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4_PAPI_VIE_ENG" sheetId="1" r:id="rId4"/>
    <sheet state="visible" name="2024_PAPI_Indicators" sheetId="2" r:id="rId5"/>
    <sheet state="visible" name="2023_VIE_ENG" sheetId="3" r:id="rId6"/>
    <sheet state="visible" name="2023_PAPI_Indicators" sheetId="4" r:id="rId7"/>
    <sheet state="visible" name="2022_VIE_ENG" sheetId="5" r:id="rId8"/>
    <sheet state="visible" name="2022_VIE_ENG (2)" sheetId="6" r:id="rId9"/>
    <sheet state="visible" name="2022_PAPI_Indicators" sheetId="7" r:id="rId10"/>
    <sheet state="visible" name="2021_VIE_ENG" sheetId="8" r:id="rId11"/>
    <sheet state="visible" name="2020_VIE_ENG" sheetId="9" r:id="rId12"/>
    <sheet state="visible" name="2019_VIE" sheetId="10" r:id="rId13"/>
  </sheets>
  <definedNames/>
  <calcPr/>
  <extLst>
    <ext uri="GoogleSheetsCustomDataVersion2">
      <go:sheetsCustomData xmlns:go="http://customooxmlschemas.google.com/" r:id="rId14" roundtripDataChecksum="8gB5DkSwfrDWkgui8NOjDgAqrsIm4uxZK/62YoQQxGI="/>
    </ext>
  </extLst>
</workbook>
</file>

<file path=xl/sharedStrings.xml><?xml version="1.0" encoding="utf-8"?>
<sst xmlns="http://schemas.openxmlformats.org/spreadsheetml/2006/main" count="4547" uniqueCount="577">
  <si>
    <t>Mã tỉnh</t>
  </si>
  <si>
    <t>Thang điểm/Scale</t>
  </si>
  <si>
    <t>Tỉnh/Thành phố trực thuộc trung ương</t>
  </si>
  <si>
    <t>Hà Nội</t>
  </si>
  <si>
    <t>Hà Giang</t>
  </si>
  <si>
    <t>Cao Bằng</t>
  </si>
  <si>
    <t>Bắc Kạn</t>
  </si>
  <si>
    <t>Tuyên Quang</t>
  </si>
  <si>
    <t>Lào Cai</t>
  </si>
  <si>
    <t>Điện Biên</t>
  </si>
  <si>
    <t>Lai Châu</t>
  </si>
  <si>
    <t>Sơn La</t>
  </si>
  <si>
    <t>Yên Bái</t>
  </si>
  <si>
    <t>Hòa Bình</t>
  </si>
  <si>
    <t>Thái Nguyên</t>
  </si>
  <si>
    <t>Lạng Sơn</t>
  </si>
  <si>
    <t>Quảng Ninh</t>
  </si>
  <si>
    <t>Bắc Giang</t>
  </si>
  <si>
    <t>Phú Thọ</t>
  </si>
  <si>
    <t>Vĩnh Phúc</t>
  </si>
  <si>
    <t>Bắc Ninh</t>
  </si>
  <si>
    <t>Hải Dương</t>
  </si>
  <si>
    <t>Hải Phòng</t>
  </si>
  <si>
    <t>Hưng Yên</t>
  </si>
  <si>
    <t>Thái Bình</t>
  </si>
  <si>
    <t>Hà Nam</t>
  </si>
  <si>
    <t>Nam Định</t>
  </si>
  <si>
    <t>Ninh Bình</t>
  </si>
  <si>
    <t>Thanh Hóa</t>
  </si>
  <si>
    <t>Nghệ An</t>
  </si>
  <si>
    <t>Hà Tĩnh</t>
  </si>
  <si>
    <t>Quảng Bình</t>
  </si>
  <si>
    <t>Quảng Trị</t>
  </si>
  <si>
    <t>Thừa Thiên-Huế</t>
  </si>
  <si>
    <t>Đà Nẵng</t>
  </si>
  <si>
    <t>Quảng Nam</t>
  </si>
  <si>
    <t>Quảng Ngãi</t>
  </si>
  <si>
    <t>Bình Định</t>
  </si>
  <si>
    <t>Phú Yên</t>
  </si>
  <si>
    <t>Khánh Hòa</t>
  </si>
  <si>
    <t>Ninh Thuận</t>
  </si>
  <si>
    <t>Bình Thuận</t>
  </si>
  <si>
    <t>Kon Tum</t>
  </si>
  <si>
    <t>Gia Lai</t>
  </si>
  <si>
    <t>Đắk Lắk</t>
  </si>
  <si>
    <t>Đắk Nông</t>
  </si>
  <si>
    <t>Lâm Đồng</t>
  </si>
  <si>
    <t>Bình Phước</t>
  </si>
  <si>
    <t>Tây Ninh</t>
  </si>
  <si>
    <t>Bình Dương</t>
  </si>
  <si>
    <t>Đồng Nai</t>
  </si>
  <si>
    <t>Bà Rịa-Vũng Tàu</t>
  </si>
  <si>
    <t>TP. Hồ Chí Minh</t>
  </si>
  <si>
    <t>Long An</t>
  </si>
  <si>
    <t>Tiền Giang</t>
  </si>
  <si>
    <t>Bến Tre</t>
  </si>
  <si>
    <t>Trà Vinh</t>
  </si>
  <si>
    <t>Vĩnh Long</t>
  </si>
  <si>
    <t>Đồng Tháp</t>
  </si>
  <si>
    <t>An Giang</t>
  </si>
  <si>
    <t>Kiên Giang</t>
  </si>
  <si>
    <t>Cần Thơ</t>
  </si>
  <si>
    <t>Hậu Giang</t>
  </si>
  <si>
    <t>Sóc Trăng</t>
  </si>
  <si>
    <t>Bạc Liêu</t>
  </si>
  <si>
    <t>Cà Mau</t>
  </si>
  <si>
    <t>Unweighted PAPI Score</t>
  </si>
  <si>
    <t>Chỉ số PAPI tổng hợp (không có trọng số)</t>
  </si>
  <si>
    <t>10-80 điểm/points</t>
  </si>
  <si>
    <t>Unweighted 95% CI Low</t>
  </si>
  <si>
    <t>Chỉ số PAPI tổng hợp (không có trọng số) - điểm tối thiểu trong khoảng tin cậy 95%</t>
  </si>
  <si>
    <t>Unweighted 95% CI High</t>
  </si>
  <si>
    <t>Chỉ số PAPI tổng hợp (không có trọng số) - điểm tối đa trong khoảng tin cậy 95%</t>
  </si>
  <si>
    <t>Unweighted Standard Error</t>
  </si>
  <si>
    <t xml:space="preserve">Chỉ số PAPI tổng hợp (không có trọng số) - sai số </t>
  </si>
  <si>
    <t>Dimension 1: Participation</t>
  </si>
  <si>
    <t>Chỉ số nội dung 1: Tham gia của người dân ở cấp cơ sở</t>
  </si>
  <si>
    <t>1-10 điểm/points</t>
  </si>
  <si>
    <t>Civic Knowledge</t>
  </si>
  <si>
    <t>1.1: Tri thức công dân</t>
  </si>
  <si>
    <t>0.25-2.5 điểm</t>
  </si>
  <si>
    <t>Proportion with Civic Knowledge</t>
  </si>
  <si>
    <t>Hiểu biết về chính sách hiện hành (%)</t>
  </si>
  <si>
    <t>0%-100%</t>
  </si>
  <si>
    <t>Knowledge of Leaders</t>
  </si>
  <si>
    <t>Hiểu biết về vị trí lãnh đạo (%)</t>
  </si>
  <si>
    <t>Opportunties for Participation in Elections</t>
  </si>
  <si>
    <t>1.2: Cơ hội tham gia</t>
  </si>
  <si>
    <t>0.25-2.5 điểm/points</t>
  </si>
  <si>
    <t>Participated in Formal Associations</t>
  </si>
  <si>
    <t>Tham gia vào các tổ chức chính trị, chính trị-xã hội, đoàn thể (%)</t>
  </si>
  <si>
    <t>Participated in Informal Associations</t>
  </si>
  <si>
    <t>Tham gia vào các tổ chức xã hội, hội, nhóm, câu lạc bộ tự lập (%)</t>
  </si>
  <si>
    <t>Voted in Last Communce People's Council Election</t>
  </si>
  <si>
    <r>
      <rPr>
        <rFont val="Calibri"/>
        <color theme="1"/>
        <sz val="10.0"/>
      </rPr>
      <t>Tỷ lệ người trả lời đã tham gia bầu cử đại biểu Hội đồng Nhân dân lần gần đây nhất (%)</t>
    </r>
    <r>
      <rPr>
        <rFont val="Calibri"/>
        <color rgb="FFFF0000"/>
        <sz val="10.0"/>
      </rPr>
      <t>*</t>
    </r>
  </si>
  <si>
    <t>Voted in Last National Assembly Election</t>
  </si>
  <si>
    <r>
      <rPr>
        <rFont val="Calibri"/>
        <color theme="1"/>
        <sz val="10.0"/>
      </rPr>
      <t>Tỷ lệ người trả lời đã tham gia bầu cử đại biểu Quốc hội lần gần đây nhất (%)</t>
    </r>
    <r>
      <rPr>
        <rFont val="Calibri"/>
        <color rgb="FFFF0000"/>
        <sz val="10.0"/>
      </rPr>
      <t>*</t>
    </r>
  </si>
  <si>
    <t>Village Chief Elected</t>
  </si>
  <si>
    <t>Tỷ lệ người trả lời cho biết trưởng thôn/tổ trưởng tổ dân phố là do dân bầu (%)</t>
  </si>
  <si>
    <t>Participated in Election</t>
  </si>
  <si>
    <t xml:space="preserve">Tỷ lệ người trả lời trực tiếp bầu trưởng thôn/tổ trưởng tổ dân phố (%) </t>
  </si>
  <si>
    <t>Quality of Village Head Elections</t>
  </si>
  <si>
    <t>1.3: Chất lượng bầu cử</t>
  </si>
  <si>
    <t>More than 1 Candidate to Select</t>
  </si>
  <si>
    <t>Tỷ lệ người trả lời cho biết có từ hai ứng cử viên trở lên để dân bầu trưởng thôn/tổ trưởng tổ dân phố (%)</t>
  </si>
  <si>
    <t>Invited to Participate</t>
  </si>
  <si>
    <t>Tỷ lệ người trả lời cho biết gia đình được mời đi bầu trưởng thôn/tổ trưởng tổ dân phố (%)</t>
  </si>
  <si>
    <t>Paper Ballot was Used</t>
  </si>
  <si>
    <t>Tỷ lệ người trả lời cho biết hình thức bầu trưởng thôn/tổ trưởng tổ dân phố là bỏ phiếu kín (%)</t>
  </si>
  <si>
    <t>Votes Counted in Public</t>
  </si>
  <si>
    <t>Tỷ lệ người trả lời cho biết kết quả bầu cử trưởng thôn/tổ trưởng tổ dân phố được niêm yết công khai (%)</t>
  </si>
  <si>
    <t>Candidate was Not Suggested</t>
  </si>
  <si>
    <t>Tỷ lệ người trả lời cho biết chính quyền không gợi ý bầu cho một ứng viên cụ thể (%)</t>
  </si>
  <si>
    <t>Voted for Winner</t>
  </si>
  <si>
    <t>Tỷ lệ người trả lời cho biết họ đã bầu cho người đã trúng cử (%)</t>
  </si>
  <si>
    <t>Voluntary Contributions</t>
  </si>
  <si>
    <t>1.4: Đóng góp tự nguyện</t>
  </si>
  <si>
    <t>Voluntary Contribution to Local Projects</t>
  </si>
  <si>
    <t>Tỷ lệ người trả lời cho biết đã đóng góp tự nguyện cho một công trình công cộng ở xã/phường nơi sinh sống (%)</t>
  </si>
  <si>
    <t>Community Monitoring Board Monitors Contribution</t>
  </si>
  <si>
    <t>Tỷ lệ người trả lời cho biết Ban Thanh tra nhân dân hoặc Ban giám sát đầu tư cộng đồng giám sát việc xây mới/tu sửa công trình (%)</t>
  </si>
  <si>
    <t>Voluntary Contribution Recorded</t>
  </si>
  <si>
    <t>Tỷ lệ người trả lời cho biết đóng góp của họ được ghi chép vào sổ sách của xã/phường (%)</t>
  </si>
  <si>
    <t>Participated in Decision-making to Start a Project</t>
  </si>
  <si>
    <t>Tỷ lệ người trả lời cho biết đã tham gia vào việc quyết định xây mới/tu sửa công trình công cộng ở xã/phường (%)</t>
  </si>
  <si>
    <t>Provided Input to Project Design</t>
  </si>
  <si>
    <t>Tỷ lệ người trả lời cho biết có tham gia đóng góp ý kiến trong quá trình thiết kế để xây mới/tu sửa công trình (%)</t>
  </si>
  <si>
    <t>Dimension 2: Transparency of Local Decision-making</t>
  </si>
  <si>
    <t>Chỉ số nội dung 2: Công khai, minh bạch trong hoạch định chính sách</t>
  </si>
  <si>
    <t>Access to Information</t>
  </si>
  <si>
    <t>2.1: Tiếp cận thông tin</t>
  </si>
  <si>
    <t>Searched for Information about State Policy and Legislation</t>
  </si>
  <si>
    <t>Tỷ lệ người trả lời cho biết đã tìm kiếm thông tin về chính sách, pháp luật từ chính quyền địa phương (%)</t>
  </si>
  <si>
    <t>Received Information Needed about State Policy and Legislation</t>
  </si>
  <si>
    <t>Tỷ lệ người trả lời cho biết đã nhận được thông tin chính sách, pháp luật từ chính quyền địa phương (%)</t>
  </si>
  <si>
    <t>Information Received Useful</t>
  </si>
  <si>
    <t>Tỷ lệ người trả lời cho biết thông tin chính sách, pháp luật nhận được là hữu ích (%)</t>
  </si>
  <si>
    <t>Information Received Reliable</t>
  </si>
  <si>
    <t>Tỷ lệ người trả lời cho biết thông tin về chính sách, pháp luật từ cơ quan chính quyền là đáng tin cậy (%)</t>
  </si>
  <si>
    <t>Did Not Pay a Bribe for the Information</t>
  </si>
  <si>
    <t>Tỷ lệ người trả lời cho biết KHÔNG phải trả chi phí không chính thức mới lấy được thông tin từ chính quyền địa phương (%)</t>
  </si>
  <si>
    <t>Reasonable Waiting Time for Information</t>
  </si>
  <si>
    <t>Tỷ lệ người trả lời cho biết KHÔNG phải chờ đợi quá lâu mới lấy được thông tin từ chính quyền địa phương (%)</t>
  </si>
  <si>
    <t>Poverty List Transparency</t>
  </si>
  <si>
    <t>2.2: Công khai danh sách hộ nghèo</t>
  </si>
  <si>
    <t>Poverty List Published in Last 12 Months</t>
  </si>
  <si>
    <t>Tỷ lệ người trả lời cho biết danh sách hộ nghèo được công bố công khai trong 12 tháng qua (%)</t>
  </si>
  <si>
    <t>Type 1 Errors on Poverty List</t>
  </si>
  <si>
    <t>Có những hộ thực tế rất nghèo nhưng không được đưa vào danh sách hộ nghèo (% người trả lời cho là đúng) (%)</t>
  </si>
  <si>
    <t>Type 2 Errors on Poverty List</t>
  </si>
  <si>
    <t>Có những hộ thực tế không nghèo nhưng lại được đưa vào danh sách hộ nghèo (% người trả lời cho là đúng) (%)</t>
  </si>
  <si>
    <t>Communal Budget Transparency</t>
  </si>
  <si>
    <t>2.3: Công khai thu, chi ngân sách cấp xã/phường</t>
  </si>
  <si>
    <t>Communal Budget is Made Available</t>
  </si>
  <si>
    <t>Thu chi ngân sách của xã/phường được công bố công khai (%)</t>
  </si>
  <si>
    <t>Respondent Read Communal Budget Information</t>
  </si>
  <si>
    <t>Tỷ lệ người trả lời cho biết đã từng đọc bảng kê thu chi ngân sách (%)</t>
  </si>
  <si>
    <t>Believe in Accuracy of Budget Information</t>
  </si>
  <si>
    <t>Tỷ lệ người trả lời cho biết họ tin vào tính chính xác của thông tin về thu chi ngân sách đã công bố (%)</t>
  </si>
  <si>
    <t>Transparent Land-Use Plan/Price Frames</t>
  </si>
  <si>
    <t>2.4: Quy hoạch, kế hoạch sử dụng đất; giá bồi thường thu hồi đất</t>
  </si>
  <si>
    <t>Aware of Local Land Plans</t>
  </si>
  <si>
    <t>Tỷ lệ người trả lời được biết về quy hoạch, kế hoạch sử dụng đất hiện thời của địa phương (%)</t>
  </si>
  <si>
    <t>Comment on Local Land Plans</t>
  </si>
  <si>
    <t>Tỷ lệ người trả lời cho biết họ có dịp góp ý kiến cho quy hoạch, kế hoạch sử dụng đất của địa phương (%)</t>
  </si>
  <si>
    <t>Land Plan Acknowdledges Your Concerns</t>
  </si>
  <si>
    <t>Tỷ lệ người trả lời cho biết chính quyền địa phương đã tiếp thu ý kiến đóng góp của người dân cho quy hoạch, kế hoạch sử dụng đất (%)</t>
  </si>
  <si>
    <t>Impact of Land Plan on Your Families</t>
  </si>
  <si>
    <t>Ảnh hưởng của kế hoạch/quy hoạch sử dụng đất tới hộ gia đình (1=Không có ảnh hưởng gì, 2=Bất lợi; 3=Có lợi)</t>
  </si>
  <si>
    <t>1-3 điểm</t>
  </si>
  <si>
    <t>Did not Lose Land as a Result of New Land Plan</t>
  </si>
  <si>
    <t>Tỷ lệ người trả lời cho biết hộ gia đình không bị thu hồi đất theo quy hoạch, kế hoạch sử dụng đất gần đây (%)</t>
  </si>
  <si>
    <t>Compensation Close to Market Value</t>
  </si>
  <si>
    <t>Tỷ lệ người trả lời cho biết hộ gia đình bị thu hồi đất được đền bù với giá xấp xỉ giá thị trường (%)</t>
  </si>
  <si>
    <t>Know Where to Go to Get Land Price Information</t>
  </si>
  <si>
    <t>Tỷ lệ người trả lời biết nơi cung cấp thông tin bảng giá đất được chính thức ban hành ở địa phương (%)</t>
  </si>
  <si>
    <t>Dimension 3: Vertical Accountability</t>
  </si>
  <si>
    <t>Chỉ số nội dung 3: Trách nhiệm giải trình với người dân</t>
  </si>
  <si>
    <t>1-10 điểm</t>
  </si>
  <si>
    <t>Interactions With Local Authorities</t>
  </si>
  <si>
    <t>3.1: Mức độ và hiệu quả trong tiếp xúc với chính quyền</t>
  </si>
  <si>
    <t>0.33-3.33 điểm/points</t>
  </si>
  <si>
    <t>Contacted Village Head</t>
  </si>
  <si>
    <t>Tỷ lệ người trả lời cho biết họ đã liên hệ với trưởng thôn/tổ trưởng TDP để giải quyết khúc mắc (%)</t>
  </si>
  <si>
    <t>Contact with Village Successful</t>
  </si>
  <si>
    <t>Tỷ lệ người trả lời cho biết cuộc gặp với trưởng thôn/tổ trưởng TDP để giải quyết khúc mắc có kết quả tốt (%)</t>
  </si>
  <si>
    <t>Contacted Commune People's Committee</t>
  </si>
  <si>
    <t>Tỷ lệ người trả lời cho biết họ đã liên hệ cán bộ UBND xã/phường để giải quyết khúc mắc (%)</t>
  </si>
  <si>
    <t>Contact with Commune People's Committee Successful</t>
  </si>
  <si>
    <t>Tỷ lệ người trả lời cho biết cuộc gặp với cán bộ UBND xã/phường để giải quyết khúc mắc có kết quả tốt (%)</t>
  </si>
  <si>
    <t>Contacted Mass Organization</t>
  </si>
  <si>
    <t>Tỷ lệ người trả lời cho biết họ đã liên hệ cán bộ đoàn thể để giải quyết khúc mắc (%)</t>
  </si>
  <si>
    <t>Contact with Mass Organization Successful</t>
  </si>
  <si>
    <t>Tỷ lệ người trả lời cho biết cuộc gặp với cán bộ đoàn thể để giải quyết khúc mắc có kết quả tốt (%)</t>
  </si>
  <si>
    <t>Contacted People's Council</t>
  </si>
  <si>
    <t>Tỷ lệ người trả lời cho biết họ đã liên hệ cán bộ HĐND xã/phường để giải quyết khúc mắc (%)</t>
  </si>
  <si>
    <t>Contact with Peope's Council Sucessful</t>
  </si>
  <si>
    <t>Tỷ lệ người trả lời cho biết cuộc gặp với cán bộ HĐND xã/phường để giải quyết khúc mắc có kết quả tốt (%)</t>
  </si>
  <si>
    <t>Governments Responsive to Citizen Appeals</t>
  </si>
  <si>
    <t>3.2: Giải đáp khiếu nại, tố cáo, khúc mắc của người dân</t>
  </si>
  <si>
    <t>Actions Taken by Citizens</t>
  </si>
  <si>
    <t>Tỷ lệ người trả lời cho biết họ đã gửi khuyến nghị, tố giác, tố cáo, khiếu nại tới chính quyền địa phương (%)</t>
  </si>
  <si>
    <t>Successful Actions of Citizens</t>
  </si>
  <si>
    <t>Tỷ lệ người trả lời đã gửi khuyến nghị, tố giác, tố cáo, khiếu nại cho biết đã được chính quyền phúc đáp thỏa đáng (%)</t>
  </si>
  <si>
    <t>Access to Justice Services</t>
  </si>
  <si>
    <t>3.3: Tiếp cận dịch vụ tư pháp</t>
  </si>
  <si>
    <t>Trust in Courts and Judicial Agencies</t>
  </si>
  <si>
    <t>Tỷ lệ người trả lời tin vào tòa án và các cơ quan tư pháp địa phương (%)</t>
  </si>
  <si>
    <t>Use of Local Courts when in Civil Disputes</t>
  </si>
  <si>
    <t>Tỷ lệ người trả lời cho biết sẽ sử dụng tòa án địa phương khi có tranh chấp dân sự (%)</t>
  </si>
  <si>
    <t>Use of Non-courts when in Civil Disputes</t>
  </si>
  <si>
    <t>Tỷ lệ người trả lời cho biết sẽ sử dụng các biện pháp phi tòa án khi có tranh chấp dân sự (%)</t>
  </si>
  <si>
    <t>Dimension 4: Control of Corruption in the Public Sector</t>
  </si>
  <si>
    <t>Chỉ số nội dung 4: Kiểm soát tham nhũng trong khu vực công</t>
  </si>
  <si>
    <t>Limits on Corruption in Local Governments</t>
  </si>
  <si>
    <t>4.1: Kiểm soát tham nhũng trong chính quyền địa phương</t>
  </si>
  <si>
    <t>No Diverting of Public Funds</t>
  </si>
  <si>
    <t>Tỷ lệ người trả lời cho biết cán bộ chính quyền KHÔNG dùng tiền công quỹ vào mục đích riêng (%)</t>
  </si>
  <si>
    <t>No Bribes for Land Titles</t>
  </si>
  <si>
    <t>Tỷ lệ người trả lời cho biết người dân KHÔNG phải chi thêm tiền để được nhận giấy chứng nhận quyền sử dụng đất (%)</t>
  </si>
  <si>
    <t>No Kickbacks on Construction Permits</t>
  </si>
  <si>
    <t>Tỷ lệ người trả lời cho biết người dân KHÔNG phải chi thêm tiền để nhận được giấy phép xây dựng (%)</t>
  </si>
  <si>
    <t>Bribes to Get Certification are NOT Common</t>
  </si>
  <si>
    <t>Tỷ lệ người trả lời cho biết người dân KHÔNG phải chi thêm tiền cho cán bộ khi làm chứng thực, xác nhận (%)</t>
  </si>
  <si>
    <t>Bribes for Personal Administrative Procedures Done NOT Common</t>
  </si>
  <si>
    <t>Tỷ lệ người trả lời cho biết người dân KHÔNG phải chi thêm tiền khi làm thủ tục hành chính ở Ủy ban Nhân dân cấp xã (%)</t>
  </si>
  <si>
    <t>Limits on Corruption in Service Delivery</t>
  </si>
  <si>
    <t>4.2: Kiểm soát tham nhũng trong cung ứng dịch vụ công</t>
  </si>
  <si>
    <t>No Bribes at Public Hospitals</t>
  </si>
  <si>
    <t>Tỷ lệ người trả lời cho biết người dân KHÔNG phải chi thêm tiền để được quan tâm hơn khi đi khám chữa bệnh (%)</t>
  </si>
  <si>
    <t>No Bribes for Teachers' Favoritism</t>
  </si>
  <si>
    <t>Tỷ lệ người trả lời cho biết phụ huynh học sinh tiểu học KHÔNG phải chi thêm tiền để con em được quan tâm hơn (%)</t>
  </si>
  <si>
    <t>Equity in State Employment</t>
  </si>
  <si>
    <t>4.3: Công bằng trong tuyển dụng vào khu vực công</t>
  </si>
  <si>
    <t>No Bribes for State Employment</t>
  </si>
  <si>
    <t>Tỷ lệ người trả lời cho biết KHÔNG phải đưa tiền ‘lót tay’ để xin được việc làm trong cơ quan nhà nước (%)</t>
  </si>
  <si>
    <t>Total No Relationship Needed for State Employment</t>
  </si>
  <si>
    <t>Mối quan hệ cá nhân với người có chức quyền là không quan trọng khi xin vào làm 1 trong số 5 vị trí được hỏi (0=rất quan trọng; 5=không quan trọng chút nào)</t>
  </si>
  <si>
    <t>0-5 điểm</t>
  </si>
  <si>
    <t>Willingness to Fight Corruption</t>
  </si>
  <si>
    <t>4.4: Quyết tâm chống tham nhũng của chính quyền địa phương</t>
  </si>
  <si>
    <t>Corruption Had No Effect on Respondent</t>
  </si>
  <si>
    <t>Tỷ lệ người dân cho biết KHÔNG bị vòi vĩnh đòi hối lộ trong 12 tháng vừa qua (%)</t>
  </si>
  <si>
    <t>Provincial Governments Serious about Combatting Corruption</t>
  </si>
  <si>
    <t>Tỷ lệ người dân cho biết chính quyền tỉnh/thành phố đã xử lý nghiêm túc vụ việc tham nhũng ở địa phương (%)</t>
  </si>
  <si>
    <t>Denunciation Price '000s VND (Imputed)</t>
  </si>
  <si>
    <t>Mức tiền đòi hối lộ người dân bắt đầu tố cáo (đơn vị 1000 VNĐ)</t>
  </si>
  <si>
    <t>0-150,000VND</t>
  </si>
  <si>
    <t>Victim Denunciated Bribe Request</t>
  </si>
  <si>
    <t>Người bị vòi vĩnh đã tố cáo hành vi đòi hối lộ (%)</t>
  </si>
  <si>
    <t>Land Bribe Frequency (among those that did apply for land titles)</t>
  </si>
  <si>
    <t>Tỷ lệ người làm thủ tục sổ đỏ đã phải 'chung chi' (%)</t>
  </si>
  <si>
    <t>Hospital Bribe Frequency (for those that did go to or had family members go to district hospitals)</t>
  </si>
  <si>
    <t>Tỷ lệ người dân (có người thân hoặc bản thân) đi điều trị ở bệnh viện tuyến huyện/quận đã phải 'chung chi' (%)</t>
  </si>
  <si>
    <t>Dimension 5: Public Administrative Procedures</t>
  </si>
  <si>
    <t>Chỉ số nội dung 5: Thủ tục hành chính công*</t>
  </si>
  <si>
    <t>Certification Procedures</t>
  </si>
  <si>
    <t>5.1: Dịch vụ chứng thực, xác nhận của chính quyền</t>
  </si>
  <si>
    <t>Applied for government certification (%)</t>
  </si>
  <si>
    <t>Tỉ lệ người dân đã làm thủ tục lấy chứng thực, xác nhận của chính quyền (%)</t>
  </si>
  <si>
    <t>Total quality of government certification procedures (0-4 points)</t>
  </si>
  <si>
    <t xml:space="preserve">Tổng chất lượng dịch vụ chứng thực, xác nhận của chính quyền (4 tiêu chí) </t>
  </si>
  <si>
    <t>0-4 điểm</t>
  </si>
  <si>
    <t>Satisfaction with government certification procedures (1-5 points)</t>
  </si>
  <si>
    <t>Mức độ hài lòng với dịch vụ nhận được (5 điểm)</t>
  </si>
  <si>
    <t>1-5 điểm</t>
  </si>
  <si>
    <t>Land Tittle Procedures</t>
  </si>
  <si>
    <t>5.3: Thủ tục liên quan đến giấy chứng nhận quyền sử dụng đất</t>
  </si>
  <si>
    <t>Took part in land title procedures (%)</t>
  </si>
  <si>
    <t>Tỉ lệ người dân cho biết hộ gia đình đã xin cấp giấy chứng nhận quyền sử dụng đất (%)</t>
  </si>
  <si>
    <t>Did not use many windows for land title (%)</t>
  </si>
  <si>
    <t>Tỷ lệ người đi làm thủ tục cho biết không phải đi qua nhiều ‘cửa’ để làm xong các thủ tục liên quan đến đến giấy CNQSD đất (%)</t>
  </si>
  <si>
    <t>Received land title (%)</t>
  </si>
  <si>
    <t>Tỷ lệ người đi làm thủ tục cho biết đã nhận được kết quả liên quan đến giấy CNQSD đất (%)</t>
  </si>
  <si>
    <t>Total quality of land title procedures (0-4 points)</t>
  </si>
  <si>
    <t>Tổng chất lượng dịch vụ hành chính về thủ tục liên quan đến giấy CNQSD đất (4 tiêu chí)</t>
  </si>
  <si>
    <t>Satisfaction with land title procedures (1-5 points)</t>
  </si>
  <si>
    <t>Personal Procedures</t>
  </si>
  <si>
    <t>5.4: Dịch vụ hành chính cấp xã/phường</t>
  </si>
  <si>
    <t>Took part in personal administrative procedures</t>
  </si>
  <si>
    <t>Tỉ lệ người dân cho biết hộ gia đình/bản thân đã làm thủ tục hành chính ở UBND xã/phường/thị trấn (%)</t>
  </si>
  <si>
    <t>Did not use many windows for personal procedures at commune level</t>
  </si>
  <si>
    <t>Tỷ lệ người đi làm thủ tục cho biết không phải đi qua nhiều ‘cửa’ để làm xong thủ tục (%)</t>
  </si>
  <si>
    <t>Total quality of personal procedures processed at commune level</t>
  </si>
  <si>
    <t>Tổng chất lượng dịch vụ hành chính của UBND xã/phường (4 tiêu chí)</t>
  </si>
  <si>
    <t>Satisfaction with personal procedures done at commune level</t>
  </si>
  <si>
    <t>Dimension 6: Public Service Delivery</t>
  </si>
  <si>
    <t>Chỉ số nội dung 6: Cung ứng dịch vụ công</t>
  </si>
  <si>
    <t>Public Healthcare</t>
  </si>
  <si>
    <t>6.1: Y tế công lập</t>
  </si>
  <si>
    <t>Share with health insurance</t>
  </si>
  <si>
    <t>Tỷ lệ người được hỏi có bảo hiểm y tế (%)</t>
  </si>
  <si>
    <t>Quality of health insurance (5 pt scale)</t>
  </si>
  <si>
    <t>Tác dụng của thẻ bảo hiểm y tế (1=Không có tác dụng, 4=Có tác dụng rất tốt)</t>
  </si>
  <si>
    <t>Quality of free medical care for kids (5 pt scale)</t>
  </si>
  <si>
    <t>Dịch vụ khám chữa bệnh miễn phí cho trẻ dưới 6 tuổi (1=Rất kém; 5=Rất tốt)</t>
  </si>
  <si>
    <t>Poor houselholds are subsidized</t>
  </si>
  <si>
    <t>Tỷ lệ người được hỏi cho biết người nghèo được hỗ trợ để mua bảo hiểm y tế (%)</t>
  </si>
  <si>
    <t>Checks for children are free</t>
  </si>
  <si>
    <t>Tỷ lệ người được hỏi cho biết trẻ em dưới 6 tuổi được miễn phí khám chữa bệnh (%)</t>
  </si>
  <si>
    <t>Total hospital quality</t>
  </si>
  <si>
    <t>Tổng chất lượng bệnh viện tuyến huyện/quận (10 tiêu chí)</t>
  </si>
  <si>
    <t>Primary Education</t>
  </si>
  <si>
    <t>6.2: Giáo dục tiểu học công lập</t>
  </si>
  <si>
    <t>Kilometer walk to school</t>
  </si>
  <si>
    <t>Quãng đường đi bộ tới trường (KM – theo giá trị trung vị)</t>
  </si>
  <si>
    <t>Tối thiểu - Tối đa</t>
  </si>
  <si>
    <t>Minutes to School</t>
  </si>
  <si>
    <t>Quãng thời gian tới trường (PHÚT – theo giá trị trung vị)</t>
  </si>
  <si>
    <t>Rating of primary school (5 pt scale)</t>
  </si>
  <si>
    <t>Nhận xét về chất lượng dạy học của trường tiểu học công lập (1=Rất kém; 5=Rất tốt)</t>
  </si>
  <si>
    <t>Total school quality</t>
  </si>
  <si>
    <t>Tổng chất lượng trường tiểu học tại địa bàn xã/phường (8 tiêu chí)</t>
  </si>
  <si>
    <t>0-8 điểm</t>
  </si>
  <si>
    <t>Basic Infrastructure</t>
  </si>
  <si>
    <t>6.3: Cơ sở hạ tầng căn bản</t>
  </si>
  <si>
    <t>Houses with electricity</t>
  </si>
  <si>
    <t>Tỷ lệ người được hỏi cho biết hộ gia đình đã dùng điện lưới (%)</t>
  </si>
  <si>
    <t>No power cut over the past 12 months</t>
  </si>
  <si>
    <t>Tỷ lệ người được hỏi cho biết hộ gia đình không bị cắt/cúp điện trong 12 tháng qua (%)*</t>
  </si>
  <si>
    <t>Quality of road</t>
  </si>
  <si>
    <t>Loại đường giao thông gần hộ gia đình nhất (1=Đường đất; 4=Đường trải nhựa)</t>
  </si>
  <si>
    <t>1-4 điểm</t>
  </si>
  <si>
    <t>Frequency of garbage pick-up</t>
  </si>
  <si>
    <t>Mức độ thường xuyên của dịch vụ thu gom rác thải của chính quyền địa phương (0=Không có; 4=Hàng ngày)</t>
  </si>
  <si>
    <t>Share drinking tapwater</t>
  </si>
  <si>
    <t>Tỷ lệ người được hỏi cho biết hộ gia đình mình dùng nước máy là nguồn nước ăn uống chính (%) (5=Trạm cấp nước tập trung; 6=nước máy về tận nhà)</t>
  </si>
  <si>
    <t>Share drinking unclean water</t>
  </si>
  <si>
    <t>Tỷ lệ người được hỏi cho biết hộ gia đình mình dùng nước chưa hợp vệ sinh (%) (1=Nước mưa; 2=Nước sông/hồ/suối)</t>
  </si>
  <si>
    <t>Law and Order</t>
  </si>
  <si>
    <t>6.4: An ninh, trật tự khu dân cư</t>
  </si>
  <si>
    <t>How safe is your locality</t>
  </si>
  <si>
    <t>Mức độ an toàn, trật tự ở địa bàn đang sinh sống (1=Rất không an toàn; 3=Rất an toàn)</t>
  </si>
  <si>
    <t>Change in safety over time</t>
  </si>
  <si>
    <t>Tỷ lệ người được hỏi cho biết có thay đổi về mức độ an ninh theo hướng tốt lên sau 3 năm (%)</t>
  </si>
  <si>
    <t>Crime rate in locality</t>
  </si>
  <si>
    <t>Tỷ lệ người được hỏi cho biết là nạn nhân của một trong 4 loại tội phạm về an ninh, trật tự (%)</t>
  </si>
  <si>
    <t>Feeling safe walking in the day time</t>
  </si>
  <si>
    <t>Cảm thấy an toàn khi đi bộ một mình vào ban ngày (3=rất an toàn)*</t>
  </si>
  <si>
    <t>Feeling safe walking in the night time</t>
  </si>
  <si>
    <t>Cảm thấy an toàn khi đi bộ một mình vào ban đêm (3=rất an toàn)*</t>
  </si>
  <si>
    <t>Dimension 7: Environmental Governance</t>
  </si>
  <si>
    <t>Chỉ số nội dung 7: Quản trị môi trường</t>
  </si>
  <si>
    <t>Environmental Protection</t>
  </si>
  <si>
    <t>7.1: Nghiêm túc trong bảo vệ môi trường</t>
  </si>
  <si>
    <t>Firms in Locality Not Giving Bribes to Avoid Environmental Responsibility</t>
  </si>
  <si>
    <t>Tỷ lệ người trả lời cho biết doanh nghiệp tại địa phương KHÔNG đưa hối lội để trốn tránh nghĩa vụ bảo vệ môi trường (%)</t>
  </si>
  <si>
    <t>Environmental Protection Being Given Priority over Economic Development</t>
  </si>
  <si>
    <t>Tỉ lệ người trả lời cho biết bảo vệ môi trường cần được ưu tiên hơn phát triển kinh tế bằng mọi giá (%)</t>
  </si>
  <si>
    <t>Citizens Report Environmental Problems if One Exists (%)</t>
  </si>
  <si>
    <t>Tỉ lệ người trả lời cho biết họ đã báo cáo và yêu cầu xử lý sự cố/vấn đề môi trường ở địa phương (%)</t>
  </si>
  <si>
    <t>Provincial Government Responds Immediatly to Environmental Concern</t>
  </si>
  <si>
    <t>Cơ quan chức năng của chính quyền địa phương đã giải quyết sự cố/vấn đề môi trường được thông báo (%)</t>
  </si>
  <si>
    <t>Quality of Air</t>
  </si>
  <si>
    <t>7.2: Chất lượng không khí</t>
  </si>
  <si>
    <t>Not Having to Wear Masks to Avoid Polluted Air</t>
  </si>
  <si>
    <t>Tỷ lệ người trả lời cho biết không phải đeo khẩu trang để tránh ô nhiễm không khí khi đi lại ở địa bàn nơi cư trú (%)</t>
  </si>
  <si>
    <t>Rating of Air Quality as Good</t>
  </si>
  <si>
    <t>Tỷ lệ người trả lời đánh giá chất lượng không khí nơi cư trú đủ tốt (%)</t>
  </si>
  <si>
    <t>Better Air Quality than 3 Years ago</t>
  </si>
  <si>
    <t>Tỷ lệ người trả lời cho rằng chất lượng không khí ở địa phương tốt hơn 3 năm trước (%)</t>
  </si>
  <si>
    <t>Quality of Water</t>
  </si>
  <si>
    <t>7.3: Chất lượng nước</t>
  </si>
  <si>
    <t>Water from Nearby Waterways Good Enough to Drink</t>
  </si>
  <si>
    <t>Nước từ sông/kênh/rạch/suối gần nhà đủ sạch để uống (%)</t>
  </si>
  <si>
    <t>Water from Nearby Waterways Good Enough to Wash Clothes</t>
  </si>
  <si>
    <t>Nước từ sông/kênh/rạch/suối gần nhà đủ sạch để giặt giũ (%)</t>
  </si>
  <si>
    <t>Water from Nearby Waterways Good Enough to Swim</t>
  </si>
  <si>
    <t>Nước từ sông/kênh/rạch/suối gần nhà đủ sạch để bơi lội (%)</t>
  </si>
  <si>
    <t>Dimension 8: E-Governance</t>
  </si>
  <si>
    <t>Chỉ số nội dung 8: Quản trị điện tử</t>
  </si>
  <si>
    <t>Access to E-Government Portals</t>
  </si>
  <si>
    <t>8.1: Sử dụng cổng thông tin điện tử của chính quyền địa phương*</t>
  </si>
  <si>
    <t>Access to Adequate Information about Certification Procedures Online</t>
  </si>
  <si>
    <t>Tỷ lệ người trả lời cho biết đã lấy đủ thông tin chỉ dẫn và biểu mẫu cần thực hiện từ cổng thông tin điện tử địa phương khi làm chứng thực, xác nhận (%)</t>
  </si>
  <si>
    <t>Access to Adequate Information about Land Use Rights Certification Procedures On</t>
  </si>
  <si>
    <t>Tỷ lệ người trả lời cho biết đã lấy đủ thông tin chỉ dẫn và biểu mẫu cần thực hiện từ cổng thông tin điện tử địa phương khi làm thủ tục cấp giấy chứng nhận quyền sử dụng đất (%)</t>
  </si>
  <si>
    <t>Access to the Internet</t>
  </si>
  <si>
    <t>8.2: Tiếp cận và sử dụng Internet tại địa phương</t>
  </si>
  <si>
    <t>Proportion of Respondents that Get Access to Information from the Internet</t>
  </si>
  <si>
    <t>Tỷ lệ người trả lời tiếp cận tin tức trong nước qua Internet (%)</t>
  </si>
  <si>
    <t>Proportion of Respondents that Get Access to the Internet at Home</t>
  </si>
  <si>
    <t>Tỷ lệ người trả lời cho biết có kết nối Internet tại nhà (%)</t>
  </si>
  <si>
    <t>E-Reponsiveness of Provincial Authorities</t>
  </si>
  <si>
    <t>8.3: Phúc đáp của chính quyền qua cổng thông tin điện tử</t>
  </si>
  <si>
    <t>Proportion of Respondents Who Used Local Government E-Service Portal</t>
  </si>
  <si>
    <t>Tỉ lệ người trả lời cho biết đã sử dụng cổng dịch vụ công trực tuyến ở địa phương khi làm thủ tục hành chính do cấp xã/phường thực hiện (%)</t>
  </si>
  <si>
    <t>Proportion of Respondents that Knows Provincial Website and Thinks It is User-Friendly</t>
  </si>
  <si>
    <t>Tỉ lệ người trả lời cho biết cổng thông tin điện tử của tỉnh, thành phố dễ sử dụng cho tra cứu thông tin (%)</t>
  </si>
  <si>
    <t>Proportion of Respondents Aware that Province Posted Draft Regulation for Comments</t>
  </si>
  <si>
    <t>Tỉ lệ người trả lời cho biết chính quyền địa phương có đăng tải dự thảo chính sách, pháp luật lên cổng thông tin điện tử để lấy ý kiến nhân dân (%)</t>
  </si>
  <si>
    <t>Used Online Government Service Portal</t>
  </si>
  <si>
    <t>Tỉ lệ người trả lời cho biết đã sử dụng cổng dịch vụ công trực tuyến của địa phương (%)*</t>
  </si>
  <si>
    <t>Able to Pay for Service Online</t>
  </si>
  <si>
    <t>Tỉ lệ người trả lời cho biết đã có thể thanh toán trực tuyến trên cổng dịch vụ công của địa phương (%)*</t>
  </si>
  <si>
    <t>Observations (Dimension 1)</t>
  </si>
  <si>
    <t>Số quan sát từ mẫu đại diện theo chiến lược chọn mẫu của PAPI</t>
  </si>
  <si>
    <t xml:space="preserve">Note: Provinces without data in indicators mean that the number of respondents were below 15 persons </t>
  </si>
  <si>
    <t xml:space="preserve">Ghi chú: Các tỉnh có ô dữ liệu trống là do mẫu trả lời ở những câu hỏi đó không đủ n=&gt; 15 để tính toán. </t>
  </si>
  <si>
    <t>Copyright @CECODES, VFF-CRT, RTA and UNDP (2023). WWW.PAPI.ORG.VN</t>
  </si>
  <si>
    <t>Bản quyền @CECODES, RTA and UNDP (2024). WWW.PAPI.ORG.VN</t>
  </si>
  <si>
    <r>
      <rPr>
        <rFont val="Calibri"/>
        <color rgb="FFFF0000"/>
        <sz val="10.0"/>
      </rPr>
      <t>*</t>
    </r>
    <r>
      <rPr>
        <rFont val="Calibri"/>
        <color theme="1"/>
        <sz val="10.0"/>
      </rPr>
      <t xml:space="preserve"> Các tiêu chí giữ nguyên kết quả của năm 2021 (năm bầu cử 2021)</t>
    </r>
  </si>
  <si>
    <t>tinh2</t>
  </si>
  <si>
    <t>Tỉnh/Thành phố (trực thuộc trung ương):</t>
  </si>
  <si>
    <t>Ha Noi</t>
  </si>
  <si>
    <t>Ha Giang</t>
  </si>
  <si>
    <t>Cao Bang</t>
  </si>
  <si>
    <t>Bac Kan</t>
  </si>
  <si>
    <t>Tuyen Quang</t>
  </si>
  <si>
    <t>Lao Cai</t>
  </si>
  <si>
    <t>Dien Bien</t>
  </si>
  <si>
    <t>Lai Chau</t>
  </si>
  <si>
    <t>Son La</t>
  </si>
  <si>
    <t>Yen Bai</t>
  </si>
  <si>
    <t>Hoa Binh</t>
  </si>
  <si>
    <t>Thai Nguyen</t>
  </si>
  <si>
    <t>Lang Son</t>
  </si>
  <si>
    <t>Quang Ninh</t>
  </si>
  <si>
    <t>Bac Giang</t>
  </si>
  <si>
    <t>Phu Tho</t>
  </si>
  <si>
    <t>Vinh Phuc</t>
  </si>
  <si>
    <t>Bac Ninh</t>
  </si>
  <si>
    <t>Hai Duong</t>
  </si>
  <si>
    <t>Hai Phong</t>
  </si>
  <si>
    <t>Hung Yen</t>
  </si>
  <si>
    <t>Thai Binh</t>
  </si>
  <si>
    <t>Ha Nam</t>
  </si>
  <si>
    <t>Nam Dinh</t>
  </si>
  <si>
    <t>Ninh Binh</t>
  </si>
  <si>
    <t>Thanh Hoa</t>
  </si>
  <si>
    <t>Nghe An</t>
  </si>
  <si>
    <t>Ha Tinh</t>
  </si>
  <si>
    <t>Quang Binh</t>
  </si>
  <si>
    <t>Quang Tri</t>
  </si>
  <si>
    <t>TT-Hue</t>
  </si>
  <si>
    <t>Da Nang</t>
  </si>
  <si>
    <t>Quang Nam</t>
  </si>
  <si>
    <t>Quang Ngai</t>
  </si>
  <si>
    <t>Binh Dinh</t>
  </si>
  <si>
    <t>Phu Yen</t>
  </si>
  <si>
    <t>Khanh Hoa</t>
  </si>
  <si>
    <t>Ninh Thuan</t>
  </si>
  <si>
    <t>Binh Thuan</t>
  </si>
  <si>
    <t>Dak Lak</t>
  </si>
  <si>
    <t>Dak Nong</t>
  </si>
  <si>
    <t>Lam Dong</t>
  </si>
  <si>
    <t>Binh Phuoc</t>
  </si>
  <si>
    <t>Tay Ninh</t>
  </si>
  <si>
    <t>Binh Duong</t>
  </si>
  <si>
    <t>Dong Nai</t>
  </si>
  <si>
    <t>BRVT</t>
  </si>
  <si>
    <t>HCMC</t>
  </si>
  <si>
    <t>Tien Giang</t>
  </si>
  <si>
    <t>Ben Tre</t>
  </si>
  <si>
    <t>Tra Vinh</t>
  </si>
  <si>
    <t>Vinh Long</t>
  </si>
  <si>
    <t>Dong Thap</t>
  </si>
  <si>
    <t>Kien Giang</t>
  </si>
  <si>
    <t>Can Tho</t>
  </si>
  <si>
    <t>Hau Giang</t>
  </si>
  <si>
    <t>Soc Trang</t>
  </si>
  <si>
    <t>Bac Lieu</t>
  </si>
  <si>
    <t>Ca Mau</t>
  </si>
  <si>
    <t>PAPI 95% CI Low</t>
  </si>
  <si>
    <t>PAPI 95% CI High</t>
  </si>
  <si>
    <t>Weighted PAPI Score</t>
  </si>
  <si>
    <t>PAPI Standard Error</t>
  </si>
  <si>
    <t>Variance (Dimension 1)</t>
  </si>
  <si>
    <t>(mean) a001</t>
  </si>
  <si>
    <t>(mean) a002</t>
  </si>
  <si>
    <t>(mean) a007a</t>
  </si>
  <si>
    <t>Variance (Dimension 2)</t>
  </si>
  <si>
    <t>Observations (Dimension 2)</t>
  </si>
  <si>
    <t>Variance (Dimension 3)</t>
  </si>
  <si>
    <t>Observations (Dimension 3)</t>
  </si>
  <si>
    <t>Variance (Dimension 4)</t>
  </si>
  <si>
    <t>Observations (Dimension 4)</t>
  </si>
  <si>
    <t>Variance (Dimension 5)</t>
  </si>
  <si>
    <t>Observations (Dimension 5)</t>
  </si>
  <si>
    <t>Variance (Dimension 6)</t>
  </si>
  <si>
    <t>Observations (Dimension 6)</t>
  </si>
  <si>
    <t>Variance (Dimension 7)</t>
  </si>
  <si>
    <t>Observations (Dimension 7)</t>
  </si>
  <si>
    <t>Variance (Dimension 8)</t>
  </si>
  <si>
    <t>Observations (Dimension 8)</t>
  </si>
  <si>
    <t>(*) new indicators from 2023</t>
  </si>
  <si>
    <r>
      <rPr>
        <rFont val="Calibri"/>
        <color theme="1"/>
        <sz val="10.0"/>
      </rPr>
      <t>Tỷ lệ người trả lời đã tham gia bầu cử đại biểu Hội đồng Nhân dân lần gần đây nhất (%)</t>
    </r>
    <r>
      <rPr>
        <rFont val="Calibri"/>
        <color rgb="FFFF0000"/>
        <sz val="10.0"/>
      </rPr>
      <t>*</t>
    </r>
  </si>
  <si>
    <r>
      <rPr>
        <rFont val="Calibri"/>
        <color theme="1"/>
        <sz val="10.0"/>
      </rPr>
      <t>Tỷ lệ người trả lời đã tham gia bầu cử đại biểu Quốc hội lần gần đây nhất (%)</t>
    </r>
    <r>
      <rPr>
        <rFont val="Calibri"/>
        <color rgb="FFFF0000"/>
        <sz val="10.0"/>
      </rPr>
      <t>*</t>
    </r>
  </si>
  <si>
    <t>Informed of Alternative Land Usage</t>
  </si>
  <si>
    <t>Tỷ lệ người trả lời cho biết khi bị thu hồi đất, gia đình được thông báo cụ thể về mục đích sử dụng đất mới (%)</t>
  </si>
  <si>
    <t>Land was Used for Its Original Purpose</t>
  </si>
  <si>
    <t>Tỷ lệ người trả lời cho biết đất bị thu hồi hiện đang được sử dụng đúng với mục đích quy hoạch ban đầu (%)</t>
  </si>
  <si>
    <t>Used Online Government Service Portal(*)</t>
  </si>
  <si>
    <t>Able to Pay for Service Online(*)</t>
  </si>
  <si>
    <t>Observations</t>
  </si>
  <si>
    <r>
      <rPr>
        <rFont val="Calibri"/>
        <color rgb="FFFF0000"/>
        <sz val="10.0"/>
      </rPr>
      <t>*</t>
    </r>
    <r>
      <rPr>
        <rFont val="Calibri"/>
        <color theme="1"/>
        <sz val="10.0"/>
      </rPr>
      <t xml:space="preserve"> Các tiêu chí giữ nguyên kết quả của năm 2021 (năm bầu cử 2021)</t>
    </r>
  </si>
  <si>
    <t>Province’s ID</t>
  </si>
  <si>
    <t>Chỉ số PAPI tổng hợp (có trọng số)</t>
  </si>
  <si>
    <t>Chỉ số PAPI tổng hợp (có trọng số) - điểm tối thiểu trong khoảng tin cậy 95%</t>
  </si>
  <si>
    <t>Chỉ số PAPI tổng hợp (có trọng số) - điểm tối đa trong khoảng tin cậy 95%</t>
  </si>
  <si>
    <t xml:space="preserve">Chỉ số PAPI tổng hợp (có trọng số) - sai số </t>
  </si>
  <si>
    <r>
      <rPr>
        <rFont val="Calibri"/>
        <color theme="1"/>
        <sz val="10.0"/>
      </rPr>
      <t>Tỷ lệ người trả lời đã tham gia bầu cử đại biểu Hội đồng Nhân dân lần gần đây nhất (%)</t>
    </r>
    <r>
      <rPr>
        <rFont val="Calibri"/>
        <color rgb="FFFF0000"/>
        <sz val="10.0"/>
      </rPr>
      <t>*</t>
    </r>
  </si>
  <si>
    <r>
      <rPr>
        <rFont val="Calibri"/>
        <color theme="1"/>
        <sz val="10.0"/>
      </rPr>
      <t>Tỷ lệ người trả lời đã tham gia bầu cử đại biểu Quốc hội lần gần đây nhất (%)</t>
    </r>
    <r>
      <rPr>
        <rFont val="Calibri"/>
        <color rgb="FFFF0000"/>
        <sz val="10.0"/>
      </rPr>
      <t>*</t>
    </r>
  </si>
  <si>
    <t>Access to E-Government Portals*</t>
  </si>
  <si>
    <t>Số quan sát</t>
  </si>
  <si>
    <t>respondents/người trả lời</t>
  </si>
  <si>
    <t>Bản quyền @CECODES, VFF-CRT, RTA and UNDP (2023). WWW.PAPI.ORG.VN</t>
  </si>
  <si>
    <r>
      <rPr>
        <rFont val="Calibri"/>
        <color rgb="FFFF0000"/>
        <sz val="10.0"/>
      </rPr>
      <t>*</t>
    </r>
    <r>
      <rPr>
        <rFont val="Calibri"/>
        <color theme="1"/>
        <sz val="10.0"/>
      </rPr>
      <t xml:space="preserve"> Các tiêu chí giữ nguyên kết quả của năm 2021 (năm bầu cử 2021)</t>
    </r>
  </si>
  <si>
    <r>
      <rPr>
        <rFont val="Calibri"/>
        <color theme="1"/>
        <sz val="10.0"/>
      </rPr>
      <t>Tỷ lệ người trả lời đã tham gia bầu cử đại biểu Hội đồng Nhân dân lần gần đây nhất (%)</t>
    </r>
    <r>
      <rPr>
        <rFont val="Calibri"/>
        <color rgb="FFFF0000"/>
        <sz val="10.0"/>
      </rPr>
      <t>*</t>
    </r>
  </si>
  <si>
    <r>
      <rPr>
        <rFont val="Calibri"/>
        <color theme="1"/>
        <sz val="10.0"/>
      </rPr>
      <t>Tỷ lệ người trả lời đã tham gia bầu cử đại biểu Quốc hội lần gần đây nhất (%)</t>
    </r>
    <r>
      <rPr>
        <rFont val="Calibri"/>
        <color rgb="FFFF0000"/>
        <sz val="10.0"/>
      </rPr>
      <t>*</t>
    </r>
  </si>
  <si>
    <r>
      <rPr>
        <rFont val="Calibri"/>
        <color rgb="FFFF0000"/>
        <sz val="10.0"/>
      </rPr>
      <t>*</t>
    </r>
    <r>
      <rPr>
        <rFont val="Calibri"/>
        <color theme="1"/>
        <sz val="10.0"/>
      </rPr>
      <t xml:space="preserve"> Các tiêu chí giữ nguyên kết quả của năm 2021 (năm bầu cử 2021)</t>
    </r>
  </si>
  <si>
    <t>Province’s name</t>
  </si>
  <si>
    <t>Contact with Commune Successful</t>
  </si>
  <si>
    <t>Victim Did not Denunciate Bribe Request</t>
  </si>
  <si>
    <t>Land Bribe Frequency</t>
  </si>
  <si>
    <t>Hospital Bribe Frequency</t>
  </si>
  <si>
    <t>Applied for certificate (%)</t>
  </si>
  <si>
    <t>Total quality of certification procedures</t>
  </si>
  <si>
    <t>Took part in land title procedures</t>
  </si>
  <si>
    <t>Did not use many windows for land title</t>
  </si>
  <si>
    <t>Received land title</t>
  </si>
  <si>
    <t>Total quality of land title procedures</t>
  </si>
  <si>
    <t>Satisfaction with certification procedures</t>
  </si>
  <si>
    <t>Satisfaction with land title procedures</t>
  </si>
  <si>
    <t>Proportion of Respondents that Knows Provincial Website and Thinks It is User-Fr</t>
  </si>
  <si>
    <t>Proportion of Respondents Aware that Province Posted Draft Regulation for Commen</t>
  </si>
  <si>
    <t>Tỷ lệ người trả lời đã tham gia bầu cử đại biểu Hội đồng Nhân dân lần gần đây nhất (%)</t>
  </si>
  <si>
    <t>Tỷ lệ người trả lời đã tham gia bầu cử đại biểu Quốc hội lần gần đây nhất (%)</t>
  </si>
  <si>
    <t>* Changed in 2021</t>
  </si>
  <si>
    <t>* Những nội dung có thay đổi năm 2021</t>
  </si>
  <si>
    <t>Copyright @CECODES, VFF-CRT, RTA and UNDP (2022). WWW.PAPI.ORG.VN</t>
  </si>
  <si>
    <t>Bản quyền @CECODES, VFF-CRT, RTA and UNDP (2022). WWW.PAPI.ORG.VN</t>
  </si>
  <si>
    <t>Thang điểm</t>
  </si>
  <si>
    <t>10-80 điểm</t>
  </si>
  <si>
    <t>Tham gia vào các tổ chức chính trị, chính trị-xã hội, đoàn thể (%)*</t>
  </si>
  <si>
    <t>Tham gia vào các tổ chức xã hội, hội, nhóm, câu lạc bộ tự lập (%)*</t>
  </si>
  <si>
    <t>0.33-3.33 điểm</t>
  </si>
  <si>
    <t>Chỉ số nội dung 5: Thủ tục hành chính công</t>
  </si>
  <si>
    <t>Construction Permits</t>
  </si>
  <si>
    <t>5.2: Thủ tục xin cấp phép xây dựng</t>
  </si>
  <si>
    <t>Built house (%)</t>
  </si>
  <si>
    <t>Tỉ lệ người dân cho biết hộ gia đình đã xây mới/nâng cấp nhà xưởng, nhà ở (%)</t>
  </si>
  <si>
    <t>Applied for construction permit (%)</t>
  </si>
  <si>
    <t>Tỉ lệ hộ gia đình đã làm thủ tục xin cấp giấy phép xây dựng (%)</t>
  </si>
  <si>
    <t>Did not use many windows for consturction permit (%)</t>
  </si>
  <si>
    <t>Tỷ lệ người đi làm thủ tục cho biết không phải đi qua nhiều ‘cửa’ để làm thủ tục xin cấp phép xây dựng (%)</t>
  </si>
  <si>
    <t>Received construction permit (%)</t>
  </si>
  <si>
    <t>Tỷ lệ người đi làm thủ tục cho biếtđã nhận được giấy phép xây dựng (%)</t>
  </si>
  <si>
    <t>Total quality of construction procedures (0-4 points)</t>
  </si>
  <si>
    <t>Tổng chất lượng dịch vụ hành chính về giấy phép xây dựng (4 tiêu chí)</t>
  </si>
  <si>
    <t>Satisfaction with construction permit procedures (1-5 points)</t>
  </si>
  <si>
    <t>8.1: Sử dụng cổng thông tin điện tử của chính quyền địa phương</t>
  </si>
  <si>
    <t>Access to Adequate Information about Construction Permit Procedures Online</t>
  </si>
  <si>
    <t>Tỷ lệ người trả lời cho biết đã lấy đủ thông tin chỉ dẫn và biểu mẫu cần thực hiện từ cổng thông tin điện tử địa phương khi làm thủ tục cấp phép xây dựng (%)</t>
  </si>
  <si>
    <t>E-Reponsiveness of Provincial Authorities*</t>
  </si>
  <si>
    <t>8.3: Phúc đáp của chính quyền qua cổng thông tin điện tử*</t>
  </si>
  <si>
    <t>* New indicators from 2020</t>
  </si>
  <si>
    <t>* Các chỉ tiêu mới từ năm 2020</t>
  </si>
  <si>
    <t>Copyright @CECODES, VFF-CRT, RTA and UNDP (2021). WWW.PAPI.ORG.VN</t>
  </si>
  <si>
    <t>Bản quyền @CECODES, VFF-CRT, RTA and UNDP (2021). WWW.PAPI.ORG.VN</t>
  </si>
  <si>
    <t>Hiểu biết về chính sách hiện hành (%)*</t>
  </si>
  <si>
    <t>Hiểu biết về vị trí lãnh đạo (%)*</t>
  </si>
  <si>
    <t>2.1: Tiếp cận thông tin*</t>
  </si>
  <si>
    <t>3.2: Giải đáp khiếu nại, tố cáo, khúc mắc của người dân*</t>
  </si>
  <si>
    <t>3.3: Tiếp cận dịch vụ tư pháp*</t>
  </si>
  <si>
    <t>4.4: Quyết tâm chống tham nhũng của chính quyền địa phương*</t>
  </si>
  <si>
    <t>Tỷ lệ người đi làm thủ tục cho biếtkhông phải đi qua nhiều ‘cửa’ để làm xong thủ tục (%)</t>
  </si>
  <si>
    <t>6.2: Giáo dục tiểu học công lập*</t>
  </si>
  <si>
    <t>Tổng chất lượng trường tiểu học tại địa bàn xã/phường (8 tiêu chí)*</t>
  </si>
  <si>
    <t>6.3: Cơ sở hạ tầng căn bản*</t>
  </si>
  <si>
    <t>6.4: An ninh, trật tự khu dân cư*</t>
  </si>
  <si>
    <t>Tỷ lệ người trả lời đã gửi câu hỏi tới chính quyền địa phương thông qua mục “Hỏi-Đáp Trực Tuyến” trên cổng thông tin điện tử (%)</t>
  </si>
  <si>
    <t xml:space="preserve">Tỷ lệ người trả lời đã nhận được phúc đáp của chính quyền địa phương sau khi gửi câu hỏi qua mục "Hỏi-Đáp trực tuyến" (%) </t>
  </si>
  <si>
    <t>* New indicators from 2018</t>
  </si>
  <si>
    <t>* Các chỉ tiêu mới từ năm 2018</t>
  </si>
  <si>
    <t>Copyright @CECODES, VFF-CRT, RTA and UNDP (2020). WWW.PAPI.ORG.VN</t>
  </si>
  <si>
    <t>Bản quyền @CECODES, VFF-CRT, RTA and UNDP (2020). WWW.PAPI.ORG.VN</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</si>
</sst>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_(* #,##0_);_(* \(#,##0\);_(* &quot;-&quot;??_);_(@_)"/>
    <numFmt numFmtId="165" formatCode="0.000"/>
    <numFmt numFmtId="166" formatCode="_(* #,##0.00_);_(* \(#,##0.00\);_(* &quot;-&quot;??_);_(@_)"/>
  </numFmts>
  <fonts count="18">
    <font>
      <sz val="10.0"/>
      <color rgb="FF000000"/>
      <name val="Arial"/>
      <scheme val="minor"/>
    </font>
    <font>
      <b/>
      <sz val="10.0"/>
      <color theme="1"/>
      <name val="Calibri"/>
    </font>
    <font>
      <b/>
      <sz val="10.0"/>
      <color rgb="FFFF0000"/>
      <name val="Calibri"/>
    </font>
    <font>
      <b/>
      <sz val="10.0"/>
      <color rgb="FF000000"/>
      <name val="Calibri"/>
    </font>
    <font>
      <sz val="10.0"/>
      <color theme="1"/>
      <name val="Calibri"/>
    </font>
    <font>
      <sz val="10.0"/>
      <color rgb="FFFF0000"/>
      <name val="Calibri"/>
    </font>
    <font>
      <b/>
      <i/>
      <sz val="10.0"/>
      <color theme="1"/>
      <name val="Calibri"/>
    </font>
    <font>
      <b/>
      <i/>
      <sz val="10.0"/>
      <color rgb="FFFF0000"/>
      <name val="Calibri"/>
    </font>
    <font>
      <b/>
      <sz val="10.0"/>
      <color theme="0"/>
      <name val="Calibri"/>
    </font>
    <font>
      <sz val="10.0"/>
      <color theme="1"/>
      <name val="Arial"/>
    </font>
    <font>
      <color theme="1"/>
      <name val="Arial"/>
      <scheme val="minor"/>
    </font>
    <font>
      <i/>
      <sz val="10.0"/>
      <color theme="1"/>
      <name val="Arial"/>
    </font>
    <font>
      <b/>
      <i/>
      <sz val="10.0"/>
      <color theme="1"/>
      <name val="Arial"/>
    </font>
    <font>
      <b/>
      <sz val="10.0"/>
      <color theme="0"/>
      <name val="Arial"/>
    </font>
    <font>
      <b/>
      <sz val="10.0"/>
      <color theme="1"/>
      <name val="Arial"/>
    </font>
    <font>
      <sz val="10.0"/>
      <color rgb="FFFF0000"/>
      <name val="Arial"/>
    </font>
    <font>
      <b/>
      <sz val="10.0"/>
      <color rgb="FF44546A"/>
      <name val="Calibri"/>
    </font>
    <font>
      <b/>
      <sz val="10.0"/>
      <color rgb="FF44546A"/>
      <name val="Arial"/>
    </font>
  </fonts>
  <fills count="19">
    <fill>
      <patternFill patternType="none"/>
    </fill>
    <fill>
      <patternFill patternType="lightGray"/>
    </fill>
    <fill>
      <patternFill patternType="solid">
        <fgColor rgb="FFFEF2CB"/>
        <bgColor rgb="FFFEF2CB"/>
      </patternFill>
    </fill>
    <fill>
      <patternFill patternType="solid">
        <fgColor rgb="FFC5E0B3"/>
        <bgColor rgb="FFC5E0B3"/>
      </patternFill>
    </fill>
    <fill>
      <patternFill patternType="solid">
        <fgColor rgb="FFD9E2F3"/>
        <bgColor rgb="FFD9E2F3"/>
      </patternFill>
    </fill>
    <fill>
      <patternFill patternType="solid">
        <fgColor rgb="FFFBE4D5"/>
        <bgColor rgb="FFFBE4D5"/>
      </patternFill>
    </fill>
    <fill>
      <patternFill patternType="solid">
        <fgColor rgb="FFDEEAF6"/>
        <bgColor rgb="FFDEEAF6"/>
      </patternFill>
    </fill>
    <fill>
      <patternFill patternType="solid">
        <fgColor rgb="FFFFFF00"/>
        <bgColor rgb="FFFFFF00"/>
      </patternFill>
    </fill>
    <fill>
      <patternFill patternType="solid">
        <fgColor rgb="FF548135"/>
        <bgColor rgb="FF548135"/>
      </patternFill>
    </fill>
    <fill>
      <patternFill patternType="solid">
        <fgColor rgb="FFBDD6EE"/>
        <bgColor rgb="FFBDD6EE"/>
      </patternFill>
    </fill>
    <fill>
      <patternFill patternType="solid">
        <fgColor theme="7"/>
        <bgColor theme="7"/>
      </patternFill>
    </fill>
    <fill>
      <patternFill patternType="solid">
        <fgColor rgb="FFE2EFD9"/>
        <bgColor rgb="FFE2EFD9"/>
      </patternFill>
    </fill>
    <fill>
      <patternFill patternType="solid">
        <fgColor rgb="FFFFD965"/>
        <bgColor rgb="FFFFD965"/>
      </patternFill>
    </fill>
    <fill>
      <patternFill patternType="solid">
        <fgColor rgb="FFA8D08D"/>
        <bgColor rgb="FFA8D08D"/>
      </patternFill>
    </fill>
    <fill>
      <patternFill patternType="solid">
        <fgColor rgb="FFF4B083"/>
        <bgColor rgb="FFF4B083"/>
      </patternFill>
    </fill>
    <fill>
      <patternFill patternType="solid">
        <fgColor theme="0"/>
        <bgColor theme="0"/>
      </patternFill>
    </fill>
    <fill>
      <patternFill patternType="solid">
        <fgColor rgb="FFFFC000"/>
        <bgColor rgb="FFFFC000"/>
      </patternFill>
    </fill>
    <fill>
      <patternFill patternType="solid">
        <fgColor rgb="FFD6DCE4"/>
        <bgColor rgb="FFD6DCE4"/>
      </patternFill>
    </fill>
    <fill>
      <patternFill patternType="solid">
        <fgColor rgb="FFB4C6E7"/>
        <bgColor rgb="FFB4C6E7"/>
      </patternFill>
    </fill>
  </fills>
  <borders count="8">
    <border/>
    <border>
      <left/>
      <right/>
      <top/>
      <bottom/>
    </border>
    <border>
      <bottom style="thin">
        <color rgb="FF000000"/>
      </bottom>
    </border>
    <border>
      <left/>
      <right/>
      <top/>
      <bottom style="thin">
        <color rgb="FF000000"/>
      </bottom>
    </border>
    <border>
      <left style="thin">
        <color theme="0"/>
      </left>
      <right style="thin">
        <color theme="0"/>
      </right>
      <top style="thin">
        <color theme="0"/>
      </top>
      <bottom style="thin">
        <color theme="0"/>
      </bottom>
    </border>
    <border>
      <left style="thin">
        <color theme="0"/>
      </left>
      <right style="thin">
        <color theme="0"/>
      </right>
      <top style="thin">
        <color theme="0"/>
      </top>
    </border>
    <border>
      <left style="thin">
        <color theme="0"/>
      </left>
      <right style="thin">
        <color theme="0"/>
      </right>
      <top/>
      <bottom style="thin">
        <color theme="0"/>
      </bottom>
    </border>
    <border>
      <left style="thin">
        <color theme="0"/>
      </left>
      <right style="thin">
        <color theme="0"/>
      </right>
      <top style="thin">
        <color theme="0"/>
      </top>
      <bottom style="thin">
        <color rgb="FF000000"/>
      </bottom>
    </border>
  </borders>
  <cellStyleXfs count="1">
    <xf borderId="0" fillId="0" fontId="0" numFmtId="0" applyAlignment="1" applyFont="1"/>
  </cellStyleXfs>
  <cellXfs count="199">
    <xf borderId="0" fillId="0" fontId="0" numFmtId="0" xfId="0" applyAlignment="1" applyFont="1">
      <alignment readingOrder="0" shrinkToFit="0" vertical="bottom" wrapText="0"/>
    </xf>
    <xf borderId="0" fillId="0" fontId="1" numFmtId="0" xfId="0" applyAlignment="1" applyFont="1">
      <alignment vertical="top"/>
    </xf>
    <xf borderId="0" fillId="0" fontId="2" numFmtId="0" xfId="0" applyAlignment="1" applyFont="1">
      <alignment horizontal="center" vertical="top"/>
    </xf>
    <xf borderId="0" fillId="0" fontId="1" numFmtId="0" xfId="0" applyAlignment="1" applyFont="1">
      <alignment horizontal="center" vertical="top"/>
    </xf>
    <xf borderId="1" fillId="2" fontId="1" numFmtId="0" xfId="0" applyAlignment="1" applyBorder="1" applyFill="1" applyFont="1">
      <alignment horizontal="center" vertical="top"/>
    </xf>
    <xf borderId="0" fillId="0" fontId="3" numFmtId="0" xfId="0" applyAlignment="1" applyFont="1">
      <alignment horizontal="center" vertical="top"/>
    </xf>
    <xf borderId="1" fillId="2" fontId="3" numFmtId="0" xfId="0" applyAlignment="1" applyBorder="1" applyFont="1">
      <alignment horizontal="center" vertical="top"/>
    </xf>
    <xf borderId="1" fillId="3" fontId="1" numFmtId="0" xfId="0" applyAlignment="1" applyBorder="1" applyFill="1" applyFont="1">
      <alignment vertical="top"/>
    </xf>
    <xf borderId="1" fillId="3" fontId="2" numFmtId="0" xfId="0" applyAlignment="1" applyBorder="1" applyFont="1">
      <alignment horizontal="center" vertical="top"/>
    </xf>
    <xf borderId="1" fillId="3" fontId="1" numFmtId="2" xfId="0" applyAlignment="1" applyBorder="1" applyFont="1" applyNumberFormat="1">
      <alignment horizontal="center" vertical="top"/>
    </xf>
    <xf borderId="1" fillId="2" fontId="1" numFmtId="2" xfId="0" applyAlignment="1" applyBorder="1" applyFont="1" applyNumberFormat="1">
      <alignment horizontal="center" vertical="top"/>
    </xf>
    <xf borderId="0" fillId="0" fontId="4" numFmtId="0" xfId="0" applyAlignment="1" applyFont="1">
      <alignment vertical="top"/>
    </xf>
    <xf borderId="0" fillId="0" fontId="5" numFmtId="0" xfId="0" applyAlignment="1" applyFont="1">
      <alignment horizontal="center" vertical="top"/>
    </xf>
    <xf borderId="0" fillId="0" fontId="4" numFmtId="2" xfId="0" applyAlignment="1" applyFont="1" applyNumberFormat="1">
      <alignment horizontal="center" vertical="top"/>
    </xf>
    <xf borderId="1" fillId="2" fontId="4" numFmtId="2" xfId="0" applyAlignment="1" applyBorder="1" applyFont="1" applyNumberFormat="1">
      <alignment horizontal="center" vertical="top"/>
    </xf>
    <xf borderId="1" fillId="4" fontId="1" numFmtId="0" xfId="0" applyAlignment="1" applyBorder="1" applyFill="1" applyFont="1">
      <alignment vertical="top"/>
    </xf>
    <xf borderId="1" fillId="4" fontId="1" numFmtId="2" xfId="0" applyAlignment="1" applyBorder="1" applyFont="1" applyNumberFormat="1">
      <alignment vertical="top"/>
    </xf>
    <xf borderId="1" fillId="4" fontId="2" numFmtId="2" xfId="0" applyAlignment="1" applyBorder="1" applyFont="1" applyNumberFormat="1">
      <alignment horizontal="center" vertical="top"/>
    </xf>
    <xf borderId="1" fillId="4" fontId="1" numFmtId="2" xfId="0" applyAlignment="1" applyBorder="1" applyFont="1" applyNumberFormat="1">
      <alignment horizontal="center" vertical="top"/>
    </xf>
    <xf borderId="1" fillId="5" fontId="6" numFmtId="0" xfId="0" applyAlignment="1" applyBorder="1" applyFill="1" applyFont="1">
      <alignment vertical="top"/>
    </xf>
    <xf borderId="1" fillId="5" fontId="7" numFmtId="0" xfId="0" applyAlignment="1" applyBorder="1" applyFont="1">
      <alignment horizontal="center" vertical="top"/>
    </xf>
    <xf borderId="1" fillId="5" fontId="6" numFmtId="2" xfId="0" applyAlignment="1" applyBorder="1" applyFont="1" applyNumberFormat="1">
      <alignment horizontal="center" vertical="top"/>
    </xf>
    <xf borderId="1" fillId="2" fontId="6" numFmtId="2" xfId="0" applyAlignment="1" applyBorder="1" applyFont="1" applyNumberFormat="1">
      <alignment horizontal="center" vertical="top"/>
    </xf>
    <xf borderId="0" fillId="0" fontId="6" numFmtId="0" xfId="0" applyAlignment="1" applyFont="1">
      <alignment vertical="top"/>
    </xf>
    <xf borderId="0" fillId="0" fontId="4" numFmtId="10" xfId="0" applyAlignment="1" applyFont="1" applyNumberFormat="1">
      <alignment horizontal="center" vertical="top"/>
    </xf>
    <xf borderId="1" fillId="2" fontId="4" numFmtId="10" xfId="0" applyAlignment="1" applyBorder="1" applyFont="1" applyNumberFormat="1">
      <alignment horizontal="center" vertical="top"/>
    </xf>
    <xf borderId="1" fillId="6" fontId="1" numFmtId="0" xfId="0" applyAlignment="1" applyBorder="1" applyFill="1" applyFont="1">
      <alignment vertical="top"/>
    </xf>
    <xf borderId="1" fillId="6" fontId="1" numFmtId="2" xfId="0" applyAlignment="1" applyBorder="1" applyFont="1" applyNumberFormat="1">
      <alignment vertical="top"/>
    </xf>
    <xf borderId="1" fillId="6" fontId="2" numFmtId="2" xfId="0" applyAlignment="1" applyBorder="1" applyFont="1" applyNumberFormat="1">
      <alignment horizontal="center" vertical="top"/>
    </xf>
    <xf borderId="0" fillId="0" fontId="4" numFmtId="0" xfId="0" applyAlignment="1" applyFont="1">
      <alignment horizontal="left" shrinkToFit="0" wrapText="1"/>
    </xf>
    <xf borderId="0" fillId="0" fontId="4" numFmtId="164" xfId="0" applyAlignment="1" applyFont="1" applyNumberFormat="1">
      <alignment horizontal="center" vertical="top"/>
    </xf>
    <xf borderId="1" fillId="2" fontId="4" numFmtId="164" xfId="0" applyAlignment="1" applyBorder="1" applyFont="1" applyNumberFormat="1">
      <alignment horizontal="center" vertical="top"/>
    </xf>
    <xf borderId="1" fillId="2" fontId="4" numFmtId="0" xfId="0" applyAlignment="1" applyBorder="1" applyFont="1">
      <alignment vertical="top"/>
    </xf>
    <xf borderId="1" fillId="2" fontId="5" numFmtId="0" xfId="0" applyAlignment="1" applyBorder="1" applyFont="1">
      <alignment horizontal="center" vertical="top"/>
    </xf>
    <xf borderId="1" fillId="7" fontId="4" numFmtId="0" xfId="0" applyAlignment="1" applyBorder="1" applyFill="1" applyFont="1">
      <alignment vertical="top"/>
    </xf>
    <xf borderId="1" fillId="7" fontId="5" numFmtId="0" xfId="0" applyAlignment="1" applyBorder="1" applyFont="1">
      <alignment horizontal="center" vertical="top"/>
    </xf>
    <xf borderId="1" fillId="7" fontId="4" numFmtId="2" xfId="0" applyAlignment="1" applyBorder="1" applyFont="1" applyNumberFormat="1">
      <alignment horizontal="center" vertical="top"/>
    </xf>
    <xf borderId="1" fillId="8" fontId="8" numFmtId="0" xfId="0" applyAlignment="1" applyBorder="1" applyFill="1" applyFont="1">
      <alignment vertical="top"/>
    </xf>
    <xf borderId="1" fillId="8" fontId="8" numFmtId="0" xfId="0" applyAlignment="1" applyBorder="1" applyFont="1">
      <alignment horizontal="center" vertical="top"/>
    </xf>
    <xf borderId="1" fillId="8" fontId="8" numFmtId="164" xfId="0" applyAlignment="1" applyBorder="1" applyFont="1" applyNumberFormat="1">
      <alignment horizontal="center" vertical="top"/>
    </xf>
    <xf borderId="1" fillId="2" fontId="8" numFmtId="164" xfId="0" applyAlignment="1" applyBorder="1" applyFont="1" applyNumberFormat="1">
      <alignment horizontal="center" vertical="top"/>
    </xf>
    <xf borderId="0" fillId="0" fontId="9" numFmtId="2" xfId="0" applyFont="1" applyNumberFormat="1"/>
    <xf borderId="1" fillId="7" fontId="4" numFmtId="0" xfId="0" applyAlignment="1" applyBorder="1" applyFont="1">
      <alignment horizontal="center" vertical="top"/>
    </xf>
    <xf borderId="0" fillId="0" fontId="4" numFmtId="0" xfId="0" applyAlignment="1" applyFont="1">
      <alignment horizontal="center" vertical="top"/>
    </xf>
    <xf borderId="1" fillId="2" fontId="4" numFmtId="0" xfId="0" applyAlignment="1" applyBorder="1" applyFont="1">
      <alignment horizontal="center" vertical="top"/>
    </xf>
    <xf borderId="0" fillId="0" fontId="10" numFmtId="0" xfId="0" applyFont="1"/>
    <xf borderId="0" fillId="0" fontId="9" numFmtId="1" xfId="0" applyFont="1" applyNumberFormat="1"/>
    <xf borderId="1" fillId="7" fontId="9" numFmtId="1" xfId="0" applyBorder="1" applyFont="1" applyNumberFormat="1"/>
    <xf borderId="1" fillId="7" fontId="9" numFmtId="0" xfId="0" applyBorder="1" applyFont="1"/>
    <xf borderId="1" fillId="7" fontId="9" numFmtId="2" xfId="0" applyBorder="1" applyFont="1" applyNumberFormat="1"/>
    <xf borderId="1" fillId="9" fontId="9" numFmtId="0" xfId="0" applyBorder="1" applyFill="1" applyFont="1"/>
    <xf borderId="1" fillId="9" fontId="9" numFmtId="2" xfId="0" applyBorder="1" applyFont="1" applyNumberFormat="1"/>
    <xf borderId="1" fillId="10" fontId="9" numFmtId="0" xfId="0" applyBorder="1" applyFill="1" applyFont="1"/>
    <xf borderId="1" fillId="10" fontId="9" numFmtId="2" xfId="0" applyBorder="1" applyFont="1" applyNumberFormat="1"/>
    <xf borderId="1" fillId="2" fontId="9" numFmtId="0" xfId="0" applyBorder="1" applyFont="1"/>
    <xf borderId="1" fillId="2" fontId="9" numFmtId="2" xfId="0" applyBorder="1" applyFont="1" applyNumberFormat="1"/>
    <xf borderId="1" fillId="11" fontId="9" numFmtId="0" xfId="0" applyBorder="1" applyFill="1" applyFont="1"/>
    <xf borderId="1" fillId="11" fontId="9" numFmtId="2" xfId="0" applyBorder="1" applyFont="1" applyNumberFormat="1"/>
    <xf borderId="1" fillId="4" fontId="9" numFmtId="0" xfId="0" applyBorder="1" applyFont="1"/>
    <xf borderId="1" fillId="4" fontId="9" numFmtId="2" xfId="0" applyBorder="1" applyFont="1" applyNumberFormat="1"/>
    <xf borderId="1" fillId="5" fontId="9" numFmtId="0" xfId="0" applyBorder="1" applyFont="1"/>
    <xf borderId="1" fillId="5" fontId="9" numFmtId="2" xfId="0" applyBorder="1" applyFont="1" applyNumberFormat="1"/>
    <xf borderId="1" fillId="12" fontId="9" numFmtId="0" xfId="0" applyBorder="1" applyFill="1" applyFont="1"/>
    <xf borderId="1" fillId="12" fontId="9" numFmtId="2" xfId="0" applyBorder="1" applyFont="1" applyNumberFormat="1"/>
    <xf borderId="1" fillId="13" fontId="9" numFmtId="0" xfId="0" applyBorder="1" applyFill="1" applyFont="1"/>
    <xf borderId="1" fillId="13" fontId="9" numFmtId="2" xfId="0" applyBorder="1" applyFont="1" applyNumberFormat="1"/>
    <xf borderId="1" fillId="14" fontId="9" numFmtId="0" xfId="0" applyBorder="1" applyFill="1" applyFont="1"/>
    <xf borderId="1" fillId="14" fontId="9" numFmtId="2" xfId="0" applyBorder="1" applyFont="1" applyNumberFormat="1"/>
    <xf borderId="0" fillId="0" fontId="11" numFmtId="0" xfId="0" applyFont="1"/>
    <xf borderId="1" fillId="3" fontId="1" numFmtId="2" xfId="0" applyAlignment="1" applyBorder="1" applyFont="1" applyNumberFormat="1">
      <alignment horizontal="center"/>
    </xf>
    <xf borderId="0" fillId="0" fontId="4" numFmtId="2" xfId="0" applyAlignment="1" applyFont="1" applyNumberFormat="1">
      <alignment horizontal="center"/>
    </xf>
    <xf borderId="1" fillId="4" fontId="6" numFmtId="2" xfId="0" applyAlignment="1" applyBorder="1" applyFont="1" applyNumberFormat="1">
      <alignment horizontal="center" vertical="top"/>
    </xf>
    <xf borderId="1" fillId="4" fontId="4" numFmtId="2" xfId="0" applyAlignment="1" applyBorder="1" applyFont="1" applyNumberFormat="1">
      <alignment horizontal="center"/>
    </xf>
    <xf borderId="1" fillId="4" fontId="4" numFmtId="2" xfId="0" applyAlignment="1" applyBorder="1" applyFont="1" applyNumberFormat="1">
      <alignment horizontal="center" vertical="top"/>
    </xf>
    <xf borderId="1" fillId="5" fontId="6" numFmtId="2" xfId="0" applyAlignment="1" applyBorder="1" applyFont="1" applyNumberFormat="1">
      <alignment horizontal="center"/>
    </xf>
    <xf borderId="0" fillId="0" fontId="4" numFmtId="10" xfId="0" applyAlignment="1" applyFont="1" applyNumberFormat="1">
      <alignment horizontal="center"/>
    </xf>
    <xf borderId="1" fillId="5" fontId="12" numFmtId="2" xfId="0" applyAlignment="1" applyBorder="1" applyFont="1" applyNumberFormat="1">
      <alignment horizontal="center"/>
    </xf>
    <xf borderId="1" fillId="2" fontId="12" numFmtId="2" xfId="0" applyAlignment="1" applyBorder="1" applyFont="1" applyNumberFormat="1">
      <alignment horizontal="center"/>
    </xf>
    <xf borderId="1" fillId="6" fontId="1" numFmtId="2" xfId="0" applyAlignment="1" applyBorder="1" applyFont="1" applyNumberFormat="1">
      <alignment horizontal="center" vertical="top"/>
    </xf>
    <xf borderId="1" fillId="6" fontId="1" numFmtId="2" xfId="0" applyAlignment="1" applyBorder="1" applyFont="1" applyNumberFormat="1">
      <alignment horizontal="center"/>
    </xf>
    <xf borderId="1" fillId="4" fontId="1" numFmtId="2" xfId="0" applyAlignment="1" applyBorder="1" applyFont="1" applyNumberFormat="1">
      <alignment horizontal="center"/>
    </xf>
    <xf borderId="1" fillId="15" fontId="4" numFmtId="10" xfId="0" applyAlignment="1" applyBorder="1" applyFill="1" applyFont="1" applyNumberFormat="1">
      <alignment horizontal="center" vertical="top"/>
    </xf>
    <xf borderId="1" fillId="15" fontId="4" numFmtId="2" xfId="0" applyAlignment="1" applyBorder="1" applyFont="1" applyNumberFormat="1">
      <alignment horizontal="center" vertical="top"/>
    </xf>
    <xf borderId="0" fillId="0" fontId="4" numFmtId="1" xfId="0" applyAlignment="1" applyFont="1" applyNumberFormat="1">
      <alignment horizontal="center" vertical="top"/>
    </xf>
    <xf borderId="0" fillId="0" fontId="4" numFmtId="1" xfId="0" applyAlignment="1" applyFont="1" applyNumberFormat="1">
      <alignment horizontal="center"/>
    </xf>
    <xf borderId="1" fillId="2" fontId="4" numFmtId="1" xfId="0" applyAlignment="1" applyBorder="1" applyFont="1" applyNumberFormat="1">
      <alignment horizontal="center" vertical="top"/>
    </xf>
    <xf borderId="1" fillId="15" fontId="4" numFmtId="1" xfId="0" applyAlignment="1" applyBorder="1" applyFont="1" applyNumberFormat="1">
      <alignment horizontal="center" vertical="top"/>
    </xf>
    <xf borderId="1" fillId="2" fontId="9" numFmtId="2" xfId="0" applyAlignment="1" applyBorder="1" applyFont="1" applyNumberFormat="1">
      <alignment horizontal="center" vertical="center"/>
    </xf>
    <xf borderId="1" fillId="8" fontId="13" numFmtId="2" xfId="0" applyAlignment="1" applyBorder="1" applyFont="1" applyNumberFormat="1">
      <alignment horizontal="center"/>
    </xf>
    <xf borderId="1" fillId="6" fontId="9" numFmtId="1" xfId="0" applyBorder="1" applyFont="1" applyNumberFormat="1"/>
    <xf borderId="1" fillId="6" fontId="9" numFmtId="0" xfId="0" applyBorder="1" applyFont="1"/>
    <xf borderId="0" fillId="0" fontId="9" numFmtId="0" xfId="0" applyFont="1"/>
    <xf borderId="1" fillId="7" fontId="14" numFmtId="0" xfId="0" applyBorder="1" applyFont="1"/>
    <xf borderId="1" fillId="7" fontId="14" numFmtId="2" xfId="0" applyBorder="1" applyFont="1" applyNumberFormat="1"/>
    <xf borderId="1" fillId="6" fontId="14" numFmtId="0" xfId="0" applyBorder="1" applyFont="1"/>
    <xf borderId="1" fillId="6" fontId="14" numFmtId="2" xfId="0" applyBorder="1" applyFont="1" applyNumberFormat="1"/>
    <xf borderId="0" fillId="0" fontId="12" numFmtId="0" xfId="0" applyFont="1"/>
    <xf borderId="0" fillId="0" fontId="12" numFmtId="2" xfId="0" applyFont="1" applyNumberFormat="1"/>
    <xf borderId="1" fillId="7" fontId="12" numFmtId="2" xfId="0" applyBorder="1" applyFont="1" applyNumberFormat="1"/>
    <xf borderId="1" fillId="11" fontId="9" numFmtId="10" xfId="0" applyBorder="1" applyFont="1" applyNumberFormat="1"/>
    <xf borderId="1" fillId="11" fontId="4" numFmtId="10" xfId="0" applyAlignment="1" applyBorder="1" applyFont="1" applyNumberFormat="1">
      <alignment vertical="top"/>
    </xf>
    <xf borderId="1" fillId="11" fontId="15" numFmtId="10" xfId="0" applyBorder="1" applyFont="1" applyNumberFormat="1"/>
    <xf borderId="1" fillId="6" fontId="9" numFmtId="2" xfId="0" applyBorder="1" applyFont="1" applyNumberFormat="1"/>
    <xf borderId="0" fillId="0" fontId="9" numFmtId="10" xfId="0" applyFont="1" applyNumberFormat="1"/>
    <xf borderId="1" fillId="7" fontId="1" numFmtId="0" xfId="0" applyAlignment="1" applyBorder="1" applyFont="1">
      <alignment vertical="top"/>
    </xf>
    <xf borderId="1" fillId="7" fontId="2" numFmtId="0" xfId="0" applyAlignment="1" applyBorder="1" applyFont="1">
      <alignment horizontal="center" vertical="top"/>
    </xf>
    <xf borderId="1" fillId="7" fontId="1" numFmtId="2" xfId="0" applyAlignment="1" applyBorder="1" applyFont="1" applyNumberFormat="1">
      <alignment horizontal="center" vertical="top"/>
    </xf>
    <xf borderId="1" fillId="2" fontId="1" numFmtId="165" xfId="0" applyAlignment="1" applyBorder="1" applyFont="1" applyNumberFormat="1">
      <alignment horizontal="center" vertical="top"/>
    </xf>
    <xf borderId="1" fillId="16" fontId="1" numFmtId="0" xfId="0" applyAlignment="1" applyBorder="1" applyFill="1" applyFont="1">
      <alignment vertical="top"/>
    </xf>
    <xf borderId="1" fillId="16" fontId="2" numFmtId="0" xfId="0" applyAlignment="1" applyBorder="1" applyFont="1">
      <alignment horizontal="center" vertical="top"/>
    </xf>
    <xf borderId="1" fillId="16" fontId="1" numFmtId="2" xfId="0" applyAlignment="1" applyBorder="1" applyFont="1" applyNumberFormat="1">
      <alignment horizontal="center"/>
    </xf>
    <xf borderId="1" fillId="2" fontId="1" numFmtId="2" xfId="0" applyAlignment="1" applyBorder="1" applyFont="1" applyNumberFormat="1">
      <alignment horizontal="center"/>
    </xf>
    <xf borderId="1" fillId="9" fontId="1" numFmtId="0" xfId="0" applyAlignment="1" applyBorder="1" applyFont="1">
      <alignment vertical="top"/>
    </xf>
    <xf borderId="1" fillId="9" fontId="1" numFmtId="2" xfId="0" applyAlignment="1" applyBorder="1" applyFont="1" applyNumberFormat="1">
      <alignment vertical="top"/>
    </xf>
    <xf borderId="1" fillId="9" fontId="2" numFmtId="2" xfId="0" applyAlignment="1" applyBorder="1" applyFont="1" applyNumberFormat="1">
      <alignment horizontal="center" vertical="top"/>
    </xf>
    <xf borderId="1" fillId="9" fontId="1" numFmtId="2" xfId="0" applyAlignment="1" applyBorder="1" applyFont="1" applyNumberFormat="1">
      <alignment horizontal="center" vertical="top"/>
    </xf>
    <xf borderId="1" fillId="2" fontId="4" numFmtId="10" xfId="0" applyAlignment="1" applyBorder="1" applyFont="1" applyNumberFormat="1">
      <alignment horizontal="center"/>
    </xf>
    <xf borderId="1" fillId="5" fontId="1" numFmtId="2" xfId="0" applyAlignment="1" applyBorder="1" applyFont="1" applyNumberFormat="1">
      <alignment horizontal="center" vertical="top"/>
    </xf>
    <xf borderId="1" fillId="2" fontId="6" numFmtId="2" xfId="0" applyAlignment="1" applyBorder="1" applyFont="1" applyNumberFormat="1">
      <alignment horizontal="center"/>
    </xf>
    <xf borderId="1" fillId="2" fontId="4" numFmtId="2" xfId="0" applyAlignment="1" applyBorder="1" applyFont="1" applyNumberFormat="1">
      <alignment horizontal="center"/>
    </xf>
    <xf borderId="1" fillId="9" fontId="6" numFmtId="2" xfId="0" applyAlignment="1" applyBorder="1" applyFont="1" applyNumberFormat="1">
      <alignment horizontal="center" vertical="top"/>
    </xf>
    <xf borderId="2" fillId="0" fontId="4" numFmtId="0" xfId="0" applyAlignment="1" applyBorder="1" applyFont="1">
      <alignment vertical="top"/>
    </xf>
    <xf borderId="2" fillId="0" fontId="5" numFmtId="0" xfId="0" applyAlignment="1" applyBorder="1" applyFont="1">
      <alignment horizontal="center" vertical="top"/>
    </xf>
    <xf borderId="2" fillId="0" fontId="4" numFmtId="10" xfId="0" applyAlignment="1" applyBorder="1" applyFont="1" applyNumberFormat="1">
      <alignment horizontal="center" vertical="top"/>
    </xf>
    <xf borderId="2" fillId="0" fontId="4" numFmtId="10" xfId="0" applyAlignment="1" applyBorder="1" applyFont="1" applyNumberFormat="1">
      <alignment horizontal="center"/>
    </xf>
    <xf borderId="3" fillId="2" fontId="4" numFmtId="10" xfId="0" applyAlignment="1" applyBorder="1" applyFont="1" applyNumberFormat="1">
      <alignment horizontal="center"/>
    </xf>
    <xf borderId="1" fillId="17" fontId="16" numFmtId="0" xfId="0" applyAlignment="1" applyBorder="1" applyFill="1" applyFont="1">
      <alignment vertical="top"/>
    </xf>
    <xf borderId="1" fillId="17" fontId="16" numFmtId="0" xfId="0" applyAlignment="1" applyBorder="1" applyFont="1">
      <alignment horizontal="center" vertical="top"/>
    </xf>
    <xf borderId="1" fillId="17" fontId="17" numFmtId="1" xfId="0" applyAlignment="1" applyBorder="1" applyFont="1" applyNumberFormat="1">
      <alignment horizontal="center"/>
    </xf>
    <xf borderId="1" fillId="2" fontId="1" numFmtId="0" xfId="0" applyAlignment="1" applyBorder="1" applyFont="1">
      <alignment vertical="top"/>
    </xf>
    <xf borderId="0" fillId="0" fontId="3" numFmtId="0" xfId="0" applyAlignment="1" applyFont="1">
      <alignment vertical="top"/>
    </xf>
    <xf borderId="1" fillId="2" fontId="3" numFmtId="0" xfId="0" applyAlignment="1" applyBorder="1" applyFont="1">
      <alignment vertical="top"/>
    </xf>
    <xf borderId="1" fillId="7" fontId="1" numFmtId="2" xfId="0" applyAlignment="1" applyBorder="1" applyFont="1" applyNumberFormat="1">
      <alignment vertical="top"/>
    </xf>
    <xf borderId="1" fillId="2" fontId="1" numFmtId="165" xfId="0" applyAlignment="1" applyBorder="1" applyFont="1" applyNumberFormat="1">
      <alignment vertical="top"/>
    </xf>
    <xf borderId="0" fillId="0" fontId="4" numFmtId="2" xfId="0" applyAlignment="1" applyFont="1" applyNumberFormat="1">
      <alignment vertical="top"/>
    </xf>
    <xf borderId="1" fillId="2" fontId="4" numFmtId="2" xfId="0" applyAlignment="1" applyBorder="1" applyFont="1" applyNumberFormat="1">
      <alignment vertical="top"/>
    </xf>
    <xf borderId="1" fillId="16" fontId="1" numFmtId="2" xfId="0" applyAlignment="1" applyBorder="1" applyFont="1" applyNumberFormat="1">
      <alignment vertical="top"/>
    </xf>
    <xf borderId="1" fillId="2" fontId="1" numFmtId="2" xfId="0" applyAlignment="1" applyBorder="1" applyFont="1" applyNumberFormat="1">
      <alignment vertical="top"/>
    </xf>
    <xf borderId="1" fillId="5" fontId="6" numFmtId="2" xfId="0" applyAlignment="1" applyBorder="1" applyFont="1" applyNumberFormat="1">
      <alignment vertical="top"/>
    </xf>
    <xf borderId="1" fillId="2" fontId="6" numFmtId="2" xfId="0" applyAlignment="1" applyBorder="1" applyFont="1" applyNumberFormat="1">
      <alignment vertical="top"/>
    </xf>
    <xf borderId="0" fillId="0" fontId="4" numFmtId="10" xfId="0" applyAlignment="1" applyFont="1" applyNumberFormat="1">
      <alignment vertical="top"/>
    </xf>
    <xf borderId="1" fillId="2" fontId="4" numFmtId="10" xfId="0" applyAlignment="1" applyBorder="1" applyFont="1" applyNumberFormat="1">
      <alignment vertical="top"/>
    </xf>
    <xf borderId="1" fillId="3" fontId="4" numFmtId="10" xfId="0" applyAlignment="1" applyBorder="1" applyFont="1" applyNumberFormat="1">
      <alignment vertical="top"/>
    </xf>
    <xf borderId="0" fillId="0" fontId="4" numFmtId="164" xfId="0" applyAlignment="1" applyFont="1" applyNumberFormat="1">
      <alignment vertical="top"/>
    </xf>
    <xf borderId="1" fillId="2" fontId="4" numFmtId="164" xfId="0" applyAlignment="1" applyBorder="1" applyFont="1" applyNumberFormat="1">
      <alignment vertical="top"/>
    </xf>
    <xf borderId="2" fillId="0" fontId="4" numFmtId="10" xfId="0" applyAlignment="1" applyBorder="1" applyFont="1" applyNumberFormat="1">
      <alignment vertical="top"/>
    </xf>
    <xf borderId="3" fillId="2" fontId="4" numFmtId="10" xfId="0" applyAlignment="1" applyBorder="1" applyFont="1" applyNumberFormat="1">
      <alignment vertical="top"/>
    </xf>
    <xf borderId="0" fillId="0" fontId="1" numFmtId="0" xfId="0" applyFont="1"/>
    <xf borderId="0" fillId="0" fontId="2" numFmtId="0" xfId="0" applyAlignment="1" applyFont="1">
      <alignment horizontal="center"/>
    </xf>
    <xf borderId="1" fillId="7" fontId="1" numFmtId="0" xfId="0" applyBorder="1" applyFont="1"/>
    <xf borderId="1" fillId="7" fontId="2" numFmtId="0" xfId="0" applyAlignment="1" applyBorder="1" applyFont="1">
      <alignment horizontal="center"/>
    </xf>
    <xf borderId="1" fillId="7" fontId="4" numFmtId="2" xfId="0" applyBorder="1" applyFont="1" applyNumberFormat="1"/>
    <xf borderId="0" fillId="0" fontId="4" numFmtId="0" xfId="0" applyFont="1"/>
    <xf borderId="0" fillId="0" fontId="5" numFmtId="0" xfId="0" applyAlignment="1" applyFont="1">
      <alignment horizontal="center"/>
    </xf>
    <xf borderId="0" fillId="0" fontId="4" numFmtId="2" xfId="0" applyFont="1" applyNumberFormat="1"/>
    <xf borderId="1" fillId="16" fontId="1" numFmtId="0" xfId="0" applyBorder="1" applyFont="1"/>
    <xf borderId="1" fillId="16" fontId="2" numFmtId="0" xfId="0" applyAlignment="1" applyBorder="1" applyFont="1">
      <alignment horizontal="center"/>
    </xf>
    <xf borderId="1" fillId="16" fontId="1" numFmtId="2" xfId="0" applyBorder="1" applyFont="1" applyNumberFormat="1"/>
    <xf borderId="1" fillId="9" fontId="1" numFmtId="0" xfId="0" applyBorder="1" applyFont="1"/>
    <xf borderId="1" fillId="9" fontId="1" numFmtId="2" xfId="0" applyBorder="1" applyFont="1" applyNumberFormat="1"/>
    <xf borderId="1" fillId="9" fontId="2" numFmtId="2" xfId="0" applyAlignment="1" applyBorder="1" applyFont="1" applyNumberFormat="1">
      <alignment horizontal="center"/>
    </xf>
    <xf borderId="1" fillId="5" fontId="6" numFmtId="0" xfId="0" applyBorder="1" applyFont="1"/>
    <xf borderId="1" fillId="5" fontId="6" numFmtId="0" xfId="0" applyAlignment="1" applyBorder="1" applyFont="1">
      <alignment horizontal="left" shrinkToFit="0" wrapText="1"/>
    </xf>
    <xf borderId="1" fillId="5" fontId="7" numFmtId="0" xfId="0" applyAlignment="1" applyBorder="1" applyFont="1">
      <alignment horizontal="center" shrinkToFit="0" wrapText="1"/>
    </xf>
    <xf borderId="1" fillId="5" fontId="6" numFmtId="2" xfId="0" applyBorder="1" applyFont="1" applyNumberFormat="1"/>
    <xf borderId="0" fillId="0" fontId="5" numFmtId="0" xfId="0" applyAlignment="1" applyFont="1">
      <alignment horizontal="center" shrinkToFit="0" wrapText="1"/>
    </xf>
    <xf borderId="0" fillId="0" fontId="4" numFmtId="10" xfId="0" applyFont="1" applyNumberFormat="1"/>
    <xf borderId="0" fillId="0" fontId="5" numFmtId="0" xfId="0" applyFont="1"/>
    <xf borderId="0" fillId="0" fontId="5" numFmtId="2" xfId="0" applyFont="1" applyNumberFormat="1"/>
    <xf borderId="0" fillId="0" fontId="4" numFmtId="164" xfId="0" applyFont="1" applyNumberFormat="1"/>
    <xf borderId="1" fillId="7" fontId="4" numFmtId="0" xfId="0" applyBorder="1" applyFont="1"/>
    <xf borderId="1" fillId="7" fontId="5" numFmtId="0" xfId="0" applyAlignment="1" applyBorder="1" applyFont="1">
      <alignment horizontal="left" shrinkToFit="0" wrapText="1"/>
    </xf>
    <xf borderId="1" fillId="7" fontId="5" numFmtId="0" xfId="0" applyAlignment="1" applyBorder="1" applyFont="1">
      <alignment horizontal="center" shrinkToFit="0" wrapText="1"/>
    </xf>
    <xf borderId="1" fillId="7" fontId="4" numFmtId="10" xfId="0" applyBorder="1" applyFont="1" applyNumberFormat="1"/>
    <xf borderId="1" fillId="5" fontId="6" numFmtId="2" xfId="0" applyAlignment="1" applyBorder="1" applyFont="1" applyNumberFormat="1">
      <alignment horizontal="right" shrinkToFit="0" wrapText="1"/>
    </xf>
    <xf borderId="4" fillId="0" fontId="4" numFmtId="0" xfId="0" applyAlignment="1" applyBorder="1" applyFont="1">
      <alignment horizontal="left" shrinkToFit="0" wrapText="1"/>
    </xf>
    <xf borderId="4" fillId="0" fontId="5" numFmtId="0" xfId="0" applyAlignment="1" applyBorder="1" applyFont="1">
      <alignment horizontal="center" shrinkToFit="0" wrapText="1"/>
    </xf>
    <xf borderId="4" fillId="5" fontId="6" numFmtId="0" xfId="0" applyAlignment="1" applyBorder="1" applyFont="1">
      <alignment horizontal="left" shrinkToFit="0" wrapText="1"/>
    </xf>
    <xf borderId="4" fillId="5" fontId="7" numFmtId="0" xfId="0" applyAlignment="1" applyBorder="1" applyFont="1">
      <alignment horizontal="center" shrinkToFit="0" wrapText="1"/>
    </xf>
    <xf borderId="5" fillId="0" fontId="4" numFmtId="0" xfId="0" applyAlignment="1" applyBorder="1" applyFont="1">
      <alignment horizontal="left" shrinkToFit="0" wrapText="1"/>
    </xf>
    <xf borderId="5" fillId="0" fontId="5" numFmtId="0" xfId="0" applyAlignment="1" applyBorder="1" applyFont="1">
      <alignment horizontal="center" shrinkToFit="0" wrapText="1"/>
    </xf>
    <xf borderId="6" fillId="5" fontId="6" numFmtId="0" xfId="0" applyAlignment="1" applyBorder="1" applyFont="1">
      <alignment horizontal="left" shrinkToFit="0" wrapText="1"/>
    </xf>
    <xf borderId="6" fillId="5" fontId="7" numFmtId="0" xfId="0" applyAlignment="1" applyBorder="1" applyFont="1">
      <alignment horizontal="center" shrinkToFit="0" wrapText="1"/>
    </xf>
    <xf borderId="2" fillId="0" fontId="4" numFmtId="0" xfId="0" applyBorder="1" applyFont="1"/>
    <xf borderId="7" fillId="0" fontId="5" numFmtId="0" xfId="0" applyAlignment="1" applyBorder="1" applyFont="1">
      <alignment horizontal="center" shrinkToFit="0" wrapText="1"/>
    </xf>
    <xf borderId="2" fillId="0" fontId="4" numFmtId="10" xfId="0" applyBorder="1" applyFont="1" applyNumberFormat="1"/>
    <xf borderId="1" fillId="7" fontId="1" numFmtId="166" xfId="0" applyBorder="1" applyFont="1" applyNumberFormat="1"/>
    <xf borderId="0" fillId="0" fontId="4" numFmtId="166" xfId="0" applyFont="1" applyNumberFormat="1"/>
    <xf borderId="1" fillId="18" fontId="1" numFmtId="0" xfId="0" applyBorder="1" applyFill="1" applyFont="1"/>
    <xf borderId="1" fillId="18" fontId="2" numFmtId="0" xfId="0" applyAlignment="1" applyBorder="1" applyFont="1">
      <alignment horizontal="center"/>
    </xf>
    <xf borderId="1" fillId="18" fontId="1" numFmtId="166" xfId="0" applyBorder="1" applyFont="1" applyNumberFormat="1"/>
    <xf borderId="1" fillId="4" fontId="1" numFmtId="0" xfId="0" applyBorder="1" applyFont="1"/>
    <xf borderId="1" fillId="4" fontId="2" numFmtId="0" xfId="0" applyAlignment="1" applyBorder="1" applyFont="1">
      <alignment horizontal="center"/>
    </xf>
    <xf borderId="1" fillId="4" fontId="1" numFmtId="166" xfId="0" applyBorder="1" applyFont="1" applyNumberFormat="1"/>
    <xf borderId="1" fillId="5" fontId="6" numFmtId="166" xfId="0" applyBorder="1" applyFont="1" applyNumberFormat="1"/>
    <xf borderId="1" fillId="7" fontId="5" numFmtId="10" xfId="0" applyBorder="1" applyFont="1" applyNumberFormat="1"/>
    <xf borderId="1" fillId="5" fontId="4" numFmtId="166" xfId="0" applyBorder="1" applyFont="1" applyNumberFormat="1"/>
    <xf borderId="2" fillId="0" fontId="5" numFmtId="0" xfId="0" applyAlignment="1" applyBorder="1" applyFont="1">
      <alignment horizontal="center" shrinkToFit="0" wrapText="1"/>
    </xf>
    <xf borderId="3" fillId="7" fontId="4" numFmtId="10" xfId="0" applyBorder="1"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33.13"/>
    <col customWidth="1" min="2" max="2" width="44.5"/>
    <col customWidth="1" min="3" max="3" width="19.63"/>
    <col customWidth="1" min="4" max="4" width="27.63"/>
    <col customWidth="1" min="5" max="66" width="10.0"/>
    <col customWidth="1" min="67" max="71" width="8.88"/>
  </cols>
  <sheetData>
    <row r="1" ht="13.5" customHeight="1">
      <c r="A1" s="1" t="s">
        <v>0</v>
      </c>
      <c r="B1" s="1" t="s">
        <v>0</v>
      </c>
      <c r="C1" s="2" t="s">
        <v>1</v>
      </c>
      <c r="D1" s="3">
        <v>1.0</v>
      </c>
      <c r="E1" s="3">
        <v>2.0</v>
      </c>
      <c r="F1" s="3">
        <v>4.0</v>
      </c>
      <c r="G1" s="3">
        <v>6.0</v>
      </c>
      <c r="H1" s="3">
        <v>8.0</v>
      </c>
      <c r="I1" s="3">
        <v>10.0</v>
      </c>
      <c r="J1" s="3">
        <v>11.0</v>
      </c>
      <c r="K1" s="3">
        <v>12.0</v>
      </c>
      <c r="L1" s="3">
        <v>14.0</v>
      </c>
      <c r="M1" s="3">
        <v>15.0</v>
      </c>
      <c r="N1" s="3">
        <v>17.0</v>
      </c>
      <c r="O1" s="3">
        <v>19.0</v>
      </c>
      <c r="P1" s="3">
        <v>20.0</v>
      </c>
      <c r="Q1" s="3">
        <v>22.0</v>
      </c>
      <c r="R1" s="3">
        <v>24.0</v>
      </c>
      <c r="S1" s="3">
        <v>25.0</v>
      </c>
      <c r="T1" s="4">
        <v>26.0</v>
      </c>
      <c r="U1" s="3">
        <v>27.0</v>
      </c>
      <c r="V1" s="3">
        <v>30.0</v>
      </c>
      <c r="W1" s="3">
        <v>31.0</v>
      </c>
      <c r="X1" s="3">
        <v>33.0</v>
      </c>
      <c r="Y1" s="3">
        <v>34.0</v>
      </c>
      <c r="Z1" s="3">
        <v>35.0</v>
      </c>
      <c r="AA1" s="3">
        <v>36.0</v>
      </c>
      <c r="AB1" s="3">
        <v>37.0</v>
      </c>
      <c r="AC1" s="3">
        <v>38.0</v>
      </c>
      <c r="AD1" s="3">
        <v>40.0</v>
      </c>
      <c r="AE1" s="3">
        <v>42.0</v>
      </c>
      <c r="AF1" s="3">
        <v>44.0</v>
      </c>
      <c r="AG1" s="3">
        <v>45.0</v>
      </c>
      <c r="AH1" s="3">
        <v>46.0</v>
      </c>
      <c r="AI1" s="3">
        <v>48.0</v>
      </c>
      <c r="AJ1" s="3">
        <v>49.0</v>
      </c>
      <c r="AK1" s="3">
        <v>51.0</v>
      </c>
      <c r="AL1" s="3">
        <v>52.0</v>
      </c>
      <c r="AM1" s="3">
        <v>54.0</v>
      </c>
      <c r="AN1" s="3">
        <v>56.0</v>
      </c>
      <c r="AO1" s="3">
        <v>58.0</v>
      </c>
      <c r="AP1" s="3">
        <v>60.0</v>
      </c>
      <c r="AQ1" s="3">
        <v>62.0</v>
      </c>
      <c r="AR1" s="3">
        <v>64.0</v>
      </c>
      <c r="AS1" s="3">
        <v>66.0</v>
      </c>
      <c r="AT1" s="3">
        <v>67.0</v>
      </c>
      <c r="AU1" s="3">
        <v>68.0</v>
      </c>
      <c r="AV1" s="3">
        <v>70.0</v>
      </c>
      <c r="AW1" s="3">
        <v>72.0</v>
      </c>
      <c r="AX1" s="3">
        <v>74.0</v>
      </c>
      <c r="AY1" s="3">
        <v>75.0</v>
      </c>
      <c r="AZ1" s="3">
        <v>77.0</v>
      </c>
      <c r="BA1" s="3">
        <v>79.0</v>
      </c>
      <c r="BB1" s="3">
        <v>80.0</v>
      </c>
      <c r="BC1" s="4">
        <v>82.0</v>
      </c>
      <c r="BD1" s="3">
        <v>83.0</v>
      </c>
      <c r="BE1" s="3">
        <v>84.0</v>
      </c>
      <c r="BF1" s="3">
        <v>86.0</v>
      </c>
      <c r="BG1" s="3">
        <v>87.0</v>
      </c>
      <c r="BH1" s="3">
        <v>89.0</v>
      </c>
      <c r="BI1" s="3">
        <v>91.0</v>
      </c>
      <c r="BJ1" s="3">
        <v>92.0</v>
      </c>
      <c r="BK1" s="3">
        <v>93.0</v>
      </c>
      <c r="BL1" s="3">
        <v>94.0</v>
      </c>
      <c r="BM1" s="3">
        <v>95.0</v>
      </c>
      <c r="BN1" s="3">
        <v>96.0</v>
      </c>
      <c r="BO1" s="1"/>
      <c r="BP1" s="1"/>
      <c r="BQ1" s="1"/>
      <c r="BR1" s="1"/>
      <c r="BS1" s="1"/>
    </row>
    <row r="2" ht="13.5" customHeight="1">
      <c r="A2" s="1" t="s">
        <v>2</v>
      </c>
      <c r="B2" s="1" t="s">
        <v>2</v>
      </c>
      <c r="C2" s="2"/>
      <c r="D2" s="5" t="s">
        <v>3</v>
      </c>
      <c r="E2" s="5" t="s">
        <v>4</v>
      </c>
      <c r="F2" s="5" t="s">
        <v>5</v>
      </c>
      <c r="G2" s="5" t="s">
        <v>6</v>
      </c>
      <c r="H2" s="5" t="s">
        <v>7</v>
      </c>
      <c r="I2" s="5" t="s">
        <v>8</v>
      </c>
      <c r="J2" s="5" t="s">
        <v>9</v>
      </c>
      <c r="K2" s="5" t="s">
        <v>10</v>
      </c>
      <c r="L2" s="5" t="s">
        <v>11</v>
      </c>
      <c r="M2" s="5" t="s">
        <v>12</v>
      </c>
      <c r="N2" s="5" t="s">
        <v>13</v>
      </c>
      <c r="O2" s="5" t="s">
        <v>14</v>
      </c>
      <c r="P2" s="5" t="s">
        <v>15</v>
      </c>
      <c r="Q2" s="5" t="s">
        <v>16</v>
      </c>
      <c r="R2" s="3" t="s">
        <v>17</v>
      </c>
      <c r="S2" s="5" t="s">
        <v>18</v>
      </c>
      <c r="T2" s="6" t="s">
        <v>19</v>
      </c>
      <c r="U2" s="5" t="s">
        <v>20</v>
      </c>
      <c r="V2" s="5" t="s">
        <v>21</v>
      </c>
      <c r="W2" s="5" t="s">
        <v>22</v>
      </c>
      <c r="X2" s="5" t="s">
        <v>23</v>
      </c>
      <c r="Y2" s="5" t="s">
        <v>24</v>
      </c>
      <c r="Z2" s="5" t="s">
        <v>25</v>
      </c>
      <c r="AA2" s="5" t="s">
        <v>26</v>
      </c>
      <c r="AB2" s="5" t="s">
        <v>27</v>
      </c>
      <c r="AC2" s="5" t="s">
        <v>28</v>
      </c>
      <c r="AD2" s="5" t="s">
        <v>29</v>
      </c>
      <c r="AE2" s="5" t="s">
        <v>30</v>
      </c>
      <c r="AF2" s="5" t="s">
        <v>31</v>
      </c>
      <c r="AG2" s="5" t="s">
        <v>32</v>
      </c>
      <c r="AH2" s="5" t="s">
        <v>33</v>
      </c>
      <c r="AI2" s="5" t="s">
        <v>34</v>
      </c>
      <c r="AJ2" s="5" t="s">
        <v>35</v>
      </c>
      <c r="AK2" s="5" t="s">
        <v>36</v>
      </c>
      <c r="AL2" s="5" t="s">
        <v>37</v>
      </c>
      <c r="AM2" s="5" t="s">
        <v>38</v>
      </c>
      <c r="AN2" s="5" t="s">
        <v>39</v>
      </c>
      <c r="AO2" s="5" t="s">
        <v>40</v>
      </c>
      <c r="AP2" s="5" t="s">
        <v>41</v>
      </c>
      <c r="AQ2" s="5" t="s">
        <v>42</v>
      </c>
      <c r="AR2" s="5" t="s">
        <v>43</v>
      </c>
      <c r="AS2" s="5" t="s">
        <v>44</v>
      </c>
      <c r="AT2" s="5" t="s">
        <v>45</v>
      </c>
      <c r="AU2" s="5" t="s">
        <v>46</v>
      </c>
      <c r="AV2" s="5" t="s">
        <v>47</v>
      </c>
      <c r="AW2" s="5" t="s">
        <v>48</v>
      </c>
      <c r="AX2" s="5" t="s">
        <v>49</v>
      </c>
      <c r="AY2" s="5" t="s">
        <v>50</v>
      </c>
      <c r="AZ2" s="5" t="s">
        <v>51</v>
      </c>
      <c r="BA2" s="5" t="s">
        <v>52</v>
      </c>
      <c r="BB2" s="5" t="s">
        <v>53</v>
      </c>
      <c r="BC2" s="6" t="s">
        <v>54</v>
      </c>
      <c r="BD2" s="5" t="s">
        <v>55</v>
      </c>
      <c r="BE2" s="5" t="s">
        <v>56</v>
      </c>
      <c r="BF2" s="5" t="s">
        <v>57</v>
      </c>
      <c r="BG2" s="3" t="s">
        <v>58</v>
      </c>
      <c r="BH2" s="3" t="s">
        <v>59</v>
      </c>
      <c r="BI2" s="5" t="s">
        <v>60</v>
      </c>
      <c r="BJ2" s="5" t="s">
        <v>61</v>
      </c>
      <c r="BK2" s="5" t="s">
        <v>62</v>
      </c>
      <c r="BL2" s="5" t="s">
        <v>63</v>
      </c>
      <c r="BM2" s="5" t="s">
        <v>64</v>
      </c>
      <c r="BN2" s="5" t="s">
        <v>65</v>
      </c>
      <c r="BO2" s="1"/>
      <c r="BP2" s="1"/>
      <c r="BQ2" s="1"/>
      <c r="BR2" s="1"/>
      <c r="BS2" s="1"/>
    </row>
    <row r="3" ht="13.5" customHeight="1">
      <c r="A3" s="7" t="s">
        <v>66</v>
      </c>
      <c r="B3" s="7" t="s">
        <v>67</v>
      </c>
      <c r="C3" s="8" t="s">
        <v>68</v>
      </c>
      <c r="D3" s="9">
        <f>VLOOKUP($A3,'2024_PAPI_Indicators'!$A$2:$BL$183,COLUMN('2024_PAPI_Indicators'!B2),0)</f>
        <v>43.77471542</v>
      </c>
      <c r="E3" s="9">
        <f>VLOOKUP($A3,'2024_PAPI_Indicators'!$A$2:$BL$183,COLUMN('2024_PAPI_Indicators'!C2),0)</f>
        <v>43.72890472</v>
      </c>
      <c r="F3" s="9">
        <f>VLOOKUP($A3,'2024_PAPI_Indicators'!$A$2:$BL$183,COLUMN('2024_PAPI_Indicators'!D2),0)</f>
        <v>41.33247757</v>
      </c>
      <c r="G3" s="9">
        <f>VLOOKUP($A3,'2024_PAPI_Indicators'!$A$2:$BL$183,COLUMN('2024_PAPI_Indicators'!E2),0)</f>
        <v>44.09622955</v>
      </c>
      <c r="H3" s="9">
        <f>VLOOKUP($A3,'2024_PAPI_Indicators'!$A$2:$BL$183,COLUMN('2024_PAPI_Indicators'!F2),0)</f>
        <v>42.54677963</v>
      </c>
      <c r="I3" s="9">
        <f>VLOOKUP($A3,'2024_PAPI_Indicators'!$A$2:$BL$183,COLUMN('2024_PAPI_Indicators'!G2),0)</f>
        <v>41.74890137</v>
      </c>
      <c r="J3" s="9">
        <f>VLOOKUP($A3,'2024_PAPI_Indicators'!$A$2:$BL$183,COLUMN('2024_PAPI_Indicators'!H2),0)</f>
        <v>41.37582779</v>
      </c>
      <c r="K3" s="9">
        <f>VLOOKUP($A3,'2024_PAPI_Indicators'!$A$2:$BL$183,COLUMN('2024_PAPI_Indicators'!I2),0)</f>
        <v>43.47956848</v>
      </c>
      <c r="L3" s="9">
        <f>VLOOKUP($A3,'2024_PAPI_Indicators'!$A$2:$BL$183,COLUMN('2024_PAPI_Indicators'!J2),0)</f>
        <v>43.88755035</v>
      </c>
      <c r="M3" s="9">
        <f>VLOOKUP($A3,'2024_PAPI_Indicators'!$A$2:$BL$183,COLUMN('2024_PAPI_Indicators'!K2),0)</f>
        <v>41.93905258</v>
      </c>
      <c r="N3" s="9">
        <f>VLOOKUP($A3,'2024_PAPI_Indicators'!$A$2:$BL$183,COLUMN('2024_PAPI_Indicators'!L2),0)</f>
        <v>43.47779083</v>
      </c>
      <c r="O3" s="9">
        <f>VLOOKUP($A3,'2024_PAPI_Indicators'!$A$2:$BL$183,COLUMN('2024_PAPI_Indicators'!M2),0)</f>
        <v>46.34865189</v>
      </c>
      <c r="P3" s="9">
        <f>VLOOKUP($A3,'2024_PAPI_Indicators'!$A$2:$BL$183,COLUMN('2024_PAPI_Indicators'!N2),0)</f>
        <v>45.00362396</v>
      </c>
      <c r="Q3" s="9">
        <f>VLOOKUP($A3,'2024_PAPI_Indicators'!$A$2:$BL$183,COLUMN('2024_PAPI_Indicators'!O2),0)</f>
        <v>47.82123566</v>
      </c>
      <c r="R3" s="9">
        <f>VLOOKUP($A3,'2024_PAPI_Indicators'!$A$2:$BL$183,COLUMN('2024_PAPI_Indicators'!P2),0)</f>
        <v>44.68540573</v>
      </c>
      <c r="S3" s="9">
        <f>VLOOKUP($A3,'2024_PAPI_Indicators'!$A$2:$BL$183,COLUMN('2024_PAPI_Indicators'!Q2),0)</f>
        <v>44.41450119</v>
      </c>
      <c r="T3" s="10" t="str">
        <f>VLOOKUP($A3,'2024_PAPI_Indicators'!$A$2:$BL$183,COLUMN('2024_PAPI_Indicators'!R2),0)</f>
        <v/>
      </c>
      <c r="U3" s="9">
        <f>VLOOKUP($A3,'2024_PAPI_Indicators'!$A$2:$BL$183,COLUMN('2024_PAPI_Indicators'!S2),0)</f>
        <v>45.48566818</v>
      </c>
      <c r="V3" s="9">
        <f>VLOOKUP($A3,'2024_PAPI_Indicators'!$A$2:$BL$183,COLUMN('2024_PAPI_Indicators'!T2),0)</f>
        <v>42.59478378</v>
      </c>
      <c r="W3" s="9">
        <f>VLOOKUP($A3,'2024_PAPI_Indicators'!$A$2:$BL$183,COLUMN('2024_PAPI_Indicators'!U2),0)</f>
        <v>42.70365143</v>
      </c>
      <c r="X3" s="9">
        <f>VLOOKUP($A3,'2024_PAPI_Indicators'!$A$2:$BL$183,COLUMN('2024_PAPI_Indicators'!V2),0)</f>
        <v>44.40424347</v>
      </c>
      <c r="Y3" s="9">
        <f>VLOOKUP($A3,'2024_PAPI_Indicators'!$A$2:$BL$183,COLUMN('2024_PAPI_Indicators'!W2),0)</f>
        <v>44.73791122</v>
      </c>
      <c r="Z3" s="9">
        <f>VLOOKUP($A3,'2024_PAPI_Indicators'!$A$2:$BL$183,COLUMN('2024_PAPI_Indicators'!X2),0)</f>
        <v>43.38273621</v>
      </c>
      <c r="AA3" s="9">
        <f>VLOOKUP($A3,'2024_PAPI_Indicators'!$A$2:$BL$183,COLUMN('2024_PAPI_Indicators'!Y2),0)</f>
        <v>44.35750961</v>
      </c>
      <c r="AB3" s="9">
        <f>VLOOKUP($A3,'2024_PAPI_Indicators'!$A$2:$BL$183,COLUMN('2024_PAPI_Indicators'!Z2),0)</f>
        <v>43.95201111</v>
      </c>
      <c r="AC3" s="9">
        <f>VLOOKUP($A3,'2024_PAPI_Indicators'!$A$2:$BL$183,COLUMN('2024_PAPI_Indicators'!AA2),0)</f>
        <v>44.87075043</v>
      </c>
      <c r="AD3" s="9">
        <f>VLOOKUP($A3,'2024_PAPI_Indicators'!$A$2:$BL$183,COLUMN('2024_PAPI_Indicators'!AB2),0)</f>
        <v>43.06988907</v>
      </c>
      <c r="AE3" s="9">
        <f>VLOOKUP($A3,'2024_PAPI_Indicators'!$A$2:$BL$183,COLUMN('2024_PAPI_Indicators'!AC2),0)</f>
        <v>45.55308533</v>
      </c>
      <c r="AF3" s="9">
        <f>VLOOKUP($A3,'2024_PAPI_Indicators'!$A$2:$BL$183,COLUMN('2024_PAPI_Indicators'!AD2),0)</f>
        <v>43.80480194</v>
      </c>
      <c r="AG3" s="9">
        <f>VLOOKUP($A3,'2024_PAPI_Indicators'!$A$2:$BL$183,COLUMN('2024_PAPI_Indicators'!AE2),0)</f>
        <v>44.74726868</v>
      </c>
      <c r="AH3" s="9">
        <f>VLOOKUP($A3,'2024_PAPI_Indicators'!$A$2:$BL$183,COLUMN('2024_PAPI_Indicators'!AF2),0)</f>
        <v>45.095047</v>
      </c>
      <c r="AI3" s="9">
        <f>VLOOKUP($A3,'2024_PAPI_Indicators'!$A$2:$BL$183,COLUMN('2024_PAPI_Indicators'!AG2),0)</f>
        <v>43.21206665</v>
      </c>
      <c r="AJ3" s="9">
        <f>VLOOKUP($A3,'2024_PAPI_Indicators'!$A$2:$BL$183,COLUMN('2024_PAPI_Indicators'!AH2),0)</f>
        <v>41.00445938</v>
      </c>
      <c r="AK3" s="9">
        <f>VLOOKUP($A3,'2024_PAPI_Indicators'!$A$2:$BL$183,COLUMN('2024_PAPI_Indicators'!AI2),0)</f>
        <v>43.06908417</v>
      </c>
      <c r="AL3" s="9">
        <f>VLOOKUP($A3,'2024_PAPI_Indicators'!$A$2:$BL$183,COLUMN('2024_PAPI_Indicators'!AJ2),0)</f>
        <v>43.46808624</v>
      </c>
      <c r="AM3" s="9">
        <f>VLOOKUP($A3,'2024_PAPI_Indicators'!$A$2:$BL$183,COLUMN('2024_PAPI_Indicators'!AK2),0)</f>
        <v>40.66843414</v>
      </c>
      <c r="AN3" s="9">
        <f>VLOOKUP($A3,'2024_PAPI_Indicators'!$A$2:$BL$183,COLUMN('2024_PAPI_Indicators'!AL2),0)</f>
        <v>43.80635452</v>
      </c>
      <c r="AO3" s="9">
        <f>VLOOKUP($A3,'2024_PAPI_Indicators'!$A$2:$BL$183,COLUMN('2024_PAPI_Indicators'!AM2),0)</f>
        <v>45.73228836</v>
      </c>
      <c r="AP3" s="9">
        <f>VLOOKUP($A3,'2024_PAPI_Indicators'!$A$2:$BL$183,COLUMN('2024_PAPI_Indicators'!AN2),0)</f>
        <v>47.12664795</v>
      </c>
      <c r="AQ3" s="9">
        <f>VLOOKUP($A3,'2024_PAPI_Indicators'!$A$2:$BL$183,COLUMN('2024_PAPI_Indicators'!AO2),0)</f>
        <v>40.30826187</v>
      </c>
      <c r="AR3" s="9">
        <f>VLOOKUP($A3,'2024_PAPI_Indicators'!$A$2:$BL$183,COLUMN('2024_PAPI_Indicators'!AP2),0)</f>
        <v>41.28590012</v>
      </c>
      <c r="AS3" s="9">
        <f>VLOOKUP($A3,'2024_PAPI_Indicators'!$A$2:$BL$183,COLUMN('2024_PAPI_Indicators'!AQ2),0)</f>
        <v>43.0102272</v>
      </c>
      <c r="AT3" s="9">
        <f>VLOOKUP($A3,'2024_PAPI_Indicators'!$A$2:$BL$183,COLUMN('2024_PAPI_Indicators'!AR2),0)</f>
        <v>40.53738403</v>
      </c>
      <c r="AU3" s="9">
        <f>VLOOKUP($A3,'2024_PAPI_Indicators'!$A$2:$BL$183,COLUMN('2024_PAPI_Indicators'!AS2),0)</f>
        <v>41.01792908</v>
      </c>
      <c r="AV3" s="9">
        <f>VLOOKUP($A3,'2024_PAPI_Indicators'!$A$2:$BL$183,COLUMN('2024_PAPI_Indicators'!AT2),0)</f>
        <v>41.62943268</v>
      </c>
      <c r="AW3" s="9">
        <f>VLOOKUP($A3,'2024_PAPI_Indicators'!$A$2:$BL$183,COLUMN('2024_PAPI_Indicators'!AU2),0)</f>
        <v>47.34524536</v>
      </c>
      <c r="AX3" s="9">
        <f>VLOOKUP($A3,'2024_PAPI_Indicators'!$A$2:$BL$183,COLUMN('2024_PAPI_Indicators'!AV2),0)</f>
        <v>45.3911438</v>
      </c>
      <c r="AY3" s="9">
        <f>VLOOKUP($A3,'2024_PAPI_Indicators'!$A$2:$BL$183,COLUMN('2024_PAPI_Indicators'!AW2),0)</f>
        <v>41.82445526</v>
      </c>
      <c r="AZ3" s="9">
        <f>VLOOKUP($A3,'2024_PAPI_Indicators'!$A$2:$BL$183,COLUMN('2024_PAPI_Indicators'!AX2),0)</f>
        <v>45.53209686</v>
      </c>
      <c r="BA3" s="9">
        <f>VLOOKUP($A3,'2024_PAPI_Indicators'!$A$2:$BL$183,COLUMN('2024_PAPI_Indicators'!AY2),0)</f>
        <v>42.81316757</v>
      </c>
      <c r="BB3" s="9">
        <f>VLOOKUP($A3,'2024_PAPI_Indicators'!$A$2:$BL$183,COLUMN('2024_PAPI_Indicators'!AZ2),0)</f>
        <v>42.29308319</v>
      </c>
      <c r="BC3" s="10" t="str">
        <f>VLOOKUP($A3,'2024_PAPI_Indicators'!$A$2:$BL$183,COLUMN('2024_PAPI_Indicators'!BA2),0)</f>
        <v/>
      </c>
      <c r="BD3" s="9">
        <f>VLOOKUP($A3,'2024_PAPI_Indicators'!$A$2:$BL$183,COLUMN('2024_PAPI_Indicators'!BB2),0)</f>
        <v>41.24954987</v>
      </c>
      <c r="BE3" s="9">
        <f>VLOOKUP($A3,'2024_PAPI_Indicators'!$A$2:$BL$183,COLUMN('2024_PAPI_Indicators'!BC2),0)</f>
        <v>40.61629868</v>
      </c>
      <c r="BF3" s="9">
        <f>VLOOKUP($A3,'2024_PAPI_Indicators'!$A$2:$BL$183,COLUMN('2024_PAPI_Indicators'!BD2),0)</f>
        <v>43.19594955</v>
      </c>
      <c r="BG3" s="9">
        <f>VLOOKUP($A3,'2024_PAPI_Indicators'!$A$2:$BL$183,COLUMN('2024_PAPI_Indicators'!BE2),0)</f>
        <v>43.83571243</v>
      </c>
      <c r="BH3" s="9">
        <f>VLOOKUP($A3,'2024_PAPI_Indicators'!$A$2:$BL$183,COLUMN('2024_PAPI_Indicators'!BF2),0)</f>
        <v>42.89168549</v>
      </c>
      <c r="BI3" s="9">
        <f>VLOOKUP($A3,'2024_PAPI_Indicators'!$A$2:$BL$183,COLUMN('2024_PAPI_Indicators'!BG2),0)</f>
        <v>39.91218567</v>
      </c>
      <c r="BJ3" s="9">
        <f>VLOOKUP($A3,'2024_PAPI_Indicators'!$A$2:$BL$183,COLUMN('2024_PAPI_Indicators'!BH2),0)</f>
        <v>40.4426651</v>
      </c>
      <c r="BK3" s="9">
        <f>VLOOKUP($A3,'2024_PAPI_Indicators'!$A$2:$BL$183,COLUMN('2024_PAPI_Indicators'!BI2),0)</f>
        <v>44.00661087</v>
      </c>
      <c r="BL3" s="9">
        <f>VLOOKUP($A3,'2024_PAPI_Indicators'!$A$2:$BL$183,COLUMN('2024_PAPI_Indicators'!BJ2),0)</f>
        <v>45.18642044</v>
      </c>
      <c r="BM3" s="9">
        <f>VLOOKUP($A3,'2024_PAPI_Indicators'!$A$2:$BL$183,COLUMN('2024_PAPI_Indicators'!BK2),0)</f>
        <v>44.10038376</v>
      </c>
      <c r="BN3" s="9">
        <f>VLOOKUP($A3,'2024_PAPI_Indicators'!$A$2:$BL$183,COLUMN('2024_PAPI_Indicators'!BL2),0)</f>
        <v>44.52165985</v>
      </c>
      <c r="BO3" s="1"/>
      <c r="BP3" s="1"/>
      <c r="BQ3" s="1"/>
      <c r="BR3" s="1"/>
      <c r="BS3" s="1"/>
    </row>
    <row r="4" ht="13.5" customHeight="1">
      <c r="A4" s="11" t="s">
        <v>69</v>
      </c>
      <c r="B4" s="11" t="s">
        <v>70</v>
      </c>
      <c r="C4" s="12"/>
      <c r="D4" s="13">
        <f>VLOOKUP($A4,'2024_PAPI_Indicators'!$A$2:$BL$183,COLUMN('2024_PAPI_Indicators'!B3),0)</f>
        <v>43.22079086</v>
      </c>
      <c r="E4" s="13">
        <f>VLOOKUP($A4,'2024_PAPI_Indicators'!$A$2:$BL$183,COLUMN('2024_PAPI_Indicators'!C3),0)</f>
        <v>41.01776123</v>
      </c>
      <c r="F4" s="13">
        <f>VLOOKUP($A4,'2024_PAPI_Indicators'!$A$2:$BL$183,COLUMN('2024_PAPI_Indicators'!D3),0)</f>
        <v>39.59832001</v>
      </c>
      <c r="G4" s="13">
        <f>VLOOKUP($A4,'2024_PAPI_Indicators'!$A$2:$BL$183,COLUMN('2024_PAPI_Indicators'!E3),0)</f>
        <v>42.4393959</v>
      </c>
      <c r="H4" s="13">
        <f>VLOOKUP($A4,'2024_PAPI_Indicators'!$A$2:$BL$183,COLUMN('2024_PAPI_Indicators'!F3),0)</f>
        <v>39.71862793</v>
      </c>
      <c r="I4" s="13">
        <f>VLOOKUP($A4,'2024_PAPI_Indicators'!$A$2:$BL$183,COLUMN('2024_PAPI_Indicators'!G3),0)</f>
        <v>38.58142471</v>
      </c>
      <c r="J4" s="13">
        <f>VLOOKUP($A4,'2024_PAPI_Indicators'!$A$2:$BL$183,COLUMN('2024_PAPI_Indicators'!H3),0)</f>
        <v>40.43947601</v>
      </c>
      <c r="K4" s="13">
        <f>VLOOKUP($A4,'2024_PAPI_Indicators'!$A$2:$BL$183,COLUMN('2024_PAPI_Indicators'!I3),0)</f>
        <v>42.1847229</v>
      </c>
      <c r="L4" s="13">
        <f>VLOOKUP($A4,'2024_PAPI_Indicators'!$A$2:$BL$183,COLUMN('2024_PAPI_Indicators'!J3),0)</f>
        <v>42.42144775</v>
      </c>
      <c r="M4" s="13">
        <f>VLOOKUP($A4,'2024_PAPI_Indicators'!$A$2:$BL$183,COLUMN('2024_PAPI_Indicators'!K3),0)</f>
        <v>39.90552902</v>
      </c>
      <c r="N4" s="13">
        <f>VLOOKUP($A4,'2024_PAPI_Indicators'!$A$2:$BL$183,COLUMN('2024_PAPI_Indicators'!L3),0)</f>
        <v>43.04335785</v>
      </c>
      <c r="O4" s="13">
        <f>VLOOKUP($A4,'2024_PAPI_Indicators'!$A$2:$BL$183,COLUMN('2024_PAPI_Indicators'!M3),0)</f>
        <v>43.32390594</v>
      </c>
      <c r="P4" s="13">
        <f>VLOOKUP($A4,'2024_PAPI_Indicators'!$A$2:$BL$183,COLUMN('2024_PAPI_Indicators'!N3),0)</f>
        <v>43.0752449</v>
      </c>
      <c r="Q4" s="13">
        <f>VLOOKUP($A4,'2024_PAPI_Indicators'!$A$2:$BL$183,COLUMN('2024_PAPI_Indicators'!O3),0)</f>
        <v>46.90607452</v>
      </c>
      <c r="R4" s="13">
        <f>VLOOKUP($A4,'2024_PAPI_Indicators'!$A$2:$BL$183,COLUMN('2024_PAPI_Indicators'!P3),0)</f>
        <v>43.32445526</v>
      </c>
      <c r="S4" s="13">
        <f>VLOOKUP($A4,'2024_PAPI_Indicators'!$A$2:$BL$183,COLUMN('2024_PAPI_Indicators'!Q3),0)</f>
        <v>43.91075897</v>
      </c>
      <c r="T4" s="14" t="str">
        <f>VLOOKUP($A4,'2024_PAPI_Indicators'!$A$2:$BL$183,COLUMN('2024_PAPI_Indicators'!R3),0)</f>
        <v/>
      </c>
      <c r="U4" s="13">
        <f>VLOOKUP($A4,'2024_PAPI_Indicators'!$A$2:$BL$183,COLUMN('2024_PAPI_Indicators'!S3),0)</f>
        <v>44.52967072</v>
      </c>
      <c r="V4" s="13">
        <f>VLOOKUP($A4,'2024_PAPI_Indicators'!$A$2:$BL$183,COLUMN('2024_PAPI_Indicators'!T3),0)</f>
        <v>40.4189415</v>
      </c>
      <c r="W4" s="13">
        <f>VLOOKUP($A4,'2024_PAPI_Indicators'!$A$2:$BL$183,COLUMN('2024_PAPI_Indicators'!U3),0)</f>
        <v>40.69251633</v>
      </c>
      <c r="X4" s="13">
        <f>VLOOKUP($A4,'2024_PAPI_Indicators'!$A$2:$BL$183,COLUMN('2024_PAPI_Indicators'!V3),0)</f>
        <v>42.37144089</v>
      </c>
      <c r="Y4" s="13">
        <f>VLOOKUP($A4,'2024_PAPI_Indicators'!$A$2:$BL$183,COLUMN('2024_PAPI_Indicators'!W3),0)</f>
        <v>44.20016098</v>
      </c>
      <c r="Z4" s="13">
        <f>VLOOKUP($A4,'2024_PAPI_Indicators'!$A$2:$BL$183,COLUMN('2024_PAPI_Indicators'!X3),0)</f>
        <v>42.89801407</v>
      </c>
      <c r="AA4" s="13">
        <f>VLOOKUP($A4,'2024_PAPI_Indicators'!$A$2:$BL$183,COLUMN('2024_PAPI_Indicators'!Y3),0)</f>
        <v>43.81855774</v>
      </c>
      <c r="AB4" s="13">
        <f>VLOOKUP($A4,'2024_PAPI_Indicators'!$A$2:$BL$183,COLUMN('2024_PAPI_Indicators'!Z3),0)</f>
        <v>42.83125305</v>
      </c>
      <c r="AC4" s="13">
        <f>VLOOKUP($A4,'2024_PAPI_Indicators'!$A$2:$BL$183,COLUMN('2024_PAPI_Indicators'!AA3),0)</f>
        <v>44.52917099</v>
      </c>
      <c r="AD4" s="13">
        <f>VLOOKUP($A4,'2024_PAPI_Indicators'!$A$2:$BL$183,COLUMN('2024_PAPI_Indicators'!AB3),0)</f>
        <v>42.40067291</v>
      </c>
      <c r="AE4" s="13">
        <f>VLOOKUP($A4,'2024_PAPI_Indicators'!$A$2:$BL$183,COLUMN('2024_PAPI_Indicators'!AC3),0)</f>
        <v>44.70790482</v>
      </c>
      <c r="AF4" s="13">
        <f>VLOOKUP($A4,'2024_PAPI_Indicators'!$A$2:$BL$183,COLUMN('2024_PAPI_Indicators'!AD3),0)</f>
        <v>43.1529808</v>
      </c>
      <c r="AG4" s="13">
        <f>VLOOKUP($A4,'2024_PAPI_Indicators'!$A$2:$BL$183,COLUMN('2024_PAPI_Indicators'!AE3),0)</f>
        <v>44.16692734</v>
      </c>
      <c r="AH4" s="13">
        <f>VLOOKUP($A4,'2024_PAPI_Indicators'!$A$2:$BL$183,COLUMN('2024_PAPI_Indicators'!AF3),0)</f>
        <v>44.52157974</v>
      </c>
      <c r="AI4" s="13">
        <f>VLOOKUP($A4,'2024_PAPI_Indicators'!$A$2:$BL$183,COLUMN('2024_PAPI_Indicators'!AG3),0)</f>
        <v>42.27772522</v>
      </c>
      <c r="AJ4" s="13">
        <f>VLOOKUP($A4,'2024_PAPI_Indicators'!$A$2:$BL$183,COLUMN('2024_PAPI_Indicators'!AH3),0)</f>
        <v>39.99488449</v>
      </c>
      <c r="AK4" s="13">
        <f>VLOOKUP($A4,'2024_PAPI_Indicators'!$A$2:$BL$183,COLUMN('2024_PAPI_Indicators'!AI3),0)</f>
        <v>41.67807388</v>
      </c>
      <c r="AL4" s="13">
        <f>VLOOKUP($A4,'2024_PAPI_Indicators'!$A$2:$BL$183,COLUMN('2024_PAPI_Indicators'!AJ3),0)</f>
        <v>43.07759476</v>
      </c>
      <c r="AM4" s="13">
        <f>VLOOKUP($A4,'2024_PAPI_Indicators'!$A$2:$BL$183,COLUMN('2024_PAPI_Indicators'!AK3),0)</f>
        <v>39.88523483</v>
      </c>
      <c r="AN4" s="13">
        <f>VLOOKUP($A4,'2024_PAPI_Indicators'!$A$2:$BL$183,COLUMN('2024_PAPI_Indicators'!AL3),0)</f>
        <v>42.97685242</v>
      </c>
      <c r="AO4" s="13">
        <f>VLOOKUP($A4,'2024_PAPI_Indicators'!$A$2:$BL$183,COLUMN('2024_PAPI_Indicators'!AM3),0)</f>
        <v>42.78427505</v>
      </c>
      <c r="AP4" s="13">
        <f>VLOOKUP($A4,'2024_PAPI_Indicators'!$A$2:$BL$183,COLUMN('2024_PAPI_Indicators'!AN3),0)</f>
        <v>43.08240891</v>
      </c>
      <c r="AQ4" s="13">
        <f>VLOOKUP($A4,'2024_PAPI_Indicators'!$A$2:$BL$183,COLUMN('2024_PAPI_Indicators'!AO3),0)</f>
        <v>39.34920502</v>
      </c>
      <c r="AR4" s="13">
        <f>VLOOKUP($A4,'2024_PAPI_Indicators'!$A$2:$BL$183,COLUMN('2024_PAPI_Indicators'!AP3),0)</f>
        <v>39.90459061</v>
      </c>
      <c r="AS4" s="13">
        <f>VLOOKUP($A4,'2024_PAPI_Indicators'!$A$2:$BL$183,COLUMN('2024_PAPI_Indicators'!AQ3),0)</f>
        <v>42.69967651</v>
      </c>
      <c r="AT4" s="13">
        <f>VLOOKUP($A4,'2024_PAPI_Indicators'!$A$2:$BL$183,COLUMN('2024_PAPI_Indicators'!AR3),0)</f>
        <v>39.2541008</v>
      </c>
      <c r="AU4" s="13">
        <f>VLOOKUP($A4,'2024_PAPI_Indicators'!$A$2:$BL$183,COLUMN('2024_PAPI_Indicators'!AS3),0)</f>
        <v>40.11053085</v>
      </c>
      <c r="AV4" s="13">
        <f>VLOOKUP($A4,'2024_PAPI_Indicators'!$A$2:$BL$183,COLUMN('2024_PAPI_Indicators'!AT3),0)</f>
        <v>40.38967133</v>
      </c>
      <c r="AW4" s="13">
        <f>VLOOKUP($A4,'2024_PAPI_Indicators'!$A$2:$BL$183,COLUMN('2024_PAPI_Indicators'!AU3),0)</f>
        <v>44.73376846</v>
      </c>
      <c r="AX4" s="13">
        <f>VLOOKUP($A4,'2024_PAPI_Indicators'!$A$2:$BL$183,COLUMN('2024_PAPI_Indicators'!AV3),0)</f>
        <v>43.99664688</v>
      </c>
      <c r="AY4" s="13">
        <f>VLOOKUP($A4,'2024_PAPI_Indicators'!$A$2:$BL$183,COLUMN('2024_PAPI_Indicators'!AW3),0)</f>
        <v>41.19111633</v>
      </c>
      <c r="AZ4" s="13">
        <f>VLOOKUP($A4,'2024_PAPI_Indicators'!$A$2:$BL$183,COLUMN('2024_PAPI_Indicators'!AX3),0)</f>
        <v>43.56075668</v>
      </c>
      <c r="BA4" s="13">
        <f>VLOOKUP($A4,'2024_PAPI_Indicators'!$A$2:$BL$183,COLUMN('2024_PAPI_Indicators'!AY3),0)</f>
        <v>41.62562943</v>
      </c>
      <c r="BB4" s="13">
        <f>VLOOKUP($A4,'2024_PAPI_Indicators'!$A$2:$BL$183,COLUMN('2024_PAPI_Indicators'!AZ3),0)</f>
        <v>39.75954056</v>
      </c>
      <c r="BC4" s="14" t="str">
        <f>VLOOKUP($A4,'2024_PAPI_Indicators'!$A$2:$BL$183,COLUMN('2024_PAPI_Indicators'!BA3),0)</f>
        <v/>
      </c>
      <c r="BD4" s="13">
        <f>VLOOKUP($A4,'2024_PAPI_Indicators'!$A$2:$BL$183,COLUMN('2024_PAPI_Indicators'!BB3),0)</f>
        <v>38.74732208</v>
      </c>
      <c r="BE4" s="13">
        <f>VLOOKUP($A4,'2024_PAPI_Indicators'!$A$2:$BL$183,COLUMN('2024_PAPI_Indicators'!BC3),0)</f>
        <v>40.21886063</v>
      </c>
      <c r="BF4" s="13">
        <f>VLOOKUP($A4,'2024_PAPI_Indicators'!$A$2:$BL$183,COLUMN('2024_PAPI_Indicators'!BD3),0)</f>
        <v>42.80316162</v>
      </c>
      <c r="BG4" s="13">
        <f>VLOOKUP($A4,'2024_PAPI_Indicators'!$A$2:$BL$183,COLUMN('2024_PAPI_Indicators'!BE3),0)</f>
        <v>42.02853394</v>
      </c>
      <c r="BH4" s="13">
        <f>VLOOKUP($A4,'2024_PAPI_Indicators'!$A$2:$BL$183,COLUMN('2024_PAPI_Indicators'!BF3),0)</f>
        <v>42.35531235</v>
      </c>
      <c r="BI4" s="13">
        <f>VLOOKUP($A4,'2024_PAPI_Indicators'!$A$2:$BL$183,COLUMN('2024_PAPI_Indicators'!BG3),0)</f>
        <v>39.43198395</v>
      </c>
      <c r="BJ4" s="13">
        <f>VLOOKUP($A4,'2024_PAPI_Indicators'!$A$2:$BL$183,COLUMN('2024_PAPI_Indicators'!BH3),0)</f>
        <v>39.07084274</v>
      </c>
      <c r="BK4" s="13">
        <f>VLOOKUP($A4,'2024_PAPI_Indicators'!$A$2:$BL$183,COLUMN('2024_PAPI_Indicators'!BI3),0)</f>
        <v>42.05030441</v>
      </c>
      <c r="BL4" s="13">
        <f>VLOOKUP($A4,'2024_PAPI_Indicators'!$A$2:$BL$183,COLUMN('2024_PAPI_Indicators'!BJ3),0)</f>
        <v>43.5531044</v>
      </c>
      <c r="BM4" s="13">
        <f>VLOOKUP($A4,'2024_PAPI_Indicators'!$A$2:$BL$183,COLUMN('2024_PAPI_Indicators'!BK3),0)</f>
        <v>43.52726364</v>
      </c>
      <c r="BN4" s="13">
        <f>VLOOKUP($A4,'2024_PAPI_Indicators'!$A$2:$BL$183,COLUMN('2024_PAPI_Indicators'!BL3),0)</f>
        <v>42.01147079</v>
      </c>
      <c r="BO4" s="11"/>
      <c r="BP4" s="11"/>
      <c r="BQ4" s="11"/>
      <c r="BR4" s="11"/>
      <c r="BS4" s="11"/>
    </row>
    <row r="5" ht="13.5" customHeight="1">
      <c r="A5" s="11" t="s">
        <v>71</v>
      </c>
      <c r="B5" s="11" t="s">
        <v>72</v>
      </c>
      <c r="C5" s="12"/>
      <c r="D5" s="13">
        <f>VLOOKUP($A5,'2024_PAPI_Indicators'!$A$2:$BL$183,COLUMN('2024_PAPI_Indicators'!B4),0)</f>
        <v>44.32863998</v>
      </c>
      <c r="E5" s="13">
        <f>VLOOKUP($A5,'2024_PAPI_Indicators'!$A$2:$BL$183,COLUMN('2024_PAPI_Indicators'!C4),0)</f>
        <v>46.44004822</v>
      </c>
      <c r="F5" s="13">
        <f>VLOOKUP($A5,'2024_PAPI_Indicators'!$A$2:$BL$183,COLUMN('2024_PAPI_Indicators'!D4),0)</f>
        <v>43.06663513</v>
      </c>
      <c r="G5" s="13">
        <f>VLOOKUP($A5,'2024_PAPI_Indicators'!$A$2:$BL$183,COLUMN('2024_PAPI_Indicators'!E4),0)</f>
        <v>45.7530632</v>
      </c>
      <c r="H5" s="13">
        <f>VLOOKUP($A5,'2024_PAPI_Indicators'!$A$2:$BL$183,COLUMN('2024_PAPI_Indicators'!F4),0)</f>
        <v>45.37493134</v>
      </c>
      <c r="I5" s="13">
        <f>VLOOKUP($A5,'2024_PAPI_Indicators'!$A$2:$BL$183,COLUMN('2024_PAPI_Indicators'!G4),0)</f>
        <v>44.91637802</v>
      </c>
      <c r="J5" s="13">
        <f>VLOOKUP($A5,'2024_PAPI_Indicators'!$A$2:$BL$183,COLUMN('2024_PAPI_Indicators'!H4),0)</f>
        <v>42.31217957</v>
      </c>
      <c r="K5" s="13">
        <f>VLOOKUP($A5,'2024_PAPI_Indicators'!$A$2:$BL$183,COLUMN('2024_PAPI_Indicators'!I4),0)</f>
        <v>44.77441406</v>
      </c>
      <c r="L5" s="13">
        <f>VLOOKUP($A5,'2024_PAPI_Indicators'!$A$2:$BL$183,COLUMN('2024_PAPI_Indicators'!J4),0)</f>
        <v>45.35365295</v>
      </c>
      <c r="M5" s="13">
        <f>VLOOKUP($A5,'2024_PAPI_Indicators'!$A$2:$BL$183,COLUMN('2024_PAPI_Indicators'!K4),0)</f>
        <v>43.97257614</v>
      </c>
      <c r="N5" s="13">
        <f>VLOOKUP($A5,'2024_PAPI_Indicators'!$A$2:$BL$183,COLUMN('2024_PAPI_Indicators'!L4),0)</f>
        <v>43.91222382</v>
      </c>
      <c r="O5" s="13">
        <f>VLOOKUP($A5,'2024_PAPI_Indicators'!$A$2:$BL$183,COLUMN('2024_PAPI_Indicators'!M4),0)</f>
        <v>49.37339783</v>
      </c>
      <c r="P5" s="13">
        <f>VLOOKUP($A5,'2024_PAPI_Indicators'!$A$2:$BL$183,COLUMN('2024_PAPI_Indicators'!N4),0)</f>
        <v>46.93200302</v>
      </c>
      <c r="Q5" s="13">
        <f>VLOOKUP($A5,'2024_PAPI_Indicators'!$A$2:$BL$183,COLUMN('2024_PAPI_Indicators'!O4),0)</f>
        <v>48.73639679</v>
      </c>
      <c r="R5" s="13">
        <f>VLOOKUP($A5,'2024_PAPI_Indicators'!$A$2:$BL$183,COLUMN('2024_PAPI_Indicators'!P4),0)</f>
        <v>46.0463562</v>
      </c>
      <c r="S5" s="13">
        <f>VLOOKUP($A5,'2024_PAPI_Indicators'!$A$2:$BL$183,COLUMN('2024_PAPI_Indicators'!Q4),0)</f>
        <v>44.91824341</v>
      </c>
      <c r="T5" s="14" t="str">
        <f>VLOOKUP($A5,'2024_PAPI_Indicators'!$A$2:$BL$183,COLUMN('2024_PAPI_Indicators'!R4),0)</f>
        <v/>
      </c>
      <c r="U5" s="13">
        <f>VLOOKUP($A5,'2024_PAPI_Indicators'!$A$2:$BL$183,COLUMN('2024_PAPI_Indicators'!S4),0)</f>
        <v>46.44166565</v>
      </c>
      <c r="V5" s="13">
        <f>VLOOKUP($A5,'2024_PAPI_Indicators'!$A$2:$BL$183,COLUMN('2024_PAPI_Indicators'!T4),0)</f>
        <v>44.77062607</v>
      </c>
      <c r="W5" s="13">
        <f>VLOOKUP($A5,'2024_PAPI_Indicators'!$A$2:$BL$183,COLUMN('2024_PAPI_Indicators'!U4),0)</f>
        <v>44.71478653</v>
      </c>
      <c r="X5" s="13">
        <f>VLOOKUP($A5,'2024_PAPI_Indicators'!$A$2:$BL$183,COLUMN('2024_PAPI_Indicators'!V4),0)</f>
        <v>46.43704605</v>
      </c>
      <c r="Y5" s="13">
        <f>VLOOKUP($A5,'2024_PAPI_Indicators'!$A$2:$BL$183,COLUMN('2024_PAPI_Indicators'!W4),0)</f>
        <v>45.27566147</v>
      </c>
      <c r="Z5" s="13">
        <f>VLOOKUP($A5,'2024_PAPI_Indicators'!$A$2:$BL$183,COLUMN('2024_PAPI_Indicators'!X4),0)</f>
        <v>43.86745834</v>
      </c>
      <c r="AA5" s="13">
        <f>VLOOKUP($A5,'2024_PAPI_Indicators'!$A$2:$BL$183,COLUMN('2024_PAPI_Indicators'!Y4),0)</f>
        <v>44.89646149</v>
      </c>
      <c r="AB5" s="13">
        <f>VLOOKUP($A5,'2024_PAPI_Indicators'!$A$2:$BL$183,COLUMN('2024_PAPI_Indicators'!Z4),0)</f>
        <v>45.07276917</v>
      </c>
      <c r="AC5" s="13">
        <f>VLOOKUP($A5,'2024_PAPI_Indicators'!$A$2:$BL$183,COLUMN('2024_PAPI_Indicators'!AA4),0)</f>
        <v>45.21232986</v>
      </c>
      <c r="AD5" s="13">
        <f>VLOOKUP($A5,'2024_PAPI_Indicators'!$A$2:$BL$183,COLUMN('2024_PAPI_Indicators'!AB4),0)</f>
        <v>43.73910522</v>
      </c>
      <c r="AE5" s="13">
        <f>VLOOKUP($A5,'2024_PAPI_Indicators'!$A$2:$BL$183,COLUMN('2024_PAPI_Indicators'!AC4),0)</f>
        <v>46.39826584</v>
      </c>
      <c r="AF5" s="13">
        <f>VLOOKUP($A5,'2024_PAPI_Indicators'!$A$2:$BL$183,COLUMN('2024_PAPI_Indicators'!AD4),0)</f>
        <v>44.45662308</v>
      </c>
      <c r="AG5" s="13">
        <f>VLOOKUP($A5,'2024_PAPI_Indicators'!$A$2:$BL$183,COLUMN('2024_PAPI_Indicators'!AE4),0)</f>
        <v>45.32761002</v>
      </c>
      <c r="AH5" s="13">
        <f>VLOOKUP($A5,'2024_PAPI_Indicators'!$A$2:$BL$183,COLUMN('2024_PAPI_Indicators'!AF4),0)</f>
        <v>45.66851425</v>
      </c>
      <c r="AI5" s="13">
        <f>VLOOKUP($A5,'2024_PAPI_Indicators'!$A$2:$BL$183,COLUMN('2024_PAPI_Indicators'!AG4),0)</f>
        <v>44.14640808</v>
      </c>
      <c r="AJ5" s="13">
        <f>VLOOKUP($A5,'2024_PAPI_Indicators'!$A$2:$BL$183,COLUMN('2024_PAPI_Indicators'!AH4),0)</f>
        <v>42.01403427</v>
      </c>
      <c r="AK5" s="13">
        <f>VLOOKUP($A5,'2024_PAPI_Indicators'!$A$2:$BL$183,COLUMN('2024_PAPI_Indicators'!AI4),0)</f>
        <v>44.46009445</v>
      </c>
      <c r="AL5" s="13">
        <f>VLOOKUP($A5,'2024_PAPI_Indicators'!$A$2:$BL$183,COLUMN('2024_PAPI_Indicators'!AJ4),0)</f>
        <v>43.85857773</v>
      </c>
      <c r="AM5" s="13">
        <f>VLOOKUP($A5,'2024_PAPI_Indicators'!$A$2:$BL$183,COLUMN('2024_PAPI_Indicators'!AK4),0)</f>
        <v>41.45163345</v>
      </c>
      <c r="AN5" s="13">
        <f>VLOOKUP($A5,'2024_PAPI_Indicators'!$A$2:$BL$183,COLUMN('2024_PAPI_Indicators'!AL4),0)</f>
        <v>44.63585663</v>
      </c>
      <c r="AO5" s="13">
        <f>VLOOKUP($A5,'2024_PAPI_Indicators'!$A$2:$BL$183,COLUMN('2024_PAPI_Indicators'!AM4),0)</f>
        <v>48.68030167</v>
      </c>
      <c r="AP5" s="13">
        <f>VLOOKUP($A5,'2024_PAPI_Indicators'!$A$2:$BL$183,COLUMN('2024_PAPI_Indicators'!AN4),0)</f>
        <v>51.17088699</v>
      </c>
      <c r="AQ5" s="13">
        <f>VLOOKUP($A5,'2024_PAPI_Indicators'!$A$2:$BL$183,COLUMN('2024_PAPI_Indicators'!AO4),0)</f>
        <v>41.26731873</v>
      </c>
      <c r="AR5" s="13">
        <f>VLOOKUP($A5,'2024_PAPI_Indicators'!$A$2:$BL$183,COLUMN('2024_PAPI_Indicators'!AP4),0)</f>
        <v>42.66720963</v>
      </c>
      <c r="AS5" s="13">
        <f>VLOOKUP($A5,'2024_PAPI_Indicators'!$A$2:$BL$183,COLUMN('2024_PAPI_Indicators'!AQ4),0)</f>
        <v>43.32077789</v>
      </c>
      <c r="AT5" s="13">
        <f>VLOOKUP($A5,'2024_PAPI_Indicators'!$A$2:$BL$183,COLUMN('2024_PAPI_Indicators'!AR4),0)</f>
        <v>41.82066727</v>
      </c>
      <c r="AU5" s="13">
        <f>VLOOKUP($A5,'2024_PAPI_Indicators'!$A$2:$BL$183,COLUMN('2024_PAPI_Indicators'!AS4),0)</f>
        <v>41.9253273</v>
      </c>
      <c r="AV5" s="13">
        <f>VLOOKUP($A5,'2024_PAPI_Indicators'!$A$2:$BL$183,COLUMN('2024_PAPI_Indicators'!AT4),0)</f>
        <v>42.86919403</v>
      </c>
      <c r="AW5" s="13">
        <f>VLOOKUP($A5,'2024_PAPI_Indicators'!$A$2:$BL$183,COLUMN('2024_PAPI_Indicators'!AU4),0)</f>
        <v>49.95672226</v>
      </c>
      <c r="AX5" s="13">
        <f>VLOOKUP($A5,'2024_PAPI_Indicators'!$A$2:$BL$183,COLUMN('2024_PAPI_Indicators'!AV4),0)</f>
        <v>46.78564072</v>
      </c>
      <c r="AY5" s="13">
        <f>VLOOKUP($A5,'2024_PAPI_Indicators'!$A$2:$BL$183,COLUMN('2024_PAPI_Indicators'!AW4),0)</f>
        <v>42.45779419</v>
      </c>
      <c r="AZ5" s="13">
        <f>VLOOKUP($A5,'2024_PAPI_Indicators'!$A$2:$BL$183,COLUMN('2024_PAPI_Indicators'!AX4),0)</f>
        <v>47.50343704</v>
      </c>
      <c r="BA5" s="13">
        <f>VLOOKUP($A5,'2024_PAPI_Indicators'!$A$2:$BL$183,COLUMN('2024_PAPI_Indicators'!AY4),0)</f>
        <v>44.00070572</v>
      </c>
      <c r="BB5" s="13">
        <f>VLOOKUP($A5,'2024_PAPI_Indicators'!$A$2:$BL$183,COLUMN('2024_PAPI_Indicators'!AZ4),0)</f>
        <v>44.82662582</v>
      </c>
      <c r="BC5" s="14" t="str">
        <f>VLOOKUP($A5,'2024_PAPI_Indicators'!$A$2:$BL$183,COLUMN('2024_PAPI_Indicators'!BA4),0)</f>
        <v/>
      </c>
      <c r="BD5" s="13">
        <f>VLOOKUP($A5,'2024_PAPI_Indicators'!$A$2:$BL$183,COLUMN('2024_PAPI_Indicators'!BB4),0)</f>
        <v>43.75177765</v>
      </c>
      <c r="BE5" s="13">
        <f>VLOOKUP($A5,'2024_PAPI_Indicators'!$A$2:$BL$183,COLUMN('2024_PAPI_Indicators'!BC4),0)</f>
        <v>41.01373672</v>
      </c>
      <c r="BF5" s="13">
        <f>VLOOKUP($A5,'2024_PAPI_Indicators'!$A$2:$BL$183,COLUMN('2024_PAPI_Indicators'!BD4),0)</f>
        <v>43.58873749</v>
      </c>
      <c r="BG5" s="13">
        <f>VLOOKUP($A5,'2024_PAPI_Indicators'!$A$2:$BL$183,COLUMN('2024_PAPI_Indicators'!BE4),0)</f>
        <v>45.64289093</v>
      </c>
      <c r="BH5" s="13">
        <f>VLOOKUP($A5,'2024_PAPI_Indicators'!$A$2:$BL$183,COLUMN('2024_PAPI_Indicators'!BF4),0)</f>
        <v>43.42805862</v>
      </c>
      <c r="BI5" s="13">
        <f>VLOOKUP($A5,'2024_PAPI_Indicators'!$A$2:$BL$183,COLUMN('2024_PAPI_Indicators'!BG4),0)</f>
        <v>40.39238739</v>
      </c>
      <c r="BJ5" s="13">
        <f>VLOOKUP($A5,'2024_PAPI_Indicators'!$A$2:$BL$183,COLUMN('2024_PAPI_Indicators'!BH4),0)</f>
        <v>41.81448746</v>
      </c>
      <c r="BK5" s="13">
        <f>VLOOKUP($A5,'2024_PAPI_Indicators'!$A$2:$BL$183,COLUMN('2024_PAPI_Indicators'!BI4),0)</f>
        <v>45.96291733</v>
      </c>
      <c r="BL5" s="13">
        <f>VLOOKUP($A5,'2024_PAPI_Indicators'!$A$2:$BL$183,COLUMN('2024_PAPI_Indicators'!BJ4),0)</f>
        <v>46.81973648</v>
      </c>
      <c r="BM5" s="13">
        <f>VLOOKUP($A5,'2024_PAPI_Indicators'!$A$2:$BL$183,COLUMN('2024_PAPI_Indicators'!BK4),0)</f>
        <v>44.67350388</v>
      </c>
      <c r="BN5" s="13">
        <f>VLOOKUP($A5,'2024_PAPI_Indicators'!$A$2:$BL$183,COLUMN('2024_PAPI_Indicators'!BL4),0)</f>
        <v>47.03184891</v>
      </c>
      <c r="BO5" s="11"/>
      <c r="BP5" s="11"/>
      <c r="BQ5" s="11"/>
      <c r="BR5" s="11"/>
      <c r="BS5" s="11"/>
    </row>
    <row r="6" ht="13.5" customHeight="1">
      <c r="A6" s="11" t="s">
        <v>73</v>
      </c>
      <c r="B6" s="11" t="s">
        <v>74</v>
      </c>
      <c r="C6" s="12"/>
      <c r="D6" s="13">
        <f>VLOOKUP($A6,'2024_PAPI_Indicators'!$A$2:$BL$183,COLUMN('2024_PAPI_Indicators'!B5),0)</f>
        <v>0.2825990617</v>
      </c>
      <c r="E6" s="13">
        <f>VLOOKUP($A6,'2024_PAPI_Indicators'!$A$2:$BL$183,COLUMN('2024_PAPI_Indicators'!C5),0)</f>
        <v>1.383164048</v>
      </c>
      <c r="F6" s="13">
        <f>VLOOKUP($A6,'2024_PAPI_Indicators'!$A$2:$BL$183,COLUMN('2024_PAPI_Indicators'!D5),0)</f>
        <v>0.8847280145</v>
      </c>
      <c r="G6" s="13">
        <f>VLOOKUP($A6,'2024_PAPI_Indicators'!$A$2:$BL$183,COLUMN('2024_PAPI_Indicators'!E5),0)</f>
        <v>0.8452791572</v>
      </c>
      <c r="H6" s="13">
        <f>VLOOKUP($A6,'2024_PAPI_Indicators'!$A$2:$BL$183,COLUMN('2024_PAPI_Indicators'!F5),0)</f>
        <v>1.442859173</v>
      </c>
      <c r="I6" s="13">
        <f>VLOOKUP($A6,'2024_PAPI_Indicators'!$A$2:$BL$183,COLUMN('2024_PAPI_Indicators'!G5),0)</f>
        <v>1.615974784</v>
      </c>
      <c r="J6" s="13">
        <f>VLOOKUP($A6,'2024_PAPI_Indicators'!$A$2:$BL$183,COLUMN('2024_PAPI_Indicators'!H5),0)</f>
        <v>0.4777055383</v>
      </c>
      <c r="K6" s="13">
        <f>VLOOKUP($A6,'2024_PAPI_Indicators'!$A$2:$BL$183,COLUMN('2024_PAPI_Indicators'!I5),0)</f>
        <v>0.6606001854</v>
      </c>
      <c r="L6" s="13">
        <f>VLOOKUP($A6,'2024_PAPI_Indicators'!$A$2:$BL$183,COLUMN('2024_PAPI_Indicators'!J5),0)</f>
        <v>0.7479726672</v>
      </c>
      <c r="M6" s="13">
        <f>VLOOKUP($A6,'2024_PAPI_Indicators'!$A$2:$BL$183,COLUMN('2024_PAPI_Indicators'!K5),0)</f>
        <v>1.037457228</v>
      </c>
      <c r="N6" s="13">
        <f>VLOOKUP($A6,'2024_PAPI_Indicators'!$A$2:$BL$183,COLUMN('2024_PAPI_Indicators'!L5),0)</f>
        <v>0.2216369808</v>
      </c>
      <c r="O6" s="13">
        <f>VLOOKUP($A6,'2024_PAPI_Indicators'!$A$2:$BL$183,COLUMN('2024_PAPI_Indicators'!M5),0)</f>
        <v>1.543156505</v>
      </c>
      <c r="P6" s="13">
        <f>VLOOKUP($A6,'2024_PAPI_Indicators'!$A$2:$BL$183,COLUMN('2024_PAPI_Indicators'!N5),0)</f>
        <v>0.9838147163</v>
      </c>
      <c r="Q6" s="13">
        <f>VLOOKUP($A6,'2024_PAPI_Indicators'!$A$2:$BL$183,COLUMN('2024_PAPI_Indicators'!O5),0)</f>
        <v>0.4668950438</v>
      </c>
      <c r="R6" s="13">
        <f>VLOOKUP($A6,'2024_PAPI_Indicators'!$A$2:$BL$183,COLUMN('2024_PAPI_Indicators'!P5),0)</f>
        <v>0.694326818</v>
      </c>
      <c r="S6" s="13">
        <f>VLOOKUP($A6,'2024_PAPI_Indicators'!$A$2:$BL$183,COLUMN('2024_PAPI_Indicators'!Q5),0)</f>
        <v>0.2569972873</v>
      </c>
      <c r="T6" s="14" t="str">
        <f>VLOOKUP($A6,'2024_PAPI_Indicators'!$A$2:$BL$183,COLUMN('2024_PAPI_Indicators'!R5),0)</f>
        <v/>
      </c>
      <c r="U6" s="13">
        <f>VLOOKUP($A6,'2024_PAPI_Indicators'!$A$2:$BL$183,COLUMN('2024_PAPI_Indicators'!S5),0)</f>
        <v>0.4877287745</v>
      </c>
      <c r="V6" s="13">
        <f>VLOOKUP($A6,'2024_PAPI_Indicators'!$A$2:$BL$183,COLUMN('2024_PAPI_Indicators'!T5),0)</f>
        <v>1.110065818</v>
      </c>
      <c r="W6" s="13">
        <f>VLOOKUP($A6,'2024_PAPI_Indicators'!$A$2:$BL$183,COLUMN('2024_PAPI_Indicators'!U5),0)</f>
        <v>1.02603507</v>
      </c>
      <c r="X6" s="13">
        <f>VLOOKUP($A6,'2024_PAPI_Indicators'!$A$2:$BL$183,COLUMN('2024_PAPI_Indicators'!V5),0)</f>
        <v>1.037090063</v>
      </c>
      <c r="Y6" s="13">
        <f>VLOOKUP($A6,'2024_PAPI_Indicators'!$A$2:$BL$183,COLUMN('2024_PAPI_Indicators'!W5),0)</f>
        <v>0.2743470073</v>
      </c>
      <c r="Z6" s="13">
        <f>VLOOKUP($A6,'2024_PAPI_Indicators'!$A$2:$BL$183,COLUMN('2024_PAPI_Indicators'!X5),0)</f>
        <v>0.2472939491</v>
      </c>
      <c r="AA6" s="13">
        <f>VLOOKUP($A6,'2024_PAPI_Indicators'!$A$2:$BL$183,COLUMN('2024_PAPI_Indicators'!Y5),0)</f>
        <v>0.2749611437</v>
      </c>
      <c r="AB6" s="13">
        <f>VLOOKUP($A6,'2024_PAPI_Indicators'!$A$2:$BL$183,COLUMN('2024_PAPI_Indicators'!Z5),0)</f>
        <v>0.5717861056</v>
      </c>
      <c r="AC6" s="13">
        <f>VLOOKUP($A6,'2024_PAPI_Indicators'!$A$2:$BL$183,COLUMN('2024_PAPI_Indicators'!AA5),0)</f>
        <v>0.1742668301</v>
      </c>
      <c r="AD6" s="13">
        <f>VLOOKUP($A6,'2024_PAPI_Indicators'!$A$2:$BL$183,COLUMN('2024_PAPI_Indicators'!AB5),0)</f>
        <v>0.3414182365</v>
      </c>
      <c r="AE6" s="13">
        <f>VLOOKUP($A6,'2024_PAPI_Indicators'!$A$2:$BL$183,COLUMN('2024_PAPI_Indicators'!AC5),0)</f>
        <v>0.4311911166</v>
      </c>
      <c r="AF6" s="13">
        <f>VLOOKUP($A6,'2024_PAPI_Indicators'!$A$2:$BL$183,COLUMN('2024_PAPI_Indicators'!AD5),0)</f>
        <v>0.3325447738</v>
      </c>
      <c r="AG6" s="13">
        <f>VLOOKUP($A6,'2024_PAPI_Indicators'!$A$2:$BL$183,COLUMN('2024_PAPI_Indicators'!AE5),0)</f>
        <v>0.2960764766</v>
      </c>
      <c r="AH6" s="13">
        <f>VLOOKUP($A6,'2024_PAPI_Indicators'!$A$2:$BL$183,COLUMN('2024_PAPI_Indicators'!AF5),0)</f>
        <v>0.2925703228</v>
      </c>
      <c r="AI6" s="13">
        <f>VLOOKUP($A6,'2024_PAPI_Indicators'!$A$2:$BL$183,COLUMN('2024_PAPI_Indicators'!AG5),0)</f>
        <v>0.4766805172</v>
      </c>
      <c r="AJ6" s="13">
        <f>VLOOKUP($A6,'2024_PAPI_Indicators'!$A$2:$BL$183,COLUMN('2024_PAPI_Indicators'!AH5),0)</f>
        <v>0.5150624514</v>
      </c>
      <c r="AK6" s="13">
        <f>VLOOKUP($A6,'2024_PAPI_Indicators'!$A$2:$BL$183,COLUMN('2024_PAPI_Indicators'!AI5),0)</f>
        <v>0.7096617818</v>
      </c>
      <c r="AL6" s="13">
        <f>VLOOKUP($A6,'2024_PAPI_Indicators'!$A$2:$BL$183,COLUMN('2024_PAPI_Indicators'!AJ5),0)</f>
        <v>0.1992191821</v>
      </c>
      <c r="AM6" s="13">
        <f>VLOOKUP($A6,'2024_PAPI_Indicators'!$A$2:$BL$183,COLUMN('2024_PAPI_Indicators'!AK5),0)</f>
        <v>0.3995707333</v>
      </c>
      <c r="AN6" s="13">
        <f>VLOOKUP($A6,'2024_PAPI_Indicators'!$A$2:$BL$183,COLUMN('2024_PAPI_Indicators'!AL5),0)</f>
        <v>0.4231924415</v>
      </c>
      <c r="AO6" s="13">
        <f>VLOOKUP($A6,'2024_PAPI_Indicators'!$A$2:$BL$183,COLUMN('2024_PAPI_Indicators'!AM5),0)</f>
        <v>1.504008651</v>
      </c>
      <c r="AP6" s="13">
        <f>VLOOKUP($A6,'2024_PAPI_Indicators'!$A$2:$BL$183,COLUMN('2024_PAPI_Indicators'!AN5),0)</f>
        <v>2.063277721</v>
      </c>
      <c r="AQ6" s="13">
        <f>VLOOKUP($A6,'2024_PAPI_Indicators'!$A$2:$BL$183,COLUMN('2024_PAPI_Indicators'!AO5),0)</f>
        <v>0.4892889559</v>
      </c>
      <c r="AR6" s="13">
        <f>VLOOKUP($A6,'2024_PAPI_Indicators'!$A$2:$BL$183,COLUMN('2024_PAPI_Indicators'!AP5),0)</f>
        <v>0.7047130466</v>
      </c>
      <c r="AS6" s="13">
        <f>VLOOKUP($A6,'2024_PAPI_Indicators'!$A$2:$BL$183,COLUMN('2024_PAPI_Indicators'!AQ5),0)</f>
        <v>0.1584359556</v>
      </c>
      <c r="AT6" s="13">
        <f>VLOOKUP($A6,'2024_PAPI_Indicators'!$A$2:$BL$183,COLUMN('2024_PAPI_Indicators'!AR5),0)</f>
        <v>0.6547027826</v>
      </c>
      <c r="AU6" s="13">
        <f>VLOOKUP($A6,'2024_PAPI_Indicators'!$A$2:$BL$183,COLUMN('2024_PAPI_Indicators'!AS5),0)</f>
        <v>0.4629336894</v>
      </c>
      <c r="AV6" s="13">
        <f>VLOOKUP($A6,'2024_PAPI_Indicators'!$A$2:$BL$183,COLUMN('2024_PAPI_Indicators'!AT5),0)</f>
        <v>0.6324970722</v>
      </c>
      <c r="AW6" s="13">
        <f>VLOOKUP($A6,'2024_PAPI_Indicators'!$A$2:$BL$183,COLUMN('2024_PAPI_Indicators'!AU5),0)</f>
        <v>1.332316041</v>
      </c>
      <c r="AX6" s="13">
        <f>VLOOKUP($A6,'2024_PAPI_Indicators'!$A$2:$BL$183,COLUMN('2024_PAPI_Indicators'!AV5),0)</f>
        <v>0.7114408016</v>
      </c>
      <c r="AY6" s="13">
        <f>VLOOKUP($A6,'2024_PAPI_Indicators'!$A$2:$BL$183,COLUMN('2024_PAPI_Indicators'!AW5),0)</f>
        <v>0.3231143355</v>
      </c>
      <c r="AZ6" s="13">
        <f>VLOOKUP($A6,'2024_PAPI_Indicators'!$A$2:$BL$183,COLUMN('2024_PAPI_Indicators'!AX5),0)</f>
        <v>1.005733728</v>
      </c>
      <c r="BA6" s="13">
        <f>VLOOKUP($A6,'2024_PAPI_Indicators'!$A$2:$BL$183,COLUMN('2024_PAPI_Indicators'!AY5),0)</f>
        <v>0.6058552861</v>
      </c>
      <c r="BB6" s="13">
        <f>VLOOKUP($A6,'2024_PAPI_Indicators'!$A$2:$BL$183,COLUMN('2024_PAPI_Indicators'!AZ5),0)</f>
        <v>1.292555928</v>
      </c>
      <c r="BC6" s="14" t="str">
        <f>VLOOKUP($A6,'2024_PAPI_Indicators'!$A$2:$BL$183,COLUMN('2024_PAPI_Indicators'!BA5),0)</f>
        <v/>
      </c>
      <c r="BD6" s="13">
        <f>VLOOKUP($A6,'2024_PAPI_Indicators'!$A$2:$BL$183,COLUMN('2024_PAPI_Indicators'!BB5),0)</f>
        <v>1.276579738</v>
      </c>
      <c r="BE6" s="13">
        <f>VLOOKUP($A6,'2024_PAPI_Indicators'!$A$2:$BL$183,COLUMN('2024_PAPI_Indicators'!BC5),0)</f>
        <v>0.2027637064</v>
      </c>
      <c r="BF6" s="13">
        <f>VLOOKUP($A6,'2024_PAPI_Indicators'!$A$2:$BL$183,COLUMN('2024_PAPI_Indicators'!BD5),0)</f>
        <v>0.2003910989</v>
      </c>
      <c r="BG6" s="13">
        <f>VLOOKUP($A6,'2024_PAPI_Indicators'!$A$2:$BL$183,COLUMN('2024_PAPI_Indicators'!BE5),0)</f>
        <v>0.9219803214</v>
      </c>
      <c r="BH6" s="13">
        <f>VLOOKUP($A6,'2024_PAPI_Indicators'!$A$2:$BL$183,COLUMN('2024_PAPI_Indicators'!BF5),0)</f>
        <v>0.2736452818</v>
      </c>
      <c r="BI6" s="13">
        <f>VLOOKUP($A6,'2024_PAPI_Indicators'!$A$2:$BL$183,COLUMN('2024_PAPI_Indicators'!BG5),0)</f>
        <v>0.2449872494</v>
      </c>
      <c r="BJ6" s="13">
        <f>VLOOKUP($A6,'2024_PAPI_Indicators'!$A$2:$BL$183,COLUMN('2024_PAPI_Indicators'!BH5),0)</f>
        <v>0.6998724937</v>
      </c>
      <c r="BK6" s="13">
        <f>VLOOKUP($A6,'2024_PAPI_Indicators'!$A$2:$BL$183,COLUMN('2024_PAPI_Indicators'!BI5),0)</f>
        <v>0.9980630875</v>
      </c>
      <c r="BL6" s="13">
        <f>VLOOKUP($A6,'2024_PAPI_Indicators'!$A$2:$BL$183,COLUMN('2024_PAPI_Indicators'!BJ5),0)</f>
        <v>0.8332808614</v>
      </c>
      <c r="BM6" s="13">
        <f>VLOOKUP($A6,'2024_PAPI_Indicators'!$A$2:$BL$183,COLUMN('2024_PAPI_Indicators'!BK5),0)</f>
        <v>0.2923925817</v>
      </c>
      <c r="BN6" s="13">
        <f>VLOOKUP($A6,'2024_PAPI_Indicators'!$A$2:$BL$183,COLUMN('2024_PAPI_Indicators'!BL5),0)</f>
        <v>1.280640602</v>
      </c>
      <c r="BO6" s="11"/>
      <c r="BP6" s="11"/>
      <c r="BQ6" s="11"/>
      <c r="BR6" s="11"/>
      <c r="BS6" s="11"/>
    </row>
    <row r="7" ht="13.5" customHeight="1">
      <c r="A7" s="15" t="s">
        <v>75</v>
      </c>
      <c r="B7" s="16" t="s">
        <v>76</v>
      </c>
      <c r="C7" s="17" t="s">
        <v>77</v>
      </c>
      <c r="D7" s="18">
        <f>VLOOKUP($A7,'2024_PAPI_Indicators'!$A$2:$BL$183,COLUMN('2024_PAPI_Indicators'!B6),0)</f>
        <v>5.392269611</v>
      </c>
      <c r="E7" s="18">
        <f>VLOOKUP($A7,'2024_PAPI_Indicators'!$A$2:$BL$183,COLUMN('2024_PAPI_Indicators'!C6),0)</f>
        <v>5.214725018</v>
      </c>
      <c r="F7" s="18">
        <f>VLOOKUP($A7,'2024_PAPI_Indicators'!$A$2:$BL$183,COLUMN('2024_PAPI_Indicators'!D6),0)</f>
        <v>4.640318394</v>
      </c>
      <c r="G7" s="18">
        <f>VLOOKUP($A7,'2024_PAPI_Indicators'!$A$2:$BL$183,COLUMN('2024_PAPI_Indicators'!E6),0)</f>
        <v>5.329796314</v>
      </c>
      <c r="H7" s="18">
        <f>VLOOKUP($A7,'2024_PAPI_Indicators'!$A$2:$BL$183,COLUMN('2024_PAPI_Indicators'!F6),0)</f>
        <v>5.15316534</v>
      </c>
      <c r="I7" s="18">
        <f>VLOOKUP($A7,'2024_PAPI_Indicators'!$A$2:$BL$183,COLUMN('2024_PAPI_Indicators'!G6),0)</f>
        <v>4.931763649</v>
      </c>
      <c r="J7" s="18">
        <f>VLOOKUP($A7,'2024_PAPI_Indicators'!$A$2:$BL$183,COLUMN('2024_PAPI_Indicators'!H6),0)</f>
        <v>4.63153553</v>
      </c>
      <c r="K7" s="18">
        <f>VLOOKUP($A7,'2024_PAPI_Indicators'!$A$2:$BL$183,COLUMN('2024_PAPI_Indicators'!I6),0)</f>
        <v>5.236279488</v>
      </c>
      <c r="L7" s="18">
        <f>VLOOKUP($A7,'2024_PAPI_Indicators'!$A$2:$BL$183,COLUMN('2024_PAPI_Indicators'!J6),0)</f>
        <v>5.204467773</v>
      </c>
      <c r="M7" s="18">
        <f>VLOOKUP($A7,'2024_PAPI_Indicators'!$A$2:$BL$183,COLUMN('2024_PAPI_Indicators'!K6),0)</f>
        <v>4.816691875</v>
      </c>
      <c r="N7" s="18">
        <f>VLOOKUP($A7,'2024_PAPI_Indicators'!$A$2:$BL$183,COLUMN('2024_PAPI_Indicators'!L6),0)</f>
        <v>5.230724812</v>
      </c>
      <c r="O7" s="18">
        <f>VLOOKUP($A7,'2024_PAPI_Indicators'!$A$2:$BL$183,COLUMN('2024_PAPI_Indicators'!M6),0)</f>
        <v>5.834608555</v>
      </c>
      <c r="P7" s="18">
        <f>VLOOKUP($A7,'2024_PAPI_Indicators'!$A$2:$BL$183,COLUMN('2024_PAPI_Indicators'!N6),0)</f>
        <v>5.525623798</v>
      </c>
      <c r="Q7" s="18">
        <f>VLOOKUP($A7,'2024_PAPI_Indicators'!$A$2:$BL$183,COLUMN('2024_PAPI_Indicators'!O6),0)</f>
        <v>5.873931408</v>
      </c>
      <c r="R7" s="18">
        <f>VLOOKUP($A7,'2024_PAPI_Indicators'!$A$2:$BL$183,COLUMN('2024_PAPI_Indicators'!P6),0)</f>
        <v>5.954645157</v>
      </c>
      <c r="S7" s="18">
        <f>VLOOKUP($A7,'2024_PAPI_Indicators'!$A$2:$BL$183,COLUMN('2024_PAPI_Indicators'!Q6),0)</f>
        <v>5.234471321</v>
      </c>
      <c r="T7" s="10" t="str">
        <f>VLOOKUP($A7,'2024_PAPI_Indicators'!$A$2:$BL$183,COLUMN('2024_PAPI_Indicators'!R6),0)</f>
        <v/>
      </c>
      <c r="U7" s="18">
        <f>VLOOKUP($A7,'2024_PAPI_Indicators'!$A$2:$BL$183,COLUMN('2024_PAPI_Indicators'!S6),0)</f>
        <v>5.601846695</v>
      </c>
      <c r="V7" s="18">
        <f>VLOOKUP($A7,'2024_PAPI_Indicators'!$A$2:$BL$183,COLUMN('2024_PAPI_Indicators'!T6),0)</f>
        <v>5.365871429</v>
      </c>
      <c r="W7" s="18">
        <f>VLOOKUP($A7,'2024_PAPI_Indicators'!$A$2:$BL$183,COLUMN('2024_PAPI_Indicators'!U6),0)</f>
        <v>5.227703571</v>
      </c>
      <c r="X7" s="18">
        <f>VLOOKUP($A7,'2024_PAPI_Indicators'!$A$2:$BL$183,COLUMN('2024_PAPI_Indicators'!V6),0)</f>
        <v>5.452038288</v>
      </c>
      <c r="Y7" s="18">
        <f>VLOOKUP($A7,'2024_PAPI_Indicators'!$A$2:$BL$183,COLUMN('2024_PAPI_Indicators'!W6),0)</f>
        <v>5.183820248</v>
      </c>
      <c r="Z7" s="18">
        <f>VLOOKUP($A7,'2024_PAPI_Indicators'!$A$2:$BL$183,COLUMN('2024_PAPI_Indicators'!X6),0)</f>
        <v>5.699130535</v>
      </c>
      <c r="AA7" s="18">
        <f>VLOOKUP($A7,'2024_PAPI_Indicators'!$A$2:$BL$183,COLUMN('2024_PAPI_Indicators'!Y6),0)</f>
        <v>5.614820957</v>
      </c>
      <c r="AB7" s="18">
        <f>VLOOKUP($A7,'2024_PAPI_Indicators'!$A$2:$BL$183,COLUMN('2024_PAPI_Indicators'!Z6),0)</f>
        <v>5.431022644</v>
      </c>
      <c r="AC7" s="18">
        <f>VLOOKUP($A7,'2024_PAPI_Indicators'!$A$2:$BL$183,COLUMN('2024_PAPI_Indicators'!AA6),0)</f>
        <v>5.688567638</v>
      </c>
      <c r="AD7" s="18">
        <f>VLOOKUP($A7,'2024_PAPI_Indicators'!$A$2:$BL$183,COLUMN('2024_PAPI_Indicators'!AB6),0)</f>
        <v>5.318381786</v>
      </c>
      <c r="AE7" s="18">
        <f>VLOOKUP($A7,'2024_PAPI_Indicators'!$A$2:$BL$183,COLUMN('2024_PAPI_Indicators'!AC6),0)</f>
        <v>5.841213226</v>
      </c>
      <c r="AF7" s="18">
        <f>VLOOKUP($A7,'2024_PAPI_Indicators'!$A$2:$BL$183,COLUMN('2024_PAPI_Indicators'!AD6),0)</f>
        <v>5.478443623</v>
      </c>
      <c r="AG7" s="18">
        <f>VLOOKUP($A7,'2024_PAPI_Indicators'!$A$2:$BL$183,COLUMN('2024_PAPI_Indicators'!AE6),0)</f>
        <v>5.480993748</v>
      </c>
      <c r="AH7" s="18">
        <f>VLOOKUP($A7,'2024_PAPI_Indicators'!$A$2:$BL$183,COLUMN('2024_PAPI_Indicators'!AF6),0)</f>
        <v>5.389177799</v>
      </c>
      <c r="AI7" s="18">
        <f>VLOOKUP($A7,'2024_PAPI_Indicators'!$A$2:$BL$183,COLUMN('2024_PAPI_Indicators'!AG6),0)</f>
        <v>4.790397644</v>
      </c>
      <c r="AJ7" s="18">
        <f>VLOOKUP($A7,'2024_PAPI_Indicators'!$A$2:$BL$183,COLUMN('2024_PAPI_Indicators'!AH6),0)</f>
        <v>4.357043266</v>
      </c>
      <c r="AK7" s="18">
        <f>VLOOKUP($A7,'2024_PAPI_Indicators'!$A$2:$BL$183,COLUMN('2024_PAPI_Indicators'!AI6),0)</f>
        <v>4.768667698</v>
      </c>
      <c r="AL7" s="18">
        <f>VLOOKUP($A7,'2024_PAPI_Indicators'!$A$2:$BL$183,COLUMN('2024_PAPI_Indicators'!AJ6),0)</f>
        <v>4.5344944</v>
      </c>
      <c r="AM7" s="18">
        <f>VLOOKUP($A7,'2024_PAPI_Indicators'!$A$2:$BL$183,COLUMN('2024_PAPI_Indicators'!AK6),0)</f>
        <v>4.303527832</v>
      </c>
      <c r="AN7" s="18">
        <f>VLOOKUP($A7,'2024_PAPI_Indicators'!$A$2:$BL$183,COLUMN('2024_PAPI_Indicators'!AL6),0)</f>
        <v>4.345241547</v>
      </c>
      <c r="AO7" s="18">
        <f>VLOOKUP($A7,'2024_PAPI_Indicators'!$A$2:$BL$183,COLUMN('2024_PAPI_Indicators'!AM6),0)</f>
        <v>5.061689854</v>
      </c>
      <c r="AP7" s="18">
        <f>VLOOKUP($A7,'2024_PAPI_Indicators'!$A$2:$BL$183,COLUMN('2024_PAPI_Indicators'!AN6),0)</f>
        <v>5.632287502</v>
      </c>
      <c r="AQ7" s="18">
        <f>VLOOKUP($A7,'2024_PAPI_Indicators'!$A$2:$BL$183,COLUMN('2024_PAPI_Indicators'!AO6),0)</f>
        <v>4.536165237</v>
      </c>
      <c r="AR7" s="18">
        <f>VLOOKUP($A7,'2024_PAPI_Indicators'!$A$2:$BL$183,COLUMN('2024_PAPI_Indicators'!AP6),0)</f>
        <v>4.807069778</v>
      </c>
      <c r="AS7" s="18">
        <f>VLOOKUP($A7,'2024_PAPI_Indicators'!$A$2:$BL$183,COLUMN('2024_PAPI_Indicators'!AQ6),0)</f>
        <v>4.768648624</v>
      </c>
      <c r="AT7" s="18">
        <f>VLOOKUP($A7,'2024_PAPI_Indicators'!$A$2:$BL$183,COLUMN('2024_PAPI_Indicators'!AR6),0)</f>
        <v>4.595878124</v>
      </c>
      <c r="AU7" s="18">
        <f>VLOOKUP($A7,'2024_PAPI_Indicators'!$A$2:$BL$183,COLUMN('2024_PAPI_Indicators'!AS6),0)</f>
        <v>4.74362278</v>
      </c>
      <c r="AV7" s="18">
        <f>VLOOKUP($A7,'2024_PAPI_Indicators'!$A$2:$BL$183,COLUMN('2024_PAPI_Indicators'!AT6),0)</f>
        <v>4.530503273</v>
      </c>
      <c r="AW7" s="18">
        <f>VLOOKUP($A7,'2024_PAPI_Indicators'!$A$2:$BL$183,COLUMN('2024_PAPI_Indicators'!AU6),0)</f>
        <v>5.365960598</v>
      </c>
      <c r="AX7" s="18">
        <f>VLOOKUP($A7,'2024_PAPI_Indicators'!$A$2:$BL$183,COLUMN('2024_PAPI_Indicators'!AV6),0)</f>
        <v>4.867877483</v>
      </c>
      <c r="AY7" s="18">
        <f>VLOOKUP($A7,'2024_PAPI_Indicators'!$A$2:$BL$183,COLUMN('2024_PAPI_Indicators'!AW6),0)</f>
        <v>4.559121609</v>
      </c>
      <c r="AZ7" s="18">
        <f>VLOOKUP($A7,'2024_PAPI_Indicators'!$A$2:$BL$183,COLUMN('2024_PAPI_Indicators'!AX6),0)</f>
        <v>4.606576443</v>
      </c>
      <c r="BA7" s="18">
        <f>VLOOKUP($A7,'2024_PAPI_Indicators'!$A$2:$BL$183,COLUMN('2024_PAPI_Indicators'!AY6),0)</f>
        <v>4.806216717</v>
      </c>
      <c r="BB7" s="18">
        <f>VLOOKUP($A7,'2024_PAPI_Indicators'!$A$2:$BL$183,COLUMN('2024_PAPI_Indicators'!AZ6),0)</f>
        <v>4.706781387</v>
      </c>
      <c r="BC7" s="10" t="str">
        <f>VLOOKUP($A7,'2024_PAPI_Indicators'!$A$2:$BL$183,COLUMN('2024_PAPI_Indicators'!BA6),0)</f>
        <v/>
      </c>
      <c r="BD7" s="18">
        <f>VLOOKUP($A7,'2024_PAPI_Indicators'!$A$2:$BL$183,COLUMN('2024_PAPI_Indicators'!BB6),0)</f>
        <v>4.334688663</v>
      </c>
      <c r="BE7" s="18">
        <f>VLOOKUP($A7,'2024_PAPI_Indicators'!$A$2:$BL$183,COLUMN('2024_PAPI_Indicators'!BC6),0)</f>
        <v>4.107317924</v>
      </c>
      <c r="BF7" s="18">
        <f>VLOOKUP($A7,'2024_PAPI_Indicators'!$A$2:$BL$183,COLUMN('2024_PAPI_Indicators'!BD6),0)</f>
        <v>4.391294003</v>
      </c>
      <c r="BG7" s="18">
        <f>VLOOKUP($A7,'2024_PAPI_Indicators'!$A$2:$BL$183,COLUMN('2024_PAPI_Indicators'!BE6),0)</f>
        <v>4.59010458</v>
      </c>
      <c r="BH7" s="18">
        <f>VLOOKUP($A7,'2024_PAPI_Indicators'!$A$2:$BL$183,COLUMN('2024_PAPI_Indicators'!BF6),0)</f>
        <v>4.271936417</v>
      </c>
      <c r="BI7" s="18">
        <f>VLOOKUP($A7,'2024_PAPI_Indicators'!$A$2:$BL$183,COLUMN('2024_PAPI_Indicators'!BG6),0)</f>
        <v>4.118599892</v>
      </c>
      <c r="BJ7" s="18">
        <f>VLOOKUP($A7,'2024_PAPI_Indicators'!$A$2:$BL$183,COLUMN('2024_PAPI_Indicators'!BH6),0)</f>
        <v>3.605530262</v>
      </c>
      <c r="BK7" s="18">
        <f>VLOOKUP($A7,'2024_PAPI_Indicators'!$A$2:$BL$183,COLUMN('2024_PAPI_Indicators'!BI6),0)</f>
        <v>4.420415878</v>
      </c>
      <c r="BL7" s="18">
        <f>VLOOKUP($A7,'2024_PAPI_Indicators'!$A$2:$BL$183,COLUMN('2024_PAPI_Indicators'!BJ6),0)</f>
        <v>4.969509602</v>
      </c>
      <c r="BM7" s="18">
        <f>VLOOKUP($A7,'2024_PAPI_Indicators'!$A$2:$BL$183,COLUMN('2024_PAPI_Indicators'!BK6),0)</f>
        <v>4.601686954</v>
      </c>
      <c r="BN7" s="18">
        <f>VLOOKUP($A7,'2024_PAPI_Indicators'!$A$2:$BL$183,COLUMN('2024_PAPI_Indicators'!BL6),0)</f>
        <v>4.65040493</v>
      </c>
      <c r="BO7" s="1"/>
      <c r="BP7" s="1"/>
      <c r="BQ7" s="1"/>
      <c r="BR7" s="1"/>
      <c r="BS7" s="1"/>
    </row>
    <row r="8" ht="13.5" customHeight="1">
      <c r="A8" s="19" t="s">
        <v>78</v>
      </c>
      <c r="B8" s="19" t="s">
        <v>79</v>
      </c>
      <c r="C8" s="20" t="s">
        <v>80</v>
      </c>
      <c r="D8" s="21">
        <f>VLOOKUP($A8,'2024_PAPI_Indicators'!$A$2:$BL$183,COLUMN('2024_PAPI_Indicators'!B7),0)</f>
        <v>1.425715804</v>
      </c>
      <c r="E8" s="21">
        <f>VLOOKUP($A8,'2024_PAPI_Indicators'!$A$2:$BL$183,COLUMN('2024_PAPI_Indicators'!C7),0)</f>
        <v>0.9793400168</v>
      </c>
      <c r="F8" s="21">
        <f>VLOOKUP($A8,'2024_PAPI_Indicators'!$A$2:$BL$183,COLUMN('2024_PAPI_Indicators'!D7),0)</f>
        <v>1.056707978</v>
      </c>
      <c r="G8" s="21">
        <f>VLOOKUP($A8,'2024_PAPI_Indicators'!$A$2:$BL$183,COLUMN('2024_PAPI_Indicators'!E7),0)</f>
        <v>1.178650141</v>
      </c>
      <c r="H8" s="21">
        <f>VLOOKUP($A8,'2024_PAPI_Indicators'!$A$2:$BL$183,COLUMN('2024_PAPI_Indicators'!F7),0)</f>
        <v>1.00923562</v>
      </c>
      <c r="I8" s="21">
        <f>VLOOKUP($A8,'2024_PAPI_Indicators'!$A$2:$BL$183,COLUMN('2024_PAPI_Indicators'!G7),0)</f>
        <v>1.036403656</v>
      </c>
      <c r="J8" s="21">
        <f>VLOOKUP($A8,'2024_PAPI_Indicators'!$A$2:$BL$183,COLUMN('2024_PAPI_Indicators'!H7),0)</f>
        <v>0.9408271313</v>
      </c>
      <c r="K8" s="21">
        <f>VLOOKUP($A8,'2024_PAPI_Indicators'!$A$2:$BL$183,COLUMN('2024_PAPI_Indicators'!I7),0)</f>
        <v>1.033711314</v>
      </c>
      <c r="L8" s="21">
        <f>VLOOKUP($A8,'2024_PAPI_Indicators'!$A$2:$BL$183,COLUMN('2024_PAPI_Indicators'!J7),0)</f>
        <v>1.139144182</v>
      </c>
      <c r="M8" s="21">
        <f>VLOOKUP($A8,'2024_PAPI_Indicators'!$A$2:$BL$183,COLUMN('2024_PAPI_Indicators'!K7),0)</f>
        <v>0.8811476827</v>
      </c>
      <c r="N8" s="21">
        <f>VLOOKUP($A8,'2024_PAPI_Indicators'!$A$2:$BL$183,COLUMN('2024_PAPI_Indicators'!L7),0)</f>
        <v>1.003138423</v>
      </c>
      <c r="O8" s="21">
        <f>VLOOKUP($A8,'2024_PAPI_Indicators'!$A$2:$BL$183,COLUMN('2024_PAPI_Indicators'!M7),0)</f>
        <v>1.396015286</v>
      </c>
      <c r="P8" s="21">
        <f>VLOOKUP($A8,'2024_PAPI_Indicators'!$A$2:$BL$183,COLUMN('2024_PAPI_Indicators'!N7),0)</f>
        <v>1.035178542</v>
      </c>
      <c r="Q8" s="21">
        <f>VLOOKUP($A8,'2024_PAPI_Indicators'!$A$2:$BL$183,COLUMN('2024_PAPI_Indicators'!O7),0)</f>
        <v>1.294818282</v>
      </c>
      <c r="R8" s="21">
        <f>VLOOKUP($A8,'2024_PAPI_Indicators'!$A$2:$BL$183,COLUMN('2024_PAPI_Indicators'!P7),0)</f>
        <v>1.168114185</v>
      </c>
      <c r="S8" s="21">
        <f>VLOOKUP($A8,'2024_PAPI_Indicators'!$A$2:$BL$183,COLUMN('2024_PAPI_Indicators'!Q7),0)</f>
        <v>0.9491413832</v>
      </c>
      <c r="T8" s="22" t="str">
        <f>VLOOKUP($A8,'2024_PAPI_Indicators'!$A$2:$BL$183,COLUMN('2024_PAPI_Indicators'!R7),0)</f>
        <v/>
      </c>
      <c r="U8" s="21">
        <f>VLOOKUP($A8,'2024_PAPI_Indicators'!$A$2:$BL$183,COLUMN('2024_PAPI_Indicators'!S7),0)</f>
        <v>1.105770707</v>
      </c>
      <c r="V8" s="21">
        <f>VLOOKUP($A8,'2024_PAPI_Indicators'!$A$2:$BL$183,COLUMN('2024_PAPI_Indicators'!T7),0)</f>
        <v>1.217838287</v>
      </c>
      <c r="W8" s="21">
        <f>VLOOKUP($A8,'2024_PAPI_Indicators'!$A$2:$BL$183,COLUMN('2024_PAPI_Indicators'!U7),0)</f>
        <v>1.258670568</v>
      </c>
      <c r="X8" s="21">
        <f>VLOOKUP($A8,'2024_PAPI_Indicators'!$A$2:$BL$183,COLUMN('2024_PAPI_Indicators'!V7),0)</f>
        <v>1.252818823</v>
      </c>
      <c r="Y8" s="21">
        <f>VLOOKUP($A8,'2024_PAPI_Indicators'!$A$2:$BL$183,COLUMN('2024_PAPI_Indicators'!W7),0)</f>
        <v>1.053340077</v>
      </c>
      <c r="Z8" s="21">
        <f>VLOOKUP($A8,'2024_PAPI_Indicators'!$A$2:$BL$183,COLUMN('2024_PAPI_Indicators'!X7),0)</f>
        <v>1.155781746</v>
      </c>
      <c r="AA8" s="21">
        <f>VLOOKUP($A8,'2024_PAPI_Indicators'!$A$2:$BL$183,COLUMN('2024_PAPI_Indicators'!Y7),0)</f>
        <v>1.267516732</v>
      </c>
      <c r="AB8" s="21">
        <f>VLOOKUP($A8,'2024_PAPI_Indicators'!$A$2:$BL$183,COLUMN('2024_PAPI_Indicators'!Z7),0)</f>
        <v>1.138769388</v>
      </c>
      <c r="AC8" s="21">
        <f>VLOOKUP($A8,'2024_PAPI_Indicators'!$A$2:$BL$183,COLUMN('2024_PAPI_Indicators'!AA7),0)</f>
        <v>1.143213034</v>
      </c>
      <c r="AD8" s="21">
        <f>VLOOKUP($A8,'2024_PAPI_Indicators'!$A$2:$BL$183,COLUMN('2024_PAPI_Indicators'!AB7),0)</f>
        <v>1.099678397</v>
      </c>
      <c r="AE8" s="21">
        <f>VLOOKUP($A8,'2024_PAPI_Indicators'!$A$2:$BL$183,COLUMN('2024_PAPI_Indicators'!AC7),0)</f>
        <v>1.261378884</v>
      </c>
      <c r="AF8" s="21">
        <f>VLOOKUP($A8,'2024_PAPI_Indicators'!$A$2:$BL$183,COLUMN('2024_PAPI_Indicators'!AD7),0)</f>
        <v>1.200704575</v>
      </c>
      <c r="AG8" s="21">
        <f>VLOOKUP($A8,'2024_PAPI_Indicators'!$A$2:$BL$183,COLUMN('2024_PAPI_Indicators'!AE7),0)</f>
        <v>1.234401464</v>
      </c>
      <c r="AH8" s="21">
        <f>VLOOKUP($A8,'2024_PAPI_Indicators'!$A$2:$BL$183,COLUMN('2024_PAPI_Indicators'!AF7),0)</f>
        <v>1.200833678</v>
      </c>
      <c r="AI8" s="21">
        <f>VLOOKUP($A8,'2024_PAPI_Indicators'!$A$2:$BL$183,COLUMN('2024_PAPI_Indicators'!AG7),0)</f>
        <v>1.312686205</v>
      </c>
      <c r="AJ8" s="21">
        <f>VLOOKUP($A8,'2024_PAPI_Indicators'!$A$2:$BL$183,COLUMN('2024_PAPI_Indicators'!AH7),0)</f>
        <v>0.8681191802</v>
      </c>
      <c r="AK8" s="21">
        <f>VLOOKUP($A8,'2024_PAPI_Indicators'!$A$2:$BL$183,COLUMN('2024_PAPI_Indicators'!AI7),0)</f>
        <v>1.044558287</v>
      </c>
      <c r="AL8" s="21">
        <f>VLOOKUP($A8,'2024_PAPI_Indicators'!$A$2:$BL$183,COLUMN('2024_PAPI_Indicators'!AJ7),0)</f>
        <v>1.111454606</v>
      </c>
      <c r="AM8" s="21">
        <f>VLOOKUP($A8,'2024_PAPI_Indicators'!$A$2:$BL$183,COLUMN('2024_PAPI_Indicators'!AK7),0)</f>
        <v>0.998149991</v>
      </c>
      <c r="AN8" s="21">
        <f>VLOOKUP($A8,'2024_PAPI_Indicators'!$A$2:$BL$183,COLUMN('2024_PAPI_Indicators'!AL7),0)</f>
        <v>1.18905735</v>
      </c>
      <c r="AO8" s="21">
        <f>VLOOKUP($A8,'2024_PAPI_Indicators'!$A$2:$BL$183,COLUMN('2024_PAPI_Indicators'!AM7),0)</f>
        <v>1.199088335</v>
      </c>
      <c r="AP8" s="21">
        <f>VLOOKUP($A8,'2024_PAPI_Indicators'!$A$2:$BL$183,COLUMN('2024_PAPI_Indicators'!AN7),0)</f>
        <v>1.17827332</v>
      </c>
      <c r="AQ8" s="21">
        <f>VLOOKUP($A8,'2024_PAPI_Indicators'!$A$2:$BL$183,COLUMN('2024_PAPI_Indicators'!AO7),0)</f>
        <v>0.7712994814</v>
      </c>
      <c r="AR8" s="21">
        <f>VLOOKUP($A8,'2024_PAPI_Indicators'!$A$2:$BL$183,COLUMN('2024_PAPI_Indicators'!AP7),0)</f>
        <v>1.004683614</v>
      </c>
      <c r="AS8" s="21">
        <f>VLOOKUP($A8,'2024_PAPI_Indicators'!$A$2:$BL$183,COLUMN('2024_PAPI_Indicators'!AQ7),0)</f>
        <v>1.001594305</v>
      </c>
      <c r="AT8" s="21">
        <f>VLOOKUP($A8,'2024_PAPI_Indicators'!$A$2:$BL$183,COLUMN('2024_PAPI_Indicators'!AR7),0)</f>
        <v>0.9557104707</v>
      </c>
      <c r="AU8" s="21">
        <f>VLOOKUP($A8,'2024_PAPI_Indicators'!$A$2:$BL$183,COLUMN('2024_PAPI_Indicators'!AS7),0)</f>
        <v>0.980220437</v>
      </c>
      <c r="AV8" s="21">
        <f>VLOOKUP($A8,'2024_PAPI_Indicators'!$A$2:$BL$183,COLUMN('2024_PAPI_Indicators'!AT7),0)</f>
        <v>0.870945394</v>
      </c>
      <c r="AW8" s="21">
        <f>VLOOKUP($A8,'2024_PAPI_Indicators'!$A$2:$BL$183,COLUMN('2024_PAPI_Indicators'!AU7),0)</f>
        <v>1.267107844</v>
      </c>
      <c r="AX8" s="21">
        <f>VLOOKUP($A8,'2024_PAPI_Indicators'!$A$2:$BL$183,COLUMN('2024_PAPI_Indicators'!AV7),0)</f>
        <v>1.212477684</v>
      </c>
      <c r="AY8" s="21">
        <f>VLOOKUP($A8,'2024_PAPI_Indicators'!$A$2:$BL$183,COLUMN('2024_PAPI_Indicators'!AW7),0)</f>
        <v>1.083563566</v>
      </c>
      <c r="AZ8" s="21">
        <f>VLOOKUP($A8,'2024_PAPI_Indicators'!$A$2:$BL$183,COLUMN('2024_PAPI_Indicators'!AX7),0)</f>
        <v>1.272370696</v>
      </c>
      <c r="BA8" s="21">
        <f>VLOOKUP($A8,'2024_PAPI_Indicators'!$A$2:$BL$183,COLUMN('2024_PAPI_Indicators'!AY7),0)</f>
        <v>1.169516206</v>
      </c>
      <c r="BB8" s="21">
        <f>VLOOKUP($A8,'2024_PAPI_Indicators'!$A$2:$BL$183,COLUMN('2024_PAPI_Indicators'!AZ7),0)</f>
        <v>0.9205608964</v>
      </c>
      <c r="BC8" s="22" t="str">
        <f>VLOOKUP($A8,'2024_PAPI_Indicators'!$A$2:$BL$183,COLUMN('2024_PAPI_Indicators'!BA7),0)</f>
        <v/>
      </c>
      <c r="BD8" s="21">
        <f>VLOOKUP($A8,'2024_PAPI_Indicators'!$A$2:$BL$183,COLUMN('2024_PAPI_Indicators'!BB7),0)</f>
        <v>1.010091662</v>
      </c>
      <c r="BE8" s="21">
        <f>VLOOKUP($A8,'2024_PAPI_Indicators'!$A$2:$BL$183,COLUMN('2024_PAPI_Indicators'!BC7),0)</f>
        <v>0.7541835904</v>
      </c>
      <c r="BF8" s="21">
        <f>VLOOKUP($A8,'2024_PAPI_Indicators'!$A$2:$BL$183,COLUMN('2024_PAPI_Indicators'!BD7),0)</f>
        <v>1.069830894</v>
      </c>
      <c r="BG8" s="21">
        <f>VLOOKUP($A8,'2024_PAPI_Indicators'!$A$2:$BL$183,COLUMN('2024_PAPI_Indicators'!BE7),0)</f>
        <v>0.9690349102</v>
      </c>
      <c r="BH8" s="21">
        <f>VLOOKUP($A8,'2024_PAPI_Indicators'!$A$2:$BL$183,COLUMN('2024_PAPI_Indicators'!BF7),0)</f>
        <v>0.9171549678</v>
      </c>
      <c r="BI8" s="21">
        <f>VLOOKUP($A8,'2024_PAPI_Indicators'!$A$2:$BL$183,COLUMN('2024_PAPI_Indicators'!BG7),0)</f>
        <v>0.8327421546</v>
      </c>
      <c r="BJ8" s="21">
        <f>VLOOKUP($A8,'2024_PAPI_Indicators'!$A$2:$BL$183,COLUMN('2024_PAPI_Indicators'!BH7),0)</f>
        <v>0.8087710738</v>
      </c>
      <c r="BK8" s="21">
        <f>VLOOKUP($A8,'2024_PAPI_Indicators'!$A$2:$BL$183,COLUMN('2024_PAPI_Indicators'!BI7),0)</f>
        <v>0.9334174991</v>
      </c>
      <c r="BL8" s="21">
        <f>VLOOKUP($A8,'2024_PAPI_Indicators'!$A$2:$BL$183,COLUMN('2024_PAPI_Indicators'!BJ7),0)</f>
        <v>1.097209096</v>
      </c>
      <c r="BM8" s="21">
        <f>VLOOKUP($A8,'2024_PAPI_Indicators'!$A$2:$BL$183,COLUMN('2024_PAPI_Indicators'!BK7),0)</f>
        <v>1.202276945</v>
      </c>
      <c r="BN8" s="21">
        <f>VLOOKUP($A8,'2024_PAPI_Indicators'!$A$2:$BL$183,COLUMN('2024_PAPI_Indicators'!BL7),0)</f>
        <v>1.106079459</v>
      </c>
      <c r="BO8" s="23"/>
      <c r="BP8" s="23"/>
      <c r="BQ8" s="23"/>
      <c r="BR8" s="23"/>
      <c r="BS8" s="23"/>
    </row>
    <row r="9" ht="13.5" customHeight="1">
      <c r="A9" s="11" t="s">
        <v>81</v>
      </c>
      <c r="B9" s="11" t="s">
        <v>82</v>
      </c>
      <c r="C9" s="12" t="s">
        <v>83</v>
      </c>
      <c r="D9" s="24">
        <f>VLOOKUP($A9,'2024_PAPI_Indicators'!$A$2:$BL$183,COLUMN('2024_PAPI_Indicators'!B8),0)</f>
        <v>0.8109383583</v>
      </c>
      <c r="E9" s="24">
        <f>VLOOKUP($A9,'2024_PAPI_Indicators'!$A$2:$BL$183,COLUMN('2024_PAPI_Indicators'!C8),0)</f>
        <v>0.5069140196</v>
      </c>
      <c r="F9" s="24">
        <f>VLOOKUP($A9,'2024_PAPI_Indicators'!$A$2:$BL$183,COLUMN('2024_PAPI_Indicators'!D8),0)</f>
        <v>0.5468549132</v>
      </c>
      <c r="G9" s="24">
        <f>VLOOKUP($A9,'2024_PAPI_Indicators'!$A$2:$BL$183,COLUMN('2024_PAPI_Indicators'!E8),0)</f>
        <v>0.6509650946</v>
      </c>
      <c r="H9" s="24">
        <f>VLOOKUP($A9,'2024_PAPI_Indicators'!$A$2:$BL$183,COLUMN('2024_PAPI_Indicators'!F8),0)</f>
        <v>0.6213284731</v>
      </c>
      <c r="I9" s="24">
        <f>VLOOKUP($A9,'2024_PAPI_Indicators'!$A$2:$BL$183,COLUMN('2024_PAPI_Indicators'!G8),0)</f>
        <v>0.5906490684</v>
      </c>
      <c r="J9" s="24">
        <f>VLOOKUP($A9,'2024_PAPI_Indicators'!$A$2:$BL$183,COLUMN('2024_PAPI_Indicators'!H8),0)</f>
        <v>0.4455891252</v>
      </c>
      <c r="K9" s="24">
        <f>VLOOKUP($A9,'2024_PAPI_Indicators'!$A$2:$BL$183,COLUMN('2024_PAPI_Indicators'!I8),0)</f>
        <v>0.5837412477</v>
      </c>
      <c r="L9" s="24">
        <f>VLOOKUP($A9,'2024_PAPI_Indicators'!$A$2:$BL$183,COLUMN('2024_PAPI_Indicators'!J8),0)</f>
        <v>0.6124204397</v>
      </c>
      <c r="M9" s="24">
        <f>VLOOKUP($A9,'2024_PAPI_Indicators'!$A$2:$BL$183,COLUMN('2024_PAPI_Indicators'!K8),0)</f>
        <v>0.5730837584</v>
      </c>
      <c r="N9" s="24">
        <f>VLOOKUP($A9,'2024_PAPI_Indicators'!$A$2:$BL$183,COLUMN('2024_PAPI_Indicators'!L8),0)</f>
        <v>0.6133300662</v>
      </c>
      <c r="O9" s="24">
        <f>VLOOKUP($A9,'2024_PAPI_Indicators'!$A$2:$BL$183,COLUMN('2024_PAPI_Indicators'!M8),0)</f>
        <v>0.8638831377</v>
      </c>
      <c r="P9" s="24">
        <f>VLOOKUP($A9,'2024_PAPI_Indicators'!$A$2:$BL$183,COLUMN('2024_PAPI_Indicators'!N8),0)</f>
        <v>0.542323947</v>
      </c>
      <c r="Q9" s="24">
        <f>VLOOKUP($A9,'2024_PAPI_Indicators'!$A$2:$BL$183,COLUMN('2024_PAPI_Indicators'!O8),0)</f>
        <v>0.6448731422</v>
      </c>
      <c r="R9" s="24">
        <f>VLOOKUP($A9,'2024_PAPI_Indicators'!$A$2:$BL$183,COLUMN('2024_PAPI_Indicators'!P8),0)</f>
        <v>0.6140781045</v>
      </c>
      <c r="S9" s="24">
        <f>VLOOKUP($A9,'2024_PAPI_Indicators'!$A$2:$BL$183,COLUMN('2024_PAPI_Indicators'!Q8),0)</f>
        <v>0.6673867702</v>
      </c>
      <c r="T9" s="25" t="str">
        <f>VLOOKUP($A9,'2024_PAPI_Indicators'!$A$2:$BL$183,COLUMN('2024_PAPI_Indicators'!R8),0)</f>
        <v/>
      </c>
      <c r="U9" s="24">
        <f>VLOOKUP($A9,'2024_PAPI_Indicators'!$A$2:$BL$183,COLUMN('2024_PAPI_Indicators'!S8),0)</f>
        <v>0.6191735864</v>
      </c>
      <c r="V9" s="24">
        <f>VLOOKUP($A9,'2024_PAPI_Indicators'!$A$2:$BL$183,COLUMN('2024_PAPI_Indicators'!T8),0)</f>
        <v>0.5729036927</v>
      </c>
      <c r="W9" s="24">
        <f>VLOOKUP($A9,'2024_PAPI_Indicators'!$A$2:$BL$183,COLUMN('2024_PAPI_Indicators'!U8),0)</f>
        <v>0.5913407207</v>
      </c>
      <c r="X9" s="24">
        <f>VLOOKUP($A9,'2024_PAPI_Indicators'!$A$2:$BL$183,COLUMN('2024_PAPI_Indicators'!V8),0)</f>
        <v>0.5573049188</v>
      </c>
      <c r="Y9" s="24">
        <f>VLOOKUP($A9,'2024_PAPI_Indicators'!$A$2:$BL$183,COLUMN('2024_PAPI_Indicators'!W8),0)</f>
        <v>0.649907589</v>
      </c>
      <c r="Z9" s="24">
        <f>VLOOKUP($A9,'2024_PAPI_Indicators'!$A$2:$BL$183,COLUMN('2024_PAPI_Indicators'!X8),0)</f>
        <v>0.6739833951</v>
      </c>
      <c r="AA9" s="24">
        <f>VLOOKUP($A9,'2024_PAPI_Indicators'!$A$2:$BL$183,COLUMN('2024_PAPI_Indicators'!Y8),0)</f>
        <v>0.5992943048</v>
      </c>
      <c r="AB9" s="24">
        <f>VLOOKUP($A9,'2024_PAPI_Indicators'!$A$2:$BL$183,COLUMN('2024_PAPI_Indicators'!Z8),0)</f>
        <v>0.5419281721</v>
      </c>
      <c r="AC9" s="24">
        <f>VLOOKUP($A9,'2024_PAPI_Indicators'!$A$2:$BL$183,COLUMN('2024_PAPI_Indicators'!AA8),0)</f>
        <v>0.6201788187</v>
      </c>
      <c r="AD9" s="24">
        <f>VLOOKUP($A9,'2024_PAPI_Indicators'!$A$2:$BL$183,COLUMN('2024_PAPI_Indicators'!AB8),0)</f>
        <v>0.580817163</v>
      </c>
      <c r="AE9" s="24">
        <f>VLOOKUP($A9,'2024_PAPI_Indicators'!$A$2:$BL$183,COLUMN('2024_PAPI_Indicators'!AC8),0)</f>
        <v>0.7006232738</v>
      </c>
      <c r="AF9" s="24">
        <f>VLOOKUP($A9,'2024_PAPI_Indicators'!$A$2:$BL$183,COLUMN('2024_PAPI_Indicators'!AD8),0)</f>
        <v>0.706420362</v>
      </c>
      <c r="AG9" s="24">
        <f>VLOOKUP($A9,'2024_PAPI_Indicators'!$A$2:$BL$183,COLUMN('2024_PAPI_Indicators'!AE8),0)</f>
        <v>0.7381323576</v>
      </c>
      <c r="AH9" s="24">
        <f>VLOOKUP($A9,'2024_PAPI_Indicators'!$A$2:$BL$183,COLUMN('2024_PAPI_Indicators'!AF8),0)</f>
        <v>0.6748777032</v>
      </c>
      <c r="AI9" s="24">
        <f>VLOOKUP($A9,'2024_PAPI_Indicators'!$A$2:$BL$183,COLUMN('2024_PAPI_Indicators'!AG8),0)</f>
        <v>0.6886194348</v>
      </c>
      <c r="AJ9" s="24">
        <f>VLOOKUP($A9,'2024_PAPI_Indicators'!$A$2:$BL$183,COLUMN('2024_PAPI_Indicators'!AH8),0)</f>
        <v>0.5247975588</v>
      </c>
      <c r="AK9" s="24">
        <f>VLOOKUP($A9,'2024_PAPI_Indicators'!$A$2:$BL$183,COLUMN('2024_PAPI_Indicators'!AI8),0)</f>
        <v>0.6342837811</v>
      </c>
      <c r="AL9" s="24">
        <f>VLOOKUP($A9,'2024_PAPI_Indicators'!$A$2:$BL$183,COLUMN('2024_PAPI_Indicators'!AJ8),0)</f>
        <v>0.6477127075</v>
      </c>
      <c r="AM9" s="24">
        <f>VLOOKUP($A9,'2024_PAPI_Indicators'!$A$2:$BL$183,COLUMN('2024_PAPI_Indicators'!AK8),0)</f>
        <v>0.5405238271</v>
      </c>
      <c r="AN9" s="24">
        <f>VLOOKUP($A9,'2024_PAPI_Indicators'!$A$2:$BL$183,COLUMN('2024_PAPI_Indicators'!AL8),0)</f>
        <v>0.7018538713</v>
      </c>
      <c r="AO9" s="24">
        <f>VLOOKUP($A9,'2024_PAPI_Indicators'!$A$2:$BL$183,COLUMN('2024_PAPI_Indicators'!AM8),0)</f>
        <v>0.598218441</v>
      </c>
      <c r="AP9" s="24">
        <f>VLOOKUP($A9,'2024_PAPI_Indicators'!$A$2:$BL$183,COLUMN('2024_PAPI_Indicators'!AN8),0)</f>
        <v>0.7870161533</v>
      </c>
      <c r="AQ9" s="24">
        <f>VLOOKUP($A9,'2024_PAPI_Indicators'!$A$2:$BL$183,COLUMN('2024_PAPI_Indicators'!AO8),0)</f>
        <v>0.5187069178</v>
      </c>
      <c r="AR9" s="24">
        <f>VLOOKUP($A9,'2024_PAPI_Indicators'!$A$2:$BL$183,COLUMN('2024_PAPI_Indicators'!AP8),0)</f>
        <v>0.639334619</v>
      </c>
      <c r="AS9" s="24">
        <f>VLOOKUP($A9,'2024_PAPI_Indicators'!$A$2:$BL$183,COLUMN('2024_PAPI_Indicators'!AQ8),0)</f>
        <v>0.6031777859</v>
      </c>
      <c r="AT9" s="24">
        <f>VLOOKUP($A9,'2024_PAPI_Indicators'!$A$2:$BL$183,COLUMN('2024_PAPI_Indicators'!AR8),0)</f>
        <v>0.506446898</v>
      </c>
      <c r="AU9" s="24">
        <f>VLOOKUP($A9,'2024_PAPI_Indicators'!$A$2:$BL$183,COLUMN('2024_PAPI_Indicators'!AS8),0)</f>
        <v>0.4944549501</v>
      </c>
      <c r="AV9" s="24">
        <f>VLOOKUP($A9,'2024_PAPI_Indicators'!$A$2:$BL$183,COLUMN('2024_PAPI_Indicators'!AT8),0)</f>
        <v>0.5306422114</v>
      </c>
      <c r="AW9" s="24">
        <f>VLOOKUP($A9,'2024_PAPI_Indicators'!$A$2:$BL$183,COLUMN('2024_PAPI_Indicators'!AU8),0)</f>
        <v>0.8398049474</v>
      </c>
      <c r="AX9" s="24">
        <f>VLOOKUP($A9,'2024_PAPI_Indicators'!$A$2:$BL$183,COLUMN('2024_PAPI_Indicators'!AV8),0)</f>
        <v>0.8930864334</v>
      </c>
      <c r="AY9" s="24">
        <f>VLOOKUP($A9,'2024_PAPI_Indicators'!$A$2:$BL$183,COLUMN('2024_PAPI_Indicators'!AW8),0)</f>
        <v>0.6010082364</v>
      </c>
      <c r="AZ9" s="24">
        <f>VLOOKUP($A9,'2024_PAPI_Indicators'!$A$2:$BL$183,COLUMN('2024_PAPI_Indicators'!AX8),0)</f>
        <v>0.6524099708</v>
      </c>
      <c r="BA9" s="24">
        <f>VLOOKUP($A9,'2024_PAPI_Indicators'!$A$2:$BL$183,COLUMN('2024_PAPI_Indicators'!AY8),0)</f>
        <v>0.6991137266</v>
      </c>
      <c r="BB9" s="24">
        <f>VLOOKUP($A9,'2024_PAPI_Indicators'!$A$2:$BL$183,COLUMN('2024_PAPI_Indicators'!AZ8),0)</f>
        <v>0.595607698</v>
      </c>
      <c r="BC9" s="25" t="str">
        <f>VLOOKUP($A9,'2024_PAPI_Indicators'!$A$2:$BL$183,COLUMN('2024_PAPI_Indicators'!BA8),0)</f>
        <v/>
      </c>
      <c r="BD9" s="24">
        <f>VLOOKUP($A9,'2024_PAPI_Indicators'!$A$2:$BL$183,COLUMN('2024_PAPI_Indicators'!BB8),0)</f>
        <v>0.5527645946</v>
      </c>
      <c r="BE9" s="24">
        <f>VLOOKUP($A9,'2024_PAPI_Indicators'!$A$2:$BL$183,COLUMN('2024_PAPI_Indicators'!BC8),0)</f>
        <v>0.4512706995</v>
      </c>
      <c r="BF9" s="24">
        <f>VLOOKUP($A9,'2024_PAPI_Indicators'!$A$2:$BL$183,COLUMN('2024_PAPI_Indicators'!BD8),0)</f>
        <v>0.6310809255</v>
      </c>
      <c r="BG9" s="24">
        <f>VLOOKUP($A9,'2024_PAPI_Indicators'!$A$2:$BL$183,COLUMN('2024_PAPI_Indicators'!BE8),0)</f>
        <v>0.6099854708</v>
      </c>
      <c r="BH9" s="24">
        <f>VLOOKUP($A9,'2024_PAPI_Indicators'!$A$2:$BL$183,COLUMN('2024_PAPI_Indicators'!BF8),0)</f>
        <v>0.5444788933</v>
      </c>
      <c r="BI9" s="24">
        <f>VLOOKUP($A9,'2024_PAPI_Indicators'!$A$2:$BL$183,COLUMN('2024_PAPI_Indicators'!BG8),0)</f>
        <v>0.4800640345</v>
      </c>
      <c r="BJ9" s="24">
        <f>VLOOKUP($A9,'2024_PAPI_Indicators'!$A$2:$BL$183,COLUMN('2024_PAPI_Indicators'!BH8),0)</f>
        <v>0.546215415</v>
      </c>
      <c r="BK9" s="24">
        <f>VLOOKUP($A9,'2024_PAPI_Indicators'!$A$2:$BL$183,COLUMN('2024_PAPI_Indicators'!BI8),0)</f>
        <v>0.5957450867</v>
      </c>
      <c r="BL9" s="24">
        <f>VLOOKUP($A9,'2024_PAPI_Indicators'!$A$2:$BL$183,COLUMN('2024_PAPI_Indicators'!BJ8),0)</f>
        <v>0.6717685461</v>
      </c>
      <c r="BM9" s="24">
        <f>VLOOKUP($A9,'2024_PAPI_Indicators'!$A$2:$BL$183,COLUMN('2024_PAPI_Indicators'!BK8),0)</f>
        <v>0.7190974355</v>
      </c>
      <c r="BN9" s="24">
        <f>VLOOKUP($A9,'2024_PAPI_Indicators'!$A$2:$BL$183,COLUMN('2024_PAPI_Indicators'!BL8),0)</f>
        <v>0.7386379242</v>
      </c>
      <c r="BO9" s="11"/>
      <c r="BP9" s="11"/>
      <c r="BQ9" s="11"/>
      <c r="BR9" s="11"/>
      <c r="BS9" s="11"/>
    </row>
    <row r="10" ht="13.5" customHeight="1">
      <c r="A10" s="11" t="s">
        <v>84</v>
      </c>
      <c r="B10" s="11" t="s">
        <v>85</v>
      </c>
      <c r="C10" s="12" t="s">
        <v>83</v>
      </c>
      <c r="D10" s="24">
        <f>VLOOKUP($A10,'2024_PAPI_Indicators'!$A$2:$BL$183,COLUMN('2024_PAPI_Indicators'!B9),0)</f>
        <v>0.6396115422</v>
      </c>
      <c r="E10" s="24">
        <f>VLOOKUP($A10,'2024_PAPI_Indicators'!$A$2:$BL$183,COLUMN('2024_PAPI_Indicators'!C9),0)</f>
        <v>0.3948452175</v>
      </c>
      <c r="F10" s="24">
        <f>VLOOKUP($A10,'2024_PAPI_Indicators'!$A$2:$BL$183,COLUMN('2024_PAPI_Indicators'!D9),0)</f>
        <v>0.4436463118</v>
      </c>
      <c r="G10" s="24">
        <f>VLOOKUP($A10,'2024_PAPI_Indicators'!$A$2:$BL$183,COLUMN('2024_PAPI_Indicators'!E9),0)</f>
        <v>0.4999842644</v>
      </c>
      <c r="H10" s="24">
        <f>VLOOKUP($A10,'2024_PAPI_Indicators'!$A$2:$BL$183,COLUMN('2024_PAPI_Indicators'!F9),0)</f>
        <v>0.3642119169</v>
      </c>
      <c r="I10" s="24">
        <f>VLOOKUP($A10,'2024_PAPI_Indicators'!$A$2:$BL$183,COLUMN('2024_PAPI_Indicators'!G9),0)</f>
        <v>0.403700918</v>
      </c>
      <c r="J10" s="24">
        <f>VLOOKUP($A10,'2024_PAPI_Indicators'!$A$2:$BL$183,COLUMN('2024_PAPI_Indicators'!H9),0)</f>
        <v>0.3912740052</v>
      </c>
      <c r="K10" s="24">
        <f>VLOOKUP($A10,'2024_PAPI_Indicators'!$A$2:$BL$183,COLUMN('2024_PAPI_Indicators'!I9),0)</f>
        <v>0.4047616422</v>
      </c>
      <c r="L10" s="24">
        <f>VLOOKUP($A10,'2024_PAPI_Indicators'!$A$2:$BL$183,COLUMN('2024_PAPI_Indicators'!J9),0)</f>
        <v>0.4841401577</v>
      </c>
      <c r="M10" s="24">
        <f>VLOOKUP($A10,'2024_PAPI_Indicators'!$A$2:$BL$183,COLUMN('2024_PAPI_Indicators'!K9),0)</f>
        <v>0.2744782865</v>
      </c>
      <c r="N10" s="24">
        <f>VLOOKUP($A10,'2024_PAPI_Indicators'!$A$2:$BL$183,COLUMN('2024_PAPI_Indicators'!L9),0)</f>
        <v>0.3627913892</v>
      </c>
      <c r="O10" s="24">
        <f>VLOOKUP($A10,'2024_PAPI_Indicators'!$A$2:$BL$183,COLUMN('2024_PAPI_Indicators'!M9),0)</f>
        <v>0.5867387056</v>
      </c>
      <c r="P10" s="24">
        <f>VLOOKUP($A10,'2024_PAPI_Indicators'!$A$2:$BL$183,COLUMN('2024_PAPI_Indicators'!N9),0)</f>
        <v>0.4267745018</v>
      </c>
      <c r="Q10" s="24">
        <f>VLOOKUP($A10,'2024_PAPI_Indicators'!$A$2:$BL$183,COLUMN('2024_PAPI_Indicators'!O9),0)</f>
        <v>0.6062908173</v>
      </c>
      <c r="R10" s="24">
        <f>VLOOKUP($A10,'2024_PAPI_Indicators'!$A$2:$BL$183,COLUMN('2024_PAPI_Indicators'!P9),0)</f>
        <v>0.509062469</v>
      </c>
      <c r="S10" s="24">
        <f>VLOOKUP($A10,'2024_PAPI_Indicators'!$A$2:$BL$183,COLUMN('2024_PAPI_Indicators'!Q9),0)</f>
        <v>0.2877656519</v>
      </c>
      <c r="T10" s="25" t="str">
        <f>VLOOKUP($A10,'2024_PAPI_Indicators'!$A$2:$BL$183,COLUMN('2024_PAPI_Indicators'!R9),0)</f>
        <v/>
      </c>
      <c r="U10" s="24">
        <f>VLOOKUP($A10,'2024_PAPI_Indicators'!$A$2:$BL$183,COLUMN('2024_PAPI_Indicators'!S9),0)</f>
        <v>0.4510982335</v>
      </c>
      <c r="V10" s="24">
        <f>VLOOKUP($A10,'2024_PAPI_Indicators'!$A$2:$BL$183,COLUMN('2024_PAPI_Indicators'!T9),0)</f>
        <v>0.5738488436</v>
      </c>
      <c r="W10" s="24">
        <f>VLOOKUP($A10,'2024_PAPI_Indicators'!$A$2:$BL$183,COLUMN('2024_PAPI_Indicators'!U9),0)</f>
        <v>0.600925684</v>
      </c>
      <c r="X10" s="24">
        <f>VLOOKUP($A10,'2024_PAPI_Indicators'!$A$2:$BL$183,COLUMN('2024_PAPI_Indicators'!V9),0)</f>
        <v>0.6127420664</v>
      </c>
      <c r="Y10" s="24">
        <f>VLOOKUP($A10,'2024_PAPI_Indicators'!$A$2:$BL$183,COLUMN('2024_PAPI_Indicators'!W9),0)</f>
        <v>0.389126271</v>
      </c>
      <c r="Z10" s="24">
        <f>VLOOKUP($A10,'2024_PAPI_Indicators'!$A$2:$BL$183,COLUMN('2024_PAPI_Indicators'!X9),0)</f>
        <v>0.4681476355</v>
      </c>
      <c r="AA10" s="24">
        <f>VLOOKUP($A10,'2024_PAPI_Indicators'!$A$2:$BL$183,COLUMN('2024_PAPI_Indicators'!Y9),0)</f>
        <v>0.6048121452</v>
      </c>
      <c r="AB10" s="24">
        <f>VLOOKUP($A10,'2024_PAPI_Indicators'!$A$2:$BL$183,COLUMN('2024_PAPI_Indicators'!Z9),0)</f>
        <v>0.5190531611</v>
      </c>
      <c r="AC10" s="24">
        <f>VLOOKUP($A10,'2024_PAPI_Indicators'!$A$2:$BL$183,COLUMN('2024_PAPI_Indicators'!AA9),0)</f>
        <v>0.4838777483</v>
      </c>
      <c r="AD10" s="24">
        <f>VLOOKUP($A10,'2024_PAPI_Indicators'!$A$2:$BL$183,COLUMN('2024_PAPI_Indicators'!AB9),0)</f>
        <v>0.4648611546</v>
      </c>
      <c r="AE10" s="24">
        <f>VLOOKUP($A10,'2024_PAPI_Indicators'!$A$2:$BL$183,COLUMN('2024_PAPI_Indicators'!AC9),0)</f>
        <v>0.5486918688</v>
      </c>
      <c r="AF10" s="24">
        <f>VLOOKUP($A10,'2024_PAPI_Indicators'!$A$2:$BL$183,COLUMN('2024_PAPI_Indicators'!AD9),0)</f>
        <v>0.4918605387</v>
      </c>
      <c r="AG10" s="24">
        <f>VLOOKUP($A10,'2024_PAPI_Indicators'!$A$2:$BL$183,COLUMN('2024_PAPI_Indicators'!AE9),0)</f>
        <v>0.505957365</v>
      </c>
      <c r="AH10" s="24">
        <f>VLOOKUP($A10,'2024_PAPI_Indicators'!$A$2:$BL$183,COLUMN('2024_PAPI_Indicators'!AF9),0)</f>
        <v>0.5077466965</v>
      </c>
      <c r="AI10" s="24">
        <f>VLOOKUP($A10,'2024_PAPI_Indicators'!$A$2:$BL$183,COLUMN('2024_PAPI_Indicators'!AG9),0)</f>
        <v>0.6003002524</v>
      </c>
      <c r="AJ10" s="24">
        <f>VLOOKUP($A10,'2024_PAPI_Indicators'!$A$2:$BL$183,COLUMN('2024_PAPI_Indicators'!AH9),0)</f>
        <v>0.2870405018</v>
      </c>
      <c r="AK10" s="24">
        <f>VLOOKUP($A10,'2024_PAPI_Indicators'!$A$2:$BL$183,COLUMN('2024_PAPI_Indicators'!AI9),0)</f>
        <v>0.3891321421</v>
      </c>
      <c r="AL10" s="24">
        <f>VLOOKUP($A10,'2024_PAPI_Indicators'!$A$2:$BL$183,COLUMN('2024_PAPI_Indicators'!AJ9),0)</f>
        <v>0.4418810904</v>
      </c>
      <c r="AM10" s="24">
        <f>VLOOKUP($A10,'2024_PAPI_Indicators'!$A$2:$BL$183,COLUMN('2024_PAPI_Indicators'!AK9),0)</f>
        <v>0.3947603106</v>
      </c>
      <c r="AN10" s="24">
        <f>VLOOKUP($A10,'2024_PAPI_Indicators'!$A$2:$BL$183,COLUMN('2024_PAPI_Indicators'!AL9),0)</f>
        <v>0.4837906957</v>
      </c>
      <c r="AO10" s="24">
        <f>VLOOKUP($A10,'2024_PAPI_Indicators'!$A$2:$BL$183,COLUMN('2024_PAPI_Indicators'!AM9),0)</f>
        <v>0.5445248485</v>
      </c>
      <c r="AP10" s="24">
        <f>VLOOKUP($A10,'2024_PAPI_Indicators'!$A$2:$BL$183,COLUMN('2024_PAPI_Indicators'!AN9),0)</f>
        <v>0.4316237867</v>
      </c>
      <c r="AQ10" s="24">
        <f>VLOOKUP($A10,'2024_PAPI_Indicators'!$A$2:$BL$183,COLUMN('2024_PAPI_Indicators'!AO9),0)</f>
        <v>0.2040238678</v>
      </c>
      <c r="AR10" s="24">
        <f>VLOOKUP($A10,'2024_PAPI_Indicators'!$A$2:$BL$183,COLUMN('2024_PAPI_Indicators'!AP9),0)</f>
        <v>0.3511624932</v>
      </c>
      <c r="AS10" s="24">
        <f>VLOOKUP($A10,'2024_PAPI_Indicators'!$A$2:$BL$183,COLUMN('2024_PAPI_Indicators'!AQ9),0)</f>
        <v>0.3664949536</v>
      </c>
      <c r="AT10" s="24">
        <f>VLOOKUP($A10,'2024_PAPI_Indicators'!$A$2:$BL$183,COLUMN('2024_PAPI_Indicators'!AR9),0)</f>
        <v>0.3740747571</v>
      </c>
      <c r="AU10" s="24">
        <f>VLOOKUP($A10,'2024_PAPI_Indicators'!$A$2:$BL$183,COLUMN('2024_PAPI_Indicators'!AS9),0)</f>
        <v>0.4018573463</v>
      </c>
      <c r="AV10" s="24">
        <f>VLOOKUP($A10,'2024_PAPI_Indicators'!$A$2:$BL$183,COLUMN('2024_PAPI_Indicators'!AT9),0)</f>
        <v>0.2866303921</v>
      </c>
      <c r="AW10" s="24">
        <f>VLOOKUP($A10,'2024_PAPI_Indicators'!$A$2:$BL$183,COLUMN('2024_PAPI_Indicators'!AU9),0)</f>
        <v>0.4841933548</v>
      </c>
      <c r="AX10" s="24">
        <f>VLOOKUP($A10,'2024_PAPI_Indicators'!$A$2:$BL$183,COLUMN('2024_PAPI_Indicators'!AV9),0)</f>
        <v>0.4089924693</v>
      </c>
      <c r="AY10" s="24">
        <f>VLOOKUP($A10,'2024_PAPI_Indicators'!$A$2:$BL$183,COLUMN('2024_PAPI_Indicators'!AW9),0)</f>
        <v>0.4404412508</v>
      </c>
      <c r="AZ10" s="24">
        <f>VLOOKUP($A10,'2024_PAPI_Indicators'!$A$2:$BL$183,COLUMN('2024_PAPI_Indicators'!AX9),0)</f>
        <v>0.5825689435</v>
      </c>
      <c r="BA10" s="24">
        <f>VLOOKUP($A10,'2024_PAPI_Indicators'!$A$2:$BL$183,COLUMN('2024_PAPI_Indicators'!AY9),0)</f>
        <v>0.4677908421</v>
      </c>
      <c r="BB10" s="24">
        <f>VLOOKUP($A10,'2024_PAPI_Indicators'!$A$2:$BL$183,COLUMN('2024_PAPI_Indicators'!AZ9),0)</f>
        <v>0.298250258</v>
      </c>
      <c r="BC10" s="25" t="str">
        <f>VLOOKUP($A10,'2024_PAPI_Indicators'!$A$2:$BL$183,COLUMN('2024_PAPI_Indicators'!BA9),0)</f>
        <v/>
      </c>
      <c r="BD10" s="24">
        <f>VLOOKUP($A10,'2024_PAPI_Indicators'!$A$2:$BL$183,COLUMN('2024_PAPI_Indicators'!BB9),0)</f>
        <v>0.3992547691</v>
      </c>
      <c r="BE10" s="24">
        <f>VLOOKUP($A10,'2024_PAPI_Indicators'!$A$2:$BL$183,COLUMN('2024_PAPI_Indicators'!BC9),0)</f>
        <v>0.2225278318</v>
      </c>
      <c r="BF10" s="24">
        <f>VLOOKUP($A10,'2024_PAPI_Indicators'!$A$2:$BL$183,COLUMN('2024_PAPI_Indicators'!BD9),0)</f>
        <v>0.4131981134</v>
      </c>
      <c r="BG10" s="24">
        <f>VLOOKUP($A10,'2024_PAPI_Indicators'!$A$2:$BL$183,COLUMN('2024_PAPI_Indicators'!BE9),0)</f>
        <v>0.3341494501</v>
      </c>
      <c r="BH10" s="24">
        <f>VLOOKUP($A10,'2024_PAPI_Indicators'!$A$2:$BL$183,COLUMN('2024_PAPI_Indicators'!BF9),0)</f>
        <v>0.3207871616</v>
      </c>
      <c r="BI10" s="24">
        <f>VLOOKUP($A10,'2024_PAPI_Indicators'!$A$2:$BL$183,COLUMN('2024_PAPI_Indicators'!BG9),0)</f>
        <v>0.2779610157</v>
      </c>
      <c r="BJ10" s="24">
        <f>VLOOKUP($A10,'2024_PAPI_Indicators'!$A$2:$BL$183,COLUMN('2024_PAPI_Indicators'!BH9),0)</f>
        <v>0.223577708</v>
      </c>
      <c r="BK10" s="24">
        <f>VLOOKUP($A10,'2024_PAPI_Indicators'!$A$2:$BL$183,COLUMN('2024_PAPI_Indicators'!BI9),0)</f>
        <v>0.3096096814</v>
      </c>
      <c r="BL10" s="24">
        <f>VLOOKUP($A10,'2024_PAPI_Indicators'!$A$2:$BL$183,COLUMN('2024_PAPI_Indicators'!BJ9),0)</f>
        <v>0.4171904922</v>
      </c>
      <c r="BM10" s="24">
        <f>VLOOKUP($A10,'2024_PAPI_Indicators'!$A$2:$BL$183,COLUMN('2024_PAPI_Indicators'!BK9),0)</f>
        <v>0.4869196415</v>
      </c>
      <c r="BN10" s="24">
        <f>VLOOKUP($A10,'2024_PAPI_Indicators'!$A$2:$BL$183,COLUMN('2024_PAPI_Indicators'!BL9),0)</f>
        <v>0.3916405439</v>
      </c>
      <c r="BO10" s="11"/>
      <c r="BP10" s="11"/>
      <c r="BQ10" s="11"/>
      <c r="BR10" s="11"/>
      <c r="BS10" s="11"/>
    </row>
    <row r="11" ht="13.5" customHeight="1">
      <c r="A11" s="19" t="s">
        <v>86</v>
      </c>
      <c r="B11" s="19" t="s">
        <v>87</v>
      </c>
      <c r="C11" s="20" t="s">
        <v>88</v>
      </c>
      <c r="D11" s="21">
        <f>VLOOKUP($A11,'2024_PAPI_Indicators'!$A$2:$BL$183,COLUMN('2024_PAPI_Indicators'!B10),0)</f>
        <v>1.531021953</v>
      </c>
      <c r="E11" s="21">
        <f>VLOOKUP($A11,'2024_PAPI_Indicators'!$A$2:$BL$183,COLUMN('2024_PAPI_Indicators'!C10),0)</f>
        <v>1.583221674</v>
      </c>
      <c r="F11" s="21">
        <f>VLOOKUP($A11,'2024_PAPI_Indicators'!$A$2:$BL$183,COLUMN('2024_PAPI_Indicators'!D10),0)</f>
        <v>1.380180955</v>
      </c>
      <c r="G11" s="21">
        <f>VLOOKUP($A11,'2024_PAPI_Indicators'!$A$2:$BL$183,COLUMN('2024_PAPI_Indicators'!E10),0)</f>
        <v>1.632092118</v>
      </c>
      <c r="H11" s="21">
        <f>VLOOKUP($A11,'2024_PAPI_Indicators'!$A$2:$BL$183,COLUMN('2024_PAPI_Indicators'!F10),0)</f>
        <v>1.356796145</v>
      </c>
      <c r="I11" s="21">
        <f>VLOOKUP($A11,'2024_PAPI_Indicators'!$A$2:$BL$183,COLUMN('2024_PAPI_Indicators'!G10),0)</f>
        <v>1.496590972</v>
      </c>
      <c r="J11" s="21">
        <f>VLOOKUP($A11,'2024_PAPI_Indicators'!$A$2:$BL$183,COLUMN('2024_PAPI_Indicators'!H10),0)</f>
        <v>1.381612539</v>
      </c>
      <c r="K11" s="21">
        <f>VLOOKUP($A11,'2024_PAPI_Indicators'!$A$2:$BL$183,COLUMN('2024_PAPI_Indicators'!I10),0)</f>
        <v>1.492469549</v>
      </c>
      <c r="L11" s="21">
        <f>VLOOKUP($A11,'2024_PAPI_Indicators'!$A$2:$BL$183,COLUMN('2024_PAPI_Indicators'!J10),0)</f>
        <v>1.466421247</v>
      </c>
      <c r="M11" s="21">
        <f>VLOOKUP($A11,'2024_PAPI_Indicators'!$A$2:$BL$183,COLUMN('2024_PAPI_Indicators'!K10),0)</f>
        <v>1.327801108</v>
      </c>
      <c r="N11" s="21">
        <f>VLOOKUP($A11,'2024_PAPI_Indicators'!$A$2:$BL$183,COLUMN('2024_PAPI_Indicators'!L10),0)</f>
        <v>1.623667479</v>
      </c>
      <c r="O11" s="21">
        <f>VLOOKUP($A11,'2024_PAPI_Indicators'!$A$2:$BL$183,COLUMN('2024_PAPI_Indicators'!M10),0)</f>
        <v>1.668619752</v>
      </c>
      <c r="P11" s="21">
        <f>VLOOKUP($A11,'2024_PAPI_Indicators'!$A$2:$BL$183,COLUMN('2024_PAPI_Indicators'!N10),0)</f>
        <v>1.776866198</v>
      </c>
      <c r="Q11" s="21">
        <f>VLOOKUP($A11,'2024_PAPI_Indicators'!$A$2:$BL$183,COLUMN('2024_PAPI_Indicators'!O10),0)</f>
        <v>1.883087277</v>
      </c>
      <c r="R11" s="21">
        <f>VLOOKUP($A11,'2024_PAPI_Indicators'!$A$2:$BL$183,COLUMN('2024_PAPI_Indicators'!P10),0)</f>
        <v>1.930249572</v>
      </c>
      <c r="S11" s="21">
        <f>VLOOKUP($A11,'2024_PAPI_Indicators'!$A$2:$BL$183,COLUMN('2024_PAPI_Indicators'!Q10),0)</f>
        <v>1.652827382</v>
      </c>
      <c r="T11" s="22" t="str">
        <f>VLOOKUP($A11,'2024_PAPI_Indicators'!$A$2:$BL$183,COLUMN('2024_PAPI_Indicators'!R10),0)</f>
        <v/>
      </c>
      <c r="U11" s="21">
        <f>VLOOKUP($A11,'2024_PAPI_Indicators'!$A$2:$BL$183,COLUMN('2024_PAPI_Indicators'!S10),0)</f>
        <v>1.627829552</v>
      </c>
      <c r="V11" s="21">
        <f>VLOOKUP($A11,'2024_PAPI_Indicators'!$A$2:$BL$183,COLUMN('2024_PAPI_Indicators'!T10),0)</f>
        <v>1.511742711</v>
      </c>
      <c r="W11" s="21">
        <f>VLOOKUP($A11,'2024_PAPI_Indicators'!$A$2:$BL$183,COLUMN('2024_PAPI_Indicators'!U10),0)</f>
        <v>1.614323497</v>
      </c>
      <c r="X11" s="21">
        <f>VLOOKUP($A11,'2024_PAPI_Indicators'!$A$2:$BL$183,COLUMN('2024_PAPI_Indicators'!V10),0)</f>
        <v>1.573732734</v>
      </c>
      <c r="Y11" s="21">
        <f>VLOOKUP($A11,'2024_PAPI_Indicators'!$A$2:$BL$183,COLUMN('2024_PAPI_Indicators'!W10),0)</f>
        <v>1.58172369</v>
      </c>
      <c r="Z11" s="21">
        <f>VLOOKUP($A11,'2024_PAPI_Indicators'!$A$2:$BL$183,COLUMN('2024_PAPI_Indicators'!X10),0)</f>
        <v>1.452453852</v>
      </c>
      <c r="AA11" s="21">
        <f>VLOOKUP($A11,'2024_PAPI_Indicators'!$A$2:$BL$183,COLUMN('2024_PAPI_Indicators'!Y10),0)</f>
        <v>1.674208999</v>
      </c>
      <c r="AB11" s="21">
        <f>VLOOKUP($A11,'2024_PAPI_Indicators'!$A$2:$BL$183,COLUMN('2024_PAPI_Indicators'!Z10),0)</f>
        <v>1.52426672</v>
      </c>
      <c r="AC11" s="21">
        <f>VLOOKUP($A11,'2024_PAPI_Indicators'!$A$2:$BL$183,COLUMN('2024_PAPI_Indicators'!AA10),0)</f>
        <v>1.674947858</v>
      </c>
      <c r="AD11" s="21">
        <f>VLOOKUP($A11,'2024_PAPI_Indicators'!$A$2:$BL$183,COLUMN('2024_PAPI_Indicators'!AB10),0)</f>
        <v>1.528960824</v>
      </c>
      <c r="AE11" s="21">
        <f>VLOOKUP($A11,'2024_PAPI_Indicators'!$A$2:$BL$183,COLUMN('2024_PAPI_Indicators'!AC10),0)</f>
        <v>1.521315575</v>
      </c>
      <c r="AF11" s="21">
        <f>VLOOKUP($A11,'2024_PAPI_Indicators'!$A$2:$BL$183,COLUMN('2024_PAPI_Indicators'!AD10),0)</f>
        <v>1.484071255</v>
      </c>
      <c r="AG11" s="21">
        <f>VLOOKUP($A11,'2024_PAPI_Indicators'!$A$2:$BL$183,COLUMN('2024_PAPI_Indicators'!AE10),0)</f>
        <v>1.60268712</v>
      </c>
      <c r="AH11" s="21">
        <f>VLOOKUP($A11,'2024_PAPI_Indicators'!$A$2:$BL$183,COLUMN('2024_PAPI_Indicators'!AF10),0)</f>
        <v>1.632520676</v>
      </c>
      <c r="AI11" s="21">
        <f>VLOOKUP($A11,'2024_PAPI_Indicators'!$A$2:$BL$183,COLUMN('2024_PAPI_Indicators'!AG10),0)</f>
        <v>1.262820005</v>
      </c>
      <c r="AJ11" s="21">
        <f>VLOOKUP($A11,'2024_PAPI_Indicators'!$A$2:$BL$183,COLUMN('2024_PAPI_Indicators'!AH10),0)</f>
        <v>1.376499653</v>
      </c>
      <c r="AK11" s="21">
        <f>VLOOKUP($A11,'2024_PAPI_Indicators'!$A$2:$BL$183,COLUMN('2024_PAPI_Indicators'!AI10),0)</f>
        <v>1.304338694</v>
      </c>
      <c r="AL11" s="21">
        <f>VLOOKUP($A11,'2024_PAPI_Indicators'!$A$2:$BL$183,COLUMN('2024_PAPI_Indicators'!AJ10),0)</f>
        <v>1.28604579</v>
      </c>
      <c r="AM11" s="21">
        <f>VLOOKUP($A11,'2024_PAPI_Indicators'!$A$2:$BL$183,COLUMN('2024_PAPI_Indicators'!AK10),0)</f>
        <v>1.178403139</v>
      </c>
      <c r="AN11" s="21">
        <f>VLOOKUP($A11,'2024_PAPI_Indicators'!$A$2:$BL$183,COLUMN('2024_PAPI_Indicators'!AL10),0)</f>
        <v>1.283449173</v>
      </c>
      <c r="AO11" s="21">
        <f>VLOOKUP($A11,'2024_PAPI_Indicators'!$A$2:$BL$183,COLUMN('2024_PAPI_Indicators'!AM10),0)</f>
        <v>1.464076161</v>
      </c>
      <c r="AP11" s="21">
        <f>VLOOKUP($A11,'2024_PAPI_Indicators'!$A$2:$BL$183,COLUMN('2024_PAPI_Indicators'!AN10),0)</f>
        <v>1.348561525</v>
      </c>
      <c r="AQ11" s="21">
        <f>VLOOKUP($A11,'2024_PAPI_Indicators'!$A$2:$BL$183,COLUMN('2024_PAPI_Indicators'!AO10),0)</f>
        <v>1.22881639</v>
      </c>
      <c r="AR11" s="21">
        <f>VLOOKUP($A11,'2024_PAPI_Indicators'!$A$2:$BL$183,COLUMN('2024_PAPI_Indicators'!AP10),0)</f>
        <v>1.248511791</v>
      </c>
      <c r="AS11" s="21">
        <f>VLOOKUP($A11,'2024_PAPI_Indicators'!$A$2:$BL$183,COLUMN('2024_PAPI_Indicators'!AQ10),0)</f>
        <v>1.311647415</v>
      </c>
      <c r="AT11" s="21">
        <f>VLOOKUP($A11,'2024_PAPI_Indicators'!$A$2:$BL$183,COLUMN('2024_PAPI_Indicators'!AR10),0)</f>
        <v>1.187209249</v>
      </c>
      <c r="AU11" s="21">
        <f>VLOOKUP($A11,'2024_PAPI_Indicators'!$A$2:$BL$183,COLUMN('2024_PAPI_Indicators'!AS10),0)</f>
        <v>1.524295807</v>
      </c>
      <c r="AV11" s="21">
        <f>VLOOKUP($A11,'2024_PAPI_Indicators'!$A$2:$BL$183,COLUMN('2024_PAPI_Indicators'!AT10),0)</f>
        <v>1.356452346</v>
      </c>
      <c r="AW11" s="21">
        <f>VLOOKUP($A11,'2024_PAPI_Indicators'!$A$2:$BL$183,COLUMN('2024_PAPI_Indicators'!AU10),0)</f>
        <v>1.328934073</v>
      </c>
      <c r="AX11" s="21">
        <f>VLOOKUP($A11,'2024_PAPI_Indicators'!$A$2:$BL$183,COLUMN('2024_PAPI_Indicators'!AV10),0)</f>
        <v>1.510724306</v>
      </c>
      <c r="AY11" s="21">
        <f>VLOOKUP($A11,'2024_PAPI_Indicators'!$A$2:$BL$183,COLUMN('2024_PAPI_Indicators'!AW10),0)</f>
        <v>1.156193256</v>
      </c>
      <c r="AZ11" s="21">
        <f>VLOOKUP($A11,'2024_PAPI_Indicators'!$A$2:$BL$183,COLUMN('2024_PAPI_Indicators'!AX10),0)</f>
        <v>1.123567462</v>
      </c>
      <c r="BA11" s="21">
        <f>VLOOKUP($A11,'2024_PAPI_Indicators'!$A$2:$BL$183,COLUMN('2024_PAPI_Indicators'!AY10),0)</f>
        <v>1.073913336</v>
      </c>
      <c r="BB11" s="21">
        <f>VLOOKUP($A11,'2024_PAPI_Indicators'!$A$2:$BL$183,COLUMN('2024_PAPI_Indicators'!AZ10),0)</f>
        <v>1.213979006</v>
      </c>
      <c r="BC11" s="22" t="str">
        <f>VLOOKUP($A11,'2024_PAPI_Indicators'!$A$2:$BL$183,COLUMN('2024_PAPI_Indicators'!BA10),0)</f>
        <v/>
      </c>
      <c r="BD11" s="21">
        <f>VLOOKUP($A11,'2024_PAPI_Indicators'!$A$2:$BL$183,COLUMN('2024_PAPI_Indicators'!BB10),0)</f>
        <v>1.137837052</v>
      </c>
      <c r="BE11" s="21">
        <f>VLOOKUP($A11,'2024_PAPI_Indicators'!$A$2:$BL$183,COLUMN('2024_PAPI_Indicators'!BC10),0)</f>
        <v>1.023679852</v>
      </c>
      <c r="BF11" s="21">
        <f>VLOOKUP($A11,'2024_PAPI_Indicators'!$A$2:$BL$183,COLUMN('2024_PAPI_Indicators'!BD10),0)</f>
        <v>1.135985374</v>
      </c>
      <c r="BG11" s="21">
        <f>VLOOKUP($A11,'2024_PAPI_Indicators'!$A$2:$BL$183,COLUMN('2024_PAPI_Indicators'!BE10),0)</f>
        <v>1.03466332</v>
      </c>
      <c r="BH11" s="21">
        <f>VLOOKUP($A11,'2024_PAPI_Indicators'!$A$2:$BL$183,COLUMN('2024_PAPI_Indicators'!BF10),0)</f>
        <v>1.162115455</v>
      </c>
      <c r="BI11" s="21">
        <f>VLOOKUP($A11,'2024_PAPI_Indicators'!$A$2:$BL$183,COLUMN('2024_PAPI_Indicators'!BG10),0)</f>
        <v>0.9555127621</v>
      </c>
      <c r="BJ11" s="21">
        <f>VLOOKUP($A11,'2024_PAPI_Indicators'!$A$2:$BL$183,COLUMN('2024_PAPI_Indicators'!BH10),0)</f>
        <v>0.8518335819</v>
      </c>
      <c r="BK11" s="21">
        <f>VLOOKUP($A11,'2024_PAPI_Indicators'!$A$2:$BL$183,COLUMN('2024_PAPI_Indicators'!BI10),0)</f>
        <v>1.160590649</v>
      </c>
      <c r="BL11" s="21">
        <f>VLOOKUP($A11,'2024_PAPI_Indicators'!$A$2:$BL$183,COLUMN('2024_PAPI_Indicators'!BJ10),0)</f>
        <v>1.125248313</v>
      </c>
      <c r="BM11" s="21">
        <f>VLOOKUP($A11,'2024_PAPI_Indicators'!$A$2:$BL$183,COLUMN('2024_PAPI_Indicators'!BK10),0)</f>
        <v>1.232624412</v>
      </c>
      <c r="BN11" s="21">
        <f>VLOOKUP($A11,'2024_PAPI_Indicators'!$A$2:$BL$183,COLUMN('2024_PAPI_Indicators'!BL10),0)</f>
        <v>1.144770026</v>
      </c>
      <c r="BO11" s="23"/>
      <c r="BP11" s="23"/>
      <c r="BQ11" s="23"/>
      <c r="BR11" s="23"/>
      <c r="BS11" s="23"/>
    </row>
    <row r="12" ht="13.5" customHeight="1">
      <c r="A12" s="11" t="s">
        <v>89</v>
      </c>
      <c r="B12" s="11" t="s">
        <v>90</v>
      </c>
      <c r="C12" s="12" t="s">
        <v>83</v>
      </c>
      <c r="D12" s="24">
        <f>VLOOKUP($A12,'2024_PAPI_Indicators'!$A$2:$BL$183,COLUMN('2024_PAPI_Indicators'!B11),0)</f>
        <v>0.4469206333</v>
      </c>
      <c r="E12" s="24">
        <f>VLOOKUP($A12,'2024_PAPI_Indicators'!$A$2:$BL$183,COLUMN('2024_PAPI_Indicators'!C11),0)</f>
        <v>0.4857919514</v>
      </c>
      <c r="F12" s="24">
        <f>VLOOKUP($A12,'2024_PAPI_Indicators'!$A$2:$BL$183,COLUMN('2024_PAPI_Indicators'!D11),0)</f>
        <v>0.5481251478</v>
      </c>
      <c r="G12" s="24">
        <f>VLOOKUP($A12,'2024_PAPI_Indicators'!$A$2:$BL$183,COLUMN('2024_PAPI_Indicators'!E11),0)</f>
        <v>0.598532021</v>
      </c>
      <c r="H12" s="24">
        <f>VLOOKUP($A12,'2024_PAPI_Indicators'!$A$2:$BL$183,COLUMN('2024_PAPI_Indicators'!F11),0)</f>
        <v>0.5883419514</v>
      </c>
      <c r="I12" s="24">
        <f>VLOOKUP($A12,'2024_PAPI_Indicators'!$A$2:$BL$183,COLUMN('2024_PAPI_Indicators'!G11),0)</f>
        <v>0.5619695187</v>
      </c>
      <c r="J12" s="24">
        <f>VLOOKUP($A12,'2024_PAPI_Indicators'!$A$2:$BL$183,COLUMN('2024_PAPI_Indicators'!H11),0)</f>
        <v>0.580216825</v>
      </c>
      <c r="K12" s="24">
        <f>VLOOKUP($A12,'2024_PAPI_Indicators'!$A$2:$BL$183,COLUMN('2024_PAPI_Indicators'!I11),0)</f>
        <v>0.5565567017</v>
      </c>
      <c r="L12" s="24">
        <f>VLOOKUP($A12,'2024_PAPI_Indicators'!$A$2:$BL$183,COLUMN('2024_PAPI_Indicators'!J11),0)</f>
        <v>0.6266666651</v>
      </c>
      <c r="M12" s="24">
        <f>VLOOKUP($A12,'2024_PAPI_Indicators'!$A$2:$BL$183,COLUMN('2024_PAPI_Indicators'!K11),0)</f>
        <v>0.5761015415</v>
      </c>
      <c r="N12" s="24">
        <f>VLOOKUP($A12,'2024_PAPI_Indicators'!$A$2:$BL$183,COLUMN('2024_PAPI_Indicators'!L11),0)</f>
        <v>0.6978943348</v>
      </c>
      <c r="O12" s="24">
        <f>VLOOKUP($A12,'2024_PAPI_Indicators'!$A$2:$BL$183,COLUMN('2024_PAPI_Indicators'!M11),0)</f>
        <v>0.7016126513</v>
      </c>
      <c r="P12" s="24">
        <f>VLOOKUP($A12,'2024_PAPI_Indicators'!$A$2:$BL$183,COLUMN('2024_PAPI_Indicators'!N11),0)</f>
        <v>0.6286177635</v>
      </c>
      <c r="Q12" s="24">
        <f>VLOOKUP($A12,'2024_PAPI_Indicators'!$A$2:$BL$183,COLUMN('2024_PAPI_Indicators'!O11),0)</f>
        <v>0.526593864</v>
      </c>
      <c r="R12" s="24">
        <f>VLOOKUP($A12,'2024_PAPI_Indicators'!$A$2:$BL$183,COLUMN('2024_PAPI_Indicators'!P11),0)</f>
        <v>0.6990311742</v>
      </c>
      <c r="S12" s="24">
        <f>VLOOKUP($A12,'2024_PAPI_Indicators'!$A$2:$BL$183,COLUMN('2024_PAPI_Indicators'!Q11),0)</f>
        <v>0.6266599298</v>
      </c>
      <c r="T12" s="25" t="str">
        <f>VLOOKUP($A12,'2024_PAPI_Indicators'!$A$2:$BL$183,COLUMN('2024_PAPI_Indicators'!R11),0)</f>
        <v/>
      </c>
      <c r="U12" s="24">
        <f>VLOOKUP($A12,'2024_PAPI_Indicators'!$A$2:$BL$183,COLUMN('2024_PAPI_Indicators'!S11),0)</f>
        <v>0.5344113708</v>
      </c>
      <c r="V12" s="24">
        <f>VLOOKUP($A12,'2024_PAPI_Indicators'!$A$2:$BL$183,COLUMN('2024_PAPI_Indicators'!T11),0)</f>
        <v>0.5819000602</v>
      </c>
      <c r="W12" s="24">
        <f>VLOOKUP($A12,'2024_PAPI_Indicators'!$A$2:$BL$183,COLUMN('2024_PAPI_Indicators'!U11),0)</f>
        <v>0.5643306971</v>
      </c>
      <c r="X12" s="24">
        <f>VLOOKUP($A12,'2024_PAPI_Indicators'!$A$2:$BL$183,COLUMN('2024_PAPI_Indicators'!V11),0)</f>
        <v>0.6211469769</v>
      </c>
      <c r="Y12" s="24">
        <f>VLOOKUP($A12,'2024_PAPI_Indicators'!$A$2:$BL$183,COLUMN('2024_PAPI_Indicators'!W11),0)</f>
        <v>0.6794287562</v>
      </c>
      <c r="Z12" s="24">
        <f>VLOOKUP($A12,'2024_PAPI_Indicators'!$A$2:$BL$183,COLUMN('2024_PAPI_Indicators'!X11),0)</f>
        <v>0.6712767482</v>
      </c>
      <c r="AA12" s="24">
        <f>VLOOKUP($A12,'2024_PAPI_Indicators'!$A$2:$BL$183,COLUMN('2024_PAPI_Indicators'!Y11),0)</f>
        <v>0.5916610956</v>
      </c>
      <c r="AB12" s="24">
        <f>VLOOKUP($A12,'2024_PAPI_Indicators'!$A$2:$BL$183,COLUMN('2024_PAPI_Indicators'!Z11),0)</f>
        <v>0.5490016937</v>
      </c>
      <c r="AC12" s="24">
        <f>VLOOKUP($A12,'2024_PAPI_Indicators'!$A$2:$BL$183,COLUMN('2024_PAPI_Indicators'!AA11),0)</f>
        <v>0.6201788187</v>
      </c>
      <c r="AD12" s="24">
        <f>VLOOKUP($A12,'2024_PAPI_Indicators'!$A$2:$BL$183,COLUMN('2024_PAPI_Indicators'!AB11),0)</f>
        <v>0.7123010755</v>
      </c>
      <c r="AE12" s="24">
        <f>VLOOKUP($A12,'2024_PAPI_Indicators'!$A$2:$BL$183,COLUMN('2024_PAPI_Indicators'!AC11),0)</f>
        <v>0.6910902858</v>
      </c>
      <c r="AF12" s="24">
        <f>VLOOKUP($A12,'2024_PAPI_Indicators'!$A$2:$BL$183,COLUMN('2024_PAPI_Indicators'!AD11),0)</f>
        <v>0.7421987653</v>
      </c>
      <c r="AG12" s="24">
        <f>VLOOKUP($A12,'2024_PAPI_Indicators'!$A$2:$BL$183,COLUMN('2024_PAPI_Indicators'!AE11),0)</f>
        <v>0.6663954854</v>
      </c>
      <c r="AH12" s="24">
        <f>VLOOKUP($A12,'2024_PAPI_Indicators'!$A$2:$BL$183,COLUMN('2024_PAPI_Indicators'!AF11),0)</f>
        <v>0.6097445488</v>
      </c>
      <c r="AI12" s="24">
        <f>VLOOKUP($A12,'2024_PAPI_Indicators'!$A$2:$BL$183,COLUMN('2024_PAPI_Indicators'!AG11),0)</f>
        <v>0.4394651949</v>
      </c>
      <c r="AJ12" s="24">
        <f>VLOOKUP($A12,'2024_PAPI_Indicators'!$A$2:$BL$183,COLUMN('2024_PAPI_Indicators'!AH11),0)</f>
        <v>0.3523106575</v>
      </c>
      <c r="AK12" s="24">
        <f>VLOOKUP($A12,'2024_PAPI_Indicators'!$A$2:$BL$183,COLUMN('2024_PAPI_Indicators'!AI11),0)</f>
        <v>0.3920146227</v>
      </c>
      <c r="AL12" s="24">
        <f>VLOOKUP($A12,'2024_PAPI_Indicators'!$A$2:$BL$183,COLUMN('2024_PAPI_Indicators'!AJ11),0)</f>
        <v>0.4068009555</v>
      </c>
      <c r="AM12" s="24">
        <f>VLOOKUP($A12,'2024_PAPI_Indicators'!$A$2:$BL$183,COLUMN('2024_PAPI_Indicators'!AK11),0)</f>
        <v>0.282163918</v>
      </c>
      <c r="AN12" s="24">
        <f>VLOOKUP($A12,'2024_PAPI_Indicators'!$A$2:$BL$183,COLUMN('2024_PAPI_Indicators'!AL11),0)</f>
        <v>0.3662994504</v>
      </c>
      <c r="AO12" s="24">
        <f>VLOOKUP($A12,'2024_PAPI_Indicators'!$A$2:$BL$183,COLUMN('2024_PAPI_Indicators'!AM11),0)</f>
        <v>0.3297505677</v>
      </c>
      <c r="AP12" s="24">
        <f>VLOOKUP($A12,'2024_PAPI_Indicators'!$A$2:$BL$183,COLUMN('2024_PAPI_Indicators'!AN11),0)</f>
        <v>0.3620945215</v>
      </c>
      <c r="AQ12" s="24">
        <f>VLOOKUP($A12,'2024_PAPI_Indicators'!$A$2:$BL$183,COLUMN('2024_PAPI_Indicators'!AO11),0)</f>
        <v>0.3999355733</v>
      </c>
      <c r="AR12" s="24">
        <f>VLOOKUP($A12,'2024_PAPI_Indicators'!$A$2:$BL$183,COLUMN('2024_PAPI_Indicators'!AP11),0)</f>
        <v>0.4381256104</v>
      </c>
      <c r="AS12" s="24">
        <f>VLOOKUP($A12,'2024_PAPI_Indicators'!$A$2:$BL$183,COLUMN('2024_PAPI_Indicators'!AQ11),0)</f>
        <v>0.4746495187</v>
      </c>
      <c r="AT12" s="24">
        <f>VLOOKUP($A12,'2024_PAPI_Indicators'!$A$2:$BL$183,COLUMN('2024_PAPI_Indicators'!AR11),0)</f>
        <v>0.3269022405</v>
      </c>
      <c r="AU12" s="24">
        <f>VLOOKUP($A12,'2024_PAPI_Indicators'!$A$2:$BL$183,COLUMN('2024_PAPI_Indicators'!AS11),0)</f>
        <v>0.3784160018</v>
      </c>
      <c r="AV12" s="24">
        <f>VLOOKUP($A12,'2024_PAPI_Indicators'!$A$2:$BL$183,COLUMN('2024_PAPI_Indicators'!AT11),0)</f>
        <v>0.396846056</v>
      </c>
      <c r="AW12" s="24">
        <f>VLOOKUP($A12,'2024_PAPI_Indicators'!$A$2:$BL$183,COLUMN('2024_PAPI_Indicators'!AU11),0)</f>
        <v>0.3197952807</v>
      </c>
      <c r="AX12" s="24">
        <f>VLOOKUP($A12,'2024_PAPI_Indicators'!$A$2:$BL$183,COLUMN('2024_PAPI_Indicators'!AV11),0)</f>
        <v>0.327009201</v>
      </c>
      <c r="AY12" s="24">
        <f>VLOOKUP($A12,'2024_PAPI_Indicators'!$A$2:$BL$183,COLUMN('2024_PAPI_Indicators'!AW11),0)</f>
        <v>0.3281927109</v>
      </c>
      <c r="AZ12" s="24">
        <f>VLOOKUP($A12,'2024_PAPI_Indicators'!$A$2:$BL$183,COLUMN('2024_PAPI_Indicators'!AX11),0)</f>
        <v>0.2686780393</v>
      </c>
      <c r="BA12" s="24">
        <f>VLOOKUP($A12,'2024_PAPI_Indicators'!$A$2:$BL$183,COLUMN('2024_PAPI_Indicators'!AY11),0)</f>
        <v>0.2631670535</v>
      </c>
      <c r="BB12" s="24">
        <f>VLOOKUP($A12,'2024_PAPI_Indicators'!$A$2:$BL$183,COLUMN('2024_PAPI_Indicators'!AZ11),0)</f>
        <v>0.2769843638</v>
      </c>
      <c r="BC12" s="25" t="str">
        <f>VLOOKUP($A12,'2024_PAPI_Indicators'!$A$2:$BL$183,COLUMN('2024_PAPI_Indicators'!BA11),0)</f>
        <v/>
      </c>
      <c r="BD12" s="24">
        <f>VLOOKUP($A12,'2024_PAPI_Indicators'!$A$2:$BL$183,COLUMN('2024_PAPI_Indicators'!BB11),0)</f>
        <v>0.2146090269</v>
      </c>
      <c r="BE12" s="24">
        <f>VLOOKUP($A12,'2024_PAPI_Indicators'!$A$2:$BL$183,COLUMN('2024_PAPI_Indicators'!BC11),0)</f>
        <v>0.3926987648</v>
      </c>
      <c r="BF12" s="24">
        <f>VLOOKUP($A12,'2024_PAPI_Indicators'!$A$2:$BL$183,COLUMN('2024_PAPI_Indicators'!BD11),0)</f>
        <v>0.3362239003</v>
      </c>
      <c r="BG12" s="24">
        <f>VLOOKUP($A12,'2024_PAPI_Indicators'!$A$2:$BL$183,COLUMN('2024_PAPI_Indicators'!BE11),0)</f>
        <v>0.2849776447</v>
      </c>
      <c r="BH12" s="24">
        <f>VLOOKUP($A12,'2024_PAPI_Indicators'!$A$2:$BL$183,COLUMN('2024_PAPI_Indicators'!BF11),0)</f>
        <v>0.1843441874</v>
      </c>
      <c r="BI12" s="24">
        <f>VLOOKUP($A12,'2024_PAPI_Indicators'!$A$2:$BL$183,COLUMN('2024_PAPI_Indicators'!BG11),0)</f>
        <v>0.2329730392</v>
      </c>
      <c r="BJ12" s="24">
        <f>VLOOKUP($A12,'2024_PAPI_Indicators'!$A$2:$BL$183,COLUMN('2024_PAPI_Indicators'!BH11),0)</f>
        <v>0.2834479809</v>
      </c>
      <c r="BK12" s="24">
        <f>VLOOKUP($A12,'2024_PAPI_Indicators'!$A$2:$BL$183,COLUMN('2024_PAPI_Indicators'!BI11),0)</f>
        <v>0.366838783</v>
      </c>
      <c r="BL12" s="24">
        <f>VLOOKUP($A12,'2024_PAPI_Indicators'!$A$2:$BL$183,COLUMN('2024_PAPI_Indicators'!BJ11),0)</f>
        <v>0.2941652238</v>
      </c>
      <c r="BM12" s="24">
        <f>VLOOKUP($A12,'2024_PAPI_Indicators'!$A$2:$BL$183,COLUMN('2024_PAPI_Indicators'!BK11),0)</f>
        <v>0.3959741592</v>
      </c>
      <c r="BN12" s="24">
        <f>VLOOKUP($A12,'2024_PAPI_Indicators'!$A$2:$BL$183,COLUMN('2024_PAPI_Indicators'!BL11),0)</f>
        <v>0.3583234847</v>
      </c>
      <c r="BO12" s="11"/>
      <c r="BP12" s="11"/>
      <c r="BQ12" s="11"/>
      <c r="BR12" s="11"/>
      <c r="BS12" s="11"/>
    </row>
    <row r="13" ht="13.5" customHeight="1">
      <c r="A13" s="11" t="s">
        <v>91</v>
      </c>
      <c r="B13" s="11" t="s">
        <v>92</v>
      </c>
      <c r="C13" s="12" t="s">
        <v>83</v>
      </c>
      <c r="D13" s="24">
        <f>VLOOKUP($A13,'2024_PAPI_Indicators'!$A$2:$BL$183,COLUMN('2024_PAPI_Indicators'!B12),0)</f>
        <v>0.1999264359</v>
      </c>
      <c r="E13" s="24">
        <f>VLOOKUP($A13,'2024_PAPI_Indicators'!$A$2:$BL$183,COLUMN('2024_PAPI_Indicators'!C12),0)</f>
        <v>0.1469811052</v>
      </c>
      <c r="F13" s="24">
        <f>VLOOKUP($A13,'2024_PAPI_Indicators'!$A$2:$BL$183,COLUMN('2024_PAPI_Indicators'!D12),0)</f>
        <v>0.09939784557</v>
      </c>
      <c r="G13" s="24">
        <f>VLOOKUP($A13,'2024_PAPI_Indicators'!$A$2:$BL$183,COLUMN('2024_PAPI_Indicators'!E12),0)</f>
        <v>0.1310354769</v>
      </c>
      <c r="H13" s="24">
        <f>VLOOKUP($A13,'2024_PAPI_Indicators'!$A$2:$BL$183,COLUMN('2024_PAPI_Indicators'!F12),0)</f>
        <v>0.1405330598</v>
      </c>
      <c r="I13" s="24">
        <f>VLOOKUP($A13,'2024_PAPI_Indicators'!$A$2:$BL$183,COLUMN('2024_PAPI_Indicators'!G12),0)</f>
        <v>0.2452363968</v>
      </c>
      <c r="J13" s="24">
        <f>VLOOKUP($A13,'2024_PAPI_Indicators'!$A$2:$BL$183,COLUMN('2024_PAPI_Indicators'!H12),0)</f>
        <v>0.1730174124</v>
      </c>
      <c r="K13" s="24">
        <f>VLOOKUP($A13,'2024_PAPI_Indicators'!$A$2:$BL$183,COLUMN('2024_PAPI_Indicators'!I12),0)</f>
        <v>0.1663290858</v>
      </c>
      <c r="L13" s="24">
        <f>VLOOKUP($A13,'2024_PAPI_Indicators'!$A$2:$BL$183,COLUMN('2024_PAPI_Indicators'!J12),0)</f>
        <v>0.2069623917</v>
      </c>
      <c r="M13" s="24">
        <f>VLOOKUP($A13,'2024_PAPI_Indicators'!$A$2:$BL$183,COLUMN('2024_PAPI_Indicators'!K12),0)</f>
        <v>0.1604293436</v>
      </c>
      <c r="N13" s="24">
        <f>VLOOKUP($A13,'2024_PAPI_Indicators'!$A$2:$BL$183,COLUMN('2024_PAPI_Indicators'!L12),0)</f>
        <v>0.2513676584</v>
      </c>
      <c r="O13" s="24">
        <f>VLOOKUP($A13,'2024_PAPI_Indicators'!$A$2:$BL$183,COLUMN('2024_PAPI_Indicators'!M12),0)</f>
        <v>0.331119597</v>
      </c>
      <c r="P13" s="24">
        <f>VLOOKUP($A13,'2024_PAPI_Indicators'!$A$2:$BL$183,COLUMN('2024_PAPI_Indicators'!N12),0)</f>
        <v>0.234860763</v>
      </c>
      <c r="Q13" s="24">
        <f>VLOOKUP($A13,'2024_PAPI_Indicators'!$A$2:$BL$183,COLUMN('2024_PAPI_Indicators'!O12),0)</f>
        <v>0.2014256418</v>
      </c>
      <c r="R13" s="24">
        <f>VLOOKUP($A13,'2024_PAPI_Indicators'!$A$2:$BL$183,COLUMN('2024_PAPI_Indicators'!P12),0)</f>
        <v>0.2422343194</v>
      </c>
      <c r="S13" s="24">
        <f>VLOOKUP($A13,'2024_PAPI_Indicators'!$A$2:$BL$183,COLUMN('2024_PAPI_Indicators'!Q12),0)</f>
        <v>0.1992321014</v>
      </c>
      <c r="T13" s="25" t="str">
        <f>VLOOKUP($A13,'2024_PAPI_Indicators'!$A$2:$BL$183,COLUMN('2024_PAPI_Indicators'!R12),0)</f>
        <v/>
      </c>
      <c r="U13" s="24">
        <f>VLOOKUP($A13,'2024_PAPI_Indicators'!$A$2:$BL$183,COLUMN('2024_PAPI_Indicators'!S12),0)</f>
        <v>0.242438972</v>
      </c>
      <c r="V13" s="24">
        <f>VLOOKUP($A13,'2024_PAPI_Indicators'!$A$2:$BL$183,COLUMN('2024_PAPI_Indicators'!T12),0)</f>
        <v>0.179715693</v>
      </c>
      <c r="W13" s="24">
        <f>VLOOKUP($A13,'2024_PAPI_Indicators'!$A$2:$BL$183,COLUMN('2024_PAPI_Indicators'!U12),0)</f>
        <v>0.2747479379</v>
      </c>
      <c r="X13" s="24">
        <f>VLOOKUP($A13,'2024_PAPI_Indicators'!$A$2:$BL$183,COLUMN('2024_PAPI_Indicators'!V12),0)</f>
        <v>0.2401253432</v>
      </c>
      <c r="Y13" s="24">
        <f>VLOOKUP($A13,'2024_PAPI_Indicators'!$A$2:$BL$183,COLUMN('2024_PAPI_Indicators'!W12),0)</f>
        <v>0.2089146078</v>
      </c>
      <c r="Z13" s="24">
        <f>VLOOKUP($A13,'2024_PAPI_Indicators'!$A$2:$BL$183,COLUMN('2024_PAPI_Indicators'!X12),0)</f>
        <v>0.2258384079</v>
      </c>
      <c r="AA13" s="24">
        <f>VLOOKUP($A13,'2024_PAPI_Indicators'!$A$2:$BL$183,COLUMN('2024_PAPI_Indicators'!Y12),0)</f>
        <v>0.2174464911</v>
      </c>
      <c r="AB13" s="24">
        <f>VLOOKUP($A13,'2024_PAPI_Indicators'!$A$2:$BL$183,COLUMN('2024_PAPI_Indicators'!Z12),0)</f>
        <v>0.2153451294</v>
      </c>
      <c r="AC13" s="24">
        <f>VLOOKUP($A13,'2024_PAPI_Indicators'!$A$2:$BL$183,COLUMN('2024_PAPI_Indicators'!AA12),0)</f>
        <v>0.1913349181</v>
      </c>
      <c r="AD13" s="24">
        <f>VLOOKUP($A13,'2024_PAPI_Indicators'!$A$2:$BL$183,COLUMN('2024_PAPI_Indicators'!AB12),0)</f>
        <v>0.2003189325</v>
      </c>
      <c r="AE13" s="24">
        <f>VLOOKUP($A13,'2024_PAPI_Indicators'!$A$2:$BL$183,COLUMN('2024_PAPI_Indicators'!AC12),0)</f>
        <v>0.2805607617</v>
      </c>
      <c r="AF13" s="24">
        <f>VLOOKUP($A13,'2024_PAPI_Indicators'!$A$2:$BL$183,COLUMN('2024_PAPI_Indicators'!AD12),0)</f>
        <v>0.1990823746</v>
      </c>
      <c r="AG13" s="24">
        <f>VLOOKUP($A13,'2024_PAPI_Indicators'!$A$2:$BL$183,COLUMN('2024_PAPI_Indicators'!AE12),0)</f>
        <v>0.1509574801</v>
      </c>
      <c r="AH13" s="24">
        <f>VLOOKUP($A13,'2024_PAPI_Indicators'!$A$2:$BL$183,COLUMN('2024_PAPI_Indicators'!AF12),0)</f>
        <v>0.1148070097</v>
      </c>
      <c r="AI13" s="24">
        <f>VLOOKUP($A13,'2024_PAPI_Indicators'!$A$2:$BL$183,COLUMN('2024_PAPI_Indicators'!AG12),0)</f>
        <v>0.1815781146</v>
      </c>
      <c r="AJ13" s="24">
        <f>VLOOKUP($A13,'2024_PAPI_Indicators'!$A$2:$BL$183,COLUMN('2024_PAPI_Indicators'!AH12),0)</f>
        <v>0.1346448958</v>
      </c>
      <c r="AK13" s="24">
        <f>VLOOKUP($A13,'2024_PAPI_Indicators'!$A$2:$BL$183,COLUMN('2024_PAPI_Indicators'!AI12),0)</f>
        <v>0.0993995443</v>
      </c>
      <c r="AL13" s="24">
        <f>VLOOKUP($A13,'2024_PAPI_Indicators'!$A$2:$BL$183,COLUMN('2024_PAPI_Indicators'!AJ12),0)</f>
        <v>0.08888220787</v>
      </c>
      <c r="AM13" s="24">
        <f>VLOOKUP($A13,'2024_PAPI_Indicators'!$A$2:$BL$183,COLUMN('2024_PAPI_Indicators'!AK12),0)</f>
        <v>0.1069818586</v>
      </c>
      <c r="AN13" s="24">
        <f>VLOOKUP($A13,'2024_PAPI_Indicators'!$A$2:$BL$183,COLUMN('2024_PAPI_Indicators'!AL12),0)</f>
        <v>0.1407285035</v>
      </c>
      <c r="AO13" s="24">
        <f>VLOOKUP($A13,'2024_PAPI_Indicators'!$A$2:$BL$183,COLUMN('2024_PAPI_Indicators'!AM12),0)</f>
        <v>0.1602394134</v>
      </c>
      <c r="AP13" s="24">
        <f>VLOOKUP($A13,'2024_PAPI_Indicators'!$A$2:$BL$183,COLUMN('2024_PAPI_Indicators'!AN12),0)</f>
        <v>0.07434533536</v>
      </c>
      <c r="AQ13" s="24">
        <f>VLOOKUP($A13,'2024_PAPI_Indicators'!$A$2:$BL$183,COLUMN('2024_PAPI_Indicators'!AO12),0)</f>
        <v>0.1699700207</v>
      </c>
      <c r="AR13" s="24">
        <f>VLOOKUP($A13,'2024_PAPI_Indicators'!$A$2:$BL$183,COLUMN('2024_PAPI_Indicators'!AP12),0)</f>
        <v>0.04722480848</v>
      </c>
      <c r="AS13" s="24">
        <f>VLOOKUP($A13,'2024_PAPI_Indicators'!$A$2:$BL$183,COLUMN('2024_PAPI_Indicators'!AQ12),0)</f>
        <v>0.1515363604</v>
      </c>
      <c r="AT13" s="24">
        <f>VLOOKUP($A13,'2024_PAPI_Indicators'!$A$2:$BL$183,COLUMN('2024_PAPI_Indicators'!AR12),0)</f>
        <v>0.067217879</v>
      </c>
      <c r="AU13" s="24">
        <f>VLOOKUP($A13,'2024_PAPI_Indicators'!$A$2:$BL$183,COLUMN('2024_PAPI_Indicators'!AS12),0)</f>
        <v>0.1492343396</v>
      </c>
      <c r="AV13" s="24">
        <f>VLOOKUP($A13,'2024_PAPI_Indicators'!$A$2:$BL$183,COLUMN('2024_PAPI_Indicators'!AT12),0)</f>
        <v>0.181453377</v>
      </c>
      <c r="AW13" s="24">
        <f>VLOOKUP($A13,'2024_PAPI_Indicators'!$A$2:$BL$183,COLUMN('2024_PAPI_Indicators'!AU12),0)</f>
        <v>0.1149159074</v>
      </c>
      <c r="AX13" s="24">
        <f>VLOOKUP($A13,'2024_PAPI_Indicators'!$A$2:$BL$183,COLUMN('2024_PAPI_Indicators'!AV12),0)</f>
        <v>0.08115511388</v>
      </c>
      <c r="AY13" s="24">
        <f>VLOOKUP($A13,'2024_PAPI_Indicators'!$A$2:$BL$183,COLUMN('2024_PAPI_Indicators'!AW12),0)</f>
        <v>0.102500841</v>
      </c>
      <c r="AZ13" s="24">
        <f>VLOOKUP($A13,'2024_PAPI_Indicators'!$A$2:$BL$183,COLUMN('2024_PAPI_Indicators'!AX12),0)</f>
        <v>0.1774457097</v>
      </c>
      <c r="BA13" s="24">
        <f>VLOOKUP($A13,'2024_PAPI_Indicators'!$A$2:$BL$183,COLUMN('2024_PAPI_Indicators'!AY12),0)</f>
        <v>0.0869955197</v>
      </c>
      <c r="BB13" s="24">
        <f>VLOOKUP($A13,'2024_PAPI_Indicators'!$A$2:$BL$183,COLUMN('2024_PAPI_Indicators'!AZ12),0)</f>
        <v>0.05826181918</v>
      </c>
      <c r="BC13" s="25" t="str">
        <f>VLOOKUP($A13,'2024_PAPI_Indicators'!$A$2:$BL$183,COLUMN('2024_PAPI_Indicators'!BA12),0)</f>
        <v/>
      </c>
      <c r="BD13" s="24">
        <f>VLOOKUP($A13,'2024_PAPI_Indicators'!$A$2:$BL$183,COLUMN('2024_PAPI_Indicators'!BB12),0)</f>
        <v>0.02927284129</v>
      </c>
      <c r="BE13" s="24">
        <f>VLOOKUP($A13,'2024_PAPI_Indicators'!$A$2:$BL$183,COLUMN('2024_PAPI_Indicators'!BC12),0)</f>
        <v>0.05468043312</v>
      </c>
      <c r="BF13" s="24">
        <f>VLOOKUP($A13,'2024_PAPI_Indicators'!$A$2:$BL$183,COLUMN('2024_PAPI_Indicators'!BD12),0)</f>
        <v>0.1059866175</v>
      </c>
      <c r="BG13" s="24">
        <f>VLOOKUP($A13,'2024_PAPI_Indicators'!$A$2:$BL$183,COLUMN('2024_PAPI_Indicators'!BE12),0)</f>
        <v>0.1028492525</v>
      </c>
      <c r="BH13" s="24">
        <f>VLOOKUP($A13,'2024_PAPI_Indicators'!$A$2:$BL$183,COLUMN('2024_PAPI_Indicators'!BF12),0)</f>
        <v>0.07484968007</v>
      </c>
      <c r="BI13" s="24">
        <f>VLOOKUP($A13,'2024_PAPI_Indicators'!$A$2:$BL$183,COLUMN('2024_PAPI_Indicators'!BG12),0)</f>
        <v>0.03571389988</v>
      </c>
      <c r="BJ13" s="24">
        <f>VLOOKUP($A13,'2024_PAPI_Indicators'!$A$2:$BL$183,COLUMN('2024_PAPI_Indicators'!BH12),0)</f>
        <v>0.1166394278</v>
      </c>
      <c r="BK13" s="24">
        <f>VLOOKUP($A13,'2024_PAPI_Indicators'!$A$2:$BL$183,COLUMN('2024_PAPI_Indicators'!BI12),0)</f>
        <v>0.1305936128</v>
      </c>
      <c r="BL13" s="24">
        <f>VLOOKUP($A13,'2024_PAPI_Indicators'!$A$2:$BL$183,COLUMN('2024_PAPI_Indicators'!BJ12),0)</f>
        <v>0.06279176474</v>
      </c>
      <c r="BM13" s="24">
        <f>VLOOKUP($A13,'2024_PAPI_Indicators'!$A$2:$BL$183,COLUMN('2024_PAPI_Indicators'!BK12),0)</f>
        <v>0.06556580961</v>
      </c>
      <c r="BN13" s="24">
        <f>VLOOKUP($A13,'2024_PAPI_Indicators'!$A$2:$BL$183,COLUMN('2024_PAPI_Indicators'!BL12),0)</f>
        <v>0.0601086542</v>
      </c>
      <c r="BO13" s="11"/>
      <c r="BP13" s="11"/>
      <c r="BQ13" s="11"/>
      <c r="BR13" s="11"/>
      <c r="BS13" s="11"/>
    </row>
    <row r="14" ht="13.5" customHeight="1">
      <c r="A14" s="11" t="s">
        <v>93</v>
      </c>
      <c r="B14" s="11" t="s">
        <v>94</v>
      </c>
      <c r="C14" s="12" t="s">
        <v>83</v>
      </c>
      <c r="D14" s="24">
        <f>VLOOKUP($A14,'2024_PAPI_Indicators'!$A$2:$BL$183,COLUMN('2024_PAPI_Indicators'!B13),0)</f>
        <v>0.7494521737</v>
      </c>
      <c r="E14" s="24">
        <f>VLOOKUP($A14,'2024_PAPI_Indicators'!$A$2:$BL$183,COLUMN('2024_PAPI_Indicators'!C13),0)</f>
        <v>0.7849015594</v>
      </c>
      <c r="F14" s="24">
        <f>VLOOKUP($A14,'2024_PAPI_Indicators'!$A$2:$BL$183,COLUMN('2024_PAPI_Indicators'!D13),0)</f>
        <v>0.7020648718</v>
      </c>
      <c r="G14" s="24">
        <f>VLOOKUP($A14,'2024_PAPI_Indicators'!$A$2:$BL$183,COLUMN('2024_PAPI_Indicators'!E13),0)</f>
        <v>0.7780604959</v>
      </c>
      <c r="H14" s="24">
        <f>VLOOKUP($A14,'2024_PAPI_Indicators'!$A$2:$BL$183,COLUMN('2024_PAPI_Indicators'!F13),0)</f>
        <v>0.5797280669</v>
      </c>
      <c r="I14" s="24">
        <f>VLOOKUP($A14,'2024_PAPI_Indicators'!$A$2:$BL$183,COLUMN('2024_PAPI_Indicators'!G13),0)</f>
        <v>0.7112044096</v>
      </c>
      <c r="J14" s="24">
        <f>VLOOKUP($A14,'2024_PAPI_Indicators'!$A$2:$BL$183,COLUMN('2024_PAPI_Indicators'!H13),0)</f>
        <v>0.5745406747</v>
      </c>
      <c r="K14" s="24">
        <f>VLOOKUP($A14,'2024_PAPI_Indicators'!$A$2:$BL$183,COLUMN('2024_PAPI_Indicators'!I13),0)</f>
        <v>0.7731932402</v>
      </c>
      <c r="L14" s="24">
        <f>VLOOKUP($A14,'2024_PAPI_Indicators'!$A$2:$BL$183,COLUMN('2024_PAPI_Indicators'!J13),0)</f>
        <v>0.7555757761</v>
      </c>
      <c r="M14" s="24">
        <f>VLOOKUP($A14,'2024_PAPI_Indicators'!$A$2:$BL$183,COLUMN('2024_PAPI_Indicators'!K13),0)</f>
        <v>0.5494894385</v>
      </c>
      <c r="N14" s="24">
        <f>VLOOKUP($A14,'2024_PAPI_Indicators'!$A$2:$BL$183,COLUMN('2024_PAPI_Indicators'!L13),0)</f>
        <v>0.7536060214</v>
      </c>
      <c r="O14" s="24">
        <f>VLOOKUP($A14,'2024_PAPI_Indicators'!$A$2:$BL$183,COLUMN('2024_PAPI_Indicators'!M13),0)</f>
        <v>0.7239459157</v>
      </c>
      <c r="P14" s="24">
        <f>VLOOKUP($A14,'2024_PAPI_Indicators'!$A$2:$BL$183,COLUMN('2024_PAPI_Indicators'!N13),0)</f>
        <v>0.8232610226</v>
      </c>
      <c r="Q14" s="24">
        <f>VLOOKUP($A14,'2024_PAPI_Indicators'!$A$2:$BL$183,COLUMN('2024_PAPI_Indicators'!O13),0)</f>
        <v>0.9087409377</v>
      </c>
      <c r="R14" s="24">
        <f>VLOOKUP($A14,'2024_PAPI_Indicators'!$A$2:$BL$183,COLUMN('2024_PAPI_Indicators'!P13),0)</f>
        <v>0.8966826797</v>
      </c>
      <c r="S14" s="24">
        <f>VLOOKUP($A14,'2024_PAPI_Indicators'!$A$2:$BL$183,COLUMN('2024_PAPI_Indicators'!Q13),0)</f>
        <v>0.7758247256</v>
      </c>
      <c r="T14" s="25" t="str">
        <f>VLOOKUP($A14,'2024_PAPI_Indicators'!$A$2:$BL$183,COLUMN('2024_PAPI_Indicators'!R13),0)</f>
        <v/>
      </c>
      <c r="U14" s="24">
        <f>VLOOKUP($A14,'2024_PAPI_Indicators'!$A$2:$BL$183,COLUMN('2024_PAPI_Indicators'!S13),0)</f>
        <v>0.7522395253</v>
      </c>
      <c r="V14" s="24">
        <f>VLOOKUP($A14,'2024_PAPI_Indicators'!$A$2:$BL$183,COLUMN('2024_PAPI_Indicators'!T13),0)</f>
        <v>0.7176107764</v>
      </c>
      <c r="W14" s="24">
        <f>VLOOKUP($A14,'2024_PAPI_Indicators'!$A$2:$BL$183,COLUMN('2024_PAPI_Indicators'!U13),0)</f>
        <v>0.7997213602</v>
      </c>
      <c r="X14" s="24">
        <f>VLOOKUP($A14,'2024_PAPI_Indicators'!$A$2:$BL$183,COLUMN('2024_PAPI_Indicators'!V13),0)</f>
        <v>0.806119442</v>
      </c>
      <c r="Y14" s="24">
        <f>VLOOKUP($A14,'2024_PAPI_Indicators'!$A$2:$BL$183,COLUMN('2024_PAPI_Indicators'!W13),0)</f>
        <v>0.6838257313</v>
      </c>
      <c r="Z14" s="24">
        <f>VLOOKUP($A14,'2024_PAPI_Indicators'!$A$2:$BL$183,COLUMN('2024_PAPI_Indicators'!X13),0)</f>
        <v>0.5782754421</v>
      </c>
      <c r="AA14" s="24">
        <f>VLOOKUP($A14,'2024_PAPI_Indicators'!$A$2:$BL$183,COLUMN('2024_PAPI_Indicators'!Y13),0)</f>
        <v>0.7860571742</v>
      </c>
      <c r="AB14" s="24">
        <f>VLOOKUP($A14,'2024_PAPI_Indicators'!$A$2:$BL$183,COLUMN('2024_PAPI_Indicators'!Z13),0)</f>
        <v>0.7514144778</v>
      </c>
      <c r="AC14" s="24">
        <f>VLOOKUP($A14,'2024_PAPI_Indicators'!$A$2:$BL$183,COLUMN('2024_PAPI_Indicators'!AA13),0)</f>
        <v>0.8109942079</v>
      </c>
      <c r="AD14" s="24">
        <f>VLOOKUP($A14,'2024_PAPI_Indicators'!$A$2:$BL$183,COLUMN('2024_PAPI_Indicators'!AB13),0)</f>
        <v>0.7079676986</v>
      </c>
      <c r="AE14" s="24">
        <f>VLOOKUP($A14,'2024_PAPI_Indicators'!$A$2:$BL$183,COLUMN('2024_PAPI_Indicators'!AC13),0)</f>
        <v>0.6619997621</v>
      </c>
      <c r="AF14" s="24">
        <f>VLOOKUP($A14,'2024_PAPI_Indicators'!$A$2:$BL$183,COLUMN('2024_PAPI_Indicators'!AD13),0)</f>
        <v>0.6669226289</v>
      </c>
      <c r="AG14" s="24">
        <f>VLOOKUP($A14,'2024_PAPI_Indicators'!$A$2:$BL$183,COLUMN('2024_PAPI_Indicators'!AE13),0)</f>
        <v>0.8054613471</v>
      </c>
      <c r="AH14" s="24">
        <f>VLOOKUP($A14,'2024_PAPI_Indicators'!$A$2:$BL$183,COLUMN('2024_PAPI_Indicators'!AF13),0)</f>
        <v>0.7975592613</v>
      </c>
      <c r="AI14" s="24">
        <f>VLOOKUP($A14,'2024_PAPI_Indicators'!$A$2:$BL$183,COLUMN('2024_PAPI_Indicators'!AG13),0)</f>
        <v>0.5825177431</v>
      </c>
      <c r="AJ14" s="24">
        <f>VLOOKUP($A14,'2024_PAPI_Indicators'!$A$2:$BL$183,COLUMN('2024_PAPI_Indicators'!AH13),0)</f>
        <v>0.7237651348</v>
      </c>
      <c r="AK14" s="24">
        <f>VLOOKUP($A14,'2024_PAPI_Indicators'!$A$2:$BL$183,COLUMN('2024_PAPI_Indicators'!AI13),0)</f>
        <v>0.6231081486</v>
      </c>
      <c r="AL14" s="24">
        <f>VLOOKUP($A14,'2024_PAPI_Indicators'!$A$2:$BL$183,COLUMN('2024_PAPI_Indicators'!AJ13),0)</f>
        <v>0.608017385</v>
      </c>
      <c r="AM14" s="24">
        <f>VLOOKUP($A14,'2024_PAPI_Indicators'!$A$2:$BL$183,COLUMN('2024_PAPI_Indicators'!AK13),0)</f>
        <v>0.6345230341</v>
      </c>
      <c r="AN14" s="24">
        <f>VLOOKUP($A14,'2024_PAPI_Indicators'!$A$2:$BL$183,COLUMN('2024_PAPI_Indicators'!AL13),0)</f>
        <v>0.5771081448</v>
      </c>
      <c r="AO14" s="24">
        <f>VLOOKUP($A14,'2024_PAPI_Indicators'!$A$2:$BL$183,COLUMN('2024_PAPI_Indicators'!AM13),0)</f>
        <v>0.7249679565</v>
      </c>
      <c r="AP14" s="24">
        <f>VLOOKUP($A14,'2024_PAPI_Indicators'!$A$2:$BL$183,COLUMN('2024_PAPI_Indicators'!AN13),0)</f>
        <v>0.6785871387</v>
      </c>
      <c r="AQ14" s="24">
        <f>VLOOKUP($A14,'2024_PAPI_Indicators'!$A$2:$BL$183,COLUMN('2024_PAPI_Indicators'!AO13),0)</f>
        <v>0.5704007149</v>
      </c>
      <c r="AR14" s="24">
        <f>VLOOKUP($A14,'2024_PAPI_Indicators'!$A$2:$BL$183,COLUMN('2024_PAPI_Indicators'!AP13),0)</f>
        <v>0.6039302945</v>
      </c>
      <c r="AS14" s="24">
        <f>VLOOKUP($A14,'2024_PAPI_Indicators'!$A$2:$BL$183,COLUMN('2024_PAPI_Indicators'!AQ13),0)</f>
        <v>0.616324842</v>
      </c>
      <c r="AT14" s="24">
        <f>VLOOKUP($A14,'2024_PAPI_Indicators'!$A$2:$BL$183,COLUMN('2024_PAPI_Indicators'!AR13),0)</f>
        <v>0.6033774614</v>
      </c>
      <c r="AU14" s="24">
        <f>VLOOKUP($A14,'2024_PAPI_Indicators'!$A$2:$BL$183,COLUMN('2024_PAPI_Indicators'!AS13),0)</f>
        <v>0.7135714293</v>
      </c>
      <c r="AV14" s="24">
        <f>VLOOKUP($A14,'2024_PAPI_Indicators'!$A$2:$BL$183,COLUMN('2024_PAPI_Indicators'!AT13),0)</f>
        <v>0.6790609956</v>
      </c>
      <c r="AW14" s="24">
        <f>VLOOKUP($A14,'2024_PAPI_Indicators'!$A$2:$BL$183,COLUMN('2024_PAPI_Indicators'!AU13),0)</f>
        <v>0.6679353118</v>
      </c>
      <c r="AX14" s="24">
        <f>VLOOKUP($A14,'2024_PAPI_Indicators'!$A$2:$BL$183,COLUMN('2024_PAPI_Indicators'!AV13),0)</f>
        <v>0.7791881561</v>
      </c>
      <c r="AY14" s="24">
        <f>VLOOKUP($A14,'2024_PAPI_Indicators'!$A$2:$BL$183,COLUMN('2024_PAPI_Indicators'!AW13),0)</f>
        <v>0.5761245489</v>
      </c>
      <c r="AZ14" s="24">
        <f>VLOOKUP($A14,'2024_PAPI_Indicators'!$A$2:$BL$183,COLUMN('2024_PAPI_Indicators'!AX13),0)</f>
        <v>0.5179643035</v>
      </c>
      <c r="BA14" s="24">
        <f>VLOOKUP($A14,'2024_PAPI_Indicators'!$A$2:$BL$183,COLUMN('2024_PAPI_Indicators'!AY13),0)</f>
        <v>0.5167073011</v>
      </c>
      <c r="BB14" s="24">
        <f>VLOOKUP($A14,'2024_PAPI_Indicators'!$A$2:$BL$183,COLUMN('2024_PAPI_Indicators'!AZ13),0)</f>
        <v>0.6465757489</v>
      </c>
      <c r="BC14" s="25" t="str">
        <f>VLOOKUP($A14,'2024_PAPI_Indicators'!$A$2:$BL$183,COLUMN('2024_PAPI_Indicators'!BA13),0)</f>
        <v/>
      </c>
      <c r="BD14" s="24">
        <f>VLOOKUP($A14,'2024_PAPI_Indicators'!$A$2:$BL$183,COLUMN('2024_PAPI_Indicators'!BB13),0)</f>
        <v>0.5973627567</v>
      </c>
      <c r="BE14" s="24">
        <f>VLOOKUP($A14,'2024_PAPI_Indicators'!$A$2:$BL$183,COLUMN('2024_PAPI_Indicators'!BC13),0)</f>
        <v>0.5052675009</v>
      </c>
      <c r="BF14" s="24">
        <f>VLOOKUP($A14,'2024_PAPI_Indicators'!$A$2:$BL$183,COLUMN('2024_PAPI_Indicators'!BD13),0)</f>
        <v>0.5685539246</v>
      </c>
      <c r="BG14" s="24">
        <f>VLOOKUP($A14,'2024_PAPI_Indicators'!$A$2:$BL$183,COLUMN('2024_PAPI_Indicators'!BE13),0)</f>
        <v>0.4803328216</v>
      </c>
      <c r="BH14" s="24">
        <f>VLOOKUP($A14,'2024_PAPI_Indicators'!$A$2:$BL$183,COLUMN('2024_PAPI_Indicators'!BF13),0)</f>
        <v>0.5687932372</v>
      </c>
      <c r="BI14" s="24">
        <f>VLOOKUP($A14,'2024_PAPI_Indicators'!$A$2:$BL$183,COLUMN('2024_PAPI_Indicators'!BG13),0)</f>
        <v>0.4723347425</v>
      </c>
      <c r="BJ14" s="24">
        <f>VLOOKUP($A14,'2024_PAPI_Indicators'!$A$2:$BL$183,COLUMN('2024_PAPI_Indicators'!BH13),0)</f>
        <v>0.4236889184</v>
      </c>
      <c r="BK14" s="24">
        <f>VLOOKUP($A14,'2024_PAPI_Indicators'!$A$2:$BL$183,COLUMN('2024_PAPI_Indicators'!BI13),0)</f>
        <v>0.5383297205</v>
      </c>
      <c r="BL14" s="24">
        <f>VLOOKUP($A14,'2024_PAPI_Indicators'!$A$2:$BL$183,COLUMN('2024_PAPI_Indicators'!BJ13),0)</f>
        <v>0.4740348458</v>
      </c>
      <c r="BM14" s="24">
        <f>VLOOKUP($A14,'2024_PAPI_Indicators'!$A$2:$BL$183,COLUMN('2024_PAPI_Indicators'!BK13),0)</f>
        <v>0.592130959</v>
      </c>
      <c r="BN14" s="24">
        <f>VLOOKUP($A14,'2024_PAPI_Indicators'!$A$2:$BL$183,COLUMN('2024_PAPI_Indicators'!BL13),0)</f>
        <v>0.4790572226</v>
      </c>
      <c r="BO14" s="11"/>
      <c r="BP14" s="11"/>
      <c r="BQ14" s="11"/>
      <c r="BR14" s="11"/>
      <c r="BS14" s="11"/>
    </row>
    <row r="15" ht="13.5" customHeight="1">
      <c r="A15" s="11" t="s">
        <v>95</v>
      </c>
      <c r="B15" s="11" t="s">
        <v>96</v>
      </c>
      <c r="C15" s="12" t="s">
        <v>83</v>
      </c>
      <c r="D15" s="24">
        <f>VLOOKUP($A15,'2024_PAPI_Indicators'!$A$2:$BL$183,COLUMN('2024_PAPI_Indicators'!B14),0)</f>
        <v>0.7478628159</v>
      </c>
      <c r="E15" s="24">
        <f>VLOOKUP($A15,'2024_PAPI_Indicators'!$A$2:$BL$183,COLUMN('2024_PAPI_Indicators'!C14),0)</f>
        <v>0.8102053404</v>
      </c>
      <c r="F15" s="24">
        <f>VLOOKUP($A15,'2024_PAPI_Indicators'!$A$2:$BL$183,COLUMN('2024_PAPI_Indicators'!D14),0)</f>
        <v>0.6515446305</v>
      </c>
      <c r="G15" s="24">
        <f>VLOOKUP($A15,'2024_PAPI_Indicators'!$A$2:$BL$183,COLUMN('2024_PAPI_Indicators'!E14),0)</f>
        <v>0.7971348763</v>
      </c>
      <c r="H15" s="24">
        <f>VLOOKUP($A15,'2024_PAPI_Indicators'!$A$2:$BL$183,COLUMN('2024_PAPI_Indicators'!F14),0)</f>
        <v>0.6402810812</v>
      </c>
      <c r="I15" s="24">
        <f>VLOOKUP($A15,'2024_PAPI_Indicators'!$A$2:$BL$183,COLUMN('2024_PAPI_Indicators'!G14),0)</f>
        <v>0.6383263469</v>
      </c>
      <c r="J15" s="24">
        <f>VLOOKUP($A15,'2024_PAPI_Indicators'!$A$2:$BL$183,COLUMN('2024_PAPI_Indicators'!H14),0)</f>
        <v>0.6530224085</v>
      </c>
      <c r="K15" s="24">
        <f>VLOOKUP($A15,'2024_PAPI_Indicators'!$A$2:$BL$183,COLUMN('2024_PAPI_Indicators'!I14),0)</f>
        <v>0.6873217821</v>
      </c>
      <c r="L15" s="24">
        <f>VLOOKUP($A15,'2024_PAPI_Indicators'!$A$2:$BL$183,COLUMN('2024_PAPI_Indicators'!J14),0)</f>
        <v>0.5729452968</v>
      </c>
      <c r="M15" s="24">
        <f>VLOOKUP($A15,'2024_PAPI_Indicators'!$A$2:$BL$183,COLUMN('2024_PAPI_Indicators'!K14),0)</f>
        <v>0.6350831389</v>
      </c>
      <c r="N15" s="24">
        <f>VLOOKUP($A15,'2024_PAPI_Indicators'!$A$2:$BL$183,COLUMN('2024_PAPI_Indicators'!L14),0)</f>
        <v>0.7390244007</v>
      </c>
      <c r="O15" s="24">
        <f>VLOOKUP($A15,'2024_PAPI_Indicators'!$A$2:$BL$183,COLUMN('2024_PAPI_Indicators'!M14),0)</f>
        <v>0.702003479</v>
      </c>
      <c r="P15" s="24">
        <f>VLOOKUP($A15,'2024_PAPI_Indicators'!$A$2:$BL$183,COLUMN('2024_PAPI_Indicators'!N14),0)</f>
        <v>0.872356832</v>
      </c>
      <c r="Q15" s="24">
        <f>VLOOKUP($A15,'2024_PAPI_Indicators'!$A$2:$BL$183,COLUMN('2024_PAPI_Indicators'!O14),0)</f>
        <v>0.9718307853</v>
      </c>
      <c r="R15" s="24">
        <f>VLOOKUP($A15,'2024_PAPI_Indicators'!$A$2:$BL$183,COLUMN('2024_PAPI_Indicators'!P14),0)</f>
        <v>0.9470303059</v>
      </c>
      <c r="S15" s="24">
        <f>VLOOKUP($A15,'2024_PAPI_Indicators'!$A$2:$BL$183,COLUMN('2024_PAPI_Indicators'!Q14),0)</f>
        <v>0.7190593481</v>
      </c>
      <c r="T15" s="25" t="str">
        <f>VLOOKUP($A15,'2024_PAPI_Indicators'!$A$2:$BL$183,COLUMN('2024_PAPI_Indicators'!R14),0)</f>
        <v/>
      </c>
      <c r="U15" s="24">
        <f>VLOOKUP($A15,'2024_PAPI_Indicators'!$A$2:$BL$183,COLUMN('2024_PAPI_Indicators'!S14),0)</f>
        <v>0.7854822278</v>
      </c>
      <c r="V15" s="24">
        <f>VLOOKUP($A15,'2024_PAPI_Indicators'!$A$2:$BL$183,COLUMN('2024_PAPI_Indicators'!T14),0)</f>
        <v>0.6634531617</v>
      </c>
      <c r="W15" s="24">
        <f>VLOOKUP($A15,'2024_PAPI_Indicators'!$A$2:$BL$183,COLUMN('2024_PAPI_Indicators'!U14),0)</f>
        <v>0.6677415967</v>
      </c>
      <c r="X15" s="24">
        <f>VLOOKUP($A15,'2024_PAPI_Indicators'!$A$2:$BL$183,COLUMN('2024_PAPI_Indicators'!V14),0)</f>
        <v>0.6636003256</v>
      </c>
      <c r="Y15" s="24">
        <f>VLOOKUP($A15,'2024_PAPI_Indicators'!$A$2:$BL$183,COLUMN('2024_PAPI_Indicators'!W14),0)</f>
        <v>0.6998282671</v>
      </c>
      <c r="Z15" s="24">
        <f>VLOOKUP($A15,'2024_PAPI_Indicators'!$A$2:$BL$183,COLUMN('2024_PAPI_Indicators'!X14),0)</f>
        <v>0.6324818134</v>
      </c>
      <c r="AA15" s="24">
        <f>VLOOKUP($A15,'2024_PAPI_Indicators'!$A$2:$BL$183,COLUMN('2024_PAPI_Indicators'!Y14),0)</f>
        <v>0.8169811964</v>
      </c>
      <c r="AB15" s="24">
        <f>VLOOKUP($A15,'2024_PAPI_Indicators'!$A$2:$BL$183,COLUMN('2024_PAPI_Indicators'!Z14),0)</f>
        <v>0.6043183208</v>
      </c>
      <c r="AC15" s="24">
        <f>VLOOKUP($A15,'2024_PAPI_Indicators'!$A$2:$BL$183,COLUMN('2024_PAPI_Indicators'!AA14),0)</f>
        <v>0.7852841616</v>
      </c>
      <c r="AD15" s="24">
        <f>VLOOKUP($A15,'2024_PAPI_Indicators'!$A$2:$BL$183,COLUMN('2024_PAPI_Indicators'!AB14),0)</f>
        <v>0.5956529975</v>
      </c>
      <c r="AE15" s="24">
        <f>VLOOKUP($A15,'2024_PAPI_Indicators'!$A$2:$BL$183,COLUMN('2024_PAPI_Indicators'!AC14),0)</f>
        <v>0.6217256188</v>
      </c>
      <c r="AF15" s="24">
        <f>VLOOKUP($A15,'2024_PAPI_Indicators'!$A$2:$BL$183,COLUMN('2024_PAPI_Indicators'!AD14),0)</f>
        <v>0.5337913632</v>
      </c>
      <c r="AG15" s="24">
        <f>VLOOKUP($A15,'2024_PAPI_Indicators'!$A$2:$BL$183,COLUMN('2024_PAPI_Indicators'!AE14),0)</f>
        <v>0.628063798</v>
      </c>
      <c r="AH15" s="24">
        <f>VLOOKUP($A15,'2024_PAPI_Indicators'!$A$2:$BL$183,COLUMN('2024_PAPI_Indicators'!AF14),0)</f>
        <v>0.7345956564</v>
      </c>
      <c r="AI15" s="24">
        <f>VLOOKUP($A15,'2024_PAPI_Indicators'!$A$2:$BL$183,COLUMN('2024_PAPI_Indicators'!AG14),0)</f>
        <v>0.5390027761</v>
      </c>
      <c r="AJ15" s="24">
        <f>VLOOKUP($A15,'2024_PAPI_Indicators'!$A$2:$BL$183,COLUMN('2024_PAPI_Indicators'!AH14),0)</f>
        <v>0.6459160447</v>
      </c>
      <c r="AK15" s="24">
        <f>VLOOKUP($A15,'2024_PAPI_Indicators'!$A$2:$BL$183,COLUMN('2024_PAPI_Indicators'!AI14),0)</f>
        <v>0.5900646448</v>
      </c>
      <c r="AL15" s="24">
        <f>VLOOKUP($A15,'2024_PAPI_Indicators'!$A$2:$BL$183,COLUMN('2024_PAPI_Indicators'!AJ14),0)</f>
        <v>0.5064863563</v>
      </c>
      <c r="AM15" s="24">
        <f>VLOOKUP($A15,'2024_PAPI_Indicators'!$A$2:$BL$183,COLUMN('2024_PAPI_Indicators'!AK14),0)</f>
        <v>0.5272228122</v>
      </c>
      <c r="AN15" s="24">
        <f>VLOOKUP($A15,'2024_PAPI_Indicators'!$A$2:$BL$183,COLUMN('2024_PAPI_Indicators'!AL14),0)</f>
        <v>0.5925348997</v>
      </c>
      <c r="AO15" s="24">
        <f>VLOOKUP($A15,'2024_PAPI_Indicators'!$A$2:$BL$183,COLUMN('2024_PAPI_Indicators'!AM14),0)</f>
        <v>0.7200162411</v>
      </c>
      <c r="AP15" s="24">
        <f>VLOOKUP($A15,'2024_PAPI_Indicators'!$A$2:$BL$183,COLUMN('2024_PAPI_Indicators'!AN14),0)</f>
        <v>0.6403309703</v>
      </c>
      <c r="AQ15" s="24">
        <f>VLOOKUP($A15,'2024_PAPI_Indicators'!$A$2:$BL$183,COLUMN('2024_PAPI_Indicators'!AO14),0)</f>
        <v>0.5078009963</v>
      </c>
      <c r="AR15" s="24">
        <f>VLOOKUP($A15,'2024_PAPI_Indicators'!$A$2:$BL$183,COLUMN('2024_PAPI_Indicators'!AP14),0)</f>
        <v>0.5805568099</v>
      </c>
      <c r="AS15" s="24">
        <f>VLOOKUP($A15,'2024_PAPI_Indicators'!$A$2:$BL$183,COLUMN('2024_PAPI_Indicators'!AQ14),0)</f>
        <v>0.5933802128</v>
      </c>
      <c r="AT15" s="24">
        <f>VLOOKUP($A15,'2024_PAPI_Indicators'!$A$2:$BL$183,COLUMN('2024_PAPI_Indicators'!AR14),0)</f>
        <v>0.5900182128</v>
      </c>
      <c r="AU15" s="24">
        <f>VLOOKUP($A15,'2024_PAPI_Indicators'!$A$2:$BL$183,COLUMN('2024_PAPI_Indicators'!AS14),0)</f>
        <v>0.7750809193</v>
      </c>
      <c r="AV15" s="24">
        <f>VLOOKUP($A15,'2024_PAPI_Indicators'!$A$2:$BL$183,COLUMN('2024_PAPI_Indicators'!AT14),0)</f>
        <v>0.6098020673</v>
      </c>
      <c r="AW15" s="24">
        <f>VLOOKUP($A15,'2024_PAPI_Indicators'!$A$2:$BL$183,COLUMN('2024_PAPI_Indicators'!AU14),0)</f>
        <v>0.6083755493</v>
      </c>
      <c r="AX15" s="24">
        <f>VLOOKUP($A15,'2024_PAPI_Indicators'!$A$2:$BL$183,COLUMN('2024_PAPI_Indicators'!AV14),0)</f>
        <v>0.7958957553</v>
      </c>
      <c r="AY15" s="24">
        <f>VLOOKUP($A15,'2024_PAPI_Indicators'!$A$2:$BL$183,COLUMN('2024_PAPI_Indicators'!AW14),0)</f>
        <v>0.5827293396</v>
      </c>
      <c r="AZ15" s="24">
        <f>VLOOKUP($A15,'2024_PAPI_Indicators'!$A$2:$BL$183,COLUMN('2024_PAPI_Indicators'!AX14),0)</f>
        <v>0.5129774809</v>
      </c>
      <c r="BA15" s="24">
        <f>VLOOKUP($A15,'2024_PAPI_Indicators'!$A$2:$BL$183,COLUMN('2024_PAPI_Indicators'!AY14),0)</f>
        <v>0.5626995564</v>
      </c>
      <c r="BB15" s="24">
        <f>VLOOKUP($A15,'2024_PAPI_Indicators'!$A$2:$BL$183,COLUMN('2024_PAPI_Indicators'!AZ14),0)</f>
        <v>0.5870037079</v>
      </c>
      <c r="BC15" s="25" t="str">
        <f>VLOOKUP($A15,'2024_PAPI_Indicators'!$A$2:$BL$183,COLUMN('2024_PAPI_Indicators'!BA14),0)</f>
        <v/>
      </c>
      <c r="BD15" s="24">
        <f>VLOOKUP($A15,'2024_PAPI_Indicators'!$A$2:$BL$183,COLUMN('2024_PAPI_Indicators'!BB14),0)</f>
        <v>0.4973657429</v>
      </c>
      <c r="BE15" s="24">
        <f>VLOOKUP($A15,'2024_PAPI_Indicators'!$A$2:$BL$183,COLUMN('2024_PAPI_Indicators'!BC14),0)</f>
        <v>0.4132501185</v>
      </c>
      <c r="BF15" s="24">
        <f>VLOOKUP($A15,'2024_PAPI_Indicators'!$A$2:$BL$183,COLUMN('2024_PAPI_Indicators'!BD14),0)</f>
        <v>0.4787855148</v>
      </c>
      <c r="BG15" s="24">
        <f>VLOOKUP($A15,'2024_PAPI_Indicators'!$A$2:$BL$183,COLUMN('2024_PAPI_Indicators'!BE14),0)</f>
        <v>0.4978979826</v>
      </c>
      <c r="BH15" s="24">
        <f>VLOOKUP($A15,'2024_PAPI_Indicators'!$A$2:$BL$183,COLUMN('2024_PAPI_Indicators'!BF14),0)</f>
        <v>0.5921506286</v>
      </c>
      <c r="BI15" s="24">
        <f>VLOOKUP($A15,'2024_PAPI_Indicators'!$A$2:$BL$183,COLUMN('2024_PAPI_Indicators'!BG14),0)</f>
        <v>0.4806046784</v>
      </c>
      <c r="BJ15" s="24">
        <f>VLOOKUP($A15,'2024_PAPI_Indicators'!$A$2:$BL$183,COLUMN('2024_PAPI_Indicators'!BH14),0)</f>
        <v>0.4023990929</v>
      </c>
      <c r="BK15" s="24">
        <f>VLOOKUP($A15,'2024_PAPI_Indicators'!$A$2:$BL$183,COLUMN('2024_PAPI_Indicators'!BI14),0)</f>
        <v>0.455610007</v>
      </c>
      <c r="BL15" s="24">
        <f>VLOOKUP($A15,'2024_PAPI_Indicators'!$A$2:$BL$183,COLUMN('2024_PAPI_Indicators'!BJ14),0)</f>
        <v>0.5597540736</v>
      </c>
      <c r="BM15" s="24">
        <f>VLOOKUP($A15,'2024_PAPI_Indicators'!$A$2:$BL$183,COLUMN('2024_PAPI_Indicators'!BK14),0)</f>
        <v>0.6575205922</v>
      </c>
      <c r="BN15" s="24">
        <f>VLOOKUP($A15,'2024_PAPI_Indicators'!$A$2:$BL$183,COLUMN('2024_PAPI_Indicators'!BL14),0)</f>
        <v>0.4957041442</v>
      </c>
      <c r="BO15" s="11"/>
      <c r="BP15" s="11"/>
      <c r="BQ15" s="11"/>
      <c r="BR15" s="11"/>
      <c r="BS15" s="11"/>
    </row>
    <row r="16" ht="13.5" customHeight="1">
      <c r="A16" s="11" t="s">
        <v>97</v>
      </c>
      <c r="B16" s="11" t="s">
        <v>98</v>
      </c>
      <c r="C16" s="12" t="s">
        <v>83</v>
      </c>
      <c r="D16" s="24">
        <f>VLOOKUP($A16,'2024_PAPI_Indicators'!$A$2:$BL$183,COLUMN('2024_PAPI_Indicators'!B15),0)</f>
        <v>0.8227519393</v>
      </c>
      <c r="E16" s="24">
        <f>VLOOKUP($A16,'2024_PAPI_Indicators'!$A$2:$BL$183,COLUMN('2024_PAPI_Indicators'!C15),0)</f>
        <v>0.8066422343</v>
      </c>
      <c r="F16" s="24">
        <f>VLOOKUP($A16,'2024_PAPI_Indicators'!$A$2:$BL$183,COLUMN('2024_PAPI_Indicators'!D15),0)</f>
        <v>0.7833121419</v>
      </c>
      <c r="G16" s="24">
        <f>VLOOKUP($A16,'2024_PAPI_Indicators'!$A$2:$BL$183,COLUMN('2024_PAPI_Indicators'!E15),0)</f>
        <v>0.8731768131</v>
      </c>
      <c r="H16" s="24">
        <f>VLOOKUP($A16,'2024_PAPI_Indicators'!$A$2:$BL$183,COLUMN('2024_PAPI_Indicators'!F15),0)</f>
        <v>0.8486215472</v>
      </c>
      <c r="I16" s="24">
        <f>VLOOKUP($A16,'2024_PAPI_Indicators'!$A$2:$BL$183,COLUMN('2024_PAPI_Indicators'!G15),0)</f>
        <v>0.8671941757</v>
      </c>
      <c r="J16" s="24">
        <f>VLOOKUP($A16,'2024_PAPI_Indicators'!$A$2:$BL$183,COLUMN('2024_PAPI_Indicators'!H15),0)</f>
        <v>0.8534526229</v>
      </c>
      <c r="K16" s="24">
        <f>VLOOKUP($A16,'2024_PAPI_Indicators'!$A$2:$BL$183,COLUMN('2024_PAPI_Indicators'!I15),0)</f>
        <v>0.7678710818</v>
      </c>
      <c r="L16" s="24">
        <f>VLOOKUP($A16,'2024_PAPI_Indicators'!$A$2:$BL$183,COLUMN('2024_PAPI_Indicators'!J15),0)</f>
        <v>0.7826614976</v>
      </c>
      <c r="M16" s="24">
        <f>VLOOKUP($A16,'2024_PAPI_Indicators'!$A$2:$BL$183,COLUMN('2024_PAPI_Indicators'!K15),0)</f>
        <v>0.836966455</v>
      </c>
      <c r="N16" s="24">
        <f>VLOOKUP($A16,'2024_PAPI_Indicators'!$A$2:$BL$183,COLUMN('2024_PAPI_Indicators'!L15),0)</f>
        <v>0.8567401171</v>
      </c>
      <c r="O16" s="24">
        <f>VLOOKUP($A16,'2024_PAPI_Indicators'!$A$2:$BL$183,COLUMN('2024_PAPI_Indicators'!M15),0)</f>
        <v>0.9062615633</v>
      </c>
      <c r="P16" s="24">
        <f>VLOOKUP($A16,'2024_PAPI_Indicators'!$A$2:$BL$183,COLUMN('2024_PAPI_Indicators'!N15),0)</f>
        <v>0.8985885382</v>
      </c>
      <c r="Q16" s="24">
        <f>VLOOKUP($A16,'2024_PAPI_Indicators'!$A$2:$BL$183,COLUMN('2024_PAPI_Indicators'!O15),0)</f>
        <v>0.9331837893</v>
      </c>
      <c r="R16" s="24">
        <f>VLOOKUP($A16,'2024_PAPI_Indicators'!$A$2:$BL$183,COLUMN('2024_PAPI_Indicators'!P15),0)</f>
        <v>0.9331718683</v>
      </c>
      <c r="S16" s="24">
        <f>VLOOKUP($A16,'2024_PAPI_Indicators'!$A$2:$BL$183,COLUMN('2024_PAPI_Indicators'!Q15),0)</f>
        <v>0.8741797209</v>
      </c>
      <c r="T16" s="25" t="str">
        <f>VLOOKUP($A16,'2024_PAPI_Indicators'!$A$2:$BL$183,COLUMN('2024_PAPI_Indicators'!R15),0)</f>
        <v/>
      </c>
      <c r="U16" s="24">
        <f>VLOOKUP($A16,'2024_PAPI_Indicators'!$A$2:$BL$183,COLUMN('2024_PAPI_Indicators'!S15),0)</f>
        <v>0.8560521007</v>
      </c>
      <c r="V16" s="24">
        <f>VLOOKUP($A16,'2024_PAPI_Indicators'!$A$2:$BL$183,COLUMN('2024_PAPI_Indicators'!T15),0)</f>
        <v>0.8188489676</v>
      </c>
      <c r="W16" s="24">
        <f>VLOOKUP($A16,'2024_PAPI_Indicators'!$A$2:$BL$183,COLUMN('2024_PAPI_Indicators'!U15),0)</f>
        <v>0.8654324412</v>
      </c>
      <c r="X16" s="24">
        <f>VLOOKUP($A16,'2024_PAPI_Indicators'!$A$2:$BL$183,COLUMN('2024_PAPI_Indicators'!V15),0)</f>
        <v>0.7857160568</v>
      </c>
      <c r="Y16" s="24">
        <f>VLOOKUP($A16,'2024_PAPI_Indicators'!$A$2:$BL$183,COLUMN('2024_PAPI_Indicators'!W15),0)</f>
        <v>0.9154805541</v>
      </c>
      <c r="Z16" s="24">
        <f>VLOOKUP($A16,'2024_PAPI_Indicators'!$A$2:$BL$183,COLUMN('2024_PAPI_Indicators'!X15),0)</f>
        <v>0.9014061093</v>
      </c>
      <c r="AA16" s="24">
        <f>VLOOKUP($A16,'2024_PAPI_Indicators'!$A$2:$BL$183,COLUMN('2024_PAPI_Indicators'!Y15),0)</f>
        <v>0.8414765596</v>
      </c>
      <c r="AB16" s="24">
        <f>VLOOKUP($A16,'2024_PAPI_Indicators'!$A$2:$BL$183,COLUMN('2024_PAPI_Indicators'!Z15),0)</f>
        <v>0.9342269897</v>
      </c>
      <c r="AC16" s="24">
        <f>VLOOKUP($A16,'2024_PAPI_Indicators'!$A$2:$BL$183,COLUMN('2024_PAPI_Indicators'!AA15),0)</f>
        <v>0.8762522936</v>
      </c>
      <c r="AD16" s="24">
        <f>VLOOKUP($A16,'2024_PAPI_Indicators'!$A$2:$BL$183,COLUMN('2024_PAPI_Indicators'!AB15),0)</f>
        <v>0.8930951953</v>
      </c>
      <c r="AE16" s="24">
        <f>VLOOKUP($A16,'2024_PAPI_Indicators'!$A$2:$BL$183,COLUMN('2024_PAPI_Indicators'!AC15),0)</f>
        <v>0.9483489394</v>
      </c>
      <c r="AF16" s="24">
        <f>VLOOKUP($A16,'2024_PAPI_Indicators'!$A$2:$BL$183,COLUMN('2024_PAPI_Indicators'!AD15),0)</f>
        <v>0.9573394656</v>
      </c>
      <c r="AG16" s="24">
        <f>VLOOKUP($A16,'2024_PAPI_Indicators'!$A$2:$BL$183,COLUMN('2024_PAPI_Indicators'!AE15),0)</f>
        <v>0.8845983148</v>
      </c>
      <c r="AH16" s="24">
        <f>VLOOKUP($A16,'2024_PAPI_Indicators'!$A$2:$BL$183,COLUMN('2024_PAPI_Indicators'!AF15),0)</f>
        <v>0.8934493065</v>
      </c>
      <c r="AI16" s="24">
        <f>VLOOKUP($A16,'2024_PAPI_Indicators'!$A$2:$BL$183,COLUMN('2024_PAPI_Indicators'!AG15),0)</f>
        <v>0.8694192171</v>
      </c>
      <c r="AJ16" s="24">
        <f>VLOOKUP($A16,'2024_PAPI_Indicators'!$A$2:$BL$183,COLUMN('2024_PAPI_Indicators'!AH15),0)</f>
        <v>0.8116428256</v>
      </c>
      <c r="AK16" s="24">
        <f>VLOOKUP($A16,'2024_PAPI_Indicators'!$A$2:$BL$183,COLUMN('2024_PAPI_Indicators'!AI15),0)</f>
        <v>0.8595917821</v>
      </c>
      <c r="AL16" s="24">
        <f>VLOOKUP($A16,'2024_PAPI_Indicators'!$A$2:$BL$183,COLUMN('2024_PAPI_Indicators'!AJ15),0)</f>
        <v>0.8978036642</v>
      </c>
      <c r="AM16" s="24">
        <f>VLOOKUP($A16,'2024_PAPI_Indicators'!$A$2:$BL$183,COLUMN('2024_PAPI_Indicators'!AK15),0)</f>
        <v>0.785235405</v>
      </c>
      <c r="AN16" s="24">
        <f>VLOOKUP($A16,'2024_PAPI_Indicators'!$A$2:$BL$183,COLUMN('2024_PAPI_Indicators'!AL15),0)</f>
        <v>0.8116071224</v>
      </c>
      <c r="AO16" s="24">
        <f>VLOOKUP($A16,'2024_PAPI_Indicators'!$A$2:$BL$183,COLUMN('2024_PAPI_Indicators'!AM15),0)</f>
        <v>0.8735611439</v>
      </c>
      <c r="AP16" s="24">
        <f>VLOOKUP($A16,'2024_PAPI_Indicators'!$A$2:$BL$183,COLUMN('2024_PAPI_Indicators'!AN15),0)</f>
        <v>0.9357068539</v>
      </c>
      <c r="AQ16" s="24">
        <f>VLOOKUP($A16,'2024_PAPI_Indicators'!$A$2:$BL$183,COLUMN('2024_PAPI_Indicators'!AO15),0)</f>
        <v>0.8154107928</v>
      </c>
      <c r="AR16" s="24">
        <f>VLOOKUP($A16,'2024_PAPI_Indicators'!$A$2:$BL$183,COLUMN('2024_PAPI_Indicators'!AP15),0)</f>
        <v>0.7748901248</v>
      </c>
      <c r="AS16" s="24">
        <f>VLOOKUP($A16,'2024_PAPI_Indicators'!$A$2:$BL$183,COLUMN('2024_PAPI_Indicators'!AQ15),0)</f>
        <v>0.8368596435</v>
      </c>
      <c r="AT16" s="24">
        <f>VLOOKUP($A16,'2024_PAPI_Indicators'!$A$2:$BL$183,COLUMN('2024_PAPI_Indicators'!AR15),0)</f>
        <v>0.7765150666</v>
      </c>
      <c r="AU16" s="24">
        <f>VLOOKUP($A16,'2024_PAPI_Indicators'!$A$2:$BL$183,COLUMN('2024_PAPI_Indicators'!AS15),0)</f>
        <v>0.844851613</v>
      </c>
      <c r="AV16" s="24">
        <f>VLOOKUP($A16,'2024_PAPI_Indicators'!$A$2:$BL$183,COLUMN('2024_PAPI_Indicators'!AT15),0)</f>
        <v>0.8066322803</v>
      </c>
      <c r="AW16" s="24">
        <f>VLOOKUP($A16,'2024_PAPI_Indicators'!$A$2:$BL$183,COLUMN('2024_PAPI_Indicators'!AU15),0)</f>
        <v>0.8941242099</v>
      </c>
      <c r="AX16" s="24">
        <f>VLOOKUP($A16,'2024_PAPI_Indicators'!$A$2:$BL$183,COLUMN('2024_PAPI_Indicators'!AV15),0)</f>
        <v>0.7802863121</v>
      </c>
      <c r="AY16" s="24">
        <f>VLOOKUP($A16,'2024_PAPI_Indicators'!$A$2:$BL$183,COLUMN('2024_PAPI_Indicators'!AW15),0)</f>
        <v>0.6765403152</v>
      </c>
      <c r="AZ16" s="24">
        <f>VLOOKUP($A16,'2024_PAPI_Indicators'!$A$2:$BL$183,COLUMN('2024_PAPI_Indicators'!AX15),0)</f>
        <v>0.7745196223</v>
      </c>
      <c r="BA16" s="24">
        <f>VLOOKUP($A16,'2024_PAPI_Indicators'!$A$2:$BL$183,COLUMN('2024_PAPI_Indicators'!AY15),0)</f>
        <v>0.7614346743</v>
      </c>
      <c r="BB16" s="24">
        <f>VLOOKUP($A16,'2024_PAPI_Indicators'!$A$2:$BL$183,COLUMN('2024_PAPI_Indicators'!AZ15),0)</f>
        <v>0.8434649706</v>
      </c>
      <c r="BC16" s="25" t="str">
        <f>VLOOKUP($A16,'2024_PAPI_Indicators'!$A$2:$BL$183,COLUMN('2024_PAPI_Indicators'!BA15),0)</f>
        <v/>
      </c>
      <c r="BD16" s="24">
        <f>VLOOKUP($A16,'2024_PAPI_Indicators'!$A$2:$BL$183,COLUMN('2024_PAPI_Indicators'!BB15),0)</f>
        <v>0.8160446882</v>
      </c>
      <c r="BE16" s="24">
        <f>VLOOKUP($A16,'2024_PAPI_Indicators'!$A$2:$BL$183,COLUMN('2024_PAPI_Indicators'!BC15),0)</f>
        <v>0.705714643</v>
      </c>
      <c r="BF16" s="24">
        <f>VLOOKUP($A16,'2024_PAPI_Indicators'!$A$2:$BL$183,COLUMN('2024_PAPI_Indicators'!BD15),0)</f>
        <v>0.791174233</v>
      </c>
      <c r="BG16" s="24">
        <f>VLOOKUP($A16,'2024_PAPI_Indicators'!$A$2:$BL$183,COLUMN('2024_PAPI_Indicators'!BE15),0)</f>
        <v>0.7726325989</v>
      </c>
      <c r="BH16" s="24">
        <f>VLOOKUP($A16,'2024_PAPI_Indicators'!$A$2:$BL$183,COLUMN('2024_PAPI_Indicators'!BF15),0)</f>
        <v>0.8066720366</v>
      </c>
      <c r="BI16" s="24">
        <f>VLOOKUP($A16,'2024_PAPI_Indicators'!$A$2:$BL$183,COLUMN('2024_PAPI_Indicators'!BG15),0)</f>
        <v>0.6705417633</v>
      </c>
      <c r="BJ16" s="24">
        <f>VLOOKUP($A16,'2024_PAPI_Indicators'!$A$2:$BL$183,COLUMN('2024_PAPI_Indicators'!BH15),0)</f>
        <v>0.7135202289</v>
      </c>
      <c r="BK16" s="24">
        <f>VLOOKUP($A16,'2024_PAPI_Indicators'!$A$2:$BL$183,COLUMN('2024_PAPI_Indicators'!BI15),0)</f>
        <v>0.8503293395</v>
      </c>
      <c r="BL16" s="24">
        <f>VLOOKUP($A16,'2024_PAPI_Indicators'!$A$2:$BL$183,COLUMN('2024_PAPI_Indicators'!BJ15),0)</f>
        <v>0.8537701368</v>
      </c>
      <c r="BM16" s="24">
        <f>VLOOKUP($A16,'2024_PAPI_Indicators'!$A$2:$BL$183,COLUMN('2024_PAPI_Indicators'!BK15),0)</f>
        <v>0.7205872536</v>
      </c>
      <c r="BN16" s="24">
        <f>VLOOKUP($A16,'2024_PAPI_Indicators'!$A$2:$BL$183,COLUMN('2024_PAPI_Indicators'!BL15),0)</f>
        <v>0.8736309409</v>
      </c>
      <c r="BO16" s="11"/>
      <c r="BP16" s="11"/>
      <c r="BQ16" s="11"/>
      <c r="BR16" s="11"/>
      <c r="BS16" s="11"/>
    </row>
    <row r="17" ht="13.5" customHeight="1">
      <c r="A17" s="11" t="s">
        <v>99</v>
      </c>
      <c r="B17" s="11" t="s">
        <v>100</v>
      </c>
      <c r="C17" s="12" t="s">
        <v>83</v>
      </c>
      <c r="D17" s="24">
        <f>VLOOKUP($A17,'2024_PAPI_Indicators'!$A$2:$BL$183,COLUMN('2024_PAPI_Indicators'!B16),0)</f>
        <v>0.6709067225</v>
      </c>
      <c r="E17" s="24">
        <f>VLOOKUP($A17,'2024_PAPI_Indicators'!$A$2:$BL$183,COLUMN('2024_PAPI_Indicators'!C16),0)</f>
        <v>0.6728598475</v>
      </c>
      <c r="F17" s="24">
        <f>VLOOKUP($A17,'2024_PAPI_Indicators'!$A$2:$BL$183,COLUMN('2024_PAPI_Indicators'!D16),0)</f>
        <v>0.6056050658</v>
      </c>
      <c r="G17" s="24">
        <f>VLOOKUP($A17,'2024_PAPI_Indicators'!$A$2:$BL$183,COLUMN('2024_PAPI_Indicators'!E16),0)</f>
        <v>0.6543884277</v>
      </c>
      <c r="H17" s="24">
        <f>VLOOKUP($A17,'2024_PAPI_Indicators'!$A$2:$BL$183,COLUMN('2024_PAPI_Indicators'!F16),0)</f>
        <v>0.6256853938</v>
      </c>
      <c r="I17" s="24">
        <f>VLOOKUP($A17,'2024_PAPI_Indicators'!$A$2:$BL$183,COLUMN('2024_PAPI_Indicators'!G16),0)</f>
        <v>0.6199194789</v>
      </c>
      <c r="J17" s="24">
        <f>VLOOKUP($A17,'2024_PAPI_Indicators'!$A$2:$BL$183,COLUMN('2024_PAPI_Indicators'!H16),0)</f>
        <v>0.6352562904</v>
      </c>
      <c r="K17" s="24">
        <f>VLOOKUP($A17,'2024_PAPI_Indicators'!$A$2:$BL$183,COLUMN('2024_PAPI_Indicators'!I16),0)</f>
        <v>0.5652087927</v>
      </c>
      <c r="L17" s="24">
        <f>VLOOKUP($A17,'2024_PAPI_Indicators'!$A$2:$BL$183,COLUMN('2024_PAPI_Indicators'!J16),0)</f>
        <v>0.6291740537</v>
      </c>
      <c r="M17" s="24">
        <f>VLOOKUP($A17,'2024_PAPI_Indicators'!$A$2:$BL$183,COLUMN('2024_PAPI_Indicators'!K16),0)</f>
        <v>0.6310583949</v>
      </c>
      <c r="N17" s="24">
        <f>VLOOKUP($A17,'2024_PAPI_Indicators'!$A$2:$BL$183,COLUMN('2024_PAPI_Indicators'!L16),0)</f>
        <v>0.5695860386</v>
      </c>
      <c r="O17" s="24">
        <f>VLOOKUP($A17,'2024_PAPI_Indicators'!$A$2:$BL$183,COLUMN('2024_PAPI_Indicators'!M16),0)</f>
        <v>0.7008383274</v>
      </c>
      <c r="P17" s="24">
        <f>VLOOKUP($A17,'2024_PAPI_Indicators'!$A$2:$BL$183,COLUMN('2024_PAPI_Indicators'!N16),0)</f>
        <v>0.6648009419</v>
      </c>
      <c r="Q17" s="24">
        <f>VLOOKUP($A17,'2024_PAPI_Indicators'!$A$2:$BL$183,COLUMN('2024_PAPI_Indicators'!O16),0)</f>
        <v>0.687523067</v>
      </c>
      <c r="R17" s="24">
        <f>VLOOKUP($A17,'2024_PAPI_Indicators'!$A$2:$BL$183,COLUMN('2024_PAPI_Indicators'!P16),0)</f>
        <v>0.6805645227</v>
      </c>
      <c r="S17" s="24">
        <f>VLOOKUP($A17,'2024_PAPI_Indicators'!$A$2:$BL$183,COLUMN('2024_PAPI_Indicators'!Q16),0)</f>
        <v>0.7501306534</v>
      </c>
      <c r="T17" s="25" t="str">
        <f>VLOOKUP($A17,'2024_PAPI_Indicators'!$A$2:$BL$183,COLUMN('2024_PAPI_Indicators'!R16),0)</f>
        <v/>
      </c>
      <c r="U17" s="24">
        <f>VLOOKUP($A17,'2024_PAPI_Indicators'!$A$2:$BL$183,COLUMN('2024_PAPI_Indicators'!S16),0)</f>
        <v>0.6432349682</v>
      </c>
      <c r="V17" s="24">
        <f>VLOOKUP($A17,'2024_PAPI_Indicators'!$A$2:$BL$183,COLUMN('2024_PAPI_Indicators'!T16),0)</f>
        <v>0.7188190222</v>
      </c>
      <c r="W17" s="24">
        <f>VLOOKUP($A17,'2024_PAPI_Indicators'!$A$2:$BL$183,COLUMN('2024_PAPI_Indicators'!U16),0)</f>
        <v>0.6947450638</v>
      </c>
      <c r="X17" s="24">
        <f>VLOOKUP($A17,'2024_PAPI_Indicators'!$A$2:$BL$183,COLUMN('2024_PAPI_Indicators'!V16),0)</f>
        <v>0.6219146252</v>
      </c>
      <c r="Y17" s="24">
        <f>VLOOKUP($A17,'2024_PAPI_Indicators'!$A$2:$BL$183,COLUMN('2024_PAPI_Indicators'!W16),0)</f>
        <v>0.7014401555</v>
      </c>
      <c r="Z17" s="24">
        <f>VLOOKUP($A17,'2024_PAPI_Indicators'!$A$2:$BL$183,COLUMN('2024_PAPI_Indicators'!X16),0)</f>
        <v>0.6843416691</v>
      </c>
      <c r="AA17" s="24">
        <f>VLOOKUP($A17,'2024_PAPI_Indicators'!$A$2:$BL$183,COLUMN('2024_PAPI_Indicators'!Y16),0)</f>
        <v>0.6526625156</v>
      </c>
      <c r="AB17" s="24">
        <f>VLOOKUP($A17,'2024_PAPI_Indicators'!$A$2:$BL$183,COLUMN('2024_PAPI_Indicators'!Z16),0)</f>
        <v>0.6576554775</v>
      </c>
      <c r="AC17" s="24">
        <f>VLOOKUP($A17,'2024_PAPI_Indicators'!$A$2:$BL$183,COLUMN('2024_PAPI_Indicators'!AA16),0)</f>
        <v>0.6312071681</v>
      </c>
      <c r="AD17" s="24">
        <f>VLOOKUP($A17,'2024_PAPI_Indicators'!$A$2:$BL$183,COLUMN('2024_PAPI_Indicators'!AB16),0)</f>
        <v>0.6787132621</v>
      </c>
      <c r="AE17" s="24">
        <f>VLOOKUP($A17,'2024_PAPI_Indicators'!$A$2:$BL$183,COLUMN('2024_PAPI_Indicators'!AC16),0)</f>
        <v>0.5966343284</v>
      </c>
      <c r="AF17" s="24">
        <f>VLOOKUP($A17,'2024_PAPI_Indicators'!$A$2:$BL$183,COLUMN('2024_PAPI_Indicators'!AD16),0)</f>
        <v>0.640288949</v>
      </c>
      <c r="AG17" s="24">
        <f>VLOOKUP($A17,'2024_PAPI_Indicators'!$A$2:$BL$183,COLUMN('2024_PAPI_Indicators'!AE16),0)</f>
        <v>0.7178598046</v>
      </c>
      <c r="AH17" s="24">
        <f>VLOOKUP($A17,'2024_PAPI_Indicators'!$A$2:$BL$183,COLUMN('2024_PAPI_Indicators'!AF16),0)</f>
        <v>0.7214747667</v>
      </c>
      <c r="AI17" s="24">
        <f>VLOOKUP($A17,'2024_PAPI_Indicators'!$A$2:$BL$183,COLUMN('2024_PAPI_Indicators'!AG16),0)</f>
        <v>0.6377180815</v>
      </c>
      <c r="AJ17" s="24">
        <f>VLOOKUP($A17,'2024_PAPI_Indicators'!$A$2:$BL$183,COLUMN('2024_PAPI_Indicators'!AH16),0)</f>
        <v>0.6172689795</v>
      </c>
      <c r="AK17" s="24">
        <f>VLOOKUP($A17,'2024_PAPI_Indicators'!$A$2:$BL$183,COLUMN('2024_PAPI_Indicators'!AI16),0)</f>
        <v>0.7136945724</v>
      </c>
      <c r="AL17" s="24">
        <f>VLOOKUP($A17,'2024_PAPI_Indicators'!$A$2:$BL$183,COLUMN('2024_PAPI_Indicators'!AJ16),0)</f>
        <v>0.8185088038</v>
      </c>
      <c r="AM17" s="24">
        <f>VLOOKUP($A17,'2024_PAPI_Indicators'!$A$2:$BL$183,COLUMN('2024_PAPI_Indicators'!AK16),0)</f>
        <v>0.64392066</v>
      </c>
      <c r="AN17" s="24">
        <f>VLOOKUP($A17,'2024_PAPI_Indicators'!$A$2:$BL$183,COLUMN('2024_PAPI_Indicators'!AL16),0)</f>
        <v>0.7942427397</v>
      </c>
      <c r="AO17" s="24">
        <f>VLOOKUP($A17,'2024_PAPI_Indicators'!$A$2:$BL$183,COLUMN('2024_PAPI_Indicators'!AM16),0)</f>
        <v>0.6877666712</v>
      </c>
      <c r="AP17" s="24">
        <f>VLOOKUP($A17,'2024_PAPI_Indicators'!$A$2:$BL$183,COLUMN('2024_PAPI_Indicators'!AN16),0)</f>
        <v>0.6131094694</v>
      </c>
      <c r="AQ17" s="24">
        <f>VLOOKUP($A17,'2024_PAPI_Indicators'!$A$2:$BL$183,COLUMN('2024_PAPI_Indicators'!AO16),0)</f>
        <v>0.7341837883</v>
      </c>
      <c r="AR17" s="24">
        <f>VLOOKUP($A17,'2024_PAPI_Indicators'!$A$2:$BL$183,COLUMN('2024_PAPI_Indicators'!AP16),0)</f>
        <v>0.7170397043</v>
      </c>
      <c r="AS17" s="24">
        <f>VLOOKUP($A17,'2024_PAPI_Indicators'!$A$2:$BL$183,COLUMN('2024_PAPI_Indicators'!AQ16),0)</f>
        <v>0.6428228021</v>
      </c>
      <c r="AT17" s="24">
        <f>VLOOKUP($A17,'2024_PAPI_Indicators'!$A$2:$BL$183,COLUMN('2024_PAPI_Indicators'!AR16),0)</f>
        <v>0.632247746</v>
      </c>
      <c r="AU17" s="24">
        <f>VLOOKUP($A17,'2024_PAPI_Indicators'!$A$2:$BL$183,COLUMN('2024_PAPI_Indicators'!AS16),0)</f>
        <v>0.7596920133</v>
      </c>
      <c r="AV17" s="24">
        <f>VLOOKUP($A17,'2024_PAPI_Indicators'!$A$2:$BL$183,COLUMN('2024_PAPI_Indicators'!AT16),0)</f>
        <v>0.661923945</v>
      </c>
      <c r="AW17" s="24">
        <f>VLOOKUP($A17,'2024_PAPI_Indicators'!$A$2:$BL$183,COLUMN('2024_PAPI_Indicators'!AU16),0)</f>
        <v>0.6843624711</v>
      </c>
      <c r="AX17" s="24">
        <f>VLOOKUP($A17,'2024_PAPI_Indicators'!$A$2:$BL$183,COLUMN('2024_PAPI_Indicators'!AV16),0)</f>
        <v>0.7326257825</v>
      </c>
      <c r="AY17" s="24">
        <f>VLOOKUP($A17,'2024_PAPI_Indicators'!$A$2:$BL$183,COLUMN('2024_PAPI_Indicators'!AW16),0)</f>
        <v>0.6784354448</v>
      </c>
      <c r="AZ17" s="24">
        <f>VLOOKUP($A17,'2024_PAPI_Indicators'!$A$2:$BL$183,COLUMN('2024_PAPI_Indicators'!AX16),0)</f>
        <v>0.6971135139</v>
      </c>
      <c r="BA17" s="24">
        <f>VLOOKUP($A17,'2024_PAPI_Indicators'!$A$2:$BL$183,COLUMN('2024_PAPI_Indicators'!AY16),0)</f>
        <v>0.6099765897</v>
      </c>
      <c r="BB17" s="24">
        <f>VLOOKUP($A17,'2024_PAPI_Indicators'!$A$2:$BL$183,COLUMN('2024_PAPI_Indicators'!AZ16),0)</f>
        <v>0.6405026317</v>
      </c>
      <c r="BC17" s="25" t="str">
        <f>VLOOKUP($A17,'2024_PAPI_Indicators'!$A$2:$BL$183,COLUMN('2024_PAPI_Indicators'!BA16),0)</f>
        <v/>
      </c>
      <c r="BD17" s="24">
        <f>VLOOKUP($A17,'2024_PAPI_Indicators'!$A$2:$BL$183,COLUMN('2024_PAPI_Indicators'!BB16),0)</f>
        <v>0.8054394722</v>
      </c>
      <c r="BE17" s="24">
        <f>VLOOKUP($A17,'2024_PAPI_Indicators'!$A$2:$BL$183,COLUMN('2024_PAPI_Indicators'!BC16),0)</f>
        <v>0.7138779759</v>
      </c>
      <c r="BF17" s="24">
        <f>VLOOKUP($A17,'2024_PAPI_Indicators'!$A$2:$BL$183,COLUMN('2024_PAPI_Indicators'!BD16),0)</f>
        <v>0.6876205802</v>
      </c>
      <c r="BG17" s="24">
        <f>VLOOKUP($A17,'2024_PAPI_Indicators'!$A$2:$BL$183,COLUMN('2024_PAPI_Indicators'!BE16),0)</f>
        <v>0.624112308</v>
      </c>
      <c r="BH17" s="24">
        <f>VLOOKUP($A17,'2024_PAPI_Indicators'!$A$2:$BL$183,COLUMN('2024_PAPI_Indicators'!BF16),0)</f>
        <v>0.7401984334</v>
      </c>
      <c r="BI17" s="24">
        <f>VLOOKUP($A17,'2024_PAPI_Indicators'!$A$2:$BL$183,COLUMN('2024_PAPI_Indicators'!BG16),0)</f>
        <v>0.6968937516</v>
      </c>
      <c r="BJ17" s="24">
        <f>VLOOKUP($A17,'2024_PAPI_Indicators'!$A$2:$BL$183,COLUMN('2024_PAPI_Indicators'!BH16),0)</f>
        <v>0.4591268599</v>
      </c>
      <c r="BK17" s="24">
        <f>VLOOKUP($A17,'2024_PAPI_Indicators'!$A$2:$BL$183,COLUMN('2024_PAPI_Indicators'!BI16),0)</f>
        <v>0.7380962372</v>
      </c>
      <c r="BL17" s="24">
        <f>VLOOKUP($A17,'2024_PAPI_Indicators'!$A$2:$BL$183,COLUMN('2024_PAPI_Indicators'!BJ16),0)</f>
        <v>0.7454617023</v>
      </c>
      <c r="BM17" s="24">
        <f>VLOOKUP($A17,'2024_PAPI_Indicators'!$A$2:$BL$183,COLUMN('2024_PAPI_Indicators'!BK16),0)</f>
        <v>0.6092456579</v>
      </c>
      <c r="BN17" s="24">
        <f>VLOOKUP($A17,'2024_PAPI_Indicators'!$A$2:$BL$183,COLUMN('2024_PAPI_Indicators'!BL16),0)</f>
        <v>0.7992702723</v>
      </c>
      <c r="BO17" s="11"/>
      <c r="BP17" s="11"/>
      <c r="BQ17" s="11"/>
      <c r="BR17" s="11"/>
      <c r="BS17" s="11"/>
    </row>
    <row r="18" ht="13.5" customHeight="1">
      <c r="A18" s="19" t="s">
        <v>101</v>
      </c>
      <c r="B18" s="19" t="s">
        <v>102</v>
      </c>
      <c r="C18" s="20" t="s">
        <v>88</v>
      </c>
      <c r="D18" s="21">
        <f>VLOOKUP($A18,'2024_PAPI_Indicators'!$A$2:$BL$183,COLUMN('2024_PAPI_Indicators'!B17),0)</f>
        <v>1.459967136</v>
      </c>
      <c r="E18" s="21">
        <f>VLOOKUP($A18,'2024_PAPI_Indicators'!$A$2:$BL$183,COLUMN('2024_PAPI_Indicators'!C17),0)</f>
        <v>1.527546763</v>
      </c>
      <c r="F18" s="21">
        <f>VLOOKUP($A18,'2024_PAPI_Indicators'!$A$2:$BL$183,COLUMN('2024_PAPI_Indicators'!D17),0)</f>
        <v>1.315114141</v>
      </c>
      <c r="G18" s="21">
        <f>VLOOKUP($A18,'2024_PAPI_Indicators'!$A$2:$BL$183,COLUMN('2024_PAPI_Indicators'!E17),0)</f>
        <v>1.499367833</v>
      </c>
      <c r="H18" s="21">
        <f>VLOOKUP($A18,'2024_PAPI_Indicators'!$A$2:$BL$183,COLUMN('2024_PAPI_Indicators'!F17),0)</f>
        <v>1.498416781</v>
      </c>
      <c r="I18" s="21">
        <f>VLOOKUP($A18,'2024_PAPI_Indicators'!$A$2:$BL$183,COLUMN('2024_PAPI_Indicators'!G17),0)</f>
        <v>1.412882686</v>
      </c>
      <c r="J18" s="21">
        <f>VLOOKUP($A18,'2024_PAPI_Indicators'!$A$2:$BL$183,COLUMN('2024_PAPI_Indicators'!H17),0)</f>
        <v>1.424857497</v>
      </c>
      <c r="K18" s="21">
        <f>VLOOKUP($A18,'2024_PAPI_Indicators'!$A$2:$BL$183,COLUMN('2024_PAPI_Indicators'!I17),0)</f>
        <v>1.40927887</v>
      </c>
      <c r="L18" s="21">
        <f>VLOOKUP($A18,'2024_PAPI_Indicators'!$A$2:$BL$183,COLUMN('2024_PAPI_Indicators'!J17),0)</f>
        <v>1.529419422</v>
      </c>
      <c r="M18" s="21">
        <f>VLOOKUP($A18,'2024_PAPI_Indicators'!$A$2:$BL$183,COLUMN('2024_PAPI_Indicators'!K17),0)</f>
        <v>1.616840005</v>
      </c>
      <c r="N18" s="21">
        <f>VLOOKUP($A18,'2024_PAPI_Indicators'!$A$2:$BL$183,COLUMN('2024_PAPI_Indicators'!L17),0)</f>
        <v>1.527915239</v>
      </c>
      <c r="O18" s="21">
        <f>VLOOKUP($A18,'2024_PAPI_Indicators'!$A$2:$BL$183,COLUMN('2024_PAPI_Indicators'!M17),0)</f>
        <v>1.590688944</v>
      </c>
      <c r="P18" s="21">
        <f>VLOOKUP($A18,'2024_PAPI_Indicators'!$A$2:$BL$183,COLUMN('2024_PAPI_Indicators'!N17),0)</f>
        <v>1.64967072</v>
      </c>
      <c r="Q18" s="21">
        <f>VLOOKUP($A18,'2024_PAPI_Indicators'!$A$2:$BL$183,COLUMN('2024_PAPI_Indicators'!O17),0)</f>
        <v>1.519393802</v>
      </c>
      <c r="R18" s="21">
        <f>VLOOKUP($A18,'2024_PAPI_Indicators'!$A$2:$BL$183,COLUMN('2024_PAPI_Indicators'!P17),0)</f>
        <v>1.488104701</v>
      </c>
      <c r="S18" s="21">
        <f>VLOOKUP($A18,'2024_PAPI_Indicators'!$A$2:$BL$183,COLUMN('2024_PAPI_Indicators'!Q17),0)</f>
        <v>1.389694214</v>
      </c>
      <c r="T18" s="22" t="str">
        <f>VLOOKUP($A18,'2024_PAPI_Indicators'!$A$2:$BL$183,COLUMN('2024_PAPI_Indicators'!R17),0)</f>
        <v/>
      </c>
      <c r="U18" s="21">
        <f>VLOOKUP($A18,'2024_PAPI_Indicators'!$A$2:$BL$183,COLUMN('2024_PAPI_Indicators'!S17),0)</f>
        <v>1.580554366</v>
      </c>
      <c r="V18" s="21">
        <f>VLOOKUP($A18,'2024_PAPI_Indicators'!$A$2:$BL$183,COLUMN('2024_PAPI_Indicators'!T17),0)</f>
        <v>1.358924389</v>
      </c>
      <c r="W18" s="21">
        <f>VLOOKUP($A18,'2024_PAPI_Indicators'!$A$2:$BL$183,COLUMN('2024_PAPI_Indicators'!U17),0)</f>
        <v>1.619656324</v>
      </c>
      <c r="X18" s="21">
        <f>VLOOKUP($A18,'2024_PAPI_Indicators'!$A$2:$BL$183,COLUMN('2024_PAPI_Indicators'!V17),0)</f>
        <v>1.483454466</v>
      </c>
      <c r="Y18" s="21">
        <f>VLOOKUP($A18,'2024_PAPI_Indicators'!$A$2:$BL$183,COLUMN('2024_PAPI_Indicators'!W17),0)</f>
        <v>1.542199254</v>
      </c>
      <c r="Z18" s="21">
        <f>VLOOKUP($A18,'2024_PAPI_Indicators'!$A$2:$BL$183,COLUMN('2024_PAPI_Indicators'!X17),0)</f>
        <v>1.610958934</v>
      </c>
      <c r="AA18" s="21">
        <f>VLOOKUP($A18,'2024_PAPI_Indicators'!$A$2:$BL$183,COLUMN('2024_PAPI_Indicators'!Y17),0)</f>
        <v>1.388593554</v>
      </c>
      <c r="AB18" s="21">
        <f>VLOOKUP($A18,'2024_PAPI_Indicators'!$A$2:$BL$183,COLUMN('2024_PAPI_Indicators'!Z17),0)</f>
        <v>1.424115896</v>
      </c>
      <c r="AC18" s="21">
        <f>VLOOKUP($A18,'2024_PAPI_Indicators'!$A$2:$BL$183,COLUMN('2024_PAPI_Indicators'!AA17),0)</f>
        <v>1.526343346</v>
      </c>
      <c r="AD18" s="21">
        <f>VLOOKUP($A18,'2024_PAPI_Indicators'!$A$2:$BL$183,COLUMN('2024_PAPI_Indicators'!AB17),0)</f>
        <v>1.585373163</v>
      </c>
      <c r="AE18" s="21">
        <f>VLOOKUP($A18,'2024_PAPI_Indicators'!$A$2:$BL$183,COLUMN('2024_PAPI_Indicators'!AC17),0)</f>
        <v>1.546060562</v>
      </c>
      <c r="AF18" s="21">
        <f>VLOOKUP($A18,'2024_PAPI_Indicators'!$A$2:$BL$183,COLUMN('2024_PAPI_Indicators'!AD17),0)</f>
        <v>1.582368493</v>
      </c>
      <c r="AG18" s="21">
        <f>VLOOKUP($A18,'2024_PAPI_Indicators'!$A$2:$BL$183,COLUMN('2024_PAPI_Indicators'!AE17),0)</f>
        <v>1.493139625</v>
      </c>
      <c r="AH18" s="21">
        <f>VLOOKUP($A18,'2024_PAPI_Indicators'!$A$2:$BL$183,COLUMN('2024_PAPI_Indicators'!AF17),0)</f>
        <v>1.491321802</v>
      </c>
      <c r="AI18" s="21">
        <f>VLOOKUP($A18,'2024_PAPI_Indicators'!$A$2:$BL$183,COLUMN('2024_PAPI_Indicators'!AG17),0)</f>
        <v>1.557640076</v>
      </c>
      <c r="AJ18" s="21">
        <f>VLOOKUP($A18,'2024_PAPI_Indicators'!$A$2:$BL$183,COLUMN('2024_PAPI_Indicators'!AH17),0)</f>
        <v>1.201061845</v>
      </c>
      <c r="AK18" s="21">
        <f>VLOOKUP($A18,'2024_PAPI_Indicators'!$A$2:$BL$183,COLUMN('2024_PAPI_Indicators'!AI17),0)</f>
        <v>1.411408782</v>
      </c>
      <c r="AL18" s="21">
        <f>VLOOKUP($A18,'2024_PAPI_Indicators'!$A$2:$BL$183,COLUMN('2024_PAPI_Indicators'!AJ17),0)</f>
        <v>1.133620143</v>
      </c>
      <c r="AM18" s="21">
        <f>VLOOKUP($A18,'2024_PAPI_Indicators'!$A$2:$BL$183,COLUMN('2024_PAPI_Indicators'!AK17),0)</f>
        <v>1.340628982</v>
      </c>
      <c r="AN18" s="21">
        <f>VLOOKUP($A18,'2024_PAPI_Indicators'!$A$2:$BL$183,COLUMN('2024_PAPI_Indicators'!AL17),0)</f>
        <v>1.316339254</v>
      </c>
      <c r="AO18" s="21">
        <f>VLOOKUP($A18,'2024_PAPI_Indicators'!$A$2:$BL$183,COLUMN('2024_PAPI_Indicators'!AM17),0)</f>
        <v>1.361043811</v>
      </c>
      <c r="AP18" s="21">
        <f>VLOOKUP($A18,'2024_PAPI_Indicators'!$A$2:$BL$183,COLUMN('2024_PAPI_Indicators'!AN17),0)</f>
        <v>1.690282226</v>
      </c>
      <c r="AQ18" s="21">
        <f>VLOOKUP($A18,'2024_PAPI_Indicators'!$A$2:$BL$183,COLUMN('2024_PAPI_Indicators'!AO17),0)</f>
        <v>1.533844113</v>
      </c>
      <c r="AR18" s="21">
        <f>VLOOKUP($A18,'2024_PAPI_Indicators'!$A$2:$BL$183,COLUMN('2024_PAPI_Indicators'!AP17),0)</f>
        <v>1.40604496</v>
      </c>
      <c r="AS18" s="21">
        <f>VLOOKUP($A18,'2024_PAPI_Indicators'!$A$2:$BL$183,COLUMN('2024_PAPI_Indicators'!AQ17),0)</f>
        <v>1.513744831</v>
      </c>
      <c r="AT18" s="21">
        <f>VLOOKUP($A18,'2024_PAPI_Indicators'!$A$2:$BL$183,COLUMN('2024_PAPI_Indicators'!AR17),0)</f>
        <v>1.402418852</v>
      </c>
      <c r="AU18" s="21">
        <f>VLOOKUP($A18,'2024_PAPI_Indicators'!$A$2:$BL$183,COLUMN('2024_PAPI_Indicators'!AS17),0)</f>
        <v>1.35525918</v>
      </c>
      <c r="AV18" s="21">
        <f>VLOOKUP($A18,'2024_PAPI_Indicators'!$A$2:$BL$183,COLUMN('2024_PAPI_Indicators'!AT17),0)</f>
        <v>1.308628678</v>
      </c>
      <c r="AW18" s="21">
        <f>VLOOKUP($A18,'2024_PAPI_Indicators'!$A$2:$BL$183,COLUMN('2024_PAPI_Indicators'!AU17),0)</f>
        <v>1.469384432</v>
      </c>
      <c r="AX18" s="21">
        <f>VLOOKUP($A18,'2024_PAPI_Indicators'!$A$2:$BL$183,COLUMN('2024_PAPI_Indicators'!AV17),0)</f>
        <v>1.28078413</v>
      </c>
      <c r="AY18" s="21">
        <f>VLOOKUP($A18,'2024_PAPI_Indicators'!$A$2:$BL$183,COLUMN('2024_PAPI_Indicators'!AW17),0)</f>
        <v>1.323486805</v>
      </c>
      <c r="AZ18" s="21">
        <f>VLOOKUP($A18,'2024_PAPI_Indicators'!$A$2:$BL$183,COLUMN('2024_PAPI_Indicators'!AX17),0)</f>
        <v>1.4318645</v>
      </c>
      <c r="BA18" s="21">
        <f>VLOOKUP($A18,'2024_PAPI_Indicators'!$A$2:$BL$183,COLUMN('2024_PAPI_Indicators'!AY17),0)</f>
        <v>1.520305991</v>
      </c>
      <c r="BB18" s="21">
        <f>VLOOKUP($A18,'2024_PAPI_Indicators'!$A$2:$BL$183,COLUMN('2024_PAPI_Indicators'!AZ17),0)</f>
        <v>1.242083669</v>
      </c>
      <c r="BC18" s="22" t="str">
        <f>VLOOKUP($A18,'2024_PAPI_Indicators'!$A$2:$BL$183,COLUMN('2024_PAPI_Indicators'!BA17),0)</f>
        <v/>
      </c>
      <c r="BD18" s="21">
        <f>VLOOKUP($A18,'2024_PAPI_Indicators'!$A$2:$BL$183,COLUMN('2024_PAPI_Indicators'!BB17),0)</f>
        <v>1.235636234</v>
      </c>
      <c r="BE18" s="21">
        <f>VLOOKUP($A18,'2024_PAPI_Indicators'!$A$2:$BL$183,COLUMN('2024_PAPI_Indicators'!BC17),0)</f>
        <v>1.366638303</v>
      </c>
      <c r="BF18" s="21">
        <f>VLOOKUP($A18,'2024_PAPI_Indicators'!$A$2:$BL$183,COLUMN('2024_PAPI_Indicators'!BD17),0)</f>
        <v>1.263662696</v>
      </c>
      <c r="BG18" s="21">
        <f>VLOOKUP($A18,'2024_PAPI_Indicators'!$A$2:$BL$183,COLUMN('2024_PAPI_Indicators'!BE17),0)</f>
        <v>1.250226855</v>
      </c>
      <c r="BH18" s="21">
        <f>VLOOKUP($A18,'2024_PAPI_Indicators'!$A$2:$BL$183,COLUMN('2024_PAPI_Indicators'!BF17),0)</f>
        <v>1.224871635</v>
      </c>
      <c r="BI18" s="21">
        <f>VLOOKUP($A18,'2024_PAPI_Indicators'!$A$2:$BL$183,COLUMN('2024_PAPI_Indicators'!BG17),0)</f>
        <v>1.295573831</v>
      </c>
      <c r="BJ18" s="21">
        <f>VLOOKUP($A18,'2024_PAPI_Indicators'!$A$2:$BL$183,COLUMN('2024_PAPI_Indicators'!BH17),0)</f>
        <v>1.151676416</v>
      </c>
      <c r="BK18" s="21">
        <f>VLOOKUP($A18,'2024_PAPI_Indicators'!$A$2:$BL$183,COLUMN('2024_PAPI_Indicators'!BI17),0)</f>
        <v>1.070961237</v>
      </c>
      <c r="BL18" s="21">
        <f>VLOOKUP($A18,'2024_PAPI_Indicators'!$A$2:$BL$183,COLUMN('2024_PAPI_Indicators'!BJ17),0)</f>
        <v>1.224175453</v>
      </c>
      <c r="BM18" s="21">
        <f>VLOOKUP($A18,'2024_PAPI_Indicators'!$A$2:$BL$183,COLUMN('2024_PAPI_Indicators'!BK17),0)</f>
        <v>1.192917943</v>
      </c>
      <c r="BN18" s="21">
        <f>VLOOKUP($A18,'2024_PAPI_Indicators'!$A$2:$BL$183,COLUMN('2024_PAPI_Indicators'!BL17),0)</f>
        <v>1.300374031</v>
      </c>
      <c r="BO18" s="23"/>
      <c r="BP18" s="23"/>
      <c r="BQ18" s="23"/>
      <c r="BR18" s="23"/>
      <c r="BS18" s="23"/>
    </row>
    <row r="19" ht="13.5" customHeight="1">
      <c r="A19" s="11" t="s">
        <v>103</v>
      </c>
      <c r="B19" s="11" t="s">
        <v>104</v>
      </c>
      <c r="C19" s="12" t="s">
        <v>83</v>
      </c>
      <c r="D19" s="24">
        <f>VLOOKUP($A19,'2024_PAPI_Indicators'!$A$2:$BL$183,COLUMN('2024_PAPI_Indicators'!B18),0)</f>
        <v>0.3851997852</v>
      </c>
      <c r="E19" s="24">
        <f>VLOOKUP($A19,'2024_PAPI_Indicators'!$A$2:$BL$183,COLUMN('2024_PAPI_Indicators'!C18),0)</f>
        <v>0.4358020723</v>
      </c>
      <c r="F19" s="24">
        <f>VLOOKUP($A19,'2024_PAPI_Indicators'!$A$2:$BL$183,COLUMN('2024_PAPI_Indicators'!D18),0)</f>
        <v>0.2393836826</v>
      </c>
      <c r="G19" s="24">
        <f>VLOOKUP($A19,'2024_PAPI_Indicators'!$A$2:$BL$183,COLUMN('2024_PAPI_Indicators'!E18),0)</f>
        <v>0.4370519519</v>
      </c>
      <c r="H19" s="24">
        <f>VLOOKUP($A19,'2024_PAPI_Indicators'!$A$2:$BL$183,COLUMN('2024_PAPI_Indicators'!F18),0)</f>
        <v>0.4206953943</v>
      </c>
      <c r="I19" s="24">
        <f>VLOOKUP($A19,'2024_PAPI_Indicators'!$A$2:$BL$183,COLUMN('2024_PAPI_Indicators'!G18),0)</f>
        <v>0.3559669256</v>
      </c>
      <c r="J19" s="24">
        <f>VLOOKUP($A19,'2024_PAPI_Indicators'!$A$2:$BL$183,COLUMN('2024_PAPI_Indicators'!H18),0)</f>
        <v>0.3885963559</v>
      </c>
      <c r="K19" s="24">
        <f>VLOOKUP($A19,'2024_PAPI_Indicators'!$A$2:$BL$183,COLUMN('2024_PAPI_Indicators'!I18),0)</f>
        <v>0.3314723969</v>
      </c>
      <c r="L19" s="24">
        <f>VLOOKUP($A19,'2024_PAPI_Indicators'!$A$2:$BL$183,COLUMN('2024_PAPI_Indicators'!J18),0)</f>
        <v>0.4254837632</v>
      </c>
      <c r="M19" s="24">
        <f>VLOOKUP($A19,'2024_PAPI_Indicators'!$A$2:$BL$183,COLUMN('2024_PAPI_Indicators'!K18),0)</f>
        <v>0.5648166537</v>
      </c>
      <c r="N19" s="24">
        <f>VLOOKUP($A19,'2024_PAPI_Indicators'!$A$2:$BL$183,COLUMN('2024_PAPI_Indicators'!L18),0)</f>
        <v>0.490465343</v>
      </c>
      <c r="O19" s="24">
        <f>VLOOKUP($A19,'2024_PAPI_Indicators'!$A$2:$BL$183,COLUMN('2024_PAPI_Indicators'!M18),0)</f>
        <v>0.5459835529</v>
      </c>
      <c r="P19" s="24">
        <f>VLOOKUP($A19,'2024_PAPI_Indicators'!$A$2:$BL$183,COLUMN('2024_PAPI_Indicators'!N18),0)</f>
        <v>0.607489109</v>
      </c>
      <c r="Q19" s="24">
        <f>VLOOKUP($A19,'2024_PAPI_Indicators'!$A$2:$BL$183,COLUMN('2024_PAPI_Indicators'!O18),0)</f>
        <v>0.4113055468</v>
      </c>
      <c r="R19" s="24">
        <f>VLOOKUP($A19,'2024_PAPI_Indicators'!$A$2:$BL$183,COLUMN('2024_PAPI_Indicators'!P18),0)</f>
        <v>0.4315471649</v>
      </c>
      <c r="S19" s="24">
        <f>VLOOKUP($A19,'2024_PAPI_Indicators'!$A$2:$BL$183,COLUMN('2024_PAPI_Indicators'!Q18),0)</f>
        <v>0.3001279831</v>
      </c>
      <c r="T19" s="25" t="str">
        <f>VLOOKUP($A19,'2024_PAPI_Indicators'!$A$2:$BL$183,COLUMN('2024_PAPI_Indicators'!R18),0)</f>
        <v/>
      </c>
      <c r="U19" s="24">
        <f>VLOOKUP($A19,'2024_PAPI_Indicators'!$A$2:$BL$183,COLUMN('2024_PAPI_Indicators'!S18),0)</f>
        <v>0.491119802</v>
      </c>
      <c r="V19" s="24">
        <f>VLOOKUP($A19,'2024_PAPI_Indicators'!$A$2:$BL$183,COLUMN('2024_PAPI_Indicators'!T18),0)</f>
        <v>0.3496767879</v>
      </c>
      <c r="W19" s="24">
        <f>VLOOKUP($A19,'2024_PAPI_Indicators'!$A$2:$BL$183,COLUMN('2024_PAPI_Indicators'!U18),0)</f>
        <v>0.4521794915</v>
      </c>
      <c r="X19" s="24">
        <f>VLOOKUP($A19,'2024_PAPI_Indicators'!$A$2:$BL$183,COLUMN('2024_PAPI_Indicators'!V18),0)</f>
        <v>0.3863866925</v>
      </c>
      <c r="Y19" s="24">
        <f>VLOOKUP($A19,'2024_PAPI_Indicators'!$A$2:$BL$183,COLUMN('2024_PAPI_Indicators'!W18),0)</f>
        <v>0.389968127</v>
      </c>
      <c r="Z19" s="24">
        <f>VLOOKUP($A19,'2024_PAPI_Indicators'!$A$2:$BL$183,COLUMN('2024_PAPI_Indicators'!X18),0)</f>
        <v>0.4737919271</v>
      </c>
      <c r="AA19" s="24">
        <f>VLOOKUP($A19,'2024_PAPI_Indicators'!$A$2:$BL$183,COLUMN('2024_PAPI_Indicators'!Y18),0)</f>
        <v>0.3151655495</v>
      </c>
      <c r="AB19" s="24">
        <f>VLOOKUP($A19,'2024_PAPI_Indicators'!$A$2:$BL$183,COLUMN('2024_PAPI_Indicators'!Z18),0)</f>
        <v>0.3865374029</v>
      </c>
      <c r="AC19" s="24">
        <f>VLOOKUP($A19,'2024_PAPI_Indicators'!$A$2:$BL$183,COLUMN('2024_PAPI_Indicators'!AA18),0)</f>
        <v>0.4442780912</v>
      </c>
      <c r="AD19" s="24">
        <f>VLOOKUP($A19,'2024_PAPI_Indicators'!$A$2:$BL$183,COLUMN('2024_PAPI_Indicators'!AB18),0)</f>
        <v>0.4729325771</v>
      </c>
      <c r="AE19" s="24">
        <f>VLOOKUP($A19,'2024_PAPI_Indicators'!$A$2:$BL$183,COLUMN('2024_PAPI_Indicators'!AC18),0)</f>
        <v>0.4938941002</v>
      </c>
      <c r="AF19" s="24">
        <f>VLOOKUP($A19,'2024_PAPI_Indicators'!$A$2:$BL$183,COLUMN('2024_PAPI_Indicators'!AD18),0)</f>
        <v>0.5449545383</v>
      </c>
      <c r="AG19" s="24">
        <f>VLOOKUP($A19,'2024_PAPI_Indicators'!$A$2:$BL$183,COLUMN('2024_PAPI_Indicators'!AE18),0)</f>
        <v>0.510448873</v>
      </c>
      <c r="AH19" s="24">
        <f>VLOOKUP($A19,'2024_PAPI_Indicators'!$A$2:$BL$183,COLUMN('2024_PAPI_Indicators'!AF18),0)</f>
        <v>0.47536695</v>
      </c>
      <c r="AI19" s="24">
        <f>VLOOKUP($A19,'2024_PAPI_Indicators'!$A$2:$BL$183,COLUMN('2024_PAPI_Indicators'!AG18),0)</f>
        <v>0.5393161774</v>
      </c>
      <c r="AJ19" s="24">
        <f>VLOOKUP($A19,'2024_PAPI_Indicators'!$A$2:$BL$183,COLUMN('2024_PAPI_Indicators'!AH18),0)</f>
        <v>0.3463062048</v>
      </c>
      <c r="AK19" s="24">
        <f>VLOOKUP($A19,'2024_PAPI_Indicators'!$A$2:$BL$183,COLUMN('2024_PAPI_Indicators'!AI18),0)</f>
        <v>0.3414290547</v>
      </c>
      <c r="AL19" s="24">
        <f>VLOOKUP($A19,'2024_PAPI_Indicators'!$A$2:$BL$183,COLUMN('2024_PAPI_Indicators'!AJ18),0)</f>
        <v>0.4226293266</v>
      </c>
      <c r="AM19" s="24">
        <f>VLOOKUP($A19,'2024_PAPI_Indicators'!$A$2:$BL$183,COLUMN('2024_PAPI_Indicators'!AK18),0)</f>
        <v>0.4025133252</v>
      </c>
      <c r="AN19" s="24">
        <f>VLOOKUP($A19,'2024_PAPI_Indicators'!$A$2:$BL$183,COLUMN('2024_PAPI_Indicators'!AL18),0)</f>
        <v>0.2602463961</v>
      </c>
      <c r="AO19" s="24">
        <f>VLOOKUP($A19,'2024_PAPI_Indicators'!$A$2:$BL$183,COLUMN('2024_PAPI_Indicators'!AM18),0)</f>
        <v>0.5038975477</v>
      </c>
      <c r="AP19" s="24">
        <f>VLOOKUP($A19,'2024_PAPI_Indicators'!$A$2:$BL$183,COLUMN('2024_PAPI_Indicators'!AN18),0)</f>
        <v>0.6312033534</v>
      </c>
      <c r="AQ19" s="24">
        <f>VLOOKUP($A19,'2024_PAPI_Indicators'!$A$2:$BL$183,COLUMN('2024_PAPI_Indicators'!AO18),0)</f>
        <v>0.4293234646</v>
      </c>
      <c r="AR19" s="24">
        <f>VLOOKUP($A19,'2024_PAPI_Indicators'!$A$2:$BL$183,COLUMN('2024_PAPI_Indicators'!AP18),0)</f>
        <v>0.3329493701</v>
      </c>
      <c r="AS19" s="24">
        <f>VLOOKUP($A19,'2024_PAPI_Indicators'!$A$2:$BL$183,COLUMN('2024_PAPI_Indicators'!AQ18),0)</f>
        <v>0.409776777</v>
      </c>
      <c r="AT19" s="24">
        <f>VLOOKUP($A19,'2024_PAPI_Indicators'!$A$2:$BL$183,COLUMN('2024_PAPI_Indicators'!AR18),0)</f>
        <v>0.3490307629</v>
      </c>
      <c r="AU19" s="24">
        <f>VLOOKUP($A19,'2024_PAPI_Indicators'!$A$2:$BL$183,COLUMN('2024_PAPI_Indicators'!AS18),0)</f>
        <v>0.3422402442</v>
      </c>
      <c r="AV19" s="24">
        <f>VLOOKUP($A19,'2024_PAPI_Indicators'!$A$2:$BL$183,COLUMN('2024_PAPI_Indicators'!AT18),0)</f>
        <v>0.4412682354</v>
      </c>
      <c r="AW19" s="24">
        <f>VLOOKUP($A19,'2024_PAPI_Indicators'!$A$2:$BL$183,COLUMN('2024_PAPI_Indicators'!AU18),0)</f>
        <v>0.4648841918</v>
      </c>
      <c r="AX19" s="24">
        <f>VLOOKUP($A19,'2024_PAPI_Indicators'!$A$2:$BL$183,COLUMN('2024_PAPI_Indicators'!AV18),0)</f>
        <v>0.2939717174</v>
      </c>
      <c r="AY19" s="24">
        <f>VLOOKUP($A19,'2024_PAPI_Indicators'!$A$2:$BL$183,COLUMN('2024_PAPI_Indicators'!AW18),0)</f>
        <v>0.2352984548</v>
      </c>
      <c r="AZ19" s="24">
        <f>VLOOKUP($A19,'2024_PAPI_Indicators'!$A$2:$BL$183,COLUMN('2024_PAPI_Indicators'!AX18),0)</f>
        <v>0.3867591619</v>
      </c>
      <c r="BA19" s="24">
        <f>VLOOKUP($A19,'2024_PAPI_Indicators'!$A$2:$BL$183,COLUMN('2024_PAPI_Indicators'!AY18),0)</f>
        <v>0.4715946615</v>
      </c>
      <c r="BB19" s="24">
        <f>VLOOKUP($A19,'2024_PAPI_Indicators'!$A$2:$BL$183,COLUMN('2024_PAPI_Indicators'!AZ18),0)</f>
        <v>0.1554691344</v>
      </c>
      <c r="BC19" s="25" t="str">
        <f>VLOOKUP($A19,'2024_PAPI_Indicators'!$A$2:$BL$183,COLUMN('2024_PAPI_Indicators'!BA18),0)</f>
        <v/>
      </c>
      <c r="BD19" s="24">
        <f>VLOOKUP($A19,'2024_PAPI_Indicators'!$A$2:$BL$183,COLUMN('2024_PAPI_Indicators'!BB18),0)</f>
        <v>0.3236560822</v>
      </c>
      <c r="BE19" s="24">
        <f>VLOOKUP($A19,'2024_PAPI_Indicators'!$A$2:$BL$183,COLUMN('2024_PAPI_Indicators'!BC18),0)</f>
        <v>0.2420423329</v>
      </c>
      <c r="BF19" s="24">
        <f>VLOOKUP($A19,'2024_PAPI_Indicators'!$A$2:$BL$183,COLUMN('2024_PAPI_Indicators'!BD18),0)</f>
        <v>0.3229486942</v>
      </c>
      <c r="BG19" s="24">
        <f>VLOOKUP($A19,'2024_PAPI_Indicators'!$A$2:$BL$183,COLUMN('2024_PAPI_Indicators'!BE18),0)</f>
        <v>0.3038337231</v>
      </c>
      <c r="BH19" s="24">
        <f>VLOOKUP($A19,'2024_PAPI_Indicators'!$A$2:$BL$183,COLUMN('2024_PAPI_Indicators'!BF18),0)</f>
        <v>0.3177935183</v>
      </c>
      <c r="BI19" s="24">
        <f>VLOOKUP($A19,'2024_PAPI_Indicators'!$A$2:$BL$183,COLUMN('2024_PAPI_Indicators'!BG18),0)</f>
        <v>0.2887589931</v>
      </c>
      <c r="BJ19" s="24">
        <f>VLOOKUP($A19,'2024_PAPI_Indicators'!$A$2:$BL$183,COLUMN('2024_PAPI_Indicators'!BH18),0)</f>
        <v>0.3032314181</v>
      </c>
      <c r="BK19" s="24">
        <f>VLOOKUP($A19,'2024_PAPI_Indicators'!$A$2:$BL$183,COLUMN('2024_PAPI_Indicators'!BI18),0)</f>
        <v>0.3103435636</v>
      </c>
      <c r="BL19" s="24">
        <f>VLOOKUP($A19,'2024_PAPI_Indicators'!$A$2:$BL$183,COLUMN('2024_PAPI_Indicators'!BJ18),0)</f>
        <v>0.3673703074</v>
      </c>
      <c r="BM19" s="24">
        <f>VLOOKUP($A19,'2024_PAPI_Indicators'!$A$2:$BL$183,COLUMN('2024_PAPI_Indicators'!BK18),0)</f>
        <v>0.348502934</v>
      </c>
      <c r="BN19" s="24">
        <f>VLOOKUP($A19,'2024_PAPI_Indicators'!$A$2:$BL$183,COLUMN('2024_PAPI_Indicators'!BL18),0)</f>
        <v>0.3536666334</v>
      </c>
      <c r="BO19" s="11"/>
      <c r="BP19" s="11"/>
      <c r="BQ19" s="11"/>
      <c r="BR19" s="11"/>
      <c r="BS19" s="11"/>
    </row>
    <row r="20" ht="13.5" customHeight="1">
      <c r="A20" s="11" t="s">
        <v>105</v>
      </c>
      <c r="B20" s="11" t="s">
        <v>106</v>
      </c>
      <c r="C20" s="12" t="s">
        <v>83</v>
      </c>
      <c r="D20" s="24">
        <f>VLOOKUP($A20,'2024_PAPI_Indicators'!$A$2:$BL$183,COLUMN('2024_PAPI_Indicators'!B19),0)</f>
        <v>0.4561282694</v>
      </c>
      <c r="E20" s="24">
        <f>VLOOKUP($A20,'2024_PAPI_Indicators'!$A$2:$BL$183,COLUMN('2024_PAPI_Indicators'!C19),0)</f>
        <v>0.4561939538</v>
      </c>
      <c r="F20" s="24">
        <f>VLOOKUP($A20,'2024_PAPI_Indicators'!$A$2:$BL$183,COLUMN('2024_PAPI_Indicators'!D19),0)</f>
        <v>0.2936109006</v>
      </c>
      <c r="G20" s="24">
        <f>VLOOKUP($A20,'2024_PAPI_Indicators'!$A$2:$BL$183,COLUMN('2024_PAPI_Indicators'!E19),0)</f>
        <v>0.454859674</v>
      </c>
      <c r="H20" s="24">
        <f>VLOOKUP($A20,'2024_PAPI_Indicators'!$A$2:$BL$183,COLUMN('2024_PAPI_Indicators'!F19),0)</f>
        <v>0.5770440102</v>
      </c>
      <c r="I20" s="24">
        <f>VLOOKUP($A20,'2024_PAPI_Indicators'!$A$2:$BL$183,COLUMN('2024_PAPI_Indicators'!G19),0)</f>
        <v>0.4035050273</v>
      </c>
      <c r="J20" s="24">
        <f>VLOOKUP($A20,'2024_PAPI_Indicators'!$A$2:$BL$183,COLUMN('2024_PAPI_Indicators'!H19),0)</f>
        <v>0.45921579</v>
      </c>
      <c r="K20" s="24">
        <f>VLOOKUP($A20,'2024_PAPI_Indicators'!$A$2:$BL$183,COLUMN('2024_PAPI_Indicators'!I19),0)</f>
        <v>0.428876847</v>
      </c>
      <c r="L20" s="24">
        <f>VLOOKUP($A20,'2024_PAPI_Indicators'!$A$2:$BL$183,COLUMN('2024_PAPI_Indicators'!J19),0)</f>
        <v>0.4782256484</v>
      </c>
      <c r="M20" s="24">
        <f>VLOOKUP($A20,'2024_PAPI_Indicators'!$A$2:$BL$183,COLUMN('2024_PAPI_Indicators'!K19),0)</f>
        <v>0.6561579108</v>
      </c>
      <c r="N20" s="24">
        <f>VLOOKUP($A20,'2024_PAPI_Indicators'!$A$2:$BL$183,COLUMN('2024_PAPI_Indicators'!L19),0)</f>
        <v>0.5659080148</v>
      </c>
      <c r="O20" s="24">
        <f>VLOOKUP($A20,'2024_PAPI_Indicators'!$A$2:$BL$183,COLUMN('2024_PAPI_Indicators'!M19),0)</f>
        <v>0.5891206264</v>
      </c>
      <c r="P20" s="24">
        <f>VLOOKUP($A20,'2024_PAPI_Indicators'!$A$2:$BL$183,COLUMN('2024_PAPI_Indicators'!N19),0)</f>
        <v>0.8512998223</v>
      </c>
      <c r="Q20" s="24">
        <f>VLOOKUP($A20,'2024_PAPI_Indicators'!$A$2:$BL$183,COLUMN('2024_PAPI_Indicators'!O19),0)</f>
        <v>0.4585713744</v>
      </c>
      <c r="R20" s="24">
        <f>VLOOKUP($A20,'2024_PAPI_Indicators'!$A$2:$BL$183,COLUMN('2024_PAPI_Indicators'!P19),0)</f>
        <v>0.4969220459</v>
      </c>
      <c r="S20" s="24">
        <f>VLOOKUP($A20,'2024_PAPI_Indicators'!$A$2:$BL$183,COLUMN('2024_PAPI_Indicators'!Q19),0)</f>
        <v>0.3821807802</v>
      </c>
      <c r="T20" s="25" t="str">
        <f>VLOOKUP($A20,'2024_PAPI_Indicators'!$A$2:$BL$183,COLUMN('2024_PAPI_Indicators'!R19),0)</f>
        <v/>
      </c>
      <c r="U20" s="24">
        <f>VLOOKUP($A20,'2024_PAPI_Indicators'!$A$2:$BL$183,COLUMN('2024_PAPI_Indicators'!S19),0)</f>
        <v>0.6904194951</v>
      </c>
      <c r="V20" s="24">
        <f>VLOOKUP($A20,'2024_PAPI_Indicators'!$A$2:$BL$183,COLUMN('2024_PAPI_Indicators'!T19),0)</f>
        <v>0.4967678785</v>
      </c>
      <c r="W20" s="24">
        <f>VLOOKUP($A20,'2024_PAPI_Indicators'!$A$2:$BL$183,COLUMN('2024_PAPI_Indicators'!U19),0)</f>
        <v>0.5521208048</v>
      </c>
      <c r="X20" s="24">
        <f>VLOOKUP($A20,'2024_PAPI_Indicators'!$A$2:$BL$183,COLUMN('2024_PAPI_Indicators'!V19),0)</f>
        <v>0.5116577744</v>
      </c>
      <c r="Y20" s="24">
        <f>VLOOKUP($A20,'2024_PAPI_Indicators'!$A$2:$BL$183,COLUMN('2024_PAPI_Indicators'!W19),0)</f>
        <v>0.5048034787</v>
      </c>
      <c r="Z20" s="24">
        <f>VLOOKUP($A20,'2024_PAPI_Indicators'!$A$2:$BL$183,COLUMN('2024_PAPI_Indicators'!X19),0)</f>
        <v>0.6623316407</v>
      </c>
      <c r="AA20" s="24">
        <f>VLOOKUP($A20,'2024_PAPI_Indicators'!$A$2:$BL$183,COLUMN('2024_PAPI_Indicators'!Y19),0)</f>
        <v>0.3708751202</v>
      </c>
      <c r="AB20" s="24">
        <f>VLOOKUP($A20,'2024_PAPI_Indicators'!$A$2:$BL$183,COLUMN('2024_PAPI_Indicators'!Z19),0)</f>
        <v>0.4642328024</v>
      </c>
      <c r="AC20" s="24">
        <f>VLOOKUP($A20,'2024_PAPI_Indicators'!$A$2:$BL$183,COLUMN('2024_PAPI_Indicators'!AA19),0)</f>
        <v>0.5420740247</v>
      </c>
      <c r="AD20" s="24">
        <f>VLOOKUP($A20,'2024_PAPI_Indicators'!$A$2:$BL$183,COLUMN('2024_PAPI_Indicators'!AB19),0)</f>
        <v>0.6338371038</v>
      </c>
      <c r="AE20" s="24">
        <f>VLOOKUP($A20,'2024_PAPI_Indicators'!$A$2:$BL$183,COLUMN('2024_PAPI_Indicators'!AC19),0)</f>
        <v>0.5461059213</v>
      </c>
      <c r="AF20" s="24">
        <f>VLOOKUP($A20,'2024_PAPI_Indicators'!$A$2:$BL$183,COLUMN('2024_PAPI_Indicators'!AD19),0)</f>
        <v>0.6433487535</v>
      </c>
      <c r="AG20" s="24">
        <f>VLOOKUP($A20,'2024_PAPI_Indicators'!$A$2:$BL$183,COLUMN('2024_PAPI_Indicators'!AE19),0)</f>
        <v>0.6283451319</v>
      </c>
      <c r="AH20" s="24">
        <f>VLOOKUP($A20,'2024_PAPI_Indicators'!$A$2:$BL$183,COLUMN('2024_PAPI_Indicators'!AF19),0)</f>
        <v>0.5252786279</v>
      </c>
      <c r="AI20" s="24">
        <f>VLOOKUP($A20,'2024_PAPI_Indicators'!$A$2:$BL$183,COLUMN('2024_PAPI_Indicators'!AG19),0)</f>
        <v>0.6308805943</v>
      </c>
      <c r="AJ20" s="24">
        <f>VLOOKUP($A20,'2024_PAPI_Indicators'!$A$2:$BL$183,COLUMN('2024_PAPI_Indicators'!AH19),0)</f>
        <v>0.4141601324</v>
      </c>
      <c r="AK20" s="24">
        <f>VLOOKUP($A20,'2024_PAPI_Indicators'!$A$2:$BL$183,COLUMN('2024_PAPI_Indicators'!AI19),0)</f>
        <v>0.4281295836</v>
      </c>
      <c r="AL20" s="24">
        <f>VLOOKUP($A20,'2024_PAPI_Indicators'!$A$2:$BL$183,COLUMN('2024_PAPI_Indicators'!AJ19),0)</f>
        <v>0.4550133944</v>
      </c>
      <c r="AM20" s="24">
        <f>VLOOKUP($A20,'2024_PAPI_Indicators'!$A$2:$BL$183,COLUMN('2024_PAPI_Indicators'!AK19),0)</f>
        <v>0.5212609768</v>
      </c>
      <c r="AN20" s="24">
        <f>VLOOKUP($A20,'2024_PAPI_Indicators'!$A$2:$BL$183,COLUMN('2024_PAPI_Indicators'!AL19),0)</f>
        <v>0.3104133904</v>
      </c>
      <c r="AO20" s="24">
        <f>VLOOKUP($A20,'2024_PAPI_Indicators'!$A$2:$BL$183,COLUMN('2024_PAPI_Indicators'!AM19),0)</f>
        <v>0.5319668055</v>
      </c>
      <c r="AP20" s="24">
        <f>VLOOKUP($A20,'2024_PAPI_Indicators'!$A$2:$BL$183,COLUMN('2024_PAPI_Indicators'!AN19),0)</f>
        <v>0.8850259185</v>
      </c>
      <c r="AQ20" s="24">
        <f>VLOOKUP($A20,'2024_PAPI_Indicators'!$A$2:$BL$183,COLUMN('2024_PAPI_Indicators'!AO19),0)</f>
        <v>0.4983516932</v>
      </c>
      <c r="AR20" s="24">
        <f>VLOOKUP($A20,'2024_PAPI_Indicators'!$A$2:$BL$183,COLUMN('2024_PAPI_Indicators'!AP19),0)</f>
        <v>0.4406450689</v>
      </c>
      <c r="AS20" s="24">
        <f>VLOOKUP($A20,'2024_PAPI_Indicators'!$A$2:$BL$183,COLUMN('2024_PAPI_Indicators'!AQ19),0)</f>
        <v>0.4848030508</v>
      </c>
      <c r="AT20" s="24">
        <f>VLOOKUP($A20,'2024_PAPI_Indicators'!$A$2:$BL$183,COLUMN('2024_PAPI_Indicators'!AR19),0)</f>
        <v>0.3849751353</v>
      </c>
      <c r="AU20" s="24">
        <f>VLOOKUP($A20,'2024_PAPI_Indicators'!$A$2:$BL$183,COLUMN('2024_PAPI_Indicators'!AS19),0)</f>
        <v>0.4198144376</v>
      </c>
      <c r="AV20" s="24">
        <f>VLOOKUP($A20,'2024_PAPI_Indicators'!$A$2:$BL$183,COLUMN('2024_PAPI_Indicators'!AT19),0)</f>
        <v>0.4547380507</v>
      </c>
      <c r="AW20" s="24">
        <f>VLOOKUP($A20,'2024_PAPI_Indicators'!$A$2:$BL$183,COLUMN('2024_PAPI_Indicators'!AU19),0)</f>
        <v>0.4852108955</v>
      </c>
      <c r="AX20" s="24">
        <f>VLOOKUP($A20,'2024_PAPI_Indicators'!$A$2:$BL$183,COLUMN('2024_PAPI_Indicators'!AV19),0)</f>
        <v>0.3078053296</v>
      </c>
      <c r="AY20" s="24">
        <f>VLOOKUP($A20,'2024_PAPI_Indicators'!$A$2:$BL$183,COLUMN('2024_PAPI_Indicators'!AW19),0)</f>
        <v>0.2762927115</v>
      </c>
      <c r="AZ20" s="24">
        <f>VLOOKUP($A20,'2024_PAPI_Indicators'!$A$2:$BL$183,COLUMN('2024_PAPI_Indicators'!AX19),0)</f>
        <v>0.3910465539</v>
      </c>
      <c r="BA20" s="24">
        <f>VLOOKUP($A20,'2024_PAPI_Indicators'!$A$2:$BL$183,COLUMN('2024_PAPI_Indicators'!AY19),0)</f>
        <v>0.5936104655</v>
      </c>
      <c r="BB20" s="24">
        <f>VLOOKUP($A20,'2024_PAPI_Indicators'!$A$2:$BL$183,COLUMN('2024_PAPI_Indicators'!AZ19),0)</f>
        <v>0.1705628186</v>
      </c>
      <c r="BC20" s="25" t="str">
        <f>VLOOKUP($A20,'2024_PAPI_Indicators'!$A$2:$BL$183,COLUMN('2024_PAPI_Indicators'!BA19),0)</f>
        <v/>
      </c>
      <c r="BD20" s="24">
        <f>VLOOKUP($A20,'2024_PAPI_Indicators'!$A$2:$BL$183,COLUMN('2024_PAPI_Indicators'!BB19),0)</f>
        <v>0.3566222787</v>
      </c>
      <c r="BE20" s="24">
        <f>VLOOKUP($A20,'2024_PAPI_Indicators'!$A$2:$BL$183,COLUMN('2024_PAPI_Indicators'!BC19),0)</f>
        <v>0.2646928132</v>
      </c>
      <c r="BF20" s="24">
        <f>VLOOKUP($A20,'2024_PAPI_Indicators'!$A$2:$BL$183,COLUMN('2024_PAPI_Indicators'!BD19),0)</f>
        <v>0.355258584</v>
      </c>
      <c r="BG20" s="24">
        <f>VLOOKUP($A20,'2024_PAPI_Indicators'!$A$2:$BL$183,COLUMN('2024_PAPI_Indicators'!BE19),0)</f>
        <v>0.3080529273</v>
      </c>
      <c r="BH20" s="24">
        <f>VLOOKUP($A20,'2024_PAPI_Indicators'!$A$2:$BL$183,COLUMN('2024_PAPI_Indicators'!BF19),0)</f>
        <v>0.3490174413</v>
      </c>
      <c r="BI20" s="24">
        <f>VLOOKUP($A20,'2024_PAPI_Indicators'!$A$2:$BL$183,COLUMN('2024_PAPI_Indicators'!BG19),0)</f>
        <v>0.3343020976</v>
      </c>
      <c r="BJ20" s="24">
        <f>VLOOKUP($A20,'2024_PAPI_Indicators'!$A$2:$BL$183,COLUMN('2024_PAPI_Indicators'!BH19),0)</f>
        <v>0.4058998227</v>
      </c>
      <c r="BK20" s="24">
        <f>VLOOKUP($A20,'2024_PAPI_Indicators'!$A$2:$BL$183,COLUMN('2024_PAPI_Indicators'!BI19),0)</f>
        <v>0.3389571011</v>
      </c>
      <c r="BL20" s="24">
        <f>VLOOKUP($A20,'2024_PAPI_Indicators'!$A$2:$BL$183,COLUMN('2024_PAPI_Indicators'!BJ19),0)</f>
        <v>0.4574062526</v>
      </c>
      <c r="BM20" s="24">
        <f>VLOOKUP($A20,'2024_PAPI_Indicators'!$A$2:$BL$183,COLUMN('2024_PAPI_Indicators'!BK19),0)</f>
        <v>0.3678511083</v>
      </c>
      <c r="BN20" s="24">
        <f>VLOOKUP($A20,'2024_PAPI_Indicators'!$A$2:$BL$183,COLUMN('2024_PAPI_Indicators'!BL19),0)</f>
        <v>0.40972206</v>
      </c>
      <c r="BO20" s="11"/>
      <c r="BP20" s="11"/>
      <c r="BQ20" s="11"/>
      <c r="BR20" s="11"/>
      <c r="BS20" s="11"/>
    </row>
    <row r="21" ht="13.5" customHeight="1">
      <c r="A21" s="11" t="s">
        <v>107</v>
      </c>
      <c r="B21" s="11" t="s">
        <v>108</v>
      </c>
      <c r="C21" s="12" t="s">
        <v>83</v>
      </c>
      <c r="D21" s="24">
        <f>VLOOKUP($A21,'2024_PAPI_Indicators'!$A$2:$BL$183,COLUMN('2024_PAPI_Indicators'!B20),0)</f>
        <v>0.5022336841</v>
      </c>
      <c r="E21" s="24">
        <f>VLOOKUP($A21,'2024_PAPI_Indicators'!$A$2:$BL$183,COLUMN('2024_PAPI_Indicators'!C20),0)</f>
        <v>0.6014026999</v>
      </c>
      <c r="F21" s="24">
        <f>VLOOKUP($A21,'2024_PAPI_Indicators'!$A$2:$BL$183,COLUMN('2024_PAPI_Indicators'!D20),0)</f>
        <v>0.3475154936</v>
      </c>
      <c r="G21" s="24">
        <f>VLOOKUP($A21,'2024_PAPI_Indicators'!$A$2:$BL$183,COLUMN('2024_PAPI_Indicators'!E20),0)</f>
        <v>0.7428977489</v>
      </c>
      <c r="H21" s="24">
        <f>VLOOKUP($A21,'2024_PAPI_Indicators'!$A$2:$BL$183,COLUMN('2024_PAPI_Indicators'!F20),0)</f>
        <v>0.4242803752</v>
      </c>
      <c r="I21" s="24">
        <f>VLOOKUP($A21,'2024_PAPI_Indicators'!$A$2:$BL$183,COLUMN('2024_PAPI_Indicators'!G20),0)</f>
        <v>0.5844618678</v>
      </c>
      <c r="J21" s="24">
        <f>VLOOKUP($A21,'2024_PAPI_Indicators'!$A$2:$BL$183,COLUMN('2024_PAPI_Indicators'!H20),0)</f>
        <v>0.6484159231</v>
      </c>
      <c r="K21" s="24">
        <f>VLOOKUP($A21,'2024_PAPI_Indicators'!$A$2:$BL$183,COLUMN('2024_PAPI_Indicators'!I20),0)</f>
        <v>0.4965533912</v>
      </c>
      <c r="L21" s="24">
        <f>VLOOKUP($A21,'2024_PAPI_Indicators'!$A$2:$BL$183,COLUMN('2024_PAPI_Indicators'!J20),0)</f>
        <v>0.8207806945</v>
      </c>
      <c r="M21" s="24">
        <f>VLOOKUP($A21,'2024_PAPI_Indicators'!$A$2:$BL$183,COLUMN('2024_PAPI_Indicators'!K20),0)</f>
        <v>0.4369905293</v>
      </c>
      <c r="N21" s="24">
        <f>VLOOKUP($A21,'2024_PAPI_Indicators'!$A$2:$BL$183,COLUMN('2024_PAPI_Indicators'!L20),0)</f>
        <v>0.864716053</v>
      </c>
      <c r="O21" s="24">
        <f>VLOOKUP($A21,'2024_PAPI_Indicators'!$A$2:$BL$183,COLUMN('2024_PAPI_Indicators'!M20),0)</f>
        <v>0.5092312098</v>
      </c>
      <c r="P21" s="24">
        <f>VLOOKUP($A21,'2024_PAPI_Indicators'!$A$2:$BL$183,COLUMN('2024_PAPI_Indicators'!N20),0)</f>
        <v>0.3059794605</v>
      </c>
      <c r="Q21" s="24">
        <f>VLOOKUP($A21,'2024_PAPI_Indicators'!$A$2:$BL$183,COLUMN('2024_PAPI_Indicators'!O20),0)</f>
        <v>0.8422400951</v>
      </c>
      <c r="R21" s="24">
        <f>VLOOKUP($A21,'2024_PAPI_Indicators'!$A$2:$BL$183,COLUMN('2024_PAPI_Indicators'!P20),0)</f>
        <v>0.9181761742</v>
      </c>
      <c r="S21" s="24">
        <f>VLOOKUP($A21,'2024_PAPI_Indicators'!$A$2:$BL$183,COLUMN('2024_PAPI_Indicators'!Q20),0)</f>
        <v>0.508374095</v>
      </c>
      <c r="T21" s="25" t="str">
        <f>VLOOKUP($A21,'2024_PAPI_Indicators'!$A$2:$BL$183,COLUMN('2024_PAPI_Indicators'!R20),0)</f>
        <v/>
      </c>
      <c r="U21" s="24">
        <f>VLOOKUP($A21,'2024_PAPI_Indicators'!$A$2:$BL$183,COLUMN('2024_PAPI_Indicators'!S20),0)</f>
        <v>0.8017315865</v>
      </c>
      <c r="V21" s="24">
        <f>VLOOKUP($A21,'2024_PAPI_Indicators'!$A$2:$BL$183,COLUMN('2024_PAPI_Indicators'!T20),0)</f>
        <v>0.992059648</v>
      </c>
      <c r="W21" s="24">
        <f>VLOOKUP($A21,'2024_PAPI_Indicators'!$A$2:$BL$183,COLUMN('2024_PAPI_Indicators'!U20),0)</f>
        <v>0.8684889078</v>
      </c>
      <c r="X21" s="24">
        <f>VLOOKUP($A21,'2024_PAPI_Indicators'!$A$2:$BL$183,COLUMN('2024_PAPI_Indicators'!V20),0)</f>
        <v>0.9604490995</v>
      </c>
      <c r="Y21" s="24">
        <f>VLOOKUP($A21,'2024_PAPI_Indicators'!$A$2:$BL$183,COLUMN('2024_PAPI_Indicators'!W20),0)</f>
        <v>0.9437592626</v>
      </c>
      <c r="Z21" s="24">
        <f>VLOOKUP($A21,'2024_PAPI_Indicators'!$A$2:$BL$183,COLUMN('2024_PAPI_Indicators'!X20),0)</f>
        <v>0.8694290519</v>
      </c>
      <c r="AA21" s="24">
        <f>VLOOKUP($A21,'2024_PAPI_Indicators'!$A$2:$BL$183,COLUMN('2024_PAPI_Indicators'!Y20),0)</f>
        <v>0.6208396554</v>
      </c>
      <c r="AB21" s="24">
        <f>VLOOKUP($A21,'2024_PAPI_Indicators'!$A$2:$BL$183,COLUMN('2024_PAPI_Indicators'!Z20),0)</f>
        <v>0.845852077</v>
      </c>
      <c r="AC21" s="24">
        <f>VLOOKUP($A21,'2024_PAPI_Indicators'!$A$2:$BL$183,COLUMN('2024_PAPI_Indicators'!AA20),0)</f>
        <v>0.730009377</v>
      </c>
      <c r="AD21" s="24">
        <f>VLOOKUP($A21,'2024_PAPI_Indicators'!$A$2:$BL$183,COLUMN('2024_PAPI_Indicators'!AB20),0)</f>
        <v>0.7422053218</v>
      </c>
      <c r="AE21" s="24">
        <f>VLOOKUP($A21,'2024_PAPI_Indicators'!$A$2:$BL$183,COLUMN('2024_PAPI_Indicators'!AC20),0)</f>
        <v>0.7042741179</v>
      </c>
      <c r="AF21" s="24">
        <f>VLOOKUP($A21,'2024_PAPI_Indicators'!$A$2:$BL$183,COLUMN('2024_PAPI_Indicators'!AD20),0)</f>
        <v>0.7349707484</v>
      </c>
      <c r="AG21" s="24">
        <f>VLOOKUP($A21,'2024_PAPI_Indicators'!$A$2:$BL$183,COLUMN('2024_PAPI_Indicators'!AE20),0)</f>
        <v>0.8463567495</v>
      </c>
      <c r="AH21" s="24">
        <f>VLOOKUP($A21,'2024_PAPI_Indicators'!$A$2:$BL$183,COLUMN('2024_PAPI_Indicators'!AF20),0)</f>
        <v>0.8837188482</v>
      </c>
      <c r="AI21" s="24">
        <f>VLOOKUP($A21,'2024_PAPI_Indicators'!$A$2:$BL$183,COLUMN('2024_PAPI_Indicators'!AG20),0)</f>
        <v>0.3098508716</v>
      </c>
      <c r="AJ21" s="24">
        <f>VLOOKUP($A21,'2024_PAPI_Indicators'!$A$2:$BL$183,COLUMN('2024_PAPI_Indicators'!AH20),0)</f>
        <v>0.9721406102</v>
      </c>
      <c r="AK21" s="24">
        <f>VLOOKUP($A21,'2024_PAPI_Indicators'!$A$2:$BL$183,COLUMN('2024_PAPI_Indicators'!AI20),0)</f>
        <v>0.7884656191</v>
      </c>
      <c r="AL21" s="24">
        <f>VLOOKUP($A21,'2024_PAPI_Indicators'!$A$2:$BL$183,COLUMN('2024_PAPI_Indicators'!AJ20),0)</f>
        <v>1</v>
      </c>
      <c r="AM21" s="24">
        <f>VLOOKUP($A21,'2024_PAPI_Indicators'!$A$2:$BL$183,COLUMN('2024_PAPI_Indicators'!AK20),0)</f>
        <v>0.9737036228</v>
      </c>
      <c r="AN21" s="24">
        <f>VLOOKUP($A21,'2024_PAPI_Indicators'!$A$2:$BL$183,COLUMN('2024_PAPI_Indicators'!AL20),0)</f>
        <v>0.813924551</v>
      </c>
      <c r="AO21" s="24">
        <f>VLOOKUP($A21,'2024_PAPI_Indicators'!$A$2:$BL$183,COLUMN('2024_PAPI_Indicators'!AM20),0)</f>
        <v>0.9519634843</v>
      </c>
      <c r="AP21" s="24">
        <f>VLOOKUP($A21,'2024_PAPI_Indicators'!$A$2:$BL$183,COLUMN('2024_PAPI_Indicators'!AN20),0)</f>
        <v>0.9494404793</v>
      </c>
      <c r="AQ21" s="24">
        <f>VLOOKUP($A21,'2024_PAPI_Indicators'!$A$2:$BL$183,COLUMN('2024_PAPI_Indicators'!AO20),0)</f>
        <v>0.6743297577</v>
      </c>
      <c r="AR21" s="24">
        <f>VLOOKUP($A21,'2024_PAPI_Indicators'!$A$2:$BL$183,COLUMN('2024_PAPI_Indicators'!AP20),0)</f>
        <v>0.4408744872</v>
      </c>
      <c r="AS21" s="24">
        <f>VLOOKUP($A21,'2024_PAPI_Indicators'!$A$2:$BL$183,COLUMN('2024_PAPI_Indicators'!AQ20),0)</f>
        <v>0.5742562413</v>
      </c>
      <c r="AT21" s="24">
        <f>VLOOKUP($A21,'2024_PAPI_Indicators'!$A$2:$BL$183,COLUMN('2024_PAPI_Indicators'!AR20),0)</f>
        <v>0.844491601</v>
      </c>
      <c r="AU21" s="24">
        <f>VLOOKUP($A21,'2024_PAPI_Indicators'!$A$2:$BL$183,COLUMN('2024_PAPI_Indicators'!AS20),0)</f>
        <v>0.8134813905</v>
      </c>
      <c r="AV21" s="24">
        <f>VLOOKUP($A21,'2024_PAPI_Indicators'!$A$2:$BL$183,COLUMN('2024_PAPI_Indicators'!AT20),0)</f>
        <v>0.9341671467</v>
      </c>
      <c r="AW21" s="24">
        <f>VLOOKUP($A21,'2024_PAPI_Indicators'!$A$2:$BL$183,COLUMN('2024_PAPI_Indicators'!AU20),0)</f>
        <v>0.9575721622</v>
      </c>
      <c r="AX21" s="24">
        <f>VLOOKUP($A21,'2024_PAPI_Indicators'!$A$2:$BL$183,COLUMN('2024_PAPI_Indicators'!AV20),0)</f>
        <v>0.9400860071</v>
      </c>
      <c r="AY21" s="24">
        <f>VLOOKUP($A21,'2024_PAPI_Indicators'!$A$2:$BL$183,COLUMN('2024_PAPI_Indicators'!AW20),0)</f>
        <v>0.7138869762</v>
      </c>
      <c r="AZ21" s="24">
        <f>VLOOKUP($A21,'2024_PAPI_Indicators'!$A$2:$BL$183,COLUMN('2024_PAPI_Indicators'!AX20),0)</f>
        <v>0.9436095357</v>
      </c>
      <c r="BA21" s="24">
        <f>VLOOKUP($A21,'2024_PAPI_Indicators'!$A$2:$BL$183,COLUMN('2024_PAPI_Indicators'!AY20),0)</f>
        <v>0.7175633907</v>
      </c>
      <c r="BB21" s="24">
        <f>VLOOKUP($A21,'2024_PAPI_Indicators'!$A$2:$BL$183,COLUMN('2024_PAPI_Indicators'!AZ20),0)</f>
        <v>0.9487207532</v>
      </c>
      <c r="BC21" s="25" t="str">
        <f>VLOOKUP($A21,'2024_PAPI_Indicators'!$A$2:$BL$183,COLUMN('2024_PAPI_Indicators'!BA20),0)</f>
        <v/>
      </c>
      <c r="BD21" s="24">
        <f>VLOOKUP($A21,'2024_PAPI_Indicators'!$A$2:$BL$183,COLUMN('2024_PAPI_Indicators'!BB20),0)</f>
        <v>0.9775267839</v>
      </c>
      <c r="BE21" s="24">
        <f>VLOOKUP($A21,'2024_PAPI_Indicators'!$A$2:$BL$183,COLUMN('2024_PAPI_Indicators'!BC20),0)</f>
        <v>0.9462131262</v>
      </c>
      <c r="BF21" s="24">
        <f>VLOOKUP($A21,'2024_PAPI_Indicators'!$A$2:$BL$183,COLUMN('2024_PAPI_Indicators'!BD20),0)</f>
        <v>0.9198877811</v>
      </c>
      <c r="BG21" s="24">
        <f>VLOOKUP($A21,'2024_PAPI_Indicators'!$A$2:$BL$183,COLUMN('2024_PAPI_Indicators'!BE20),0)</f>
        <v>0.9326740503</v>
      </c>
      <c r="BH21" s="24">
        <f>VLOOKUP($A21,'2024_PAPI_Indicators'!$A$2:$BL$183,COLUMN('2024_PAPI_Indicators'!BF20),0)</f>
        <v>0.9701977968</v>
      </c>
      <c r="BI21" s="24">
        <f>VLOOKUP($A21,'2024_PAPI_Indicators'!$A$2:$BL$183,COLUMN('2024_PAPI_Indicators'!BG20),0)</f>
        <v>0.9601925015</v>
      </c>
      <c r="BJ21" s="24">
        <f>VLOOKUP($A21,'2024_PAPI_Indicators'!$A$2:$BL$183,COLUMN('2024_PAPI_Indicators'!BH20),0)</f>
        <v>0.9737221599</v>
      </c>
      <c r="BK21" s="24">
        <f>VLOOKUP($A21,'2024_PAPI_Indicators'!$A$2:$BL$183,COLUMN('2024_PAPI_Indicators'!BI20),0)</f>
        <v>1</v>
      </c>
      <c r="BL21" s="24">
        <f>VLOOKUP($A21,'2024_PAPI_Indicators'!$A$2:$BL$183,COLUMN('2024_PAPI_Indicators'!BJ20),0)</f>
        <v>1</v>
      </c>
      <c r="BM21" s="24">
        <f>VLOOKUP($A21,'2024_PAPI_Indicators'!$A$2:$BL$183,COLUMN('2024_PAPI_Indicators'!BK20),0)</f>
        <v>0.9730869532</v>
      </c>
      <c r="BN21" s="24">
        <f>VLOOKUP($A21,'2024_PAPI_Indicators'!$A$2:$BL$183,COLUMN('2024_PAPI_Indicators'!BL20),0)</f>
        <v>0.9958742857</v>
      </c>
      <c r="BO21" s="11"/>
      <c r="BP21" s="11"/>
      <c r="BQ21" s="11"/>
      <c r="BR21" s="11"/>
      <c r="BS21" s="11"/>
    </row>
    <row r="22" ht="13.5" customHeight="1">
      <c r="A22" s="11" t="s">
        <v>109</v>
      </c>
      <c r="B22" s="11" t="s">
        <v>110</v>
      </c>
      <c r="C22" s="12" t="s">
        <v>83</v>
      </c>
      <c r="D22" s="24">
        <f>VLOOKUP($A22,'2024_PAPI_Indicators'!$A$2:$BL$183,COLUMN('2024_PAPI_Indicators'!B21),0)</f>
        <v>0.8495815396</v>
      </c>
      <c r="E22" s="24">
        <f>VLOOKUP($A22,'2024_PAPI_Indicators'!$A$2:$BL$183,COLUMN('2024_PAPI_Indicators'!C21),0)</f>
        <v>0.9562018514</v>
      </c>
      <c r="F22" s="24">
        <f>VLOOKUP($A22,'2024_PAPI_Indicators'!$A$2:$BL$183,COLUMN('2024_PAPI_Indicators'!D21),0)</f>
        <v>0.9633539915</v>
      </c>
      <c r="G22" s="24">
        <f>VLOOKUP($A22,'2024_PAPI_Indicators'!$A$2:$BL$183,COLUMN('2024_PAPI_Indicators'!E21),0)</f>
        <v>0.9260216951</v>
      </c>
      <c r="H22" s="24">
        <f>VLOOKUP($A22,'2024_PAPI_Indicators'!$A$2:$BL$183,COLUMN('2024_PAPI_Indicators'!F21),0)</f>
        <v>0.9461826086</v>
      </c>
      <c r="I22" s="24">
        <f>VLOOKUP($A22,'2024_PAPI_Indicators'!$A$2:$BL$183,COLUMN('2024_PAPI_Indicators'!G21),0)</f>
        <v>0.8152349591</v>
      </c>
      <c r="J22" s="24">
        <f>VLOOKUP($A22,'2024_PAPI_Indicators'!$A$2:$BL$183,COLUMN('2024_PAPI_Indicators'!H21),0)</f>
        <v>0.8625505567</v>
      </c>
      <c r="K22" s="24">
        <f>VLOOKUP($A22,'2024_PAPI_Indicators'!$A$2:$BL$183,COLUMN('2024_PAPI_Indicators'!I21),0)</f>
        <v>0.9773247242</v>
      </c>
      <c r="L22" s="24">
        <f>VLOOKUP($A22,'2024_PAPI_Indicators'!$A$2:$BL$183,COLUMN('2024_PAPI_Indicators'!J21),0)</f>
        <v>0.8709911704</v>
      </c>
      <c r="M22" s="24">
        <f>VLOOKUP($A22,'2024_PAPI_Indicators'!$A$2:$BL$183,COLUMN('2024_PAPI_Indicators'!K21),0)</f>
        <v>0.9528800845</v>
      </c>
      <c r="N22" s="24">
        <f>VLOOKUP($A22,'2024_PAPI_Indicators'!$A$2:$BL$183,COLUMN('2024_PAPI_Indicators'!L21),0)</f>
        <v>0.7309647202</v>
      </c>
      <c r="O22" s="24">
        <f>VLOOKUP($A22,'2024_PAPI_Indicators'!$A$2:$BL$183,COLUMN('2024_PAPI_Indicators'!M21),0)</f>
        <v>0.9360092878</v>
      </c>
      <c r="P22" s="24">
        <f>VLOOKUP($A22,'2024_PAPI_Indicators'!$A$2:$BL$183,COLUMN('2024_PAPI_Indicators'!N21),0)</f>
        <v>0.9641620517</v>
      </c>
      <c r="Q22" s="24">
        <f>VLOOKUP($A22,'2024_PAPI_Indicators'!$A$2:$BL$183,COLUMN('2024_PAPI_Indicators'!O21),0)</f>
        <v>0.7236908674</v>
      </c>
      <c r="R22" s="24">
        <f>VLOOKUP($A22,'2024_PAPI_Indicators'!$A$2:$BL$183,COLUMN('2024_PAPI_Indicators'!P21),0)</f>
        <v>0.8282648921</v>
      </c>
      <c r="S22" s="24">
        <f>VLOOKUP($A22,'2024_PAPI_Indicators'!$A$2:$BL$183,COLUMN('2024_PAPI_Indicators'!Q21),0)</f>
        <v>0.9305049777</v>
      </c>
      <c r="T22" s="25" t="str">
        <f>VLOOKUP($A22,'2024_PAPI_Indicators'!$A$2:$BL$183,COLUMN('2024_PAPI_Indicators'!R21),0)</f>
        <v/>
      </c>
      <c r="U22" s="24">
        <f>VLOOKUP($A22,'2024_PAPI_Indicators'!$A$2:$BL$183,COLUMN('2024_PAPI_Indicators'!S21),0)</f>
        <v>0.7184022069</v>
      </c>
      <c r="V22" s="24">
        <f>VLOOKUP($A22,'2024_PAPI_Indicators'!$A$2:$BL$183,COLUMN('2024_PAPI_Indicators'!T21),0)</f>
        <v>0.6684311628</v>
      </c>
      <c r="W22" s="24">
        <f>VLOOKUP($A22,'2024_PAPI_Indicators'!$A$2:$BL$183,COLUMN('2024_PAPI_Indicators'!U21),0)</f>
        <v>0.8271576166</v>
      </c>
      <c r="X22" s="24">
        <f>VLOOKUP($A22,'2024_PAPI_Indicators'!$A$2:$BL$183,COLUMN('2024_PAPI_Indicators'!V21),0)</f>
        <v>0.8474887013</v>
      </c>
      <c r="Y22" s="24">
        <f>VLOOKUP($A22,'2024_PAPI_Indicators'!$A$2:$BL$183,COLUMN('2024_PAPI_Indicators'!W21),0)</f>
        <v>0.7972801924</v>
      </c>
      <c r="Z22" s="24">
        <f>VLOOKUP($A22,'2024_PAPI_Indicators'!$A$2:$BL$183,COLUMN('2024_PAPI_Indicators'!X21),0)</f>
        <v>0.8891640306</v>
      </c>
      <c r="AA22" s="24">
        <f>VLOOKUP($A22,'2024_PAPI_Indicators'!$A$2:$BL$183,COLUMN('2024_PAPI_Indicators'!Y21),0)</f>
        <v>0.9849764109</v>
      </c>
      <c r="AB22" s="24">
        <f>VLOOKUP($A22,'2024_PAPI_Indicators'!$A$2:$BL$183,COLUMN('2024_PAPI_Indicators'!Z21),0)</f>
        <v>0.7602764964</v>
      </c>
      <c r="AC22" s="24">
        <f>VLOOKUP($A22,'2024_PAPI_Indicators'!$A$2:$BL$183,COLUMN('2024_PAPI_Indicators'!AA21),0)</f>
        <v>0.8841721416</v>
      </c>
      <c r="AD22" s="24">
        <f>VLOOKUP($A22,'2024_PAPI_Indicators'!$A$2:$BL$183,COLUMN('2024_PAPI_Indicators'!AB21),0)</f>
        <v>0.8648707867</v>
      </c>
      <c r="AE22" s="24">
        <f>VLOOKUP($A22,'2024_PAPI_Indicators'!$A$2:$BL$183,COLUMN('2024_PAPI_Indicators'!AC21),0)</f>
        <v>0.9164355397</v>
      </c>
      <c r="AF22" s="24">
        <f>VLOOKUP($A22,'2024_PAPI_Indicators'!$A$2:$BL$183,COLUMN('2024_PAPI_Indicators'!AD21),0)</f>
        <v>0.9432029128</v>
      </c>
      <c r="AG22" s="24">
        <f>VLOOKUP($A22,'2024_PAPI_Indicators'!$A$2:$BL$183,COLUMN('2024_PAPI_Indicators'!AE21),0)</f>
        <v>0.7606135607</v>
      </c>
      <c r="AH22" s="24">
        <f>VLOOKUP($A22,'2024_PAPI_Indicators'!$A$2:$BL$183,COLUMN('2024_PAPI_Indicators'!AF21),0)</f>
        <v>0.8274161816</v>
      </c>
      <c r="AI22" s="24">
        <f>VLOOKUP($A22,'2024_PAPI_Indicators'!$A$2:$BL$183,COLUMN('2024_PAPI_Indicators'!AG21),0)</f>
        <v>0.9835623503</v>
      </c>
      <c r="AJ22" s="24">
        <f>VLOOKUP($A22,'2024_PAPI_Indicators'!$A$2:$BL$183,COLUMN('2024_PAPI_Indicators'!AH21),0)</f>
        <v>0.5577464104</v>
      </c>
      <c r="AK22" s="24">
        <f>VLOOKUP($A22,'2024_PAPI_Indicators'!$A$2:$BL$183,COLUMN('2024_PAPI_Indicators'!AI21),0)</f>
        <v>0.8140104413</v>
      </c>
      <c r="AL22" s="24">
        <f>VLOOKUP($A22,'2024_PAPI_Indicators'!$A$2:$BL$183,COLUMN('2024_PAPI_Indicators'!AJ21),0)</f>
        <v>0.4328535497</v>
      </c>
      <c r="AM22" s="24">
        <f>VLOOKUP($A22,'2024_PAPI_Indicators'!$A$2:$BL$183,COLUMN('2024_PAPI_Indicators'!AK21),0)</f>
        <v>0.4980074763</v>
      </c>
      <c r="AN22" s="24">
        <f>VLOOKUP($A22,'2024_PAPI_Indicators'!$A$2:$BL$183,COLUMN('2024_PAPI_Indicators'!AL21),0)</f>
        <v>0.616234839</v>
      </c>
      <c r="AO22" s="24">
        <f>VLOOKUP($A22,'2024_PAPI_Indicators'!$A$2:$BL$183,COLUMN('2024_PAPI_Indicators'!AM21),0)</f>
        <v>0.6554569006</v>
      </c>
      <c r="AP22" s="24">
        <f>VLOOKUP($A22,'2024_PAPI_Indicators'!$A$2:$BL$183,COLUMN('2024_PAPI_Indicators'!AN21),0)</f>
        <v>0.7282900214</v>
      </c>
      <c r="AQ22" s="24">
        <f>VLOOKUP($A22,'2024_PAPI_Indicators'!$A$2:$BL$183,COLUMN('2024_PAPI_Indicators'!AO21),0)</f>
        <v>0.9098514318</v>
      </c>
      <c r="AR22" s="24">
        <f>VLOOKUP($A22,'2024_PAPI_Indicators'!$A$2:$BL$183,COLUMN('2024_PAPI_Indicators'!AP21),0)</f>
        <v>0.8849397898</v>
      </c>
      <c r="AS22" s="24">
        <f>VLOOKUP($A22,'2024_PAPI_Indicators'!$A$2:$BL$183,COLUMN('2024_PAPI_Indicators'!AQ21),0)</f>
        <v>0.9305050373</v>
      </c>
      <c r="AT22" s="24">
        <f>VLOOKUP($A22,'2024_PAPI_Indicators'!$A$2:$BL$183,COLUMN('2024_PAPI_Indicators'!AR21),0)</f>
        <v>0.7519586086</v>
      </c>
      <c r="AU22" s="24">
        <f>VLOOKUP($A22,'2024_PAPI_Indicators'!$A$2:$BL$183,COLUMN('2024_PAPI_Indicators'!AS21),0)</f>
        <v>0.7157546282</v>
      </c>
      <c r="AV22" s="24">
        <f>VLOOKUP($A22,'2024_PAPI_Indicators'!$A$2:$BL$183,COLUMN('2024_PAPI_Indicators'!AT21),0)</f>
        <v>0.47374928</v>
      </c>
      <c r="AW22" s="24">
        <f>VLOOKUP($A22,'2024_PAPI_Indicators'!$A$2:$BL$183,COLUMN('2024_PAPI_Indicators'!AU21),0)</f>
        <v>0.4097113013</v>
      </c>
      <c r="AX22" s="24">
        <f>VLOOKUP($A22,'2024_PAPI_Indicators'!$A$2:$BL$183,COLUMN('2024_PAPI_Indicators'!AV21),0)</f>
        <v>0.5327452421</v>
      </c>
      <c r="AY22" s="24">
        <f>VLOOKUP($A22,'2024_PAPI_Indicators'!$A$2:$BL$183,COLUMN('2024_PAPI_Indicators'!AW21),0)</f>
        <v>0.6157136559</v>
      </c>
      <c r="AZ22" s="24">
        <f>VLOOKUP($A22,'2024_PAPI_Indicators'!$A$2:$BL$183,COLUMN('2024_PAPI_Indicators'!AX21),0)</f>
        <v>0.508050561</v>
      </c>
      <c r="BA22" s="24">
        <f>VLOOKUP($A22,'2024_PAPI_Indicators'!$A$2:$BL$183,COLUMN('2024_PAPI_Indicators'!AY21),0)</f>
        <v>0.5903100967</v>
      </c>
      <c r="BB22" s="24">
        <f>VLOOKUP($A22,'2024_PAPI_Indicators'!$A$2:$BL$183,COLUMN('2024_PAPI_Indicators'!AZ21),0)</f>
        <v>0.5593594313</v>
      </c>
      <c r="BC22" s="25" t="str">
        <f>VLOOKUP($A22,'2024_PAPI_Indicators'!$A$2:$BL$183,COLUMN('2024_PAPI_Indicators'!BA21),0)</f>
        <v/>
      </c>
      <c r="BD22" s="24">
        <f>VLOOKUP($A22,'2024_PAPI_Indicators'!$A$2:$BL$183,COLUMN('2024_PAPI_Indicators'!BB21),0)</f>
        <v>0.4959746897</v>
      </c>
      <c r="BE22" s="24">
        <f>VLOOKUP($A22,'2024_PAPI_Indicators'!$A$2:$BL$183,COLUMN('2024_PAPI_Indicators'!BC21),0)</f>
        <v>0.5000753403</v>
      </c>
      <c r="BF22" s="24">
        <f>VLOOKUP($A22,'2024_PAPI_Indicators'!$A$2:$BL$183,COLUMN('2024_PAPI_Indicators'!BD21),0)</f>
        <v>0.4618283808</v>
      </c>
      <c r="BG22" s="24">
        <f>VLOOKUP($A22,'2024_PAPI_Indicators'!$A$2:$BL$183,COLUMN('2024_PAPI_Indicators'!BE21),0)</f>
        <v>0.5667839646</v>
      </c>
      <c r="BH22" s="24">
        <f>VLOOKUP($A22,'2024_PAPI_Indicators'!$A$2:$BL$183,COLUMN('2024_PAPI_Indicators'!BF21),0)</f>
        <v>0.5049615502</v>
      </c>
      <c r="BI22" s="24">
        <f>VLOOKUP($A22,'2024_PAPI_Indicators'!$A$2:$BL$183,COLUMN('2024_PAPI_Indicators'!BG21),0)</f>
        <v>0.5965518951</v>
      </c>
      <c r="BJ22" s="24">
        <f>VLOOKUP($A22,'2024_PAPI_Indicators'!$A$2:$BL$183,COLUMN('2024_PAPI_Indicators'!BH21),0)</f>
        <v>0.4373760521</v>
      </c>
      <c r="BK22" s="24">
        <f>VLOOKUP($A22,'2024_PAPI_Indicators'!$A$2:$BL$183,COLUMN('2024_PAPI_Indicators'!BI21),0)</f>
        <v>0.5425181985</v>
      </c>
      <c r="BL22" s="24">
        <f>VLOOKUP($A22,'2024_PAPI_Indicators'!$A$2:$BL$183,COLUMN('2024_PAPI_Indicators'!BJ21),0)</f>
        <v>0.629196167</v>
      </c>
      <c r="BM22" s="24">
        <f>VLOOKUP($A22,'2024_PAPI_Indicators'!$A$2:$BL$183,COLUMN('2024_PAPI_Indicators'!BK21),0)</f>
        <v>0.4652238786</v>
      </c>
      <c r="BN22" s="24">
        <f>VLOOKUP($A22,'2024_PAPI_Indicators'!$A$2:$BL$183,COLUMN('2024_PAPI_Indicators'!BL21),0)</f>
        <v>0.6794241667</v>
      </c>
      <c r="BO22" s="11"/>
      <c r="BP22" s="11"/>
      <c r="BQ22" s="11"/>
      <c r="BR22" s="11"/>
      <c r="BS22" s="11"/>
    </row>
    <row r="23" ht="13.5" customHeight="1">
      <c r="A23" s="11" t="s">
        <v>111</v>
      </c>
      <c r="B23" s="11" t="s">
        <v>112</v>
      </c>
      <c r="C23" s="12" t="s">
        <v>83</v>
      </c>
      <c r="D23" s="24">
        <f>VLOOKUP($A23,'2024_PAPI_Indicators'!$A$2:$BL$183,COLUMN('2024_PAPI_Indicators'!B22),0)</f>
        <v>0.02652274631</v>
      </c>
      <c r="E23" s="24">
        <f>VLOOKUP($A23,'2024_PAPI_Indicators'!$A$2:$BL$183,COLUMN('2024_PAPI_Indicators'!C22),0)</f>
        <v>0.2097816765</v>
      </c>
      <c r="F23" s="24">
        <f>VLOOKUP($A23,'2024_PAPI_Indicators'!$A$2:$BL$183,COLUMN('2024_PAPI_Indicators'!D22),0)</f>
        <v>0.05317717791</v>
      </c>
      <c r="G23" s="24">
        <f>VLOOKUP($A23,'2024_PAPI_Indicators'!$A$2:$BL$183,COLUMN('2024_PAPI_Indicators'!E22),0)</f>
        <v>0.2911629975</v>
      </c>
      <c r="H23" s="24">
        <f>VLOOKUP($A23,'2024_PAPI_Indicators'!$A$2:$BL$183,COLUMN('2024_PAPI_Indicators'!F22),0)</f>
        <v>0.12380936</v>
      </c>
      <c r="I23" s="24">
        <f>VLOOKUP($A23,'2024_PAPI_Indicators'!$A$2:$BL$183,COLUMN('2024_PAPI_Indicators'!G22),0)</f>
        <v>0.2014468908</v>
      </c>
      <c r="J23" s="24">
        <f>VLOOKUP($A23,'2024_PAPI_Indicators'!$A$2:$BL$183,COLUMN('2024_PAPI_Indicators'!H22),0)</f>
        <v>0.3223737776</v>
      </c>
      <c r="K23" s="24">
        <f>VLOOKUP($A23,'2024_PAPI_Indicators'!$A$2:$BL$183,COLUMN('2024_PAPI_Indicators'!I22),0)</f>
        <v>0.183417201</v>
      </c>
      <c r="L23" s="24">
        <f>VLOOKUP($A23,'2024_PAPI_Indicators'!$A$2:$BL$183,COLUMN('2024_PAPI_Indicators'!J22),0)</f>
        <v>0.3308870494</v>
      </c>
      <c r="M23" s="24">
        <f>VLOOKUP($A23,'2024_PAPI_Indicators'!$A$2:$BL$183,COLUMN('2024_PAPI_Indicators'!K22),0)</f>
        <v>0.05061448365</v>
      </c>
      <c r="N23" s="24">
        <f>VLOOKUP($A23,'2024_PAPI_Indicators'!$A$2:$BL$183,COLUMN('2024_PAPI_Indicators'!L22),0)</f>
        <v>0.505648315</v>
      </c>
      <c r="O23" s="24">
        <f>VLOOKUP($A23,'2024_PAPI_Indicators'!$A$2:$BL$183,COLUMN('2024_PAPI_Indicators'!M22),0)</f>
        <v>0.02694638819</v>
      </c>
      <c r="P23" s="24">
        <f>VLOOKUP($A23,'2024_PAPI_Indicators'!$A$2:$BL$183,COLUMN('2024_PAPI_Indicators'!N22),0)</f>
        <v>0.04684202</v>
      </c>
      <c r="Q23" s="24">
        <f>VLOOKUP($A23,'2024_PAPI_Indicators'!$A$2:$BL$183,COLUMN('2024_PAPI_Indicators'!O22),0)</f>
        <v>0.09042835981</v>
      </c>
      <c r="R23" s="24">
        <f>VLOOKUP($A23,'2024_PAPI_Indicators'!$A$2:$BL$183,COLUMN('2024_PAPI_Indicators'!P22),0)</f>
        <v>0.3372009695</v>
      </c>
      <c r="S23" s="24">
        <f>VLOOKUP($A23,'2024_PAPI_Indicators'!$A$2:$BL$183,COLUMN('2024_PAPI_Indicators'!Q22),0)</f>
        <v>0.1621883661</v>
      </c>
      <c r="T23" s="25" t="str">
        <f>VLOOKUP($A23,'2024_PAPI_Indicators'!$A$2:$BL$183,COLUMN('2024_PAPI_Indicators'!R22),0)</f>
        <v/>
      </c>
      <c r="U23" s="24">
        <f>VLOOKUP($A23,'2024_PAPI_Indicators'!$A$2:$BL$183,COLUMN('2024_PAPI_Indicators'!S22),0)</f>
        <v>0.1734926701</v>
      </c>
      <c r="V23" s="24">
        <f>VLOOKUP($A23,'2024_PAPI_Indicators'!$A$2:$BL$183,COLUMN('2024_PAPI_Indicators'!T22),0)</f>
        <v>0.877644062</v>
      </c>
      <c r="W23" s="24">
        <f>VLOOKUP($A23,'2024_PAPI_Indicators'!$A$2:$BL$183,COLUMN('2024_PAPI_Indicators'!U22),0)</f>
        <v>0.2817807794</v>
      </c>
      <c r="X23" s="24">
        <f>VLOOKUP($A23,'2024_PAPI_Indicators'!$A$2:$BL$183,COLUMN('2024_PAPI_Indicators'!V22),0)</f>
        <v>0.6325037479</v>
      </c>
      <c r="Y23" s="24">
        <f>VLOOKUP($A23,'2024_PAPI_Indicators'!$A$2:$BL$183,COLUMN('2024_PAPI_Indicators'!W22),0)</f>
        <v>0.4901286066</v>
      </c>
      <c r="Z23" s="24">
        <f>VLOOKUP($A23,'2024_PAPI_Indicators'!$A$2:$BL$183,COLUMN('2024_PAPI_Indicators'!X22),0)</f>
        <v>0.3846944571</v>
      </c>
      <c r="AA23" s="24">
        <f>VLOOKUP($A23,'2024_PAPI_Indicators'!$A$2:$BL$183,COLUMN('2024_PAPI_Indicators'!Y22),0)</f>
        <v>0.2501286864</v>
      </c>
      <c r="AB23" s="24">
        <f>VLOOKUP($A23,'2024_PAPI_Indicators'!$A$2:$BL$183,COLUMN('2024_PAPI_Indicators'!Z22),0)</f>
        <v>0.4510977268</v>
      </c>
      <c r="AC23" s="24">
        <f>VLOOKUP($A23,'2024_PAPI_Indicators'!$A$2:$BL$183,COLUMN('2024_PAPI_Indicators'!AA22),0)</f>
        <v>0.2534789443</v>
      </c>
      <c r="AD23" s="24">
        <f>VLOOKUP($A23,'2024_PAPI_Indicators'!$A$2:$BL$183,COLUMN('2024_PAPI_Indicators'!AB22),0)</f>
        <v>0.2681975365</v>
      </c>
      <c r="AE23" s="24">
        <f>VLOOKUP($A23,'2024_PAPI_Indicators'!$A$2:$BL$183,COLUMN('2024_PAPI_Indicators'!AC22),0)</f>
        <v>0.287491411</v>
      </c>
      <c r="AF23" s="24">
        <f>VLOOKUP($A23,'2024_PAPI_Indicators'!$A$2:$BL$183,COLUMN('2024_PAPI_Indicators'!AD22),0)</f>
        <v>0.2086553872</v>
      </c>
      <c r="AG23" s="24">
        <f>VLOOKUP($A23,'2024_PAPI_Indicators'!$A$2:$BL$183,COLUMN('2024_PAPI_Indicators'!AE22),0)</f>
        <v>0.3912349343</v>
      </c>
      <c r="AH23" s="24">
        <f>VLOOKUP($A23,'2024_PAPI_Indicators'!$A$2:$BL$183,COLUMN('2024_PAPI_Indicators'!AF22),0)</f>
        <v>0.5452314615</v>
      </c>
      <c r="AI23" s="24">
        <f>VLOOKUP($A23,'2024_PAPI_Indicators'!$A$2:$BL$183,COLUMN('2024_PAPI_Indicators'!AG22),0)</f>
        <v>0.01620568335</v>
      </c>
      <c r="AJ23" s="24">
        <f>VLOOKUP($A23,'2024_PAPI_Indicators'!$A$2:$BL$183,COLUMN('2024_PAPI_Indicators'!AH22),0)</f>
        <v>0.8576123714</v>
      </c>
      <c r="AK23" s="24">
        <f>VLOOKUP($A23,'2024_PAPI_Indicators'!$A$2:$BL$183,COLUMN('2024_PAPI_Indicators'!AI22),0)</f>
        <v>0.4032711387</v>
      </c>
      <c r="AL23" s="24">
        <f>VLOOKUP($A23,'2024_PAPI_Indicators'!$A$2:$BL$183,COLUMN('2024_PAPI_Indicators'!AJ22),0)</f>
        <v>1</v>
      </c>
      <c r="AM23" s="24">
        <f>VLOOKUP($A23,'2024_PAPI_Indicators'!$A$2:$BL$183,COLUMN('2024_PAPI_Indicators'!AK22),0)</f>
        <v>0.735984087</v>
      </c>
      <c r="AN23" s="24">
        <f>VLOOKUP($A23,'2024_PAPI_Indicators'!$A$2:$BL$183,COLUMN('2024_PAPI_Indicators'!AL22),0)</f>
        <v>0.3137345612</v>
      </c>
      <c r="AO23" s="24">
        <f>VLOOKUP($A23,'2024_PAPI_Indicators'!$A$2:$BL$183,COLUMN('2024_PAPI_Indicators'!AM22),0)</f>
        <v>0.72199893</v>
      </c>
      <c r="AP23" s="24">
        <f>VLOOKUP($A23,'2024_PAPI_Indicators'!$A$2:$BL$183,COLUMN('2024_PAPI_Indicators'!AN22),0)</f>
        <v>0.4862739146</v>
      </c>
      <c r="AQ23" s="24">
        <f>VLOOKUP($A23,'2024_PAPI_Indicators'!$A$2:$BL$183,COLUMN('2024_PAPI_Indicators'!AO22),0)</f>
        <v>0.1726851612</v>
      </c>
      <c r="AR23" s="24">
        <f>VLOOKUP($A23,'2024_PAPI_Indicators'!$A$2:$BL$183,COLUMN('2024_PAPI_Indicators'!AP22),0)</f>
        <v>0.1257570237</v>
      </c>
      <c r="AS23" s="24">
        <f>VLOOKUP($A23,'2024_PAPI_Indicators'!$A$2:$BL$183,COLUMN('2024_PAPI_Indicators'!AQ22),0)</f>
        <v>0.1238577217</v>
      </c>
      <c r="AT23" s="24">
        <f>VLOOKUP($A23,'2024_PAPI_Indicators'!$A$2:$BL$183,COLUMN('2024_PAPI_Indicators'!AR22),0)</f>
        <v>0.4695997238</v>
      </c>
      <c r="AU23" s="24">
        <f>VLOOKUP($A23,'2024_PAPI_Indicators'!$A$2:$BL$183,COLUMN('2024_PAPI_Indicators'!AS22),0)</f>
        <v>0.3676003218</v>
      </c>
      <c r="AV23" s="24">
        <f>VLOOKUP($A23,'2024_PAPI_Indicators'!$A$2:$BL$183,COLUMN('2024_PAPI_Indicators'!AT22),0)</f>
        <v>0.5761812329</v>
      </c>
      <c r="AW23" s="24">
        <f>VLOOKUP($A23,'2024_PAPI_Indicators'!$A$2:$BL$183,COLUMN('2024_PAPI_Indicators'!AU22),0)</f>
        <v>0.05412527919</v>
      </c>
      <c r="AX23" s="24">
        <f>VLOOKUP($A23,'2024_PAPI_Indicators'!$A$2:$BL$183,COLUMN('2024_PAPI_Indicators'!AV22),0)</f>
        <v>0.6085780263</v>
      </c>
      <c r="AY23" s="24">
        <f>VLOOKUP($A23,'2024_PAPI_Indicators'!$A$2:$BL$183,COLUMN('2024_PAPI_Indicators'!AW22),0)</f>
        <v>0.09980225563</v>
      </c>
      <c r="AZ23" s="24">
        <f>VLOOKUP($A23,'2024_PAPI_Indicators'!$A$2:$BL$183,COLUMN('2024_PAPI_Indicators'!AX22),0)</f>
        <v>0.445946008</v>
      </c>
      <c r="BA23" s="24">
        <f>VLOOKUP($A23,'2024_PAPI_Indicators'!$A$2:$BL$183,COLUMN('2024_PAPI_Indicators'!AY22),0)</f>
        <v>0.2095039636</v>
      </c>
      <c r="BB23" s="24">
        <f>VLOOKUP($A23,'2024_PAPI_Indicators'!$A$2:$BL$183,COLUMN('2024_PAPI_Indicators'!AZ22),0)</f>
        <v>0.4775493145</v>
      </c>
      <c r="BC23" s="25" t="str">
        <f>VLOOKUP($A23,'2024_PAPI_Indicators'!$A$2:$BL$183,COLUMN('2024_PAPI_Indicators'!BA22),0)</f>
        <v/>
      </c>
      <c r="BD23" s="24">
        <f>VLOOKUP($A23,'2024_PAPI_Indicators'!$A$2:$BL$183,COLUMN('2024_PAPI_Indicators'!BB22),0)</f>
        <v>0.6781421304</v>
      </c>
      <c r="BE23" s="24">
        <f>VLOOKUP($A23,'2024_PAPI_Indicators'!$A$2:$BL$183,COLUMN('2024_PAPI_Indicators'!BC22),0)</f>
        <v>0.07161431015</v>
      </c>
      <c r="BF23" s="24">
        <f>VLOOKUP($A23,'2024_PAPI_Indicators'!$A$2:$BL$183,COLUMN('2024_PAPI_Indicators'!BD22),0)</f>
        <v>0.5565257668</v>
      </c>
      <c r="BG23" s="24">
        <f>VLOOKUP($A23,'2024_PAPI_Indicators'!$A$2:$BL$183,COLUMN('2024_PAPI_Indicators'!BE22),0)</f>
        <v>0.3676846027</v>
      </c>
      <c r="BH23" s="24">
        <f>VLOOKUP($A23,'2024_PAPI_Indicators'!$A$2:$BL$183,COLUMN('2024_PAPI_Indicators'!BF22),0)</f>
        <v>0.7049127221</v>
      </c>
      <c r="BI23" s="24">
        <f>VLOOKUP($A23,'2024_PAPI_Indicators'!$A$2:$BL$183,COLUMN('2024_PAPI_Indicators'!BG22),0)</f>
        <v>0.7403230071</v>
      </c>
      <c r="BJ23" s="24">
        <f>VLOOKUP($A23,'2024_PAPI_Indicators'!$A$2:$BL$183,COLUMN('2024_PAPI_Indicators'!BH22),0)</f>
        <v>0.7337859869</v>
      </c>
      <c r="BK23" s="24">
        <f>VLOOKUP($A23,'2024_PAPI_Indicators'!$A$2:$BL$183,COLUMN('2024_PAPI_Indicators'!BI22),0)</f>
        <v>1</v>
      </c>
      <c r="BL23" s="24">
        <f>VLOOKUP($A23,'2024_PAPI_Indicators'!$A$2:$BL$183,COLUMN('2024_PAPI_Indicators'!BJ22),0)</f>
        <v>1</v>
      </c>
      <c r="BM23" s="24">
        <f>VLOOKUP($A23,'2024_PAPI_Indicators'!$A$2:$BL$183,COLUMN('2024_PAPI_Indicators'!BK22),0)</f>
        <v>0.6882632375</v>
      </c>
      <c r="BN23" s="24">
        <f>VLOOKUP($A23,'2024_PAPI_Indicators'!$A$2:$BL$183,COLUMN('2024_PAPI_Indicators'!BL22),0)</f>
        <v>0.9276924729</v>
      </c>
      <c r="BO23" s="11"/>
      <c r="BP23" s="11"/>
      <c r="BQ23" s="11"/>
      <c r="BR23" s="11"/>
      <c r="BS23" s="11"/>
    </row>
    <row r="24" ht="13.5" customHeight="1">
      <c r="A24" s="11" t="s">
        <v>113</v>
      </c>
      <c r="B24" s="11" t="s">
        <v>114</v>
      </c>
      <c r="C24" s="12" t="s">
        <v>83</v>
      </c>
      <c r="D24" s="24">
        <f>VLOOKUP($A24,'2024_PAPI_Indicators'!$A$2:$BL$183,COLUMN('2024_PAPI_Indicators'!B23),0)</f>
        <v>0.9178414941</v>
      </c>
      <c r="E24" s="24">
        <f>VLOOKUP($A24,'2024_PAPI_Indicators'!$A$2:$BL$183,COLUMN('2024_PAPI_Indicators'!C23),0)</f>
        <v>0.8277502656</v>
      </c>
      <c r="F24" s="24">
        <f>VLOOKUP($A24,'2024_PAPI_Indicators'!$A$2:$BL$183,COLUMN('2024_PAPI_Indicators'!D23),0)</f>
        <v>0.9633539915</v>
      </c>
      <c r="G24" s="24">
        <f>VLOOKUP($A24,'2024_PAPI_Indicators'!$A$2:$BL$183,COLUMN('2024_PAPI_Indicators'!E23),0)</f>
        <v>0.9542190433</v>
      </c>
      <c r="H24" s="24">
        <f>VLOOKUP($A24,'2024_PAPI_Indicators'!$A$2:$BL$183,COLUMN('2024_PAPI_Indicators'!F23),0)</f>
        <v>0.9299123287</v>
      </c>
      <c r="I24" s="24">
        <f>VLOOKUP($A24,'2024_PAPI_Indicators'!$A$2:$BL$183,COLUMN('2024_PAPI_Indicators'!G23),0)</f>
        <v>0.8650075793</v>
      </c>
      <c r="J24" s="24">
        <f>VLOOKUP($A24,'2024_PAPI_Indicators'!$A$2:$BL$183,COLUMN('2024_PAPI_Indicators'!H23),0)</f>
        <v>0.9750609398</v>
      </c>
      <c r="K24" s="24">
        <f>VLOOKUP($A24,'2024_PAPI_Indicators'!$A$2:$BL$183,COLUMN('2024_PAPI_Indicators'!I23),0)</f>
        <v>0.9261598587</v>
      </c>
      <c r="L24" s="24">
        <f>VLOOKUP($A24,'2024_PAPI_Indicators'!$A$2:$BL$183,COLUMN('2024_PAPI_Indicators'!J23),0)</f>
        <v>0.8690254688</v>
      </c>
      <c r="M24" s="24">
        <f>VLOOKUP($A24,'2024_PAPI_Indicators'!$A$2:$BL$183,COLUMN('2024_PAPI_Indicators'!K23),0)</f>
        <v>0.905760169</v>
      </c>
      <c r="N24" s="24">
        <f>VLOOKUP($A24,'2024_PAPI_Indicators'!$A$2:$BL$183,COLUMN('2024_PAPI_Indicators'!L23),0)</f>
        <v>0.9022626877</v>
      </c>
      <c r="O24" s="24">
        <f>VLOOKUP($A24,'2024_PAPI_Indicators'!$A$2:$BL$183,COLUMN('2024_PAPI_Indicators'!M23),0)</f>
        <v>0.9587177634</v>
      </c>
      <c r="P24" s="24">
        <f>VLOOKUP($A24,'2024_PAPI_Indicators'!$A$2:$BL$183,COLUMN('2024_PAPI_Indicators'!N23),0)</f>
        <v>0.9510621428</v>
      </c>
      <c r="Q24" s="24">
        <f>VLOOKUP($A24,'2024_PAPI_Indicators'!$A$2:$BL$183,COLUMN('2024_PAPI_Indicators'!O23),0)</f>
        <v>0.8916645646</v>
      </c>
      <c r="R24" s="24">
        <f>VLOOKUP($A24,'2024_PAPI_Indicators'!$A$2:$BL$183,COLUMN('2024_PAPI_Indicators'!P23),0)</f>
        <v>0.9689056277</v>
      </c>
      <c r="S24" s="24">
        <f>VLOOKUP($A24,'2024_PAPI_Indicators'!$A$2:$BL$183,COLUMN('2024_PAPI_Indicators'!Q23),0)</f>
        <v>0.8829191327</v>
      </c>
      <c r="T24" s="25" t="str">
        <f>VLOOKUP($A24,'2024_PAPI_Indicators'!$A$2:$BL$183,COLUMN('2024_PAPI_Indicators'!R23),0)</f>
        <v/>
      </c>
      <c r="U24" s="24">
        <f>VLOOKUP($A24,'2024_PAPI_Indicators'!$A$2:$BL$183,COLUMN('2024_PAPI_Indicators'!S23),0)</f>
        <v>0.9743243456</v>
      </c>
      <c r="V24" s="24">
        <f>VLOOKUP($A24,'2024_PAPI_Indicators'!$A$2:$BL$183,COLUMN('2024_PAPI_Indicators'!T23),0)</f>
        <v>0.9456915855</v>
      </c>
      <c r="W24" s="24">
        <f>VLOOKUP($A24,'2024_PAPI_Indicators'!$A$2:$BL$183,COLUMN('2024_PAPI_Indicators'!U23),0)</f>
        <v>0.8435009122</v>
      </c>
      <c r="X24" s="24">
        <f>VLOOKUP($A24,'2024_PAPI_Indicators'!$A$2:$BL$183,COLUMN('2024_PAPI_Indicators'!V23),0)</f>
        <v>0.9794169664</v>
      </c>
      <c r="Y24" s="24">
        <f>VLOOKUP($A24,'2024_PAPI_Indicators'!$A$2:$BL$183,COLUMN('2024_PAPI_Indicators'!W23),0)</f>
        <v>0.9234273434</v>
      </c>
      <c r="Z24" s="24">
        <f>VLOOKUP($A24,'2024_PAPI_Indicators'!$A$2:$BL$183,COLUMN('2024_PAPI_Indicators'!X23),0)</f>
        <v>0.9678124189</v>
      </c>
      <c r="AA24" s="24">
        <f>VLOOKUP($A24,'2024_PAPI_Indicators'!$A$2:$BL$183,COLUMN('2024_PAPI_Indicators'!Y23),0)</f>
        <v>1</v>
      </c>
      <c r="AB24" s="24">
        <f>VLOOKUP($A24,'2024_PAPI_Indicators'!$A$2:$BL$183,COLUMN('2024_PAPI_Indicators'!Z23),0)</f>
        <v>0.9123692513</v>
      </c>
      <c r="AC24" s="24">
        <f>VLOOKUP($A24,'2024_PAPI_Indicators'!$A$2:$BL$183,COLUMN('2024_PAPI_Indicators'!AA23),0)</f>
        <v>0.9466603994</v>
      </c>
      <c r="AD24" s="24">
        <f>VLOOKUP($A24,'2024_PAPI_Indicators'!$A$2:$BL$183,COLUMN('2024_PAPI_Indicators'!AB23),0)</f>
        <v>0.9118196964</v>
      </c>
      <c r="AE24" s="24">
        <f>VLOOKUP($A24,'2024_PAPI_Indicators'!$A$2:$BL$183,COLUMN('2024_PAPI_Indicators'!AC23),0)</f>
        <v>0.9394779801</v>
      </c>
      <c r="AF24" s="24">
        <f>VLOOKUP($A24,'2024_PAPI_Indicators'!$A$2:$BL$183,COLUMN('2024_PAPI_Indicators'!AD23),0)</f>
        <v>0.991646409</v>
      </c>
      <c r="AG24" s="24">
        <f>VLOOKUP($A24,'2024_PAPI_Indicators'!$A$2:$BL$183,COLUMN('2024_PAPI_Indicators'!AE23),0)</f>
        <v>0.9276727438</v>
      </c>
      <c r="AH24" s="24">
        <f>VLOOKUP($A24,'2024_PAPI_Indicators'!$A$2:$BL$183,COLUMN('2024_PAPI_Indicators'!AF23),0)</f>
        <v>0.8823740482</v>
      </c>
      <c r="AI24" s="24">
        <f>VLOOKUP($A24,'2024_PAPI_Indicators'!$A$2:$BL$183,COLUMN('2024_PAPI_Indicators'!AG23),0)</f>
        <v>0.9441684484</v>
      </c>
      <c r="AJ24" s="24">
        <f>VLOOKUP($A24,'2024_PAPI_Indicators'!$A$2:$BL$183,COLUMN('2024_PAPI_Indicators'!AH23),0)</f>
        <v>0.9698003531</v>
      </c>
      <c r="AK24" s="24">
        <f>VLOOKUP($A24,'2024_PAPI_Indicators'!$A$2:$BL$183,COLUMN('2024_PAPI_Indicators'!AI23),0)</f>
        <v>0.9139319658</v>
      </c>
      <c r="AL24" s="24">
        <f>VLOOKUP($A24,'2024_PAPI_Indicators'!$A$2:$BL$183,COLUMN('2024_PAPI_Indicators'!AJ23),0)</f>
        <v>0.9526599646</v>
      </c>
      <c r="AM24" s="24">
        <f>VLOOKUP($A24,'2024_PAPI_Indicators'!$A$2:$BL$183,COLUMN('2024_PAPI_Indicators'!AK23),0)</f>
        <v>0.8860572577</v>
      </c>
      <c r="AN24" s="24">
        <f>VLOOKUP($A24,'2024_PAPI_Indicators'!$A$2:$BL$183,COLUMN('2024_PAPI_Indicators'!AL23),0)</f>
        <v>0.9250840545</v>
      </c>
      <c r="AO24" s="24">
        <f>VLOOKUP($A24,'2024_PAPI_Indicators'!$A$2:$BL$183,COLUMN('2024_PAPI_Indicators'!AM23),0)</f>
        <v>0.9106097221</v>
      </c>
      <c r="AP24" s="24">
        <f>VLOOKUP($A24,'2024_PAPI_Indicators'!$A$2:$BL$183,COLUMN('2024_PAPI_Indicators'!AN23),0)</f>
        <v>0.9054418802</v>
      </c>
      <c r="AQ24" s="24">
        <f>VLOOKUP($A24,'2024_PAPI_Indicators'!$A$2:$BL$183,COLUMN('2024_PAPI_Indicators'!AO23),0)</f>
        <v>0.9196792245</v>
      </c>
      <c r="AR24" s="24">
        <f>VLOOKUP($A24,'2024_PAPI_Indicators'!$A$2:$BL$183,COLUMN('2024_PAPI_Indicators'!AP23),0)</f>
        <v>0.9156983495</v>
      </c>
      <c r="AS24" s="24">
        <f>VLOOKUP($A24,'2024_PAPI_Indicators'!$A$2:$BL$183,COLUMN('2024_PAPI_Indicators'!AQ23),0)</f>
        <v>0.9213032126</v>
      </c>
      <c r="AT24" s="24">
        <f>VLOOKUP($A24,'2024_PAPI_Indicators'!$A$2:$BL$183,COLUMN('2024_PAPI_Indicators'!AR23),0)</f>
        <v>0.8680307269</v>
      </c>
      <c r="AU24" s="24">
        <f>VLOOKUP($A24,'2024_PAPI_Indicators'!$A$2:$BL$183,COLUMN('2024_PAPI_Indicators'!AS23),0)</f>
        <v>0.9365186095</v>
      </c>
      <c r="AV24" s="24">
        <f>VLOOKUP($A24,'2024_PAPI_Indicators'!$A$2:$BL$183,COLUMN('2024_PAPI_Indicators'!AT23),0)</f>
        <v>0.9186640382</v>
      </c>
      <c r="AW24" s="24">
        <f>VLOOKUP($A24,'2024_PAPI_Indicators'!$A$2:$BL$183,COLUMN('2024_PAPI_Indicators'!AU23),0)</f>
        <v>0.8824278116</v>
      </c>
      <c r="AX24" s="24">
        <f>VLOOKUP($A24,'2024_PAPI_Indicators'!$A$2:$BL$183,COLUMN('2024_PAPI_Indicators'!AV23),0)</f>
        <v>0.7552019358</v>
      </c>
      <c r="AY24" s="24">
        <f>VLOOKUP($A24,'2024_PAPI_Indicators'!$A$2:$BL$183,COLUMN('2024_PAPI_Indicators'!AW23),0)</f>
        <v>0.8825593591</v>
      </c>
      <c r="AZ24" s="24">
        <f>VLOOKUP($A24,'2024_PAPI_Indicators'!$A$2:$BL$183,COLUMN('2024_PAPI_Indicators'!AX23),0)</f>
        <v>0.9071660042</v>
      </c>
      <c r="BA24" s="24">
        <f>VLOOKUP($A24,'2024_PAPI_Indicators'!$A$2:$BL$183,COLUMN('2024_PAPI_Indicators'!AY23),0)</f>
        <v>0.8021605015</v>
      </c>
      <c r="BB24" s="24">
        <f>VLOOKUP($A24,'2024_PAPI_Indicators'!$A$2:$BL$183,COLUMN('2024_PAPI_Indicators'!AZ23),0)</f>
        <v>0.8974415064</v>
      </c>
      <c r="BC24" s="25" t="str">
        <f>VLOOKUP($A24,'2024_PAPI_Indicators'!$A$2:$BL$183,COLUMN('2024_PAPI_Indicators'!BA23),0)</f>
        <v/>
      </c>
      <c r="BD24" s="24">
        <f>VLOOKUP($A24,'2024_PAPI_Indicators'!$A$2:$BL$183,COLUMN('2024_PAPI_Indicators'!BB23),0)</f>
        <v>0.8330726027</v>
      </c>
      <c r="BE24" s="24">
        <f>VLOOKUP($A24,'2024_PAPI_Indicators'!$A$2:$BL$183,COLUMN('2024_PAPI_Indicators'!BC23),0)</f>
        <v>0.7934519053</v>
      </c>
      <c r="BF24" s="24">
        <f>VLOOKUP($A24,'2024_PAPI_Indicators'!$A$2:$BL$183,COLUMN('2024_PAPI_Indicators'!BD23),0)</f>
        <v>0.8268911242</v>
      </c>
      <c r="BG24" s="24">
        <f>VLOOKUP($A24,'2024_PAPI_Indicators'!$A$2:$BL$183,COLUMN('2024_PAPI_Indicators'!BE23),0)</f>
        <v>0.893524766</v>
      </c>
      <c r="BH24" s="24">
        <f>VLOOKUP($A24,'2024_PAPI_Indicators'!$A$2:$BL$183,COLUMN('2024_PAPI_Indicators'!BF23),0)</f>
        <v>0.8360934258</v>
      </c>
      <c r="BI24" s="24">
        <f>VLOOKUP($A24,'2024_PAPI_Indicators'!$A$2:$BL$183,COLUMN('2024_PAPI_Indicators'!BG23),0)</f>
        <v>0.8235294223</v>
      </c>
      <c r="BJ24" s="24">
        <f>VLOOKUP($A24,'2024_PAPI_Indicators'!$A$2:$BL$183,COLUMN('2024_PAPI_Indicators'!BH23),0)</f>
        <v>0.8717265129</v>
      </c>
      <c r="BK24" s="24">
        <f>VLOOKUP($A24,'2024_PAPI_Indicators'!$A$2:$BL$183,COLUMN('2024_PAPI_Indicators'!BI23),0)</f>
        <v>0.9677406549</v>
      </c>
      <c r="BL24" s="24">
        <f>VLOOKUP($A24,'2024_PAPI_Indicators'!$A$2:$BL$183,COLUMN('2024_PAPI_Indicators'!BJ23),0)</f>
        <v>0.8040014505</v>
      </c>
      <c r="BM24" s="24">
        <f>VLOOKUP($A24,'2024_PAPI_Indicators'!$A$2:$BL$183,COLUMN('2024_PAPI_Indicators'!BK23),0)</f>
        <v>0.8923478127</v>
      </c>
      <c r="BN24" s="24">
        <f>VLOOKUP($A24,'2024_PAPI_Indicators'!$A$2:$BL$183,COLUMN('2024_PAPI_Indicators'!BL23),0)</f>
        <v>0.8858848214</v>
      </c>
      <c r="BO24" s="11"/>
      <c r="BP24" s="11"/>
      <c r="BQ24" s="11"/>
      <c r="BR24" s="11"/>
      <c r="BS24" s="11"/>
    </row>
    <row r="25" ht="13.5" customHeight="1">
      <c r="A25" s="19" t="s">
        <v>115</v>
      </c>
      <c r="B25" s="19" t="s">
        <v>116</v>
      </c>
      <c r="C25" s="20" t="s">
        <v>88</v>
      </c>
      <c r="D25" s="21">
        <f>VLOOKUP($A25,'2024_PAPI_Indicators'!$A$2:$BL$183,COLUMN('2024_PAPI_Indicators'!B24),0)</f>
        <v>0.9755644798</v>
      </c>
      <c r="E25" s="21">
        <f>VLOOKUP($A25,'2024_PAPI_Indicators'!$A$2:$BL$183,COLUMN('2024_PAPI_Indicators'!C24),0)</f>
        <v>1.124616623</v>
      </c>
      <c r="F25" s="21">
        <f>VLOOKUP($A25,'2024_PAPI_Indicators'!$A$2:$BL$183,COLUMN('2024_PAPI_Indicators'!D24),0)</f>
        <v>0.8883151412</v>
      </c>
      <c r="G25" s="21">
        <f>VLOOKUP($A25,'2024_PAPI_Indicators'!$A$2:$BL$183,COLUMN('2024_PAPI_Indicators'!E24),0)</f>
        <v>1.019685864</v>
      </c>
      <c r="H25" s="21">
        <f>VLOOKUP($A25,'2024_PAPI_Indicators'!$A$2:$BL$183,COLUMN('2024_PAPI_Indicators'!F24),0)</f>
        <v>1.288716793</v>
      </c>
      <c r="I25" s="21">
        <f>VLOOKUP($A25,'2024_PAPI_Indicators'!$A$2:$BL$183,COLUMN('2024_PAPI_Indicators'!G24),0)</f>
        <v>0.9858862162</v>
      </c>
      <c r="J25" s="21">
        <f>VLOOKUP($A25,'2024_PAPI_Indicators'!$A$2:$BL$183,COLUMN('2024_PAPI_Indicators'!H24),0)</f>
        <v>0.8842385411</v>
      </c>
      <c r="K25" s="21">
        <f>VLOOKUP($A25,'2024_PAPI_Indicators'!$A$2:$BL$183,COLUMN('2024_PAPI_Indicators'!I24),0)</f>
        <v>1.300820112</v>
      </c>
      <c r="L25" s="21">
        <f>VLOOKUP($A25,'2024_PAPI_Indicators'!$A$2:$BL$183,COLUMN('2024_PAPI_Indicators'!J24),0)</f>
        <v>1.069483042</v>
      </c>
      <c r="M25" s="21">
        <f>VLOOKUP($A25,'2024_PAPI_Indicators'!$A$2:$BL$183,COLUMN('2024_PAPI_Indicators'!K24),0)</f>
        <v>0.9909032583</v>
      </c>
      <c r="N25" s="21">
        <f>VLOOKUP($A25,'2024_PAPI_Indicators'!$A$2:$BL$183,COLUMN('2024_PAPI_Indicators'!L24),0)</f>
        <v>1.076003313</v>
      </c>
      <c r="O25" s="21">
        <f>VLOOKUP($A25,'2024_PAPI_Indicators'!$A$2:$BL$183,COLUMN('2024_PAPI_Indicators'!M24),0)</f>
        <v>1.179284453</v>
      </c>
      <c r="P25" s="21">
        <f>VLOOKUP($A25,'2024_PAPI_Indicators'!$A$2:$BL$183,COLUMN('2024_PAPI_Indicators'!N24),0)</f>
        <v>1.063908219</v>
      </c>
      <c r="Q25" s="21">
        <f>VLOOKUP($A25,'2024_PAPI_Indicators'!$A$2:$BL$183,COLUMN('2024_PAPI_Indicators'!O24),0)</f>
        <v>1.176631927</v>
      </c>
      <c r="R25" s="21">
        <f>VLOOKUP($A25,'2024_PAPI_Indicators'!$A$2:$BL$183,COLUMN('2024_PAPI_Indicators'!P24),0)</f>
        <v>1.368176579</v>
      </c>
      <c r="S25" s="21">
        <f>VLOOKUP($A25,'2024_PAPI_Indicators'!$A$2:$BL$183,COLUMN('2024_PAPI_Indicators'!Q24),0)</f>
        <v>1.242808461</v>
      </c>
      <c r="T25" s="22" t="str">
        <f>VLOOKUP($A25,'2024_PAPI_Indicators'!$A$2:$BL$183,COLUMN('2024_PAPI_Indicators'!R24),0)</f>
        <v/>
      </c>
      <c r="U25" s="21">
        <f>VLOOKUP($A25,'2024_PAPI_Indicators'!$A$2:$BL$183,COLUMN('2024_PAPI_Indicators'!S24),0)</f>
        <v>1.287692189</v>
      </c>
      <c r="V25" s="21">
        <f>VLOOKUP($A25,'2024_PAPI_Indicators'!$A$2:$BL$183,COLUMN('2024_PAPI_Indicators'!T24),0)</f>
        <v>1.277366042</v>
      </c>
      <c r="W25" s="21">
        <f>VLOOKUP($A25,'2024_PAPI_Indicators'!$A$2:$BL$183,COLUMN('2024_PAPI_Indicators'!U24),0)</f>
        <v>0.7350531816</v>
      </c>
      <c r="X25" s="21">
        <f>VLOOKUP($A25,'2024_PAPI_Indicators'!$A$2:$BL$183,COLUMN('2024_PAPI_Indicators'!V24),0)</f>
        <v>1.142032146</v>
      </c>
      <c r="Y25" s="21">
        <f>VLOOKUP($A25,'2024_PAPI_Indicators'!$A$2:$BL$183,COLUMN('2024_PAPI_Indicators'!W24),0)</f>
        <v>1.006557226</v>
      </c>
      <c r="Z25" s="21">
        <f>VLOOKUP($A25,'2024_PAPI_Indicators'!$A$2:$BL$183,COLUMN('2024_PAPI_Indicators'!X24),0)</f>
        <v>1.479936123</v>
      </c>
      <c r="AA25" s="21">
        <f>VLOOKUP($A25,'2024_PAPI_Indicators'!$A$2:$BL$183,COLUMN('2024_PAPI_Indicators'!Y24),0)</f>
        <v>1.284501791</v>
      </c>
      <c r="AB25" s="21">
        <f>VLOOKUP($A25,'2024_PAPI_Indicators'!$A$2:$BL$183,COLUMN('2024_PAPI_Indicators'!Z24),0)</f>
        <v>1.343870401</v>
      </c>
      <c r="AC25" s="21">
        <f>VLOOKUP($A25,'2024_PAPI_Indicators'!$A$2:$BL$183,COLUMN('2024_PAPI_Indicators'!AA24),0)</f>
        <v>1.344063401</v>
      </c>
      <c r="AD25" s="21">
        <f>VLOOKUP($A25,'2024_PAPI_Indicators'!$A$2:$BL$183,COLUMN('2024_PAPI_Indicators'!AB24),0)</f>
        <v>1.104369402</v>
      </c>
      <c r="AE25" s="21">
        <f>VLOOKUP($A25,'2024_PAPI_Indicators'!$A$2:$BL$183,COLUMN('2024_PAPI_Indicators'!AC24),0)</f>
        <v>1.512457967</v>
      </c>
      <c r="AF25" s="21">
        <f>VLOOKUP($A25,'2024_PAPI_Indicators'!$A$2:$BL$183,COLUMN('2024_PAPI_Indicators'!AD24),0)</f>
        <v>1.211299539</v>
      </c>
      <c r="AG25" s="21">
        <f>VLOOKUP($A25,'2024_PAPI_Indicators'!$A$2:$BL$183,COLUMN('2024_PAPI_Indicators'!AE24),0)</f>
        <v>1.150765181</v>
      </c>
      <c r="AH25" s="21">
        <f>VLOOKUP($A25,'2024_PAPI_Indicators'!$A$2:$BL$183,COLUMN('2024_PAPI_Indicators'!AF24),0)</f>
        <v>1.064501405</v>
      </c>
      <c r="AI25" s="21">
        <f>VLOOKUP($A25,'2024_PAPI_Indicators'!$A$2:$BL$183,COLUMN('2024_PAPI_Indicators'!AG24),0)</f>
        <v>0.6572511792</v>
      </c>
      <c r="AJ25" s="21">
        <f>VLOOKUP($A25,'2024_PAPI_Indicators'!$A$2:$BL$183,COLUMN('2024_PAPI_Indicators'!AH24),0)</f>
        <v>0.9113624692</v>
      </c>
      <c r="AK25" s="21">
        <f>VLOOKUP($A25,'2024_PAPI_Indicators'!$A$2:$BL$183,COLUMN('2024_PAPI_Indicators'!AI24),0)</f>
        <v>1.008361697</v>
      </c>
      <c r="AL25" s="21">
        <f>VLOOKUP($A25,'2024_PAPI_Indicators'!$A$2:$BL$183,COLUMN('2024_PAPI_Indicators'!AJ24),0)</f>
        <v>1.003373981</v>
      </c>
      <c r="AM25" s="21">
        <f>VLOOKUP($A25,'2024_PAPI_Indicators'!$A$2:$BL$183,COLUMN('2024_PAPI_Indicators'!AK24),0)</f>
        <v>0.7863459587</v>
      </c>
      <c r="AN25" s="21">
        <f>VLOOKUP($A25,'2024_PAPI_Indicators'!$A$2:$BL$183,COLUMN('2024_PAPI_Indicators'!AL24),0)</f>
        <v>0.5563960075</v>
      </c>
      <c r="AO25" s="21">
        <f>VLOOKUP($A25,'2024_PAPI_Indicators'!$A$2:$BL$183,COLUMN('2024_PAPI_Indicators'!AM24),0)</f>
        <v>1.037481427</v>
      </c>
      <c r="AP25" s="21">
        <f>VLOOKUP($A25,'2024_PAPI_Indicators'!$A$2:$BL$183,COLUMN('2024_PAPI_Indicators'!AN24),0)</f>
        <v>1.415170431</v>
      </c>
      <c r="AQ25" s="21">
        <f>VLOOKUP($A25,'2024_PAPI_Indicators'!$A$2:$BL$183,COLUMN('2024_PAPI_Indicators'!AO24),0)</f>
        <v>1.002205253</v>
      </c>
      <c r="AR25" s="21">
        <f>VLOOKUP($A25,'2024_PAPI_Indicators'!$A$2:$BL$183,COLUMN('2024_PAPI_Indicators'!AP24),0)</f>
        <v>1.147829533</v>
      </c>
      <c r="AS25" s="21">
        <f>VLOOKUP($A25,'2024_PAPI_Indicators'!$A$2:$BL$183,COLUMN('2024_PAPI_Indicators'!AQ24),0)</f>
        <v>0.9416619539</v>
      </c>
      <c r="AT25" s="21">
        <f>VLOOKUP($A25,'2024_PAPI_Indicators'!$A$2:$BL$183,COLUMN('2024_PAPI_Indicators'!AR24),0)</f>
        <v>1.050539374</v>
      </c>
      <c r="AU25" s="21">
        <f>VLOOKUP($A25,'2024_PAPI_Indicators'!$A$2:$BL$183,COLUMN('2024_PAPI_Indicators'!AS24),0)</f>
        <v>0.8838473558</v>
      </c>
      <c r="AV25" s="21">
        <f>VLOOKUP($A25,'2024_PAPI_Indicators'!$A$2:$BL$183,COLUMN('2024_PAPI_Indicators'!AT24),0)</f>
        <v>0.9944770336</v>
      </c>
      <c r="AW25" s="21">
        <f>VLOOKUP($A25,'2024_PAPI_Indicators'!$A$2:$BL$183,COLUMN('2024_PAPI_Indicators'!AU24),0)</f>
        <v>1.300534248</v>
      </c>
      <c r="AX25" s="21">
        <f>VLOOKUP($A25,'2024_PAPI_Indicators'!$A$2:$BL$183,COLUMN('2024_PAPI_Indicators'!AV24),0)</f>
        <v>0.863891542</v>
      </c>
      <c r="AY25" s="21">
        <f>VLOOKUP($A25,'2024_PAPI_Indicators'!$A$2:$BL$183,COLUMN('2024_PAPI_Indicators'!AW24),0)</f>
        <v>0.9958779216</v>
      </c>
      <c r="AZ25" s="21">
        <f>VLOOKUP($A25,'2024_PAPI_Indicators'!$A$2:$BL$183,COLUMN('2024_PAPI_Indicators'!AX24),0)</f>
        <v>0.7787738442</v>
      </c>
      <c r="BA25" s="21">
        <f>VLOOKUP($A25,'2024_PAPI_Indicators'!$A$2:$BL$183,COLUMN('2024_PAPI_Indicators'!AY24),0)</f>
        <v>1.042481184</v>
      </c>
      <c r="BB25" s="21">
        <f>VLOOKUP($A25,'2024_PAPI_Indicators'!$A$2:$BL$183,COLUMN('2024_PAPI_Indicators'!AZ24),0)</f>
        <v>1.330157518</v>
      </c>
      <c r="BC25" s="22" t="str">
        <f>VLOOKUP($A25,'2024_PAPI_Indicators'!$A$2:$BL$183,COLUMN('2024_PAPI_Indicators'!BA24),0)</f>
        <v/>
      </c>
      <c r="BD25" s="21">
        <f>VLOOKUP($A25,'2024_PAPI_Indicators'!$A$2:$BL$183,COLUMN('2024_PAPI_Indicators'!BB24),0)</f>
        <v>0.9511237144</v>
      </c>
      <c r="BE25" s="21">
        <f>VLOOKUP($A25,'2024_PAPI_Indicators'!$A$2:$BL$183,COLUMN('2024_PAPI_Indicators'!BC24),0)</f>
        <v>0.9628159404</v>
      </c>
      <c r="BF25" s="21">
        <f>VLOOKUP($A25,'2024_PAPI_Indicators'!$A$2:$BL$183,COLUMN('2024_PAPI_Indicators'!BD24),0)</f>
        <v>0.9218150973</v>
      </c>
      <c r="BG25" s="21">
        <f>VLOOKUP($A25,'2024_PAPI_Indicators'!$A$2:$BL$183,COLUMN('2024_PAPI_Indicators'!BE24),0)</f>
        <v>1.336179376</v>
      </c>
      <c r="BH25" s="21">
        <f>VLOOKUP($A25,'2024_PAPI_Indicators'!$A$2:$BL$183,COLUMN('2024_PAPI_Indicators'!BF24),0)</f>
        <v>0.9677943587</v>
      </c>
      <c r="BI25" s="21">
        <f>VLOOKUP($A25,'2024_PAPI_Indicators'!$A$2:$BL$183,COLUMN('2024_PAPI_Indicators'!BG24),0)</f>
        <v>1.034771323</v>
      </c>
      <c r="BJ25" s="21">
        <f>VLOOKUP($A25,'2024_PAPI_Indicators'!$A$2:$BL$183,COLUMN('2024_PAPI_Indicators'!BH24),0)</f>
        <v>0.7932492495</v>
      </c>
      <c r="BK25" s="21">
        <f>VLOOKUP($A25,'2024_PAPI_Indicators'!$A$2:$BL$183,COLUMN('2024_PAPI_Indicators'!BI24),0)</f>
        <v>1.255446434</v>
      </c>
      <c r="BL25" s="21">
        <f>VLOOKUP($A25,'2024_PAPI_Indicators'!$A$2:$BL$183,COLUMN('2024_PAPI_Indicators'!BJ24),0)</f>
        <v>1.52287674</v>
      </c>
      <c r="BM25" s="21">
        <f>VLOOKUP($A25,'2024_PAPI_Indicators'!$A$2:$BL$183,COLUMN('2024_PAPI_Indicators'!BK24),0)</f>
        <v>0.9738678336</v>
      </c>
      <c r="BN25" s="21">
        <f>VLOOKUP($A25,'2024_PAPI_Indicators'!$A$2:$BL$183,COLUMN('2024_PAPI_Indicators'!BL24),0)</f>
        <v>1.099181533</v>
      </c>
      <c r="BO25" s="23"/>
      <c r="BP25" s="23"/>
      <c r="BQ25" s="23"/>
      <c r="BR25" s="23"/>
      <c r="BS25" s="23"/>
    </row>
    <row r="26" ht="13.5" customHeight="1">
      <c r="A26" s="11" t="s">
        <v>117</v>
      </c>
      <c r="B26" s="11" t="s">
        <v>118</v>
      </c>
      <c r="C26" s="12" t="s">
        <v>83</v>
      </c>
      <c r="D26" s="24">
        <f>VLOOKUP($A26,'2024_PAPI_Indicators'!$A$2:$BL$183,COLUMN('2024_PAPI_Indicators'!B25),0)</f>
        <v>0.4751914144</v>
      </c>
      <c r="E26" s="24">
        <f>VLOOKUP($A26,'2024_PAPI_Indicators'!$A$2:$BL$183,COLUMN('2024_PAPI_Indicators'!C25),0)</f>
        <v>0.4366567135</v>
      </c>
      <c r="F26" s="24">
        <f>VLOOKUP($A26,'2024_PAPI_Indicators'!$A$2:$BL$183,COLUMN('2024_PAPI_Indicators'!D25),0)</f>
        <v>0.3064134717</v>
      </c>
      <c r="G26" s="24">
        <f>VLOOKUP($A26,'2024_PAPI_Indicators'!$A$2:$BL$183,COLUMN('2024_PAPI_Indicators'!E25),0)</f>
        <v>0.3426937759</v>
      </c>
      <c r="H26" s="24">
        <f>VLOOKUP($A26,'2024_PAPI_Indicators'!$A$2:$BL$183,COLUMN('2024_PAPI_Indicators'!F25),0)</f>
        <v>0.4772179723</v>
      </c>
      <c r="I26" s="24">
        <f>VLOOKUP($A26,'2024_PAPI_Indicators'!$A$2:$BL$183,COLUMN('2024_PAPI_Indicators'!G25),0)</f>
        <v>0.2234713733</v>
      </c>
      <c r="J26" s="24">
        <f>VLOOKUP($A26,'2024_PAPI_Indicators'!$A$2:$BL$183,COLUMN('2024_PAPI_Indicators'!H25),0)</f>
        <v>0.3733793795</v>
      </c>
      <c r="K26" s="24">
        <f>VLOOKUP($A26,'2024_PAPI_Indicators'!$A$2:$BL$183,COLUMN('2024_PAPI_Indicators'!I25),0)</f>
        <v>0.5875172615</v>
      </c>
      <c r="L26" s="24">
        <f>VLOOKUP($A26,'2024_PAPI_Indicators'!$A$2:$BL$183,COLUMN('2024_PAPI_Indicators'!J25),0)</f>
        <v>0.4105157852</v>
      </c>
      <c r="M26" s="24">
        <f>VLOOKUP($A26,'2024_PAPI_Indicators'!$A$2:$BL$183,COLUMN('2024_PAPI_Indicators'!K25),0)</f>
        <v>0.3817709684</v>
      </c>
      <c r="N26" s="24">
        <f>VLOOKUP($A26,'2024_PAPI_Indicators'!$A$2:$BL$183,COLUMN('2024_PAPI_Indicators'!L25),0)</f>
        <v>0.3059832752</v>
      </c>
      <c r="O26" s="24">
        <f>VLOOKUP($A26,'2024_PAPI_Indicators'!$A$2:$BL$183,COLUMN('2024_PAPI_Indicators'!M25),0)</f>
        <v>0.437774986</v>
      </c>
      <c r="P26" s="24">
        <f>VLOOKUP($A26,'2024_PAPI_Indicators'!$A$2:$BL$183,COLUMN('2024_PAPI_Indicators'!N25),0)</f>
        <v>0.3324986994</v>
      </c>
      <c r="Q26" s="24">
        <f>VLOOKUP($A26,'2024_PAPI_Indicators'!$A$2:$BL$183,COLUMN('2024_PAPI_Indicators'!O25),0)</f>
        <v>0.5937855244</v>
      </c>
      <c r="R26" s="24">
        <f>VLOOKUP($A26,'2024_PAPI_Indicators'!$A$2:$BL$183,COLUMN('2024_PAPI_Indicators'!P25),0)</f>
        <v>0.5977562666</v>
      </c>
      <c r="S26" s="24">
        <f>VLOOKUP($A26,'2024_PAPI_Indicators'!$A$2:$BL$183,COLUMN('2024_PAPI_Indicators'!Q25),0)</f>
        <v>0.5739082694</v>
      </c>
      <c r="T26" s="25" t="str">
        <f>VLOOKUP($A26,'2024_PAPI_Indicators'!$A$2:$BL$183,COLUMN('2024_PAPI_Indicators'!R25),0)</f>
        <v/>
      </c>
      <c r="U26" s="24">
        <f>VLOOKUP($A26,'2024_PAPI_Indicators'!$A$2:$BL$183,COLUMN('2024_PAPI_Indicators'!S25),0)</f>
        <v>0.77688694</v>
      </c>
      <c r="V26" s="24">
        <f>VLOOKUP($A26,'2024_PAPI_Indicators'!$A$2:$BL$183,COLUMN('2024_PAPI_Indicators'!T25),0)</f>
        <v>0.7503515482</v>
      </c>
      <c r="W26" s="24">
        <f>VLOOKUP($A26,'2024_PAPI_Indicators'!$A$2:$BL$183,COLUMN('2024_PAPI_Indicators'!U25),0)</f>
        <v>0.3809568882</v>
      </c>
      <c r="X26" s="24">
        <f>VLOOKUP($A26,'2024_PAPI_Indicators'!$A$2:$BL$183,COLUMN('2024_PAPI_Indicators'!V25),0)</f>
        <v>0.5973712206</v>
      </c>
      <c r="Y26" s="24">
        <f>VLOOKUP($A26,'2024_PAPI_Indicators'!$A$2:$BL$183,COLUMN('2024_PAPI_Indicators'!W25),0)</f>
        <v>0.3547360301</v>
      </c>
      <c r="Z26" s="24">
        <f>VLOOKUP($A26,'2024_PAPI_Indicators'!$A$2:$BL$183,COLUMN('2024_PAPI_Indicators'!X25),0)</f>
        <v>0.6683954</v>
      </c>
      <c r="AA26" s="24">
        <f>VLOOKUP($A26,'2024_PAPI_Indicators'!$A$2:$BL$183,COLUMN('2024_PAPI_Indicators'!Y25),0)</f>
        <v>0.5456712842</v>
      </c>
      <c r="AB26" s="24">
        <f>VLOOKUP($A26,'2024_PAPI_Indicators'!$A$2:$BL$183,COLUMN('2024_PAPI_Indicators'!Z25),0)</f>
        <v>0.4868083</v>
      </c>
      <c r="AC26" s="24">
        <f>VLOOKUP($A26,'2024_PAPI_Indicators'!$A$2:$BL$183,COLUMN('2024_PAPI_Indicators'!AA25),0)</f>
        <v>0.3815988004</v>
      </c>
      <c r="AD26" s="24">
        <f>VLOOKUP($A26,'2024_PAPI_Indicators'!$A$2:$BL$183,COLUMN('2024_PAPI_Indicators'!AB25),0)</f>
        <v>0.4079178274</v>
      </c>
      <c r="AE26" s="24">
        <f>VLOOKUP($A26,'2024_PAPI_Indicators'!$A$2:$BL$183,COLUMN('2024_PAPI_Indicators'!AC25),0)</f>
        <v>0.6269039512</v>
      </c>
      <c r="AF26" s="24">
        <f>VLOOKUP($A26,'2024_PAPI_Indicators'!$A$2:$BL$183,COLUMN('2024_PAPI_Indicators'!AD25),0)</f>
        <v>0.5551770926</v>
      </c>
      <c r="AG26" s="24">
        <f>VLOOKUP($A26,'2024_PAPI_Indicators'!$A$2:$BL$183,COLUMN('2024_PAPI_Indicators'!AE25),0)</f>
        <v>0.3738208711</v>
      </c>
      <c r="AH26" s="24">
        <f>VLOOKUP($A26,'2024_PAPI_Indicators'!$A$2:$BL$183,COLUMN('2024_PAPI_Indicators'!AF25),0)</f>
        <v>0.5719900727</v>
      </c>
      <c r="AI26" s="24">
        <f>VLOOKUP($A26,'2024_PAPI_Indicators'!$A$2:$BL$183,COLUMN('2024_PAPI_Indicators'!AG25),0)</f>
        <v>0.2821672857</v>
      </c>
      <c r="AJ26" s="24">
        <f>VLOOKUP($A26,'2024_PAPI_Indicators'!$A$2:$BL$183,COLUMN('2024_PAPI_Indicators'!AH25),0)</f>
        <v>0.4330658019</v>
      </c>
      <c r="AK26" s="24">
        <f>VLOOKUP($A26,'2024_PAPI_Indicators'!$A$2:$BL$183,COLUMN('2024_PAPI_Indicators'!AI25),0)</f>
        <v>0.3907018304</v>
      </c>
      <c r="AL26" s="24">
        <f>VLOOKUP($A26,'2024_PAPI_Indicators'!$A$2:$BL$183,COLUMN('2024_PAPI_Indicators'!AJ25),0)</f>
        <v>0.4763761163</v>
      </c>
      <c r="AM26" s="24">
        <f>VLOOKUP($A26,'2024_PAPI_Indicators'!$A$2:$BL$183,COLUMN('2024_PAPI_Indicators'!AK25),0)</f>
        <v>0.399261564</v>
      </c>
      <c r="AN26" s="24">
        <f>VLOOKUP($A26,'2024_PAPI_Indicators'!$A$2:$BL$183,COLUMN('2024_PAPI_Indicators'!AL25),0)</f>
        <v>0.1310690492</v>
      </c>
      <c r="AO26" s="24">
        <f>VLOOKUP($A26,'2024_PAPI_Indicators'!$A$2:$BL$183,COLUMN('2024_PAPI_Indicators'!AM25),0)</f>
        <v>0.4701654911</v>
      </c>
      <c r="AP26" s="24">
        <f>VLOOKUP($A26,'2024_PAPI_Indicators'!$A$2:$BL$183,COLUMN('2024_PAPI_Indicators'!AN25),0)</f>
        <v>0.6982221603</v>
      </c>
      <c r="AQ26" s="24">
        <f>VLOOKUP($A26,'2024_PAPI_Indicators'!$A$2:$BL$183,COLUMN('2024_PAPI_Indicators'!AO25),0)</f>
        <v>0.3950418234</v>
      </c>
      <c r="AR26" s="24">
        <f>VLOOKUP($A26,'2024_PAPI_Indicators'!$A$2:$BL$183,COLUMN('2024_PAPI_Indicators'!AP25),0)</f>
        <v>0.4084703922</v>
      </c>
      <c r="AS26" s="24">
        <f>VLOOKUP($A26,'2024_PAPI_Indicators'!$A$2:$BL$183,COLUMN('2024_PAPI_Indicators'!AQ25),0)</f>
        <v>0.400000006</v>
      </c>
      <c r="AT26" s="24">
        <f>VLOOKUP($A26,'2024_PAPI_Indicators'!$A$2:$BL$183,COLUMN('2024_PAPI_Indicators'!AR25),0)</f>
        <v>0.4685829878</v>
      </c>
      <c r="AU26" s="24">
        <f>VLOOKUP($A26,'2024_PAPI_Indicators'!$A$2:$BL$183,COLUMN('2024_PAPI_Indicators'!AS25),0)</f>
        <v>0.4096320868</v>
      </c>
      <c r="AV26" s="24">
        <f>VLOOKUP($A26,'2024_PAPI_Indicators'!$A$2:$BL$183,COLUMN('2024_PAPI_Indicators'!AT25),0)</f>
        <v>0.4772528708</v>
      </c>
      <c r="AW26" s="24">
        <f>VLOOKUP($A26,'2024_PAPI_Indicators'!$A$2:$BL$183,COLUMN('2024_PAPI_Indicators'!AU25),0)</f>
        <v>0.5668991208</v>
      </c>
      <c r="AX26" s="24">
        <f>VLOOKUP($A26,'2024_PAPI_Indicators'!$A$2:$BL$183,COLUMN('2024_PAPI_Indicators'!AV25),0)</f>
        <v>0.4077354074</v>
      </c>
      <c r="AY26" s="24">
        <f>VLOOKUP($A26,'2024_PAPI_Indicators'!$A$2:$BL$183,COLUMN('2024_PAPI_Indicators'!AW25),0)</f>
        <v>0.3374831378</v>
      </c>
      <c r="AZ26" s="24">
        <f>VLOOKUP($A26,'2024_PAPI_Indicators'!$A$2:$BL$183,COLUMN('2024_PAPI_Indicators'!AX25),0)</f>
        <v>0.4035952985</v>
      </c>
      <c r="BA26" s="24">
        <f>VLOOKUP($A26,'2024_PAPI_Indicators'!$A$2:$BL$183,COLUMN('2024_PAPI_Indicators'!AY25),0)</f>
        <v>0.525973618</v>
      </c>
      <c r="BB26" s="24">
        <f>VLOOKUP($A26,'2024_PAPI_Indicators'!$A$2:$BL$183,COLUMN('2024_PAPI_Indicators'!AZ25),0)</f>
        <v>0.6138474345</v>
      </c>
      <c r="BC26" s="25" t="str">
        <f>VLOOKUP($A26,'2024_PAPI_Indicators'!$A$2:$BL$183,COLUMN('2024_PAPI_Indicators'!BA25),0)</f>
        <v/>
      </c>
      <c r="BD26" s="24">
        <f>VLOOKUP($A26,'2024_PAPI_Indicators'!$A$2:$BL$183,COLUMN('2024_PAPI_Indicators'!BB25),0)</f>
        <v>0.4881712794</v>
      </c>
      <c r="BE26" s="24">
        <f>VLOOKUP($A26,'2024_PAPI_Indicators'!$A$2:$BL$183,COLUMN('2024_PAPI_Indicators'!BC25),0)</f>
        <v>0.3189554513</v>
      </c>
      <c r="BF26" s="24">
        <f>VLOOKUP($A26,'2024_PAPI_Indicators'!$A$2:$BL$183,COLUMN('2024_PAPI_Indicators'!BD25),0)</f>
        <v>0.513854146</v>
      </c>
      <c r="BG26" s="24">
        <f>VLOOKUP($A26,'2024_PAPI_Indicators'!$A$2:$BL$183,COLUMN('2024_PAPI_Indicators'!BE25),0)</f>
        <v>0.483272016</v>
      </c>
      <c r="BH26" s="24">
        <f>VLOOKUP($A26,'2024_PAPI_Indicators'!$A$2:$BL$183,COLUMN('2024_PAPI_Indicators'!BF25),0)</f>
        <v>0.4572881758</v>
      </c>
      <c r="BI26" s="24">
        <f>VLOOKUP($A26,'2024_PAPI_Indicators'!$A$2:$BL$183,COLUMN('2024_PAPI_Indicators'!BG25),0)</f>
        <v>0.4398370385</v>
      </c>
      <c r="BJ26" s="24">
        <f>VLOOKUP($A26,'2024_PAPI_Indicators'!$A$2:$BL$183,COLUMN('2024_PAPI_Indicators'!BH25),0)</f>
        <v>0.3994849324</v>
      </c>
      <c r="BK26" s="24">
        <f>VLOOKUP($A26,'2024_PAPI_Indicators'!$A$2:$BL$183,COLUMN('2024_PAPI_Indicators'!BI25),0)</f>
        <v>0.5890917778</v>
      </c>
      <c r="BL26" s="24">
        <f>VLOOKUP($A26,'2024_PAPI_Indicators'!$A$2:$BL$183,COLUMN('2024_PAPI_Indicators'!BJ25),0)</f>
        <v>0.8176553845</v>
      </c>
      <c r="BM26" s="24">
        <f>VLOOKUP($A26,'2024_PAPI_Indicators'!$A$2:$BL$183,COLUMN('2024_PAPI_Indicators'!BK25),0)</f>
        <v>0.4710446</v>
      </c>
      <c r="BN26" s="24">
        <f>VLOOKUP($A26,'2024_PAPI_Indicators'!$A$2:$BL$183,COLUMN('2024_PAPI_Indicators'!BL25),0)</f>
        <v>0.4887464643</v>
      </c>
      <c r="BO26" s="11"/>
      <c r="BP26" s="11"/>
      <c r="BQ26" s="11"/>
      <c r="BR26" s="11"/>
      <c r="BS26" s="11"/>
    </row>
    <row r="27" ht="13.5" customHeight="1">
      <c r="A27" s="11" t="s">
        <v>119</v>
      </c>
      <c r="B27" s="11" t="s">
        <v>120</v>
      </c>
      <c r="C27" s="12" t="s">
        <v>83</v>
      </c>
      <c r="D27" s="24">
        <f>VLOOKUP($A27,'2024_PAPI_Indicators'!$A$2:$BL$183,COLUMN('2024_PAPI_Indicators'!B26),0)</f>
        <v>0.3745279908</v>
      </c>
      <c r="E27" s="24">
        <f>VLOOKUP($A27,'2024_PAPI_Indicators'!$A$2:$BL$183,COLUMN('2024_PAPI_Indicators'!C26),0)</f>
        <v>0.4088950753</v>
      </c>
      <c r="F27" s="24">
        <f>VLOOKUP($A27,'2024_PAPI_Indicators'!$A$2:$BL$183,COLUMN('2024_PAPI_Indicators'!D26),0)</f>
        <v>0.2624981999</v>
      </c>
      <c r="G27" s="24">
        <f>VLOOKUP($A27,'2024_PAPI_Indicators'!$A$2:$BL$183,COLUMN('2024_PAPI_Indicators'!E26),0)</f>
        <v>0.325502634</v>
      </c>
      <c r="H27" s="24">
        <f>VLOOKUP($A27,'2024_PAPI_Indicators'!$A$2:$BL$183,COLUMN('2024_PAPI_Indicators'!F26),0)</f>
        <v>0.5107911825</v>
      </c>
      <c r="I27" s="24">
        <f>VLOOKUP($A27,'2024_PAPI_Indicators'!$A$2:$BL$183,COLUMN('2024_PAPI_Indicators'!G26),0)</f>
        <v>0.3759326935</v>
      </c>
      <c r="J27" s="24">
        <f>VLOOKUP($A27,'2024_PAPI_Indicators'!$A$2:$BL$183,COLUMN('2024_PAPI_Indicators'!H26),0)</f>
        <v>0.2423610687</v>
      </c>
      <c r="K27" s="24">
        <f>VLOOKUP($A27,'2024_PAPI_Indicators'!$A$2:$BL$183,COLUMN('2024_PAPI_Indicators'!I26),0)</f>
        <v>0.3795159459</v>
      </c>
      <c r="L27" s="24">
        <f>VLOOKUP($A27,'2024_PAPI_Indicators'!$A$2:$BL$183,COLUMN('2024_PAPI_Indicators'!J26),0)</f>
        <v>0.4385273159</v>
      </c>
      <c r="M27" s="24">
        <f>VLOOKUP($A27,'2024_PAPI_Indicators'!$A$2:$BL$183,COLUMN('2024_PAPI_Indicators'!K26),0)</f>
        <v>0.3004223406</v>
      </c>
      <c r="N27" s="24">
        <f>VLOOKUP($A27,'2024_PAPI_Indicators'!$A$2:$BL$183,COLUMN('2024_PAPI_Indicators'!L26),0)</f>
        <v>0.4678250253</v>
      </c>
      <c r="O27" s="24">
        <f>VLOOKUP($A27,'2024_PAPI_Indicators'!$A$2:$BL$183,COLUMN('2024_PAPI_Indicators'!M26),0)</f>
        <v>0.4149524271</v>
      </c>
      <c r="P27" s="24">
        <f>VLOOKUP($A27,'2024_PAPI_Indicators'!$A$2:$BL$183,COLUMN('2024_PAPI_Indicators'!N26),0)</f>
        <v>0.423660934</v>
      </c>
      <c r="Q27" s="24">
        <f>VLOOKUP($A27,'2024_PAPI_Indicators'!$A$2:$BL$183,COLUMN('2024_PAPI_Indicators'!O26),0)</f>
        <v>0.3521490991</v>
      </c>
      <c r="R27" s="24">
        <f>VLOOKUP($A27,'2024_PAPI_Indicators'!$A$2:$BL$183,COLUMN('2024_PAPI_Indicators'!P26),0)</f>
        <v>0.5180271268</v>
      </c>
      <c r="S27" s="24">
        <f>VLOOKUP($A27,'2024_PAPI_Indicators'!$A$2:$BL$183,COLUMN('2024_PAPI_Indicators'!Q26),0)</f>
        <v>0.3913763463</v>
      </c>
      <c r="T27" s="25" t="str">
        <f>VLOOKUP($A27,'2024_PAPI_Indicators'!$A$2:$BL$183,COLUMN('2024_PAPI_Indicators'!R26),0)</f>
        <v/>
      </c>
      <c r="U27" s="24">
        <f>VLOOKUP($A27,'2024_PAPI_Indicators'!$A$2:$BL$183,COLUMN('2024_PAPI_Indicators'!S26),0)</f>
        <v>0.3701027036</v>
      </c>
      <c r="V27" s="24">
        <f>VLOOKUP($A27,'2024_PAPI_Indicators'!$A$2:$BL$183,COLUMN('2024_PAPI_Indicators'!T26),0)</f>
        <v>0.3075584471</v>
      </c>
      <c r="W27" s="24">
        <f>VLOOKUP($A27,'2024_PAPI_Indicators'!$A$2:$BL$183,COLUMN('2024_PAPI_Indicators'!U26),0)</f>
        <v>0.1841745526</v>
      </c>
      <c r="X27" s="24">
        <f>VLOOKUP($A27,'2024_PAPI_Indicators'!$A$2:$BL$183,COLUMN('2024_PAPI_Indicators'!V26),0)</f>
        <v>0.3126688898</v>
      </c>
      <c r="Y27" s="24">
        <f>VLOOKUP($A27,'2024_PAPI_Indicators'!$A$2:$BL$183,COLUMN('2024_PAPI_Indicators'!W26),0)</f>
        <v>0.4278252423</v>
      </c>
      <c r="Z27" s="24">
        <f>VLOOKUP($A27,'2024_PAPI_Indicators'!$A$2:$BL$183,COLUMN('2024_PAPI_Indicators'!X26),0)</f>
        <v>0.4933549464</v>
      </c>
      <c r="AA27" s="24">
        <f>VLOOKUP($A27,'2024_PAPI_Indicators'!$A$2:$BL$183,COLUMN('2024_PAPI_Indicators'!Y26),0)</f>
        <v>0.4682821929</v>
      </c>
      <c r="AB27" s="24">
        <f>VLOOKUP($A27,'2024_PAPI_Indicators'!$A$2:$BL$183,COLUMN('2024_PAPI_Indicators'!Z26),0)</f>
        <v>0.4340415597</v>
      </c>
      <c r="AC27" s="24">
        <f>VLOOKUP($A27,'2024_PAPI_Indicators'!$A$2:$BL$183,COLUMN('2024_PAPI_Indicators'!AA26),0)</f>
        <v>0.5516713858</v>
      </c>
      <c r="AD27" s="24">
        <f>VLOOKUP($A27,'2024_PAPI_Indicators'!$A$2:$BL$183,COLUMN('2024_PAPI_Indicators'!AB26),0)</f>
        <v>0.3223976493</v>
      </c>
      <c r="AE27" s="24">
        <f>VLOOKUP($A27,'2024_PAPI_Indicators'!$A$2:$BL$183,COLUMN('2024_PAPI_Indicators'!AC26),0)</f>
        <v>0.6234331727</v>
      </c>
      <c r="AF27" s="24">
        <f>VLOOKUP($A27,'2024_PAPI_Indicators'!$A$2:$BL$183,COLUMN('2024_PAPI_Indicators'!AD26),0)</f>
        <v>0.3693420887</v>
      </c>
      <c r="AG27" s="24">
        <f>VLOOKUP($A27,'2024_PAPI_Indicators'!$A$2:$BL$183,COLUMN('2024_PAPI_Indicators'!AE26),0)</f>
        <v>0.4534134567</v>
      </c>
      <c r="AH27" s="24">
        <f>VLOOKUP($A27,'2024_PAPI_Indicators'!$A$2:$BL$183,COLUMN('2024_PAPI_Indicators'!AF26),0)</f>
        <v>0.2355561405</v>
      </c>
      <c r="AI27" s="24">
        <f>VLOOKUP($A27,'2024_PAPI_Indicators'!$A$2:$BL$183,COLUMN('2024_PAPI_Indicators'!AG26),0)</f>
        <v>0.1809946597</v>
      </c>
      <c r="AJ27" s="24">
        <f>VLOOKUP($A27,'2024_PAPI_Indicators'!$A$2:$BL$183,COLUMN('2024_PAPI_Indicators'!AH26),0)</f>
        <v>0.2012151182</v>
      </c>
      <c r="AK27" s="24">
        <f>VLOOKUP($A27,'2024_PAPI_Indicators'!$A$2:$BL$183,COLUMN('2024_PAPI_Indicators'!AI26),0)</f>
        <v>0.456519872</v>
      </c>
      <c r="AL27" s="24">
        <f>VLOOKUP($A27,'2024_PAPI_Indicators'!$A$2:$BL$183,COLUMN('2024_PAPI_Indicators'!AJ26),0)</f>
        <v>0.270011425</v>
      </c>
      <c r="AM27" s="24">
        <f>VLOOKUP($A27,'2024_PAPI_Indicators'!$A$2:$BL$183,COLUMN('2024_PAPI_Indicators'!AK26),0)</f>
        <v>0.1619142294</v>
      </c>
      <c r="AN27" s="24">
        <f>VLOOKUP($A27,'2024_PAPI_Indicators'!$A$2:$BL$183,COLUMN('2024_PAPI_Indicators'!AL26),0)</f>
        <v>0.1691043377</v>
      </c>
      <c r="AO27" s="24">
        <f>VLOOKUP($A27,'2024_PAPI_Indicators'!$A$2:$BL$183,COLUMN('2024_PAPI_Indicators'!AM26),0)</f>
        <v>0.2797195017</v>
      </c>
      <c r="AP27" s="24">
        <f>VLOOKUP($A27,'2024_PAPI_Indicators'!$A$2:$BL$183,COLUMN('2024_PAPI_Indicators'!AN26),0)</f>
        <v>0.3829886913</v>
      </c>
      <c r="AQ27" s="24">
        <f>VLOOKUP($A27,'2024_PAPI_Indicators'!$A$2:$BL$183,COLUMN('2024_PAPI_Indicators'!AO26),0)</f>
        <v>0.3619216681</v>
      </c>
      <c r="AR27" s="24">
        <f>VLOOKUP($A27,'2024_PAPI_Indicators'!$A$2:$BL$183,COLUMN('2024_PAPI_Indicators'!AP26),0)</f>
        <v>0.5408470631</v>
      </c>
      <c r="AS27" s="24">
        <f>VLOOKUP($A27,'2024_PAPI_Indicators'!$A$2:$BL$183,COLUMN('2024_PAPI_Indicators'!AQ26),0)</f>
        <v>0.2961333394</v>
      </c>
      <c r="AT27" s="24">
        <f>VLOOKUP($A27,'2024_PAPI_Indicators'!$A$2:$BL$183,COLUMN('2024_PAPI_Indicators'!AR26),0)</f>
        <v>0.4782220721</v>
      </c>
      <c r="AU27" s="24">
        <f>VLOOKUP($A27,'2024_PAPI_Indicators'!$A$2:$BL$183,COLUMN('2024_PAPI_Indicators'!AS26),0)</f>
        <v>0.2479049563</v>
      </c>
      <c r="AV27" s="24">
        <f>VLOOKUP($A27,'2024_PAPI_Indicators'!$A$2:$BL$183,COLUMN('2024_PAPI_Indicators'!AT26),0)</f>
        <v>0.3141629398</v>
      </c>
      <c r="AW27" s="24">
        <f>VLOOKUP($A27,'2024_PAPI_Indicators'!$A$2:$BL$183,COLUMN('2024_PAPI_Indicators'!AU26),0)</f>
        <v>0.3475858271</v>
      </c>
      <c r="AX27" s="24">
        <f>VLOOKUP($A27,'2024_PAPI_Indicators'!$A$2:$BL$183,COLUMN('2024_PAPI_Indicators'!AV26),0)</f>
        <v>0.3671053648</v>
      </c>
      <c r="AY27" s="24">
        <f>VLOOKUP($A27,'2024_PAPI_Indicators'!$A$2:$BL$183,COLUMN('2024_PAPI_Indicators'!AW26),0)</f>
        <v>0.3427526951</v>
      </c>
      <c r="AZ27" s="24">
        <f>VLOOKUP($A27,'2024_PAPI_Indicators'!$A$2:$BL$183,COLUMN('2024_PAPI_Indicators'!AX26),0)</f>
        <v>0.09736098349</v>
      </c>
      <c r="BA27" s="24">
        <f>VLOOKUP($A27,'2024_PAPI_Indicators'!$A$2:$BL$183,COLUMN('2024_PAPI_Indicators'!AY26),0)</f>
        <v>0.3174161315</v>
      </c>
      <c r="BB27" s="24">
        <f>VLOOKUP($A27,'2024_PAPI_Indicators'!$A$2:$BL$183,COLUMN('2024_PAPI_Indicators'!AZ26),0)</f>
        <v>0.4818128049</v>
      </c>
      <c r="BC27" s="25" t="str">
        <f>VLOOKUP($A27,'2024_PAPI_Indicators'!$A$2:$BL$183,COLUMN('2024_PAPI_Indicators'!BA26),0)</f>
        <v/>
      </c>
      <c r="BD27" s="24">
        <f>VLOOKUP($A27,'2024_PAPI_Indicators'!$A$2:$BL$183,COLUMN('2024_PAPI_Indicators'!BB26),0)</f>
        <v>0.2147611678</v>
      </c>
      <c r="BE27" s="24">
        <f>VLOOKUP($A27,'2024_PAPI_Indicators'!$A$2:$BL$183,COLUMN('2024_PAPI_Indicators'!BC26),0)</f>
        <v>0.294698745</v>
      </c>
      <c r="BF27" s="24">
        <f>VLOOKUP($A27,'2024_PAPI_Indicators'!$A$2:$BL$183,COLUMN('2024_PAPI_Indicators'!BD26),0)</f>
        <v>0.1666666716</v>
      </c>
      <c r="BG27" s="24">
        <f>VLOOKUP($A27,'2024_PAPI_Indicators'!$A$2:$BL$183,COLUMN('2024_PAPI_Indicators'!BE26),0)</f>
        <v>0.4792926311</v>
      </c>
      <c r="BH27" s="24">
        <f>VLOOKUP($A27,'2024_PAPI_Indicators'!$A$2:$BL$183,COLUMN('2024_PAPI_Indicators'!BF26),0)</f>
        <v>0.2935976386</v>
      </c>
      <c r="BI27" s="24">
        <f>VLOOKUP($A27,'2024_PAPI_Indicators'!$A$2:$BL$183,COLUMN('2024_PAPI_Indicators'!BG26),0)</f>
        <v>0.3563603461</v>
      </c>
      <c r="BJ27" s="24">
        <f>VLOOKUP($A27,'2024_PAPI_Indicators'!$A$2:$BL$183,COLUMN('2024_PAPI_Indicators'!BH26),0)</f>
        <v>0.1904837936</v>
      </c>
      <c r="BK27" s="24">
        <f>VLOOKUP($A27,'2024_PAPI_Indicators'!$A$2:$BL$183,COLUMN('2024_PAPI_Indicators'!BI26),0)</f>
        <v>0.370906651</v>
      </c>
      <c r="BL27" s="24">
        <f>VLOOKUP($A27,'2024_PAPI_Indicators'!$A$2:$BL$183,COLUMN('2024_PAPI_Indicators'!BJ26),0)</f>
        <v>0.554889679</v>
      </c>
      <c r="BM27" s="24">
        <f>VLOOKUP($A27,'2024_PAPI_Indicators'!$A$2:$BL$183,COLUMN('2024_PAPI_Indicators'!BK26),0)</f>
        <v>0.3017338514</v>
      </c>
      <c r="BN27" s="24">
        <f>VLOOKUP($A27,'2024_PAPI_Indicators'!$A$2:$BL$183,COLUMN('2024_PAPI_Indicators'!BL26),0)</f>
        <v>0.3353932798</v>
      </c>
      <c r="BO27" s="11"/>
      <c r="BP27" s="11"/>
      <c r="BQ27" s="11"/>
      <c r="BR27" s="11"/>
      <c r="BS27" s="11"/>
    </row>
    <row r="28" ht="13.5" customHeight="1">
      <c r="A28" s="11" t="s">
        <v>121</v>
      </c>
      <c r="B28" s="11" t="s">
        <v>122</v>
      </c>
      <c r="C28" s="12" t="s">
        <v>83</v>
      </c>
      <c r="D28" s="24">
        <f>VLOOKUP($A28,'2024_PAPI_Indicators'!$A$2:$BL$183,COLUMN('2024_PAPI_Indicators'!B27),0)</f>
        <v>0.5506047606</v>
      </c>
      <c r="E28" s="24">
        <f>VLOOKUP($A28,'2024_PAPI_Indicators'!$A$2:$BL$183,COLUMN('2024_PAPI_Indicators'!C27),0)</f>
        <v>0.7827453017</v>
      </c>
      <c r="F28" s="24">
        <f>VLOOKUP($A28,'2024_PAPI_Indicators'!$A$2:$BL$183,COLUMN('2024_PAPI_Indicators'!D27),0)</f>
        <v>0.5793328285</v>
      </c>
      <c r="G28" s="24">
        <f>VLOOKUP($A28,'2024_PAPI_Indicators'!$A$2:$BL$183,COLUMN('2024_PAPI_Indicators'!E27),0)</f>
        <v>0.5603955984</v>
      </c>
      <c r="H28" s="24">
        <f>VLOOKUP($A28,'2024_PAPI_Indicators'!$A$2:$BL$183,COLUMN('2024_PAPI_Indicators'!F27),0)</f>
        <v>0.7541965246</v>
      </c>
      <c r="I28" s="24">
        <f>VLOOKUP($A28,'2024_PAPI_Indicators'!$A$2:$BL$183,COLUMN('2024_PAPI_Indicators'!G27),0)</f>
        <v>0.657694459</v>
      </c>
      <c r="J28" s="24">
        <f>VLOOKUP($A28,'2024_PAPI_Indicators'!$A$2:$BL$183,COLUMN('2024_PAPI_Indicators'!H27),0)</f>
        <v>0.6550915241</v>
      </c>
      <c r="K28" s="24">
        <f>VLOOKUP($A28,'2024_PAPI_Indicators'!$A$2:$BL$183,COLUMN('2024_PAPI_Indicators'!I27),0)</f>
        <v>0.7497004867</v>
      </c>
      <c r="L28" s="24">
        <f>VLOOKUP($A28,'2024_PAPI_Indicators'!$A$2:$BL$183,COLUMN('2024_PAPI_Indicators'!J27),0)</f>
        <v>0.6784889698</v>
      </c>
      <c r="M28" s="24">
        <f>VLOOKUP($A28,'2024_PAPI_Indicators'!$A$2:$BL$183,COLUMN('2024_PAPI_Indicators'!K27),0)</f>
        <v>0.8329975605</v>
      </c>
      <c r="N28" s="24">
        <f>VLOOKUP($A28,'2024_PAPI_Indicators'!$A$2:$BL$183,COLUMN('2024_PAPI_Indicators'!L27),0)</f>
        <v>0.8236807585</v>
      </c>
      <c r="O28" s="24">
        <f>VLOOKUP($A28,'2024_PAPI_Indicators'!$A$2:$BL$183,COLUMN('2024_PAPI_Indicators'!M27),0)</f>
        <v>0.7245234251</v>
      </c>
      <c r="P28" s="24">
        <f>VLOOKUP($A28,'2024_PAPI_Indicators'!$A$2:$BL$183,COLUMN('2024_PAPI_Indicators'!N27),0)</f>
        <v>0.6614118814</v>
      </c>
      <c r="Q28" s="24">
        <f>VLOOKUP($A28,'2024_PAPI_Indicators'!$A$2:$BL$183,COLUMN('2024_PAPI_Indicators'!O27),0)</f>
        <v>0.6863801479</v>
      </c>
      <c r="R28" s="24">
        <f>VLOOKUP($A28,'2024_PAPI_Indicators'!$A$2:$BL$183,COLUMN('2024_PAPI_Indicators'!P27),0)</f>
        <v>0.8008893728</v>
      </c>
      <c r="S28" s="24">
        <f>VLOOKUP($A28,'2024_PAPI_Indicators'!$A$2:$BL$183,COLUMN('2024_PAPI_Indicators'!Q27),0)</f>
        <v>0.6666666865</v>
      </c>
      <c r="T28" s="25" t="str">
        <f>VLOOKUP($A28,'2024_PAPI_Indicators'!$A$2:$BL$183,COLUMN('2024_PAPI_Indicators'!R27),0)</f>
        <v/>
      </c>
      <c r="U28" s="24">
        <f>VLOOKUP($A28,'2024_PAPI_Indicators'!$A$2:$BL$183,COLUMN('2024_PAPI_Indicators'!S27),0)</f>
        <v>0.8296144009</v>
      </c>
      <c r="V28" s="24">
        <f>VLOOKUP($A28,'2024_PAPI_Indicators'!$A$2:$BL$183,COLUMN('2024_PAPI_Indicators'!T27),0)</f>
        <v>0.8910089731</v>
      </c>
      <c r="W28" s="24">
        <f>VLOOKUP($A28,'2024_PAPI_Indicators'!$A$2:$BL$183,COLUMN('2024_PAPI_Indicators'!U27),0)</f>
        <v>0.5094321966</v>
      </c>
      <c r="X28" s="24">
        <f>VLOOKUP($A28,'2024_PAPI_Indicators'!$A$2:$BL$183,COLUMN('2024_PAPI_Indicators'!V27),0)</f>
        <v>0.8414748907</v>
      </c>
      <c r="Y28" s="24">
        <f>VLOOKUP($A28,'2024_PAPI_Indicators'!$A$2:$BL$183,COLUMN('2024_PAPI_Indicators'!W27),0)</f>
        <v>0.7950476408</v>
      </c>
      <c r="Z28" s="24">
        <f>VLOOKUP($A28,'2024_PAPI_Indicators'!$A$2:$BL$183,COLUMN('2024_PAPI_Indicators'!X27),0)</f>
        <v>0.8600485921</v>
      </c>
      <c r="AA28" s="24">
        <f>VLOOKUP($A28,'2024_PAPI_Indicators'!$A$2:$BL$183,COLUMN('2024_PAPI_Indicators'!Y27),0)</f>
        <v>0.6488567591</v>
      </c>
      <c r="AB28" s="24">
        <f>VLOOKUP($A28,'2024_PAPI_Indicators'!$A$2:$BL$183,COLUMN('2024_PAPI_Indicators'!Z27),0)</f>
        <v>0.7058137059</v>
      </c>
      <c r="AC28" s="24">
        <f>VLOOKUP($A28,'2024_PAPI_Indicators'!$A$2:$BL$183,COLUMN('2024_PAPI_Indicators'!AA27),0)</f>
        <v>0.8149536848</v>
      </c>
      <c r="AD28" s="24">
        <f>VLOOKUP($A28,'2024_PAPI_Indicators'!$A$2:$BL$183,COLUMN('2024_PAPI_Indicators'!AB27),0)</f>
        <v>0.7351972461</v>
      </c>
      <c r="AE28" s="24">
        <f>VLOOKUP($A28,'2024_PAPI_Indicators'!$A$2:$BL$183,COLUMN('2024_PAPI_Indicators'!AC27),0)</f>
        <v>0.8733208179</v>
      </c>
      <c r="AF28" s="24">
        <f>VLOOKUP($A28,'2024_PAPI_Indicators'!$A$2:$BL$183,COLUMN('2024_PAPI_Indicators'!AD27),0)</f>
        <v>0.8603112102</v>
      </c>
      <c r="AG28" s="24">
        <f>VLOOKUP($A28,'2024_PAPI_Indicators'!$A$2:$BL$183,COLUMN('2024_PAPI_Indicators'!AE27),0)</f>
        <v>0.8428885341</v>
      </c>
      <c r="AH28" s="24">
        <f>VLOOKUP($A28,'2024_PAPI_Indicators'!$A$2:$BL$183,COLUMN('2024_PAPI_Indicators'!AF27),0)</f>
        <v>0.8281148076</v>
      </c>
      <c r="AI28" s="24">
        <f>VLOOKUP($A28,'2024_PAPI_Indicators'!$A$2:$BL$183,COLUMN('2024_PAPI_Indicators'!AG27),0)</f>
        <v>0.4396392703</v>
      </c>
      <c r="AJ28" s="24">
        <f>VLOOKUP($A28,'2024_PAPI_Indicators'!$A$2:$BL$183,COLUMN('2024_PAPI_Indicators'!AH27),0)</f>
        <v>0.5646979213</v>
      </c>
      <c r="AK28" s="24">
        <f>VLOOKUP($A28,'2024_PAPI_Indicators'!$A$2:$BL$183,COLUMN('2024_PAPI_Indicators'!AI27),0)</f>
        <v>0.5620102286</v>
      </c>
      <c r="AL28" s="24">
        <f>VLOOKUP($A28,'2024_PAPI_Indicators'!$A$2:$BL$183,COLUMN('2024_PAPI_Indicators'!AJ27),0)</f>
        <v>0.5718462467</v>
      </c>
      <c r="AM28" s="24">
        <f>VLOOKUP($A28,'2024_PAPI_Indicators'!$A$2:$BL$183,COLUMN('2024_PAPI_Indicators'!AK27),0)</f>
        <v>0.4388242066</v>
      </c>
      <c r="AN28" s="24">
        <f>VLOOKUP($A28,'2024_PAPI_Indicators'!$A$2:$BL$183,COLUMN('2024_PAPI_Indicators'!AL27),0)</f>
        <v>0.2867159247</v>
      </c>
      <c r="AO28" s="24">
        <f>VLOOKUP($A28,'2024_PAPI_Indicators'!$A$2:$BL$183,COLUMN('2024_PAPI_Indicators'!AM27),0)</f>
        <v>0.5673716664</v>
      </c>
      <c r="AP28" s="24">
        <f>VLOOKUP($A28,'2024_PAPI_Indicators'!$A$2:$BL$183,COLUMN('2024_PAPI_Indicators'!AN27),0)</f>
        <v>0.7530036569</v>
      </c>
      <c r="AQ28" s="24">
        <f>VLOOKUP($A28,'2024_PAPI_Indicators'!$A$2:$BL$183,COLUMN('2024_PAPI_Indicators'!AO27),0)</f>
        <v>0.5925627351</v>
      </c>
      <c r="AR28" s="24">
        <f>VLOOKUP($A28,'2024_PAPI_Indicators'!$A$2:$BL$183,COLUMN('2024_PAPI_Indicators'!AP27),0)</f>
        <v>0.6459152699</v>
      </c>
      <c r="AS28" s="24">
        <f>VLOOKUP($A28,'2024_PAPI_Indicators'!$A$2:$BL$183,COLUMN('2024_PAPI_Indicators'!AQ27),0)</f>
        <v>0.5845333934</v>
      </c>
      <c r="AT28" s="24">
        <f>VLOOKUP($A28,'2024_PAPI_Indicators'!$A$2:$BL$183,COLUMN('2024_PAPI_Indicators'!AR27),0)</f>
        <v>0.8156100512</v>
      </c>
      <c r="AU28" s="24">
        <f>VLOOKUP($A28,'2024_PAPI_Indicators'!$A$2:$BL$183,COLUMN('2024_PAPI_Indicators'!AS27),0)</f>
        <v>0.5237864256</v>
      </c>
      <c r="AV28" s="24">
        <f>VLOOKUP($A28,'2024_PAPI_Indicators'!$A$2:$BL$183,COLUMN('2024_PAPI_Indicators'!AT27),0)</f>
        <v>0.7495122552</v>
      </c>
      <c r="AW28" s="24">
        <f>VLOOKUP($A28,'2024_PAPI_Indicators'!$A$2:$BL$183,COLUMN('2024_PAPI_Indicators'!AU27),0)</f>
        <v>0.8262071013</v>
      </c>
      <c r="AX28" s="24">
        <f>VLOOKUP($A28,'2024_PAPI_Indicators'!$A$2:$BL$183,COLUMN('2024_PAPI_Indicators'!AV27),0)</f>
        <v>0.5599156618</v>
      </c>
      <c r="AY28" s="24">
        <f>VLOOKUP($A28,'2024_PAPI_Indicators'!$A$2:$BL$183,COLUMN('2024_PAPI_Indicators'!AW27),0)</f>
        <v>0.5644398928</v>
      </c>
      <c r="AZ28" s="24">
        <f>VLOOKUP($A28,'2024_PAPI_Indicators'!$A$2:$BL$183,COLUMN('2024_PAPI_Indicators'!AX27),0)</f>
        <v>0.4985561669</v>
      </c>
      <c r="BA28" s="24">
        <f>VLOOKUP($A28,'2024_PAPI_Indicators'!$A$2:$BL$183,COLUMN('2024_PAPI_Indicators'!AY27),0)</f>
        <v>0.6526393294</v>
      </c>
      <c r="BB28" s="24">
        <f>VLOOKUP($A28,'2024_PAPI_Indicators'!$A$2:$BL$183,COLUMN('2024_PAPI_Indicators'!AZ27),0)</f>
        <v>0.6533195376</v>
      </c>
      <c r="BC28" s="25" t="str">
        <f>VLOOKUP($A28,'2024_PAPI_Indicators'!$A$2:$BL$183,COLUMN('2024_PAPI_Indicators'!BA27),0)</f>
        <v/>
      </c>
      <c r="BD28" s="24">
        <f>VLOOKUP($A28,'2024_PAPI_Indicators'!$A$2:$BL$183,COLUMN('2024_PAPI_Indicators'!BB27),0)</f>
        <v>0.7057659626</v>
      </c>
      <c r="BE28" s="24">
        <f>VLOOKUP($A28,'2024_PAPI_Indicators'!$A$2:$BL$183,COLUMN('2024_PAPI_Indicators'!BC27),0)</f>
        <v>0.7053012252</v>
      </c>
      <c r="BF28" s="24">
        <f>VLOOKUP($A28,'2024_PAPI_Indicators'!$A$2:$BL$183,COLUMN('2024_PAPI_Indicators'!BD27),0)</f>
        <v>0.6830776334</v>
      </c>
      <c r="BG28" s="24">
        <f>VLOOKUP($A28,'2024_PAPI_Indicators'!$A$2:$BL$183,COLUMN('2024_PAPI_Indicators'!BE27),0)</f>
        <v>0.6990420222</v>
      </c>
      <c r="BH28" s="24">
        <f>VLOOKUP($A28,'2024_PAPI_Indicators'!$A$2:$BL$183,COLUMN('2024_PAPI_Indicators'!BF27),0)</f>
        <v>0.6388002634</v>
      </c>
      <c r="BI28" s="24">
        <f>VLOOKUP($A28,'2024_PAPI_Indicators'!$A$2:$BL$183,COLUMN('2024_PAPI_Indicators'!BG27),0)</f>
        <v>0.4928021729</v>
      </c>
      <c r="BJ28" s="24">
        <f>VLOOKUP($A28,'2024_PAPI_Indicators'!$A$2:$BL$183,COLUMN('2024_PAPI_Indicators'!BH27),0)</f>
        <v>0.3610388935</v>
      </c>
      <c r="BK28" s="24">
        <f>VLOOKUP($A28,'2024_PAPI_Indicators'!$A$2:$BL$183,COLUMN('2024_PAPI_Indicators'!BI27),0)</f>
        <v>0.545452714</v>
      </c>
      <c r="BL28" s="24">
        <f>VLOOKUP($A28,'2024_PAPI_Indicators'!$A$2:$BL$183,COLUMN('2024_PAPI_Indicators'!BJ27),0)</f>
        <v>0.5362826586</v>
      </c>
      <c r="BM28" s="24">
        <f>VLOOKUP($A28,'2024_PAPI_Indicators'!$A$2:$BL$183,COLUMN('2024_PAPI_Indicators'!BK27),0)</f>
        <v>0.4412396848</v>
      </c>
      <c r="BN28" s="24">
        <f>VLOOKUP($A28,'2024_PAPI_Indicators'!$A$2:$BL$183,COLUMN('2024_PAPI_Indicators'!BL27),0)</f>
        <v>0.6339361072</v>
      </c>
      <c r="BO28" s="11"/>
      <c r="BP28" s="11"/>
      <c r="BQ28" s="11"/>
      <c r="BR28" s="11"/>
      <c r="BS28" s="11"/>
    </row>
    <row r="29" ht="13.5" customHeight="1">
      <c r="A29" s="11" t="s">
        <v>123</v>
      </c>
      <c r="B29" s="11" t="s">
        <v>124</v>
      </c>
      <c r="C29" s="12" t="s">
        <v>83</v>
      </c>
      <c r="D29" s="24">
        <f>VLOOKUP($A29,'2024_PAPI_Indicators'!$A$2:$BL$183,COLUMN('2024_PAPI_Indicators'!B28),0)</f>
        <v>0.2962987125</v>
      </c>
      <c r="E29" s="24">
        <f>VLOOKUP($A29,'2024_PAPI_Indicators'!$A$2:$BL$183,COLUMN('2024_PAPI_Indicators'!C28),0)</f>
        <v>0.5786858797</v>
      </c>
      <c r="F29" s="24">
        <f>VLOOKUP($A29,'2024_PAPI_Indicators'!$A$2:$BL$183,COLUMN('2024_PAPI_Indicators'!D28),0)</f>
        <v>0.5066373944</v>
      </c>
      <c r="G29" s="24">
        <f>VLOOKUP($A29,'2024_PAPI_Indicators'!$A$2:$BL$183,COLUMN('2024_PAPI_Indicators'!E28),0)</f>
        <v>0.4052868485</v>
      </c>
      <c r="H29" s="24">
        <f>VLOOKUP($A29,'2024_PAPI_Indicators'!$A$2:$BL$183,COLUMN('2024_PAPI_Indicators'!F28),0)</f>
        <v>0.7026376128</v>
      </c>
      <c r="I29" s="24">
        <f>VLOOKUP($A29,'2024_PAPI_Indicators'!$A$2:$BL$183,COLUMN('2024_PAPI_Indicators'!G28),0)</f>
        <v>0.5317617655</v>
      </c>
      <c r="J29" s="24">
        <f>VLOOKUP($A29,'2024_PAPI_Indicators'!$A$2:$BL$183,COLUMN('2024_PAPI_Indicators'!H28),0)</f>
        <v>0.4738419354</v>
      </c>
      <c r="K29" s="24">
        <f>VLOOKUP($A29,'2024_PAPI_Indicators'!$A$2:$BL$183,COLUMN('2024_PAPI_Indicators'!I28),0)</f>
        <v>0.5504987836</v>
      </c>
      <c r="L29" s="24">
        <f>VLOOKUP($A29,'2024_PAPI_Indicators'!$A$2:$BL$183,COLUMN('2024_PAPI_Indicators'!J28),0)</f>
        <v>0.5091773272</v>
      </c>
      <c r="M29" s="24">
        <f>VLOOKUP($A29,'2024_PAPI_Indicators'!$A$2:$BL$183,COLUMN('2024_PAPI_Indicators'!K28),0)</f>
        <v>0.6627943516</v>
      </c>
      <c r="N29" s="24">
        <f>VLOOKUP($A29,'2024_PAPI_Indicators'!$A$2:$BL$183,COLUMN('2024_PAPI_Indicators'!L28),0)</f>
        <v>0.5099739432</v>
      </c>
      <c r="O29" s="24">
        <f>VLOOKUP($A29,'2024_PAPI_Indicators'!$A$2:$BL$183,COLUMN('2024_PAPI_Indicators'!M28),0)</f>
        <v>0.6108638048</v>
      </c>
      <c r="P29" s="24">
        <f>VLOOKUP($A29,'2024_PAPI_Indicators'!$A$2:$BL$183,COLUMN('2024_PAPI_Indicators'!N28),0)</f>
        <v>0.53878057</v>
      </c>
      <c r="Q29" s="24">
        <f>VLOOKUP($A29,'2024_PAPI_Indicators'!$A$2:$BL$183,COLUMN('2024_PAPI_Indicators'!O28),0)</f>
        <v>0.584826529</v>
      </c>
      <c r="R29" s="24">
        <f>VLOOKUP($A29,'2024_PAPI_Indicators'!$A$2:$BL$183,COLUMN('2024_PAPI_Indicators'!P28),0)</f>
        <v>0.6562476754</v>
      </c>
      <c r="S29" s="24">
        <f>VLOOKUP($A29,'2024_PAPI_Indicators'!$A$2:$BL$183,COLUMN('2024_PAPI_Indicators'!Q28),0)</f>
        <v>0.5565505624</v>
      </c>
      <c r="T29" s="25" t="str">
        <f>VLOOKUP($A29,'2024_PAPI_Indicators'!$A$2:$BL$183,COLUMN('2024_PAPI_Indicators'!R28),0)</f>
        <v/>
      </c>
      <c r="U29" s="24">
        <f>VLOOKUP($A29,'2024_PAPI_Indicators'!$A$2:$BL$183,COLUMN('2024_PAPI_Indicators'!S28),0)</f>
        <v>0.4922216237</v>
      </c>
      <c r="V29" s="24">
        <f>VLOOKUP($A29,'2024_PAPI_Indicators'!$A$2:$BL$183,COLUMN('2024_PAPI_Indicators'!T28),0)</f>
        <v>0.6047064662</v>
      </c>
      <c r="W29" s="24">
        <f>VLOOKUP($A29,'2024_PAPI_Indicators'!$A$2:$BL$183,COLUMN('2024_PAPI_Indicators'!U28),0)</f>
        <v>0.2713459432</v>
      </c>
      <c r="X29" s="24">
        <f>VLOOKUP($A29,'2024_PAPI_Indicators'!$A$2:$BL$183,COLUMN('2024_PAPI_Indicators'!V28),0)</f>
        <v>0.4882073402</v>
      </c>
      <c r="Y29" s="24">
        <f>VLOOKUP($A29,'2024_PAPI_Indicators'!$A$2:$BL$183,COLUMN('2024_PAPI_Indicators'!W28),0)</f>
        <v>0.6257253885</v>
      </c>
      <c r="Z29" s="24">
        <f>VLOOKUP($A29,'2024_PAPI_Indicators'!$A$2:$BL$183,COLUMN('2024_PAPI_Indicators'!X28),0)</f>
        <v>0.6246352792</v>
      </c>
      <c r="AA29" s="24">
        <f>VLOOKUP($A29,'2024_PAPI_Indicators'!$A$2:$BL$183,COLUMN('2024_PAPI_Indicators'!Y28),0)</f>
        <v>0.6210865974</v>
      </c>
      <c r="AB29" s="24">
        <f>VLOOKUP($A29,'2024_PAPI_Indicators'!$A$2:$BL$183,COLUMN('2024_PAPI_Indicators'!Z28),0)</f>
        <v>0.5699276328</v>
      </c>
      <c r="AC29" s="24">
        <f>VLOOKUP($A29,'2024_PAPI_Indicators'!$A$2:$BL$183,COLUMN('2024_PAPI_Indicators'!AA28),0)</f>
        <v>0.6509383321</v>
      </c>
      <c r="AD29" s="24">
        <f>VLOOKUP($A29,'2024_PAPI_Indicators'!$A$2:$BL$183,COLUMN('2024_PAPI_Indicators'!AB28),0)</f>
        <v>0.5985800624</v>
      </c>
      <c r="AE29" s="24">
        <f>VLOOKUP($A29,'2024_PAPI_Indicators'!$A$2:$BL$183,COLUMN('2024_PAPI_Indicators'!AC28),0)</f>
        <v>0.7346228957</v>
      </c>
      <c r="AF29" s="24">
        <f>VLOOKUP($A29,'2024_PAPI_Indicators'!$A$2:$BL$183,COLUMN('2024_PAPI_Indicators'!AD28),0)</f>
        <v>0.5503491759</v>
      </c>
      <c r="AG29" s="24">
        <f>VLOOKUP($A29,'2024_PAPI_Indicators'!$A$2:$BL$183,COLUMN('2024_PAPI_Indicators'!AE28),0)</f>
        <v>0.7061478496</v>
      </c>
      <c r="AH29" s="24">
        <f>VLOOKUP($A29,'2024_PAPI_Indicators'!$A$2:$BL$183,COLUMN('2024_PAPI_Indicators'!AF28),0)</f>
        <v>0.5328180194</v>
      </c>
      <c r="AI29" s="24">
        <f>VLOOKUP($A29,'2024_PAPI_Indicators'!$A$2:$BL$183,COLUMN('2024_PAPI_Indicators'!AG28),0)</f>
        <v>0.2890169919</v>
      </c>
      <c r="AJ29" s="24">
        <f>VLOOKUP($A29,'2024_PAPI_Indicators'!$A$2:$BL$183,COLUMN('2024_PAPI_Indicators'!AH28),0)</f>
        <v>0.4520115256</v>
      </c>
      <c r="AK29" s="24">
        <f>VLOOKUP($A29,'2024_PAPI_Indicators'!$A$2:$BL$183,COLUMN('2024_PAPI_Indicators'!AI28),0)</f>
        <v>0.4244631529</v>
      </c>
      <c r="AL29" s="24">
        <f>VLOOKUP($A29,'2024_PAPI_Indicators'!$A$2:$BL$183,COLUMN('2024_PAPI_Indicators'!AJ28),0)</f>
        <v>0.3809059858</v>
      </c>
      <c r="AM29" s="24">
        <f>VLOOKUP($A29,'2024_PAPI_Indicators'!$A$2:$BL$183,COLUMN('2024_PAPI_Indicators'!AK28),0)</f>
        <v>0.2299914807</v>
      </c>
      <c r="AN29" s="24">
        <f>VLOOKUP($A29,'2024_PAPI_Indicators'!$A$2:$BL$183,COLUMN('2024_PAPI_Indicators'!AL28),0)</f>
        <v>0.1691043377</v>
      </c>
      <c r="AO29" s="24">
        <f>VLOOKUP($A29,'2024_PAPI_Indicators'!$A$2:$BL$183,COLUMN('2024_PAPI_Indicators'!AM28),0)</f>
        <v>0.4701654911</v>
      </c>
      <c r="AP29" s="24">
        <f>VLOOKUP($A29,'2024_PAPI_Indicators'!$A$2:$BL$183,COLUMN('2024_PAPI_Indicators'!AN28),0)</f>
        <v>0.5703986287</v>
      </c>
      <c r="AQ29" s="24">
        <f>VLOOKUP($A29,'2024_PAPI_Indicators'!$A$2:$BL$183,COLUMN('2024_PAPI_Indicators'!AO28),0)</f>
        <v>0.4646139145</v>
      </c>
      <c r="AR29" s="24">
        <f>VLOOKUP($A29,'2024_PAPI_Indicators'!$A$2:$BL$183,COLUMN('2024_PAPI_Indicators'!AP28),0)</f>
        <v>0.4825271368</v>
      </c>
      <c r="AS29" s="24">
        <f>VLOOKUP($A29,'2024_PAPI_Indicators'!$A$2:$BL$183,COLUMN('2024_PAPI_Indicators'!AQ28),0)</f>
        <v>0.4037778378</v>
      </c>
      <c r="AT29" s="24">
        <f>VLOOKUP($A29,'2024_PAPI_Indicators'!$A$2:$BL$183,COLUMN('2024_PAPI_Indicators'!AR28),0)</f>
        <v>0.3148379028</v>
      </c>
      <c r="AU29" s="24">
        <f>VLOOKUP($A29,'2024_PAPI_Indicators'!$A$2:$BL$183,COLUMN('2024_PAPI_Indicators'!AS28),0)</f>
        <v>0.3542667329</v>
      </c>
      <c r="AV29" s="24">
        <f>VLOOKUP($A29,'2024_PAPI_Indicators'!$A$2:$BL$183,COLUMN('2024_PAPI_Indicators'!AT28),0)</f>
        <v>0.4077248275</v>
      </c>
      <c r="AW29" s="24">
        <f>VLOOKUP($A29,'2024_PAPI_Indicators'!$A$2:$BL$183,COLUMN('2024_PAPI_Indicators'!AU28),0)</f>
        <v>0.5213787556</v>
      </c>
      <c r="AX29" s="24">
        <f>VLOOKUP($A29,'2024_PAPI_Indicators'!$A$2:$BL$183,COLUMN('2024_PAPI_Indicators'!AV28),0)</f>
        <v>0.4023328424</v>
      </c>
      <c r="AY29" s="24">
        <f>VLOOKUP($A29,'2024_PAPI_Indicators'!$A$2:$BL$183,COLUMN('2024_PAPI_Indicators'!AW28),0)</f>
        <v>0.4169675112</v>
      </c>
      <c r="AZ29" s="24">
        <f>VLOOKUP($A29,'2024_PAPI_Indicators'!$A$2:$BL$183,COLUMN('2024_PAPI_Indicators'!AX28),0)</f>
        <v>0.3219380081</v>
      </c>
      <c r="BA29" s="24">
        <f>VLOOKUP($A29,'2024_PAPI_Indicators'!$A$2:$BL$183,COLUMN('2024_PAPI_Indicators'!AY28),0)</f>
        <v>0.2607809305</v>
      </c>
      <c r="BB29" s="24">
        <f>VLOOKUP($A29,'2024_PAPI_Indicators'!$A$2:$BL$183,COLUMN('2024_PAPI_Indicators'!AZ28),0)</f>
        <v>0.5714993477</v>
      </c>
      <c r="BC29" s="25" t="str">
        <f>VLOOKUP($A29,'2024_PAPI_Indicators'!$A$2:$BL$183,COLUMN('2024_PAPI_Indicators'!BA28),0)</f>
        <v/>
      </c>
      <c r="BD29" s="24">
        <f>VLOOKUP($A29,'2024_PAPI_Indicators'!$A$2:$BL$183,COLUMN('2024_PAPI_Indicators'!BB28),0)</f>
        <v>0.4266888499</v>
      </c>
      <c r="BE29" s="24">
        <f>VLOOKUP($A29,'2024_PAPI_Indicators'!$A$2:$BL$183,COLUMN('2024_PAPI_Indicators'!BC28),0)</f>
        <v>0.1787950248</v>
      </c>
      <c r="BF29" s="24">
        <f>VLOOKUP($A29,'2024_PAPI_Indicators'!$A$2:$BL$183,COLUMN('2024_PAPI_Indicators'!BD28),0)</f>
        <v>0.314365536</v>
      </c>
      <c r="BG29" s="24">
        <f>VLOOKUP($A29,'2024_PAPI_Indicators'!$A$2:$BL$183,COLUMN('2024_PAPI_Indicators'!BE28),0)</f>
        <v>0.4366986454</v>
      </c>
      <c r="BH29" s="24">
        <f>VLOOKUP($A29,'2024_PAPI_Indicators'!$A$2:$BL$183,COLUMN('2024_PAPI_Indicators'!BF28),0)</f>
        <v>0.2989300191</v>
      </c>
      <c r="BI29" s="24">
        <f>VLOOKUP($A29,'2024_PAPI_Indicators'!$A$2:$BL$183,COLUMN('2024_PAPI_Indicators'!BG28),0)</f>
        <v>0.2279764861</v>
      </c>
      <c r="BJ29" s="24">
        <f>VLOOKUP($A29,'2024_PAPI_Indicators'!$A$2:$BL$183,COLUMN('2024_PAPI_Indicators'!BH28),0)</f>
        <v>0.2829027474</v>
      </c>
      <c r="BK29" s="24">
        <f>VLOOKUP($A29,'2024_PAPI_Indicators'!$A$2:$BL$183,COLUMN('2024_PAPI_Indicators'!BI28),0)</f>
        <v>0.4036333859</v>
      </c>
      <c r="BL29" s="24">
        <f>VLOOKUP($A29,'2024_PAPI_Indicators'!$A$2:$BL$183,COLUMN('2024_PAPI_Indicators'!BJ28),0)</f>
        <v>0.3421542943</v>
      </c>
      <c r="BM29" s="24">
        <f>VLOOKUP($A29,'2024_PAPI_Indicators'!$A$2:$BL$183,COLUMN('2024_PAPI_Indicators'!BK28),0)</f>
        <v>0.3205461502</v>
      </c>
      <c r="BN29" s="24">
        <f>VLOOKUP($A29,'2024_PAPI_Indicators'!$A$2:$BL$183,COLUMN('2024_PAPI_Indicators'!BL28),0)</f>
        <v>0.3977264464</v>
      </c>
      <c r="BO29" s="11"/>
      <c r="BP29" s="11"/>
      <c r="BQ29" s="11"/>
      <c r="BR29" s="11"/>
      <c r="BS29" s="11"/>
    </row>
    <row r="30" ht="13.5" customHeight="1">
      <c r="A30" s="11" t="s">
        <v>125</v>
      </c>
      <c r="B30" s="11" t="s">
        <v>126</v>
      </c>
      <c r="C30" s="12" t="s">
        <v>83</v>
      </c>
      <c r="D30" s="24">
        <f>VLOOKUP($A30,'2024_PAPI_Indicators'!$A$2:$BL$183,COLUMN('2024_PAPI_Indicators'!B29),0)</f>
        <v>0.1853358895</v>
      </c>
      <c r="E30" s="24">
        <f>VLOOKUP($A30,'2024_PAPI_Indicators'!$A$2:$BL$183,COLUMN('2024_PAPI_Indicators'!C29),0)</f>
        <v>0.353074342</v>
      </c>
      <c r="F30" s="24">
        <f>VLOOKUP($A30,'2024_PAPI_Indicators'!$A$2:$BL$183,COLUMN('2024_PAPI_Indicators'!D29),0)</f>
        <v>0.2653518319</v>
      </c>
      <c r="G30" s="24">
        <f>VLOOKUP($A30,'2024_PAPI_Indicators'!$A$2:$BL$183,COLUMN('2024_PAPI_Indicators'!E29),0)</f>
        <v>0.2888905108</v>
      </c>
      <c r="H30" s="24">
        <f>VLOOKUP($A30,'2024_PAPI_Indicators'!$A$2:$BL$183,COLUMN('2024_PAPI_Indicators'!F29),0)</f>
        <v>0.4460429549</v>
      </c>
      <c r="I30" s="24">
        <f>VLOOKUP($A30,'2024_PAPI_Indicators'!$A$2:$BL$183,COLUMN('2024_PAPI_Indicators'!G29),0)</f>
        <v>0.3927462697</v>
      </c>
      <c r="J30" s="24">
        <f>VLOOKUP($A30,'2024_PAPI_Indicators'!$A$2:$BL$183,COLUMN('2024_PAPI_Indicators'!H29),0)</f>
        <v>0.2871522605</v>
      </c>
      <c r="K30" s="24">
        <f>VLOOKUP($A30,'2024_PAPI_Indicators'!$A$2:$BL$183,COLUMN('2024_PAPI_Indicators'!I29),0)</f>
        <v>0.5094588399</v>
      </c>
      <c r="L30" s="24">
        <f>VLOOKUP($A30,'2024_PAPI_Indicators'!$A$2:$BL$183,COLUMN('2024_PAPI_Indicators'!J29),0)</f>
        <v>0.2265771627</v>
      </c>
      <c r="M30" s="24">
        <f>VLOOKUP($A30,'2024_PAPI_Indicators'!$A$2:$BL$183,COLUMN('2024_PAPI_Indicators'!K29),0)</f>
        <v>0.3232981265</v>
      </c>
      <c r="N30" s="24">
        <f>VLOOKUP($A30,'2024_PAPI_Indicators'!$A$2:$BL$183,COLUMN('2024_PAPI_Indicators'!L29),0)</f>
        <v>0.2931143641</v>
      </c>
      <c r="O30" s="24">
        <f>VLOOKUP($A30,'2024_PAPI_Indicators'!$A$2:$BL$183,COLUMN('2024_PAPI_Indicators'!M29),0)</f>
        <v>0.4157288671</v>
      </c>
      <c r="P30" s="24">
        <f>VLOOKUP($A30,'2024_PAPI_Indicators'!$A$2:$BL$183,COLUMN('2024_PAPI_Indicators'!N29),0)</f>
        <v>0.4047113955</v>
      </c>
      <c r="Q30" s="24">
        <f>VLOOKUP($A30,'2024_PAPI_Indicators'!$A$2:$BL$183,COLUMN('2024_PAPI_Indicators'!O29),0)</f>
        <v>0.2287933677</v>
      </c>
      <c r="R30" s="24">
        <f>VLOOKUP($A30,'2024_PAPI_Indicators'!$A$2:$BL$183,COLUMN('2024_PAPI_Indicators'!P29),0)</f>
        <v>0.3685880899</v>
      </c>
      <c r="S30" s="24">
        <f>VLOOKUP($A30,'2024_PAPI_Indicators'!$A$2:$BL$183,COLUMN('2024_PAPI_Indicators'!Q29),0)</f>
        <v>0.3650638163</v>
      </c>
      <c r="T30" s="25" t="str">
        <f>VLOOKUP($A30,'2024_PAPI_Indicators'!$A$2:$BL$183,COLUMN('2024_PAPI_Indicators'!R29),0)</f>
        <v/>
      </c>
      <c r="U30" s="24">
        <f>VLOOKUP($A30,'2024_PAPI_Indicators'!$A$2:$BL$183,COLUMN('2024_PAPI_Indicators'!S29),0)</f>
        <v>0.2668039501</v>
      </c>
      <c r="V30" s="24">
        <f>VLOOKUP($A30,'2024_PAPI_Indicators'!$A$2:$BL$183,COLUMN('2024_PAPI_Indicators'!T29),0)</f>
        <v>0.3713262379</v>
      </c>
      <c r="W30" s="24">
        <f>VLOOKUP($A30,'2024_PAPI_Indicators'!$A$2:$BL$183,COLUMN('2024_PAPI_Indicators'!U29),0)</f>
        <v>0.05569925904</v>
      </c>
      <c r="X30" s="24">
        <f>VLOOKUP($A30,'2024_PAPI_Indicators'!$A$2:$BL$183,COLUMN('2024_PAPI_Indicators'!V29),0)</f>
        <v>0.2698796093</v>
      </c>
      <c r="Y30" s="24">
        <f>VLOOKUP($A30,'2024_PAPI_Indicators'!$A$2:$BL$183,COLUMN('2024_PAPI_Indicators'!W29),0)</f>
        <v>0.2638317049</v>
      </c>
      <c r="Z30" s="24">
        <f>VLOOKUP($A30,'2024_PAPI_Indicators'!$A$2:$BL$183,COLUMN('2024_PAPI_Indicators'!X29),0)</f>
        <v>0.5258508921</v>
      </c>
      <c r="AA30" s="24">
        <f>VLOOKUP($A30,'2024_PAPI_Indicators'!$A$2:$BL$183,COLUMN('2024_PAPI_Indicators'!Y29),0)</f>
        <v>0.4147156477</v>
      </c>
      <c r="AB30" s="24">
        <f>VLOOKUP($A30,'2024_PAPI_Indicators'!$A$2:$BL$183,COLUMN('2024_PAPI_Indicators'!Z29),0)</f>
        <v>0.5171608925</v>
      </c>
      <c r="AC30" s="24">
        <f>VLOOKUP($A30,'2024_PAPI_Indicators'!$A$2:$BL$183,COLUMN('2024_PAPI_Indicators'!AA29),0)</f>
        <v>0.5235924721</v>
      </c>
      <c r="AD30" s="24">
        <f>VLOOKUP($A30,'2024_PAPI_Indicators'!$A$2:$BL$183,COLUMN('2024_PAPI_Indicators'!AB29),0)</f>
        <v>0.4068088531</v>
      </c>
      <c r="AE30" s="24">
        <f>VLOOKUP($A30,'2024_PAPI_Indicators'!$A$2:$BL$183,COLUMN('2024_PAPI_Indicators'!AC29),0)</f>
        <v>0.4773442447</v>
      </c>
      <c r="AF30" s="24">
        <f>VLOOKUP($A30,'2024_PAPI_Indicators'!$A$2:$BL$183,COLUMN('2024_PAPI_Indicators'!AD29),0)</f>
        <v>0.3680921197</v>
      </c>
      <c r="AG30" s="24">
        <f>VLOOKUP($A30,'2024_PAPI_Indicators'!$A$2:$BL$183,COLUMN('2024_PAPI_Indicators'!AE29),0)</f>
        <v>0.4006973505</v>
      </c>
      <c r="AH30" s="24">
        <f>VLOOKUP($A30,'2024_PAPI_Indicators'!$A$2:$BL$183,COLUMN('2024_PAPI_Indicators'!AF29),0)</f>
        <v>0.3085287809</v>
      </c>
      <c r="AI30" s="24">
        <f>VLOOKUP($A30,'2024_PAPI_Indicators'!$A$2:$BL$183,COLUMN('2024_PAPI_Indicators'!AG29),0)</f>
        <v>0.1192250177</v>
      </c>
      <c r="AJ30" s="24">
        <f>VLOOKUP($A30,'2024_PAPI_Indicators'!$A$2:$BL$183,COLUMN('2024_PAPI_Indicators'!AH29),0)</f>
        <v>0.2186108679</v>
      </c>
      <c r="AK30" s="24">
        <f>VLOOKUP($A30,'2024_PAPI_Indicators'!$A$2:$BL$183,COLUMN('2024_PAPI_Indicators'!AI29),0)</f>
        <v>0.2430374175</v>
      </c>
      <c r="AL30" s="24">
        <f>VLOOKUP($A30,'2024_PAPI_Indicators'!$A$2:$BL$183,COLUMN('2024_PAPI_Indicators'!AJ29),0)</f>
        <v>0.2777236402</v>
      </c>
      <c r="AM30" s="24">
        <f>VLOOKUP($A30,'2024_PAPI_Indicators'!$A$2:$BL$183,COLUMN('2024_PAPI_Indicators'!AK29),0)</f>
        <v>0.1619142294</v>
      </c>
      <c r="AN30" s="24">
        <f>VLOOKUP($A30,'2024_PAPI_Indicators'!$A$2:$BL$183,COLUMN('2024_PAPI_Indicators'!AL29),0)</f>
        <v>0.09069662541</v>
      </c>
      <c r="AO30" s="24">
        <f>VLOOKUP($A30,'2024_PAPI_Indicators'!$A$2:$BL$183,COLUMN('2024_PAPI_Indicators'!AM29),0)</f>
        <v>0.2881121933</v>
      </c>
      <c r="AP30" s="24">
        <f>VLOOKUP($A30,'2024_PAPI_Indicators'!$A$2:$BL$183,COLUMN('2024_PAPI_Indicators'!AN29),0)</f>
        <v>0.4939927161</v>
      </c>
      <c r="AQ30" s="24">
        <f>VLOOKUP($A30,'2024_PAPI_Indicators'!$A$2:$BL$183,COLUMN('2024_PAPI_Indicators'!AO29),0)</f>
        <v>0.2828201354</v>
      </c>
      <c r="AR30" s="24">
        <f>VLOOKUP($A30,'2024_PAPI_Indicators'!$A$2:$BL$183,COLUMN('2024_PAPI_Indicators'!AP29),0)</f>
        <v>0.2413790971</v>
      </c>
      <c r="AS30" s="24">
        <f>VLOOKUP($A30,'2024_PAPI_Indicators'!$A$2:$BL$183,COLUMN('2024_PAPI_Indicators'!AQ29),0)</f>
        <v>0.2422666997</v>
      </c>
      <c r="AT30" s="24">
        <f>VLOOKUP($A30,'2024_PAPI_Indicators'!$A$2:$BL$183,COLUMN('2024_PAPI_Indicators'!AR29),0)</f>
        <v>0.1365544945</v>
      </c>
      <c r="AU30" s="24">
        <f>VLOOKUP($A30,'2024_PAPI_Indicators'!$A$2:$BL$183,COLUMN('2024_PAPI_Indicators'!AS29),0)</f>
        <v>0.2239397168</v>
      </c>
      <c r="AV30" s="24">
        <f>VLOOKUP($A30,'2024_PAPI_Indicators'!$A$2:$BL$183,COLUMN('2024_PAPI_Indicators'!AT29),0)</f>
        <v>0.2446348965</v>
      </c>
      <c r="AW30" s="24">
        <f>VLOOKUP($A30,'2024_PAPI_Indicators'!$A$2:$BL$183,COLUMN('2024_PAPI_Indicators'!AU29),0)</f>
        <v>0.4786212444</v>
      </c>
      <c r="AX30" s="24">
        <f>VLOOKUP($A30,'2024_PAPI_Indicators'!$A$2:$BL$183,COLUMN('2024_PAPI_Indicators'!AV29),0)</f>
        <v>0.1970787197</v>
      </c>
      <c r="AY30" s="24">
        <f>VLOOKUP($A30,'2024_PAPI_Indicators'!$A$2:$BL$183,COLUMN('2024_PAPI_Indicators'!AW29),0)</f>
        <v>0.3024102449</v>
      </c>
      <c r="AZ30" s="24">
        <f>VLOOKUP($A30,'2024_PAPI_Indicators'!$A$2:$BL$183,COLUMN('2024_PAPI_Indicators'!AX29),0)</f>
        <v>0.2112686187</v>
      </c>
      <c r="BA30" s="24">
        <f>VLOOKUP($A30,'2024_PAPI_Indicators'!$A$2:$BL$183,COLUMN('2024_PAPI_Indicators'!AY29),0)</f>
        <v>0.2037787437</v>
      </c>
      <c r="BB30" s="24">
        <f>VLOOKUP($A30,'2024_PAPI_Indicators'!$A$2:$BL$183,COLUMN('2024_PAPI_Indicators'!AZ29),0)</f>
        <v>0.3244122267</v>
      </c>
      <c r="BC30" s="25" t="str">
        <f>VLOOKUP($A30,'2024_PAPI_Indicators'!$A$2:$BL$183,COLUMN('2024_PAPI_Indicators'!BA29),0)</f>
        <v/>
      </c>
      <c r="BD30" s="24">
        <f>VLOOKUP($A30,'2024_PAPI_Indicators'!$A$2:$BL$183,COLUMN('2024_PAPI_Indicators'!BB29),0)</f>
        <v>0.2412521243</v>
      </c>
      <c r="BE30" s="24">
        <f>VLOOKUP($A30,'2024_PAPI_Indicators'!$A$2:$BL$183,COLUMN('2024_PAPI_Indicators'!BC29),0)</f>
        <v>0.212578252</v>
      </c>
      <c r="BF30" s="24">
        <f>VLOOKUP($A30,'2024_PAPI_Indicators'!$A$2:$BL$183,COLUMN('2024_PAPI_Indicators'!BD29),0)</f>
        <v>0.2184564471</v>
      </c>
      <c r="BG30" s="24">
        <f>VLOOKUP($A30,'2024_PAPI_Indicators'!$A$2:$BL$183,COLUMN('2024_PAPI_Indicators'!BE29),0)</f>
        <v>0.2901990414</v>
      </c>
      <c r="BH30" s="24">
        <f>VLOOKUP($A30,'2024_PAPI_Indicators'!$A$2:$BL$183,COLUMN('2024_PAPI_Indicators'!BF29),0)</f>
        <v>0.1886101812</v>
      </c>
      <c r="BI30" s="24">
        <f>VLOOKUP($A30,'2024_PAPI_Indicators'!$A$2:$BL$183,COLUMN('2024_PAPI_Indicators'!BG29),0)</f>
        <v>0.1709823608</v>
      </c>
      <c r="BJ30" s="24">
        <f>VLOOKUP($A30,'2024_PAPI_Indicators'!$A$2:$BL$183,COLUMN('2024_PAPI_Indicators'!BH29),0)</f>
        <v>0.1705550998</v>
      </c>
      <c r="BK30" s="24">
        <f>VLOOKUP($A30,'2024_PAPI_Indicators'!$A$2:$BL$183,COLUMN('2024_PAPI_Indicators'!BI29),0)</f>
        <v>0.4399975836</v>
      </c>
      <c r="BL30" s="24">
        <f>VLOOKUP($A30,'2024_PAPI_Indicators'!$A$2:$BL$183,COLUMN('2024_PAPI_Indicators'!BJ29),0)</f>
        <v>0.3421542943</v>
      </c>
      <c r="BM30" s="24">
        <f>VLOOKUP($A30,'2024_PAPI_Indicators'!$A$2:$BL$183,COLUMN('2024_PAPI_Indicators'!BK29),0)</f>
        <v>0.2413870692</v>
      </c>
      <c r="BN30" s="24">
        <f>VLOOKUP($A30,'2024_PAPI_Indicators'!$A$2:$BL$183,COLUMN('2024_PAPI_Indicators'!BL29),0)</f>
        <v>0.3174639642</v>
      </c>
      <c r="BO30" s="11"/>
      <c r="BP30" s="11"/>
      <c r="BQ30" s="11"/>
      <c r="BR30" s="11"/>
      <c r="BS30" s="11"/>
    </row>
    <row r="31" ht="13.5" customHeight="1">
      <c r="A31" s="26" t="s">
        <v>127</v>
      </c>
      <c r="B31" s="27" t="s">
        <v>128</v>
      </c>
      <c r="C31" s="28" t="s">
        <v>77</v>
      </c>
      <c r="D31" s="18">
        <f>VLOOKUP($A31,'2024_PAPI_Indicators'!$A$2:$BL$183,COLUMN('2024_PAPI_Indicators'!B30),0)</f>
        <v>5.711351871</v>
      </c>
      <c r="E31" s="18">
        <f>VLOOKUP($A31,'2024_PAPI_Indicators'!$A$2:$BL$183,COLUMN('2024_PAPI_Indicators'!C30),0)</f>
        <v>5.480671406</v>
      </c>
      <c r="F31" s="18">
        <f>VLOOKUP($A31,'2024_PAPI_Indicators'!$A$2:$BL$183,COLUMN('2024_PAPI_Indicators'!D30),0)</f>
        <v>5.127020836</v>
      </c>
      <c r="G31" s="18">
        <f>VLOOKUP($A31,'2024_PAPI_Indicators'!$A$2:$BL$183,COLUMN('2024_PAPI_Indicators'!E30),0)</f>
        <v>5.497328281</v>
      </c>
      <c r="H31" s="18">
        <f>VLOOKUP($A31,'2024_PAPI_Indicators'!$A$2:$BL$183,COLUMN('2024_PAPI_Indicators'!F30),0)</f>
        <v>5.167506218</v>
      </c>
      <c r="I31" s="18">
        <f>VLOOKUP($A31,'2024_PAPI_Indicators'!$A$2:$BL$183,COLUMN('2024_PAPI_Indicators'!G30),0)</f>
        <v>5.212203026</v>
      </c>
      <c r="J31" s="18">
        <f>VLOOKUP($A31,'2024_PAPI_Indicators'!$A$2:$BL$183,COLUMN('2024_PAPI_Indicators'!H30),0)</f>
        <v>4.990960121</v>
      </c>
      <c r="K31" s="18">
        <f>VLOOKUP($A31,'2024_PAPI_Indicators'!$A$2:$BL$183,COLUMN('2024_PAPI_Indicators'!I30),0)</f>
        <v>5.43112278</v>
      </c>
      <c r="L31" s="18">
        <f>VLOOKUP($A31,'2024_PAPI_Indicators'!$A$2:$BL$183,COLUMN('2024_PAPI_Indicators'!J30),0)</f>
        <v>5.361041069</v>
      </c>
      <c r="M31" s="18">
        <f>VLOOKUP($A31,'2024_PAPI_Indicators'!$A$2:$BL$183,COLUMN('2024_PAPI_Indicators'!K30),0)</f>
        <v>5.058990479</v>
      </c>
      <c r="N31" s="18">
        <f>VLOOKUP($A31,'2024_PAPI_Indicators'!$A$2:$BL$183,COLUMN('2024_PAPI_Indicators'!L30),0)</f>
        <v>5.332258224</v>
      </c>
      <c r="O31" s="18">
        <f>VLOOKUP($A31,'2024_PAPI_Indicators'!$A$2:$BL$183,COLUMN('2024_PAPI_Indicators'!M30),0)</f>
        <v>6.062946796</v>
      </c>
      <c r="P31" s="18">
        <f>VLOOKUP($A31,'2024_PAPI_Indicators'!$A$2:$BL$183,COLUMN('2024_PAPI_Indicators'!N30),0)</f>
        <v>5.644308567</v>
      </c>
      <c r="Q31" s="18">
        <f>VLOOKUP($A31,'2024_PAPI_Indicators'!$A$2:$BL$183,COLUMN('2024_PAPI_Indicators'!O30),0)</f>
        <v>5.830792427</v>
      </c>
      <c r="R31" s="18">
        <f>VLOOKUP($A31,'2024_PAPI_Indicators'!$A$2:$BL$183,COLUMN('2024_PAPI_Indicators'!P30),0)</f>
        <v>5.385975838</v>
      </c>
      <c r="S31" s="18">
        <f>VLOOKUP($A31,'2024_PAPI_Indicators'!$A$2:$BL$183,COLUMN('2024_PAPI_Indicators'!Q30),0)</f>
        <v>5.773098469</v>
      </c>
      <c r="T31" s="10" t="str">
        <f>VLOOKUP($A31,'2024_PAPI_Indicators'!$A$2:$BL$183,COLUMN('2024_PAPI_Indicators'!R30),0)</f>
        <v/>
      </c>
      <c r="U31" s="18">
        <f>VLOOKUP($A31,'2024_PAPI_Indicators'!$A$2:$BL$183,COLUMN('2024_PAPI_Indicators'!S30),0)</f>
        <v>5.477436543</v>
      </c>
      <c r="V31" s="18">
        <f>VLOOKUP($A31,'2024_PAPI_Indicators'!$A$2:$BL$183,COLUMN('2024_PAPI_Indicators'!T30),0)</f>
        <v>5.011752129</v>
      </c>
      <c r="W31" s="18">
        <f>VLOOKUP($A31,'2024_PAPI_Indicators'!$A$2:$BL$183,COLUMN('2024_PAPI_Indicators'!U30),0)</f>
        <v>5.330074787</v>
      </c>
      <c r="X31" s="18">
        <f>VLOOKUP($A31,'2024_PAPI_Indicators'!$A$2:$BL$183,COLUMN('2024_PAPI_Indicators'!V30),0)</f>
        <v>5.516221523</v>
      </c>
      <c r="Y31" s="18">
        <f>VLOOKUP($A31,'2024_PAPI_Indicators'!$A$2:$BL$183,COLUMN('2024_PAPI_Indicators'!W30),0)</f>
        <v>5.632309914</v>
      </c>
      <c r="Z31" s="18">
        <f>VLOOKUP($A31,'2024_PAPI_Indicators'!$A$2:$BL$183,COLUMN('2024_PAPI_Indicators'!X30),0)</f>
        <v>5.260746956</v>
      </c>
      <c r="AA31" s="18">
        <f>VLOOKUP($A31,'2024_PAPI_Indicators'!$A$2:$BL$183,COLUMN('2024_PAPI_Indicators'!Y30),0)</f>
        <v>5.421072483</v>
      </c>
      <c r="AB31" s="18">
        <f>VLOOKUP($A31,'2024_PAPI_Indicators'!$A$2:$BL$183,COLUMN('2024_PAPI_Indicators'!Z30),0)</f>
        <v>5.525876999</v>
      </c>
      <c r="AC31" s="18">
        <f>VLOOKUP($A31,'2024_PAPI_Indicators'!$A$2:$BL$183,COLUMN('2024_PAPI_Indicators'!AA30),0)</f>
        <v>5.465581894</v>
      </c>
      <c r="AD31" s="18">
        <f>VLOOKUP($A31,'2024_PAPI_Indicators'!$A$2:$BL$183,COLUMN('2024_PAPI_Indicators'!AB30),0)</f>
        <v>5.258818626</v>
      </c>
      <c r="AE31" s="18">
        <f>VLOOKUP($A31,'2024_PAPI_Indicators'!$A$2:$BL$183,COLUMN('2024_PAPI_Indicators'!AC30),0)</f>
        <v>5.955793858</v>
      </c>
      <c r="AF31" s="18">
        <f>VLOOKUP($A31,'2024_PAPI_Indicators'!$A$2:$BL$183,COLUMN('2024_PAPI_Indicators'!AD30),0)</f>
        <v>5.570678234</v>
      </c>
      <c r="AG31" s="18">
        <f>VLOOKUP($A31,'2024_PAPI_Indicators'!$A$2:$BL$183,COLUMN('2024_PAPI_Indicators'!AE30),0)</f>
        <v>5.64686203</v>
      </c>
      <c r="AH31" s="18">
        <f>VLOOKUP($A31,'2024_PAPI_Indicators'!$A$2:$BL$183,COLUMN('2024_PAPI_Indicators'!AF30),0)</f>
        <v>5.505286217</v>
      </c>
      <c r="AI31" s="18">
        <f>VLOOKUP($A31,'2024_PAPI_Indicators'!$A$2:$BL$183,COLUMN('2024_PAPI_Indicators'!AG30),0)</f>
        <v>5.017689228</v>
      </c>
      <c r="AJ31" s="18">
        <f>VLOOKUP($A31,'2024_PAPI_Indicators'!$A$2:$BL$183,COLUMN('2024_PAPI_Indicators'!AH30),0)</f>
        <v>4.863863468</v>
      </c>
      <c r="AK31" s="18">
        <f>VLOOKUP($A31,'2024_PAPI_Indicators'!$A$2:$BL$183,COLUMN('2024_PAPI_Indicators'!AI30),0)</f>
        <v>5.42961359</v>
      </c>
      <c r="AL31" s="18">
        <f>VLOOKUP($A31,'2024_PAPI_Indicators'!$A$2:$BL$183,COLUMN('2024_PAPI_Indicators'!AJ30),0)</f>
        <v>5.570094585</v>
      </c>
      <c r="AM31" s="18">
        <f>VLOOKUP($A31,'2024_PAPI_Indicators'!$A$2:$BL$183,COLUMN('2024_PAPI_Indicators'!AK30),0)</f>
        <v>4.686671734</v>
      </c>
      <c r="AN31" s="18">
        <f>VLOOKUP($A31,'2024_PAPI_Indicators'!$A$2:$BL$183,COLUMN('2024_PAPI_Indicators'!AL30),0)</f>
        <v>5.421587467</v>
      </c>
      <c r="AO31" s="18">
        <f>VLOOKUP($A31,'2024_PAPI_Indicators'!$A$2:$BL$183,COLUMN('2024_PAPI_Indicators'!AM30),0)</f>
        <v>5.55556345</v>
      </c>
      <c r="AP31" s="18">
        <f>VLOOKUP($A31,'2024_PAPI_Indicators'!$A$2:$BL$183,COLUMN('2024_PAPI_Indicators'!AN30),0)</f>
        <v>6.230966568</v>
      </c>
      <c r="AQ31" s="18">
        <f>VLOOKUP($A31,'2024_PAPI_Indicators'!$A$2:$BL$183,COLUMN('2024_PAPI_Indicators'!AO30),0)</f>
        <v>4.568782806</v>
      </c>
      <c r="AR31" s="18">
        <f>VLOOKUP($A31,'2024_PAPI_Indicators'!$A$2:$BL$183,COLUMN('2024_PAPI_Indicators'!AP30),0)</f>
        <v>5.002240658</v>
      </c>
      <c r="AS31" s="18">
        <f>VLOOKUP($A31,'2024_PAPI_Indicators'!$A$2:$BL$183,COLUMN('2024_PAPI_Indicators'!AQ30),0)</f>
        <v>5.259129047</v>
      </c>
      <c r="AT31" s="18">
        <f>VLOOKUP($A31,'2024_PAPI_Indicators'!$A$2:$BL$183,COLUMN('2024_PAPI_Indicators'!AR30),0)</f>
        <v>4.712791443</v>
      </c>
      <c r="AU31" s="18">
        <f>VLOOKUP($A31,'2024_PAPI_Indicators'!$A$2:$BL$183,COLUMN('2024_PAPI_Indicators'!AS30),0)</f>
        <v>4.666516304</v>
      </c>
      <c r="AV31" s="18">
        <f>VLOOKUP($A31,'2024_PAPI_Indicators'!$A$2:$BL$183,COLUMN('2024_PAPI_Indicators'!AT30),0)</f>
        <v>4.843603611</v>
      </c>
      <c r="AW31" s="18">
        <f>VLOOKUP($A31,'2024_PAPI_Indicators'!$A$2:$BL$183,COLUMN('2024_PAPI_Indicators'!AU30),0)</f>
        <v>6.125819683</v>
      </c>
      <c r="AX31" s="18">
        <f>VLOOKUP($A31,'2024_PAPI_Indicators'!$A$2:$BL$183,COLUMN('2024_PAPI_Indicators'!AV30),0)</f>
        <v>5.882878304</v>
      </c>
      <c r="AY31" s="18">
        <f>VLOOKUP($A31,'2024_PAPI_Indicators'!$A$2:$BL$183,COLUMN('2024_PAPI_Indicators'!AW30),0)</f>
        <v>4.921023369</v>
      </c>
      <c r="AZ31" s="18">
        <f>VLOOKUP($A31,'2024_PAPI_Indicators'!$A$2:$BL$183,COLUMN('2024_PAPI_Indicators'!AX30),0)</f>
        <v>5.502338886</v>
      </c>
      <c r="BA31" s="18">
        <f>VLOOKUP($A31,'2024_PAPI_Indicators'!$A$2:$BL$183,COLUMN('2024_PAPI_Indicators'!AY30),0)</f>
        <v>5.196602345</v>
      </c>
      <c r="BB31" s="18">
        <f>VLOOKUP($A31,'2024_PAPI_Indicators'!$A$2:$BL$183,COLUMN('2024_PAPI_Indicators'!AZ30),0)</f>
        <v>5.084770679</v>
      </c>
      <c r="BC31" s="10" t="str">
        <f>VLOOKUP($A31,'2024_PAPI_Indicators'!$A$2:$BL$183,COLUMN('2024_PAPI_Indicators'!BA30),0)</f>
        <v/>
      </c>
      <c r="BD31" s="18">
        <f>VLOOKUP($A31,'2024_PAPI_Indicators'!$A$2:$BL$183,COLUMN('2024_PAPI_Indicators'!BB30),0)</f>
        <v>4.791141987</v>
      </c>
      <c r="BE31" s="18">
        <f>VLOOKUP($A31,'2024_PAPI_Indicators'!$A$2:$BL$183,COLUMN('2024_PAPI_Indicators'!BC30),0)</f>
        <v>4.849988937</v>
      </c>
      <c r="BF31" s="18">
        <f>VLOOKUP($A31,'2024_PAPI_Indicators'!$A$2:$BL$183,COLUMN('2024_PAPI_Indicators'!BD30),0)</f>
        <v>5.030282974</v>
      </c>
      <c r="BG31" s="18">
        <f>VLOOKUP($A31,'2024_PAPI_Indicators'!$A$2:$BL$183,COLUMN('2024_PAPI_Indicators'!BE30),0)</f>
        <v>5.206998348</v>
      </c>
      <c r="BH31" s="18">
        <f>VLOOKUP($A31,'2024_PAPI_Indicators'!$A$2:$BL$183,COLUMN('2024_PAPI_Indicators'!BF30),0)</f>
        <v>5.156413555</v>
      </c>
      <c r="BI31" s="18">
        <f>VLOOKUP($A31,'2024_PAPI_Indicators'!$A$2:$BL$183,COLUMN('2024_PAPI_Indicators'!BG30),0)</f>
        <v>4.415020943</v>
      </c>
      <c r="BJ31" s="18">
        <f>VLOOKUP($A31,'2024_PAPI_Indicators'!$A$2:$BL$183,COLUMN('2024_PAPI_Indicators'!BH30),0)</f>
        <v>4.449790478</v>
      </c>
      <c r="BK31" s="18">
        <f>VLOOKUP($A31,'2024_PAPI_Indicators'!$A$2:$BL$183,COLUMN('2024_PAPI_Indicators'!BI30),0)</f>
        <v>5.105807781</v>
      </c>
      <c r="BL31" s="18">
        <f>VLOOKUP($A31,'2024_PAPI_Indicators'!$A$2:$BL$183,COLUMN('2024_PAPI_Indicators'!BJ30),0)</f>
        <v>5.565929413</v>
      </c>
      <c r="BM31" s="18">
        <f>VLOOKUP($A31,'2024_PAPI_Indicators'!$A$2:$BL$183,COLUMN('2024_PAPI_Indicators'!BK30),0)</f>
        <v>5.306955338</v>
      </c>
      <c r="BN31" s="18">
        <f>VLOOKUP($A31,'2024_PAPI_Indicators'!$A$2:$BL$183,COLUMN('2024_PAPI_Indicators'!BL30),0)</f>
        <v>5.524979591</v>
      </c>
      <c r="BO31" s="1"/>
      <c r="BP31" s="1"/>
      <c r="BQ31" s="1"/>
      <c r="BR31" s="1"/>
      <c r="BS31" s="1"/>
    </row>
    <row r="32" ht="13.5" customHeight="1">
      <c r="A32" s="19" t="s">
        <v>129</v>
      </c>
      <c r="B32" s="19" t="s">
        <v>130</v>
      </c>
      <c r="C32" s="20" t="s">
        <v>88</v>
      </c>
      <c r="D32" s="21">
        <f>VLOOKUP($A32,'2024_PAPI_Indicators'!$A$2:$BL$183,COLUMN('2024_PAPI_Indicators'!B31),0)</f>
        <v>1.016435981</v>
      </c>
      <c r="E32" s="21">
        <f>VLOOKUP($A32,'2024_PAPI_Indicators'!$A$2:$BL$183,COLUMN('2024_PAPI_Indicators'!C31),0)</f>
        <v>0.9326367974</v>
      </c>
      <c r="F32" s="21">
        <f>VLOOKUP($A32,'2024_PAPI_Indicators'!$A$2:$BL$183,COLUMN('2024_PAPI_Indicators'!D31),0)</f>
        <v>0.908657372</v>
      </c>
      <c r="G32" s="21">
        <f>VLOOKUP($A32,'2024_PAPI_Indicators'!$A$2:$BL$183,COLUMN('2024_PAPI_Indicators'!E31),0)</f>
        <v>0.9618834853</v>
      </c>
      <c r="H32" s="21">
        <f>VLOOKUP($A32,'2024_PAPI_Indicators'!$A$2:$BL$183,COLUMN('2024_PAPI_Indicators'!F31),0)</f>
        <v>0.8251240849</v>
      </c>
      <c r="I32" s="21">
        <f>VLOOKUP($A32,'2024_PAPI_Indicators'!$A$2:$BL$183,COLUMN('2024_PAPI_Indicators'!G31),0)</f>
        <v>0.8212771416</v>
      </c>
      <c r="J32" s="21">
        <f>VLOOKUP($A32,'2024_PAPI_Indicators'!$A$2:$BL$183,COLUMN('2024_PAPI_Indicators'!H31),0)</f>
        <v>0.8350481391</v>
      </c>
      <c r="K32" s="21">
        <f>VLOOKUP($A32,'2024_PAPI_Indicators'!$A$2:$BL$183,COLUMN('2024_PAPI_Indicators'!I31),0)</f>
        <v>0.9157601595</v>
      </c>
      <c r="L32" s="21">
        <f>VLOOKUP($A32,'2024_PAPI_Indicators'!$A$2:$BL$183,COLUMN('2024_PAPI_Indicators'!J31),0)</f>
        <v>0.8224684</v>
      </c>
      <c r="M32" s="21">
        <f>VLOOKUP($A32,'2024_PAPI_Indicators'!$A$2:$BL$183,COLUMN('2024_PAPI_Indicators'!K31),0)</f>
        <v>0.860666573</v>
      </c>
      <c r="N32" s="21">
        <f>VLOOKUP($A32,'2024_PAPI_Indicators'!$A$2:$BL$183,COLUMN('2024_PAPI_Indicators'!L31),0)</f>
        <v>0.8432465196</v>
      </c>
      <c r="O32" s="21">
        <f>VLOOKUP($A32,'2024_PAPI_Indicators'!$A$2:$BL$183,COLUMN('2024_PAPI_Indicators'!M31),0)</f>
        <v>1.05279839</v>
      </c>
      <c r="P32" s="21">
        <f>VLOOKUP($A32,'2024_PAPI_Indicators'!$A$2:$BL$183,COLUMN('2024_PAPI_Indicators'!N31),0)</f>
        <v>0.9064255953</v>
      </c>
      <c r="Q32" s="21">
        <f>VLOOKUP($A32,'2024_PAPI_Indicators'!$A$2:$BL$183,COLUMN('2024_PAPI_Indicators'!O31),0)</f>
        <v>0.8851020336</v>
      </c>
      <c r="R32" s="21">
        <f>VLOOKUP($A32,'2024_PAPI_Indicators'!$A$2:$BL$183,COLUMN('2024_PAPI_Indicators'!P31),0)</f>
        <v>0.834035933</v>
      </c>
      <c r="S32" s="21">
        <f>VLOOKUP($A32,'2024_PAPI_Indicators'!$A$2:$BL$183,COLUMN('2024_PAPI_Indicators'!Q31),0)</f>
        <v>0.9484804273</v>
      </c>
      <c r="T32" s="22" t="str">
        <f>VLOOKUP($A32,'2024_PAPI_Indicators'!$A$2:$BL$183,COLUMN('2024_PAPI_Indicators'!R31),0)</f>
        <v/>
      </c>
      <c r="U32" s="21">
        <f>VLOOKUP($A32,'2024_PAPI_Indicators'!$A$2:$BL$183,COLUMN('2024_PAPI_Indicators'!S31),0)</f>
        <v>0.7870041132</v>
      </c>
      <c r="V32" s="21">
        <f>VLOOKUP($A32,'2024_PAPI_Indicators'!$A$2:$BL$183,COLUMN('2024_PAPI_Indicators'!T31),0)</f>
        <v>0.8056740165</v>
      </c>
      <c r="W32" s="21">
        <f>VLOOKUP($A32,'2024_PAPI_Indicators'!$A$2:$BL$183,COLUMN('2024_PAPI_Indicators'!U31),0)</f>
        <v>0.8374723196</v>
      </c>
      <c r="X32" s="21">
        <f>VLOOKUP($A32,'2024_PAPI_Indicators'!$A$2:$BL$183,COLUMN('2024_PAPI_Indicators'!V31),0)</f>
        <v>0.8535088897</v>
      </c>
      <c r="Y32" s="21">
        <f>VLOOKUP($A32,'2024_PAPI_Indicators'!$A$2:$BL$183,COLUMN('2024_PAPI_Indicators'!W31),0)</f>
        <v>0.9261182547</v>
      </c>
      <c r="Z32" s="21">
        <f>VLOOKUP($A32,'2024_PAPI_Indicators'!$A$2:$BL$183,COLUMN('2024_PAPI_Indicators'!X31),0)</f>
        <v>0.7104356289</v>
      </c>
      <c r="AA32" s="21">
        <f>VLOOKUP($A32,'2024_PAPI_Indicators'!$A$2:$BL$183,COLUMN('2024_PAPI_Indicators'!Y31),0)</f>
        <v>0.7987066507</v>
      </c>
      <c r="AB32" s="21">
        <f>VLOOKUP($A32,'2024_PAPI_Indicators'!$A$2:$BL$183,COLUMN('2024_PAPI_Indicators'!Z31),0)</f>
        <v>0.7655020952</v>
      </c>
      <c r="AC32" s="21">
        <f>VLOOKUP($A32,'2024_PAPI_Indicators'!$A$2:$BL$183,COLUMN('2024_PAPI_Indicators'!AA31),0)</f>
        <v>0.7933470607</v>
      </c>
      <c r="AD32" s="21">
        <f>VLOOKUP($A32,'2024_PAPI_Indicators'!$A$2:$BL$183,COLUMN('2024_PAPI_Indicators'!AB31),0)</f>
        <v>0.7372246385</v>
      </c>
      <c r="AE32" s="21">
        <f>VLOOKUP($A32,'2024_PAPI_Indicators'!$A$2:$BL$183,COLUMN('2024_PAPI_Indicators'!AC31),0)</f>
        <v>0.8236202002</v>
      </c>
      <c r="AF32" s="21">
        <f>VLOOKUP($A32,'2024_PAPI_Indicators'!$A$2:$BL$183,COLUMN('2024_PAPI_Indicators'!AD31),0)</f>
        <v>0.8878865838</v>
      </c>
      <c r="AG32" s="21">
        <f>VLOOKUP($A32,'2024_PAPI_Indicators'!$A$2:$BL$183,COLUMN('2024_PAPI_Indicators'!AE31),0)</f>
        <v>0.9229696989</v>
      </c>
      <c r="AH32" s="21">
        <f>VLOOKUP($A32,'2024_PAPI_Indicators'!$A$2:$BL$183,COLUMN('2024_PAPI_Indicators'!AF31),0)</f>
        <v>0.869607687</v>
      </c>
      <c r="AI32" s="21">
        <f>VLOOKUP($A32,'2024_PAPI_Indicators'!$A$2:$BL$183,COLUMN('2024_PAPI_Indicators'!AG31),0)</f>
        <v>0.8959353566</v>
      </c>
      <c r="AJ32" s="21">
        <f>VLOOKUP($A32,'2024_PAPI_Indicators'!$A$2:$BL$183,COLUMN('2024_PAPI_Indicators'!AH31),0)</f>
        <v>0.7451825738</v>
      </c>
      <c r="AK32" s="21">
        <f>VLOOKUP($A32,'2024_PAPI_Indicators'!$A$2:$BL$183,COLUMN('2024_PAPI_Indicators'!AI31),0)</f>
        <v>0.8562481999</v>
      </c>
      <c r="AL32" s="21">
        <f>VLOOKUP($A32,'2024_PAPI_Indicators'!$A$2:$BL$183,COLUMN('2024_PAPI_Indicators'!AJ31),0)</f>
        <v>0.8268502355</v>
      </c>
      <c r="AM32" s="21">
        <f>VLOOKUP($A32,'2024_PAPI_Indicators'!$A$2:$BL$183,COLUMN('2024_PAPI_Indicators'!AK31),0)</f>
        <v>0.7847829461</v>
      </c>
      <c r="AN32" s="21">
        <f>VLOOKUP($A32,'2024_PAPI_Indicators'!$A$2:$BL$183,COLUMN('2024_PAPI_Indicators'!AL31),0)</f>
        <v>0.878063798</v>
      </c>
      <c r="AO32" s="21">
        <f>VLOOKUP($A32,'2024_PAPI_Indicators'!$A$2:$BL$183,COLUMN('2024_PAPI_Indicators'!AM31),0)</f>
        <v>0.9117138982</v>
      </c>
      <c r="AP32" s="21">
        <f>VLOOKUP($A32,'2024_PAPI_Indicators'!$A$2:$BL$183,COLUMN('2024_PAPI_Indicators'!AN31),0)</f>
        <v>1.032283187</v>
      </c>
      <c r="AQ32" s="21">
        <f>VLOOKUP($A32,'2024_PAPI_Indicators'!$A$2:$BL$183,COLUMN('2024_PAPI_Indicators'!AO31),0)</f>
        <v>0.7968161106</v>
      </c>
      <c r="AR32" s="21">
        <f>VLOOKUP($A32,'2024_PAPI_Indicators'!$A$2:$BL$183,COLUMN('2024_PAPI_Indicators'!AP31),0)</f>
        <v>0.7550389171</v>
      </c>
      <c r="AS32" s="21">
        <f>VLOOKUP($A32,'2024_PAPI_Indicators'!$A$2:$BL$183,COLUMN('2024_PAPI_Indicators'!AQ31),0)</f>
        <v>0.818559289</v>
      </c>
      <c r="AT32" s="21">
        <f>VLOOKUP($A32,'2024_PAPI_Indicators'!$A$2:$BL$183,COLUMN('2024_PAPI_Indicators'!AR31),0)</f>
        <v>0.787735939</v>
      </c>
      <c r="AU32" s="21">
        <f>VLOOKUP($A32,'2024_PAPI_Indicators'!$A$2:$BL$183,COLUMN('2024_PAPI_Indicators'!AS31),0)</f>
        <v>0.7980775237</v>
      </c>
      <c r="AV32" s="21">
        <f>VLOOKUP($A32,'2024_PAPI_Indicators'!$A$2:$BL$183,COLUMN('2024_PAPI_Indicators'!AT31),0)</f>
        <v>0.8190912008</v>
      </c>
      <c r="AW32" s="21">
        <f>VLOOKUP($A32,'2024_PAPI_Indicators'!$A$2:$BL$183,COLUMN('2024_PAPI_Indicators'!AU31),0)</f>
        <v>0.960088253</v>
      </c>
      <c r="AX32" s="21">
        <f>VLOOKUP($A32,'2024_PAPI_Indicators'!$A$2:$BL$183,COLUMN('2024_PAPI_Indicators'!AV31),0)</f>
        <v>0.9165126085</v>
      </c>
      <c r="AY32" s="21">
        <f>VLOOKUP($A32,'2024_PAPI_Indicators'!$A$2:$BL$183,COLUMN('2024_PAPI_Indicators'!AW31),0)</f>
        <v>0.8366602063</v>
      </c>
      <c r="AZ32" s="21">
        <f>VLOOKUP($A32,'2024_PAPI_Indicators'!$A$2:$BL$183,COLUMN('2024_PAPI_Indicators'!AX31),0)</f>
        <v>0.944362998</v>
      </c>
      <c r="BA32" s="21">
        <f>VLOOKUP($A32,'2024_PAPI_Indicators'!$A$2:$BL$183,COLUMN('2024_PAPI_Indicators'!AY31),0)</f>
        <v>0.8964165449</v>
      </c>
      <c r="BB32" s="21">
        <f>VLOOKUP($A32,'2024_PAPI_Indicators'!$A$2:$BL$183,COLUMN('2024_PAPI_Indicators'!AZ31),0)</f>
        <v>0.8075560927</v>
      </c>
      <c r="BC32" s="22" t="str">
        <f>VLOOKUP($A32,'2024_PAPI_Indicators'!$A$2:$BL$183,COLUMN('2024_PAPI_Indicators'!BA31),0)</f>
        <v/>
      </c>
      <c r="BD32" s="21">
        <f>VLOOKUP($A32,'2024_PAPI_Indicators'!$A$2:$BL$183,COLUMN('2024_PAPI_Indicators'!BB31),0)</f>
        <v>0.7820729613</v>
      </c>
      <c r="BE32" s="21">
        <f>VLOOKUP($A32,'2024_PAPI_Indicators'!$A$2:$BL$183,COLUMN('2024_PAPI_Indicators'!BC31),0)</f>
        <v>0.7553168535</v>
      </c>
      <c r="BF32" s="21">
        <f>VLOOKUP($A32,'2024_PAPI_Indicators'!$A$2:$BL$183,COLUMN('2024_PAPI_Indicators'!BD31),0)</f>
        <v>0.7844939828</v>
      </c>
      <c r="BG32" s="21">
        <f>VLOOKUP($A32,'2024_PAPI_Indicators'!$A$2:$BL$183,COLUMN('2024_PAPI_Indicators'!BE31),0)</f>
        <v>0.8549774885</v>
      </c>
      <c r="BH32" s="21">
        <f>VLOOKUP($A32,'2024_PAPI_Indicators'!$A$2:$BL$183,COLUMN('2024_PAPI_Indicators'!BF31),0)</f>
        <v>0.7315012217</v>
      </c>
      <c r="BI32" s="21">
        <f>VLOOKUP($A32,'2024_PAPI_Indicators'!$A$2:$BL$183,COLUMN('2024_PAPI_Indicators'!BG31),0)</f>
        <v>0.7785571218</v>
      </c>
      <c r="BJ32" s="21">
        <f>VLOOKUP($A32,'2024_PAPI_Indicators'!$A$2:$BL$183,COLUMN('2024_PAPI_Indicators'!BH31),0)</f>
        <v>0.8466195464</v>
      </c>
      <c r="BK32" s="21">
        <f>VLOOKUP($A32,'2024_PAPI_Indicators'!$A$2:$BL$183,COLUMN('2024_PAPI_Indicators'!BI31),0)</f>
        <v>0.8261201382</v>
      </c>
      <c r="BL32" s="21">
        <f>VLOOKUP($A32,'2024_PAPI_Indicators'!$A$2:$BL$183,COLUMN('2024_PAPI_Indicators'!BJ31),0)</f>
        <v>0.8008526564</v>
      </c>
      <c r="BM32" s="21">
        <f>VLOOKUP($A32,'2024_PAPI_Indicators'!$A$2:$BL$183,COLUMN('2024_PAPI_Indicators'!BK31),0)</f>
        <v>0.8875520229</v>
      </c>
      <c r="BN32" s="21">
        <f>VLOOKUP($A32,'2024_PAPI_Indicators'!$A$2:$BL$183,COLUMN('2024_PAPI_Indicators'!BL31),0)</f>
        <v>0.8660814166</v>
      </c>
      <c r="BO32" s="23"/>
      <c r="BP32" s="23"/>
      <c r="BQ32" s="23"/>
      <c r="BR32" s="23"/>
      <c r="BS32" s="23"/>
    </row>
    <row r="33" ht="13.5" customHeight="1">
      <c r="A33" s="11" t="s">
        <v>131</v>
      </c>
      <c r="B33" s="11" t="s">
        <v>132</v>
      </c>
      <c r="C33" s="12" t="s">
        <v>83</v>
      </c>
      <c r="D33" s="24">
        <f>VLOOKUP($A33,'2024_PAPI_Indicators'!$A$2:$BL$183,COLUMN('2024_PAPI_Indicators'!B32),0)</f>
        <v>0.2881606221</v>
      </c>
      <c r="E33" s="24">
        <f>VLOOKUP($A33,'2024_PAPI_Indicators'!$A$2:$BL$183,COLUMN('2024_PAPI_Indicators'!C32),0)</f>
        <v>0.2234073877</v>
      </c>
      <c r="F33" s="24">
        <f>VLOOKUP($A33,'2024_PAPI_Indicators'!$A$2:$BL$183,COLUMN('2024_PAPI_Indicators'!D32),0)</f>
        <v>0.2026064396</v>
      </c>
      <c r="G33" s="24">
        <f>VLOOKUP($A33,'2024_PAPI_Indicators'!$A$2:$BL$183,COLUMN('2024_PAPI_Indicators'!E32),0)</f>
        <v>0.2389978766</v>
      </c>
      <c r="H33" s="24">
        <f>VLOOKUP($A33,'2024_PAPI_Indicators'!$A$2:$BL$183,COLUMN('2024_PAPI_Indicators'!F32),0)</f>
        <v>0.1473112106</v>
      </c>
      <c r="I33" s="24">
        <f>VLOOKUP($A33,'2024_PAPI_Indicators'!$A$2:$BL$183,COLUMN('2024_PAPI_Indicators'!G32),0)</f>
        <v>0.1620478779</v>
      </c>
      <c r="J33" s="24">
        <f>VLOOKUP($A33,'2024_PAPI_Indicators'!$A$2:$BL$183,COLUMN('2024_PAPI_Indicators'!H32),0)</f>
        <v>0.1604337096</v>
      </c>
      <c r="K33" s="24">
        <f>VLOOKUP($A33,'2024_PAPI_Indicators'!$A$2:$BL$183,COLUMN('2024_PAPI_Indicators'!I32),0)</f>
        <v>0.2074377686</v>
      </c>
      <c r="L33" s="24">
        <f>VLOOKUP($A33,'2024_PAPI_Indicators'!$A$2:$BL$183,COLUMN('2024_PAPI_Indicators'!J32),0)</f>
        <v>0.1462102234</v>
      </c>
      <c r="M33" s="24">
        <f>VLOOKUP($A33,'2024_PAPI_Indicators'!$A$2:$BL$183,COLUMN('2024_PAPI_Indicators'!K32),0)</f>
        <v>0.1725823134</v>
      </c>
      <c r="N33" s="24">
        <f>VLOOKUP($A33,'2024_PAPI_Indicators'!$A$2:$BL$183,COLUMN('2024_PAPI_Indicators'!L32),0)</f>
        <v>0.1691256911</v>
      </c>
      <c r="O33" s="24">
        <f>VLOOKUP($A33,'2024_PAPI_Indicators'!$A$2:$BL$183,COLUMN('2024_PAPI_Indicators'!M32),0)</f>
        <v>0.2989560664</v>
      </c>
      <c r="P33" s="24">
        <f>VLOOKUP($A33,'2024_PAPI_Indicators'!$A$2:$BL$183,COLUMN('2024_PAPI_Indicators'!N32),0)</f>
        <v>0.2017100304</v>
      </c>
      <c r="Q33" s="24">
        <f>VLOOKUP($A33,'2024_PAPI_Indicators'!$A$2:$BL$183,COLUMN('2024_PAPI_Indicators'!O32),0)</f>
        <v>0.2014256418</v>
      </c>
      <c r="R33" s="24">
        <f>VLOOKUP($A33,'2024_PAPI_Indicators'!$A$2:$BL$183,COLUMN('2024_PAPI_Indicators'!P32),0)</f>
        <v>0.1658592969</v>
      </c>
      <c r="S33" s="24">
        <f>VLOOKUP($A33,'2024_PAPI_Indicators'!$A$2:$BL$183,COLUMN('2024_PAPI_Indicators'!Q32),0)</f>
        <v>0.2381981015</v>
      </c>
      <c r="T33" s="25" t="str">
        <f>VLOOKUP($A33,'2024_PAPI_Indicators'!$A$2:$BL$183,COLUMN('2024_PAPI_Indicators'!R32),0)</f>
        <v/>
      </c>
      <c r="U33" s="24">
        <f>VLOOKUP($A33,'2024_PAPI_Indicators'!$A$2:$BL$183,COLUMN('2024_PAPI_Indicators'!S32),0)</f>
        <v>0.1248100996</v>
      </c>
      <c r="V33" s="24">
        <f>VLOOKUP($A33,'2024_PAPI_Indicators'!$A$2:$BL$183,COLUMN('2024_PAPI_Indicators'!T32),0)</f>
        <v>0.1442556828</v>
      </c>
      <c r="W33" s="24">
        <f>VLOOKUP($A33,'2024_PAPI_Indicators'!$A$2:$BL$183,COLUMN('2024_PAPI_Indicators'!U32),0)</f>
        <v>0.1569839269</v>
      </c>
      <c r="X33" s="24">
        <f>VLOOKUP($A33,'2024_PAPI_Indicators'!$A$2:$BL$183,COLUMN('2024_PAPI_Indicators'!V32),0)</f>
        <v>0.1969601959</v>
      </c>
      <c r="Y33" s="24">
        <f>VLOOKUP($A33,'2024_PAPI_Indicators'!$A$2:$BL$183,COLUMN('2024_PAPI_Indicators'!W32),0)</f>
        <v>0.2152956575</v>
      </c>
      <c r="Z33" s="24">
        <f>VLOOKUP($A33,'2024_PAPI_Indicators'!$A$2:$BL$183,COLUMN('2024_PAPI_Indicators'!X32),0)</f>
        <v>0.09212438017</v>
      </c>
      <c r="AA33" s="24">
        <f>VLOOKUP($A33,'2024_PAPI_Indicators'!$A$2:$BL$183,COLUMN('2024_PAPI_Indicators'!Y32),0)</f>
        <v>0.150278151</v>
      </c>
      <c r="AB33" s="24">
        <f>VLOOKUP($A33,'2024_PAPI_Indicators'!$A$2:$BL$183,COLUMN('2024_PAPI_Indicators'!Z32),0)</f>
        <v>0.1102681607</v>
      </c>
      <c r="AC33" s="24">
        <f>VLOOKUP($A33,'2024_PAPI_Indicators'!$A$2:$BL$183,COLUMN('2024_PAPI_Indicators'!AA32),0)</f>
        <v>0.1331707686</v>
      </c>
      <c r="AD33" s="24">
        <f>VLOOKUP($A33,'2024_PAPI_Indicators'!$A$2:$BL$183,COLUMN('2024_PAPI_Indicators'!AB32),0)</f>
        <v>0.1217400953</v>
      </c>
      <c r="AE33" s="24">
        <f>VLOOKUP($A33,'2024_PAPI_Indicators'!$A$2:$BL$183,COLUMN('2024_PAPI_Indicators'!AC32),0)</f>
        <v>0.1552960128</v>
      </c>
      <c r="AF33" s="24">
        <f>VLOOKUP($A33,'2024_PAPI_Indicators'!$A$2:$BL$183,COLUMN('2024_PAPI_Indicators'!AD32),0)</f>
        <v>0.2163980454</v>
      </c>
      <c r="AG33" s="24">
        <f>VLOOKUP($A33,'2024_PAPI_Indicators'!$A$2:$BL$183,COLUMN('2024_PAPI_Indicators'!AE32),0)</f>
        <v>0.2292434275</v>
      </c>
      <c r="AH33" s="24">
        <f>VLOOKUP($A33,'2024_PAPI_Indicators'!$A$2:$BL$183,COLUMN('2024_PAPI_Indicators'!AF32),0)</f>
        <v>0.2084126323</v>
      </c>
      <c r="AI33" s="24">
        <f>VLOOKUP($A33,'2024_PAPI_Indicators'!$A$2:$BL$183,COLUMN('2024_PAPI_Indicators'!AG32),0)</f>
        <v>0.2151065767</v>
      </c>
      <c r="AJ33" s="24">
        <f>VLOOKUP($A33,'2024_PAPI_Indicators'!$A$2:$BL$183,COLUMN('2024_PAPI_Indicators'!AH32),0)</f>
        <v>0.09079844505</v>
      </c>
      <c r="AK33" s="24">
        <f>VLOOKUP($A33,'2024_PAPI_Indicators'!$A$2:$BL$183,COLUMN('2024_PAPI_Indicators'!AI32),0)</f>
        <v>0.1794056296</v>
      </c>
      <c r="AL33" s="24">
        <f>VLOOKUP($A33,'2024_PAPI_Indicators'!$A$2:$BL$183,COLUMN('2024_PAPI_Indicators'!AJ32),0)</f>
        <v>0.1507724524</v>
      </c>
      <c r="AM33" s="24">
        <f>VLOOKUP($A33,'2024_PAPI_Indicators'!$A$2:$BL$183,COLUMN('2024_PAPI_Indicators'!AK32),0)</f>
        <v>0.1321234703</v>
      </c>
      <c r="AN33" s="24">
        <f>VLOOKUP($A33,'2024_PAPI_Indicators'!$A$2:$BL$183,COLUMN('2024_PAPI_Indicators'!AL32),0)</f>
        <v>0.195063889</v>
      </c>
      <c r="AO33" s="24">
        <f>VLOOKUP($A33,'2024_PAPI_Indicators'!$A$2:$BL$183,COLUMN('2024_PAPI_Indicators'!AM32),0)</f>
        <v>0.2080746442</v>
      </c>
      <c r="AP33" s="24">
        <f>VLOOKUP($A33,'2024_PAPI_Indicators'!$A$2:$BL$183,COLUMN('2024_PAPI_Indicators'!AN32),0)</f>
        <v>0.3122516274</v>
      </c>
      <c r="AQ33" s="24">
        <f>VLOOKUP($A33,'2024_PAPI_Indicators'!$A$2:$BL$183,COLUMN('2024_PAPI_Indicators'!AO32),0)</f>
        <v>0.1431078315</v>
      </c>
      <c r="AR33" s="24">
        <f>VLOOKUP($A33,'2024_PAPI_Indicators'!$A$2:$BL$183,COLUMN('2024_PAPI_Indicators'!AP32),0)</f>
        <v>0.1102870479</v>
      </c>
      <c r="AS33" s="24">
        <f>VLOOKUP($A33,'2024_PAPI_Indicators'!$A$2:$BL$183,COLUMN('2024_PAPI_Indicators'!AQ32),0)</f>
        <v>0.1544040442</v>
      </c>
      <c r="AT33" s="24">
        <f>VLOOKUP($A33,'2024_PAPI_Indicators'!$A$2:$BL$183,COLUMN('2024_PAPI_Indicators'!AR32),0)</f>
        <v>0.1422263831</v>
      </c>
      <c r="AU33" s="24">
        <f>VLOOKUP($A33,'2024_PAPI_Indicators'!$A$2:$BL$183,COLUMN('2024_PAPI_Indicators'!AS32),0)</f>
        <v>0.1470761299</v>
      </c>
      <c r="AV33" s="24">
        <f>VLOOKUP($A33,'2024_PAPI_Indicators'!$A$2:$BL$183,COLUMN('2024_PAPI_Indicators'!AT32),0)</f>
        <v>0.156722948</v>
      </c>
      <c r="AW33" s="24">
        <f>VLOOKUP($A33,'2024_PAPI_Indicators'!$A$2:$BL$183,COLUMN('2024_PAPI_Indicators'!AU32),0)</f>
        <v>0.2431142181</v>
      </c>
      <c r="AX33" s="24">
        <f>VLOOKUP($A33,'2024_PAPI_Indicators'!$A$2:$BL$183,COLUMN('2024_PAPI_Indicators'!AV32),0)</f>
        <v>0.23033683</v>
      </c>
      <c r="AY33" s="24">
        <f>VLOOKUP($A33,'2024_PAPI_Indicators'!$A$2:$BL$183,COLUMN('2024_PAPI_Indicators'!AW32),0)</f>
        <v>0.163509503</v>
      </c>
      <c r="AZ33" s="24">
        <f>VLOOKUP($A33,'2024_PAPI_Indicators'!$A$2:$BL$183,COLUMN('2024_PAPI_Indicators'!AX32),0)</f>
        <v>0.2332042903</v>
      </c>
      <c r="BA33" s="24">
        <f>VLOOKUP($A33,'2024_PAPI_Indicators'!$A$2:$BL$183,COLUMN('2024_PAPI_Indicators'!AY32),0)</f>
        <v>0.2115670741</v>
      </c>
      <c r="BB33" s="24">
        <f>VLOOKUP($A33,'2024_PAPI_Indicators'!$A$2:$BL$183,COLUMN('2024_PAPI_Indicators'!AZ32),0)</f>
        <v>0.1427168846</v>
      </c>
      <c r="BC33" s="25" t="str">
        <f>VLOOKUP($A33,'2024_PAPI_Indicators'!$A$2:$BL$183,COLUMN('2024_PAPI_Indicators'!BA32),0)</f>
        <v/>
      </c>
      <c r="BD33" s="24">
        <f>VLOOKUP($A33,'2024_PAPI_Indicators'!$A$2:$BL$183,COLUMN('2024_PAPI_Indicators'!BB32),0)</f>
        <v>0.1094964147</v>
      </c>
      <c r="BE33" s="24">
        <f>VLOOKUP($A33,'2024_PAPI_Indicators'!$A$2:$BL$183,COLUMN('2024_PAPI_Indicators'!BC32),0)</f>
        <v>0.106196411</v>
      </c>
      <c r="BF33" s="24">
        <f>VLOOKUP($A33,'2024_PAPI_Indicators'!$A$2:$BL$183,COLUMN('2024_PAPI_Indicators'!BD32),0)</f>
        <v>0.1151936576</v>
      </c>
      <c r="BG33" s="24">
        <f>VLOOKUP($A33,'2024_PAPI_Indicators'!$A$2:$BL$183,COLUMN('2024_PAPI_Indicators'!BE32),0)</f>
        <v>0.1779091656</v>
      </c>
      <c r="BH33" s="24">
        <f>VLOOKUP($A33,'2024_PAPI_Indicators'!$A$2:$BL$183,COLUMN('2024_PAPI_Indicators'!BF32),0)</f>
        <v>0.08768162131</v>
      </c>
      <c r="BI33" s="24">
        <f>VLOOKUP($A33,'2024_PAPI_Indicators'!$A$2:$BL$183,COLUMN('2024_PAPI_Indicators'!BG32),0)</f>
        <v>0.1488097161</v>
      </c>
      <c r="BJ33" s="24">
        <f>VLOOKUP($A33,'2024_PAPI_Indicators'!$A$2:$BL$183,COLUMN('2024_PAPI_Indicators'!BH32),0)</f>
        <v>0.1792437285</v>
      </c>
      <c r="BK33" s="24">
        <f>VLOOKUP($A33,'2024_PAPI_Indicators'!$A$2:$BL$183,COLUMN('2024_PAPI_Indicators'!BI32),0)</f>
        <v>0.1364647299</v>
      </c>
      <c r="BL33" s="24">
        <f>VLOOKUP($A33,'2024_PAPI_Indicators'!$A$2:$BL$183,COLUMN('2024_PAPI_Indicators'!BJ32),0)</f>
        <v>0.1364451498</v>
      </c>
      <c r="BM33" s="24">
        <f>VLOOKUP($A33,'2024_PAPI_Indicators'!$A$2:$BL$183,COLUMN('2024_PAPI_Indicators'!BK32),0)</f>
        <v>0.1999855638</v>
      </c>
      <c r="BN33" s="24">
        <f>VLOOKUP($A33,'2024_PAPI_Indicators'!$A$2:$BL$183,COLUMN('2024_PAPI_Indicators'!BL32),0)</f>
        <v>0.1776238084</v>
      </c>
      <c r="BO33" s="11"/>
      <c r="BP33" s="11"/>
      <c r="BQ33" s="11"/>
      <c r="BR33" s="11"/>
      <c r="BS33" s="11"/>
    </row>
    <row r="34" ht="13.5" customHeight="1">
      <c r="A34" s="11" t="s">
        <v>133</v>
      </c>
      <c r="B34" s="11" t="s">
        <v>134</v>
      </c>
      <c r="C34" s="12" t="s">
        <v>83</v>
      </c>
      <c r="D34" s="24">
        <f>VLOOKUP($A34,'2024_PAPI_Indicators'!$A$2:$BL$183,COLUMN('2024_PAPI_Indicators'!B33),0)</f>
        <v>0.2647058368</v>
      </c>
      <c r="E34" s="24">
        <f>VLOOKUP($A34,'2024_PAPI_Indicators'!$A$2:$BL$183,COLUMN('2024_PAPI_Indicators'!C33),0)</f>
        <v>0.2034671605</v>
      </c>
      <c r="F34" s="24">
        <f>VLOOKUP($A34,'2024_PAPI_Indicators'!$A$2:$BL$183,COLUMN('2024_PAPI_Indicators'!D33),0)</f>
        <v>0.187475875</v>
      </c>
      <c r="G34" s="24">
        <f>VLOOKUP($A34,'2024_PAPI_Indicators'!$A$2:$BL$183,COLUMN('2024_PAPI_Indicators'!E33),0)</f>
        <v>0.2201370746</v>
      </c>
      <c r="H34" s="24">
        <f>VLOOKUP($A34,'2024_PAPI_Indicators'!$A$2:$BL$183,COLUMN('2024_PAPI_Indicators'!F33),0)</f>
        <v>0.1346586943</v>
      </c>
      <c r="I34" s="24">
        <f>VLOOKUP($A34,'2024_PAPI_Indicators'!$A$2:$BL$183,COLUMN('2024_PAPI_Indicators'!G33),0)</f>
        <v>0.1433726549</v>
      </c>
      <c r="J34" s="24">
        <f>VLOOKUP($A34,'2024_PAPI_Indicators'!$A$2:$BL$183,COLUMN('2024_PAPI_Indicators'!H33),0)</f>
        <v>0.1458832771</v>
      </c>
      <c r="K34" s="24">
        <f>VLOOKUP($A34,'2024_PAPI_Indicators'!$A$2:$BL$183,COLUMN('2024_PAPI_Indicators'!I33),0)</f>
        <v>0.1871991456</v>
      </c>
      <c r="L34" s="24">
        <f>VLOOKUP($A34,'2024_PAPI_Indicators'!$A$2:$BL$183,COLUMN('2024_PAPI_Indicators'!J33),0)</f>
        <v>0.1374734789</v>
      </c>
      <c r="M34" s="24">
        <f>VLOOKUP($A34,'2024_PAPI_Indicators'!$A$2:$BL$183,COLUMN('2024_PAPI_Indicators'!K33),0)</f>
        <v>0.1637637466</v>
      </c>
      <c r="N34" s="24">
        <f>VLOOKUP($A34,'2024_PAPI_Indicators'!$A$2:$BL$183,COLUMN('2024_PAPI_Indicators'!L33),0)</f>
        <v>0.1384506673</v>
      </c>
      <c r="O34" s="24">
        <f>VLOOKUP($A34,'2024_PAPI_Indicators'!$A$2:$BL$183,COLUMN('2024_PAPI_Indicators'!M33),0)</f>
        <v>0.2862320542</v>
      </c>
      <c r="P34" s="24">
        <f>VLOOKUP($A34,'2024_PAPI_Indicators'!$A$2:$BL$183,COLUMN('2024_PAPI_Indicators'!N33),0)</f>
        <v>0.1814277321</v>
      </c>
      <c r="Q34" s="24">
        <f>VLOOKUP($A34,'2024_PAPI_Indicators'!$A$2:$BL$183,COLUMN('2024_PAPI_Indicators'!O33),0)</f>
        <v>0.184347719</v>
      </c>
      <c r="R34" s="24">
        <f>VLOOKUP($A34,'2024_PAPI_Indicators'!$A$2:$BL$183,COLUMN('2024_PAPI_Indicators'!P33),0)</f>
        <v>0.1608436555</v>
      </c>
      <c r="S34" s="24">
        <f>VLOOKUP($A34,'2024_PAPI_Indicators'!$A$2:$BL$183,COLUMN('2024_PAPI_Indicators'!Q33),0)</f>
        <v>0.2119938731</v>
      </c>
      <c r="T34" s="25" t="str">
        <f>VLOOKUP($A34,'2024_PAPI_Indicators'!$A$2:$BL$183,COLUMN('2024_PAPI_Indicators'!R33),0)</f>
        <v/>
      </c>
      <c r="U34" s="24">
        <f>VLOOKUP($A34,'2024_PAPI_Indicators'!$A$2:$BL$183,COLUMN('2024_PAPI_Indicators'!S33),0)</f>
        <v>0.1056733355</v>
      </c>
      <c r="V34" s="24">
        <f>VLOOKUP($A34,'2024_PAPI_Indicators'!$A$2:$BL$183,COLUMN('2024_PAPI_Indicators'!T33),0)</f>
        <v>0.1174535081</v>
      </c>
      <c r="W34" s="24">
        <f>VLOOKUP($A34,'2024_PAPI_Indicators'!$A$2:$BL$183,COLUMN('2024_PAPI_Indicators'!U33),0)</f>
        <v>0.1365362853</v>
      </c>
      <c r="X34" s="24">
        <f>VLOOKUP($A34,'2024_PAPI_Indicators'!$A$2:$BL$183,COLUMN('2024_PAPI_Indicators'!V33),0)</f>
        <v>0.1569915265</v>
      </c>
      <c r="Y34" s="24">
        <f>VLOOKUP($A34,'2024_PAPI_Indicators'!$A$2:$BL$183,COLUMN('2024_PAPI_Indicators'!W33),0)</f>
        <v>0.1945631355</v>
      </c>
      <c r="Z34" s="24">
        <f>VLOOKUP($A34,'2024_PAPI_Indicators'!$A$2:$BL$183,COLUMN('2024_PAPI_Indicators'!X33),0)</f>
        <v>0.07888831198</v>
      </c>
      <c r="AA34" s="24">
        <f>VLOOKUP($A34,'2024_PAPI_Indicators'!$A$2:$BL$183,COLUMN('2024_PAPI_Indicators'!Y33),0)</f>
        <v>0.1315462589</v>
      </c>
      <c r="AB34" s="24">
        <f>VLOOKUP($A34,'2024_PAPI_Indicators'!$A$2:$BL$183,COLUMN('2024_PAPI_Indicators'!Z33),0)</f>
        <v>0.08996012062</v>
      </c>
      <c r="AC34" s="24">
        <f>VLOOKUP($A34,'2024_PAPI_Indicators'!$A$2:$BL$183,COLUMN('2024_PAPI_Indicators'!AA33),0)</f>
        <v>0.1152016893</v>
      </c>
      <c r="AD34" s="24">
        <f>VLOOKUP($A34,'2024_PAPI_Indicators'!$A$2:$BL$183,COLUMN('2024_PAPI_Indicators'!AB33),0)</f>
        <v>0.08830236644</v>
      </c>
      <c r="AE34" s="24">
        <f>VLOOKUP($A34,'2024_PAPI_Indicators'!$A$2:$BL$183,COLUMN('2024_PAPI_Indicators'!AC33),0)</f>
        <v>0.1355763972</v>
      </c>
      <c r="AF34" s="24">
        <f>VLOOKUP($A34,'2024_PAPI_Indicators'!$A$2:$BL$183,COLUMN('2024_PAPI_Indicators'!AD33),0)</f>
        <v>0.16410546</v>
      </c>
      <c r="AG34" s="24">
        <f>VLOOKUP($A34,'2024_PAPI_Indicators'!$A$2:$BL$183,COLUMN('2024_PAPI_Indicators'!AE33),0)</f>
        <v>0.2017966062</v>
      </c>
      <c r="AH34" s="24">
        <f>VLOOKUP($A34,'2024_PAPI_Indicators'!$A$2:$BL$183,COLUMN('2024_PAPI_Indicators'!AF33),0)</f>
        <v>0.157991305</v>
      </c>
      <c r="AI34" s="24">
        <f>VLOOKUP($A34,'2024_PAPI_Indicators'!$A$2:$BL$183,COLUMN('2024_PAPI_Indicators'!AG33),0)</f>
        <v>0.1864764392</v>
      </c>
      <c r="AJ34" s="24">
        <f>VLOOKUP($A34,'2024_PAPI_Indicators'!$A$2:$BL$183,COLUMN('2024_PAPI_Indicators'!AH33),0)</f>
        <v>0.07696162909</v>
      </c>
      <c r="AK34" s="24">
        <f>VLOOKUP($A34,'2024_PAPI_Indicators'!$A$2:$BL$183,COLUMN('2024_PAPI_Indicators'!AI33),0)</f>
        <v>0.1457521021</v>
      </c>
      <c r="AL34" s="24">
        <f>VLOOKUP($A34,'2024_PAPI_Indicators'!$A$2:$BL$183,COLUMN('2024_PAPI_Indicators'!AJ33),0)</f>
        <v>0.1478945613</v>
      </c>
      <c r="AM34" s="24">
        <f>VLOOKUP($A34,'2024_PAPI_Indicators'!$A$2:$BL$183,COLUMN('2024_PAPI_Indicators'!AK33),0)</f>
        <v>0.1136697829</v>
      </c>
      <c r="AN34" s="24">
        <f>VLOOKUP($A34,'2024_PAPI_Indicators'!$A$2:$BL$183,COLUMN('2024_PAPI_Indicators'!AL33),0)</f>
        <v>0.1686101109</v>
      </c>
      <c r="AO34" s="24">
        <f>VLOOKUP($A34,'2024_PAPI_Indicators'!$A$2:$BL$183,COLUMN('2024_PAPI_Indicators'!AM33),0)</f>
        <v>0.18940413</v>
      </c>
      <c r="AP34" s="24">
        <f>VLOOKUP($A34,'2024_PAPI_Indicators'!$A$2:$BL$183,COLUMN('2024_PAPI_Indicators'!AN33),0)</f>
        <v>0.2668068111</v>
      </c>
      <c r="AQ34" s="24">
        <f>VLOOKUP($A34,'2024_PAPI_Indicators'!$A$2:$BL$183,COLUMN('2024_PAPI_Indicators'!AO33),0)</f>
        <v>0.1095890403</v>
      </c>
      <c r="AR34" s="24">
        <f>VLOOKUP($A34,'2024_PAPI_Indicators'!$A$2:$BL$183,COLUMN('2024_PAPI_Indicators'!AP33),0)</f>
        <v>0.07882780582</v>
      </c>
      <c r="AS34" s="24">
        <f>VLOOKUP($A34,'2024_PAPI_Indicators'!$A$2:$BL$183,COLUMN('2024_PAPI_Indicators'!AQ33),0)</f>
        <v>0.1356474757</v>
      </c>
      <c r="AT34" s="24">
        <f>VLOOKUP($A34,'2024_PAPI_Indicators'!$A$2:$BL$183,COLUMN('2024_PAPI_Indicators'!AR33),0)</f>
        <v>0.1238947809</v>
      </c>
      <c r="AU34" s="24">
        <f>VLOOKUP($A34,'2024_PAPI_Indicators'!$A$2:$BL$183,COLUMN('2024_PAPI_Indicators'!AS33),0)</f>
        <v>0.11841207</v>
      </c>
      <c r="AV34" s="24">
        <f>VLOOKUP($A34,'2024_PAPI_Indicators'!$A$2:$BL$183,COLUMN('2024_PAPI_Indicators'!AT33),0)</f>
        <v>0.1361293793</v>
      </c>
      <c r="AW34" s="24">
        <f>VLOOKUP($A34,'2024_PAPI_Indicators'!$A$2:$BL$183,COLUMN('2024_PAPI_Indicators'!AU33),0)</f>
        <v>0.217355594</v>
      </c>
      <c r="AX34" s="24">
        <f>VLOOKUP($A34,'2024_PAPI_Indicators'!$A$2:$BL$183,COLUMN('2024_PAPI_Indicators'!AV33),0)</f>
        <v>0.2027927935</v>
      </c>
      <c r="AY34" s="24">
        <f>VLOOKUP($A34,'2024_PAPI_Indicators'!$A$2:$BL$183,COLUMN('2024_PAPI_Indicators'!AW33),0)</f>
        <v>0.1439785659</v>
      </c>
      <c r="AZ34" s="24">
        <f>VLOOKUP($A34,'2024_PAPI_Indicators'!$A$2:$BL$183,COLUMN('2024_PAPI_Indicators'!AX33),0)</f>
        <v>0.2152296901</v>
      </c>
      <c r="BA34" s="24">
        <f>VLOOKUP($A34,'2024_PAPI_Indicators'!$A$2:$BL$183,COLUMN('2024_PAPI_Indicators'!AY33),0)</f>
        <v>0.1935145408</v>
      </c>
      <c r="BB34" s="24">
        <f>VLOOKUP($A34,'2024_PAPI_Indicators'!$A$2:$BL$183,COLUMN('2024_PAPI_Indicators'!AZ33),0)</f>
        <v>0.116450876</v>
      </c>
      <c r="BC34" s="25" t="str">
        <f>VLOOKUP($A34,'2024_PAPI_Indicators'!$A$2:$BL$183,COLUMN('2024_PAPI_Indicators'!BA33),0)</f>
        <v/>
      </c>
      <c r="BD34" s="24">
        <f>VLOOKUP($A34,'2024_PAPI_Indicators'!$A$2:$BL$183,COLUMN('2024_PAPI_Indicators'!BB33),0)</f>
        <v>0.1081155092</v>
      </c>
      <c r="BE34" s="24">
        <f>VLOOKUP($A34,'2024_PAPI_Indicators'!$A$2:$BL$183,COLUMN('2024_PAPI_Indicators'!BC33),0)</f>
        <v>0.08043842018</v>
      </c>
      <c r="BF34" s="24">
        <f>VLOOKUP($A34,'2024_PAPI_Indicators'!$A$2:$BL$183,COLUMN('2024_PAPI_Indicators'!BD33),0)</f>
        <v>0.1033745483</v>
      </c>
      <c r="BG34" s="24">
        <f>VLOOKUP($A34,'2024_PAPI_Indicators'!$A$2:$BL$183,COLUMN('2024_PAPI_Indicators'!BE33),0)</f>
        <v>0.164965108</v>
      </c>
      <c r="BH34" s="24">
        <f>VLOOKUP($A34,'2024_PAPI_Indicators'!$A$2:$BL$183,COLUMN('2024_PAPI_Indicators'!BF33),0)</f>
        <v>0.07399515808</v>
      </c>
      <c r="BI34" s="24">
        <f>VLOOKUP($A34,'2024_PAPI_Indicators'!$A$2:$BL$183,COLUMN('2024_PAPI_Indicators'!BG33),0)</f>
        <v>0.116002135</v>
      </c>
      <c r="BJ34" s="24">
        <f>VLOOKUP($A34,'2024_PAPI_Indicators'!$A$2:$BL$183,COLUMN('2024_PAPI_Indicators'!BH33),0)</f>
        <v>0.14838925</v>
      </c>
      <c r="BK34" s="24">
        <f>VLOOKUP($A34,'2024_PAPI_Indicators'!$A$2:$BL$183,COLUMN('2024_PAPI_Indicators'!BI33),0)</f>
        <v>0.1357308328</v>
      </c>
      <c r="BL34" s="24">
        <f>VLOOKUP($A34,'2024_PAPI_Indicators'!$A$2:$BL$183,COLUMN('2024_PAPI_Indicators'!BJ33),0)</f>
        <v>0.109200947</v>
      </c>
      <c r="BM34" s="24">
        <f>VLOOKUP($A34,'2024_PAPI_Indicators'!$A$2:$BL$183,COLUMN('2024_PAPI_Indicators'!BK33),0)</f>
        <v>0.179383859</v>
      </c>
      <c r="BN34" s="24">
        <f>VLOOKUP($A34,'2024_PAPI_Indicators'!$A$2:$BL$183,COLUMN('2024_PAPI_Indicators'!BL33),0)</f>
        <v>0.1660677642</v>
      </c>
      <c r="BO34" s="11"/>
      <c r="BP34" s="11"/>
      <c r="BQ34" s="11"/>
      <c r="BR34" s="11"/>
      <c r="BS34" s="11"/>
    </row>
    <row r="35" ht="13.5" customHeight="1">
      <c r="A35" s="11" t="s">
        <v>135</v>
      </c>
      <c r="B35" s="11" t="s">
        <v>136</v>
      </c>
      <c r="C35" s="12" t="s">
        <v>83</v>
      </c>
      <c r="D35" s="24">
        <f>VLOOKUP($A35,'2024_PAPI_Indicators'!$A$2:$BL$183,COLUMN('2024_PAPI_Indicators'!B34),0)</f>
        <v>0.2498372942</v>
      </c>
      <c r="E35" s="24">
        <f>VLOOKUP($A35,'2024_PAPI_Indicators'!$A$2:$BL$183,COLUMN('2024_PAPI_Indicators'!C34),0)</f>
        <v>0.1965193152</v>
      </c>
      <c r="F35" s="24">
        <f>VLOOKUP($A35,'2024_PAPI_Indicators'!$A$2:$BL$183,COLUMN('2024_PAPI_Indicators'!D34),0)</f>
        <v>0.1864267141</v>
      </c>
      <c r="G35" s="24">
        <f>VLOOKUP($A35,'2024_PAPI_Indicators'!$A$2:$BL$183,COLUMN('2024_PAPI_Indicators'!E34),0)</f>
        <v>0.2127970755</v>
      </c>
      <c r="H35" s="24">
        <f>VLOOKUP($A35,'2024_PAPI_Indicators'!$A$2:$BL$183,COLUMN('2024_PAPI_Indicators'!F34),0)</f>
        <v>0.1287843287</v>
      </c>
      <c r="I35" s="24">
        <f>VLOOKUP($A35,'2024_PAPI_Indicators'!$A$2:$BL$183,COLUMN('2024_PAPI_Indicators'!G34),0)</f>
        <v>0.1171514913</v>
      </c>
      <c r="J35" s="24">
        <f>VLOOKUP($A35,'2024_PAPI_Indicators'!$A$2:$BL$183,COLUMN('2024_PAPI_Indicators'!H34),0)</f>
        <v>0.1458832771</v>
      </c>
      <c r="K35" s="24">
        <f>VLOOKUP($A35,'2024_PAPI_Indicators'!$A$2:$BL$183,COLUMN('2024_PAPI_Indicators'!I34),0)</f>
        <v>0.1871991456</v>
      </c>
      <c r="L35" s="24">
        <f>VLOOKUP($A35,'2024_PAPI_Indicators'!$A$2:$BL$183,COLUMN('2024_PAPI_Indicators'!J34),0)</f>
        <v>0.1368820369</v>
      </c>
      <c r="M35" s="24">
        <f>VLOOKUP($A35,'2024_PAPI_Indicators'!$A$2:$BL$183,COLUMN('2024_PAPI_Indicators'!K34),0)</f>
        <v>0.1628956795</v>
      </c>
      <c r="N35" s="24">
        <f>VLOOKUP($A35,'2024_PAPI_Indicators'!$A$2:$BL$183,COLUMN('2024_PAPI_Indicators'!L34),0)</f>
        <v>0.1376216859</v>
      </c>
      <c r="O35" s="24">
        <f>VLOOKUP($A35,'2024_PAPI_Indicators'!$A$2:$BL$183,COLUMN('2024_PAPI_Indicators'!M34),0)</f>
        <v>0.2791268229</v>
      </c>
      <c r="P35" s="24">
        <f>VLOOKUP($A35,'2024_PAPI_Indicators'!$A$2:$BL$183,COLUMN('2024_PAPI_Indicators'!N34),0)</f>
        <v>0.1804481</v>
      </c>
      <c r="Q35" s="24">
        <f>VLOOKUP($A35,'2024_PAPI_Indicators'!$A$2:$BL$183,COLUMN('2024_PAPI_Indicators'!O34),0)</f>
        <v>0.1818752736</v>
      </c>
      <c r="R35" s="24">
        <f>VLOOKUP($A35,'2024_PAPI_Indicators'!$A$2:$BL$183,COLUMN('2024_PAPI_Indicators'!P34),0)</f>
        <v>0.1558279991</v>
      </c>
      <c r="S35" s="24">
        <f>VLOOKUP($A35,'2024_PAPI_Indicators'!$A$2:$BL$183,COLUMN('2024_PAPI_Indicators'!Q34),0)</f>
        <v>0.2119938731</v>
      </c>
      <c r="T35" s="25" t="str">
        <f>VLOOKUP($A35,'2024_PAPI_Indicators'!$A$2:$BL$183,COLUMN('2024_PAPI_Indicators'!R34),0)</f>
        <v/>
      </c>
      <c r="U35" s="24">
        <f>VLOOKUP($A35,'2024_PAPI_Indicators'!$A$2:$BL$183,COLUMN('2024_PAPI_Indicators'!S34),0)</f>
        <v>0.0949273482</v>
      </c>
      <c r="V35" s="24">
        <f>VLOOKUP($A35,'2024_PAPI_Indicators'!$A$2:$BL$183,COLUMN('2024_PAPI_Indicators'!T34),0)</f>
        <v>0.09711559117</v>
      </c>
      <c r="W35" s="24">
        <f>VLOOKUP($A35,'2024_PAPI_Indicators'!$A$2:$BL$183,COLUMN('2024_PAPI_Indicators'!U34),0)</f>
        <v>0.1365362853</v>
      </c>
      <c r="X35" s="24">
        <f>VLOOKUP($A35,'2024_PAPI_Indicators'!$A$2:$BL$183,COLUMN('2024_PAPI_Indicators'!V34),0)</f>
        <v>0.1504418552</v>
      </c>
      <c r="Y35" s="24">
        <f>VLOOKUP($A35,'2024_PAPI_Indicators'!$A$2:$BL$183,COLUMN('2024_PAPI_Indicators'!W34),0)</f>
        <v>0.1937684566</v>
      </c>
      <c r="Z35" s="24">
        <f>VLOOKUP($A35,'2024_PAPI_Indicators'!$A$2:$BL$183,COLUMN('2024_PAPI_Indicators'!X34),0)</f>
        <v>0.07888831198</v>
      </c>
      <c r="AA35" s="24">
        <f>VLOOKUP($A35,'2024_PAPI_Indicators'!$A$2:$BL$183,COLUMN('2024_PAPI_Indicators'!Y34),0)</f>
        <v>0.1196644306</v>
      </c>
      <c r="AB35" s="24">
        <f>VLOOKUP($A35,'2024_PAPI_Indicators'!$A$2:$BL$183,COLUMN('2024_PAPI_Indicators'!Z34),0)</f>
        <v>0.08996012062</v>
      </c>
      <c r="AC35" s="24">
        <f>VLOOKUP($A35,'2024_PAPI_Indicators'!$A$2:$BL$183,COLUMN('2024_PAPI_Indicators'!AA34),0)</f>
        <v>0.110067673</v>
      </c>
      <c r="AD35" s="24">
        <f>VLOOKUP($A35,'2024_PAPI_Indicators'!$A$2:$BL$183,COLUMN('2024_PAPI_Indicators'!AB34),0)</f>
        <v>0.08830236644</v>
      </c>
      <c r="AE35" s="24">
        <f>VLOOKUP($A35,'2024_PAPI_Indicators'!$A$2:$BL$183,COLUMN('2024_PAPI_Indicators'!AC34),0)</f>
        <v>0.1355763972</v>
      </c>
      <c r="AF35" s="24">
        <f>VLOOKUP($A35,'2024_PAPI_Indicators'!$A$2:$BL$183,COLUMN('2024_PAPI_Indicators'!AD34),0)</f>
        <v>0.16410546</v>
      </c>
      <c r="AG35" s="24">
        <f>VLOOKUP($A35,'2024_PAPI_Indicators'!$A$2:$BL$183,COLUMN('2024_PAPI_Indicators'!AE34),0)</f>
        <v>0.1691724211</v>
      </c>
      <c r="AH35" s="24">
        <f>VLOOKUP($A35,'2024_PAPI_Indicators'!$A$2:$BL$183,COLUMN('2024_PAPI_Indicators'!AF34),0)</f>
        <v>0.1526569724</v>
      </c>
      <c r="AI35" s="24">
        <f>VLOOKUP($A35,'2024_PAPI_Indicators'!$A$2:$BL$183,COLUMN('2024_PAPI_Indicators'!AG34),0)</f>
        <v>0.1732845157</v>
      </c>
      <c r="AJ35" s="24">
        <f>VLOOKUP($A35,'2024_PAPI_Indicators'!$A$2:$BL$183,COLUMN('2024_PAPI_Indicators'!AH34),0)</f>
        <v>0.07576508075</v>
      </c>
      <c r="AK35" s="24">
        <f>VLOOKUP($A35,'2024_PAPI_Indicators'!$A$2:$BL$183,COLUMN('2024_PAPI_Indicators'!AI34),0)</f>
        <v>0.1457521021</v>
      </c>
      <c r="AL35" s="24">
        <f>VLOOKUP($A35,'2024_PAPI_Indicators'!$A$2:$BL$183,COLUMN('2024_PAPI_Indicators'!AJ34),0)</f>
        <v>0.136019364</v>
      </c>
      <c r="AM35" s="24">
        <f>VLOOKUP($A35,'2024_PAPI_Indicators'!$A$2:$BL$183,COLUMN('2024_PAPI_Indicators'!AK34),0)</f>
        <v>0.1075185537</v>
      </c>
      <c r="AN35" s="24">
        <f>VLOOKUP($A35,'2024_PAPI_Indicators'!$A$2:$BL$183,COLUMN('2024_PAPI_Indicators'!AL34),0)</f>
        <v>0.1658695489</v>
      </c>
      <c r="AO35" s="24">
        <f>VLOOKUP($A35,'2024_PAPI_Indicators'!$A$2:$BL$183,COLUMN('2024_PAPI_Indicators'!AM34),0)</f>
        <v>0.1776874214</v>
      </c>
      <c r="AP35" s="24">
        <f>VLOOKUP($A35,'2024_PAPI_Indicators'!$A$2:$BL$183,COLUMN('2024_PAPI_Indicators'!AN34),0)</f>
        <v>0.260314703</v>
      </c>
      <c r="AQ35" s="24">
        <f>VLOOKUP($A35,'2024_PAPI_Indicators'!$A$2:$BL$183,COLUMN('2024_PAPI_Indicators'!AO34),0)</f>
        <v>0.09589041024</v>
      </c>
      <c r="AR35" s="24">
        <f>VLOOKUP($A35,'2024_PAPI_Indicators'!$A$2:$BL$183,COLUMN('2024_PAPI_Indicators'!AP34),0)</f>
        <v>0.0776040107</v>
      </c>
      <c r="AS35" s="24">
        <f>VLOOKUP($A35,'2024_PAPI_Indicators'!$A$2:$BL$183,COLUMN('2024_PAPI_Indicators'!AQ34),0)</f>
        <v>0.1241100952</v>
      </c>
      <c r="AT35" s="24">
        <f>VLOOKUP($A35,'2024_PAPI_Indicators'!$A$2:$BL$183,COLUMN('2024_PAPI_Indicators'!AR34),0)</f>
        <v>0.1069651917</v>
      </c>
      <c r="AU35" s="24">
        <f>VLOOKUP($A35,'2024_PAPI_Indicators'!$A$2:$BL$183,COLUMN('2024_PAPI_Indicators'!AS34),0)</f>
        <v>0.1112460569</v>
      </c>
      <c r="AV35" s="24">
        <f>VLOOKUP($A35,'2024_PAPI_Indicators'!$A$2:$BL$183,COLUMN('2024_PAPI_Indicators'!AT34),0)</f>
        <v>0.1297833622</v>
      </c>
      <c r="AW35" s="24">
        <f>VLOOKUP($A35,'2024_PAPI_Indicators'!$A$2:$BL$183,COLUMN('2024_PAPI_Indicators'!AU34),0)</f>
        <v>0.2165494114</v>
      </c>
      <c r="AX35" s="24">
        <f>VLOOKUP($A35,'2024_PAPI_Indicators'!$A$2:$BL$183,COLUMN('2024_PAPI_Indicators'!AV34),0)</f>
        <v>0.1896461248</v>
      </c>
      <c r="AY35" s="24">
        <f>VLOOKUP($A35,'2024_PAPI_Indicators'!$A$2:$BL$183,COLUMN('2024_PAPI_Indicators'!AW34),0)</f>
        <v>0.1388177574</v>
      </c>
      <c r="AZ35" s="24">
        <f>VLOOKUP($A35,'2024_PAPI_Indicators'!$A$2:$BL$183,COLUMN('2024_PAPI_Indicators'!AX34),0)</f>
        <v>0.2038434446</v>
      </c>
      <c r="BA35" s="24">
        <f>VLOOKUP($A35,'2024_PAPI_Indicators'!$A$2:$BL$183,COLUMN('2024_PAPI_Indicators'!AY34),0)</f>
        <v>0.1766088754</v>
      </c>
      <c r="BB35" s="24">
        <f>VLOOKUP($A35,'2024_PAPI_Indicators'!$A$2:$BL$183,COLUMN('2024_PAPI_Indicators'!AZ34),0)</f>
        <v>0.116450876</v>
      </c>
      <c r="BC35" s="25" t="str">
        <f>VLOOKUP($A35,'2024_PAPI_Indicators'!$A$2:$BL$183,COLUMN('2024_PAPI_Indicators'!BA34),0)</f>
        <v/>
      </c>
      <c r="BD35" s="24">
        <f>VLOOKUP($A35,'2024_PAPI_Indicators'!$A$2:$BL$183,COLUMN('2024_PAPI_Indicators'!BB34),0)</f>
        <v>0.1009699106</v>
      </c>
      <c r="BE35" s="24">
        <f>VLOOKUP($A35,'2024_PAPI_Indicators'!$A$2:$BL$183,COLUMN('2024_PAPI_Indicators'!BC34),0)</f>
        <v>0.08043842018</v>
      </c>
      <c r="BF35" s="24">
        <f>VLOOKUP($A35,'2024_PAPI_Indicators'!$A$2:$BL$183,COLUMN('2024_PAPI_Indicators'!BD34),0)</f>
        <v>0.1033745483</v>
      </c>
      <c r="BG35" s="24">
        <f>VLOOKUP($A35,'2024_PAPI_Indicators'!$A$2:$BL$183,COLUMN('2024_PAPI_Indicators'!BE34),0)</f>
        <v>0.164965108</v>
      </c>
      <c r="BH35" s="24">
        <f>VLOOKUP($A35,'2024_PAPI_Indicators'!$A$2:$BL$183,COLUMN('2024_PAPI_Indicators'!BF34),0)</f>
        <v>0.05859683454</v>
      </c>
      <c r="BI35" s="24">
        <f>VLOOKUP($A35,'2024_PAPI_Indicators'!$A$2:$BL$183,COLUMN('2024_PAPI_Indicators'!BG34),0)</f>
        <v>0.1076968238</v>
      </c>
      <c r="BJ35" s="24">
        <f>VLOOKUP($A35,'2024_PAPI_Indicators'!$A$2:$BL$183,COLUMN('2024_PAPI_Indicators'!BH34),0)</f>
        <v>0.14838925</v>
      </c>
      <c r="BK35" s="24">
        <f>VLOOKUP($A35,'2024_PAPI_Indicators'!$A$2:$BL$183,COLUMN('2024_PAPI_Indicators'!BI34),0)</f>
        <v>0.1357308328</v>
      </c>
      <c r="BL35" s="24">
        <f>VLOOKUP($A35,'2024_PAPI_Indicators'!$A$2:$BL$183,COLUMN('2024_PAPI_Indicators'!BJ34),0)</f>
        <v>0.1083481982</v>
      </c>
      <c r="BM35" s="24">
        <f>VLOOKUP($A35,'2024_PAPI_Indicators'!$A$2:$BL$183,COLUMN('2024_PAPI_Indicators'!BK34),0)</f>
        <v>0.1733523309</v>
      </c>
      <c r="BN35" s="24">
        <f>VLOOKUP($A35,'2024_PAPI_Indicators'!$A$2:$BL$183,COLUMN('2024_PAPI_Indicators'!BL34),0)</f>
        <v>0.1473826319</v>
      </c>
      <c r="BO35" s="11"/>
      <c r="BP35" s="11"/>
      <c r="BQ35" s="11"/>
      <c r="BR35" s="11"/>
      <c r="BS35" s="11"/>
    </row>
    <row r="36" ht="13.5" customHeight="1">
      <c r="A36" s="11" t="s">
        <v>137</v>
      </c>
      <c r="B36" s="11" t="s">
        <v>138</v>
      </c>
      <c r="C36" s="12" t="s">
        <v>83</v>
      </c>
      <c r="D36" s="24">
        <f>VLOOKUP($A36,'2024_PAPI_Indicators'!$A$2:$BL$183,COLUMN('2024_PAPI_Indicators'!B35),0)</f>
        <v>0.2558268309</v>
      </c>
      <c r="E36" s="24">
        <f>VLOOKUP($A36,'2024_PAPI_Indicators'!$A$2:$BL$183,COLUMN('2024_PAPI_Indicators'!C35),0)</f>
        <v>0.1969709545</v>
      </c>
      <c r="F36" s="24">
        <f>VLOOKUP($A36,'2024_PAPI_Indicators'!$A$2:$BL$183,COLUMN('2024_PAPI_Indicators'!D35),0)</f>
        <v>0.1733944863</v>
      </c>
      <c r="G36" s="24">
        <f>VLOOKUP($A36,'2024_PAPI_Indicators'!$A$2:$BL$183,COLUMN('2024_PAPI_Indicators'!E35),0)</f>
        <v>0.2138501406</v>
      </c>
      <c r="H36" s="24">
        <f>VLOOKUP($A36,'2024_PAPI_Indicators'!$A$2:$BL$183,COLUMN('2024_PAPI_Indicators'!F35),0)</f>
        <v>0.1229099706</v>
      </c>
      <c r="I36" s="24">
        <f>VLOOKUP($A36,'2024_PAPI_Indicators'!$A$2:$BL$183,COLUMN('2024_PAPI_Indicators'!G35),0)</f>
        <v>0.1246974245</v>
      </c>
      <c r="J36" s="24">
        <f>VLOOKUP($A36,'2024_PAPI_Indicators'!$A$2:$BL$183,COLUMN('2024_PAPI_Indicators'!H35),0)</f>
        <v>0.1386080533</v>
      </c>
      <c r="K36" s="24">
        <f>VLOOKUP($A36,'2024_PAPI_Indicators'!$A$2:$BL$183,COLUMN('2024_PAPI_Indicators'!I35),0)</f>
        <v>0.1808739007</v>
      </c>
      <c r="L36" s="24">
        <f>VLOOKUP($A36,'2024_PAPI_Indicators'!$A$2:$BL$183,COLUMN('2024_PAPI_Indicators'!J35),0)</f>
        <v>0.1299196482</v>
      </c>
      <c r="M36" s="24">
        <f>VLOOKUP($A36,'2024_PAPI_Indicators'!$A$2:$BL$183,COLUMN('2024_PAPI_Indicators'!K35),0)</f>
        <v>0.1478627771</v>
      </c>
      <c r="N36" s="24">
        <f>VLOOKUP($A36,'2024_PAPI_Indicators'!$A$2:$BL$183,COLUMN('2024_PAPI_Indicators'!L35),0)</f>
        <v>0.1367927045</v>
      </c>
      <c r="O36" s="24">
        <f>VLOOKUP($A36,'2024_PAPI_Indicators'!$A$2:$BL$183,COLUMN('2024_PAPI_Indicators'!M35),0)</f>
        <v>0.2723484933</v>
      </c>
      <c r="P36" s="24">
        <f>VLOOKUP($A36,'2024_PAPI_Indicators'!$A$2:$BL$183,COLUMN('2024_PAPI_Indicators'!N35),0)</f>
        <v>0.1804481</v>
      </c>
      <c r="Q36" s="24">
        <f>VLOOKUP($A36,'2024_PAPI_Indicators'!$A$2:$BL$183,COLUMN('2024_PAPI_Indicators'!O35),0)</f>
        <v>0.1761826277</v>
      </c>
      <c r="R36" s="24">
        <f>VLOOKUP($A36,'2024_PAPI_Indicators'!$A$2:$BL$183,COLUMN('2024_PAPI_Indicators'!P35),0)</f>
        <v>0.1548591554</v>
      </c>
      <c r="S36" s="24">
        <f>VLOOKUP($A36,'2024_PAPI_Indicators'!$A$2:$BL$183,COLUMN('2024_PAPI_Indicators'!Q35),0)</f>
        <v>0.2119938731</v>
      </c>
      <c r="T36" s="25" t="str">
        <f>VLOOKUP($A36,'2024_PAPI_Indicators'!$A$2:$BL$183,COLUMN('2024_PAPI_Indicators'!R35),0)</f>
        <v/>
      </c>
      <c r="U36" s="24">
        <f>VLOOKUP($A36,'2024_PAPI_Indicators'!$A$2:$BL$183,COLUMN('2024_PAPI_Indicators'!S35),0)</f>
        <v>0.1005510315</v>
      </c>
      <c r="V36" s="24">
        <f>VLOOKUP($A36,'2024_PAPI_Indicators'!$A$2:$BL$183,COLUMN('2024_PAPI_Indicators'!T35),0)</f>
        <v>0.1165083796</v>
      </c>
      <c r="W36" s="24">
        <f>VLOOKUP($A36,'2024_PAPI_Indicators'!$A$2:$BL$183,COLUMN('2024_PAPI_Indicators'!U35),0)</f>
        <v>0.1365362853</v>
      </c>
      <c r="X36" s="24">
        <f>VLOOKUP($A36,'2024_PAPI_Indicators'!$A$2:$BL$183,COLUMN('2024_PAPI_Indicators'!V35),0)</f>
        <v>0.1504418552</v>
      </c>
      <c r="Y36" s="24">
        <f>VLOOKUP($A36,'2024_PAPI_Indicators'!$A$2:$BL$183,COLUMN('2024_PAPI_Indicators'!W35),0)</f>
        <v>0.1929737628</v>
      </c>
      <c r="Z36" s="24">
        <f>VLOOKUP($A36,'2024_PAPI_Indicators'!$A$2:$BL$183,COLUMN('2024_PAPI_Indicators'!X35),0)</f>
        <v>0.07294693589</v>
      </c>
      <c r="AA36" s="24">
        <f>VLOOKUP($A36,'2024_PAPI_Indicators'!$A$2:$BL$183,COLUMN('2024_PAPI_Indicators'!Y35),0)</f>
        <v>0.1246962026</v>
      </c>
      <c r="AB36" s="24">
        <f>VLOOKUP($A36,'2024_PAPI_Indicators'!$A$2:$BL$183,COLUMN('2024_PAPI_Indicators'!Z35),0)</f>
        <v>0.08254425973</v>
      </c>
      <c r="AC36" s="24">
        <f>VLOOKUP($A36,'2024_PAPI_Indicators'!$A$2:$BL$183,COLUMN('2024_PAPI_Indicators'!AA35),0)</f>
        <v>0.110067673</v>
      </c>
      <c r="AD36" s="24">
        <f>VLOOKUP($A36,'2024_PAPI_Indicators'!$A$2:$BL$183,COLUMN('2024_PAPI_Indicators'!AB35),0)</f>
        <v>0.08528529853</v>
      </c>
      <c r="AE36" s="24">
        <f>VLOOKUP($A36,'2024_PAPI_Indicators'!$A$2:$BL$183,COLUMN('2024_PAPI_Indicators'!AC35),0)</f>
        <v>0.1291901022</v>
      </c>
      <c r="AF36" s="24">
        <f>VLOOKUP($A36,'2024_PAPI_Indicators'!$A$2:$BL$183,COLUMN('2024_PAPI_Indicators'!AD35),0)</f>
        <v>0.15642187</v>
      </c>
      <c r="AG36" s="24">
        <f>VLOOKUP($A36,'2024_PAPI_Indicators'!$A$2:$BL$183,COLUMN('2024_PAPI_Indicators'!AE35),0)</f>
        <v>0.1943734735</v>
      </c>
      <c r="AH36" s="24">
        <f>VLOOKUP($A36,'2024_PAPI_Indicators'!$A$2:$BL$183,COLUMN('2024_PAPI_Indicators'!AF35),0)</f>
        <v>0.157991305</v>
      </c>
      <c r="AI36" s="24">
        <f>VLOOKUP($A36,'2024_PAPI_Indicators'!$A$2:$BL$183,COLUMN('2024_PAPI_Indicators'!AG35),0)</f>
        <v>0.1788854152</v>
      </c>
      <c r="AJ36" s="24">
        <f>VLOOKUP($A36,'2024_PAPI_Indicators'!$A$2:$BL$183,COLUMN('2024_PAPI_Indicators'!AH35),0)</f>
        <v>0.07696162909</v>
      </c>
      <c r="AK36" s="24">
        <f>VLOOKUP($A36,'2024_PAPI_Indicators'!$A$2:$BL$183,COLUMN('2024_PAPI_Indicators'!AI35),0)</f>
        <v>0.1457521021</v>
      </c>
      <c r="AL36" s="24">
        <f>VLOOKUP($A36,'2024_PAPI_Indicators'!$A$2:$BL$183,COLUMN('2024_PAPI_Indicators'!AJ35),0)</f>
        <v>0.1345804185</v>
      </c>
      <c r="AM36" s="24">
        <f>VLOOKUP($A36,'2024_PAPI_Indicators'!$A$2:$BL$183,COLUMN('2024_PAPI_Indicators'!AK35),0)</f>
        <v>0.1075185537</v>
      </c>
      <c r="AN36" s="24">
        <f>VLOOKUP($A36,'2024_PAPI_Indicators'!$A$2:$BL$183,COLUMN('2024_PAPI_Indicators'!AL35),0)</f>
        <v>0.1606263965</v>
      </c>
      <c r="AO36" s="24">
        <f>VLOOKUP($A36,'2024_PAPI_Indicators'!$A$2:$BL$183,COLUMN('2024_PAPI_Indicators'!AM35),0)</f>
        <v>0.1776874214</v>
      </c>
      <c r="AP36" s="24">
        <f>VLOOKUP($A36,'2024_PAPI_Indicators'!$A$2:$BL$183,COLUMN('2024_PAPI_Indicators'!AN35),0)</f>
        <v>0.2653407753</v>
      </c>
      <c r="AQ36" s="24">
        <f>VLOOKUP($A36,'2024_PAPI_Indicators'!$A$2:$BL$183,COLUMN('2024_PAPI_Indicators'!AO35),0)</f>
        <v>0.1095890403</v>
      </c>
      <c r="AR36" s="24">
        <f>VLOOKUP($A36,'2024_PAPI_Indicators'!$A$2:$BL$183,COLUMN('2024_PAPI_Indicators'!AP35),0)</f>
        <v>0.07882780582</v>
      </c>
      <c r="AS36" s="24">
        <f>VLOOKUP($A36,'2024_PAPI_Indicators'!$A$2:$BL$183,COLUMN('2024_PAPI_Indicators'!AQ35),0)</f>
        <v>0.1356474757</v>
      </c>
      <c r="AT36" s="24">
        <f>VLOOKUP($A36,'2024_PAPI_Indicators'!$A$2:$BL$183,COLUMN('2024_PAPI_Indicators'!AR35),0)</f>
        <v>0.1074656621</v>
      </c>
      <c r="AU36" s="24">
        <f>VLOOKUP($A36,'2024_PAPI_Indicators'!$A$2:$BL$183,COLUMN('2024_PAPI_Indicators'!AS35),0)</f>
        <v>0.109994106</v>
      </c>
      <c r="AV36" s="24">
        <f>VLOOKUP($A36,'2024_PAPI_Indicators'!$A$2:$BL$183,COLUMN('2024_PAPI_Indicators'!AT35),0)</f>
        <v>0.1234373301</v>
      </c>
      <c r="AW36" s="24">
        <f>VLOOKUP($A36,'2024_PAPI_Indicators'!$A$2:$BL$183,COLUMN('2024_PAPI_Indicators'!AU35),0)</f>
        <v>0.2165494114</v>
      </c>
      <c r="AX36" s="24">
        <f>VLOOKUP($A36,'2024_PAPI_Indicators'!$A$2:$BL$183,COLUMN('2024_PAPI_Indicators'!AV35),0)</f>
        <v>0.1984636933</v>
      </c>
      <c r="AY36" s="24">
        <f>VLOOKUP($A36,'2024_PAPI_Indicators'!$A$2:$BL$183,COLUMN('2024_PAPI_Indicators'!AW35),0)</f>
        <v>0.1367673129</v>
      </c>
      <c r="AZ36" s="24">
        <f>VLOOKUP($A36,'2024_PAPI_Indicators'!$A$2:$BL$183,COLUMN('2024_PAPI_Indicators'!AX35),0)</f>
        <v>0.2094518244</v>
      </c>
      <c r="BA36" s="24">
        <f>VLOOKUP($A36,'2024_PAPI_Indicators'!$A$2:$BL$183,COLUMN('2024_PAPI_Indicators'!AY35),0)</f>
        <v>0.1791664511</v>
      </c>
      <c r="BB36" s="24">
        <f>VLOOKUP($A36,'2024_PAPI_Indicators'!$A$2:$BL$183,COLUMN('2024_PAPI_Indicators'!AZ35),0)</f>
        <v>0.1111976728</v>
      </c>
      <c r="BC36" s="25" t="str">
        <f>VLOOKUP($A36,'2024_PAPI_Indicators'!$A$2:$BL$183,COLUMN('2024_PAPI_Indicators'!BA35),0)</f>
        <v/>
      </c>
      <c r="BD36" s="24">
        <f>VLOOKUP($A36,'2024_PAPI_Indicators'!$A$2:$BL$183,COLUMN('2024_PAPI_Indicators'!BB35),0)</f>
        <v>0.1002794653</v>
      </c>
      <c r="BE36" s="24">
        <f>VLOOKUP($A36,'2024_PAPI_Indicators'!$A$2:$BL$183,COLUMN('2024_PAPI_Indicators'!BC35),0)</f>
        <v>0.07965442538</v>
      </c>
      <c r="BF36" s="24">
        <f>VLOOKUP($A36,'2024_PAPI_Indicators'!$A$2:$BL$183,COLUMN('2024_PAPI_Indicators'!BD35),0)</f>
        <v>0.1033745483</v>
      </c>
      <c r="BG36" s="24">
        <f>VLOOKUP($A36,'2024_PAPI_Indicators'!$A$2:$BL$183,COLUMN('2024_PAPI_Indicators'!BE35),0)</f>
        <v>0.1520210654</v>
      </c>
      <c r="BH36" s="24">
        <f>VLOOKUP($A36,'2024_PAPI_Indicators'!$A$2:$BL$183,COLUMN('2024_PAPI_Indicators'!BF35),0)</f>
        <v>0.06372960657</v>
      </c>
      <c r="BI36" s="24">
        <f>VLOOKUP($A36,'2024_PAPI_Indicators'!$A$2:$BL$183,COLUMN('2024_PAPI_Indicators'!BG35),0)</f>
        <v>0.1086656004</v>
      </c>
      <c r="BJ36" s="24">
        <f>VLOOKUP($A36,'2024_PAPI_Indicators'!$A$2:$BL$183,COLUMN('2024_PAPI_Indicators'!BH35),0)</f>
        <v>0.1369201094</v>
      </c>
      <c r="BK36" s="24">
        <f>VLOOKUP($A36,'2024_PAPI_Indicators'!$A$2:$BL$183,COLUMN('2024_PAPI_Indicators'!BI35),0)</f>
        <v>0.1283939779</v>
      </c>
      <c r="BL36" s="24">
        <f>VLOOKUP($A36,'2024_PAPI_Indicators'!$A$2:$BL$183,COLUMN('2024_PAPI_Indicators'!BJ35),0)</f>
        <v>0.1083481982</v>
      </c>
      <c r="BM36" s="24">
        <f>VLOOKUP($A36,'2024_PAPI_Indicators'!$A$2:$BL$183,COLUMN('2024_PAPI_Indicators'!BK35),0)</f>
        <v>0.1720987558</v>
      </c>
      <c r="BN36" s="24">
        <f>VLOOKUP($A36,'2024_PAPI_Indicators'!$A$2:$BL$183,COLUMN('2024_PAPI_Indicators'!BL35),0)</f>
        <v>0.1518095732</v>
      </c>
      <c r="BO36" s="11"/>
      <c r="BP36" s="11"/>
      <c r="BQ36" s="11"/>
      <c r="BR36" s="11"/>
      <c r="BS36" s="11"/>
    </row>
    <row r="37" ht="13.5" customHeight="1">
      <c r="A37" s="11" t="s">
        <v>139</v>
      </c>
      <c r="B37" s="11" t="s">
        <v>140</v>
      </c>
      <c r="C37" s="12" t="s">
        <v>83</v>
      </c>
      <c r="D37" s="24">
        <f>VLOOKUP($A37,'2024_PAPI_Indicators'!$A$2:$BL$183,COLUMN('2024_PAPI_Indicators'!B36),0)</f>
        <v>0.983749032</v>
      </c>
      <c r="E37" s="24">
        <f>VLOOKUP($A37,'2024_PAPI_Indicators'!$A$2:$BL$183,COLUMN('2024_PAPI_Indicators'!C36),0)</f>
        <v>1</v>
      </c>
      <c r="F37" s="24">
        <f>VLOOKUP($A37,'2024_PAPI_Indicators'!$A$2:$BL$183,COLUMN('2024_PAPI_Indicators'!D36),0)</f>
        <v>1</v>
      </c>
      <c r="G37" s="24">
        <f>VLOOKUP($A37,'2024_PAPI_Indicators'!$A$2:$BL$183,COLUMN('2024_PAPI_Indicators'!E36),0)</f>
        <v>1</v>
      </c>
      <c r="H37" s="24">
        <f>VLOOKUP($A37,'2024_PAPI_Indicators'!$A$2:$BL$183,COLUMN('2024_PAPI_Indicators'!F36),0)</f>
        <v>1</v>
      </c>
      <c r="I37" s="24">
        <f>VLOOKUP($A37,'2024_PAPI_Indicators'!$A$2:$BL$183,COLUMN('2024_PAPI_Indicators'!G36),0)</f>
        <v>0.9907872677</v>
      </c>
      <c r="J37" s="24">
        <f>VLOOKUP($A37,'2024_PAPI_Indicators'!$A$2:$BL$183,COLUMN('2024_PAPI_Indicators'!H36),0)</f>
        <v>0.9501298666</v>
      </c>
      <c r="K37" s="24">
        <f>VLOOKUP($A37,'2024_PAPI_Indicators'!$A$2:$BL$183,COLUMN('2024_PAPI_Indicators'!I36),0)</f>
        <v>1</v>
      </c>
      <c r="L37" s="24">
        <f>VLOOKUP($A37,'2024_PAPI_Indicators'!$A$2:$BL$183,COLUMN('2024_PAPI_Indicators'!J36),0)</f>
        <v>0.9956977367</v>
      </c>
      <c r="M37" s="24">
        <f>VLOOKUP($A37,'2024_PAPI_Indicators'!$A$2:$BL$183,COLUMN('2024_PAPI_Indicators'!K36),0)</f>
        <v>0.9946992397</v>
      </c>
      <c r="N37" s="24">
        <f>VLOOKUP($A37,'2024_PAPI_Indicators'!$A$2:$BL$183,COLUMN('2024_PAPI_Indicators'!L36),0)</f>
        <v>1</v>
      </c>
      <c r="O37" s="24">
        <f>VLOOKUP($A37,'2024_PAPI_Indicators'!$A$2:$BL$183,COLUMN('2024_PAPI_Indicators'!M36),0)</f>
        <v>1</v>
      </c>
      <c r="P37" s="24">
        <f>VLOOKUP($A37,'2024_PAPI_Indicators'!$A$2:$BL$183,COLUMN('2024_PAPI_Indicators'!N36),0)</f>
        <v>1</v>
      </c>
      <c r="Q37" s="24">
        <f>VLOOKUP($A37,'2024_PAPI_Indicators'!$A$2:$BL$183,COLUMN('2024_PAPI_Indicators'!O36),0)</f>
        <v>0.9382402301</v>
      </c>
      <c r="R37" s="24">
        <f>VLOOKUP($A37,'2024_PAPI_Indicators'!$A$2:$BL$183,COLUMN('2024_PAPI_Indicators'!P36),0)</f>
        <v>0.9376332164</v>
      </c>
      <c r="S37" s="24">
        <f>VLOOKUP($A37,'2024_PAPI_Indicators'!$A$2:$BL$183,COLUMN('2024_PAPI_Indicators'!Q36),0)</f>
        <v>0.9949049354</v>
      </c>
      <c r="T37" s="25" t="str">
        <f>VLOOKUP($A37,'2024_PAPI_Indicators'!$A$2:$BL$183,COLUMN('2024_PAPI_Indicators'!R36),0)</f>
        <v/>
      </c>
      <c r="U37" s="24">
        <f>VLOOKUP($A37,'2024_PAPI_Indicators'!$A$2:$BL$183,COLUMN('2024_PAPI_Indicators'!S36),0)</f>
        <v>1</v>
      </c>
      <c r="V37" s="24">
        <f>VLOOKUP($A37,'2024_PAPI_Indicators'!$A$2:$BL$183,COLUMN('2024_PAPI_Indicators'!T36),0)</f>
        <v>1</v>
      </c>
      <c r="W37" s="24">
        <f>VLOOKUP($A37,'2024_PAPI_Indicators'!$A$2:$BL$183,COLUMN('2024_PAPI_Indicators'!U36),0)</f>
        <v>1</v>
      </c>
      <c r="X37" s="24">
        <f>VLOOKUP($A37,'2024_PAPI_Indicators'!$A$2:$BL$183,COLUMN('2024_PAPI_Indicators'!V36),0)</f>
        <v>0.916560173</v>
      </c>
      <c r="Y37" s="24">
        <f>VLOOKUP($A37,'2024_PAPI_Indicators'!$A$2:$BL$183,COLUMN('2024_PAPI_Indicators'!W36),0)</f>
        <v>1</v>
      </c>
      <c r="Z37" s="24">
        <f>VLOOKUP($A37,'2024_PAPI_Indicators'!$A$2:$BL$183,COLUMN('2024_PAPI_Indicators'!X36),0)</f>
        <v>0.9075313807</v>
      </c>
      <c r="AA37" s="24">
        <f>VLOOKUP($A37,'2024_PAPI_Indicators'!$A$2:$BL$183,COLUMN('2024_PAPI_Indicators'!Y36),0)</f>
        <v>0.9096756577</v>
      </c>
      <c r="AB37" s="24">
        <f>VLOOKUP($A37,'2024_PAPI_Indicators'!$A$2:$BL$183,COLUMN('2024_PAPI_Indicators'!Z36),0)</f>
        <v>1</v>
      </c>
      <c r="AC37" s="24">
        <f>VLOOKUP($A37,'2024_PAPI_Indicators'!$A$2:$BL$183,COLUMN('2024_PAPI_Indicators'!AA36),0)</f>
        <v>0.9777172804</v>
      </c>
      <c r="AD37" s="24">
        <f>VLOOKUP($A37,'2024_PAPI_Indicators'!$A$2:$BL$183,COLUMN('2024_PAPI_Indicators'!AB36),0)</f>
        <v>0.9316651225</v>
      </c>
      <c r="AE37" s="24">
        <f>VLOOKUP($A37,'2024_PAPI_Indicators'!$A$2:$BL$183,COLUMN('2024_PAPI_Indicators'!AC36),0)</f>
        <v>0.9958638549</v>
      </c>
      <c r="AF37" s="24">
        <f>VLOOKUP($A37,'2024_PAPI_Indicators'!$A$2:$BL$183,COLUMN('2024_PAPI_Indicators'!AD36),0)</f>
        <v>1</v>
      </c>
      <c r="AG37" s="24">
        <f>VLOOKUP($A37,'2024_PAPI_Indicators'!$A$2:$BL$183,COLUMN('2024_PAPI_Indicators'!AE36),0)</f>
        <v>1</v>
      </c>
      <c r="AH37" s="24">
        <f>VLOOKUP($A37,'2024_PAPI_Indicators'!$A$2:$BL$183,COLUMN('2024_PAPI_Indicators'!AF36),0)</f>
        <v>0.9662365317</v>
      </c>
      <c r="AI37" s="24">
        <f>VLOOKUP($A37,'2024_PAPI_Indicators'!$A$2:$BL$183,COLUMN('2024_PAPI_Indicators'!AG36),0)</f>
        <v>0.9638170004</v>
      </c>
      <c r="AJ37" s="24">
        <f>VLOOKUP($A37,'2024_PAPI_Indicators'!$A$2:$BL$183,COLUMN('2024_PAPI_Indicators'!AH36),0)</f>
        <v>1</v>
      </c>
      <c r="AK37" s="24">
        <f>VLOOKUP($A37,'2024_PAPI_Indicators'!$A$2:$BL$183,COLUMN('2024_PAPI_Indicators'!AI36),0)</f>
        <v>1</v>
      </c>
      <c r="AL37" s="24">
        <f>VLOOKUP($A37,'2024_PAPI_Indicators'!$A$2:$BL$183,COLUMN('2024_PAPI_Indicators'!AJ36),0)</f>
        <v>0.959852457</v>
      </c>
      <c r="AM37" s="24">
        <f>VLOOKUP($A37,'2024_PAPI_Indicators'!$A$2:$BL$183,COLUMN('2024_PAPI_Indicators'!AK36),0)</f>
        <v>0.9458851218</v>
      </c>
      <c r="AN37" s="24">
        <f>VLOOKUP($A37,'2024_PAPI_Indicators'!$A$2:$BL$183,COLUMN('2024_PAPI_Indicators'!AL36),0)</f>
        <v>0.9837461114</v>
      </c>
      <c r="AO37" s="24">
        <f>VLOOKUP($A37,'2024_PAPI_Indicators'!$A$2:$BL$183,COLUMN('2024_PAPI_Indicators'!AM36),0)</f>
        <v>1</v>
      </c>
      <c r="AP37" s="24">
        <f>VLOOKUP($A37,'2024_PAPI_Indicators'!$A$2:$BL$183,COLUMN('2024_PAPI_Indicators'!AN36),0)</f>
        <v>0.9701726437</v>
      </c>
      <c r="AQ37" s="24">
        <f>VLOOKUP($A37,'2024_PAPI_Indicators'!$A$2:$BL$183,COLUMN('2024_PAPI_Indicators'!AO36),0)</f>
        <v>1</v>
      </c>
      <c r="AR37" s="24">
        <f>VLOOKUP($A37,'2024_PAPI_Indicators'!$A$2:$BL$183,COLUMN('2024_PAPI_Indicators'!AP36),0)</f>
        <v>1</v>
      </c>
      <c r="AS37" s="24">
        <f>VLOOKUP($A37,'2024_PAPI_Indicators'!$A$2:$BL$183,COLUMN('2024_PAPI_Indicators'!AQ36),0)</f>
        <v>0.9574729204</v>
      </c>
      <c r="AT37" s="24">
        <f>VLOOKUP($A37,'2024_PAPI_Indicators'!$A$2:$BL$183,COLUMN('2024_PAPI_Indicators'!AR36),0)</f>
        <v>0.9541181326</v>
      </c>
      <c r="AU37" s="24">
        <f>VLOOKUP($A37,'2024_PAPI_Indicators'!$A$2:$BL$183,COLUMN('2024_PAPI_Indicators'!AS36),0)</f>
        <v>0.9500552416</v>
      </c>
      <c r="AV37" s="24">
        <f>VLOOKUP($A37,'2024_PAPI_Indicators'!$A$2:$BL$183,COLUMN('2024_PAPI_Indicators'!AT36),0)</f>
        <v>0.9533823729</v>
      </c>
      <c r="AW37" s="24">
        <f>VLOOKUP($A37,'2024_PAPI_Indicators'!$A$2:$BL$183,COLUMN('2024_PAPI_Indicators'!AU36),0)</f>
        <v>1</v>
      </c>
      <c r="AX37" s="24">
        <f>VLOOKUP($A37,'2024_PAPI_Indicators'!$A$2:$BL$183,COLUMN('2024_PAPI_Indicators'!AV36),0)</f>
        <v>0.9443646073</v>
      </c>
      <c r="AY37" s="24">
        <f>VLOOKUP($A37,'2024_PAPI_Indicators'!$A$2:$BL$183,COLUMN('2024_PAPI_Indicators'!AW36),0)</f>
        <v>0.9860864282</v>
      </c>
      <c r="AZ37" s="24">
        <f>VLOOKUP($A37,'2024_PAPI_Indicators'!$A$2:$BL$183,COLUMN('2024_PAPI_Indicators'!AX36),0)</f>
        <v>0.9995943308</v>
      </c>
      <c r="BA37" s="24">
        <f>VLOOKUP($A37,'2024_PAPI_Indicators'!$A$2:$BL$183,COLUMN('2024_PAPI_Indicators'!AY36),0)</f>
        <v>0.9603303075</v>
      </c>
      <c r="BB37" s="24">
        <f>VLOOKUP($A37,'2024_PAPI_Indicators'!$A$2:$BL$183,COLUMN('2024_PAPI_Indicators'!AZ36),0)</f>
        <v>1</v>
      </c>
      <c r="BC37" s="25" t="str">
        <f>VLOOKUP($A37,'2024_PAPI_Indicators'!$A$2:$BL$183,COLUMN('2024_PAPI_Indicators'!BA36),0)</f>
        <v/>
      </c>
      <c r="BD37" s="24">
        <f>VLOOKUP($A37,'2024_PAPI_Indicators'!$A$2:$BL$183,COLUMN('2024_PAPI_Indicators'!BB36),0)</f>
        <v>1</v>
      </c>
      <c r="BE37" s="24">
        <f>VLOOKUP($A37,'2024_PAPI_Indicators'!$A$2:$BL$183,COLUMN('2024_PAPI_Indicators'!BC36),0)</f>
        <v>1</v>
      </c>
      <c r="BF37" s="24">
        <f>VLOOKUP($A37,'2024_PAPI_Indicators'!$A$2:$BL$183,COLUMN('2024_PAPI_Indicators'!BD36),0)</f>
        <v>1</v>
      </c>
      <c r="BG37" s="24">
        <f>VLOOKUP($A37,'2024_PAPI_Indicators'!$A$2:$BL$183,COLUMN('2024_PAPI_Indicators'!BE36),0)</f>
        <v>0.9586359262</v>
      </c>
      <c r="BH37" s="24">
        <f>VLOOKUP($A37,'2024_PAPI_Indicators'!$A$2:$BL$183,COLUMN('2024_PAPI_Indicators'!BF36),0)</f>
        <v>1</v>
      </c>
      <c r="BI37" s="24">
        <f>VLOOKUP($A37,'2024_PAPI_Indicators'!$A$2:$BL$183,COLUMN('2024_PAPI_Indicators'!BG36),0)</f>
        <v>0.9367551804</v>
      </c>
      <c r="BJ37" s="24">
        <f>VLOOKUP($A37,'2024_PAPI_Indicators'!$A$2:$BL$183,COLUMN('2024_PAPI_Indicators'!BH36),0)</f>
        <v>0.963754952</v>
      </c>
      <c r="BK37" s="24">
        <f>VLOOKUP($A37,'2024_PAPI_Indicators'!$A$2:$BL$183,COLUMN('2024_PAPI_Indicators'!BI36),0)</f>
        <v>1</v>
      </c>
      <c r="BL37" s="24">
        <f>VLOOKUP($A37,'2024_PAPI_Indicators'!$A$2:$BL$183,COLUMN('2024_PAPI_Indicators'!BJ36),0)</f>
        <v>1</v>
      </c>
      <c r="BM37" s="24">
        <f>VLOOKUP($A37,'2024_PAPI_Indicators'!$A$2:$BL$183,COLUMN('2024_PAPI_Indicators'!BK36),0)</f>
        <v>0.9663764238</v>
      </c>
      <c r="BN37" s="24">
        <f>VLOOKUP($A37,'2024_PAPI_Indicators'!$A$2:$BL$183,COLUMN('2024_PAPI_Indicators'!BL36),0)</f>
        <v>1</v>
      </c>
      <c r="BO37" s="11"/>
      <c r="BP37" s="11"/>
      <c r="BQ37" s="11"/>
      <c r="BR37" s="11"/>
      <c r="BS37" s="11"/>
    </row>
    <row r="38" ht="13.5" customHeight="1">
      <c r="A38" s="11" t="s">
        <v>141</v>
      </c>
      <c r="B38" s="11" t="s">
        <v>142</v>
      </c>
      <c r="C38" s="12" t="s">
        <v>83</v>
      </c>
      <c r="D38" s="24">
        <f>VLOOKUP($A38,'2024_PAPI_Indicators'!$A$2:$BL$183,COLUMN('2024_PAPI_Indicators'!B37),0)</f>
        <v>0.9985305071</v>
      </c>
      <c r="E38" s="24">
        <f>VLOOKUP($A38,'2024_PAPI_Indicators'!$A$2:$BL$183,COLUMN('2024_PAPI_Indicators'!C37),0)</f>
        <v>1</v>
      </c>
      <c r="F38" s="24">
        <f>VLOOKUP($A38,'2024_PAPI_Indicators'!$A$2:$BL$183,COLUMN('2024_PAPI_Indicators'!D37),0)</f>
        <v>0.993483901</v>
      </c>
      <c r="G38" s="24">
        <f>VLOOKUP($A38,'2024_PAPI_Indicators'!$A$2:$BL$183,COLUMN('2024_PAPI_Indicators'!E37),0)</f>
        <v>0.9874261618</v>
      </c>
      <c r="H38" s="24">
        <f>VLOOKUP($A38,'2024_PAPI_Indicators'!$A$2:$BL$183,COLUMN('2024_PAPI_Indicators'!F37),0)</f>
        <v>1</v>
      </c>
      <c r="I38" s="24">
        <f>VLOOKUP($A38,'2024_PAPI_Indicators'!$A$2:$BL$183,COLUMN('2024_PAPI_Indicators'!G37),0)</f>
        <v>1</v>
      </c>
      <c r="J38" s="24">
        <f>VLOOKUP($A38,'2024_PAPI_Indicators'!$A$2:$BL$183,COLUMN('2024_PAPI_Indicators'!H37),0)</f>
        <v>0.9934356809</v>
      </c>
      <c r="K38" s="24">
        <f>VLOOKUP($A38,'2024_PAPI_Indicators'!$A$2:$BL$183,COLUMN('2024_PAPI_Indicators'!I37),0)</f>
        <v>0.9873495102</v>
      </c>
      <c r="L38" s="24">
        <f>VLOOKUP($A38,'2024_PAPI_Indicators'!$A$2:$BL$183,COLUMN('2024_PAPI_Indicators'!J37),0)</f>
        <v>1</v>
      </c>
      <c r="M38" s="24">
        <f>VLOOKUP($A38,'2024_PAPI_Indicators'!$A$2:$BL$183,COLUMN('2024_PAPI_Indicators'!K37),0)</f>
        <v>1</v>
      </c>
      <c r="N38" s="24">
        <f>VLOOKUP($A38,'2024_PAPI_Indicators'!$A$2:$BL$183,COLUMN('2024_PAPI_Indicators'!L37),0)</f>
        <v>1</v>
      </c>
      <c r="O38" s="24">
        <f>VLOOKUP($A38,'2024_PAPI_Indicators'!$A$2:$BL$183,COLUMN('2024_PAPI_Indicators'!M37),0)</f>
        <v>0.99586761</v>
      </c>
      <c r="P38" s="24">
        <f>VLOOKUP($A38,'2024_PAPI_Indicators'!$A$2:$BL$183,COLUMN('2024_PAPI_Indicators'!N37),0)</f>
        <v>0.9935657978</v>
      </c>
      <c r="Q38" s="24">
        <f>VLOOKUP($A38,'2024_PAPI_Indicators'!$A$2:$BL$183,COLUMN('2024_PAPI_Indicators'!O37),0)</f>
        <v>1</v>
      </c>
      <c r="R38" s="24">
        <f>VLOOKUP($A38,'2024_PAPI_Indicators'!$A$2:$BL$183,COLUMN('2024_PAPI_Indicators'!P37),0)</f>
        <v>1</v>
      </c>
      <c r="S38" s="24">
        <f>VLOOKUP($A38,'2024_PAPI_Indicators'!$A$2:$BL$183,COLUMN('2024_PAPI_Indicators'!Q37),0)</f>
        <v>0.9937189817</v>
      </c>
      <c r="T38" s="25" t="str">
        <f>VLOOKUP($A38,'2024_PAPI_Indicators'!$A$2:$BL$183,COLUMN('2024_PAPI_Indicators'!R37),0)</f>
        <v/>
      </c>
      <c r="U38" s="24">
        <f>VLOOKUP($A38,'2024_PAPI_Indicators'!$A$2:$BL$183,COLUMN('2024_PAPI_Indicators'!S37),0)</f>
        <v>0.9939507842</v>
      </c>
      <c r="V38" s="24">
        <f>VLOOKUP($A38,'2024_PAPI_Indicators'!$A$2:$BL$183,COLUMN('2024_PAPI_Indicators'!T37),0)</f>
        <v>0.9935357571</v>
      </c>
      <c r="W38" s="24">
        <f>VLOOKUP($A38,'2024_PAPI_Indicators'!$A$2:$BL$183,COLUMN('2024_PAPI_Indicators'!U37),0)</f>
        <v>1</v>
      </c>
      <c r="X38" s="24">
        <f>VLOOKUP($A38,'2024_PAPI_Indicators'!$A$2:$BL$183,COLUMN('2024_PAPI_Indicators'!V37),0)</f>
        <v>0.9986587167</v>
      </c>
      <c r="Y38" s="24">
        <f>VLOOKUP($A38,'2024_PAPI_Indicators'!$A$2:$BL$183,COLUMN('2024_PAPI_Indicators'!W37),0)</f>
        <v>0.9936189651</v>
      </c>
      <c r="Z38" s="24">
        <f>VLOOKUP($A38,'2024_PAPI_Indicators'!$A$2:$BL$183,COLUMN('2024_PAPI_Indicators'!X37),0)</f>
        <v>1</v>
      </c>
      <c r="AA38" s="24">
        <f>VLOOKUP($A38,'2024_PAPI_Indicators'!$A$2:$BL$183,COLUMN('2024_PAPI_Indicators'!Y37),0)</f>
        <v>1</v>
      </c>
      <c r="AB38" s="24">
        <f>VLOOKUP($A38,'2024_PAPI_Indicators'!$A$2:$BL$183,COLUMN('2024_PAPI_Indicators'!Z37),0)</f>
        <v>0.9980604649</v>
      </c>
      <c r="AC38" s="24">
        <f>VLOOKUP($A38,'2024_PAPI_Indicators'!$A$2:$BL$183,COLUMN('2024_PAPI_Indicators'!AA37),0)</f>
        <v>1</v>
      </c>
      <c r="AD38" s="24">
        <f>VLOOKUP($A38,'2024_PAPI_Indicators'!$A$2:$BL$183,COLUMN('2024_PAPI_Indicators'!AB37),0)</f>
        <v>0.9972903728</v>
      </c>
      <c r="AE38" s="24">
        <f>VLOOKUP($A38,'2024_PAPI_Indicators'!$A$2:$BL$183,COLUMN('2024_PAPI_Indicators'!AC37),0)</f>
        <v>1</v>
      </c>
      <c r="AF38" s="24">
        <f>VLOOKUP($A38,'2024_PAPI_Indicators'!$A$2:$BL$183,COLUMN('2024_PAPI_Indicators'!AD37),0)</f>
        <v>1</v>
      </c>
      <c r="AG38" s="24">
        <f>VLOOKUP($A38,'2024_PAPI_Indicators'!$A$2:$BL$183,COLUMN('2024_PAPI_Indicators'!AE37),0)</f>
        <v>1</v>
      </c>
      <c r="AH38" s="24">
        <f>VLOOKUP($A38,'2024_PAPI_Indicators'!$A$2:$BL$183,COLUMN('2024_PAPI_Indicators'!AF37),0)</f>
        <v>0.9946656823</v>
      </c>
      <c r="AI38" s="24">
        <f>VLOOKUP($A38,'2024_PAPI_Indicators'!$A$2:$BL$183,COLUMN('2024_PAPI_Indicators'!AG37),0)</f>
        <v>1</v>
      </c>
      <c r="AJ38" s="24">
        <f>VLOOKUP($A38,'2024_PAPI_Indicators'!$A$2:$BL$183,COLUMN('2024_PAPI_Indicators'!AH37),0)</f>
        <v>1</v>
      </c>
      <c r="AK38" s="24">
        <f>VLOOKUP($A38,'2024_PAPI_Indicators'!$A$2:$BL$183,COLUMN('2024_PAPI_Indicators'!AI37),0)</f>
        <v>1</v>
      </c>
      <c r="AL38" s="24">
        <f>VLOOKUP($A38,'2024_PAPI_Indicators'!$A$2:$BL$183,COLUMN('2024_PAPI_Indicators'!AJ37),0)</f>
        <v>1</v>
      </c>
      <c r="AM38" s="24">
        <f>VLOOKUP($A38,'2024_PAPI_Indicators'!$A$2:$BL$183,COLUMN('2024_PAPI_Indicators'!AK37),0)</f>
        <v>1</v>
      </c>
      <c r="AN38" s="24">
        <f>VLOOKUP($A38,'2024_PAPI_Indicators'!$A$2:$BL$183,COLUMN('2024_PAPI_Indicators'!AL37),0)</f>
        <v>0.9945188761</v>
      </c>
      <c r="AO38" s="24">
        <f>VLOOKUP($A38,'2024_PAPI_Indicators'!$A$2:$BL$183,COLUMN('2024_PAPI_Indicators'!AM37),0)</f>
        <v>0.9882832766</v>
      </c>
      <c r="AP38" s="24">
        <f>VLOOKUP($A38,'2024_PAPI_Indicators'!$A$2:$BL$183,COLUMN('2024_PAPI_Indicators'!AN37),0)</f>
        <v>0.9870157838</v>
      </c>
      <c r="AQ38" s="24">
        <f>VLOOKUP($A38,'2024_PAPI_Indicators'!$A$2:$BL$183,COLUMN('2024_PAPI_Indicators'!AO37),0)</f>
        <v>1</v>
      </c>
      <c r="AR38" s="24">
        <f>VLOOKUP($A38,'2024_PAPI_Indicators'!$A$2:$BL$183,COLUMN('2024_PAPI_Indicators'!AP37),0)</f>
        <v>0.9987761974</v>
      </c>
      <c r="AS38" s="24">
        <f>VLOOKUP($A38,'2024_PAPI_Indicators'!$A$2:$BL$183,COLUMN('2024_PAPI_Indicators'!AQ37),0)</f>
        <v>1</v>
      </c>
      <c r="AT38" s="24">
        <f>VLOOKUP($A38,'2024_PAPI_Indicators'!$A$2:$BL$183,COLUMN('2024_PAPI_Indicators'!AR37),0)</f>
        <v>1</v>
      </c>
      <c r="AU38" s="24">
        <f>VLOOKUP($A38,'2024_PAPI_Indicators'!$A$2:$BL$183,COLUMN('2024_PAPI_Indicators'!AS37),0)</f>
        <v>0.9940859079</v>
      </c>
      <c r="AV38" s="24">
        <f>VLOOKUP($A38,'2024_PAPI_Indicators'!$A$2:$BL$183,COLUMN('2024_PAPI_Indicators'!AT37),0)</f>
        <v>1</v>
      </c>
      <c r="AW38" s="24">
        <f>VLOOKUP($A38,'2024_PAPI_Indicators'!$A$2:$BL$183,COLUMN('2024_PAPI_Indicators'!AU37),0)</f>
        <v>1</v>
      </c>
      <c r="AX38" s="24">
        <f>VLOOKUP($A38,'2024_PAPI_Indicators'!$A$2:$BL$183,COLUMN('2024_PAPI_Indicators'!AV37),0)</f>
        <v>0.9938926101</v>
      </c>
      <c r="AY38" s="24">
        <f>VLOOKUP($A38,'2024_PAPI_Indicators'!$A$2:$BL$183,COLUMN('2024_PAPI_Indicators'!AW37),0)</f>
        <v>0.9958991408</v>
      </c>
      <c r="AZ38" s="24">
        <f>VLOOKUP($A38,'2024_PAPI_Indicators'!$A$2:$BL$183,COLUMN('2024_PAPI_Indicators'!AX37),0)</f>
        <v>0.9994047284</v>
      </c>
      <c r="BA38" s="24">
        <f>VLOOKUP($A38,'2024_PAPI_Indicators'!$A$2:$BL$183,COLUMN('2024_PAPI_Indicators'!AY37),0)</f>
        <v>0.998482585</v>
      </c>
      <c r="BB38" s="24">
        <f>VLOOKUP($A38,'2024_PAPI_Indicators'!$A$2:$BL$183,COLUMN('2024_PAPI_Indicators'!AZ37),0)</f>
        <v>1</v>
      </c>
      <c r="BC38" s="25" t="str">
        <f>VLOOKUP($A38,'2024_PAPI_Indicators'!$A$2:$BL$183,COLUMN('2024_PAPI_Indicators'!BA37),0)</f>
        <v/>
      </c>
      <c r="BD38" s="24">
        <f>VLOOKUP($A38,'2024_PAPI_Indicators'!$A$2:$BL$183,COLUMN('2024_PAPI_Indicators'!BB37),0)</f>
        <v>1</v>
      </c>
      <c r="BE38" s="24">
        <f>VLOOKUP($A38,'2024_PAPI_Indicators'!$A$2:$BL$183,COLUMN('2024_PAPI_Indicators'!BC37),0)</f>
        <v>0.9992160201</v>
      </c>
      <c r="BF38" s="24">
        <f>VLOOKUP($A38,'2024_PAPI_Indicators'!$A$2:$BL$183,COLUMN('2024_PAPI_Indicators'!BD37),0)</f>
        <v>1</v>
      </c>
      <c r="BG38" s="24">
        <f>VLOOKUP($A38,'2024_PAPI_Indicators'!$A$2:$BL$183,COLUMN('2024_PAPI_Indicators'!BE37),0)</f>
        <v>1</v>
      </c>
      <c r="BH38" s="24">
        <f>VLOOKUP($A38,'2024_PAPI_Indicators'!$A$2:$BL$183,COLUMN('2024_PAPI_Indicators'!BF37),0)</f>
        <v>1</v>
      </c>
      <c r="BI38" s="24">
        <f>VLOOKUP($A38,'2024_PAPI_Indicators'!$A$2:$BL$183,COLUMN('2024_PAPI_Indicators'!BG37),0)</f>
        <v>0.993632257</v>
      </c>
      <c r="BJ38" s="24">
        <f>VLOOKUP($A38,'2024_PAPI_Indicators'!$A$2:$BL$183,COLUMN('2024_PAPI_Indicators'!BH37),0)</f>
        <v>1</v>
      </c>
      <c r="BK38" s="24">
        <f>VLOOKUP($A38,'2024_PAPI_Indicators'!$A$2:$BL$183,COLUMN('2024_PAPI_Indicators'!BI37),0)</f>
        <v>1</v>
      </c>
      <c r="BL38" s="24">
        <f>VLOOKUP($A38,'2024_PAPI_Indicators'!$A$2:$BL$183,COLUMN('2024_PAPI_Indicators'!BJ37),0)</f>
        <v>0.9934021235</v>
      </c>
      <c r="BM38" s="24">
        <f>VLOOKUP($A38,'2024_PAPI_Indicators'!$A$2:$BL$183,COLUMN('2024_PAPI_Indicators'!BK37),0)</f>
        <v>1</v>
      </c>
      <c r="BN38" s="24">
        <f>VLOOKUP($A38,'2024_PAPI_Indicators'!$A$2:$BL$183,COLUMN('2024_PAPI_Indicators'!BL37),0)</f>
        <v>1</v>
      </c>
      <c r="BO38" s="11"/>
      <c r="BP38" s="11"/>
      <c r="BQ38" s="11"/>
      <c r="BR38" s="11"/>
      <c r="BS38" s="11"/>
    </row>
    <row r="39" ht="13.5" customHeight="1">
      <c r="A39" s="19" t="s">
        <v>143</v>
      </c>
      <c r="B39" s="19" t="s">
        <v>144</v>
      </c>
      <c r="C39" s="20" t="s">
        <v>88</v>
      </c>
      <c r="D39" s="21">
        <f>VLOOKUP($A39,'2024_PAPI_Indicators'!$A$2:$BL$183,COLUMN('2024_PAPI_Indicators'!B38),0)</f>
        <v>1.803773403</v>
      </c>
      <c r="E39" s="21">
        <f>VLOOKUP($A39,'2024_PAPI_Indicators'!$A$2:$BL$183,COLUMN('2024_PAPI_Indicators'!C38),0)</f>
        <v>1.788273335</v>
      </c>
      <c r="F39" s="21">
        <f>VLOOKUP($A39,'2024_PAPI_Indicators'!$A$2:$BL$183,COLUMN('2024_PAPI_Indicators'!D38),0)</f>
        <v>1.626177192</v>
      </c>
      <c r="G39" s="21">
        <f>VLOOKUP($A39,'2024_PAPI_Indicators'!$A$2:$BL$183,COLUMN('2024_PAPI_Indicators'!E38),0)</f>
        <v>1.862573147</v>
      </c>
      <c r="H39" s="21">
        <f>VLOOKUP($A39,'2024_PAPI_Indicators'!$A$2:$BL$183,COLUMN('2024_PAPI_Indicators'!F38),0)</f>
        <v>1.683613658</v>
      </c>
      <c r="I39" s="21">
        <f>VLOOKUP($A39,'2024_PAPI_Indicators'!$A$2:$BL$183,COLUMN('2024_PAPI_Indicators'!G38),0)</f>
        <v>1.800695539</v>
      </c>
      <c r="J39" s="21">
        <f>VLOOKUP($A39,'2024_PAPI_Indicators'!$A$2:$BL$183,COLUMN('2024_PAPI_Indicators'!H38),0)</f>
        <v>1.55110395</v>
      </c>
      <c r="K39" s="21">
        <f>VLOOKUP($A39,'2024_PAPI_Indicators'!$A$2:$BL$183,COLUMN('2024_PAPI_Indicators'!I38),0)</f>
        <v>1.652803063</v>
      </c>
      <c r="L39" s="21">
        <f>VLOOKUP($A39,'2024_PAPI_Indicators'!$A$2:$BL$183,COLUMN('2024_PAPI_Indicators'!J38),0)</f>
        <v>1.75460434</v>
      </c>
      <c r="M39" s="21">
        <f>VLOOKUP($A39,'2024_PAPI_Indicators'!$A$2:$BL$183,COLUMN('2024_PAPI_Indicators'!K38),0)</f>
        <v>1.617728591</v>
      </c>
      <c r="N39" s="21">
        <f>VLOOKUP($A39,'2024_PAPI_Indicators'!$A$2:$BL$183,COLUMN('2024_PAPI_Indicators'!L38),0)</f>
        <v>1.750404358</v>
      </c>
      <c r="O39" s="21">
        <f>VLOOKUP($A39,'2024_PAPI_Indicators'!$A$2:$BL$183,COLUMN('2024_PAPI_Indicators'!M38),0)</f>
        <v>1.990148187</v>
      </c>
      <c r="P39" s="21">
        <f>VLOOKUP($A39,'2024_PAPI_Indicators'!$A$2:$BL$183,COLUMN('2024_PAPI_Indicators'!N38),0)</f>
        <v>1.881764889</v>
      </c>
      <c r="Q39" s="21">
        <f>VLOOKUP($A39,'2024_PAPI_Indicators'!$A$2:$BL$183,COLUMN('2024_PAPI_Indicators'!O38),0)</f>
        <v>2.022160053</v>
      </c>
      <c r="R39" s="21">
        <f>VLOOKUP($A39,'2024_PAPI_Indicators'!$A$2:$BL$183,COLUMN('2024_PAPI_Indicators'!P38),0)</f>
        <v>1.917507768</v>
      </c>
      <c r="S39" s="21">
        <f>VLOOKUP($A39,'2024_PAPI_Indicators'!$A$2:$BL$183,COLUMN('2024_PAPI_Indicators'!Q38),0)</f>
        <v>1.934306145</v>
      </c>
      <c r="T39" s="22" t="str">
        <f>VLOOKUP($A39,'2024_PAPI_Indicators'!$A$2:$BL$183,COLUMN('2024_PAPI_Indicators'!R38),0)</f>
        <v/>
      </c>
      <c r="U39" s="21">
        <f>VLOOKUP($A39,'2024_PAPI_Indicators'!$A$2:$BL$183,COLUMN('2024_PAPI_Indicators'!S38),0)</f>
        <v>1.917761087</v>
      </c>
      <c r="V39" s="21">
        <f>VLOOKUP($A39,'2024_PAPI_Indicators'!$A$2:$BL$183,COLUMN('2024_PAPI_Indicators'!T38),0)</f>
        <v>1.640420914</v>
      </c>
      <c r="W39" s="21">
        <f>VLOOKUP($A39,'2024_PAPI_Indicators'!$A$2:$BL$183,COLUMN('2024_PAPI_Indicators'!U38),0)</f>
        <v>1.798169255</v>
      </c>
      <c r="X39" s="21">
        <f>VLOOKUP($A39,'2024_PAPI_Indicators'!$A$2:$BL$183,COLUMN('2024_PAPI_Indicators'!V38),0)</f>
        <v>1.777578354</v>
      </c>
      <c r="Y39" s="21">
        <f>VLOOKUP($A39,'2024_PAPI_Indicators'!$A$2:$BL$183,COLUMN('2024_PAPI_Indicators'!W38),0)</f>
        <v>1.801330566</v>
      </c>
      <c r="Z39" s="21">
        <f>VLOOKUP($A39,'2024_PAPI_Indicators'!$A$2:$BL$183,COLUMN('2024_PAPI_Indicators'!X38),0)</f>
        <v>1.839552879</v>
      </c>
      <c r="AA39" s="21">
        <f>VLOOKUP($A39,'2024_PAPI_Indicators'!$A$2:$BL$183,COLUMN('2024_PAPI_Indicators'!Y38),0)</f>
        <v>1.801113486</v>
      </c>
      <c r="AB39" s="21">
        <f>VLOOKUP($A39,'2024_PAPI_Indicators'!$A$2:$BL$183,COLUMN('2024_PAPI_Indicators'!Z38),0)</f>
        <v>1.817149997</v>
      </c>
      <c r="AC39" s="21">
        <f>VLOOKUP($A39,'2024_PAPI_Indicators'!$A$2:$BL$183,COLUMN('2024_PAPI_Indicators'!AA38),0)</f>
        <v>1.882686496</v>
      </c>
      <c r="AD39" s="21">
        <f>VLOOKUP($A39,'2024_PAPI_Indicators'!$A$2:$BL$183,COLUMN('2024_PAPI_Indicators'!AB38),0)</f>
        <v>1.845558643</v>
      </c>
      <c r="AE39" s="21">
        <f>VLOOKUP($A39,'2024_PAPI_Indicators'!$A$2:$BL$183,COLUMN('2024_PAPI_Indicators'!AC38),0)</f>
        <v>2.035574198</v>
      </c>
      <c r="AF39" s="21">
        <f>VLOOKUP($A39,'2024_PAPI_Indicators'!$A$2:$BL$183,COLUMN('2024_PAPI_Indicators'!AD38),0)</f>
        <v>1.882411361</v>
      </c>
      <c r="AG39" s="21">
        <f>VLOOKUP($A39,'2024_PAPI_Indicators'!$A$2:$BL$183,COLUMN('2024_PAPI_Indicators'!AE38),0)</f>
        <v>1.764141321</v>
      </c>
      <c r="AH39" s="21">
        <f>VLOOKUP($A39,'2024_PAPI_Indicators'!$A$2:$BL$183,COLUMN('2024_PAPI_Indicators'!AF38),0)</f>
        <v>1.822047234</v>
      </c>
      <c r="AI39" s="21">
        <f>VLOOKUP($A39,'2024_PAPI_Indicators'!$A$2:$BL$183,COLUMN('2024_PAPI_Indicators'!AG38),0)</f>
        <v>1.616729021</v>
      </c>
      <c r="AJ39" s="21">
        <f>VLOOKUP($A39,'2024_PAPI_Indicators'!$A$2:$BL$183,COLUMN('2024_PAPI_Indicators'!AH38),0)</f>
        <v>1.621516585</v>
      </c>
      <c r="AK39" s="21">
        <f>VLOOKUP($A39,'2024_PAPI_Indicators'!$A$2:$BL$183,COLUMN('2024_PAPI_Indicators'!AI38),0)</f>
        <v>1.755739331</v>
      </c>
      <c r="AL39" s="21">
        <f>VLOOKUP($A39,'2024_PAPI_Indicators'!$A$2:$BL$183,COLUMN('2024_PAPI_Indicators'!AJ38),0)</f>
        <v>1.781803846</v>
      </c>
      <c r="AM39" s="21">
        <f>VLOOKUP($A39,'2024_PAPI_Indicators'!$A$2:$BL$183,COLUMN('2024_PAPI_Indicators'!AK38),0)</f>
        <v>1.421445608</v>
      </c>
      <c r="AN39" s="21">
        <f>VLOOKUP($A39,'2024_PAPI_Indicators'!$A$2:$BL$183,COLUMN('2024_PAPI_Indicators'!AL38),0)</f>
        <v>1.775019526</v>
      </c>
      <c r="AO39" s="21">
        <f>VLOOKUP($A39,'2024_PAPI_Indicators'!$A$2:$BL$183,COLUMN('2024_PAPI_Indicators'!AM38),0)</f>
        <v>1.798673987</v>
      </c>
      <c r="AP39" s="21">
        <f>VLOOKUP($A39,'2024_PAPI_Indicators'!$A$2:$BL$183,COLUMN('2024_PAPI_Indicators'!AN38),0)</f>
        <v>1.870353103</v>
      </c>
      <c r="AQ39" s="21">
        <f>VLOOKUP($A39,'2024_PAPI_Indicators'!$A$2:$BL$183,COLUMN('2024_PAPI_Indicators'!AO38),0)</f>
        <v>1.380012274</v>
      </c>
      <c r="AR39" s="21">
        <f>VLOOKUP($A39,'2024_PAPI_Indicators'!$A$2:$BL$183,COLUMN('2024_PAPI_Indicators'!AP38),0)</f>
        <v>1.688010454</v>
      </c>
      <c r="AS39" s="21">
        <f>VLOOKUP($A39,'2024_PAPI_Indicators'!$A$2:$BL$183,COLUMN('2024_PAPI_Indicators'!AQ38),0)</f>
        <v>1.695744634</v>
      </c>
      <c r="AT39" s="21">
        <f>VLOOKUP($A39,'2024_PAPI_Indicators'!$A$2:$BL$183,COLUMN('2024_PAPI_Indicators'!AR38),0)</f>
        <v>1.47131598</v>
      </c>
      <c r="AU39" s="21">
        <f>VLOOKUP($A39,'2024_PAPI_Indicators'!$A$2:$BL$183,COLUMN('2024_PAPI_Indicators'!AS38),0)</f>
        <v>1.298592925</v>
      </c>
      <c r="AV39" s="21">
        <f>VLOOKUP($A39,'2024_PAPI_Indicators'!$A$2:$BL$183,COLUMN('2024_PAPI_Indicators'!AT38),0)</f>
        <v>1.516673803</v>
      </c>
      <c r="AW39" s="21">
        <f>VLOOKUP($A39,'2024_PAPI_Indicators'!$A$2:$BL$183,COLUMN('2024_PAPI_Indicators'!AU38),0)</f>
        <v>1.994484782</v>
      </c>
      <c r="AX39" s="21">
        <f>VLOOKUP($A39,'2024_PAPI_Indicators'!$A$2:$BL$183,COLUMN('2024_PAPI_Indicators'!AV38),0)</f>
        <v>1.898662925</v>
      </c>
      <c r="AY39" s="21">
        <f>VLOOKUP($A39,'2024_PAPI_Indicators'!$A$2:$BL$183,COLUMN('2024_PAPI_Indicators'!AW38),0)</f>
        <v>1.538029432</v>
      </c>
      <c r="AZ39" s="21">
        <f>VLOOKUP($A39,'2024_PAPI_Indicators'!$A$2:$BL$183,COLUMN('2024_PAPI_Indicators'!AX38),0)</f>
        <v>1.759089112</v>
      </c>
      <c r="BA39" s="21">
        <f>VLOOKUP($A39,'2024_PAPI_Indicators'!$A$2:$BL$183,COLUMN('2024_PAPI_Indicators'!AY38),0)</f>
        <v>1.615818501</v>
      </c>
      <c r="BB39" s="21">
        <f>VLOOKUP($A39,'2024_PAPI_Indicators'!$A$2:$BL$183,COLUMN('2024_PAPI_Indicators'!AZ38),0)</f>
        <v>1.619933009</v>
      </c>
      <c r="BC39" s="22" t="str">
        <f>VLOOKUP($A39,'2024_PAPI_Indicators'!$A$2:$BL$183,COLUMN('2024_PAPI_Indicators'!BA38),0)</f>
        <v/>
      </c>
      <c r="BD39" s="21">
        <f>VLOOKUP($A39,'2024_PAPI_Indicators'!$A$2:$BL$183,COLUMN('2024_PAPI_Indicators'!BB38),0)</f>
        <v>1.616700411</v>
      </c>
      <c r="BE39" s="21">
        <f>VLOOKUP($A39,'2024_PAPI_Indicators'!$A$2:$BL$183,COLUMN('2024_PAPI_Indicators'!BC38),0)</f>
        <v>1.517048478</v>
      </c>
      <c r="BF39" s="21">
        <f>VLOOKUP($A39,'2024_PAPI_Indicators'!$A$2:$BL$183,COLUMN('2024_PAPI_Indicators'!BD38),0)</f>
        <v>1.696977854</v>
      </c>
      <c r="BG39" s="21">
        <f>VLOOKUP($A39,'2024_PAPI_Indicators'!$A$2:$BL$183,COLUMN('2024_PAPI_Indicators'!BE38),0)</f>
        <v>1.628783226</v>
      </c>
      <c r="BH39" s="21">
        <f>VLOOKUP($A39,'2024_PAPI_Indicators'!$A$2:$BL$183,COLUMN('2024_PAPI_Indicators'!BF38),0)</f>
        <v>1.740626335</v>
      </c>
      <c r="BI39" s="21">
        <f>VLOOKUP($A39,'2024_PAPI_Indicators'!$A$2:$BL$183,COLUMN('2024_PAPI_Indicators'!BG38),0)</f>
        <v>1.25744319</v>
      </c>
      <c r="BJ39" s="21">
        <f>VLOOKUP($A39,'2024_PAPI_Indicators'!$A$2:$BL$183,COLUMN('2024_PAPI_Indicators'!BH38),0)</f>
        <v>1.214403033</v>
      </c>
      <c r="BK39" s="21">
        <f>VLOOKUP($A39,'2024_PAPI_Indicators'!$A$2:$BL$183,COLUMN('2024_PAPI_Indicators'!BI38),0)</f>
        <v>1.696697116</v>
      </c>
      <c r="BL39" s="21">
        <f>VLOOKUP($A39,'2024_PAPI_Indicators'!$A$2:$BL$183,COLUMN('2024_PAPI_Indicators'!BJ38),0)</f>
        <v>1.847914338</v>
      </c>
      <c r="BM39" s="21">
        <f>VLOOKUP($A39,'2024_PAPI_Indicators'!$A$2:$BL$183,COLUMN('2024_PAPI_Indicators'!BK38),0)</f>
        <v>1.605825543</v>
      </c>
      <c r="BN39" s="21">
        <f>VLOOKUP($A39,'2024_PAPI_Indicators'!$A$2:$BL$183,COLUMN('2024_PAPI_Indicators'!BL38),0)</f>
        <v>1.784419894</v>
      </c>
      <c r="BO39" s="23"/>
      <c r="BP39" s="23"/>
      <c r="BQ39" s="23"/>
      <c r="BR39" s="23"/>
      <c r="BS39" s="23"/>
    </row>
    <row r="40" ht="13.5" customHeight="1">
      <c r="A40" s="11" t="s">
        <v>145</v>
      </c>
      <c r="B40" s="11" t="s">
        <v>146</v>
      </c>
      <c r="C40" s="12" t="s">
        <v>83</v>
      </c>
      <c r="D40" s="24">
        <f>VLOOKUP($A40,'2024_PAPI_Indicators'!$A$2:$BL$183,COLUMN('2024_PAPI_Indicators'!B39),0)</f>
        <v>0.5374112129</v>
      </c>
      <c r="E40" s="24">
        <f>VLOOKUP($A40,'2024_PAPI_Indicators'!$A$2:$BL$183,COLUMN('2024_PAPI_Indicators'!C39),0)</f>
        <v>0.6800529957</v>
      </c>
      <c r="F40" s="24">
        <f>VLOOKUP($A40,'2024_PAPI_Indicators'!$A$2:$BL$183,COLUMN('2024_PAPI_Indicators'!D39),0)</f>
        <v>0.7284778953</v>
      </c>
      <c r="G40" s="24">
        <f>VLOOKUP($A40,'2024_PAPI_Indicators'!$A$2:$BL$183,COLUMN('2024_PAPI_Indicators'!E39),0)</f>
        <v>0.7777567506</v>
      </c>
      <c r="H40" s="24">
        <f>VLOOKUP($A40,'2024_PAPI_Indicators'!$A$2:$BL$183,COLUMN('2024_PAPI_Indicators'!F39),0)</f>
        <v>0.6958876252</v>
      </c>
      <c r="I40" s="24">
        <f>VLOOKUP($A40,'2024_PAPI_Indicators'!$A$2:$BL$183,COLUMN('2024_PAPI_Indicators'!G39),0)</f>
        <v>0.6894919276</v>
      </c>
      <c r="J40" s="24">
        <f>VLOOKUP($A40,'2024_PAPI_Indicators'!$A$2:$BL$183,COLUMN('2024_PAPI_Indicators'!H39),0)</f>
        <v>0.5491492152</v>
      </c>
      <c r="K40" s="24">
        <f>VLOOKUP($A40,'2024_PAPI_Indicators'!$A$2:$BL$183,COLUMN('2024_PAPI_Indicators'!I39),0)</f>
        <v>0.5458222032</v>
      </c>
      <c r="L40" s="24">
        <f>VLOOKUP($A40,'2024_PAPI_Indicators'!$A$2:$BL$183,COLUMN('2024_PAPI_Indicators'!J39),0)</f>
        <v>0.6359948516</v>
      </c>
      <c r="M40" s="24">
        <f>VLOOKUP($A40,'2024_PAPI_Indicators'!$A$2:$BL$183,COLUMN('2024_PAPI_Indicators'!K39),0)</f>
        <v>0.6266844273</v>
      </c>
      <c r="N40" s="24">
        <f>VLOOKUP($A40,'2024_PAPI_Indicators'!$A$2:$BL$183,COLUMN('2024_PAPI_Indicators'!L39),0)</f>
        <v>0.7383524179</v>
      </c>
      <c r="O40" s="24">
        <f>VLOOKUP($A40,'2024_PAPI_Indicators'!$A$2:$BL$183,COLUMN('2024_PAPI_Indicators'!M39),0)</f>
        <v>0.7636501193</v>
      </c>
      <c r="P40" s="24">
        <f>VLOOKUP($A40,'2024_PAPI_Indicators'!$A$2:$BL$183,COLUMN('2024_PAPI_Indicators'!N39),0)</f>
        <v>0.6806480289</v>
      </c>
      <c r="Q40" s="24">
        <f>VLOOKUP($A40,'2024_PAPI_Indicators'!$A$2:$BL$183,COLUMN('2024_PAPI_Indicators'!O39),0)</f>
        <v>0.5892128944</v>
      </c>
      <c r="R40" s="24">
        <f>VLOOKUP($A40,'2024_PAPI_Indicators'!$A$2:$BL$183,COLUMN('2024_PAPI_Indicators'!P39),0)</f>
        <v>0.7686243057</v>
      </c>
      <c r="S40" s="24">
        <f>VLOOKUP($A40,'2024_PAPI_Indicators'!$A$2:$BL$183,COLUMN('2024_PAPI_Indicators'!Q39),0)</f>
        <v>0.7425593734</v>
      </c>
      <c r="T40" s="25" t="str">
        <f>VLOOKUP($A40,'2024_PAPI_Indicators'!$A$2:$BL$183,COLUMN('2024_PAPI_Indicators'!R39),0)</f>
        <v/>
      </c>
      <c r="U40" s="24">
        <f>VLOOKUP($A40,'2024_PAPI_Indicators'!$A$2:$BL$183,COLUMN('2024_PAPI_Indicators'!S39),0)</f>
        <v>0.7059865594</v>
      </c>
      <c r="V40" s="24">
        <f>VLOOKUP($A40,'2024_PAPI_Indicators'!$A$2:$BL$183,COLUMN('2024_PAPI_Indicators'!T39),0)</f>
        <v>0.590406239</v>
      </c>
      <c r="W40" s="24">
        <f>VLOOKUP($A40,'2024_PAPI_Indicators'!$A$2:$BL$183,COLUMN('2024_PAPI_Indicators'!U39),0)</f>
        <v>0.6203889847</v>
      </c>
      <c r="X40" s="24">
        <f>VLOOKUP($A40,'2024_PAPI_Indicators'!$A$2:$BL$183,COLUMN('2024_PAPI_Indicators'!V39),0)</f>
        <v>0.7068066597</v>
      </c>
      <c r="Y40" s="24">
        <f>VLOOKUP($A40,'2024_PAPI_Indicators'!$A$2:$BL$183,COLUMN('2024_PAPI_Indicators'!W39),0)</f>
        <v>0.803052783</v>
      </c>
      <c r="Z40" s="24">
        <f>VLOOKUP($A40,'2024_PAPI_Indicators'!$A$2:$BL$183,COLUMN('2024_PAPI_Indicators'!X39),0)</f>
        <v>0.7436295152</v>
      </c>
      <c r="AA40" s="24">
        <f>VLOOKUP($A40,'2024_PAPI_Indicators'!$A$2:$BL$183,COLUMN('2024_PAPI_Indicators'!Y39),0)</f>
        <v>0.769762516</v>
      </c>
      <c r="AB40" s="24">
        <f>VLOOKUP($A40,'2024_PAPI_Indicators'!$A$2:$BL$183,COLUMN('2024_PAPI_Indicators'!Z39),0)</f>
        <v>0.6969194412</v>
      </c>
      <c r="AC40" s="24">
        <f>VLOOKUP($A40,'2024_PAPI_Indicators'!$A$2:$BL$183,COLUMN('2024_PAPI_Indicators'!AA39),0)</f>
        <v>0.7151902914</v>
      </c>
      <c r="AD40" s="24">
        <f>VLOOKUP($A40,'2024_PAPI_Indicators'!$A$2:$BL$183,COLUMN('2024_PAPI_Indicators'!AB39),0)</f>
        <v>0.7683380246</v>
      </c>
      <c r="AE40" s="24">
        <f>VLOOKUP($A40,'2024_PAPI_Indicators'!$A$2:$BL$183,COLUMN('2024_PAPI_Indicators'!AC39),0)</f>
        <v>0.8338316083</v>
      </c>
      <c r="AF40" s="24">
        <f>VLOOKUP($A40,'2024_PAPI_Indicators'!$A$2:$BL$183,COLUMN('2024_PAPI_Indicators'!AD39),0)</f>
        <v>0.7402502894</v>
      </c>
      <c r="AG40" s="24">
        <f>VLOOKUP($A40,'2024_PAPI_Indicators'!$A$2:$BL$183,COLUMN('2024_PAPI_Indicators'!AE39),0)</f>
        <v>0.6924706101</v>
      </c>
      <c r="AH40" s="24">
        <f>VLOOKUP($A40,'2024_PAPI_Indicators'!$A$2:$BL$183,COLUMN('2024_PAPI_Indicators'!AF39),0)</f>
        <v>0.6779356003</v>
      </c>
      <c r="AI40" s="24">
        <f>VLOOKUP($A40,'2024_PAPI_Indicators'!$A$2:$BL$183,COLUMN('2024_PAPI_Indicators'!AG39),0)</f>
        <v>0.4776060581</v>
      </c>
      <c r="AJ40" s="24">
        <f>VLOOKUP($A40,'2024_PAPI_Indicators'!$A$2:$BL$183,COLUMN('2024_PAPI_Indicators'!AH39),0)</f>
        <v>0.525226891</v>
      </c>
      <c r="AK40" s="24">
        <f>VLOOKUP($A40,'2024_PAPI_Indicators'!$A$2:$BL$183,COLUMN('2024_PAPI_Indicators'!AI39),0)</f>
        <v>0.5876915455</v>
      </c>
      <c r="AL40" s="24">
        <f>VLOOKUP($A40,'2024_PAPI_Indicators'!$A$2:$BL$183,COLUMN('2024_PAPI_Indicators'!AJ39),0)</f>
        <v>0.7178887129</v>
      </c>
      <c r="AM40" s="24">
        <f>VLOOKUP($A40,'2024_PAPI_Indicators'!$A$2:$BL$183,COLUMN('2024_PAPI_Indicators'!AK39),0)</f>
        <v>0.5073567033</v>
      </c>
      <c r="AN40" s="24">
        <f>VLOOKUP($A40,'2024_PAPI_Indicators'!$A$2:$BL$183,COLUMN('2024_PAPI_Indicators'!AL39),0)</f>
        <v>0.5477833748</v>
      </c>
      <c r="AO40" s="24">
        <f>VLOOKUP($A40,'2024_PAPI_Indicators'!$A$2:$BL$183,COLUMN('2024_PAPI_Indicators'!AM39),0)</f>
        <v>0.6525472999</v>
      </c>
      <c r="AP40" s="24">
        <f>VLOOKUP($A40,'2024_PAPI_Indicators'!$A$2:$BL$183,COLUMN('2024_PAPI_Indicators'!AN39),0)</f>
        <v>0.651727736</v>
      </c>
      <c r="AQ40" s="24">
        <f>VLOOKUP($A40,'2024_PAPI_Indicators'!$A$2:$BL$183,COLUMN('2024_PAPI_Indicators'!AO39),0)</f>
        <v>0.5334756374</v>
      </c>
      <c r="AR40" s="24">
        <f>VLOOKUP($A40,'2024_PAPI_Indicators'!$A$2:$BL$183,COLUMN('2024_PAPI_Indicators'!AP39),0)</f>
        <v>0.5424374342</v>
      </c>
      <c r="AS40" s="24">
        <f>VLOOKUP($A40,'2024_PAPI_Indicators'!$A$2:$BL$183,COLUMN('2024_PAPI_Indicators'!AQ39),0)</f>
        <v>0.6218010783</v>
      </c>
      <c r="AT40" s="24">
        <f>VLOOKUP($A40,'2024_PAPI_Indicators'!$A$2:$BL$183,COLUMN('2024_PAPI_Indicators'!AR39),0)</f>
        <v>0.5622312427</v>
      </c>
      <c r="AU40" s="24">
        <f>VLOOKUP($A40,'2024_PAPI_Indicators'!$A$2:$BL$183,COLUMN('2024_PAPI_Indicators'!AS39),0)</f>
        <v>0.3205273151</v>
      </c>
      <c r="AV40" s="24">
        <f>VLOOKUP($A40,'2024_PAPI_Indicators'!$A$2:$BL$183,COLUMN('2024_PAPI_Indicators'!AT39),0)</f>
        <v>0.470665127</v>
      </c>
      <c r="AW40" s="24">
        <f>VLOOKUP($A40,'2024_PAPI_Indicators'!$A$2:$BL$183,COLUMN('2024_PAPI_Indicators'!AU39),0)</f>
        <v>0.5958845615</v>
      </c>
      <c r="AX40" s="24">
        <f>VLOOKUP($A40,'2024_PAPI_Indicators'!$A$2:$BL$183,COLUMN('2024_PAPI_Indicators'!AV39),0)</f>
        <v>0.5781048536</v>
      </c>
      <c r="AY40" s="24">
        <f>VLOOKUP($A40,'2024_PAPI_Indicators'!$A$2:$BL$183,COLUMN('2024_PAPI_Indicators'!AW39),0)</f>
        <v>0.3596867919</v>
      </c>
      <c r="AZ40" s="24">
        <f>VLOOKUP($A40,'2024_PAPI_Indicators'!$A$2:$BL$183,COLUMN('2024_PAPI_Indicators'!AX39),0)</f>
        <v>0.5278689265</v>
      </c>
      <c r="BA40" s="24">
        <f>VLOOKUP($A40,'2024_PAPI_Indicators'!$A$2:$BL$183,COLUMN('2024_PAPI_Indicators'!AY39),0)</f>
        <v>0.4170355499</v>
      </c>
      <c r="BB40" s="24">
        <f>VLOOKUP($A40,'2024_PAPI_Indicators'!$A$2:$BL$183,COLUMN('2024_PAPI_Indicators'!AZ39),0)</f>
        <v>0.419279784</v>
      </c>
      <c r="BC40" s="25" t="str">
        <f>VLOOKUP($A40,'2024_PAPI_Indicators'!$A$2:$BL$183,COLUMN('2024_PAPI_Indicators'!BA39),0)</f>
        <v/>
      </c>
      <c r="BD40" s="24">
        <f>VLOOKUP($A40,'2024_PAPI_Indicators'!$A$2:$BL$183,COLUMN('2024_PAPI_Indicators'!BB39),0)</f>
        <v>0.5027782321</v>
      </c>
      <c r="BE40" s="24">
        <f>VLOOKUP($A40,'2024_PAPI_Indicators'!$A$2:$BL$183,COLUMN('2024_PAPI_Indicators'!BC39),0)</f>
        <v>0.4200247526</v>
      </c>
      <c r="BF40" s="24">
        <f>VLOOKUP($A40,'2024_PAPI_Indicators'!$A$2:$BL$183,COLUMN('2024_PAPI_Indicators'!BD39),0)</f>
        <v>0.522182107</v>
      </c>
      <c r="BG40" s="24">
        <f>VLOOKUP($A40,'2024_PAPI_Indicators'!$A$2:$BL$183,COLUMN('2024_PAPI_Indicators'!BE39),0)</f>
        <v>0.4838525057</v>
      </c>
      <c r="BH40" s="24">
        <f>VLOOKUP($A40,'2024_PAPI_Indicators'!$A$2:$BL$183,COLUMN('2024_PAPI_Indicators'!BF39),0)</f>
        <v>0.4452527463</v>
      </c>
      <c r="BI40" s="24">
        <f>VLOOKUP($A40,'2024_PAPI_Indicators'!$A$2:$BL$183,COLUMN('2024_PAPI_Indicators'!BG39),0)</f>
        <v>0.3740325868</v>
      </c>
      <c r="BJ40" s="24">
        <f>VLOOKUP($A40,'2024_PAPI_Indicators'!$A$2:$BL$183,COLUMN('2024_PAPI_Indicators'!BH39),0)</f>
        <v>0.3742891848</v>
      </c>
      <c r="BK40" s="24">
        <f>VLOOKUP($A40,'2024_PAPI_Indicators'!$A$2:$BL$183,COLUMN('2024_PAPI_Indicators'!BI39),0)</f>
        <v>0.5260459185</v>
      </c>
      <c r="BL40" s="24">
        <f>VLOOKUP($A40,'2024_PAPI_Indicators'!$A$2:$BL$183,COLUMN('2024_PAPI_Indicators'!BJ39),0)</f>
        <v>0.6357727051</v>
      </c>
      <c r="BM40" s="24">
        <f>VLOOKUP($A40,'2024_PAPI_Indicators'!$A$2:$BL$183,COLUMN('2024_PAPI_Indicators'!BK39),0)</f>
        <v>0.4718769193</v>
      </c>
      <c r="BN40" s="24">
        <f>VLOOKUP($A40,'2024_PAPI_Indicators'!$A$2:$BL$183,COLUMN('2024_PAPI_Indicators'!BL39),0)</f>
        <v>0.5360910892</v>
      </c>
      <c r="BO40" s="11"/>
      <c r="BP40" s="11"/>
      <c r="BQ40" s="11"/>
      <c r="BR40" s="11"/>
      <c r="BS40" s="11"/>
    </row>
    <row r="41" ht="13.5" customHeight="1">
      <c r="A41" s="11" t="s">
        <v>147</v>
      </c>
      <c r="B41" s="11" t="s">
        <v>148</v>
      </c>
      <c r="C41" s="12" t="s">
        <v>83</v>
      </c>
      <c r="D41" s="24">
        <f>VLOOKUP($A41,'2024_PAPI_Indicators'!$A$2:$BL$183,COLUMN('2024_PAPI_Indicators'!B40),0)</f>
        <v>0.2600378096</v>
      </c>
      <c r="E41" s="24">
        <f>VLOOKUP($A41,'2024_PAPI_Indicators'!$A$2:$BL$183,COLUMN('2024_PAPI_Indicators'!C40),0)</f>
        <v>0.3729293346</v>
      </c>
      <c r="F41" s="24">
        <f>VLOOKUP($A41,'2024_PAPI_Indicators'!$A$2:$BL$183,COLUMN('2024_PAPI_Indicators'!D40),0)</f>
        <v>0.4222173989</v>
      </c>
      <c r="G41" s="24">
        <f>VLOOKUP($A41,'2024_PAPI_Indicators'!$A$2:$BL$183,COLUMN('2024_PAPI_Indicators'!E40),0)</f>
        <v>0.2893610001</v>
      </c>
      <c r="H41" s="24">
        <f>VLOOKUP($A41,'2024_PAPI_Indicators'!$A$2:$BL$183,COLUMN('2024_PAPI_Indicators'!F40),0)</f>
        <v>0.3769227862</v>
      </c>
      <c r="I41" s="24">
        <f>VLOOKUP($A41,'2024_PAPI_Indicators'!$A$2:$BL$183,COLUMN('2024_PAPI_Indicators'!G40),0)</f>
        <v>0.3498580754</v>
      </c>
      <c r="J41" s="24">
        <f>VLOOKUP($A41,'2024_PAPI_Indicators'!$A$2:$BL$183,COLUMN('2024_PAPI_Indicators'!H40),0)</f>
        <v>0.4666260779</v>
      </c>
      <c r="K41" s="24">
        <f>VLOOKUP($A41,'2024_PAPI_Indicators'!$A$2:$BL$183,COLUMN('2024_PAPI_Indicators'!I40),0)</f>
        <v>0.3382079601</v>
      </c>
      <c r="L41" s="24">
        <f>VLOOKUP($A41,'2024_PAPI_Indicators'!$A$2:$BL$183,COLUMN('2024_PAPI_Indicators'!J40),0)</f>
        <v>0.3463346064</v>
      </c>
      <c r="M41" s="24">
        <f>VLOOKUP($A41,'2024_PAPI_Indicators'!$A$2:$BL$183,COLUMN('2024_PAPI_Indicators'!K40),0)</f>
        <v>0.4088897407</v>
      </c>
      <c r="N41" s="24">
        <f>VLOOKUP($A41,'2024_PAPI_Indicators'!$A$2:$BL$183,COLUMN('2024_PAPI_Indicators'!L40),0)</f>
        <v>0.4203417301</v>
      </c>
      <c r="O41" s="24">
        <f>VLOOKUP($A41,'2024_PAPI_Indicators'!$A$2:$BL$183,COLUMN('2024_PAPI_Indicators'!M40),0)</f>
        <v>0.2429368347</v>
      </c>
      <c r="P41" s="24">
        <f>VLOOKUP($A41,'2024_PAPI_Indicators'!$A$2:$BL$183,COLUMN('2024_PAPI_Indicators'!N40),0)</f>
        <v>0.2632923126</v>
      </c>
      <c r="Q41" s="24">
        <f>VLOOKUP($A41,'2024_PAPI_Indicators'!$A$2:$BL$183,COLUMN('2024_PAPI_Indicators'!O40),0)</f>
        <v>0.1257400811</v>
      </c>
      <c r="R41" s="24">
        <f>VLOOKUP($A41,'2024_PAPI_Indicators'!$A$2:$BL$183,COLUMN('2024_PAPI_Indicators'!P40),0)</f>
        <v>0.2701402903</v>
      </c>
      <c r="S41" s="24">
        <f>VLOOKUP($A41,'2024_PAPI_Indicators'!$A$2:$BL$183,COLUMN('2024_PAPI_Indicators'!Q40),0)</f>
        <v>0.2416244447</v>
      </c>
      <c r="T41" s="25" t="str">
        <f>VLOOKUP($A41,'2024_PAPI_Indicators'!$A$2:$BL$183,COLUMN('2024_PAPI_Indicators'!R40),0)</f>
        <v/>
      </c>
      <c r="U41" s="24">
        <f>VLOOKUP($A41,'2024_PAPI_Indicators'!$A$2:$BL$183,COLUMN('2024_PAPI_Indicators'!S40),0)</f>
        <v>0.2502878904</v>
      </c>
      <c r="V41" s="24">
        <f>VLOOKUP($A41,'2024_PAPI_Indicators'!$A$2:$BL$183,COLUMN('2024_PAPI_Indicators'!T40),0)</f>
        <v>0.3815244138</v>
      </c>
      <c r="W41" s="24">
        <f>VLOOKUP($A41,'2024_PAPI_Indicators'!$A$2:$BL$183,COLUMN('2024_PAPI_Indicators'!U40),0)</f>
        <v>0.3084715307</v>
      </c>
      <c r="X41" s="24">
        <f>VLOOKUP($A41,'2024_PAPI_Indicators'!$A$2:$BL$183,COLUMN('2024_PAPI_Indicators'!V40),0)</f>
        <v>0.3283005059</v>
      </c>
      <c r="Y41" s="24">
        <f>VLOOKUP($A41,'2024_PAPI_Indicators'!$A$2:$BL$183,COLUMN('2024_PAPI_Indicators'!W40),0)</f>
        <v>0.35216254</v>
      </c>
      <c r="Z41" s="24">
        <f>VLOOKUP($A41,'2024_PAPI_Indicators'!$A$2:$BL$183,COLUMN('2024_PAPI_Indicators'!X40),0)</f>
        <v>0.3183411062</v>
      </c>
      <c r="AA41" s="24">
        <f>VLOOKUP($A41,'2024_PAPI_Indicators'!$A$2:$BL$183,COLUMN('2024_PAPI_Indicators'!Y40),0)</f>
        <v>0.3736226857</v>
      </c>
      <c r="AB41" s="24">
        <f>VLOOKUP($A41,'2024_PAPI_Indicators'!$A$2:$BL$183,COLUMN('2024_PAPI_Indicators'!Z40),0)</f>
        <v>0.3403204381</v>
      </c>
      <c r="AC41" s="24">
        <f>VLOOKUP($A41,'2024_PAPI_Indicators'!$A$2:$BL$183,COLUMN('2024_PAPI_Indicators'!AA40),0)</f>
        <v>0.3208874166</v>
      </c>
      <c r="AD41" s="24">
        <f>VLOOKUP($A41,'2024_PAPI_Indicators'!$A$2:$BL$183,COLUMN('2024_PAPI_Indicators'!AB40),0)</f>
        <v>0.3644736111</v>
      </c>
      <c r="AE41" s="24">
        <f>VLOOKUP($A41,'2024_PAPI_Indicators'!$A$2:$BL$183,COLUMN('2024_PAPI_Indicators'!AC40),0)</f>
        <v>0.2662346363</v>
      </c>
      <c r="AF41" s="24">
        <f>VLOOKUP($A41,'2024_PAPI_Indicators'!$A$2:$BL$183,COLUMN('2024_PAPI_Indicators'!AD40),0)</f>
        <v>0.3355299234</v>
      </c>
      <c r="AG41" s="24">
        <f>VLOOKUP($A41,'2024_PAPI_Indicators'!$A$2:$BL$183,COLUMN('2024_PAPI_Indicators'!AE40),0)</f>
        <v>0.3592893481</v>
      </c>
      <c r="AH41" s="24">
        <f>VLOOKUP($A41,'2024_PAPI_Indicators'!$A$2:$BL$183,COLUMN('2024_PAPI_Indicators'!AF40),0)</f>
        <v>0.3439957201</v>
      </c>
      <c r="AI41" s="24">
        <f>VLOOKUP($A41,'2024_PAPI_Indicators'!$A$2:$BL$183,COLUMN('2024_PAPI_Indicators'!AG40),0)</f>
        <v>0.3154608607</v>
      </c>
      <c r="AJ41" s="24">
        <f>VLOOKUP($A41,'2024_PAPI_Indicators'!$A$2:$BL$183,COLUMN('2024_PAPI_Indicators'!AH40),0)</f>
        <v>0.4261747897</v>
      </c>
      <c r="AK41" s="24">
        <f>VLOOKUP($A41,'2024_PAPI_Indicators'!$A$2:$BL$183,COLUMN('2024_PAPI_Indicators'!AI40),0)</f>
        <v>0.3112047017</v>
      </c>
      <c r="AL41" s="24">
        <f>VLOOKUP($A41,'2024_PAPI_Indicators'!$A$2:$BL$183,COLUMN('2024_PAPI_Indicators'!AJ40),0)</f>
        <v>0.3969292045</v>
      </c>
      <c r="AM41" s="24">
        <f>VLOOKUP($A41,'2024_PAPI_Indicators'!$A$2:$BL$183,COLUMN('2024_PAPI_Indicators'!AK40),0)</f>
        <v>0.51475811</v>
      </c>
      <c r="AN41" s="24">
        <f>VLOOKUP($A41,'2024_PAPI_Indicators'!$A$2:$BL$183,COLUMN('2024_PAPI_Indicators'!AL40),0)</f>
        <v>0.2992435396</v>
      </c>
      <c r="AO41" s="24">
        <f>VLOOKUP($A41,'2024_PAPI_Indicators'!$A$2:$BL$183,COLUMN('2024_PAPI_Indicators'!AM40),0)</f>
        <v>0.3038464189</v>
      </c>
      <c r="AP41" s="24">
        <f>VLOOKUP($A41,'2024_PAPI_Indicators'!$A$2:$BL$183,COLUMN('2024_PAPI_Indicators'!AN40),0)</f>
        <v>0.2770873308</v>
      </c>
      <c r="AQ41" s="24">
        <f>VLOOKUP($A41,'2024_PAPI_Indicators'!$A$2:$BL$183,COLUMN('2024_PAPI_Indicators'!AO40),0)</f>
        <v>0.5965261459</v>
      </c>
      <c r="AR41" s="24">
        <f>VLOOKUP($A41,'2024_PAPI_Indicators'!$A$2:$BL$183,COLUMN('2024_PAPI_Indicators'!AP40),0)</f>
        <v>0.3560810387</v>
      </c>
      <c r="AS41" s="24">
        <f>VLOOKUP($A41,'2024_PAPI_Indicators'!$A$2:$BL$183,COLUMN('2024_PAPI_Indicators'!AQ40),0)</f>
        <v>0.3780680299</v>
      </c>
      <c r="AT41" s="24">
        <f>VLOOKUP($A41,'2024_PAPI_Indicators'!$A$2:$BL$183,COLUMN('2024_PAPI_Indicators'!AR40),0)</f>
        <v>0.5144783854</v>
      </c>
      <c r="AU41" s="24">
        <f>VLOOKUP($A41,'2024_PAPI_Indicators'!$A$2:$BL$183,COLUMN('2024_PAPI_Indicators'!AS40),0)</f>
        <v>0.5574544668</v>
      </c>
      <c r="AV41" s="24">
        <f>VLOOKUP($A41,'2024_PAPI_Indicators'!$A$2:$BL$183,COLUMN('2024_PAPI_Indicators'!AT40),0)</f>
        <v>0.4140818715</v>
      </c>
      <c r="AW41" s="24">
        <f>VLOOKUP($A41,'2024_PAPI_Indicators'!$A$2:$BL$183,COLUMN('2024_PAPI_Indicators'!AU40),0)</f>
        <v>0.1518670768</v>
      </c>
      <c r="AX41" s="24">
        <f>VLOOKUP($A41,'2024_PAPI_Indicators'!$A$2:$BL$183,COLUMN('2024_PAPI_Indicators'!AV40),0)</f>
        <v>0.2725098133</v>
      </c>
      <c r="AY41" s="24">
        <f>VLOOKUP($A41,'2024_PAPI_Indicators'!$A$2:$BL$183,COLUMN('2024_PAPI_Indicators'!AW40),0)</f>
        <v>0.3435710967</v>
      </c>
      <c r="AZ41" s="24">
        <f>VLOOKUP($A41,'2024_PAPI_Indicators'!$A$2:$BL$183,COLUMN('2024_PAPI_Indicators'!AX40),0)</f>
        <v>0.2961054146</v>
      </c>
      <c r="BA41" s="24">
        <f>VLOOKUP($A41,'2024_PAPI_Indicators'!$A$2:$BL$183,COLUMN('2024_PAPI_Indicators'!AY40),0)</f>
        <v>0.3219080865</v>
      </c>
      <c r="BB41" s="24">
        <f>VLOOKUP($A41,'2024_PAPI_Indicators'!$A$2:$BL$183,COLUMN('2024_PAPI_Indicators'!AZ40),0)</f>
        <v>0.3481562734</v>
      </c>
      <c r="BC41" s="25" t="str">
        <f>VLOOKUP($A41,'2024_PAPI_Indicators'!$A$2:$BL$183,COLUMN('2024_PAPI_Indicators'!BA40),0)</f>
        <v/>
      </c>
      <c r="BD41" s="24">
        <f>VLOOKUP($A41,'2024_PAPI_Indicators'!$A$2:$BL$183,COLUMN('2024_PAPI_Indicators'!BB40),0)</f>
        <v>0.3781066239</v>
      </c>
      <c r="BE41" s="24">
        <f>VLOOKUP($A41,'2024_PAPI_Indicators'!$A$2:$BL$183,COLUMN('2024_PAPI_Indicators'!BC40),0)</f>
        <v>0.4091797173</v>
      </c>
      <c r="BF41" s="24">
        <f>VLOOKUP($A41,'2024_PAPI_Indicators'!$A$2:$BL$183,COLUMN('2024_PAPI_Indicators'!BD40),0)</f>
        <v>0.3134382963</v>
      </c>
      <c r="BG41" s="24">
        <f>VLOOKUP($A41,'2024_PAPI_Indicators'!$A$2:$BL$183,COLUMN('2024_PAPI_Indicators'!BE40),0)</f>
        <v>0.4083642662</v>
      </c>
      <c r="BH41" s="24">
        <f>VLOOKUP($A41,'2024_PAPI_Indicators'!$A$2:$BL$183,COLUMN('2024_PAPI_Indicators'!BF40),0)</f>
        <v>0.2585200369</v>
      </c>
      <c r="BI41" s="24">
        <f>VLOOKUP($A41,'2024_PAPI_Indicators'!$A$2:$BL$183,COLUMN('2024_PAPI_Indicators'!BG40),0)</f>
        <v>0.5536811948</v>
      </c>
      <c r="BJ41" s="24">
        <f>VLOOKUP($A41,'2024_PAPI_Indicators'!$A$2:$BL$183,COLUMN('2024_PAPI_Indicators'!BH40),0)</f>
        <v>0.6224037409</v>
      </c>
      <c r="BK41" s="24">
        <f>VLOOKUP($A41,'2024_PAPI_Indicators'!$A$2:$BL$183,COLUMN('2024_PAPI_Indicators'!BI40),0)</f>
        <v>0.3436371684</v>
      </c>
      <c r="BL41" s="24">
        <f>VLOOKUP($A41,'2024_PAPI_Indicators'!$A$2:$BL$183,COLUMN('2024_PAPI_Indicators'!BJ40),0)</f>
        <v>0.2967580259</v>
      </c>
      <c r="BM41" s="24">
        <f>VLOOKUP($A41,'2024_PAPI_Indicators'!$A$2:$BL$183,COLUMN('2024_PAPI_Indicators'!BK40),0)</f>
        <v>0.4196520746</v>
      </c>
      <c r="BN41" s="24">
        <f>VLOOKUP($A41,'2024_PAPI_Indicators'!$A$2:$BL$183,COLUMN('2024_PAPI_Indicators'!BL40),0)</f>
        <v>0.2996410429</v>
      </c>
      <c r="BO41" s="11"/>
      <c r="BP41" s="11"/>
      <c r="BQ41" s="11"/>
      <c r="BR41" s="11"/>
      <c r="BS41" s="11"/>
    </row>
    <row r="42" ht="13.5" customHeight="1">
      <c r="A42" s="11" t="s">
        <v>149</v>
      </c>
      <c r="B42" s="11" t="s">
        <v>150</v>
      </c>
      <c r="C42" s="12" t="s">
        <v>83</v>
      </c>
      <c r="D42" s="24">
        <f>VLOOKUP($A42,'2024_PAPI_Indicators'!$A$2:$BL$183,COLUMN('2024_PAPI_Indicators'!B41),0)</f>
        <v>0.20221591</v>
      </c>
      <c r="E42" s="24">
        <f>VLOOKUP($A42,'2024_PAPI_Indicators'!$A$2:$BL$183,COLUMN('2024_PAPI_Indicators'!C41),0)</f>
        <v>0.2798311114</v>
      </c>
      <c r="F42" s="24">
        <f>VLOOKUP($A42,'2024_PAPI_Indicators'!$A$2:$BL$183,COLUMN('2024_PAPI_Indicators'!D41),0)</f>
        <v>0.5224850178</v>
      </c>
      <c r="G42" s="24">
        <f>VLOOKUP($A42,'2024_PAPI_Indicators'!$A$2:$BL$183,COLUMN('2024_PAPI_Indicators'!E41),0)</f>
        <v>0.3575079143</v>
      </c>
      <c r="H42" s="24">
        <f>VLOOKUP($A42,'2024_PAPI_Indicators'!$A$2:$BL$183,COLUMN('2024_PAPI_Indicators'!F41),0)</f>
        <v>0.4279372394</v>
      </c>
      <c r="I42" s="24">
        <f>VLOOKUP($A42,'2024_PAPI_Indicators'!$A$2:$BL$183,COLUMN('2024_PAPI_Indicators'!G41),0)</f>
        <v>0.2810573578</v>
      </c>
      <c r="J42" s="24">
        <f>VLOOKUP($A42,'2024_PAPI_Indicators'!$A$2:$BL$183,COLUMN('2024_PAPI_Indicators'!H41),0)</f>
        <v>0.383399725</v>
      </c>
      <c r="K42" s="24">
        <f>VLOOKUP($A42,'2024_PAPI_Indicators'!$A$2:$BL$183,COLUMN('2024_PAPI_Indicators'!I41),0)</f>
        <v>0.372195214</v>
      </c>
      <c r="L42" s="24">
        <f>VLOOKUP($A42,'2024_PAPI_Indicators'!$A$2:$BL$183,COLUMN('2024_PAPI_Indicators'!J41),0)</f>
        <v>0.296710372</v>
      </c>
      <c r="M42" s="24">
        <f>VLOOKUP($A42,'2024_PAPI_Indicators'!$A$2:$BL$183,COLUMN('2024_PAPI_Indicators'!K41),0)</f>
        <v>0.4218707681</v>
      </c>
      <c r="N42" s="24">
        <f>VLOOKUP($A42,'2024_PAPI_Indicators'!$A$2:$BL$183,COLUMN('2024_PAPI_Indicators'!L41),0)</f>
        <v>0.3401178122</v>
      </c>
      <c r="O42" s="24">
        <f>VLOOKUP($A42,'2024_PAPI_Indicators'!$A$2:$BL$183,COLUMN('2024_PAPI_Indicators'!M41),0)</f>
        <v>0.2000514418</v>
      </c>
      <c r="P42" s="24">
        <f>VLOOKUP($A42,'2024_PAPI_Indicators'!$A$2:$BL$183,COLUMN('2024_PAPI_Indicators'!N41),0)</f>
        <v>0.2454836965</v>
      </c>
      <c r="Q42" s="24">
        <f>VLOOKUP($A42,'2024_PAPI_Indicators'!$A$2:$BL$183,COLUMN('2024_PAPI_Indicators'!O41),0)</f>
        <v>0.1036769375</v>
      </c>
      <c r="R42" s="24">
        <f>VLOOKUP($A42,'2024_PAPI_Indicators'!$A$2:$BL$183,COLUMN('2024_PAPI_Indicators'!P41),0)</f>
        <v>0.282120645</v>
      </c>
      <c r="S42" s="24">
        <f>VLOOKUP($A42,'2024_PAPI_Indicators'!$A$2:$BL$183,COLUMN('2024_PAPI_Indicators'!Q41),0)</f>
        <v>0.2674348354</v>
      </c>
      <c r="T42" s="25" t="str">
        <f>VLOOKUP($A42,'2024_PAPI_Indicators'!$A$2:$BL$183,COLUMN('2024_PAPI_Indicators'!R41),0)</f>
        <v/>
      </c>
      <c r="U42" s="24">
        <f>VLOOKUP($A42,'2024_PAPI_Indicators'!$A$2:$BL$183,COLUMN('2024_PAPI_Indicators'!S41),0)</f>
        <v>0.265181601</v>
      </c>
      <c r="V42" s="24">
        <f>VLOOKUP($A42,'2024_PAPI_Indicators'!$A$2:$BL$183,COLUMN('2024_PAPI_Indicators'!T41),0)</f>
        <v>0.3853701055</v>
      </c>
      <c r="W42" s="24">
        <f>VLOOKUP($A42,'2024_PAPI_Indicators'!$A$2:$BL$183,COLUMN('2024_PAPI_Indicators'!U41),0)</f>
        <v>0.2606558204</v>
      </c>
      <c r="X42" s="24">
        <f>VLOOKUP($A42,'2024_PAPI_Indicators'!$A$2:$BL$183,COLUMN('2024_PAPI_Indicators'!V41),0)</f>
        <v>0.3733868897</v>
      </c>
      <c r="Y42" s="24">
        <f>VLOOKUP($A42,'2024_PAPI_Indicators'!$A$2:$BL$183,COLUMN('2024_PAPI_Indicators'!W41),0)</f>
        <v>0.390388608</v>
      </c>
      <c r="Z42" s="24">
        <f>VLOOKUP($A42,'2024_PAPI_Indicators'!$A$2:$BL$183,COLUMN('2024_PAPI_Indicators'!X41),0)</f>
        <v>0.3136525452</v>
      </c>
      <c r="AA42" s="24">
        <f>VLOOKUP($A42,'2024_PAPI_Indicators'!$A$2:$BL$183,COLUMN('2024_PAPI_Indicators'!Y41),0)</f>
        <v>0.3294374943</v>
      </c>
      <c r="AB42" s="24">
        <f>VLOOKUP($A42,'2024_PAPI_Indicators'!$A$2:$BL$183,COLUMN('2024_PAPI_Indicators'!Z41),0)</f>
        <v>0.2850053906</v>
      </c>
      <c r="AC42" s="24">
        <f>VLOOKUP($A42,'2024_PAPI_Indicators'!$A$2:$BL$183,COLUMN('2024_PAPI_Indicators'!AA41),0)</f>
        <v>0.2222740948</v>
      </c>
      <c r="AD42" s="24">
        <f>VLOOKUP($A42,'2024_PAPI_Indicators'!$A$2:$BL$183,COLUMN('2024_PAPI_Indicators'!AB41),0)</f>
        <v>0.285446763</v>
      </c>
      <c r="AE42" s="24">
        <f>VLOOKUP($A42,'2024_PAPI_Indicators'!$A$2:$BL$183,COLUMN('2024_PAPI_Indicators'!AC41),0)</f>
        <v>0.1909477711</v>
      </c>
      <c r="AF42" s="24">
        <f>VLOOKUP($A42,'2024_PAPI_Indicators'!$A$2:$BL$183,COLUMN('2024_PAPI_Indicators'!AD41),0)</f>
        <v>0.2175430059</v>
      </c>
      <c r="AG42" s="24">
        <f>VLOOKUP($A42,'2024_PAPI_Indicators'!$A$2:$BL$183,COLUMN('2024_PAPI_Indicators'!AE41),0)</f>
        <v>0.3022648096</v>
      </c>
      <c r="AH42" s="24">
        <f>VLOOKUP($A42,'2024_PAPI_Indicators'!$A$2:$BL$183,COLUMN('2024_PAPI_Indicators'!AF41),0)</f>
        <v>0.2355044782</v>
      </c>
      <c r="AI42" s="24">
        <f>VLOOKUP($A42,'2024_PAPI_Indicators'!$A$2:$BL$183,COLUMN('2024_PAPI_Indicators'!AG41),0)</f>
        <v>0.3626825213</v>
      </c>
      <c r="AJ42" s="24">
        <f>VLOOKUP($A42,'2024_PAPI_Indicators'!$A$2:$BL$183,COLUMN('2024_PAPI_Indicators'!AH41),0)</f>
        <v>0.2918437719</v>
      </c>
      <c r="AK42" s="24">
        <f>VLOOKUP($A42,'2024_PAPI_Indicators'!$A$2:$BL$183,COLUMN('2024_PAPI_Indicators'!AI41),0)</f>
        <v>0.2602181435</v>
      </c>
      <c r="AL42" s="24">
        <f>VLOOKUP($A42,'2024_PAPI_Indicators'!$A$2:$BL$183,COLUMN('2024_PAPI_Indicators'!AJ41),0)</f>
        <v>0.2916259766</v>
      </c>
      <c r="AM42" s="24">
        <f>VLOOKUP($A42,'2024_PAPI_Indicators'!$A$2:$BL$183,COLUMN('2024_PAPI_Indicators'!AK41),0)</f>
        <v>0.4491132498</v>
      </c>
      <c r="AN42" s="24">
        <f>VLOOKUP($A42,'2024_PAPI_Indicators'!$A$2:$BL$183,COLUMN('2024_PAPI_Indicators'!AL41),0)</f>
        <v>0.2258248329</v>
      </c>
      <c r="AO42" s="24">
        <f>VLOOKUP($A42,'2024_PAPI_Indicators'!$A$2:$BL$183,COLUMN('2024_PAPI_Indicators'!AM41),0)</f>
        <v>0.3091976941</v>
      </c>
      <c r="AP42" s="24">
        <f>VLOOKUP($A42,'2024_PAPI_Indicators'!$A$2:$BL$183,COLUMN('2024_PAPI_Indicators'!AN41),0)</f>
        <v>0.222221911</v>
      </c>
      <c r="AQ42" s="24">
        <f>VLOOKUP($A42,'2024_PAPI_Indicators'!$A$2:$BL$183,COLUMN('2024_PAPI_Indicators'!AO41),0)</f>
        <v>0.4337498844</v>
      </c>
      <c r="AR42" s="24">
        <f>VLOOKUP($A42,'2024_PAPI_Indicators'!$A$2:$BL$183,COLUMN('2024_PAPI_Indicators'!AP41),0)</f>
        <v>0.2773473859</v>
      </c>
      <c r="AS42" s="24">
        <f>VLOOKUP($A42,'2024_PAPI_Indicators'!$A$2:$BL$183,COLUMN('2024_PAPI_Indicators'!AQ41),0)</f>
        <v>0.322809577</v>
      </c>
      <c r="AT42" s="24">
        <f>VLOOKUP($A42,'2024_PAPI_Indicators'!$A$2:$BL$183,COLUMN('2024_PAPI_Indicators'!AR41),0)</f>
        <v>0.4696421325</v>
      </c>
      <c r="AU42" s="24">
        <f>VLOOKUP($A42,'2024_PAPI_Indicators'!$A$2:$BL$183,COLUMN('2024_PAPI_Indicators'!AS41),0)</f>
        <v>0.4054329991</v>
      </c>
      <c r="AV42" s="24">
        <f>VLOOKUP($A42,'2024_PAPI_Indicators'!$A$2:$BL$183,COLUMN('2024_PAPI_Indicators'!AT41),0)</f>
        <v>0.3897672594</v>
      </c>
      <c r="AW42" s="24">
        <f>VLOOKUP($A42,'2024_PAPI_Indicators'!$A$2:$BL$183,COLUMN('2024_PAPI_Indicators'!AU41),0)</f>
        <v>0.09876408428</v>
      </c>
      <c r="AX42" s="24">
        <f>VLOOKUP($A42,'2024_PAPI_Indicators'!$A$2:$BL$183,COLUMN('2024_PAPI_Indicators'!AV41),0)</f>
        <v>0.1107471958</v>
      </c>
      <c r="AY42" s="24">
        <f>VLOOKUP($A42,'2024_PAPI_Indicators'!$A$2:$BL$183,COLUMN('2024_PAPI_Indicators'!AW41),0)</f>
        <v>0.2965076566</v>
      </c>
      <c r="AZ42" s="24">
        <f>VLOOKUP($A42,'2024_PAPI_Indicators'!$A$2:$BL$183,COLUMN('2024_PAPI_Indicators'!AX41),0)</f>
        <v>0.2275830954</v>
      </c>
      <c r="BA42" s="24">
        <f>VLOOKUP($A42,'2024_PAPI_Indicators'!$A$2:$BL$183,COLUMN('2024_PAPI_Indicators'!AY41),0)</f>
        <v>0.2836229503</v>
      </c>
      <c r="BB42" s="24">
        <f>VLOOKUP($A42,'2024_PAPI_Indicators'!$A$2:$BL$183,COLUMN('2024_PAPI_Indicators'!AZ41),0)</f>
        <v>0.2248910367</v>
      </c>
      <c r="BC42" s="25" t="str">
        <f>VLOOKUP($A42,'2024_PAPI_Indicators'!$A$2:$BL$183,COLUMN('2024_PAPI_Indicators'!BA41),0)</f>
        <v/>
      </c>
      <c r="BD42" s="24">
        <f>VLOOKUP($A42,'2024_PAPI_Indicators'!$A$2:$BL$183,COLUMN('2024_PAPI_Indicators'!BB41),0)</f>
        <v>0.3023746312</v>
      </c>
      <c r="BE42" s="24">
        <f>VLOOKUP($A42,'2024_PAPI_Indicators'!$A$2:$BL$183,COLUMN('2024_PAPI_Indicators'!BC41),0)</f>
        <v>0.3410776556</v>
      </c>
      <c r="BF42" s="24">
        <f>VLOOKUP($A42,'2024_PAPI_Indicators'!$A$2:$BL$183,COLUMN('2024_PAPI_Indicators'!BD41),0)</f>
        <v>0.2635518909</v>
      </c>
      <c r="BG42" s="24">
        <f>VLOOKUP($A42,'2024_PAPI_Indicators'!$A$2:$BL$183,COLUMN('2024_PAPI_Indicators'!BE41),0)</f>
        <v>0.2815451622</v>
      </c>
      <c r="BH42" s="24">
        <f>VLOOKUP($A42,'2024_PAPI_Indicators'!$A$2:$BL$183,COLUMN('2024_PAPI_Indicators'!BF41),0)</f>
        <v>0.2012281269</v>
      </c>
      <c r="BI42" s="24">
        <f>VLOOKUP($A42,'2024_PAPI_Indicators'!$A$2:$BL$183,COLUMN('2024_PAPI_Indicators'!BG41),0)</f>
        <v>0.484025389</v>
      </c>
      <c r="BJ42" s="24">
        <f>VLOOKUP($A42,'2024_PAPI_Indicators'!$A$2:$BL$183,COLUMN('2024_PAPI_Indicators'!BH41),0)</f>
        <v>0.4839761853</v>
      </c>
      <c r="BK42" s="24">
        <f>VLOOKUP($A42,'2024_PAPI_Indicators'!$A$2:$BL$183,COLUMN('2024_PAPI_Indicators'!BI41),0)</f>
        <v>0.2737825215</v>
      </c>
      <c r="BL42" s="24">
        <f>VLOOKUP($A42,'2024_PAPI_Indicators'!$A$2:$BL$183,COLUMN('2024_PAPI_Indicators'!BJ41),0)</f>
        <v>0.1997242421</v>
      </c>
      <c r="BM42" s="24">
        <f>VLOOKUP($A42,'2024_PAPI_Indicators'!$A$2:$BL$183,COLUMN('2024_PAPI_Indicators'!BK41),0)</f>
        <v>0.2580779493</v>
      </c>
      <c r="BN42" s="24">
        <f>VLOOKUP($A42,'2024_PAPI_Indicators'!$A$2:$BL$183,COLUMN('2024_PAPI_Indicators'!BL41),0)</f>
        <v>0.188129127</v>
      </c>
      <c r="BO42" s="11"/>
      <c r="BP42" s="11"/>
      <c r="BQ42" s="11"/>
      <c r="BR42" s="11"/>
      <c r="BS42" s="11"/>
    </row>
    <row r="43" ht="13.5" customHeight="1">
      <c r="A43" s="19" t="s">
        <v>151</v>
      </c>
      <c r="B43" s="19" t="s">
        <v>152</v>
      </c>
      <c r="C43" s="20" t="s">
        <v>88</v>
      </c>
      <c r="D43" s="21">
        <f>VLOOKUP($A43,'2024_PAPI_Indicators'!$A$2:$BL$183,COLUMN('2024_PAPI_Indicators'!B42),0)</f>
        <v>1.4837327</v>
      </c>
      <c r="E43" s="21">
        <f>VLOOKUP($A43,'2024_PAPI_Indicators'!$A$2:$BL$183,COLUMN('2024_PAPI_Indicators'!C42),0)</f>
        <v>1.461417437</v>
      </c>
      <c r="F43" s="21">
        <f>VLOOKUP($A43,'2024_PAPI_Indicators'!$A$2:$BL$183,COLUMN('2024_PAPI_Indicators'!D42),0)</f>
        <v>1.3255198</v>
      </c>
      <c r="G43" s="21">
        <f>VLOOKUP($A43,'2024_PAPI_Indicators'!$A$2:$BL$183,COLUMN('2024_PAPI_Indicators'!E42),0)</f>
        <v>1.306120038</v>
      </c>
      <c r="H43" s="21">
        <f>VLOOKUP($A43,'2024_PAPI_Indicators'!$A$2:$BL$183,COLUMN('2024_PAPI_Indicators'!F42),0)</f>
        <v>1.371653676</v>
      </c>
      <c r="I43" s="21">
        <f>VLOOKUP($A43,'2024_PAPI_Indicators'!$A$2:$BL$183,COLUMN('2024_PAPI_Indicators'!G42),0)</f>
        <v>1.340210676</v>
      </c>
      <c r="J43" s="21">
        <f>VLOOKUP($A43,'2024_PAPI_Indicators'!$A$2:$BL$183,COLUMN('2024_PAPI_Indicators'!H42),0)</f>
        <v>1.293292522</v>
      </c>
      <c r="K43" s="21">
        <f>VLOOKUP($A43,'2024_PAPI_Indicators'!$A$2:$BL$183,COLUMN('2024_PAPI_Indicators'!I42),0)</f>
        <v>1.438504577</v>
      </c>
      <c r="L43" s="21">
        <f>VLOOKUP($A43,'2024_PAPI_Indicators'!$A$2:$BL$183,COLUMN('2024_PAPI_Indicators'!J42),0)</f>
        <v>1.42733705</v>
      </c>
      <c r="M43" s="21">
        <f>VLOOKUP($A43,'2024_PAPI_Indicators'!$A$2:$BL$183,COLUMN('2024_PAPI_Indicators'!K42),0)</f>
        <v>1.282124043</v>
      </c>
      <c r="N43" s="21">
        <f>VLOOKUP($A43,'2024_PAPI_Indicators'!$A$2:$BL$183,COLUMN('2024_PAPI_Indicators'!L42),0)</f>
        <v>1.367394567</v>
      </c>
      <c r="O43" s="21">
        <f>VLOOKUP($A43,'2024_PAPI_Indicators'!$A$2:$BL$183,COLUMN('2024_PAPI_Indicators'!M42),0)</f>
        <v>1.520050049</v>
      </c>
      <c r="P43" s="21">
        <f>VLOOKUP($A43,'2024_PAPI_Indicators'!$A$2:$BL$183,COLUMN('2024_PAPI_Indicators'!N42),0)</f>
        <v>1.488104463</v>
      </c>
      <c r="Q43" s="21">
        <f>VLOOKUP($A43,'2024_PAPI_Indicators'!$A$2:$BL$183,COLUMN('2024_PAPI_Indicators'!O42),0)</f>
        <v>1.518026352</v>
      </c>
      <c r="R43" s="21">
        <f>VLOOKUP($A43,'2024_PAPI_Indicators'!$A$2:$BL$183,COLUMN('2024_PAPI_Indicators'!P42),0)</f>
        <v>1.346362829</v>
      </c>
      <c r="S43" s="21">
        <f>VLOOKUP($A43,'2024_PAPI_Indicators'!$A$2:$BL$183,COLUMN('2024_PAPI_Indicators'!Q42),0)</f>
        <v>1.450077772</v>
      </c>
      <c r="T43" s="22" t="str">
        <f>VLOOKUP($A43,'2024_PAPI_Indicators'!$A$2:$BL$183,COLUMN('2024_PAPI_Indicators'!R42),0)</f>
        <v/>
      </c>
      <c r="U43" s="21">
        <f>VLOOKUP($A43,'2024_PAPI_Indicators'!$A$2:$BL$183,COLUMN('2024_PAPI_Indicators'!S42),0)</f>
        <v>1.397099614</v>
      </c>
      <c r="V43" s="21">
        <f>VLOOKUP($A43,'2024_PAPI_Indicators'!$A$2:$BL$183,COLUMN('2024_PAPI_Indicators'!T42),0)</f>
        <v>1.293824553</v>
      </c>
      <c r="W43" s="21">
        <f>VLOOKUP($A43,'2024_PAPI_Indicators'!$A$2:$BL$183,COLUMN('2024_PAPI_Indicators'!U42),0)</f>
        <v>1.376090169</v>
      </c>
      <c r="X43" s="21">
        <f>VLOOKUP($A43,'2024_PAPI_Indicators'!$A$2:$BL$183,COLUMN('2024_PAPI_Indicators'!V42),0)</f>
        <v>1.404114723</v>
      </c>
      <c r="Y43" s="21">
        <f>VLOOKUP($A43,'2024_PAPI_Indicators'!$A$2:$BL$183,COLUMN('2024_PAPI_Indicators'!W42),0)</f>
        <v>1.446608782</v>
      </c>
      <c r="Z43" s="21">
        <f>VLOOKUP($A43,'2024_PAPI_Indicators'!$A$2:$BL$183,COLUMN('2024_PAPI_Indicators'!X42),0)</f>
        <v>1.46758759</v>
      </c>
      <c r="AA43" s="21">
        <f>VLOOKUP($A43,'2024_PAPI_Indicators'!$A$2:$BL$183,COLUMN('2024_PAPI_Indicators'!Y42),0)</f>
        <v>1.411009908</v>
      </c>
      <c r="AB43" s="21">
        <f>VLOOKUP($A43,'2024_PAPI_Indicators'!$A$2:$BL$183,COLUMN('2024_PAPI_Indicators'!Z42),0)</f>
        <v>1.386915088</v>
      </c>
      <c r="AC43" s="21">
        <f>VLOOKUP($A43,'2024_PAPI_Indicators'!$A$2:$BL$183,COLUMN('2024_PAPI_Indicators'!AA42),0)</f>
        <v>1.473728299</v>
      </c>
      <c r="AD43" s="21">
        <f>VLOOKUP($A43,'2024_PAPI_Indicators'!$A$2:$BL$183,COLUMN('2024_PAPI_Indicators'!AB42),0)</f>
        <v>1.40158689</v>
      </c>
      <c r="AE43" s="21">
        <f>VLOOKUP($A43,'2024_PAPI_Indicators'!$A$2:$BL$183,COLUMN('2024_PAPI_Indicators'!AC42),0)</f>
        <v>1.543204427</v>
      </c>
      <c r="AF43" s="21">
        <f>VLOOKUP($A43,'2024_PAPI_Indicators'!$A$2:$BL$183,COLUMN('2024_PAPI_Indicators'!AD42),0)</f>
        <v>1.44181931</v>
      </c>
      <c r="AG43" s="21">
        <f>VLOOKUP($A43,'2024_PAPI_Indicators'!$A$2:$BL$183,COLUMN('2024_PAPI_Indicators'!AE42),0)</f>
        <v>1.497686386</v>
      </c>
      <c r="AH43" s="21">
        <f>VLOOKUP($A43,'2024_PAPI_Indicators'!$A$2:$BL$183,COLUMN('2024_PAPI_Indicators'!AF42),0)</f>
        <v>1.446833253</v>
      </c>
      <c r="AI43" s="21">
        <f>VLOOKUP($A43,'2024_PAPI_Indicators'!$A$2:$BL$183,COLUMN('2024_PAPI_Indicators'!AG42),0)</f>
        <v>1.257498622</v>
      </c>
      <c r="AJ43" s="21">
        <f>VLOOKUP($A43,'2024_PAPI_Indicators'!$A$2:$BL$183,COLUMN('2024_PAPI_Indicators'!AH42),0)</f>
        <v>1.265970349</v>
      </c>
      <c r="AK43" s="21">
        <f>VLOOKUP($A43,'2024_PAPI_Indicators'!$A$2:$BL$183,COLUMN('2024_PAPI_Indicators'!AI42),0)</f>
        <v>1.325028896</v>
      </c>
      <c r="AL43" s="21">
        <f>VLOOKUP($A43,'2024_PAPI_Indicators'!$A$2:$BL$183,COLUMN('2024_PAPI_Indicators'!AJ42),0)</f>
        <v>1.475186348</v>
      </c>
      <c r="AM43" s="21">
        <f>VLOOKUP($A43,'2024_PAPI_Indicators'!$A$2:$BL$183,COLUMN('2024_PAPI_Indicators'!AK42),0)</f>
        <v>1.286132813</v>
      </c>
      <c r="AN43" s="21">
        <f>VLOOKUP($A43,'2024_PAPI_Indicators'!$A$2:$BL$183,COLUMN('2024_PAPI_Indicators'!AL42),0)</f>
        <v>1.417529106</v>
      </c>
      <c r="AO43" s="21">
        <f>VLOOKUP($A43,'2024_PAPI_Indicators'!$A$2:$BL$183,COLUMN('2024_PAPI_Indicators'!AM42),0)</f>
        <v>1.541137457</v>
      </c>
      <c r="AP43" s="21">
        <f>VLOOKUP($A43,'2024_PAPI_Indicators'!$A$2:$BL$183,COLUMN('2024_PAPI_Indicators'!AN42),0)</f>
        <v>1.736730099</v>
      </c>
      <c r="AQ43" s="21">
        <f>VLOOKUP($A43,'2024_PAPI_Indicators'!$A$2:$BL$183,COLUMN('2024_PAPI_Indicators'!AO42),0)</f>
        <v>1.119474649</v>
      </c>
      <c r="AR43" s="21">
        <f>VLOOKUP($A43,'2024_PAPI_Indicators'!$A$2:$BL$183,COLUMN('2024_PAPI_Indicators'!AP42),0)</f>
        <v>1.257457972</v>
      </c>
      <c r="AS43" s="21">
        <f>VLOOKUP($A43,'2024_PAPI_Indicators'!$A$2:$BL$183,COLUMN('2024_PAPI_Indicators'!AQ42),0)</f>
        <v>1.357596874</v>
      </c>
      <c r="AT43" s="21">
        <f>VLOOKUP($A43,'2024_PAPI_Indicators'!$A$2:$BL$183,COLUMN('2024_PAPI_Indicators'!AR42),0)</f>
        <v>1.195323586</v>
      </c>
      <c r="AU43" s="21">
        <f>VLOOKUP($A43,'2024_PAPI_Indicators'!$A$2:$BL$183,COLUMN('2024_PAPI_Indicators'!AS42),0)</f>
        <v>1.307539105</v>
      </c>
      <c r="AV43" s="21">
        <f>VLOOKUP($A43,'2024_PAPI_Indicators'!$A$2:$BL$183,COLUMN('2024_PAPI_Indicators'!AT42),0)</f>
        <v>1.253756642</v>
      </c>
      <c r="AW43" s="21">
        <f>VLOOKUP($A43,'2024_PAPI_Indicators'!$A$2:$BL$183,COLUMN('2024_PAPI_Indicators'!AU42),0)</f>
        <v>1.622058988</v>
      </c>
      <c r="AX43" s="21">
        <f>VLOOKUP($A43,'2024_PAPI_Indicators'!$A$2:$BL$183,COLUMN('2024_PAPI_Indicators'!AV42),0)</f>
        <v>1.516624331</v>
      </c>
      <c r="AY43" s="21">
        <f>VLOOKUP($A43,'2024_PAPI_Indicators'!$A$2:$BL$183,COLUMN('2024_PAPI_Indicators'!AW42),0)</f>
        <v>1.24067688</v>
      </c>
      <c r="AZ43" s="21">
        <f>VLOOKUP($A43,'2024_PAPI_Indicators'!$A$2:$BL$183,COLUMN('2024_PAPI_Indicators'!AX42),0)</f>
        <v>1.396986604</v>
      </c>
      <c r="BA43" s="21">
        <f>VLOOKUP($A43,'2024_PAPI_Indicators'!$A$2:$BL$183,COLUMN('2024_PAPI_Indicators'!AY42),0)</f>
        <v>1.410959482</v>
      </c>
      <c r="BB43" s="21">
        <f>VLOOKUP($A43,'2024_PAPI_Indicators'!$A$2:$BL$183,COLUMN('2024_PAPI_Indicators'!AZ42),0)</f>
        <v>1.315342426</v>
      </c>
      <c r="BC43" s="22" t="str">
        <f>VLOOKUP($A43,'2024_PAPI_Indicators'!$A$2:$BL$183,COLUMN('2024_PAPI_Indicators'!BA42),0)</f>
        <v/>
      </c>
      <c r="BD43" s="21">
        <f>VLOOKUP($A43,'2024_PAPI_Indicators'!$A$2:$BL$183,COLUMN('2024_PAPI_Indicators'!BB42),0)</f>
        <v>1.340634704</v>
      </c>
      <c r="BE43" s="21">
        <f>VLOOKUP($A43,'2024_PAPI_Indicators'!$A$2:$BL$183,COLUMN('2024_PAPI_Indicators'!BC42),0)</f>
        <v>1.238824129</v>
      </c>
      <c r="BF43" s="21">
        <f>VLOOKUP($A43,'2024_PAPI_Indicators'!$A$2:$BL$183,COLUMN('2024_PAPI_Indicators'!BD42),0)</f>
        <v>1.276429892</v>
      </c>
      <c r="BG43" s="21">
        <f>VLOOKUP($A43,'2024_PAPI_Indicators'!$A$2:$BL$183,COLUMN('2024_PAPI_Indicators'!BE42),0)</f>
        <v>1.347781539</v>
      </c>
      <c r="BH43" s="21">
        <f>VLOOKUP($A43,'2024_PAPI_Indicators'!$A$2:$BL$183,COLUMN('2024_PAPI_Indicators'!BF42),0)</f>
        <v>1.301558495</v>
      </c>
      <c r="BI43" s="21">
        <f>VLOOKUP($A43,'2024_PAPI_Indicators'!$A$2:$BL$183,COLUMN('2024_PAPI_Indicators'!BG42),0)</f>
        <v>1.206794381</v>
      </c>
      <c r="BJ43" s="21">
        <f>VLOOKUP($A43,'2024_PAPI_Indicators'!$A$2:$BL$183,COLUMN('2024_PAPI_Indicators'!BH42),0)</f>
        <v>1.223343372</v>
      </c>
      <c r="BK43" s="21">
        <f>VLOOKUP($A43,'2024_PAPI_Indicators'!$A$2:$BL$183,COLUMN('2024_PAPI_Indicators'!BI42),0)</f>
        <v>1.307459831</v>
      </c>
      <c r="BL43" s="21">
        <f>VLOOKUP($A43,'2024_PAPI_Indicators'!$A$2:$BL$183,COLUMN('2024_PAPI_Indicators'!BJ42),0)</f>
        <v>1.505216956</v>
      </c>
      <c r="BM43" s="21">
        <f>VLOOKUP($A43,'2024_PAPI_Indicators'!$A$2:$BL$183,COLUMN('2024_PAPI_Indicators'!BK42),0)</f>
        <v>1.348130345</v>
      </c>
      <c r="BN43" s="21">
        <f>VLOOKUP($A43,'2024_PAPI_Indicators'!$A$2:$BL$183,COLUMN('2024_PAPI_Indicators'!BL42),0)</f>
        <v>1.433403254</v>
      </c>
      <c r="BO43" s="23"/>
      <c r="BP43" s="23"/>
      <c r="BQ43" s="23"/>
      <c r="BR43" s="23"/>
      <c r="BS43" s="23"/>
    </row>
    <row r="44" ht="13.5" customHeight="1">
      <c r="A44" s="11" t="s">
        <v>153</v>
      </c>
      <c r="B44" s="11" t="s">
        <v>154</v>
      </c>
      <c r="C44" s="12" t="s">
        <v>83</v>
      </c>
      <c r="D44" s="24">
        <f>VLOOKUP($A44,'2024_PAPI_Indicators'!$A$2:$BL$183,COLUMN('2024_PAPI_Indicators'!B43),0)</f>
        <v>0.4466775656</v>
      </c>
      <c r="E44" s="24">
        <f>VLOOKUP($A44,'2024_PAPI_Indicators'!$A$2:$BL$183,COLUMN('2024_PAPI_Indicators'!C43),0)</f>
        <v>0.536858201</v>
      </c>
      <c r="F44" s="24">
        <f>VLOOKUP($A44,'2024_PAPI_Indicators'!$A$2:$BL$183,COLUMN('2024_PAPI_Indicators'!D43),0)</f>
        <v>0.3095695674</v>
      </c>
      <c r="G44" s="24">
        <f>VLOOKUP($A44,'2024_PAPI_Indicators'!$A$2:$BL$183,COLUMN('2024_PAPI_Indicators'!E43),0)</f>
        <v>0.4958034754</v>
      </c>
      <c r="H44" s="24">
        <f>VLOOKUP($A44,'2024_PAPI_Indicators'!$A$2:$BL$183,COLUMN('2024_PAPI_Indicators'!F43),0)</f>
        <v>0.3953908384</v>
      </c>
      <c r="I44" s="24">
        <f>VLOOKUP($A44,'2024_PAPI_Indicators'!$A$2:$BL$183,COLUMN('2024_PAPI_Indicators'!G43),0)</f>
        <v>0.4112468362</v>
      </c>
      <c r="J44" s="24">
        <f>VLOOKUP($A44,'2024_PAPI_Indicators'!$A$2:$BL$183,COLUMN('2024_PAPI_Indicators'!H43),0)</f>
        <v>0.247191444</v>
      </c>
      <c r="K44" s="24">
        <f>VLOOKUP($A44,'2024_PAPI_Indicators'!$A$2:$BL$183,COLUMN('2024_PAPI_Indicators'!I43),0)</f>
        <v>0.4326654971</v>
      </c>
      <c r="L44" s="24">
        <f>VLOOKUP($A44,'2024_PAPI_Indicators'!$A$2:$BL$183,COLUMN('2024_PAPI_Indicators'!J43),0)</f>
        <v>0.4238444269</v>
      </c>
      <c r="M44" s="24">
        <f>VLOOKUP($A44,'2024_PAPI_Indicators'!$A$2:$BL$183,COLUMN('2024_PAPI_Indicators'!K43),0)</f>
        <v>0.4165402949</v>
      </c>
      <c r="N44" s="24">
        <f>VLOOKUP($A44,'2024_PAPI_Indicators'!$A$2:$BL$183,COLUMN('2024_PAPI_Indicators'!L43),0)</f>
        <v>0.4445365667</v>
      </c>
      <c r="O44" s="24">
        <f>VLOOKUP($A44,'2024_PAPI_Indicators'!$A$2:$BL$183,COLUMN('2024_PAPI_Indicators'!M43),0)</f>
        <v>0.5168138742</v>
      </c>
      <c r="P44" s="24">
        <f>VLOOKUP($A44,'2024_PAPI_Indicators'!$A$2:$BL$183,COLUMN('2024_PAPI_Indicators'!N43),0)</f>
        <v>0.4905602634</v>
      </c>
      <c r="Q44" s="24">
        <f>VLOOKUP($A44,'2024_PAPI_Indicators'!$A$2:$BL$183,COLUMN('2024_PAPI_Indicators'!O43),0)</f>
        <v>0.5226259828</v>
      </c>
      <c r="R44" s="24">
        <f>VLOOKUP($A44,'2024_PAPI_Indicators'!$A$2:$BL$183,COLUMN('2024_PAPI_Indicators'!P43),0)</f>
        <v>0.455999434</v>
      </c>
      <c r="S44" s="24">
        <f>VLOOKUP($A44,'2024_PAPI_Indicators'!$A$2:$BL$183,COLUMN('2024_PAPI_Indicators'!Q43),0)</f>
        <v>0.4783567488</v>
      </c>
      <c r="T44" s="25" t="str">
        <f>VLOOKUP($A44,'2024_PAPI_Indicators'!$A$2:$BL$183,COLUMN('2024_PAPI_Indicators'!R43),0)</f>
        <v/>
      </c>
      <c r="U44" s="24">
        <f>VLOOKUP($A44,'2024_PAPI_Indicators'!$A$2:$BL$183,COLUMN('2024_PAPI_Indicators'!S43),0)</f>
        <v>0.5232919455</v>
      </c>
      <c r="V44" s="24">
        <f>VLOOKUP($A44,'2024_PAPI_Indicators'!$A$2:$BL$183,COLUMN('2024_PAPI_Indicators'!T43),0)</f>
        <v>0.4294415116</v>
      </c>
      <c r="W44" s="24">
        <f>VLOOKUP($A44,'2024_PAPI_Indicators'!$A$2:$BL$183,COLUMN('2024_PAPI_Indicators'!U43),0)</f>
        <v>0.4327162206</v>
      </c>
      <c r="X44" s="24">
        <f>VLOOKUP($A44,'2024_PAPI_Indicators'!$A$2:$BL$183,COLUMN('2024_PAPI_Indicators'!V43),0)</f>
        <v>0.5214039683</v>
      </c>
      <c r="Y44" s="24">
        <f>VLOOKUP($A44,'2024_PAPI_Indicators'!$A$2:$BL$183,COLUMN('2024_PAPI_Indicators'!W43),0)</f>
        <v>0.7177622318</v>
      </c>
      <c r="Z44" s="24">
        <f>VLOOKUP($A44,'2024_PAPI_Indicators'!$A$2:$BL$183,COLUMN('2024_PAPI_Indicators'!X43),0)</f>
        <v>0.5966793895</v>
      </c>
      <c r="AA44" s="24">
        <f>VLOOKUP($A44,'2024_PAPI_Indicators'!$A$2:$BL$183,COLUMN('2024_PAPI_Indicators'!Y43),0)</f>
        <v>0.5989342332</v>
      </c>
      <c r="AB44" s="24">
        <f>VLOOKUP($A44,'2024_PAPI_Indicators'!$A$2:$BL$183,COLUMN('2024_PAPI_Indicators'!Z43),0)</f>
        <v>0.5383341908</v>
      </c>
      <c r="AC44" s="24">
        <f>VLOOKUP($A44,'2024_PAPI_Indicators'!$A$2:$BL$183,COLUMN('2024_PAPI_Indicators'!AA43),0)</f>
        <v>0.6247816682</v>
      </c>
      <c r="AD44" s="24">
        <f>VLOOKUP($A44,'2024_PAPI_Indicators'!$A$2:$BL$183,COLUMN('2024_PAPI_Indicators'!AB43),0)</f>
        <v>0.5306993723</v>
      </c>
      <c r="AE44" s="24">
        <f>VLOOKUP($A44,'2024_PAPI_Indicators'!$A$2:$BL$183,COLUMN('2024_PAPI_Indicators'!AC43),0)</f>
        <v>0.6905295253</v>
      </c>
      <c r="AF44" s="24">
        <f>VLOOKUP($A44,'2024_PAPI_Indicators'!$A$2:$BL$183,COLUMN('2024_PAPI_Indicators'!AD43),0)</f>
        <v>0.6549292803</v>
      </c>
      <c r="AG44" s="24">
        <f>VLOOKUP($A44,'2024_PAPI_Indicators'!$A$2:$BL$183,COLUMN('2024_PAPI_Indicators'!AE43),0)</f>
        <v>0.5885465741</v>
      </c>
      <c r="AH44" s="24">
        <f>VLOOKUP($A44,'2024_PAPI_Indicators'!$A$2:$BL$183,COLUMN('2024_PAPI_Indicators'!AF43),0)</f>
        <v>0.5273172259</v>
      </c>
      <c r="AI44" s="24">
        <f>VLOOKUP($A44,'2024_PAPI_Indicators'!$A$2:$BL$183,COLUMN('2024_PAPI_Indicators'!AG43),0)</f>
        <v>0.3446590006</v>
      </c>
      <c r="AJ44" s="24">
        <f>VLOOKUP($A44,'2024_PAPI_Indicators'!$A$2:$BL$183,COLUMN('2024_PAPI_Indicators'!AH43),0)</f>
        <v>0.4872272611</v>
      </c>
      <c r="AK44" s="24">
        <f>VLOOKUP($A44,'2024_PAPI_Indicators'!$A$2:$BL$183,COLUMN('2024_PAPI_Indicators'!AI43),0)</f>
        <v>0.372410655</v>
      </c>
      <c r="AL44" s="24">
        <f>VLOOKUP($A44,'2024_PAPI_Indicators'!$A$2:$BL$183,COLUMN('2024_PAPI_Indicators'!AJ43),0)</f>
        <v>0.4789456427</v>
      </c>
      <c r="AM44" s="24">
        <f>VLOOKUP($A44,'2024_PAPI_Indicators'!$A$2:$BL$183,COLUMN('2024_PAPI_Indicators'!AK43),0)</f>
        <v>0.3960978985</v>
      </c>
      <c r="AN44" s="24">
        <f>VLOOKUP($A44,'2024_PAPI_Indicators'!$A$2:$BL$183,COLUMN('2024_PAPI_Indicators'!AL43),0)</f>
        <v>0.4454227686</v>
      </c>
      <c r="AO44" s="24">
        <f>VLOOKUP($A44,'2024_PAPI_Indicators'!$A$2:$BL$183,COLUMN('2024_PAPI_Indicators'!AM43),0)</f>
        <v>0.4254209995</v>
      </c>
      <c r="AP44" s="24">
        <f>VLOOKUP($A44,'2024_PAPI_Indicators'!$A$2:$BL$183,COLUMN('2024_PAPI_Indicators'!AN43),0)</f>
        <v>0.5564399958</v>
      </c>
      <c r="AQ44" s="24">
        <f>VLOOKUP($A44,'2024_PAPI_Indicators'!$A$2:$BL$183,COLUMN('2024_PAPI_Indicators'!AO43),0)</f>
        <v>0.3110872209</v>
      </c>
      <c r="AR44" s="24">
        <f>VLOOKUP($A44,'2024_PAPI_Indicators'!$A$2:$BL$183,COLUMN('2024_PAPI_Indicators'!AP43),0)</f>
        <v>0.3185513318</v>
      </c>
      <c r="AS44" s="24">
        <f>VLOOKUP($A44,'2024_PAPI_Indicators'!$A$2:$BL$183,COLUMN('2024_PAPI_Indicators'!AQ43),0)</f>
        <v>0.4876374006</v>
      </c>
      <c r="AT44" s="24">
        <f>VLOOKUP($A44,'2024_PAPI_Indicators'!$A$2:$BL$183,COLUMN('2024_PAPI_Indicators'!AR43),0)</f>
        <v>0.3735260665</v>
      </c>
      <c r="AU44" s="24">
        <f>VLOOKUP($A44,'2024_PAPI_Indicators'!$A$2:$BL$183,COLUMN('2024_PAPI_Indicators'!AS43),0)</f>
        <v>0.2723085284</v>
      </c>
      <c r="AV44" s="24">
        <f>VLOOKUP($A44,'2024_PAPI_Indicators'!$A$2:$BL$183,COLUMN('2024_PAPI_Indicators'!AT43),0)</f>
        <v>0.3358430862</v>
      </c>
      <c r="AW44" s="24">
        <f>VLOOKUP($A44,'2024_PAPI_Indicators'!$A$2:$BL$183,COLUMN('2024_PAPI_Indicators'!AU43),0)</f>
        <v>0.5497992039</v>
      </c>
      <c r="AX44" s="24">
        <f>VLOOKUP($A44,'2024_PAPI_Indicators'!$A$2:$BL$183,COLUMN('2024_PAPI_Indicators'!AV43),0)</f>
        <v>0.4437720478</v>
      </c>
      <c r="AY44" s="24">
        <f>VLOOKUP($A44,'2024_PAPI_Indicators'!$A$2:$BL$183,COLUMN('2024_PAPI_Indicators'!AW43),0)</f>
        <v>0.2521469593</v>
      </c>
      <c r="AZ44" s="24">
        <f>VLOOKUP($A44,'2024_PAPI_Indicators'!$A$2:$BL$183,COLUMN('2024_PAPI_Indicators'!AX43),0)</f>
        <v>0.3852018118</v>
      </c>
      <c r="BA44" s="24">
        <f>VLOOKUP($A44,'2024_PAPI_Indicators'!$A$2:$BL$183,COLUMN('2024_PAPI_Indicators'!AY43),0)</f>
        <v>0.3688393831</v>
      </c>
      <c r="BB44" s="24">
        <f>VLOOKUP($A44,'2024_PAPI_Indicators'!$A$2:$BL$183,COLUMN('2024_PAPI_Indicators'!AZ43),0)</f>
        <v>0.2682772875</v>
      </c>
      <c r="BC44" s="25" t="str">
        <f>VLOOKUP($A44,'2024_PAPI_Indicators'!$A$2:$BL$183,COLUMN('2024_PAPI_Indicators'!BA43),0)</f>
        <v/>
      </c>
      <c r="BD44" s="24">
        <f>VLOOKUP($A44,'2024_PAPI_Indicators'!$A$2:$BL$183,COLUMN('2024_PAPI_Indicators'!BB43),0)</f>
        <v>0.2763986886</v>
      </c>
      <c r="BE44" s="24">
        <f>VLOOKUP($A44,'2024_PAPI_Indicators'!$A$2:$BL$183,COLUMN('2024_PAPI_Indicators'!BC43),0)</f>
        <v>0.2280158103</v>
      </c>
      <c r="BF44" s="24">
        <f>VLOOKUP($A44,'2024_PAPI_Indicators'!$A$2:$BL$183,COLUMN('2024_PAPI_Indicators'!BD43),0)</f>
        <v>0.2752869427</v>
      </c>
      <c r="BG44" s="24">
        <f>VLOOKUP($A44,'2024_PAPI_Indicators'!$A$2:$BL$183,COLUMN('2024_PAPI_Indicators'!BE43),0)</f>
        <v>0.3565215468</v>
      </c>
      <c r="BH44" s="24">
        <f>VLOOKUP($A44,'2024_PAPI_Indicators'!$A$2:$BL$183,COLUMN('2024_PAPI_Indicators'!BF43),0)</f>
        <v>0.2934114337</v>
      </c>
      <c r="BI44" s="24">
        <f>VLOOKUP($A44,'2024_PAPI_Indicators'!$A$2:$BL$183,COLUMN('2024_PAPI_Indicators'!BG43),0)</f>
        <v>0.2447397858</v>
      </c>
      <c r="BJ44" s="24">
        <f>VLOOKUP($A44,'2024_PAPI_Indicators'!$A$2:$BL$183,COLUMN('2024_PAPI_Indicators'!BH43),0)</f>
        <v>0.2274487168</v>
      </c>
      <c r="BK44" s="24">
        <f>VLOOKUP($A44,'2024_PAPI_Indicators'!$A$2:$BL$183,COLUMN('2024_PAPI_Indicators'!BI43),0)</f>
        <v>0.374175638</v>
      </c>
      <c r="BL44" s="24">
        <f>VLOOKUP($A44,'2024_PAPI_Indicators'!$A$2:$BL$183,COLUMN('2024_PAPI_Indicators'!BJ43),0)</f>
        <v>0.4301620722</v>
      </c>
      <c r="BM44" s="24">
        <f>VLOOKUP($A44,'2024_PAPI_Indicators'!$A$2:$BL$183,COLUMN('2024_PAPI_Indicators'!BK43),0)</f>
        <v>0.2436961085</v>
      </c>
      <c r="BN44" s="24">
        <f>VLOOKUP($A44,'2024_PAPI_Indicators'!$A$2:$BL$183,COLUMN('2024_PAPI_Indicators'!BL43),0)</f>
        <v>0.4201569557</v>
      </c>
      <c r="BO44" s="11"/>
      <c r="BP44" s="11"/>
      <c r="BQ44" s="11"/>
      <c r="BR44" s="11"/>
      <c r="BS44" s="11"/>
    </row>
    <row r="45" ht="13.5" customHeight="1">
      <c r="A45" s="11" t="s">
        <v>155</v>
      </c>
      <c r="B45" s="11" t="s">
        <v>156</v>
      </c>
      <c r="C45" s="12" t="s">
        <v>83</v>
      </c>
      <c r="D45" s="24">
        <f>VLOOKUP($A45,'2024_PAPI_Indicators'!$A$2:$BL$183,COLUMN('2024_PAPI_Indicators'!B44),0)</f>
        <v>0.2945935428</v>
      </c>
      <c r="E45" s="24">
        <f>VLOOKUP($A45,'2024_PAPI_Indicators'!$A$2:$BL$183,COLUMN('2024_PAPI_Indicators'!C44),0)</f>
        <v>0.2262198627</v>
      </c>
      <c r="F45" s="24">
        <f>VLOOKUP($A45,'2024_PAPI_Indicators'!$A$2:$BL$183,COLUMN('2024_PAPI_Indicators'!D44),0)</f>
        <v>0.2518731058</v>
      </c>
      <c r="G45" s="24">
        <f>VLOOKUP($A45,'2024_PAPI_Indicators'!$A$2:$BL$183,COLUMN('2024_PAPI_Indicators'!E44),0)</f>
        <v>0.1163100973</v>
      </c>
      <c r="H45" s="24">
        <f>VLOOKUP($A45,'2024_PAPI_Indicators'!$A$2:$BL$183,COLUMN('2024_PAPI_Indicators'!F44),0)</f>
        <v>0.1897142529</v>
      </c>
      <c r="I45" s="24">
        <f>VLOOKUP($A45,'2024_PAPI_Indicators'!$A$2:$BL$183,COLUMN('2024_PAPI_Indicators'!G44),0)</f>
        <v>0.2201868594</v>
      </c>
      <c r="J45" s="24">
        <f>VLOOKUP($A45,'2024_PAPI_Indicators'!$A$2:$BL$183,COLUMN('2024_PAPI_Indicators'!H44),0)</f>
        <v>0.2347805202</v>
      </c>
      <c r="K45" s="24">
        <f>VLOOKUP($A45,'2024_PAPI_Indicators'!$A$2:$BL$183,COLUMN('2024_PAPI_Indicators'!I44),0)</f>
        <v>0.2754826546</v>
      </c>
      <c r="L45" s="24">
        <f>VLOOKUP($A45,'2024_PAPI_Indicators'!$A$2:$BL$183,COLUMN('2024_PAPI_Indicators'!J44),0)</f>
        <v>0.2488737851</v>
      </c>
      <c r="M45" s="24">
        <f>VLOOKUP($A45,'2024_PAPI_Indicators'!$A$2:$BL$183,COLUMN('2024_PAPI_Indicators'!K44),0)</f>
        <v>0.1488587111</v>
      </c>
      <c r="N45" s="24">
        <f>VLOOKUP($A45,'2024_PAPI_Indicators'!$A$2:$BL$183,COLUMN('2024_PAPI_Indicators'!L44),0)</f>
        <v>0.2118607312</v>
      </c>
      <c r="O45" s="24">
        <f>VLOOKUP($A45,'2024_PAPI_Indicators'!$A$2:$BL$183,COLUMN('2024_PAPI_Indicators'!M44),0)</f>
        <v>0.2987954319</v>
      </c>
      <c r="P45" s="24">
        <f>VLOOKUP($A45,'2024_PAPI_Indicators'!$A$2:$BL$183,COLUMN('2024_PAPI_Indicators'!N44),0)</f>
        <v>0.229826659</v>
      </c>
      <c r="Q45" s="24">
        <f>VLOOKUP($A45,'2024_PAPI_Indicators'!$A$2:$BL$183,COLUMN('2024_PAPI_Indicators'!O44),0)</f>
        <v>0.2092632651</v>
      </c>
      <c r="R45" s="24">
        <f>VLOOKUP($A45,'2024_PAPI_Indicators'!$A$2:$BL$183,COLUMN('2024_PAPI_Indicators'!P44),0)</f>
        <v>0.1376785338</v>
      </c>
      <c r="S45" s="24">
        <f>VLOOKUP($A45,'2024_PAPI_Indicators'!$A$2:$BL$183,COLUMN('2024_PAPI_Indicators'!Q44),0)</f>
        <v>0.2562520802</v>
      </c>
      <c r="T45" s="25" t="str">
        <f>VLOOKUP($A45,'2024_PAPI_Indicators'!$A$2:$BL$183,COLUMN('2024_PAPI_Indicators'!R44),0)</f>
        <v/>
      </c>
      <c r="U45" s="24">
        <f>VLOOKUP($A45,'2024_PAPI_Indicators'!$A$2:$BL$183,COLUMN('2024_PAPI_Indicators'!S44),0)</f>
        <v>0.1326280385</v>
      </c>
      <c r="V45" s="24">
        <f>VLOOKUP($A45,'2024_PAPI_Indicators'!$A$2:$BL$183,COLUMN('2024_PAPI_Indicators'!T44),0)</f>
        <v>0.09471799433</v>
      </c>
      <c r="W45" s="24">
        <f>VLOOKUP($A45,'2024_PAPI_Indicators'!$A$2:$BL$183,COLUMN('2024_PAPI_Indicators'!U44),0)</f>
        <v>0.2050206959</v>
      </c>
      <c r="X45" s="24">
        <f>VLOOKUP($A45,'2024_PAPI_Indicators'!$A$2:$BL$183,COLUMN('2024_PAPI_Indicators'!V44),0)</f>
        <v>0.1887246072</v>
      </c>
      <c r="Y45" s="24">
        <f>VLOOKUP($A45,'2024_PAPI_Indicators'!$A$2:$BL$183,COLUMN('2024_PAPI_Indicators'!W44),0)</f>
        <v>0.09333070368</v>
      </c>
      <c r="Z45" s="24">
        <f>VLOOKUP($A45,'2024_PAPI_Indicators'!$A$2:$BL$183,COLUMN('2024_PAPI_Indicators'!X44),0)</f>
        <v>0.2019140422</v>
      </c>
      <c r="AA45" s="24">
        <f>VLOOKUP($A45,'2024_PAPI_Indicators'!$A$2:$BL$183,COLUMN('2024_PAPI_Indicators'!Y44),0)</f>
        <v>0.09837987274</v>
      </c>
      <c r="AB45" s="24">
        <f>VLOOKUP($A45,'2024_PAPI_Indicators'!$A$2:$BL$183,COLUMN('2024_PAPI_Indicators'!Z44),0)</f>
        <v>0.1138074547</v>
      </c>
      <c r="AC45" s="24">
        <f>VLOOKUP($A45,'2024_PAPI_Indicators'!$A$2:$BL$183,COLUMN('2024_PAPI_Indicators'!AA44),0)</f>
        <v>0.1456060261</v>
      </c>
      <c r="AD45" s="24">
        <f>VLOOKUP($A45,'2024_PAPI_Indicators'!$A$2:$BL$183,COLUMN('2024_PAPI_Indicators'!AB44),0)</f>
        <v>0.2037586421</v>
      </c>
      <c r="AE45" s="24">
        <f>VLOOKUP($A45,'2024_PAPI_Indicators'!$A$2:$BL$183,COLUMN('2024_PAPI_Indicators'!AC44),0)</f>
        <v>0.1697192937</v>
      </c>
      <c r="AF45" s="24">
        <f>VLOOKUP($A45,'2024_PAPI_Indicators'!$A$2:$BL$183,COLUMN('2024_PAPI_Indicators'!AD44),0)</f>
        <v>0.1402557492</v>
      </c>
      <c r="AG45" s="24">
        <f>VLOOKUP($A45,'2024_PAPI_Indicators'!$A$2:$BL$183,COLUMN('2024_PAPI_Indicators'!AE44),0)</f>
        <v>0.2048759609</v>
      </c>
      <c r="AH45" s="24">
        <f>VLOOKUP($A45,'2024_PAPI_Indicators'!$A$2:$BL$183,COLUMN('2024_PAPI_Indicators'!AF44),0)</f>
        <v>0.1736468971</v>
      </c>
      <c r="AI45" s="24">
        <f>VLOOKUP($A45,'2024_PAPI_Indicators'!$A$2:$BL$183,COLUMN('2024_PAPI_Indicators'!AG44),0)</f>
        <v>0.235055238</v>
      </c>
      <c r="AJ45" s="24">
        <f>VLOOKUP($A45,'2024_PAPI_Indicators'!$A$2:$BL$183,COLUMN('2024_PAPI_Indicators'!AH44),0)</f>
        <v>0.1400481313</v>
      </c>
      <c r="AK45" s="24">
        <f>VLOOKUP($A45,'2024_PAPI_Indicators'!$A$2:$BL$183,COLUMN('2024_PAPI_Indicators'!AI44),0)</f>
        <v>0.2686825395</v>
      </c>
      <c r="AL45" s="24">
        <f>VLOOKUP($A45,'2024_PAPI_Indicators'!$A$2:$BL$183,COLUMN('2024_PAPI_Indicators'!AJ44),0)</f>
        <v>0.2595826685</v>
      </c>
      <c r="AM45" s="24">
        <f>VLOOKUP($A45,'2024_PAPI_Indicators'!$A$2:$BL$183,COLUMN('2024_PAPI_Indicators'!AK44),0)</f>
        <v>0.1181706786</v>
      </c>
      <c r="AN45" s="24">
        <f>VLOOKUP($A45,'2024_PAPI_Indicators'!$A$2:$BL$183,COLUMN('2024_PAPI_Indicators'!AL44),0)</f>
        <v>0.2314082384</v>
      </c>
      <c r="AO45" s="24">
        <f>VLOOKUP($A45,'2024_PAPI_Indicators'!$A$2:$BL$183,COLUMN('2024_PAPI_Indicators'!AM44),0)</f>
        <v>0.3430734575</v>
      </c>
      <c r="AP45" s="24">
        <f>VLOOKUP($A45,'2024_PAPI_Indicators'!$A$2:$BL$183,COLUMN('2024_PAPI_Indicators'!AN44),0)</f>
        <v>0.526157856</v>
      </c>
      <c r="AQ45" s="24">
        <f>VLOOKUP($A45,'2024_PAPI_Indicators'!$A$2:$BL$183,COLUMN('2024_PAPI_Indicators'!AO44),0)</f>
        <v>0.2462503016</v>
      </c>
      <c r="AR45" s="24">
        <f>VLOOKUP($A45,'2024_PAPI_Indicators'!$A$2:$BL$183,COLUMN('2024_PAPI_Indicators'!AP44),0)</f>
        <v>0.2357062697</v>
      </c>
      <c r="AS45" s="24">
        <f>VLOOKUP($A45,'2024_PAPI_Indicators'!$A$2:$BL$183,COLUMN('2024_PAPI_Indicators'!AQ44),0)</f>
        <v>0.1893462837</v>
      </c>
      <c r="AT45" s="24">
        <f>VLOOKUP($A45,'2024_PAPI_Indicators'!$A$2:$BL$183,COLUMN('2024_PAPI_Indicators'!AR44),0)</f>
        <v>0.1966434717</v>
      </c>
      <c r="AU45" s="24">
        <f>VLOOKUP($A45,'2024_PAPI_Indicators'!$A$2:$BL$183,COLUMN('2024_PAPI_Indicators'!AS44),0)</f>
        <v>0.2769505084</v>
      </c>
      <c r="AV45" s="24">
        <f>VLOOKUP($A45,'2024_PAPI_Indicators'!$A$2:$BL$183,COLUMN('2024_PAPI_Indicators'!AT44),0)</f>
        <v>0.1623760015</v>
      </c>
      <c r="AW45" s="24">
        <f>VLOOKUP($A45,'2024_PAPI_Indicators'!$A$2:$BL$183,COLUMN('2024_PAPI_Indicators'!AU44),0)</f>
        <v>0.3367547691</v>
      </c>
      <c r="AX45" s="24">
        <f>VLOOKUP($A45,'2024_PAPI_Indicators'!$A$2:$BL$183,COLUMN('2024_PAPI_Indicators'!AV44),0)</f>
        <v>0.3413495123</v>
      </c>
      <c r="AY45" s="24">
        <f>VLOOKUP($A45,'2024_PAPI_Indicators'!$A$2:$BL$183,COLUMN('2024_PAPI_Indicators'!AW44),0)</f>
        <v>0.2654148042</v>
      </c>
      <c r="AZ45" s="24">
        <f>VLOOKUP($A45,'2024_PAPI_Indicators'!$A$2:$BL$183,COLUMN('2024_PAPI_Indicators'!AX44),0)</f>
        <v>0.2884169817</v>
      </c>
      <c r="BA45" s="24">
        <f>VLOOKUP($A45,'2024_PAPI_Indicators'!$A$2:$BL$183,COLUMN('2024_PAPI_Indicators'!AY44),0)</f>
        <v>0.3535232246</v>
      </c>
      <c r="BB45" s="24">
        <f>VLOOKUP($A45,'2024_PAPI_Indicators'!$A$2:$BL$183,COLUMN('2024_PAPI_Indicators'!AZ44),0)</f>
        <v>0.3268373907</v>
      </c>
      <c r="BC45" s="25" t="str">
        <f>VLOOKUP($A45,'2024_PAPI_Indicators'!$A$2:$BL$183,COLUMN('2024_PAPI_Indicators'!BA44),0)</f>
        <v/>
      </c>
      <c r="BD45" s="24">
        <f>VLOOKUP($A45,'2024_PAPI_Indicators'!$A$2:$BL$183,COLUMN('2024_PAPI_Indicators'!BB44),0)</f>
        <v>0.3394528031</v>
      </c>
      <c r="BE45" s="24">
        <f>VLOOKUP($A45,'2024_PAPI_Indicators'!$A$2:$BL$183,COLUMN('2024_PAPI_Indicators'!BC44),0)</f>
        <v>0.3082020879</v>
      </c>
      <c r="BF45" s="24">
        <f>VLOOKUP($A45,'2024_PAPI_Indicators'!$A$2:$BL$183,COLUMN('2024_PAPI_Indicators'!BD44),0)</f>
        <v>0.1837134212</v>
      </c>
      <c r="BG45" s="24">
        <f>VLOOKUP($A45,'2024_PAPI_Indicators'!$A$2:$BL$183,COLUMN('2024_PAPI_Indicators'!BE44),0)</f>
        <v>0.2277010977</v>
      </c>
      <c r="BH45" s="24">
        <f>VLOOKUP($A45,'2024_PAPI_Indicators'!$A$2:$BL$183,COLUMN('2024_PAPI_Indicators'!BF44),0)</f>
        <v>0.2682263255</v>
      </c>
      <c r="BI45" s="24">
        <f>VLOOKUP($A45,'2024_PAPI_Indicators'!$A$2:$BL$183,COLUMN('2024_PAPI_Indicators'!BG44),0)</f>
        <v>0.2279398739</v>
      </c>
      <c r="BJ45" s="24">
        <f>VLOOKUP($A45,'2024_PAPI_Indicators'!$A$2:$BL$183,COLUMN('2024_PAPI_Indicators'!BH44),0)</f>
        <v>0.2709485292</v>
      </c>
      <c r="BK45" s="24">
        <f>VLOOKUP($A45,'2024_PAPI_Indicators'!$A$2:$BL$183,COLUMN('2024_PAPI_Indicators'!BI44),0)</f>
        <v>0.2098045647</v>
      </c>
      <c r="BL45" s="24">
        <f>VLOOKUP($A45,'2024_PAPI_Indicators'!$A$2:$BL$183,COLUMN('2024_PAPI_Indicators'!BJ44),0)</f>
        <v>0.3800083697</v>
      </c>
      <c r="BM45" s="24">
        <f>VLOOKUP($A45,'2024_PAPI_Indicators'!$A$2:$BL$183,COLUMN('2024_PAPI_Indicators'!BK44),0)</f>
        <v>0.4072607756</v>
      </c>
      <c r="BN45" s="24">
        <f>VLOOKUP($A45,'2024_PAPI_Indicators'!$A$2:$BL$183,COLUMN('2024_PAPI_Indicators'!BL44),0)</f>
        <v>0.3039819598</v>
      </c>
      <c r="BO45" s="11"/>
      <c r="BP45" s="11"/>
      <c r="BQ45" s="11"/>
      <c r="BR45" s="11"/>
      <c r="BS45" s="11"/>
    </row>
    <row r="46" ht="13.5" customHeight="1">
      <c r="A46" s="11" t="s">
        <v>157</v>
      </c>
      <c r="B46" s="11" t="s">
        <v>158</v>
      </c>
      <c r="C46" s="12" t="s">
        <v>83</v>
      </c>
      <c r="D46" s="24">
        <f>VLOOKUP($A46,'2024_PAPI_Indicators'!$A$2:$BL$183,COLUMN('2024_PAPI_Indicators'!B45),0)</f>
        <v>0.8999586105</v>
      </c>
      <c r="E46" s="24">
        <f>VLOOKUP($A46,'2024_PAPI_Indicators'!$A$2:$BL$183,COLUMN('2024_PAPI_Indicators'!C45),0)</f>
        <v>0.8393297791</v>
      </c>
      <c r="F46" s="24">
        <f>VLOOKUP($A46,'2024_PAPI_Indicators'!$A$2:$BL$183,COLUMN('2024_PAPI_Indicators'!D45),0)</f>
        <v>0.8988586068</v>
      </c>
      <c r="G46" s="24">
        <f>VLOOKUP($A46,'2024_PAPI_Indicators'!$A$2:$BL$183,COLUMN('2024_PAPI_Indicators'!E45),0)</f>
        <v>0.7822476029</v>
      </c>
      <c r="H46" s="24">
        <f>VLOOKUP($A46,'2024_PAPI_Indicators'!$A$2:$BL$183,COLUMN('2024_PAPI_Indicators'!F45),0)</f>
        <v>0.9291425943</v>
      </c>
      <c r="I46" s="24">
        <f>VLOOKUP($A46,'2024_PAPI_Indicators'!$A$2:$BL$183,COLUMN('2024_PAPI_Indicators'!G45),0)</f>
        <v>0.7784454226</v>
      </c>
      <c r="J46" s="24">
        <f>VLOOKUP($A46,'2024_PAPI_Indicators'!$A$2:$BL$183,COLUMN('2024_PAPI_Indicators'!H45),0)</f>
        <v>0.8262868524</v>
      </c>
      <c r="K46" s="24">
        <f>VLOOKUP($A46,'2024_PAPI_Indicators'!$A$2:$BL$183,COLUMN('2024_PAPI_Indicators'!I45),0)</f>
        <v>0.8315345049</v>
      </c>
      <c r="L46" s="24">
        <f>VLOOKUP($A46,'2024_PAPI_Indicators'!$A$2:$BL$183,COLUMN('2024_PAPI_Indicators'!J45),0)</f>
        <v>0.9070211649</v>
      </c>
      <c r="M46" s="24">
        <f>VLOOKUP($A46,'2024_PAPI_Indicators'!$A$2:$BL$183,COLUMN('2024_PAPI_Indicators'!K45),0)</f>
        <v>0.7827984691</v>
      </c>
      <c r="N46" s="24">
        <f>VLOOKUP($A46,'2024_PAPI_Indicators'!$A$2:$BL$183,COLUMN('2024_PAPI_Indicators'!L45),0)</f>
        <v>0.7911217213</v>
      </c>
      <c r="O46" s="24">
        <f>VLOOKUP($A46,'2024_PAPI_Indicators'!$A$2:$BL$183,COLUMN('2024_PAPI_Indicators'!M45),0)</f>
        <v>0.8842754364</v>
      </c>
      <c r="P46" s="24">
        <f>VLOOKUP($A46,'2024_PAPI_Indicators'!$A$2:$BL$183,COLUMN('2024_PAPI_Indicators'!N45),0)</f>
        <v>0.9284287691</v>
      </c>
      <c r="Q46" s="24">
        <f>VLOOKUP($A46,'2024_PAPI_Indicators'!$A$2:$BL$183,COLUMN('2024_PAPI_Indicators'!O45),0)</f>
        <v>0.9455381036</v>
      </c>
      <c r="R46" s="24">
        <f>VLOOKUP($A46,'2024_PAPI_Indicators'!$A$2:$BL$183,COLUMN('2024_PAPI_Indicators'!P45),0)</f>
        <v>0.8477593064</v>
      </c>
      <c r="S46" s="24">
        <f>VLOOKUP($A46,'2024_PAPI_Indicators'!$A$2:$BL$183,COLUMN('2024_PAPI_Indicators'!Q45),0)</f>
        <v>0.8686957359</v>
      </c>
      <c r="T46" s="25" t="str">
        <f>VLOOKUP($A46,'2024_PAPI_Indicators'!$A$2:$BL$183,COLUMN('2024_PAPI_Indicators'!R45),0)</f>
        <v/>
      </c>
      <c r="U46" s="24">
        <f>VLOOKUP($A46,'2024_PAPI_Indicators'!$A$2:$BL$183,COLUMN('2024_PAPI_Indicators'!S45),0)</f>
        <v>0.85341084</v>
      </c>
      <c r="V46" s="24">
        <f>VLOOKUP($A46,'2024_PAPI_Indicators'!$A$2:$BL$183,COLUMN('2024_PAPI_Indicators'!T45),0)</f>
        <v>0.8814259171</v>
      </c>
      <c r="W46" s="24">
        <f>VLOOKUP($A46,'2024_PAPI_Indicators'!$A$2:$BL$183,COLUMN('2024_PAPI_Indicators'!U45),0)</f>
        <v>0.8582375646</v>
      </c>
      <c r="X46" s="24">
        <f>VLOOKUP($A46,'2024_PAPI_Indicators'!$A$2:$BL$183,COLUMN('2024_PAPI_Indicators'!V45),0)</f>
        <v>0.8064310551</v>
      </c>
      <c r="Y46" s="24">
        <f>VLOOKUP($A46,'2024_PAPI_Indicators'!$A$2:$BL$183,COLUMN('2024_PAPI_Indicators'!W45),0)</f>
        <v>0.7799921036</v>
      </c>
      <c r="Z46" s="24">
        <f>VLOOKUP($A46,'2024_PAPI_Indicators'!$A$2:$BL$183,COLUMN('2024_PAPI_Indicators'!X45),0)</f>
        <v>0.8062731624</v>
      </c>
      <c r="AA46" s="24">
        <f>VLOOKUP($A46,'2024_PAPI_Indicators'!$A$2:$BL$183,COLUMN('2024_PAPI_Indicators'!Y45),0)</f>
        <v>0.8367398977</v>
      </c>
      <c r="AB46" s="24">
        <f>VLOOKUP($A46,'2024_PAPI_Indicators'!$A$2:$BL$183,COLUMN('2024_PAPI_Indicators'!Z45),0)</f>
        <v>0.8287591934</v>
      </c>
      <c r="AC46" s="24">
        <f>VLOOKUP($A46,'2024_PAPI_Indicators'!$A$2:$BL$183,COLUMN('2024_PAPI_Indicators'!AA45),0)</f>
        <v>0.8653674722</v>
      </c>
      <c r="AD46" s="24">
        <f>VLOOKUP($A46,'2024_PAPI_Indicators'!$A$2:$BL$183,COLUMN('2024_PAPI_Indicators'!AB45),0)</f>
        <v>0.7934529185</v>
      </c>
      <c r="AE46" s="24">
        <f>VLOOKUP($A46,'2024_PAPI_Indicators'!$A$2:$BL$183,COLUMN('2024_PAPI_Indicators'!AC45),0)</f>
        <v>0.8672742844</v>
      </c>
      <c r="AF46" s="24">
        <f>VLOOKUP($A46,'2024_PAPI_Indicators'!$A$2:$BL$183,COLUMN('2024_PAPI_Indicators'!AD45),0)</f>
        <v>0.7946066856</v>
      </c>
      <c r="AG46" s="24">
        <f>VLOOKUP($A46,'2024_PAPI_Indicators'!$A$2:$BL$183,COLUMN('2024_PAPI_Indicators'!AE45),0)</f>
        <v>0.8600952625</v>
      </c>
      <c r="AH46" s="24">
        <f>VLOOKUP($A46,'2024_PAPI_Indicators'!$A$2:$BL$183,COLUMN('2024_PAPI_Indicators'!AF45),0)</f>
        <v>0.8841494918</v>
      </c>
      <c r="AI46" s="24">
        <f>VLOOKUP($A46,'2024_PAPI_Indicators'!$A$2:$BL$183,COLUMN('2024_PAPI_Indicators'!AG45),0)</f>
        <v>0.7170792222</v>
      </c>
      <c r="AJ46" s="24">
        <f>VLOOKUP($A46,'2024_PAPI_Indicators'!$A$2:$BL$183,COLUMN('2024_PAPI_Indicators'!AH45),0)</f>
        <v>0.675501883</v>
      </c>
      <c r="AK46" s="24">
        <f>VLOOKUP($A46,'2024_PAPI_Indicators'!$A$2:$BL$183,COLUMN('2024_PAPI_Indicators'!AI45),0)</f>
        <v>0.8348248005</v>
      </c>
      <c r="AL46" s="24">
        <f>VLOOKUP($A46,'2024_PAPI_Indicators'!$A$2:$BL$183,COLUMN('2024_PAPI_Indicators'!AJ45),0)</f>
        <v>0.9105945826</v>
      </c>
      <c r="AM46" s="24">
        <f>VLOOKUP($A46,'2024_PAPI_Indicators'!$A$2:$BL$183,COLUMN('2024_PAPI_Indicators'!AK45),0)</f>
        <v>0.7947387099</v>
      </c>
      <c r="AN46" s="24">
        <f>VLOOKUP($A46,'2024_PAPI_Indicators'!$A$2:$BL$183,COLUMN('2024_PAPI_Indicators'!AL45),0)</f>
        <v>0.8761352897</v>
      </c>
      <c r="AO46" s="24">
        <f>VLOOKUP($A46,'2024_PAPI_Indicators'!$A$2:$BL$183,COLUMN('2024_PAPI_Indicators'!AM45),0)</f>
        <v>0.9256978035</v>
      </c>
      <c r="AP46" s="24">
        <f>VLOOKUP($A46,'2024_PAPI_Indicators'!$A$2:$BL$183,COLUMN('2024_PAPI_Indicators'!AN45),0)</f>
        <v>0.8908541799</v>
      </c>
      <c r="AQ46" s="24">
        <f>VLOOKUP($A46,'2024_PAPI_Indicators'!$A$2:$BL$183,COLUMN('2024_PAPI_Indicators'!AO45),0)</f>
        <v>0.572451055</v>
      </c>
      <c r="AR46" s="24">
        <f>VLOOKUP($A46,'2024_PAPI_Indicators'!$A$2:$BL$183,COLUMN('2024_PAPI_Indicators'!AP45),0)</f>
        <v>0.7606776357</v>
      </c>
      <c r="AS46" s="24">
        <f>VLOOKUP($A46,'2024_PAPI_Indicators'!$A$2:$BL$183,COLUMN('2024_PAPI_Indicators'!AQ45),0)</f>
        <v>0.7988238335</v>
      </c>
      <c r="AT46" s="24">
        <f>VLOOKUP($A46,'2024_PAPI_Indicators'!$A$2:$BL$183,COLUMN('2024_PAPI_Indicators'!AR45),0)</f>
        <v>0.6500928998</v>
      </c>
      <c r="AU46" s="24">
        <f>VLOOKUP($A46,'2024_PAPI_Indicators'!$A$2:$BL$183,COLUMN('2024_PAPI_Indicators'!AS45),0)</f>
        <v>0.8421052694</v>
      </c>
      <c r="AV46" s="24">
        <f>VLOOKUP($A46,'2024_PAPI_Indicators'!$A$2:$BL$183,COLUMN('2024_PAPI_Indicators'!AT45),0)</f>
        <v>0.7474071383</v>
      </c>
      <c r="AW46" s="24">
        <f>VLOOKUP($A46,'2024_PAPI_Indicators'!$A$2:$BL$183,COLUMN('2024_PAPI_Indicators'!AU45),0)</f>
        <v>0.9388701916</v>
      </c>
      <c r="AX46" s="24">
        <f>VLOOKUP($A46,'2024_PAPI_Indicators'!$A$2:$BL$183,COLUMN('2024_PAPI_Indicators'!AV45),0)</f>
        <v>0.9163591266</v>
      </c>
      <c r="AY46" s="24">
        <f>VLOOKUP($A46,'2024_PAPI_Indicators'!$A$2:$BL$183,COLUMN('2024_PAPI_Indicators'!AW45),0)</f>
        <v>0.8020062447</v>
      </c>
      <c r="AZ46" s="24">
        <f>VLOOKUP($A46,'2024_PAPI_Indicators'!$A$2:$BL$183,COLUMN('2024_PAPI_Indicators'!AX45),0)</f>
        <v>0.8341069221</v>
      </c>
      <c r="BA46" s="24">
        <f>VLOOKUP($A46,'2024_PAPI_Indicators'!$A$2:$BL$183,COLUMN('2024_PAPI_Indicators'!AY45),0)</f>
        <v>0.7840904593</v>
      </c>
      <c r="BB46" s="24">
        <f>VLOOKUP($A46,'2024_PAPI_Indicators'!$A$2:$BL$183,COLUMN('2024_PAPI_Indicators'!AZ45),0)</f>
        <v>0.8664371967</v>
      </c>
      <c r="BC46" s="25" t="str">
        <f>VLOOKUP($A46,'2024_PAPI_Indicators'!$A$2:$BL$183,COLUMN('2024_PAPI_Indicators'!BA45),0)</f>
        <v/>
      </c>
      <c r="BD46" s="24">
        <f>VLOOKUP($A46,'2024_PAPI_Indicators'!$A$2:$BL$183,COLUMN('2024_PAPI_Indicators'!BB45),0)</f>
        <v>0.8523790836</v>
      </c>
      <c r="BE46" s="24">
        <f>VLOOKUP($A46,'2024_PAPI_Indicators'!$A$2:$BL$183,COLUMN('2024_PAPI_Indicators'!BC45),0)</f>
        <v>0.7398098111</v>
      </c>
      <c r="BF46" s="24">
        <f>VLOOKUP($A46,'2024_PAPI_Indicators'!$A$2:$BL$183,COLUMN('2024_PAPI_Indicators'!BD45),0)</f>
        <v>0.8759429455</v>
      </c>
      <c r="BG46" s="24">
        <f>VLOOKUP($A46,'2024_PAPI_Indicators'!$A$2:$BL$183,COLUMN('2024_PAPI_Indicators'!BE45),0)</f>
        <v>0.8547739387</v>
      </c>
      <c r="BH46" s="24">
        <f>VLOOKUP($A46,'2024_PAPI_Indicators'!$A$2:$BL$183,COLUMN('2024_PAPI_Indicators'!BF45),0)</f>
        <v>0.8542277217</v>
      </c>
      <c r="BI46" s="24">
        <f>VLOOKUP($A46,'2024_PAPI_Indicators'!$A$2:$BL$183,COLUMN('2024_PAPI_Indicators'!BG45),0)</f>
        <v>0.7799769044</v>
      </c>
      <c r="BJ46" s="24">
        <f>VLOOKUP($A46,'2024_PAPI_Indicators'!$A$2:$BL$183,COLUMN('2024_PAPI_Indicators'!BH45),0)</f>
        <v>0.8373804092</v>
      </c>
      <c r="BK46" s="24">
        <f>VLOOKUP($A46,'2024_PAPI_Indicators'!$A$2:$BL$183,COLUMN('2024_PAPI_Indicators'!BI45),0)</f>
        <v>0.8274502158</v>
      </c>
      <c r="BL46" s="24">
        <f>VLOOKUP($A46,'2024_PAPI_Indicators'!$A$2:$BL$183,COLUMN('2024_PAPI_Indicators'!BJ45),0)</f>
        <v>0.8713481426</v>
      </c>
      <c r="BM46" s="24">
        <f>VLOOKUP($A46,'2024_PAPI_Indicators'!$A$2:$BL$183,COLUMN('2024_PAPI_Indicators'!BK45),0)</f>
        <v>0.8360669017</v>
      </c>
      <c r="BN46" s="24">
        <f>VLOOKUP($A46,'2024_PAPI_Indicators'!$A$2:$BL$183,COLUMN('2024_PAPI_Indicators'!BL45),0)</f>
        <v>0.8601532578</v>
      </c>
      <c r="BO46" s="11"/>
      <c r="BP46" s="11"/>
      <c r="BQ46" s="11"/>
      <c r="BR46" s="11"/>
      <c r="BS46" s="11"/>
    </row>
    <row r="47" ht="13.5" customHeight="1">
      <c r="A47" s="19" t="s">
        <v>159</v>
      </c>
      <c r="B47" s="19" t="s">
        <v>160</v>
      </c>
      <c r="C47" s="20" t="s">
        <v>88</v>
      </c>
      <c r="D47" s="21">
        <f>VLOOKUP($A47,'2024_PAPI_Indicators'!$A$2:$BL$183,COLUMN('2024_PAPI_Indicators'!B46),0)</f>
        <v>1.407409906</v>
      </c>
      <c r="E47" s="21">
        <f>VLOOKUP($A47,'2024_PAPI_Indicators'!$A$2:$BL$183,COLUMN('2024_PAPI_Indicators'!C46),0)</f>
        <v>1.298343778</v>
      </c>
      <c r="F47" s="21">
        <f>VLOOKUP($A47,'2024_PAPI_Indicators'!$A$2:$BL$183,COLUMN('2024_PAPI_Indicators'!D46),0)</f>
        <v>1.266666532</v>
      </c>
      <c r="G47" s="21">
        <f>VLOOKUP($A47,'2024_PAPI_Indicators'!$A$2:$BL$183,COLUMN('2024_PAPI_Indicators'!E46),0)</f>
        <v>1.366751313</v>
      </c>
      <c r="H47" s="21">
        <f>VLOOKUP($A47,'2024_PAPI_Indicators'!$A$2:$BL$183,COLUMN('2024_PAPI_Indicators'!F46),0)</f>
        <v>1.287114859</v>
      </c>
      <c r="I47" s="21">
        <f>VLOOKUP($A47,'2024_PAPI_Indicators'!$A$2:$BL$183,COLUMN('2024_PAPI_Indicators'!G46),0)</f>
        <v>1.25001955</v>
      </c>
      <c r="J47" s="21">
        <f>VLOOKUP($A47,'2024_PAPI_Indicators'!$A$2:$BL$183,COLUMN('2024_PAPI_Indicators'!H46),0)</f>
        <v>1.311515331</v>
      </c>
      <c r="K47" s="21">
        <f>VLOOKUP($A47,'2024_PAPI_Indicators'!$A$2:$BL$183,COLUMN('2024_PAPI_Indicators'!I46),0)</f>
        <v>1.42405498</v>
      </c>
      <c r="L47" s="21">
        <f>VLOOKUP($A47,'2024_PAPI_Indicators'!$A$2:$BL$183,COLUMN('2024_PAPI_Indicators'!J46),0)</f>
        <v>1.356631279</v>
      </c>
      <c r="M47" s="21">
        <f>VLOOKUP($A47,'2024_PAPI_Indicators'!$A$2:$BL$183,COLUMN('2024_PAPI_Indicators'!K46),0)</f>
        <v>1.298471332</v>
      </c>
      <c r="N47" s="21">
        <f>VLOOKUP($A47,'2024_PAPI_Indicators'!$A$2:$BL$183,COLUMN('2024_PAPI_Indicators'!L46),0)</f>
        <v>1.371212721</v>
      </c>
      <c r="O47" s="21">
        <f>VLOOKUP($A47,'2024_PAPI_Indicators'!$A$2:$BL$183,COLUMN('2024_PAPI_Indicators'!M46),0)</f>
        <v>1.49995029</v>
      </c>
      <c r="P47" s="21">
        <f>VLOOKUP($A47,'2024_PAPI_Indicators'!$A$2:$BL$183,COLUMN('2024_PAPI_Indicators'!N46),0)</f>
        <v>1.368013501</v>
      </c>
      <c r="Q47" s="21">
        <f>VLOOKUP($A47,'2024_PAPI_Indicators'!$A$2:$BL$183,COLUMN('2024_PAPI_Indicators'!O46),0)</f>
        <v>1.405503631</v>
      </c>
      <c r="R47" s="21">
        <f>VLOOKUP($A47,'2024_PAPI_Indicators'!$A$2:$BL$183,COLUMN('2024_PAPI_Indicators'!P46),0)</f>
        <v>1.288069367</v>
      </c>
      <c r="S47" s="21">
        <f>VLOOKUP($A47,'2024_PAPI_Indicators'!$A$2:$BL$183,COLUMN('2024_PAPI_Indicators'!Q46),0)</f>
        <v>1.440234065</v>
      </c>
      <c r="T47" s="22" t="str">
        <f>VLOOKUP($A47,'2024_PAPI_Indicators'!$A$2:$BL$183,COLUMN('2024_PAPI_Indicators'!R46),0)</f>
        <v/>
      </c>
      <c r="U47" s="21">
        <f>VLOOKUP($A47,'2024_PAPI_Indicators'!$A$2:$BL$183,COLUMN('2024_PAPI_Indicators'!S46),0)</f>
        <v>1.375571489</v>
      </c>
      <c r="V47" s="21">
        <f>VLOOKUP($A47,'2024_PAPI_Indicators'!$A$2:$BL$183,COLUMN('2024_PAPI_Indicators'!T46),0)</f>
        <v>1.271832466</v>
      </c>
      <c r="W47" s="21">
        <f>VLOOKUP($A47,'2024_PAPI_Indicators'!$A$2:$BL$183,COLUMN('2024_PAPI_Indicators'!U46),0)</f>
        <v>1.318343163</v>
      </c>
      <c r="X47" s="21">
        <f>VLOOKUP($A47,'2024_PAPI_Indicators'!$A$2:$BL$183,COLUMN('2024_PAPI_Indicators'!V46),0)</f>
        <v>1.481019855</v>
      </c>
      <c r="Y47" s="21">
        <f>VLOOKUP($A47,'2024_PAPI_Indicators'!$A$2:$BL$183,COLUMN('2024_PAPI_Indicators'!W46),0)</f>
        <v>1.458252549</v>
      </c>
      <c r="Z47" s="21">
        <f>VLOOKUP($A47,'2024_PAPI_Indicators'!$A$2:$BL$183,COLUMN('2024_PAPI_Indicators'!X46),0)</f>
        <v>1.243170977</v>
      </c>
      <c r="AA47" s="21">
        <f>VLOOKUP($A47,'2024_PAPI_Indicators'!$A$2:$BL$183,COLUMN('2024_PAPI_Indicators'!Y46),0)</f>
        <v>1.410242438</v>
      </c>
      <c r="AB47" s="21">
        <f>VLOOKUP($A47,'2024_PAPI_Indicators'!$A$2:$BL$183,COLUMN('2024_PAPI_Indicators'!Z46),0)</f>
        <v>1.5563097</v>
      </c>
      <c r="AC47" s="21">
        <f>VLOOKUP($A47,'2024_PAPI_Indicators'!$A$2:$BL$183,COLUMN('2024_PAPI_Indicators'!AA46),0)</f>
        <v>1.315820098</v>
      </c>
      <c r="AD47" s="21">
        <f>VLOOKUP($A47,'2024_PAPI_Indicators'!$A$2:$BL$183,COLUMN('2024_PAPI_Indicators'!AB46),0)</f>
        <v>1.274448276</v>
      </c>
      <c r="AE47" s="21">
        <f>VLOOKUP($A47,'2024_PAPI_Indicators'!$A$2:$BL$183,COLUMN('2024_PAPI_Indicators'!AC46),0)</f>
        <v>1.553395152</v>
      </c>
      <c r="AF47" s="21">
        <f>VLOOKUP($A47,'2024_PAPI_Indicators'!$A$2:$BL$183,COLUMN('2024_PAPI_Indicators'!AD46),0)</f>
        <v>1.358561158</v>
      </c>
      <c r="AG47" s="21">
        <f>VLOOKUP($A47,'2024_PAPI_Indicators'!$A$2:$BL$183,COLUMN('2024_PAPI_Indicators'!AE46),0)</f>
        <v>1.462064505</v>
      </c>
      <c r="AH47" s="21">
        <f>VLOOKUP($A47,'2024_PAPI_Indicators'!$A$2:$BL$183,COLUMN('2024_PAPI_Indicators'!AF46),0)</f>
        <v>1.366797924</v>
      </c>
      <c r="AI47" s="21">
        <f>VLOOKUP($A47,'2024_PAPI_Indicators'!$A$2:$BL$183,COLUMN('2024_PAPI_Indicators'!AG46),0)</f>
        <v>1.247526169</v>
      </c>
      <c r="AJ47" s="21">
        <f>VLOOKUP($A47,'2024_PAPI_Indicators'!$A$2:$BL$183,COLUMN('2024_PAPI_Indicators'!AH46),0)</f>
        <v>1.231194019</v>
      </c>
      <c r="AK47" s="21">
        <f>VLOOKUP($A47,'2024_PAPI_Indicators'!$A$2:$BL$183,COLUMN('2024_PAPI_Indicators'!AI46),0)</f>
        <v>1.492596984</v>
      </c>
      <c r="AL47" s="21">
        <f>VLOOKUP($A47,'2024_PAPI_Indicators'!$A$2:$BL$183,COLUMN('2024_PAPI_Indicators'!AJ46),0)</f>
        <v>1.486254334</v>
      </c>
      <c r="AM47" s="21">
        <f>VLOOKUP($A47,'2024_PAPI_Indicators'!$A$2:$BL$183,COLUMN('2024_PAPI_Indicators'!AK46),0)</f>
        <v>1.194310427</v>
      </c>
      <c r="AN47" s="21">
        <f>VLOOKUP($A47,'2024_PAPI_Indicators'!$A$2:$BL$183,COLUMN('2024_PAPI_Indicators'!AL46),0)</f>
        <v>1.350974917</v>
      </c>
      <c r="AO47" s="21">
        <f>VLOOKUP($A47,'2024_PAPI_Indicators'!$A$2:$BL$183,COLUMN('2024_PAPI_Indicators'!AM46),0)</f>
        <v>1.304038048</v>
      </c>
      <c r="AP47" s="21">
        <f>VLOOKUP($A47,'2024_PAPI_Indicators'!$A$2:$BL$183,COLUMN('2024_PAPI_Indicators'!AN46),0)</f>
        <v>1.591600299</v>
      </c>
      <c r="AQ47" s="21">
        <f>VLOOKUP($A47,'2024_PAPI_Indicators'!$A$2:$BL$183,COLUMN('2024_PAPI_Indicators'!AO46),0)</f>
        <v>1.272479534</v>
      </c>
      <c r="AR47" s="21">
        <f>VLOOKUP($A47,'2024_PAPI_Indicators'!$A$2:$BL$183,COLUMN('2024_PAPI_Indicators'!AP46),0)</f>
        <v>1.301733375</v>
      </c>
      <c r="AS47" s="21">
        <f>VLOOKUP($A47,'2024_PAPI_Indicators'!$A$2:$BL$183,COLUMN('2024_PAPI_Indicators'!AQ46),0)</f>
        <v>1.387228608</v>
      </c>
      <c r="AT47" s="21">
        <f>VLOOKUP($A47,'2024_PAPI_Indicators'!$A$2:$BL$183,COLUMN('2024_PAPI_Indicators'!AR46),0)</f>
        <v>1.258416176</v>
      </c>
      <c r="AU47" s="21">
        <f>VLOOKUP($A47,'2024_PAPI_Indicators'!$A$2:$BL$183,COLUMN('2024_PAPI_Indicators'!AS46),0)</f>
        <v>1.26230669</v>
      </c>
      <c r="AV47" s="21">
        <f>VLOOKUP($A47,'2024_PAPI_Indicators'!$A$2:$BL$183,COLUMN('2024_PAPI_Indicators'!AT46),0)</f>
        <v>1.254081845</v>
      </c>
      <c r="AW47" s="21">
        <f>VLOOKUP($A47,'2024_PAPI_Indicators'!$A$2:$BL$183,COLUMN('2024_PAPI_Indicators'!AU46),0)</f>
        <v>1.549187899</v>
      </c>
      <c r="AX47" s="21">
        <f>VLOOKUP($A47,'2024_PAPI_Indicators'!$A$2:$BL$183,COLUMN('2024_PAPI_Indicators'!AV46),0)</f>
        <v>1.551078439</v>
      </c>
      <c r="AY47" s="21">
        <f>VLOOKUP($A47,'2024_PAPI_Indicators'!$A$2:$BL$183,COLUMN('2024_PAPI_Indicators'!AW46),0)</f>
        <v>1.305656791</v>
      </c>
      <c r="AZ47" s="21">
        <f>VLOOKUP($A47,'2024_PAPI_Indicators'!$A$2:$BL$183,COLUMN('2024_PAPI_Indicators'!AX46),0)</f>
        <v>1.401900411</v>
      </c>
      <c r="BA47" s="21">
        <f>VLOOKUP($A47,'2024_PAPI_Indicators'!$A$2:$BL$183,COLUMN('2024_PAPI_Indicators'!AY46),0)</f>
        <v>1.273407698</v>
      </c>
      <c r="BB47" s="21">
        <f>VLOOKUP($A47,'2024_PAPI_Indicators'!$A$2:$BL$183,COLUMN('2024_PAPI_Indicators'!AZ46),0)</f>
        <v>1.341939211</v>
      </c>
      <c r="BC47" s="22" t="str">
        <f>VLOOKUP($A47,'2024_PAPI_Indicators'!$A$2:$BL$183,COLUMN('2024_PAPI_Indicators'!BA46),0)</f>
        <v/>
      </c>
      <c r="BD47" s="21">
        <f>VLOOKUP($A47,'2024_PAPI_Indicators'!$A$2:$BL$183,COLUMN('2024_PAPI_Indicators'!BB46),0)</f>
        <v>1.051733851</v>
      </c>
      <c r="BE47" s="21">
        <f>VLOOKUP($A47,'2024_PAPI_Indicators'!$A$2:$BL$183,COLUMN('2024_PAPI_Indicators'!BC46),0)</f>
        <v>1.338799715</v>
      </c>
      <c r="BF47" s="21">
        <f>VLOOKUP($A47,'2024_PAPI_Indicators'!$A$2:$BL$183,COLUMN('2024_PAPI_Indicators'!BD46),0)</f>
        <v>1.272381306</v>
      </c>
      <c r="BG47" s="21">
        <f>VLOOKUP($A47,'2024_PAPI_Indicators'!$A$2:$BL$183,COLUMN('2024_PAPI_Indicators'!BE46),0)</f>
        <v>1.375455856</v>
      </c>
      <c r="BH47" s="21">
        <f>VLOOKUP($A47,'2024_PAPI_Indicators'!$A$2:$BL$183,COLUMN('2024_PAPI_Indicators'!BF46),0)</f>
        <v>1.382727742</v>
      </c>
      <c r="BI47" s="21">
        <f>VLOOKUP($A47,'2024_PAPI_Indicators'!$A$2:$BL$183,COLUMN('2024_PAPI_Indicators'!BG46),0)</f>
        <v>1.172226429</v>
      </c>
      <c r="BJ47" s="21">
        <f>VLOOKUP($A47,'2024_PAPI_Indicators'!$A$2:$BL$183,COLUMN('2024_PAPI_Indicators'!BH46),0)</f>
        <v>1.165424466</v>
      </c>
      <c r="BK47" s="21">
        <f>VLOOKUP($A47,'2024_PAPI_Indicators'!$A$2:$BL$183,COLUMN('2024_PAPI_Indicators'!BI46),0)</f>
        <v>1.275530457</v>
      </c>
      <c r="BL47" s="21">
        <f>VLOOKUP($A47,'2024_PAPI_Indicators'!$A$2:$BL$183,COLUMN('2024_PAPI_Indicators'!BJ46),0)</f>
        <v>1.411945581</v>
      </c>
      <c r="BM47" s="21">
        <f>VLOOKUP($A47,'2024_PAPI_Indicators'!$A$2:$BL$183,COLUMN('2024_PAPI_Indicators'!BK46),0)</f>
        <v>1.465447426</v>
      </c>
      <c r="BN47" s="21">
        <f>VLOOKUP($A47,'2024_PAPI_Indicators'!$A$2:$BL$183,COLUMN('2024_PAPI_Indicators'!BL46),0)</f>
        <v>1.441075087</v>
      </c>
      <c r="BO47" s="23"/>
      <c r="BP47" s="23"/>
      <c r="BQ47" s="23"/>
      <c r="BR47" s="23"/>
      <c r="BS47" s="23"/>
    </row>
    <row r="48" ht="13.5" customHeight="1">
      <c r="A48" s="11" t="s">
        <v>161</v>
      </c>
      <c r="B48" s="11" t="s">
        <v>162</v>
      </c>
      <c r="C48" s="12" t="s">
        <v>83</v>
      </c>
      <c r="D48" s="24">
        <f>VLOOKUP($A48,'2024_PAPI_Indicators'!$A$2:$BL$183,COLUMN('2024_PAPI_Indicators'!B47),0)</f>
        <v>0.1722245812</v>
      </c>
      <c r="E48" s="24">
        <f>VLOOKUP($A48,'2024_PAPI_Indicators'!$A$2:$BL$183,COLUMN('2024_PAPI_Indicators'!C47),0)</f>
        <v>0.2984787226</v>
      </c>
      <c r="F48" s="24">
        <f>VLOOKUP($A48,'2024_PAPI_Indicators'!$A$2:$BL$183,COLUMN('2024_PAPI_Indicators'!D47),0)</f>
        <v>0.244629547</v>
      </c>
      <c r="G48" s="24">
        <f>VLOOKUP($A48,'2024_PAPI_Indicators'!$A$2:$BL$183,COLUMN('2024_PAPI_Indicators'!E47),0)</f>
        <v>0.2348170877</v>
      </c>
      <c r="H48" s="24">
        <f>VLOOKUP($A48,'2024_PAPI_Indicators'!$A$2:$BL$183,COLUMN('2024_PAPI_Indicators'!F47),0)</f>
        <v>0.170808658</v>
      </c>
      <c r="I48" s="24">
        <f>VLOOKUP($A48,'2024_PAPI_Indicators'!$A$2:$BL$183,COLUMN('2024_PAPI_Indicators'!G47),0)</f>
        <v>0.2295820564</v>
      </c>
      <c r="J48" s="24">
        <f>VLOOKUP($A48,'2024_PAPI_Indicators'!$A$2:$BL$183,COLUMN('2024_PAPI_Indicators'!H47),0)</f>
        <v>0.2145359665</v>
      </c>
      <c r="K48" s="24">
        <f>VLOOKUP($A48,'2024_PAPI_Indicators'!$A$2:$BL$183,COLUMN('2024_PAPI_Indicators'!I47),0)</f>
        <v>0.1992181987</v>
      </c>
      <c r="L48" s="24">
        <f>VLOOKUP($A48,'2024_PAPI_Indicators'!$A$2:$BL$183,COLUMN('2024_PAPI_Indicators'!J47),0)</f>
        <v>0.1971777678</v>
      </c>
      <c r="M48" s="24">
        <f>VLOOKUP($A48,'2024_PAPI_Indicators'!$A$2:$BL$183,COLUMN('2024_PAPI_Indicators'!K47),0)</f>
        <v>0.2331275493</v>
      </c>
      <c r="N48" s="24">
        <f>VLOOKUP($A48,'2024_PAPI_Indicators'!$A$2:$BL$183,COLUMN('2024_PAPI_Indicators'!L47),0)</f>
        <v>0.2308078855</v>
      </c>
      <c r="O48" s="24">
        <f>VLOOKUP($A48,'2024_PAPI_Indicators'!$A$2:$BL$183,COLUMN('2024_PAPI_Indicators'!M47),0)</f>
        <v>0.2938109338</v>
      </c>
      <c r="P48" s="24">
        <f>VLOOKUP($A48,'2024_PAPI_Indicators'!$A$2:$BL$183,COLUMN('2024_PAPI_Indicators'!N47),0)</f>
        <v>0.2091238797</v>
      </c>
      <c r="Q48" s="24">
        <f>VLOOKUP($A48,'2024_PAPI_Indicators'!$A$2:$BL$183,COLUMN('2024_PAPI_Indicators'!O47),0)</f>
        <v>0.230636552</v>
      </c>
      <c r="R48" s="24">
        <f>VLOOKUP($A48,'2024_PAPI_Indicators'!$A$2:$BL$183,COLUMN('2024_PAPI_Indicators'!P47),0)</f>
        <v>0.1978908777</v>
      </c>
      <c r="S48" s="24">
        <f>VLOOKUP($A48,'2024_PAPI_Indicators'!$A$2:$BL$183,COLUMN('2024_PAPI_Indicators'!Q47),0)</f>
        <v>0.2464396656</v>
      </c>
      <c r="T48" s="25" t="str">
        <f>VLOOKUP($A48,'2024_PAPI_Indicators'!$A$2:$BL$183,COLUMN('2024_PAPI_Indicators'!R47),0)</f>
        <v/>
      </c>
      <c r="U48" s="24">
        <f>VLOOKUP($A48,'2024_PAPI_Indicators'!$A$2:$BL$183,COLUMN('2024_PAPI_Indicators'!S47),0)</f>
        <v>0.1513760835</v>
      </c>
      <c r="V48" s="24">
        <f>VLOOKUP($A48,'2024_PAPI_Indicators'!$A$2:$BL$183,COLUMN('2024_PAPI_Indicators'!T47),0)</f>
        <v>0.1130311638</v>
      </c>
      <c r="W48" s="24">
        <f>VLOOKUP($A48,'2024_PAPI_Indicators'!$A$2:$BL$183,COLUMN('2024_PAPI_Indicators'!U47),0)</f>
        <v>0.1751347184</v>
      </c>
      <c r="X48" s="24">
        <f>VLOOKUP($A48,'2024_PAPI_Indicators'!$A$2:$BL$183,COLUMN('2024_PAPI_Indicators'!V47),0)</f>
        <v>0.20670636</v>
      </c>
      <c r="Y48" s="24">
        <f>VLOOKUP($A48,'2024_PAPI_Indicators'!$A$2:$BL$183,COLUMN('2024_PAPI_Indicators'!W47),0)</f>
        <v>0.257578969</v>
      </c>
      <c r="Z48" s="24">
        <f>VLOOKUP($A48,'2024_PAPI_Indicators'!$A$2:$BL$183,COLUMN('2024_PAPI_Indicators'!X47),0)</f>
        <v>0.1847768724</v>
      </c>
      <c r="AA48" s="24">
        <f>VLOOKUP($A48,'2024_PAPI_Indicators'!$A$2:$BL$183,COLUMN('2024_PAPI_Indicators'!Y47),0)</f>
        <v>0.2110195011</v>
      </c>
      <c r="AB48" s="24">
        <f>VLOOKUP($A48,'2024_PAPI_Indicators'!$A$2:$BL$183,COLUMN('2024_PAPI_Indicators'!Z47),0)</f>
        <v>0.1637764126</v>
      </c>
      <c r="AC48" s="24">
        <f>VLOOKUP($A48,'2024_PAPI_Indicators'!$A$2:$BL$183,COLUMN('2024_PAPI_Indicators'!AA47),0)</f>
        <v>0.1659464687</v>
      </c>
      <c r="AD48" s="24">
        <f>VLOOKUP($A48,'2024_PAPI_Indicators'!$A$2:$BL$183,COLUMN('2024_PAPI_Indicators'!AB47),0)</f>
        <v>0.1108442023</v>
      </c>
      <c r="AE48" s="24">
        <f>VLOOKUP($A48,'2024_PAPI_Indicators'!$A$2:$BL$183,COLUMN('2024_PAPI_Indicators'!AC47),0)</f>
        <v>0.2578194439</v>
      </c>
      <c r="AF48" s="24">
        <f>VLOOKUP($A48,'2024_PAPI_Indicators'!$A$2:$BL$183,COLUMN('2024_PAPI_Indicators'!AD47),0)</f>
        <v>0.1936928332</v>
      </c>
      <c r="AG48" s="24">
        <f>VLOOKUP($A48,'2024_PAPI_Indicators'!$A$2:$BL$183,COLUMN('2024_PAPI_Indicators'!AE47),0)</f>
        <v>0.186950326</v>
      </c>
      <c r="AH48" s="24">
        <f>VLOOKUP($A48,'2024_PAPI_Indicators'!$A$2:$BL$183,COLUMN('2024_PAPI_Indicators'!AF47),0)</f>
        <v>0.2767396271</v>
      </c>
      <c r="AI48" s="24">
        <f>VLOOKUP($A48,'2024_PAPI_Indicators'!$A$2:$BL$183,COLUMN('2024_PAPI_Indicators'!AG47),0)</f>
        <v>0.1490772814</v>
      </c>
      <c r="AJ48" s="24">
        <f>VLOOKUP($A48,'2024_PAPI_Indicators'!$A$2:$BL$183,COLUMN('2024_PAPI_Indicators'!AH47),0)</f>
        <v>0.136196509</v>
      </c>
      <c r="AK48" s="24">
        <f>VLOOKUP($A48,'2024_PAPI_Indicators'!$A$2:$BL$183,COLUMN('2024_PAPI_Indicators'!AI47),0)</f>
        <v>0.1651455462</v>
      </c>
      <c r="AL48" s="24">
        <f>VLOOKUP($A48,'2024_PAPI_Indicators'!$A$2:$BL$183,COLUMN('2024_PAPI_Indicators'!AJ47),0)</f>
        <v>0.272220552</v>
      </c>
      <c r="AM48" s="24">
        <f>VLOOKUP($A48,'2024_PAPI_Indicators'!$A$2:$BL$183,COLUMN('2024_PAPI_Indicators'!AK47),0)</f>
        <v>0.192834869</v>
      </c>
      <c r="AN48" s="24">
        <f>VLOOKUP($A48,'2024_PAPI_Indicators'!$A$2:$BL$183,COLUMN('2024_PAPI_Indicators'!AL47),0)</f>
        <v>0.2420143336</v>
      </c>
      <c r="AO48" s="24">
        <f>VLOOKUP($A48,'2024_PAPI_Indicators'!$A$2:$BL$183,COLUMN('2024_PAPI_Indicators'!AM47),0)</f>
        <v>0.2943463027</v>
      </c>
      <c r="AP48" s="24">
        <f>VLOOKUP($A48,'2024_PAPI_Indicators'!$A$2:$BL$183,COLUMN('2024_PAPI_Indicators'!AN47),0)</f>
        <v>0.3671206236</v>
      </c>
      <c r="AQ48" s="24">
        <f>VLOOKUP($A48,'2024_PAPI_Indicators'!$A$2:$BL$183,COLUMN('2024_PAPI_Indicators'!AO47),0)</f>
        <v>0.1330050081</v>
      </c>
      <c r="AR48" s="24">
        <f>VLOOKUP($A48,'2024_PAPI_Indicators'!$A$2:$BL$183,COLUMN('2024_PAPI_Indicators'!AP47),0)</f>
        <v>0.1611113548</v>
      </c>
      <c r="AS48" s="24">
        <f>VLOOKUP($A48,'2024_PAPI_Indicators'!$A$2:$BL$183,COLUMN('2024_PAPI_Indicators'!AQ47),0)</f>
        <v>0.2683939338</v>
      </c>
      <c r="AT48" s="24">
        <f>VLOOKUP($A48,'2024_PAPI_Indicators'!$A$2:$BL$183,COLUMN('2024_PAPI_Indicators'!AR47),0)</f>
        <v>0.1158501804</v>
      </c>
      <c r="AU48" s="24">
        <f>VLOOKUP($A48,'2024_PAPI_Indicators'!$A$2:$BL$183,COLUMN('2024_PAPI_Indicators'!AS47),0)</f>
        <v>0.2146347314</v>
      </c>
      <c r="AV48" s="24">
        <f>VLOOKUP($A48,'2024_PAPI_Indicators'!$A$2:$BL$183,COLUMN('2024_PAPI_Indicators'!AT47),0)</f>
        <v>0.1511546671</v>
      </c>
      <c r="AW48" s="24">
        <f>VLOOKUP($A48,'2024_PAPI_Indicators'!$A$2:$BL$183,COLUMN('2024_PAPI_Indicators'!AU47),0)</f>
        <v>0.4069174826</v>
      </c>
      <c r="AX48" s="24">
        <f>VLOOKUP($A48,'2024_PAPI_Indicators'!$A$2:$BL$183,COLUMN('2024_PAPI_Indicators'!AV47),0)</f>
        <v>0.2875504494</v>
      </c>
      <c r="AY48" s="24">
        <f>VLOOKUP($A48,'2024_PAPI_Indicators'!$A$2:$BL$183,COLUMN('2024_PAPI_Indicators'!AW47),0)</f>
        <v>0.1593482941</v>
      </c>
      <c r="AZ48" s="24">
        <f>VLOOKUP($A48,'2024_PAPI_Indicators'!$A$2:$BL$183,COLUMN('2024_PAPI_Indicators'!AX47),0)</f>
        <v>0.2634120584</v>
      </c>
      <c r="BA48" s="24">
        <f>VLOOKUP($A48,'2024_PAPI_Indicators'!$A$2:$BL$183,COLUMN('2024_PAPI_Indicators'!AY47),0)</f>
        <v>0.1733829677</v>
      </c>
      <c r="BB48" s="24">
        <f>VLOOKUP($A48,'2024_PAPI_Indicators'!$A$2:$BL$183,COLUMN('2024_PAPI_Indicators'!AZ47),0)</f>
        <v>0.231020242</v>
      </c>
      <c r="BC48" s="25" t="str">
        <f>VLOOKUP($A48,'2024_PAPI_Indicators'!$A$2:$BL$183,COLUMN('2024_PAPI_Indicators'!BA47),0)</f>
        <v/>
      </c>
      <c r="BD48" s="24">
        <f>VLOOKUP($A48,'2024_PAPI_Indicators'!$A$2:$BL$183,COLUMN('2024_PAPI_Indicators'!BB47),0)</f>
        <v>0.1021097228</v>
      </c>
      <c r="BE48" s="24">
        <f>VLOOKUP($A48,'2024_PAPI_Indicators'!$A$2:$BL$183,COLUMN('2024_PAPI_Indicators'!BC47),0)</f>
        <v>0.1319544017</v>
      </c>
      <c r="BF48" s="24">
        <f>VLOOKUP($A48,'2024_PAPI_Indicators'!$A$2:$BL$183,COLUMN('2024_PAPI_Indicators'!BD47),0)</f>
        <v>0.1142729521</v>
      </c>
      <c r="BG48" s="24">
        <f>VLOOKUP($A48,'2024_PAPI_Indicators'!$A$2:$BL$183,COLUMN('2024_PAPI_Indicators'!BE47),0)</f>
        <v>0.1364725828</v>
      </c>
      <c r="BH48" s="24">
        <f>VLOOKUP($A48,'2024_PAPI_Indicators'!$A$2:$BL$183,COLUMN('2024_PAPI_Indicators'!BF47),0)</f>
        <v>0.1582558751</v>
      </c>
      <c r="BI48" s="24">
        <f>VLOOKUP($A48,'2024_PAPI_Indicators'!$A$2:$BL$183,COLUMN('2024_PAPI_Indicators'!BG47),0)</f>
        <v>0.1517160386</v>
      </c>
      <c r="BJ48" s="24">
        <f>VLOOKUP($A48,'2024_PAPI_Indicators'!$A$2:$BL$183,COLUMN('2024_PAPI_Indicators'!BH47),0)</f>
        <v>0.1683461219</v>
      </c>
      <c r="BK48" s="24">
        <f>VLOOKUP($A48,'2024_PAPI_Indicators'!$A$2:$BL$183,COLUMN('2024_PAPI_Indicators'!BI47),0)</f>
        <v>0.2340435088</v>
      </c>
      <c r="BL48" s="24">
        <f>VLOOKUP($A48,'2024_PAPI_Indicators'!$A$2:$BL$183,COLUMN('2024_PAPI_Indicators'!BJ47),0)</f>
        <v>0.2188063413</v>
      </c>
      <c r="BM48" s="24">
        <f>VLOOKUP($A48,'2024_PAPI_Indicators'!$A$2:$BL$183,COLUMN('2024_PAPI_Indicators'!BK47),0)</f>
        <v>0.1829082668</v>
      </c>
      <c r="BN48" s="24">
        <f>VLOOKUP($A48,'2024_PAPI_Indicators'!$A$2:$BL$183,COLUMN('2024_PAPI_Indicators'!BL47),0)</f>
        <v>0.2071175724</v>
      </c>
      <c r="BO48" s="11"/>
      <c r="BP48" s="11"/>
      <c r="BQ48" s="11"/>
      <c r="BR48" s="11"/>
      <c r="BS48" s="11"/>
    </row>
    <row r="49" ht="13.5" customHeight="1">
      <c r="A49" s="11" t="s">
        <v>163</v>
      </c>
      <c r="B49" s="11" t="s">
        <v>164</v>
      </c>
      <c r="C49" s="12" t="s">
        <v>83</v>
      </c>
      <c r="D49" s="24">
        <f>VLOOKUP($A49,'2024_PAPI_Indicators'!$A$2:$BL$183,COLUMN('2024_PAPI_Indicators'!B48),0)</f>
        <v>0.01470745448</v>
      </c>
      <c r="E49" s="24">
        <f>VLOOKUP($A49,'2024_PAPI_Indicators'!$A$2:$BL$183,COLUMN('2024_PAPI_Indicators'!C48),0)</f>
        <v>0.06767183542</v>
      </c>
      <c r="F49" s="24">
        <f>VLOOKUP($A49,'2024_PAPI_Indicators'!$A$2:$BL$183,COLUMN('2024_PAPI_Indicators'!D48),0)</f>
        <v>0.0411950089</v>
      </c>
      <c r="G49" s="24">
        <f>VLOOKUP($A49,'2024_PAPI_Indicators'!$A$2:$BL$183,COLUMN('2024_PAPI_Indicators'!E48),0)</f>
        <v>0.04927387461</v>
      </c>
      <c r="H49" s="24">
        <f>VLOOKUP($A49,'2024_PAPI_Indicators'!$A$2:$BL$183,COLUMN('2024_PAPI_Indicators'!F48),0)</f>
        <v>0.06055120379</v>
      </c>
      <c r="I49" s="24">
        <f>VLOOKUP($A49,'2024_PAPI_Indicators'!$A$2:$BL$183,COLUMN('2024_PAPI_Indicators'!G48),0)</f>
        <v>0.06168828532</v>
      </c>
      <c r="J49" s="24">
        <f>VLOOKUP($A49,'2024_PAPI_Indicators'!$A$2:$BL$183,COLUMN('2024_PAPI_Indicators'!H48),0)</f>
        <v>0.06618789583</v>
      </c>
      <c r="K49" s="24">
        <f>VLOOKUP($A49,'2024_PAPI_Indicators'!$A$2:$BL$183,COLUMN('2024_PAPI_Indicators'!I48),0)</f>
        <v>0.03794066235</v>
      </c>
      <c r="L49" s="24">
        <f>VLOOKUP($A49,'2024_PAPI_Indicators'!$A$2:$BL$183,COLUMN('2024_PAPI_Indicators'!J48),0)</f>
        <v>0.02207007632</v>
      </c>
      <c r="M49" s="24">
        <f>VLOOKUP($A49,'2024_PAPI_Indicators'!$A$2:$BL$183,COLUMN('2024_PAPI_Indicators'!K48),0)</f>
        <v>0.05766530335</v>
      </c>
      <c r="N49" s="24">
        <f>VLOOKUP($A49,'2024_PAPI_Indicators'!$A$2:$BL$183,COLUMN('2024_PAPI_Indicators'!L48),0)</f>
        <v>0.09699892998</v>
      </c>
      <c r="O49" s="24">
        <f>VLOOKUP($A49,'2024_PAPI_Indicators'!$A$2:$BL$183,COLUMN('2024_PAPI_Indicators'!M48),0)</f>
        <v>0.07057733089</v>
      </c>
      <c r="P49" s="24">
        <f>VLOOKUP($A49,'2024_PAPI_Indicators'!$A$2:$BL$183,COLUMN('2024_PAPI_Indicators'!N48),0)</f>
        <v>0.05833117291</v>
      </c>
      <c r="Q49" s="24">
        <f>VLOOKUP($A49,'2024_PAPI_Indicators'!$A$2:$BL$183,COLUMN('2024_PAPI_Indicators'!O48),0)</f>
        <v>0.04726583883</v>
      </c>
      <c r="R49" s="24">
        <f>VLOOKUP($A49,'2024_PAPI_Indicators'!$A$2:$BL$183,COLUMN('2024_PAPI_Indicators'!P48),0)</f>
        <v>0.02410940267</v>
      </c>
      <c r="S49" s="24">
        <f>VLOOKUP($A49,'2024_PAPI_Indicators'!$A$2:$BL$183,COLUMN('2024_PAPI_Indicators'!Q48),0)</f>
        <v>0.05240847543</v>
      </c>
      <c r="T49" s="25" t="str">
        <f>VLOOKUP($A49,'2024_PAPI_Indicators'!$A$2:$BL$183,COLUMN('2024_PAPI_Indicators'!R48),0)</f>
        <v/>
      </c>
      <c r="U49" s="24">
        <f>VLOOKUP($A49,'2024_PAPI_Indicators'!$A$2:$BL$183,COLUMN('2024_PAPI_Indicators'!S48),0)</f>
        <v>0.03214845061</v>
      </c>
      <c r="V49" s="24">
        <f>VLOOKUP($A49,'2024_PAPI_Indicators'!$A$2:$BL$183,COLUMN('2024_PAPI_Indicators'!T48),0)</f>
        <v>0.03610183671</v>
      </c>
      <c r="W49" s="24">
        <f>VLOOKUP($A49,'2024_PAPI_Indicators'!$A$2:$BL$183,COLUMN('2024_PAPI_Indicators'!U48),0)</f>
        <v>0.0666275546</v>
      </c>
      <c r="X49" s="24">
        <f>VLOOKUP($A49,'2024_PAPI_Indicators'!$A$2:$BL$183,COLUMN('2024_PAPI_Indicators'!V48),0)</f>
        <v>0.04198056832</v>
      </c>
      <c r="Y49" s="24">
        <f>VLOOKUP($A49,'2024_PAPI_Indicators'!$A$2:$BL$183,COLUMN('2024_PAPI_Indicators'!W48),0)</f>
        <v>0.0598135218</v>
      </c>
      <c r="Z49" s="24">
        <f>VLOOKUP($A49,'2024_PAPI_Indicators'!$A$2:$BL$183,COLUMN('2024_PAPI_Indicators'!X48),0)</f>
        <v>0.06023897603</v>
      </c>
      <c r="AA49" s="24">
        <f>VLOOKUP($A49,'2024_PAPI_Indicators'!$A$2:$BL$183,COLUMN('2024_PAPI_Indicators'!Y48),0)</f>
        <v>0.05983221531</v>
      </c>
      <c r="AB49" s="24">
        <f>VLOOKUP($A49,'2024_PAPI_Indicators'!$A$2:$BL$183,COLUMN('2024_PAPI_Indicators'!Z48),0)</f>
        <v>0.04706216604</v>
      </c>
      <c r="AC49" s="24">
        <f>VLOOKUP($A49,'2024_PAPI_Indicators'!$A$2:$BL$183,COLUMN('2024_PAPI_Indicators'!AA48),0)</f>
        <v>0.04163547233</v>
      </c>
      <c r="AD49" s="24">
        <f>VLOOKUP($A49,'2024_PAPI_Indicators'!$A$2:$BL$183,COLUMN('2024_PAPI_Indicators'!AB48),0)</f>
        <v>0.0493879728</v>
      </c>
      <c r="AE49" s="24">
        <f>VLOOKUP($A49,'2024_PAPI_Indicators'!$A$2:$BL$183,COLUMN('2024_PAPI_Indicators'!AC48),0)</f>
        <v>0.07943923771</v>
      </c>
      <c r="AF49" s="24">
        <f>VLOOKUP($A49,'2024_PAPI_Indicators'!$A$2:$BL$183,COLUMN('2024_PAPI_Indicators'!AD48),0)</f>
        <v>0.07419633865</v>
      </c>
      <c r="AG49" s="24">
        <f>VLOOKUP($A49,'2024_PAPI_Indicators'!$A$2:$BL$183,COLUMN('2024_PAPI_Indicators'!AE48),0)</f>
        <v>0.05377074704</v>
      </c>
      <c r="AH49" s="24">
        <f>VLOOKUP($A49,'2024_PAPI_Indicators'!$A$2:$BL$183,COLUMN('2024_PAPI_Indicators'!AF48),0)</f>
        <v>0.06832699478</v>
      </c>
      <c r="AI49" s="24">
        <f>VLOOKUP($A49,'2024_PAPI_Indicators'!$A$2:$BL$183,COLUMN('2024_PAPI_Indicators'!AG48),0)</f>
        <v>0.018792836</v>
      </c>
      <c r="AJ49" s="24">
        <f>VLOOKUP($A49,'2024_PAPI_Indicators'!$A$2:$BL$183,COLUMN('2024_PAPI_Indicators'!AH48),0)</f>
        <v>0.05099947751</v>
      </c>
      <c r="AK49" s="24">
        <f>VLOOKUP($A49,'2024_PAPI_Indicators'!$A$2:$BL$183,COLUMN('2024_PAPI_Indicators'!AI48),0)</f>
        <v>0.04680273682</v>
      </c>
      <c r="AL49" s="24">
        <f>VLOOKUP($A49,'2024_PAPI_Indicators'!$A$2:$BL$183,COLUMN('2024_PAPI_Indicators'!AJ48),0)</f>
        <v>0.08438354731</v>
      </c>
      <c r="AM49" s="24">
        <f>VLOOKUP($A49,'2024_PAPI_Indicators'!$A$2:$BL$183,COLUMN('2024_PAPI_Indicators'!AK48),0)</f>
        <v>0.0470713526</v>
      </c>
      <c r="AN49" s="24">
        <f>VLOOKUP($A49,'2024_PAPI_Indicators'!$A$2:$BL$183,COLUMN('2024_PAPI_Indicators'!AL48),0)</f>
        <v>0.0316969268</v>
      </c>
      <c r="AO49" s="24">
        <f>VLOOKUP($A49,'2024_PAPI_Indicators'!$A$2:$BL$183,COLUMN('2024_PAPI_Indicators'!AM48),0)</f>
        <v>0.08665284514</v>
      </c>
      <c r="AP49" s="24">
        <f>VLOOKUP($A49,'2024_PAPI_Indicators'!$A$2:$BL$183,COLUMN('2024_PAPI_Indicators'!AN48),0)</f>
        <v>0.166911006</v>
      </c>
      <c r="AQ49" s="24">
        <f>VLOOKUP($A49,'2024_PAPI_Indicators'!$A$2:$BL$183,COLUMN('2024_PAPI_Indicators'!AO48),0)</f>
        <v>0.06397680193</v>
      </c>
      <c r="AR49" s="24">
        <f>VLOOKUP($A49,'2024_PAPI_Indicators'!$A$2:$BL$183,COLUMN('2024_PAPI_Indicators'!AP48),0)</f>
        <v>0.04362530261</v>
      </c>
      <c r="AS49" s="24">
        <f>VLOOKUP($A49,'2024_PAPI_Indicators'!$A$2:$BL$183,COLUMN('2024_PAPI_Indicators'!AQ48),0)</f>
        <v>0.04183131829</v>
      </c>
      <c r="AT49" s="24">
        <f>VLOOKUP($A49,'2024_PAPI_Indicators'!$A$2:$BL$183,COLUMN('2024_PAPI_Indicators'!AR48),0)</f>
        <v>0.0119550135</v>
      </c>
      <c r="AU49" s="24">
        <f>VLOOKUP($A49,'2024_PAPI_Indicators'!$A$2:$BL$183,COLUMN('2024_PAPI_Indicators'!AS48),0)</f>
        <v>0.06665234268</v>
      </c>
      <c r="AV49" s="24">
        <f>VLOOKUP($A49,'2024_PAPI_Indicators'!$A$2:$BL$183,COLUMN('2024_PAPI_Indicators'!AT48),0)</f>
        <v>0.02927282639</v>
      </c>
      <c r="AW49" s="24">
        <f>VLOOKUP($A49,'2024_PAPI_Indicators'!$A$2:$BL$183,COLUMN('2024_PAPI_Indicators'!AU48),0)</f>
        <v>0.06963676214</v>
      </c>
      <c r="AX49" s="24">
        <f>VLOOKUP($A49,'2024_PAPI_Indicators'!$A$2:$BL$183,COLUMN('2024_PAPI_Indicators'!AV48),0)</f>
        <v>0.07778582722</v>
      </c>
      <c r="AY49" s="24">
        <f>VLOOKUP($A49,'2024_PAPI_Indicators'!$A$2:$BL$183,COLUMN('2024_PAPI_Indicators'!AW48),0)</f>
        <v>0.02975155227</v>
      </c>
      <c r="AZ49" s="24">
        <f>VLOOKUP($A49,'2024_PAPI_Indicators'!$A$2:$BL$183,COLUMN('2024_PAPI_Indicators'!AX48),0)</f>
        <v>0.05621549115</v>
      </c>
      <c r="BA49" s="24">
        <f>VLOOKUP($A49,'2024_PAPI_Indicators'!$A$2:$BL$183,COLUMN('2024_PAPI_Indicators'!AY48),0)</f>
        <v>0.03364792839</v>
      </c>
      <c r="BB49" s="24">
        <f>VLOOKUP($A49,'2024_PAPI_Indicators'!$A$2:$BL$183,COLUMN('2024_PAPI_Indicators'!AZ48),0)</f>
        <v>0.06965324283</v>
      </c>
      <c r="BC49" s="25" t="str">
        <f>VLOOKUP($A49,'2024_PAPI_Indicators'!$A$2:$BL$183,COLUMN('2024_PAPI_Indicators'!BA48),0)</f>
        <v/>
      </c>
      <c r="BD49" s="24">
        <f>VLOOKUP($A49,'2024_PAPI_Indicators'!$A$2:$BL$183,COLUMN('2024_PAPI_Indicators'!BB48),0)</f>
        <v>0.02789194137</v>
      </c>
      <c r="BE49" s="24">
        <f>VLOOKUP($A49,'2024_PAPI_Indicators'!$A$2:$BL$183,COLUMN('2024_PAPI_Indicators'!BC48),0)</f>
        <v>0.02108248323</v>
      </c>
      <c r="BF49" s="24">
        <f>VLOOKUP($A49,'2024_PAPI_Indicators'!$A$2:$BL$183,COLUMN('2024_PAPI_Indicators'!BD48),0)</f>
        <v>0.01642262377</v>
      </c>
      <c r="BG49" s="24">
        <f>VLOOKUP($A49,'2024_PAPI_Indicators'!$A$2:$BL$183,COLUMN('2024_PAPI_Indicators'!BE48),0)</f>
        <v>0.03883216903</v>
      </c>
      <c r="BH49" s="24">
        <f>VLOOKUP($A49,'2024_PAPI_Indicators'!$A$2:$BL$183,COLUMN('2024_PAPI_Indicators'!BF48),0)</f>
        <v>0.0260911379</v>
      </c>
      <c r="BI49" s="24">
        <f>VLOOKUP($A49,'2024_PAPI_Indicators'!$A$2:$BL$183,COLUMN('2024_PAPI_Indicators'!BG48),0)</f>
        <v>0.04305043444</v>
      </c>
      <c r="BJ49" s="24">
        <f>VLOOKUP($A49,'2024_PAPI_Indicators'!$A$2:$BL$183,COLUMN('2024_PAPI_Indicators'!BH48),0)</f>
        <v>0.03404834494</v>
      </c>
      <c r="BK49" s="24">
        <f>VLOOKUP($A49,'2024_PAPI_Indicators'!$A$2:$BL$183,COLUMN('2024_PAPI_Indicators'!BI48),0)</f>
        <v>0.07630209625</v>
      </c>
      <c r="BL49" s="24">
        <f>VLOOKUP($A49,'2024_PAPI_Indicators'!$A$2:$BL$183,COLUMN('2024_PAPI_Indicators'!BJ48),0)</f>
        <v>0.03554756567</v>
      </c>
      <c r="BM49" s="24">
        <f>VLOOKUP($A49,'2024_PAPI_Indicators'!$A$2:$BL$183,COLUMN('2024_PAPI_Indicators'!BK48),0)</f>
        <v>0.05452003703</v>
      </c>
      <c r="BN49" s="24">
        <f>VLOOKUP($A49,'2024_PAPI_Indicators'!$A$2:$BL$183,COLUMN('2024_PAPI_Indicators'!BL48),0)</f>
        <v>0.07031362504</v>
      </c>
      <c r="BO49" s="11"/>
      <c r="BP49" s="11"/>
      <c r="BQ49" s="11"/>
      <c r="BR49" s="11"/>
      <c r="BS49" s="11"/>
    </row>
    <row r="50" ht="13.5" customHeight="1">
      <c r="A50" s="11" t="s">
        <v>165</v>
      </c>
      <c r="B50" s="11" t="s">
        <v>166</v>
      </c>
      <c r="C50" s="12" t="s">
        <v>83</v>
      </c>
      <c r="D50" s="24">
        <f>VLOOKUP($A50,'2024_PAPI_Indicators'!$A$2:$BL$183,COLUMN('2024_PAPI_Indicators'!B49),0)</f>
        <v>0.7656320333</v>
      </c>
      <c r="E50" s="24">
        <f>VLOOKUP($A50,'2024_PAPI_Indicators'!$A$2:$BL$183,COLUMN('2024_PAPI_Indicators'!C49),0)</f>
        <v>0.7946606874</v>
      </c>
      <c r="F50" s="24">
        <f>VLOOKUP($A50,'2024_PAPI_Indicators'!$A$2:$BL$183,COLUMN('2024_PAPI_Indicators'!D49),0)</f>
        <v>1</v>
      </c>
      <c r="G50" s="24">
        <f>VLOOKUP($A50,'2024_PAPI_Indicators'!$A$2:$BL$183,COLUMN('2024_PAPI_Indicators'!E49),0)</f>
        <v>0.8510366082</v>
      </c>
      <c r="H50" s="24">
        <f>VLOOKUP($A50,'2024_PAPI_Indicators'!$A$2:$BL$183,COLUMN('2024_PAPI_Indicators'!F49),0)</f>
        <v>0.8059703708</v>
      </c>
      <c r="I50" s="24">
        <f>VLOOKUP($A50,'2024_PAPI_Indicators'!$A$2:$BL$183,COLUMN('2024_PAPI_Indicators'!G49),0)</f>
        <v>0.8134412766</v>
      </c>
      <c r="J50" s="24">
        <f>VLOOKUP($A50,'2024_PAPI_Indicators'!$A$2:$BL$183,COLUMN('2024_PAPI_Indicators'!H49),0)</f>
        <v>0.7909055948</v>
      </c>
      <c r="K50" s="24">
        <f>VLOOKUP($A50,'2024_PAPI_Indicators'!$A$2:$BL$183,COLUMN('2024_PAPI_Indicators'!I49),0)</f>
        <v>1</v>
      </c>
      <c r="L50" s="24">
        <f>VLOOKUP($A50,'2024_PAPI_Indicators'!$A$2:$BL$183,COLUMN('2024_PAPI_Indicators'!J49),0)</f>
        <v>0.7113312483</v>
      </c>
      <c r="M50" s="24">
        <f>VLOOKUP($A50,'2024_PAPI_Indicators'!$A$2:$BL$183,COLUMN('2024_PAPI_Indicators'!K49),0)</f>
        <v>0.6767023802</v>
      </c>
      <c r="N50" s="24">
        <f>VLOOKUP($A50,'2024_PAPI_Indicators'!$A$2:$BL$183,COLUMN('2024_PAPI_Indicators'!L49),0)</f>
        <v>0.9282055497</v>
      </c>
      <c r="O50" s="24">
        <f>VLOOKUP($A50,'2024_PAPI_Indicators'!$A$2:$BL$183,COLUMN('2024_PAPI_Indicators'!M49),0)</f>
        <v>1</v>
      </c>
      <c r="P50" s="24">
        <f>VLOOKUP($A50,'2024_PAPI_Indicators'!$A$2:$BL$183,COLUMN('2024_PAPI_Indicators'!N49),0)</f>
        <v>1</v>
      </c>
      <c r="Q50" s="24">
        <f>VLOOKUP($A50,'2024_PAPI_Indicators'!$A$2:$BL$183,COLUMN('2024_PAPI_Indicators'!O49),0)</f>
        <v>0.9476904273</v>
      </c>
      <c r="R50" s="24">
        <f>VLOOKUP($A50,'2024_PAPI_Indicators'!$A$2:$BL$183,COLUMN('2024_PAPI_Indicators'!P49),0)</f>
        <v>0.7919629216</v>
      </c>
      <c r="S50" s="24">
        <f>VLOOKUP($A50,'2024_PAPI_Indicators'!$A$2:$BL$183,COLUMN('2024_PAPI_Indicators'!Q49),0)</f>
        <v>1</v>
      </c>
      <c r="T50" s="25" t="str">
        <f>VLOOKUP($A50,'2024_PAPI_Indicators'!$A$2:$BL$183,COLUMN('2024_PAPI_Indicators'!R49),0)</f>
        <v/>
      </c>
      <c r="U50" s="24">
        <f>VLOOKUP($A50,'2024_PAPI_Indicators'!$A$2:$BL$183,COLUMN('2024_PAPI_Indicators'!S49),0)</f>
        <v>0.8694996238</v>
      </c>
      <c r="V50" s="24">
        <f>VLOOKUP($A50,'2024_PAPI_Indicators'!$A$2:$BL$183,COLUMN('2024_PAPI_Indicators'!T49),0)</f>
        <v>0.9738204479</v>
      </c>
      <c r="W50" s="24">
        <f>VLOOKUP($A50,'2024_PAPI_Indicators'!$A$2:$BL$183,COLUMN('2024_PAPI_Indicators'!U49),0)</f>
        <v>0.8019698858</v>
      </c>
      <c r="X50" s="24">
        <f>VLOOKUP($A50,'2024_PAPI_Indicators'!$A$2:$BL$183,COLUMN('2024_PAPI_Indicators'!V49),0)</f>
        <v>1</v>
      </c>
      <c r="Y50" s="24">
        <f>VLOOKUP($A50,'2024_PAPI_Indicators'!$A$2:$BL$183,COLUMN('2024_PAPI_Indicators'!W49),0)</f>
        <v>0.9867140055</v>
      </c>
      <c r="Z50" s="24">
        <f>VLOOKUP($A50,'2024_PAPI_Indicators'!$A$2:$BL$183,COLUMN('2024_PAPI_Indicators'!X49),0)</f>
        <v>0.8789041042</v>
      </c>
      <c r="AA50" s="24">
        <f>VLOOKUP($A50,'2024_PAPI_Indicators'!$A$2:$BL$183,COLUMN('2024_PAPI_Indicators'!Y49),0)</f>
        <v>0.9007070661</v>
      </c>
      <c r="AB50" s="24">
        <f>VLOOKUP($A50,'2024_PAPI_Indicators'!$A$2:$BL$183,COLUMN('2024_PAPI_Indicators'!Z49),0)</f>
        <v>0.7260606885</v>
      </c>
      <c r="AC50" s="24">
        <f>VLOOKUP($A50,'2024_PAPI_Indicators'!$A$2:$BL$183,COLUMN('2024_PAPI_Indicators'!AA49),0)</f>
        <v>0.9315807819</v>
      </c>
      <c r="AD50" s="24">
        <f>VLOOKUP($A50,'2024_PAPI_Indicators'!$A$2:$BL$183,COLUMN('2024_PAPI_Indicators'!AB49),0)</f>
        <v>0.9451361299</v>
      </c>
      <c r="AE50" s="24">
        <f>VLOOKUP($A50,'2024_PAPI_Indicators'!$A$2:$BL$183,COLUMN('2024_PAPI_Indicators'!AC49),0)</f>
        <v>1</v>
      </c>
      <c r="AF50" s="24">
        <f>VLOOKUP($A50,'2024_PAPI_Indicators'!$A$2:$BL$183,COLUMN('2024_PAPI_Indicators'!AD49),0)</f>
        <v>0.7357050776</v>
      </c>
      <c r="AG50" s="24">
        <f>VLOOKUP($A50,'2024_PAPI_Indicators'!$A$2:$BL$183,COLUMN('2024_PAPI_Indicators'!AE49),0)</f>
        <v>1</v>
      </c>
      <c r="AH50" s="24">
        <f>VLOOKUP($A50,'2024_PAPI_Indicators'!$A$2:$BL$183,COLUMN('2024_PAPI_Indicators'!AF49),0)</f>
        <v>0.9219293594</v>
      </c>
      <c r="AI50" s="24">
        <f>VLOOKUP($A50,'2024_PAPI_Indicators'!$A$2:$BL$183,COLUMN('2024_PAPI_Indicators'!AG49),0)</f>
        <v>1</v>
      </c>
      <c r="AJ50" s="24">
        <f>VLOOKUP($A50,'2024_PAPI_Indicators'!$A$2:$BL$183,COLUMN('2024_PAPI_Indicators'!AH49),0)</f>
        <v>0.5932883024</v>
      </c>
      <c r="AK50" s="24">
        <f>VLOOKUP($A50,'2024_PAPI_Indicators'!$A$2:$BL$183,COLUMN('2024_PAPI_Indicators'!AI49),0)</f>
        <v>0.7524046898</v>
      </c>
      <c r="AL50" s="24">
        <f>VLOOKUP($A50,'2024_PAPI_Indicators'!$A$2:$BL$183,COLUMN('2024_PAPI_Indicators'!AJ49),0)</f>
        <v>0.9296355247</v>
      </c>
      <c r="AM50" s="24">
        <f>VLOOKUP($A50,'2024_PAPI_Indicators'!$A$2:$BL$183,COLUMN('2024_PAPI_Indicators'!AK49),0)</f>
        <v>0.7386423945</v>
      </c>
      <c r="AN50" s="24">
        <f>VLOOKUP($A50,'2024_PAPI_Indicators'!$A$2:$BL$183,COLUMN('2024_PAPI_Indicators'!AL49),0)</f>
        <v>0.8345846534</v>
      </c>
      <c r="AO50" s="24">
        <f>VLOOKUP($A50,'2024_PAPI_Indicators'!$A$2:$BL$183,COLUMN('2024_PAPI_Indicators'!AM49),0)</f>
        <v>0.7295712233</v>
      </c>
      <c r="AP50" s="24">
        <f>VLOOKUP($A50,'2024_PAPI_Indicators'!$A$2:$BL$183,COLUMN('2024_PAPI_Indicators'!AN49),0)</f>
        <v>0.9523210526</v>
      </c>
      <c r="AQ50" s="24">
        <f>VLOOKUP($A50,'2024_PAPI_Indicators'!$A$2:$BL$183,COLUMN('2024_PAPI_Indicators'!AO49),0)</f>
        <v>0.8253597021</v>
      </c>
      <c r="AR50" s="24">
        <f>VLOOKUP($A50,'2024_PAPI_Indicators'!$A$2:$BL$183,COLUMN('2024_PAPI_Indicators'!AP49),0)</f>
        <v>1</v>
      </c>
      <c r="AS50" s="24">
        <f>VLOOKUP($A50,'2024_PAPI_Indicators'!$A$2:$BL$183,COLUMN('2024_PAPI_Indicators'!AQ49),0)</f>
        <v>1</v>
      </c>
      <c r="AT50" s="24">
        <f>VLOOKUP($A50,'2024_PAPI_Indicators'!$A$2:$BL$183,COLUMN('2024_PAPI_Indicators'!AR49),0)</f>
        <v>1</v>
      </c>
      <c r="AU50" s="24">
        <f>VLOOKUP($A50,'2024_PAPI_Indicators'!$A$2:$BL$183,COLUMN('2024_PAPI_Indicators'!AS49),0)</f>
        <v>0.8225399256</v>
      </c>
      <c r="AV50" s="24">
        <f>VLOOKUP($A50,'2024_PAPI_Indicators'!$A$2:$BL$183,COLUMN('2024_PAPI_Indicators'!AT49),0)</f>
        <v>0.97343117</v>
      </c>
      <c r="AW50" s="24">
        <f>VLOOKUP($A50,'2024_PAPI_Indicators'!$A$2:$BL$183,COLUMN('2024_PAPI_Indicators'!AU49),0)</f>
        <v>1</v>
      </c>
      <c r="AX50" s="24">
        <f>VLOOKUP($A50,'2024_PAPI_Indicators'!$A$2:$BL$183,COLUMN('2024_PAPI_Indicators'!AV49),0)</f>
        <v>1</v>
      </c>
      <c r="AY50" s="24">
        <f>VLOOKUP($A50,'2024_PAPI_Indicators'!$A$2:$BL$183,COLUMN('2024_PAPI_Indicators'!AW49),0)</f>
        <v>0.866627574</v>
      </c>
      <c r="AZ50" s="24">
        <f>VLOOKUP($A50,'2024_PAPI_Indicators'!$A$2:$BL$183,COLUMN('2024_PAPI_Indicators'!AX49),0)</f>
        <v>0.7920002341</v>
      </c>
      <c r="BA50" s="24">
        <f>VLOOKUP($A50,'2024_PAPI_Indicators'!$A$2:$BL$183,COLUMN('2024_PAPI_Indicators'!AY49),0)</f>
        <v>0.9172238708</v>
      </c>
      <c r="BB50" s="24">
        <f>VLOOKUP($A50,'2024_PAPI_Indicators'!$A$2:$BL$183,COLUMN('2024_PAPI_Indicators'!AZ49),0)</f>
        <v>0.9272744656</v>
      </c>
      <c r="BC50" s="25" t="str">
        <f>VLOOKUP($A50,'2024_PAPI_Indicators'!$A$2:$BL$183,COLUMN('2024_PAPI_Indicators'!BA49),0)</f>
        <v/>
      </c>
      <c r="BD50" s="24">
        <f>VLOOKUP($A50,'2024_PAPI_Indicators'!$A$2:$BL$183,COLUMN('2024_PAPI_Indicators'!BB49),0)</f>
        <v>0.7438113689</v>
      </c>
      <c r="BE50" s="24">
        <f>VLOOKUP($A50,'2024_PAPI_Indicators'!$A$2:$BL$183,COLUMN('2024_PAPI_Indicators'!BC49),0)</f>
        <v>0.7038537264</v>
      </c>
      <c r="BF50" s="24">
        <f>VLOOKUP($A50,'2024_PAPI_Indicators'!$A$2:$BL$183,COLUMN('2024_PAPI_Indicators'!BD49),0)</f>
        <v>0.9439368844</v>
      </c>
      <c r="BG50" s="24">
        <f>VLOOKUP($A50,'2024_PAPI_Indicators'!$A$2:$BL$183,COLUMN('2024_PAPI_Indicators'!BE49),0)</f>
        <v>1</v>
      </c>
      <c r="BH50" s="24">
        <f>VLOOKUP($A50,'2024_PAPI_Indicators'!$A$2:$BL$183,COLUMN('2024_PAPI_Indicators'!BF49),0)</f>
        <v>0.9016375542</v>
      </c>
      <c r="BI50" s="24">
        <f>VLOOKUP($A50,'2024_PAPI_Indicators'!$A$2:$BL$183,COLUMN('2024_PAPI_Indicators'!BG49),0)</f>
        <v>0.8295828104</v>
      </c>
      <c r="BJ50" s="24">
        <f>VLOOKUP($A50,'2024_PAPI_Indicators'!$A$2:$BL$183,COLUMN('2024_PAPI_Indicators'!BH49),0)</f>
        <v>0.6519182324</v>
      </c>
      <c r="BK50" s="24">
        <f>VLOOKUP($A50,'2024_PAPI_Indicators'!$A$2:$BL$183,COLUMN('2024_PAPI_Indicators'!BI49),0)</f>
        <v>0.8269256353</v>
      </c>
      <c r="BL50" s="24">
        <f>VLOOKUP($A50,'2024_PAPI_Indicators'!$A$2:$BL$183,COLUMN('2024_PAPI_Indicators'!BJ49),0)</f>
        <v>1</v>
      </c>
      <c r="BM50" s="24">
        <f>VLOOKUP($A50,'2024_PAPI_Indicators'!$A$2:$BL$183,COLUMN('2024_PAPI_Indicators'!BK49),0)</f>
        <v>0.9770073295</v>
      </c>
      <c r="BN50" s="24">
        <f>VLOOKUP($A50,'2024_PAPI_Indicators'!$A$2:$BL$183,COLUMN('2024_PAPI_Indicators'!BL49),0)</f>
        <v>1</v>
      </c>
      <c r="BO50" s="11"/>
      <c r="BP50" s="11"/>
      <c r="BQ50" s="11"/>
      <c r="BR50" s="11"/>
      <c r="BS50" s="11"/>
    </row>
    <row r="51" ht="13.5" customHeight="1">
      <c r="A51" s="11" t="s">
        <v>167</v>
      </c>
      <c r="B51" s="11" t="s">
        <v>168</v>
      </c>
      <c r="C51" s="12" t="s">
        <v>169</v>
      </c>
      <c r="D51" s="13">
        <f>VLOOKUP($A51,'2024_PAPI_Indicators'!$A$2:$BL$183,COLUMN('2024_PAPI_Indicators'!B50),0)</f>
        <v>2.304433107</v>
      </c>
      <c r="E51" s="13">
        <f>VLOOKUP($A51,'2024_PAPI_Indicators'!$A$2:$BL$183,COLUMN('2024_PAPI_Indicators'!C50),0)</f>
        <v>2.41182065</v>
      </c>
      <c r="F51" s="13">
        <f>VLOOKUP($A51,'2024_PAPI_Indicators'!$A$2:$BL$183,COLUMN('2024_PAPI_Indicators'!D50),0)</f>
        <v>2.17737937</v>
      </c>
      <c r="G51" s="13">
        <f>VLOOKUP($A51,'2024_PAPI_Indicators'!$A$2:$BL$183,COLUMN('2024_PAPI_Indicators'!E50),0)</f>
        <v>2.365750313</v>
      </c>
      <c r="H51" s="13">
        <f>VLOOKUP($A51,'2024_PAPI_Indicators'!$A$2:$BL$183,COLUMN('2024_PAPI_Indicators'!F50),0)</f>
        <v>2.320547581</v>
      </c>
      <c r="I51" s="13">
        <f>VLOOKUP($A51,'2024_PAPI_Indicators'!$A$2:$BL$183,COLUMN('2024_PAPI_Indicators'!G50),0)</f>
        <v>2.179847002</v>
      </c>
      <c r="J51" s="13">
        <f>VLOOKUP($A51,'2024_PAPI_Indicators'!$A$2:$BL$183,COLUMN('2024_PAPI_Indicators'!H50),0)</f>
        <v>2.173445702</v>
      </c>
      <c r="K51" s="13">
        <f>VLOOKUP($A51,'2024_PAPI_Indicators'!$A$2:$BL$183,COLUMN('2024_PAPI_Indicators'!I50),0)</f>
        <v>2.372877359</v>
      </c>
      <c r="L51" s="13">
        <f>VLOOKUP($A51,'2024_PAPI_Indicators'!$A$2:$BL$183,COLUMN('2024_PAPI_Indicators'!J50),0)</f>
        <v>2.289348841</v>
      </c>
      <c r="M51" s="13">
        <f>VLOOKUP($A51,'2024_PAPI_Indicators'!$A$2:$BL$183,COLUMN('2024_PAPI_Indicators'!K50),0)</f>
        <v>2.343939781</v>
      </c>
      <c r="N51" s="13">
        <f>VLOOKUP($A51,'2024_PAPI_Indicators'!$A$2:$BL$183,COLUMN('2024_PAPI_Indicators'!L50),0)</f>
        <v>2.400861025</v>
      </c>
      <c r="O51" s="13">
        <f>VLOOKUP($A51,'2024_PAPI_Indicators'!$A$2:$BL$183,COLUMN('2024_PAPI_Indicators'!M50),0)</f>
        <v>2.335101604</v>
      </c>
      <c r="P51" s="13">
        <f>VLOOKUP($A51,'2024_PAPI_Indicators'!$A$2:$BL$183,COLUMN('2024_PAPI_Indicators'!N50),0)</f>
        <v>2.43745327</v>
      </c>
      <c r="Q51" s="13">
        <f>VLOOKUP($A51,'2024_PAPI_Indicators'!$A$2:$BL$183,COLUMN('2024_PAPI_Indicators'!O50),0)</f>
        <v>2.274747849</v>
      </c>
      <c r="R51" s="13">
        <f>VLOOKUP($A51,'2024_PAPI_Indicators'!$A$2:$BL$183,COLUMN('2024_PAPI_Indicators'!P50),0)</f>
        <v>2.410907745</v>
      </c>
      <c r="S51" s="13">
        <f>VLOOKUP($A51,'2024_PAPI_Indicators'!$A$2:$BL$183,COLUMN('2024_PAPI_Indicators'!Q50),0)</f>
        <v>2.390394926</v>
      </c>
      <c r="T51" s="14" t="str">
        <f>VLOOKUP($A51,'2024_PAPI_Indicators'!$A$2:$BL$183,COLUMN('2024_PAPI_Indicators'!R50),0)</f>
        <v/>
      </c>
      <c r="U51" s="13">
        <f>VLOOKUP($A51,'2024_PAPI_Indicators'!$A$2:$BL$183,COLUMN('2024_PAPI_Indicators'!S50),0)</f>
        <v>2.359974384</v>
      </c>
      <c r="V51" s="13">
        <f>VLOOKUP($A51,'2024_PAPI_Indicators'!$A$2:$BL$183,COLUMN('2024_PAPI_Indicators'!T50),0)</f>
        <v>2.359863997</v>
      </c>
      <c r="W51" s="13">
        <f>VLOOKUP($A51,'2024_PAPI_Indicators'!$A$2:$BL$183,COLUMN('2024_PAPI_Indicators'!U50),0)</f>
        <v>2.356878996</v>
      </c>
      <c r="X51" s="13">
        <f>VLOOKUP($A51,'2024_PAPI_Indicators'!$A$2:$BL$183,COLUMN('2024_PAPI_Indicators'!V50),0)</f>
        <v>2.357382298</v>
      </c>
      <c r="Y51" s="13">
        <f>VLOOKUP($A51,'2024_PAPI_Indicators'!$A$2:$BL$183,COLUMN('2024_PAPI_Indicators'!W50),0)</f>
        <v>2.269842863</v>
      </c>
      <c r="Z51" s="13">
        <f>VLOOKUP($A51,'2024_PAPI_Indicators'!$A$2:$BL$183,COLUMN('2024_PAPI_Indicators'!X50),0)</f>
        <v>2.258842468</v>
      </c>
      <c r="AA51" s="13">
        <f>VLOOKUP($A51,'2024_PAPI_Indicators'!$A$2:$BL$183,COLUMN('2024_PAPI_Indicators'!Y50),0)</f>
        <v>2.287319422</v>
      </c>
      <c r="AB51" s="13">
        <f>VLOOKUP($A51,'2024_PAPI_Indicators'!$A$2:$BL$183,COLUMN('2024_PAPI_Indicators'!Z50),0)</f>
        <v>2.22179389</v>
      </c>
      <c r="AC51" s="13">
        <f>VLOOKUP($A51,'2024_PAPI_Indicators'!$A$2:$BL$183,COLUMN('2024_PAPI_Indicators'!AA50),0)</f>
        <v>2.441503286</v>
      </c>
      <c r="AD51" s="13">
        <f>VLOOKUP($A51,'2024_PAPI_Indicators'!$A$2:$BL$183,COLUMN('2024_PAPI_Indicators'!AB50),0)</f>
        <v>2.284165382</v>
      </c>
      <c r="AE51" s="13">
        <f>VLOOKUP($A51,'2024_PAPI_Indicators'!$A$2:$BL$183,COLUMN('2024_PAPI_Indicators'!AC50),0)</f>
        <v>2.322636604</v>
      </c>
      <c r="AF51" s="13">
        <f>VLOOKUP($A51,'2024_PAPI_Indicators'!$A$2:$BL$183,COLUMN('2024_PAPI_Indicators'!AD50),0)</f>
        <v>2.380948544</v>
      </c>
      <c r="AG51" s="13">
        <f>VLOOKUP($A51,'2024_PAPI_Indicators'!$A$2:$BL$183,COLUMN('2024_PAPI_Indicators'!AE50),0)</f>
        <v>2.443101645</v>
      </c>
      <c r="AH51" s="13">
        <f>VLOOKUP($A51,'2024_PAPI_Indicators'!$A$2:$BL$183,COLUMN('2024_PAPI_Indicators'!AF50),0)</f>
        <v>2.378146172</v>
      </c>
      <c r="AI51" s="13">
        <f>VLOOKUP($A51,'2024_PAPI_Indicators'!$A$2:$BL$183,COLUMN('2024_PAPI_Indicators'!AG50),0)</f>
        <v>2.185194731</v>
      </c>
      <c r="AJ51" s="13">
        <f>VLOOKUP($A51,'2024_PAPI_Indicators'!$A$2:$BL$183,COLUMN('2024_PAPI_Indicators'!AH50),0)</f>
        <v>2.19440341</v>
      </c>
      <c r="AK51" s="13">
        <f>VLOOKUP($A51,'2024_PAPI_Indicators'!$A$2:$BL$183,COLUMN('2024_PAPI_Indicators'!AI50),0)</f>
        <v>2.037810564</v>
      </c>
      <c r="AL51" s="13">
        <f>VLOOKUP($A51,'2024_PAPI_Indicators'!$A$2:$BL$183,COLUMN('2024_PAPI_Indicators'!AJ50),0)</f>
        <v>2.537375212</v>
      </c>
      <c r="AM51" s="13">
        <f>VLOOKUP($A51,'2024_PAPI_Indicators'!$A$2:$BL$183,COLUMN('2024_PAPI_Indicators'!AK50),0)</f>
        <v>2.234072685</v>
      </c>
      <c r="AN51" s="13">
        <f>VLOOKUP($A51,'2024_PAPI_Indicators'!$A$2:$BL$183,COLUMN('2024_PAPI_Indicators'!AL50),0)</f>
        <v>2.236034155</v>
      </c>
      <c r="AO51" s="13">
        <f>VLOOKUP($A51,'2024_PAPI_Indicators'!$A$2:$BL$183,COLUMN('2024_PAPI_Indicators'!AM50),0)</f>
        <v>2.3100214</v>
      </c>
      <c r="AP51" s="13">
        <f>VLOOKUP($A51,'2024_PAPI_Indicators'!$A$2:$BL$183,COLUMN('2024_PAPI_Indicators'!AN50),0)</f>
        <v>2.381630659</v>
      </c>
      <c r="AQ51" s="13">
        <f>VLOOKUP($A51,'2024_PAPI_Indicators'!$A$2:$BL$183,COLUMN('2024_PAPI_Indicators'!AO50),0)</f>
        <v>2.427913904</v>
      </c>
      <c r="AR51" s="13">
        <f>VLOOKUP($A51,'2024_PAPI_Indicators'!$A$2:$BL$183,COLUMN('2024_PAPI_Indicators'!AP50),0)</f>
        <v>2.330652714</v>
      </c>
      <c r="AS51" s="13">
        <f>VLOOKUP($A51,'2024_PAPI_Indicators'!$A$2:$BL$183,COLUMN('2024_PAPI_Indicators'!AQ50),0)</f>
        <v>2.360106945</v>
      </c>
      <c r="AT51" s="13">
        <f>VLOOKUP($A51,'2024_PAPI_Indicators'!$A$2:$BL$183,COLUMN('2024_PAPI_Indicators'!AR50),0)</f>
        <v>2.289797068</v>
      </c>
      <c r="AU51" s="13">
        <f>VLOOKUP($A51,'2024_PAPI_Indicators'!$A$2:$BL$183,COLUMN('2024_PAPI_Indicators'!AS50),0)</f>
        <v>2.145582199</v>
      </c>
      <c r="AV51" s="13">
        <f>VLOOKUP($A51,'2024_PAPI_Indicators'!$A$2:$BL$183,COLUMN('2024_PAPI_Indicators'!AT50),0)</f>
        <v>2.14729023</v>
      </c>
      <c r="AW51" s="13">
        <f>VLOOKUP($A51,'2024_PAPI_Indicators'!$A$2:$BL$183,COLUMN('2024_PAPI_Indicators'!AU50),0)</f>
        <v>2.174921989</v>
      </c>
      <c r="AX51" s="13">
        <f>VLOOKUP($A51,'2024_PAPI_Indicators'!$A$2:$BL$183,COLUMN('2024_PAPI_Indicators'!AV50),0)</f>
        <v>2.291452885</v>
      </c>
      <c r="AY51" s="13">
        <f>VLOOKUP($A51,'2024_PAPI_Indicators'!$A$2:$BL$183,COLUMN('2024_PAPI_Indicators'!AW50),0)</f>
        <v>2.258813143</v>
      </c>
      <c r="AZ51" s="13">
        <f>VLOOKUP($A51,'2024_PAPI_Indicators'!$A$2:$BL$183,COLUMN('2024_PAPI_Indicators'!AX50),0)</f>
        <v>2.141769409</v>
      </c>
      <c r="BA51" s="13">
        <f>VLOOKUP($A51,'2024_PAPI_Indicators'!$A$2:$BL$183,COLUMN('2024_PAPI_Indicators'!AY50),0)</f>
        <v>2.229939222</v>
      </c>
      <c r="BB51" s="13">
        <f>VLOOKUP($A51,'2024_PAPI_Indicators'!$A$2:$BL$183,COLUMN('2024_PAPI_Indicators'!AZ50),0)</f>
        <v>2.061508894</v>
      </c>
      <c r="BC51" s="14" t="str">
        <f>VLOOKUP($A51,'2024_PAPI_Indicators'!$A$2:$BL$183,COLUMN('2024_PAPI_Indicators'!BA50),0)</f>
        <v/>
      </c>
      <c r="BD51" s="13">
        <f>VLOOKUP($A51,'2024_PAPI_Indicators'!$A$2:$BL$183,COLUMN('2024_PAPI_Indicators'!BB50),0)</f>
        <v>2.113313437</v>
      </c>
      <c r="BE51" s="13">
        <f>VLOOKUP($A51,'2024_PAPI_Indicators'!$A$2:$BL$183,COLUMN('2024_PAPI_Indicators'!BC50),0)</f>
        <v>2.254564047</v>
      </c>
      <c r="BF51" s="13">
        <f>VLOOKUP($A51,'2024_PAPI_Indicators'!$A$2:$BL$183,COLUMN('2024_PAPI_Indicators'!BD50),0)</f>
        <v>2.11148572</v>
      </c>
      <c r="BG51" s="13">
        <f>VLOOKUP($A51,'2024_PAPI_Indicators'!$A$2:$BL$183,COLUMN('2024_PAPI_Indicators'!BE50),0)</f>
        <v>2.29484725</v>
      </c>
      <c r="BH51" s="13">
        <f>VLOOKUP($A51,'2024_PAPI_Indicators'!$A$2:$BL$183,COLUMN('2024_PAPI_Indicators'!BF50),0)</f>
        <v>2.360337019</v>
      </c>
      <c r="BI51" s="13">
        <f>VLOOKUP($A51,'2024_PAPI_Indicators'!$A$2:$BL$183,COLUMN('2024_PAPI_Indicators'!BG50),0)</f>
        <v>2.187042713</v>
      </c>
      <c r="BJ51" s="13">
        <f>VLOOKUP($A51,'2024_PAPI_Indicators'!$A$2:$BL$183,COLUMN('2024_PAPI_Indicators'!BH50),0)</f>
        <v>2.084090948</v>
      </c>
      <c r="BK51" s="13">
        <f>VLOOKUP($A51,'2024_PAPI_Indicators'!$A$2:$BL$183,COLUMN('2024_PAPI_Indicators'!BI50),0)</f>
        <v>2.38557744</v>
      </c>
      <c r="BL51" s="13">
        <f>VLOOKUP($A51,'2024_PAPI_Indicators'!$A$2:$BL$183,COLUMN('2024_PAPI_Indicators'!BJ50),0)</f>
        <v>2.222769022</v>
      </c>
      <c r="BM51" s="13">
        <f>VLOOKUP($A51,'2024_PAPI_Indicators'!$A$2:$BL$183,COLUMN('2024_PAPI_Indicators'!BK50),0)</f>
        <v>2.218775511</v>
      </c>
      <c r="BN51" s="13">
        <f>VLOOKUP($A51,'2024_PAPI_Indicators'!$A$2:$BL$183,COLUMN('2024_PAPI_Indicators'!BL50),0)</f>
        <v>2.218708992</v>
      </c>
      <c r="BO51" s="11"/>
      <c r="BP51" s="11"/>
      <c r="BQ51" s="11"/>
      <c r="BR51" s="11"/>
      <c r="BS51" s="11"/>
    </row>
    <row r="52" ht="13.5" customHeight="1">
      <c r="A52" s="11" t="s">
        <v>170</v>
      </c>
      <c r="B52" s="11" t="s">
        <v>171</v>
      </c>
      <c r="C52" s="12" t="s">
        <v>83</v>
      </c>
      <c r="D52" s="24">
        <f>VLOOKUP($A52,'2024_PAPI_Indicators'!$A$2:$BL$183,COLUMN('2024_PAPI_Indicators'!B51),0)</f>
        <v>0.9182649255</v>
      </c>
      <c r="E52" s="24">
        <f>VLOOKUP($A52,'2024_PAPI_Indicators'!$A$2:$BL$183,COLUMN('2024_PAPI_Indicators'!C51),0)</f>
        <v>0.758458972</v>
      </c>
      <c r="F52" s="24">
        <f>VLOOKUP($A52,'2024_PAPI_Indicators'!$A$2:$BL$183,COLUMN('2024_PAPI_Indicators'!D51),0)</f>
        <v>0.6834721565</v>
      </c>
      <c r="G52" s="24">
        <f>VLOOKUP($A52,'2024_PAPI_Indicators'!$A$2:$BL$183,COLUMN('2024_PAPI_Indicators'!E51),0)</f>
        <v>0.8280837536</v>
      </c>
      <c r="H52" s="24">
        <f>VLOOKUP($A52,'2024_PAPI_Indicators'!$A$2:$BL$183,COLUMN('2024_PAPI_Indicators'!F51),0)</f>
        <v>0.7672842145</v>
      </c>
      <c r="I52" s="24">
        <f>VLOOKUP($A52,'2024_PAPI_Indicators'!$A$2:$BL$183,COLUMN('2024_PAPI_Indicators'!G51),0)</f>
        <v>0.8170143962</v>
      </c>
      <c r="J52" s="24">
        <f>VLOOKUP($A52,'2024_PAPI_Indicators'!$A$2:$BL$183,COLUMN('2024_PAPI_Indicators'!H51),0)</f>
        <v>0.7796106339</v>
      </c>
      <c r="K52" s="24">
        <f>VLOOKUP($A52,'2024_PAPI_Indicators'!$A$2:$BL$183,COLUMN('2024_PAPI_Indicators'!I51),0)</f>
        <v>0.863381207</v>
      </c>
      <c r="L52" s="24">
        <f>VLOOKUP($A52,'2024_PAPI_Indicators'!$A$2:$BL$183,COLUMN('2024_PAPI_Indicators'!J51),0)</f>
        <v>0.8823658228</v>
      </c>
      <c r="M52" s="24">
        <f>VLOOKUP($A52,'2024_PAPI_Indicators'!$A$2:$BL$183,COLUMN('2024_PAPI_Indicators'!K51),0)</f>
        <v>0.8777248263</v>
      </c>
      <c r="N52" s="24">
        <f>VLOOKUP($A52,'2024_PAPI_Indicators'!$A$2:$BL$183,COLUMN('2024_PAPI_Indicators'!L51),0)</f>
        <v>0.8746483326</v>
      </c>
      <c r="O52" s="24">
        <f>VLOOKUP($A52,'2024_PAPI_Indicators'!$A$2:$BL$183,COLUMN('2024_PAPI_Indicators'!M51),0)</f>
        <v>0.8006540537</v>
      </c>
      <c r="P52" s="24">
        <f>VLOOKUP($A52,'2024_PAPI_Indicators'!$A$2:$BL$183,COLUMN('2024_PAPI_Indicators'!N51),0)</f>
        <v>0.7749355435</v>
      </c>
      <c r="Q52" s="24">
        <f>VLOOKUP($A52,'2024_PAPI_Indicators'!$A$2:$BL$183,COLUMN('2024_PAPI_Indicators'!O51),0)</f>
        <v>0.9111609459</v>
      </c>
      <c r="R52" s="24">
        <f>VLOOKUP($A52,'2024_PAPI_Indicators'!$A$2:$BL$183,COLUMN('2024_PAPI_Indicators'!P51),0)</f>
        <v>0.8810777068</v>
      </c>
      <c r="S52" s="24">
        <f>VLOOKUP($A52,'2024_PAPI_Indicators'!$A$2:$BL$183,COLUMN('2024_PAPI_Indicators'!Q51),0)</f>
        <v>0.8761402369</v>
      </c>
      <c r="T52" s="25" t="str">
        <f>VLOOKUP($A52,'2024_PAPI_Indicators'!$A$2:$BL$183,COLUMN('2024_PAPI_Indicators'!R51),0)</f>
        <v/>
      </c>
      <c r="U52" s="24">
        <f>VLOOKUP($A52,'2024_PAPI_Indicators'!$A$2:$BL$183,COLUMN('2024_PAPI_Indicators'!S51),0)</f>
        <v>0.9076669216</v>
      </c>
      <c r="V52" s="24">
        <f>VLOOKUP($A52,'2024_PAPI_Indicators'!$A$2:$BL$183,COLUMN('2024_PAPI_Indicators'!T51),0)</f>
        <v>0.8760822415</v>
      </c>
      <c r="W52" s="24">
        <f>VLOOKUP($A52,'2024_PAPI_Indicators'!$A$2:$BL$183,COLUMN('2024_PAPI_Indicators'!U51),0)</f>
        <v>0.7282051444</v>
      </c>
      <c r="X52" s="24">
        <f>VLOOKUP($A52,'2024_PAPI_Indicators'!$A$2:$BL$183,COLUMN('2024_PAPI_Indicators'!V51),0)</f>
        <v>0.869520545</v>
      </c>
      <c r="Y52" s="24">
        <f>VLOOKUP($A52,'2024_PAPI_Indicators'!$A$2:$BL$183,COLUMN('2024_PAPI_Indicators'!W51),0)</f>
        <v>0.9274479747</v>
      </c>
      <c r="Z52" s="24">
        <f>VLOOKUP($A52,'2024_PAPI_Indicators'!$A$2:$BL$183,COLUMN('2024_PAPI_Indicators'!X51),0)</f>
        <v>0.9278782606</v>
      </c>
      <c r="AA52" s="24">
        <f>VLOOKUP($A52,'2024_PAPI_Indicators'!$A$2:$BL$183,COLUMN('2024_PAPI_Indicators'!Y51),0)</f>
        <v>0.8665724397</v>
      </c>
      <c r="AB52" s="24">
        <f>VLOOKUP($A52,'2024_PAPI_Indicators'!$A$2:$BL$183,COLUMN('2024_PAPI_Indicators'!Z51),0)</f>
        <v>0.9445521832</v>
      </c>
      <c r="AC52" s="24">
        <f>VLOOKUP($A52,'2024_PAPI_Indicators'!$A$2:$BL$183,COLUMN('2024_PAPI_Indicators'!AA51),0)</f>
        <v>0.9090280533</v>
      </c>
      <c r="AD52" s="24">
        <f>VLOOKUP($A52,'2024_PAPI_Indicators'!$A$2:$BL$183,COLUMN('2024_PAPI_Indicators'!AB51),0)</f>
        <v>0.8728981018</v>
      </c>
      <c r="AE52" s="24">
        <f>VLOOKUP($A52,'2024_PAPI_Indicators'!$A$2:$BL$183,COLUMN('2024_PAPI_Indicators'!AC51),0)</f>
        <v>0.8683489561</v>
      </c>
      <c r="AF52" s="24">
        <f>VLOOKUP($A52,'2024_PAPI_Indicators'!$A$2:$BL$183,COLUMN('2024_PAPI_Indicators'!AD51),0)</f>
        <v>0.8708714247</v>
      </c>
      <c r="AG52" s="24">
        <f>VLOOKUP($A52,'2024_PAPI_Indicators'!$A$2:$BL$183,COLUMN('2024_PAPI_Indicators'!AE51),0)</f>
        <v>0.8675062656</v>
      </c>
      <c r="AH52" s="24">
        <f>VLOOKUP($A52,'2024_PAPI_Indicators'!$A$2:$BL$183,COLUMN('2024_PAPI_Indicators'!AF51),0)</f>
        <v>0.8721119761</v>
      </c>
      <c r="AI52" s="24">
        <f>VLOOKUP($A52,'2024_PAPI_Indicators'!$A$2:$BL$183,COLUMN('2024_PAPI_Indicators'!AG51),0)</f>
        <v>0.8600608706</v>
      </c>
      <c r="AJ52" s="24">
        <f>VLOOKUP($A52,'2024_PAPI_Indicators'!$A$2:$BL$183,COLUMN('2024_PAPI_Indicators'!AH51),0)</f>
        <v>0.8287644386</v>
      </c>
      <c r="AK52" s="24">
        <f>VLOOKUP($A52,'2024_PAPI_Indicators'!$A$2:$BL$183,COLUMN('2024_PAPI_Indicators'!AI51),0)</f>
        <v>0.8689581752</v>
      </c>
      <c r="AL52" s="24">
        <f>VLOOKUP($A52,'2024_PAPI_Indicators'!$A$2:$BL$183,COLUMN('2024_PAPI_Indicators'!AJ51),0)</f>
        <v>0.8238563538</v>
      </c>
      <c r="AM52" s="24">
        <f>VLOOKUP($A52,'2024_PAPI_Indicators'!$A$2:$BL$183,COLUMN('2024_PAPI_Indicators'!AK51),0)</f>
        <v>0.7127582431</v>
      </c>
      <c r="AN52" s="24">
        <f>VLOOKUP($A52,'2024_PAPI_Indicators'!$A$2:$BL$183,COLUMN('2024_PAPI_Indicators'!AL51),0)</f>
        <v>0.8971634507</v>
      </c>
      <c r="AO52" s="24">
        <f>VLOOKUP($A52,'2024_PAPI_Indicators'!$A$2:$BL$183,COLUMN('2024_PAPI_Indicators'!AM51),0)</f>
        <v>0.7578706741</v>
      </c>
      <c r="AP52" s="24">
        <f>VLOOKUP($A52,'2024_PAPI_Indicators'!$A$2:$BL$183,COLUMN('2024_PAPI_Indicators'!AN51),0)</f>
        <v>0.8410471678</v>
      </c>
      <c r="AQ52" s="24">
        <f>VLOOKUP($A52,'2024_PAPI_Indicators'!$A$2:$BL$183,COLUMN('2024_PAPI_Indicators'!AO51),0)</f>
        <v>0.8092892766</v>
      </c>
      <c r="AR52" s="24">
        <f>VLOOKUP($A52,'2024_PAPI_Indicators'!$A$2:$BL$183,COLUMN('2024_PAPI_Indicators'!AP51),0)</f>
        <v>0.8305377364</v>
      </c>
      <c r="AS52" s="24">
        <f>VLOOKUP($A52,'2024_PAPI_Indicators'!$A$2:$BL$183,COLUMN('2024_PAPI_Indicators'!AQ51),0)</f>
        <v>0.8340585828</v>
      </c>
      <c r="AT52" s="24">
        <f>VLOOKUP($A52,'2024_PAPI_Indicators'!$A$2:$BL$183,COLUMN('2024_PAPI_Indicators'!AR51),0)</f>
        <v>0.8634595275</v>
      </c>
      <c r="AU52" s="24">
        <f>VLOOKUP($A52,'2024_PAPI_Indicators'!$A$2:$BL$183,COLUMN('2024_PAPI_Indicators'!AS51),0)</f>
        <v>0.7502265573</v>
      </c>
      <c r="AV52" s="24">
        <f>VLOOKUP($A52,'2024_PAPI_Indicators'!$A$2:$BL$183,COLUMN('2024_PAPI_Indicators'!AT51),0)</f>
        <v>0.7600009441</v>
      </c>
      <c r="AW52" s="24">
        <f>VLOOKUP($A52,'2024_PAPI_Indicators'!$A$2:$BL$183,COLUMN('2024_PAPI_Indicators'!AU51),0)</f>
        <v>0.8498626351</v>
      </c>
      <c r="AX52" s="24">
        <f>VLOOKUP($A52,'2024_PAPI_Indicators'!$A$2:$BL$183,COLUMN('2024_PAPI_Indicators'!AV51),0)</f>
        <v>0.870936811</v>
      </c>
      <c r="AY52" s="24">
        <f>VLOOKUP($A52,'2024_PAPI_Indicators'!$A$2:$BL$183,COLUMN('2024_PAPI_Indicators'!AW51),0)</f>
        <v>0.7844781876</v>
      </c>
      <c r="AZ52" s="24">
        <f>VLOOKUP($A52,'2024_PAPI_Indicators'!$A$2:$BL$183,COLUMN('2024_PAPI_Indicators'!AX51),0)</f>
        <v>0.847601831</v>
      </c>
      <c r="BA52" s="24">
        <f>VLOOKUP($A52,'2024_PAPI_Indicators'!$A$2:$BL$183,COLUMN('2024_PAPI_Indicators'!AY51),0)</f>
        <v>0.8004179597</v>
      </c>
      <c r="BB52" s="24">
        <f>VLOOKUP($A52,'2024_PAPI_Indicators'!$A$2:$BL$183,COLUMN('2024_PAPI_Indicators'!AZ51),0)</f>
        <v>0.7072987556</v>
      </c>
      <c r="BC52" s="25" t="str">
        <f>VLOOKUP($A52,'2024_PAPI_Indicators'!$A$2:$BL$183,COLUMN('2024_PAPI_Indicators'!BA51),0)</f>
        <v/>
      </c>
      <c r="BD52" s="24">
        <f>VLOOKUP($A52,'2024_PAPI_Indicators'!$A$2:$BL$183,COLUMN('2024_PAPI_Indicators'!BB51),0)</f>
        <v>0.7810071707</v>
      </c>
      <c r="BE52" s="24">
        <f>VLOOKUP($A52,'2024_PAPI_Indicators'!$A$2:$BL$183,COLUMN('2024_PAPI_Indicators'!BC51),0)</f>
        <v>0.8298006058</v>
      </c>
      <c r="BF52" s="24">
        <f>VLOOKUP($A52,'2024_PAPI_Indicators'!$A$2:$BL$183,COLUMN('2024_PAPI_Indicators'!BD51),0)</f>
        <v>0.7961630821</v>
      </c>
      <c r="BG52" s="24">
        <f>VLOOKUP($A52,'2024_PAPI_Indicators'!$A$2:$BL$183,COLUMN('2024_PAPI_Indicators'!BE51),0)</f>
        <v>0.9475205541</v>
      </c>
      <c r="BH52" s="24">
        <f>VLOOKUP($A52,'2024_PAPI_Indicators'!$A$2:$BL$183,COLUMN('2024_PAPI_Indicators'!BF51),0)</f>
        <v>0.9491023421</v>
      </c>
      <c r="BI52" s="24">
        <f>VLOOKUP($A52,'2024_PAPI_Indicators'!$A$2:$BL$183,COLUMN('2024_PAPI_Indicators'!BG51),0)</f>
        <v>0.9123752117</v>
      </c>
      <c r="BJ52" s="24">
        <f>VLOOKUP($A52,'2024_PAPI_Indicators'!$A$2:$BL$183,COLUMN('2024_PAPI_Indicators'!BH51),0)</f>
        <v>0.7279424071</v>
      </c>
      <c r="BK52" s="24">
        <f>VLOOKUP($A52,'2024_PAPI_Indicators'!$A$2:$BL$183,COLUMN('2024_PAPI_Indicators'!BI51),0)</f>
        <v>0.6727810502</v>
      </c>
      <c r="BL52" s="24">
        <f>VLOOKUP($A52,'2024_PAPI_Indicators'!$A$2:$BL$183,COLUMN('2024_PAPI_Indicators'!BJ51),0)</f>
        <v>0.9363554716</v>
      </c>
      <c r="BM52" s="24">
        <f>VLOOKUP($A52,'2024_PAPI_Indicators'!$A$2:$BL$183,COLUMN('2024_PAPI_Indicators'!BK51),0)</f>
        <v>0.817091763</v>
      </c>
      <c r="BN52" s="24">
        <f>VLOOKUP($A52,'2024_PAPI_Indicators'!$A$2:$BL$183,COLUMN('2024_PAPI_Indicators'!BL51),0)</f>
        <v>0.837985456</v>
      </c>
      <c r="BO52" s="11"/>
      <c r="BP52" s="11"/>
      <c r="BQ52" s="11"/>
      <c r="BR52" s="11"/>
      <c r="BS52" s="11"/>
    </row>
    <row r="53" ht="13.5" customHeight="1">
      <c r="A53" s="11" t="s">
        <v>172</v>
      </c>
      <c r="B53" s="11" t="s">
        <v>173</v>
      </c>
      <c r="C53" s="12" t="s">
        <v>83</v>
      </c>
      <c r="D53" s="24">
        <f>VLOOKUP($A53,'2024_PAPI_Indicators'!$A$2:$BL$183,COLUMN('2024_PAPI_Indicators'!B52),0)</f>
        <v>0.1421684921</v>
      </c>
      <c r="E53" s="24">
        <f>VLOOKUP($A53,'2024_PAPI_Indicators'!$A$2:$BL$183,COLUMN('2024_PAPI_Indicators'!C52),0)</f>
        <v>0.3042202592</v>
      </c>
      <c r="F53" s="24">
        <f>VLOOKUP($A53,'2024_PAPI_Indicators'!$A$2:$BL$183,COLUMN('2024_PAPI_Indicators'!D52),0)</f>
        <v>0.1348002553</v>
      </c>
      <c r="G53" s="24">
        <f>VLOOKUP($A53,'2024_PAPI_Indicators'!$A$2:$BL$183,COLUMN('2024_PAPI_Indicators'!E52),0)</f>
        <v>0.2331078649</v>
      </c>
      <c r="H53" s="24">
        <f>VLOOKUP($A53,'2024_PAPI_Indicators'!$A$2:$BL$183,COLUMN('2024_PAPI_Indicators'!F52),0)</f>
        <v>0.2547525465</v>
      </c>
      <c r="I53" s="24">
        <f>VLOOKUP($A53,'2024_PAPI_Indicators'!$A$2:$BL$183,COLUMN('2024_PAPI_Indicators'!G52),0)</f>
        <v>0.3536783159</v>
      </c>
      <c r="J53" s="24">
        <f>VLOOKUP($A53,'2024_PAPI_Indicators'!$A$2:$BL$183,COLUMN('2024_PAPI_Indicators'!H52),0)</f>
        <v>0.3579482734</v>
      </c>
      <c r="K53" s="24">
        <f>VLOOKUP($A53,'2024_PAPI_Indicators'!$A$2:$BL$183,COLUMN('2024_PAPI_Indicators'!I52),0)</f>
        <v>0.5660924911</v>
      </c>
      <c r="L53" s="24">
        <f>VLOOKUP($A53,'2024_PAPI_Indicators'!$A$2:$BL$183,COLUMN('2024_PAPI_Indicators'!J52),0)</f>
        <v>0.1766721159</v>
      </c>
      <c r="M53" s="24">
        <f>VLOOKUP($A53,'2024_PAPI_Indicators'!$A$2:$BL$183,COLUMN('2024_PAPI_Indicators'!K52),0)</f>
        <v>0.200000003</v>
      </c>
      <c r="N53" s="24">
        <f>VLOOKUP($A53,'2024_PAPI_Indicators'!$A$2:$BL$183,COLUMN('2024_PAPI_Indicators'!L52),0)</f>
        <v>0.1358373016</v>
      </c>
      <c r="O53" s="24">
        <f>VLOOKUP($A53,'2024_PAPI_Indicators'!$A$2:$BL$183,COLUMN('2024_PAPI_Indicators'!M52),0)</f>
        <v>0.3704627156</v>
      </c>
      <c r="P53" s="24">
        <f>VLOOKUP($A53,'2024_PAPI_Indicators'!$A$2:$BL$183,COLUMN('2024_PAPI_Indicators'!N52),0)</f>
        <v>0.3141982853</v>
      </c>
      <c r="Q53" s="24">
        <f>VLOOKUP($A53,'2024_PAPI_Indicators'!$A$2:$BL$183,COLUMN('2024_PAPI_Indicators'!O52),0)</f>
        <v>0.2911780179</v>
      </c>
      <c r="R53" s="24">
        <f>VLOOKUP($A53,'2024_PAPI_Indicators'!$A$2:$BL$183,COLUMN('2024_PAPI_Indicators'!P52),0)</f>
        <v>0.1192823201</v>
      </c>
      <c r="S53" s="24">
        <f>VLOOKUP($A53,'2024_PAPI_Indicators'!$A$2:$BL$183,COLUMN('2024_PAPI_Indicators'!Q52),0)</f>
        <v>0.2918316126</v>
      </c>
      <c r="T53" s="25" t="str">
        <f>VLOOKUP($A53,'2024_PAPI_Indicators'!$A$2:$BL$183,COLUMN('2024_PAPI_Indicators'!R52),0)</f>
        <v/>
      </c>
      <c r="U53" s="24">
        <f>VLOOKUP($A53,'2024_PAPI_Indicators'!$A$2:$BL$183,COLUMN('2024_PAPI_Indicators'!S52),0)</f>
        <v>0.09947959334</v>
      </c>
      <c r="V53" s="24">
        <f>VLOOKUP($A53,'2024_PAPI_Indicators'!$A$2:$BL$183,COLUMN('2024_PAPI_Indicators'!T52),0)</f>
        <v>0.02220383845</v>
      </c>
      <c r="W53" s="24">
        <f>VLOOKUP($A53,'2024_PAPI_Indicators'!$A$2:$BL$183,COLUMN('2024_PAPI_Indicators'!U52),0)</f>
        <v>0.413241148</v>
      </c>
      <c r="X53" s="24">
        <f>VLOOKUP($A53,'2024_PAPI_Indicators'!$A$2:$BL$183,COLUMN('2024_PAPI_Indicators'!V52),0)</f>
        <v>0.8014327288</v>
      </c>
      <c r="Y53" s="24">
        <f>VLOOKUP($A53,'2024_PAPI_Indicators'!$A$2:$BL$183,COLUMN('2024_PAPI_Indicators'!W52),0)</f>
        <v>0.1662555337</v>
      </c>
      <c r="Z53" s="24">
        <f>VLOOKUP($A53,'2024_PAPI_Indicators'!$A$2:$BL$183,COLUMN('2024_PAPI_Indicators'!X52),0)</f>
        <v>0</v>
      </c>
      <c r="AA53" s="24">
        <f>VLOOKUP($A53,'2024_PAPI_Indicators'!$A$2:$BL$183,COLUMN('2024_PAPI_Indicators'!Y52),0)</f>
        <v>0.3000000119</v>
      </c>
      <c r="AB53" s="24">
        <f>VLOOKUP($A53,'2024_PAPI_Indicators'!$A$2:$BL$183,COLUMN('2024_PAPI_Indicators'!Z52),0)</f>
        <v>1</v>
      </c>
      <c r="AC53" s="24">
        <f>VLOOKUP($A53,'2024_PAPI_Indicators'!$A$2:$BL$183,COLUMN('2024_PAPI_Indicators'!AA52),0)</f>
        <v>0.07804253697</v>
      </c>
      <c r="AD53" s="24">
        <f>VLOOKUP($A53,'2024_PAPI_Indicators'!$A$2:$BL$183,COLUMN('2024_PAPI_Indicators'!AB52),0)</f>
        <v>0.1605927199</v>
      </c>
      <c r="AE53" s="24">
        <f>VLOOKUP($A53,'2024_PAPI_Indicators'!$A$2:$BL$183,COLUMN('2024_PAPI_Indicators'!AC52),0)</f>
        <v>0.7392598391</v>
      </c>
      <c r="AF53" s="24">
        <f>VLOOKUP($A53,'2024_PAPI_Indicators'!$A$2:$BL$183,COLUMN('2024_PAPI_Indicators'!AD52),0)</f>
        <v>0.2769834101</v>
      </c>
      <c r="AG53" s="24">
        <f>VLOOKUP($A53,'2024_PAPI_Indicators'!$A$2:$BL$183,COLUMN('2024_PAPI_Indicators'!AE52),0)</f>
        <v>0.4701573253</v>
      </c>
      <c r="AH53" s="24">
        <f>VLOOKUP($A53,'2024_PAPI_Indicators'!$A$2:$BL$183,COLUMN('2024_PAPI_Indicators'!AF52),0)</f>
        <v>0.1133004576</v>
      </c>
      <c r="AI53" s="24">
        <f>VLOOKUP($A53,'2024_PAPI_Indicators'!$A$2:$BL$183,COLUMN('2024_PAPI_Indicators'!AG52),0)</f>
        <v>0</v>
      </c>
      <c r="AJ53" s="24">
        <f>VLOOKUP($A53,'2024_PAPI_Indicators'!$A$2:$BL$183,COLUMN('2024_PAPI_Indicators'!AH52),0)</f>
        <v>0.2027425617</v>
      </c>
      <c r="AK53" s="24">
        <f>VLOOKUP($A53,'2024_PAPI_Indicators'!$A$2:$BL$183,COLUMN('2024_PAPI_Indicators'!AI52),0)</f>
        <v>1</v>
      </c>
      <c r="AL53" s="24">
        <f>VLOOKUP($A53,'2024_PAPI_Indicators'!$A$2:$BL$183,COLUMN('2024_PAPI_Indicators'!AJ52),0)</f>
        <v>0.607580483</v>
      </c>
      <c r="AM53" s="24">
        <f>VLOOKUP($A53,'2024_PAPI_Indicators'!$A$2:$BL$183,COLUMN('2024_PAPI_Indicators'!AK52),0)</f>
        <v>0.1632475406</v>
      </c>
      <c r="AN53" s="24">
        <f>VLOOKUP($A53,'2024_PAPI_Indicators'!$A$2:$BL$183,COLUMN('2024_PAPI_Indicators'!AL52),0)</f>
        <v>0.1580694616</v>
      </c>
      <c r="AO53" s="24">
        <f>VLOOKUP($A53,'2024_PAPI_Indicators'!$A$2:$BL$183,COLUMN('2024_PAPI_Indicators'!AM52),0)</f>
        <v>0.2450703382</v>
      </c>
      <c r="AP53" s="24">
        <f>VLOOKUP($A53,'2024_PAPI_Indicators'!$A$2:$BL$183,COLUMN('2024_PAPI_Indicators'!AN52),0)</f>
        <v>0.3224089742</v>
      </c>
      <c r="AQ53" s="24">
        <f>VLOOKUP($A53,'2024_PAPI_Indicators'!$A$2:$BL$183,COLUMN('2024_PAPI_Indicators'!AO52),0)</f>
        <v>0.1158005595</v>
      </c>
      <c r="AR53" s="24">
        <f>VLOOKUP($A53,'2024_PAPI_Indicators'!$A$2:$BL$183,COLUMN('2024_PAPI_Indicators'!AP52),0)</f>
        <v>0.05182840675</v>
      </c>
      <c r="AS53" s="24">
        <f>VLOOKUP($A53,'2024_PAPI_Indicators'!$A$2:$BL$183,COLUMN('2024_PAPI_Indicators'!AQ52),0)</f>
        <v>0.2284583151</v>
      </c>
      <c r="AT53" s="24">
        <f>VLOOKUP($A53,'2024_PAPI_Indicators'!$A$2:$BL$183,COLUMN('2024_PAPI_Indicators'!AR52),0)</f>
        <v>0.1838089079</v>
      </c>
      <c r="AU53" s="24">
        <f>VLOOKUP($A53,'2024_PAPI_Indicators'!$A$2:$BL$183,COLUMN('2024_PAPI_Indicators'!AS52),0)</f>
        <v>0.2403493375</v>
      </c>
      <c r="AV53" s="24">
        <f>VLOOKUP($A53,'2024_PAPI_Indicators'!$A$2:$BL$183,COLUMN('2024_PAPI_Indicators'!AT52),0)</f>
        <v>0.1167774647</v>
      </c>
      <c r="AW53" s="24">
        <f>VLOOKUP($A53,'2024_PAPI_Indicators'!$A$2:$BL$183,COLUMN('2024_PAPI_Indicators'!AU52),0)</f>
        <v>0.3473900259</v>
      </c>
      <c r="AX53" s="24">
        <f>VLOOKUP($A53,'2024_PAPI_Indicators'!$A$2:$BL$183,COLUMN('2024_PAPI_Indicators'!AV52),0)</f>
        <v>0.4898305535</v>
      </c>
      <c r="AY53" s="24">
        <f>VLOOKUP($A53,'2024_PAPI_Indicators'!$A$2:$BL$183,COLUMN('2024_PAPI_Indicators'!AW52),0)</f>
        <v>0.3549703956</v>
      </c>
      <c r="AZ53" s="24">
        <f>VLOOKUP($A53,'2024_PAPI_Indicators'!$A$2:$BL$183,COLUMN('2024_PAPI_Indicators'!AX52),0)</f>
        <v>0.4386309683</v>
      </c>
      <c r="BA53" s="24">
        <f>VLOOKUP($A53,'2024_PAPI_Indicators'!$A$2:$BL$183,COLUMN('2024_PAPI_Indicators'!AY52),0)</f>
        <v>0.1303434521</v>
      </c>
      <c r="BB53" s="24">
        <f>VLOOKUP($A53,'2024_PAPI_Indicators'!$A$2:$BL$183,COLUMN('2024_PAPI_Indicators'!AZ52),0)</f>
        <v>0.4584805667</v>
      </c>
      <c r="BC53" s="25" t="str">
        <f>VLOOKUP($A53,'2024_PAPI_Indicators'!$A$2:$BL$183,COLUMN('2024_PAPI_Indicators'!BA52),0)</f>
        <v/>
      </c>
      <c r="BD53" s="24">
        <f>VLOOKUP($A53,'2024_PAPI_Indicators'!$A$2:$BL$183,COLUMN('2024_PAPI_Indicators'!BB52),0)</f>
        <v>0</v>
      </c>
      <c r="BE53" s="24">
        <f>VLOOKUP($A53,'2024_PAPI_Indicators'!$A$2:$BL$183,COLUMN('2024_PAPI_Indicators'!BC52),0)</f>
        <v>0.6454820037</v>
      </c>
      <c r="BF53" s="24">
        <f>VLOOKUP($A53,'2024_PAPI_Indicators'!$A$2:$BL$183,COLUMN('2024_PAPI_Indicators'!BD52),0)</f>
        <v>0.2704531848</v>
      </c>
      <c r="BG53" s="24">
        <f>VLOOKUP($A53,'2024_PAPI_Indicators'!$A$2:$BL$183,COLUMN('2024_PAPI_Indicators'!BE52),0)</f>
        <v>0.5781054497</v>
      </c>
      <c r="BH53" s="24">
        <f>VLOOKUP($A53,'2024_PAPI_Indicators'!$A$2:$BL$183,COLUMN('2024_PAPI_Indicators'!BF52),0)</f>
        <v>0.5625386238</v>
      </c>
      <c r="BI53" s="24">
        <f>VLOOKUP($A53,'2024_PAPI_Indicators'!$A$2:$BL$183,COLUMN('2024_PAPI_Indicators'!BG52),0)</f>
        <v>0.136906147</v>
      </c>
      <c r="BJ53" s="24">
        <f>VLOOKUP($A53,'2024_PAPI_Indicators'!$A$2:$BL$183,COLUMN('2024_PAPI_Indicators'!BH52),0)</f>
        <v>0.2925546467</v>
      </c>
      <c r="BK53" s="24">
        <f>VLOOKUP($A53,'2024_PAPI_Indicators'!$A$2:$BL$183,COLUMN('2024_PAPI_Indicators'!BI52),0)</f>
        <v>0.2766653001</v>
      </c>
      <c r="BL53" s="24">
        <f>VLOOKUP($A53,'2024_PAPI_Indicators'!$A$2:$BL$183,COLUMN('2024_PAPI_Indicators'!BJ52),0)</f>
        <v>0.3899208009</v>
      </c>
      <c r="BM53" s="24">
        <f>VLOOKUP($A53,'2024_PAPI_Indicators'!$A$2:$BL$183,COLUMN('2024_PAPI_Indicators'!BK52),0)</f>
        <v>0.8086372018</v>
      </c>
      <c r="BN53" s="24">
        <f>VLOOKUP($A53,'2024_PAPI_Indicators'!$A$2:$BL$183,COLUMN('2024_PAPI_Indicators'!BL52),0)</f>
        <v>0.5476104617</v>
      </c>
      <c r="BO53" s="11"/>
      <c r="BP53" s="11"/>
      <c r="BQ53" s="11"/>
      <c r="BR53" s="11"/>
      <c r="BS53" s="11"/>
    </row>
    <row r="54" ht="13.5" customHeight="1">
      <c r="A54" s="11" t="s">
        <v>174</v>
      </c>
      <c r="B54" s="11" t="s">
        <v>175</v>
      </c>
      <c r="C54" s="12" t="s">
        <v>83</v>
      </c>
      <c r="D54" s="24">
        <f>VLOOKUP($A54,'2024_PAPI_Indicators'!$A$2:$BL$183,COLUMN('2024_PAPI_Indicators'!B53),0)</f>
        <v>0.67587924</v>
      </c>
      <c r="E54" s="24">
        <f>VLOOKUP($A54,'2024_PAPI_Indicators'!$A$2:$BL$183,COLUMN('2024_PAPI_Indicators'!C53),0)</f>
        <v>0.4235399067</v>
      </c>
      <c r="F54" s="24">
        <f>VLOOKUP($A54,'2024_PAPI_Indicators'!$A$2:$BL$183,COLUMN('2024_PAPI_Indicators'!D53),0)</f>
        <v>0.4144343734</v>
      </c>
      <c r="G54" s="24">
        <f>VLOOKUP($A54,'2024_PAPI_Indicators'!$A$2:$BL$183,COLUMN('2024_PAPI_Indicators'!E53),0)</f>
        <v>0.4654848576</v>
      </c>
      <c r="H54" s="24">
        <f>VLOOKUP($A54,'2024_PAPI_Indicators'!$A$2:$BL$183,COLUMN('2024_PAPI_Indicators'!F53),0)</f>
        <v>0.5332125425</v>
      </c>
      <c r="I54" s="24">
        <f>VLOOKUP($A54,'2024_PAPI_Indicators'!$A$2:$BL$183,COLUMN('2024_PAPI_Indicators'!G53),0)</f>
        <v>0.4197344184</v>
      </c>
      <c r="J54" s="24">
        <f>VLOOKUP($A54,'2024_PAPI_Indicators'!$A$2:$BL$183,COLUMN('2024_PAPI_Indicators'!H53),0)</f>
        <v>0.3882642984</v>
      </c>
      <c r="K54" s="24">
        <f>VLOOKUP($A54,'2024_PAPI_Indicators'!$A$2:$BL$183,COLUMN('2024_PAPI_Indicators'!I53),0)</f>
        <v>0.4794571996</v>
      </c>
      <c r="L54" s="24">
        <f>VLOOKUP($A54,'2024_PAPI_Indicators'!$A$2:$BL$183,COLUMN('2024_PAPI_Indicators'!J53),0)</f>
        <v>0.5496239066</v>
      </c>
      <c r="M54" s="24">
        <f>VLOOKUP($A54,'2024_PAPI_Indicators'!$A$2:$BL$183,COLUMN('2024_PAPI_Indicators'!K53),0)</f>
        <v>0.5110781193</v>
      </c>
      <c r="N54" s="24">
        <f>VLOOKUP($A54,'2024_PAPI_Indicators'!$A$2:$BL$183,COLUMN('2024_PAPI_Indicators'!L53),0)</f>
        <v>0.4912943244</v>
      </c>
      <c r="O54" s="24">
        <f>VLOOKUP($A54,'2024_PAPI_Indicators'!$A$2:$BL$183,COLUMN('2024_PAPI_Indicators'!M53),0)</f>
        <v>0.6763335466</v>
      </c>
      <c r="P54" s="24">
        <f>VLOOKUP($A54,'2024_PAPI_Indicators'!$A$2:$BL$183,COLUMN('2024_PAPI_Indicators'!N53),0)</f>
        <v>0.4845492244</v>
      </c>
      <c r="Q54" s="24">
        <f>VLOOKUP($A54,'2024_PAPI_Indicators'!$A$2:$BL$183,COLUMN('2024_PAPI_Indicators'!O53),0)</f>
        <v>0.6146851778</v>
      </c>
      <c r="R54" s="24">
        <f>VLOOKUP($A54,'2024_PAPI_Indicators'!$A$2:$BL$183,COLUMN('2024_PAPI_Indicators'!P53),0)</f>
        <v>0.5506409407</v>
      </c>
      <c r="S54" s="24">
        <f>VLOOKUP($A54,'2024_PAPI_Indicators'!$A$2:$BL$183,COLUMN('2024_PAPI_Indicators'!Q53),0)</f>
        <v>0.5238035321</v>
      </c>
      <c r="T54" s="25" t="str">
        <f>VLOOKUP($A54,'2024_PAPI_Indicators'!$A$2:$BL$183,COLUMN('2024_PAPI_Indicators'!R53),0)</f>
        <v/>
      </c>
      <c r="U54" s="24">
        <f>VLOOKUP($A54,'2024_PAPI_Indicators'!$A$2:$BL$183,COLUMN('2024_PAPI_Indicators'!S53),0)</f>
        <v>0.4960143864</v>
      </c>
      <c r="V54" s="24">
        <f>VLOOKUP($A54,'2024_PAPI_Indicators'!$A$2:$BL$183,COLUMN('2024_PAPI_Indicators'!T53),0)</f>
        <v>0.5339664817</v>
      </c>
      <c r="W54" s="24">
        <f>VLOOKUP($A54,'2024_PAPI_Indicators'!$A$2:$BL$183,COLUMN('2024_PAPI_Indicators'!U53),0)</f>
        <v>0.4956997037</v>
      </c>
      <c r="X54" s="24">
        <f>VLOOKUP($A54,'2024_PAPI_Indicators'!$A$2:$BL$183,COLUMN('2024_PAPI_Indicators'!V53),0)</f>
        <v>0.4809213281</v>
      </c>
      <c r="Y54" s="24">
        <f>VLOOKUP($A54,'2024_PAPI_Indicators'!$A$2:$BL$183,COLUMN('2024_PAPI_Indicators'!W53),0)</f>
        <v>0.5613675117</v>
      </c>
      <c r="Z54" s="24">
        <f>VLOOKUP($A54,'2024_PAPI_Indicators'!$A$2:$BL$183,COLUMN('2024_PAPI_Indicators'!X53),0)</f>
        <v>0.398732543</v>
      </c>
      <c r="AA54" s="24">
        <f>VLOOKUP($A54,'2024_PAPI_Indicators'!$A$2:$BL$183,COLUMN('2024_PAPI_Indicators'!Y53),0)</f>
        <v>0.5970529318</v>
      </c>
      <c r="AB54" s="24">
        <f>VLOOKUP($A54,'2024_PAPI_Indicators'!$A$2:$BL$183,COLUMN('2024_PAPI_Indicators'!Z53),0)</f>
        <v>0.5161437988</v>
      </c>
      <c r="AC54" s="24">
        <f>VLOOKUP($A54,'2024_PAPI_Indicators'!$A$2:$BL$183,COLUMN('2024_PAPI_Indicators'!AA53),0)</f>
        <v>0.4676307142</v>
      </c>
      <c r="AD54" s="24">
        <f>VLOOKUP($A54,'2024_PAPI_Indicators'!$A$2:$BL$183,COLUMN('2024_PAPI_Indicators'!AB53),0)</f>
        <v>0.4298861623</v>
      </c>
      <c r="AE54" s="24">
        <f>VLOOKUP($A54,'2024_PAPI_Indicators'!$A$2:$BL$183,COLUMN('2024_PAPI_Indicators'!AC53),0)</f>
        <v>0.5325546861</v>
      </c>
      <c r="AF54" s="24">
        <f>VLOOKUP($A54,'2024_PAPI_Indicators'!$A$2:$BL$183,COLUMN('2024_PAPI_Indicators'!AD53),0)</f>
        <v>0.5442633629</v>
      </c>
      <c r="AG54" s="24">
        <f>VLOOKUP($A54,'2024_PAPI_Indicators'!$A$2:$BL$183,COLUMN('2024_PAPI_Indicators'!AE53),0)</f>
        <v>0.4202482402</v>
      </c>
      <c r="AH54" s="24">
        <f>VLOOKUP($A54,'2024_PAPI_Indicators'!$A$2:$BL$183,COLUMN('2024_PAPI_Indicators'!AF53),0)</f>
        <v>0.4714256525</v>
      </c>
      <c r="AI54" s="24">
        <f>VLOOKUP($A54,'2024_PAPI_Indicators'!$A$2:$BL$183,COLUMN('2024_PAPI_Indicators'!AG53),0)</f>
        <v>0.4822048843</v>
      </c>
      <c r="AJ54" s="24">
        <f>VLOOKUP($A54,'2024_PAPI_Indicators'!$A$2:$BL$183,COLUMN('2024_PAPI_Indicators'!AH53),0)</f>
        <v>0.3683499098</v>
      </c>
      <c r="AK54" s="24">
        <f>VLOOKUP($A54,'2024_PAPI_Indicators'!$A$2:$BL$183,COLUMN('2024_PAPI_Indicators'!AI53),0)</f>
        <v>0.4227856994</v>
      </c>
      <c r="AL54" s="24">
        <f>VLOOKUP($A54,'2024_PAPI_Indicators'!$A$2:$BL$183,COLUMN('2024_PAPI_Indicators'!AJ53),0)</f>
        <v>0.449439466</v>
      </c>
      <c r="AM54" s="24">
        <f>VLOOKUP($A54,'2024_PAPI_Indicators'!$A$2:$BL$183,COLUMN('2024_PAPI_Indicators'!AK53),0)</f>
        <v>0.3439487219</v>
      </c>
      <c r="AN54" s="24">
        <f>VLOOKUP($A54,'2024_PAPI_Indicators'!$A$2:$BL$183,COLUMN('2024_PAPI_Indicators'!AL53),0)</f>
        <v>0.5594595671</v>
      </c>
      <c r="AO54" s="24">
        <f>VLOOKUP($A54,'2024_PAPI_Indicators'!$A$2:$BL$183,COLUMN('2024_PAPI_Indicators'!AM53),0)</f>
        <v>0.4744787216</v>
      </c>
      <c r="AP54" s="24">
        <f>VLOOKUP($A54,'2024_PAPI_Indicators'!$A$2:$BL$183,COLUMN('2024_PAPI_Indicators'!AN53),0)</f>
        <v>0.629529357</v>
      </c>
      <c r="AQ54" s="24">
        <f>VLOOKUP($A54,'2024_PAPI_Indicators'!$A$2:$BL$183,COLUMN('2024_PAPI_Indicators'!AO53),0)</f>
        <v>0.4267977774</v>
      </c>
      <c r="AR54" s="24">
        <f>VLOOKUP($A54,'2024_PAPI_Indicators'!$A$2:$BL$183,COLUMN('2024_PAPI_Indicators'!AP53),0)</f>
        <v>0.4117052853</v>
      </c>
      <c r="AS54" s="24">
        <f>VLOOKUP($A54,'2024_PAPI_Indicators'!$A$2:$BL$183,COLUMN('2024_PAPI_Indicators'!AQ53),0)</f>
        <v>0.5454242826</v>
      </c>
      <c r="AT54" s="24">
        <f>VLOOKUP($A54,'2024_PAPI_Indicators'!$A$2:$BL$183,COLUMN('2024_PAPI_Indicators'!AR53),0)</f>
        <v>0.3504528701</v>
      </c>
      <c r="AU54" s="24">
        <f>VLOOKUP($A54,'2024_PAPI_Indicators'!$A$2:$BL$183,COLUMN('2024_PAPI_Indicators'!AS53),0)</f>
        <v>0.4993319809</v>
      </c>
      <c r="AV54" s="24">
        <f>VLOOKUP($A54,'2024_PAPI_Indicators'!$A$2:$BL$183,COLUMN('2024_PAPI_Indicators'!AT53),0)</f>
        <v>0.5705220103</v>
      </c>
      <c r="AW54" s="24">
        <f>VLOOKUP($A54,'2024_PAPI_Indicators'!$A$2:$BL$183,COLUMN('2024_PAPI_Indicators'!AU53),0)</f>
        <v>0.7061747313</v>
      </c>
      <c r="AX54" s="24">
        <f>VLOOKUP($A54,'2024_PAPI_Indicators'!$A$2:$BL$183,COLUMN('2024_PAPI_Indicators'!AV53),0)</f>
        <v>0.6330688</v>
      </c>
      <c r="AY54" s="24">
        <f>VLOOKUP($A54,'2024_PAPI_Indicators'!$A$2:$BL$183,COLUMN('2024_PAPI_Indicators'!AW53),0)</f>
        <v>0.4592935145</v>
      </c>
      <c r="AZ54" s="24">
        <f>VLOOKUP($A54,'2024_PAPI_Indicators'!$A$2:$BL$183,COLUMN('2024_PAPI_Indicators'!AX53),0)</f>
        <v>0.5639731288</v>
      </c>
      <c r="BA54" s="24">
        <f>VLOOKUP($A54,'2024_PAPI_Indicators'!$A$2:$BL$183,COLUMN('2024_PAPI_Indicators'!AY53),0)</f>
        <v>0.5054135919</v>
      </c>
      <c r="BB54" s="24">
        <f>VLOOKUP($A54,'2024_PAPI_Indicators'!$A$2:$BL$183,COLUMN('2024_PAPI_Indicators'!AZ53),0)</f>
        <v>0.4064024687</v>
      </c>
      <c r="BC54" s="25" t="str">
        <f>VLOOKUP($A54,'2024_PAPI_Indicators'!$A$2:$BL$183,COLUMN('2024_PAPI_Indicators'!BA53),0)</f>
        <v/>
      </c>
      <c r="BD54" s="24">
        <f>VLOOKUP($A54,'2024_PAPI_Indicators'!$A$2:$BL$183,COLUMN('2024_PAPI_Indicators'!BB53),0)</f>
        <v>0.3778179586</v>
      </c>
      <c r="BE54" s="24">
        <f>VLOOKUP($A54,'2024_PAPI_Indicators'!$A$2:$BL$183,COLUMN('2024_PAPI_Indicators'!BC53),0)</f>
        <v>0.4153777063</v>
      </c>
      <c r="BF54" s="24">
        <f>VLOOKUP($A54,'2024_PAPI_Indicators'!$A$2:$BL$183,COLUMN('2024_PAPI_Indicators'!BD53),0)</f>
        <v>0.4613952339</v>
      </c>
      <c r="BG54" s="24">
        <f>VLOOKUP($A54,'2024_PAPI_Indicators'!$A$2:$BL$183,COLUMN('2024_PAPI_Indicators'!BE53),0)</f>
        <v>0.4478331506</v>
      </c>
      <c r="BH54" s="24">
        <f>VLOOKUP($A54,'2024_PAPI_Indicators'!$A$2:$BL$183,COLUMN('2024_PAPI_Indicators'!BF53),0)</f>
        <v>0.3742540479</v>
      </c>
      <c r="BI54" s="24">
        <f>VLOOKUP($A54,'2024_PAPI_Indicators'!$A$2:$BL$183,COLUMN('2024_PAPI_Indicators'!BG53),0)</f>
        <v>0.2295115888</v>
      </c>
      <c r="BJ54" s="24">
        <f>VLOOKUP($A54,'2024_PAPI_Indicators'!$A$2:$BL$183,COLUMN('2024_PAPI_Indicators'!BH53),0)</f>
        <v>0.4315128326</v>
      </c>
      <c r="BK54" s="24">
        <f>VLOOKUP($A54,'2024_PAPI_Indicators'!$A$2:$BL$183,COLUMN('2024_PAPI_Indicators'!BI53),0)</f>
        <v>0.4027891755</v>
      </c>
      <c r="BL54" s="24">
        <f>VLOOKUP($A54,'2024_PAPI_Indicators'!$A$2:$BL$183,COLUMN('2024_PAPI_Indicators'!BJ53),0)</f>
        <v>0.4693447948</v>
      </c>
      <c r="BM54" s="24">
        <f>VLOOKUP($A54,'2024_PAPI_Indicators'!$A$2:$BL$183,COLUMN('2024_PAPI_Indicators'!BK53),0)</f>
        <v>0.4640471041</v>
      </c>
      <c r="BN54" s="24">
        <f>VLOOKUP($A54,'2024_PAPI_Indicators'!$A$2:$BL$183,COLUMN('2024_PAPI_Indicators'!BL53),0)</f>
        <v>0.5182395577</v>
      </c>
      <c r="BO54" s="11"/>
      <c r="BP54" s="11"/>
      <c r="BQ54" s="11"/>
      <c r="BR54" s="11"/>
      <c r="BS54" s="11"/>
    </row>
    <row r="55" ht="13.5" customHeight="1">
      <c r="A55" s="15" t="s">
        <v>176</v>
      </c>
      <c r="B55" s="16" t="s">
        <v>177</v>
      </c>
      <c r="C55" s="17" t="s">
        <v>178</v>
      </c>
      <c r="D55" s="18">
        <f>VLOOKUP($A55,'2024_PAPI_Indicators'!$A$2:$BL$183,COLUMN('2024_PAPI_Indicators'!B54),0)</f>
        <v>4.362600803</v>
      </c>
      <c r="E55" s="18">
        <f>VLOOKUP($A55,'2024_PAPI_Indicators'!$A$2:$BL$183,COLUMN('2024_PAPI_Indicators'!C54),0)</f>
        <v>4.275051594</v>
      </c>
      <c r="F55" s="18">
        <f>VLOOKUP($A55,'2024_PAPI_Indicators'!$A$2:$BL$183,COLUMN('2024_PAPI_Indicators'!D54),0)</f>
        <v>4.211669445</v>
      </c>
      <c r="G55" s="18">
        <f>VLOOKUP($A55,'2024_PAPI_Indicators'!$A$2:$BL$183,COLUMN('2024_PAPI_Indicators'!E54),0)</f>
        <v>4.312431812</v>
      </c>
      <c r="H55" s="18">
        <f>VLOOKUP($A55,'2024_PAPI_Indicators'!$A$2:$BL$183,COLUMN('2024_PAPI_Indicators'!F54),0)</f>
        <v>4.289880753</v>
      </c>
      <c r="I55" s="18">
        <f>VLOOKUP($A55,'2024_PAPI_Indicators'!$A$2:$BL$183,COLUMN('2024_PAPI_Indicators'!G54),0)</f>
        <v>4.220093727</v>
      </c>
      <c r="J55" s="18">
        <f>VLOOKUP($A55,'2024_PAPI_Indicators'!$A$2:$BL$183,COLUMN('2024_PAPI_Indicators'!H54),0)</f>
        <v>4.221664429</v>
      </c>
      <c r="K55" s="18">
        <f>VLOOKUP($A55,'2024_PAPI_Indicators'!$A$2:$BL$183,COLUMN('2024_PAPI_Indicators'!I54),0)</f>
        <v>4.219032288</v>
      </c>
      <c r="L55" s="18">
        <f>VLOOKUP($A55,'2024_PAPI_Indicators'!$A$2:$BL$183,COLUMN('2024_PAPI_Indicators'!J54),0)</f>
        <v>4.46228075</v>
      </c>
      <c r="M55" s="18">
        <f>VLOOKUP($A55,'2024_PAPI_Indicators'!$A$2:$BL$183,COLUMN('2024_PAPI_Indicators'!K54),0)</f>
        <v>4.154719353</v>
      </c>
      <c r="N55" s="18">
        <f>VLOOKUP($A55,'2024_PAPI_Indicators'!$A$2:$BL$183,COLUMN('2024_PAPI_Indicators'!L54),0)</f>
        <v>4.263790607</v>
      </c>
      <c r="O55" s="18">
        <f>VLOOKUP($A55,'2024_PAPI_Indicators'!$A$2:$BL$183,COLUMN('2024_PAPI_Indicators'!M54),0)</f>
        <v>4.598509789</v>
      </c>
      <c r="P55" s="18">
        <f>VLOOKUP($A55,'2024_PAPI_Indicators'!$A$2:$BL$183,COLUMN('2024_PAPI_Indicators'!N54),0)</f>
        <v>4.403242111</v>
      </c>
      <c r="Q55" s="18">
        <f>VLOOKUP($A55,'2024_PAPI_Indicators'!$A$2:$BL$183,COLUMN('2024_PAPI_Indicators'!O54),0)</f>
        <v>4.344813347</v>
      </c>
      <c r="R55" s="18">
        <f>VLOOKUP($A55,'2024_PAPI_Indicators'!$A$2:$BL$183,COLUMN('2024_PAPI_Indicators'!P54),0)</f>
        <v>4.386430264</v>
      </c>
      <c r="S55" s="18">
        <f>VLOOKUP($A55,'2024_PAPI_Indicators'!$A$2:$BL$183,COLUMN('2024_PAPI_Indicators'!Q54),0)</f>
        <v>4.327082157</v>
      </c>
      <c r="T55" s="10" t="str">
        <f>VLOOKUP($A55,'2024_PAPI_Indicators'!$A$2:$BL$183,COLUMN('2024_PAPI_Indicators'!R54),0)</f>
        <v/>
      </c>
      <c r="U55" s="18">
        <f>VLOOKUP($A55,'2024_PAPI_Indicators'!$A$2:$BL$183,COLUMN('2024_PAPI_Indicators'!S54),0)</f>
        <v>4.357043743</v>
      </c>
      <c r="V55" s="18">
        <f>VLOOKUP($A55,'2024_PAPI_Indicators'!$A$2:$BL$183,COLUMN('2024_PAPI_Indicators'!T54),0)</f>
        <v>4.319250107</v>
      </c>
      <c r="W55" s="18">
        <f>VLOOKUP($A55,'2024_PAPI_Indicators'!$A$2:$BL$183,COLUMN('2024_PAPI_Indicators'!U54),0)</f>
        <v>4.127769947</v>
      </c>
      <c r="X55" s="18">
        <f>VLOOKUP($A55,'2024_PAPI_Indicators'!$A$2:$BL$183,COLUMN('2024_PAPI_Indicators'!V54),0)</f>
        <v>4.36914444</v>
      </c>
      <c r="Y55" s="18">
        <f>VLOOKUP($A55,'2024_PAPI_Indicators'!$A$2:$BL$183,COLUMN('2024_PAPI_Indicators'!W54),0)</f>
        <v>4.610137463</v>
      </c>
      <c r="Z55" s="18">
        <f>VLOOKUP($A55,'2024_PAPI_Indicators'!$A$2:$BL$183,COLUMN('2024_PAPI_Indicators'!X54),0)</f>
        <v>4.411416531</v>
      </c>
      <c r="AA55" s="18">
        <f>VLOOKUP($A55,'2024_PAPI_Indicators'!$A$2:$BL$183,COLUMN('2024_PAPI_Indicators'!Y54),0)</f>
        <v>4.258040428</v>
      </c>
      <c r="AB55" s="18">
        <f>VLOOKUP($A55,'2024_PAPI_Indicators'!$A$2:$BL$183,COLUMN('2024_PAPI_Indicators'!Z54),0)</f>
        <v>4.339326859</v>
      </c>
      <c r="AC55" s="18">
        <f>VLOOKUP($A55,'2024_PAPI_Indicators'!$A$2:$BL$183,COLUMN('2024_PAPI_Indicators'!AA54),0)</f>
        <v>4.484826565</v>
      </c>
      <c r="AD55" s="18">
        <f>VLOOKUP($A55,'2024_PAPI_Indicators'!$A$2:$BL$183,COLUMN('2024_PAPI_Indicators'!AB54),0)</f>
        <v>4.282999039</v>
      </c>
      <c r="AE55" s="18">
        <f>VLOOKUP($A55,'2024_PAPI_Indicators'!$A$2:$BL$183,COLUMN('2024_PAPI_Indicators'!AC54),0)</f>
        <v>4.564269543</v>
      </c>
      <c r="AF55" s="18">
        <f>VLOOKUP($A55,'2024_PAPI_Indicators'!$A$2:$BL$183,COLUMN('2024_PAPI_Indicators'!AD54),0)</f>
        <v>4.492395401</v>
      </c>
      <c r="AG55" s="18">
        <f>VLOOKUP($A55,'2024_PAPI_Indicators'!$A$2:$BL$183,COLUMN('2024_PAPI_Indicators'!AE54),0)</f>
        <v>4.314319611</v>
      </c>
      <c r="AH55" s="18">
        <f>VLOOKUP($A55,'2024_PAPI_Indicators'!$A$2:$BL$183,COLUMN('2024_PAPI_Indicators'!AF54),0)</f>
        <v>4.302932262</v>
      </c>
      <c r="AI55" s="18">
        <f>VLOOKUP($A55,'2024_PAPI_Indicators'!$A$2:$BL$183,COLUMN('2024_PAPI_Indicators'!AG54),0)</f>
        <v>4.386317253</v>
      </c>
      <c r="AJ55" s="18">
        <f>VLOOKUP($A55,'2024_PAPI_Indicators'!$A$2:$BL$183,COLUMN('2024_PAPI_Indicators'!AH54),0)</f>
        <v>3.976535797</v>
      </c>
      <c r="AK55" s="18">
        <f>VLOOKUP($A55,'2024_PAPI_Indicators'!$A$2:$BL$183,COLUMN('2024_PAPI_Indicators'!AI54),0)</f>
        <v>4.389740944</v>
      </c>
      <c r="AL55" s="18">
        <f>VLOOKUP($A55,'2024_PAPI_Indicators'!$A$2:$BL$183,COLUMN('2024_PAPI_Indicators'!AJ54),0)</f>
        <v>4.117840767</v>
      </c>
      <c r="AM55" s="18">
        <f>VLOOKUP($A55,'2024_PAPI_Indicators'!$A$2:$BL$183,COLUMN('2024_PAPI_Indicators'!AK54),0)</f>
        <v>4.130749226</v>
      </c>
      <c r="AN55" s="18">
        <f>VLOOKUP($A55,'2024_PAPI_Indicators'!$A$2:$BL$183,COLUMN('2024_PAPI_Indicators'!AL54),0)</f>
        <v>4.318063259</v>
      </c>
      <c r="AO55" s="18">
        <f>VLOOKUP($A55,'2024_PAPI_Indicators'!$A$2:$BL$183,COLUMN('2024_PAPI_Indicators'!AM54),0)</f>
        <v>4.477515221</v>
      </c>
      <c r="AP55" s="18">
        <f>VLOOKUP($A55,'2024_PAPI_Indicators'!$A$2:$BL$183,COLUMN('2024_PAPI_Indicators'!AN54),0)</f>
        <v>4.351754665</v>
      </c>
      <c r="AQ55" s="18">
        <f>VLOOKUP($A55,'2024_PAPI_Indicators'!$A$2:$BL$183,COLUMN('2024_PAPI_Indicators'!AO54),0)</f>
        <v>3.89091897</v>
      </c>
      <c r="AR55" s="18">
        <f>VLOOKUP($A55,'2024_PAPI_Indicators'!$A$2:$BL$183,COLUMN('2024_PAPI_Indicators'!AP54),0)</f>
        <v>4.177762032</v>
      </c>
      <c r="AS55" s="18">
        <f>VLOOKUP($A55,'2024_PAPI_Indicators'!$A$2:$BL$183,COLUMN('2024_PAPI_Indicators'!AQ54),0)</f>
        <v>4.32945776</v>
      </c>
      <c r="AT55" s="18">
        <f>VLOOKUP($A55,'2024_PAPI_Indicators'!$A$2:$BL$183,COLUMN('2024_PAPI_Indicators'!AR54),0)</f>
        <v>4.233317852</v>
      </c>
      <c r="AU55" s="18">
        <f>VLOOKUP($A55,'2024_PAPI_Indicators'!$A$2:$BL$183,COLUMN('2024_PAPI_Indicators'!AS54),0)</f>
        <v>4.365794182</v>
      </c>
      <c r="AV55" s="18">
        <f>VLOOKUP($A55,'2024_PAPI_Indicators'!$A$2:$BL$183,COLUMN('2024_PAPI_Indicators'!AT54),0)</f>
        <v>4.296006203</v>
      </c>
      <c r="AW55" s="18">
        <f>VLOOKUP($A55,'2024_PAPI_Indicators'!$A$2:$BL$183,COLUMN('2024_PAPI_Indicators'!AU54),0)</f>
        <v>4.481971264</v>
      </c>
      <c r="AX55" s="18">
        <f>VLOOKUP($A55,'2024_PAPI_Indicators'!$A$2:$BL$183,COLUMN('2024_PAPI_Indicators'!AV54),0)</f>
        <v>4.256371021</v>
      </c>
      <c r="AY55" s="18">
        <f>VLOOKUP($A55,'2024_PAPI_Indicators'!$A$2:$BL$183,COLUMN('2024_PAPI_Indicators'!AW54),0)</f>
        <v>4.269532204</v>
      </c>
      <c r="AZ55" s="18">
        <f>VLOOKUP($A55,'2024_PAPI_Indicators'!$A$2:$BL$183,COLUMN('2024_PAPI_Indicators'!AX54),0)</f>
        <v>4.363689899</v>
      </c>
      <c r="BA55" s="18">
        <f>VLOOKUP($A55,'2024_PAPI_Indicators'!$A$2:$BL$183,COLUMN('2024_PAPI_Indicators'!AY54),0)</f>
        <v>4.174640656</v>
      </c>
      <c r="BB55" s="18">
        <f>VLOOKUP($A55,'2024_PAPI_Indicators'!$A$2:$BL$183,COLUMN('2024_PAPI_Indicators'!AZ54),0)</f>
        <v>4.259685516</v>
      </c>
      <c r="BC55" s="10" t="str">
        <f>VLOOKUP($A55,'2024_PAPI_Indicators'!$A$2:$BL$183,COLUMN('2024_PAPI_Indicators'!BA54),0)</f>
        <v/>
      </c>
      <c r="BD55" s="18">
        <f>VLOOKUP($A55,'2024_PAPI_Indicators'!$A$2:$BL$183,COLUMN('2024_PAPI_Indicators'!BB54),0)</f>
        <v>4.306831837</v>
      </c>
      <c r="BE55" s="18">
        <f>VLOOKUP($A55,'2024_PAPI_Indicators'!$A$2:$BL$183,COLUMN('2024_PAPI_Indicators'!BC54),0)</f>
        <v>4.155826569</v>
      </c>
      <c r="BF55" s="18">
        <f>VLOOKUP($A55,'2024_PAPI_Indicators'!$A$2:$BL$183,COLUMN('2024_PAPI_Indicators'!BD54),0)</f>
        <v>3.952871084</v>
      </c>
      <c r="BG55" s="18">
        <f>VLOOKUP($A55,'2024_PAPI_Indicators'!$A$2:$BL$183,COLUMN('2024_PAPI_Indicators'!BE54),0)</f>
        <v>4.408047199</v>
      </c>
      <c r="BH55" s="18">
        <f>VLOOKUP($A55,'2024_PAPI_Indicators'!$A$2:$BL$183,COLUMN('2024_PAPI_Indicators'!BF54),0)</f>
        <v>3.996704817</v>
      </c>
      <c r="BI55" s="18">
        <f>VLOOKUP($A55,'2024_PAPI_Indicators'!$A$2:$BL$183,COLUMN('2024_PAPI_Indicators'!BG54),0)</f>
        <v>3.899757624</v>
      </c>
      <c r="BJ55" s="18">
        <f>VLOOKUP($A55,'2024_PAPI_Indicators'!$A$2:$BL$183,COLUMN('2024_PAPI_Indicators'!BH54),0)</f>
        <v>3.986304283</v>
      </c>
      <c r="BK55" s="18">
        <f>VLOOKUP($A55,'2024_PAPI_Indicators'!$A$2:$BL$183,COLUMN('2024_PAPI_Indicators'!BI54),0)</f>
        <v>4.297477245</v>
      </c>
      <c r="BL55" s="18">
        <f>VLOOKUP($A55,'2024_PAPI_Indicators'!$A$2:$BL$183,COLUMN('2024_PAPI_Indicators'!BJ54),0)</f>
        <v>4.189925194</v>
      </c>
      <c r="BM55" s="18">
        <f>VLOOKUP($A55,'2024_PAPI_Indicators'!$A$2:$BL$183,COLUMN('2024_PAPI_Indicators'!BK54),0)</f>
        <v>4.39691782</v>
      </c>
      <c r="BN55" s="18">
        <f>VLOOKUP($A55,'2024_PAPI_Indicators'!$A$2:$BL$183,COLUMN('2024_PAPI_Indicators'!BL54),0)</f>
        <v>4.587042332</v>
      </c>
      <c r="BO55" s="1"/>
      <c r="BP55" s="1"/>
      <c r="BQ55" s="1"/>
      <c r="BR55" s="1"/>
      <c r="BS55" s="1"/>
    </row>
    <row r="56" ht="13.5" customHeight="1">
      <c r="A56" s="19" t="s">
        <v>179</v>
      </c>
      <c r="B56" s="19" t="s">
        <v>180</v>
      </c>
      <c r="C56" s="20" t="s">
        <v>181</v>
      </c>
      <c r="D56" s="21">
        <f>VLOOKUP($A56,'2024_PAPI_Indicators'!$A$2:$BL$183,COLUMN('2024_PAPI_Indicators'!B55),0)</f>
        <v>2.017976284</v>
      </c>
      <c r="E56" s="21">
        <f>VLOOKUP($A56,'2024_PAPI_Indicators'!$A$2:$BL$183,COLUMN('2024_PAPI_Indicators'!C55),0)</f>
        <v>2.024729013</v>
      </c>
      <c r="F56" s="21">
        <f>VLOOKUP($A56,'2024_PAPI_Indicators'!$A$2:$BL$183,COLUMN('2024_PAPI_Indicators'!D55),0)</f>
        <v>1.98977685</v>
      </c>
      <c r="G56" s="21">
        <f>VLOOKUP($A56,'2024_PAPI_Indicators'!$A$2:$BL$183,COLUMN('2024_PAPI_Indicators'!E55),0)</f>
        <v>1.836263895</v>
      </c>
      <c r="H56" s="21">
        <f>VLOOKUP($A56,'2024_PAPI_Indicators'!$A$2:$BL$183,COLUMN('2024_PAPI_Indicators'!F55),0)</f>
        <v>1.832352638</v>
      </c>
      <c r="I56" s="21">
        <f>VLOOKUP($A56,'2024_PAPI_Indicators'!$A$2:$BL$183,COLUMN('2024_PAPI_Indicators'!G55),0)</f>
        <v>1.82892561</v>
      </c>
      <c r="J56" s="21">
        <f>VLOOKUP($A56,'2024_PAPI_Indicators'!$A$2:$BL$183,COLUMN('2024_PAPI_Indicators'!H55),0)</f>
        <v>2.024204254</v>
      </c>
      <c r="K56" s="21">
        <f>VLOOKUP($A56,'2024_PAPI_Indicators'!$A$2:$BL$183,COLUMN('2024_PAPI_Indicators'!I55),0)</f>
        <v>1.945608139</v>
      </c>
      <c r="L56" s="21">
        <f>VLOOKUP($A56,'2024_PAPI_Indicators'!$A$2:$BL$183,COLUMN('2024_PAPI_Indicators'!J55),0)</f>
        <v>2.11239624</v>
      </c>
      <c r="M56" s="21">
        <f>VLOOKUP($A56,'2024_PAPI_Indicators'!$A$2:$BL$183,COLUMN('2024_PAPI_Indicators'!K55),0)</f>
        <v>1.84858942</v>
      </c>
      <c r="N56" s="21">
        <f>VLOOKUP($A56,'2024_PAPI_Indicators'!$A$2:$BL$183,COLUMN('2024_PAPI_Indicators'!L55),0)</f>
        <v>1.973760605</v>
      </c>
      <c r="O56" s="21">
        <f>VLOOKUP($A56,'2024_PAPI_Indicators'!$A$2:$BL$183,COLUMN('2024_PAPI_Indicators'!M55),0)</f>
        <v>2.091853619</v>
      </c>
      <c r="P56" s="21">
        <f>VLOOKUP($A56,'2024_PAPI_Indicators'!$A$2:$BL$183,COLUMN('2024_PAPI_Indicators'!N55),0)</f>
        <v>1.96668005</v>
      </c>
      <c r="Q56" s="21">
        <f>VLOOKUP($A56,'2024_PAPI_Indicators'!$A$2:$BL$183,COLUMN('2024_PAPI_Indicators'!O55),0)</f>
        <v>1.969765663</v>
      </c>
      <c r="R56" s="21">
        <f>VLOOKUP($A56,'2024_PAPI_Indicators'!$A$2:$BL$183,COLUMN('2024_PAPI_Indicators'!P55),0)</f>
        <v>1.851267099</v>
      </c>
      <c r="S56" s="21">
        <f>VLOOKUP($A56,'2024_PAPI_Indicators'!$A$2:$BL$183,COLUMN('2024_PAPI_Indicators'!Q55),0)</f>
        <v>2.008609533</v>
      </c>
      <c r="T56" s="22" t="str">
        <f>VLOOKUP($A56,'2024_PAPI_Indicators'!$A$2:$BL$183,COLUMN('2024_PAPI_Indicators'!R55),0)</f>
        <v/>
      </c>
      <c r="U56" s="21">
        <f>VLOOKUP($A56,'2024_PAPI_Indicators'!$A$2:$BL$183,COLUMN('2024_PAPI_Indicators'!S55),0)</f>
        <v>1.918237448</v>
      </c>
      <c r="V56" s="21">
        <f>VLOOKUP($A56,'2024_PAPI_Indicators'!$A$2:$BL$183,COLUMN('2024_PAPI_Indicators'!T55),0)</f>
        <v>1.955238819</v>
      </c>
      <c r="W56" s="21">
        <f>VLOOKUP($A56,'2024_PAPI_Indicators'!$A$2:$BL$183,COLUMN('2024_PAPI_Indicators'!U55),0)</f>
        <v>1.965604663</v>
      </c>
      <c r="X56" s="21">
        <f>VLOOKUP($A56,'2024_PAPI_Indicators'!$A$2:$BL$183,COLUMN('2024_PAPI_Indicators'!V55),0)</f>
        <v>2.061172009</v>
      </c>
      <c r="Y56" s="21">
        <f>VLOOKUP($A56,'2024_PAPI_Indicators'!$A$2:$BL$183,COLUMN('2024_PAPI_Indicators'!W55),0)</f>
        <v>2.187564611</v>
      </c>
      <c r="Z56" s="21">
        <f>VLOOKUP($A56,'2024_PAPI_Indicators'!$A$2:$BL$183,COLUMN('2024_PAPI_Indicators'!X55),0)</f>
        <v>2.026002645</v>
      </c>
      <c r="AA56" s="21">
        <f>VLOOKUP($A56,'2024_PAPI_Indicators'!$A$2:$BL$183,COLUMN('2024_PAPI_Indicators'!Y55),0)</f>
        <v>2.023057699</v>
      </c>
      <c r="AB56" s="21">
        <f>VLOOKUP($A56,'2024_PAPI_Indicators'!$A$2:$BL$183,COLUMN('2024_PAPI_Indicators'!Z55),0)</f>
        <v>1.930916905</v>
      </c>
      <c r="AC56" s="21">
        <f>VLOOKUP($A56,'2024_PAPI_Indicators'!$A$2:$BL$183,COLUMN('2024_PAPI_Indicators'!AA55),0)</f>
        <v>1.879303336</v>
      </c>
      <c r="AD56" s="21">
        <f>VLOOKUP($A56,'2024_PAPI_Indicators'!$A$2:$BL$183,COLUMN('2024_PAPI_Indicators'!AB55),0)</f>
        <v>1.965119958</v>
      </c>
      <c r="AE56" s="21">
        <f>VLOOKUP($A56,'2024_PAPI_Indicators'!$A$2:$BL$183,COLUMN('2024_PAPI_Indicators'!AC55),0)</f>
        <v>2.109903574</v>
      </c>
      <c r="AF56" s="21">
        <f>VLOOKUP($A56,'2024_PAPI_Indicators'!$A$2:$BL$183,COLUMN('2024_PAPI_Indicators'!AD55),0)</f>
        <v>1.916163564</v>
      </c>
      <c r="AG56" s="21">
        <f>VLOOKUP($A56,'2024_PAPI_Indicators'!$A$2:$BL$183,COLUMN('2024_PAPI_Indicators'!AE55),0)</f>
        <v>1.802700281</v>
      </c>
      <c r="AH56" s="21">
        <f>VLOOKUP($A56,'2024_PAPI_Indicators'!$A$2:$BL$183,COLUMN('2024_PAPI_Indicators'!AF55),0)</f>
        <v>1.886078238</v>
      </c>
      <c r="AI56" s="21">
        <f>VLOOKUP($A56,'2024_PAPI_Indicators'!$A$2:$BL$183,COLUMN('2024_PAPI_Indicators'!AG55),0)</f>
        <v>1.999663949</v>
      </c>
      <c r="AJ56" s="21">
        <f>VLOOKUP($A56,'2024_PAPI_Indicators'!$A$2:$BL$183,COLUMN('2024_PAPI_Indicators'!AH55),0)</f>
        <v>1.714972615</v>
      </c>
      <c r="AK56" s="21">
        <f>VLOOKUP($A56,'2024_PAPI_Indicators'!$A$2:$BL$183,COLUMN('2024_PAPI_Indicators'!AI55),0)</f>
        <v>2.030052185</v>
      </c>
      <c r="AL56" s="21">
        <f>VLOOKUP($A56,'2024_PAPI_Indicators'!$A$2:$BL$183,COLUMN('2024_PAPI_Indicators'!AJ55),0)</f>
        <v>1.897260666</v>
      </c>
      <c r="AM56" s="21">
        <f>VLOOKUP($A56,'2024_PAPI_Indicators'!$A$2:$BL$183,COLUMN('2024_PAPI_Indicators'!AK55),0)</f>
        <v>2.021775723</v>
      </c>
      <c r="AN56" s="21">
        <f>VLOOKUP($A56,'2024_PAPI_Indicators'!$A$2:$BL$183,COLUMN('2024_PAPI_Indicators'!AL55),0)</f>
        <v>2.083091259</v>
      </c>
      <c r="AO56" s="21">
        <f>VLOOKUP($A56,'2024_PAPI_Indicators'!$A$2:$BL$183,COLUMN('2024_PAPI_Indicators'!AM55),0)</f>
        <v>2.107790709</v>
      </c>
      <c r="AP56" s="21">
        <f>VLOOKUP($A56,'2024_PAPI_Indicators'!$A$2:$BL$183,COLUMN('2024_PAPI_Indicators'!AN55),0)</f>
        <v>2.220085859</v>
      </c>
      <c r="AQ56" s="21">
        <f>VLOOKUP($A56,'2024_PAPI_Indicators'!$A$2:$BL$183,COLUMN('2024_PAPI_Indicators'!AO55),0)</f>
        <v>1.846135139</v>
      </c>
      <c r="AR56" s="21">
        <f>VLOOKUP($A56,'2024_PAPI_Indicators'!$A$2:$BL$183,COLUMN('2024_PAPI_Indicators'!AP55),0)</f>
        <v>1.915119529</v>
      </c>
      <c r="AS56" s="21">
        <f>VLOOKUP($A56,'2024_PAPI_Indicators'!$A$2:$BL$183,COLUMN('2024_PAPI_Indicators'!AQ55),0)</f>
        <v>1.976329327</v>
      </c>
      <c r="AT56" s="21">
        <f>VLOOKUP($A56,'2024_PAPI_Indicators'!$A$2:$BL$183,COLUMN('2024_PAPI_Indicators'!AR55),0)</f>
        <v>1.860744357</v>
      </c>
      <c r="AU56" s="21">
        <f>VLOOKUP($A56,'2024_PAPI_Indicators'!$A$2:$BL$183,COLUMN('2024_PAPI_Indicators'!AS55),0)</f>
        <v>2.077855349</v>
      </c>
      <c r="AV56" s="21">
        <f>VLOOKUP($A56,'2024_PAPI_Indicators'!$A$2:$BL$183,COLUMN('2024_PAPI_Indicators'!AT55),0)</f>
        <v>1.933633685</v>
      </c>
      <c r="AW56" s="21">
        <f>VLOOKUP($A56,'2024_PAPI_Indicators'!$A$2:$BL$183,COLUMN('2024_PAPI_Indicators'!AU55),0)</f>
        <v>2.096017838</v>
      </c>
      <c r="AX56" s="21">
        <f>VLOOKUP($A56,'2024_PAPI_Indicators'!$A$2:$BL$183,COLUMN('2024_PAPI_Indicators'!AV55),0)</f>
        <v>1.953912139</v>
      </c>
      <c r="AY56" s="21">
        <f>VLOOKUP($A56,'2024_PAPI_Indicators'!$A$2:$BL$183,COLUMN('2024_PAPI_Indicators'!AW55),0)</f>
        <v>1.959544659</v>
      </c>
      <c r="AZ56" s="21">
        <f>VLOOKUP($A56,'2024_PAPI_Indicators'!$A$2:$BL$183,COLUMN('2024_PAPI_Indicators'!AX55),0)</f>
        <v>2.079809666</v>
      </c>
      <c r="BA56" s="21">
        <f>VLOOKUP($A56,'2024_PAPI_Indicators'!$A$2:$BL$183,COLUMN('2024_PAPI_Indicators'!AY55),0)</f>
        <v>1.955032706</v>
      </c>
      <c r="BB56" s="21">
        <f>VLOOKUP($A56,'2024_PAPI_Indicators'!$A$2:$BL$183,COLUMN('2024_PAPI_Indicators'!AZ55),0)</f>
        <v>2.063395977</v>
      </c>
      <c r="BC56" s="22" t="str">
        <f>VLOOKUP($A56,'2024_PAPI_Indicators'!$A$2:$BL$183,COLUMN('2024_PAPI_Indicators'!BA55),0)</f>
        <v/>
      </c>
      <c r="BD56" s="21">
        <f>VLOOKUP($A56,'2024_PAPI_Indicators'!$A$2:$BL$183,COLUMN('2024_PAPI_Indicators'!BB55),0)</f>
        <v>2.032776833</v>
      </c>
      <c r="BE56" s="21">
        <f>VLOOKUP($A56,'2024_PAPI_Indicators'!$A$2:$BL$183,COLUMN('2024_PAPI_Indicators'!BC55),0)</f>
        <v>2.035025358</v>
      </c>
      <c r="BF56" s="21">
        <f>VLOOKUP($A56,'2024_PAPI_Indicators'!$A$2:$BL$183,COLUMN('2024_PAPI_Indicators'!BD55),0)</f>
        <v>1.77354908</v>
      </c>
      <c r="BG56" s="21">
        <f>VLOOKUP($A56,'2024_PAPI_Indicators'!$A$2:$BL$183,COLUMN('2024_PAPI_Indicators'!BE55),0)</f>
        <v>2.103098869</v>
      </c>
      <c r="BH56" s="21">
        <f>VLOOKUP($A56,'2024_PAPI_Indicators'!$A$2:$BL$183,COLUMN('2024_PAPI_Indicators'!BF55),0)</f>
        <v>1.842933059</v>
      </c>
      <c r="BI56" s="21">
        <f>VLOOKUP($A56,'2024_PAPI_Indicators'!$A$2:$BL$183,COLUMN('2024_PAPI_Indicators'!BG55),0)</f>
        <v>1.955068946</v>
      </c>
      <c r="BJ56" s="21">
        <f>VLOOKUP($A56,'2024_PAPI_Indicators'!$A$2:$BL$183,COLUMN('2024_PAPI_Indicators'!BH55),0)</f>
        <v>1.893618345</v>
      </c>
      <c r="BK56" s="21">
        <f>VLOOKUP($A56,'2024_PAPI_Indicators'!$A$2:$BL$183,COLUMN('2024_PAPI_Indicators'!BI55),0)</f>
        <v>2.019790173</v>
      </c>
      <c r="BL56" s="21">
        <f>VLOOKUP($A56,'2024_PAPI_Indicators'!$A$2:$BL$183,COLUMN('2024_PAPI_Indicators'!BJ55),0)</f>
        <v>2.024382353</v>
      </c>
      <c r="BM56" s="21">
        <f>VLOOKUP($A56,'2024_PAPI_Indicators'!$A$2:$BL$183,COLUMN('2024_PAPI_Indicators'!BK55),0)</f>
        <v>2.110393524</v>
      </c>
      <c r="BN56" s="21">
        <f>VLOOKUP($A56,'2024_PAPI_Indicators'!$A$2:$BL$183,COLUMN('2024_PAPI_Indicators'!BL55),0)</f>
        <v>2.153724194</v>
      </c>
      <c r="BO56" s="23"/>
      <c r="BP56" s="23"/>
      <c r="BQ56" s="23"/>
      <c r="BR56" s="23"/>
      <c r="BS56" s="23"/>
    </row>
    <row r="57" ht="13.5" customHeight="1">
      <c r="A57" s="11" t="s">
        <v>182</v>
      </c>
      <c r="B57" s="11" t="s">
        <v>183</v>
      </c>
      <c r="C57" s="12" t="s">
        <v>83</v>
      </c>
      <c r="D57" s="24">
        <f>VLOOKUP($A57,'2024_PAPI_Indicators'!$A$2:$BL$183,COLUMN('2024_PAPI_Indicators'!B56),0)</f>
        <v>0.2871604264</v>
      </c>
      <c r="E57" s="24">
        <f>VLOOKUP($A57,'2024_PAPI_Indicators'!$A$2:$BL$183,COLUMN('2024_PAPI_Indicators'!C56),0)</f>
        <v>0.3282999694</v>
      </c>
      <c r="F57" s="24">
        <f>VLOOKUP($A57,'2024_PAPI_Indicators'!$A$2:$BL$183,COLUMN('2024_PAPI_Indicators'!D56),0)</f>
        <v>0.2171074599</v>
      </c>
      <c r="G57" s="24">
        <f>VLOOKUP($A57,'2024_PAPI_Indicators'!$A$2:$BL$183,COLUMN('2024_PAPI_Indicators'!E56),0)</f>
        <v>0.24204126</v>
      </c>
      <c r="H57" s="24">
        <f>VLOOKUP($A57,'2024_PAPI_Indicators'!$A$2:$BL$183,COLUMN('2024_PAPI_Indicators'!F56),0)</f>
        <v>0.1780389249</v>
      </c>
      <c r="I57" s="24">
        <f>VLOOKUP($A57,'2024_PAPI_Indicators'!$A$2:$BL$183,COLUMN('2024_PAPI_Indicators'!G56),0)</f>
        <v>0.1799425334</v>
      </c>
      <c r="J57" s="24">
        <f>VLOOKUP($A57,'2024_PAPI_Indicators'!$A$2:$BL$183,COLUMN('2024_PAPI_Indicators'!H56),0)</f>
        <v>0.3231193721</v>
      </c>
      <c r="K57" s="24">
        <f>VLOOKUP($A57,'2024_PAPI_Indicators'!$A$2:$BL$183,COLUMN('2024_PAPI_Indicators'!I56),0)</f>
        <v>0.2152937651</v>
      </c>
      <c r="L57" s="24">
        <f>VLOOKUP($A57,'2024_PAPI_Indicators'!$A$2:$BL$183,COLUMN('2024_PAPI_Indicators'!J56),0)</f>
        <v>0.3512632549</v>
      </c>
      <c r="M57" s="24">
        <f>VLOOKUP($A57,'2024_PAPI_Indicators'!$A$2:$BL$183,COLUMN('2024_PAPI_Indicators'!K56),0)</f>
        <v>0.1737261117</v>
      </c>
      <c r="N57" s="24">
        <f>VLOOKUP($A57,'2024_PAPI_Indicators'!$A$2:$BL$183,COLUMN('2024_PAPI_Indicators'!L56),0)</f>
        <v>0.2475805581</v>
      </c>
      <c r="O57" s="24">
        <f>VLOOKUP($A57,'2024_PAPI_Indicators'!$A$2:$BL$183,COLUMN('2024_PAPI_Indicators'!M56),0)</f>
        <v>0.3123098314</v>
      </c>
      <c r="P57" s="24">
        <f>VLOOKUP($A57,'2024_PAPI_Indicators'!$A$2:$BL$183,COLUMN('2024_PAPI_Indicators'!N56),0)</f>
        <v>0.2540708482</v>
      </c>
      <c r="Q57" s="24">
        <f>VLOOKUP($A57,'2024_PAPI_Indicators'!$A$2:$BL$183,COLUMN('2024_PAPI_Indicators'!O56),0)</f>
        <v>0.2420218438</v>
      </c>
      <c r="R57" s="24">
        <f>VLOOKUP($A57,'2024_PAPI_Indicators'!$A$2:$BL$183,COLUMN('2024_PAPI_Indicators'!P56),0)</f>
        <v>0.21245341</v>
      </c>
      <c r="S57" s="24">
        <f>VLOOKUP($A57,'2024_PAPI_Indicators'!$A$2:$BL$183,COLUMN('2024_PAPI_Indicators'!Q56),0)</f>
        <v>0.2076733708</v>
      </c>
      <c r="T57" s="25" t="str">
        <f>VLOOKUP($A57,'2024_PAPI_Indicators'!$A$2:$BL$183,COLUMN('2024_PAPI_Indicators'!R56),0)</f>
        <v/>
      </c>
      <c r="U57" s="24">
        <f>VLOOKUP($A57,'2024_PAPI_Indicators'!$A$2:$BL$183,COLUMN('2024_PAPI_Indicators'!S56),0)</f>
        <v>0.1867207885</v>
      </c>
      <c r="V57" s="24">
        <f>VLOOKUP($A57,'2024_PAPI_Indicators'!$A$2:$BL$183,COLUMN('2024_PAPI_Indicators'!T56),0)</f>
        <v>0.1563907415</v>
      </c>
      <c r="W57" s="24">
        <f>VLOOKUP($A57,'2024_PAPI_Indicators'!$A$2:$BL$183,COLUMN('2024_PAPI_Indicators'!U56),0)</f>
        <v>0.2379490882</v>
      </c>
      <c r="X57" s="24">
        <f>VLOOKUP($A57,'2024_PAPI_Indicators'!$A$2:$BL$183,COLUMN('2024_PAPI_Indicators'!V56),0)</f>
        <v>0.2261986881</v>
      </c>
      <c r="Y57" s="24">
        <f>VLOOKUP($A57,'2024_PAPI_Indicators'!$A$2:$BL$183,COLUMN('2024_PAPI_Indicators'!W56),0)</f>
        <v>0.3500688672</v>
      </c>
      <c r="Z57" s="24">
        <f>VLOOKUP($A57,'2024_PAPI_Indicators'!$A$2:$BL$183,COLUMN('2024_PAPI_Indicators'!X56),0)</f>
        <v>0.2586019039</v>
      </c>
      <c r="AA57" s="24">
        <f>VLOOKUP($A57,'2024_PAPI_Indicators'!$A$2:$BL$183,COLUMN('2024_PAPI_Indicators'!Y56),0)</f>
        <v>0.2720534801</v>
      </c>
      <c r="AB57" s="24">
        <f>VLOOKUP($A57,'2024_PAPI_Indicators'!$A$2:$BL$183,COLUMN('2024_PAPI_Indicators'!Z56),0)</f>
        <v>0.169374764</v>
      </c>
      <c r="AC57" s="24">
        <f>VLOOKUP($A57,'2024_PAPI_Indicators'!$A$2:$BL$183,COLUMN('2024_PAPI_Indicators'!AA56),0)</f>
        <v>0.2281180322</v>
      </c>
      <c r="AD57" s="24">
        <f>VLOOKUP($A57,'2024_PAPI_Indicators'!$A$2:$BL$183,COLUMN('2024_PAPI_Indicators'!AB56),0)</f>
        <v>0.3108556867</v>
      </c>
      <c r="AE57" s="24">
        <f>VLOOKUP($A57,'2024_PAPI_Indicators'!$A$2:$BL$183,COLUMN('2024_PAPI_Indicators'!AC56),0)</f>
        <v>0.3216823041</v>
      </c>
      <c r="AF57" s="24">
        <f>VLOOKUP($A57,'2024_PAPI_Indicators'!$A$2:$BL$183,COLUMN('2024_PAPI_Indicators'!AD56),0)</f>
        <v>0.2590585649</v>
      </c>
      <c r="AG57" s="24">
        <f>VLOOKUP($A57,'2024_PAPI_Indicators'!$A$2:$BL$183,COLUMN('2024_PAPI_Indicators'!AE56),0)</f>
        <v>0.2429374903</v>
      </c>
      <c r="AH57" s="24">
        <f>VLOOKUP($A57,'2024_PAPI_Indicators'!$A$2:$BL$183,COLUMN('2024_PAPI_Indicators'!AF56),0)</f>
        <v>0.2971135676</v>
      </c>
      <c r="AI57" s="24">
        <f>VLOOKUP($A57,'2024_PAPI_Indicators'!$A$2:$BL$183,COLUMN('2024_PAPI_Indicators'!AG56),0)</f>
        <v>0.3155867755</v>
      </c>
      <c r="AJ57" s="24">
        <f>VLOOKUP($A57,'2024_PAPI_Indicators'!$A$2:$BL$183,COLUMN('2024_PAPI_Indicators'!AH56),0)</f>
        <v>0.2176395059</v>
      </c>
      <c r="AK57" s="24">
        <f>VLOOKUP($A57,'2024_PAPI_Indicators'!$A$2:$BL$183,COLUMN('2024_PAPI_Indicators'!AI56),0)</f>
        <v>0.2626944184</v>
      </c>
      <c r="AL57" s="24">
        <f>VLOOKUP($A57,'2024_PAPI_Indicators'!$A$2:$BL$183,COLUMN('2024_PAPI_Indicators'!AJ56),0)</f>
        <v>0.2040290385</v>
      </c>
      <c r="AM57" s="24">
        <f>VLOOKUP($A57,'2024_PAPI_Indicators'!$A$2:$BL$183,COLUMN('2024_PAPI_Indicators'!AK56),0)</f>
        <v>0.2302789241</v>
      </c>
      <c r="AN57" s="24">
        <f>VLOOKUP($A57,'2024_PAPI_Indicators'!$A$2:$BL$183,COLUMN('2024_PAPI_Indicators'!AL56),0)</f>
        <v>0.3586218655</v>
      </c>
      <c r="AO57" s="24">
        <f>VLOOKUP($A57,'2024_PAPI_Indicators'!$A$2:$BL$183,COLUMN('2024_PAPI_Indicators'!AM56),0)</f>
        <v>0.3411478996</v>
      </c>
      <c r="AP57" s="24">
        <f>VLOOKUP($A57,'2024_PAPI_Indicators'!$A$2:$BL$183,COLUMN('2024_PAPI_Indicators'!AN56),0)</f>
        <v>0.4538509548</v>
      </c>
      <c r="AQ57" s="24">
        <f>VLOOKUP($A57,'2024_PAPI_Indicators'!$A$2:$BL$183,COLUMN('2024_PAPI_Indicators'!AO56),0)</f>
        <v>0.2148569673</v>
      </c>
      <c r="AR57" s="24">
        <f>VLOOKUP($A57,'2024_PAPI_Indicators'!$A$2:$BL$183,COLUMN('2024_PAPI_Indicators'!AP56),0)</f>
        <v>0.1670164913</v>
      </c>
      <c r="AS57" s="24">
        <f>VLOOKUP($A57,'2024_PAPI_Indicators'!$A$2:$BL$183,COLUMN('2024_PAPI_Indicators'!AQ56),0)</f>
        <v>0.1846979856</v>
      </c>
      <c r="AT57" s="24">
        <f>VLOOKUP($A57,'2024_PAPI_Indicators'!$A$2:$BL$183,COLUMN('2024_PAPI_Indicators'!AR56),0)</f>
        <v>0.1945558637</v>
      </c>
      <c r="AU57" s="24">
        <f>VLOOKUP($A57,'2024_PAPI_Indicators'!$A$2:$BL$183,COLUMN('2024_PAPI_Indicators'!AS56),0)</f>
        <v>0.2807953656</v>
      </c>
      <c r="AV57" s="24">
        <f>VLOOKUP($A57,'2024_PAPI_Indicators'!$A$2:$BL$183,COLUMN('2024_PAPI_Indicators'!AT56),0)</f>
        <v>0.2218627781</v>
      </c>
      <c r="AW57" s="24">
        <f>VLOOKUP($A57,'2024_PAPI_Indicators'!$A$2:$BL$183,COLUMN('2024_PAPI_Indicators'!AU56),0)</f>
        <v>0.3404218554</v>
      </c>
      <c r="AX57" s="24">
        <f>VLOOKUP($A57,'2024_PAPI_Indicators'!$A$2:$BL$183,COLUMN('2024_PAPI_Indicators'!AV56),0)</f>
        <v>0.1892827451</v>
      </c>
      <c r="AY57" s="24">
        <f>VLOOKUP($A57,'2024_PAPI_Indicators'!$A$2:$BL$183,COLUMN('2024_PAPI_Indicators'!AW56),0)</f>
        <v>0.2014490515</v>
      </c>
      <c r="AZ57" s="24">
        <f>VLOOKUP($A57,'2024_PAPI_Indicators'!$A$2:$BL$183,COLUMN('2024_PAPI_Indicators'!AX56),0)</f>
        <v>0.3108219504</v>
      </c>
      <c r="BA57" s="24">
        <f>VLOOKUP($A57,'2024_PAPI_Indicators'!$A$2:$BL$183,COLUMN('2024_PAPI_Indicators'!AY56),0)</f>
        <v>0.2613964975</v>
      </c>
      <c r="BB57" s="24">
        <f>VLOOKUP($A57,'2024_PAPI_Indicators'!$A$2:$BL$183,COLUMN('2024_PAPI_Indicators'!AZ56),0)</f>
        <v>0.2697798908</v>
      </c>
      <c r="BC57" s="25" t="str">
        <f>VLOOKUP($A57,'2024_PAPI_Indicators'!$A$2:$BL$183,COLUMN('2024_PAPI_Indicators'!BA56),0)</f>
        <v/>
      </c>
      <c r="BD57" s="24">
        <f>VLOOKUP($A57,'2024_PAPI_Indicators'!$A$2:$BL$183,COLUMN('2024_PAPI_Indicators'!BB56),0)</f>
        <v>0.294142127</v>
      </c>
      <c r="BE57" s="24">
        <f>VLOOKUP($A57,'2024_PAPI_Indicators'!$A$2:$BL$183,COLUMN('2024_PAPI_Indicators'!BC56),0)</f>
        <v>0.2853818238</v>
      </c>
      <c r="BF57" s="24">
        <f>VLOOKUP($A57,'2024_PAPI_Indicators'!$A$2:$BL$183,COLUMN('2024_PAPI_Indicators'!BD56),0)</f>
        <v>0.2379882336</v>
      </c>
      <c r="BG57" s="24">
        <f>VLOOKUP($A57,'2024_PAPI_Indicators'!$A$2:$BL$183,COLUMN('2024_PAPI_Indicators'!BE56),0)</f>
        <v>0.2774507999</v>
      </c>
      <c r="BH57" s="24">
        <f>VLOOKUP($A57,'2024_PAPI_Indicators'!$A$2:$BL$183,COLUMN('2024_PAPI_Indicators'!BF56),0)</f>
        <v>0.1655249596</v>
      </c>
      <c r="BI57" s="24">
        <f>VLOOKUP($A57,'2024_PAPI_Indicators'!$A$2:$BL$183,COLUMN('2024_PAPI_Indicators'!BG56),0)</f>
        <v>0.2270825207</v>
      </c>
      <c r="BJ57" s="24">
        <f>VLOOKUP($A57,'2024_PAPI_Indicators'!$A$2:$BL$183,COLUMN('2024_PAPI_Indicators'!BH56),0)</f>
        <v>0.2270717025</v>
      </c>
      <c r="BK57" s="24">
        <f>VLOOKUP($A57,'2024_PAPI_Indicators'!$A$2:$BL$183,COLUMN('2024_PAPI_Indicators'!BI56),0)</f>
        <v>0.2954208851</v>
      </c>
      <c r="BL57" s="24">
        <f>VLOOKUP($A57,'2024_PAPI_Indicators'!$A$2:$BL$183,COLUMN('2024_PAPI_Indicators'!BJ56),0)</f>
        <v>0.3371634185</v>
      </c>
      <c r="BM57" s="24">
        <f>VLOOKUP($A57,'2024_PAPI_Indicators'!$A$2:$BL$183,COLUMN('2024_PAPI_Indicators'!BK56),0)</f>
        <v>0.3489755094</v>
      </c>
      <c r="BN57" s="24">
        <f>VLOOKUP($A57,'2024_PAPI_Indicators'!$A$2:$BL$183,COLUMN('2024_PAPI_Indicators'!BL56),0)</f>
        <v>0.3342340589</v>
      </c>
      <c r="BO57" s="11"/>
      <c r="BP57" s="11"/>
      <c r="BQ57" s="11"/>
      <c r="BR57" s="11"/>
      <c r="BS57" s="11"/>
    </row>
    <row r="58" ht="13.5" customHeight="1">
      <c r="A58" s="11" t="s">
        <v>184</v>
      </c>
      <c r="B58" s="11" t="s">
        <v>185</v>
      </c>
      <c r="C58" s="12" t="s">
        <v>83</v>
      </c>
      <c r="D58" s="24">
        <f>VLOOKUP($A58,'2024_PAPI_Indicators'!$A$2:$BL$183,COLUMN('2024_PAPI_Indicators'!B57),0)</f>
        <v>0.9551504254</v>
      </c>
      <c r="E58" s="24">
        <f>VLOOKUP($A58,'2024_PAPI_Indicators'!$A$2:$BL$183,COLUMN('2024_PAPI_Indicators'!C57),0)</f>
        <v>0.9178364277</v>
      </c>
      <c r="F58" s="24">
        <f>VLOOKUP($A58,'2024_PAPI_Indicators'!$A$2:$BL$183,COLUMN('2024_PAPI_Indicators'!D57),0)</f>
        <v>0.8357160091</v>
      </c>
      <c r="G58" s="24">
        <f>VLOOKUP($A58,'2024_PAPI_Indicators'!$A$2:$BL$183,COLUMN('2024_PAPI_Indicators'!E57),0)</f>
        <v>0.9954747558</v>
      </c>
      <c r="H58" s="24">
        <f>VLOOKUP($A58,'2024_PAPI_Indicators'!$A$2:$BL$183,COLUMN('2024_PAPI_Indicators'!F57),0)</f>
        <v>0.8857865334</v>
      </c>
      <c r="I58" s="24">
        <f>VLOOKUP($A58,'2024_PAPI_Indicators'!$A$2:$BL$183,COLUMN('2024_PAPI_Indicators'!G57),0)</f>
        <v>0.789814353</v>
      </c>
      <c r="J58" s="24">
        <f>VLOOKUP($A58,'2024_PAPI_Indicators'!$A$2:$BL$183,COLUMN('2024_PAPI_Indicators'!H57),0)</f>
        <v>0.8577921987</v>
      </c>
      <c r="K58" s="24">
        <f>VLOOKUP($A58,'2024_PAPI_Indicators'!$A$2:$BL$183,COLUMN('2024_PAPI_Indicators'!I57),0)</f>
        <v>0.9645039439</v>
      </c>
      <c r="L58" s="24">
        <f>VLOOKUP($A58,'2024_PAPI_Indicators'!$A$2:$BL$183,COLUMN('2024_PAPI_Indicators'!J57),0)</f>
        <v>0.9801790118</v>
      </c>
      <c r="M58" s="24">
        <f>VLOOKUP($A58,'2024_PAPI_Indicators'!$A$2:$BL$183,COLUMN('2024_PAPI_Indicators'!K57),0)</f>
        <v>0.8419257998</v>
      </c>
      <c r="N58" s="24">
        <f>VLOOKUP($A58,'2024_PAPI_Indicators'!$A$2:$BL$183,COLUMN('2024_PAPI_Indicators'!L57),0)</f>
        <v>0.9966310263</v>
      </c>
      <c r="O58" s="24">
        <f>VLOOKUP($A58,'2024_PAPI_Indicators'!$A$2:$BL$183,COLUMN('2024_PAPI_Indicators'!M57),0)</f>
        <v>0.960560441</v>
      </c>
      <c r="P58" s="24">
        <f>VLOOKUP($A58,'2024_PAPI_Indicators'!$A$2:$BL$183,COLUMN('2024_PAPI_Indicators'!N57),0)</f>
        <v>0.9447847009</v>
      </c>
      <c r="Q58" s="24">
        <f>VLOOKUP($A58,'2024_PAPI_Indicators'!$A$2:$BL$183,COLUMN('2024_PAPI_Indicators'!O57),0)</f>
        <v>0.9897841811</v>
      </c>
      <c r="R58" s="24">
        <f>VLOOKUP($A58,'2024_PAPI_Indicators'!$A$2:$BL$183,COLUMN('2024_PAPI_Indicators'!P57),0)</f>
        <v>0.9314554334</v>
      </c>
      <c r="S58" s="24">
        <f>VLOOKUP($A58,'2024_PAPI_Indicators'!$A$2:$BL$183,COLUMN('2024_PAPI_Indicators'!Q57),0)</f>
        <v>0.9645541906</v>
      </c>
      <c r="T58" s="25" t="str">
        <f>VLOOKUP($A58,'2024_PAPI_Indicators'!$A$2:$BL$183,COLUMN('2024_PAPI_Indicators'!R57),0)</f>
        <v/>
      </c>
      <c r="U58" s="24">
        <f>VLOOKUP($A58,'2024_PAPI_Indicators'!$A$2:$BL$183,COLUMN('2024_PAPI_Indicators'!S57),0)</f>
        <v>0.9284489155</v>
      </c>
      <c r="V58" s="24">
        <f>VLOOKUP($A58,'2024_PAPI_Indicators'!$A$2:$BL$183,COLUMN('2024_PAPI_Indicators'!T57),0)</f>
        <v>0.958665967</v>
      </c>
      <c r="W58" s="24">
        <f>VLOOKUP($A58,'2024_PAPI_Indicators'!$A$2:$BL$183,COLUMN('2024_PAPI_Indicators'!U57),0)</f>
        <v>0.9717057347</v>
      </c>
      <c r="X58" s="24">
        <f>VLOOKUP($A58,'2024_PAPI_Indicators'!$A$2:$BL$183,COLUMN('2024_PAPI_Indicators'!V57),0)</f>
        <v>0.9710446</v>
      </c>
      <c r="Y58" s="24">
        <f>VLOOKUP($A58,'2024_PAPI_Indicators'!$A$2:$BL$183,COLUMN('2024_PAPI_Indicators'!W57),0)</f>
        <v>0.9977298975</v>
      </c>
      <c r="Z58" s="24">
        <f>VLOOKUP($A58,'2024_PAPI_Indicators'!$A$2:$BL$183,COLUMN('2024_PAPI_Indicators'!X57),0)</f>
        <v>0.9487474561</v>
      </c>
      <c r="AA58" s="24">
        <f>VLOOKUP($A58,'2024_PAPI_Indicators'!$A$2:$BL$183,COLUMN('2024_PAPI_Indicators'!Y57),0)</f>
        <v>0.9425122738</v>
      </c>
      <c r="AB58" s="24">
        <f>VLOOKUP($A58,'2024_PAPI_Indicators'!$A$2:$BL$183,COLUMN('2024_PAPI_Indicators'!Z57),0)</f>
        <v>0.8850848079</v>
      </c>
      <c r="AC58" s="24">
        <f>VLOOKUP($A58,'2024_PAPI_Indicators'!$A$2:$BL$183,COLUMN('2024_PAPI_Indicators'!AA57),0)</f>
        <v>0.8974884152</v>
      </c>
      <c r="AD58" s="24">
        <f>VLOOKUP($A58,'2024_PAPI_Indicators'!$A$2:$BL$183,COLUMN('2024_PAPI_Indicators'!AB57),0)</f>
        <v>0.9296537638</v>
      </c>
      <c r="AE58" s="24">
        <f>VLOOKUP($A58,'2024_PAPI_Indicators'!$A$2:$BL$183,COLUMN('2024_PAPI_Indicators'!AC57),0)</f>
        <v>0.958551228</v>
      </c>
      <c r="AF58" s="24">
        <f>VLOOKUP($A58,'2024_PAPI_Indicators'!$A$2:$BL$183,COLUMN('2024_PAPI_Indicators'!AD57),0)</f>
        <v>0.9243039489</v>
      </c>
      <c r="AG58" s="24">
        <f>VLOOKUP($A58,'2024_PAPI_Indicators'!$A$2:$BL$183,COLUMN('2024_PAPI_Indicators'!AE57),0)</f>
        <v>0.8341085911</v>
      </c>
      <c r="AH58" s="24">
        <f>VLOOKUP($A58,'2024_PAPI_Indicators'!$A$2:$BL$183,COLUMN('2024_PAPI_Indicators'!AF57),0)</f>
        <v>0.9289439917</v>
      </c>
      <c r="AI58" s="24">
        <f>VLOOKUP($A58,'2024_PAPI_Indicators'!$A$2:$BL$183,COLUMN('2024_PAPI_Indicators'!AG57),0)</f>
        <v>0.8793134689</v>
      </c>
      <c r="AJ58" s="24">
        <f>VLOOKUP($A58,'2024_PAPI_Indicators'!$A$2:$BL$183,COLUMN('2024_PAPI_Indicators'!AH57),0)</f>
        <v>0.8438674212</v>
      </c>
      <c r="AK58" s="24">
        <f>VLOOKUP($A58,'2024_PAPI_Indicators'!$A$2:$BL$183,COLUMN('2024_PAPI_Indicators'!AI57),0)</f>
        <v>0.8829147816</v>
      </c>
      <c r="AL58" s="24">
        <f>VLOOKUP($A58,'2024_PAPI_Indicators'!$A$2:$BL$183,COLUMN('2024_PAPI_Indicators'!AJ57),0)</f>
        <v>0.9056420922</v>
      </c>
      <c r="AM58" s="24">
        <f>VLOOKUP($A58,'2024_PAPI_Indicators'!$A$2:$BL$183,COLUMN('2024_PAPI_Indicators'!AK57),0)</f>
        <v>0.9198637605</v>
      </c>
      <c r="AN58" s="24">
        <f>VLOOKUP($A58,'2024_PAPI_Indicators'!$A$2:$BL$183,COLUMN('2024_PAPI_Indicators'!AL57),0)</f>
        <v>0.8959027529</v>
      </c>
      <c r="AO58" s="24">
        <f>VLOOKUP($A58,'2024_PAPI_Indicators'!$A$2:$BL$183,COLUMN('2024_PAPI_Indicators'!AM57),0)</f>
        <v>0.9121134877</v>
      </c>
      <c r="AP58" s="24">
        <f>VLOOKUP($A58,'2024_PAPI_Indicators'!$A$2:$BL$183,COLUMN('2024_PAPI_Indicators'!AN57),0)</f>
        <v>0.9822345972</v>
      </c>
      <c r="AQ58" s="24">
        <f>VLOOKUP($A58,'2024_PAPI_Indicators'!$A$2:$BL$183,COLUMN('2024_PAPI_Indicators'!AO57),0)</f>
        <v>0.9088610411</v>
      </c>
      <c r="AR58" s="24">
        <f>VLOOKUP($A58,'2024_PAPI_Indicators'!$A$2:$BL$183,COLUMN('2024_PAPI_Indicators'!AP57),0)</f>
        <v>0.9197744131</v>
      </c>
      <c r="AS58" s="24">
        <f>VLOOKUP($A58,'2024_PAPI_Indicators'!$A$2:$BL$183,COLUMN('2024_PAPI_Indicators'!AQ57),0)</f>
        <v>1</v>
      </c>
      <c r="AT58" s="24">
        <f>VLOOKUP($A58,'2024_PAPI_Indicators'!$A$2:$BL$183,COLUMN('2024_PAPI_Indicators'!AR57),0)</f>
        <v>0.9459528327</v>
      </c>
      <c r="AU58" s="24">
        <f>VLOOKUP($A58,'2024_PAPI_Indicators'!$A$2:$BL$183,COLUMN('2024_PAPI_Indicators'!AS57),0)</f>
        <v>0.9698046446</v>
      </c>
      <c r="AV58" s="24">
        <f>VLOOKUP($A58,'2024_PAPI_Indicators'!$A$2:$BL$183,COLUMN('2024_PAPI_Indicators'!AT57),0)</f>
        <v>0.9392877221</v>
      </c>
      <c r="AW58" s="24">
        <f>VLOOKUP($A58,'2024_PAPI_Indicators'!$A$2:$BL$183,COLUMN('2024_PAPI_Indicators'!AU57),0)</f>
        <v>0.9696450233</v>
      </c>
      <c r="AX58" s="24">
        <f>VLOOKUP($A58,'2024_PAPI_Indicators'!$A$2:$BL$183,COLUMN('2024_PAPI_Indicators'!AV57),0)</f>
        <v>0.9335247874</v>
      </c>
      <c r="AY58" s="24">
        <f>VLOOKUP($A58,'2024_PAPI_Indicators'!$A$2:$BL$183,COLUMN('2024_PAPI_Indicators'!AW57),0)</f>
        <v>0.9388079047</v>
      </c>
      <c r="AZ58" s="24">
        <f>VLOOKUP($A58,'2024_PAPI_Indicators'!$A$2:$BL$183,COLUMN('2024_PAPI_Indicators'!AX57),0)</f>
        <v>0.9631313682</v>
      </c>
      <c r="BA58" s="24">
        <f>VLOOKUP($A58,'2024_PAPI_Indicators'!$A$2:$BL$183,COLUMN('2024_PAPI_Indicators'!AY57),0)</f>
        <v>0.93280828</v>
      </c>
      <c r="BB58" s="24">
        <f>VLOOKUP($A58,'2024_PAPI_Indicators'!$A$2:$BL$183,COLUMN('2024_PAPI_Indicators'!AZ57),0)</f>
        <v>0.9401836991</v>
      </c>
      <c r="BC58" s="25" t="str">
        <f>VLOOKUP($A58,'2024_PAPI_Indicators'!$A$2:$BL$183,COLUMN('2024_PAPI_Indicators'!BA57),0)</f>
        <v/>
      </c>
      <c r="BD58" s="24">
        <f>VLOOKUP($A58,'2024_PAPI_Indicators'!$A$2:$BL$183,COLUMN('2024_PAPI_Indicators'!BB57),0)</f>
        <v>0.9324179888</v>
      </c>
      <c r="BE58" s="24">
        <f>VLOOKUP($A58,'2024_PAPI_Indicators'!$A$2:$BL$183,COLUMN('2024_PAPI_Indicators'!BC57),0)</f>
        <v>0.9047619104</v>
      </c>
      <c r="BF58" s="24">
        <f>VLOOKUP($A58,'2024_PAPI_Indicators'!$A$2:$BL$183,COLUMN('2024_PAPI_Indicators'!BD57),0)</f>
        <v>0.818443656</v>
      </c>
      <c r="BG58" s="24">
        <f>VLOOKUP($A58,'2024_PAPI_Indicators'!$A$2:$BL$183,COLUMN('2024_PAPI_Indicators'!BE57),0)</f>
        <v>0.9754059911</v>
      </c>
      <c r="BH58" s="24">
        <f>VLOOKUP($A58,'2024_PAPI_Indicators'!$A$2:$BL$183,COLUMN('2024_PAPI_Indicators'!BF57),0)</f>
        <v>0.8397921324</v>
      </c>
      <c r="BI58" s="24">
        <f>VLOOKUP($A58,'2024_PAPI_Indicators'!$A$2:$BL$183,COLUMN('2024_PAPI_Indicators'!BG57),0)</f>
        <v>0.8503773212</v>
      </c>
      <c r="BJ58" s="24">
        <f>VLOOKUP($A58,'2024_PAPI_Indicators'!$A$2:$BL$183,COLUMN('2024_PAPI_Indicators'!BH57),0)</f>
        <v>0.8821407557</v>
      </c>
      <c r="BK58" s="24">
        <f>VLOOKUP($A58,'2024_PAPI_Indicators'!$A$2:$BL$183,COLUMN('2024_PAPI_Indicators'!BI57),0)</f>
        <v>0.94749856</v>
      </c>
      <c r="BL58" s="24">
        <f>VLOOKUP($A58,'2024_PAPI_Indicators'!$A$2:$BL$183,COLUMN('2024_PAPI_Indicators'!BJ57),0)</f>
        <v>0.9583333135</v>
      </c>
      <c r="BM58" s="24">
        <f>VLOOKUP($A58,'2024_PAPI_Indicators'!$A$2:$BL$183,COLUMN('2024_PAPI_Indicators'!BK57),0)</f>
        <v>0.9751018882</v>
      </c>
      <c r="BN58" s="24">
        <f>VLOOKUP($A58,'2024_PAPI_Indicators'!$A$2:$BL$183,COLUMN('2024_PAPI_Indicators'!BL57),0)</f>
        <v>0.9827126265</v>
      </c>
      <c r="BO58" s="11"/>
      <c r="BP58" s="11"/>
      <c r="BQ58" s="11"/>
      <c r="BR58" s="11"/>
      <c r="BS58" s="11"/>
    </row>
    <row r="59" ht="13.5" customHeight="1">
      <c r="A59" s="11" t="s">
        <v>186</v>
      </c>
      <c r="B59" s="11" t="s">
        <v>187</v>
      </c>
      <c r="C59" s="12" t="s">
        <v>83</v>
      </c>
      <c r="D59" s="24">
        <f>VLOOKUP($A59,'2024_PAPI_Indicators'!$A$2:$BL$183,COLUMN('2024_PAPI_Indicators'!B58),0)</f>
        <v>0.1673145294</v>
      </c>
      <c r="E59" s="24">
        <f>VLOOKUP($A59,'2024_PAPI_Indicators'!$A$2:$BL$183,COLUMN('2024_PAPI_Indicators'!C58),0)</f>
        <v>0.2161547542</v>
      </c>
      <c r="F59" s="24">
        <f>VLOOKUP($A59,'2024_PAPI_Indicators'!$A$2:$BL$183,COLUMN('2024_PAPI_Indicators'!D58),0)</f>
        <v>0.1432836801</v>
      </c>
      <c r="G59" s="24">
        <f>VLOOKUP($A59,'2024_PAPI_Indicators'!$A$2:$BL$183,COLUMN('2024_PAPI_Indicators'!E58),0)</f>
        <v>0.1402789801</v>
      </c>
      <c r="H59" s="24">
        <f>VLOOKUP($A59,'2024_PAPI_Indicators'!$A$2:$BL$183,COLUMN('2024_PAPI_Indicators'!F58),0)</f>
        <v>0.09263437241</v>
      </c>
      <c r="I59" s="24">
        <f>VLOOKUP($A59,'2024_PAPI_Indicators'!$A$2:$BL$183,COLUMN('2024_PAPI_Indicators'!G58),0)</f>
        <v>0.138572678</v>
      </c>
      <c r="J59" s="24">
        <f>VLOOKUP($A59,'2024_PAPI_Indicators'!$A$2:$BL$183,COLUMN('2024_PAPI_Indicators'!H58),0)</f>
        <v>0.1659082174</v>
      </c>
      <c r="K59" s="24">
        <f>VLOOKUP($A59,'2024_PAPI_Indicators'!$A$2:$BL$183,COLUMN('2024_PAPI_Indicators'!I58),0)</f>
        <v>0.1540467888</v>
      </c>
      <c r="L59" s="24">
        <f>VLOOKUP($A59,'2024_PAPI_Indicators'!$A$2:$BL$183,COLUMN('2024_PAPI_Indicators'!J58),0)</f>
        <v>0.1906718016</v>
      </c>
      <c r="M59" s="24">
        <f>VLOOKUP($A59,'2024_PAPI_Indicators'!$A$2:$BL$183,COLUMN('2024_PAPI_Indicators'!K58),0)</f>
        <v>0.1195457801</v>
      </c>
      <c r="N59" s="24">
        <f>VLOOKUP($A59,'2024_PAPI_Indicators'!$A$2:$BL$183,COLUMN('2024_PAPI_Indicators'!L58),0)</f>
        <v>0.09749574959</v>
      </c>
      <c r="O59" s="24">
        <f>VLOOKUP($A59,'2024_PAPI_Indicators'!$A$2:$BL$183,COLUMN('2024_PAPI_Indicators'!M58),0)</f>
        <v>0.1555251032</v>
      </c>
      <c r="P59" s="24">
        <f>VLOOKUP($A59,'2024_PAPI_Indicators'!$A$2:$BL$183,COLUMN('2024_PAPI_Indicators'!N58),0)</f>
        <v>0.1564273983</v>
      </c>
      <c r="Q59" s="24">
        <f>VLOOKUP($A59,'2024_PAPI_Indicators'!$A$2:$BL$183,COLUMN('2024_PAPI_Indicators'!O58),0)</f>
        <v>0.1083894148</v>
      </c>
      <c r="R59" s="24">
        <f>VLOOKUP($A59,'2024_PAPI_Indicators'!$A$2:$BL$183,COLUMN('2024_PAPI_Indicators'!P58),0)</f>
        <v>0.1029065251</v>
      </c>
      <c r="S59" s="24">
        <f>VLOOKUP($A59,'2024_PAPI_Indicators'!$A$2:$BL$183,COLUMN('2024_PAPI_Indicators'!Q58),0)</f>
        <v>0.1435832381</v>
      </c>
      <c r="T59" s="25" t="str">
        <f>VLOOKUP($A59,'2024_PAPI_Indicators'!$A$2:$BL$183,COLUMN('2024_PAPI_Indicators'!R58),0)</f>
        <v/>
      </c>
      <c r="U59" s="24">
        <f>VLOOKUP($A59,'2024_PAPI_Indicators'!$A$2:$BL$183,COLUMN('2024_PAPI_Indicators'!S58),0)</f>
        <v>0.1131784096</v>
      </c>
      <c r="V59" s="24">
        <f>VLOOKUP($A59,'2024_PAPI_Indicators'!$A$2:$BL$183,COLUMN('2024_PAPI_Indicators'!T58),0)</f>
        <v>0.09168311208</v>
      </c>
      <c r="W59" s="24">
        <f>VLOOKUP($A59,'2024_PAPI_Indicators'!$A$2:$BL$183,COLUMN('2024_PAPI_Indicators'!U58),0)</f>
        <v>0.2015893906</v>
      </c>
      <c r="X59" s="24">
        <f>VLOOKUP($A59,'2024_PAPI_Indicators'!$A$2:$BL$183,COLUMN('2024_PAPI_Indicators'!V58),0)</f>
        <v>0.1790097207</v>
      </c>
      <c r="Y59" s="24">
        <f>VLOOKUP($A59,'2024_PAPI_Indicators'!$A$2:$BL$183,COLUMN('2024_PAPI_Indicators'!W58),0)</f>
        <v>0.2536055446</v>
      </c>
      <c r="Z59" s="24">
        <f>VLOOKUP($A59,'2024_PAPI_Indicators'!$A$2:$BL$183,COLUMN('2024_PAPI_Indicators'!X58),0)</f>
        <v>0.1285978556</v>
      </c>
      <c r="AA59" s="24">
        <f>VLOOKUP($A59,'2024_PAPI_Indicators'!$A$2:$BL$183,COLUMN('2024_PAPI_Indicators'!Y58),0)</f>
        <v>0.2215691209</v>
      </c>
      <c r="AB59" s="24">
        <f>VLOOKUP($A59,'2024_PAPI_Indicators'!$A$2:$BL$183,COLUMN('2024_PAPI_Indicators'!Z58),0)</f>
        <v>0.1228180081</v>
      </c>
      <c r="AC59" s="24">
        <f>VLOOKUP($A59,'2024_PAPI_Indicators'!$A$2:$BL$183,COLUMN('2024_PAPI_Indicators'!AA58),0)</f>
        <v>0.1514214873</v>
      </c>
      <c r="AD59" s="24">
        <f>VLOOKUP($A59,'2024_PAPI_Indicators'!$A$2:$BL$183,COLUMN('2024_PAPI_Indicators'!AB58),0)</f>
        <v>0.1850641519</v>
      </c>
      <c r="AE59" s="24">
        <f>VLOOKUP($A59,'2024_PAPI_Indicators'!$A$2:$BL$183,COLUMN('2024_PAPI_Indicators'!AC58),0)</f>
        <v>0.1691901088</v>
      </c>
      <c r="AF59" s="24">
        <f>VLOOKUP($A59,'2024_PAPI_Indicators'!$A$2:$BL$183,COLUMN('2024_PAPI_Indicators'!AD58),0)</f>
        <v>0.1095188409</v>
      </c>
      <c r="AG59" s="24">
        <f>VLOOKUP($A59,'2024_PAPI_Indicators'!$A$2:$BL$183,COLUMN('2024_PAPI_Indicators'!AE58),0)</f>
        <v>0.2026362419</v>
      </c>
      <c r="AH59" s="24">
        <f>VLOOKUP($A59,'2024_PAPI_Indicators'!$A$2:$BL$183,COLUMN('2024_PAPI_Indicators'!AF58),0)</f>
        <v>0.2138684988</v>
      </c>
      <c r="AI59" s="24">
        <f>VLOOKUP($A59,'2024_PAPI_Indicators'!$A$2:$BL$183,COLUMN('2024_PAPI_Indicators'!AG58),0)</f>
        <v>0.113172248</v>
      </c>
      <c r="AJ59" s="24">
        <f>VLOOKUP($A59,'2024_PAPI_Indicators'!$A$2:$BL$183,COLUMN('2024_PAPI_Indicators'!AH58),0)</f>
        <v>0.1773518771</v>
      </c>
      <c r="AK59" s="24">
        <f>VLOOKUP($A59,'2024_PAPI_Indicators'!$A$2:$BL$183,COLUMN('2024_PAPI_Indicators'!AI58),0)</f>
        <v>0.2216988355</v>
      </c>
      <c r="AL59" s="24">
        <f>VLOOKUP($A59,'2024_PAPI_Indicators'!$A$2:$BL$183,COLUMN('2024_PAPI_Indicators'!AJ58),0)</f>
        <v>0.186579898</v>
      </c>
      <c r="AM59" s="24">
        <f>VLOOKUP($A59,'2024_PAPI_Indicators'!$A$2:$BL$183,COLUMN('2024_PAPI_Indicators'!AK58),0)</f>
        <v>0.1738127768</v>
      </c>
      <c r="AN59" s="24">
        <f>VLOOKUP($A59,'2024_PAPI_Indicators'!$A$2:$BL$183,COLUMN('2024_PAPI_Indicators'!AL58),0)</f>
        <v>0.1824358106</v>
      </c>
      <c r="AO59" s="24">
        <f>VLOOKUP($A59,'2024_PAPI_Indicators'!$A$2:$BL$183,COLUMN('2024_PAPI_Indicators'!AM58),0)</f>
        <v>0.2294388264</v>
      </c>
      <c r="AP59" s="24">
        <f>VLOOKUP($A59,'2024_PAPI_Indicators'!$A$2:$BL$183,COLUMN('2024_PAPI_Indicators'!AN58),0)</f>
        <v>0.27095294</v>
      </c>
      <c r="AQ59" s="24">
        <f>VLOOKUP($A59,'2024_PAPI_Indicators'!$A$2:$BL$183,COLUMN('2024_PAPI_Indicators'!AO58),0)</f>
        <v>0.08324301988</v>
      </c>
      <c r="AR59" s="24">
        <f>VLOOKUP($A59,'2024_PAPI_Indicators'!$A$2:$BL$183,COLUMN('2024_PAPI_Indicators'!AP58),0)</f>
        <v>0.0884282887</v>
      </c>
      <c r="AS59" s="24">
        <f>VLOOKUP($A59,'2024_PAPI_Indicators'!$A$2:$BL$183,COLUMN('2024_PAPI_Indicators'!AQ58),0)</f>
        <v>0.09813433886</v>
      </c>
      <c r="AT59" s="24">
        <f>VLOOKUP($A59,'2024_PAPI_Indicators'!$A$2:$BL$183,COLUMN('2024_PAPI_Indicators'!AR58),0)</f>
        <v>0.1404307634</v>
      </c>
      <c r="AU59" s="24">
        <f>VLOOKUP($A59,'2024_PAPI_Indicators'!$A$2:$BL$183,COLUMN('2024_PAPI_Indicators'!AS58),0)</f>
        <v>0.1858176589</v>
      </c>
      <c r="AV59" s="24">
        <f>VLOOKUP($A59,'2024_PAPI_Indicators'!$A$2:$BL$183,COLUMN('2024_PAPI_Indicators'!AT58),0)</f>
        <v>0.13547571</v>
      </c>
      <c r="AW59" s="24">
        <f>VLOOKUP($A59,'2024_PAPI_Indicators'!$A$2:$BL$183,COLUMN('2024_PAPI_Indicators'!AU58),0)</f>
        <v>0.23144418</v>
      </c>
      <c r="AX59" s="24">
        <f>VLOOKUP($A59,'2024_PAPI_Indicators'!$A$2:$BL$183,COLUMN('2024_PAPI_Indicators'!AV58),0)</f>
        <v>0.1215146035</v>
      </c>
      <c r="AY59" s="24">
        <f>VLOOKUP($A59,'2024_PAPI_Indicators'!$A$2:$BL$183,COLUMN('2024_PAPI_Indicators'!AW58),0)</f>
        <v>0.1938822865</v>
      </c>
      <c r="AZ59" s="24">
        <f>VLOOKUP($A59,'2024_PAPI_Indicators'!$A$2:$BL$183,COLUMN('2024_PAPI_Indicators'!AX58),0)</f>
        <v>0.1852271855</v>
      </c>
      <c r="BA59" s="24">
        <f>VLOOKUP($A59,'2024_PAPI_Indicators'!$A$2:$BL$183,COLUMN('2024_PAPI_Indicators'!AY58),0)</f>
        <v>0.1713231206</v>
      </c>
      <c r="BB59" s="24">
        <f>VLOOKUP($A59,'2024_PAPI_Indicators'!$A$2:$BL$183,COLUMN('2024_PAPI_Indicators'!AZ58),0)</f>
        <v>0.2226158977</v>
      </c>
      <c r="BC59" s="25" t="str">
        <f>VLOOKUP($A59,'2024_PAPI_Indicators'!$A$2:$BL$183,COLUMN('2024_PAPI_Indicators'!BA58),0)</f>
        <v/>
      </c>
      <c r="BD59" s="24">
        <f>VLOOKUP($A59,'2024_PAPI_Indicators'!$A$2:$BL$183,COLUMN('2024_PAPI_Indicators'!BB58),0)</f>
        <v>0.1747383326</v>
      </c>
      <c r="BE59" s="24">
        <f>VLOOKUP($A59,'2024_PAPI_Indicators'!$A$2:$BL$183,COLUMN('2024_PAPI_Indicators'!BC58),0)</f>
        <v>0.2054979801</v>
      </c>
      <c r="BF59" s="24">
        <f>VLOOKUP($A59,'2024_PAPI_Indicators'!$A$2:$BL$183,COLUMN('2024_PAPI_Indicators'!BD58),0)</f>
        <v>0.1537865251</v>
      </c>
      <c r="BG59" s="24">
        <f>VLOOKUP($A59,'2024_PAPI_Indicators'!$A$2:$BL$183,COLUMN('2024_PAPI_Indicators'!BE58),0)</f>
        <v>0.2201392353</v>
      </c>
      <c r="BH59" s="24">
        <f>VLOOKUP($A59,'2024_PAPI_Indicators'!$A$2:$BL$183,COLUMN('2024_PAPI_Indicators'!BF58),0)</f>
        <v>0.1033423468</v>
      </c>
      <c r="BI59" s="24">
        <f>VLOOKUP($A59,'2024_PAPI_Indicators'!$A$2:$BL$183,COLUMN('2024_PAPI_Indicators'!BG58),0)</f>
        <v>0.1876561046</v>
      </c>
      <c r="BJ59" s="24">
        <f>VLOOKUP($A59,'2024_PAPI_Indicators'!$A$2:$BL$183,COLUMN('2024_PAPI_Indicators'!BH58),0)</f>
        <v>0.2086943835</v>
      </c>
      <c r="BK59" s="24">
        <f>VLOOKUP($A59,'2024_PAPI_Indicators'!$A$2:$BL$183,COLUMN('2024_PAPI_Indicators'!BI58),0)</f>
        <v>0.2364166379</v>
      </c>
      <c r="BL59" s="24">
        <f>VLOOKUP($A59,'2024_PAPI_Indicators'!$A$2:$BL$183,COLUMN('2024_PAPI_Indicators'!BJ58),0)</f>
        <v>0.1770360321</v>
      </c>
      <c r="BM59" s="24">
        <f>VLOOKUP($A59,'2024_PAPI_Indicators'!$A$2:$BL$183,COLUMN('2024_PAPI_Indicators'!BK58),0)</f>
        <v>0.2449496686</v>
      </c>
      <c r="BN59" s="24">
        <f>VLOOKUP($A59,'2024_PAPI_Indicators'!$A$2:$BL$183,COLUMN('2024_PAPI_Indicators'!BL58),0)</f>
        <v>0.2635467052</v>
      </c>
      <c r="BO59" s="11"/>
      <c r="BP59" s="11"/>
      <c r="BQ59" s="11"/>
      <c r="BR59" s="11"/>
      <c r="BS59" s="11"/>
    </row>
    <row r="60" ht="13.5" customHeight="1">
      <c r="A60" s="11" t="s">
        <v>188</v>
      </c>
      <c r="B60" s="11" t="s">
        <v>189</v>
      </c>
      <c r="C60" s="12" t="s">
        <v>83</v>
      </c>
      <c r="D60" s="24">
        <f>VLOOKUP($A60,'2024_PAPI_Indicators'!$A$2:$BL$183,COLUMN('2024_PAPI_Indicators'!B59),0)</f>
        <v>0.9437081814</v>
      </c>
      <c r="E60" s="24">
        <f>VLOOKUP($A60,'2024_PAPI_Indicators'!$A$2:$BL$183,COLUMN('2024_PAPI_Indicators'!C59),0)</f>
        <v>0.9007925391</v>
      </c>
      <c r="F60" s="24">
        <f>VLOOKUP($A60,'2024_PAPI_Indicators'!$A$2:$BL$183,COLUMN('2024_PAPI_Indicators'!D59),0)</f>
        <v>0.954475224</v>
      </c>
      <c r="G60" s="24">
        <f>VLOOKUP($A60,'2024_PAPI_Indicators'!$A$2:$BL$183,COLUMN('2024_PAPI_Indicators'!E59),0)</f>
        <v>0.7669410706</v>
      </c>
      <c r="H60" s="24">
        <f>VLOOKUP($A60,'2024_PAPI_Indicators'!$A$2:$BL$183,COLUMN('2024_PAPI_Indicators'!F59),0)</f>
        <v>0.8000000119</v>
      </c>
      <c r="I60" s="24">
        <f>VLOOKUP($A60,'2024_PAPI_Indicators'!$A$2:$BL$183,COLUMN('2024_PAPI_Indicators'!G59),0)</f>
        <v>0.7287746668</v>
      </c>
      <c r="J60" s="24">
        <f>VLOOKUP($A60,'2024_PAPI_Indicators'!$A$2:$BL$183,COLUMN('2024_PAPI_Indicators'!H59),0)</f>
        <v>0.8021707535</v>
      </c>
      <c r="K60" s="24">
        <f>VLOOKUP($A60,'2024_PAPI_Indicators'!$A$2:$BL$183,COLUMN('2024_PAPI_Indicators'!I59),0)</f>
        <v>0.9421721101</v>
      </c>
      <c r="L60" s="24">
        <f>VLOOKUP($A60,'2024_PAPI_Indicators'!$A$2:$BL$183,COLUMN('2024_PAPI_Indicators'!J59),0)</f>
        <v>1</v>
      </c>
      <c r="M60" s="24">
        <f>VLOOKUP($A60,'2024_PAPI_Indicators'!$A$2:$BL$183,COLUMN('2024_PAPI_Indicators'!K59),0)</f>
        <v>0.7761540413</v>
      </c>
      <c r="N60" s="24">
        <f>VLOOKUP($A60,'2024_PAPI_Indicators'!$A$2:$BL$183,COLUMN('2024_PAPI_Indicators'!L59),0)</f>
        <v>0.9829945564</v>
      </c>
      <c r="O60" s="24">
        <f>VLOOKUP($A60,'2024_PAPI_Indicators'!$A$2:$BL$183,COLUMN('2024_PAPI_Indicators'!M59),0)</f>
        <v>0.9733152986</v>
      </c>
      <c r="P60" s="24">
        <f>VLOOKUP($A60,'2024_PAPI_Indicators'!$A$2:$BL$183,COLUMN('2024_PAPI_Indicators'!N59),0)</f>
        <v>0.9522511959</v>
      </c>
      <c r="Q60" s="24">
        <f>VLOOKUP($A60,'2024_PAPI_Indicators'!$A$2:$BL$183,COLUMN('2024_PAPI_Indicators'!O59),0)</f>
        <v>0.872148633</v>
      </c>
      <c r="R60" s="24">
        <f>VLOOKUP($A60,'2024_PAPI_Indicators'!$A$2:$BL$183,COLUMN('2024_PAPI_Indicators'!P59),0)</f>
        <v>0.8050405979</v>
      </c>
      <c r="S60" s="24">
        <f>VLOOKUP($A60,'2024_PAPI_Indicators'!$A$2:$BL$183,COLUMN('2024_PAPI_Indicators'!Q59),0)</f>
        <v>0.9924773574</v>
      </c>
      <c r="T60" s="25" t="str">
        <f>VLOOKUP($A60,'2024_PAPI_Indicators'!$A$2:$BL$183,COLUMN('2024_PAPI_Indicators'!R59),0)</f>
        <v/>
      </c>
      <c r="U60" s="24">
        <f>VLOOKUP($A60,'2024_PAPI_Indicators'!$A$2:$BL$183,COLUMN('2024_PAPI_Indicators'!S59),0)</f>
        <v>0.9258624315</v>
      </c>
      <c r="V60" s="24">
        <f>VLOOKUP($A60,'2024_PAPI_Indicators'!$A$2:$BL$183,COLUMN('2024_PAPI_Indicators'!T59),0)</f>
        <v>0.9294267297</v>
      </c>
      <c r="W60" s="24">
        <f>VLOOKUP($A60,'2024_PAPI_Indicators'!$A$2:$BL$183,COLUMN('2024_PAPI_Indicators'!U59),0)</f>
        <v>0.9656354785</v>
      </c>
      <c r="X60" s="24">
        <f>VLOOKUP($A60,'2024_PAPI_Indicators'!$A$2:$BL$183,COLUMN('2024_PAPI_Indicators'!V59),0)</f>
        <v>0.9268232584</v>
      </c>
      <c r="Y60" s="24">
        <f>VLOOKUP($A60,'2024_PAPI_Indicators'!$A$2:$BL$183,COLUMN('2024_PAPI_Indicators'!W59),0)</f>
        <v>1</v>
      </c>
      <c r="Z60" s="24">
        <f>VLOOKUP($A60,'2024_PAPI_Indicators'!$A$2:$BL$183,COLUMN('2024_PAPI_Indicators'!X59),0)</f>
        <v>0.9537987709</v>
      </c>
      <c r="AA60" s="24">
        <f>VLOOKUP($A60,'2024_PAPI_Indicators'!$A$2:$BL$183,COLUMN('2024_PAPI_Indicators'!Y59),0)</f>
        <v>0.9195612669</v>
      </c>
      <c r="AB60" s="24">
        <f>VLOOKUP($A60,'2024_PAPI_Indicators'!$A$2:$BL$183,COLUMN('2024_PAPI_Indicators'!Z59),0)</f>
        <v>0.94751513</v>
      </c>
      <c r="AC60" s="24">
        <f>VLOOKUP($A60,'2024_PAPI_Indicators'!$A$2:$BL$183,COLUMN('2024_PAPI_Indicators'!AA59),0)</f>
        <v>0.8776106238</v>
      </c>
      <c r="AD60" s="24">
        <f>VLOOKUP($A60,'2024_PAPI_Indicators'!$A$2:$BL$183,COLUMN('2024_PAPI_Indicators'!AB59),0)</f>
        <v>0.8233447671</v>
      </c>
      <c r="AE60" s="24">
        <f>VLOOKUP($A60,'2024_PAPI_Indicators'!$A$2:$BL$183,COLUMN('2024_PAPI_Indicators'!AC59),0)</f>
        <v>0.9933711886</v>
      </c>
      <c r="AF60" s="24">
        <f>VLOOKUP($A60,'2024_PAPI_Indicators'!$A$2:$BL$183,COLUMN('2024_PAPI_Indicators'!AD59),0)</f>
        <v>0.9403155446</v>
      </c>
      <c r="AG60" s="24">
        <f>VLOOKUP($A60,'2024_PAPI_Indicators'!$A$2:$BL$183,COLUMN('2024_PAPI_Indicators'!AE59),0)</f>
        <v>0.8324038982</v>
      </c>
      <c r="AH60" s="24">
        <f>VLOOKUP($A60,'2024_PAPI_Indicators'!$A$2:$BL$183,COLUMN('2024_PAPI_Indicators'!AF59),0)</f>
        <v>0.8155246973</v>
      </c>
      <c r="AI60" s="24">
        <f>VLOOKUP($A60,'2024_PAPI_Indicators'!$A$2:$BL$183,COLUMN('2024_PAPI_Indicators'!AG59),0)</f>
        <v>0.9599533677</v>
      </c>
      <c r="AJ60" s="24">
        <f>VLOOKUP($A60,'2024_PAPI_Indicators'!$A$2:$BL$183,COLUMN('2024_PAPI_Indicators'!AH59),0)</f>
        <v>0.724709332</v>
      </c>
      <c r="AK60" s="24">
        <f>VLOOKUP($A60,'2024_PAPI_Indicators'!$A$2:$BL$183,COLUMN('2024_PAPI_Indicators'!AI59),0)</f>
        <v>0.8685641289</v>
      </c>
      <c r="AL60" s="24">
        <f>VLOOKUP($A60,'2024_PAPI_Indicators'!$A$2:$BL$183,COLUMN('2024_PAPI_Indicators'!AJ59),0)</f>
        <v>0.8408831358</v>
      </c>
      <c r="AM60" s="24">
        <f>VLOOKUP($A60,'2024_PAPI_Indicators'!$A$2:$BL$183,COLUMN('2024_PAPI_Indicators'!AK59),0)</f>
        <v>0.9922941327</v>
      </c>
      <c r="AN60" s="24">
        <f>VLOOKUP($A60,'2024_PAPI_Indicators'!$A$2:$BL$183,COLUMN('2024_PAPI_Indicators'!AL59),0)</f>
        <v>0.9562381506</v>
      </c>
      <c r="AO60" s="24">
        <f>VLOOKUP($A60,'2024_PAPI_Indicators'!$A$2:$BL$183,COLUMN('2024_PAPI_Indicators'!AM59),0)</f>
        <v>0.9229483604</v>
      </c>
      <c r="AP60" s="24">
        <f>VLOOKUP($A60,'2024_PAPI_Indicators'!$A$2:$BL$183,COLUMN('2024_PAPI_Indicators'!AN59),0)</f>
        <v>1</v>
      </c>
      <c r="AQ60" s="24">
        <f>VLOOKUP($A60,'2024_PAPI_Indicators'!$A$2:$BL$183,COLUMN('2024_PAPI_Indicators'!AO59),0)</f>
        <v>0.9320313334</v>
      </c>
      <c r="AR60" s="24">
        <f>VLOOKUP($A60,'2024_PAPI_Indicators'!$A$2:$BL$183,COLUMN('2024_PAPI_Indicators'!AP59),0)</f>
        <v>0.9719476104</v>
      </c>
      <c r="AS60" s="24">
        <f>VLOOKUP($A60,'2024_PAPI_Indicators'!$A$2:$BL$183,COLUMN('2024_PAPI_Indicators'!AQ59),0)</f>
        <v>0.9264356494</v>
      </c>
      <c r="AT60" s="24">
        <f>VLOOKUP($A60,'2024_PAPI_Indicators'!$A$2:$BL$183,COLUMN('2024_PAPI_Indicators'!AR59),0)</f>
        <v>0.8448597789</v>
      </c>
      <c r="AU60" s="24">
        <f>VLOOKUP($A60,'2024_PAPI_Indicators'!$A$2:$BL$183,COLUMN('2024_PAPI_Indicators'!AS59),0)</f>
        <v>0.9932224154</v>
      </c>
      <c r="AV60" s="24">
        <f>VLOOKUP($A60,'2024_PAPI_Indicators'!$A$2:$BL$183,COLUMN('2024_PAPI_Indicators'!AT59),0)</f>
        <v>0.9531574845</v>
      </c>
      <c r="AW60" s="24">
        <f>VLOOKUP($A60,'2024_PAPI_Indicators'!$A$2:$BL$183,COLUMN('2024_PAPI_Indicators'!AU59),0)</f>
        <v>0.905207932</v>
      </c>
      <c r="AX60" s="24">
        <f>VLOOKUP($A60,'2024_PAPI_Indicators'!$A$2:$BL$183,COLUMN('2024_PAPI_Indicators'!AV59),0)</f>
        <v>0.918548286</v>
      </c>
      <c r="AY60" s="24">
        <f>VLOOKUP($A60,'2024_PAPI_Indicators'!$A$2:$BL$183,COLUMN('2024_PAPI_Indicators'!AW59),0)</f>
        <v>0.8983613849</v>
      </c>
      <c r="AZ60" s="24">
        <f>VLOOKUP($A60,'2024_PAPI_Indicators'!$A$2:$BL$183,COLUMN('2024_PAPI_Indicators'!AX59),0)</f>
        <v>0.9607635736</v>
      </c>
      <c r="BA60" s="24">
        <f>VLOOKUP($A60,'2024_PAPI_Indicators'!$A$2:$BL$183,COLUMN('2024_PAPI_Indicators'!AY59),0)</f>
        <v>0.9295842648</v>
      </c>
      <c r="BB60" s="24">
        <f>VLOOKUP($A60,'2024_PAPI_Indicators'!$A$2:$BL$183,COLUMN('2024_PAPI_Indicators'!AZ59),0)</f>
        <v>0.9718765616</v>
      </c>
      <c r="BC60" s="25" t="str">
        <f>VLOOKUP($A60,'2024_PAPI_Indicators'!$A$2:$BL$183,COLUMN('2024_PAPI_Indicators'!BA59),0)</f>
        <v/>
      </c>
      <c r="BD60" s="24">
        <f>VLOOKUP($A60,'2024_PAPI_Indicators'!$A$2:$BL$183,COLUMN('2024_PAPI_Indicators'!BB59),0)</f>
        <v>0.9221650958</v>
      </c>
      <c r="BE60" s="24">
        <f>VLOOKUP($A60,'2024_PAPI_Indicators'!$A$2:$BL$183,COLUMN('2024_PAPI_Indicators'!BC59),0)</f>
        <v>0.9011454582</v>
      </c>
      <c r="BF60" s="24">
        <f>VLOOKUP($A60,'2024_PAPI_Indicators'!$A$2:$BL$183,COLUMN('2024_PAPI_Indicators'!BD59),0)</f>
        <v>0.7926865816</v>
      </c>
      <c r="BG60" s="24">
        <f>VLOOKUP($A60,'2024_PAPI_Indicators'!$A$2:$BL$183,COLUMN('2024_PAPI_Indicators'!BE59),0)</f>
        <v>0.9967660904</v>
      </c>
      <c r="BH60" s="24">
        <f>VLOOKUP($A60,'2024_PAPI_Indicators'!$A$2:$BL$183,COLUMN('2024_PAPI_Indicators'!BF59),0)</f>
        <v>0.8174256682</v>
      </c>
      <c r="BI60" s="24">
        <f>VLOOKUP($A60,'2024_PAPI_Indicators'!$A$2:$BL$183,COLUMN('2024_PAPI_Indicators'!BG59),0)</f>
        <v>0.8975481987</v>
      </c>
      <c r="BJ60" s="24">
        <f>VLOOKUP($A60,'2024_PAPI_Indicators'!$A$2:$BL$183,COLUMN('2024_PAPI_Indicators'!BH59),0)</f>
        <v>0.8509117365</v>
      </c>
      <c r="BK60" s="24">
        <f>VLOOKUP($A60,'2024_PAPI_Indicators'!$A$2:$BL$183,COLUMN('2024_PAPI_Indicators'!BI59),0)</f>
        <v>0.9409937263</v>
      </c>
      <c r="BL60" s="24">
        <f>VLOOKUP($A60,'2024_PAPI_Indicators'!$A$2:$BL$183,COLUMN('2024_PAPI_Indicators'!BJ59),0)</f>
        <v>0.9205785394</v>
      </c>
      <c r="BM60" s="24">
        <f>VLOOKUP($A60,'2024_PAPI_Indicators'!$A$2:$BL$183,COLUMN('2024_PAPI_Indicators'!BK59),0)</f>
        <v>0.950752914</v>
      </c>
      <c r="BN60" s="24">
        <f>VLOOKUP($A60,'2024_PAPI_Indicators'!$A$2:$BL$183,COLUMN('2024_PAPI_Indicators'!BL59),0)</f>
        <v>0.9678228498</v>
      </c>
      <c r="BO60" s="11"/>
      <c r="BP60" s="11"/>
      <c r="BQ60" s="11"/>
      <c r="BR60" s="11"/>
      <c r="BS60" s="11"/>
    </row>
    <row r="61" ht="13.5" customHeight="1">
      <c r="A61" s="11" t="s">
        <v>190</v>
      </c>
      <c r="B61" s="11" t="s">
        <v>191</v>
      </c>
      <c r="C61" s="12" t="s">
        <v>83</v>
      </c>
      <c r="D61" s="24">
        <f>VLOOKUP($A61,'2024_PAPI_Indicators'!$A$2:$BL$183,COLUMN('2024_PAPI_Indicators'!B60),0)</f>
        <v>0.08057330549</v>
      </c>
      <c r="E61" s="24">
        <f>VLOOKUP($A61,'2024_PAPI_Indicators'!$A$2:$BL$183,COLUMN('2024_PAPI_Indicators'!C60),0)</f>
        <v>0.1212717667</v>
      </c>
      <c r="F61" s="24">
        <f>VLOOKUP($A61,'2024_PAPI_Indicators'!$A$2:$BL$183,COLUMN('2024_PAPI_Indicators'!D60),0)</f>
        <v>0.08746951073</v>
      </c>
      <c r="G61" s="24">
        <f>VLOOKUP($A61,'2024_PAPI_Indicators'!$A$2:$BL$183,COLUMN('2024_PAPI_Indicators'!E60),0)</f>
        <v>0.09233728796</v>
      </c>
      <c r="H61" s="24">
        <f>VLOOKUP($A61,'2024_PAPI_Indicators'!$A$2:$BL$183,COLUMN('2024_PAPI_Indicators'!F60),0)</f>
        <v>0.05377305672</v>
      </c>
      <c r="I61" s="24">
        <f>VLOOKUP($A61,'2024_PAPI_Indicators'!$A$2:$BL$183,COLUMN('2024_PAPI_Indicators'!G60),0)</f>
        <v>0.08447273821</v>
      </c>
      <c r="J61" s="24">
        <f>VLOOKUP($A61,'2024_PAPI_Indicators'!$A$2:$BL$183,COLUMN('2024_PAPI_Indicators'!H60),0)</f>
        <v>0.09599969536</v>
      </c>
      <c r="K61" s="24">
        <f>VLOOKUP($A61,'2024_PAPI_Indicators'!$A$2:$BL$183,COLUMN('2024_PAPI_Indicators'!I60),0)</f>
        <v>0.09297353774</v>
      </c>
      <c r="L61" s="24">
        <f>VLOOKUP($A61,'2024_PAPI_Indicators'!$A$2:$BL$183,COLUMN('2024_PAPI_Indicators'!J60),0)</f>
        <v>0.1066666692</v>
      </c>
      <c r="M61" s="24">
        <f>VLOOKUP($A61,'2024_PAPI_Indicators'!$A$2:$BL$183,COLUMN('2024_PAPI_Indicators'!K60),0)</f>
        <v>0.03951334581</v>
      </c>
      <c r="N61" s="24">
        <f>VLOOKUP($A61,'2024_PAPI_Indicators'!$A$2:$BL$183,COLUMN('2024_PAPI_Indicators'!L60),0)</f>
        <v>0.07328788936</v>
      </c>
      <c r="O61" s="24">
        <f>VLOOKUP($A61,'2024_PAPI_Indicators'!$A$2:$BL$183,COLUMN('2024_PAPI_Indicators'!M60),0)</f>
        <v>0.1398493201</v>
      </c>
      <c r="P61" s="24">
        <f>VLOOKUP($A61,'2024_PAPI_Indicators'!$A$2:$BL$183,COLUMN('2024_PAPI_Indicators'!N60),0)</f>
        <v>0.09315215051</v>
      </c>
      <c r="Q61" s="24">
        <f>VLOOKUP($A61,'2024_PAPI_Indicators'!$A$2:$BL$183,COLUMN('2024_PAPI_Indicators'!O60),0)</f>
        <v>0.04973829538</v>
      </c>
      <c r="R61" s="24">
        <f>VLOOKUP($A61,'2024_PAPI_Indicators'!$A$2:$BL$183,COLUMN('2024_PAPI_Indicators'!P60),0)</f>
        <v>0.04659410566</v>
      </c>
      <c r="S61" s="24">
        <f>VLOOKUP($A61,'2024_PAPI_Indicators'!$A$2:$BL$183,COLUMN('2024_PAPI_Indicators'!Q60),0)</f>
        <v>0.07557205856</v>
      </c>
      <c r="T61" s="25" t="str">
        <f>VLOOKUP($A61,'2024_PAPI_Indicators'!$A$2:$BL$183,COLUMN('2024_PAPI_Indicators'!R60),0)</f>
        <v/>
      </c>
      <c r="U61" s="24">
        <f>VLOOKUP($A61,'2024_PAPI_Indicators'!$A$2:$BL$183,COLUMN('2024_PAPI_Indicators'!S60),0)</f>
        <v>0.08153133839</v>
      </c>
      <c r="V61" s="24">
        <f>VLOOKUP($A61,'2024_PAPI_Indicators'!$A$2:$BL$183,COLUMN('2024_PAPI_Indicators'!T60),0)</f>
        <v>0.0435112305</v>
      </c>
      <c r="W61" s="24">
        <f>VLOOKUP($A61,'2024_PAPI_Indicators'!$A$2:$BL$183,COLUMN('2024_PAPI_Indicators'!U60),0)</f>
        <v>0.0811875686</v>
      </c>
      <c r="X61" s="24">
        <f>VLOOKUP($A61,'2024_PAPI_Indicators'!$A$2:$BL$183,COLUMN('2024_PAPI_Indicators'!V60),0)</f>
        <v>0.1108304635</v>
      </c>
      <c r="Y61" s="24">
        <f>VLOOKUP($A61,'2024_PAPI_Indicators'!$A$2:$BL$183,COLUMN('2024_PAPI_Indicators'!W60),0)</f>
        <v>0.1555293053</v>
      </c>
      <c r="Z61" s="24">
        <f>VLOOKUP($A61,'2024_PAPI_Indicators'!$A$2:$BL$183,COLUMN('2024_PAPI_Indicators'!X60),0)</f>
        <v>0.1051600426</v>
      </c>
      <c r="AA61" s="24">
        <f>VLOOKUP($A61,'2024_PAPI_Indicators'!$A$2:$BL$183,COLUMN('2024_PAPI_Indicators'!Y60),0)</f>
        <v>0.1201505065</v>
      </c>
      <c r="AB61" s="24">
        <f>VLOOKUP($A61,'2024_PAPI_Indicators'!$A$2:$BL$183,COLUMN('2024_PAPI_Indicators'!Z60),0)</f>
        <v>0.0444951728</v>
      </c>
      <c r="AC61" s="24">
        <f>VLOOKUP($A61,'2024_PAPI_Indicators'!$A$2:$BL$183,COLUMN('2024_PAPI_Indicators'!AA60),0)</f>
        <v>0.09382063895</v>
      </c>
      <c r="AD61" s="24">
        <f>VLOOKUP($A61,'2024_PAPI_Indicators'!$A$2:$BL$183,COLUMN('2024_PAPI_Indicators'!AB60),0)</f>
        <v>0.1325785518</v>
      </c>
      <c r="AE61" s="24">
        <f>VLOOKUP($A61,'2024_PAPI_Indicators'!$A$2:$BL$183,COLUMN('2024_PAPI_Indicators'!AC60),0)</f>
        <v>0.1391588598</v>
      </c>
      <c r="AF61" s="24">
        <f>VLOOKUP($A61,'2024_PAPI_Indicators'!$A$2:$BL$183,COLUMN('2024_PAPI_Indicators'!AD60),0)</f>
        <v>0.07339490205</v>
      </c>
      <c r="AG61" s="24">
        <f>VLOOKUP($A61,'2024_PAPI_Indicators'!$A$2:$BL$183,COLUMN('2024_PAPI_Indicators'!AE60),0)</f>
        <v>0.1123035327</v>
      </c>
      <c r="AH61" s="24">
        <f>VLOOKUP($A61,'2024_PAPI_Indicators'!$A$2:$BL$183,COLUMN('2024_PAPI_Indicators'!AF60),0)</f>
        <v>0.1432621777</v>
      </c>
      <c r="AI61" s="24">
        <f>VLOOKUP($A61,'2024_PAPI_Indicators'!$A$2:$BL$183,COLUMN('2024_PAPI_Indicators'!AG60),0)</f>
        <v>0.06381947547</v>
      </c>
      <c r="AJ61" s="24">
        <f>VLOOKUP($A61,'2024_PAPI_Indicators'!$A$2:$BL$183,COLUMN('2024_PAPI_Indicators'!AH60),0)</f>
        <v>0.07475920022</v>
      </c>
      <c r="AK61" s="24">
        <f>VLOOKUP($A61,'2024_PAPI_Indicators'!$A$2:$BL$183,COLUMN('2024_PAPI_Indicators'!AI60),0)</f>
        <v>0.1214649379</v>
      </c>
      <c r="AL61" s="24">
        <f>VLOOKUP($A61,'2024_PAPI_Indicators'!$A$2:$BL$183,COLUMN('2024_PAPI_Indicators'!AJ60),0)</f>
        <v>0.09032114595</v>
      </c>
      <c r="AM61" s="24">
        <f>VLOOKUP($A61,'2024_PAPI_Indicators'!$A$2:$BL$183,COLUMN('2024_PAPI_Indicators'!AK60),0)</f>
        <v>0.1109946147</v>
      </c>
      <c r="AN61" s="24">
        <f>VLOOKUP($A61,'2024_PAPI_Indicators'!$A$2:$BL$183,COLUMN('2024_PAPI_Indicators'!AL60),0)</f>
        <v>0.1030745059</v>
      </c>
      <c r="AO61" s="24">
        <f>VLOOKUP($A61,'2024_PAPI_Indicators'!$A$2:$BL$183,COLUMN('2024_PAPI_Indicators'!AM60),0)</f>
        <v>0.1413012743</v>
      </c>
      <c r="AP61" s="24">
        <f>VLOOKUP($A61,'2024_PAPI_Indicators'!$A$2:$BL$183,COLUMN('2024_PAPI_Indicators'!AN60),0)</f>
        <v>0.1651518047</v>
      </c>
      <c r="AQ61" s="24">
        <f>VLOOKUP($A61,'2024_PAPI_Indicators'!$A$2:$BL$183,COLUMN('2024_PAPI_Indicators'!AO60),0)</f>
        <v>0.07684662193</v>
      </c>
      <c r="AR61" s="24">
        <f>VLOOKUP($A61,'2024_PAPI_Indicators'!$A$2:$BL$183,COLUMN('2024_PAPI_Indicators'!AP60),0)</f>
        <v>0.05764039233</v>
      </c>
      <c r="AS61" s="24">
        <f>VLOOKUP($A61,'2024_PAPI_Indicators'!$A$2:$BL$183,COLUMN('2024_PAPI_Indicators'!AQ60),0)</f>
        <v>0.06058788672</v>
      </c>
      <c r="AT61" s="24">
        <f>VLOOKUP($A61,'2024_PAPI_Indicators'!$A$2:$BL$183,COLUMN('2024_PAPI_Indicators'!AR60),0)</f>
        <v>0.04780803993</v>
      </c>
      <c r="AU61" s="24">
        <f>VLOOKUP($A61,'2024_PAPI_Indicators'!$A$2:$BL$183,COLUMN('2024_PAPI_Indicators'!AS60),0)</f>
        <v>0.1167447641</v>
      </c>
      <c r="AV61" s="24">
        <f>VLOOKUP($A61,'2024_PAPI_Indicators'!$A$2:$BL$183,COLUMN('2024_PAPI_Indicators'!AT60),0)</f>
        <v>0.07932498306</v>
      </c>
      <c r="AW61" s="24">
        <f>VLOOKUP($A61,'2024_PAPI_Indicators'!$A$2:$BL$183,COLUMN('2024_PAPI_Indicators'!AU60),0)</f>
        <v>0.1539569497</v>
      </c>
      <c r="AX61" s="24">
        <f>VLOOKUP($A61,'2024_PAPI_Indicators'!$A$2:$BL$183,COLUMN('2024_PAPI_Indicators'!AV60),0)</f>
        <v>0.02902593277</v>
      </c>
      <c r="AY61" s="24">
        <f>VLOOKUP($A61,'2024_PAPI_Indicators'!$A$2:$BL$183,COLUMN('2024_PAPI_Indicators'!AW60),0)</f>
        <v>0.08472430706</v>
      </c>
      <c r="AZ61" s="24">
        <f>VLOOKUP($A61,'2024_PAPI_Indicators'!$A$2:$BL$183,COLUMN('2024_PAPI_Indicators'!AX60),0)</f>
        <v>0.110991925</v>
      </c>
      <c r="BA61" s="24">
        <f>VLOOKUP($A61,'2024_PAPI_Indicators'!$A$2:$BL$183,COLUMN('2024_PAPI_Indicators'!AY60),0)</f>
        <v>0.06718181819</v>
      </c>
      <c r="BB61" s="24">
        <f>VLOOKUP($A61,'2024_PAPI_Indicators'!$A$2:$BL$183,COLUMN('2024_PAPI_Indicators'!AZ60),0)</f>
        <v>0.1174424961</v>
      </c>
      <c r="BC61" s="25" t="str">
        <f>VLOOKUP($A61,'2024_PAPI_Indicators'!$A$2:$BL$183,COLUMN('2024_PAPI_Indicators'!BA60),0)</f>
        <v/>
      </c>
      <c r="BD61" s="24">
        <f>VLOOKUP($A61,'2024_PAPI_Indicators'!$A$2:$BL$183,COLUMN('2024_PAPI_Indicators'!BB60),0)</f>
        <v>0.1198107973</v>
      </c>
      <c r="BE61" s="24">
        <f>VLOOKUP($A61,'2024_PAPI_Indicators'!$A$2:$BL$183,COLUMN('2024_PAPI_Indicators'!BC60),0)</f>
        <v>0.1218212843</v>
      </c>
      <c r="BF61" s="24">
        <f>VLOOKUP($A61,'2024_PAPI_Indicators'!$A$2:$BL$183,COLUMN('2024_PAPI_Indicators'!BD60),0)</f>
        <v>0.06461974978</v>
      </c>
      <c r="BG61" s="24">
        <f>VLOOKUP($A61,'2024_PAPI_Indicators'!$A$2:$BL$183,COLUMN('2024_PAPI_Indicators'!BE60),0)</f>
        <v>0.1261329502</v>
      </c>
      <c r="BH61" s="24">
        <f>VLOOKUP($A61,'2024_PAPI_Indicators'!$A$2:$BL$183,COLUMN('2024_PAPI_Indicators'!BF60),0)</f>
        <v>0.0329329595</v>
      </c>
      <c r="BI61" s="24">
        <f>VLOOKUP($A61,'2024_PAPI_Indicators'!$A$2:$BL$183,COLUMN('2024_PAPI_Indicators'!BG60),0)</f>
        <v>0.07481049001</v>
      </c>
      <c r="BJ61" s="24">
        <f>VLOOKUP($A61,'2024_PAPI_Indicators'!$A$2:$BL$183,COLUMN('2024_PAPI_Indicators'!BH60),0)</f>
        <v>0.0825579688</v>
      </c>
      <c r="BK61" s="24">
        <f>VLOOKUP($A61,'2024_PAPI_Indicators'!$A$2:$BL$183,COLUMN('2024_PAPI_Indicators'!BI60),0)</f>
        <v>0.073856242</v>
      </c>
      <c r="BL61" s="24">
        <f>VLOOKUP($A61,'2024_PAPI_Indicators'!$A$2:$BL$183,COLUMN('2024_PAPI_Indicators'!BJ60),0)</f>
        <v>0.0782090053</v>
      </c>
      <c r="BM61" s="24">
        <f>VLOOKUP($A61,'2024_PAPI_Indicators'!$A$2:$BL$183,COLUMN('2024_PAPI_Indicators'!BK60),0)</f>
        <v>0.1223566905</v>
      </c>
      <c r="BN61" s="24">
        <f>VLOOKUP($A61,'2024_PAPI_Indicators'!$A$2:$BL$183,COLUMN('2024_PAPI_Indicators'!BL60),0)</f>
        <v>0.1602382511</v>
      </c>
      <c r="BO61" s="11"/>
      <c r="BP61" s="11"/>
      <c r="BQ61" s="11"/>
      <c r="BR61" s="11"/>
      <c r="BS61" s="11"/>
    </row>
    <row r="62" ht="13.5" customHeight="1">
      <c r="A62" s="11" t="s">
        <v>192</v>
      </c>
      <c r="B62" s="11" t="s">
        <v>193</v>
      </c>
      <c r="C62" s="12" t="s">
        <v>83</v>
      </c>
      <c r="D62" s="24">
        <f>VLOOKUP($A62,'2024_PAPI_Indicators'!$A$2:$BL$183,COLUMN('2024_PAPI_Indicators'!B61),0)</f>
        <v>0.9827163815</v>
      </c>
      <c r="E62" s="24">
        <f>VLOOKUP($A62,'2024_PAPI_Indicators'!$A$2:$BL$183,COLUMN('2024_PAPI_Indicators'!C61),0)</f>
        <v>0.941927731</v>
      </c>
      <c r="F62" s="24">
        <f>VLOOKUP($A62,'2024_PAPI_Indicators'!$A$2:$BL$183,COLUMN('2024_PAPI_Indicators'!D61),0)</f>
        <v>1</v>
      </c>
      <c r="G62" s="24">
        <f>VLOOKUP($A62,'2024_PAPI_Indicators'!$A$2:$BL$183,COLUMN('2024_PAPI_Indicators'!E61),0)</f>
        <v>0.9310463667</v>
      </c>
      <c r="H62" s="24">
        <f>VLOOKUP($A62,'2024_PAPI_Indicators'!$A$2:$BL$183,COLUMN('2024_PAPI_Indicators'!F61),0)</f>
        <v>0.8907563686</v>
      </c>
      <c r="I62" s="24">
        <f>VLOOKUP($A62,'2024_PAPI_Indicators'!$A$2:$BL$183,COLUMN('2024_PAPI_Indicators'!G61),0)</f>
        <v>0.835955739</v>
      </c>
      <c r="J62" s="24">
        <f>VLOOKUP($A62,'2024_PAPI_Indicators'!$A$2:$BL$183,COLUMN('2024_PAPI_Indicators'!H61),0)</f>
        <v>1</v>
      </c>
      <c r="K62" s="24">
        <f>VLOOKUP($A62,'2024_PAPI_Indicators'!$A$2:$BL$183,COLUMN('2024_PAPI_Indicators'!I61),0)</f>
        <v>0.8639345169</v>
      </c>
      <c r="L62" s="24">
        <f>VLOOKUP($A62,'2024_PAPI_Indicators'!$A$2:$BL$183,COLUMN('2024_PAPI_Indicators'!J61),0)</f>
        <v>0.9402724504</v>
      </c>
      <c r="M62" s="24">
        <f>VLOOKUP($A62,'2024_PAPI_Indicators'!$A$2:$BL$183,COLUMN('2024_PAPI_Indicators'!K61),0)</f>
        <v>1</v>
      </c>
      <c r="N62" s="24">
        <f>VLOOKUP($A62,'2024_PAPI_Indicators'!$A$2:$BL$183,COLUMN('2024_PAPI_Indicators'!L61),0)</f>
        <v>1</v>
      </c>
      <c r="O62" s="24">
        <f>VLOOKUP($A62,'2024_PAPI_Indicators'!$A$2:$BL$183,COLUMN('2024_PAPI_Indicators'!M61),0)</f>
        <v>0.9710242748</v>
      </c>
      <c r="P62" s="24">
        <f>VLOOKUP($A62,'2024_PAPI_Indicators'!$A$2:$BL$183,COLUMN('2024_PAPI_Indicators'!N61),0)</f>
        <v>0.9198169112</v>
      </c>
      <c r="Q62" s="24">
        <f>VLOOKUP($A62,'2024_PAPI_Indicators'!$A$2:$BL$183,COLUMN('2024_PAPI_Indicators'!O61),0)</f>
        <v>1</v>
      </c>
      <c r="R62" s="24">
        <f>VLOOKUP($A62,'2024_PAPI_Indicators'!$A$2:$BL$183,COLUMN('2024_PAPI_Indicators'!P61),0)</f>
        <v>0.9027510285</v>
      </c>
      <c r="S62" s="24">
        <f>VLOOKUP($A62,'2024_PAPI_Indicators'!$A$2:$BL$183,COLUMN('2024_PAPI_Indicators'!Q61),0)</f>
        <v>1</v>
      </c>
      <c r="T62" s="25" t="str">
        <f>VLOOKUP($A62,'2024_PAPI_Indicators'!$A$2:$BL$183,COLUMN('2024_PAPI_Indicators'!R61),0)</f>
        <v/>
      </c>
      <c r="U62" s="24">
        <f>VLOOKUP($A62,'2024_PAPI_Indicators'!$A$2:$BL$183,COLUMN('2024_PAPI_Indicators'!S61),0)</f>
        <v>0.9064396024</v>
      </c>
      <c r="V62" s="24">
        <f>VLOOKUP($A62,'2024_PAPI_Indicators'!$A$2:$BL$183,COLUMN('2024_PAPI_Indicators'!T61),0)</f>
        <v>1</v>
      </c>
      <c r="W62" s="24">
        <f>VLOOKUP($A62,'2024_PAPI_Indicators'!$A$2:$BL$183,COLUMN('2024_PAPI_Indicators'!U61),0)</f>
        <v>1</v>
      </c>
      <c r="X62" s="24">
        <f>VLOOKUP($A62,'2024_PAPI_Indicators'!$A$2:$BL$183,COLUMN('2024_PAPI_Indicators'!V61),0)</f>
        <v>1</v>
      </c>
      <c r="Y62" s="24">
        <f>VLOOKUP($A62,'2024_PAPI_Indicators'!$A$2:$BL$183,COLUMN('2024_PAPI_Indicators'!W61),0)</f>
        <v>1</v>
      </c>
      <c r="Z62" s="24">
        <f>VLOOKUP($A62,'2024_PAPI_Indicators'!$A$2:$BL$183,COLUMN('2024_PAPI_Indicators'!X61),0)</f>
        <v>0.9431638718</v>
      </c>
      <c r="AA62" s="24">
        <f>VLOOKUP($A62,'2024_PAPI_Indicators'!$A$2:$BL$183,COLUMN('2024_PAPI_Indicators'!Y61),0)</f>
        <v>0.8516631722</v>
      </c>
      <c r="AB62" s="24">
        <f>VLOOKUP($A62,'2024_PAPI_Indicators'!$A$2:$BL$183,COLUMN('2024_PAPI_Indicators'!Z61),0)</f>
        <v>0.8551283479</v>
      </c>
      <c r="AC62" s="24">
        <f>VLOOKUP($A62,'2024_PAPI_Indicators'!$A$2:$BL$183,COLUMN('2024_PAPI_Indicators'!AA61),0)</f>
        <v>0.8905566931</v>
      </c>
      <c r="AD62" s="24">
        <f>VLOOKUP($A62,'2024_PAPI_Indicators'!$A$2:$BL$183,COLUMN('2024_PAPI_Indicators'!AB61),0)</f>
        <v>0.9165430665</v>
      </c>
      <c r="AE62" s="24">
        <f>VLOOKUP($A62,'2024_PAPI_Indicators'!$A$2:$BL$183,COLUMN('2024_PAPI_Indicators'!AC61),0)</f>
        <v>1</v>
      </c>
      <c r="AF62" s="24">
        <f>VLOOKUP($A62,'2024_PAPI_Indicators'!$A$2:$BL$183,COLUMN('2024_PAPI_Indicators'!AD61),0)</f>
        <v>1</v>
      </c>
      <c r="AG62" s="24">
        <f>VLOOKUP($A62,'2024_PAPI_Indicators'!$A$2:$BL$183,COLUMN('2024_PAPI_Indicators'!AE61),0)</f>
        <v>0.8870880008</v>
      </c>
      <c r="AH62" s="24">
        <f>VLOOKUP($A62,'2024_PAPI_Indicators'!$A$2:$BL$183,COLUMN('2024_PAPI_Indicators'!AF61),0)</f>
        <v>0.9082021713</v>
      </c>
      <c r="AI62" s="24">
        <f>VLOOKUP($A62,'2024_PAPI_Indicators'!$A$2:$BL$183,COLUMN('2024_PAPI_Indicators'!AG61),0)</f>
        <v>0.9855751991</v>
      </c>
      <c r="AJ62" s="24">
        <f>VLOOKUP($A62,'2024_PAPI_Indicators'!$A$2:$BL$183,COLUMN('2024_PAPI_Indicators'!AH61),0)</f>
        <v>0.8043618202</v>
      </c>
      <c r="AK62" s="24">
        <f>VLOOKUP($A62,'2024_PAPI_Indicators'!$A$2:$BL$183,COLUMN('2024_PAPI_Indicators'!AI61),0)</f>
        <v>0.9522984028</v>
      </c>
      <c r="AL62" s="24">
        <f>VLOOKUP($A62,'2024_PAPI_Indicators'!$A$2:$BL$183,COLUMN('2024_PAPI_Indicators'!AJ61),0)</f>
        <v>0.9342612028</v>
      </c>
      <c r="AM62" s="24">
        <f>VLOOKUP($A62,'2024_PAPI_Indicators'!$A$2:$BL$183,COLUMN('2024_PAPI_Indicators'!AK61),0)</f>
        <v>1</v>
      </c>
      <c r="AN62" s="24">
        <f>VLOOKUP($A62,'2024_PAPI_Indicators'!$A$2:$BL$183,COLUMN('2024_PAPI_Indicators'!AL61),0)</f>
        <v>1</v>
      </c>
      <c r="AO62" s="24">
        <f>VLOOKUP($A62,'2024_PAPI_Indicators'!$A$2:$BL$183,COLUMN('2024_PAPI_Indicators'!AM61),0)</f>
        <v>0.9582956433</v>
      </c>
      <c r="AP62" s="24">
        <f>VLOOKUP($A62,'2024_PAPI_Indicators'!$A$2:$BL$183,COLUMN('2024_PAPI_Indicators'!AN61),0)</f>
        <v>0.9908253551</v>
      </c>
      <c r="AQ62" s="24">
        <f>VLOOKUP($A62,'2024_PAPI_Indicators'!$A$2:$BL$183,COLUMN('2024_PAPI_Indicators'!AO61),0)</f>
        <v>0.9240397215</v>
      </c>
      <c r="AR62" s="24">
        <f>VLOOKUP($A62,'2024_PAPI_Indicators'!$A$2:$BL$183,COLUMN('2024_PAPI_Indicators'!AP61),0)</f>
        <v>0.893805027</v>
      </c>
      <c r="AS62" s="24">
        <f>VLOOKUP($A62,'2024_PAPI_Indicators'!$A$2:$BL$183,COLUMN('2024_PAPI_Indicators'!AQ61),0)</f>
        <v>1</v>
      </c>
      <c r="AT62" s="24">
        <f>VLOOKUP($A62,'2024_PAPI_Indicators'!$A$2:$BL$183,COLUMN('2024_PAPI_Indicators'!AR61),0)</f>
        <v>0.9850107431</v>
      </c>
      <c r="AU62" s="24">
        <f>VLOOKUP($A62,'2024_PAPI_Indicators'!$A$2:$BL$183,COLUMN('2024_PAPI_Indicators'!AS61),0)</f>
        <v>0.9489762783</v>
      </c>
      <c r="AV62" s="24">
        <f>VLOOKUP($A62,'2024_PAPI_Indicators'!$A$2:$BL$183,COLUMN('2024_PAPI_Indicators'!AT61),0)</f>
        <v>1</v>
      </c>
      <c r="AW62" s="24">
        <f>VLOOKUP($A62,'2024_PAPI_Indicators'!$A$2:$BL$183,COLUMN('2024_PAPI_Indicators'!AU61),0)</f>
        <v>1</v>
      </c>
      <c r="AX62" s="24">
        <f>VLOOKUP($A62,'2024_PAPI_Indicators'!$A$2:$BL$183,COLUMN('2024_PAPI_Indicators'!AV61),0)</f>
        <v>1</v>
      </c>
      <c r="AY62" s="24">
        <f>VLOOKUP($A62,'2024_PAPI_Indicators'!$A$2:$BL$183,COLUMN('2024_PAPI_Indicators'!AW61),0)</f>
        <v>0.9769960642</v>
      </c>
      <c r="AZ62" s="24">
        <f>VLOOKUP($A62,'2024_PAPI_Indicators'!$A$2:$BL$183,COLUMN('2024_PAPI_Indicators'!AX61),0)</f>
        <v>1</v>
      </c>
      <c r="BA62" s="24">
        <f>VLOOKUP($A62,'2024_PAPI_Indicators'!$A$2:$BL$183,COLUMN('2024_PAPI_Indicators'!AY61),0)</f>
        <v>0.9355975986</v>
      </c>
      <c r="BB62" s="24">
        <f>VLOOKUP($A62,'2024_PAPI_Indicators'!$A$2:$BL$183,COLUMN('2024_PAPI_Indicators'!AZ61),0)</f>
        <v>0.9527187943</v>
      </c>
      <c r="BC62" s="25" t="str">
        <f>VLOOKUP($A62,'2024_PAPI_Indicators'!$A$2:$BL$183,COLUMN('2024_PAPI_Indicators'!BA61),0)</f>
        <v/>
      </c>
      <c r="BD62" s="24">
        <f>VLOOKUP($A62,'2024_PAPI_Indicators'!$A$2:$BL$183,COLUMN('2024_PAPI_Indicators'!BB61),0)</f>
        <v>0.9454174638</v>
      </c>
      <c r="BE62" s="24">
        <f>VLOOKUP($A62,'2024_PAPI_Indicators'!$A$2:$BL$183,COLUMN('2024_PAPI_Indicators'!BC61),0)</f>
        <v>0.9933942556</v>
      </c>
      <c r="BF62" s="24">
        <f>VLOOKUP($A62,'2024_PAPI_Indicators'!$A$2:$BL$183,COLUMN('2024_PAPI_Indicators'!BD61),0)</f>
        <v>0.8028495908</v>
      </c>
      <c r="BG62" s="24">
        <f>VLOOKUP($A62,'2024_PAPI_Indicators'!$A$2:$BL$183,COLUMN('2024_PAPI_Indicators'!BE61),0)</f>
        <v>1</v>
      </c>
      <c r="BH62" s="24">
        <f>VLOOKUP($A62,'2024_PAPI_Indicators'!$A$2:$BL$183,COLUMN('2024_PAPI_Indicators'!BF61),0)</f>
        <v>0.922072351</v>
      </c>
      <c r="BI62" s="24">
        <f>VLOOKUP($A62,'2024_PAPI_Indicators'!$A$2:$BL$183,COLUMN('2024_PAPI_Indicators'!BG61),0)</f>
        <v>0.9013032913</v>
      </c>
      <c r="BJ62" s="24">
        <f>VLOOKUP($A62,'2024_PAPI_Indicators'!$A$2:$BL$183,COLUMN('2024_PAPI_Indicators'!BH61),0)</f>
        <v>0.8097040057</v>
      </c>
      <c r="BK62" s="24">
        <f>VLOOKUP($A62,'2024_PAPI_Indicators'!$A$2:$BL$183,COLUMN('2024_PAPI_Indicators'!BI61),0)</f>
        <v>0.910002768</v>
      </c>
      <c r="BL62" s="24">
        <f>VLOOKUP($A62,'2024_PAPI_Indicators'!$A$2:$BL$183,COLUMN('2024_PAPI_Indicators'!BJ61),0)</f>
        <v>0.9041018486</v>
      </c>
      <c r="BM62" s="24">
        <f>VLOOKUP($A62,'2024_PAPI_Indicators'!$A$2:$BL$183,COLUMN('2024_PAPI_Indicators'!BK61),0)</f>
        <v>1</v>
      </c>
      <c r="BN62" s="24">
        <f>VLOOKUP($A62,'2024_PAPI_Indicators'!$A$2:$BL$183,COLUMN('2024_PAPI_Indicators'!BL61),0)</f>
        <v>0.9915193319</v>
      </c>
      <c r="BO62" s="11"/>
      <c r="BP62" s="11"/>
      <c r="BQ62" s="11"/>
      <c r="BR62" s="11"/>
      <c r="BS62" s="11"/>
    </row>
    <row r="63" ht="13.5" customHeight="1">
      <c r="A63" s="11" t="s">
        <v>194</v>
      </c>
      <c r="B63" s="11" t="s">
        <v>195</v>
      </c>
      <c r="C63" s="12" t="s">
        <v>83</v>
      </c>
      <c r="D63" s="24">
        <f>VLOOKUP($A63,'2024_PAPI_Indicators'!$A$2:$BL$183,COLUMN('2024_PAPI_Indicators'!B62),0)</f>
        <v>0.02319364063</v>
      </c>
      <c r="E63" s="24">
        <f>VLOOKUP($A63,'2024_PAPI_Indicators'!$A$2:$BL$183,COLUMN('2024_PAPI_Indicators'!C62),0)</f>
        <v>0.03248097003</v>
      </c>
      <c r="F63" s="24">
        <f>VLOOKUP($A63,'2024_PAPI_Indicators'!$A$2:$BL$183,COLUMN('2024_PAPI_Indicators'!D62),0)</f>
        <v>0.04561277479</v>
      </c>
      <c r="G63" s="24">
        <f>VLOOKUP($A63,'2024_PAPI_Indicators'!$A$2:$BL$183,COLUMN('2024_PAPI_Indicators'!E62),0)</f>
        <v>0.06326706707</v>
      </c>
      <c r="H63" s="24">
        <f>VLOOKUP($A63,'2024_PAPI_Indicators'!$A$2:$BL$183,COLUMN('2024_PAPI_Indicators'!F62),0)</f>
        <v>0.01265251078</v>
      </c>
      <c r="I63" s="24">
        <f>VLOOKUP($A63,'2024_PAPI_Indicators'!$A$2:$BL$183,COLUMN('2024_PAPI_Indicators'!G62),0)</f>
        <v>0.02505628392</v>
      </c>
      <c r="J63" s="24">
        <f>VLOOKUP($A63,'2024_PAPI_Indicators'!$A$2:$BL$183,COLUMN('2024_PAPI_Indicators'!H62),0)</f>
        <v>0.04808285832</v>
      </c>
      <c r="K63" s="24">
        <f>VLOOKUP($A63,'2024_PAPI_Indicators'!$A$2:$BL$183,COLUMN('2024_PAPI_Indicators'!I62),0)</f>
        <v>0.01897573471</v>
      </c>
      <c r="L63" s="24">
        <f>VLOOKUP($A63,'2024_PAPI_Indicators'!$A$2:$BL$183,COLUMN('2024_PAPI_Indicators'!J62),0)</f>
        <v>0.05274188146</v>
      </c>
      <c r="M63" s="24">
        <f>VLOOKUP($A63,'2024_PAPI_Indicators'!$A$2:$BL$183,COLUMN('2024_PAPI_Indicators'!K62),0)</f>
        <v>0.01329677273</v>
      </c>
      <c r="N63" s="24">
        <f>VLOOKUP($A63,'2024_PAPI_Indicators'!$A$2:$BL$183,COLUMN('2024_PAPI_Indicators'!L62),0)</f>
        <v>0.0446029827</v>
      </c>
      <c r="O63" s="24">
        <f>VLOOKUP($A63,'2024_PAPI_Indicators'!$A$2:$BL$183,COLUMN('2024_PAPI_Indicators'!M62),0)</f>
        <v>0.05256139114</v>
      </c>
      <c r="P63" s="24">
        <f>VLOOKUP($A63,'2024_PAPI_Indicators'!$A$2:$BL$183,COLUMN('2024_PAPI_Indicators'!N62),0)</f>
        <v>0.05343302712</v>
      </c>
      <c r="Q63" s="24">
        <f>VLOOKUP($A63,'2024_PAPI_Indicators'!$A$2:$BL$183,COLUMN('2024_PAPI_Indicators'!O62),0)</f>
        <v>0.008165095001</v>
      </c>
      <c r="R63" s="24">
        <f>VLOOKUP($A63,'2024_PAPI_Indicators'!$A$2:$BL$183,COLUMN('2024_PAPI_Indicators'!P62),0)</f>
        <v>0.02507824637</v>
      </c>
      <c r="S63" s="24">
        <f>VLOOKUP($A63,'2024_PAPI_Indicators'!$A$2:$BL$183,COLUMN('2024_PAPI_Indicators'!Q62),0)</f>
        <v>0.012562057</v>
      </c>
      <c r="T63" s="25" t="str">
        <f>VLOOKUP($A63,'2024_PAPI_Indicators'!$A$2:$BL$183,COLUMN('2024_PAPI_Indicators'!R62),0)</f>
        <v/>
      </c>
      <c r="U63" s="24">
        <f>VLOOKUP($A63,'2024_PAPI_Indicators'!$A$2:$BL$183,COLUMN('2024_PAPI_Indicators'!S62),0)</f>
        <v>0.03307537362</v>
      </c>
      <c r="V63" s="24">
        <f>VLOOKUP($A63,'2024_PAPI_Indicators'!$A$2:$BL$183,COLUMN('2024_PAPI_Indicators'!T62),0)</f>
        <v>0.01024478581</v>
      </c>
      <c r="W63" s="24">
        <f>VLOOKUP($A63,'2024_PAPI_Indicators'!$A$2:$BL$183,COLUMN('2024_PAPI_Indicators'!U62),0)</f>
        <v>0.04023902491</v>
      </c>
      <c r="X63" s="24">
        <f>VLOOKUP($A63,'2024_PAPI_Indicators'!$A$2:$BL$183,COLUMN('2024_PAPI_Indicators'!V62),0)</f>
        <v>0.0616295822</v>
      </c>
      <c r="Y63" s="24">
        <f>VLOOKUP($A63,'2024_PAPI_Indicators'!$A$2:$BL$183,COLUMN('2024_PAPI_Indicators'!W62),0)</f>
        <v>0.07975135744</v>
      </c>
      <c r="Z63" s="24">
        <f>VLOOKUP($A63,'2024_PAPI_Indicators'!$A$2:$BL$183,COLUMN('2024_PAPI_Indicators'!X62),0)</f>
        <v>0.04106152803</v>
      </c>
      <c r="AA63" s="24">
        <f>VLOOKUP($A63,'2024_PAPI_Indicators'!$A$2:$BL$183,COLUMN('2024_PAPI_Indicators'!Y62),0)</f>
        <v>0.04431382567</v>
      </c>
      <c r="AB63" s="24">
        <f>VLOOKUP($A63,'2024_PAPI_Indicators'!$A$2:$BL$183,COLUMN('2024_PAPI_Indicators'!Z62),0)</f>
        <v>0.03513976187</v>
      </c>
      <c r="AC63" s="24">
        <f>VLOOKUP($A63,'2024_PAPI_Indicators'!$A$2:$BL$183,COLUMN('2024_PAPI_Indicators'!AA62),0)</f>
        <v>0.05447052419</v>
      </c>
      <c r="AD63" s="24">
        <f>VLOOKUP($A63,'2024_PAPI_Indicators'!$A$2:$BL$183,COLUMN('2024_PAPI_Indicators'!AB62),0)</f>
        <v>0.06053388119</v>
      </c>
      <c r="AE63" s="24">
        <f>VLOOKUP($A63,'2024_PAPI_Indicators'!$A$2:$BL$183,COLUMN('2024_PAPI_Indicators'!AC62),0)</f>
        <v>0.07831770927</v>
      </c>
      <c r="AF63" s="24">
        <f>VLOOKUP($A63,'2024_PAPI_Indicators'!$A$2:$BL$183,COLUMN('2024_PAPI_Indicators'!AD62),0)</f>
        <v>0.03727096319</v>
      </c>
      <c r="AG63" s="24">
        <f>VLOOKUP($A63,'2024_PAPI_Indicators'!$A$2:$BL$183,COLUMN('2024_PAPI_Indicators'!AE62),0)</f>
        <v>0.03283103928</v>
      </c>
      <c r="AH63" s="24">
        <f>VLOOKUP($A63,'2024_PAPI_Indicators'!$A$2:$BL$183,COLUMN('2024_PAPI_Indicators'!AF62),0)</f>
        <v>0.03683066368</v>
      </c>
      <c r="AI63" s="24">
        <f>VLOOKUP($A63,'2024_PAPI_Indicators'!$A$2:$BL$183,COLUMN('2024_PAPI_Indicators'!AG62),0)</f>
        <v>0.02214402705</v>
      </c>
      <c r="AJ63" s="24">
        <f>VLOOKUP($A63,'2024_PAPI_Indicators'!$A$2:$BL$183,COLUMN('2024_PAPI_Indicators'!AH62),0)</f>
        <v>0.05024059117</v>
      </c>
      <c r="AK63" s="24">
        <f>VLOOKUP($A63,'2024_PAPI_Indicators'!$A$2:$BL$183,COLUMN('2024_PAPI_Indicators'!AI62),0)</f>
        <v>0.05682981014</v>
      </c>
      <c r="AL63" s="24">
        <f>VLOOKUP($A63,'2024_PAPI_Indicators'!$A$2:$BL$183,COLUMN('2024_PAPI_Indicators'!AJ62),0)</f>
        <v>0.03112695552</v>
      </c>
      <c r="AM63" s="24">
        <f>VLOOKUP($A63,'2024_PAPI_Indicators'!$A$2:$BL$183,COLUMN('2024_PAPI_Indicators'!AK62),0)</f>
        <v>0.0452109836</v>
      </c>
      <c r="AN63" s="24">
        <f>VLOOKUP($A63,'2024_PAPI_Indicators'!$A$2:$BL$183,COLUMN('2024_PAPI_Indicators'!AL62),0)</f>
        <v>0.06065328792</v>
      </c>
      <c r="AO63" s="24">
        <f>VLOOKUP($A63,'2024_PAPI_Indicators'!$A$2:$BL$183,COLUMN('2024_PAPI_Indicators'!AM62),0)</f>
        <v>0.08897077292</v>
      </c>
      <c r="AP63" s="24">
        <f>VLOOKUP($A63,'2024_PAPI_Indicators'!$A$2:$BL$183,COLUMN('2024_PAPI_Indicators'!AN62),0)</f>
        <v>0.06850799173</v>
      </c>
      <c r="AQ63" s="24">
        <f>VLOOKUP($A63,'2024_PAPI_Indicators'!$A$2:$BL$183,COLUMN('2024_PAPI_Indicators'!AO62),0)</f>
        <v>0.01943233423</v>
      </c>
      <c r="AR63" s="24">
        <f>VLOOKUP($A63,'2024_PAPI_Indicators'!$A$2:$BL$183,COLUMN('2024_PAPI_Indicators'!AP62),0)</f>
        <v>0.02058885805</v>
      </c>
      <c r="AS63" s="24">
        <f>VLOOKUP($A63,'2024_PAPI_Indicators'!$A$2:$BL$183,COLUMN('2024_PAPI_Indicators'!AQ62),0)</f>
        <v>0.02020706795</v>
      </c>
      <c r="AT63" s="24">
        <f>VLOOKUP($A63,'2024_PAPI_Indicators'!$A$2:$BL$183,COLUMN('2024_PAPI_Indicators'!AR62),0)</f>
        <v>0.04466617107</v>
      </c>
      <c r="AU63" s="24">
        <f>VLOOKUP($A63,'2024_PAPI_Indicators'!$A$2:$BL$183,COLUMN('2024_PAPI_Indicators'!AS62),0)</f>
        <v>0.0501620993</v>
      </c>
      <c r="AV63" s="24">
        <f>VLOOKUP($A63,'2024_PAPI_Indicators'!$A$2:$BL$183,COLUMN('2024_PAPI_Indicators'!AT62),0)</f>
        <v>0.0261618495</v>
      </c>
      <c r="AW63" s="24">
        <f>VLOOKUP($A63,'2024_PAPI_Indicators'!$A$2:$BL$183,COLUMN('2024_PAPI_Indicators'!AU62),0)</f>
        <v>0.04226576909</v>
      </c>
      <c r="AX63" s="24">
        <f>VLOOKUP($A63,'2024_PAPI_Indicators'!$A$2:$BL$183,COLUMN('2024_PAPI_Indicators'!AV62),0)</f>
        <v>0.01533901412</v>
      </c>
      <c r="AY63" s="24">
        <f>VLOOKUP($A63,'2024_PAPI_Indicators'!$A$2:$BL$183,COLUMN('2024_PAPI_Indicators'!AW62),0)</f>
        <v>0.03697732091</v>
      </c>
      <c r="AZ63" s="24">
        <f>VLOOKUP($A63,'2024_PAPI_Indicators'!$A$2:$BL$183,COLUMN('2024_PAPI_Indicators'!AX62),0)</f>
        <v>0.02358298004</v>
      </c>
      <c r="BA63" s="24">
        <f>VLOOKUP($A63,'2024_PAPI_Indicators'!$A$2:$BL$183,COLUMN('2024_PAPI_Indicators'!AY62),0)</f>
        <v>0.01697716489</v>
      </c>
      <c r="BB63" s="24">
        <f>VLOOKUP($A63,'2024_PAPI_Indicators'!$A$2:$BL$183,COLUMN('2024_PAPI_Indicators'!AZ62),0)</f>
        <v>0.06013469771</v>
      </c>
      <c r="BC63" s="25" t="str">
        <f>VLOOKUP($A63,'2024_PAPI_Indicators'!$A$2:$BL$183,COLUMN('2024_PAPI_Indicators'!BA62),0)</f>
        <v/>
      </c>
      <c r="BD63" s="24">
        <f>VLOOKUP($A63,'2024_PAPI_Indicators'!$A$2:$BL$183,COLUMN('2024_PAPI_Indicators'!BB62),0)</f>
        <v>0.02651103958</v>
      </c>
      <c r="BE63" s="24">
        <f>VLOOKUP($A63,'2024_PAPI_Indicators'!$A$2:$BL$183,COLUMN('2024_PAPI_Indicators'!BC62),0)</f>
        <v>0.03594965115</v>
      </c>
      <c r="BF63" s="24">
        <f>VLOOKUP($A63,'2024_PAPI_Indicators'!$A$2:$BL$183,COLUMN('2024_PAPI_Indicators'!BD62),0)</f>
        <v>0.01968640275</v>
      </c>
      <c r="BG63" s="24">
        <f>VLOOKUP($A63,'2024_PAPI_Indicators'!$A$2:$BL$183,COLUMN('2024_PAPI_Indicators'!BE62),0)</f>
        <v>0.02746259794</v>
      </c>
      <c r="BH63" s="24">
        <f>VLOOKUP($A63,'2024_PAPI_Indicators'!$A$2:$BL$183,COLUMN('2024_PAPI_Indicators'!BF62),0)</f>
        <v>0.02053110115</v>
      </c>
      <c r="BI63" s="24">
        <f>VLOOKUP($A63,'2024_PAPI_Indicators'!$A$2:$BL$183,COLUMN('2024_PAPI_Indicators'!BG62),0)</f>
        <v>0.03571389988</v>
      </c>
      <c r="BJ63" s="24">
        <f>VLOOKUP($A63,'2024_PAPI_Indicators'!$A$2:$BL$183,COLUMN('2024_PAPI_Indicators'!BH62),0)</f>
        <v>0.04144486412</v>
      </c>
      <c r="BK63" s="24">
        <f>VLOOKUP($A63,'2024_PAPI_Indicators'!$A$2:$BL$183,COLUMN('2024_PAPI_Indicators'!BI62),0)</f>
        <v>0.05575929955</v>
      </c>
      <c r="BL63" s="24">
        <f>VLOOKUP($A63,'2024_PAPI_Indicators'!$A$2:$BL$183,COLUMN('2024_PAPI_Indicators'!BJ62),0)</f>
        <v>0.04618503153</v>
      </c>
      <c r="BM63" s="24">
        <f>VLOOKUP($A63,'2024_PAPI_Indicators'!$A$2:$BL$183,COLUMN('2024_PAPI_Indicators'!BK62),0)</f>
        <v>0.05929800496</v>
      </c>
      <c r="BN63" s="24">
        <f>VLOOKUP($A63,'2024_PAPI_Indicators'!$A$2:$BL$183,COLUMN('2024_PAPI_Indicators'!BL62),0)</f>
        <v>0.06588667631</v>
      </c>
      <c r="BO63" s="11"/>
      <c r="BP63" s="11"/>
      <c r="BQ63" s="11"/>
      <c r="BR63" s="11"/>
      <c r="BS63" s="11"/>
    </row>
    <row r="64" ht="13.5" customHeight="1">
      <c r="A64" s="11" t="s">
        <v>196</v>
      </c>
      <c r="B64" s="11" t="s">
        <v>197</v>
      </c>
      <c r="C64" s="12" t="s">
        <v>83</v>
      </c>
      <c r="D64" s="24">
        <f>VLOOKUP($A64,'2024_PAPI_Indicators'!$A$2:$BL$183,COLUMN('2024_PAPI_Indicators'!B63),0)</f>
        <v>0.9319480658</v>
      </c>
      <c r="E64" s="24">
        <f>VLOOKUP($A64,'2024_PAPI_Indicators'!$A$2:$BL$183,COLUMN('2024_PAPI_Indicators'!C63),0)</f>
        <v>1</v>
      </c>
      <c r="F64" s="24">
        <f>VLOOKUP($A64,'2024_PAPI_Indicators'!$A$2:$BL$183,COLUMN('2024_PAPI_Indicators'!D63),0)</f>
        <v>1</v>
      </c>
      <c r="G64" s="24">
        <f>VLOOKUP($A64,'2024_PAPI_Indicators'!$A$2:$BL$183,COLUMN('2024_PAPI_Indicators'!E63),0)</f>
        <v>0.6666666865</v>
      </c>
      <c r="H64" s="24">
        <f>VLOOKUP($A64,'2024_PAPI_Indicators'!$A$2:$BL$183,COLUMN('2024_PAPI_Indicators'!F63),0)</f>
        <v>1</v>
      </c>
      <c r="I64" s="24">
        <f>VLOOKUP($A64,'2024_PAPI_Indicators'!$A$2:$BL$183,COLUMN('2024_PAPI_Indicators'!G63),0)</f>
        <v>1</v>
      </c>
      <c r="J64" s="24">
        <f>VLOOKUP($A64,'2024_PAPI_Indicators'!$A$2:$BL$183,COLUMN('2024_PAPI_Indicators'!H63),0)</f>
        <v>1</v>
      </c>
      <c r="K64" s="24">
        <f>VLOOKUP($A64,'2024_PAPI_Indicators'!$A$2:$BL$183,COLUMN('2024_PAPI_Indicators'!I63),0)</f>
        <v>1</v>
      </c>
      <c r="L64" s="24">
        <f>VLOOKUP($A64,'2024_PAPI_Indicators'!$A$2:$BL$183,COLUMN('2024_PAPI_Indicators'!J63),0)</f>
        <v>1</v>
      </c>
      <c r="M64" s="24">
        <f>VLOOKUP($A64,'2024_PAPI_Indicators'!$A$2:$BL$183,COLUMN('2024_PAPI_Indicators'!K63),0)</f>
        <v>1</v>
      </c>
      <c r="N64" s="24">
        <f>VLOOKUP($A64,'2024_PAPI_Indicators'!$A$2:$BL$183,COLUMN('2024_PAPI_Indicators'!L63),0)</f>
        <v>0.8624530435</v>
      </c>
      <c r="O64" s="24">
        <f>VLOOKUP($A64,'2024_PAPI_Indicators'!$A$2:$BL$183,COLUMN('2024_PAPI_Indicators'!M63),0)</f>
        <v>1</v>
      </c>
      <c r="P64" s="24">
        <f>VLOOKUP($A64,'2024_PAPI_Indicators'!$A$2:$BL$183,COLUMN('2024_PAPI_Indicators'!N63),0)</f>
        <v>0.8795834184</v>
      </c>
      <c r="Q64" s="24">
        <f>VLOOKUP($A64,'2024_PAPI_Indicators'!$A$2:$BL$183,COLUMN('2024_PAPI_Indicators'!O63),0)</f>
        <v>1</v>
      </c>
      <c r="R64" s="24">
        <f>VLOOKUP($A64,'2024_PAPI_Indicators'!$A$2:$BL$183,COLUMN('2024_PAPI_Indicators'!P63),0)</f>
        <v>0.8193163872</v>
      </c>
      <c r="S64" s="24">
        <f>VLOOKUP($A64,'2024_PAPI_Indicators'!$A$2:$BL$183,COLUMN('2024_PAPI_Indicators'!Q63),0)</f>
        <v>1</v>
      </c>
      <c r="T64" s="25" t="str">
        <f>VLOOKUP($A64,'2024_PAPI_Indicators'!$A$2:$BL$183,COLUMN('2024_PAPI_Indicators'!R63),0)</f>
        <v/>
      </c>
      <c r="U64" s="24">
        <f>VLOOKUP($A64,'2024_PAPI_Indicators'!$A$2:$BL$183,COLUMN('2024_PAPI_Indicators'!S63),0)</f>
        <v>0.8731568456</v>
      </c>
      <c r="V64" s="24">
        <f>VLOOKUP($A64,'2024_PAPI_Indicators'!$A$2:$BL$183,COLUMN('2024_PAPI_Indicators'!T63),0)</f>
        <v>1</v>
      </c>
      <c r="W64" s="24">
        <f>VLOOKUP($A64,'2024_PAPI_Indicators'!$A$2:$BL$183,COLUMN('2024_PAPI_Indicators'!U63),0)</f>
        <v>0.827897191</v>
      </c>
      <c r="X64" s="24">
        <f>VLOOKUP($A64,'2024_PAPI_Indicators'!$A$2:$BL$183,COLUMN('2024_PAPI_Indicators'!V63),0)</f>
        <v>1</v>
      </c>
      <c r="Y64" s="24">
        <f>VLOOKUP($A64,'2024_PAPI_Indicators'!$A$2:$BL$183,COLUMN('2024_PAPI_Indicators'!W63),0)</f>
        <v>1</v>
      </c>
      <c r="Z64" s="24">
        <f>VLOOKUP($A64,'2024_PAPI_Indicators'!$A$2:$BL$183,COLUMN('2024_PAPI_Indicators'!X63),0)</f>
        <v>1</v>
      </c>
      <c r="AA64" s="24">
        <f>VLOOKUP($A64,'2024_PAPI_Indicators'!$A$2:$BL$183,COLUMN('2024_PAPI_Indicators'!Y63),0)</f>
        <v>1</v>
      </c>
      <c r="AB64" s="24">
        <f>VLOOKUP($A64,'2024_PAPI_Indicators'!$A$2:$BL$183,COLUMN('2024_PAPI_Indicators'!Z63),0)</f>
        <v>1</v>
      </c>
      <c r="AC64" s="24">
        <f>VLOOKUP($A64,'2024_PAPI_Indicators'!$A$2:$BL$183,COLUMN('2024_PAPI_Indicators'!AA63),0)</f>
        <v>0.8114936352</v>
      </c>
      <c r="AD64" s="24">
        <f>VLOOKUP($A64,'2024_PAPI_Indicators'!$A$2:$BL$183,COLUMN('2024_PAPI_Indicators'!AB63),0)</f>
        <v>0.820952177</v>
      </c>
      <c r="AE64" s="24">
        <f>VLOOKUP($A64,'2024_PAPI_Indicators'!$A$2:$BL$183,COLUMN('2024_PAPI_Indicators'!AC63),0)</f>
        <v>1</v>
      </c>
      <c r="AF64" s="24">
        <f>VLOOKUP($A64,'2024_PAPI_Indicators'!$A$2:$BL$183,COLUMN('2024_PAPI_Indicators'!AD63),0)</f>
        <v>0.6381030679</v>
      </c>
      <c r="AG64" s="24">
        <f>VLOOKUP($A64,'2024_PAPI_Indicators'!$A$2:$BL$183,COLUMN('2024_PAPI_Indicators'!AE63),0)</f>
        <v>0.6137675047</v>
      </c>
      <c r="AH64" s="24">
        <f>VLOOKUP($A64,'2024_PAPI_Indicators'!$A$2:$BL$183,COLUMN('2024_PAPI_Indicators'!AF63),0)</f>
        <v>0.6900296211</v>
      </c>
      <c r="AI64" s="24">
        <f>VLOOKUP($A64,'2024_PAPI_Indicators'!$A$2:$BL$183,COLUMN('2024_PAPI_Indicators'!AG63),0)</f>
        <v>1</v>
      </c>
      <c r="AJ64" s="24">
        <f>VLOOKUP($A64,'2024_PAPI_Indicators'!$A$2:$BL$183,COLUMN('2024_PAPI_Indicators'!AH63),0)</f>
        <v>0.6967960596</v>
      </c>
      <c r="AK64" s="24">
        <f>VLOOKUP($A64,'2024_PAPI_Indicators'!$A$2:$BL$183,COLUMN('2024_PAPI_Indicators'!AI63),0)</f>
        <v>1</v>
      </c>
      <c r="AL64" s="24">
        <f>VLOOKUP($A64,'2024_PAPI_Indicators'!$A$2:$BL$183,COLUMN('2024_PAPI_Indicators'!AJ63),0)</f>
        <v>0.809245646</v>
      </c>
      <c r="AM64" s="24">
        <f>VLOOKUP($A64,'2024_PAPI_Indicators'!$A$2:$BL$183,COLUMN('2024_PAPI_Indicators'!AK63),0)</f>
        <v>0.86310184</v>
      </c>
      <c r="AN64" s="24">
        <f>VLOOKUP($A64,'2024_PAPI_Indicators'!$A$2:$BL$183,COLUMN('2024_PAPI_Indicators'!AL63),0)</f>
        <v>1</v>
      </c>
      <c r="AO64" s="24">
        <f>VLOOKUP($A64,'2024_PAPI_Indicators'!$A$2:$BL$183,COLUMN('2024_PAPI_Indicators'!AM63),0)</f>
        <v>1</v>
      </c>
      <c r="AP64" s="24">
        <f>VLOOKUP($A64,'2024_PAPI_Indicators'!$A$2:$BL$183,COLUMN('2024_PAPI_Indicators'!AN63),0)</f>
        <v>1</v>
      </c>
      <c r="AQ64" s="24">
        <f>VLOOKUP($A64,'2024_PAPI_Indicators'!$A$2:$BL$183,COLUMN('2024_PAPI_Indicators'!AO63),0)</f>
        <v>0.7103222013</v>
      </c>
      <c r="AR64" s="24">
        <f>VLOOKUP($A64,'2024_PAPI_Indicators'!$A$2:$BL$183,COLUMN('2024_PAPI_Indicators'!AP63),0)</f>
        <v>1</v>
      </c>
      <c r="AS64" s="24">
        <f>VLOOKUP($A64,'2024_PAPI_Indicators'!$A$2:$BL$183,COLUMN('2024_PAPI_Indicators'!AQ63),0)</f>
        <v>1</v>
      </c>
      <c r="AT64" s="24">
        <f>VLOOKUP($A64,'2024_PAPI_Indicators'!$A$2:$BL$183,COLUMN('2024_PAPI_Indicators'!AR63),0)</f>
        <v>0.8509923816</v>
      </c>
      <c r="AU64" s="24">
        <f>VLOOKUP($A64,'2024_PAPI_Indicators'!$A$2:$BL$183,COLUMN('2024_PAPI_Indicators'!AS63),0)</f>
        <v>1</v>
      </c>
      <c r="AV64" s="24">
        <f>VLOOKUP($A64,'2024_PAPI_Indicators'!$A$2:$BL$183,COLUMN('2024_PAPI_Indicators'!AT63),0)</f>
        <v>0.7574320436</v>
      </c>
      <c r="AW64" s="24">
        <f>VLOOKUP($A64,'2024_PAPI_Indicators'!$A$2:$BL$183,COLUMN('2024_PAPI_Indicators'!AU63),0)</f>
        <v>1</v>
      </c>
      <c r="AX64" s="24">
        <f>VLOOKUP($A64,'2024_PAPI_Indicators'!$A$2:$BL$183,COLUMN('2024_PAPI_Indicators'!AV63),0)</f>
        <v>1</v>
      </c>
      <c r="AY64" s="24">
        <f>VLOOKUP($A64,'2024_PAPI_Indicators'!$A$2:$BL$183,COLUMN('2024_PAPI_Indicators'!AW63),0)</f>
        <v>0.8890975118</v>
      </c>
      <c r="AZ64" s="24">
        <f>VLOOKUP($A64,'2024_PAPI_Indicators'!$A$2:$BL$183,COLUMN('2024_PAPI_Indicators'!AX63),0)</f>
        <v>1</v>
      </c>
      <c r="BA64" s="24">
        <f>VLOOKUP($A64,'2024_PAPI_Indicators'!$A$2:$BL$183,COLUMN('2024_PAPI_Indicators'!AY63),0)</f>
        <v>0.8355315328</v>
      </c>
      <c r="BB64" s="24">
        <f>VLOOKUP($A64,'2024_PAPI_Indicators'!$A$2:$BL$183,COLUMN('2024_PAPI_Indicators'!AZ63),0)</f>
        <v>1</v>
      </c>
      <c r="BC64" s="25" t="str">
        <f>VLOOKUP($A64,'2024_PAPI_Indicators'!$A$2:$BL$183,COLUMN('2024_PAPI_Indicators'!BA63),0)</f>
        <v/>
      </c>
      <c r="BD64" s="24">
        <f>VLOOKUP($A64,'2024_PAPI_Indicators'!$A$2:$BL$183,COLUMN('2024_PAPI_Indicators'!BB63),0)</f>
        <v>1</v>
      </c>
      <c r="BE64" s="24">
        <f>VLOOKUP($A64,'2024_PAPI_Indicators'!$A$2:$BL$183,COLUMN('2024_PAPI_Indicators'!BC63),0)</f>
        <v>1</v>
      </c>
      <c r="BF64" s="24">
        <f>VLOOKUP($A64,'2024_PAPI_Indicators'!$A$2:$BL$183,COLUMN('2024_PAPI_Indicators'!BD63),0)</f>
        <v>0.6980310082</v>
      </c>
      <c r="BG64" s="24">
        <f>VLOOKUP($A64,'2024_PAPI_Indicators'!$A$2:$BL$183,COLUMN('2024_PAPI_Indicators'!BE63),0)</f>
        <v>1</v>
      </c>
      <c r="BH64" s="24">
        <f>VLOOKUP($A64,'2024_PAPI_Indicators'!$A$2:$BL$183,COLUMN('2024_PAPI_Indicators'!BF63),0)</f>
        <v>1</v>
      </c>
      <c r="BI64" s="24">
        <f>VLOOKUP($A64,'2024_PAPI_Indicators'!$A$2:$BL$183,COLUMN('2024_PAPI_Indicators'!BG63),0)</f>
        <v>1</v>
      </c>
      <c r="BJ64" s="24">
        <f>VLOOKUP($A64,'2024_PAPI_Indicators'!$A$2:$BL$183,COLUMN('2024_PAPI_Indicators'!BH63),0)</f>
        <v>0.9573038816</v>
      </c>
      <c r="BK64" s="24">
        <f>VLOOKUP($A64,'2024_PAPI_Indicators'!$A$2:$BL$183,COLUMN('2024_PAPI_Indicators'!BI63),0)</f>
        <v>0.9866627455</v>
      </c>
      <c r="BL64" s="24">
        <f>VLOOKUP($A64,'2024_PAPI_Indicators'!$A$2:$BL$183,COLUMN('2024_PAPI_Indicators'!BJ63),0)</f>
        <v>1</v>
      </c>
      <c r="BM64" s="24">
        <f>VLOOKUP($A64,'2024_PAPI_Indicators'!$A$2:$BL$183,COLUMN('2024_PAPI_Indicators'!BK63),0)</f>
        <v>0.8982844353</v>
      </c>
      <c r="BN64" s="24">
        <f>VLOOKUP($A64,'2024_PAPI_Indicators'!$A$2:$BL$183,COLUMN('2024_PAPI_Indicators'!BL63),0)</f>
        <v>1</v>
      </c>
      <c r="BO64" s="11"/>
      <c r="BP64" s="11"/>
      <c r="BQ64" s="11"/>
      <c r="BR64" s="11"/>
      <c r="BS64" s="11"/>
    </row>
    <row r="65" ht="13.5" customHeight="1">
      <c r="A65" s="19" t="s">
        <v>198</v>
      </c>
      <c r="B65" s="19" t="s">
        <v>199</v>
      </c>
      <c r="C65" s="20" t="s">
        <v>181</v>
      </c>
      <c r="D65" s="21">
        <f>VLOOKUP($A65,'2024_PAPI_Indicators'!$A$2:$BL$183,COLUMN('2024_PAPI_Indicators'!B64),0)</f>
        <v>0.4129387736</v>
      </c>
      <c r="E65" s="21">
        <f>VLOOKUP($A65,'2024_PAPI_Indicators'!$A$2:$BL$183,COLUMN('2024_PAPI_Indicators'!C64),0)</f>
        <v>0.4653269649</v>
      </c>
      <c r="F65" s="21">
        <f>VLOOKUP($A65,'2024_PAPI_Indicators'!$A$2:$BL$183,COLUMN('2024_PAPI_Indicators'!D64),0)</f>
        <v>0.4447023571</v>
      </c>
      <c r="G65" s="21">
        <f>VLOOKUP($A65,'2024_PAPI_Indicators'!$A$2:$BL$183,COLUMN('2024_PAPI_Indicators'!E64),0)</f>
        <v>0.5086054206</v>
      </c>
      <c r="H65" s="21">
        <f>VLOOKUP($A65,'2024_PAPI_Indicators'!$A$2:$BL$183,COLUMN('2024_PAPI_Indicators'!F64),0)</f>
        <v>0.536678791</v>
      </c>
      <c r="I65" s="21">
        <f>VLOOKUP($A65,'2024_PAPI_Indicators'!$A$2:$BL$183,COLUMN('2024_PAPI_Indicators'!G64),0)</f>
        <v>0.502494216</v>
      </c>
      <c r="J65" s="21">
        <f>VLOOKUP($A65,'2024_PAPI_Indicators'!$A$2:$BL$183,COLUMN('2024_PAPI_Indicators'!H64),0)</f>
        <v>0.5024546385</v>
      </c>
      <c r="K65" s="21">
        <f>VLOOKUP($A65,'2024_PAPI_Indicators'!$A$2:$BL$183,COLUMN('2024_PAPI_Indicators'!I64),0)</f>
        <v>0.442234993</v>
      </c>
      <c r="L65" s="21">
        <f>VLOOKUP($A65,'2024_PAPI_Indicators'!$A$2:$BL$183,COLUMN('2024_PAPI_Indicators'!J64),0)</f>
        <v>0.4866434038</v>
      </c>
      <c r="M65" s="21">
        <f>VLOOKUP($A65,'2024_PAPI_Indicators'!$A$2:$BL$183,COLUMN('2024_PAPI_Indicators'!K64),0)</f>
        <v>0.4695602357</v>
      </c>
      <c r="N65" s="21">
        <f>VLOOKUP($A65,'2024_PAPI_Indicators'!$A$2:$BL$183,COLUMN('2024_PAPI_Indicators'!L64),0)</f>
        <v>0.4976195693</v>
      </c>
      <c r="O65" s="21">
        <f>VLOOKUP($A65,'2024_PAPI_Indicators'!$A$2:$BL$183,COLUMN('2024_PAPI_Indicators'!M64),0)</f>
        <v>0.5477790833</v>
      </c>
      <c r="P65" s="21">
        <f>VLOOKUP($A65,'2024_PAPI_Indicators'!$A$2:$BL$183,COLUMN('2024_PAPI_Indicators'!N64),0)</f>
        <v>0.457436353</v>
      </c>
      <c r="Q65" s="21">
        <f>VLOOKUP($A65,'2024_PAPI_Indicators'!$A$2:$BL$183,COLUMN('2024_PAPI_Indicators'!O64),0)</f>
        <v>0.4170969129</v>
      </c>
      <c r="R65" s="21">
        <f>VLOOKUP($A65,'2024_PAPI_Indicators'!$A$2:$BL$183,COLUMN('2024_PAPI_Indicators'!P64),0)</f>
        <v>0.5038495064</v>
      </c>
      <c r="S65" s="21">
        <f>VLOOKUP($A65,'2024_PAPI_Indicators'!$A$2:$BL$183,COLUMN('2024_PAPI_Indicators'!Q64),0)</f>
        <v>0.4809895158</v>
      </c>
      <c r="T65" s="22" t="str">
        <f>VLOOKUP($A65,'2024_PAPI_Indicators'!$A$2:$BL$183,COLUMN('2024_PAPI_Indicators'!R64),0)</f>
        <v/>
      </c>
      <c r="U65" s="21">
        <f>VLOOKUP($A65,'2024_PAPI_Indicators'!$A$2:$BL$183,COLUMN('2024_PAPI_Indicators'!S64),0)</f>
        <v>0.5003798604</v>
      </c>
      <c r="V65" s="21">
        <f>VLOOKUP($A65,'2024_PAPI_Indicators'!$A$2:$BL$183,COLUMN('2024_PAPI_Indicators'!T64),0)</f>
        <v>0.4323101342</v>
      </c>
      <c r="W65" s="21">
        <f>VLOOKUP($A65,'2024_PAPI_Indicators'!$A$2:$BL$183,COLUMN('2024_PAPI_Indicators'!U64),0)</f>
        <v>0.4460862279</v>
      </c>
      <c r="X65" s="21">
        <f>VLOOKUP($A65,'2024_PAPI_Indicators'!$A$2:$BL$183,COLUMN('2024_PAPI_Indicators'!V64),0)</f>
        <v>0.4928404391</v>
      </c>
      <c r="Y65" s="21">
        <f>VLOOKUP($A65,'2024_PAPI_Indicators'!$A$2:$BL$183,COLUMN('2024_PAPI_Indicators'!W64),0)</f>
        <v>0.5114989877</v>
      </c>
      <c r="Z65" s="21">
        <f>VLOOKUP($A65,'2024_PAPI_Indicators'!$A$2:$BL$183,COLUMN('2024_PAPI_Indicators'!X64),0)</f>
        <v>0.4881390631</v>
      </c>
      <c r="AA65" s="21">
        <f>VLOOKUP($A65,'2024_PAPI_Indicators'!$A$2:$BL$183,COLUMN('2024_PAPI_Indicators'!Y64),0)</f>
        <v>0.4768705666</v>
      </c>
      <c r="AB65" s="21">
        <f>VLOOKUP($A65,'2024_PAPI_Indicators'!$A$2:$BL$183,COLUMN('2024_PAPI_Indicators'!Z64),0)</f>
        <v>0.4535099864</v>
      </c>
      <c r="AC65" s="21">
        <f>VLOOKUP($A65,'2024_PAPI_Indicators'!$A$2:$BL$183,COLUMN('2024_PAPI_Indicators'!AA64),0)</f>
        <v>0.52437675</v>
      </c>
      <c r="AD65" s="21">
        <f>VLOOKUP($A65,'2024_PAPI_Indicators'!$A$2:$BL$183,COLUMN('2024_PAPI_Indicators'!AB64),0)</f>
        <v>0.547804594</v>
      </c>
      <c r="AE65" s="21">
        <f>VLOOKUP($A65,'2024_PAPI_Indicators'!$A$2:$BL$183,COLUMN('2024_PAPI_Indicators'!AC64),0)</f>
        <v>0.5144799948</v>
      </c>
      <c r="AF65" s="21">
        <f>VLOOKUP($A65,'2024_PAPI_Indicators'!$A$2:$BL$183,COLUMN('2024_PAPI_Indicators'!AD64),0)</f>
        <v>0.6105639338</v>
      </c>
      <c r="AG65" s="21">
        <f>VLOOKUP($A65,'2024_PAPI_Indicators'!$A$2:$BL$183,COLUMN('2024_PAPI_Indicators'!AE64),0)</f>
        <v>0.5753149986</v>
      </c>
      <c r="AH65" s="21">
        <f>VLOOKUP($A65,'2024_PAPI_Indicators'!$A$2:$BL$183,COLUMN('2024_PAPI_Indicators'!AF64),0)</f>
        <v>0.4872943759</v>
      </c>
      <c r="AI65" s="21">
        <f>VLOOKUP($A65,'2024_PAPI_Indicators'!$A$2:$BL$183,COLUMN('2024_PAPI_Indicators'!AG64),0)</f>
        <v>0.4790199697</v>
      </c>
      <c r="AJ65" s="21">
        <f>VLOOKUP($A65,'2024_PAPI_Indicators'!$A$2:$BL$183,COLUMN('2024_PAPI_Indicators'!AH64),0)</f>
        <v>0.4955741167</v>
      </c>
      <c r="AK65" s="21">
        <f>VLOOKUP($A65,'2024_PAPI_Indicators'!$A$2:$BL$183,COLUMN('2024_PAPI_Indicators'!AI64),0)</f>
        <v>0.5195483565</v>
      </c>
      <c r="AL65" s="21">
        <f>VLOOKUP($A65,'2024_PAPI_Indicators'!$A$2:$BL$183,COLUMN('2024_PAPI_Indicators'!AJ64),0)</f>
        <v>0.4719433486</v>
      </c>
      <c r="AM65" s="21">
        <f>VLOOKUP($A65,'2024_PAPI_Indicators'!$A$2:$BL$183,COLUMN('2024_PAPI_Indicators'!AK64),0)</f>
        <v>0.4742711484</v>
      </c>
      <c r="AN65" s="21">
        <f>VLOOKUP($A65,'2024_PAPI_Indicators'!$A$2:$BL$183,COLUMN('2024_PAPI_Indicators'!AL64),0)</f>
        <v>0.4508154988</v>
      </c>
      <c r="AO65" s="21">
        <f>VLOOKUP($A65,'2024_PAPI_Indicators'!$A$2:$BL$183,COLUMN('2024_PAPI_Indicators'!AM64),0)</f>
        <v>0.4907549918</v>
      </c>
      <c r="AP65" s="21">
        <f>VLOOKUP($A65,'2024_PAPI_Indicators'!$A$2:$BL$183,COLUMN('2024_PAPI_Indicators'!AN64),0)</f>
        <v>0.5229725242</v>
      </c>
      <c r="AQ65" s="21">
        <f>VLOOKUP($A65,'2024_PAPI_Indicators'!$A$2:$BL$183,COLUMN('2024_PAPI_Indicators'!AO64),0)</f>
        <v>0.4412000775</v>
      </c>
      <c r="AR65" s="21">
        <f>VLOOKUP($A65,'2024_PAPI_Indicators'!$A$2:$BL$183,COLUMN('2024_PAPI_Indicators'!AP64),0)</f>
        <v>0.4926808178</v>
      </c>
      <c r="AS65" s="21">
        <f>VLOOKUP($A65,'2024_PAPI_Indicators'!$A$2:$BL$183,COLUMN('2024_PAPI_Indicators'!AQ64),0)</f>
        <v>0.4788862765</v>
      </c>
      <c r="AT65" s="21">
        <f>VLOOKUP($A65,'2024_PAPI_Indicators'!$A$2:$BL$183,COLUMN('2024_PAPI_Indicators'!AR64),0)</f>
        <v>0.4547471106</v>
      </c>
      <c r="AU65" s="21">
        <f>VLOOKUP($A65,'2024_PAPI_Indicators'!$A$2:$BL$183,COLUMN('2024_PAPI_Indicators'!AS64),0)</f>
        <v>0.4292353988</v>
      </c>
      <c r="AV65" s="21">
        <f>VLOOKUP($A65,'2024_PAPI_Indicators'!$A$2:$BL$183,COLUMN('2024_PAPI_Indicators'!AT64),0)</f>
        <v>0.4511247873</v>
      </c>
      <c r="AW65" s="21">
        <f>VLOOKUP($A65,'2024_PAPI_Indicators'!$A$2:$BL$183,COLUMN('2024_PAPI_Indicators'!AU64),0)</f>
        <v>0.4674720168</v>
      </c>
      <c r="AX65" s="21">
        <f>VLOOKUP($A65,'2024_PAPI_Indicators'!$A$2:$BL$183,COLUMN('2024_PAPI_Indicators'!AV64),0)</f>
        <v>0.4260950685</v>
      </c>
      <c r="AY65" s="21">
        <f>VLOOKUP($A65,'2024_PAPI_Indicators'!$A$2:$BL$183,COLUMN('2024_PAPI_Indicators'!AW64),0)</f>
        <v>0.4076425433</v>
      </c>
      <c r="AZ65" s="21">
        <f>VLOOKUP($A65,'2024_PAPI_Indicators'!$A$2:$BL$183,COLUMN('2024_PAPI_Indicators'!AX64),0)</f>
        <v>0.4392509758</v>
      </c>
      <c r="BA65" s="21">
        <f>VLOOKUP($A65,'2024_PAPI_Indicators'!$A$2:$BL$183,COLUMN('2024_PAPI_Indicators'!AY64),0)</f>
        <v>0.4032723308</v>
      </c>
      <c r="BB65" s="21">
        <f>VLOOKUP($A65,'2024_PAPI_Indicators'!$A$2:$BL$183,COLUMN('2024_PAPI_Indicators'!AZ64),0)</f>
        <v>0.4182825983</v>
      </c>
      <c r="BC65" s="22" t="str">
        <f>VLOOKUP($A65,'2024_PAPI_Indicators'!$A$2:$BL$183,COLUMN('2024_PAPI_Indicators'!BA64),0)</f>
        <v/>
      </c>
      <c r="BD65" s="21">
        <f>VLOOKUP($A65,'2024_PAPI_Indicators'!$A$2:$BL$183,COLUMN('2024_PAPI_Indicators'!BB64),0)</f>
        <v>0.4398919642</v>
      </c>
      <c r="BE65" s="21">
        <f>VLOOKUP($A65,'2024_PAPI_Indicators'!$A$2:$BL$183,COLUMN('2024_PAPI_Indicators'!BC64),0)</f>
        <v>0.4285371304</v>
      </c>
      <c r="BF65" s="21">
        <f>VLOOKUP($A65,'2024_PAPI_Indicators'!$A$2:$BL$183,COLUMN('2024_PAPI_Indicators'!BD64),0)</f>
        <v>0.4333687723</v>
      </c>
      <c r="BG65" s="21">
        <f>VLOOKUP($A65,'2024_PAPI_Indicators'!$A$2:$BL$183,COLUMN('2024_PAPI_Indicators'!BE64),0)</f>
        <v>0.4507365227</v>
      </c>
      <c r="BH65" s="21">
        <f>VLOOKUP($A65,'2024_PAPI_Indicators'!$A$2:$BL$183,COLUMN('2024_PAPI_Indicators'!BF64),0)</f>
        <v>0.425909549</v>
      </c>
      <c r="BI65" s="21">
        <f>VLOOKUP($A65,'2024_PAPI_Indicators'!$A$2:$BL$183,COLUMN('2024_PAPI_Indicators'!BG64),0)</f>
        <v>0.4381271899</v>
      </c>
      <c r="BJ65" s="21">
        <f>VLOOKUP($A65,'2024_PAPI_Indicators'!$A$2:$BL$183,COLUMN('2024_PAPI_Indicators'!BH64),0)</f>
        <v>0.3884462118</v>
      </c>
      <c r="BK65" s="21">
        <f>VLOOKUP($A65,'2024_PAPI_Indicators'!$A$2:$BL$183,COLUMN('2024_PAPI_Indicators'!BI64),0)</f>
        <v>0.4953326881</v>
      </c>
      <c r="BL65" s="21">
        <f>VLOOKUP($A65,'2024_PAPI_Indicators'!$A$2:$BL$183,COLUMN('2024_PAPI_Indicators'!BJ64),0)</f>
        <v>0.4301943481</v>
      </c>
      <c r="BM65" s="21">
        <f>VLOOKUP($A65,'2024_PAPI_Indicators'!$A$2:$BL$183,COLUMN('2024_PAPI_Indicators'!BK64),0)</f>
        <v>0.4842761457</v>
      </c>
      <c r="BN65" s="21">
        <f>VLOOKUP($A65,'2024_PAPI_Indicators'!$A$2:$BL$183,COLUMN('2024_PAPI_Indicators'!BL64),0)</f>
        <v>0.5258755684</v>
      </c>
      <c r="BO65" s="23"/>
      <c r="BP65" s="23"/>
      <c r="BQ65" s="23"/>
      <c r="BR65" s="23"/>
      <c r="BS65" s="23"/>
    </row>
    <row r="66" ht="13.5" customHeight="1">
      <c r="A66" s="11" t="s">
        <v>200</v>
      </c>
      <c r="B66" s="11" t="s">
        <v>201</v>
      </c>
      <c r="C66" s="12" t="s">
        <v>83</v>
      </c>
      <c r="D66" s="24">
        <f>VLOOKUP($A66,'2024_PAPI_Indicators'!$A$2:$BL$183,COLUMN('2024_PAPI_Indicators'!B65),0)</f>
        <v>0.1160610095</v>
      </c>
      <c r="E66" s="24">
        <f>VLOOKUP($A66,'2024_PAPI_Indicators'!$A$2:$BL$183,COLUMN('2024_PAPI_Indicators'!C65),0)</f>
        <v>0.198499009</v>
      </c>
      <c r="F66" s="24">
        <f>VLOOKUP($A66,'2024_PAPI_Indicators'!$A$2:$BL$183,COLUMN('2024_PAPI_Indicators'!D65),0)</f>
        <v>0.1647800356</v>
      </c>
      <c r="G66" s="24">
        <f>VLOOKUP($A66,'2024_PAPI_Indicators'!$A$2:$BL$183,COLUMN('2024_PAPI_Indicators'!E65),0)</f>
        <v>0.2536463737</v>
      </c>
      <c r="H66" s="24">
        <f>VLOOKUP($A66,'2024_PAPI_Indicators'!$A$2:$BL$183,COLUMN('2024_PAPI_Indicators'!F65),0)</f>
        <v>0.2928152978</v>
      </c>
      <c r="I66" s="24">
        <f>VLOOKUP($A66,'2024_PAPI_Indicators'!$A$2:$BL$183,COLUMN('2024_PAPI_Indicators'!G65),0)</f>
        <v>0.2678741813</v>
      </c>
      <c r="J66" s="24">
        <f>VLOOKUP($A66,'2024_PAPI_Indicators'!$A$2:$BL$183,COLUMN('2024_PAPI_Indicators'!H65),0)</f>
        <v>0.2461016476</v>
      </c>
      <c r="K66" s="24">
        <f>VLOOKUP($A66,'2024_PAPI_Indicators'!$A$2:$BL$183,COLUMN('2024_PAPI_Indicators'!I65),0)</f>
        <v>0.1669713408</v>
      </c>
      <c r="L66" s="24">
        <f>VLOOKUP($A66,'2024_PAPI_Indicators'!$A$2:$BL$183,COLUMN('2024_PAPI_Indicators'!J65),0)</f>
        <v>0.2179299295</v>
      </c>
      <c r="M66" s="24">
        <f>VLOOKUP($A66,'2024_PAPI_Indicators'!$A$2:$BL$183,COLUMN('2024_PAPI_Indicators'!K65),0)</f>
        <v>0.2039297968</v>
      </c>
      <c r="N66" s="24">
        <f>VLOOKUP($A66,'2024_PAPI_Indicators'!$A$2:$BL$183,COLUMN('2024_PAPI_Indicators'!L65),0)</f>
        <v>0.2419167608</v>
      </c>
      <c r="O66" s="24">
        <f>VLOOKUP($A66,'2024_PAPI_Indicators'!$A$2:$BL$183,COLUMN('2024_PAPI_Indicators'!M65),0)</f>
        <v>0.3015699387</v>
      </c>
      <c r="P66" s="24">
        <f>VLOOKUP($A66,'2024_PAPI_Indicators'!$A$2:$BL$183,COLUMN('2024_PAPI_Indicators'!N65),0)</f>
        <v>0.1780656576</v>
      </c>
      <c r="Q66" s="24">
        <f>VLOOKUP($A66,'2024_PAPI_Indicators'!$A$2:$BL$183,COLUMN('2024_PAPI_Indicators'!O65),0)</f>
        <v>0.1229948699</v>
      </c>
      <c r="R66" s="24">
        <f>VLOOKUP($A66,'2024_PAPI_Indicators'!$A$2:$BL$183,COLUMN('2024_PAPI_Indicators'!P65),0)</f>
        <v>0.2677969933</v>
      </c>
      <c r="S66" s="24">
        <f>VLOOKUP($A66,'2024_PAPI_Indicators'!$A$2:$BL$183,COLUMN('2024_PAPI_Indicators'!Q65),0)</f>
        <v>0.2107140273</v>
      </c>
      <c r="T66" s="25" t="str">
        <f>VLOOKUP($A66,'2024_PAPI_Indicators'!$A$2:$BL$183,COLUMN('2024_PAPI_Indicators'!R65),0)</f>
        <v/>
      </c>
      <c r="U66" s="24">
        <f>VLOOKUP($A66,'2024_PAPI_Indicators'!$A$2:$BL$183,COLUMN('2024_PAPI_Indicators'!S65),0)</f>
        <v>0.2497374415</v>
      </c>
      <c r="V66" s="24">
        <f>VLOOKUP($A66,'2024_PAPI_Indicators'!$A$2:$BL$183,COLUMN('2024_PAPI_Indicators'!T65),0)</f>
        <v>0.1507199556</v>
      </c>
      <c r="W66" s="24">
        <f>VLOOKUP($A66,'2024_PAPI_Indicators'!$A$2:$BL$183,COLUMN('2024_PAPI_Indicators'!U65),0)</f>
        <v>0.1731660068</v>
      </c>
      <c r="X66" s="24">
        <f>VLOOKUP($A66,'2024_PAPI_Indicators'!$A$2:$BL$183,COLUMN('2024_PAPI_Indicators'!V65),0)</f>
        <v>0.2261986881</v>
      </c>
      <c r="Y66" s="24">
        <f>VLOOKUP($A66,'2024_PAPI_Indicators'!$A$2:$BL$183,COLUMN('2024_PAPI_Indicators'!W65),0)</f>
        <v>0.244840458</v>
      </c>
      <c r="Z66" s="24">
        <f>VLOOKUP($A66,'2024_PAPI_Indicators'!$A$2:$BL$183,COLUMN('2024_PAPI_Indicators'!X65),0)</f>
        <v>0.2255413085</v>
      </c>
      <c r="AA66" s="24">
        <f>VLOOKUP($A66,'2024_PAPI_Indicators'!$A$2:$BL$183,COLUMN('2024_PAPI_Indicators'!Y65),0)</f>
        <v>0.2037463784</v>
      </c>
      <c r="AB66" s="24">
        <f>VLOOKUP($A66,'2024_PAPI_Indicators'!$A$2:$BL$183,COLUMN('2024_PAPI_Indicators'!Z65),0)</f>
        <v>0.1737592667</v>
      </c>
      <c r="AC66" s="24">
        <f>VLOOKUP($A66,'2024_PAPI_Indicators'!$A$2:$BL$183,COLUMN('2024_PAPI_Indicators'!AA65),0)</f>
        <v>0.276327908</v>
      </c>
      <c r="AD66" s="24">
        <f>VLOOKUP($A66,'2024_PAPI_Indicators'!$A$2:$BL$183,COLUMN('2024_PAPI_Indicators'!AB65),0)</f>
        <v>0.3114131689</v>
      </c>
      <c r="AE66" s="24">
        <f>VLOOKUP($A66,'2024_PAPI_Indicators'!$A$2:$BL$183,COLUMN('2024_PAPI_Indicators'!AC65),0)</f>
        <v>0.2527725697</v>
      </c>
      <c r="AF66" s="24">
        <f>VLOOKUP($A66,'2024_PAPI_Indicators'!$A$2:$BL$183,COLUMN('2024_PAPI_Indicators'!AD65),0)</f>
        <v>0.3986206055</v>
      </c>
      <c r="AG66" s="24">
        <f>VLOOKUP($A66,'2024_PAPI_Indicators'!$A$2:$BL$183,COLUMN('2024_PAPI_Indicators'!AE65),0)</f>
        <v>0.3593031764</v>
      </c>
      <c r="AH66" s="24">
        <f>VLOOKUP($A66,'2024_PAPI_Indicators'!$A$2:$BL$183,COLUMN('2024_PAPI_Indicators'!AF65),0)</f>
        <v>0.2225129306</v>
      </c>
      <c r="AI66" s="24">
        <f>VLOOKUP($A66,'2024_PAPI_Indicators'!$A$2:$BL$183,COLUMN('2024_PAPI_Indicators'!AG65),0)</f>
        <v>0.220671162</v>
      </c>
      <c r="AJ66" s="24">
        <f>VLOOKUP($A66,'2024_PAPI_Indicators'!$A$2:$BL$183,COLUMN('2024_PAPI_Indicators'!AH65),0)</f>
        <v>0.2483045012</v>
      </c>
      <c r="AK66" s="24">
        <f>VLOOKUP($A66,'2024_PAPI_Indicators'!$A$2:$BL$183,COLUMN('2024_PAPI_Indicators'!AI65),0)</f>
        <v>0.2763437331</v>
      </c>
      <c r="AL66" s="24">
        <f>VLOOKUP($A66,'2024_PAPI_Indicators'!$A$2:$BL$183,COLUMN('2024_PAPI_Indicators'!AJ65),0)</f>
        <v>0.208891362</v>
      </c>
      <c r="AM66" s="24">
        <f>VLOOKUP($A66,'2024_PAPI_Indicators'!$A$2:$BL$183,COLUMN('2024_PAPI_Indicators'!AK65),0)</f>
        <v>0.2270670682</v>
      </c>
      <c r="AN66" s="24">
        <f>VLOOKUP($A66,'2024_PAPI_Indicators'!$A$2:$BL$183,COLUMN('2024_PAPI_Indicators'!AL65),0)</f>
        <v>0.1719494909</v>
      </c>
      <c r="AO66" s="24">
        <f>VLOOKUP($A66,'2024_PAPI_Indicators'!$A$2:$BL$183,COLUMN('2024_PAPI_Indicators'!AM65),0)</f>
        <v>0.2223633975</v>
      </c>
      <c r="AP66" s="24">
        <f>VLOOKUP($A66,'2024_PAPI_Indicators'!$A$2:$BL$183,COLUMN('2024_PAPI_Indicators'!AN65),0)</f>
        <v>0.2653407753</v>
      </c>
      <c r="AQ66" s="24">
        <f>VLOOKUP($A66,'2024_PAPI_Indicators'!$A$2:$BL$183,COLUMN('2024_PAPI_Indicators'!AO65),0)</f>
        <v>0.1690495014</v>
      </c>
      <c r="AR66" s="24">
        <f>VLOOKUP($A66,'2024_PAPI_Indicators'!$A$2:$BL$183,COLUMN('2024_PAPI_Indicators'!AP65),0)</f>
        <v>0.2408754528</v>
      </c>
      <c r="AS66" s="24">
        <f>VLOOKUP($A66,'2024_PAPI_Indicators'!$A$2:$BL$183,COLUMN('2024_PAPI_Indicators'!AQ65),0)</f>
        <v>0.206288904</v>
      </c>
      <c r="AT66" s="24">
        <f>VLOOKUP($A66,'2024_PAPI_Indicators'!$A$2:$BL$183,COLUMN('2024_PAPI_Indicators'!AR65),0)</f>
        <v>0.1836533397</v>
      </c>
      <c r="AU66" s="24">
        <f>VLOOKUP($A66,'2024_PAPI_Indicators'!$A$2:$BL$183,COLUMN('2024_PAPI_Indicators'!AS65),0)</f>
        <v>0.1408163756</v>
      </c>
      <c r="AV66" s="24">
        <f>VLOOKUP($A66,'2024_PAPI_Indicators'!$A$2:$BL$183,COLUMN('2024_PAPI_Indicators'!AT65),0)</f>
        <v>0.1742055416</v>
      </c>
      <c r="AW66" s="24">
        <f>VLOOKUP($A66,'2024_PAPI_Indicators'!$A$2:$BL$183,COLUMN('2024_PAPI_Indicators'!AU65),0)</f>
        <v>0.1859536767</v>
      </c>
      <c r="AX66" s="24">
        <f>VLOOKUP($A66,'2024_PAPI_Indicators'!$A$2:$BL$183,COLUMN('2024_PAPI_Indicators'!AV65),0)</f>
        <v>0.1353306472</v>
      </c>
      <c r="AY66" s="24">
        <f>VLOOKUP($A66,'2024_PAPI_Indicators'!$A$2:$BL$183,COLUMN('2024_PAPI_Indicators'!AW65),0)</f>
        <v>0.1174016744</v>
      </c>
      <c r="AZ66" s="24">
        <f>VLOOKUP($A66,'2024_PAPI_Indicators'!$A$2:$BL$183,COLUMN('2024_PAPI_Indicators'!AX65),0)</f>
        <v>0.1509864181</v>
      </c>
      <c r="BA66" s="24">
        <f>VLOOKUP($A66,'2024_PAPI_Indicators'!$A$2:$BL$183,COLUMN('2024_PAPI_Indicators'!AY65),0)</f>
        <v>0.1104527116</v>
      </c>
      <c r="BB66" s="24">
        <f>VLOOKUP($A66,'2024_PAPI_Indicators'!$A$2:$BL$183,COLUMN('2024_PAPI_Indicators'!AZ65),0)</f>
        <v>0.1274597198</v>
      </c>
      <c r="BC66" s="25" t="str">
        <f>VLOOKUP($A66,'2024_PAPI_Indicators'!$A$2:$BL$183,COLUMN('2024_PAPI_Indicators'!BA65),0)</f>
        <v/>
      </c>
      <c r="BD66" s="24">
        <f>VLOOKUP($A66,'2024_PAPI_Indicators'!$A$2:$BL$183,COLUMN('2024_PAPI_Indicators'!BB65),0)</f>
        <v>0.1519206464</v>
      </c>
      <c r="BE66" s="24">
        <f>VLOOKUP($A66,'2024_PAPI_Indicators'!$A$2:$BL$183,COLUMN('2024_PAPI_Indicators'!BC65),0)</f>
        <v>0.1389534324</v>
      </c>
      <c r="BF66" s="24">
        <f>VLOOKUP($A66,'2024_PAPI_Indicators'!$A$2:$BL$183,COLUMN('2024_PAPI_Indicators'!BD65),0)</f>
        <v>0.1569458544</v>
      </c>
      <c r="BG66" s="24">
        <f>VLOOKUP($A66,'2024_PAPI_Indicators'!$A$2:$BL$183,COLUMN('2024_PAPI_Indicators'!BE65),0)</f>
        <v>0.1656683087</v>
      </c>
      <c r="BH66" s="24">
        <f>VLOOKUP($A66,'2024_PAPI_Indicators'!$A$2:$BL$183,COLUMN('2024_PAPI_Indicators'!BF65),0)</f>
        <v>0.1343038529</v>
      </c>
      <c r="BI66" s="24">
        <f>VLOOKUP($A66,'2024_PAPI_Indicators'!$A$2:$BL$183,COLUMN('2024_PAPI_Indicators'!BG65),0)</f>
        <v>0.1752495319</v>
      </c>
      <c r="BJ66" s="24">
        <f>VLOOKUP($A66,'2024_PAPI_Indicators'!$A$2:$BL$183,COLUMN('2024_PAPI_Indicators'!BH65),0)</f>
        <v>0.08660325408</v>
      </c>
      <c r="BK66" s="24">
        <f>VLOOKUP($A66,'2024_PAPI_Indicators'!$A$2:$BL$183,COLUMN('2024_PAPI_Indicators'!BI65),0)</f>
        <v>0.237710923</v>
      </c>
      <c r="BL66" s="24">
        <f>VLOOKUP($A66,'2024_PAPI_Indicators'!$A$2:$BL$183,COLUMN('2024_PAPI_Indicators'!BJ65),0)</f>
        <v>0.1419661045</v>
      </c>
      <c r="BM66" s="24">
        <f>VLOOKUP($A66,'2024_PAPI_Indicators'!$A$2:$BL$183,COLUMN('2024_PAPI_Indicators'!BK65),0)</f>
        <v>0.2253652364</v>
      </c>
      <c r="BN66" s="24">
        <f>VLOOKUP($A66,'2024_PAPI_Indicators'!$A$2:$BL$183,COLUMN('2024_PAPI_Indicators'!BL65),0)</f>
        <v>0.2673700154</v>
      </c>
      <c r="BO66" s="11"/>
      <c r="BP66" s="11"/>
      <c r="BQ66" s="11"/>
      <c r="BR66" s="11"/>
      <c r="BS66" s="11"/>
    </row>
    <row r="67" ht="13.5" customHeight="1">
      <c r="A67" s="11" t="s">
        <v>202</v>
      </c>
      <c r="B67" s="11" t="s">
        <v>203</v>
      </c>
      <c r="C67" s="12" t="s">
        <v>83</v>
      </c>
      <c r="D67" s="24">
        <f>VLOOKUP($A67,'2024_PAPI_Indicators'!$A$2:$BL$183,COLUMN('2024_PAPI_Indicators'!B66),0)</f>
        <v>0.1073431</v>
      </c>
      <c r="E67" s="24">
        <f>VLOOKUP($A67,'2024_PAPI_Indicators'!$A$2:$BL$183,COLUMN('2024_PAPI_Indicators'!C66),0)</f>
        <v>0.166018039</v>
      </c>
      <c r="F67" s="24">
        <f>VLOOKUP($A67,'2024_PAPI_Indicators'!$A$2:$BL$183,COLUMN('2024_PAPI_Indicators'!D66),0)</f>
        <v>0.144182533</v>
      </c>
      <c r="G67" s="24">
        <f>VLOOKUP($A67,'2024_PAPI_Indicators'!$A$2:$BL$183,COLUMN('2024_PAPI_Indicators'!E66),0)</f>
        <v>0.2274455875</v>
      </c>
      <c r="H67" s="24">
        <f>VLOOKUP($A67,'2024_PAPI_Indicators'!$A$2:$BL$183,COLUMN('2024_PAPI_Indicators'!F66),0)</f>
        <v>0.263895154</v>
      </c>
      <c r="I67" s="24">
        <f>VLOOKUP($A67,'2024_PAPI_Indicators'!$A$2:$BL$183,COLUMN('2024_PAPI_Indicators'!G66),0)</f>
        <v>0.1967566311</v>
      </c>
      <c r="J67" s="24">
        <f>VLOOKUP($A67,'2024_PAPI_Indicators'!$A$2:$BL$183,COLUMN('2024_PAPI_Indicators'!H66),0)</f>
        <v>0.2184226066</v>
      </c>
      <c r="K67" s="24">
        <f>VLOOKUP($A67,'2024_PAPI_Indicators'!$A$2:$BL$183,COLUMN('2024_PAPI_Indicators'!I66),0)</f>
        <v>0.1353451163</v>
      </c>
      <c r="L67" s="24">
        <f>VLOOKUP($A67,'2024_PAPI_Indicators'!$A$2:$BL$183,COLUMN('2024_PAPI_Indicators'!J66),0)</f>
        <v>0.2040051371</v>
      </c>
      <c r="M67" s="24">
        <f>VLOOKUP($A67,'2024_PAPI_Indicators'!$A$2:$BL$183,COLUMN('2024_PAPI_Indicators'!K66),0)</f>
        <v>0.1719899774</v>
      </c>
      <c r="N67" s="24">
        <f>VLOOKUP($A67,'2024_PAPI_Indicators'!$A$2:$BL$183,COLUMN('2024_PAPI_Indicators'!L66),0)</f>
        <v>0.2095837742</v>
      </c>
      <c r="O67" s="24">
        <f>VLOOKUP($A67,'2024_PAPI_Indicators'!$A$2:$BL$183,COLUMN('2024_PAPI_Indicators'!M66),0)</f>
        <v>0.2850404382</v>
      </c>
      <c r="P67" s="24">
        <f>VLOOKUP($A67,'2024_PAPI_Indicators'!$A$2:$BL$183,COLUMN('2024_PAPI_Indicators'!N66),0)</f>
        <v>0.1651972234</v>
      </c>
      <c r="Q67" s="24">
        <f>VLOOKUP($A67,'2024_PAPI_Indicators'!$A$2:$BL$183,COLUMN('2024_PAPI_Indicators'!O66),0)</f>
        <v>0.111609593</v>
      </c>
      <c r="R67" s="24">
        <f>VLOOKUP($A67,'2024_PAPI_Indicators'!$A$2:$BL$183,COLUMN('2024_PAPI_Indicators'!P66),0)</f>
        <v>0.2004844248</v>
      </c>
      <c r="S67" s="24">
        <f>VLOOKUP($A67,'2024_PAPI_Indicators'!$A$2:$BL$183,COLUMN('2024_PAPI_Indicators'!Q66),0)</f>
        <v>0.1959917247</v>
      </c>
      <c r="T67" s="25" t="str">
        <f>VLOOKUP($A67,'2024_PAPI_Indicators'!$A$2:$BL$183,COLUMN('2024_PAPI_Indicators'!R66),0)</f>
        <v/>
      </c>
      <c r="U67" s="24">
        <f>VLOOKUP($A67,'2024_PAPI_Indicators'!$A$2:$BL$183,COLUMN('2024_PAPI_Indicators'!S66),0)</f>
        <v>0.2091982216</v>
      </c>
      <c r="V67" s="24">
        <f>VLOOKUP($A67,'2024_PAPI_Indicators'!$A$2:$BL$183,COLUMN('2024_PAPI_Indicators'!T66),0)</f>
        <v>0.1248629019</v>
      </c>
      <c r="W67" s="24">
        <f>VLOOKUP($A67,'2024_PAPI_Indicators'!$A$2:$BL$183,COLUMN('2024_PAPI_Indicators'!U66),0)</f>
        <v>0.1395241171</v>
      </c>
      <c r="X67" s="24">
        <f>VLOOKUP($A67,'2024_PAPI_Indicators'!$A$2:$BL$183,COLUMN('2024_PAPI_Indicators'!V66),0)</f>
        <v>0.2124287039</v>
      </c>
      <c r="Y67" s="24">
        <f>VLOOKUP($A67,'2024_PAPI_Indicators'!$A$2:$BL$183,COLUMN('2024_PAPI_Indicators'!W66),0)</f>
        <v>0.2440457642</v>
      </c>
      <c r="Z67" s="24">
        <f>VLOOKUP($A67,'2024_PAPI_Indicators'!$A$2:$BL$183,COLUMN('2024_PAPI_Indicators'!X66),0)</f>
        <v>0.2004224956</v>
      </c>
      <c r="AA67" s="24">
        <f>VLOOKUP($A67,'2024_PAPI_Indicators'!$A$2:$BL$183,COLUMN('2024_PAPI_Indicators'!Y66),0)</f>
        <v>0.1918645501</v>
      </c>
      <c r="AB67" s="24">
        <f>VLOOKUP($A67,'2024_PAPI_Indicators'!$A$2:$BL$183,COLUMN('2024_PAPI_Indicators'!Z66),0)</f>
        <v>0.158927545</v>
      </c>
      <c r="AC67" s="24">
        <f>VLOOKUP($A67,'2024_PAPI_Indicators'!$A$2:$BL$183,COLUMN('2024_PAPI_Indicators'!AA66),0)</f>
        <v>0.2472458333</v>
      </c>
      <c r="AD67" s="24">
        <f>VLOOKUP($A67,'2024_PAPI_Indicators'!$A$2:$BL$183,COLUMN('2024_PAPI_Indicators'!AB66),0)</f>
        <v>0.2752658129</v>
      </c>
      <c r="AE67" s="24">
        <f>VLOOKUP($A67,'2024_PAPI_Indicators'!$A$2:$BL$183,COLUMN('2024_PAPI_Indicators'!AC66),0)</f>
        <v>0.2441432327</v>
      </c>
      <c r="AF67" s="24">
        <f>VLOOKUP($A67,'2024_PAPI_Indicators'!$A$2:$BL$183,COLUMN('2024_PAPI_Indicators'!AD66),0)</f>
        <v>0.3571071327</v>
      </c>
      <c r="AG67" s="24">
        <f>VLOOKUP($A67,'2024_PAPI_Indicators'!$A$2:$BL$183,COLUMN('2024_PAPI_Indicators'!AE66),0)</f>
        <v>0.3014779091</v>
      </c>
      <c r="AH67" s="24">
        <f>VLOOKUP($A67,'2024_PAPI_Indicators'!$A$2:$BL$183,COLUMN('2024_PAPI_Indicators'!AF66),0)</f>
        <v>0.2011756152</v>
      </c>
      <c r="AI67" s="24">
        <f>VLOOKUP($A67,'2024_PAPI_Indicators'!$A$2:$BL$183,COLUMN('2024_PAPI_Indicators'!AG66),0)</f>
        <v>0.1807293594</v>
      </c>
      <c r="AJ67" s="24">
        <f>VLOOKUP($A67,'2024_PAPI_Indicators'!$A$2:$BL$183,COLUMN('2024_PAPI_Indicators'!AH66),0)</f>
        <v>0.1976863593</v>
      </c>
      <c r="AK67" s="24">
        <f>VLOOKUP($A67,'2024_PAPI_Indicators'!$A$2:$BL$183,COLUMN('2024_PAPI_Indicators'!AI66),0)</f>
        <v>0.2342242002</v>
      </c>
      <c r="AL67" s="24">
        <f>VLOOKUP($A67,'2024_PAPI_Indicators'!$A$2:$BL$183,COLUMN('2024_PAPI_Indicators'!AJ66),0)</f>
        <v>0.1734475791</v>
      </c>
      <c r="AM67" s="24">
        <f>VLOOKUP($A67,'2024_PAPI_Indicators'!$A$2:$BL$183,COLUMN('2024_PAPI_Indicators'!AK66),0)</f>
        <v>0.1615420282</v>
      </c>
      <c r="AN67" s="24">
        <f>VLOOKUP($A67,'2024_PAPI_Indicators'!$A$2:$BL$183,COLUMN('2024_PAPI_Indicators'!AL66),0)</f>
        <v>0.153479442</v>
      </c>
      <c r="AO67" s="24">
        <f>VLOOKUP($A67,'2024_PAPI_Indicators'!$A$2:$BL$183,COLUMN('2024_PAPI_Indicators'!AM66),0)</f>
        <v>0.2106466889</v>
      </c>
      <c r="AP67" s="24">
        <f>VLOOKUP($A67,'2024_PAPI_Indicators'!$A$2:$BL$183,COLUMN('2024_PAPI_Indicators'!AN66),0)</f>
        <v>0.2544505894</v>
      </c>
      <c r="AQ67" s="24">
        <f>VLOOKUP($A67,'2024_PAPI_Indicators'!$A$2:$BL$183,COLUMN('2024_PAPI_Indicators'!AO66),0)</f>
        <v>0.130479306</v>
      </c>
      <c r="AR67" s="24">
        <f>VLOOKUP($A67,'2024_PAPI_Indicators'!$A$2:$BL$183,COLUMN('2024_PAPI_Indicators'!AP66),0)</f>
        <v>0.1973220259</v>
      </c>
      <c r="AS67" s="24">
        <f>VLOOKUP($A67,'2024_PAPI_Indicators'!$A$2:$BL$183,COLUMN('2024_PAPI_Indicators'!AQ66),0)</f>
        <v>0.1947515309</v>
      </c>
      <c r="AT67" s="24">
        <f>VLOOKUP($A67,'2024_PAPI_Indicators'!$A$2:$BL$183,COLUMN('2024_PAPI_Indicators'!AR66),0)</f>
        <v>0.152365759</v>
      </c>
      <c r="AU67" s="24">
        <f>VLOOKUP($A67,'2024_PAPI_Indicators'!$A$2:$BL$183,COLUMN('2024_PAPI_Indicators'!AS66),0)</f>
        <v>0.1264843494</v>
      </c>
      <c r="AV67" s="24">
        <f>VLOOKUP($A67,'2024_PAPI_Indicators'!$A$2:$BL$183,COLUMN('2024_PAPI_Indicators'!AT66),0)</f>
        <v>0.1520564854</v>
      </c>
      <c r="AW67" s="24">
        <f>VLOOKUP($A67,'2024_PAPI_Indicators'!$A$2:$BL$183,COLUMN('2024_PAPI_Indicators'!AU66),0)</f>
        <v>0.1843413115</v>
      </c>
      <c r="AX67" s="24">
        <f>VLOOKUP($A67,'2024_PAPI_Indicators'!$A$2:$BL$183,COLUMN('2024_PAPI_Indicators'!AV66),0)</f>
        <v>0.1235112846</v>
      </c>
      <c r="AY67" s="24">
        <f>VLOOKUP($A67,'2024_PAPI_Indicators'!$A$2:$BL$183,COLUMN('2024_PAPI_Indicators'!AW66),0)</f>
        <v>0.09173648059</v>
      </c>
      <c r="AZ67" s="24">
        <f>VLOOKUP($A67,'2024_PAPI_Indicators'!$A$2:$BL$183,COLUMN('2024_PAPI_Indicators'!AX66),0)</f>
        <v>0.1432922781</v>
      </c>
      <c r="BA67" s="24">
        <f>VLOOKUP($A67,'2024_PAPI_Indicators'!$A$2:$BL$183,COLUMN('2024_PAPI_Indicators'!AY66),0)</f>
        <v>0.08691382408</v>
      </c>
      <c r="BB67" s="24">
        <f>VLOOKUP($A67,'2024_PAPI_Indicators'!$A$2:$BL$183,COLUMN('2024_PAPI_Indicators'!AZ66),0)</f>
        <v>0.1103385016</v>
      </c>
      <c r="BC67" s="25" t="str">
        <f>VLOOKUP($A67,'2024_PAPI_Indicators'!$A$2:$BL$183,COLUMN('2024_PAPI_Indicators'!BA66),0)</f>
        <v/>
      </c>
      <c r="BD67" s="24">
        <f>VLOOKUP($A67,'2024_PAPI_Indicators'!$A$2:$BL$183,COLUMN('2024_PAPI_Indicators'!BB66),0)</f>
        <v>0.1440845877</v>
      </c>
      <c r="BE67" s="24">
        <f>VLOOKUP($A67,'2024_PAPI_Indicators'!$A$2:$BL$183,COLUMN('2024_PAPI_Indicators'!BC66),0)</f>
        <v>0.1264664382</v>
      </c>
      <c r="BF67" s="24">
        <f>VLOOKUP($A67,'2024_PAPI_Indicators'!$A$2:$BL$183,COLUMN('2024_PAPI_Indicators'!BD66),0)</f>
        <v>0.1214885414</v>
      </c>
      <c r="BG67" s="24">
        <f>VLOOKUP($A67,'2024_PAPI_Indicators'!$A$2:$BL$183,COLUMN('2024_PAPI_Indicators'!BE66),0)</f>
        <v>0.1595478952</v>
      </c>
      <c r="BH67" s="24">
        <f>VLOOKUP($A67,'2024_PAPI_Indicators'!$A$2:$BL$183,COLUMN('2024_PAPI_Indicators'!BF66),0)</f>
        <v>0.1240383089</v>
      </c>
      <c r="BI67" s="24">
        <f>VLOOKUP($A67,'2024_PAPI_Indicators'!$A$2:$BL$183,COLUMN('2024_PAPI_Indicators'!BG66),0)</f>
        <v>0.116002135</v>
      </c>
      <c r="BJ67" s="24">
        <f>VLOOKUP($A67,'2024_PAPI_Indicators'!$A$2:$BL$183,COLUMN('2024_PAPI_Indicators'!BH66),0)</f>
        <v>0.07082761824</v>
      </c>
      <c r="BK67" s="24">
        <f>VLOOKUP($A67,'2024_PAPI_Indicators'!$A$2:$BL$183,COLUMN('2024_PAPI_Indicators'!BI66),0)</f>
        <v>0.2076296061</v>
      </c>
      <c r="BL67" s="24">
        <f>VLOOKUP($A67,'2024_PAPI_Indicators'!$A$2:$BL$183,COLUMN('2024_PAPI_Indicators'!BJ66),0)</f>
        <v>0.1279176325</v>
      </c>
      <c r="BM67" s="24">
        <f>VLOOKUP($A67,'2024_PAPI_Indicators'!$A$2:$BL$183,COLUMN('2024_PAPI_Indicators'!BK66),0)</f>
        <v>0.1901933551</v>
      </c>
      <c r="BN67" s="24">
        <f>VLOOKUP($A67,'2024_PAPI_Indicators'!$A$2:$BL$183,COLUMN('2024_PAPI_Indicators'!BL66),0)</f>
        <v>0.2602409124</v>
      </c>
      <c r="BO67" s="11"/>
      <c r="BP67" s="11"/>
      <c r="BQ67" s="11"/>
      <c r="BR67" s="11"/>
      <c r="BS67" s="11"/>
    </row>
    <row r="68" ht="13.5" customHeight="1">
      <c r="A68" s="19" t="s">
        <v>204</v>
      </c>
      <c r="B68" s="19" t="s">
        <v>205</v>
      </c>
      <c r="C68" s="20" t="s">
        <v>181</v>
      </c>
      <c r="D68" s="21">
        <f>VLOOKUP($A68,'2024_PAPI_Indicators'!$A$2:$BL$183,COLUMN('2024_PAPI_Indicators'!B67),0)</f>
        <v>1.931686044</v>
      </c>
      <c r="E68" s="21">
        <f>VLOOKUP($A68,'2024_PAPI_Indicators'!$A$2:$BL$183,COLUMN('2024_PAPI_Indicators'!C67),0)</f>
        <v>1.784995556</v>
      </c>
      <c r="F68" s="21">
        <f>VLOOKUP($A68,'2024_PAPI_Indicators'!$A$2:$BL$183,COLUMN('2024_PAPI_Indicators'!D67),0)</f>
        <v>1.777190208</v>
      </c>
      <c r="G68" s="21">
        <f>VLOOKUP($A68,'2024_PAPI_Indicators'!$A$2:$BL$183,COLUMN('2024_PAPI_Indicators'!E67),0)</f>
        <v>1.967562318</v>
      </c>
      <c r="H68" s="21">
        <f>VLOOKUP($A68,'2024_PAPI_Indicators'!$A$2:$BL$183,COLUMN('2024_PAPI_Indicators'!F67),0)</f>
        <v>1.920849323</v>
      </c>
      <c r="I68" s="21">
        <f>VLOOKUP($A68,'2024_PAPI_Indicators'!$A$2:$BL$183,COLUMN('2024_PAPI_Indicators'!G67),0)</f>
        <v>1.88867414</v>
      </c>
      <c r="J68" s="21">
        <f>VLOOKUP($A68,'2024_PAPI_Indicators'!$A$2:$BL$183,COLUMN('2024_PAPI_Indicators'!H67),0)</f>
        <v>1.695005536</v>
      </c>
      <c r="K68" s="21">
        <f>VLOOKUP($A68,'2024_PAPI_Indicators'!$A$2:$BL$183,COLUMN('2024_PAPI_Indicators'!I67),0)</f>
        <v>1.831189036</v>
      </c>
      <c r="L68" s="21">
        <f>VLOOKUP($A68,'2024_PAPI_Indicators'!$A$2:$BL$183,COLUMN('2024_PAPI_Indicators'!J67),0)</f>
        <v>1.863240957</v>
      </c>
      <c r="M68" s="21">
        <f>VLOOKUP($A68,'2024_PAPI_Indicators'!$A$2:$BL$183,COLUMN('2024_PAPI_Indicators'!K67),0)</f>
        <v>1.836569905</v>
      </c>
      <c r="N68" s="21">
        <f>VLOOKUP($A68,'2024_PAPI_Indicators'!$A$2:$BL$183,COLUMN('2024_PAPI_Indicators'!L67),0)</f>
        <v>1.792410374</v>
      </c>
      <c r="O68" s="21">
        <f>VLOOKUP($A68,'2024_PAPI_Indicators'!$A$2:$BL$183,COLUMN('2024_PAPI_Indicators'!M67),0)</f>
        <v>1.958876967</v>
      </c>
      <c r="P68" s="21">
        <f>VLOOKUP($A68,'2024_PAPI_Indicators'!$A$2:$BL$183,COLUMN('2024_PAPI_Indicators'!N67),0)</f>
        <v>1.979125857</v>
      </c>
      <c r="Q68" s="21">
        <f>VLOOKUP($A68,'2024_PAPI_Indicators'!$A$2:$BL$183,COLUMN('2024_PAPI_Indicators'!O67),0)</f>
        <v>1.957950711</v>
      </c>
      <c r="R68" s="21">
        <f>VLOOKUP($A68,'2024_PAPI_Indicators'!$A$2:$BL$183,COLUMN('2024_PAPI_Indicators'!P67),0)</f>
        <v>2.031313419</v>
      </c>
      <c r="S68" s="21">
        <f>VLOOKUP($A68,'2024_PAPI_Indicators'!$A$2:$BL$183,COLUMN('2024_PAPI_Indicators'!Q67),0)</f>
        <v>1.837483168</v>
      </c>
      <c r="T68" s="22" t="str">
        <f>VLOOKUP($A68,'2024_PAPI_Indicators'!$A$2:$BL$183,COLUMN('2024_PAPI_Indicators'!R67),0)</f>
        <v/>
      </c>
      <c r="U68" s="21">
        <f>VLOOKUP($A68,'2024_PAPI_Indicators'!$A$2:$BL$183,COLUMN('2024_PAPI_Indicators'!S67),0)</f>
        <v>1.938426256</v>
      </c>
      <c r="V68" s="21">
        <f>VLOOKUP($A68,'2024_PAPI_Indicators'!$A$2:$BL$183,COLUMN('2024_PAPI_Indicators'!T67),0)</f>
        <v>1.931701303</v>
      </c>
      <c r="W68" s="21">
        <f>VLOOKUP($A68,'2024_PAPI_Indicators'!$A$2:$BL$183,COLUMN('2024_PAPI_Indicators'!U67),0)</f>
        <v>1.716078877</v>
      </c>
      <c r="X68" s="21">
        <f>VLOOKUP($A68,'2024_PAPI_Indicators'!$A$2:$BL$183,COLUMN('2024_PAPI_Indicators'!V67),0)</f>
        <v>1.815131664</v>
      </c>
      <c r="Y68" s="21">
        <f>VLOOKUP($A68,'2024_PAPI_Indicators'!$A$2:$BL$183,COLUMN('2024_PAPI_Indicators'!W67),0)</f>
        <v>1.911073804</v>
      </c>
      <c r="Z68" s="21">
        <f>VLOOKUP($A68,'2024_PAPI_Indicators'!$A$2:$BL$183,COLUMN('2024_PAPI_Indicators'!X67),0)</f>
        <v>1.897274971</v>
      </c>
      <c r="AA68" s="21">
        <f>VLOOKUP($A68,'2024_PAPI_Indicators'!$A$2:$BL$183,COLUMN('2024_PAPI_Indicators'!Y67),0)</f>
        <v>1.758111835</v>
      </c>
      <c r="AB68" s="21">
        <f>VLOOKUP($A68,'2024_PAPI_Indicators'!$A$2:$BL$183,COLUMN('2024_PAPI_Indicators'!Z67),0)</f>
        <v>1.954900265</v>
      </c>
      <c r="AC68" s="21">
        <f>VLOOKUP($A68,'2024_PAPI_Indicators'!$A$2:$BL$183,COLUMN('2024_PAPI_Indicators'!AA67),0)</f>
        <v>2.081146479</v>
      </c>
      <c r="AD68" s="21">
        <f>VLOOKUP($A68,'2024_PAPI_Indicators'!$A$2:$BL$183,COLUMN('2024_PAPI_Indicators'!AB67),0)</f>
        <v>1.770074487</v>
      </c>
      <c r="AE68" s="21">
        <f>VLOOKUP($A68,'2024_PAPI_Indicators'!$A$2:$BL$183,COLUMN('2024_PAPI_Indicators'!AC67),0)</f>
        <v>1.939886093</v>
      </c>
      <c r="AF68" s="21">
        <f>VLOOKUP($A68,'2024_PAPI_Indicators'!$A$2:$BL$183,COLUMN('2024_PAPI_Indicators'!AD67),0)</f>
        <v>1.965668082</v>
      </c>
      <c r="AG68" s="21">
        <f>VLOOKUP($A68,'2024_PAPI_Indicators'!$A$2:$BL$183,COLUMN('2024_PAPI_Indicators'!AE67),0)</f>
        <v>1.93630445</v>
      </c>
      <c r="AH68" s="21">
        <f>VLOOKUP($A68,'2024_PAPI_Indicators'!$A$2:$BL$183,COLUMN('2024_PAPI_Indicators'!AF67),0)</f>
        <v>1.929559708</v>
      </c>
      <c r="AI68" s="21">
        <f>VLOOKUP($A68,'2024_PAPI_Indicators'!$A$2:$BL$183,COLUMN('2024_PAPI_Indicators'!AG67),0)</f>
        <v>1.907633305</v>
      </c>
      <c r="AJ68" s="21">
        <f>VLOOKUP($A68,'2024_PAPI_Indicators'!$A$2:$BL$183,COLUMN('2024_PAPI_Indicators'!AH67),0)</f>
        <v>1.765989184</v>
      </c>
      <c r="AK68" s="21">
        <f>VLOOKUP($A68,'2024_PAPI_Indicators'!$A$2:$BL$183,COLUMN('2024_PAPI_Indicators'!AI67),0)</f>
        <v>1.840140581</v>
      </c>
      <c r="AL68" s="21">
        <f>VLOOKUP($A68,'2024_PAPI_Indicators'!$A$2:$BL$183,COLUMN('2024_PAPI_Indicators'!AJ67),0)</f>
        <v>1.748636723</v>
      </c>
      <c r="AM68" s="21">
        <f>VLOOKUP($A68,'2024_PAPI_Indicators'!$A$2:$BL$183,COLUMN('2024_PAPI_Indicators'!AK67),0)</f>
        <v>1.634702682</v>
      </c>
      <c r="AN68" s="21">
        <f>VLOOKUP($A68,'2024_PAPI_Indicators'!$A$2:$BL$183,COLUMN('2024_PAPI_Indicators'!AL67),0)</f>
        <v>1.78415668</v>
      </c>
      <c r="AO68" s="21">
        <f>VLOOKUP($A68,'2024_PAPI_Indicators'!$A$2:$BL$183,COLUMN('2024_PAPI_Indicators'!AM67),0)</f>
        <v>1.878969431</v>
      </c>
      <c r="AP68" s="21">
        <f>VLOOKUP($A68,'2024_PAPI_Indicators'!$A$2:$BL$183,COLUMN('2024_PAPI_Indicators'!AN67),0)</f>
        <v>1.608696103</v>
      </c>
      <c r="AQ68" s="21">
        <f>VLOOKUP($A68,'2024_PAPI_Indicators'!$A$2:$BL$183,COLUMN('2024_PAPI_Indicators'!AO67),0)</f>
        <v>1.603583932</v>
      </c>
      <c r="AR68" s="21">
        <f>VLOOKUP($A68,'2024_PAPI_Indicators'!$A$2:$BL$183,COLUMN('2024_PAPI_Indicators'!AP67),0)</f>
        <v>1.769961476</v>
      </c>
      <c r="AS68" s="21">
        <f>VLOOKUP($A68,'2024_PAPI_Indicators'!$A$2:$BL$183,COLUMN('2024_PAPI_Indicators'!AQ67),0)</f>
        <v>1.874242067</v>
      </c>
      <c r="AT68" s="21">
        <f>VLOOKUP($A68,'2024_PAPI_Indicators'!$A$2:$BL$183,COLUMN('2024_PAPI_Indicators'!AR67),0)</f>
        <v>1.917826295</v>
      </c>
      <c r="AU68" s="21">
        <f>VLOOKUP($A68,'2024_PAPI_Indicators'!$A$2:$BL$183,COLUMN('2024_PAPI_Indicators'!AS67),0)</f>
        <v>1.858703375</v>
      </c>
      <c r="AV68" s="21">
        <f>VLOOKUP($A68,'2024_PAPI_Indicators'!$A$2:$BL$183,COLUMN('2024_PAPI_Indicators'!AT67),0)</f>
        <v>1.91124773</v>
      </c>
      <c r="AW68" s="21">
        <f>VLOOKUP($A68,'2024_PAPI_Indicators'!$A$2:$BL$183,COLUMN('2024_PAPI_Indicators'!AU67),0)</f>
        <v>1.918481231</v>
      </c>
      <c r="AX68" s="21">
        <f>VLOOKUP($A68,'2024_PAPI_Indicators'!$A$2:$BL$183,COLUMN('2024_PAPI_Indicators'!AV67),0)</f>
        <v>1.876363754</v>
      </c>
      <c r="AY68" s="21">
        <f>VLOOKUP($A68,'2024_PAPI_Indicators'!$A$2:$BL$183,COLUMN('2024_PAPI_Indicators'!AW67),0)</f>
        <v>1.9023453</v>
      </c>
      <c r="AZ68" s="21">
        <f>VLOOKUP($A68,'2024_PAPI_Indicators'!$A$2:$BL$183,COLUMN('2024_PAPI_Indicators'!AX67),0)</f>
        <v>1.844629169</v>
      </c>
      <c r="BA68" s="21">
        <f>VLOOKUP($A68,'2024_PAPI_Indicators'!$A$2:$BL$183,COLUMN('2024_PAPI_Indicators'!AY67),0)</f>
        <v>1.81633544</v>
      </c>
      <c r="BB68" s="21">
        <f>VLOOKUP($A68,'2024_PAPI_Indicators'!$A$2:$BL$183,COLUMN('2024_PAPI_Indicators'!AZ67),0)</f>
        <v>1.778006911</v>
      </c>
      <c r="BC68" s="22" t="str">
        <f>VLOOKUP($A68,'2024_PAPI_Indicators'!$A$2:$BL$183,COLUMN('2024_PAPI_Indicators'!BA67),0)</f>
        <v/>
      </c>
      <c r="BD68" s="21">
        <f>VLOOKUP($A68,'2024_PAPI_Indicators'!$A$2:$BL$183,COLUMN('2024_PAPI_Indicators'!BB67),0)</f>
        <v>1.834162831</v>
      </c>
      <c r="BE68" s="21">
        <f>VLOOKUP($A68,'2024_PAPI_Indicators'!$A$2:$BL$183,COLUMN('2024_PAPI_Indicators'!BC67),0)</f>
        <v>1.692263961</v>
      </c>
      <c r="BF68" s="21">
        <f>VLOOKUP($A68,'2024_PAPI_Indicators'!$A$2:$BL$183,COLUMN('2024_PAPI_Indicators'!BD67),0)</f>
        <v>1.745953202</v>
      </c>
      <c r="BG68" s="21">
        <f>VLOOKUP($A68,'2024_PAPI_Indicators'!$A$2:$BL$183,COLUMN('2024_PAPI_Indicators'!BE67),0)</f>
        <v>1.854211688</v>
      </c>
      <c r="BH68" s="21">
        <f>VLOOKUP($A68,'2024_PAPI_Indicators'!$A$2:$BL$183,COLUMN('2024_PAPI_Indicators'!BF67),0)</f>
        <v>1.727862358</v>
      </c>
      <c r="BI68" s="21">
        <f>VLOOKUP($A68,'2024_PAPI_Indicators'!$A$2:$BL$183,COLUMN('2024_PAPI_Indicators'!BG67),0)</f>
        <v>1.506561399</v>
      </c>
      <c r="BJ68" s="21">
        <f>VLOOKUP($A68,'2024_PAPI_Indicators'!$A$2:$BL$183,COLUMN('2024_PAPI_Indicators'!BH67),0)</f>
        <v>1.704239845</v>
      </c>
      <c r="BK68" s="21">
        <f>VLOOKUP($A68,'2024_PAPI_Indicators'!$A$2:$BL$183,COLUMN('2024_PAPI_Indicators'!BI67),0)</f>
        <v>1.782354474</v>
      </c>
      <c r="BL68" s="21">
        <f>VLOOKUP($A68,'2024_PAPI_Indicators'!$A$2:$BL$183,COLUMN('2024_PAPI_Indicators'!BJ67),0)</f>
        <v>1.735348701</v>
      </c>
      <c r="BM68" s="21">
        <f>VLOOKUP($A68,'2024_PAPI_Indicators'!$A$2:$BL$183,COLUMN('2024_PAPI_Indicators'!BK67),0)</f>
        <v>1.802248359</v>
      </c>
      <c r="BN68" s="21">
        <f>VLOOKUP($A68,'2024_PAPI_Indicators'!$A$2:$BL$183,COLUMN('2024_PAPI_Indicators'!BL67),0)</f>
        <v>1.907442451</v>
      </c>
      <c r="BO68" s="23"/>
      <c r="BP68" s="23"/>
      <c r="BQ68" s="23"/>
      <c r="BR68" s="23"/>
      <c r="BS68" s="23"/>
    </row>
    <row r="69" ht="13.5" customHeight="1">
      <c r="A69" s="11" t="s">
        <v>206</v>
      </c>
      <c r="B69" s="11" t="s">
        <v>207</v>
      </c>
      <c r="C69" s="12" t="s">
        <v>83</v>
      </c>
      <c r="D69" s="24">
        <f>VLOOKUP($A69,'2024_PAPI_Indicators'!$A$2:$BL$183,COLUMN('2024_PAPI_Indicators'!B68),0)</f>
        <v>0.9097055793</v>
      </c>
      <c r="E69" s="24">
        <f>VLOOKUP($A69,'2024_PAPI_Indicators'!$A$2:$BL$183,COLUMN('2024_PAPI_Indicators'!C68),0)</f>
        <v>0.8938026428</v>
      </c>
      <c r="F69" s="24">
        <f>VLOOKUP($A69,'2024_PAPI_Indicators'!$A$2:$BL$183,COLUMN('2024_PAPI_Indicators'!D68),0)</f>
        <v>0.8623335958</v>
      </c>
      <c r="G69" s="24">
        <f>VLOOKUP($A69,'2024_PAPI_Indicators'!$A$2:$BL$183,COLUMN('2024_PAPI_Indicators'!E68),0)</f>
        <v>0.871070683</v>
      </c>
      <c r="H69" s="24">
        <f>VLOOKUP($A69,'2024_PAPI_Indicators'!$A$2:$BL$183,COLUMN('2024_PAPI_Indicators'!F68),0)</f>
        <v>0.9173067808</v>
      </c>
      <c r="I69" s="24">
        <f>VLOOKUP($A69,'2024_PAPI_Indicators'!$A$2:$BL$183,COLUMN('2024_PAPI_Indicators'!G68),0)</f>
        <v>0.9232198596</v>
      </c>
      <c r="J69" s="24">
        <f>VLOOKUP($A69,'2024_PAPI_Indicators'!$A$2:$BL$183,COLUMN('2024_PAPI_Indicators'!H68),0)</f>
        <v>0.8367694616</v>
      </c>
      <c r="K69" s="24">
        <f>VLOOKUP($A69,'2024_PAPI_Indicators'!$A$2:$BL$183,COLUMN('2024_PAPI_Indicators'!I68),0)</f>
        <v>0.8766631484</v>
      </c>
      <c r="L69" s="24">
        <f>VLOOKUP($A69,'2024_PAPI_Indicators'!$A$2:$BL$183,COLUMN('2024_PAPI_Indicators'!J68),0)</f>
        <v>0.9026615024</v>
      </c>
      <c r="M69" s="24">
        <f>VLOOKUP($A69,'2024_PAPI_Indicators'!$A$2:$BL$183,COLUMN('2024_PAPI_Indicators'!K68),0)</f>
        <v>0.9131369591</v>
      </c>
      <c r="N69" s="24">
        <f>VLOOKUP($A69,'2024_PAPI_Indicators'!$A$2:$BL$183,COLUMN('2024_PAPI_Indicators'!L68),0)</f>
        <v>0.8714970946</v>
      </c>
      <c r="O69" s="24">
        <f>VLOOKUP($A69,'2024_PAPI_Indicators'!$A$2:$BL$183,COLUMN('2024_PAPI_Indicators'!M68),0)</f>
        <v>0.9331331849</v>
      </c>
      <c r="P69" s="24">
        <f>VLOOKUP($A69,'2024_PAPI_Indicators'!$A$2:$BL$183,COLUMN('2024_PAPI_Indicators'!N68),0)</f>
        <v>0.9005478024</v>
      </c>
      <c r="Q69" s="24">
        <f>VLOOKUP($A69,'2024_PAPI_Indicators'!$A$2:$BL$183,COLUMN('2024_PAPI_Indicators'!O68),0)</f>
        <v>0.9552066326</v>
      </c>
      <c r="R69" s="24">
        <f>VLOOKUP($A69,'2024_PAPI_Indicators'!$A$2:$BL$183,COLUMN('2024_PAPI_Indicators'!P68),0)</f>
        <v>0.9346251488</v>
      </c>
      <c r="S69" s="24">
        <f>VLOOKUP($A69,'2024_PAPI_Indicators'!$A$2:$BL$183,COLUMN('2024_PAPI_Indicators'!Q68),0)</f>
        <v>0.9402303696</v>
      </c>
      <c r="T69" s="25" t="str">
        <f>VLOOKUP($A69,'2024_PAPI_Indicators'!$A$2:$BL$183,COLUMN('2024_PAPI_Indicators'!R68),0)</f>
        <v/>
      </c>
      <c r="U69" s="24">
        <f>VLOOKUP($A69,'2024_PAPI_Indicators'!$A$2:$BL$183,COLUMN('2024_PAPI_Indicators'!S68),0)</f>
        <v>0.9282392263</v>
      </c>
      <c r="V69" s="24">
        <f>VLOOKUP($A69,'2024_PAPI_Indicators'!$A$2:$BL$183,COLUMN('2024_PAPI_Indicators'!T68),0)</f>
        <v>0.9019392729</v>
      </c>
      <c r="W69" s="24">
        <f>VLOOKUP($A69,'2024_PAPI_Indicators'!$A$2:$BL$183,COLUMN('2024_PAPI_Indicators'!U68),0)</f>
        <v>0.8786267042</v>
      </c>
      <c r="X69" s="24">
        <f>VLOOKUP($A69,'2024_PAPI_Indicators'!$A$2:$BL$183,COLUMN('2024_PAPI_Indicators'!V68),0)</f>
        <v>0.9266123176</v>
      </c>
      <c r="Y69" s="24">
        <f>VLOOKUP($A69,'2024_PAPI_Indicators'!$A$2:$BL$183,COLUMN('2024_PAPI_Indicators'!W68),0)</f>
        <v>0.9282426238</v>
      </c>
      <c r="Z69" s="24">
        <f>VLOOKUP($A69,'2024_PAPI_Indicators'!$A$2:$BL$183,COLUMN('2024_PAPI_Indicators'!X68),0)</f>
        <v>0.9424676299</v>
      </c>
      <c r="AA69" s="24">
        <f>VLOOKUP($A69,'2024_PAPI_Indicators'!$A$2:$BL$183,COLUMN('2024_PAPI_Indicators'!Y68),0)</f>
        <v>0.8857904077</v>
      </c>
      <c r="AB69" s="24">
        <f>VLOOKUP($A69,'2024_PAPI_Indicators'!$A$2:$BL$183,COLUMN('2024_PAPI_Indicators'!Z68),0)</f>
        <v>0.9777523875</v>
      </c>
      <c r="AC69" s="24">
        <f>VLOOKUP($A69,'2024_PAPI_Indicators'!$A$2:$BL$183,COLUMN('2024_PAPI_Indicators'!AA68),0)</f>
        <v>0.9398321509</v>
      </c>
      <c r="AD69" s="24">
        <f>VLOOKUP($A69,'2024_PAPI_Indicators'!$A$2:$BL$183,COLUMN('2024_PAPI_Indicators'!AB68),0)</f>
        <v>0.8867536187</v>
      </c>
      <c r="AE69" s="24">
        <f>VLOOKUP($A69,'2024_PAPI_Indicators'!$A$2:$BL$183,COLUMN('2024_PAPI_Indicators'!AC68),0)</f>
        <v>0.9449843764</v>
      </c>
      <c r="AF69" s="24">
        <f>VLOOKUP($A69,'2024_PAPI_Indicators'!$A$2:$BL$183,COLUMN('2024_PAPI_Indicators'!AD68),0)</f>
        <v>0.931994617</v>
      </c>
      <c r="AG69" s="24">
        <f>VLOOKUP($A69,'2024_PAPI_Indicators'!$A$2:$BL$183,COLUMN('2024_PAPI_Indicators'!AE68),0)</f>
        <v>0.9050590396</v>
      </c>
      <c r="AH69" s="24">
        <f>VLOOKUP($A69,'2024_PAPI_Indicators'!$A$2:$BL$183,COLUMN('2024_PAPI_Indicators'!AF68),0)</f>
        <v>0.927867651</v>
      </c>
      <c r="AI69" s="24">
        <f>VLOOKUP($A69,'2024_PAPI_Indicators'!$A$2:$BL$183,COLUMN('2024_PAPI_Indicators'!AG68),0)</f>
        <v>0.8956530094</v>
      </c>
      <c r="AJ69" s="24">
        <f>VLOOKUP($A69,'2024_PAPI_Indicators'!$A$2:$BL$183,COLUMN('2024_PAPI_Indicators'!AH68),0)</f>
        <v>0.8699243665</v>
      </c>
      <c r="AK69" s="24">
        <f>VLOOKUP($A69,'2024_PAPI_Indicators'!$A$2:$BL$183,COLUMN('2024_PAPI_Indicators'!AI68),0)</f>
        <v>0.8537977338</v>
      </c>
      <c r="AL69" s="24">
        <f>VLOOKUP($A69,'2024_PAPI_Indicators'!$A$2:$BL$183,COLUMN('2024_PAPI_Indicators'!AJ68),0)</f>
        <v>0.8519235849</v>
      </c>
      <c r="AM69" s="24">
        <f>VLOOKUP($A69,'2024_PAPI_Indicators'!$A$2:$BL$183,COLUMN('2024_PAPI_Indicators'!AK68),0)</f>
        <v>0.8389946818</v>
      </c>
      <c r="AN69" s="24">
        <f>VLOOKUP($A69,'2024_PAPI_Indicators'!$A$2:$BL$183,COLUMN('2024_PAPI_Indicators'!AL68),0)</f>
        <v>0.8727363348</v>
      </c>
      <c r="AO69" s="24">
        <f>VLOOKUP($A69,'2024_PAPI_Indicators'!$A$2:$BL$183,COLUMN('2024_PAPI_Indicators'!AM68),0)</f>
        <v>0.8993124962</v>
      </c>
      <c r="AP69" s="24">
        <f>VLOOKUP($A69,'2024_PAPI_Indicators'!$A$2:$BL$183,COLUMN('2024_PAPI_Indicators'!AN68),0)</f>
        <v>0.8714137077</v>
      </c>
      <c r="AQ69" s="24">
        <f>VLOOKUP($A69,'2024_PAPI_Indicators'!$A$2:$BL$183,COLUMN('2024_PAPI_Indicators'!AO68),0)</f>
        <v>0.7840322852</v>
      </c>
      <c r="AR69" s="24">
        <f>VLOOKUP($A69,'2024_PAPI_Indicators'!$A$2:$BL$183,COLUMN('2024_PAPI_Indicators'!AP68),0)</f>
        <v>0.8451513648</v>
      </c>
      <c r="AS69" s="24">
        <f>VLOOKUP($A69,'2024_PAPI_Indicators'!$A$2:$BL$183,COLUMN('2024_PAPI_Indicators'!AQ68),0)</f>
        <v>0.9061838388</v>
      </c>
      <c r="AT69" s="24">
        <f>VLOOKUP($A69,'2024_PAPI_Indicators'!$A$2:$BL$183,COLUMN('2024_PAPI_Indicators'!AR68),0)</f>
        <v>0.857027173</v>
      </c>
      <c r="AU69" s="24">
        <f>VLOOKUP($A69,'2024_PAPI_Indicators'!$A$2:$BL$183,COLUMN('2024_PAPI_Indicators'!AS68),0)</f>
        <v>0.8527089953</v>
      </c>
      <c r="AV69" s="24">
        <f>VLOOKUP($A69,'2024_PAPI_Indicators'!$A$2:$BL$183,COLUMN('2024_PAPI_Indicators'!AT68),0)</f>
        <v>0.8985876441</v>
      </c>
      <c r="AW69" s="24">
        <f>VLOOKUP($A69,'2024_PAPI_Indicators'!$A$2:$BL$183,COLUMN('2024_PAPI_Indicators'!AU68),0)</f>
        <v>0.8695945144</v>
      </c>
      <c r="AX69" s="24">
        <f>VLOOKUP($A69,'2024_PAPI_Indicators'!$A$2:$BL$183,COLUMN('2024_PAPI_Indicators'!AV68),0)</f>
        <v>0.9015772343</v>
      </c>
      <c r="AY69" s="24">
        <f>VLOOKUP($A69,'2024_PAPI_Indicators'!$A$2:$BL$183,COLUMN('2024_PAPI_Indicators'!AW68),0)</f>
        <v>0.8464038372</v>
      </c>
      <c r="AZ69" s="24">
        <f>VLOOKUP($A69,'2024_PAPI_Indicators'!$A$2:$BL$183,COLUMN('2024_PAPI_Indicators'!AX68),0)</f>
        <v>0.9022970796</v>
      </c>
      <c r="BA69" s="24">
        <f>VLOOKUP($A69,'2024_PAPI_Indicators'!$A$2:$BL$183,COLUMN('2024_PAPI_Indicators'!AY68),0)</f>
        <v>0.8368534446</v>
      </c>
      <c r="BB69" s="24">
        <f>VLOOKUP($A69,'2024_PAPI_Indicators'!$A$2:$BL$183,COLUMN('2024_PAPI_Indicators'!AZ68),0)</f>
        <v>0.8011689782</v>
      </c>
      <c r="BC69" s="25" t="str">
        <f>VLOOKUP($A69,'2024_PAPI_Indicators'!$A$2:$BL$183,COLUMN('2024_PAPI_Indicators'!BA68),0)</f>
        <v/>
      </c>
      <c r="BD69" s="24">
        <f>VLOOKUP($A69,'2024_PAPI_Indicators'!$A$2:$BL$183,COLUMN('2024_PAPI_Indicators'!BB68),0)</f>
        <v>0.8109704852</v>
      </c>
      <c r="BE69" s="24">
        <f>VLOOKUP($A69,'2024_PAPI_Indicators'!$A$2:$BL$183,COLUMN('2024_PAPI_Indicators'!BC68),0)</f>
        <v>0.8696420789</v>
      </c>
      <c r="BF69" s="24">
        <f>VLOOKUP($A69,'2024_PAPI_Indicators'!$A$2:$BL$183,COLUMN('2024_PAPI_Indicators'!BD68),0)</f>
        <v>0.8384506106</v>
      </c>
      <c r="BG69" s="24">
        <f>VLOOKUP($A69,'2024_PAPI_Indicators'!$A$2:$BL$183,COLUMN('2024_PAPI_Indicators'!BE68),0)</f>
        <v>0.8604281545</v>
      </c>
      <c r="BH69" s="24">
        <f>VLOOKUP($A69,'2024_PAPI_Indicators'!$A$2:$BL$183,COLUMN('2024_PAPI_Indicators'!BF68),0)</f>
        <v>0.863129735</v>
      </c>
      <c r="BI69" s="24">
        <f>VLOOKUP($A69,'2024_PAPI_Indicators'!$A$2:$BL$183,COLUMN('2024_PAPI_Indicators'!BG68),0)</f>
        <v>0.795404315</v>
      </c>
      <c r="BJ69" s="24">
        <f>VLOOKUP($A69,'2024_PAPI_Indicators'!$A$2:$BL$183,COLUMN('2024_PAPI_Indicators'!BH68),0)</f>
        <v>0.8343365788</v>
      </c>
      <c r="BK69" s="24">
        <f>VLOOKUP($A69,'2024_PAPI_Indicators'!$A$2:$BL$183,COLUMN('2024_PAPI_Indicators'!BI68),0)</f>
        <v>0.8598678708</v>
      </c>
      <c r="BL69" s="24">
        <f>VLOOKUP($A69,'2024_PAPI_Indicators'!$A$2:$BL$183,COLUMN('2024_PAPI_Indicators'!BJ68),0)</f>
        <v>0.9114453793</v>
      </c>
      <c r="BM69" s="24">
        <f>VLOOKUP($A69,'2024_PAPI_Indicators'!$A$2:$BL$183,COLUMN('2024_PAPI_Indicators'!BK68),0)</f>
        <v>0.8691046834</v>
      </c>
      <c r="BN69" s="24">
        <f>VLOOKUP($A69,'2024_PAPI_Indicators'!$A$2:$BL$183,COLUMN('2024_PAPI_Indicators'!BL68),0)</f>
        <v>0.8797826767</v>
      </c>
      <c r="BO69" s="11"/>
      <c r="BP69" s="11"/>
      <c r="BQ69" s="11"/>
      <c r="BR69" s="11"/>
      <c r="BS69" s="11"/>
    </row>
    <row r="70" ht="13.5" customHeight="1">
      <c r="A70" s="11" t="s">
        <v>208</v>
      </c>
      <c r="B70" s="11" t="s">
        <v>209</v>
      </c>
      <c r="C70" s="12" t="s">
        <v>83</v>
      </c>
      <c r="D70" s="24">
        <f>VLOOKUP($A70,'2024_PAPI_Indicators'!$A$2:$BL$183,COLUMN('2024_PAPI_Indicators'!B69),0)</f>
        <v>0.819270134</v>
      </c>
      <c r="E70" s="24">
        <f>VLOOKUP($A70,'2024_PAPI_Indicators'!$A$2:$BL$183,COLUMN('2024_PAPI_Indicators'!C69),0)</f>
        <v>0.6870008707</v>
      </c>
      <c r="F70" s="24">
        <f>VLOOKUP($A70,'2024_PAPI_Indicators'!$A$2:$BL$183,COLUMN('2024_PAPI_Indicators'!D69),0)</f>
        <v>0.710585773</v>
      </c>
      <c r="G70" s="24">
        <f>VLOOKUP($A70,'2024_PAPI_Indicators'!$A$2:$BL$183,COLUMN('2024_PAPI_Indicators'!E69),0)</f>
        <v>0.8941437602</v>
      </c>
      <c r="H70" s="24">
        <f>VLOOKUP($A70,'2024_PAPI_Indicators'!$A$2:$BL$183,COLUMN('2024_PAPI_Indicators'!F69),0)</f>
        <v>0.8007228374</v>
      </c>
      <c r="I70" s="24">
        <f>VLOOKUP($A70,'2024_PAPI_Indicators'!$A$2:$BL$183,COLUMN('2024_PAPI_Indicators'!G69),0)</f>
        <v>0.7623095512</v>
      </c>
      <c r="J70" s="24">
        <f>VLOOKUP($A70,'2024_PAPI_Indicators'!$A$2:$BL$183,COLUMN('2024_PAPI_Indicators'!H69),0)</f>
        <v>0.6531350613</v>
      </c>
      <c r="K70" s="24">
        <f>VLOOKUP($A70,'2024_PAPI_Indicators'!$A$2:$BL$183,COLUMN('2024_PAPI_Indicators'!I69),0)</f>
        <v>0.7508004904</v>
      </c>
      <c r="L70" s="24">
        <f>VLOOKUP($A70,'2024_PAPI_Indicators'!$A$2:$BL$183,COLUMN('2024_PAPI_Indicators'!J69),0)</f>
        <v>0.7571777701</v>
      </c>
      <c r="M70" s="24">
        <f>VLOOKUP($A70,'2024_PAPI_Indicators'!$A$2:$BL$183,COLUMN('2024_PAPI_Indicators'!K69),0)</f>
        <v>0.7197618484</v>
      </c>
      <c r="N70" s="24">
        <f>VLOOKUP($A70,'2024_PAPI_Indicators'!$A$2:$BL$183,COLUMN('2024_PAPI_Indicators'!L69),0)</f>
        <v>0.7167961597</v>
      </c>
      <c r="O70" s="24">
        <f>VLOOKUP($A70,'2024_PAPI_Indicators'!$A$2:$BL$183,COLUMN('2024_PAPI_Indicators'!M69),0)</f>
        <v>0.8233081102</v>
      </c>
      <c r="P70" s="24">
        <f>VLOOKUP($A70,'2024_PAPI_Indicators'!$A$2:$BL$183,COLUMN('2024_PAPI_Indicators'!N69),0)</f>
        <v>0.8763470054</v>
      </c>
      <c r="Q70" s="24">
        <f>VLOOKUP($A70,'2024_PAPI_Indicators'!$A$2:$BL$183,COLUMN('2024_PAPI_Indicators'!O69),0)</f>
        <v>0.800299108</v>
      </c>
      <c r="R70" s="24">
        <f>VLOOKUP($A70,'2024_PAPI_Indicators'!$A$2:$BL$183,COLUMN('2024_PAPI_Indicators'!P69),0)</f>
        <v>0.8949843645</v>
      </c>
      <c r="S70" s="24">
        <f>VLOOKUP($A70,'2024_PAPI_Indicators'!$A$2:$BL$183,COLUMN('2024_PAPI_Indicators'!Q69),0)</f>
        <v>0.6935909986</v>
      </c>
      <c r="T70" s="25" t="str">
        <f>VLOOKUP($A70,'2024_PAPI_Indicators'!$A$2:$BL$183,COLUMN('2024_PAPI_Indicators'!R69),0)</f>
        <v/>
      </c>
      <c r="U70" s="24">
        <f>VLOOKUP($A70,'2024_PAPI_Indicators'!$A$2:$BL$183,COLUMN('2024_PAPI_Indicators'!S69),0)</f>
        <v>0.8075448871</v>
      </c>
      <c r="V70" s="24">
        <f>VLOOKUP($A70,'2024_PAPI_Indicators'!$A$2:$BL$183,COLUMN('2024_PAPI_Indicators'!T69),0)</f>
        <v>0.827051878</v>
      </c>
      <c r="W70" s="24">
        <f>VLOOKUP($A70,'2024_PAPI_Indicators'!$A$2:$BL$183,COLUMN('2024_PAPI_Indicators'!U69),0)</f>
        <v>0.6325641274</v>
      </c>
      <c r="X70" s="24">
        <f>VLOOKUP($A70,'2024_PAPI_Indicators'!$A$2:$BL$183,COLUMN('2024_PAPI_Indicators'!V69),0)</f>
        <v>0.6846317649</v>
      </c>
      <c r="Y70" s="24">
        <f>VLOOKUP($A70,'2024_PAPI_Indicators'!$A$2:$BL$183,COLUMN('2024_PAPI_Indicators'!W69),0)</f>
        <v>0.7799126506</v>
      </c>
      <c r="Z70" s="24">
        <f>VLOOKUP($A70,'2024_PAPI_Indicators'!$A$2:$BL$183,COLUMN('2024_PAPI_Indicators'!X69),0)</f>
        <v>0.7517493963</v>
      </c>
      <c r="AA70" s="24">
        <f>VLOOKUP($A70,'2024_PAPI_Indicators'!$A$2:$BL$183,COLUMN('2024_PAPI_Indicators'!Y69),0)</f>
        <v>0.6678578258</v>
      </c>
      <c r="AB70" s="24">
        <f>VLOOKUP($A70,'2024_PAPI_Indicators'!$A$2:$BL$183,COLUMN('2024_PAPI_Indicators'!Z69),0)</f>
        <v>0.7746720314</v>
      </c>
      <c r="AC70" s="24">
        <f>VLOOKUP($A70,'2024_PAPI_Indicators'!$A$2:$BL$183,COLUMN('2024_PAPI_Indicators'!AA69),0)</f>
        <v>0.9401137829</v>
      </c>
      <c r="AD70" s="24">
        <f>VLOOKUP($A70,'2024_PAPI_Indicators'!$A$2:$BL$183,COLUMN('2024_PAPI_Indicators'!AB69),0)</f>
        <v>0.6789782047</v>
      </c>
      <c r="AE70" s="24">
        <f>VLOOKUP($A70,'2024_PAPI_Indicators'!$A$2:$BL$183,COLUMN('2024_PAPI_Indicators'!AC69),0)</f>
        <v>0.7922742963</v>
      </c>
      <c r="AF70" s="24">
        <f>VLOOKUP($A70,'2024_PAPI_Indicators'!$A$2:$BL$183,COLUMN('2024_PAPI_Indicators'!AD69),0)</f>
        <v>0.8313063979</v>
      </c>
      <c r="AG70" s="24">
        <f>VLOOKUP($A70,'2024_PAPI_Indicators'!$A$2:$BL$183,COLUMN('2024_PAPI_Indicators'!AE69),0)</f>
        <v>0.82858181</v>
      </c>
      <c r="AH70" s="24">
        <f>VLOOKUP($A70,'2024_PAPI_Indicators'!$A$2:$BL$183,COLUMN('2024_PAPI_Indicators'!AF69),0)</f>
        <v>0.7989603281</v>
      </c>
      <c r="AI70" s="24">
        <f>VLOOKUP($A70,'2024_PAPI_Indicators'!$A$2:$BL$183,COLUMN('2024_PAPI_Indicators'!AG69),0)</f>
        <v>0.8090271354</v>
      </c>
      <c r="AJ70" s="24">
        <f>VLOOKUP($A70,'2024_PAPI_Indicators'!$A$2:$BL$183,COLUMN('2024_PAPI_Indicators'!AH69),0)</f>
        <v>0.691680789</v>
      </c>
      <c r="AK70" s="24">
        <f>VLOOKUP($A70,'2024_PAPI_Indicators'!$A$2:$BL$183,COLUMN('2024_PAPI_Indicators'!AI69),0)</f>
        <v>0.7827078104</v>
      </c>
      <c r="AL70" s="24">
        <f>VLOOKUP($A70,'2024_PAPI_Indicators'!$A$2:$BL$183,COLUMN('2024_PAPI_Indicators'!AJ69),0)</f>
        <v>0.6921538115</v>
      </c>
      <c r="AM70" s="24">
        <f>VLOOKUP($A70,'2024_PAPI_Indicators'!$A$2:$BL$183,COLUMN('2024_PAPI_Indicators'!AK69),0)</f>
        <v>0.589997828</v>
      </c>
      <c r="AN70" s="24">
        <f>VLOOKUP($A70,'2024_PAPI_Indicators'!$A$2:$BL$183,COLUMN('2024_PAPI_Indicators'!AL69),0)</f>
        <v>0.7072198987</v>
      </c>
      <c r="AO70" s="24">
        <f>VLOOKUP($A70,'2024_PAPI_Indicators'!$A$2:$BL$183,COLUMN('2024_PAPI_Indicators'!AM69),0)</f>
        <v>0.7764140964</v>
      </c>
      <c r="AP70" s="24">
        <f>VLOOKUP($A70,'2024_PAPI_Indicators'!$A$2:$BL$183,COLUMN('2024_PAPI_Indicators'!AN69),0)</f>
        <v>0.531309545</v>
      </c>
      <c r="AQ70" s="24">
        <f>VLOOKUP($A70,'2024_PAPI_Indicators'!$A$2:$BL$183,COLUMN('2024_PAPI_Indicators'!AO69),0)</f>
        <v>0.6135271788</v>
      </c>
      <c r="AR70" s="24">
        <f>VLOOKUP($A70,'2024_PAPI_Indicators'!$A$2:$BL$183,COLUMN('2024_PAPI_Indicators'!AP69),0)</f>
        <v>0.7204663157</v>
      </c>
      <c r="AS70" s="24">
        <f>VLOOKUP($A70,'2024_PAPI_Indicators'!$A$2:$BL$183,COLUMN('2024_PAPI_Indicators'!AQ69),0)</f>
        <v>0.7647677064</v>
      </c>
      <c r="AT70" s="24">
        <f>VLOOKUP($A70,'2024_PAPI_Indicators'!$A$2:$BL$183,COLUMN('2024_PAPI_Indicators'!AR69),0)</f>
        <v>0.8579487801</v>
      </c>
      <c r="AU70" s="24">
        <f>VLOOKUP($A70,'2024_PAPI_Indicators'!$A$2:$BL$183,COLUMN('2024_PAPI_Indicators'!AS69),0)</f>
        <v>0.8025468588</v>
      </c>
      <c r="AV70" s="24">
        <f>VLOOKUP($A70,'2024_PAPI_Indicators'!$A$2:$BL$183,COLUMN('2024_PAPI_Indicators'!AT69),0)</f>
        <v>0.8097432852</v>
      </c>
      <c r="AW70" s="24">
        <f>VLOOKUP($A70,'2024_PAPI_Indicators'!$A$2:$BL$183,COLUMN('2024_PAPI_Indicators'!AU69),0)</f>
        <v>0.8460430503</v>
      </c>
      <c r="AX70" s="24">
        <f>VLOOKUP($A70,'2024_PAPI_Indicators'!$A$2:$BL$183,COLUMN('2024_PAPI_Indicators'!AV69),0)</f>
        <v>0.7715173364</v>
      </c>
      <c r="AY70" s="24">
        <f>VLOOKUP($A70,'2024_PAPI_Indicators'!$A$2:$BL$183,COLUMN('2024_PAPI_Indicators'!AW69),0)</f>
        <v>0.8529347181</v>
      </c>
      <c r="AZ70" s="24">
        <f>VLOOKUP($A70,'2024_PAPI_Indicators'!$A$2:$BL$183,COLUMN('2024_PAPI_Indicators'!AX69),0)</f>
        <v>0.7387424707</v>
      </c>
      <c r="BA70" s="24">
        <f>VLOOKUP($A70,'2024_PAPI_Indicators'!$A$2:$BL$183,COLUMN('2024_PAPI_Indicators'!AY69),0)</f>
        <v>0.7756065726</v>
      </c>
      <c r="BB70" s="24">
        <f>VLOOKUP($A70,'2024_PAPI_Indicators'!$A$2:$BL$183,COLUMN('2024_PAPI_Indicators'!AZ69),0)</f>
        <v>0.7725753188</v>
      </c>
      <c r="BC70" s="25" t="str">
        <f>VLOOKUP($A70,'2024_PAPI_Indicators'!$A$2:$BL$183,COLUMN('2024_PAPI_Indicators'!BA69),0)</f>
        <v/>
      </c>
      <c r="BD70" s="24">
        <f>VLOOKUP($A70,'2024_PAPI_Indicators'!$A$2:$BL$183,COLUMN('2024_PAPI_Indicators'!BB69),0)</f>
        <v>0.8194969893</v>
      </c>
      <c r="BE70" s="24">
        <f>VLOOKUP($A70,'2024_PAPI_Indicators'!$A$2:$BL$183,COLUMN('2024_PAPI_Indicators'!BC69),0)</f>
        <v>0.6174932122</v>
      </c>
      <c r="BF70" s="24">
        <f>VLOOKUP($A70,'2024_PAPI_Indicators'!$A$2:$BL$183,COLUMN('2024_PAPI_Indicators'!BD69),0)</f>
        <v>0.7029162645</v>
      </c>
      <c r="BG70" s="24">
        <f>VLOOKUP($A70,'2024_PAPI_Indicators'!$A$2:$BL$183,COLUMN('2024_PAPI_Indicators'!BE69),0)</f>
        <v>0.7902906537</v>
      </c>
      <c r="BH70" s="24">
        <f>VLOOKUP($A70,'2024_PAPI_Indicators'!$A$2:$BL$183,COLUMN('2024_PAPI_Indicators'!BF69),0)</f>
        <v>0.6599634886</v>
      </c>
      <c r="BI70" s="24">
        <f>VLOOKUP($A70,'2024_PAPI_Indicators'!$A$2:$BL$183,COLUMN('2024_PAPI_Indicators'!BG69),0)</f>
        <v>0.5041526556</v>
      </c>
      <c r="BJ70" s="24">
        <f>VLOOKUP($A70,'2024_PAPI_Indicators'!$A$2:$BL$183,COLUMN('2024_PAPI_Indicators'!BH69),0)</f>
        <v>0.6648955345</v>
      </c>
      <c r="BK70" s="24">
        <f>VLOOKUP($A70,'2024_PAPI_Indicators'!$A$2:$BL$183,COLUMN('2024_PAPI_Indicators'!BI69),0)</f>
        <v>0.7182679176</v>
      </c>
      <c r="BL70" s="24">
        <f>VLOOKUP($A70,'2024_PAPI_Indicators'!$A$2:$BL$183,COLUMN('2024_PAPI_Indicators'!BJ69),0)</f>
        <v>0.619209826</v>
      </c>
      <c r="BM70" s="24">
        <f>VLOOKUP($A70,'2024_PAPI_Indicators'!$A$2:$BL$183,COLUMN('2024_PAPI_Indicators'!BK69),0)</f>
        <v>0.729125917</v>
      </c>
      <c r="BN70" s="24">
        <f>VLOOKUP($A70,'2024_PAPI_Indicators'!$A$2:$BL$183,COLUMN('2024_PAPI_Indicators'!BL69),0)</f>
        <v>0.8247046471</v>
      </c>
      <c r="BO70" s="11"/>
      <c r="BP70" s="11"/>
      <c r="BQ70" s="11"/>
      <c r="BR70" s="11"/>
      <c r="BS70" s="11"/>
    </row>
    <row r="71" ht="13.5" customHeight="1">
      <c r="A71" s="11" t="s">
        <v>210</v>
      </c>
      <c r="B71" s="11" t="s">
        <v>211</v>
      </c>
      <c r="C71" s="12" t="s">
        <v>83</v>
      </c>
      <c r="D71" s="24">
        <f>VLOOKUP($A71,'2024_PAPI_Indicators'!$A$2:$BL$183,COLUMN('2024_PAPI_Indicators'!B70),0)</f>
        <v>0.09170824289</v>
      </c>
      <c r="E71" s="24">
        <f>VLOOKUP($A71,'2024_PAPI_Indicators'!$A$2:$BL$183,COLUMN('2024_PAPI_Indicators'!C70),0)</f>
        <v>0.1339887232</v>
      </c>
      <c r="F71" s="24">
        <f>VLOOKUP($A71,'2024_PAPI_Indicators'!$A$2:$BL$183,COLUMN('2024_PAPI_Indicators'!D70),0)</f>
        <v>0.07355448604</v>
      </c>
      <c r="G71" s="24">
        <f>VLOOKUP($A71,'2024_PAPI_Indicators'!$A$2:$BL$183,COLUMN('2024_PAPI_Indicators'!E70),0)</f>
        <v>0.03877465799</v>
      </c>
      <c r="H71" s="24">
        <f>VLOOKUP($A71,'2024_PAPI_Indicators'!$A$2:$BL$183,COLUMN('2024_PAPI_Indicators'!F70),0)</f>
        <v>0.1147763804</v>
      </c>
      <c r="I71" s="24">
        <f>VLOOKUP($A71,'2024_PAPI_Indicators'!$A$2:$BL$183,COLUMN('2024_PAPI_Indicators'!G70),0)</f>
        <v>0.1065846756</v>
      </c>
      <c r="J71" s="24">
        <f>VLOOKUP($A71,'2024_PAPI_Indicators'!$A$2:$BL$183,COLUMN('2024_PAPI_Indicators'!H70),0)</f>
        <v>0.1529456377</v>
      </c>
      <c r="K71" s="24">
        <f>VLOOKUP($A71,'2024_PAPI_Indicators'!$A$2:$BL$183,COLUMN('2024_PAPI_Indicators'!I70),0)</f>
        <v>0.09297353774</v>
      </c>
      <c r="L71" s="24">
        <f>VLOOKUP($A71,'2024_PAPI_Indicators'!$A$2:$BL$183,COLUMN('2024_PAPI_Indicators'!J70),0)</f>
        <v>0.07763420045</v>
      </c>
      <c r="M71" s="24">
        <f>VLOOKUP($A71,'2024_PAPI_Indicators'!$A$2:$BL$183,COLUMN('2024_PAPI_Indicators'!K70),0)</f>
        <v>0.1498746425</v>
      </c>
      <c r="N71" s="24">
        <f>VLOOKUP($A71,'2024_PAPI_Indicators'!$A$2:$BL$183,COLUMN('2024_PAPI_Indicators'!L70),0)</f>
        <v>0.1906819493</v>
      </c>
      <c r="O71" s="24">
        <f>VLOOKUP($A71,'2024_PAPI_Indicators'!$A$2:$BL$183,COLUMN('2024_PAPI_Indicators'!M70),0)</f>
        <v>0.07703985274</v>
      </c>
      <c r="P71" s="24">
        <f>VLOOKUP($A71,'2024_PAPI_Indicators'!$A$2:$BL$183,COLUMN('2024_PAPI_Indicators'!N70),0)</f>
        <v>0.06826072931</v>
      </c>
      <c r="Q71" s="24">
        <f>VLOOKUP($A71,'2024_PAPI_Indicators'!$A$2:$BL$183,COLUMN('2024_PAPI_Indicators'!O70),0)</f>
        <v>0.09700413793</v>
      </c>
      <c r="R71" s="24">
        <f>VLOOKUP($A71,'2024_PAPI_Indicators'!$A$2:$BL$183,COLUMN('2024_PAPI_Indicators'!P70),0)</f>
        <v>0.05129677057</v>
      </c>
      <c r="S71" s="24">
        <f>VLOOKUP($A71,'2024_PAPI_Indicators'!$A$2:$BL$183,COLUMN('2024_PAPI_Indicators'!Q70),0)</f>
        <v>0.1888302863</v>
      </c>
      <c r="T71" s="25" t="str">
        <f>VLOOKUP($A71,'2024_PAPI_Indicators'!$A$2:$BL$183,COLUMN('2024_PAPI_Indicators'!R70),0)</f>
        <v/>
      </c>
      <c r="U71" s="24">
        <f>VLOOKUP($A71,'2024_PAPI_Indicators'!$A$2:$BL$183,COLUMN('2024_PAPI_Indicators'!S70),0)</f>
        <v>0.1103739291</v>
      </c>
      <c r="V71" s="24">
        <f>VLOOKUP($A71,'2024_PAPI_Indicators'!$A$2:$BL$183,COLUMN('2024_PAPI_Indicators'!T70),0)</f>
        <v>0.08324193209</v>
      </c>
      <c r="W71" s="24">
        <f>VLOOKUP($A71,'2024_PAPI_Indicators'!$A$2:$BL$183,COLUMN('2024_PAPI_Indicators'!U70),0)</f>
        <v>0.1870165169</v>
      </c>
      <c r="X71" s="24">
        <f>VLOOKUP($A71,'2024_PAPI_Indicators'!$A$2:$BL$183,COLUMN('2024_PAPI_Indicators'!V70),0)</f>
        <v>0.1528110355</v>
      </c>
      <c r="Y71" s="24">
        <f>VLOOKUP($A71,'2024_PAPI_Indicators'!$A$2:$BL$183,COLUMN('2024_PAPI_Indicators'!W70),0)</f>
        <v>0.0924898833</v>
      </c>
      <c r="Z71" s="24">
        <f>VLOOKUP($A71,'2024_PAPI_Indicators'!$A$2:$BL$183,COLUMN('2024_PAPI_Indicators'!X70),0)</f>
        <v>0.1437153518</v>
      </c>
      <c r="AA71" s="24">
        <f>VLOOKUP($A71,'2024_PAPI_Indicators'!$A$2:$BL$183,COLUMN('2024_PAPI_Indicators'!Y70),0)</f>
        <v>0.2110825032</v>
      </c>
      <c r="AB71" s="24">
        <f>VLOOKUP($A71,'2024_PAPI_Indicators'!$A$2:$BL$183,COLUMN('2024_PAPI_Indicators'!Z70),0)</f>
        <v>0.1515116841</v>
      </c>
      <c r="AC71" s="24">
        <f>VLOOKUP($A71,'2024_PAPI_Indicators'!$A$2:$BL$183,COLUMN('2024_PAPI_Indicators'!AA70),0)</f>
        <v>0.03164909035</v>
      </c>
      <c r="AD71" s="24">
        <f>VLOOKUP($A71,'2024_PAPI_Indicators'!$A$2:$BL$183,COLUMN('2024_PAPI_Indicators'!AB70),0)</f>
        <v>0.1409574151</v>
      </c>
      <c r="AE71" s="24">
        <f>VLOOKUP($A71,'2024_PAPI_Indicators'!$A$2:$BL$183,COLUMN('2024_PAPI_Indicators'!AC70),0)</f>
        <v>0.09052950889</v>
      </c>
      <c r="AF71" s="24">
        <f>VLOOKUP($A71,'2024_PAPI_Indicators'!$A$2:$BL$183,COLUMN('2024_PAPI_Indicators'!AD70),0)</f>
        <v>0.09759272635</v>
      </c>
      <c r="AG71" s="24">
        <f>VLOOKUP($A71,'2024_PAPI_Indicators'!$A$2:$BL$183,COLUMN('2024_PAPI_Indicators'!AE70),0)</f>
        <v>0.1487117112</v>
      </c>
      <c r="AH71" s="24">
        <f>VLOOKUP($A71,'2024_PAPI_Indicators'!$A$2:$BL$183,COLUMN('2024_PAPI_Indicators'!AF70),0)</f>
        <v>0.1177290007</v>
      </c>
      <c r="AI71" s="24">
        <f>VLOOKUP($A71,'2024_PAPI_Indicators'!$A$2:$BL$183,COLUMN('2024_PAPI_Indicators'!AG70),0)</f>
        <v>0.1118649393</v>
      </c>
      <c r="AJ71" s="24">
        <f>VLOOKUP($A71,'2024_PAPI_Indicators'!$A$2:$BL$183,COLUMN('2024_PAPI_Indicators'!AH70),0)</f>
        <v>0.1877588928</v>
      </c>
      <c r="AK71" s="24">
        <f>VLOOKUP($A71,'2024_PAPI_Indicators'!$A$2:$BL$183,COLUMN('2024_PAPI_Indicators'!AI70),0)</f>
        <v>0.08781140298</v>
      </c>
      <c r="AL71" s="24">
        <f>VLOOKUP($A71,'2024_PAPI_Indicators'!$A$2:$BL$183,COLUMN('2024_PAPI_Indicators'!AJ70),0)</f>
        <v>0.110830009</v>
      </c>
      <c r="AM71" s="24">
        <f>VLOOKUP($A71,'2024_PAPI_Indicators'!$A$2:$BL$183,COLUMN('2024_PAPI_Indicators'!AK70),0)</f>
        <v>0.2032630444</v>
      </c>
      <c r="AN71" s="24">
        <f>VLOOKUP($A71,'2024_PAPI_Indicators'!$A$2:$BL$183,COLUMN('2024_PAPI_Indicators'!AL70),0)</f>
        <v>0.1342954785</v>
      </c>
      <c r="AO71" s="24">
        <f>VLOOKUP($A71,'2024_PAPI_Indicators'!$A$2:$BL$183,COLUMN('2024_PAPI_Indicators'!AM70),0)</f>
        <v>0.0994649902</v>
      </c>
      <c r="AP71" s="24">
        <f>VLOOKUP($A71,'2024_PAPI_Indicators'!$A$2:$BL$183,COLUMN('2024_PAPI_Indicators'!AN70),0)</f>
        <v>0.1725651026</v>
      </c>
      <c r="AQ71" s="24">
        <f>VLOOKUP($A71,'2024_PAPI_Indicators'!$A$2:$BL$183,COLUMN('2024_PAPI_Indicators'!AO70),0)</f>
        <v>0.1274185479</v>
      </c>
      <c r="AR71" s="24">
        <f>VLOOKUP($A71,'2024_PAPI_Indicators'!$A$2:$BL$183,COLUMN('2024_PAPI_Indicators'!AP70),0)</f>
        <v>0.1210136861</v>
      </c>
      <c r="AS71" s="24">
        <f>VLOOKUP($A71,'2024_PAPI_Indicators'!$A$2:$BL$183,COLUMN('2024_PAPI_Indicators'!AQ70),0)</f>
        <v>0.09523333609</v>
      </c>
      <c r="AT71" s="24">
        <f>VLOOKUP($A71,'2024_PAPI_Indicators'!$A$2:$BL$183,COLUMN('2024_PAPI_Indicators'!AR70),0)</f>
        <v>0.05597364157</v>
      </c>
      <c r="AU71" s="24">
        <f>VLOOKUP($A71,'2024_PAPI_Indicators'!$A$2:$BL$183,COLUMN('2024_PAPI_Indicators'!AS70),0)</f>
        <v>0.1012304574</v>
      </c>
      <c r="AV71" s="24">
        <f>VLOOKUP($A71,'2024_PAPI_Indicators'!$A$2:$BL$183,COLUMN('2024_PAPI_Indicators'!AT70),0)</f>
        <v>0.1125489101</v>
      </c>
      <c r="AW71" s="24">
        <f>VLOOKUP($A71,'2024_PAPI_Indicators'!$A$2:$BL$183,COLUMN('2024_PAPI_Indicators'!AU70),0)</f>
        <v>0.06017391756</v>
      </c>
      <c r="AX71" s="24">
        <f>VLOOKUP($A71,'2024_PAPI_Indicators'!$A$2:$BL$183,COLUMN('2024_PAPI_Indicators'!AV70),0)</f>
        <v>0.1330798268</v>
      </c>
      <c r="AY71" s="24">
        <f>VLOOKUP($A71,'2024_PAPI_Indicators'!$A$2:$BL$183,COLUMN('2024_PAPI_Indicators'!AW70),0)</f>
        <v>0.0713185817</v>
      </c>
      <c r="AZ71" s="24">
        <f>VLOOKUP($A71,'2024_PAPI_Indicators'!$A$2:$BL$183,COLUMN('2024_PAPI_Indicators'!AX70),0)</f>
        <v>0.1320768893</v>
      </c>
      <c r="BA71" s="24">
        <f>VLOOKUP($A71,'2024_PAPI_Indicators'!$A$2:$BL$183,COLUMN('2024_PAPI_Indicators'!AY70),0)</f>
        <v>0.09947867692</v>
      </c>
      <c r="BB71" s="24">
        <f>VLOOKUP($A71,'2024_PAPI_Indicators'!$A$2:$BL$183,COLUMN('2024_PAPI_Indicators'!AZ70),0)</f>
        <v>0.0805028379</v>
      </c>
      <c r="BC71" s="25" t="str">
        <f>VLOOKUP($A71,'2024_PAPI_Indicators'!$A$2:$BL$183,COLUMN('2024_PAPI_Indicators'!BA70),0)</f>
        <v/>
      </c>
      <c r="BD71" s="24">
        <f>VLOOKUP($A71,'2024_PAPI_Indicators'!$A$2:$BL$183,COLUMN('2024_PAPI_Indicators'!BB70),0)</f>
        <v>0.07307796925</v>
      </c>
      <c r="BE71" s="24">
        <f>VLOOKUP($A71,'2024_PAPI_Indicators'!$A$2:$BL$183,COLUMN('2024_PAPI_Indicators'!BC70),0)</f>
        <v>0.2263624072</v>
      </c>
      <c r="BF71" s="24">
        <f>VLOOKUP($A71,'2024_PAPI_Indicators'!$A$2:$BL$183,COLUMN('2024_PAPI_Indicators'!BD70),0)</f>
        <v>0.1255566776</v>
      </c>
      <c r="BG71" s="24">
        <f>VLOOKUP($A71,'2024_PAPI_Indicators'!$A$2:$BL$183,COLUMN('2024_PAPI_Indicators'!BE70),0)</f>
        <v>0.0837847665</v>
      </c>
      <c r="BH71" s="24">
        <f>VLOOKUP($A71,'2024_PAPI_Indicators'!$A$2:$BL$183,COLUMN('2024_PAPI_Indicators'!BF70),0)</f>
        <v>0.1804988384</v>
      </c>
      <c r="BI71" s="24">
        <f>VLOOKUP($A71,'2024_PAPI_Indicators'!$A$2:$BL$183,COLUMN('2024_PAPI_Indicators'!BG70),0)</f>
        <v>0.2011342347</v>
      </c>
      <c r="BJ71" s="24">
        <f>VLOOKUP($A71,'2024_PAPI_Indicators'!$A$2:$BL$183,COLUMN('2024_PAPI_Indicators'!BH70),0)</f>
        <v>0.1431232542</v>
      </c>
      <c r="BK71" s="24">
        <f>VLOOKUP($A71,'2024_PAPI_Indicators'!$A$2:$BL$183,COLUMN('2024_PAPI_Indicators'!BI70),0)</f>
        <v>0.1100528538</v>
      </c>
      <c r="BL71" s="24">
        <f>VLOOKUP($A71,'2024_PAPI_Indicators'!$A$2:$BL$183,COLUMN('2024_PAPI_Indicators'!BJ70),0)</f>
        <v>0.1841115355</v>
      </c>
      <c r="BM71" s="24">
        <f>VLOOKUP($A71,'2024_PAPI_Indicators'!$A$2:$BL$183,COLUMN('2024_PAPI_Indicators'!BK70),0)</f>
        <v>0.1329299212</v>
      </c>
      <c r="BN71" s="24">
        <f>VLOOKUP($A71,'2024_PAPI_Indicators'!$A$2:$BL$183,COLUMN('2024_PAPI_Indicators'!BL70),0)</f>
        <v>0.08494553715</v>
      </c>
      <c r="BO71" s="11"/>
      <c r="BP71" s="11"/>
      <c r="BQ71" s="11"/>
      <c r="BR71" s="11"/>
      <c r="BS71" s="11"/>
    </row>
    <row r="72" ht="13.5" customHeight="1">
      <c r="A72" s="26" t="s">
        <v>212</v>
      </c>
      <c r="B72" s="27" t="s">
        <v>213</v>
      </c>
      <c r="C72" s="28" t="s">
        <v>77</v>
      </c>
      <c r="D72" s="18">
        <f>VLOOKUP($A72,'2024_PAPI_Indicators'!$A$2:$BL$183,COLUMN('2024_PAPI_Indicators'!B71),0)</f>
        <v>6.698252201</v>
      </c>
      <c r="E72" s="18">
        <f>VLOOKUP($A72,'2024_PAPI_Indicators'!$A$2:$BL$183,COLUMN('2024_PAPI_Indicators'!C71),0)</f>
        <v>7.140233994</v>
      </c>
      <c r="F72" s="18">
        <f>VLOOKUP($A72,'2024_PAPI_Indicators'!$A$2:$BL$183,COLUMN('2024_PAPI_Indicators'!D71),0)</f>
        <v>6.223402023</v>
      </c>
      <c r="G72" s="18">
        <f>VLOOKUP($A72,'2024_PAPI_Indicators'!$A$2:$BL$183,COLUMN('2024_PAPI_Indicators'!E71),0)</f>
        <v>7.079667568</v>
      </c>
      <c r="H72" s="18">
        <f>VLOOKUP($A72,'2024_PAPI_Indicators'!$A$2:$BL$183,COLUMN('2024_PAPI_Indicators'!F71),0)</f>
        <v>6.753948212</v>
      </c>
      <c r="I72" s="18">
        <f>VLOOKUP($A72,'2024_PAPI_Indicators'!$A$2:$BL$183,COLUMN('2024_PAPI_Indicators'!G71),0)</f>
        <v>6.601092339</v>
      </c>
      <c r="J72" s="18">
        <f>VLOOKUP($A72,'2024_PAPI_Indicators'!$A$2:$BL$183,COLUMN('2024_PAPI_Indicators'!H71),0)</f>
        <v>6.615695</v>
      </c>
      <c r="K72" s="18">
        <f>VLOOKUP($A72,'2024_PAPI_Indicators'!$A$2:$BL$183,COLUMN('2024_PAPI_Indicators'!I71),0)</f>
        <v>6.635307312</v>
      </c>
      <c r="L72" s="18">
        <f>VLOOKUP($A72,'2024_PAPI_Indicators'!$A$2:$BL$183,COLUMN('2024_PAPI_Indicators'!J71),0)</f>
        <v>7.062807083</v>
      </c>
      <c r="M72" s="18">
        <f>VLOOKUP($A72,'2024_PAPI_Indicators'!$A$2:$BL$183,COLUMN('2024_PAPI_Indicators'!K71),0)</f>
        <v>6.847616673</v>
      </c>
      <c r="N72" s="18">
        <f>VLOOKUP($A72,'2024_PAPI_Indicators'!$A$2:$BL$183,COLUMN('2024_PAPI_Indicators'!L71),0)</f>
        <v>6.94331646</v>
      </c>
      <c r="O72" s="18">
        <f>VLOOKUP($A72,'2024_PAPI_Indicators'!$A$2:$BL$183,COLUMN('2024_PAPI_Indicators'!M71),0)</f>
        <v>7.17302227</v>
      </c>
      <c r="P72" s="18">
        <f>VLOOKUP($A72,'2024_PAPI_Indicators'!$A$2:$BL$183,COLUMN('2024_PAPI_Indicators'!N71),0)</f>
        <v>7.133356094</v>
      </c>
      <c r="Q72" s="18">
        <f>VLOOKUP($A72,'2024_PAPI_Indicators'!$A$2:$BL$183,COLUMN('2024_PAPI_Indicators'!O71),0)</f>
        <v>7.989055634</v>
      </c>
      <c r="R72" s="18">
        <f>VLOOKUP($A72,'2024_PAPI_Indicators'!$A$2:$BL$183,COLUMN('2024_PAPI_Indicators'!P71),0)</f>
        <v>7.137280464</v>
      </c>
      <c r="S72" s="18">
        <f>VLOOKUP($A72,'2024_PAPI_Indicators'!$A$2:$BL$183,COLUMN('2024_PAPI_Indicators'!Q71),0)</f>
        <v>7.147933483</v>
      </c>
      <c r="T72" s="10" t="str">
        <f>VLOOKUP($A72,'2024_PAPI_Indicators'!$A$2:$BL$183,COLUMN('2024_PAPI_Indicators'!R71),0)</f>
        <v/>
      </c>
      <c r="U72" s="18">
        <f>VLOOKUP($A72,'2024_PAPI_Indicators'!$A$2:$BL$183,COLUMN('2024_PAPI_Indicators'!S71),0)</f>
        <v>6.877239227</v>
      </c>
      <c r="V72" s="18">
        <f>VLOOKUP($A72,'2024_PAPI_Indicators'!$A$2:$BL$183,COLUMN('2024_PAPI_Indicators'!T71),0)</f>
        <v>6.56470108</v>
      </c>
      <c r="W72" s="18">
        <f>VLOOKUP($A72,'2024_PAPI_Indicators'!$A$2:$BL$183,COLUMN('2024_PAPI_Indicators'!U71),0)</f>
        <v>6.483808041</v>
      </c>
      <c r="X72" s="18">
        <f>VLOOKUP($A72,'2024_PAPI_Indicators'!$A$2:$BL$183,COLUMN('2024_PAPI_Indicators'!V71),0)</f>
        <v>7.195939064</v>
      </c>
      <c r="Y72" s="18">
        <f>VLOOKUP($A72,'2024_PAPI_Indicators'!$A$2:$BL$183,COLUMN('2024_PAPI_Indicators'!W71),0)</f>
        <v>7.047173977</v>
      </c>
      <c r="Z72" s="18">
        <f>VLOOKUP($A72,'2024_PAPI_Indicators'!$A$2:$BL$183,COLUMN('2024_PAPI_Indicators'!X71),0)</f>
        <v>6.904362679</v>
      </c>
      <c r="AA72" s="18">
        <f>VLOOKUP($A72,'2024_PAPI_Indicators'!$A$2:$BL$183,COLUMN('2024_PAPI_Indicators'!Y71),0)</f>
        <v>6.928051949</v>
      </c>
      <c r="AB72" s="18">
        <f>VLOOKUP($A72,'2024_PAPI_Indicators'!$A$2:$BL$183,COLUMN('2024_PAPI_Indicators'!Z71),0)</f>
        <v>6.87899971</v>
      </c>
      <c r="AC72" s="18">
        <f>VLOOKUP($A72,'2024_PAPI_Indicators'!$A$2:$BL$183,COLUMN('2024_PAPI_Indicators'!AA71),0)</f>
        <v>7.291342258</v>
      </c>
      <c r="AD72" s="18">
        <f>VLOOKUP($A72,'2024_PAPI_Indicators'!$A$2:$BL$183,COLUMN('2024_PAPI_Indicators'!AB71),0)</f>
        <v>6.899291992</v>
      </c>
      <c r="AE72" s="18">
        <f>VLOOKUP($A72,'2024_PAPI_Indicators'!$A$2:$BL$183,COLUMN('2024_PAPI_Indicators'!AC71),0)</f>
        <v>7.18927145</v>
      </c>
      <c r="AF72" s="18">
        <f>VLOOKUP($A72,'2024_PAPI_Indicators'!$A$2:$BL$183,COLUMN('2024_PAPI_Indicators'!AD71),0)</f>
        <v>6.734324932</v>
      </c>
      <c r="AG72" s="18">
        <f>VLOOKUP($A72,'2024_PAPI_Indicators'!$A$2:$BL$183,COLUMN('2024_PAPI_Indicators'!AE71),0)</f>
        <v>7.349056721</v>
      </c>
      <c r="AH72" s="18">
        <f>VLOOKUP($A72,'2024_PAPI_Indicators'!$A$2:$BL$183,COLUMN('2024_PAPI_Indicators'!AF71),0)</f>
        <v>7.224678993</v>
      </c>
      <c r="AI72" s="18">
        <f>VLOOKUP($A72,'2024_PAPI_Indicators'!$A$2:$BL$183,COLUMN('2024_PAPI_Indicators'!AG71),0)</f>
        <v>6.617631912</v>
      </c>
      <c r="AJ72" s="18">
        <f>VLOOKUP($A72,'2024_PAPI_Indicators'!$A$2:$BL$183,COLUMN('2024_PAPI_Indicators'!AH71),0)</f>
        <v>6.731966019</v>
      </c>
      <c r="AK72" s="18">
        <f>VLOOKUP($A72,'2024_PAPI_Indicators'!$A$2:$BL$183,COLUMN('2024_PAPI_Indicators'!AI71),0)</f>
        <v>7.002512932</v>
      </c>
      <c r="AL72" s="18">
        <f>VLOOKUP($A72,'2024_PAPI_Indicators'!$A$2:$BL$183,COLUMN('2024_PAPI_Indicators'!AJ71),0)</f>
        <v>7.186399937</v>
      </c>
      <c r="AM72" s="18">
        <f>VLOOKUP($A72,'2024_PAPI_Indicators'!$A$2:$BL$183,COLUMN('2024_PAPI_Indicators'!AK71),0)</f>
        <v>7.111042023</v>
      </c>
      <c r="AN72" s="18">
        <f>VLOOKUP($A72,'2024_PAPI_Indicators'!$A$2:$BL$183,COLUMN('2024_PAPI_Indicators'!AL71),0)</f>
        <v>7.205018997</v>
      </c>
      <c r="AO72" s="18">
        <f>VLOOKUP($A72,'2024_PAPI_Indicators'!$A$2:$BL$183,COLUMN('2024_PAPI_Indicators'!AM71),0)</f>
        <v>7.5495224</v>
      </c>
      <c r="AP72" s="18">
        <f>VLOOKUP($A72,'2024_PAPI_Indicators'!$A$2:$BL$183,COLUMN('2024_PAPI_Indicators'!AN71),0)</f>
        <v>7.71441555</v>
      </c>
      <c r="AQ72" s="18">
        <f>VLOOKUP($A72,'2024_PAPI_Indicators'!$A$2:$BL$183,COLUMN('2024_PAPI_Indicators'!AO71),0)</f>
        <v>6.355025291</v>
      </c>
      <c r="AR72" s="18">
        <f>VLOOKUP($A72,'2024_PAPI_Indicators'!$A$2:$BL$183,COLUMN('2024_PAPI_Indicators'!AP71),0)</f>
        <v>6.648237705</v>
      </c>
      <c r="AS72" s="18">
        <f>VLOOKUP($A72,'2024_PAPI_Indicators'!$A$2:$BL$183,COLUMN('2024_PAPI_Indicators'!AQ71),0)</f>
        <v>7.009811878</v>
      </c>
      <c r="AT72" s="18">
        <f>VLOOKUP($A72,'2024_PAPI_Indicators'!$A$2:$BL$183,COLUMN('2024_PAPI_Indicators'!AR71),0)</f>
        <v>6.321948528</v>
      </c>
      <c r="AU72" s="18">
        <f>VLOOKUP($A72,'2024_PAPI_Indicators'!$A$2:$BL$183,COLUMN('2024_PAPI_Indicators'!AS71),0)</f>
        <v>6.150503635</v>
      </c>
      <c r="AV72" s="18">
        <f>VLOOKUP($A72,'2024_PAPI_Indicators'!$A$2:$BL$183,COLUMN('2024_PAPI_Indicators'!AT71),0)</f>
        <v>6.578101158</v>
      </c>
      <c r="AW72" s="18">
        <f>VLOOKUP($A72,'2024_PAPI_Indicators'!$A$2:$BL$183,COLUMN('2024_PAPI_Indicators'!AU71),0)</f>
        <v>8.203923225</v>
      </c>
      <c r="AX72" s="18">
        <f>VLOOKUP($A72,'2024_PAPI_Indicators'!$A$2:$BL$183,COLUMN('2024_PAPI_Indicators'!AV71),0)</f>
        <v>7.640021801</v>
      </c>
      <c r="AY72" s="18">
        <f>VLOOKUP($A72,'2024_PAPI_Indicators'!$A$2:$BL$183,COLUMN('2024_PAPI_Indicators'!AW71),0)</f>
        <v>6.713534355</v>
      </c>
      <c r="AZ72" s="18">
        <f>VLOOKUP($A72,'2024_PAPI_Indicators'!$A$2:$BL$183,COLUMN('2024_PAPI_Indicators'!AX71),0)</f>
        <v>7.622780323</v>
      </c>
      <c r="BA72" s="18">
        <f>VLOOKUP($A72,'2024_PAPI_Indicators'!$A$2:$BL$183,COLUMN('2024_PAPI_Indicators'!AY71),0)</f>
        <v>6.954372883</v>
      </c>
      <c r="BB72" s="18">
        <f>VLOOKUP($A72,'2024_PAPI_Indicators'!$A$2:$BL$183,COLUMN('2024_PAPI_Indicators'!AZ71),0)</f>
        <v>7.044085026</v>
      </c>
      <c r="BC72" s="10" t="str">
        <f>VLOOKUP($A72,'2024_PAPI_Indicators'!$A$2:$BL$183,COLUMN('2024_PAPI_Indicators'!BA71),0)</f>
        <v/>
      </c>
      <c r="BD72" s="18">
        <f>VLOOKUP($A72,'2024_PAPI_Indicators'!$A$2:$BL$183,COLUMN('2024_PAPI_Indicators'!BB71),0)</f>
        <v>6.836029053</v>
      </c>
      <c r="BE72" s="18">
        <f>VLOOKUP($A72,'2024_PAPI_Indicators'!$A$2:$BL$183,COLUMN('2024_PAPI_Indicators'!BC71),0)</f>
        <v>6.904301167</v>
      </c>
      <c r="BF72" s="18">
        <f>VLOOKUP($A72,'2024_PAPI_Indicators'!$A$2:$BL$183,COLUMN('2024_PAPI_Indicators'!BD71),0)</f>
        <v>7.119197369</v>
      </c>
      <c r="BG72" s="18">
        <f>VLOOKUP($A72,'2024_PAPI_Indicators'!$A$2:$BL$183,COLUMN('2024_PAPI_Indicators'!BE71),0)</f>
        <v>7.280376434</v>
      </c>
      <c r="BH72" s="18">
        <f>VLOOKUP($A72,'2024_PAPI_Indicators'!$A$2:$BL$183,COLUMN('2024_PAPI_Indicators'!BF71),0)</f>
        <v>7.560951233</v>
      </c>
      <c r="BI72" s="18">
        <f>VLOOKUP($A72,'2024_PAPI_Indicators'!$A$2:$BL$183,COLUMN('2024_PAPI_Indicators'!BG71),0)</f>
        <v>6.086703777</v>
      </c>
      <c r="BJ72" s="18">
        <f>VLOOKUP($A72,'2024_PAPI_Indicators'!$A$2:$BL$183,COLUMN('2024_PAPI_Indicators'!BH71),0)</f>
        <v>6.822668076</v>
      </c>
      <c r="BK72" s="18">
        <f>VLOOKUP($A72,'2024_PAPI_Indicators'!$A$2:$BL$183,COLUMN('2024_PAPI_Indicators'!BI71),0)</f>
        <v>7.411029816</v>
      </c>
      <c r="BL72" s="18">
        <f>VLOOKUP($A72,'2024_PAPI_Indicators'!$A$2:$BL$183,COLUMN('2024_PAPI_Indicators'!BJ71),0)</f>
        <v>7.828555107</v>
      </c>
      <c r="BM72" s="18">
        <f>VLOOKUP($A72,'2024_PAPI_Indicators'!$A$2:$BL$183,COLUMN('2024_PAPI_Indicators'!BK71),0)</f>
        <v>7.572310448</v>
      </c>
      <c r="BN72" s="18">
        <f>VLOOKUP($A72,'2024_PAPI_Indicators'!$A$2:$BL$183,COLUMN('2024_PAPI_Indicators'!BL71),0)</f>
        <v>7.591258049</v>
      </c>
      <c r="BO72" s="1"/>
      <c r="BP72" s="1"/>
      <c r="BQ72" s="1"/>
      <c r="BR72" s="1"/>
      <c r="BS72" s="1"/>
    </row>
    <row r="73" ht="13.5" customHeight="1">
      <c r="A73" s="19" t="s">
        <v>214</v>
      </c>
      <c r="B73" s="19" t="s">
        <v>215</v>
      </c>
      <c r="C73" s="20" t="s">
        <v>88</v>
      </c>
      <c r="D73" s="21">
        <f>VLOOKUP($A73,'2024_PAPI_Indicators'!$A$2:$BL$183,COLUMN('2024_PAPI_Indicators'!B72),0)</f>
        <v>1.565713763</v>
      </c>
      <c r="E73" s="21">
        <f>VLOOKUP($A73,'2024_PAPI_Indicators'!$A$2:$BL$183,COLUMN('2024_PAPI_Indicators'!C72),0)</f>
        <v>1.691534281</v>
      </c>
      <c r="F73" s="21">
        <f>VLOOKUP($A73,'2024_PAPI_Indicators'!$A$2:$BL$183,COLUMN('2024_PAPI_Indicators'!D72),0)</f>
        <v>1.553606153</v>
      </c>
      <c r="G73" s="21">
        <f>VLOOKUP($A73,'2024_PAPI_Indicators'!$A$2:$BL$183,COLUMN('2024_PAPI_Indicators'!E72),0)</f>
        <v>1.770440459</v>
      </c>
      <c r="H73" s="21">
        <f>VLOOKUP($A73,'2024_PAPI_Indicators'!$A$2:$BL$183,COLUMN('2024_PAPI_Indicators'!F72),0)</f>
        <v>1.602915406</v>
      </c>
      <c r="I73" s="21">
        <f>VLOOKUP($A73,'2024_PAPI_Indicators'!$A$2:$BL$183,COLUMN('2024_PAPI_Indicators'!G72),0)</f>
        <v>1.605835795</v>
      </c>
      <c r="J73" s="21">
        <f>VLOOKUP($A73,'2024_PAPI_Indicators'!$A$2:$BL$183,COLUMN('2024_PAPI_Indicators'!H72),0)</f>
        <v>1.63394022</v>
      </c>
      <c r="K73" s="21">
        <f>VLOOKUP($A73,'2024_PAPI_Indicators'!$A$2:$BL$183,COLUMN('2024_PAPI_Indicators'!I72),0)</f>
        <v>1.609634161</v>
      </c>
      <c r="L73" s="21">
        <f>VLOOKUP($A73,'2024_PAPI_Indicators'!$A$2:$BL$183,COLUMN('2024_PAPI_Indicators'!J72),0)</f>
        <v>1.857439756</v>
      </c>
      <c r="M73" s="21">
        <f>VLOOKUP($A73,'2024_PAPI_Indicators'!$A$2:$BL$183,COLUMN('2024_PAPI_Indicators'!K72),0)</f>
        <v>1.725600839</v>
      </c>
      <c r="N73" s="21">
        <f>VLOOKUP($A73,'2024_PAPI_Indicators'!$A$2:$BL$183,COLUMN('2024_PAPI_Indicators'!L72),0)</f>
        <v>1.704734802</v>
      </c>
      <c r="O73" s="21">
        <f>VLOOKUP($A73,'2024_PAPI_Indicators'!$A$2:$BL$183,COLUMN('2024_PAPI_Indicators'!M72),0)</f>
        <v>1.831594586</v>
      </c>
      <c r="P73" s="21">
        <f>VLOOKUP($A73,'2024_PAPI_Indicators'!$A$2:$BL$183,COLUMN('2024_PAPI_Indicators'!N72),0)</f>
        <v>1.880927801</v>
      </c>
      <c r="Q73" s="21">
        <f>VLOOKUP($A73,'2024_PAPI_Indicators'!$A$2:$BL$183,COLUMN('2024_PAPI_Indicators'!O72),0)</f>
        <v>1.981800437</v>
      </c>
      <c r="R73" s="21">
        <f>VLOOKUP($A73,'2024_PAPI_Indicators'!$A$2:$BL$183,COLUMN('2024_PAPI_Indicators'!P72),0)</f>
        <v>1.73033607</v>
      </c>
      <c r="S73" s="21">
        <f>VLOOKUP($A73,'2024_PAPI_Indicators'!$A$2:$BL$183,COLUMN('2024_PAPI_Indicators'!Q72),0)</f>
        <v>1.768843055</v>
      </c>
      <c r="T73" s="22" t="str">
        <f>VLOOKUP($A73,'2024_PAPI_Indicators'!$A$2:$BL$183,COLUMN('2024_PAPI_Indicators'!R72),0)</f>
        <v/>
      </c>
      <c r="U73" s="21">
        <f>VLOOKUP($A73,'2024_PAPI_Indicators'!$A$2:$BL$183,COLUMN('2024_PAPI_Indicators'!S72),0)</f>
        <v>1.714429975</v>
      </c>
      <c r="V73" s="21">
        <f>VLOOKUP($A73,'2024_PAPI_Indicators'!$A$2:$BL$183,COLUMN('2024_PAPI_Indicators'!T72),0)</f>
        <v>1.580908179</v>
      </c>
      <c r="W73" s="21">
        <f>VLOOKUP($A73,'2024_PAPI_Indicators'!$A$2:$BL$183,COLUMN('2024_PAPI_Indicators'!U72),0)</f>
        <v>1.440280318</v>
      </c>
      <c r="X73" s="21">
        <f>VLOOKUP($A73,'2024_PAPI_Indicators'!$A$2:$BL$183,COLUMN('2024_PAPI_Indicators'!V72),0)</f>
        <v>1.811847329</v>
      </c>
      <c r="Y73" s="21">
        <f>VLOOKUP($A73,'2024_PAPI_Indicators'!$A$2:$BL$183,COLUMN('2024_PAPI_Indicators'!W72),0)</f>
        <v>1.685418367</v>
      </c>
      <c r="Z73" s="21">
        <f>VLOOKUP($A73,'2024_PAPI_Indicators'!$A$2:$BL$183,COLUMN('2024_PAPI_Indicators'!X72),0)</f>
        <v>1.720218897</v>
      </c>
      <c r="AA73" s="21">
        <f>VLOOKUP($A73,'2024_PAPI_Indicators'!$A$2:$BL$183,COLUMN('2024_PAPI_Indicators'!Y72),0)</f>
        <v>1.759275913</v>
      </c>
      <c r="AB73" s="21">
        <f>VLOOKUP($A73,'2024_PAPI_Indicators'!$A$2:$BL$183,COLUMN('2024_PAPI_Indicators'!Z72),0)</f>
        <v>1.69322598</v>
      </c>
      <c r="AC73" s="21">
        <f>VLOOKUP($A73,'2024_PAPI_Indicators'!$A$2:$BL$183,COLUMN('2024_PAPI_Indicators'!AA72),0)</f>
        <v>1.866125107</v>
      </c>
      <c r="AD73" s="21">
        <f>VLOOKUP($A73,'2024_PAPI_Indicators'!$A$2:$BL$183,COLUMN('2024_PAPI_Indicators'!AB72),0)</f>
        <v>1.769673467</v>
      </c>
      <c r="AE73" s="21">
        <f>VLOOKUP($A73,'2024_PAPI_Indicators'!$A$2:$BL$183,COLUMN('2024_PAPI_Indicators'!AC72),0)</f>
        <v>1.834789753</v>
      </c>
      <c r="AF73" s="21">
        <f>VLOOKUP($A73,'2024_PAPI_Indicators'!$A$2:$BL$183,COLUMN('2024_PAPI_Indicators'!AD72),0)</f>
        <v>1.766510487</v>
      </c>
      <c r="AG73" s="21">
        <f>VLOOKUP($A73,'2024_PAPI_Indicators'!$A$2:$BL$183,COLUMN('2024_PAPI_Indicators'!AE72),0)</f>
        <v>1.944202065</v>
      </c>
      <c r="AH73" s="21">
        <f>VLOOKUP($A73,'2024_PAPI_Indicators'!$A$2:$BL$183,COLUMN('2024_PAPI_Indicators'!AF72),0)</f>
        <v>1.788019896</v>
      </c>
      <c r="AI73" s="21">
        <f>VLOOKUP($A73,'2024_PAPI_Indicators'!$A$2:$BL$183,COLUMN('2024_PAPI_Indicators'!AG72),0)</f>
        <v>1.589610934</v>
      </c>
      <c r="AJ73" s="21">
        <f>VLOOKUP($A73,'2024_PAPI_Indicators'!$A$2:$BL$183,COLUMN('2024_PAPI_Indicators'!AH72),0)</f>
        <v>1.645675063</v>
      </c>
      <c r="AK73" s="21">
        <f>VLOOKUP($A73,'2024_PAPI_Indicators'!$A$2:$BL$183,COLUMN('2024_PAPI_Indicators'!AI72),0)</f>
        <v>1.762699008</v>
      </c>
      <c r="AL73" s="21">
        <f>VLOOKUP($A73,'2024_PAPI_Indicators'!$A$2:$BL$183,COLUMN('2024_PAPI_Indicators'!AJ72),0)</f>
        <v>1.848504186</v>
      </c>
      <c r="AM73" s="21">
        <f>VLOOKUP($A73,'2024_PAPI_Indicators'!$A$2:$BL$183,COLUMN('2024_PAPI_Indicators'!AK72),0)</f>
        <v>1.730140567</v>
      </c>
      <c r="AN73" s="21">
        <f>VLOOKUP($A73,'2024_PAPI_Indicators'!$A$2:$BL$183,COLUMN('2024_PAPI_Indicators'!AL72),0)</f>
        <v>1.782978892</v>
      </c>
      <c r="AO73" s="21">
        <f>VLOOKUP($A73,'2024_PAPI_Indicators'!$A$2:$BL$183,COLUMN('2024_PAPI_Indicators'!AM72),0)</f>
        <v>1.93725276</v>
      </c>
      <c r="AP73" s="21">
        <f>VLOOKUP($A73,'2024_PAPI_Indicators'!$A$2:$BL$183,COLUMN('2024_PAPI_Indicators'!AN72),0)</f>
        <v>1.917434454</v>
      </c>
      <c r="AQ73" s="21">
        <f>VLOOKUP($A73,'2024_PAPI_Indicators'!$A$2:$BL$183,COLUMN('2024_PAPI_Indicators'!AO72),0)</f>
        <v>1.510134459</v>
      </c>
      <c r="AR73" s="21">
        <f>VLOOKUP($A73,'2024_PAPI_Indicators'!$A$2:$BL$183,COLUMN('2024_PAPI_Indicators'!AP72),0)</f>
        <v>1.582139373</v>
      </c>
      <c r="AS73" s="21">
        <f>VLOOKUP($A73,'2024_PAPI_Indicators'!$A$2:$BL$183,COLUMN('2024_PAPI_Indicators'!AQ72),0)</f>
        <v>1.739021301</v>
      </c>
      <c r="AT73" s="21">
        <f>VLOOKUP($A73,'2024_PAPI_Indicators'!$A$2:$BL$183,COLUMN('2024_PAPI_Indicators'!AR72),0)</f>
        <v>1.416299939</v>
      </c>
      <c r="AU73" s="21">
        <f>VLOOKUP($A73,'2024_PAPI_Indicators'!$A$2:$BL$183,COLUMN('2024_PAPI_Indicators'!AS72),0)</f>
        <v>1.409464836</v>
      </c>
      <c r="AV73" s="21">
        <f>VLOOKUP($A73,'2024_PAPI_Indicators'!$A$2:$BL$183,COLUMN('2024_PAPI_Indicators'!AT72),0)</f>
        <v>1.588945746</v>
      </c>
      <c r="AW73" s="21">
        <f>VLOOKUP($A73,'2024_PAPI_Indicators'!$A$2:$BL$183,COLUMN('2024_PAPI_Indicators'!AU72),0)</f>
        <v>2.022567034</v>
      </c>
      <c r="AX73" s="21">
        <f>VLOOKUP($A73,'2024_PAPI_Indicators'!$A$2:$BL$183,COLUMN('2024_PAPI_Indicators'!AV72),0)</f>
        <v>1.964209914</v>
      </c>
      <c r="AY73" s="21">
        <f>VLOOKUP($A73,'2024_PAPI_Indicators'!$A$2:$BL$183,COLUMN('2024_PAPI_Indicators'!AW72),0)</f>
        <v>1.505057216</v>
      </c>
      <c r="AZ73" s="21">
        <f>VLOOKUP($A73,'2024_PAPI_Indicators'!$A$2:$BL$183,COLUMN('2024_PAPI_Indicators'!AX72),0)</f>
        <v>1.887685418</v>
      </c>
      <c r="BA73" s="21">
        <f>VLOOKUP($A73,'2024_PAPI_Indicators'!$A$2:$BL$183,COLUMN('2024_PAPI_Indicators'!AY72),0)</f>
        <v>1.572391033</v>
      </c>
      <c r="BB73" s="21">
        <f>VLOOKUP($A73,'2024_PAPI_Indicators'!$A$2:$BL$183,COLUMN('2024_PAPI_Indicators'!AZ72),0)</f>
        <v>1.677760601</v>
      </c>
      <c r="BC73" s="22" t="str">
        <f>VLOOKUP($A73,'2024_PAPI_Indicators'!$A$2:$BL$183,COLUMN('2024_PAPI_Indicators'!BA72),0)</f>
        <v/>
      </c>
      <c r="BD73" s="21">
        <f>VLOOKUP($A73,'2024_PAPI_Indicators'!$A$2:$BL$183,COLUMN('2024_PAPI_Indicators'!BB72),0)</f>
        <v>1.643827081</v>
      </c>
      <c r="BE73" s="21">
        <f>VLOOKUP($A73,'2024_PAPI_Indicators'!$A$2:$BL$183,COLUMN('2024_PAPI_Indicators'!BC72),0)</f>
        <v>1.634719729</v>
      </c>
      <c r="BF73" s="21">
        <f>VLOOKUP($A73,'2024_PAPI_Indicators'!$A$2:$BL$183,COLUMN('2024_PAPI_Indicators'!BD72),0)</f>
        <v>1.722314954</v>
      </c>
      <c r="BG73" s="21">
        <f>VLOOKUP($A73,'2024_PAPI_Indicators'!$A$2:$BL$183,COLUMN('2024_PAPI_Indicators'!BE72),0)</f>
        <v>1.762657642</v>
      </c>
      <c r="BH73" s="21">
        <f>VLOOKUP($A73,'2024_PAPI_Indicators'!$A$2:$BL$183,COLUMN('2024_PAPI_Indicators'!BF72),0)</f>
        <v>1.84655571</v>
      </c>
      <c r="BI73" s="21">
        <f>VLOOKUP($A73,'2024_PAPI_Indicators'!$A$2:$BL$183,COLUMN('2024_PAPI_Indicators'!BG72),0)</f>
        <v>1.44995594</v>
      </c>
      <c r="BJ73" s="21">
        <f>VLOOKUP($A73,'2024_PAPI_Indicators'!$A$2:$BL$183,COLUMN('2024_PAPI_Indicators'!BH72),0)</f>
        <v>1.695498228</v>
      </c>
      <c r="BK73" s="21">
        <f>VLOOKUP($A73,'2024_PAPI_Indicators'!$A$2:$BL$183,COLUMN('2024_PAPI_Indicators'!BI72),0)</f>
        <v>1.861704111</v>
      </c>
      <c r="BL73" s="21">
        <f>VLOOKUP($A73,'2024_PAPI_Indicators'!$A$2:$BL$183,COLUMN('2024_PAPI_Indicators'!BJ72),0)</f>
        <v>2.138533115</v>
      </c>
      <c r="BM73" s="21">
        <f>VLOOKUP($A73,'2024_PAPI_Indicators'!$A$2:$BL$183,COLUMN('2024_PAPI_Indicators'!BK72),0)</f>
        <v>1.899866104</v>
      </c>
      <c r="BN73" s="21">
        <f>VLOOKUP($A73,'2024_PAPI_Indicators'!$A$2:$BL$183,COLUMN('2024_PAPI_Indicators'!BL72),0)</f>
        <v>1.976075888</v>
      </c>
      <c r="BO73" s="23"/>
      <c r="BP73" s="23"/>
      <c r="BQ73" s="23"/>
      <c r="BR73" s="23"/>
      <c r="BS73" s="23"/>
    </row>
    <row r="74" ht="13.5" customHeight="1">
      <c r="A74" s="11" t="s">
        <v>216</v>
      </c>
      <c r="B74" s="11" t="s">
        <v>217</v>
      </c>
      <c r="C74" s="12" t="s">
        <v>83</v>
      </c>
      <c r="D74" s="24">
        <f>VLOOKUP($A74,'2024_PAPI_Indicators'!$A$2:$BL$183,COLUMN('2024_PAPI_Indicators'!B73),0)</f>
        <v>0.6773017645</v>
      </c>
      <c r="E74" s="24">
        <f>VLOOKUP($A74,'2024_PAPI_Indicators'!$A$2:$BL$183,COLUMN('2024_PAPI_Indicators'!C73),0)</f>
        <v>0.6424307823</v>
      </c>
      <c r="F74" s="24">
        <f>VLOOKUP($A74,'2024_PAPI_Indicators'!$A$2:$BL$183,COLUMN('2024_PAPI_Indicators'!D73),0)</f>
        <v>0.6555304527</v>
      </c>
      <c r="G74" s="24">
        <f>VLOOKUP($A74,'2024_PAPI_Indicators'!$A$2:$BL$183,COLUMN('2024_PAPI_Indicators'!E73),0)</f>
        <v>0.693952024</v>
      </c>
      <c r="H74" s="24">
        <f>VLOOKUP($A74,'2024_PAPI_Indicators'!$A$2:$BL$183,COLUMN('2024_PAPI_Indicators'!F73),0)</f>
        <v>0.6366927624</v>
      </c>
      <c r="I74" s="24">
        <f>VLOOKUP($A74,'2024_PAPI_Indicators'!$A$2:$BL$183,COLUMN('2024_PAPI_Indicators'!G73),0)</f>
        <v>0.656483233</v>
      </c>
      <c r="J74" s="24">
        <f>VLOOKUP($A74,'2024_PAPI_Indicators'!$A$2:$BL$183,COLUMN('2024_PAPI_Indicators'!H73),0)</f>
        <v>0.5833925605</v>
      </c>
      <c r="K74" s="24">
        <f>VLOOKUP($A74,'2024_PAPI_Indicators'!$A$2:$BL$183,COLUMN('2024_PAPI_Indicators'!I73),0)</f>
        <v>0.6268321276</v>
      </c>
      <c r="L74" s="24">
        <f>VLOOKUP($A74,'2024_PAPI_Indicators'!$A$2:$BL$183,COLUMN('2024_PAPI_Indicators'!J73),0)</f>
        <v>0.7559948564</v>
      </c>
      <c r="M74" s="24">
        <f>VLOOKUP($A74,'2024_PAPI_Indicators'!$A$2:$BL$183,COLUMN('2024_PAPI_Indicators'!K73),0)</f>
        <v>0.7154214978</v>
      </c>
      <c r="N74" s="24">
        <f>VLOOKUP($A74,'2024_PAPI_Indicators'!$A$2:$BL$183,COLUMN('2024_PAPI_Indicators'!L73),0)</f>
        <v>0.7020392418</v>
      </c>
      <c r="O74" s="24">
        <f>VLOOKUP($A74,'2024_PAPI_Indicators'!$A$2:$BL$183,COLUMN('2024_PAPI_Indicators'!M73),0)</f>
        <v>0.7504117489</v>
      </c>
      <c r="P74" s="24">
        <f>VLOOKUP($A74,'2024_PAPI_Indicators'!$A$2:$BL$183,COLUMN('2024_PAPI_Indicators'!N73),0)</f>
        <v>0.7774512172</v>
      </c>
      <c r="Q74" s="24">
        <f>VLOOKUP($A74,'2024_PAPI_Indicators'!$A$2:$BL$183,COLUMN('2024_PAPI_Indicators'!O73),0)</f>
        <v>0.7785055637</v>
      </c>
      <c r="R74" s="24">
        <f>VLOOKUP($A74,'2024_PAPI_Indicators'!$A$2:$BL$183,COLUMN('2024_PAPI_Indicators'!P73),0)</f>
        <v>0.6838127971</v>
      </c>
      <c r="S74" s="24">
        <f>VLOOKUP($A74,'2024_PAPI_Indicators'!$A$2:$BL$183,COLUMN('2024_PAPI_Indicators'!Q73),0)</f>
        <v>0.7260762453</v>
      </c>
      <c r="T74" s="25" t="str">
        <f>VLOOKUP($A74,'2024_PAPI_Indicators'!$A$2:$BL$183,COLUMN('2024_PAPI_Indicators'!R73),0)</f>
        <v/>
      </c>
      <c r="U74" s="24">
        <f>VLOOKUP($A74,'2024_PAPI_Indicators'!$A$2:$BL$183,COLUMN('2024_PAPI_Indicators'!S73),0)</f>
        <v>0.6966759562</v>
      </c>
      <c r="V74" s="24">
        <f>VLOOKUP($A74,'2024_PAPI_Indicators'!$A$2:$BL$183,COLUMN('2024_PAPI_Indicators'!T73),0)</f>
        <v>0.590406239</v>
      </c>
      <c r="W74" s="24">
        <f>VLOOKUP($A74,'2024_PAPI_Indicators'!$A$2:$BL$183,COLUMN('2024_PAPI_Indicators'!U73),0)</f>
        <v>0.6236701608</v>
      </c>
      <c r="X74" s="24">
        <f>VLOOKUP($A74,'2024_PAPI_Indicators'!$A$2:$BL$183,COLUMN('2024_PAPI_Indicators'!V73),0)</f>
        <v>0.7115011215</v>
      </c>
      <c r="Y74" s="24">
        <f>VLOOKUP($A74,'2024_PAPI_Indicators'!$A$2:$BL$183,COLUMN('2024_PAPI_Indicators'!W73),0)</f>
        <v>0.721688509</v>
      </c>
      <c r="Z74" s="24">
        <f>VLOOKUP($A74,'2024_PAPI_Indicators'!$A$2:$BL$183,COLUMN('2024_PAPI_Indicators'!X73),0)</f>
        <v>0.6612754464</v>
      </c>
      <c r="AA74" s="24">
        <f>VLOOKUP($A74,'2024_PAPI_Indicators'!$A$2:$BL$183,COLUMN('2024_PAPI_Indicators'!Y73),0)</f>
        <v>0.6541577578</v>
      </c>
      <c r="AB74" s="24">
        <f>VLOOKUP($A74,'2024_PAPI_Indicators'!$A$2:$BL$183,COLUMN('2024_PAPI_Indicators'!Z73),0)</f>
        <v>0.662179172</v>
      </c>
      <c r="AC74" s="24">
        <f>VLOOKUP($A74,'2024_PAPI_Indicators'!$A$2:$BL$183,COLUMN('2024_PAPI_Indicators'!AA73),0)</f>
        <v>0.7479339242</v>
      </c>
      <c r="AD74" s="24">
        <f>VLOOKUP($A74,'2024_PAPI_Indicators'!$A$2:$BL$183,COLUMN('2024_PAPI_Indicators'!AB73),0)</f>
        <v>0.6777483821</v>
      </c>
      <c r="AE74" s="24">
        <f>VLOOKUP($A74,'2024_PAPI_Indicators'!$A$2:$BL$183,COLUMN('2024_PAPI_Indicators'!AC73),0)</f>
        <v>0.7541744709</v>
      </c>
      <c r="AF74" s="24">
        <f>VLOOKUP($A74,'2024_PAPI_Indicators'!$A$2:$BL$183,COLUMN('2024_PAPI_Indicators'!AD73),0)</f>
        <v>0.7786682844</v>
      </c>
      <c r="AG74" s="24">
        <f>VLOOKUP($A74,'2024_PAPI_Indicators'!$A$2:$BL$183,COLUMN('2024_PAPI_Indicators'!AE73),0)</f>
        <v>0.8045036197</v>
      </c>
      <c r="AH74" s="24">
        <f>VLOOKUP($A74,'2024_PAPI_Indicators'!$A$2:$BL$183,COLUMN('2024_PAPI_Indicators'!AF73),0)</f>
        <v>0.7176882625</v>
      </c>
      <c r="AI74" s="24">
        <f>VLOOKUP($A74,'2024_PAPI_Indicators'!$A$2:$BL$183,COLUMN('2024_PAPI_Indicators'!AG73),0)</f>
        <v>0.6210730672</v>
      </c>
      <c r="AJ74" s="24">
        <f>VLOOKUP($A74,'2024_PAPI_Indicators'!$A$2:$BL$183,COLUMN('2024_PAPI_Indicators'!AH73),0)</f>
        <v>0.6667770147</v>
      </c>
      <c r="AK74" s="24">
        <f>VLOOKUP($A74,'2024_PAPI_Indicators'!$A$2:$BL$183,COLUMN('2024_PAPI_Indicators'!AI73),0)</f>
        <v>0.6828581095</v>
      </c>
      <c r="AL74" s="24">
        <f>VLOOKUP($A74,'2024_PAPI_Indicators'!$A$2:$BL$183,COLUMN('2024_PAPI_Indicators'!AJ73),0)</f>
        <v>0.7142834663</v>
      </c>
      <c r="AM74" s="24">
        <f>VLOOKUP($A74,'2024_PAPI_Indicators'!$A$2:$BL$183,COLUMN('2024_PAPI_Indicators'!AK73),0)</f>
        <v>0.6525835395</v>
      </c>
      <c r="AN74" s="24">
        <f>VLOOKUP($A74,'2024_PAPI_Indicators'!$A$2:$BL$183,COLUMN('2024_PAPI_Indicators'!AL73),0)</f>
        <v>0.7217594981</v>
      </c>
      <c r="AO74" s="24">
        <f>VLOOKUP($A74,'2024_PAPI_Indicators'!$A$2:$BL$183,COLUMN('2024_PAPI_Indicators'!AM73),0)</f>
        <v>0.7518852353</v>
      </c>
      <c r="AP74" s="24">
        <f>VLOOKUP($A74,'2024_PAPI_Indicators'!$A$2:$BL$183,COLUMN('2024_PAPI_Indicators'!AN73),0)</f>
        <v>0.726911068</v>
      </c>
      <c r="AQ74" s="24">
        <f>VLOOKUP($A74,'2024_PAPI_Indicators'!$A$2:$BL$183,COLUMN('2024_PAPI_Indicators'!AO73),0)</f>
        <v>0.5987584591</v>
      </c>
      <c r="AR74" s="24">
        <f>VLOOKUP($A74,'2024_PAPI_Indicators'!$A$2:$BL$183,COLUMN('2024_PAPI_Indicators'!AP73),0)</f>
        <v>0.6296162009</v>
      </c>
      <c r="AS74" s="24">
        <f>VLOOKUP($A74,'2024_PAPI_Indicators'!$A$2:$BL$183,COLUMN('2024_PAPI_Indicators'!AQ73),0)</f>
        <v>0.7142333388</v>
      </c>
      <c r="AT74" s="24">
        <f>VLOOKUP($A74,'2024_PAPI_Indicators'!$A$2:$BL$183,COLUMN('2024_PAPI_Indicators'!AR73),0)</f>
        <v>0.5550504923</v>
      </c>
      <c r="AU74" s="24">
        <f>VLOOKUP($A74,'2024_PAPI_Indicators'!$A$2:$BL$183,COLUMN('2024_PAPI_Indicators'!AS73),0)</f>
        <v>0.5814375281</v>
      </c>
      <c r="AV74" s="24">
        <f>VLOOKUP($A74,'2024_PAPI_Indicators'!$A$2:$BL$183,COLUMN('2024_PAPI_Indicators'!AT73),0)</f>
        <v>0.6069185734</v>
      </c>
      <c r="AW74" s="24">
        <f>VLOOKUP($A74,'2024_PAPI_Indicators'!$A$2:$BL$183,COLUMN('2024_PAPI_Indicators'!AU73),0)</f>
        <v>0.7913010716</v>
      </c>
      <c r="AX74" s="24">
        <f>VLOOKUP($A74,'2024_PAPI_Indicators'!$A$2:$BL$183,COLUMN('2024_PAPI_Indicators'!AV73),0)</f>
        <v>0.8045096397</v>
      </c>
      <c r="AY74" s="24">
        <f>VLOOKUP($A74,'2024_PAPI_Indicators'!$A$2:$BL$183,COLUMN('2024_PAPI_Indicators'!AW73),0)</f>
        <v>0.5852217674</v>
      </c>
      <c r="AZ74" s="24">
        <f>VLOOKUP($A74,'2024_PAPI_Indicators'!$A$2:$BL$183,COLUMN('2024_PAPI_Indicators'!AX73),0)</f>
        <v>0.7394291759</v>
      </c>
      <c r="BA74" s="24">
        <f>VLOOKUP($A74,'2024_PAPI_Indicators'!$A$2:$BL$183,COLUMN('2024_PAPI_Indicators'!AY73),0)</f>
        <v>0.6423053145</v>
      </c>
      <c r="BB74" s="24">
        <f>VLOOKUP($A74,'2024_PAPI_Indicators'!$A$2:$BL$183,COLUMN('2024_PAPI_Indicators'!AZ73),0)</f>
        <v>0.6246780157</v>
      </c>
      <c r="BC74" s="25" t="str">
        <f>VLOOKUP($A74,'2024_PAPI_Indicators'!$A$2:$BL$183,COLUMN('2024_PAPI_Indicators'!BA73),0)</f>
        <v/>
      </c>
      <c r="BD74" s="24">
        <f>VLOOKUP($A74,'2024_PAPI_Indicators'!$A$2:$BL$183,COLUMN('2024_PAPI_Indicators'!BB73),0)</f>
        <v>0.6240122914</v>
      </c>
      <c r="BE74" s="24">
        <f>VLOOKUP($A74,'2024_PAPI_Indicators'!$A$2:$BL$183,COLUMN('2024_PAPI_Indicators'!BC73),0)</f>
        <v>0.6627941132</v>
      </c>
      <c r="BF74" s="24">
        <f>VLOOKUP($A74,'2024_PAPI_Indicators'!$A$2:$BL$183,COLUMN('2024_PAPI_Indicators'!BD73),0)</f>
        <v>0.6414439082</v>
      </c>
      <c r="BG74" s="24">
        <f>VLOOKUP($A74,'2024_PAPI_Indicators'!$A$2:$BL$183,COLUMN('2024_PAPI_Indicators'!BE73),0)</f>
        <v>0.7017918825</v>
      </c>
      <c r="BH74" s="24">
        <f>VLOOKUP($A74,'2024_PAPI_Indicators'!$A$2:$BL$183,COLUMN('2024_PAPI_Indicators'!BF73),0)</f>
        <v>0.7044466138</v>
      </c>
      <c r="BI74" s="24">
        <f>VLOOKUP($A74,'2024_PAPI_Indicators'!$A$2:$BL$183,COLUMN('2024_PAPI_Indicators'!BG73),0)</f>
        <v>0.570181489</v>
      </c>
      <c r="BJ74" s="24">
        <f>VLOOKUP($A74,'2024_PAPI_Indicators'!$A$2:$BL$183,COLUMN('2024_PAPI_Indicators'!BH73),0)</f>
        <v>0.6742449999</v>
      </c>
      <c r="BK74" s="24">
        <f>VLOOKUP($A74,'2024_PAPI_Indicators'!$A$2:$BL$183,COLUMN('2024_PAPI_Indicators'!BI73),0)</f>
        <v>0.7483492494</v>
      </c>
      <c r="BL74" s="24">
        <f>VLOOKUP($A74,'2024_PAPI_Indicators'!$A$2:$BL$183,COLUMN('2024_PAPI_Indicators'!BJ73),0)</f>
        <v>0.812881887</v>
      </c>
      <c r="BM74" s="24">
        <f>VLOOKUP($A74,'2024_PAPI_Indicators'!$A$2:$BL$183,COLUMN('2024_PAPI_Indicators'!BK73),0)</f>
        <v>0.7814472914</v>
      </c>
      <c r="BN74" s="24">
        <f>VLOOKUP($A74,'2024_PAPI_Indicators'!$A$2:$BL$183,COLUMN('2024_PAPI_Indicators'!BL73),0)</f>
        <v>0.8081179857</v>
      </c>
      <c r="BO74" s="11"/>
      <c r="BP74" s="11"/>
      <c r="BQ74" s="11"/>
      <c r="BR74" s="11"/>
      <c r="BS74" s="11"/>
    </row>
    <row r="75" ht="13.5" customHeight="1">
      <c r="A75" s="11" t="s">
        <v>218</v>
      </c>
      <c r="B75" s="11" t="s">
        <v>219</v>
      </c>
      <c r="C75" s="12" t="s">
        <v>83</v>
      </c>
      <c r="D75" s="24">
        <f>VLOOKUP($A75,'2024_PAPI_Indicators'!$A$2:$BL$183,COLUMN('2024_PAPI_Indicators'!B74),0)</f>
        <v>0.5907536149</v>
      </c>
      <c r="E75" s="24">
        <f>VLOOKUP($A75,'2024_PAPI_Indicators'!$A$2:$BL$183,COLUMN('2024_PAPI_Indicators'!C74),0)</f>
        <v>0.6240186095</v>
      </c>
      <c r="F75" s="24">
        <f>VLOOKUP($A75,'2024_PAPI_Indicators'!$A$2:$BL$183,COLUMN('2024_PAPI_Indicators'!D74),0)</f>
        <v>0.5277487636</v>
      </c>
      <c r="G75" s="24">
        <f>VLOOKUP($A75,'2024_PAPI_Indicators'!$A$2:$BL$183,COLUMN('2024_PAPI_Indicators'!E74),0)</f>
        <v>0.6373066306</v>
      </c>
      <c r="H75" s="24">
        <f>VLOOKUP($A75,'2024_PAPI_Indicators'!$A$2:$BL$183,COLUMN('2024_PAPI_Indicators'!F74),0)</f>
        <v>0.5842751861</v>
      </c>
      <c r="I75" s="24">
        <f>VLOOKUP($A75,'2024_PAPI_Indicators'!$A$2:$BL$183,COLUMN('2024_PAPI_Indicators'!G74),0)</f>
        <v>0.5725363493</v>
      </c>
      <c r="J75" s="24">
        <f>VLOOKUP($A75,'2024_PAPI_Indicators'!$A$2:$BL$183,COLUMN('2024_PAPI_Indicators'!H74),0)</f>
        <v>0.6112376451</v>
      </c>
      <c r="K75" s="24">
        <f>VLOOKUP($A75,'2024_PAPI_Indicators'!$A$2:$BL$183,COLUMN('2024_PAPI_Indicators'!I74),0)</f>
        <v>0.5566338301</v>
      </c>
      <c r="L75" s="24">
        <f>VLOOKUP($A75,'2024_PAPI_Indicators'!$A$2:$BL$183,COLUMN('2024_PAPI_Indicators'!J74),0)</f>
        <v>0.6899196506</v>
      </c>
      <c r="M75" s="24">
        <f>VLOOKUP($A75,'2024_PAPI_Indicators'!$A$2:$BL$183,COLUMN('2024_PAPI_Indicators'!K74),0)</f>
        <v>0.6117894053</v>
      </c>
      <c r="N75" s="24">
        <f>VLOOKUP($A75,'2024_PAPI_Indicators'!$A$2:$BL$183,COLUMN('2024_PAPI_Indicators'!L74),0)</f>
        <v>0.5967504978</v>
      </c>
      <c r="O75" s="24">
        <f>VLOOKUP($A75,'2024_PAPI_Indicators'!$A$2:$BL$183,COLUMN('2024_PAPI_Indicators'!M74),0)</f>
        <v>0.6941916347</v>
      </c>
      <c r="P75" s="24">
        <f>VLOOKUP($A75,'2024_PAPI_Indicators'!$A$2:$BL$183,COLUMN('2024_PAPI_Indicators'!N74),0)</f>
        <v>0.703735888</v>
      </c>
      <c r="Q75" s="24">
        <f>VLOOKUP($A75,'2024_PAPI_Indicators'!$A$2:$BL$183,COLUMN('2024_PAPI_Indicators'!O74),0)</f>
        <v>0.7473406196</v>
      </c>
      <c r="R75" s="24">
        <f>VLOOKUP($A75,'2024_PAPI_Indicators'!$A$2:$BL$183,COLUMN('2024_PAPI_Indicators'!P74),0)</f>
        <v>0.6200625896</v>
      </c>
      <c r="S75" s="24">
        <f>VLOOKUP($A75,'2024_PAPI_Indicators'!$A$2:$BL$183,COLUMN('2024_PAPI_Indicators'!Q74),0)</f>
        <v>0.6138981581</v>
      </c>
      <c r="T75" s="25" t="str">
        <f>VLOOKUP($A75,'2024_PAPI_Indicators'!$A$2:$BL$183,COLUMN('2024_PAPI_Indicators'!R74),0)</f>
        <v/>
      </c>
      <c r="U75" s="24">
        <f>VLOOKUP($A75,'2024_PAPI_Indicators'!$A$2:$BL$183,COLUMN('2024_PAPI_Indicators'!S74),0)</f>
        <v>0.6294368505</v>
      </c>
      <c r="V75" s="24">
        <f>VLOOKUP($A75,'2024_PAPI_Indicators'!$A$2:$BL$183,COLUMN('2024_PAPI_Indicators'!T74),0)</f>
        <v>0.559823513</v>
      </c>
      <c r="W75" s="24">
        <f>VLOOKUP($A75,'2024_PAPI_Indicators'!$A$2:$BL$183,COLUMN('2024_PAPI_Indicators'!U74),0)</f>
        <v>0.4491916597</v>
      </c>
      <c r="X75" s="24">
        <f>VLOOKUP($A75,'2024_PAPI_Indicators'!$A$2:$BL$183,COLUMN('2024_PAPI_Indicators'!V74),0)</f>
        <v>0.6602883339</v>
      </c>
      <c r="Y75" s="24">
        <f>VLOOKUP($A75,'2024_PAPI_Indicators'!$A$2:$BL$183,COLUMN('2024_PAPI_Indicators'!W74),0)</f>
        <v>0.5653880835</v>
      </c>
      <c r="Z75" s="24">
        <f>VLOOKUP($A75,'2024_PAPI_Indicators'!$A$2:$BL$183,COLUMN('2024_PAPI_Indicators'!X74),0)</f>
        <v>0.6175072789</v>
      </c>
      <c r="AA75" s="24">
        <f>VLOOKUP($A75,'2024_PAPI_Indicators'!$A$2:$BL$183,COLUMN('2024_PAPI_Indicators'!Y74),0)</f>
        <v>0.6121482849</v>
      </c>
      <c r="AB75" s="24">
        <f>VLOOKUP($A75,'2024_PAPI_Indicators'!$A$2:$BL$183,COLUMN('2024_PAPI_Indicators'!Z74),0)</f>
        <v>0.5854535699</v>
      </c>
      <c r="AC75" s="24">
        <f>VLOOKUP($A75,'2024_PAPI_Indicators'!$A$2:$BL$183,COLUMN('2024_PAPI_Indicators'!AA74),0)</f>
        <v>0.6677932739</v>
      </c>
      <c r="AD75" s="24">
        <f>VLOOKUP($A75,'2024_PAPI_Indicators'!$A$2:$BL$183,COLUMN('2024_PAPI_Indicators'!AB74),0)</f>
        <v>0.6433883309</v>
      </c>
      <c r="AE75" s="24">
        <f>VLOOKUP($A75,'2024_PAPI_Indicators'!$A$2:$BL$183,COLUMN('2024_PAPI_Indicators'!AC74),0)</f>
        <v>0.6283489466</v>
      </c>
      <c r="AF75" s="24">
        <f>VLOOKUP($A75,'2024_PAPI_Indicators'!$A$2:$BL$183,COLUMN('2024_PAPI_Indicators'!AD74),0)</f>
        <v>0.5665127635</v>
      </c>
      <c r="AG75" s="24">
        <f>VLOOKUP($A75,'2024_PAPI_Indicators'!$A$2:$BL$183,COLUMN('2024_PAPI_Indicators'!AE74),0)</f>
        <v>0.7025765777</v>
      </c>
      <c r="AH75" s="24">
        <f>VLOOKUP($A75,'2024_PAPI_Indicators'!$A$2:$BL$183,COLUMN('2024_PAPI_Indicators'!AF74),0)</f>
        <v>0.6652283072</v>
      </c>
      <c r="AI75" s="24">
        <f>VLOOKUP($A75,'2024_PAPI_Indicators'!$A$2:$BL$183,COLUMN('2024_PAPI_Indicators'!AG74),0)</f>
        <v>0.6000007391</v>
      </c>
      <c r="AJ75" s="24">
        <f>VLOOKUP($A75,'2024_PAPI_Indicators'!$A$2:$BL$183,COLUMN('2024_PAPI_Indicators'!AH74),0)</f>
        <v>0.5461859107</v>
      </c>
      <c r="AK75" s="24">
        <f>VLOOKUP($A75,'2024_PAPI_Indicators'!$A$2:$BL$183,COLUMN('2024_PAPI_Indicators'!AI74),0)</f>
        <v>0.6701591015</v>
      </c>
      <c r="AL75" s="24">
        <f>VLOOKUP($A75,'2024_PAPI_Indicators'!$A$2:$BL$183,COLUMN('2024_PAPI_Indicators'!AJ74),0)</f>
        <v>0.6684034467</v>
      </c>
      <c r="AM75" s="24">
        <f>VLOOKUP($A75,'2024_PAPI_Indicators'!$A$2:$BL$183,COLUMN('2024_PAPI_Indicators'!AK74),0)</f>
        <v>0.6836038828</v>
      </c>
      <c r="AN75" s="24">
        <f>VLOOKUP($A75,'2024_PAPI_Indicators'!$A$2:$BL$183,COLUMN('2024_PAPI_Indicators'!AL74),0)</f>
        <v>0.6456146836</v>
      </c>
      <c r="AO75" s="24">
        <f>VLOOKUP($A75,'2024_PAPI_Indicators'!$A$2:$BL$183,COLUMN('2024_PAPI_Indicators'!AM74),0)</f>
        <v>0.7529807091</v>
      </c>
      <c r="AP75" s="24">
        <f>VLOOKUP($A75,'2024_PAPI_Indicators'!$A$2:$BL$183,COLUMN('2024_PAPI_Indicators'!AN74),0)</f>
        <v>0.7290050983</v>
      </c>
      <c r="AQ75" s="24">
        <f>VLOOKUP($A75,'2024_PAPI_Indicators'!$A$2:$BL$183,COLUMN('2024_PAPI_Indicators'!AO74),0)</f>
        <v>0.519092381</v>
      </c>
      <c r="AR75" s="24">
        <f>VLOOKUP($A75,'2024_PAPI_Indicators'!$A$2:$BL$183,COLUMN('2024_PAPI_Indicators'!AP74),0)</f>
        <v>0.5533797145</v>
      </c>
      <c r="AS75" s="24">
        <f>VLOOKUP($A75,'2024_PAPI_Indicators'!$A$2:$BL$183,COLUMN('2024_PAPI_Indicators'!AQ74),0)</f>
        <v>0.6103303432</v>
      </c>
      <c r="AT75" s="24">
        <f>VLOOKUP($A75,'2024_PAPI_Indicators'!$A$2:$BL$183,COLUMN('2024_PAPI_Indicators'!AR74),0)</f>
        <v>0.4568493068</v>
      </c>
      <c r="AU75" s="24">
        <f>VLOOKUP($A75,'2024_PAPI_Indicators'!$A$2:$BL$183,COLUMN('2024_PAPI_Indicators'!AS74),0)</f>
        <v>0.4475722313</v>
      </c>
      <c r="AV75" s="24">
        <f>VLOOKUP($A75,'2024_PAPI_Indicators'!$A$2:$BL$183,COLUMN('2024_PAPI_Indicators'!AT74),0)</f>
        <v>0.5522616506</v>
      </c>
      <c r="AW75" s="24">
        <f>VLOOKUP($A75,'2024_PAPI_Indicators'!$A$2:$BL$183,COLUMN('2024_PAPI_Indicators'!AU74),0)</f>
        <v>0.7935082316</v>
      </c>
      <c r="AX75" s="24">
        <f>VLOOKUP($A75,'2024_PAPI_Indicators'!$A$2:$BL$183,COLUMN('2024_PAPI_Indicators'!AV74),0)</f>
        <v>0.7457515597</v>
      </c>
      <c r="AY75" s="24">
        <f>VLOOKUP($A75,'2024_PAPI_Indicators'!$A$2:$BL$183,COLUMN('2024_PAPI_Indicators'!AW74),0)</f>
        <v>0.5582454205</v>
      </c>
      <c r="AZ75" s="24">
        <f>VLOOKUP($A75,'2024_PAPI_Indicators'!$A$2:$BL$183,COLUMN('2024_PAPI_Indicators'!AX74),0)</f>
        <v>0.7337864041</v>
      </c>
      <c r="BA75" s="24">
        <f>VLOOKUP($A75,'2024_PAPI_Indicators'!$A$2:$BL$183,COLUMN('2024_PAPI_Indicators'!AY74),0)</f>
        <v>0.5753978491</v>
      </c>
      <c r="BB75" s="24">
        <f>VLOOKUP($A75,'2024_PAPI_Indicators'!$A$2:$BL$183,COLUMN('2024_PAPI_Indicators'!AZ74),0)</f>
        <v>0.6236688495</v>
      </c>
      <c r="BC75" s="25" t="str">
        <f>VLOOKUP($A75,'2024_PAPI_Indicators'!$A$2:$BL$183,COLUMN('2024_PAPI_Indicators'!BA74),0)</f>
        <v/>
      </c>
      <c r="BD75" s="24">
        <f>VLOOKUP($A75,'2024_PAPI_Indicators'!$A$2:$BL$183,COLUMN('2024_PAPI_Indicators'!BB74),0)</f>
        <v>0.617557168</v>
      </c>
      <c r="BE75" s="24">
        <f>VLOOKUP($A75,'2024_PAPI_Indicators'!$A$2:$BL$183,COLUMN('2024_PAPI_Indicators'!BC74),0)</f>
        <v>0.6018986702</v>
      </c>
      <c r="BF75" s="24">
        <f>VLOOKUP($A75,'2024_PAPI_Indicators'!$A$2:$BL$183,COLUMN('2024_PAPI_Indicators'!BD74),0)</f>
        <v>0.6587872505</v>
      </c>
      <c r="BG75" s="24">
        <f>VLOOKUP($A75,'2024_PAPI_Indicators'!$A$2:$BL$183,COLUMN('2024_PAPI_Indicators'!BE74),0)</f>
        <v>0.6766069531</v>
      </c>
      <c r="BH75" s="24">
        <f>VLOOKUP($A75,'2024_PAPI_Indicators'!$A$2:$BL$183,COLUMN('2024_PAPI_Indicators'!BF74),0)</f>
        <v>0.7010257244</v>
      </c>
      <c r="BI75" s="24">
        <f>VLOOKUP($A75,'2024_PAPI_Indicators'!$A$2:$BL$183,COLUMN('2024_PAPI_Indicators'!BG74),0)</f>
        <v>0.4844942391</v>
      </c>
      <c r="BJ75" s="24">
        <f>VLOOKUP($A75,'2024_PAPI_Indicators'!$A$2:$BL$183,COLUMN('2024_PAPI_Indicators'!BH74),0)</f>
        <v>0.6271006465</v>
      </c>
      <c r="BK75" s="24">
        <f>VLOOKUP($A75,'2024_PAPI_Indicators'!$A$2:$BL$183,COLUMN('2024_PAPI_Indicators'!BI74),0)</f>
        <v>0.6779182553</v>
      </c>
      <c r="BL75" s="24">
        <f>VLOOKUP($A75,'2024_PAPI_Indicators'!$A$2:$BL$183,COLUMN('2024_PAPI_Indicators'!BJ74),0)</f>
        <v>0.855027318</v>
      </c>
      <c r="BM75" s="24">
        <f>VLOOKUP($A75,'2024_PAPI_Indicators'!$A$2:$BL$183,COLUMN('2024_PAPI_Indicators'!BK74),0)</f>
        <v>0.7055445313</v>
      </c>
      <c r="BN75" s="24">
        <f>VLOOKUP($A75,'2024_PAPI_Indicators'!$A$2:$BL$183,COLUMN('2024_PAPI_Indicators'!BL74),0)</f>
        <v>0.7595653534</v>
      </c>
      <c r="BO75" s="11"/>
      <c r="BP75" s="11"/>
      <c r="BQ75" s="11"/>
      <c r="BR75" s="11"/>
      <c r="BS75" s="11"/>
    </row>
    <row r="76" ht="13.5" customHeight="1">
      <c r="A76" s="11" t="s">
        <v>220</v>
      </c>
      <c r="B76" s="29" t="s">
        <v>221</v>
      </c>
      <c r="C76" s="12" t="s">
        <v>83</v>
      </c>
      <c r="D76" s="24">
        <f>VLOOKUP($A76,'2024_PAPI_Indicators'!$A$2:$BL$183,COLUMN('2024_PAPI_Indicators'!B75),0)</f>
        <v>0.4862296283</v>
      </c>
      <c r="E76" s="24">
        <f>VLOOKUP($A76,'2024_PAPI_Indicators'!$A$2:$BL$183,COLUMN('2024_PAPI_Indicators'!C75),0)</f>
        <v>0.6555962563</v>
      </c>
      <c r="F76" s="24">
        <f>VLOOKUP($A76,'2024_PAPI_Indicators'!$A$2:$BL$183,COLUMN('2024_PAPI_Indicators'!D75),0)</f>
        <v>0.55486238</v>
      </c>
      <c r="G76" s="24">
        <f>VLOOKUP($A76,'2024_PAPI_Indicators'!$A$2:$BL$183,COLUMN('2024_PAPI_Indicators'!E75),0)</f>
        <v>0.695995152</v>
      </c>
      <c r="H76" s="24">
        <f>VLOOKUP($A76,'2024_PAPI_Indicators'!$A$2:$BL$183,COLUMN('2024_PAPI_Indicators'!F75),0)</f>
        <v>0.5829192996</v>
      </c>
      <c r="I76" s="24">
        <f>VLOOKUP($A76,'2024_PAPI_Indicators'!$A$2:$BL$183,COLUMN('2024_PAPI_Indicators'!G75),0)</f>
        <v>0.5787613988</v>
      </c>
      <c r="J76" s="24">
        <f>VLOOKUP($A76,'2024_PAPI_Indicators'!$A$2:$BL$183,COLUMN('2024_PAPI_Indicators'!H75),0)</f>
        <v>0.6506234407</v>
      </c>
      <c r="K76" s="24">
        <f>VLOOKUP($A76,'2024_PAPI_Indicators'!$A$2:$BL$183,COLUMN('2024_PAPI_Indicators'!I75),0)</f>
        <v>0.6293795705</v>
      </c>
      <c r="L76" s="24">
        <f>VLOOKUP($A76,'2024_PAPI_Indicators'!$A$2:$BL$183,COLUMN('2024_PAPI_Indicators'!J75),0)</f>
        <v>0.6973384619</v>
      </c>
      <c r="M76" s="24">
        <f>VLOOKUP($A76,'2024_PAPI_Indicators'!$A$2:$BL$183,COLUMN('2024_PAPI_Indicators'!K75),0)</f>
        <v>0.6402569413</v>
      </c>
      <c r="N76" s="24">
        <f>VLOOKUP($A76,'2024_PAPI_Indicators'!$A$2:$BL$183,COLUMN('2024_PAPI_Indicators'!L75),0)</f>
        <v>0.6408566833</v>
      </c>
      <c r="O76" s="24">
        <f>VLOOKUP($A76,'2024_PAPI_Indicators'!$A$2:$BL$183,COLUMN('2024_PAPI_Indicators'!M75),0)</f>
        <v>0.6641893387</v>
      </c>
      <c r="P76" s="24">
        <f>VLOOKUP($A76,'2024_PAPI_Indicators'!$A$2:$BL$183,COLUMN('2024_PAPI_Indicators'!N75),0)</f>
        <v>0.6933831573</v>
      </c>
      <c r="Q76" s="24">
        <f>VLOOKUP($A76,'2024_PAPI_Indicators'!$A$2:$BL$183,COLUMN('2024_PAPI_Indicators'!O75),0)</f>
        <v>0.7832211852</v>
      </c>
      <c r="R76" s="24">
        <f>VLOOKUP($A76,'2024_PAPI_Indicators'!$A$2:$BL$183,COLUMN('2024_PAPI_Indicators'!P75),0)</f>
        <v>0.6699060798</v>
      </c>
      <c r="S76" s="24">
        <f>VLOOKUP($A76,'2024_PAPI_Indicators'!$A$2:$BL$183,COLUMN('2024_PAPI_Indicators'!Q75),0)</f>
        <v>0.6851497293</v>
      </c>
      <c r="T76" s="25" t="str">
        <f>VLOOKUP($A76,'2024_PAPI_Indicators'!$A$2:$BL$183,COLUMN('2024_PAPI_Indicators'!R75),0)</f>
        <v/>
      </c>
      <c r="U76" s="24">
        <f>VLOOKUP($A76,'2024_PAPI_Indicators'!$A$2:$BL$183,COLUMN('2024_PAPI_Indicators'!S75),0)</f>
        <v>0.6264605522</v>
      </c>
      <c r="V76" s="24">
        <f>VLOOKUP($A76,'2024_PAPI_Indicators'!$A$2:$BL$183,COLUMN('2024_PAPI_Indicators'!T75),0)</f>
        <v>0.624314487</v>
      </c>
      <c r="W76" s="24">
        <f>VLOOKUP($A76,'2024_PAPI_Indicators'!$A$2:$BL$183,COLUMN('2024_PAPI_Indicators'!U75),0)</f>
        <v>0.5141786337</v>
      </c>
      <c r="X76" s="24">
        <f>VLOOKUP($A76,'2024_PAPI_Indicators'!$A$2:$BL$183,COLUMN('2024_PAPI_Indicators'!V75),0)</f>
        <v>0.7106737494</v>
      </c>
      <c r="Y76" s="24">
        <f>VLOOKUP($A76,'2024_PAPI_Indicators'!$A$2:$BL$183,COLUMN('2024_PAPI_Indicators'!W75),0)</f>
        <v>0.6268145442</v>
      </c>
      <c r="Z76" s="24">
        <f>VLOOKUP($A76,'2024_PAPI_Indicators'!$A$2:$BL$183,COLUMN('2024_PAPI_Indicators'!X75),0)</f>
        <v>0.6815090775</v>
      </c>
      <c r="AA76" s="24">
        <f>VLOOKUP($A76,'2024_PAPI_Indicators'!$A$2:$BL$183,COLUMN('2024_PAPI_Indicators'!Y75),0)</f>
        <v>0.7460618615</v>
      </c>
      <c r="AB76" s="24">
        <f>VLOOKUP($A76,'2024_PAPI_Indicators'!$A$2:$BL$183,COLUMN('2024_PAPI_Indicators'!Z75),0)</f>
        <v>0.6766685843</v>
      </c>
      <c r="AC76" s="24">
        <f>VLOOKUP($A76,'2024_PAPI_Indicators'!$A$2:$BL$183,COLUMN('2024_PAPI_Indicators'!AA75),0)</f>
        <v>0.7391062379</v>
      </c>
      <c r="AD76" s="24">
        <f>VLOOKUP($A76,'2024_PAPI_Indicators'!$A$2:$BL$183,COLUMN('2024_PAPI_Indicators'!AB75),0)</f>
        <v>0.7050945759</v>
      </c>
      <c r="AE76" s="24">
        <f>VLOOKUP($A76,'2024_PAPI_Indicators'!$A$2:$BL$183,COLUMN('2024_PAPI_Indicators'!AC75),0)</f>
        <v>0.7305294871</v>
      </c>
      <c r="AF76" s="24">
        <f>VLOOKUP($A76,'2024_PAPI_Indicators'!$A$2:$BL$183,COLUMN('2024_PAPI_Indicators'!AD75),0)</f>
        <v>0.6768330336</v>
      </c>
      <c r="AG76" s="24">
        <f>VLOOKUP($A76,'2024_PAPI_Indicators'!$A$2:$BL$183,COLUMN('2024_PAPI_Indicators'!AE75),0)</f>
        <v>0.7518557906</v>
      </c>
      <c r="AH76" s="24">
        <f>VLOOKUP($A76,'2024_PAPI_Indicators'!$A$2:$BL$183,COLUMN('2024_PAPI_Indicators'!AF75),0)</f>
        <v>0.6677765846</v>
      </c>
      <c r="AI76" s="24">
        <f>VLOOKUP($A76,'2024_PAPI_Indicators'!$A$2:$BL$183,COLUMN('2024_PAPI_Indicators'!AG75),0)</f>
        <v>0.5650741458</v>
      </c>
      <c r="AJ76" s="24">
        <f>VLOOKUP($A76,'2024_PAPI_Indicators'!$A$2:$BL$183,COLUMN('2024_PAPI_Indicators'!AH75),0)</f>
        <v>0.647937119</v>
      </c>
      <c r="AK76" s="24">
        <f>VLOOKUP($A76,'2024_PAPI_Indicators'!$A$2:$BL$183,COLUMN('2024_PAPI_Indicators'!AI75),0)</f>
        <v>0.6639148593</v>
      </c>
      <c r="AL76" s="24">
        <f>VLOOKUP($A76,'2024_PAPI_Indicators'!$A$2:$BL$183,COLUMN('2024_PAPI_Indicators'!AJ75),0)</f>
        <v>0.7486519814</v>
      </c>
      <c r="AM76" s="24">
        <f>VLOOKUP($A76,'2024_PAPI_Indicators'!$A$2:$BL$183,COLUMN('2024_PAPI_Indicators'!AK75),0)</f>
        <v>0.6373333931</v>
      </c>
      <c r="AN76" s="24">
        <f>VLOOKUP($A76,'2024_PAPI_Indicators'!$A$2:$BL$183,COLUMN('2024_PAPI_Indicators'!AL75),0)</f>
        <v>0.6765977144</v>
      </c>
      <c r="AO76" s="24">
        <f>VLOOKUP($A76,'2024_PAPI_Indicators'!$A$2:$BL$183,COLUMN('2024_PAPI_Indicators'!AM75),0)</f>
        <v>0.7448043823</v>
      </c>
      <c r="AP76" s="24">
        <f>VLOOKUP($A76,'2024_PAPI_Indicators'!$A$2:$BL$183,COLUMN('2024_PAPI_Indicators'!AN75),0)</f>
        <v>0.767329812</v>
      </c>
      <c r="AQ76" s="24">
        <f>VLOOKUP($A76,'2024_PAPI_Indicators'!$A$2:$BL$183,COLUMN('2024_PAPI_Indicators'!AO75),0)</f>
        <v>0.5623285174</v>
      </c>
      <c r="AR76" s="24">
        <f>VLOOKUP($A76,'2024_PAPI_Indicators'!$A$2:$BL$183,COLUMN('2024_PAPI_Indicators'!AP75),0)</f>
        <v>0.5931898952</v>
      </c>
      <c r="AS76" s="24">
        <f>VLOOKUP($A76,'2024_PAPI_Indicators'!$A$2:$BL$183,COLUMN('2024_PAPI_Indicators'!AQ75),0)</f>
        <v>0.6607980132</v>
      </c>
      <c r="AT76" s="24">
        <f>VLOOKUP($A76,'2024_PAPI_Indicators'!$A$2:$BL$183,COLUMN('2024_PAPI_Indicators'!AR75),0)</f>
        <v>0.5431668162</v>
      </c>
      <c r="AU76" s="24">
        <f>VLOOKUP($A76,'2024_PAPI_Indicators'!$A$2:$BL$183,COLUMN('2024_PAPI_Indicators'!AS75),0)</f>
        <v>0.5169433951</v>
      </c>
      <c r="AV76" s="24">
        <f>VLOOKUP($A76,'2024_PAPI_Indicators'!$A$2:$BL$183,COLUMN('2024_PAPI_Indicators'!AT75),0)</f>
        <v>0.6260807514</v>
      </c>
      <c r="AW76" s="24">
        <f>VLOOKUP($A76,'2024_PAPI_Indicators'!$A$2:$BL$183,COLUMN('2024_PAPI_Indicators'!AU75),0)</f>
        <v>0.7786135077</v>
      </c>
      <c r="AX76" s="24">
        <f>VLOOKUP($A76,'2024_PAPI_Indicators'!$A$2:$BL$183,COLUMN('2024_PAPI_Indicators'!AV75),0)</f>
        <v>0.7353519797</v>
      </c>
      <c r="AY76" s="24">
        <f>VLOOKUP($A76,'2024_PAPI_Indicators'!$A$2:$BL$183,COLUMN('2024_PAPI_Indicators'!AW75),0)</f>
        <v>0.5299424529</v>
      </c>
      <c r="AZ76" s="24">
        <f>VLOOKUP($A76,'2024_PAPI_Indicators'!$A$2:$BL$183,COLUMN('2024_PAPI_Indicators'!AX75),0)</f>
        <v>0.7103649974</v>
      </c>
      <c r="BA76" s="24">
        <f>VLOOKUP($A76,'2024_PAPI_Indicators'!$A$2:$BL$183,COLUMN('2024_PAPI_Indicators'!AY75),0)</f>
        <v>0.5454848409</v>
      </c>
      <c r="BB76" s="24">
        <f>VLOOKUP($A76,'2024_PAPI_Indicators'!$A$2:$BL$183,COLUMN('2024_PAPI_Indicators'!AZ75),0)</f>
        <v>0.6553339362</v>
      </c>
      <c r="BC76" s="25" t="str">
        <f>VLOOKUP($A76,'2024_PAPI_Indicators'!$A$2:$BL$183,COLUMN('2024_PAPI_Indicators'!BA75),0)</f>
        <v/>
      </c>
      <c r="BD76" s="24">
        <f>VLOOKUP($A76,'2024_PAPI_Indicators'!$A$2:$BL$183,COLUMN('2024_PAPI_Indicators'!BB75),0)</f>
        <v>0.6168667078</v>
      </c>
      <c r="BE76" s="24">
        <f>VLOOKUP($A76,'2024_PAPI_Indicators'!$A$2:$BL$183,COLUMN('2024_PAPI_Indicators'!BC75),0)</f>
        <v>0.5816001892</v>
      </c>
      <c r="BF76" s="24">
        <f>VLOOKUP($A76,'2024_PAPI_Indicators'!$A$2:$BL$183,COLUMN('2024_PAPI_Indicators'!BD75),0)</f>
        <v>0.6628553867</v>
      </c>
      <c r="BG76" s="24">
        <f>VLOOKUP($A76,'2024_PAPI_Indicators'!$A$2:$BL$183,COLUMN('2024_PAPI_Indicators'!BE75),0)</f>
        <v>0.6384779811</v>
      </c>
      <c r="BH76" s="24">
        <f>VLOOKUP($A76,'2024_PAPI_Indicators'!$A$2:$BL$183,COLUMN('2024_PAPI_Indicators'!BF75),0)</f>
        <v>0.7232686877</v>
      </c>
      <c r="BI76" s="24">
        <f>VLOOKUP($A76,'2024_PAPI_Indicators'!$A$2:$BL$183,COLUMN('2024_PAPI_Indicators'!BG75),0)</f>
        <v>0.5452655554</v>
      </c>
      <c r="BJ76" s="24">
        <f>VLOOKUP($A76,'2024_PAPI_Indicators'!$A$2:$BL$183,COLUMN('2024_PAPI_Indicators'!BH75),0)</f>
        <v>0.625985384</v>
      </c>
      <c r="BK76" s="24">
        <f>VLOOKUP($A76,'2024_PAPI_Indicators'!$A$2:$BL$183,COLUMN('2024_PAPI_Indicators'!BI75),0)</f>
        <v>0.7226712704</v>
      </c>
      <c r="BL76" s="24">
        <f>VLOOKUP($A76,'2024_PAPI_Indicators'!$A$2:$BL$183,COLUMN('2024_PAPI_Indicators'!BJ75),0)</f>
        <v>0.8501349688</v>
      </c>
      <c r="BM76" s="24">
        <f>VLOOKUP($A76,'2024_PAPI_Indicators'!$A$2:$BL$183,COLUMN('2024_PAPI_Indicators'!BK75),0)</f>
        <v>0.7128296494</v>
      </c>
      <c r="BN76" s="24">
        <f>VLOOKUP($A76,'2024_PAPI_Indicators'!$A$2:$BL$183,COLUMN('2024_PAPI_Indicators'!BL75),0)</f>
        <v>0.7337511182</v>
      </c>
      <c r="BO76" s="11"/>
      <c r="BP76" s="11"/>
      <c r="BQ76" s="11"/>
      <c r="BR76" s="11"/>
      <c r="BS76" s="11"/>
    </row>
    <row r="77" ht="13.5" customHeight="1">
      <c r="A77" s="11" t="s">
        <v>222</v>
      </c>
      <c r="B77" s="29" t="s">
        <v>223</v>
      </c>
      <c r="C77" s="12" t="s">
        <v>83</v>
      </c>
      <c r="D77" s="24">
        <f>VLOOKUP($A77,'2024_PAPI_Indicators'!$A$2:$BL$183,COLUMN('2024_PAPI_Indicators'!B76),0)</f>
        <v>0.2585376799</v>
      </c>
      <c r="E77" s="24">
        <f>VLOOKUP($A77,'2024_PAPI_Indicators'!$A$2:$BL$183,COLUMN('2024_PAPI_Indicators'!C76),0)</f>
        <v>0.3314113319</v>
      </c>
      <c r="F77" s="24">
        <f>VLOOKUP($A77,'2024_PAPI_Indicators'!$A$2:$BL$183,COLUMN('2024_PAPI_Indicators'!D76),0)</f>
        <v>0.2643989623</v>
      </c>
      <c r="G77" s="24">
        <f>VLOOKUP($A77,'2024_PAPI_Indicators'!$A$2:$BL$183,COLUMN('2024_PAPI_Indicators'!E76),0)</f>
        <v>0.3458757102</v>
      </c>
      <c r="H77" s="24">
        <f>VLOOKUP($A77,'2024_PAPI_Indicators'!$A$2:$BL$183,COLUMN('2024_PAPI_Indicators'!F76),0)</f>
        <v>0.3465878963</v>
      </c>
      <c r="I77" s="24">
        <f>VLOOKUP($A77,'2024_PAPI_Indicators'!$A$2:$BL$183,COLUMN('2024_PAPI_Indicators'!G76),0)</f>
        <v>0.2780618072</v>
      </c>
      <c r="J77" s="24">
        <f>VLOOKUP($A77,'2024_PAPI_Indicators'!$A$2:$BL$183,COLUMN('2024_PAPI_Indicators'!H76),0)</f>
        <v>0.313711375</v>
      </c>
      <c r="K77" s="24">
        <f>VLOOKUP($A77,'2024_PAPI_Indicators'!$A$2:$BL$183,COLUMN('2024_PAPI_Indicators'!I76),0)</f>
        <v>0.2897322476</v>
      </c>
      <c r="L77" s="24">
        <f>VLOOKUP($A77,'2024_PAPI_Indicators'!$A$2:$BL$183,COLUMN('2024_PAPI_Indicators'!J76),0)</f>
        <v>0.281182915</v>
      </c>
      <c r="M77" s="24">
        <f>VLOOKUP($A77,'2024_PAPI_Indicators'!$A$2:$BL$183,COLUMN('2024_PAPI_Indicators'!K76),0)</f>
        <v>0.3006173372</v>
      </c>
      <c r="N77" s="24">
        <f>VLOOKUP($A77,'2024_PAPI_Indicators'!$A$2:$BL$183,COLUMN('2024_PAPI_Indicators'!L76),0)</f>
        <v>0.3001155555</v>
      </c>
      <c r="O77" s="24">
        <f>VLOOKUP($A77,'2024_PAPI_Indicators'!$A$2:$BL$183,COLUMN('2024_PAPI_Indicators'!M76),0)</f>
        <v>0.4757318199</v>
      </c>
      <c r="P77" s="24">
        <f>VLOOKUP($A77,'2024_PAPI_Indicators'!$A$2:$BL$183,COLUMN('2024_PAPI_Indicators'!N76),0)</f>
        <v>0.3635451794</v>
      </c>
      <c r="Q77" s="24">
        <f>VLOOKUP($A77,'2024_PAPI_Indicators'!$A$2:$BL$183,COLUMN('2024_PAPI_Indicators'!O76),0)</f>
        <v>0.1942375451</v>
      </c>
      <c r="R77" s="24">
        <f>VLOOKUP($A77,'2024_PAPI_Indicators'!$A$2:$BL$183,COLUMN('2024_PAPI_Indicators'!P76),0)</f>
        <v>0.2637501657</v>
      </c>
      <c r="S77" s="24">
        <f>VLOOKUP($A77,'2024_PAPI_Indicators'!$A$2:$BL$183,COLUMN('2024_PAPI_Indicators'!Q76),0)</f>
        <v>0.2748041451</v>
      </c>
      <c r="T77" s="25" t="str">
        <f>VLOOKUP($A77,'2024_PAPI_Indicators'!$A$2:$BL$183,COLUMN('2024_PAPI_Indicators'!R76),0)</f>
        <v/>
      </c>
      <c r="U77" s="24">
        <f>VLOOKUP($A77,'2024_PAPI_Indicators'!$A$2:$BL$183,COLUMN('2024_PAPI_Indicators'!S76),0)</f>
        <v>0.2114985585</v>
      </c>
      <c r="V77" s="24">
        <f>VLOOKUP($A77,'2024_PAPI_Indicators'!$A$2:$BL$183,COLUMN('2024_PAPI_Indicators'!T76),0)</f>
        <v>0.1841380447</v>
      </c>
      <c r="W77" s="24">
        <f>VLOOKUP($A77,'2024_PAPI_Indicators'!$A$2:$BL$183,COLUMN('2024_PAPI_Indicators'!U76),0)</f>
        <v>0.270119518</v>
      </c>
      <c r="X77" s="24">
        <f>VLOOKUP($A77,'2024_PAPI_Indicators'!$A$2:$BL$183,COLUMN('2024_PAPI_Indicators'!V76),0)</f>
        <v>0.2866436839</v>
      </c>
      <c r="Y77" s="24">
        <f>VLOOKUP($A77,'2024_PAPI_Indicators'!$A$2:$BL$183,COLUMN('2024_PAPI_Indicators'!W76),0)</f>
        <v>0.2894842327</v>
      </c>
      <c r="Z77" s="24">
        <f>VLOOKUP($A77,'2024_PAPI_Indicators'!$A$2:$BL$183,COLUMN('2024_PAPI_Indicators'!X76),0)</f>
        <v>0.1766569763</v>
      </c>
      <c r="AA77" s="24">
        <f>VLOOKUP($A77,'2024_PAPI_Indicators'!$A$2:$BL$183,COLUMN('2024_PAPI_Indicators'!Y76),0)</f>
        <v>0.2516967654</v>
      </c>
      <c r="AB77" s="24">
        <f>VLOOKUP($A77,'2024_PAPI_Indicators'!$A$2:$BL$183,COLUMN('2024_PAPI_Indicators'!Z76),0)</f>
        <v>0.2492299974</v>
      </c>
      <c r="AC77" s="24">
        <f>VLOOKUP($A77,'2024_PAPI_Indicators'!$A$2:$BL$183,COLUMN('2024_PAPI_Indicators'!AA76),0)</f>
        <v>0.2252693623</v>
      </c>
      <c r="AD77" s="24">
        <f>VLOOKUP($A77,'2024_PAPI_Indicators'!$A$2:$BL$183,COLUMN('2024_PAPI_Indicators'!AB76),0)</f>
        <v>0.281049937</v>
      </c>
      <c r="AE77" s="24">
        <f>VLOOKUP($A77,'2024_PAPI_Indicators'!$A$2:$BL$183,COLUMN('2024_PAPI_Indicators'!AC76),0)</f>
        <v>0.2574765682</v>
      </c>
      <c r="AF77" s="24">
        <f>VLOOKUP($A77,'2024_PAPI_Indicators'!$A$2:$BL$183,COLUMN('2024_PAPI_Indicators'!AD76),0)</f>
        <v>0.1606643945</v>
      </c>
      <c r="AG77" s="24">
        <f>VLOOKUP($A77,'2024_PAPI_Indicators'!$A$2:$BL$183,COLUMN('2024_PAPI_Indicators'!AE76),0)</f>
        <v>0.2503899932</v>
      </c>
      <c r="AH77" s="24">
        <f>VLOOKUP($A77,'2024_PAPI_Indicators'!$A$2:$BL$183,COLUMN('2024_PAPI_Indicators'!AF76),0)</f>
        <v>0.1967246532</v>
      </c>
      <c r="AI77" s="24">
        <f>VLOOKUP($A77,'2024_PAPI_Indicators'!$A$2:$BL$183,COLUMN('2024_PAPI_Indicators'!AG76),0)</f>
        <v>0.2525359392</v>
      </c>
      <c r="AJ77" s="24">
        <f>VLOOKUP($A77,'2024_PAPI_Indicators'!$A$2:$BL$183,COLUMN('2024_PAPI_Indicators'!AH76),0)</f>
        <v>0.174551174</v>
      </c>
      <c r="AK77" s="24">
        <f>VLOOKUP($A77,'2024_PAPI_Indicators'!$A$2:$BL$183,COLUMN('2024_PAPI_Indicators'!AI76),0)</f>
        <v>0.1994597763</v>
      </c>
      <c r="AL77" s="24">
        <f>VLOOKUP($A77,'2024_PAPI_Indicators'!$A$2:$BL$183,COLUMN('2024_PAPI_Indicators'!AJ76),0)</f>
        <v>0.1655255407</v>
      </c>
      <c r="AM77" s="24">
        <f>VLOOKUP($A77,'2024_PAPI_Indicators'!$A$2:$BL$183,COLUMN('2024_PAPI_Indicators'!AK76),0)</f>
        <v>0.149776265</v>
      </c>
      <c r="AN77" s="24">
        <f>VLOOKUP($A77,'2024_PAPI_Indicators'!$A$2:$BL$183,COLUMN('2024_PAPI_Indicators'!AL76),0)</f>
        <v>0.1361992657</v>
      </c>
      <c r="AO77" s="24">
        <f>VLOOKUP($A77,'2024_PAPI_Indicators'!$A$2:$BL$183,COLUMN('2024_PAPI_Indicators'!AM76),0)</f>
        <v>0.2103925645</v>
      </c>
      <c r="AP77" s="24">
        <f>VLOOKUP($A77,'2024_PAPI_Indicators'!$A$2:$BL$183,COLUMN('2024_PAPI_Indicators'!AN76),0)</f>
        <v>0.2753929496</v>
      </c>
      <c r="AQ77" s="24">
        <f>VLOOKUP($A77,'2024_PAPI_Indicators'!$A$2:$BL$183,COLUMN('2024_PAPI_Indicators'!AO76),0)</f>
        <v>0.2730520666</v>
      </c>
      <c r="AR77" s="24">
        <f>VLOOKUP($A77,'2024_PAPI_Indicators'!$A$2:$BL$183,COLUMN('2024_PAPI_Indicators'!AP76),0)</f>
        <v>0.1477933824</v>
      </c>
      <c r="AS77" s="24">
        <f>VLOOKUP($A77,'2024_PAPI_Indicators'!$A$2:$BL$183,COLUMN('2024_PAPI_Indicators'!AQ76),0)</f>
        <v>0.3260141909</v>
      </c>
      <c r="AT77" s="24">
        <f>VLOOKUP($A77,'2024_PAPI_Indicators'!$A$2:$BL$183,COLUMN('2024_PAPI_Indicators'!AR76),0)</f>
        <v>0.2392238528</v>
      </c>
      <c r="AU77" s="24">
        <f>VLOOKUP($A77,'2024_PAPI_Indicators'!$A$2:$BL$183,COLUMN('2024_PAPI_Indicators'!AS76),0)</f>
        <v>0.1685741693</v>
      </c>
      <c r="AV77" s="24">
        <f>VLOOKUP($A77,'2024_PAPI_Indicators'!$A$2:$BL$183,COLUMN('2024_PAPI_Indicators'!AT76),0)</f>
        <v>0.2106021345</v>
      </c>
      <c r="AW77" s="24">
        <f>VLOOKUP($A77,'2024_PAPI_Indicators'!$A$2:$BL$183,COLUMN('2024_PAPI_Indicators'!AU76),0)</f>
        <v>0.3217911124</v>
      </c>
      <c r="AX77" s="24">
        <f>VLOOKUP($A77,'2024_PAPI_Indicators'!$A$2:$BL$183,COLUMN('2024_PAPI_Indicators'!AV76),0)</f>
        <v>0.3061265349</v>
      </c>
      <c r="AY77" s="24">
        <f>VLOOKUP($A77,'2024_PAPI_Indicators'!$A$2:$BL$183,COLUMN('2024_PAPI_Indicators'!AW76),0)</f>
        <v>0.2256449163</v>
      </c>
      <c r="AZ77" s="24">
        <f>VLOOKUP($A77,'2024_PAPI_Indicators'!$A$2:$BL$183,COLUMN('2024_PAPI_Indicators'!AX76),0)</f>
        <v>0.2514595985</v>
      </c>
      <c r="BA77" s="24">
        <f>VLOOKUP($A77,'2024_PAPI_Indicators'!$A$2:$BL$183,COLUMN('2024_PAPI_Indicators'!AY76),0)</f>
        <v>0.1832989901</v>
      </c>
      <c r="BB77" s="24">
        <f>VLOOKUP($A77,'2024_PAPI_Indicators'!$A$2:$BL$183,COLUMN('2024_PAPI_Indicators'!AZ76),0)</f>
        <v>0.1520248502</v>
      </c>
      <c r="BC77" s="25" t="str">
        <f>VLOOKUP($A77,'2024_PAPI_Indicators'!$A$2:$BL$183,COLUMN('2024_PAPI_Indicators'!BA76),0)</f>
        <v/>
      </c>
      <c r="BD77" s="24">
        <f>VLOOKUP($A77,'2024_PAPI_Indicators'!$A$2:$BL$183,COLUMN('2024_PAPI_Indicators'!BB76),0)</f>
        <v>0.1747383326</v>
      </c>
      <c r="BE77" s="24">
        <f>VLOOKUP($A77,'2024_PAPI_Indicators'!$A$2:$BL$183,COLUMN('2024_PAPI_Indicators'!BC76),0)</f>
        <v>0.1397658885</v>
      </c>
      <c r="BF77" s="24">
        <f>VLOOKUP($A77,'2024_PAPI_Indicators'!$A$2:$BL$183,COLUMN('2024_PAPI_Indicators'!BD76),0)</f>
        <v>0.2224863023</v>
      </c>
      <c r="BG77" s="24">
        <f>VLOOKUP($A77,'2024_PAPI_Indicators'!$A$2:$BL$183,COLUMN('2024_PAPI_Indicators'!BE76),0)</f>
        <v>0.215334937</v>
      </c>
      <c r="BH77" s="24">
        <f>VLOOKUP($A77,'2024_PAPI_Indicators'!$A$2:$BL$183,COLUMN('2024_PAPI_Indicators'!BF76),0)</f>
        <v>0.09281439334</v>
      </c>
      <c r="BI77" s="24">
        <f>VLOOKUP($A77,'2024_PAPI_Indicators'!$A$2:$BL$183,COLUMN('2024_PAPI_Indicators'!BG76),0)</f>
        <v>0.1810621768</v>
      </c>
      <c r="BJ77" s="24">
        <f>VLOOKUP($A77,'2024_PAPI_Indicators'!$A$2:$BL$183,COLUMN('2024_PAPI_Indicators'!BH76),0)</f>
        <v>0.2324788421</v>
      </c>
      <c r="BK77" s="24">
        <f>VLOOKUP($A77,'2024_PAPI_Indicators'!$A$2:$BL$183,COLUMN('2024_PAPI_Indicators'!BI76),0)</f>
        <v>0.2839317024</v>
      </c>
      <c r="BL77" s="24">
        <f>VLOOKUP($A77,'2024_PAPI_Indicators'!$A$2:$BL$183,COLUMN('2024_PAPI_Indicators'!BJ76),0)</f>
        <v>0.1602783352</v>
      </c>
      <c r="BM77" s="24">
        <f>VLOOKUP($A77,'2024_PAPI_Indicators'!$A$2:$BL$183,COLUMN('2024_PAPI_Indicators'!BK76),0)</f>
        <v>0.2364110053</v>
      </c>
      <c r="BN77" s="24">
        <f>VLOOKUP($A77,'2024_PAPI_Indicators'!$A$2:$BL$183,COLUMN('2024_PAPI_Indicators'!BL76),0)</f>
        <v>0.2340529561</v>
      </c>
      <c r="BO77" s="11"/>
      <c r="BP77" s="11"/>
      <c r="BQ77" s="11"/>
      <c r="BR77" s="11"/>
      <c r="BS77" s="11"/>
    </row>
    <row r="78" ht="13.5" customHeight="1">
      <c r="A78" s="11" t="s">
        <v>224</v>
      </c>
      <c r="B78" s="29" t="s">
        <v>225</v>
      </c>
      <c r="C78" s="12" t="s">
        <v>83</v>
      </c>
      <c r="D78" s="24">
        <f>VLOOKUP($A78,'2024_PAPI_Indicators'!$A$2:$BL$183,COLUMN('2024_PAPI_Indicators'!B77),0)</f>
        <v>0.1425204724</v>
      </c>
      <c r="E78" s="24">
        <f>VLOOKUP($A78,'2024_PAPI_Indicators'!$A$2:$BL$183,COLUMN('2024_PAPI_Indicators'!C77),0)</f>
        <v>0.2164595425</v>
      </c>
      <c r="F78" s="24">
        <f>VLOOKUP($A78,'2024_PAPI_Indicators'!$A$2:$BL$183,COLUMN('2024_PAPI_Indicators'!D77),0)</f>
        <v>0.1540672332</v>
      </c>
      <c r="G78" s="24">
        <f>VLOOKUP($A78,'2024_PAPI_Indicators'!$A$2:$BL$183,COLUMN('2024_PAPI_Indicators'!E77),0)</f>
        <v>0.1760970652</v>
      </c>
      <c r="H78" s="24">
        <f>VLOOKUP($A78,'2024_PAPI_Indicators'!$A$2:$BL$183,COLUMN('2024_PAPI_Indicators'!F77),0)</f>
        <v>0.1662902087</v>
      </c>
      <c r="I78" s="24">
        <f>VLOOKUP($A78,'2024_PAPI_Indicators'!$A$2:$BL$183,COLUMN('2024_PAPI_Indicators'!G77),0)</f>
        <v>0.19769831</v>
      </c>
      <c r="J78" s="24">
        <f>VLOOKUP($A78,'2024_PAPI_Indicators'!$A$2:$BL$183,COLUMN('2024_PAPI_Indicators'!H77),0)</f>
        <v>0.2484004349</v>
      </c>
      <c r="K78" s="24">
        <f>VLOOKUP($A78,'2024_PAPI_Indicators'!$A$2:$BL$183,COLUMN('2024_PAPI_Indicators'!I77),0)</f>
        <v>0.1657084525</v>
      </c>
      <c r="L78" s="24">
        <f>VLOOKUP($A78,'2024_PAPI_Indicators'!$A$2:$BL$183,COLUMN('2024_PAPI_Indicators'!J77),0)</f>
        <v>0.1577692181</v>
      </c>
      <c r="M78" s="24">
        <f>VLOOKUP($A78,'2024_PAPI_Indicators'!$A$2:$BL$183,COLUMN('2024_PAPI_Indicators'!K77),0)</f>
        <v>0.2270510644</v>
      </c>
      <c r="N78" s="24">
        <f>VLOOKUP($A78,'2024_PAPI_Indicators'!$A$2:$BL$183,COLUMN('2024_PAPI_Indicators'!L77),0)</f>
        <v>0.1535397619</v>
      </c>
      <c r="O78" s="24">
        <f>VLOOKUP($A78,'2024_PAPI_Indicators'!$A$2:$BL$183,COLUMN('2024_PAPI_Indicators'!M77),0)</f>
        <v>0.2144741863</v>
      </c>
      <c r="P78" s="24">
        <f>VLOOKUP($A78,'2024_PAPI_Indicators'!$A$2:$BL$183,COLUMN('2024_PAPI_Indicators'!N77),0)</f>
        <v>0.1488334537</v>
      </c>
      <c r="Q78" s="24">
        <f>VLOOKUP($A78,'2024_PAPI_Indicators'!$A$2:$BL$183,COLUMN('2024_PAPI_Indicators'!O77),0)</f>
        <v>0.1279397905</v>
      </c>
      <c r="R78" s="24">
        <f>VLOOKUP($A78,'2024_PAPI_Indicators'!$A$2:$BL$183,COLUMN('2024_PAPI_Indicators'!P77),0)</f>
        <v>0.1582501084</v>
      </c>
      <c r="S78" s="24">
        <f>VLOOKUP($A78,'2024_PAPI_Indicators'!$A$2:$BL$183,COLUMN('2024_PAPI_Indicators'!Q77),0)</f>
        <v>0.1825492531</v>
      </c>
      <c r="T78" s="25" t="str">
        <f>VLOOKUP($A78,'2024_PAPI_Indicators'!$A$2:$BL$183,COLUMN('2024_PAPI_Indicators'!R77),0)</f>
        <v/>
      </c>
      <c r="U78" s="24">
        <f>VLOOKUP($A78,'2024_PAPI_Indicators'!$A$2:$BL$183,COLUMN('2024_PAPI_Indicators'!S77),0)</f>
        <v>0.2277376801</v>
      </c>
      <c r="V78" s="24">
        <f>VLOOKUP($A78,'2024_PAPI_Indicators'!$A$2:$BL$183,COLUMN('2024_PAPI_Indicators'!T77),0)</f>
        <v>0.2265524864</v>
      </c>
      <c r="W78" s="24">
        <f>VLOOKUP($A78,'2024_PAPI_Indicators'!$A$2:$BL$183,COLUMN('2024_PAPI_Indicators'!U77),0)</f>
        <v>0.2091047317</v>
      </c>
      <c r="X78" s="24">
        <f>VLOOKUP($A78,'2024_PAPI_Indicators'!$A$2:$BL$183,COLUMN('2024_PAPI_Indicators'!V77),0)</f>
        <v>0.2117580771</v>
      </c>
      <c r="Y78" s="24">
        <f>VLOOKUP($A78,'2024_PAPI_Indicators'!$A$2:$BL$183,COLUMN('2024_PAPI_Indicators'!W77),0)</f>
        <v>0.2256972939</v>
      </c>
      <c r="Z78" s="24">
        <f>VLOOKUP($A78,'2024_PAPI_Indicators'!$A$2:$BL$183,COLUMN('2024_PAPI_Indicators'!X77),0)</f>
        <v>0.1739503443</v>
      </c>
      <c r="AA78" s="24">
        <f>VLOOKUP($A78,'2024_PAPI_Indicators'!$A$2:$BL$183,COLUMN('2024_PAPI_Indicators'!Y77),0)</f>
        <v>0.2448467016</v>
      </c>
      <c r="AB78" s="24">
        <f>VLOOKUP($A78,'2024_PAPI_Indicators'!$A$2:$BL$183,COLUMN('2024_PAPI_Indicators'!Z77),0)</f>
        <v>0.2127781361</v>
      </c>
      <c r="AC78" s="24">
        <f>VLOOKUP($A78,'2024_PAPI_Indicators'!$A$2:$BL$183,COLUMN('2024_PAPI_Indicators'!AA77),0)</f>
        <v>0.1830705702</v>
      </c>
      <c r="AD78" s="24">
        <f>VLOOKUP($A78,'2024_PAPI_Indicators'!$A$2:$BL$183,COLUMN('2024_PAPI_Indicators'!AB77),0)</f>
        <v>0.2725561857</v>
      </c>
      <c r="AE78" s="24">
        <f>VLOOKUP($A78,'2024_PAPI_Indicators'!$A$2:$BL$183,COLUMN('2024_PAPI_Indicators'!AC77),0)</f>
        <v>0.1780373305</v>
      </c>
      <c r="AF78" s="24">
        <f>VLOOKUP($A78,'2024_PAPI_Indicators'!$A$2:$BL$183,COLUMN('2024_PAPI_Indicators'!AD77),0)</f>
        <v>0.2155966014</v>
      </c>
      <c r="AG78" s="24">
        <f>VLOOKUP($A78,'2024_PAPI_Indicators'!$A$2:$BL$183,COLUMN('2024_PAPI_Indicators'!AE77),0)</f>
        <v>0.2458984405</v>
      </c>
      <c r="AH78" s="24">
        <f>VLOOKUP($A78,'2024_PAPI_Indicators'!$A$2:$BL$183,COLUMN('2024_PAPI_Indicators'!AF77),0)</f>
        <v>0.2025686353</v>
      </c>
      <c r="AI78" s="24">
        <f>VLOOKUP($A78,'2024_PAPI_Indicators'!$A$2:$BL$183,COLUMN('2024_PAPI_Indicators'!AG77),0)</f>
        <v>0.2213366628</v>
      </c>
      <c r="AJ78" s="24">
        <f>VLOOKUP($A78,'2024_PAPI_Indicators'!$A$2:$BL$183,COLUMN('2024_PAPI_Indicators'!AH77),0)</f>
        <v>0.2269333154</v>
      </c>
      <c r="AK78" s="24">
        <f>VLOOKUP($A78,'2024_PAPI_Indicators'!$A$2:$BL$183,COLUMN('2024_PAPI_Indicators'!AI77),0)</f>
        <v>0.1767336875</v>
      </c>
      <c r="AL78" s="24">
        <f>VLOOKUP($A78,'2024_PAPI_Indicators'!$A$2:$BL$183,COLUMN('2024_PAPI_Indicators'!AJ77),0)</f>
        <v>0.2042108774</v>
      </c>
      <c r="AM78" s="24">
        <f>VLOOKUP($A78,'2024_PAPI_Indicators'!$A$2:$BL$183,COLUMN('2024_PAPI_Indicators'!AK77),0)</f>
        <v>0.2564856112</v>
      </c>
      <c r="AN78" s="24">
        <f>VLOOKUP($A78,'2024_PAPI_Indicators'!$A$2:$BL$183,COLUMN('2024_PAPI_Indicators'!AL77),0)</f>
        <v>0.1512148231</v>
      </c>
      <c r="AO78" s="24">
        <f>VLOOKUP($A78,'2024_PAPI_Indicators'!$A$2:$BL$183,COLUMN('2024_PAPI_Indicators'!AM77),0)</f>
        <v>0.2643402517</v>
      </c>
      <c r="AP78" s="24">
        <f>VLOOKUP($A78,'2024_PAPI_Indicators'!$A$2:$BL$183,COLUMN('2024_PAPI_Indicators'!AN77),0)</f>
        <v>0.1907854378</v>
      </c>
      <c r="AQ78" s="24">
        <f>VLOOKUP($A78,'2024_PAPI_Indicators'!$A$2:$BL$183,COLUMN('2024_PAPI_Indicators'!AO77),0)</f>
        <v>0.20654957</v>
      </c>
      <c r="AR78" s="24">
        <f>VLOOKUP($A78,'2024_PAPI_Indicators'!$A$2:$BL$183,COLUMN('2024_PAPI_Indicators'!AP77),0)</f>
        <v>0.118637979</v>
      </c>
      <c r="AS78" s="24">
        <f>VLOOKUP($A78,'2024_PAPI_Indicators'!$A$2:$BL$183,COLUMN('2024_PAPI_Indicators'!AQ77),0)</f>
        <v>0.2020040452</v>
      </c>
      <c r="AT78" s="24">
        <f>VLOOKUP($A78,'2024_PAPI_Indicators'!$A$2:$BL$183,COLUMN('2024_PAPI_Indicators'!AR77),0)</f>
        <v>0.1506183892</v>
      </c>
      <c r="AU78" s="24">
        <f>VLOOKUP($A78,'2024_PAPI_Indicators'!$A$2:$BL$183,COLUMN('2024_PAPI_Indicators'!AS77),0)</f>
        <v>0.2515859604</v>
      </c>
      <c r="AV78" s="24">
        <f>VLOOKUP($A78,'2024_PAPI_Indicators'!$A$2:$BL$183,COLUMN('2024_PAPI_Indicators'!AT77),0)</f>
        <v>0.1782183349</v>
      </c>
      <c r="AW78" s="24">
        <f>VLOOKUP($A78,'2024_PAPI_Indicators'!$A$2:$BL$183,COLUMN('2024_PAPI_Indicators'!AU77),0)</f>
        <v>0.1962227076</v>
      </c>
      <c r="AX78" s="24">
        <f>VLOOKUP($A78,'2024_PAPI_Indicators'!$A$2:$BL$183,COLUMN('2024_PAPI_Indicators'!AV77),0)</f>
        <v>0.1785415858</v>
      </c>
      <c r="AY78" s="24">
        <f>VLOOKUP($A78,'2024_PAPI_Indicators'!$A$2:$BL$183,COLUMN('2024_PAPI_Indicators'!AW77),0)</f>
        <v>0.1603179872</v>
      </c>
      <c r="AZ78" s="24">
        <f>VLOOKUP($A78,'2024_PAPI_Indicators'!$A$2:$BL$183,COLUMN('2024_PAPI_Indicators'!AX77),0)</f>
        <v>0.2647621334</v>
      </c>
      <c r="BA78" s="24">
        <f>VLOOKUP($A78,'2024_PAPI_Indicators'!$A$2:$BL$183,COLUMN('2024_PAPI_Indicators'!AY77),0)</f>
        <v>0.1000500545</v>
      </c>
      <c r="BB78" s="24">
        <f>VLOOKUP($A78,'2024_PAPI_Indicators'!$A$2:$BL$183,COLUMN('2024_PAPI_Indicators'!AZ77),0)</f>
        <v>0.1791883111</v>
      </c>
      <c r="BC78" s="25" t="str">
        <f>VLOOKUP($A78,'2024_PAPI_Indicators'!$A$2:$BL$183,COLUMN('2024_PAPI_Indicators'!BA77),0)</f>
        <v/>
      </c>
      <c r="BD78" s="24">
        <f>VLOOKUP($A78,'2024_PAPI_Indicators'!$A$2:$BL$183,COLUMN('2024_PAPI_Indicators'!BB77),0)</f>
        <v>0.1604471356</v>
      </c>
      <c r="BE78" s="24">
        <f>VLOOKUP($A78,'2024_PAPI_Indicators'!$A$2:$BL$183,COLUMN('2024_PAPI_Indicators'!BC77),0)</f>
        <v>0.1826579273</v>
      </c>
      <c r="BF78" s="24">
        <f>VLOOKUP($A78,'2024_PAPI_Indicators'!$A$2:$BL$183,COLUMN('2024_PAPI_Indicators'!BD77),0)</f>
        <v>0.1669235528</v>
      </c>
      <c r="BG78" s="24">
        <f>VLOOKUP($A78,'2024_PAPI_Indicators'!$A$2:$BL$183,COLUMN('2024_PAPI_Indicators'!BE77),0)</f>
        <v>0.2064017057</v>
      </c>
      <c r="BH78" s="24">
        <f>VLOOKUP($A78,'2024_PAPI_Indicators'!$A$2:$BL$183,COLUMN('2024_PAPI_Indicators'!BF77),0)</f>
        <v>0.1462812722</v>
      </c>
      <c r="BI78" s="24">
        <f>VLOOKUP($A78,'2024_PAPI_Indicators'!$A$2:$BL$183,COLUMN('2024_PAPI_Indicators'!BG77),0)</f>
        <v>0.2099946588</v>
      </c>
      <c r="BJ78" s="24">
        <f>VLOOKUP($A78,'2024_PAPI_Indicators'!$A$2:$BL$183,COLUMN('2024_PAPI_Indicators'!BH77),0)</f>
        <v>0.1905319691</v>
      </c>
      <c r="BK78" s="24">
        <f>VLOOKUP($A78,'2024_PAPI_Indicators'!$A$2:$BL$183,COLUMN('2024_PAPI_Indicators'!BI77),0)</f>
        <v>0.2465135157</v>
      </c>
      <c r="BL78" s="24">
        <f>VLOOKUP($A78,'2024_PAPI_Indicators'!$A$2:$BL$183,COLUMN('2024_PAPI_Indicators'!BJ77),0)</f>
        <v>0.1966786534</v>
      </c>
      <c r="BM78" s="24">
        <f>VLOOKUP($A78,'2024_PAPI_Indicators'!$A$2:$BL$183,COLUMN('2024_PAPI_Indicators'!BK77),0)</f>
        <v>0.1814184189</v>
      </c>
      <c r="BN78" s="24">
        <f>VLOOKUP($A78,'2024_PAPI_Indicators'!$A$2:$BL$183,COLUMN('2024_PAPI_Indicators'!BL77),0)</f>
        <v>0.1623882651</v>
      </c>
      <c r="BO78" s="11"/>
      <c r="BP78" s="11"/>
      <c r="BQ78" s="11"/>
      <c r="BR78" s="11"/>
      <c r="BS78" s="11"/>
    </row>
    <row r="79" ht="13.5" customHeight="1">
      <c r="A79" s="19" t="s">
        <v>226</v>
      </c>
      <c r="B79" s="19" t="s">
        <v>227</v>
      </c>
      <c r="C79" s="20" t="s">
        <v>88</v>
      </c>
      <c r="D79" s="21">
        <f>VLOOKUP($A79,'2024_PAPI_Indicators'!$A$2:$BL$183,COLUMN('2024_PAPI_Indicators'!B78),0)</f>
        <v>1.930790782</v>
      </c>
      <c r="E79" s="21">
        <f>VLOOKUP($A79,'2024_PAPI_Indicators'!$A$2:$BL$183,COLUMN('2024_PAPI_Indicators'!C78),0)</f>
        <v>2.175649405</v>
      </c>
      <c r="F79" s="21">
        <f>VLOOKUP($A79,'2024_PAPI_Indicators'!$A$2:$BL$183,COLUMN('2024_PAPI_Indicators'!D78),0)</f>
        <v>1.98532474</v>
      </c>
      <c r="G79" s="21">
        <f>VLOOKUP($A79,'2024_PAPI_Indicators'!$A$2:$BL$183,COLUMN('2024_PAPI_Indicators'!E78),0)</f>
        <v>2.116323948</v>
      </c>
      <c r="H79" s="21">
        <f>VLOOKUP($A79,'2024_PAPI_Indicators'!$A$2:$BL$183,COLUMN('2024_PAPI_Indicators'!F78),0)</f>
        <v>1.975373268</v>
      </c>
      <c r="I79" s="21">
        <f>VLOOKUP($A79,'2024_PAPI_Indicators'!$A$2:$BL$183,COLUMN('2024_PAPI_Indicators'!G78),0)</f>
        <v>1.963783979</v>
      </c>
      <c r="J79" s="21">
        <f>VLOOKUP($A79,'2024_PAPI_Indicators'!$A$2:$BL$183,COLUMN('2024_PAPI_Indicators'!H78),0)</f>
        <v>2.052858114</v>
      </c>
      <c r="K79" s="21">
        <f>VLOOKUP($A79,'2024_PAPI_Indicators'!$A$2:$BL$183,COLUMN('2024_PAPI_Indicators'!I78),0)</f>
        <v>1.995272994</v>
      </c>
      <c r="L79" s="21">
        <f>VLOOKUP($A79,'2024_PAPI_Indicators'!$A$2:$BL$183,COLUMN('2024_PAPI_Indicators'!J78),0)</f>
        <v>2.062661409</v>
      </c>
      <c r="M79" s="21">
        <f>VLOOKUP($A79,'2024_PAPI_Indicators'!$A$2:$BL$183,COLUMN('2024_PAPI_Indicators'!K78),0)</f>
        <v>2.059460163</v>
      </c>
      <c r="N79" s="21">
        <f>VLOOKUP($A79,'2024_PAPI_Indicators'!$A$2:$BL$183,COLUMN('2024_PAPI_Indicators'!L78),0)</f>
        <v>2.004934072</v>
      </c>
      <c r="O79" s="21">
        <f>VLOOKUP($A79,'2024_PAPI_Indicators'!$A$2:$BL$183,COLUMN('2024_PAPI_Indicators'!M78),0)</f>
        <v>2.105455637</v>
      </c>
      <c r="P79" s="21">
        <f>VLOOKUP($A79,'2024_PAPI_Indicators'!$A$2:$BL$183,COLUMN('2024_PAPI_Indicators'!N78),0)</f>
        <v>2.072702408</v>
      </c>
      <c r="Q79" s="21">
        <f>VLOOKUP($A79,'2024_PAPI_Indicators'!$A$2:$BL$183,COLUMN('2024_PAPI_Indicators'!O78),0)</f>
        <v>2.259832621</v>
      </c>
      <c r="R79" s="21">
        <f>VLOOKUP($A79,'2024_PAPI_Indicators'!$A$2:$BL$183,COLUMN('2024_PAPI_Indicators'!P78),0)</f>
        <v>2.075370789</v>
      </c>
      <c r="S79" s="21">
        <f>VLOOKUP($A79,'2024_PAPI_Indicators'!$A$2:$BL$183,COLUMN('2024_PAPI_Indicators'!Q78),0)</f>
        <v>2.204752922</v>
      </c>
      <c r="T79" s="22" t="str">
        <f>VLOOKUP($A79,'2024_PAPI_Indicators'!$A$2:$BL$183,COLUMN('2024_PAPI_Indicators'!R78),0)</f>
        <v/>
      </c>
      <c r="U79" s="21">
        <f>VLOOKUP($A79,'2024_PAPI_Indicators'!$A$2:$BL$183,COLUMN('2024_PAPI_Indicators'!S78),0)</f>
        <v>2.010232449</v>
      </c>
      <c r="V79" s="21">
        <f>VLOOKUP($A79,'2024_PAPI_Indicators'!$A$2:$BL$183,COLUMN('2024_PAPI_Indicators'!T78),0)</f>
        <v>1.973585725</v>
      </c>
      <c r="W79" s="21">
        <f>VLOOKUP($A79,'2024_PAPI_Indicators'!$A$2:$BL$183,COLUMN('2024_PAPI_Indicators'!U78),0)</f>
        <v>1.896660686</v>
      </c>
      <c r="X79" s="21">
        <f>VLOOKUP($A79,'2024_PAPI_Indicators'!$A$2:$BL$183,COLUMN('2024_PAPI_Indicators'!V78),0)</f>
        <v>2.056186199</v>
      </c>
      <c r="Y79" s="21">
        <f>VLOOKUP($A79,'2024_PAPI_Indicators'!$A$2:$BL$183,COLUMN('2024_PAPI_Indicators'!W78),0)</f>
        <v>2.023946524</v>
      </c>
      <c r="Z79" s="21">
        <f>VLOOKUP($A79,'2024_PAPI_Indicators'!$A$2:$BL$183,COLUMN('2024_PAPI_Indicators'!X78),0)</f>
        <v>1.942673922</v>
      </c>
      <c r="AA79" s="21">
        <f>VLOOKUP($A79,'2024_PAPI_Indicators'!$A$2:$BL$183,COLUMN('2024_PAPI_Indicators'!Y78),0)</f>
        <v>2.017341137</v>
      </c>
      <c r="AB79" s="21">
        <f>VLOOKUP($A79,'2024_PAPI_Indicators'!$A$2:$BL$183,COLUMN('2024_PAPI_Indicators'!Z78),0)</f>
        <v>2.063091755</v>
      </c>
      <c r="AC79" s="21">
        <f>VLOOKUP($A79,'2024_PAPI_Indicators'!$A$2:$BL$183,COLUMN('2024_PAPI_Indicators'!AA78),0)</f>
        <v>2.097083807</v>
      </c>
      <c r="AD79" s="21">
        <f>VLOOKUP($A79,'2024_PAPI_Indicators'!$A$2:$BL$183,COLUMN('2024_PAPI_Indicators'!AB78),0)</f>
        <v>2.015239</v>
      </c>
      <c r="AE79" s="21">
        <f>VLOOKUP($A79,'2024_PAPI_Indicators'!$A$2:$BL$183,COLUMN('2024_PAPI_Indicators'!AC78),0)</f>
        <v>2.050163507</v>
      </c>
      <c r="AF79" s="21">
        <f>VLOOKUP($A79,'2024_PAPI_Indicators'!$A$2:$BL$183,COLUMN('2024_PAPI_Indicators'!AD78),0)</f>
        <v>2.000801325</v>
      </c>
      <c r="AG79" s="21">
        <f>VLOOKUP($A79,'2024_PAPI_Indicators'!$A$2:$BL$183,COLUMN('2024_PAPI_Indicators'!AE78),0)</f>
        <v>2.13096571</v>
      </c>
      <c r="AH79" s="21">
        <f>VLOOKUP($A79,'2024_PAPI_Indicators'!$A$2:$BL$183,COLUMN('2024_PAPI_Indicators'!AF78),0)</f>
        <v>2.149488688</v>
      </c>
      <c r="AI79" s="21">
        <f>VLOOKUP($A79,'2024_PAPI_Indicators'!$A$2:$BL$183,COLUMN('2024_PAPI_Indicators'!AG78),0)</f>
        <v>2.02272892</v>
      </c>
      <c r="AJ79" s="21">
        <f>VLOOKUP($A79,'2024_PAPI_Indicators'!$A$2:$BL$183,COLUMN('2024_PAPI_Indicators'!AH78),0)</f>
        <v>1.953703046</v>
      </c>
      <c r="AK79" s="21">
        <f>VLOOKUP($A79,'2024_PAPI_Indicators'!$A$2:$BL$183,COLUMN('2024_PAPI_Indicators'!AI78),0)</f>
        <v>2.059051514</v>
      </c>
      <c r="AL79" s="21">
        <f>VLOOKUP($A79,'2024_PAPI_Indicators'!$A$2:$BL$183,COLUMN('2024_PAPI_Indicators'!AJ78),0)</f>
        <v>2.11258316</v>
      </c>
      <c r="AM79" s="21">
        <f>VLOOKUP($A79,'2024_PAPI_Indicators'!$A$2:$BL$183,COLUMN('2024_PAPI_Indicators'!AK78),0)</f>
        <v>2.089795589</v>
      </c>
      <c r="AN79" s="21">
        <f>VLOOKUP($A79,'2024_PAPI_Indicators'!$A$2:$BL$183,COLUMN('2024_PAPI_Indicators'!AL78),0)</f>
        <v>2.082639217</v>
      </c>
      <c r="AO79" s="21">
        <f>VLOOKUP($A79,'2024_PAPI_Indicators'!$A$2:$BL$183,COLUMN('2024_PAPI_Indicators'!AM78),0)</f>
        <v>2.19446063</v>
      </c>
      <c r="AP79" s="21">
        <f>VLOOKUP($A79,'2024_PAPI_Indicators'!$A$2:$BL$183,COLUMN('2024_PAPI_Indicators'!AN78),0)</f>
        <v>2.218219995</v>
      </c>
      <c r="AQ79" s="21">
        <f>VLOOKUP($A79,'2024_PAPI_Indicators'!$A$2:$BL$183,COLUMN('2024_PAPI_Indicators'!AO78),0)</f>
        <v>1.92918396</v>
      </c>
      <c r="AR79" s="21">
        <f>VLOOKUP($A79,'2024_PAPI_Indicators'!$A$2:$BL$183,COLUMN('2024_PAPI_Indicators'!AP78),0)</f>
        <v>2.049600601</v>
      </c>
      <c r="AS79" s="21">
        <f>VLOOKUP($A79,'2024_PAPI_Indicators'!$A$2:$BL$183,COLUMN('2024_PAPI_Indicators'!AQ78),0)</f>
        <v>2.043165207</v>
      </c>
      <c r="AT79" s="21">
        <f>VLOOKUP($A79,'2024_PAPI_Indicators'!$A$2:$BL$183,COLUMN('2024_PAPI_Indicators'!AR78),0)</f>
        <v>1.967510939</v>
      </c>
      <c r="AU79" s="21">
        <f>VLOOKUP($A79,'2024_PAPI_Indicators'!$A$2:$BL$183,COLUMN('2024_PAPI_Indicators'!AS78),0)</f>
        <v>1.852795362</v>
      </c>
      <c r="AV79" s="21">
        <f>VLOOKUP($A79,'2024_PAPI_Indicators'!$A$2:$BL$183,COLUMN('2024_PAPI_Indicators'!AT78),0)</f>
        <v>1.940194726</v>
      </c>
      <c r="AW79" s="21">
        <f>VLOOKUP($A79,'2024_PAPI_Indicators'!$A$2:$BL$183,COLUMN('2024_PAPI_Indicators'!AU78),0)</f>
        <v>2.285201788</v>
      </c>
      <c r="AX79" s="21">
        <f>VLOOKUP($A79,'2024_PAPI_Indicators'!$A$2:$BL$183,COLUMN('2024_PAPI_Indicators'!AV78),0)</f>
        <v>2.176782131</v>
      </c>
      <c r="AY79" s="21">
        <f>VLOOKUP($A79,'2024_PAPI_Indicators'!$A$2:$BL$183,COLUMN('2024_PAPI_Indicators'!AW78),0)</f>
        <v>2.009380341</v>
      </c>
      <c r="AZ79" s="21">
        <f>VLOOKUP($A79,'2024_PAPI_Indicators'!$A$2:$BL$183,COLUMN('2024_PAPI_Indicators'!AX78),0)</f>
        <v>2.258069277</v>
      </c>
      <c r="BA79" s="21">
        <f>VLOOKUP($A79,'2024_PAPI_Indicators'!$A$2:$BL$183,COLUMN('2024_PAPI_Indicators'!AY78),0)</f>
        <v>2.004909515</v>
      </c>
      <c r="BB79" s="21">
        <f>VLOOKUP($A79,'2024_PAPI_Indicators'!$A$2:$BL$183,COLUMN('2024_PAPI_Indicators'!AZ78),0)</f>
        <v>2.074047089</v>
      </c>
      <c r="BC79" s="22" t="str">
        <f>VLOOKUP($A79,'2024_PAPI_Indicators'!$A$2:$BL$183,COLUMN('2024_PAPI_Indicators'!BA78),0)</f>
        <v/>
      </c>
      <c r="BD79" s="21">
        <f>VLOOKUP($A79,'2024_PAPI_Indicators'!$A$2:$BL$183,COLUMN('2024_PAPI_Indicators'!BB78),0)</f>
        <v>2.024017811</v>
      </c>
      <c r="BE79" s="21">
        <f>VLOOKUP($A79,'2024_PAPI_Indicators'!$A$2:$BL$183,COLUMN('2024_PAPI_Indicators'!BC78),0)</f>
        <v>2.026926756</v>
      </c>
      <c r="BF79" s="21">
        <f>VLOOKUP($A79,'2024_PAPI_Indicators'!$A$2:$BL$183,COLUMN('2024_PAPI_Indicators'!BD78),0)</f>
        <v>2.071412563</v>
      </c>
      <c r="BG79" s="21">
        <f>VLOOKUP($A79,'2024_PAPI_Indicators'!$A$2:$BL$183,COLUMN('2024_PAPI_Indicators'!BE78),0)</f>
        <v>2.036436081</v>
      </c>
      <c r="BH79" s="21">
        <f>VLOOKUP($A79,'2024_PAPI_Indicators'!$A$2:$BL$183,COLUMN('2024_PAPI_Indicators'!BF78),0)</f>
        <v>2.159324646</v>
      </c>
      <c r="BI79" s="21">
        <f>VLOOKUP($A79,'2024_PAPI_Indicators'!$A$2:$BL$183,COLUMN('2024_PAPI_Indicators'!BG78),0)</f>
        <v>1.861501217</v>
      </c>
      <c r="BJ79" s="21">
        <f>VLOOKUP($A79,'2024_PAPI_Indicators'!$A$2:$BL$183,COLUMN('2024_PAPI_Indicators'!BH78),0)</f>
        <v>2.015650272</v>
      </c>
      <c r="BK79" s="21">
        <f>VLOOKUP($A79,'2024_PAPI_Indicators'!$A$2:$BL$183,COLUMN('2024_PAPI_Indicators'!BI78),0)</f>
        <v>2.097213745</v>
      </c>
      <c r="BL79" s="21">
        <f>VLOOKUP($A79,'2024_PAPI_Indicators'!$A$2:$BL$183,COLUMN('2024_PAPI_Indicators'!BJ78),0)</f>
        <v>2.252379179</v>
      </c>
      <c r="BM79" s="21">
        <f>VLOOKUP($A79,'2024_PAPI_Indicators'!$A$2:$BL$183,COLUMN('2024_PAPI_Indicators'!BK78),0)</f>
        <v>2.154608011</v>
      </c>
      <c r="BN79" s="21">
        <f>VLOOKUP($A79,'2024_PAPI_Indicators'!$A$2:$BL$183,COLUMN('2024_PAPI_Indicators'!BL78),0)</f>
        <v>2.178069353</v>
      </c>
      <c r="BO79" s="23"/>
      <c r="BP79" s="23"/>
      <c r="BQ79" s="23"/>
      <c r="BR79" s="23"/>
      <c r="BS79" s="23"/>
    </row>
    <row r="80" ht="13.5" customHeight="1">
      <c r="A80" s="11" t="s">
        <v>228</v>
      </c>
      <c r="B80" s="29" t="s">
        <v>229</v>
      </c>
      <c r="C80" s="12" t="s">
        <v>83</v>
      </c>
      <c r="D80" s="24">
        <f>VLOOKUP($A80,'2024_PAPI_Indicators'!$A$2:$BL$183,COLUMN('2024_PAPI_Indicators'!B79),0)</f>
        <v>0.6573621035</v>
      </c>
      <c r="E80" s="24">
        <f>VLOOKUP($A80,'2024_PAPI_Indicators'!$A$2:$BL$183,COLUMN('2024_PAPI_Indicators'!C79),0)</f>
        <v>0.7765926123</v>
      </c>
      <c r="F80" s="24">
        <f>VLOOKUP($A80,'2024_PAPI_Indicators'!$A$2:$BL$183,COLUMN('2024_PAPI_Indicators'!D79),0)</f>
        <v>0.6670713425</v>
      </c>
      <c r="G80" s="24">
        <f>VLOOKUP($A80,'2024_PAPI_Indicators'!$A$2:$BL$183,COLUMN('2024_PAPI_Indicators'!E79),0)</f>
        <v>0.695995152</v>
      </c>
      <c r="H80" s="24">
        <f>VLOOKUP($A80,'2024_PAPI_Indicators'!$A$2:$BL$183,COLUMN('2024_PAPI_Indicators'!F79),0)</f>
        <v>0.6330776215</v>
      </c>
      <c r="I80" s="24">
        <f>VLOOKUP($A80,'2024_PAPI_Indicators'!$A$2:$BL$183,COLUMN('2024_PAPI_Indicators'!G79),0)</f>
        <v>0.6364871264</v>
      </c>
      <c r="J80" s="24">
        <f>VLOOKUP($A80,'2024_PAPI_Indicators'!$A$2:$BL$183,COLUMN('2024_PAPI_Indicators'!H79),0)</f>
        <v>0.6825680137</v>
      </c>
      <c r="K80" s="24">
        <f>VLOOKUP($A80,'2024_PAPI_Indicators'!$A$2:$BL$183,COLUMN('2024_PAPI_Indicators'!I79),0)</f>
        <v>0.6616156101</v>
      </c>
      <c r="L80" s="24">
        <f>VLOOKUP($A80,'2024_PAPI_Indicators'!$A$2:$BL$183,COLUMN('2024_PAPI_Indicators'!J79),0)</f>
        <v>0.6586563587</v>
      </c>
      <c r="M80" s="24">
        <f>VLOOKUP($A80,'2024_PAPI_Indicators'!$A$2:$BL$183,COLUMN('2024_PAPI_Indicators'!K79),0)</f>
        <v>0.7039987445</v>
      </c>
      <c r="N80" s="24">
        <f>VLOOKUP($A80,'2024_PAPI_Indicators'!$A$2:$BL$183,COLUMN('2024_PAPI_Indicators'!L79),0)</f>
        <v>0.6503075957</v>
      </c>
      <c r="O80" s="24">
        <f>VLOOKUP($A80,'2024_PAPI_Indicators'!$A$2:$BL$183,COLUMN('2024_PAPI_Indicators'!M79),0)</f>
        <v>0.658570528</v>
      </c>
      <c r="P80" s="24">
        <f>VLOOKUP($A80,'2024_PAPI_Indicators'!$A$2:$BL$183,COLUMN('2024_PAPI_Indicators'!N79),0)</f>
        <v>0.7220589519</v>
      </c>
      <c r="Q80" s="24">
        <f>VLOOKUP($A80,'2024_PAPI_Indicators'!$A$2:$BL$183,COLUMN('2024_PAPI_Indicators'!O79),0)</f>
        <v>0.8435969949</v>
      </c>
      <c r="R80" s="24">
        <f>VLOOKUP($A80,'2024_PAPI_Indicators'!$A$2:$BL$183,COLUMN('2024_PAPI_Indicators'!P79),0)</f>
        <v>0.6603592038</v>
      </c>
      <c r="S80" s="24">
        <f>VLOOKUP($A80,'2024_PAPI_Indicators'!$A$2:$BL$183,COLUMN('2024_PAPI_Indicators'!Q79),0)</f>
        <v>0.7828052044</v>
      </c>
      <c r="T80" s="25" t="str">
        <f>VLOOKUP($A80,'2024_PAPI_Indicators'!$A$2:$BL$183,COLUMN('2024_PAPI_Indicators'!R79),0)</f>
        <v/>
      </c>
      <c r="U80" s="24">
        <f>VLOOKUP($A80,'2024_PAPI_Indicators'!$A$2:$BL$183,COLUMN('2024_PAPI_Indicators'!S79),0)</f>
        <v>0.6156660914</v>
      </c>
      <c r="V80" s="24">
        <f>VLOOKUP($A80,'2024_PAPI_Indicators'!$A$2:$BL$183,COLUMN('2024_PAPI_Indicators'!T79),0)</f>
        <v>0.6782221794</v>
      </c>
      <c r="W80" s="24">
        <f>VLOOKUP($A80,'2024_PAPI_Indicators'!$A$2:$BL$183,COLUMN('2024_PAPI_Indicators'!U79),0)</f>
        <v>0.6249825954</v>
      </c>
      <c r="X80" s="24">
        <f>VLOOKUP($A80,'2024_PAPI_Indicators'!$A$2:$BL$183,COLUMN('2024_PAPI_Indicators'!V79),0)</f>
        <v>0.6596176624</v>
      </c>
      <c r="Y80" s="24">
        <f>VLOOKUP($A80,'2024_PAPI_Indicators'!$A$2:$BL$183,COLUMN('2024_PAPI_Indicators'!W79),0)</f>
        <v>0.6539045572</v>
      </c>
      <c r="Z80" s="24">
        <f>VLOOKUP($A80,'2024_PAPI_Indicators'!$A$2:$BL$183,COLUMN('2024_PAPI_Indicators'!X79),0)</f>
        <v>0.6215671897</v>
      </c>
      <c r="AA80" s="24">
        <f>VLOOKUP($A80,'2024_PAPI_Indicators'!$A$2:$BL$183,COLUMN('2024_PAPI_Indicators'!Y79),0)</f>
        <v>0.638702333</v>
      </c>
      <c r="AB80" s="24">
        <f>VLOOKUP($A80,'2024_PAPI_Indicators'!$A$2:$BL$183,COLUMN('2024_PAPI_Indicators'!Z79),0)</f>
        <v>0.6792355776</v>
      </c>
      <c r="AC80" s="24">
        <f>VLOOKUP($A80,'2024_PAPI_Indicators'!$A$2:$BL$183,COLUMN('2024_PAPI_Indicators'!AA79),0)</f>
        <v>0.7142811418</v>
      </c>
      <c r="AD80" s="24">
        <f>VLOOKUP($A80,'2024_PAPI_Indicators'!$A$2:$BL$183,COLUMN('2024_PAPI_Indicators'!AB79),0)</f>
        <v>0.6506522298</v>
      </c>
      <c r="AE80" s="24">
        <f>VLOOKUP($A80,'2024_PAPI_Indicators'!$A$2:$BL$183,COLUMN('2024_PAPI_Indicators'!AC79),0)</f>
        <v>0.6585980654</v>
      </c>
      <c r="AF80" s="24">
        <f>VLOOKUP($A80,'2024_PAPI_Indicators'!$A$2:$BL$183,COLUMN('2024_PAPI_Indicators'!AD79),0)</f>
        <v>0.609518826</v>
      </c>
      <c r="AG80" s="24">
        <f>VLOOKUP($A80,'2024_PAPI_Indicators'!$A$2:$BL$183,COLUMN('2024_PAPI_Indicators'!AE79),0)</f>
        <v>0.7333920598</v>
      </c>
      <c r="AH80" s="24">
        <f>VLOOKUP($A80,'2024_PAPI_Indicators'!$A$2:$BL$183,COLUMN('2024_PAPI_Indicators'!AF79),0)</f>
        <v>0.7733079791</v>
      </c>
      <c r="AI80" s="24">
        <f>VLOOKUP($A80,'2024_PAPI_Indicators'!$A$2:$BL$183,COLUMN('2024_PAPI_Indicators'!AG79),0)</f>
        <v>0.7280393839</v>
      </c>
      <c r="AJ80" s="24">
        <f>VLOOKUP($A80,'2024_PAPI_Indicators'!$A$2:$BL$183,COLUMN('2024_PAPI_Indicators'!AH79),0)</f>
        <v>0.665935576</v>
      </c>
      <c r="AK80" s="24">
        <f>VLOOKUP($A80,'2024_PAPI_Indicators'!$A$2:$BL$183,COLUMN('2024_PAPI_Indicators'!AI79),0)</f>
        <v>0.7160614729</v>
      </c>
      <c r="AL80" s="24">
        <f>VLOOKUP($A80,'2024_PAPI_Indicators'!$A$2:$BL$183,COLUMN('2024_PAPI_Indicators'!AJ79),0)</f>
        <v>0.7544077635</v>
      </c>
      <c r="AM80" s="24">
        <f>VLOOKUP($A80,'2024_PAPI_Indicators'!$A$2:$BL$183,COLUMN('2024_PAPI_Indicators'!AK79),0)</f>
        <v>0.7215846181</v>
      </c>
      <c r="AN80" s="24">
        <f>VLOOKUP($A80,'2024_PAPI_Indicators'!$A$2:$BL$183,COLUMN('2024_PAPI_Indicators'!AL79),0)</f>
        <v>0.7274786234</v>
      </c>
      <c r="AO80" s="24">
        <f>VLOOKUP($A80,'2024_PAPI_Indicators'!$A$2:$BL$183,COLUMN('2024_PAPI_Indicators'!AM79),0)</f>
        <v>0.7927666903</v>
      </c>
      <c r="AP80" s="24">
        <f>VLOOKUP($A80,'2024_PAPI_Indicators'!$A$2:$BL$183,COLUMN('2024_PAPI_Indicators'!AN79),0)</f>
        <v>0.7876442075</v>
      </c>
      <c r="AQ80" s="24">
        <f>VLOOKUP($A80,'2024_PAPI_Indicators'!$A$2:$BL$183,COLUMN('2024_PAPI_Indicators'!AO79),0)</f>
        <v>0.623244524</v>
      </c>
      <c r="AR80" s="24">
        <f>VLOOKUP($A80,'2024_PAPI_Indicators'!$A$2:$BL$183,COLUMN('2024_PAPI_Indicators'!AP79),0)</f>
        <v>0.7129797935</v>
      </c>
      <c r="AS80" s="24">
        <f>VLOOKUP($A80,'2024_PAPI_Indicators'!$A$2:$BL$183,COLUMN('2024_PAPI_Indicators'!AQ79),0)</f>
        <v>0.7026626468</v>
      </c>
      <c r="AT80" s="24">
        <f>VLOOKUP($A80,'2024_PAPI_Indicators'!$A$2:$BL$183,COLUMN('2024_PAPI_Indicators'!AR79),0)</f>
        <v>0.6478996873</v>
      </c>
      <c r="AU80" s="24">
        <f>VLOOKUP($A80,'2024_PAPI_Indicators'!$A$2:$BL$183,COLUMN('2024_PAPI_Indicators'!AS79),0)</f>
        <v>0.5746171474</v>
      </c>
      <c r="AV80" s="24">
        <f>VLOOKUP($A80,'2024_PAPI_Indicators'!$A$2:$BL$183,COLUMN('2024_PAPI_Indicators'!AT79),0)</f>
        <v>0.6299694777</v>
      </c>
      <c r="AW80" s="24">
        <f>VLOOKUP($A80,'2024_PAPI_Indicators'!$A$2:$BL$183,COLUMN('2024_PAPI_Indicators'!AU79),0)</f>
        <v>0.8919170499</v>
      </c>
      <c r="AX80" s="24">
        <f>VLOOKUP($A80,'2024_PAPI_Indicators'!$A$2:$BL$183,COLUMN('2024_PAPI_Indicators'!AV79),0)</f>
        <v>0.7999445796</v>
      </c>
      <c r="AY80" s="24">
        <f>VLOOKUP($A80,'2024_PAPI_Indicators'!$A$2:$BL$183,COLUMN('2024_PAPI_Indicators'!AW79),0)</f>
        <v>0.6769847274</v>
      </c>
      <c r="AZ80" s="24">
        <f>VLOOKUP($A80,'2024_PAPI_Indicators'!$A$2:$BL$183,COLUMN('2024_PAPI_Indicators'!AX79),0)</f>
        <v>0.84157902</v>
      </c>
      <c r="BA80" s="24">
        <f>VLOOKUP($A80,'2024_PAPI_Indicators'!$A$2:$BL$183,COLUMN('2024_PAPI_Indicators'!AY79),0)</f>
        <v>0.7170423269</v>
      </c>
      <c r="BB80" s="24">
        <f>VLOOKUP($A80,'2024_PAPI_Indicators'!$A$2:$BL$183,COLUMN('2024_PAPI_Indicators'!AZ79),0)</f>
        <v>0.7212631702</v>
      </c>
      <c r="BC80" s="25" t="str">
        <f>VLOOKUP($A80,'2024_PAPI_Indicators'!$A$2:$BL$183,COLUMN('2024_PAPI_Indicators'!BA79),0)</f>
        <v/>
      </c>
      <c r="BD80" s="24">
        <f>VLOOKUP($A80,'2024_PAPI_Indicators'!$A$2:$BL$183,COLUMN('2024_PAPI_Indicators'!BB79),0)</f>
        <v>0.7162145972</v>
      </c>
      <c r="BE80" s="24">
        <f>VLOOKUP($A80,'2024_PAPI_Indicators'!$A$2:$BL$183,COLUMN('2024_PAPI_Indicators'!BC79),0)</f>
        <v>0.7205251455</v>
      </c>
      <c r="BF80" s="24">
        <f>VLOOKUP($A80,'2024_PAPI_Indicators'!$A$2:$BL$183,COLUMN('2024_PAPI_Indicators'!BD79),0)</f>
        <v>0.7252483964</v>
      </c>
      <c r="BG80" s="24">
        <f>VLOOKUP($A80,'2024_PAPI_Indicators'!$A$2:$BL$183,COLUMN('2024_PAPI_Indicators'!BE79),0)</f>
        <v>0.6916606426</v>
      </c>
      <c r="BH80" s="24">
        <f>VLOOKUP($A80,'2024_PAPI_Indicators'!$A$2:$BL$183,COLUMN('2024_PAPI_Indicators'!BF79),0)</f>
        <v>0.7724545002</v>
      </c>
      <c r="BI80" s="24">
        <f>VLOOKUP($A80,'2024_PAPI_Indicators'!$A$2:$BL$183,COLUMN('2024_PAPI_Indicators'!BG79),0)</f>
        <v>0.5804243088</v>
      </c>
      <c r="BJ80" s="24">
        <f>VLOOKUP($A80,'2024_PAPI_Indicators'!$A$2:$BL$183,COLUMN('2024_PAPI_Indicators'!BH79),0)</f>
        <v>0.7431952953</v>
      </c>
      <c r="BK80" s="24">
        <f>VLOOKUP($A80,'2024_PAPI_Indicators'!$A$2:$BL$183,COLUMN('2024_PAPI_Indicators'!BI79),0)</f>
        <v>0.7248729467</v>
      </c>
      <c r="BL80" s="24">
        <f>VLOOKUP($A80,'2024_PAPI_Indicators'!$A$2:$BL$183,COLUMN('2024_PAPI_Indicators'!BJ79),0)</f>
        <v>0.8311941624</v>
      </c>
      <c r="BM80" s="24">
        <f>VLOOKUP($A80,'2024_PAPI_Indicators'!$A$2:$BL$183,COLUMN('2024_PAPI_Indicators'!BK79),0)</f>
        <v>0.7866978049</v>
      </c>
      <c r="BN80" s="24">
        <f>VLOOKUP($A80,'2024_PAPI_Indicators'!$A$2:$BL$183,COLUMN('2024_PAPI_Indicators'!BL79),0)</f>
        <v>0.8152470589</v>
      </c>
      <c r="BO80" s="11"/>
      <c r="BP80" s="11"/>
      <c r="BQ80" s="11"/>
      <c r="BR80" s="11"/>
      <c r="BS80" s="11"/>
    </row>
    <row r="81" ht="13.5" customHeight="1">
      <c r="A81" s="11" t="s">
        <v>230</v>
      </c>
      <c r="B81" s="29" t="s">
        <v>231</v>
      </c>
      <c r="C81" s="12" t="s">
        <v>83</v>
      </c>
      <c r="D81" s="24">
        <f>VLOOKUP($A81,'2024_PAPI_Indicators'!$A$2:$BL$183,COLUMN('2024_PAPI_Indicators'!B80),0)</f>
        <v>0.6367200017</v>
      </c>
      <c r="E81" s="24">
        <f>VLOOKUP($A81,'2024_PAPI_Indicators'!$A$2:$BL$183,COLUMN('2024_PAPI_Indicators'!C80),0)</f>
        <v>0.8243241906</v>
      </c>
      <c r="F81" s="24">
        <f>VLOOKUP($A81,'2024_PAPI_Indicators'!$A$2:$BL$183,COLUMN('2024_PAPI_Indicators'!D80),0)</f>
        <v>0.680324614</v>
      </c>
      <c r="G81" s="24">
        <f>VLOOKUP($A81,'2024_PAPI_Indicators'!$A$2:$BL$183,COLUMN('2024_PAPI_Indicators'!E80),0)</f>
        <v>0.8333175778</v>
      </c>
      <c r="H81" s="24">
        <f>VLOOKUP($A81,'2024_PAPI_Indicators'!$A$2:$BL$183,COLUMN('2024_PAPI_Indicators'!F80),0)</f>
        <v>0.7044737935</v>
      </c>
      <c r="I81" s="24">
        <f>VLOOKUP($A81,'2024_PAPI_Indicators'!$A$2:$BL$183,COLUMN('2024_PAPI_Indicators'!G80),0)</f>
        <v>0.7049629688</v>
      </c>
      <c r="J81" s="24">
        <f>VLOOKUP($A81,'2024_PAPI_Indicators'!$A$2:$BL$183,COLUMN('2024_PAPI_Indicators'!H80),0)</f>
        <v>0.7510546446</v>
      </c>
      <c r="K81" s="24">
        <f>VLOOKUP($A81,'2024_PAPI_Indicators'!$A$2:$BL$183,COLUMN('2024_PAPI_Indicators'!I80),0)</f>
        <v>0.7248680592</v>
      </c>
      <c r="L81" s="24">
        <f>VLOOKUP($A81,'2024_PAPI_Indicators'!$A$2:$BL$183,COLUMN('2024_PAPI_Indicators'!J80),0)</f>
        <v>0.7988170981</v>
      </c>
      <c r="M81" s="24">
        <f>VLOOKUP($A81,'2024_PAPI_Indicators'!$A$2:$BL$183,COLUMN('2024_PAPI_Indicators'!K80),0)</f>
        <v>0.7654120326</v>
      </c>
      <c r="N81" s="24">
        <f>VLOOKUP($A81,'2024_PAPI_Indicators'!$A$2:$BL$183,COLUMN('2024_PAPI_Indicators'!L80),0)</f>
        <v>0.7411715388</v>
      </c>
      <c r="O81" s="24">
        <f>VLOOKUP($A81,'2024_PAPI_Indicators'!$A$2:$BL$183,COLUMN('2024_PAPI_Indicators'!M80),0)</f>
        <v>0.8514021635</v>
      </c>
      <c r="P81" s="24">
        <f>VLOOKUP($A81,'2024_PAPI_Indicators'!$A$2:$BL$183,COLUMN('2024_PAPI_Indicators'!N80),0)</f>
        <v>0.7423412204</v>
      </c>
      <c r="Q81" s="24">
        <f>VLOOKUP($A81,'2024_PAPI_Indicators'!$A$2:$BL$183,COLUMN('2024_PAPI_Indicators'!O80),0)</f>
        <v>0.8671153188</v>
      </c>
      <c r="R81" s="24">
        <f>VLOOKUP($A81,'2024_PAPI_Indicators'!$A$2:$BL$183,COLUMN('2024_PAPI_Indicators'!P80),0)</f>
        <v>0.7944999337</v>
      </c>
      <c r="S81" s="24">
        <f>VLOOKUP($A81,'2024_PAPI_Indicators'!$A$2:$BL$183,COLUMN('2024_PAPI_Indicators'!Q80),0)</f>
        <v>0.8497362733</v>
      </c>
      <c r="T81" s="25" t="str">
        <f>VLOOKUP($A81,'2024_PAPI_Indicators'!$A$2:$BL$183,COLUMN('2024_PAPI_Indicators'!R80),0)</f>
        <v/>
      </c>
      <c r="U81" s="24">
        <f>VLOOKUP($A81,'2024_PAPI_Indicators'!$A$2:$BL$183,COLUMN('2024_PAPI_Indicators'!S80),0)</f>
        <v>0.7490188479</v>
      </c>
      <c r="V81" s="24">
        <f>VLOOKUP($A81,'2024_PAPI_Indicators'!$A$2:$BL$183,COLUMN('2024_PAPI_Indicators'!T80),0)</f>
        <v>0.6744416356</v>
      </c>
      <c r="W81" s="24">
        <f>VLOOKUP($A81,'2024_PAPI_Indicators'!$A$2:$BL$183,COLUMN('2024_PAPI_Indicators'!U80),0)</f>
        <v>0.656983912</v>
      </c>
      <c r="X81" s="24">
        <f>VLOOKUP($A81,'2024_PAPI_Indicators'!$A$2:$BL$183,COLUMN('2024_PAPI_Indicators'!V80),0)</f>
        <v>0.7840614319</v>
      </c>
      <c r="Y81" s="24">
        <f>VLOOKUP($A81,'2024_PAPI_Indicators'!$A$2:$BL$183,COLUMN('2024_PAPI_Indicators'!W80),0)</f>
        <v>0.7392658591</v>
      </c>
      <c r="Z81" s="24">
        <f>VLOOKUP($A81,'2024_PAPI_Indicators'!$A$2:$BL$183,COLUMN('2024_PAPI_Indicators'!X80),0)</f>
        <v>0.6485674381</v>
      </c>
      <c r="AA81" s="24">
        <f>VLOOKUP($A81,'2024_PAPI_Indicators'!$A$2:$BL$183,COLUMN('2024_PAPI_Indicators'!Y80),0)</f>
        <v>0.7739481926</v>
      </c>
      <c r="AB81" s="24">
        <f>VLOOKUP($A81,'2024_PAPI_Indicators'!$A$2:$BL$183,COLUMN('2024_PAPI_Indicators'!Z80),0)</f>
        <v>0.7714203596</v>
      </c>
      <c r="AC81" s="24">
        <f>VLOOKUP($A81,'2024_PAPI_Indicators'!$A$2:$BL$183,COLUMN('2024_PAPI_Indicators'!AA80),0)</f>
        <v>0.7638992667</v>
      </c>
      <c r="AD81" s="24">
        <f>VLOOKUP($A81,'2024_PAPI_Indicators'!$A$2:$BL$183,COLUMN('2024_PAPI_Indicators'!AB80),0)</f>
        <v>0.7506005168</v>
      </c>
      <c r="AE81" s="24">
        <f>VLOOKUP($A81,'2024_PAPI_Indicators'!$A$2:$BL$183,COLUMN('2024_PAPI_Indicators'!AC80),0)</f>
        <v>0.7555139065</v>
      </c>
      <c r="AF81" s="24">
        <f>VLOOKUP($A81,'2024_PAPI_Indicators'!$A$2:$BL$183,COLUMN('2024_PAPI_Indicators'!AD80),0)</f>
        <v>0.7663965821</v>
      </c>
      <c r="AG81" s="24">
        <f>VLOOKUP($A81,'2024_PAPI_Indicators'!$A$2:$BL$183,COLUMN('2024_PAPI_Indicators'!AE80),0)</f>
        <v>0.7934630513</v>
      </c>
      <c r="AH81" s="24">
        <f>VLOOKUP($A81,'2024_PAPI_Indicators'!$A$2:$BL$183,COLUMN('2024_PAPI_Indicators'!AF80),0)</f>
        <v>0.7908399105</v>
      </c>
      <c r="AI81" s="24">
        <f>VLOOKUP($A81,'2024_PAPI_Indicators'!$A$2:$BL$183,COLUMN('2024_PAPI_Indicators'!AG80),0)</f>
        <v>0.6741365194</v>
      </c>
      <c r="AJ81" s="24">
        <f>VLOOKUP($A81,'2024_PAPI_Indicators'!$A$2:$BL$183,COLUMN('2024_PAPI_Indicators'!AH80),0)</f>
        <v>0.6663431525</v>
      </c>
      <c r="AK81" s="24">
        <f>VLOOKUP($A81,'2024_PAPI_Indicators'!$A$2:$BL$183,COLUMN('2024_PAPI_Indicators'!AI80),0)</f>
        <v>0.7207446694</v>
      </c>
      <c r="AL81" s="24">
        <f>VLOOKUP($A81,'2024_PAPI_Indicators'!$A$2:$BL$183,COLUMN('2024_PAPI_Indicators'!AJ80),0)</f>
        <v>0.7587245703</v>
      </c>
      <c r="AM81" s="24">
        <f>VLOOKUP($A81,'2024_PAPI_Indicators'!$A$2:$BL$183,COLUMN('2024_PAPI_Indicators'!AK80),0)</f>
        <v>0.7526049614</v>
      </c>
      <c r="AN81" s="24">
        <f>VLOOKUP($A81,'2024_PAPI_Indicators'!$A$2:$BL$183,COLUMN('2024_PAPI_Indicators'!AL80),0)</f>
        <v>0.7295052409</v>
      </c>
      <c r="AO81" s="24">
        <f>VLOOKUP($A81,'2024_PAPI_Indicators'!$A$2:$BL$183,COLUMN('2024_PAPI_Indicators'!AM80),0)</f>
        <v>0.8255988955</v>
      </c>
      <c r="AP81" s="24">
        <f>VLOOKUP($A81,'2024_PAPI_Indicators'!$A$2:$BL$183,COLUMN('2024_PAPI_Indicators'!AN80),0)</f>
        <v>0.8395811319</v>
      </c>
      <c r="AQ81" s="24">
        <f>VLOOKUP($A81,'2024_PAPI_Indicators'!$A$2:$BL$183,COLUMN('2024_PAPI_Indicators'!AO80),0)</f>
        <v>0.6531674862</v>
      </c>
      <c r="AR81" s="24">
        <f>VLOOKUP($A81,'2024_PAPI_Indicators'!$A$2:$BL$183,COLUMN('2024_PAPI_Indicators'!AP80),0)</f>
        <v>0.7106759548</v>
      </c>
      <c r="AS81" s="24">
        <f>VLOOKUP($A81,'2024_PAPI_Indicators'!$A$2:$BL$183,COLUMN('2024_PAPI_Indicators'!AQ80),0)</f>
        <v>0.7344071269</v>
      </c>
      <c r="AT81" s="24">
        <f>VLOOKUP($A81,'2024_PAPI_Indicators'!$A$2:$BL$183,COLUMN('2024_PAPI_Indicators'!AR80),0)</f>
        <v>0.6932134032</v>
      </c>
      <c r="AU81" s="24">
        <f>VLOOKUP($A81,'2024_PAPI_Indicators'!$A$2:$BL$183,COLUMN('2024_PAPI_Indicators'!AS80),0)</f>
        <v>0.5957695246</v>
      </c>
      <c r="AV81" s="24">
        <f>VLOOKUP($A81,'2024_PAPI_Indicators'!$A$2:$BL$183,COLUMN('2024_PAPI_Indicators'!AT80),0)</f>
        <v>0.6434392333</v>
      </c>
      <c r="AW81" s="24">
        <f>VLOOKUP($A81,'2024_PAPI_Indicators'!$A$2:$BL$183,COLUMN('2024_PAPI_Indicators'!AU80),0)</f>
        <v>0.830342114</v>
      </c>
      <c r="AX81" s="24">
        <f>VLOOKUP($A81,'2024_PAPI_Indicators'!$A$2:$BL$183,COLUMN('2024_PAPI_Indicators'!AV80),0)</f>
        <v>0.7825267315</v>
      </c>
      <c r="AY81" s="24">
        <f>VLOOKUP($A81,'2024_PAPI_Indicators'!$A$2:$BL$183,COLUMN('2024_PAPI_Indicators'!AW80),0)</f>
        <v>0.705531776</v>
      </c>
      <c r="AZ81" s="24">
        <f>VLOOKUP($A81,'2024_PAPI_Indicators'!$A$2:$BL$183,COLUMN('2024_PAPI_Indicators'!AX80),0)</f>
        <v>0.8421352506</v>
      </c>
      <c r="BA81" s="24">
        <f>VLOOKUP($A81,'2024_PAPI_Indicators'!$A$2:$BL$183,COLUMN('2024_PAPI_Indicators'!AY80),0)</f>
        <v>0.657884717</v>
      </c>
      <c r="BB81" s="24">
        <f>VLOOKUP($A81,'2024_PAPI_Indicators'!$A$2:$BL$183,COLUMN('2024_PAPI_Indicators'!AZ80),0)</f>
        <v>0.7318125367</v>
      </c>
      <c r="BC81" s="25" t="str">
        <f>VLOOKUP($A81,'2024_PAPI_Indicators'!$A$2:$BL$183,COLUMN('2024_PAPI_Indicators'!BA80),0)</f>
        <v/>
      </c>
      <c r="BD81" s="24">
        <f>VLOOKUP($A81,'2024_PAPI_Indicators'!$A$2:$BL$183,COLUMN('2024_PAPI_Indicators'!BB80),0)</f>
        <v>0.6562880278</v>
      </c>
      <c r="BE81" s="24">
        <f>VLOOKUP($A81,'2024_PAPI_Indicators'!$A$2:$BL$183,COLUMN('2024_PAPI_Indicators'!BC80),0)</f>
        <v>0.6697931886</v>
      </c>
      <c r="BF81" s="24">
        <f>VLOOKUP($A81,'2024_PAPI_Indicators'!$A$2:$BL$183,COLUMN('2024_PAPI_Indicators'!BD80),0)</f>
        <v>0.7247130275</v>
      </c>
      <c r="BG81" s="24">
        <f>VLOOKUP($A81,'2024_PAPI_Indicators'!$A$2:$BL$183,COLUMN('2024_PAPI_Indicators'!BE80),0)</f>
        <v>0.690957427</v>
      </c>
      <c r="BH81" s="24">
        <f>VLOOKUP($A81,'2024_PAPI_Indicators'!$A$2:$BL$183,COLUMN('2024_PAPI_Indicators'!BF80),0)</f>
        <v>0.7737390995</v>
      </c>
      <c r="BI81" s="24">
        <f>VLOOKUP($A81,'2024_PAPI_Indicators'!$A$2:$BL$183,COLUMN('2024_PAPI_Indicators'!BG80),0)</f>
        <v>0.6000827551</v>
      </c>
      <c r="BJ81" s="24">
        <f>VLOOKUP($A81,'2024_PAPI_Indicators'!$A$2:$BL$183,COLUMN('2024_PAPI_Indicators'!BH80),0)</f>
        <v>0.6450533271</v>
      </c>
      <c r="BK81" s="24">
        <f>VLOOKUP($A81,'2024_PAPI_Indicators'!$A$2:$BL$183,COLUMN('2024_PAPI_Indicators'!BI80),0)</f>
        <v>0.7512848377</v>
      </c>
      <c r="BL81" s="24">
        <f>VLOOKUP($A81,'2024_PAPI_Indicators'!$A$2:$BL$183,COLUMN('2024_PAPI_Indicators'!BJ80),0)</f>
        <v>0.838644743</v>
      </c>
      <c r="BM81" s="24">
        <f>VLOOKUP($A81,'2024_PAPI_Indicators'!$A$2:$BL$183,COLUMN('2024_PAPI_Indicators'!BK80),0)</f>
        <v>0.758810997</v>
      </c>
      <c r="BN81" s="24">
        <f>VLOOKUP($A81,'2024_PAPI_Indicators'!$A$2:$BL$183,COLUMN('2024_PAPI_Indicators'!BL80),0)</f>
        <v>0.7612901926</v>
      </c>
      <c r="BO81" s="11"/>
      <c r="BP81" s="11"/>
      <c r="BQ81" s="11"/>
      <c r="BR81" s="11"/>
      <c r="BS81" s="11"/>
    </row>
    <row r="82" ht="13.5" customHeight="1">
      <c r="A82" s="19" t="s">
        <v>232</v>
      </c>
      <c r="B82" s="19" t="s">
        <v>233</v>
      </c>
      <c r="C82" s="20" t="s">
        <v>88</v>
      </c>
      <c r="D82" s="21">
        <f>VLOOKUP($A82,'2024_PAPI_Indicators'!$A$2:$BL$183,COLUMN('2024_PAPI_Indicators'!B81),0)</f>
        <v>1.139920712</v>
      </c>
      <c r="E82" s="21">
        <f>VLOOKUP($A82,'2024_PAPI_Indicators'!$A$2:$BL$183,COLUMN('2024_PAPI_Indicators'!C81),0)</f>
        <v>1.244647861</v>
      </c>
      <c r="F82" s="21">
        <f>VLOOKUP($A82,'2024_PAPI_Indicators'!$A$2:$BL$183,COLUMN('2024_PAPI_Indicators'!D81),0)</f>
        <v>0.958994031</v>
      </c>
      <c r="G82" s="21">
        <f>VLOOKUP($A82,'2024_PAPI_Indicators'!$A$2:$BL$183,COLUMN('2024_PAPI_Indicators'!E81),0)</f>
        <v>1.278746128</v>
      </c>
      <c r="H82" s="21">
        <f>VLOOKUP($A82,'2024_PAPI_Indicators'!$A$2:$BL$183,COLUMN('2024_PAPI_Indicators'!F81),0)</f>
        <v>1.14918673</v>
      </c>
      <c r="I82" s="21">
        <f>VLOOKUP($A82,'2024_PAPI_Indicators'!$A$2:$BL$183,COLUMN('2024_PAPI_Indicators'!G81),0)</f>
        <v>1.011804223</v>
      </c>
      <c r="J82" s="21">
        <f>VLOOKUP($A82,'2024_PAPI_Indicators'!$A$2:$BL$183,COLUMN('2024_PAPI_Indicators'!H81),0)</f>
        <v>0.957418561</v>
      </c>
      <c r="K82" s="21">
        <f>VLOOKUP($A82,'2024_PAPI_Indicators'!$A$2:$BL$183,COLUMN('2024_PAPI_Indicators'!I81),0)</f>
        <v>1.121040583</v>
      </c>
      <c r="L82" s="21">
        <f>VLOOKUP($A82,'2024_PAPI_Indicators'!$A$2:$BL$183,COLUMN('2024_PAPI_Indicators'!J81),0)</f>
        <v>1.174611926</v>
      </c>
      <c r="M82" s="21">
        <f>VLOOKUP($A82,'2024_PAPI_Indicators'!$A$2:$BL$183,COLUMN('2024_PAPI_Indicators'!K81),0)</f>
        <v>1.089752078</v>
      </c>
      <c r="N82" s="21">
        <f>VLOOKUP($A82,'2024_PAPI_Indicators'!$A$2:$BL$183,COLUMN('2024_PAPI_Indicators'!L81),0)</f>
        <v>1.183166742</v>
      </c>
      <c r="O82" s="21">
        <f>VLOOKUP($A82,'2024_PAPI_Indicators'!$A$2:$BL$183,COLUMN('2024_PAPI_Indicators'!M81),0)</f>
        <v>1.214915037</v>
      </c>
      <c r="P82" s="21">
        <f>VLOOKUP($A82,'2024_PAPI_Indicators'!$A$2:$BL$183,COLUMN('2024_PAPI_Indicators'!N81),0)</f>
        <v>1.244391441</v>
      </c>
      <c r="Q82" s="21">
        <f>VLOOKUP($A82,'2024_PAPI_Indicators'!$A$2:$BL$183,COLUMN('2024_PAPI_Indicators'!O81),0)</f>
        <v>1.578057408</v>
      </c>
      <c r="R82" s="21">
        <f>VLOOKUP($A82,'2024_PAPI_Indicators'!$A$2:$BL$183,COLUMN('2024_PAPI_Indicators'!P81),0)</f>
        <v>1.262518406</v>
      </c>
      <c r="S82" s="21">
        <f>VLOOKUP($A82,'2024_PAPI_Indicators'!$A$2:$BL$183,COLUMN('2024_PAPI_Indicators'!Q81),0)</f>
        <v>1.214828849</v>
      </c>
      <c r="T82" s="22" t="str">
        <f>VLOOKUP($A82,'2024_PAPI_Indicators'!$A$2:$BL$183,COLUMN('2024_PAPI_Indicators'!R81),0)</f>
        <v/>
      </c>
      <c r="U82" s="21">
        <f>VLOOKUP($A82,'2024_PAPI_Indicators'!$A$2:$BL$183,COLUMN('2024_PAPI_Indicators'!S81),0)</f>
        <v>1.102326512</v>
      </c>
      <c r="V82" s="21">
        <f>VLOOKUP($A82,'2024_PAPI_Indicators'!$A$2:$BL$183,COLUMN('2024_PAPI_Indicators'!T81),0)</f>
        <v>1.090690136</v>
      </c>
      <c r="W82" s="21">
        <f>VLOOKUP($A82,'2024_PAPI_Indicators'!$A$2:$BL$183,COLUMN('2024_PAPI_Indicators'!U81),0)</f>
        <v>1.110808372</v>
      </c>
      <c r="X82" s="21">
        <f>VLOOKUP($A82,'2024_PAPI_Indicators'!$A$2:$BL$183,COLUMN('2024_PAPI_Indicators'!V81),0)</f>
        <v>1.282630801</v>
      </c>
      <c r="Y82" s="21">
        <f>VLOOKUP($A82,'2024_PAPI_Indicators'!$A$2:$BL$183,COLUMN('2024_PAPI_Indicators'!W81),0)</f>
        <v>1.297197461</v>
      </c>
      <c r="Z82" s="21">
        <f>VLOOKUP($A82,'2024_PAPI_Indicators'!$A$2:$BL$183,COLUMN('2024_PAPI_Indicators'!X81),0)</f>
        <v>1.233810544</v>
      </c>
      <c r="AA82" s="21">
        <f>VLOOKUP($A82,'2024_PAPI_Indicators'!$A$2:$BL$183,COLUMN('2024_PAPI_Indicators'!Y81),0)</f>
        <v>1.221459031</v>
      </c>
      <c r="AB82" s="21">
        <f>VLOOKUP($A82,'2024_PAPI_Indicators'!$A$2:$BL$183,COLUMN('2024_PAPI_Indicators'!Z81),0)</f>
        <v>1.144211411</v>
      </c>
      <c r="AC82" s="21">
        <f>VLOOKUP($A82,'2024_PAPI_Indicators'!$A$2:$BL$183,COLUMN('2024_PAPI_Indicators'!AA81),0)</f>
        <v>1.249209285</v>
      </c>
      <c r="AD82" s="21">
        <f>VLOOKUP($A82,'2024_PAPI_Indicators'!$A$2:$BL$183,COLUMN('2024_PAPI_Indicators'!AB81),0)</f>
        <v>1.163023353</v>
      </c>
      <c r="AE82" s="21">
        <f>VLOOKUP($A82,'2024_PAPI_Indicators'!$A$2:$BL$183,COLUMN('2024_PAPI_Indicators'!AC81),0)</f>
        <v>1.254418135</v>
      </c>
      <c r="AF82" s="21">
        <f>VLOOKUP($A82,'2024_PAPI_Indicators'!$A$2:$BL$183,COLUMN('2024_PAPI_Indicators'!AD81),0)</f>
        <v>1.053649902</v>
      </c>
      <c r="AG82" s="21">
        <f>VLOOKUP($A82,'2024_PAPI_Indicators'!$A$2:$BL$183,COLUMN('2024_PAPI_Indicators'!AE81),0)</f>
        <v>1.289609075</v>
      </c>
      <c r="AH82" s="21">
        <f>VLOOKUP($A82,'2024_PAPI_Indicators'!$A$2:$BL$183,COLUMN('2024_PAPI_Indicators'!AF81),0)</f>
        <v>1.284830332</v>
      </c>
      <c r="AI82" s="21">
        <f>VLOOKUP($A82,'2024_PAPI_Indicators'!$A$2:$BL$183,COLUMN('2024_PAPI_Indicators'!AG81),0)</f>
        <v>1.029074073</v>
      </c>
      <c r="AJ82" s="21">
        <f>VLOOKUP($A82,'2024_PAPI_Indicators'!$A$2:$BL$183,COLUMN('2024_PAPI_Indicators'!AH81),0)</f>
        <v>1.169972658</v>
      </c>
      <c r="AK82" s="21">
        <f>VLOOKUP($A82,'2024_PAPI_Indicators'!$A$2:$BL$183,COLUMN('2024_PAPI_Indicators'!AI81),0)</f>
        <v>1.216094851</v>
      </c>
      <c r="AL82" s="21">
        <f>VLOOKUP($A82,'2024_PAPI_Indicators'!$A$2:$BL$183,COLUMN('2024_PAPI_Indicators'!AJ81),0)</f>
        <v>1.31204617</v>
      </c>
      <c r="AM82" s="21">
        <f>VLOOKUP($A82,'2024_PAPI_Indicators'!$A$2:$BL$183,COLUMN('2024_PAPI_Indicators'!AK81),0)</f>
        <v>1.313257575</v>
      </c>
      <c r="AN82" s="21">
        <f>VLOOKUP($A82,'2024_PAPI_Indicators'!$A$2:$BL$183,COLUMN('2024_PAPI_Indicators'!AL81),0)</f>
        <v>1.329046607</v>
      </c>
      <c r="AO82" s="21">
        <f>VLOOKUP($A82,'2024_PAPI_Indicators'!$A$2:$BL$183,COLUMN('2024_PAPI_Indicators'!AM81),0)</f>
        <v>1.422923923</v>
      </c>
      <c r="AP82" s="21">
        <f>VLOOKUP($A82,'2024_PAPI_Indicators'!$A$2:$BL$183,COLUMN('2024_PAPI_Indicators'!AN81),0)</f>
        <v>1.584827542</v>
      </c>
      <c r="AQ82" s="21">
        <f>VLOOKUP($A82,'2024_PAPI_Indicators'!$A$2:$BL$183,COLUMN('2024_PAPI_Indicators'!AO81),0)</f>
        <v>1.019579649</v>
      </c>
      <c r="AR82" s="21">
        <f>VLOOKUP($A82,'2024_PAPI_Indicators'!$A$2:$BL$183,COLUMN('2024_PAPI_Indicators'!AP81),0)</f>
        <v>1.090311646</v>
      </c>
      <c r="AS82" s="21">
        <f>VLOOKUP($A82,'2024_PAPI_Indicators'!$A$2:$BL$183,COLUMN('2024_PAPI_Indicators'!AQ81),0)</f>
        <v>1.240196586</v>
      </c>
      <c r="AT82" s="21">
        <f>VLOOKUP($A82,'2024_PAPI_Indicators'!$A$2:$BL$183,COLUMN('2024_PAPI_Indicators'!AR81),0)</f>
        <v>1.040008307</v>
      </c>
      <c r="AU82" s="21">
        <f>VLOOKUP($A82,'2024_PAPI_Indicators'!$A$2:$BL$183,COLUMN('2024_PAPI_Indicators'!AS81),0)</f>
        <v>1.045304298</v>
      </c>
      <c r="AV82" s="21">
        <f>VLOOKUP($A82,'2024_PAPI_Indicators'!$A$2:$BL$183,COLUMN('2024_PAPI_Indicators'!AT81),0)</f>
        <v>1.094110727</v>
      </c>
      <c r="AW82" s="21">
        <f>VLOOKUP($A82,'2024_PAPI_Indicators'!$A$2:$BL$183,COLUMN('2024_PAPI_Indicators'!AU81),0)</f>
        <v>1.751482129</v>
      </c>
      <c r="AX82" s="21">
        <f>VLOOKUP($A82,'2024_PAPI_Indicators'!$A$2:$BL$183,COLUMN('2024_PAPI_Indicators'!AV81),0)</f>
        <v>1.59801209</v>
      </c>
      <c r="AY82" s="21">
        <f>VLOOKUP($A82,'2024_PAPI_Indicators'!$A$2:$BL$183,COLUMN('2024_PAPI_Indicators'!AW81),0)</f>
        <v>1.229662776</v>
      </c>
      <c r="AZ82" s="21">
        <f>VLOOKUP($A82,'2024_PAPI_Indicators'!$A$2:$BL$183,COLUMN('2024_PAPI_Indicators'!AX81),0)</f>
        <v>1.429909945</v>
      </c>
      <c r="BA82" s="21">
        <f>VLOOKUP($A82,'2024_PAPI_Indicators'!$A$2:$BL$183,COLUMN('2024_PAPI_Indicators'!AY81),0)</f>
        <v>1.343078971</v>
      </c>
      <c r="BB82" s="21">
        <f>VLOOKUP($A82,'2024_PAPI_Indicators'!$A$2:$BL$183,COLUMN('2024_PAPI_Indicators'!AZ81),0)</f>
        <v>1.335432172</v>
      </c>
      <c r="BC82" s="22" t="str">
        <f>VLOOKUP($A82,'2024_PAPI_Indicators'!$A$2:$BL$183,COLUMN('2024_PAPI_Indicators'!BA81),0)</f>
        <v/>
      </c>
      <c r="BD82" s="21">
        <f>VLOOKUP($A82,'2024_PAPI_Indicators'!$A$2:$BL$183,COLUMN('2024_PAPI_Indicators'!BB81),0)</f>
        <v>1.222023726</v>
      </c>
      <c r="BE82" s="21">
        <f>VLOOKUP($A82,'2024_PAPI_Indicators'!$A$2:$BL$183,COLUMN('2024_PAPI_Indicators'!BC81),0)</f>
        <v>1.291411996</v>
      </c>
      <c r="BF82" s="21">
        <f>VLOOKUP($A82,'2024_PAPI_Indicators'!$A$2:$BL$183,COLUMN('2024_PAPI_Indicators'!BD81),0)</f>
        <v>1.392545581</v>
      </c>
      <c r="BG82" s="21">
        <f>VLOOKUP($A82,'2024_PAPI_Indicators'!$A$2:$BL$183,COLUMN('2024_PAPI_Indicators'!BE81),0)</f>
        <v>1.485062361</v>
      </c>
      <c r="BH82" s="21">
        <f>VLOOKUP($A82,'2024_PAPI_Indicators'!$A$2:$BL$183,COLUMN('2024_PAPI_Indicators'!BF81),0)</f>
        <v>1.522145271</v>
      </c>
      <c r="BI82" s="21">
        <f>VLOOKUP($A82,'2024_PAPI_Indicators'!$A$2:$BL$183,COLUMN('2024_PAPI_Indicators'!BG81),0)</f>
        <v>1.170526266</v>
      </c>
      <c r="BJ82" s="21">
        <f>VLOOKUP($A82,'2024_PAPI_Indicators'!$A$2:$BL$183,COLUMN('2024_PAPI_Indicators'!BH81),0)</f>
        <v>1.269539714</v>
      </c>
      <c r="BK82" s="21">
        <f>VLOOKUP($A82,'2024_PAPI_Indicators'!$A$2:$BL$183,COLUMN('2024_PAPI_Indicators'!BI81),0)</f>
        <v>1.50244081</v>
      </c>
      <c r="BL82" s="21">
        <f>VLOOKUP($A82,'2024_PAPI_Indicators'!$A$2:$BL$183,COLUMN('2024_PAPI_Indicators'!BJ81),0)</f>
        <v>1.615451455</v>
      </c>
      <c r="BM82" s="21">
        <f>VLOOKUP($A82,'2024_PAPI_Indicators'!$A$2:$BL$183,COLUMN('2024_PAPI_Indicators'!BK81),0)</f>
        <v>1.488505602</v>
      </c>
      <c r="BN82" s="21">
        <f>VLOOKUP($A82,'2024_PAPI_Indicators'!$A$2:$BL$183,COLUMN('2024_PAPI_Indicators'!BL81),0)</f>
        <v>1.449931026</v>
      </c>
      <c r="BO82" s="23"/>
      <c r="BP82" s="23"/>
      <c r="BQ82" s="23"/>
      <c r="BR82" s="23"/>
      <c r="BS82" s="23"/>
    </row>
    <row r="83" ht="13.5" customHeight="1">
      <c r="A83" s="11" t="s">
        <v>234</v>
      </c>
      <c r="B83" s="11" t="s">
        <v>235</v>
      </c>
      <c r="C83" s="12" t="s">
        <v>83</v>
      </c>
      <c r="D83" s="24">
        <f>VLOOKUP($A83,'2024_PAPI_Indicators'!$A$2:$BL$183,COLUMN('2024_PAPI_Indicators'!B82),0)</f>
        <v>0.4164218903</v>
      </c>
      <c r="E83" s="24">
        <f>VLOOKUP($A83,'2024_PAPI_Indicators'!$A$2:$BL$183,COLUMN('2024_PAPI_Indicators'!C82),0)</f>
        <v>0.5852145553</v>
      </c>
      <c r="F83" s="24">
        <f>VLOOKUP($A83,'2024_PAPI_Indicators'!$A$2:$BL$183,COLUMN('2024_PAPI_Indicators'!D82),0)</f>
        <v>0.4531450868</v>
      </c>
      <c r="G83" s="24">
        <f>VLOOKUP($A83,'2024_PAPI_Indicators'!$A$2:$BL$183,COLUMN('2024_PAPI_Indicators'!E82),0)</f>
        <v>0.5911604762</v>
      </c>
      <c r="H83" s="24">
        <f>VLOOKUP($A83,'2024_PAPI_Indicators'!$A$2:$BL$183,COLUMN('2024_PAPI_Indicators'!F82),0)</f>
        <v>0.5047445297</v>
      </c>
      <c r="I83" s="24">
        <f>VLOOKUP($A83,'2024_PAPI_Indicators'!$A$2:$BL$183,COLUMN('2024_PAPI_Indicators'!G82),0)</f>
        <v>0.4072842896</v>
      </c>
      <c r="J83" s="24">
        <f>VLOOKUP($A83,'2024_PAPI_Indicators'!$A$2:$BL$183,COLUMN('2024_PAPI_Indicators'!H82),0)</f>
        <v>0.4102091491</v>
      </c>
      <c r="K83" s="24">
        <f>VLOOKUP($A83,'2024_PAPI_Indicators'!$A$2:$BL$183,COLUMN('2024_PAPI_Indicators'!I82),0)</f>
        <v>0.4554407001</v>
      </c>
      <c r="L83" s="24">
        <f>VLOOKUP($A83,'2024_PAPI_Indicators'!$A$2:$BL$183,COLUMN('2024_PAPI_Indicators'!J82),0)</f>
        <v>0.4905110896</v>
      </c>
      <c r="M83" s="24">
        <f>VLOOKUP($A83,'2024_PAPI_Indicators'!$A$2:$BL$183,COLUMN('2024_PAPI_Indicators'!K82),0)</f>
        <v>0.461914748</v>
      </c>
      <c r="N83" s="24">
        <f>VLOOKUP($A83,'2024_PAPI_Indicators'!$A$2:$BL$183,COLUMN('2024_PAPI_Indicators'!L82),0)</f>
        <v>0.5017417073</v>
      </c>
      <c r="O83" s="24">
        <f>VLOOKUP($A83,'2024_PAPI_Indicators'!$A$2:$BL$183,COLUMN('2024_PAPI_Indicators'!M82),0)</f>
        <v>0.4637676477</v>
      </c>
      <c r="P83" s="24">
        <f>VLOOKUP($A83,'2024_PAPI_Indicators'!$A$2:$BL$183,COLUMN('2024_PAPI_Indicators'!N82),0)</f>
        <v>0.583578229</v>
      </c>
      <c r="Q83" s="24">
        <f>VLOOKUP($A83,'2024_PAPI_Indicators'!$A$2:$BL$183,COLUMN('2024_PAPI_Indicators'!O82),0)</f>
        <v>0.6602262855</v>
      </c>
      <c r="R83" s="24">
        <f>VLOOKUP($A83,'2024_PAPI_Indicators'!$A$2:$BL$183,COLUMN('2024_PAPI_Indicators'!P82),0)</f>
        <v>0.5009688139</v>
      </c>
      <c r="S83" s="24">
        <f>VLOOKUP($A83,'2024_PAPI_Indicators'!$A$2:$BL$183,COLUMN('2024_PAPI_Indicators'!Q82),0)</f>
        <v>0.4898386896</v>
      </c>
      <c r="T83" s="25" t="str">
        <f>VLOOKUP($A83,'2024_PAPI_Indicators'!$A$2:$BL$183,COLUMN('2024_PAPI_Indicators'!R82),0)</f>
        <v/>
      </c>
      <c r="U83" s="24">
        <f>VLOOKUP($A83,'2024_PAPI_Indicators'!$A$2:$BL$183,COLUMN('2024_PAPI_Indicators'!S82),0)</f>
        <v>0.4456984401</v>
      </c>
      <c r="V83" s="24">
        <f>VLOOKUP($A83,'2024_PAPI_Indicators'!$A$2:$BL$183,COLUMN('2024_PAPI_Indicators'!T82),0)</f>
        <v>0.4218804538</v>
      </c>
      <c r="W83" s="24">
        <f>VLOOKUP($A83,'2024_PAPI_Indicators'!$A$2:$BL$183,COLUMN('2024_PAPI_Indicators'!U82),0)</f>
        <v>0.4594328701</v>
      </c>
      <c r="X83" s="24">
        <f>VLOOKUP($A83,'2024_PAPI_Indicators'!$A$2:$BL$183,COLUMN('2024_PAPI_Indicators'!V82),0)</f>
        <v>0.5682795644</v>
      </c>
      <c r="Y83" s="24">
        <f>VLOOKUP($A83,'2024_PAPI_Indicators'!$A$2:$BL$183,COLUMN('2024_PAPI_Indicators'!W82),0)</f>
        <v>0.4697194695</v>
      </c>
      <c r="Z83" s="24">
        <f>VLOOKUP($A83,'2024_PAPI_Indicators'!$A$2:$BL$183,COLUMN('2024_PAPI_Indicators'!X82),0)</f>
        <v>0.5715605617</v>
      </c>
      <c r="AA83" s="24">
        <f>VLOOKUP($A83,'2024_PAPI_Indicators'!$A$2:$BL$183,COLUMN('2024_PAPI_Indicators'!Y82),0)</f>
        <v>0.5121248364</v>
      </c>
      <c r="AB83" s="24">
        <f>VLOOKUP($A83,'2024_PAPI_Indicators'!$A$2:$BL$183,COLUMN('2024_PAPI_Indicators'!Z82),0)</f>
        <v>0.490644604</v>
      </c>
      <c r="AC83" s="24">
        <f>VLOOKUP($A83,'2024_PAPI_Indicators'!$A$2:$BL$183,COLUMN('2024_PAPI_Indicators'!AA82),0)</f>
        <v>0.5557540059</v>
      </c>
      <c r="AD83" s="24">
        <f>VLOOKUP($A83,'2024_PAPI_Indicators'!$A$2:$BL$183,COLUMN('2024_PAPI_Indicators'!AB82),0)</f>
        <v>0.5457273126</v>
      </c>
      <c r="AE83" s="24">
        <f>VLOOKUP($A83,'2024_PAPI_Indicators'!$A$2:$BL$183,COLUMN('2024_PAPI_Indicators'!AC82),0)</f>
        <v>0.5694079995</v>
      </c>
      <c r="AF83" s="24">
        <f>VLOOKUP($A83,'2024_PAPI_Indicators'!$A$2:$BL$183,COLUMN('2024_PAPI_Indicators'!AD82),0)</f>
        <v>0.43853122</v>
      </c>
      <c r="AG83" s="24">
        <f>VLOOKUP($A83,'2024_PAPI_Indicators'!$A$2:$BL$183,COLUMN('2024_PAPI_Indicators'!AE82),0)</f>
        <v>0.607198596</v>
      </c>
      <c r="AH83" s="24">
        <f>VLOOKUP($A83,'2024_PAPI_Indicators'!$A$2:$BL$183,COLUMN('2024_PAPI_Indicators'!AF82),0)</f>
        <v>0.5936056376</v>
      </c>
      <c r="AI83" s="24">
        <f>VLOOKUP($A83,'2024_PAPI_Indicators'!$A$2:$BL$183,COLUMN('2024_PAPI_Indicators'!AG82),0)</f>
        <v>0.4290387332</v>
      </c>
      <c r="AJ83" s="24">
        <f>VLOOKUP($A83,'2024_PAPI_Indicators'!$A$2:$BL$183,COLUMN('2024_PAPI_Indicators'!AH82),0)</f>
        <v>0.5577940345</v>
      </c>
      <c r="AK83" s="24">
        <f>VLOOKUP($A83,'2024_PAPI_Indicators'!$A$2:$BL$183,COLUMN('2024_PAPI_Indicators'!AI82),0)</f>
        <v>0.6028519869</v>
      </c>
      <c r="AL83" s="24">
        <f>VLOOKUP($A83,'2024_PAPI_Indicators'!$A$2:$BL$183,COLUMN('2024_PAPI_Indicators'!AJ82),0)</f>
        <v>0.645198524</v>
      </c>
      <c r="AM83" s="24">
        <f>VLOOKUP($A83,'2024_PAPI_Indicators'!$A$2:$BL$183,COLUMN('2024_PAPI_Indicators'!AK82),0)</f>
        <v>0.6100533009</v>
      </c>
      <c r="AN83" s="24">
        <f>VLOOKUP($A83,'2024_PAPI_Indicators'!$A$2:$BL$183,COLUMN('2024_PAPI_Indicators'!AL82),0)</f>
        <v>0.6124899387</v>
      </c>
      <c r="AO83" s="24">
        <f>VLOOKUP($A83,'2024_PAPI_Indicators'!$A$2:$BL$183,COLUMN('2024_PAPI_Indicators'!AM82),0)</f>
        <v>0.6736627817</v>
      </c>
      <c r="AP83" s="24">
        <f>VLOOKUP($A83,'2024_PAPI_Indicators'!$A$2:$BL$183,COLUMN('2024_PAPI_Indicators'!AN82),0)</f>
        <v>0.7109947801</v>
      </c>
      <c r="AQ83" s="24">
        <f>VLOOKUP($A83,'2024_PAPI_Indicators'!$A$2:$BL$183,COLUMN('2024_PAPI_Indicators'!AO82),0)</f>
        <v>0.4455478191</v>
      </c>
      <c r="AR83" s="24">
        <f>VLOOKUP($A83,'2024_PAPI_Indicators'!$A$2:$BL$183,COLUMN('2024_PAPI_Indicators'!AP82),0)</f>
        <v>0.4855660498</v>
      </c>
      <c r="AS83" s="24">
        <f>VLOOKUP($A83,'2024_PAPI_Indicators'!$A$2:$BL$183,COLUMN('2024_PAPI_Indicators'!AQ82),0)</f>
        <v>0.5121960044</v>
      </c>
      <c r="AT83" s="24">
        <f>VLOOKUP($A83,'2024_PAPI_Indicators'!$A$2:$BL$183,COLUMN('2024_PAPI_Indicators'!AR82),0)</f>
        <v>0.4388630688</v>
      </c>
      <c r="AU83" s="24">
        <f>VLOOKUP($A83,'2024_PAPI_Indicators'!$A$2:$BL$183,COLUMN('2024_PAPI_Indicators'!AS82),0)</f>
        <v>0.4431250095</v>
      </c>
      <c r="AV83" s="24">
        <f>VLOOKUP($A83,'2024_PAPI_Indicators'!$A$2:$BL$183,COLUMN('2024_PAPI_Indicators'!AT82),0)</f>
        <v>0.4397127628</v>
      </c>
      <c r="AW83" s="24">
        <f>VLOOKUP($A83,'2024_PAPI_Indicators'!$A$2:$BL$183,COLUMN('2024_PAPI_Indicators'!AU82),0)</f>
        <v>0.7590929866</v>
      </c>
      <c r="AX83" s="24">
        <f>VLOOKUP($A83,'2024_PAPI_Indicators'!$A$2:$BL$183,COLUMN('2024_PAPI_Indicators'!AV82),0)</f>
        <v>0.6793523431</v>
      </c>
      <c r="AY83" s="24">
        <f>VLOOKUP($A83,'2024_PAPI_Indicators'!$A$2:$BL$183,COLUMN('2024_PAPI_Indicators'!AW82),0)</f>
        <v>0.5452885628</v>
      </c>
      <c r="AZ83" s="24">
        <f>VLOOKUP($A83,'2024_PAPI_Indicators'!$A$2:$BL$183,COLUMN('2024_PAPI_Indicators'!AX82),0)</f>
        <v>0.6458097696</v>
      </c>
      <c r="BA83" s="24">
        <f>VLOOKUP($A83,'2024_PAPI_Indicators'!$A$2:$BL$183,COLUMN('2024_PAPI_Indicators'!AY82),0)</f>
        <v>0.5583802462</v>
      </c>
      <c r="BB83" s="24">
        <f>VLOOKUP($A83,'2024_PAPI_Indicators'!$A$2:$BL$183,COLUMN('2024_PAPI_Indicators'!AZ82),0)</f>
        <v>0.5865271091</v>
      </c>
      <c r="BC83" s="25" t="str">
        <f>VLOOKUP($A83,'2024_PAPI_Indicators'!$A$2:$BL$183,COLUMN('2024_PAPI_Indicators'!BA82),0)</f>
        <v/>
      </c>
      <c r="BD83" s="24">
        <f>VLOOKUP($A83,'2024_PAPI_Indicators'!$A$2:$BL$183,COLUMN('2024_PAPI_Indicators'!BB82),0)</f>
        <v>0.6161762476</v>
      </c>
      <c r="BE83" s="24">
        <f>VLOOKUP($A83,'2024_PAPI_Indicators'!$A$2:$BL$183,COLUMN('2024_PAPI_Indicators'!BC82),0)</f>
        <v>0.5924907327</v>
      </c>
      <c r="BF83" s="24">
        <f>VLOOKUP($A83,'2024_PAPI_Indicators'!$A$2:$BL$183,COLUMN('2024_PAPI_Indicators'!BD82),0)</f>
        <v>0.6619347334</v>
      </c>
      <c r="BG83" s="24">
        <f>VLOOKUP($A83,'2024_PAPI_Indicators'!$A$2:$BL$183,COLUMN('2024_PAPI_Indicators'!BE82),0)</f>
        <v>0.6740025282</v>
      </c>
      <c r="BH83" s="24">
        <f>VLOOKUP($A83,'2024_PAPI_Indicators'!$A$2:$BL$183,COLUMN('2024_PAPI_Indicators'!BF82),0)</f>
        <v>0.7536352277</v>
      </c>
      <c r="BI83" s="24">
        <f>VLOOKUP($A83,'2024_PAPI_Indicators'!$A$2:$BL$183,COLUMN('2024_PAPI_Indicators'!BG82),0)</f>
        <v>0.5585561991</v>
      </c>
      <c r="BJ83" s="24">
        <f>VLOOKUP($A83,'2024_PAPI_Indicators'!$A$2:$BL$183,COLUMN('2024_PAPI_Indicators'!BH82),0)</f>
        <v>0.621904254</v>
      </c>
      <c r="BK83" s="24">
        <f>VLOOKUP($A83,'2024_PAPI_Indicators'!$A$2:$BL$183,COLUMN('2024_PAPI_Indicators'!BI82),0)</f>
        <v>0.7087314725</v>
      </c>
      <c r="BL83" s="24">
        <f>VLOOKUP($A83,'2024_PAPI_Indicators'!$A$2:$BL$183,COLUMN('2024_PAPI_Indicators'!BJ82),0)</f>
        <v>0.8022444248</v>
      </c>
      <c r="BM83" s="24">
        <f>VLOOKUP($A83,'2024_PAPI_Indicators'!$A$2:$BL$183,COLUMN('2024_PAPI_Indicators'!BK82),0)</f>
        <v>0.676640451</v>
      </c>
      <c r="BN83" s="24">
        <f>VLOOKUP($A83,'2024_PAPI_Indicators'!$A$2:$BL$183,COLUMN('2024_PAPI_Indicators'!BL82),0)</f>
        <v>0.7008078098</v>
      </c>
      <c r="BO83" s="11"/>
      <c r="BP83" s="11"/>
      <c r="BQ83" s="11"/>
      <c r="BR83" s="11"/>
      <c r="BS83" s="11"/>
    </row>
    <row r="84" ht="13.5" customHeight="1">
      <c r="A84" s="11" t="s">
        <v>236</v>
      </c>
      <c r="B84" s="11" t="s">
        <v>237</v>
      </c>
      <c r="C84" s="12" t="s">
        <v>238</v>
      </c>
      <c r="D84" s="13">
        <f>VLOOKUP($A84,'2024_PAPI_Indicators'!$A$2:$BL$183,COLUMN('2024_PAPI_Indicators'!B83),0)</f>
        <v>1.873093724</v>
      </c>
      <c r="E84" s="13">
        <f>VLOOKUP($A84,'2024_PAPI_Indicators'!$A$2:$BL$183,COLUMN('2024_PAPI_Indicators'!C83),0)</f>
        <v>1.494584203</v>
      </c>
      <c r="F84" s="13">
        <f>VLOOKUP($A84,'2024_PAPI_Indicators'!$A$2:$BL$183,COLUMN('2024_PAPI_Indicators'!D83),0)</f>
        <v>0.8853591681</v>
      </c>
      <c r="G84" s="13">
        <f>VLOOKUP($A84,'2024_PAPI_Indicators'!$A$2:$BL$183,COLUMN('2024_PAPI_Indicators'!E83),0)</f>
        <v>1.616402745</v>
      </c>
      <c r="H84" s="13">
        <f>VLOOKUP($A84,'2024_PAPI_Indicators'!$A$2:$BL$183,COLUMN('2024_PAPI_Indicators'!F83),0)</f>
        <v>1.472662687</v>
      </c>
      <c r="I84" s="13">
        <f>VLOOKUP($A84,'2024_PAPI_Indicators'!$A$2:$BL$183,COLUMN('2024_PAPI_Indicators'!G83),0)</f>
        <v>1.349375248</v>
      </c>
      <c r="J84" s="13">
        <f>VLOOKUP($A84,'2024_PAPI_Indicators'!$A$2:$BL$183,COLUMN('2024_PAPI_Indicators'!H83),0)</f>
        <v>1.093036771</v>
      </c>
      <c r="K84" s="13">
        <f>VLOOKUP($A84,'2024_PAPI_Indicators'!$A$2:$BL$183,COLUMN('2024_PAPI_Indicators'!I83),0)</f>
        <v>1.594087958</v>
      </c>
      <c r="L84" s="13">
        <f>VLOOKUP($A84,'2024_PAPI_Indicators'!$A$2:$BL$183,COLUMN('2024_PAPI_Indicators'!J83),0)</f>
        <v>1.656830668</v>
      </c>
      <c r="M84" s="13">
        <f>VLOOKUP($A84,'2024_PAPI_Indicators'!$A$2:$BL$183,COLUMN('2024_PAPI_Indicators'!K83),0)</f>
        <v>1.422657609</v>
      </c>
      <c r="N84" s="13">
        <f>VLOOKUP($A84,'2024_PAPI_Indicators'!$A$2:$BL$183,COLUMN('2024_PAPI_Indicators'!L83),0)</f>
        <v>1.638699055</v>
      </c>
      <c r="O84" s="13">
        <f>VLOOKUP($A84,'2024_PAPI_Indicators'!$A$2:$BL$183,COLUMN('2024_PAPI_Indicators'!M83),0)</f>
        <v>1.969673276</v>
      </c>
      <c r="P84" s="13">
        <f>VLOOKUP($A84,'2024_PAPI_Indicators'!$A$2:$BL$183,COLUMN('2024_PAPI_Indicators'!N83),0)</f>
        <v>1.501626134</v>
      </c>
      <c r="Q84" s="13">
        <f>VLOOKUP($A84,'2024_PAPI_Indicators'!$A$2:$BL$183,COLUMN('2024_PAPI_Indicators'!O83),0)</f>
        <v>2.601346016</v>
      </c>
      <c r="R84" s="13">
        <f>VLOOKUP($A84,'2024_PAPI_Indicators'!$A$2:$BL$183,COLUMN('2024_PAPI_Indicators'!P83),0)</f>
        <v>1.995237589</v>
      </c>
      <c r="S84" s="13">
        <f>VLOOKUP($A84,'2024_PAPI_Indicators'!$A$2:$BL$183,COLUMN('2024_PAPI_Indicators'!Q83),0)</f>
        <v>1.838935018</v>
      </c>
      <c r="T84" s="14" t="str">
        <f>VLOOKUP($A84,'2024_PAPI_Indicators'!$A$2:$BL$183,COLUMN('2024_PAPI_Indicators'!R83),0)</f>
        <v/>
      </c>
      <c r="U84" s="13">
        <f>VLOOKUP($A84,'2024_PAPI_Indicators'!$A$2:$BL$183,COLUMN('2024_PAPI_Indicators'!S83),0)</f>
        <v>1.559625864</v>
      </c>
      <c r="V84" s="13">
        <f>VLOOKUP($A84,'2024_PAPI_Indicators'!$A$2:$BL$183,COLUMN('2024_PAPI_Indicators'!T83),0)</f>
        <v>1.626998305</v>
      </c>
      <c r="W84" s="13">
        <f>VLOOKUP($A84,'2024_PAPI_Indicators'!$A$2:$BL$183,COLUMN('2024_PAPI_Indicators'!U83),0)</f>
        <v>1.528650641</v>
      </c>
      <c r="X84" s="13">
        <f>VLOOKUP($A84,'2024_PAPI_Indicators'!$A$2:$BL$183,COLUMN('2024_PAPI_Indicators'!V83),0)</f>
        <v>1.748072743</v>
      </c>
      <c r="Y84" s="13">
        <f>VLOOKUP($A84,'2024_PAPI_Indicators'!$A$2:$BL$183,COLUMN('2024_PAPI_Indicators'!W83),0)</f>
        <v>2.305613756</v>
      </c>
      <c r="Z84" s="13">
        <f>VLOOKUP($A84,'2024_PAPI_Indicators'!$A$2:$BL$183,COLUMN('2024_PAPI_Indicators'!X83),0)</f>
        <v>1.514688492</v>
      </c>
      <c r="AA84" s="13">
        <f>VLOOKUP($A84,'2024_PAPI_Indicators'!$A$2:$BL$183,COLUMN('2024_PAPI_Indicators'!Y83),0)</f>
        <v>1.756971598</v>
      </c>
      <c r="AB84" s="13">
        <f>VLOOKUP($A84,'2024_PAPI_Indicators'!$A$2:$BL$183,COLUMN('2024_PAPI_Indicators'!Z83),0)</f>
        <v>1.521049857</v>
      </c>
      <c r="AC84" s="13">
        <f>VLOOKUP($A84,'2024_PAPI_Indicators'!$A$2:$BL$183,COLUMN('2024_PAPI_Indicators'!AA83),0)</f>
        <v>1.662160158</v>
      </c>
      <c r="AD84" s="13">
        <f>VLOOKUP($A84,'2024_PAPI_Indicators'!$A$2:$BL$183,COLUMN('2024_PAPI_Indicators'!AB83),0)</f>
        <v>1.32924521</v>
      </c>
      <c r="AE84" s="13">
        <f>VLOOKUP($A84,'2024_PAPI_Indicators'!$A$2:$BL$183,COLUMN('2024_PAPI_Indicators'!AC83),0)</f>
        <v>1.617040753</v>
      </c>
      <c r="AF84" s="13">
        <f>VLOOKUP($A84,'2024_PAPI_Indicators'!$A$2:$BL$183,COLUMN('2024_PAPI_Indicators'!AD83),0)</f>
        <v>1.379121184</v>
      </c>
      <c r="AG84" s="13">
        <f>VLOOKUP($A84,'2024_PAPI_Indicators'!$A$2:$BL$183,COLUMN('2024_PAPI_Indicators'!AE83),0)</f>
        <v>1.584492087</v>
      </c>
      <c r="AH84" s="13">
        <f>VLOOKUP($A84,'2024_PAPI_Indicators'!$A$2:$BL$183,COLUMN('2024_PAPI_Indicators'!AF83),0)</f>
        <v>1.631217837</v>
      </c>
      <c r="AI84" s="13">
        <f>VLOOKUP($A84,'2024_PAPI_Indicators'!$A$2:$BL$183,COLUMN('2024_PAPI_Indicators'!AG83),0)</f>
        <v>1.317358017</v>
      </c>
      <c r="AJ84" s="13">
        <f>VLOOKUP($A84,'2024_PAPI_Indicators'!$A$2:$BL$183,COLUMN('2024_PAPI_Indicators'!AH83),0)</f>
        <v>1.299797177</v>
      </c>
      <c r="AK84" s="13">
        <f>VLOOKUP($A84,'2024_PAPI_Indicators'!$A$2:$BL$183,COLUMN('2024_PAPI_Indicators'!AI83),0)</f>
        <v>1.279495001</v>
      </c>
      <c r="AL84" s="13">
        <f>VLOOKUP($A84,'2024_PAPI_Indicators'!$A$2:$BL$183,COLUMN('2024_PAPI_Indicators'!AJ83),0)</f>
        <v>1.494212747</v>
      </c>
      <c r="AM84" s="13">
        <f>VLOOKUP($A84,'2024_PAPI_Indicators'!$A$2:$BL$183,COLUMN('2024_PAPI_Indicators'!AK83),0)</f>
        <v>1.675322413</v>
      </c>
      <c r="AN84" s="13">
        <f>VLOOKUP($A84,'2024_PAPI_Indicators'!$A$2:$BL$183,COLUMN('2024_PAPI_Indicators'!AL83),0)</f>
        <v>1.733312845</v>
      </c>
      <c r="AO84" s="13">
        <f>VLOOKUP($A84,'2024_PAPI_Indicators'!$A$2:$BL$183,COLUMN('2024_PAPI_Indicators'!AM83),0)</f>
        <v>1.844681382</v>
      </c>
      <c r="AP84" s="13">
        <f>VLOOKUP($A84,'2024_PAPI_Indicators'!$A$2:$BL$183,COLUMN('2024_PAPI_Indicators'!AN83),0)</f>
        <v>2.377592802</v>
      </c>
      <c r="AQ84" s="13">
        <f>VLOOKUP($A84,'2024_PAPI_Indicators'!$A$2:$BL$183,COLUMN('2024_PAPI_Indicators'!AO83),0)</f>
        <v>1.192615032</v>
      </c>
      <c r="AR84" s="13">
        <f>VLOOKUP($A84,'2024_PAPI_Indicators'!$A$2:$BL$183,COLUMN('2024_PAPI_Indicators'!AP83),0)</f>
        <v>1.306888461</v>
      </c>
      <c r="AS84" s="13">
        <f>VLOOKUP($A84,'2024_PAPI_Indicators'!$A$2:$BL$183,COLUMN('2024_PAPI_Indicators'!AQ83),0)</f>
        <v>1.839893937</v>
      </c>
      <c r="AT84" s="13">
        <f>VLOOKUP($A84,'2024_PAPI_Indicators'!$A$2:$BL$183,COLUMN('2024_PAPI_Indicators'!AR83),0)</f>
        <v>1.316832662</v>
      </c>
      <c r="AU84" s="13">
        <f>VLOOKUP($A84,'2024_PAPI_Indicators'!$A$2:$BL$183,COLUMN('2024_PAPI_Indicators'!AS83),0)</f>
        <v>1.319060445</v>
      </c>
      <c r="AV84" s="13">
        <f>VLOOKUP($A84,'2024_PAPI_Indicators'!$A$2:$BL$183,COLUMN('2024_PAPI_Indicators'!AT83),0)</f>
        <v>1.553039432</v>
      </c>
      <c r="AW84" s="13">
        <f>VLOOKUP($A84,'2024_PAPI_Indicators'!$A$2:$BL$183,COLUMN('2024_PAPI_Indicators'!AU83),0)</f>
        <v>2.877789259</v>
      </c>
      <c r="AX84" s="13">
        <f>VLOOKUP($A84,'2024_PAPI_Indicators'!$A$2:$BL$183,COLUMN('2024_PAPI_Indicators'!AV83),0)</f>
        <v>2.594403267</v>
      </c>
      <c r="AY84" s="13">
        <f>VLOOKUP($A84,'2024_PAPI_Indicators'!$A$2:$BL$183,COLUMN('2024_PAPI_Indicators'!AW83),0)</f>
        <v>1.627613902</v>
      </c>
      <c r="AZ84" s="13">
        <f>VLOOKUP($A84,'2024_PAPI_Indicators'!$A$2:$BL$183,COLUMN('2024_PAPI_Indicators'!AX83),0)</f>
        <v>2.014995337</v>
      </c>
      <c r="BA84" s="13">
        <f>VLOOKUP($A84,'2024_PAPI_Indicators'!$A$2:$BL$183,COLUMN('2024_PAPI_Indicators'!AY83),0)</f>
        <v>2.066227674</v>
      </c>
      <c r="BB84" s="13">
        <f>VLOOKUP($A84,'2024_PAPI_Indicators'!$A$2:$BL$183,COLUMN('2024_PAPI_Indicators'!AZ83),0)</f>
        <v>1.891507506</v>
      </c>
      <c r="BC84" s="14" t="str">
        <f>VLOOKUP($A84,'2024_PAPI_Indicators'!$A$2:$BL$183,COLUMN('2024_PAPI_Indicators'!BA83),0)</f>
        <v/>
      </c>
      <c r="BD84" s="13">
        <f>VLOOKUP($A84,'2024_PAPI_Indicators'!$A$2:$BL$183,COLUMN('2024_PAPI_Indicators'!BB83),0)</f>
        <v>1.239224195</v>
      </c>
      <c r="BE84" s="13">
        <f>VLOOKUP($A84,'2024_PAPI_Indicators'!$A$2:$BL$183,COLUMN('2024_PAPI_Indicators'!BC83),0)</f>
        <v>1.666043997</v>
      </c>
      <c r="BF84" s="13">
        <f>VLOOKUP($A84,'2024_PAPI_Indicators'!$A$2:$BL$183,COLUMN('2024_PAPI_Indicators'!BD83),0)</f>
        <v>1.768306613</v>
      </c>
      <c r="BG84" s="13">
        <f>VLOOKUP($A84,'2024_PAPI_Indicators'!$A$2:$BL$183,COLUMN('2024_PAPI_Indicators'!BE83),0)</f>
        <v>2.119153261</v>
      </c>
      <c r="BH84" s="13">
        <f>VLOOKUP($A84,'2024_PAPI_Indicators'!$A$2:$BL$183,COLUMN('2024_PAPI_Indicators'!BF83),0)</f>
        <v>1.885802746</v>
      </c>
      <c r="BI84" s="13">
        <f>VLOOKUP($A84,'2024_PAPI_Indicators'!$A$2:$BL$183,COLUMN('2024_PAPI_Indicators'!BG83),0)</f>
        <v>1.298446774</v>
      </c>
      <c r="BJ84" s="13">
        <f>VLOOKUP($A84,'2024_PAPI_Indicators'!$A$2:$BL$183,COLUMN('2024_PAPI_Indicators'!BH83),0)</f>
        <v>1.421766043</v>
      </c>
      <c r="BK84" s="13">
        <f>VLOOKUP($A84,'2024_PAPI_Indicators'!$A$2:$BL$183,COLUMN('2024_PAPI_Indicators'!BI83),0)</f>
        <v>2.022746563</v>
      </c>
      <c r="BL84" s="13">
        <f>VLOOKUP($A84,'2024_PAPI_Indicators'!$A$2:$BL$183,COLUMN('2024_PAPI_Indicators'!BJ83),0)</f>
        <v>2.05745101</v>
      </c>
      <c r="BM84" s="13">
        <f>VLOOKUP($A84,'2024_PAPI_Indicators'!$A$2:$BL$183,COLUMN('2024_PAPI_Indicators'!BK83),0)</f>
        <v>2.121267319</v>
      </c>
      <c r="BN84" s="13">
        <f>VLOOKUP($A84,'2024_PAPI_Indicators'!$A$2:$BL$183,COLUMN('2024_PAPI_Indicators'!BL83),0)</f>
        <v>1.828987718</v>
      </c>
      <c r="BO84" s="11"/>
      <c r="BP84" s="11"/>
      <c r="BQ84" s="11"/>
      <c r="BR84" s="11"/>
      <c r="BS84" s="11"/>
    </row>
    <row r="85" ht="13.5" customHeight="1">
      <c r="A85" s="19" t="s">
        <v>239</v>
      </c>
      <c r="B85" s="19" t="s">
        <v>240</v>
      </c>
      <c r="C85" s="20" t="s">
        <v>88</v>
      </c>
      <c r="D85" s="21">
        <f>VLOOKUP($A85,'2024_PAPI_Indicators'!$A$2:$BL$183,COLUMN('2024_PAPI_Indicators'!B84),0)</f>
        <v>2.061826706</v>
      </c>
      <c r="E85" s="21">
        <f>VLOOKUP($A85,'2024_PAPI_Indicators'!$A$2:$BL$183,COLUMN('2024_PAPI_Indicators'!C84),0)</f>
        <v>2.028402567</v>
      </c>
      <c r="F85" s="21">
        <f>VLOOKUP($A85,'2024_PAPI_Indicators'!$A$2:$BL$183,COLUMN('2024_PAPI_Indicators'!D84),0)</f>
        <v>1.725477219</v>
      </c>
      <c r="G85" s="21">
        <f>VLOOKUP($A85,'2024_PAPI_Indicators'!$A$2:$BL$183,COLUMN('2024_PAPI_Indicators'!E84),0)</f>
        <v>1.914156914</v>
      </c>
      <c r="H85" s="21">
        <f>VLOOKUP($A85,'2024_PAPI_Indicators'!$A$2:$BL$183,COLUMN('2024_PAPI_Indicators'!F84),0)</f>
        <v>2.026473045</v>
      </c>
      <c r="I85" s="21">
        <f>VLOOKUP($A85,'2024_PAPI_Indicators'!$A$2:$BL$183,COLUMN('2024_PAPI_Indicators'!G84),0)</f>
        <v>2.019668341</v>
      </c>
      <c r="J85" s="21">
        <f>VLOOKUP($A85,'2024_PAPI_Indicators'!$A$2:$BL$183,COLUMN('2024_PAPI_Indicators'!H84),0)</f>
        <v>1.971477866</v>
      </c>
      <c r="K85" s="21">
        <f>VLOOKUP($A85,'2024_PAPI_Indicators'!$A$2:$BL$183,COLUMN('2024_PAPI_Indicators'!I84),0)</f>
        <v>1.909359455</v>
      </c>
      <c r="L85" s="21">
        <f>VLOOKUP($A85,'2024_PAPI_Indicators'!$A$2:$BL$183,COLUMN('2024_PAPI_Indicators'!J84),0)</f>
        <v>1.96809411</v>
      </c>
      <c r="M85" s="21">
        <f>VLOOKUP($A85,'2024_PAPI_Indicators'!$A$2:$BL$183,COLUMN('2024_PAPI_Indicators'!K84),0)</f>
        <v>1.972803473</v>
      </c>
      <c r="N85" s="21">
        <f>VLOOKUP($A85,'2024_PAPI_Indicators'!$A$2:$BL$183,COLUMN('2024_PAPI_Indicators'!L84),0)</f>
        <v>2.050480843</v>
      </c>
      <c r="O85" s="21">
        <f>VLOOKUP($A85,'2024_PAPI_Indicators'!$A$2:$BL$183,COLUMN('2024_PAPI_Indicators'!M84),0)</f>
        <v>2.021057129</v>
      </c>
      <c r="P85" s="21">
        <f>VLOOKUP($A85,'2024_PAPI_Indicators'!$A$2:$BL$183,COLUMN('2024_PAPI_Indicators'!N84),0)</f>
        <v>1.935334682</v>
      </c>
      <c r="Q85" s="21">
        <f>VLOOKUP($A85,'2024_PAPI_Indicators'!$A$2:$BL$183,COLUMN('2024_PAPI_Indicators'!O84),0)</f>
        <v>2.169365168</v>
      </c>
      <c r="R85" s="21">
        <f>VLOOKUP($A85,'2024_PAPI_Indicators'!$A$2:$BL$183,COLUMN('2024_PAPI_Indicators'!P84),0)</f>
        <v>2.06905508</v>
      </c>
      <c r="S85" s="21">
        <f>VLOOKUP($A85,'2024_PAPI_Indicators'!$A$2:$BL$183,COLUMN('2024_PAPI_Indicators'!Q84),0)</f>
        <v>1.9595083</v>
      </c>
      <c r="T85" s="22" t="str">
        <f>VLOOKUP($A85,'2024_PAPI_Indicators'!$A$2:$BL$183,COLUMN('2024_PAPI_Indicators'!R84),0)</f>
        <v/>
      </c>
      <c r="U85" s="21">
        <f>VLOOKUP($A85,'2024_PAPI_Indicators'!$A$2:$BL$183,COLUMN('2024_PAPI_Indicators'!S84),0)</f>
        <v>2.050250292</v>
      </c>
      <c r="V85" s="21">
        <f>VLOOKUP($A85,'2024_PAPI_Indicators'!$A$2:$BL$183,COLUMN('2024_PAPI_Indicators'!T84),0)</f>
        <v>1.91951704</v>
      </c>
      <c r="W85" s="21">
        <f>VLOOKUP($A85,'2024_PAPI_Indicators'!$A$2:$BL$183,COLUMN('2024_PAPI_Indicators'!U84),0)</f>
        <v>2.036058426</v>
      </c>
      <c r="X85" s="21">
        <f>VLOOKUP($A85,'2024_PAPI_Indicators'!$A$2:$BL$183,COLUMN('2024_PAPI_Indicators'!V84),0)</f>
        <v>2.045274496</v>
      </c>
      <c r="Y85" s="21">
        <f>VLOOKUP($A85,'2024_PAPI_Indicators'!$A$2:$BL$183,COLUMN('2024_PAPI_Indicators'!W84),0)</f>
        <v>2.040611506</v>
      </c>
      <c r="Z85" s="21">
        <f>VLOOKUP($A85,'2024_PAPI_Indicators'!$A$2:$BL$183,COLUMN('2024_PAPI_Indicators'!X84),0)</f>
        <v>2.007659197</v>
      </c>
      <c r="AA85" s="21">
        <f>VLOOKUP($A85,'2024_PAPI_Indicators'!$A$2:$BL$183,COLUMN('2024_PAPI_Indicators'!Y84),0)</f>
        <v>1.929975629</v>
      </c>
      <c r="AB85" s="21">
        <f>VLOOKUP($A85,'2024_PAPI_Indicators'!$A$2:$BL$183,COLUMN('2024_PAPI_Indicators'!Z84),0)</f>
        <v>1.978470445</v>
      </c>
      <c r="AC85" s="21">
        <f>VLOOKUP($A85,'2024_PAPI_Indicators'!$A$2:$BL$183,COLUMN('2024_PAPI_Indicators'!AA84),0)</f>
        <v>2.078923702</v>
      </c>
      <c r="AD85" s="21">
        <f>VLOOKUP($A85,'2024_PAPI_Indicators'!$A$2:$BL$183,COLUMN('2024_PAPI_Indicators'!AB84),0)</f>
        <v>1.951356173</v>
      </c>
      <c r="AE85" s="21">
        <f>VLOOKUP($A85,'2024_PAPI_Indicators'!$A$2:$BL$183,COLUMN('2024_PAPI_Indicators'!AC84),0)</f>
        <v>2.049900055</v>
      </c>
      <c r="AF85" s="21">
        <f>VLOOKUP($A85,'2024_PAPI_Indicators'!$A$2:$BL$183,COLUMN('2024_PAPI_Indicators'!AD84),0)</f>
        <v>1.913363338</v>
      </c>
      <c r="AG85" s="21">
        <f>VLOOKUP($A85,'2024_PAPI_Indicators'!$A$2:$BL$183,COLUMN('2024_PAPI_Indicators'!AE84),0)</f>
        <v>1.984279633</v>
      </c>
      <c r="AH85" s="21">
        <f>VLOOKUP($A85,'2024_PAPI_Indicators'!$A$2:$BL$183,COLUMN('2024_PAPI_Indicators'!AF84),0)</f>
        <v>2.00233984</v>
      </c>
      <c r="AI85" s="21">
        <f>VLOOKUP($A85,'2024_PAPI_Indicators'!$A$2:$BL$183,COLUMN('2024_PAPI_Indicators'!AG84),0)</f>
        <v>1.976217866</v>
      </c>
      <c r="AJ85" s="21">
        <f>VLOOKUP($A85,'2024_PAPI_Indicators'!$A$2:$BL$183,COLUMN('2024_PAPI_Indicators'!AH84),0)</f>
        <v>1.96261549</v>
      </c>
      <c r="AK85" s="21">
        <f>VLOOKUP($A85,'2024_PAPI_Indicators'!$A$2:$BL$183,COLUMN('2024_PAPI_Indicators'!AI84),0)</f>
        <v>1.96466732</v>
      </c>
      <c r="AL85" s="21">
        <f>VLOOKUP($A85,'2024_PAPI_Indicators'!$A$2:$BL$183,COLUMN('2024_PAPI_Indicators'!AJ84),0)</f>
        <v>1.913266301</v>
      </c>
      <c r="AM85" s="21">
        <f>VLOOKUP($A85,'2024_PAPI_Indicators'!$A$2:$BL$183,COLUMN('2024_PAPI_Indicators'!AK84),0)</f>
        <v>1.977848172</v>
      </c>
      <c r="AN85" s="21">
        <f>VLOOKUP($A85,'2024_PAPI_Indicators'!$A$2:$BL$183,COLUMN('2024_PAPI_Indicators'!AL84),0)</f>
        <v>2.01035428</v>
      </c>
      <c r="AO85" s="21">
        <f>VLOOKUP($A85,'2024_PAPI_Indicators'!$A$2:$BL$183,COLUMN('2024_PAPI_Indicators'!AM84),0)</f>
        <v>1.994885206</v>
      </c>
      <c r="AP85" s="21">
        <f>VLOOKUP($A85,'2024_PAPI_Indicators'!$A$2:$BL$183,COLUMN('2024_PAPI_Indicators'!AN84),0)</f>
        <v>1.993933678</v>
      </c>
      <c r="AQ85" s="21">
        <f>VLOOKUP($A85,'2024_PAPI_Indicators'!$A$2:$BL$183,COLUMN('2024_PAPI_Indicators'!AO84),0)</f>
        <v>1.896126986</v>
      </c>
      <c r="AR85" s="21">
        <f>VLOOKUP($A85,'2024_PAPI_Indicators'!$A$2:$BL$183,COLUMN('2024_PAPI_Indicators'!AP84),0)</f>
        <v>1.926186204</v>
      </c>
      <c r="AS85" s="21">
        <f>VLOOKUP($A85,'2024_PAPI_Indicators'!$A$2:$BL$183,COLUMN('2024_PAPI_Indicators'!AQ84),0)</f>
        <v>1.987428665</v>
      </c>
      <c r="AT85" s="21">
        <f>VLOOKUP($A85,'2024_PAPI_Indicators'!$A$2:$BL$183,COLUMN('2024_PAPI_Indicators'!AR84),0)</f>
        <v>1.898129463</v>
      </c>
      <c r="AU85" s="21">
        <f>VLOOKUP($A85,'2024_PAPI_Indicators'!$A$2:$BL$183,COLUMN('2024_PAPI_Indicators'!AS84),0)</f>
        <v>1.8429389</v>
      </c>
      <c r="AV85" s="21">
        <f>VLOOKUP($A85,'2024_PAPI_Indicators'!$A$2:$BL$183,COLUMN('2024_PAPI_Indicators'!AT84),0)</f>
        <v>1.954849958</v>
      </c>
      <c r="AW85" s="21">
        <f>VLOOKUP($A85,'2024_PAPI_Indicators'!$A$2:$BL$183,COLUMN('2024_PAPI_Indicators'!AU84),0)</f>
        <v>2.144671917</v>
      </c>
      <c r="AX85" s="21">
        <f>VLOOKUP($A85,'2024_PAPI_Indicators'!$A$2:$BL$183,COLUMN('2024_PAPI_Indicators'!AV84),0)</f>
        <v>1.901017785</v>
      </c>
      <c r="AY85" s="21">
        <f>VLOOKUP($A85,'2024_PAPI_Indicators'!$A$2:$BL$183,COLUMN('2024_PAPI_Indicators'!AW84),0)</f>
        <v>1.969433784</v>
      </c>
      <c r="AZ85" s="21">
        <f>VLOOKUP($A85,'2024_PAPI_Indicators'!$A$2:$BL$183,COLUMN('2024_PAPI_Indicators'!AX84),0)</f>
        <v>2.047115803</v>
      </c>
      <c r="BA85" s="21">
        <f>VLOOKUP($A85,'2024_PAPI_Indicators'!$A$2:$BL$183,COLUMN('2024_PAPI_Indicators'!AY84),0)</f>
        <v>2.033993006</v>
      </c>
      <c r="BB85" s="21">
        <f>VLOOKUP($A85,'2024_PAPI_Indicators'!$A$2:$BL$183,COLUMN('2024_PAPI_Indicators'!AZ84),0)</f>
        <v>1.956845284</v>
      </c>
      <c r="BC85" s="22" t="str">
        <f>VLOOKUP($A85,'2024_PAPI_Indicators'!$A$2:$BL$183,COLUMN('2024_PAPI_Indicators'!BA84),0)</f>
        <v/>
      </c>
      <c r="BD85" s="21">
        <f>VLOOKUP($A85,'2024_PAPI_Indicators'!$A$2:$BL$183,COLUMN('2024_PAPI_Indicators'!BB84),0)</f>
        <v>1.946160674</v>
      </c>
      <c r="BE85" s="21">
        <f>VLOOKUP($A85,'2024_PAPI_Indicators'!$A$2:$BL$183,COLUMN('2024_PAPI_Indicators'!BC84),0)</f>
        <v>1.951242685</v>
      </c>
      <c r="BF85" s="21">
        <f>VLOOKUP($A85,'2024_PAPI_Indicators'!$A$2:$BL$183,COLUMN('2024_PAPI_Indicators'!BD84),0)</f>
        <v>1.93292439</v>
      </c>
      <c r="BG85" s="21">
        <f>VLOOKUP($A85,'2024_PAPI_Indicators'!$A$2:$BL$183,COLUMN('2024_PAPI_Indicators'!BE84),0)</f>
        <v>1.996220589</v>
      </c>
      <c r="BH85" s="21">
        <f>VLOOKUP($A85,'2024_PAPI_Indicators'!$A$2:$BL$183,COLUMN('2024_PAPI_Indicators'!BF84),0)</f>
        <v>2.032925367</v>
      </c>
      <c r="BI85" s="21">
        <f>VLOOKUP($A85,'2024_PAPI_Indicators'!$A$2:$BL$183,COLUMN('2024_PAPI_Indicators'!BG84),0)</f>
        <v>1.604720473</v>
      </c>
      <c r="BJ85" s="21">
        <f>VLOOKUP($A85,'2024_PAPI_Indicators'!$A$2:$BL$183,COLUMN('2024_PAPI_Indicators'!BH84),0)</f>
        <v>1.84197998</v>
      </c>
      <c r="BK85" s="21">
        <f>VLOOKUP($A85,'2024_PAPI_Indicators'!$A$2:$BL$183,COLUMN('2024_PAPI_Indicators'!BI84),0)</f>
        <v>1.94967103</v>
      </c>
      <c r="BL85" s="21">
        <f>VLOOKUP($A85,'2024_PAPI_Indicators'!$A$2:$BL$183,COLUMN('2024_PAPI_Indicators'!BJ84),0)</f>
        <v>1.822191358</v>
      </c>
      <c r="BM85" s="21">
        <f>VLOOKUP($A85,'2024_PAPI_Indicators'!$A$2:$BL$183,COLUMN('2024_PAPI_Indicators'!BK84),0)</f>
        <v>2.02933073</v>
      </c>
      <c r="BN85" s="21">
        <f>VLOOKUP($A85,'2024_PAPI_Indicators'!$A$2:$BL$183,COLUMN('2024_PAPI_Indicators'!BL84),0)</f>
        <v>1.987181544</v>
      </c>
      <c r="BO85" s="23"/>
      <c r="BP85" s="23"/>
      <c r="BQ85" s="23"/>
      <c r="BR85" s="23"/>
      <c r="BS85" s="23"/>
    </row>
    <row r="86" ht="13.5" customHeight="1">
      <c r="A86" s="11" t="s">
        <v>241</v>
      </c>
      <c r="B86" s="11" t="s">
        <v>242</v>
      </c>
      <c r="C86" s="12" t="s">
        <v>83</v>
      </c>
      <c r="D86" s="24">
        <f>VLOOKUP($A86,'2024_PAPI_Indicators'!$A$2:$BL$183,COLUMN('2024_PAPI_Indicators'!B85),0)</f>
        <v>0.9469723105</v>
      </c>
      <c r="E86" s="24">
        <f>VLOOKUP($A86,'2024_PAPI_Indicators'!$A$2:$BL$183,COLUMN('2024_PAPI_Indicators'!C85),0)</f>
        <v>0.9666157365</v>
      </c>
      <c r="F86" s="24">
        <f>VLOOKUP($A86,'2024_PAPI_Indicators'!$A$2:$BL$183,COLUMN('2024_PAPI_Indicators'!D85),0)</f>
        <v>0.9663702846</v>
      </c>
      <c r="G86" s="24">
        <f>VLOOKUP($A86,'2024_PAPI_Indicators'!$A$2:$BL$183,COLUMN('2024_PAPI_Indicators'!E85),0)</f>
        <v>0.9591192007</v>
      </c>
      <c r="H86" s="24">
        <f>VLOOKUP($A86,'2024_PAPI_Indicators'!$A$2:$BL$183,COLUMN('2024_PAPI_Indicators'!F85),0)</f>
        <v>0.9629462361</v>
      </c>
      <c r="I86" s="24">
        <f>VLOOKUP($A86,'2024_PAPI_Indicators'!$A$2:$BL$183,COLUMN('2024_PAPI_Indicators'!G85),0)</f>
        <v>0.9435951114</v>
      </c>
      <c r="J86" s="24">
        <f>VLOOKUP($A86,'2024_PAPI_Indicators'!$A$2:$BL$183,COLUMN('2024_PAPI_Indicators'!H85),0)</f>
        <v>0.9701882005</v>
      </c>
      <c r="K86" s="24">
        <f>VLOOKUP($A86,'2024_PAPI_Indicators'!$A$2:$BL$183,COLUMN('2024_PAPI_Indicators'!I85),0)</f>
        <v>0.940547049</v>
      </c>
      <c r="L86" s="24">
        <f>VLOOKUP($A86,'2024_PAPI_Indicators'!$A$2:$BL$183,COLUMN('2024_PAPI_Indicators'!J85),0)</f>
        <v>0.9594085217</v>
      </c>
      <c r="M86" s="24">
        <f>VLOOKUP($A86,'2024_PAPI_Indicators'!$A$2:$BL$183,COLUMN('2024_PAPI_Indicators'!K85),0)</f>
        <v>0.9432027936</v>
      </c>
      <c r="N86" s="24">
        <f>VLOOKUP($A86,'2024_PAPI_Indicators'!$A$2:$BL$183,COLUMN('2024_PAPI_Indicators'!L85),0)</f>
        <v>0.9484330416</v>
      </c>
      <c r="O86" s="24">
        <f>VLOOKUP($A86,'2024_PAPI_Indicators'!$A$2:$BL$183,COLUMN('2024_PAPI_Indicators'!M85),0)</f>
        <v>0.9639680982</v>
      </c>
      <c r="P86" s="24">
        <f>VLOOKUP($A86,'2024_PAPI_Indicators'!$A$2:$BL$183,COLUMN('2024_PAPI_Indicators'!N85),0)</f>
        <v>0.9658696651</v>
      </c>
      <c r="Q86" s="24">
        <f>VLOOKUP($A86,'2024_PAPI_Indicators'!$A$2:$BL$183,COLUMN('2024_PAPI_Indicators'!O85),0)</f>
        <v>0.9690643549</v>
      </c>
      <c r="R86" s="24">
        <f>VLOOKUP($A86,'2024_PAPI_Indicators'!$A$2:$BL$183,COLUMN('2024_PAPI_Indicators'!P85),0)</f>
        <v>0.9789685607</v>
      </c>
      <c r="S86" s="24">
        <f>VLOOKUP($A86,'2024_PAPI_Indicators'!$A$2:$BL$183,COLUMN('2024_PAPI_Indicators'!Q85),0)</f>
        <v>0.9737957716</v>
      </c>
      <c r="T86" s="25" t="str">
        <f>VLOOKUP($A86,'2024_PAPI_Indicators'!$A$2:$BL$183,COLUMN('2024_PAPI_Indicators'!R85),0)</f>
        <v/>
      </c>
      <c r="U86" s="24">
        <f>VLOOKUP($A86,'2024_PAPI_Indicators'!$A$2:$BL$183,COLUMN('2024_PAPI_Indicators'!S85),0)</f>
        <v>0.9822915196</v>
      </c>
      <c r="V86" s="24">
        <f>VLOOKUP($A86,'2024_PAPI_Indicators'!$A$2:$BL$183,COLUMN('2024_PAPI_Indicators'!T85),0)</f>
        <v>0.9454504848</v>
      </c>
      <c r="W86" s="24">
        <f>VLOOKUP($A86,'2024_PAPI_Indicators'!$A$2:$BL$183,COLUMN('2024_PAPI_Indicators'!U85),0)</f>
        <v>0.9135810733</v>
      </c>
      <c r="X86" s="24">
        <f>VLOOKUP($A86,'2024_PAPI_Indicators'!$A$2:$BL$183,COLUMN('2024_PAPI_Indicators'!V85),0)</f>
        <v>0.9645690918</v>
      </c>
      <c r="Y86" s="24">
        <f>VLOOKUP($A86,'2024_PAPI_Indicators'!$A$2:$BL$183,COLUMN('2024_PAPI_Indicators'!W85),0)</f>
        <v>0.9720917344</v>
      </c>
      <c r="Z86" s="24">
        <f>VLOOKUP($A86,'2024_PAPI_Indicators'!$A$2:$BL$183,COLUMN('2024_PAPI_Indicators'!X85),0)</f>
        <v>0.9867639542</v>
      </c>
      <c r="AA86" s="24">
        <f>VLOOKUP($A86,'2024_PAPI_Indicators'!$A$2:$BL$183,COLUMN('2024_PAPI_Indicators'!Y85),0)</f>
        <v>0.9438043237</v>
      </c>
      <c r="AB86" s="24">
        <f>VLOOKUP($A86,'2024_PAPI_Indicators'!$A$2:$BL$183,COLUMN('2024_PAPI_Indicators'!Z85),0)</f>
        <v>0.9667997956</v>
      </c>
      <c r="AC86" s="24">
        <f>VLOOKUP($A86,'2024_PAPI_Indicators'!$A$2:$BL$183,COLUMN('2024_PAPI_Indicators'!AA85),0)</f>
        <v>0.9845979214</v>
      </c>
      <c r="AD86" s="24">
        <f>VLOOKUP($A86,'2024_PAPI_Indicators'!$A$2:$BL$183,COLUMN('2024_PAPI_Indicators'!AB85),0)</f>
        <v>0.9523993134</v>
      </c>
      <c r="AE86" s="24">
        <f>VLOOKUP($A86,'2024_PAPI_Indicators'!$A$2:$BL$183,COLUMN('2024_PAPI_Indicators'!AC85),0)</f>
        <v>0.9861059189</v>
      </c>
      <c r="AF86" s="24">
        <f>VLOOKUP($A86,'2024_PAPI_Indicators'!$A$2:$BL$183,COLUMN('2024_PAPI_Indicators'!AD85),0)</f>
        <v>0.9584864974</v>
      </c>
      <c r="AG86" s="24">
        <f>VLOOKUP($A86,'2024_PAPI_Indicators'!$A$2:$BL$183,COLUMN('2024_PAPI_Indicators'!AE85),0)</f>
        <v>0.9810991883</v>
      </c>
      <c r="AH86" s="24">
        <f>VLOOKUP($A86,'2024_PAPI_Indicators'!$A$2:$BL$183,COLUMN('2024_PAPI_Indicators'!AF85),0)</f>
        <v>0.968503654</v>
      </c>
      <c r="AI86" s="24">
        <f>VLOOKUP($A86,'2024_PAPI_Indicators'!$A$2:$BL$183,COLUMN('2024_PAPI_Indicators'!AG85),0)</f>
        <v>0.9614626169</v>
      </c>
      <c r="AJ86" s="24">
        <f>VLOOKUP($A86,'2024_PAPI_Indicators'!$A$2:$BL$183,COLUMN('2024_PAPI_Indicators'!AH85),0)</f>
        <v>0.9393253922</v>
      </c>
      <c r="AK86" s="24">
        <f>VLOOKUP($A86,'2024_PAPI_Indicators'!$A$2:$BL$183,COLUMN('2024_PAPI_Indicators'!AI85),0)</f>
        <v>0.9752626419</v>
      </c>
      <c r="AL86" s="24">
        <f>VLOOKUP($A86,'2024_PAPI_Indicators'!$A$2:$BL$183,COLUMN('2024_PAPI_Indicators'!AJ85),0)</f>
        <v>0.9703119993</v>
      </c>
      <c r="AM86" s="24">
        <f>VLOOKUP($A86,'2024_PAPI_Indicators'!$A$2:$BL$183,COLUMN('2024_PAPI_Indicators'!AK85),0)</f>
        <v>0.9788711667</v>
      </c>
      <c r="AN86" s="24">
        <f>VLOOKUP($A86,'2024_PAPI_Indicators'!$A$2:$BL$183,COLUMN('2024_PAPI_Indicators'!AL85),0)</f>
        <v>0.9865351319</v>
      </c>
      <c r="AO86" s="24">
        <f>VLOOKUP($A86,'2024_PAPI_Indicators'!$A$2:$BL$183,COLUMN('2024_PAPI_Indicators'!AM85),0)</f>
        <v>0.9742486477</v>
      </c>
      <c r="AP86" s="24">
        <f>VLOOKUP($A86,'2024_PAPI_Indicators'!$A$2:$BL$183,COLUMN('2024_PAPI_Indicators'!AN85),0)</f>
        <v>0.9970679283</v>
      </c>
      <c r="AQ86" s="24">
        <f>VLOOKUP($A86,'2024_PAPI_Indicators'!$A$2:$BL$183,COLUMN('2024_PAPI_Indicators'!AO85),0)</f>
        <v>0.9624999166</v>
      </c>
      <c r="AR86" s="24">
        <f>VLOOKUP($A86,'2024_PAPI_Indicators'!$A$2:$BL$183,COLUMN('2024_PAPI_Indicators'!AP85),0)</f>
        <v>0.9758116603</v>
      </c>
      <c r="AS86" s="24">
        <f>VLOOKUP($A86,'2024_PAPI_Indicators'!$A$2:$BL$183,COLUMN('2024_PAPI_Indicators'!AQ85),0)</f>
        <v>0.9538171887</v>
      </c>
      <c r="AT86" s="24">
        <f>VLOOKUP($A86,'2024_PAPI_Indicators'!$A$2:$BL$183,COLUMN('2024_PAPI_Indicators'!AR85),0)</f>
        <v>0.9489015341</v>
      </c>
      <c r="AU86" s="24">
        <f>VLOOKUP($A86,'2024_PAPI_Indicators'!$A$2:$BL$183,COLUMN('2024_PAPI_Indicators'!AS85),0)</f>
        <v>0.966673851</v>
      </c>
      <c r="AV86" s="24">
        <f>VLOOKUP($A86,'2024_PAPI_Indicators'!$A$2:$BL$183,COLUMN('2024_PAPI_Indicators'!AT85),0)</f>
        <v>0.9801841974</v>
      </c>
      <c r="AW86" s="24">
        <f>VLOOKUP($A86,'2024_PAPI_Indicators'!$A$2:$BL$183,COLUMN('2024_PAPI_Indicators'!AU85),0)</f>
        <v>0.9913433194</v>
      </c>
      <c r="AX86" s="24">
        <f>VLOOKUP($A86,'2024_PAPI_Indicators'!$A$2:$BL$183,COLUMN('2024_PAPI_Indicators'!AV85),0)</f>
        <v>0.9865714312</v>
      </c>
      <c r="AY86" s="24">
        <f>VLOOKUP($A86,'2024_PAPI_Indicators'!$A$2:$BL$183,COLUMN('2024_PAPI_Indicators'!AW85),0)</f>
        <v>0.9633240104</v>
      </c>
      <c r="AZ86" s="24">
        <f>VLOOKUP($A86,'2024_PAPI_Indicators'!$A$2:$BL$183,COLUMN('2024_PAPI_Indicators'!AX85),0)</f>
        <v>0.9937115908</v>
      </c>
      <c r="BA86" s="24">
        <f>VLOOKUP($A86,'2024_PAPI_Indicators'!$A$2:$BL$183,COLUMN('2024_PAPI_Indicators'!AY85),0)</f>
        <v>0.9649524689</v>
      </c>
      <c r="BB86" s="24">
        <f>VLOOKUP($A86,'2024_PAPI_Indicators'!$A$2:$BL$183,COLUMN('2024_PAPI_Indicators'!AZ85),0)</f>
        <v>0.9789872169</v>
      </c>
      <c r="BC86" s="25" t="str">
        <f>VLOOKUP($A86,'2024_PAPI_Indicators'!$A$2:$BL$183,COLUMN('2024_PAPI_Indicators'!BA85),0)</f>
        <v/>
      </c>
      <c r="BD86" s="24">
        <f>VLOOKUP($A86,'2024_PAPI_Indicators'!$A$2:$BL$183,COLUMN('2024_PAPI_Indicators'!BB85),0)</f>
        <v>0.9928544164</v>
      </c>
      <c r="BE86" s="24">
        <f>VLOOKUP($A86,'2024_PAPI_Indicators'!$A$2:$BL$183,COLUMN('2024_PAPI_Indicators'!BC85),0)</f>
        <v>0.9789175391</v>
      </c>
      <c r="BF86" s="24">
        <f>VLOOKUP($A86,'2024_PAPI_Indicators'!$A$2:$BL$183,COLUMN('2024_PAPI_Indicators'!BD85),0)</f>
        <v>0.9785885215</v>
      </c>
      <c r="BG86" s="24">
        <f>VLOOKUP($A86,'2024_PAPI_Indicators'!$A$2:$BL$183,COLUMN('2024_PAPI_Indicators'!BE85),0)</f>
        <v>0.9992967844</v>
      </c>
      <c r="BH86" s="24">
        <f>VLOOKUP($A86,'2024_PAPI_Indicators'!$A$2:$BL$183,COLUMN('2024_PAPI_Indicators'!BF85),0)</f>
        <v>0.9995727539</v>
      </c>
      <c r="BI86" s="24">
        <f>VLOOKUP($A86,'2024_PAPI_Indicators'!$A$2:$BL$183,COLUMN('2024_PAPI_Indicators'!BG85),0)</f>
        <v>0.9681611657</v>
      </c>
      <c r="BJ86" s="24">
        <f>VLOOKUP($A86,'2024_PAPI_Indicators'!$A$2:$BL$183,COLUMN('2024_PAPI_Indicators'!BH85),0)</f>
        <v>0.9659516811</v>
      </c>
      <c r="BK86" s="24">
        <f>VLOOKUP($A86,'2024_PAPI_Indicators'!$A$2:$BL$183,COLUMN('2024_PAPI_Indicators'!BI85),0)</f>
        <v>0.9867940545</v>
      </c>
      <c r="BL86" s="24">
        <f>VLOOKUP($A86,'2024_PAPI_Indicators'!$A$2:$BL$183,COLUMN('2024_PAPI_Indicators'!BJ85),0)</f>
        <v>1</v>
      </c>
      <c r="BM86" s="24">
        <f>VLOOKUP($A86,'2024_PAPI_Indicators'!$A$2:$BL$183,COLUMN('2024_PAPI_Indicators'!BK85),0)</f>
        <v>0.9939684868</v>
      </c>
      <c r="BN86" s="24">
        <f>VLOOKUP($A86,'2024_PAPI_Indicators'!$A$2:$BL$183,COLUMN('2024_PAPI_Indicators'!BL85),0)</f>
        <v>0.9942219853</v>
      </c>
      <c r="BO86" s="11"/>
      <c r="BP86" s="11"/>
      <c r="BQ86" s="11"/>
      <c r="BR86" s="11"/>
      <c r="BS86" s="11"/>
    </row>
    <row r="87" ht="13.5" customHeight="1">
      <c r="A87" s="11" t="s">
        <v>243</v>
      </c>
      <c r="B87" s="11" t="s">
        <v>244</v>
      </c>
      <c r="C87" s="12" t="s">
        <v>83</v>
      </c>
      <c r="D87" s="24">
        <f>VLOOKUP($A87,'2024_PAPI_Indicators'!$A$2:$BL$183,COLUMN('2024_PAPI_Indicators'!B86),0)</f>
        <v>0.6645087004</v>
      </c>
      <c r="E87" s="24">
        <f>VLOOKUP($A87,'2024_PAPI_Indicators'!$A$2:$BL$183,COLUMN('2024_PAPI_Indicators'!C86),0)</f>
        <v>0.5605847239</v>
      </c>
      <c r="F87" s="24">
        <f>VLOOKUP($A87,'2024_PAPI_Indicators'!$A$2:$BL$183,COLUMN('2024_PAPI_Indicators'!D86),0)</f>
        <v>0.409188509</v>
      </c>
      <c r="G87" s="24">
        <f>VLOOKUP($A87,'2024_PAPI_Indicators'!$A$2:$BL$183,COLUMN('2024_PAPI_Indicators'!E86),0)</f>
        <v>0.5429711938</v>
      </c>
      <c r="H87" s="24">
        <f>VLOOKUP($A87,'2024_PAPI_Indicators'!$A$2:$BL$183,COLUMN('2024_PAPI_Indicators'!F86),0)</f>
        <v>0.59918648</v>
      </c>
      <c r="I87" s="24">
        <f>VLOOKUP($A87,'2024_PAPI_Indicators'!$A$2:$BL$183,COLUMN('2024_PAPI_Indicators'!G86),0)</f>
        <v>0.5436734557</v>
      </c>
      <c r="J87" s="24">
        <f>VLOOKUP($A87,'2024_PAPI_Indicators'!$A$2:$BL$183,COLUMN('2024_PAPI_Indicators'!H86),0)</f>
        <v>0.5257357359</v>
      </c>
      <c r="K87" s="24">
        <f>VLOOKUP($A87,'2024_PAPI_Indicators'!$A$2:$BL$183,COLUMN('2024_PAPI_Indicators'!I86),0)</f>
        <v>0.5016009808</v>
      </c>
      <c r="L87" s="24">
        <f>VLOOKUP($A87,'2024_PAPI_Indicators'!$A$2:$BL$183,COLUMN('2024_PAPI_Indicators'!J86),0)</f>
        <v>0.5959948897</v>
      </c>
      <c r="M87" s="24">
        <f>VLOOKUP($A87,'2024_PAPI_Indicators'!$A$2:$BL$183,COLUMN('2024_PAPI_Indicators'!K86),0)</f>
        <v>0.514233768</v>
      </c>
      <c r="N87" s="24">
        <f>VLOOKUP($A87,'2024_PAPI_Indicators'!$A$2:$BL$183,COLUMN('2024_PAPI_Indicators'!L86),0)</f>
        <v>0.575858593</v>
      </c>
      <c r="O87" s="24">
        <f>VLOOKUP($A87,'2024_PAPI_Indicators'!$A$2:$BL$183,COLUMN('2024_PAPI_Indicators'!M86),0)</f>
        <v>0.5756910443</v>
      </c>
      <c r="P87" s="24">
        <f>VLOOKUP($A87,'2024_PAPI_Indicators'!$A$2:$BL$183,COLUMN('2024_PAPI_Indicators'!N86),0)</f>
        <v>0.4849724174</v>
      </c>
      <c r="Q87" s="24">
        <f>VLOOKUP($A87,'2024_PAPI_Indicators'!$A$2:$BL$183,COLUMN('2024_PAPI_Indicators'!O86),0)</f>
        <v>0.7572304606</v>
      </c>
      <c r="R87" s="24">
        <f>VLOOKUP($A87,'2024_PAPI_Indicators'!$A$2:$BL$183,COLUMN('2024_PAPI_Indicators'!P86),0)</f>
        <v>0.5844686031</v>
      </c>
      <c r="S87" s="24">
        <f>VLOOKUP($A87,'2024_PAPI_Indicators'!$A$2:$BL$183,COLUMN('2024_PAPI_Indicators'!Q86),0)</f>
        <v>0.4963194132</v>
      </c>
      <c r="T87" s="25" t="str">
        <f>VLOOKUP($A87,'2024_PAPI_Indicators'!$A$2:$BL$183,COLUMN('2024_PAPI_Indicators'!R86),0)</f>
        <v/>
      </c>
      <c r="U87" s="24">
        <f>VLOOKUP($A87,'2024_PAPI_Indicators'!$A$2:$BL$183,COLUMN('2024_PAPI_Indicators'!S86),0)</f>
        <v>0.6289215088</v>
      </c>
      <c r="V87" s="24">
        <f>VLOOKUP($A87,'2024_PAPI_Indicators'!$A$2:$BL$183,COLUMN('2024_PAPI_Indicators'!T86),0)</f>
        <v>0.4459989071</v>
      </c>
      <c r="W87" s="24">
        <f>VLOOKUP($A87,'2024_PAPI_Indicators'!$A$2:$BL$183,COLUMN('2024_PAPI_Indicators'!U86),0)</f>
        <v>0.5273728967</v>
      </c>
      <c r="X87" s="24">
        <f>VLOOKUP($A87,'2024_PAPI_Indicators'!$A$2:$BL$183,COLUMN('2024_PAPI_Indicators'!V86),0)</f>
        <v>0.6006706357</v>
      </c>
      <c r="Y87" s="24">
        <f>VLOOKUP($A87,'2024_PAPI_Indicators'!$A$2:$BL$183,COLUMN('2024_PAPI_Indicators'!W86),0)</f>
        <v>0.6220464706</v>
      </c>
      <c r="Z87" s="24">
        <f>VLOOKUP($A87,'2024_PAPI_Indicators'!$A$2:$BL$183,COLUMN('2024_PAPI_Indicators'!X86),0)</f>
        <v>0.5691510439</v>
      </c>
      <c r="AA87" s="24">
        <f>VLOOKUP($A87,'2024_PAPI_Indicators'!$A$2:$BL$183,COLUMN('2024_PAPI_Indicators'!Y86),0)</f>
        <v>0.525824964</v>
      </c>
      <c r="AB87" s="24">
        <f>VLOOKUP($A87,'2024_PAPI_Indicators'!$A$2:$BL$183,COLUMN('2024_PAPI_Indicators'!Z86),0)</f>
        <v>0.5480319262</v>
      </c>
      <c r="AC87" s="24">
        <f>VLOOKUP($A87,'2024_PAPI_Indicators'!$A$2:$BL$183,COLUMN('2024_PAPI_Indicators'!AA86),0)</f>
        <v>0.6176118255</v>
      </c>
      <c r="AD87" s="24">
        <f>VLOOKUP($A87,'2024_PAPI_Indicators'!$A$2:$BL$183,COLUMN('2024_PAPI_Indicators'!AB86),0)</f>
        <v>0.4792741537</v>
      </c>
      <c r="AE87" s="24">
        <f>VLOOKUP($A87,'2024_PAPI_Indicators'!$A$2:$BL$183,COLUMN('2024_PAPI_Indicators'!AC86),0)</f>
        <v>0.6255451441</v>
      </c>
      <c r="AF87" s="24">
        <f>VLOOKUP($A87,'2024_PAPI_Indicators'!$A$2:$BL$183,COLUMN('2024_PAPI_Indicators'!AD86),0)</f>
        <v>0.4220169783</v>
      </c>
      <c r="AG87" s="24">
        <f>VLOOKUP($A87,'2024_PAPI_Indicators'!$A$2:$BL$183,COLUMN('2024_PAPI_Indicators'!AE86),0)</f>
        <v>0.5082030892</v>
      </c>
      <c r="AH87" s="24">
        <f>VLOOKUP($A87,'2024_PAPI_Indicators'!$A$2:$BL$183,COLUMN('2024_PAPI_Indicators'!AF86),0)</f>
        <v>0.6018619537</v>
      </c>
      <c r="AI87" s="24">
        <f>VLOOKUP($A87,'2024_PAPI_Indicators'!$A$2:$BL$183,COLUMN('2024_PAPI_Indicators'!AG86),0)</f>
        <v>0.631137073</v>
      </c>
      <c r="AJ87" s="24">
        <f>VLOOKUP($A87,'2024_PAPI_Indicators'!$A$2:$BL$183,COLUMN('2024_PAPI_Indicators'!AH86),0)</f>
        <v>0.5922130346</v>
      </c>
      <c r="AK87" s="24">
        <f>VLOOKUP($A87,'2024_PAPI_Indicators'!$A$2:$BL$183,COLUMN('2024_PAPI_Indicators'!AI86),0)</f>
        <v>0.4646655619</v>
      </c>
      <c r="AL87" s="24">
        <f>VLOOKUP($A87,'2024_PAPI_Indicators'!$A$2:$BL$183,COLUMN('2024_PAPI_Indicators'!AJ86),0)</f>
        <v>0.4301877022</v>
      </c>
      <c r="AM87" s="24">
        <f>VLOOKUP($A87,'2024_PAPI_Indicators'!$A$2:$BL$183,COLUMN('2024_PAPI_Indicators'!AK86),0)</f>
        <v>0.4835526943</v>
      </c>
      <c r="AN87" s="24">
        <f>VLOOKUP($A87,'2024_PAPI_Indicators'!$A$2:$BL$183,COLUMN('2024_PAPI_Indicators'!AL86),0)</f>
        <v>0.5874640346</v>
      </c>
      <c r="AO87" s="24">
        <f>VLOOKUP($A87,'2024_PAPI_Indicators'!$A$2:$BL$183,COLUMN('2024_PAPI_Indicators'!AM86),0)</f>
        <v>0.5026750565</v>
      </c>
      <c r="AP87" s="24">
        <f>VLOOKUP($A87,'2024_PAPI_Indicators'!$A$2:$BL$183,COLUMN('2024_PAPI_Indicators'!AN86),0)</f>
        <v>0.5912046432</v>
      </c>
      <c r="AQ87" s="24">
        <f>VLOOKUP($A87,'2024_PAPI_Indicators'!$A$2:$BL$183,COLUMN('2024_PAPI_Indicators'!AO86),0)</f>
        <v>0.368021965</v>
      </c>
      <c r="AR87" s="24">
        <f>VLOOKUP($A87,'2024_PAPI_Indicators'!$A$2:$BL$183,COLUMN('2024_PAPI_Indicators'!AP86),0)</f>
        <v>0.4528111219</v>
      </c>
      <c r="AS87" s="24">
        <f>VLOOKUP($A87,'2024_PAPI_Indicators'!$A$2:$BL$183,COLUMN('2024_PAPI_Indicators'!AQ86),0)</f>
        <v>0.5295353532</v>
      </c>
      <c r="AT87" s="24">
        <f>VLOOKUP($A87,'2024_PAPI_Indicators'!$A$2:$BL$183,COLUMN('2024_PAPI_Indicators'!AR86),0)</f>
        <v>0.4124712646</v>
      </c>
      <c r="AU87" s="24">
        <f>VLOOKUP($A87,'2024_PAPI_Indicators'!$A$2:$BL$183,COLUMN('2024_PAPI_Indicators'!AS86),0)</f>
        <v>0.4665663838</v>
      </c>
      <c r="AV87" s="24">
        <f>VLOOKUP($A87,'2024_PAPI_Indicators'!$A$2:$BL$183,COLUMN('2024_PAPI_Indicators'!AT86),0)</f>
        <v>0.4897032082</v>
      </c>
      <c r="AW87" s="24">
        <f>VLOOKUP($A87,'2024_PAPI_Indicators'!$A$2:$BL$183,COLUMN('2024_PAPI_Indicators'!AU86),0)</f>
        <v>0.7480177283</v>
      </c>
      <c r="AX87" s="24">
        <f>VLOOKUP($A87,'2024_PAPI_Indicators'!$A$2:$BL$183,COLUMN('2024_PAPI_Indicators'!AV86),0)</f>
        <v>0.6660916209</v>
      </c>
      <c r="AY87" s="24">
        <f>VLOOKUP($A87,'2024_PAPI_Indicators'!$A$2:$BL$183,COLUMN('2024_PAPI_Indicators'!AW86),0)</f>
        <v>0.4922131896</v>
      </c>
      <c r="AZ87" s="24">
        <f>VLOOKUP($A87,'2024_PAPI_Indicators'!$A$2:$BL$183,COLUMN('2024_PAPI_Indicators'!AX86),0)</f>
        <v>0.6231517196</v>
      </c>
      <c r="BA87" s="24">
        <f>VLOOKUP($A87,'2024_PAPI_Indicators'!$A$2:$BL$183,COLUMN('2024_PAPI_Indicators'!AY86),0)</f>
        <v>0.5794417262</v>
      </c>
      <c r="BB87" s="24">
        <f>VLOOKUP($A87,'2024_PAPI_Indicators'!$A$2:$BL$183,COLUMN('2024_PAPI_Indicators'!AZ86),0)</f>
        <v>0.5167155862</v>
      </c>
      <c r="BC87" s="25" t="str">
        <f>VLOOKUP($A87,'2024_PAPI_Indicators'!$A$2:$BL$183,COLUMN('2024_PAPI_Indicators'!BA86),0)</f>
        <v/>
      </c>
      <c r="BD87" s="24">
        <f>VLOOKUP($A87,'2024_PAPI_Indicators'!$A$2:$BL$183,COLUMN('2024_PAPI_Indicators'!BB86),0)</f>
        <v>0.4965313375</v>
      </c>
      <c r="BE87" s="24">
        <f>VLOOKUP($A87,'2024_PAPI_Indicators'!$A$2:$BL$183,COLUMN('2024_PAPI_Indicators'!BC86),0)</f>
        <v>0.5090301633</v>
      </c>
      <c r="BF87" s="24">
        <f>VLOOKUP($A87,'2024_PAPI_Indicators'!$A$2:$BL$183,COLUMN('2024_PAPI_Indicators'!BD86),0)</f>
        <v>0.4754410982</v>
      </c>
      <c r="BG87" s="24">
        <f>VLOOKUP($A87,'2024_PAPI_Indicators'!$A$2:$BL$183,COLUMN('2024_PAPI_Indicators'!BE86),0)</f>
        <v>0.5676372647</v>
      </c>
      <c r="BH87" s="24">
        <f>VLOOKUP($A87,'2024_PAPI_Indicators'!$A$2:$BL$183,COLUMN('2024_PAPI_Indicators'!BF86),0)</f>
        <v>0.613771379</v>
      </c>
      <c r="BI87" s="24">
        <f>VLOOKUP($A87,'2024_PAPI_Indicators'!$A$2:$BL$183,COLUMN('2024_PAPI_Indicators'!BG86),0)</f>
        <v>0.4159727693</v>
      </c>
      <c r="BJ87" s="24">
        <f>VLOOKUP($A87,'2024_PAPI_Indicators'!$A$2:$BL$183,COLUMN('2024_PAPI_Indicators'!BH86),0)</f>
        <v>0.4684624672</v>
      </c>
      <c r="BK87" s="24">
        <f>VLOOKUP($A87,'2024_PAPI_Indicators'!$A$2:$BL$183,COLUMN('2024_PAPI_Indicators'!BI86),0)</f>
        <v>0.4981683195</v>
      </c>
      <c r="BL87" s="24">
        <f>VLOOKUP($A87,'2024_PAPI_Indicators'!$A$2:$BL$183,COLUMN('2024_PAPI_Indicators'!BJ86),0)</f>
        <v>0.6921907663</v>
      </c>
      <c r="BM87" s="24">
        <f>VLOOKUP($A87,'2024_PAPI_Indicators'!$A$2:$BL$183,COLUMN('2024_PAPI_Indicators'!BK86),0)</f>
        <v>0.6012824178</v>
      </c>
      <c r="BN87" s="24">
        <f>VLOOKUP($A87,'2024_PAPI_Indicators'!$A$2:$BL$183,COLUMN('2024_PAPI_Indicators'!BL86),0)</f>
        <v>0.5757898092</v>
      </c>
      <c r="BO87" s="11"/>
      <c r="BP87" s="11"/>
      <c r="BQ87" s="11"/>
      <c r="BR87" s="11"/>
      <c r="BS87" s="11"/>
    </row>
    <row r="88" ht="13.5" customHeight="1">
      <c r="A88" s="11" t="s">
        <v>245</v>
      </c>
      <c r="B88" s="11" t="s">
        <v>246</v>
      </c>
      <c r="C88" s="12" t="s">
        <v>247</v>
      </c>
      <c r="D88" s="30">
        <f>VLOOKUP($A88,'2024_PAPI_Indicators'!$A$2:$BL$183,COLUMN('2024_PAPI_Indicators'!B87),0)</f>
        <v>31421.75</v>
      </c>
      <c r="E88" s="30">
        <f>VLOOKUP($A88,'2024_PAPI_Indicators'!$A$2:$BL$183,COLUMN('2024_PAPI_Indicators'!C87),0)</f>
        <v>26708.54102</v>
      </c>
      <c r="F88" s="30">
        <f>VLOOKUP($A88,'2024_PAPI_Indicators'!$A$2:$BL$183,COLUMN('2024_PAPI_Indicators'!D87),0)</f>
        <v>41019.00781</v>
      </c>
      <c r="G88" s="30">
        <f>VLOOKUP($A88,'2024_PAPI_Indicators'!$A$2:$BL$183,COLUMN('2024_PAPI_Indicators'!E87),0)</f>
        <v>31896.02148</v>
      </c>
      <c r="H88" s="30">
        <f>VLOOKUP($A88,'2024_PAPI_Indicators'!$A$2:$BL$183,COLUMN('2024_PAPI_Indicators'!F87),0)</f>
        <v>34354.10156</v>
      </c>
      <c r="I88" s="30">
        <f>VLOOKUP($A88,'2024_PAPI_Indicators'!$A$2:$BL$183,COLUMN('2024_PAPI_Indicators'!G87),0)</f>
        <v>28058.19727</v>
      </c>
      <c r="J88" s="30">
        <f>VLOOKUP($A88,'2024_PAPI_Indicators'!$A$2:$BL$183,COLUMN('2024_PAPI_Indicators'!H87),0)</f>
        <v>34339.67578</v>
      </c>
      <c r="K88" s="30">
        <f>VLOOKUP($A88,'2024_PAPI_Indicators'!$A$2:$BL$183,COLUMN('2024_PAPI_Indicators'!I87),0)</f>
        <v>31127.61523</v>
      </c>
      <c r="L88" s="30">
        <f>VLOOKUP($A88,'2024_PAPI_Indicators'!$A$2:$BL$183,COLUMN('2024_PAPI_Indicators'!J87),0)</f>
        <v>31336.2832</v>
      </c>
      <c r="M88" s="30">
        <f>VLOOKUP($A88,'2024_PAPI_Indicators'!$A$2:$BL$183,COLUMN('2024_PAPI_Indicators'!K87),0)</f>
        <v>33166.16016</v>
      </c>
      <c r="N88" s="30">
        <f>VLOOKUP($A88,'2024_PAPI_Indicators'!$A$2:$BL$183,COLUMN('2024_PAPI_Indicators'!L87),0)</f>
        <v>25992.69336</v>
      </c>
      <c r="O88" s="30">
        <f>VLOOKUP($A88,'2024_PAPI_Indicators'!$A$2:$BL$183,COLUMN('2024_PAPI_Indicators'!M87),0)</f>
        <v>33158.25781</v>
      </c>
      <c r="P88" s="30">
        <f>VLOOKUP($A88,'2024_PAPI_Indicators'!$A$2:$BL$183,COLUMN('2024_PAPI_Indicators'!N87),0)</f>
        <v>36143.08594</v>
      </c>
      <c r="Q88" s="30">
        <f>VLOOKUP($A88,'2024_PAPI_Indicators'!$A$2:$BL$183,COLUMN('2024_PAPI_Indicators'!O87),0)</f>
        <v>29190.94336</v>
      </c>
      <c r="R88" s="30">
        <f>VLOOKUP($A88,'2024_PAPI_Indicators'!$A$2:$BL$183,COLUMN('2024_PAPI_Indicators'!P87),0)</f>
        <v>23411.02539</v>
      </c>
      <c r="S88" s="30">
        <f>VLOOKUP($A88,'2024_PAPI_Indicators'!$A$2:$BL$183,COLUMN('2024_PAPI_Indicators'!Q87),0)</f>
        <v>32579.67188</v>
      </c>
      <c r="T88" s="31" t="str">
        <f>VLOOKUP($A88,'2024_PAPI_Indicators'!$A$2:$BL$183,COLUMN('2024_PAPI_Indicators'!R87),0)</f>
        <v/>
      </c>
      <c r="U88" s="30">
        <f>VLOOKUP($A88,'2024_PAPI_Indicators'!$A$2:$BL$183,COLUMN('2024_PAPI_Indicators'!S87),0)</f>
        <v>34592.91406</v>
      </c>
      <c r="V88" s="30">
        <f>VLOOKUP($A88,'2024_PAPI_Indicators'!$A$2:$BL$183,COLUMN('2024_PAPI_Indicators'!T87),0)</f>
        <v>32685.04688</v>
      </c>
      <c r="W88" s="30">
        <f>VLOOKUP($A88,'2024_PAPI_Indicators'!$A$2:$BL$183,COLUMN('2024_PAPI_Indicators'!U87),0)</f>
        <v>20491.4043</v>
      </c>
      <c r="X88" s="30">
        <f>VLOOKUP($A88,'2024_PAPI_Indicators'!$A$2:$BL$183,COLUMN('2024_PAPI_Indicators'!V87),0)</f>
        <v>30711.9707</v>
      </c>
      <c r="Y88" s="30">
        <f>VLOOKUP($A88,'2024_PAPI_Indicators'!$A$2:$BL$183,COLUMN('2024_PAPI_Indicators'!W87),0)</f>
        <v>34616.07813</v>
      </c>
      <c r="Z88" s="30">
        <f>VLOOKUP($A88,'2024_PAPI_Indicators'!$A$2:$BL$183,COLUMN('2024_PAPI_Indicators'!X87),0)</f>
        <v>33702.89844</v>
      </c>
      <c r="AA88" s="30">
        <f>VLOOKUP($A88,'2024_PAPI_Indicators'!$A$2:$BL$183,COLUMN('2024_PAPI_Indicators'!Y87),0)</f>
        <v>29820.51172</v>
      </c>
      <c r="AB88" s="30">
        <f>VLOOKUP($A88,'2024_PAPI_Indicators'!$A$2:$BL$183,COLUMN('2024_PAPI_Indicators'!Z87),0)</f>
        <v>36090.95703</v>
      </c>
      <c r="AC88" s="30">
        <f>VLOOKUP($A88,'2024_PAPI_Indicators'!$A$2:$BL$183,COLUMN('2024_PAPI_Indicators'!AA87),0)</f>
        <v>26639.92969</v>
      </c>
      <c r="AD88" s="30">
        <f>VLOOKUP($A88,'2024_PAPI_Indicators'!$A$2:$BL$183,COLUMN('2024_PAPI_Indicators'!AB87),0)</f>
        <v>24300.04102</v>
      </c>
      <c r="AE88" s="30">
        <f>VLOOKUP($A88,'2024_PAPI_Indicators'!$A$2:$BL$183,COLUMN('2024_PAPI_Indicators'!AC87),0)</f>
        <v>34228.31641</v>
      </c>
      <c r="AF88" s="30">
        <f>VLOOKUP($A88,'2024_PAPI_Indicators'!$A$2:$BL$183,COLUMN('2024_PAPI_Indicators'!AD87),0)</f>
        <v>30465.23633</v>
      </c>
      <c r="AG88" s="30">
        <f>VLOOKUP($A88,'2024_PAPI_Indicators'!$A$2:$BL$183,COLUMN('2024_PAPI_Indicators'!AE87),0)</f>
        <v>30175.88086</v>
      </c>
      <c r="AH88" s="30">
        <f>VLOOKUP($A88,'2024_PAPI_Indicators'!$A$2:$BL$183,COLUMN('2024_PAPI_Indicators'!AF87),0)</f>
        <v>40128.22656</v>
      </c>
      <c r="AI88" s="30">
        <f>VLOOKUP($A88,'2024_PAPI_Indicators'!$A$2:$BL$183,COLUMN('2024_PAPI_Indicators'!AG87),0)</f>
        <v>34483.54688</v>
      </c>
      <c r="AJ88" s="30">
        <f>VLOOKUP($A88,'2024_PAPI_Indicators'!$A$2:$BL$183,COLUMN('2024_PAPI_Indicators'!AH87),0)</f>
        <v>32889.70703</v>
      </c>
      <c r="AK88" s="30">
        <f>VLOOKUP($A88,'2024_PAPI_Indicators'!$A$2:$BL$183,COLUMN('2024_PAPI_Indicators'!AI87),0)</f>
        <v>26768.20117</v>
      </c>
      <c r="AL88" s="30">
        <f>VLOOKUP($A88,'2024_PAPI_Indicators'!$A$2:$BL$183,COLUMN('2024_PAPI_Indicators'!AJ87),0)</f>
        <v>32232.08398</v>
      </c>
      <c r="AM88" s="30">
        <f>VLOOKUP($A88,'2024_PAPI_Indicators'!$A$2:$BL$183,COLUMN('2024_PAPI_Indicators'!AK87),0)</f>
        <v>26659.15234</v>
      </c>
      <c r="AN88" s="30">
        <f>VLOOKUP($A88,'2024_PAPI_Indicators'!$A$2:$BL$183,COLUMN('2024_PAPI_Indicators'!AL87),0)</f>
        <v>36178.57031</v>
      </c>
      <c r="AO88" s="30">
        <f>VLOOKUP($A88,'2024_PAPI_Indicators'!$A$2:$BL$183,COLUMN('2024_PAPI_Indicators'!AM87),0)</f>
        <v>26382.91406</v>
      </c>
      <c r="AP88" s="30">
        <f>VLOOKUP($A88,'2024_PAPI_Indicators'!$A$2:$BL$183,COLUMN('2024_PAPI_Indicators'!AN87),0)</f>
        <v>39198.22266</v>
      </c>
      <c r="AQ88" s="30">
        <f>VLOOKUP($A88,'2024_PAPI_Indicators'!$A$2:$BL$183,COLUMN('2024_PAPI_Indicators'!AO87),0)</f>
        <v>25966.25781</v>
      </c>
      <c r="AR88" s="30">
        <f>VLOOKUP($A88,'2024_PAPI_Indicators'!$A$2:$BL$183,COLUMN('2024_PAPI_Indicators'!AP87),0)</f>
        <v>32869.34375</v>
      </c>
      <c r="AS88" s="30">
        <f>VLOOKUP($A88,'2024_PAPI_Indicators'!$A$2:$BL$183,COLUMN('2024_PAPI_Indicators'!AQ87),0)</f>
        <v>31571.20703</v>
      </c>
      <c r="AT88" s="30">
        <f>VLOOKUP($A88,'2024_PAPI_Indicators'!$A$2:$BL$183,COLUMN('2024_PAPI_Indicators'!AR87),0)</f>
        <v>31892.1582</v>
      </c>
      <c r="AU88" s="30">
        <f>VLOOKUP($A88,'2024_PAPI_Indicators'!$A$2:$BL$183,COLUMN('2024_PAPI_Indicators'!AS87),0)</f>
        <v>32301.88281</v>
      </c>
      <c r="AV88" s="30">
        <f>VLOOKUP($A88,'2024_PAPI_Indicators'!$A$2:$BL$183,COLUMN('2024_PAPI_Indicators'!AT87),0)</f>
        <v>32479.8418</v>
      </c>
      <c r="AW88" s="30">
        <f>VLOOKUP($A88,'2024_PAPI_Indicators'!$A$2:$BL$183,COLUMN('2024_PAPI_Indicators'!AU87),0)</f>
        <v>33021.29688</v>
      </c>
      <c r="AX88" s="30">
        <f>VLOOKUP($A88,'2024_PAPI_Indicators'!$A$2:$BL$183,COLUMN('2024_PAPI_Indicators'!AV87),0)</f>
        <v>31561.17773</v>
      </c>
      <c r="AY88" s="30">
        <f>VLOOKUP($A88,'2024_PAPI_Indicators'!$A$2:$BL$183,COLUMN('2024_PAPI_Indicators'!AW87),0)</f>
        <v>29928.19336</v>
      </c>
      <c r="AZ88" s="30">
        <f>VLOOKUP($A88,'2024_PAPI_Indicators'!$A$2:$BL$183,COLUMN('2024_PAPI_Indicators'!AX87),0)</f>
        <v>34392.5625</v>
      </c>
      <c r="BA88" s="30">
        <f>VLOOKUP($A88,'2024_PAPI_Indicators'!$A$2:$BL$183,COLUMN('2024_PAPI_Indicators'!AY87),0)</f>
        <v>30125.24414</v>
      </c>
      <c r="BB88" s="30">
        <f>VLOOKUP($A88,'2024_PAPI_Indicators'!$A$2:$BL$183,COLUMN('2024_PAPI_Indicators'!AZ87),0)</f>
        <v>35715.91797</v>
      </c>
      <c r="BC88" s="31" t="str">
        <f>VLOOKUP($A88,'2024_PAPI_Indicators'!$A$2:$BL$183,COLUMN('2024_PAPI_Indicators'!BA87),0)</f>
        <v/>
      </c>
      <c r="BD88" s="30">
        <f>VLOOKUP($A88,'2024_PAPI_Indicators'!$A$2:$BL$183,COLUMN('2024_PAPI_Indicators'!BB87),0)</f>
        <v>35245.67969</v>
      </c>
      <c r="BE88" s="30">
        <f>VLOOKUP($A88,'2024_PAPI_Indicators'!$A$2:$BL$183,COLUMN('2024_PAPI_Indicators'!BC87),0)</f>
        <v>34985.12891</v>
      </c>
      <c r="BF88" s="30">
        <f>VLOOKUP($A88,'2024_PAPI_Indicators'!$A$2:$BL$183,COLUMN('2024_PAPI_Indicators'!BD87),0)</f>
        <v>34739.60156</v>
      </c>
      <c r="BG88" s="30">
        <f>VLOOKUP($A88,'2024_PAPI_Indicators'!$A$2:$BL$183,COLUMN('2024_PAPI_Indicators'!BE87),0)</f>
        <v>36438.86719</v>
      </c>
      <c r="BH88" s="30">
        <f>VLOOKUP($A88,'2024_PAPI_Indicators'!$A$2:$BL$183,COLUMN('2024_PAPI_Indicators'!BF87),0)</f>
        <v>35642.37109</v>
      </c>
      <c r="BI88" s="30">
        <f>VLOOKUP($A88,'2024_PAPI_Indicators'!$A$2:$BL$183,COLUMN('2024_PAPI_Indicators'!BG87),0)</f>
        <v>30631.2793</v>
      </c>
      <c r="BJ88" s="30">
        <f>VLOOKUP($A88,'2024_PAPI_Indicators'!$A$2:$BL$183,COLUMN('2024_PAPI_Indicators'!BH87),0)</f>
        <v>35499.6875</v>
      </c>
      <c r="BK88" s="30">
        <f>VLOOKUP($A88,'2024_PAPI_Indicators'!$A$2:$BL$183,COLUMN('2024_PAPI_Indicators'!BI87),0)</f>
        <v>36161.08203</v>
      </c>
      <c r="BL88" s="30">
        <f>VLOOKUP($A88,'2024_PAPI_Indicators'!$A$2:$BL$183,COLUMN('2024_PAPI_Indicators'!BJ87),0)</f>
        <v>44457.99219</v>
      </c>
      <c r="BM88" s="30">
        <f>VLOOKUP($A88,'2024_PAPI_Indicators'!$A$2:$BL$183,COLUMN('2024_PAPI_Indicators'!BK87),0)</f>
        <v>33941.67188</v>
      </c>
      <c r="BN88" s="30">
        <f>VLOOKUP($A88,'2024_PAPI_Indicators'!$A$2:$BL$183,COLUMN('2024_PAPI_Indicators'!BL87),0)</f>
        <v>39329.13281</v>
      </c>
      <c r="BO88" s="11"/>
      <c r="BP88" s="11"/>
      <c r="BQ88" s="11"/>
      <c r="BR88" s="11"/>
      <c r="BS88" s="11"/>
    </row>
    <row r="89" ht="13.5" customHeight="1">
      <c r="A89" s="11" t="s">
        <v>248</v>
      </c>
      <c r="B89" s="11" t="s">
        <v>249</v>
      </c>
      <c r="C89" s="12" t="s">
        <v>83</v>
      </c>
      <c r="D89" s="24">
        <f>VLOOKUP($A89,'2024_PAPI_Indicators'!$A$2:$BL$183,COLUMN('2024_PAPI_Indicators'!B88),0)</f>
        <v>0.05450799689</v>
      </c>
      <c r="E89" s="24">
        <f>VLOOKUP($A89,'2024_PAPI_Indicators'!$A$2:$BL$183,COLUMN('2024_PAPI_Indicators'!C88),0)</f>
        <v>0</v>
      </c>
      <c r="F89" s="24">
        <f>VLOOKUP($A89,'2024_PAPI_Indicators'!$A$2:$BL$183,COLUMN('2024_PAPI_Indicators'!D88),0)</f>
        <v>0.1937604547</v>
      </c>
      <c r="G89" s="24">
        <f>VLOOKUP($A89,'2024_PAPI_Indicators'!$A$2:$BL$183,COLUMN('2024_PAPI_Indicators'!E88),0)</f>
        <v>0.1537868828</v>
      </c>
      <c r="H89" s="24">
        <f>VLOOKUP($A89,'2024_PAPI_Indicators'!$A$2:$BL$183,COLUMN('2024_PAPI_Indicators'!F88),0)</f>
        <v>0</v>
      </c>
      <c r="I89" s="24">
        <f>VLOOKUP($A89,'2024_PAPI_Indicators'!$A$2:$BL$183,COLUMN('2024_PAPI_Indicators'!G88),0)</f>
        <v>0</v>
      </c>
      <c r="J89" s="24">
        <f>VLOOKUP($A89,'2024_PAPI_Indicators'!$A$2:$BL$183,COLUMN('2024_PAPI_Indicators'!H88),0)</f>
        <v>0</v>
      </c>
      <c r="K89" s="24">
        <f>VLOOKUP($A89,'2024_PAPI_Indicators'!$A$2:$BL$183,COLUMN('2024_PAPI_Indicators'!I88),0)</f>
        <v>0.1063907146</v>
      </c>
      <c r="L89" s="24">
        <f>VLOOKUP($A89,'2024_PAPI_Indicators'!$A$2:$BL$183,COLUMN('2024_PAPI_Indicators'!J88),0)</f>
        <v>0.01457081269</v>
      </c>
      <c r="M89" s="24">
        <f>VLOOKUP($A89,'2024_PAPI_Indicators'!$A$2:$BL$183,COLUMN('2024_PAPI_Indicators'!K88),0)</f>
        <v>0</v>
      </c>
      <c r="N89" s="24">
        <f>VLOOKUP($A89,'2024_PAPI_Indicators'!$A$2:$BL$183,COLUMN('2024_PAPI_Indicators'!L88),0)</f>
        <v>0</v>
      </c>
      <c r="O89" s="24">
        <f>VLOOKUP($A89,'2024_PAPI_Indicators'!$A$2:$BL$183,COLUMN('2024_PAPI_Indicators'!M88),0)</f>
        <v>0</v>
      </c>
      <c r="P89" s="24">
        <f>VLOOKUP($A89,'2024_PAPI_Indicators'!$A$2:$BL$183,COLUMN('2024_PAPI_Indicators'!N88),0)</f>
        <v>0</v>
      </c>
      <c r="Q89" s="24">
        <f>VLOOKUP($A89,'2024_PAPI_Indicators'!$A$2:$BL$183,COLUMN('2024_PAPI_Indicators'!O88),0)</f>
        <v>0</v>
      </c>
      <c r="R89" s="24">
        <f>VLOOKUP($A89,'2024_PAPI_Indicators'!$A$2:$BL$183,COLUMN('2024_PAPI_Indicators'!P88),0)</f>
        <v>0</v>
      </c>
      <c r="S89" s="24">
        <f>VLOOKUP($A89,'2024_PAPI_Indicators'!$A$2:$BL$183,COLUMN('2024_PAPI_Indicators'!Q88),0)</f>
        <v>0</v>
      </c>
      <c r="T89" s="25" t="str">
        <f>VLOOKUP($A89,'2024_PAPI_Indicators'!$A$2:$BL$183,COLUMN('2024_PAPI_Indicators'!R88),0)</f>
        <v/>
      </c>
      <c r="U89" s="24">
        <f>VLOOKUP($A89,'2024_PAPI_Indicators'!$A$2:$BL$183,COLUMN('2024_PAPI_Indicators'!S88),0)</f>
        <v>0</v>
      </c>
      <c r="V89" s="24">
        <f>VLOOKUP($A89,'2024_PAPI_Indicators'!$A$2:$BL$183,COLUMN('2024_PAPI_Indicators'!T88),0)</f>
        <v>0</v>
      </c>
      <c r="W89" s="24">
        <f>VLOOKUP($A89,'2024_PAPI_Indicators'!$A$2:$BL$183,COLUMN('2024_PAPI_Indicators'!U88),0)</f>
        <v>0</v>
      </c>
      <c r="X89" s="24">
        <f>VLOOKUP($A89,'2024_PAPI_Indicators'!$A$2:$BL$183,COLUMN('2024_PAPI_Indicators'!V88),0)</f>
        <v>0</v>
      </c>
      <c r="Y89" s="24">
        <f>VLOOKUP($A89,'2024_PAPI_Indicators'!$A$2:$BL$183,COLUMN('2024_PAPI_Indicators'!W88),0)</f>
        <v>0</v>
      </c>
      <c r="Z89" s="24">
        <f>VLOOKUP($A89,'2024_PAPI_Indicators'!$A$2:$BL$183,COLUMN('2024_PAPI_Indicators'!X88),0)</f>
        <v>0</v>
      </c>
      <c r="AA89" s="24">
        <f>VLOOKUP($A89,'2024_PAPI_Indicators'!$A$2:$BL$183,COLUMN('2024_PAPI_Indicators'!Y88),0)</f>
        <v>0.1057184041</v>
      </c>
      <c r="AB89" s="24">
        <f>VLOOKUP($A89,'2024_PAPI_Indicators'!$A$2:$BL$183,COLUMN('2024_PAPI_Indicators'!Z88),0)</f>
        <v>0</v>
      </c>
      <c r="AC89" s="24">
        <f>VLOOKUP($A89,'2024_PAPI_Indicators'!$A$2:$BL$183,COLUMN('2024_PAPI_Indicators'!AA88),0)</f>
        <v>0</v>
      </c>
      <c r="AD89" s="24">
        <f>VLOOKUP($A89,'2024_PAPI_Indicators'!$A$2:$BL$183,COLUMN('2024_PAPI_Indicators'!AB88),0)</f>
        <v>0.05692384392</v>
      </c>
      <c r="AE89" s="24">
        <f>VLOOKUP($A89,'2024_PAPI_Indicators'!$A$2:$BL$183,COLUMN('2024_PAPI_Indicators'!AC88),0)</f>
        <v>0</v>
      </c>
      <c r="AF89" s="24">
        <f>VLOOKUP($A89,'2024_PAPI_Indicators'!$A$2:$BL$183,COLUMN('2024_PAPI_Indicators'!AD88),0)</f>
        <v>0</v>
      </c>
      <c r="AG89" s="24">
        <f>VLOOKUP($A89,'2024_PAPI_Indicators'!$A$2:$BL$183,COLUMN('2024_PAPI_Indicators'!AE88),0)</f>
        <v>0</v>
      </c>
      <c r="AH89" s="24">
        <f>VLOOKUP($A89,'2024_PAPI_Indicators'!$A$2:$BL$183,COLUMN('2024_PAPI_Indicators'!AF88),0)</f>
        <v>0</v>
      </c>
      <c r="AI89" s="24">
        <f>VLOOKUP($A89,'2024_PAPI_Indicators'!$A$2:$BL$183,COLUMN('2024_PAPI_Indicators'!AG88),0)</f>
        <v>0.1527695954</v>
      </c>
      <c r="AJ89" s="24">
        <f>VLOOKUP($A89,'2024_PAPI_Indicators'!$A$2:$BL$183,COLUMN('2024_PAPI_Indicators'!AH88),0)</f>
        <v>0.1075232551</v>
      </c>
      <c r="AK89" s="24">
        <f>VLOOKUP($A89,'2024_PAPI_Indicators'!$A$2:$BL$183,COLUMN('2024_PAPI_Indicators'!AI88),0)</f>
        <v>0</v>
      </c>
      <c r="AL89" s="24">
        <f>VLOOKUP($A89,'2024_PAPI_Indicators'!$A$2:$BL$183,COLUMN('2024_PAPI_Indicators'!AJ88),0)</f>
        <v>0</v>
      </c>
      <c r="AM89" s="24">
        <f>VLOOKUP($A89,'2024_PAPI_Indicators'!$A$2:$BL$183,COLUMN('2024_PAPI_Indicators'!AK88),0)</f>
        <v>0</v>
      </c>
      <c r="AN89" s="24">
        <f>VLOOKUP($A89,'2024_PAPI_Indicators'!$A$2:$BL$183,COLUMN('2024_PAPI_Indicators'!AL88),0)</f>
        <v>0</v>
      </c>
      <c r="AO89" s="24">
        <f>VLOOKUP($A89,'2024_PAPI_Indicators'!$A$2:$BL$183,COLUMN('2024_PAPI_Indicators'!AM88),0)</f>
        <v>0</v>
      </c>
      <c r="AP89" s="24">
        <f>VLOOKUP($A89,'2024_PAPI_Indicators'!$A$2:$BL$183,COLUMN('2024_PAPI_Indicators'!AN88),0)</f>
        <v>0</v>
      </c>
      <c r="AQ89" s="24">
        <f>VLOOKUP($A89,'2024_PAPI_Indicators'!$A$2:$BL$183,COLUMN('2024_PAPI_Indicators'!AO88),0)</f>
        <v>0</v>
      </c>
      <c r="AR89" s="24">
        <f>VLOOKUP($A89,'2024_PAPI_Indicators'!$A$2:$BL$183,COLUMN('2024_PAPI_Indicators'!AP88),0)</f>
        <v>0</v>
      </c>
      <c r="AS89" s="24">
        <f>VLOOKUP($A89,'2024_PAPI_Indicators'!$A$2:$BL$183,COLUMN('2024_PAPI_Indicators'!AQ88),0)</f>
        <v>0</v>
      </c>
      <c r="AT89" s="24">
        <f>VLOOKUP($A89,'2024_PAPI_Indicators'!$A$2:$BL$183,COLUMN('2024_PAPI_Indicators'!AR88),0)</f>
        <v>0</v>
      </c>
      <c r="AU89" s="24">
        <f>VLOOKUP($A89,'2024_PAPI_Indicators'!$A$2:$BL$183,COLUMN('2024_PAPI_Indicators'!AS88),0)</f>
        <v>0.03756656498</v>
      </c>
      <c r="AV89" s="24">
        <f>VLOOKUP($A89,'2024_PAPI_Indicators'!$A$2:$BL$183,COLUMN('2024_PAPI_Indicators'!AT88),0)</f>
        <v>0</v>
      </c>
      <c r="AW89" s="24">
        <f>VLOOKUP($A89,'2024_PAPI_Indicators'!$A$2:$BL$183,COLUMN('2024_PAPI_Indicators'!AU88),0)</f>
        <v>0</v>
      </c>
      <c r="AX89" s="24">
        <f>VLOOKUP($A89,'2024_PAPI_Indicators'!$A$2:$BL$183,COLUMN('2024_PAPI_Indicators'!AV88),0)</f>
        <v>0.07238534093</v>
      </c>
      <c r="AY89" s="24">
        <f>VLOOKUP($A89,'2024_PAPI_Indicators'!$A$2:$BL$183,COLUMN('2024_PAPI_Indicators'!AW88),0)</f>
        <v>0</v>
      </c>
      <c r="AZ89" s="24">
        <f>VLOOKUP($A89,'2024_PAPI_Indicators'!$A$2:$BL$183,COLUMN('2024_PAPI_Indicators'!AX88),0)</f>
        <v>0</v>
      </c>
      <c r="BA89" s="24">
        <f>VLOOKUP($A89,'2024_PAPI_Indicators'!$A$2:$BL$183,COLUMN('2024_PAPI_Indicators'!AY88),0)</f>
        <v>0</v>
      </c>
      <c r="BB89" s="24">
        <f>VLOOKUP($A89,'2024_PAPI_Indicators'!$A$2:$BL$183,COLUMN('2024_PAPI_Indicators'!AZ88),0)</f>
        <v>0</v>
      </c>
      <c r="BC89" s="25" t="str">
        <f>VLOOKUP($A89,'2024_PAPI_Indicators'!$A$2:$BL$183,COLUMN('2024_PAPI_Indicators'!BA88),0)</f>
        <v/>
      </c>
      <c r="BD89" s="24">
        <f>VLOOKUP($A89,'2024_PAPI_Indicators'!$A$2:$BL$183,COLUMN('2024_PAPI_Indicators'!BB88),0)</f>
        <v>0</v>
      </c>
      <c r="BE89" s="24">
        <f>VLOOKUP($A89,'2024_PAPI_Indicators'!$A$2:$BL$183,COLUMN('2024_PAPI_Indicators'!BC88),0)</f>
        <v>0</v>
      </c>
      <c r="BF89" s="24">
        <f>VLOOKUP($A89,'2024_PAPI_Indicators'!$A$2:$BL$183,COLUMN('2024_PAPI_Indicators'!BD88),0)</f>
        <v>0</v>
      </c>
      <c r="BG89" s="24">
        <f>VLOOKUP($A89,'2024_PAPI_Indicators'!$A$2:$BL$183,COLUMN('2024_PAPI_Indicators'!BE88),0)</f>
        <v>0</v>
      </c>
      <c r="BH89" s="24">
        <f>VLOOKUP($A89,'2024_PAPI_Indicators'!$A$2:$BL$183,COLUMN('2024_PAPI_Indicators'!BF88),0)</f>
        <v>0</v>
      </c>
      <c r="BI89" s="24">
        <f>VLOOKUP($A89,'2024_PAPI_Indicators'!$A$2:$BL$183,COLUMN('2024_PAPI_Indicators'!BG88),0)</f>
        <v>0.400000006</v>
      </c>
      <c r="BJ89" s="24">
        <f>VLOOKUP($A89,'2024_PAPI_Indicators'!$A$2:$BL$183,COLUMN('2024_PAPI_Indicators'!BH88),0)</f>
        <v>0.0347231105</v>
      </c>
      <c r="BK89" s="24">
        <f>VLOOKUP($A89,'2024_PAPI_Indicators'!$A$2:$BL$183,COLUMN('2024_PAPI_Indicators'!BI88),0)</f>
        <v>0</v>
      </c>
      <c r="BL89" s="24">
        <f>VLOOKUP($A89,'2024_PAPI_Indicators'!$A$2:$BL$183,COLUMN('2024_PAPI_Indicators'!BJ88),0)</f>
        <v>0</v>
      </c>
      <c r="BM89" s="24">
        <f>VLOOKUP($A89,'2024_PAPI_Indicators'!$A$2:$BL$183,COLUMN('2024_PAPI_Indicators'!BK88),0)</f>
        <v>0</v>
      </c>
      <c r="BN89" s="24" t="str">
        <f>VLOOKUP($A89,'2024_PAPI_Indicators'!$A$2:$BL$183,COLUMN('2024_PAPI_Indicators'!BL88),0)</f>
        <v/>
      </c>
      <c r="BO89" s="11"/>
      <c r="BP89" s="11"/>
      <c r="BQ89" s="11"/>
      <c r="BR89" s="11"/>
      <c r="BS89" s="11"/>
    </row>
    <row r="90" ht="13.5" customHeight="1">
      <c r="A90" s="32" t="s">
        <v>250</v>
      </c>
      <c r="B90" s="32" t="s">
        <v>251</v>
      </c>
      <c r="C90" s="33" t="s">
        <v>83</v>
      </c>
      <c r="D90" s="24">
        <f>VLOOKUP($A90,'2024_PAPI_Indicators'!$A$2:$BL$183,COLUMN('2024_PAPI_Indicators'!B89),0)</f>
        <v>0.5901936889</v>
      </c>
      <c r="E90" s="24">
        <f>VLOOKUP($A90,'2024_PAPI_Indicators'!$A$2:$BL$183,COLUMN('2024_PAPI_Indicators'!C89),0)</f>
        <v>0.3632042706</v>
      </c>
      <c r="F90" s="24">
        <f>VLOOKUP($A90,'2024_PAPI_Indicators'!$A$2:$BL$183,COLUMN('2024_PAPI_Indicators'!D89),0)</f>
        <v>0.2564292848</v>
      </c>
      <c r="G90" s="24">
        <f>VLOOKUP($A90,'2024_PAPI_Indicators'!$A$2:$BL$183,COLUMN('2024_PAPI_Indicators'!E89),0)</f>
        <v>0.6766895056</v>
      </c>
      <c r="H90" s="24">
        <f>VLOOKUP($A90,'2024_PAPI_Indicators'!$A$2:$BL$183,COLUMN('2024_PAPI_Indicators'!F89),0)</f>
        <v>0.3901460171</v>
      </c>
      <c r="I90" s="24">
        <f>VLOOKUP($A90,'2024_PAPI_Indicators'!$A$2:$BL$183,COLUMN('2024_PAPI_Indicators'!G89),0)</f>
        <v>0.2334987968</v>
      </c>
      <c r="J90" s="24">
        <f>VLOOKUP($A90,'2024_PAPI_Indicators'!$A$2:$BL$183,COLUMN('2024_PAPI_Indicators'!H89),0)</f>
        <v>0.338013202</v>
      </c>
      <c r="K90" s="24">
        <f>VLOOKUP($A90,'2024_PAPI_Indicators'!$A$2:$BL$183,COLUMN('2024_PAPI_Indicators'!I89),0)</f>
        <v>0.3937955797</v>
      </c>
      <c r="L90" s="24">
        <f>VLOOKUP($A90,'2024_PAPI_Indicators'!$A$2:$BL$183,COLUMN('2024_PAPI_Indicators'!J89),0)</f>
        <v>0.3846284747</v>
      </c>
      <c r="M90" s="24">
        <f>VLOOKUP($A90,'2024_PAPI_Indicators'!$A$2:$BL$183,COLUMN('2024_PAPI_Indicators'!K89),0)</f>
        <v>0.529360652</v>
      </c>
      <c r="N90" s="24">
        <f>VLOOKUP($A90,'2024_PAPI_Indicators'!$A$2:$BL$183,COLUMN('2024_PAPI_Indicators'!L89),0)</f>
        <v>0.3606801033</v>
      </c>
      <c r="O90" s="24">
        <f>VLOOKUP($A90,'2024_PAPI_Indicators'!$A$2:$BL$183,COLUMN('2024_PAPI_Indicators'!M89),0)</f>
        <v>0.6114341021</v>
      </c>
      <c r="P90" s="24">
        <f>VLOOKUP($A90,'2024_PAPI_Indicators'!$A$2:$BL$183,COLUMN('2024_PAPI_Indicators'!N89),0)</f>
        <v>0.5232307315</v>
      </c>
      <c r="Q90" s="24">
        <f>VLOOKUP($A90,'2024_PAPI_Indicators'!$A$2:$BL$183,COLUMN('2024_PAPI_Indicators'!O89),0)</f>
        <v>0.4290446341</v>
      </c>
      <c r="R90" s="24">
        <f>VLOOKUP($A90,'2024_PAPI_Indicators'!$A$2:$BL$183,COLUMN('2024_PAPI_Indicators'!P89),0)</f>
        <v>0.4592534006</v>
      </c>
      <c r="S90" s="24">
        <f>VLOOKUP($A90,'2024_PAPI_Indicators'!$A$2:$BL$183,COLUMN('2024_PAPI_Indicators'!Q89),0)</f>
        <v>0.4608394206</v>
      </c>
      <c r="T90" s="25" t="str">
        <f>VLOOKUP($A90,'2024_PAPI_Indicators'!$A$2:$BL$183,COLUMN('2024_PAPI_Indicators'!R89),0)</f>
        <v/>
      </c>
      <c r="U90" s="24">
        <f>VLOOKUP($A90,'2024_PAPI_Indicators'!$A$2:$BL$183,COLUMN('2024_PAPI_Indicators'!S89),0)</f>
        <v>0.1858701557</v>
      </c>
      <c r="V90" s="24">
        <f>VLOOKUP($A90,'2024_PAPI_Indicators'!$A$2:$BL$183,COLUMN('2024_PAPI_Indicators'!T89),0)</f>
        <v>0.1659753025</v>
      </c>
      <c r="W90" s="24">
        <f>VLOOKUP($A90,'2024_PAPI_Indicators'!$A$2:$BL$183,COLUMN('2024_PAPI_Indicators'!U89),0)</f>
        <v>0.3316392601</v>
      </c>
      <c r="X90" s="24">
        <f>VLOOKUP($A90,'2024_PAPI_Indicators'!$A$2:$BL$183,COLUMN('2024_PAPI_Indicators'!V89),0)</f>
        <v>0.3939047158</v>
      </c>
      <c r="Y90" s="24">
        <f>VLOOKUP($A90,'2024_PAPI_Indicators'!$A$2:$BL$183,COLUMN('2024_PAPI_Indicators'!W89),0)</f>
        <v>0.3410029113</v>
      </c>
      <c r="Z90" s="24">
        <f>VLOOKUP($A90,'2024_PAPI_Indicators'!$A$2:$BL$183,COLUMN('2024_PAPI_Indicators'!X89),0)</f>
        <v>0.7127349377</v>
      </c>
      <c r="AA90" s="24">
        <f>VLOOKUP($A90,'2024_PAPI_Indicators'!$A$2:$BL$183,COLUMN('2024_PAPI_Indicators'!Y89),0)</f>
        <v>0.519888103</v>
      </c>
      <c r="AB90" s="24">
        <f>VLOOKUP($A90,'2024_PAPI_Indicators'!$A$2:$BL$183,COLUMN('2024_PAPI_Indicators'!Z89),0)</f>
        <v>0.2992181778</v>
      </c>
      <c r="AC90" s="24">
        <f>VLOOKUP($A90,'2024_PAPI_Indicators'!$A$2:$BL$183,COLUMN('2024_PAPI_Indicators'!AA89),0)</f>
        <v>0.4572292864</v>
      </c>
      <c r="AD90" s="24">
        <f>VLOOKUP($A90,'2024_PAPI_Indicators'!$A$2:$BL$183,COLUMN('2024_PAPI_Indicators'!AB89),0)</f>
        <v>0.4028320909</v>
      </c>
      <c r="AE90" s="24">
        <f>VLOOKUP($A90,'2024_PAPI_Indicators'!$A$2:$BL$183,COLUMN('2024_PAPI_Indicators'!AC89),0)</f>
        <v>0.4775018394</v>
      </c>
      <c r="AF90" s="24">
        <f>VLOOKUP($A90,'2024_PAPI_Indicators'!$A$2:$BL$183,COLUMN('2024_PAPI_Indicators'!AD89),0)</f>
        <v>0.5415027738</v>
      </c>
      <c r="AG90" s="24">
        <f>VLOOKUP($A90,'2024_PAPI_Indicators'!$A$2:$BL$183,COLUMN('2024_PAPI_Indicators'!AE89),0)</f>
        <v>0.4658429921</v>
      </c>
      <c r="AH90" s="24">
        <f>VLOOKUP($A90,'2024_PAPI_Indicators'!$A$2:$BL$183,COLUMN('2024_PAPI_Indicators'!AF89),0)</f>
        <v>0.4253045619</v>
      </c>
      <c r="AI90" s="24">
        <f>VLOOKUP($A90,'2024_PAPI_Indicators'!$A$2:$BL$183,COLUMN('2024_PAPI_Indicators'!AG89),0)</f>
        <v>0.5055104494</v>
      </c>
      <c r="AJ90" s="24">
        <f>VLOOKUP($A90,'2024_PAPI_Indicators'!$A$2:$BL$183,COLUMN('2024_PAPI_Indicators'!AH89),0)</f>
        <v>0.5881530046</v>
      </c>
      <c r="AK90" s="24">
        <f>VLOOKUP($A90,'2024_PAPI_Indicators'!$A$2:$BL$183,COLUMN('2024_PAPI_Indicators'!AI89),0)</f>
        <v>0.4469256997</v>
      </c>
      <c r="AL90" s="24">
        <f>VLOOKUP($A90,'2024_PAPI_Indicators'!$A$2:$BL$183,COLUMN('2024_PAPI_Indicators'!AJ89),0)</f>
        <v>0.2428471893</v>
      </c>
      <c r="AM90" s="24">
        <f>VLOOKUP($A90,'2024_PAPI_Indicators'!$A$2:$BL$183,COLUMN('2024_PAPI_Indicators'!AK89),0)</f>
        <v>0.3170294464</v>
      </c>
      <c r="AN90" s="24">
        <f>VLOOKUP($A90,'2024_PAPI_Indicators'!$A$2:$BL$183,COLUMN('2024_PAPI_Indicators'!AL89),0)</f>
        <v>0.4774382114</v>
      </c>
      <c r="AO90" s="24">
        <f>VLOOKUP($A90,'2024_PAPI_Indicators'!$A$2:$BL$183,COLUMN('2024_PAPI_Indicators'!AM89),0)</f>
        <v>0.447930932</v>
      </c>
      <c r="AP90" s="24">
        <f>VLOOKUP($A90,'2024_PAPI_Indicators'!$A$2:$BL$183,COLUMN('2024_PAPI_Indicators'!AN89),0)</f>
        <v>0.5091955662</v>
      </c>
      <c r="AQ90" s="24">
        <f>VLOOKUP($A90,'2024_PAPI_Indicators'!$A$2:$BL$183,COLUMN('2024_PAPI_Indicators'!AO89),0)</f>
        <v>0.4841736257</v>
      </c>
      <c r="AR90" s="24">
        <f>VLOOKUP($A90,'2024_PAPI_Indicators'!$A$2:$BL$183,COLUMN('2024_PAPI_Indicators'!AP89),0)</f>
        <v>0.6735085845</v>
      </c>
      <c r="AS90" s="24">
        <f>VLOOKUP($A90,'2024_PAPI_Indicators'!$A$2:$BL$183,COLUMN('2024_PAPI_Indicators'!AQ89),0)</f>
        <v>0.3966178894</v>
      </c>
      <c r="AT90" s="24">
        <f>VLOOKUP($A90,'2024_PAPI_Indicators'!$A$2:$BL$183,COLUMN('2024_PAPI_Indicators'!AR89),0)</f>
        <v>0.4676097035</v>
      </c>
      <c r="AU90" s="24">
        <f>VLOOKUP($A90,'2024_PAPI_Indicators'!$A$2:$BL$183,COLUMN('2024_PAPI_Indicators'!AS89),0)</f>
        <v>0.7761098742</v>
      </c>
      <c r="AV90" s="24">
        <f>VLOOKUP($A90,'2024_PAPI_Indicators'!$A$2:$BL$183,COLUMN('2024_PAPI_Indicators'!AT89),0)</f>
        <v>0.7067905664</v>
      </c>
      <c r="AW90" s="24">
        <f>VLOOKUP($A90,'2024_PAPI_Indicators'!$A$2:$BL$183,COLUMN('2024_PAPI_Indicators'!AU89),0)</f>
        <v>0.527204752</v>
      </c>
      <c r="AX90" s="24">
        <f>VLOOKUP($A90,'2024_PAPI_Indicators'!$A$2:$BL$183,COLUMN('2024_PAPI_Indicators'!AV89),0)</f>
        <v>0.4418581426</v>
      </c>
      <c r="AY90" s="24">
        <f>VLOOKUP($A90,'2024_PAPI_Indicators'!$A$2:$BL$183,COLUMN('2024_PAPI_Indicators'!AW89),0)</f>
        <v>0.4974398315</v>
      </c>
      <c r="AZ90" s="24">
        <f>VLOOKUP($A90,'2024_PAPI_Indicators'!$A$2:$BL$183,COLUMN('2024_PAPI_Indicators'!AX89),0)</f>
        <v>0.5330625772</v>
      </c>
      <c r="BA90" s="24">
        <f>VLOOKUP($A90,'2024_PAPI_Indicators'!$A$2:$BL$183,COLUMN('2024_PAPI_Indicators'!AY89),0)</f>
        <v>0.4879395366</v>
      </c>
      <c r="BB90" s="24">
        <f>VLOOKUP($A90,'2024_PAPI_Indicators'!$A$2:$BL$183,COLUMN('2024_PAPI_Indicators'!AZ89),0)</f>
        <v>0.5321704745</v>
      </c>
      <c r="BC90" s="25" t="str">
        <f>VLOOKUP($A90,'2024_PAPI_Indicators'!$A$2:$BL$183,COLUMN('2024_PAPI_Indicators'!BA89),0)</f>
        <v/>
      </c>
      <c r="BD90" s="24">
        <f>VLOOKUP($A90,'2024_PAPI_Indicators'!$A$2:$BL$183,COLUMN('2024_PAPI_Indicators'!BB89),0)</f>
        <v>0.4059275091</v>
      </c>
      <c r="BE90" s="24">
        <f>VLOOKUP($A90,'2024_PAPI_Indicators'!$A$2:$BL$183,COLUMN('2024_PAPI_Indicators'!BC89),0)</f>
        <v>0.665125668</v>
      </c>
      <c r="BF90" s="24">
        <f>VLOOKUP($A90,'2024_PAPI_Indicators'!$A$2:$BL$183,COLUMN('2024_PAPI_Indicators'!BD89),0)</f>
        <v>0.4310816824</v>
      </c>
      <c r="BG90" s="24">
        <f>VLOOKUP($A90,'2024_PAPI_Indicators'!$A$2:$BL$183,COLUMN('2024_PAPI_Indicators'!BE89),0)</f>
        <v>0.3926276863</v>
      </c>
      <c r="BH90" s="24">
        <f>VLOOKUP($A90,'2024_PAPI_Indicators'!$A$2:$BL$183,COLUMN('2024_PAPI_Indicators'!BF89),0)</f>
        <v>0.5195595026</v>
      </c>
      <c r="BI90" s="24">
        <f>VLOOKUP($A90,'2024_PAPI_Indicators'!$A$2:$BL$183,COLUMN('2024_PAPI_Indicators'!BG89),0)</f>
        <v>0.6864475012</v>
      </c>
      <c r="BJ90" s="24">
        <f>VLOOKUP($A90,'2024_PAPI_Indicators'!$A$2:$BL$183,COLUMN('2024_PAPI_Indicators'!BH89),0)</f>
        <v>0.5159876943</v>
      </c>
      <c r="BK90" s="24">
        <f>VLOOKUP($A90,'2024_PAPI_Indicators'!$A$2:$BL$183,COLUMN('2024_PAPI_Indicators'!BI89),0)</f>
        <v>0.3756796718</v>
      </c>
      <c r="BL90" s="24">
        <f>VLOOKUP($A90,'2024_PAPI_Indicators'!$A$2:$BL$183,COLUMN('2024_PAPI_Indicators'!BJ89),0)</f>
        <v>0.5819052458</v>
      </c>
      <c r="BM90" s="24">
        <f>VLOOKUP($A90,'2024_PAPI_Indicators'!$A$2:$BL$183,COLUMN('2024_PAPI_Indicators'!BK89),0)</f>
        <v>0.3926892877</v>
      </c>
      <c r="BN90" s="24">
        <f>VLOOKUP($A90,'2024_PAPI_Indicators'!$A$2:$BL$183,COLUMN('2024_PAPI_Indicators'!BL89),0)</f>
        <v>0.6799486876</v>
      </c>
      <c r="BO90" s="11"/>
      <c r="BP90" s="11"/>
      <c r="BQ90" s="11"/>
      <c r="BR90" s="11"/>
      <c r="BS90" s="11"/>
    </row>
    <row r="91" ht="13.5" customHeight="1">
      <c r="A91" s="32" t="s">
        <v>252</v>
      </c>
      <c r="B91" s="32" t="s">
        <v>253</v>
      </c>
      <c r="C91" s="33" t="s">
        <v>83</v>
      </c>
      <c r="D91" s="24">
        <f>VLOOKUP($A91,'2024_PAPI_Indicators'!$A$2:$BL$183,COLUMN('2024_PAPI_Indicators'!B90),0)</f>
        <v>0.4477971792</v>
      </c>
      <c r="E91" s="24">
        <f>VLOOKUP($A91,'2024_PAPI_Indicators'!$A$2:$BL$183,COLUMN('2024_PAPI_Indicators'!C90),0)</f>
        <v>0.6681979299</v>
      </c>
      <c r="F91" s="24">
        <f>VLOOKUP($A91,'2024_PAPI_Indicators'!$A$2:$BL$183,COLUMN('2024_PAPI_Indicators'!D90),0)</f>
        <v>0.5846232176</v>
      </c>
      <c r="G91" s="24">
        <f>VLOOKUP($A91,'2024_PAPI_Indicators'!$A$2:$BL$183,COLUMN('2024_PAPI_Indicators'!E90),0)</f>
        <v>0.5417180061</v>
      </c>
      <c r="H91" s="24">
        <f>VLOOKUP($A91,'2024_PAPI_Indicators'!$A$2:$BL$183,COLUMN('2024_PAPI_Indicators'!F90),0)</f>
        <v>0.5367352366</v>
      </c>
      <c r="I91" s="24">
        <f>VLOOKUP($A91,'2024_PAPI_Indicators'!$A$2:$BL$183,COLUMN('2024_PAPI_Indicators'!G90),0)</f>
        <v>0.6406311989</v>
      </c>
      <c r="J91" s="24">
        <f>VLOOKUP($A91,'2024_PAPI_Indicators'!$A$2:$BL$183,COLUMN('2024_PAPI_Indicators'!H90),0)</f>
        <v>0.5121209621</v>
      </c>
      <c r="K91" s="24">
        <f>VLOOKUP($A91,'2024_PAPI_Indicators'!$A$2:$BL$183,COLUMN('2024_PAPI_Indicators'!I90),0)</f>
        <v>0.4090117216</v>
      </c>
      <c r="L91" s="24">
        <f>VLOOKUP($A91,'2024_PAPI_Indicators'!$A$2:$BL$183,COLUMN('2024_PAPI_Indicators'!J90),0)</f>
        <v>0.722335577</v>
      </c>
      <c r="M91" s="24">
        <f>VLOOKUP($A91,'2024_PAPI_Indicators'!$A$2:$BL$183,COLUMN('2024_PAPI_Indicators'!K90),0)</f>
        <v>0.5306609273</v>
      </c>
      <c r="N91" s="24">
        <f>VLOOKUP($A91,'2024_PAPI_Indicators'!$A$2:$BL$183,COLUMN('2024_PAPI_Indicators'!L90),0)</f>
        <v>0.5283772945</v>
      </c>
      <c r="O91" s="24">
        <f>VLOOKUP($A91,'2024_PAPI_Indicators'!$A$2:$BL$183,COLUMN('2024_PAPI_Indicators'!M90),0)</f>
        <v>0.6813728213</v>
      </c>
      <c r="P91" s="24">
        <f>VLOOKUP($A91,'2024_PAPI_Indicators'!$A$2:$BL$183,COLUMN('2024_PAPI_Indicators'!N90),0)</f>
        <v>0.6754504442</v>
      </c>
      <c r="Q91" s="24">
        <f>VLOOKUP($A91,'2024_PAPI_Indicators'!$A$2:$BL$183,COLUMN('2024_PAPI_Indicators'!O90),0)</f>
        <v>0.5075150132</v>
      </c>
      <c r="R91" s="24">
        <f>VLOOKUP($A91,'2024_PAPI_Indicators'!$A$2:$BL$183,COLUMN('2024_PAPI_Indicators'!P90),0)</f>
        <v>0.5473473072</v>
      </c>
      <c r="S91" s="24">
        <f>VLOOKUP($A91,'2024_PAPI_Indicators'!$A$2:$BL$183,COLUMN('2024_PAPI_Indicators'!Q90),0)</f>
        <v>0.6821938157</v>
      </c>
      <c r="T91" s="25" t="str">
        <f>VLOOKUP($A91,'2024_PAPI_Indicators'!$A$2:$BL$183,COLUMN('2024_PAPI_Indicators'!R90),0)</f>
        <v/>
      </c>
      <c r="U91" s="24">
        <f>VLOOKUP($A91,'2024_PAPI_Indicators'!$A$2:$BL$183,COLUMN('2024_PAPI_Indicators'!S90),0)</f>
        <v>0.4533582628</v>
      </c>
      <c r="V91" s="24">
        <f>VLOOKUP($A91,'2024_PAPI_Indicators'!$A$2:$BL$183,COLUMN('2024_PAPI_Indicators'!T90),0)</f>
        <v>0.518287003</v>
      </c>
      <c r="W91" s="24">
        <f>VLOOKUP($A91,'2024_PAPI_Indicators'!$A$2:$BL$183,COLUMN('2024_PAPI_Indicators'!U90),0)</f>
        <v>0.6886763573</v>
      </c>
      <c r="X91" s="24">
        <f>VLOOKUP($A91,'2024_PAPI_Indicators'!$A$2:$BL$183,COLUMN('2024_PAPI_Indicators'!V90),0)</f>
        <v>0.4189126194</v>
      </c>
      <c r="Y91" s="24">
        <f>VLOOKUP($A91,'2024_PAPI_Indicators'!$A$2:$BL$183,COLUMN('2024_PAPI_Indicators'!W90),0)</f>
        <v>0.4319564104</v>
      </c>
      <c r="Z91" s="24">
        <f>VLOOKUP($A91,'2024_PAPI_Indicators'!$A$2:$BL$183,COLUMN('2024_PAPI_Indicators'!X90),0)</f>
        <v>0.2167273313</v>
      </c>
      <c r="AA91" s="24">
        <f>VLOOKUP($A91,'2024_PAPI_Indicators'!$A$2:$BL$183,COLUMN('2024_PAPI_Indicators'!Y90),0)</f>
        <v>0.5134552717</v>
      </c>
      <c r="AB91" s="24">
        <f>VLOOKUP($A91,'2024_PAPI_Indicators'!$A$2:$BL$183,COLUMN('2024_PAPI_Indicators'!Z90),0)</f>
        <v>0.2541294396</v>
      </c>
      <c r="AC91" s="24">
        <f>VLOOKUP($A91,'2024_PAPI_Indicators'!$A$2:$BL$183,COLUMN('2024_PAPI_Indicators'!AA90),0)</f>
        <v>0.6066596508</v>
      </c>
      <c r="AD91" s="24">
        <f>VLOOKUP($A91,'2024_PAPI_Indicators'!$A$2:$BL$183,COLUMN('2024_PAPI_Indicators'!AB90),0)</f>
        <v>0.5827634931</v>
      </c>
      <c r="AE91" s="24">
        <f>VLOOKUP($A91,'2024_PAPI_Indicators'!$A$2:$BL$183,COLUMN('2024_PAPI_Indicators'!AC90),0)</f>
        <v>0.5809650421</v>
      </c>
      <c r="AF91" s="24">
        <f>VLOOKUP($A91,'2024_PAPI_Indicators'!$A$2:$BL$183,COLUMN('2024_PAPI_Indicators'!AD90),0)</f>
        <v>0.548823595</v>
      </c>
      <c r="AG91" s="24">
        <f>VLOOKUP($A91,'2024_PAPI_Indicators'!$A$2:$BL$183,COLUMN('2024_PAPI_Indicators'!AE90),0)</f>
        <v>0.4216774702</v>
      </c>
      <c r="AH91" s="24">
        <f>VLOOKUP($A91,'2024_PAPI_Indicators'!$A$2:$BL$183,COLUMN('2024_PAPI_Indicators'!AF90),0)</f>
        <v>0.4214527607</v>
      </c>
      <c r="AI91" s="24">
        <f>VLOOKUP($A91,'2024_PAPI_Indicators'!$A$2:$BL$183,COLUMN('2024_PAPI_Indicators'!AG90),0)</f>
        <v>0.3161017299</v>
      </c>
      <c r="AJ91" s="24">
        <f>VLOOKUP($A91,'2024_PAPI_Indicators'!$A$2:$BL$183,COLUMN('2024_PAPI_Indicators'!AH90),0)</f>
        <v>0.5171687007</v>
      </c>
      <c r="AK91" s="24">
        <f>VLOOKUP($A91,'2024_PAPI_Indicators'!$A$2:$BL$183,COLUMN('2024_PAPI_Indicators'!AI90),0)</f>
        <v>0.4026321471</v>
      </c>
      <c r="AL91" s="24">
        <f>VLOOKUP($A91,'2024_PAPI_Indicators'!$A$2:$BL$183,COLUMN('2024_PAPI_Indicators'!AJ90),0)</f>
        <v>0.3908009827</v>
      </c>
      <c r="AM91" s="24">
        <f>VLOOKUP($A91,'2024_PAPI_Indicators'!$A$2:$BL$183,COLUMN('2024_PAPI_Indicators'!AK90),0)</f>
        <v>0.2696068585</v>
      </c>
      <c r="AN91" s="24">
        <f>VLOOKUP($A91,'2024_PAPI_Indicators'!$A$2:$BL$183,COLUMN('2024_PAPI_Indicators'!AL90),0)</f>
        <v>0.4461030066</v>
      </c>
      <c r="AO91" s="24">
        <f>VLOOKUP($A91,'2024_PAPI_Indicators'!$A$2:$BL$183,COLUMN('2024_PAPI_Indicators'!AM90),0)</f>
        <v>0.5504088402</v>
      </c>
      <c r="AP91" s="24">
        <f>VLOOKUP($A91,'2024_PAPI_Indicators'!$A$2:$BL$183,COLUMN('2024_PAPI_Indicators'!AN90),0)</f>
        <v>0.5085359812</v>
      </c>
      <c r="AQ91" s="24">
        <f>VLOOKUP($A91,'2024_PAPI_Indicators'!$A$2:$BL$183,COLUMN('2024_PAPI_Indicators'!AO90),0)</f>
        <v>0.3138758242</v>
      </c>
      <c r="AR91" s="24">
        <f>VLOOKUP($A91,'2024_PAPI_Indicators'!$A$2:$BL$183,COLUMN('2024_PAPI_Indicators'!AP90),0)</f>
        <v>0.3559926152</v>
      </c>
      <c r="AS91" s="24">
        <f>VLOOKUP($A91,'2024_PAPI_Indicators'!$A$2:$BL$183,COLUMN('2024_PAPI_Indicators'!AQ90),0)</f>
        <v>0.3445932567</v>
      </c>
      <c r="AT91" s="24">
        <f>VLOOKUP($A91,'2024_PAPI_Indicators'!$A$2:$BL$183,COLUMN('2024_PAPI_Indicators'!AR90),0)</f>
        <v>0.435685128</v>
      </c>
      <c r="AU91" s="24">
        <f>VLOOKUP($A91,'2024_PAPI_Indicators'!$A$2:$BL$183,COLUMN('2024_PAPI_Indicators'!AS90),0)</f>
        <v>0.6273615956</v>
      </c>
      <c r="AV91" s="24">
        <f>VLOOKUP($A91,'2024_PAPI_Indicators'!$A$2:$BL$183,COLUMN('2024_PAPI_Indicators'!AT90),0)</f>
        <v>0.4336178899</v>
      </c>
      <c r="AW91" s="24">
        <f>VLOOKUP($A91,'2024_PAPI_Indicators'!$A$2:$BL$183,COLUMN('2024_PAPI_Indicators'!AU90),0)</f>
        <v>0.4607263207</v>
      </c>
      <c r="AX91" s="24">
        <f>VLOOKUP($A91,'2024_PAPI_Indicators'!$A$2:$BL$183,COLUMN('2024_PAPI_Indicators'!AV90),0)</f>
        <v>0.4219183624</v>
      </c>
      <c r="AY91" s="24">
        <f>VLOOKUP($A91,'2024_PAPI_Indicators'!$A$2:$BL$183,COLUMN('2024_PAPI_Indicators'!AW90),0)</f>
        <v>0.4813115597</v>
      </c>
      <c r="AZ91" s="24">
        <f>VLOOKUP($A91,'2024_PAPI_Indicators'!$A$2:$BL$183,COLUMN('2024_PAPI_Indicators'!AX90),0)</f>
        <v>0.3229085803</v>
      </c>
      <c r="BA91" s="24">
        <f>VLOOKUP($A91,'2024_PAPI_Indicators'!$A$2:$BL$183,COLUMN('2024_PAPI_Indicators'!AY90),0)</f>
        <v>0.3497593701</v>
      </c>
      <c r="BB91" s="24">
        <f>VLOOKUP($A91,'2024_PAPI_Indicators'!$A$2:$BL$183,COLUMN('2024_PAPI_Indicators'!AZ90),0)</f>
        <v>0.2447633892</v>
      </c>
      <c r="BC91" s="25" t="str">
        <f>VLOOKUP($A91,'2024_PAPI_Indicators'!$A$2:$BL$183,COLUMN('2024_PAPI_Indicators'!BA90),0)</f>
        <v/>
      </c>
      <c r="BD91" s="24">
        <f>VLOOKUP($A91,'2024_PAPI_Indicators'!$A$2:$BL$183,COLUMN('2024_PAPI_Indicators'!BB90),0)</f>
        <v>0.2223000526</v>
      </c>
      <c r="BE91" s="24">
        <f>VLOOKUP($A91,'2024_PAPI_Indicators'!$A$2:$BL$183,COLUMN('2024_PAPI_Indicators'!BC90),0)</f>
        <v>0.3692570627</v>
      </c>
      <c r="BF91" s="24">
        <f>VLOOKUP($A91,'2024_PAPI_Indicators'!$A$2:$BL$183,COLUMN('2024_PAPI_Indicators'!BD90),0)</f>
        <v>0.3774589002</v>
      </c>
      <c r="BG91" s="24">
        <f>VLOOKUP($A91,'2024_PAPI_Indicators'!$A$2:$BL$183,COLUMN('2024_PAPI_Indicators'!BE90),0)</f>
        <v>0.2353935391</v>
      </c>
      <c r="BH91" s="24">
        <f>VLOOKUP($A91,'2024_PAPI_Indicators'!$A$2:$BL$183,COLUMN('2024_PAPI_Indicators'!BF90),0)</f>
        <v>0.466819346</v>
      </c>
      <c r="BI91" s="24">
        <f>VLOOKUP($A91,'2024_PAPI_Indicators'!$A$2:$BL$183,COLUMN('2024_PAPI_Indicators'!BG90),0)</f>
        <v>0.6733153462</v>
      </c>
      <c r="BJ91" s="24">
        <f>VLOOKUP($A91,'2024_PAPI_Indicators'!$A$2:$BL$183,COLUMN('2024_PAPI_Indicators'!BH90),0)</f>
        <v>0.3448123932</v>
      </c>
      <c r="BK91" s="24">
        <f>VLOOKUP($A91,'2024_PAPI_Indicators'!$A$2:$BL$183,COLUMN('2024_PAPI_Indicators'!BI90),0)</f>
        <v>0.3152854443</v>
      </c>
      <c r="BL91" s="24">
        <f>VLOOKUP($A91,'2024_PAPI_Indicators'!$A$2:$BL$183,COLUMN('2024_PAPI_Indicators'!BJ90),0)</f>
        <v>0.3885106444</v>
      </c>
      <c r="BM91" s="24">
        <f>VLOOKUP($A91,'2024_PAPI_Indicators'!$A$2:$BL$183,COLUMN('2024_PAPI_Indicators'!BK90),0)</f>
        <v>0.5027562976</v>
      </c>
      <c r="BN91" s="24">
        <f>VLOOKUP($A91,'2024_PAPI_Indicators'!$A$2:$BL$183,COLUMN('2024_PAPI_Indicators'!BL90),0)</f>
        <v>0.508993566</v>
      </c>
      <c r="BO91" s="11"/>
      <c r="BP91" s="11"/>
      <c r="BQ91" s="11"/>
      <c r="BR91" s="11"/>
      <c r="BS91" s="11"/>
    </row>
    <row r="92" ht="13.5" customHeight="1">
      <c r="A92" s="15" t="s">
        <v>254</v>
      </c>
      <c r="B92" s="16" t="s">
        <v>255</v>
      </c>
      <c r="C92" s="17" t="s">
        <v>178</v>
      </c>
      <c r="D92" s="18">
        <f>VLOOKUP($A92,'2024_PAPI_Indicators'!$A$2:$BL$183,COLUMN('2024_PAPI_Indicators'!B91),0)</f>
        <v>7.123150826</v>
      </c>
      <c r="E92" s="18">
        <f>VLOOKUP($A92,'2024_PAPI_Indicators'!$A$2:$BL$183,COLUMN('2024_PAPI_Indicators'!C91),0)</f>
        <v>7.226977348</v>
      </c>
      <c r="F92" s="18">
        <f>VLOOKUP($A92,'2024_PAPI_Indicators'!$A$2:$BL$183,COLUMN('2024_PAPI_Indicators'!D91),0)</f>
        <v>6.814190388</v>
      </c>
      <c r="G92" s="18">
        <f>VLOOKUP($A92,'2024_PAPI_Indicators'!$A$2:$BL$183,COLUMN('2024_PAPI_Indicators'!E91),0)</f>
        <v>7.366641521</v>
      </c>
      <c r="H92" s="18">
        <f>VLOOKUP($A92,'2024_PAPI_Indicators'!$A$2:$BL$183,COLUMN('2024_PAPI_Indicators'!F91),0)</f>
        <v>7.084200382</v>
      </c>
      <c r="I92" s="18">
        <f>VLOOKUP($A92,'2024_PAPI_Indicators'!$A$2:$BL$183,COLUMN('2024_PAPI_Indicators'!G91),0)</f>
        <v>6.84706831</v>
      </c>
      <c r="J92" s="18">
        <f>VLOOKUP($A92,'2024_PAPI_Indicators'!$A$2:$BL$183,COLUMN('2024_PAPI_Indicators'!H91),0)</f>
        <v>7.193321705</v>
      </c>
      <c r="K92" s="18">
        <f>VLOOKUP($A92,'2024_PAPI_Indicators'!$A$2:$BL$183,COLUMN('2024_PAPI_Indicators'!I91),0)</f>
        <v>7.13121891</v>
      </c>
      <c r="L92" s="18">
        <f>VLOOKUP($A92,'2024_PAPI_Indicators'!$A$2:$BL$183,COLUMN('2024_PAPI_Indicators'!J91),0)</f>
        <v>7.138986588</v>
      </c>
      <c r="M92" s="18">
        <f>VLOOKUP($A92,'2024_PAPI_Indicators'!$A$2:$BL$183,COLUMN('2024_PAPI_Indicators'!K91),0)</f>
        <v>7.07579422</v>
      </c>
      <c r="N92" s="18">
        <f>VLOOKUP($A92,'2024_PAPI_Indicators'!$A$2:$BL$183,COLUMN('2024_PAPI_Indicators'!L91),0)</f>
        <v>6.969212055</v>
      </c>
      <c r="O92" s="18">
        <f>VLOOKUP($A92,'2024_PAPI_Indicators'!$A$2:$BL$183,COLUMN('2024_PAPI_Indicators'!M91),0)</f>
        <v>7.39522028</v>
      </c>
      <c r="P92" s="18">
        <f>VLOOKUP($A92,'2024_PAPI_Indicators'!$A$2:$BL$183,COLUMN('2024_PAPI_Indicators'!N91),0)</f>
        <v>7.485472679</v>
      </c>
      <c r="Q92" s="18">
        <f>VLOOKUP($A92,'2024_PAPI_Indicators'!$A$2:$BL$183,COLUMN('2024_PAPI_Indicators'!O91),0)</f>
        <v>7.387648582</v>
      </c>
      <c r="R92" s="18">
        <f>VLOOKUP($A92,'2024_PAPI_Indicators'!$A$2:$BL$183,COLUMN('2024_PAPI_Indicators'!P91),0)</f>
        <v>7.234270096</v>
      </c>
      <c r="S92" s="18">
        <f>VLOOKUP($A92,'2024_PAPI_Indicators'!$A$2:$BL$183,COLUMN('2024_PAPI_Indicators'!Q91),0)</f>
        <v>7.260655403</v>
      </c>
      <c r="T92" s="10" t="str">
        <f>VLOOKUP($A92,'2024_PAPI_Indicators'!$A$2:$BL$183,COLUMN('2024_PAPI_Indicators'!R91),0)</f>
        <v/>
      </c>
      <c r="U92" s="18">
        <f>VLOOKUP($A92,'2024_PAPI_Indicators'!$A$2:$BL$183,COLUMN('2024_PAPI_Indicators'!S91),0)</f>
        <v>7.535484314</v>
      </c>
      <c r="V92" s="18">
        <f>VLOOKUP($A92,'2024_PAPI_Indicators'!$A$2:$BL$183,COLUMN('2024_PAPI_Indicators'!T91),0)</f>
        <v>7.085083485</v>
      </c>
      <c r="W92" s="18">
        <f>VLOOKUP($A92,'2024_PAPI_Indicators'!$A$2:$BL$183,COLUMN('2024_PAPI_Indicators'!U91),0)</f>
        <v>7.08739233</v>
      </c>
      <c r="X92" s="18">
        <f>VLOOKUP($A92,'2024_PAPI_Indicators'!$A$2:$BL$183,COLUMN('2024_PAPI_Indicators'!V91),0)</f>
        <v>7.309697628</v>
      </c>
      <c r="Y92" s="18">
        <f>VLOOKUP($A92,'2024_PAPI_Indicators'!$A$2:$BL$183,COLUMN('2024_PAPI_Indicators'!W91),0)</f>
        <v>7.254275799</v>
      </c>
      <c r="Z92" s="18">
        <f>VLOOKUP($A92,'2024_PAPI_Indicators'!$A$2:$BL$183,COLUMN('2024_PAPI_Indicators'!X91),0)</f>
        <v>7.21471262</v>
      </c>
      <c r="AA92" s="18">
        <f>VLOOKUP($A92,'2024_PAPI_Indicators'!$A$2:$BL$183,COLUMN('2024_PAPI_Indicators'!Y91),0)</f>
        <v>7.334561348</v>
      </c>
      <c r="AB92" s="18">
        <f>VLOOKUP($A92,'2024_PAPI_Indicators'!$A$2:$BL$183,COLUMN('2024_PAPI_Indicators'!Z91),0)</f>
        <v>7.309080601</v>
      </c>
      <c r="AC92" s="18">
        <f>VLOOKUP($A92,'2024_PAPI_Indicators'!$A$2:$BL$183,COLUMN('2024_PAPI_Indicators'!AA91),0)</f>
        <v>7.246796131</v>
      </c>
      <c r="AD92" s="18">
        <f>VLOOKUP($A92,'2024_PAPI_Indicators'!$A$2:$BL$183,COLUMN('2024_PAPI_Indicators'!AB91),0)</f>
        <v>7.158685684</v>
      </c>
      <c r="AE92" s="18">
        <f>VLOOKUP($A92,'2024_PAPI_Indicators'!$A$2:$BL$183,COLUMN('2024_PAPI_Indicators'!AC91),0)</f>
        <v>7.358854294</v>
      </c>
      <c r="AF92" s="18">
        <f>VLOOKUP($A92,'2024_PAPI_Indicators'!$A$2:$BL$183,COLUMN('2024_PAPI_Indicators'!AD91),0)</f>
        <v>6.620258808</v>
      </c>
      <c r="AG92" s="18">
        <f>VLOOKUP($A92,'2024_PAPI_Indicators'!$A$2:$BL$183,COLUMN('2024_PAPI_Indicators'!AE91),0)</f>
        <v>7.282435417</v>
      </c>
      <c r="AH92" s="18">
        <f>VLOOKUP($A92,'2024_PAPI_Indicators'!$A$2:$BL$183,COLUMN('2024_PAPI_Indicators'!AF91),0)</f>
        <v>7.185606956</v>
      </c>
      <c r="AI92" s="18">
        <f>VLOOKUP($A92,'2024_PAPI_Indicators'!$A$2:$BL$183,COLUMN('2024_PAPI_Indicators'!AG91),0)</f>
        <v>7.389806747</v>
      </c>
      <c r="AJ92" s="18">
        <f>VLOOKUP($A92,'2024_PAPI_Indicators'!$A$2:$BL$183,COLUMN('2024_PAPI_Indicators'!AH91),0)</f>
        <v>6.698426247</v>
      </c>
      <c r="AK92" s="18">
        <f>VLOOKUP($A92,'2024_PAPI_Indicators'!$A$2:$BL$183,COLUMN('2024_PAPI_Indicators'!AI91),0)</f>
        <v>7.118405819</v>
      </c>
      <c r="AL92" s="18">
        <f>VLOOKUP($A92,'2024_PAPI_Indicators'!$A$2:$BL$183,COLUMN('2024_PAPI_Indicators'!AJ91),0)</f>
        <v>6.936154366</v>
      </c>
      <c r="AM92" s="18">
        <f>VLOOKUP($A92,'2024_PAPI_Indicators'!$A$2:$BL$183,COLUMN('2024_PAPI_Indicators'!AK91),0)</f>
        <v>6.75561142</v>
      </c>
      <c r="AN92" s="18">
        <f>VLOOKUP($A92,'2024_PAPI_Indicators'!$A$2:$BL$183,COLUMN('2024_PAPI_Indicators'!AL91),0)</f>
        <v>7.118161678</v>
      </c>
      <c r="AO92" s="18">
        <f>VLOOKUP($A92,'2024_PAPI_Indicators'!$A$2:$BL$183,COLUMN('2024_PAPI_Indicators'!AM91),0)</f>
        <v>7.511939049</v>
      </c>
      <c r="AP92" s="18">
        <f>VLOOKUP($A92,'2024_PAPI_Indicators'!$A$2:$BL$183,COLUMN('2024_PAPI_Indicators'!AN91),0)</f>
        <v>7.544399261</v>
      </c>
      <c r="AQ92" s="18">
        <f>VLOOKUP($A92,'2024_PAPI_Indicators'!$A$2:$BL$183,COLUMN('2024_PAPI_Indicators'!AO91),0)</f>
        <v>7.245238304</v>
      </c>
      <c r="AR92" s="18">
        <f>VLOOKUP($A92,'2024_PAPI_Indicators'!$A$2:$BL$183,COLUMN('2024_PAPI_Indicators'!AP91),0)</f>
        <v>6.90317297</v>
      </c>
      <c r="AS92" s="18">
        <f>VLOOKUP($A92,'2024_PAPI_Indicators'!$A$2:$BL$183,COLUMN('2024_PAPI_Indicators'!AQ91),0)</f>
        <v>7.428984165</v>
      </c>
      <c r="AT92" s="18">
        <f>VLOOKUP($A92,'2024_PAPI_Indicators'!$A$2:$BL$183,COLUMN('2024_PAPI_Indicators'!AR91),0)</f>
        <v>7.063444138</v>
      </c>
      <c r="AU92" s="18">
        <f>VLOOKUP($A92,'2024_PAPI_Indicators'!$A$2:$BL$183,COLUMN('2024_PAPI_Indicators'!AS91),0)</f>
        <v>6.917418003</v>
      </c>
      <c r="AV92" s="18">
        <f>VLOOKUP($A92,'2024_PAPI_Indicators'!$A$2:$BL$183,COLUMN('2024_PAPI_Indicators'!AT91),0)</f>
        <v>7.124280453</v>
      </c>
      <c r="AW92" s="18">
        <f>VLOOKUP($A92,'2024_PAPI_Indicators'!$A$2:$BL$183,COLUMN('2024_PAPI_Indicators'!AU91),0)</f>
        <v>7.540697575</v>
      </c>
      <c r="AX92" s="18">
        <f>VLOOKUP($A92,'2024_PAPI_Indicators'!$A$2:$BL$183,COLUMN('2024_PAPI_Indicators'!AV91),0)</f>
        <v>7.404895306</v>
      </c>
      <c r="AY92" s="18">
        <f>VLOOKUP($A92,'2024_PAPI_Indicators'!$A$2:$BL$183,COLUMN('2024_PAPI_Indicators'!AW91),0)</f>
        <v>7.134692669</v>
      </c>
      <c r="AZ92" s="18">
        <f>VLOOKUP($A92,'2024_PAPI_Indicators'!$A$2:$BL$183,COLUMN('2024_PAPI_Indicators'!AX91),0)</f>
        <v>7.54491806</v>
      </c>
      <c r="BA92" s="18">
        <f>VLOOKUP($A92,'2024_PAPI_Indicators'!$A$2:$BL$183,COLUMN('2024_PAPI_Indicators'!AY91),0)</f>
        <v>6.925244331</v>
      </c>
      <c r="BB92" s="18">
        <f>VLOOKUP($A92,'2024_PAPI_Indicators'!$A$2:$BL$183,COLUMN('2024_PAPI_Indicators'!AZ91),0)</f>
        <v>7.224479675</v>
      </c>
      <c r="BC92" s="10" t="str">
        <f>VLOOKUP($A92,'2024_PAPI_Indicators'!$A$2:$BL$183,COLUMN('2024_PAPI_Indicators'!BA91),0)</f>
        <v/>
      </c>
      <c r="BD92" s="18">
        <f>VLOOKUP($A92,'2024_PAPI_Indicators'!$A$2:$BL$183,COLUMN('2024_PAPI_Indicators'!BB91),0)</f>
        <v>7.203490257</v>
      </c>
      <c r="BE92" s="18">
        <f>VLOOKUP($A92,'2024_PAPI_Indicators'!$A$2:$BL$183,COLUMN('2024_PAPI_Indicators'!BC91),0)</f>
        <v>6.916563511</v>
      </c>
      <c r="BF92" s="18">
        <f>VLOOKUP($A92,'2024_PAPI_Indicators'!$A$2:$BL$183,COLUMN('2024_PAPI_Indicators'!BD91),0)</f>
        <v>7.289753437</v>
      </c>
      <c r="BG92" s="18">
        <f>VLOOKUP($A92,'2024_PAPI_Indicators'!$A$2:$BL$183,COLUMN('2024_PAPI_Indicators'!BE91),0)</f>
        <v>7.559963226</v>
      </c>
      <c r="BH92" s="18">
        <f>VLOOKUP($A92,'2024_PAPI_Indicators'!$A$2:$BL$183,COLUMN('2024_PAPI_Indicators'!BF91),0)</f>
        <v>7.189142704</v>
      </c>
      <c r="BI92" s="18">
        <f>VLOOKUP($A92,'2024_PAPI_Indicators'!$A$2:$BL$183,COLUMN('2024_PAPI_Indicators'!BG91),0)</f>
        <v>7.261682034</v>
      </c>
      <c r="BJ92" s="18">
        <f>VLOOKUP($A92,'2024_PAPI_Indicators'!$A$2:$BL$183,COLUMN('2024_PAPI_Indicators'!BH91),0)</f>
        <v>7.136381149</v>
      </c>
      <c r="BK92" s="18">
        <f>VLOOKUP($A92,'2024_PAPI_Indicators'!$A$2:$BL$183,COLUMN('2024_PAPI_Indicators'!BI91),0)</f>
        <v>7.592769146</v>
      </c>
      <c r="BL92" s="18">
        <f>VLOOKUP($A92,'2024_PAPI_Indicators'!$A$2:$BL$183,COLUMN('2024_PAPI_Indicators'!BJ91),0)</f>
        <v>7.415451527</v>
      </c>
      <c r="BM92" s="18">
        <f>VLOOKUP($A92,'2024_PAPI_Indicators'!$A$2:$BL$183,COLUMN('2024_PAPI_Indicators'!BK91),0)</f>
        <v>7.338396549</v>
      </c>
      <c r="BN92" s="18">
        <f>VLOOKUP($A92,'2024_PAPI_Indicators'!$A$2:$BL$183,COLUMN('2024_PAPI_Indicators'!BL91),0)</f>
        <v>7.457663536</v>
      </c>
      <c r="BO92" s="1"/>
      <c r="BP92" s="1"/>
      <c r="BQ92" s="1"/>
      <c r="BR92" s="1"/>
      <c r="BS92" s="1"/>
    </row>
    <row r="93" ht="13.5" customHeight="1">
      <c r="A93" s="19" t="s">
        <v>256</v>
      </c>
      <c r="B93" s="19" t="s">
        <v>257</v>
      </c>
      <c r="C93" s="20" t="s">
        <v>181</v>
      </c>
      <c r="D93" s="21">
        <f>VLOOKUP($A93,'2024_PAPI_Indicators'!$A$2:$BL$183,COLUMN('2024_PAPI_Indicators'!B92),0)</f>
        <v>2.399049759</v>
      </c>
      <c r="E93" s="21">
        <f>VLOOKUP($A93,'2024_PAPI_Indicators'!$A$2:$BL$183,COLUMN('2024_PAPI_Indicators'!C92),0)</f>
        <v>2.519018888</v>
      </c>
      <c r="F93" s="21">
        <f>VLOOKUP($A93,'2024_PAPI_Indicators'!$A$2:$BL$183,COLUMN('2024_PAPI_Indicators'!D92),0)</f>
        <v>2.402329922</v>
      </c>
      <c r="G93" s="21">
        <f>VLOOKUP($A93,'2024_PAPI_Indicators'!$A$2:$BL$183,COLUMN('2024_PAPI_Indicators'!E92),0)</f>
        <v>2.494127512</v>
      </c>
      <c r="H93" s="21">
        <f>VLOOKUP($A93,'2024_PAPI_Indicators'!$A$2:$BL$183,COLUMN('2024_PAPI_Indicators'!F92),0)</f>
        <v>2.506258726</v>
      </c>
      <c r="I93" s="21">
        <f>VLOOKUP($A93,'2024_PAPI_Indicators'!$A$2:$BL$183,COLUMN('2024_PAPI_Indicators'!G92),0)</f>
        <v>2.306049824</v>
      </c>
      <c r="J93" s="21">
        <f>VLOOKUP($A93,'2024_PAPI_Indicators'!$A$2:$BL$183,COLUMN('2024_PAPI_Indicators'!H92),0)</f>
        <v>2.506961584</v>
      </c>
      <c r="K93" s="21">
        <f>VLOOKUP($A93,'2024_PAPI_Indicators'!$A$2:$BL$183,COLUMN('2024_PAPI_Indicators'!I92),0)</f>
        <v>2.512898207</v>
      </c>
      <c r="L93" s="21">
        <f>VLOOKUP($A93,'2024_PAPI_Indicators'!$A$2:$BL$183,COLUMN('2024_PAPI_Indicators'!J92),0)</f>
        <v>2.455998659</v>
      </c>
      <c r="M93" s="21">
        <f>VLOOKUP($A93,'2024_PAPI_Indicators'!$A$2:$BL$183,COLUMN('2024_PAPI_Indicators'!K92),0)</f>
        <v>2.410508156</v>
      </c>
      <c r="N93" s="21">
        <f>VLOOKUP($A93,'2024_PAPI_Indicators'!$A$2:$BL$183,COLUMN('2024_PAPI_Indicators'!L92),0)</f>
        <v>2.413900852</v>
      </c>
      <c r="O93" s="21">
        <f>VLOOKUP($A93,'2024_PAPI_Indicators'!$A$2:$BL$183,COLUMN('2024_PAPI_Indicators'!M92),0)</f>
        <v>2.627296925</v>
      </c>
      <c r="P93" s="21">
        <f>VLOOKUP($A93,'2024_PAPI_Indicators'!$A$2:$BL$183,COLUMN('2024_PAPI_Indicators'!N92),0)</f>
        <v>2.557474852</v>
      </c>
      <c r="Q93" s="21">
        <f>VLOOKUP($A93,'2024_PAPI_Indicators'!$A$2:$BL$183,COLUMN('2024_PAPI_Indicators'!O92),0)</f>
        <v>2.398030519</v>
      </c>
      <c r="R93" s="21">
        <f>VLOOKUP($A93,'2024_PAPI_Indicators'!$A$2:$BL$183,COLUMN('2024_PAPI_Indicators'!P92),0)</f>
        <v>2.390127659</v>
      </c>
      <c r="S93" s="21">
        <f>VLOOKUP($A93,'2024_PAPI_Indicators'!$A$2:$BL$183,COLUMN('2024_PAPI_Indicators'!Q92),0)</f>
        <v>2.445746183</v>
      </c>
      <c r="T93" s="22" t="str">
        <f>VLOOKUP($A93,'2024_PAPI_Indicators'!$A$2:$BL$183,COLUMN('2024_PAPI_Indicators'!R92),0)</f>
        <v/>
      </c>
      <c r="U93" s="21">
        <f>VLOOKUP($A93,'2024_PAPI_Indicators'!$A$2:$BL$183,COLUMN('2024_PAPI_Indicators'!S92),0)</f>
        <v>2.436340809</v>
      </c>
      <c r="V93" s="21">
        <f>VLOOKUP($A93,'2024_PAPI_Indicators'!$A$2:$BL$183,COLUMN('2024_PAPI_Indicators'!T92),0)</f>
        <v>2.339637518</v>
      </c>
      <c r="W93" s="21">
        <f>VLOOKUP($A93,'2024_PAPI_Indicators'!$A$2:$BL$183,COLUMN('2024_PAPI_Indicators'!U92),0)</f>
        <v>2.385173082</v>
      </c>
      <c r="X93" s="21">
        <f>VLOOKUP($A93,'2024_PAPI_Indicators'!$A$2:$BL$183,COLUMN('2024_PAPI_Indicators'!V92),0)</f>
        <v>2.486635447</v>
      </c>
      <c r="Y93" s="21">
        <f>VLOOKUP($A93,'2024_PAPI_Indicators'!$A$2:$BL$183,COLUMN('2024_PAPI_Indicators'!W92),0)</f>
        <v>2.393675327</v>
      </c>
      <c r="Z93" s="21">
        <f>VLOOKUP($A93,'2024_PAPI_Indicators'!$A$2:$BL$183,COLUMN('2024_PAPI_Indicators'!X92),0)</f>
        <v>2.375285387</v>
      </c>
      <c r="AA93" s="21">
        <f>VLOOKUP($A93,'2024_PAPI_Indicators'!$A$2:$BL$183,COLUMN('2024_PAPI_Indicators'!Y92),0)</f>
        <v>2.433009148</v>
      </c>
      <c r="AB93" s="21">
        <f>VLOOKUP($A93,'2024_PAPI_Indicators'!$A$2:$BL$183,COLUMN('2024_PAPI_Indicators'!Z92),0)</f>
        <v>2.423207521</v>
      </c>
      <c r="AC93" s="21">
        <f>VLOOKUP($A93,'2024_PAPI_Indicators'!$A$2:$BL$183,COLUMN('2024_PAPI_Indicators'!AA92),0)</f>
        <v>2.446967125</v>
      </c>
      <c r="AD93" s="21">
        <f>VLOOKUP($A93,'2024_PAPI_Indicators'!$A$2:$BL$183,COLUMN('2024_PAPI_Indicators'!AB92),0)</f>
        <v>2.403849363</v>
      </c>
      <c r="AE93" s="21">
        <f>VLOOKUP($A93,'2024_PAPI_Indicators'!$A$2:$BL$183,COLUMN('2024_PAPI_Indicators'!AC92),0)</f>
        <v>2.440361261</v>
      </c>
      <c r="AF93" s="21">
        <f>VLOOKUP($A93,'2024_PAPI_Indicators'!$A$2:$BL$183,COLUMN('2024_PAPI_Indicators'!AD92),0)</f>
        <v>2.143858194</v>
      </c>
      <c r="AG93" s="21">
        <f>VLOOKUP($A93,'2024_PAPI_Indicators'!$A$2:$BL$183,COLUMN('2024_PAPI_Indicators'!AE92),0)</f>
        <v>2.37825346</v>
      </c>
      <c r="AH93" s="21">
        <f>VLOOKUP($A93,'2024_PAPI_Indicators'!$A$2:$BL$183,COLUMN('2024_PAPI_Indicators'!AF92),0)</f>
        <v>2.375209332</v>
      </c>
      <c r="AI93" s="21">
        <f>VLOOKUP($A93,'2024_PAPI_Indicators'!$A$2:$BL$183,COLUMN('2024_PAPI_Indicators'!AG92),0)</f>
        <v>2.436939955</v>
      </c>
      <c r="AJ93" s="21">
        <f>VLOOKUP($A93,'2024_PAPI_Indicators'!$A$2:$BL$183,COLUMN('2024_PAPI_Indicators'!AH92),0)</f>
        <v>2.257476807</v>
      </c>
      <c r="AK93" s="21">
        <f>VLOOKUP($A93,'2024_PAPI_Indicators'!$A$2:$BL$183,COLUMN('2024_PAPI_Indicators'!AI92),0)</f>
        <v>2.342751026</v>
      </c>
      <c r="AL93" s="21">
        <f>VLOOKUP($A93,'2024_PAPI_Indicators'!$A$2:$BL$183,COLUMN('2024_PAPI_Indicators'!AJ92),0)</f>
        <v>2.321362734</v>
      </c>
      <c r="AM93" s="21">
        <f>VLOOKUP($A93,'2024_PAPI_Indicators'!$A$2:$BL$183,COLUMN('2024_PAPI_Indicators'!AK92),0)</f>
        <v>2.249277592</v>
      </c>
      <c r="AN93" s="21">
        <f>VLOOKUP($A93,'2024_PAPI_Indicators'!$A$2:$BL$183,COLUMN('2024_PAPI_Indicators'!AL92),0)</f>
        <v>2.344967127</v>
      </c>
      <c r="AO93" s="21">
        <f>VLOOKUP($A93,'2024_PAPI_Indicators'!$A$2:$BL$183,COLUMN('2024_PAPI_Indicators'!AM92),0)</f>
        <v>2.470738649</v>
      </c>
      <c r="AP93" s="21">
        <f>VLOOKUP($A93,'2024_PAPI_Indicators'!$A$2:$BL$183,COLUMN('2024_PAPI_Indicators'!AN92),0)</f>
        <v>2.572354317</v>
      </c>
      <c r="AQ93" s="21">
        <f>VLOOKUP($A93,'2024_PAPI_Indicators'!$A$2:$BL$183,COLUMN('2024_PAPI_Indicators'!AO92),0)</f>
        <v>2.461731434</v>
      </c>
      <c r="AR93" s="21">
        <f>VLOOKUP($A93,'2024_PAPI_Indicators'!$A$2:$BL$183,COLUMN('2024_PAPI_Indicators'!AP92),0)</f>
        <v>2.268862486</v>
      </c>
      <c r="AS93" s="21">
        <f>VLOOKUP($A93,'2024_PAPI_Indicators'!$A$2:$BL$183,COLUMN('2024_PAPI_Indicators'!AQ92),0)</f>
        <v>2.495409489</v>
      </c>
      <c r="AT93" s="21">
        <f>VLOOKUP($A93,'2024_PAPI_Indicators'!$A$2:$BL$183,COLUMN('2024_PAPI_Indicators'!AR92),0)</f>
        <v>2.379523754</v>
      </c>
      <c r="AU93" s="21">
        <f>VLOOKUP($A93,'2024_PAPI_Indicators'!$A$2:$BL$183,COLUMN('2024_PAPI_Indicators'!AS92),0)</f>
        <v>2.310415983</v>
      </c>
      <c r="AV93" s="21">
        <f>VLOOKUP($A93,'2024_PAPI_Indicators'!$A$2:$BL$183,COLUMN('2024_PAPI_Indicators'!AT92),0)</f>
        <v>2.419552326</v>
      </c>
      <c r="AW93" s="21">
        <f>VLOOKUP($A93,'2024_PAPI_Indicators'!$A$2:$BL$183,COLUMN('2024_PAPI_Indicators'!AU92),0)</f>
        <v>2.510630846</v>
      </c>
      <c r="AX93" s="21">
        <f>VLOOKUP($A93,'2024_PAPI_Indicators'!$A$2:$BL$183,COLUMN('2024_PAPI_Indicators'!AV92),0)</f>
        <v>2.469956398</v>
      </c>
      <c r="AY93" s="21">
        <f>VLOOKUP($A93,'2024_PAPI_Indicators'!$A$2:$BL$183,COLUMN('2024_PAPI_Indicators'!AW92),0)</f>
        <v>2.329336643</v>
      </c>
      <c r="AZ93" s="21">
        <f>VLOOKUP($A93,'2024_PAPI_Indicators'!$A$2:$BL$183,COLUMN('2024_PAPI_Indicators'!AX92),0)</f>
        <v>2.469560862</v>
      </c>
      <c r="BA93" s="21">
        <f>VLOOKUP($A93,'2024_PAPI_Indicators'!$A$2:$BL$183,COLUMN('2024_PAPI_Indicators'!AY92),0)</f>
        <v>2.366690397</v>
      </c>
      <c r="BB93" s="21">
        <f>VLOOKUP($A93,'2024_PAPI_Indicators'!$A$2:$BL$183,COLUMN('2024_PAPI_Indicators'!AZ92),0)</f>
        <v>2.351333618</v>
      </c>
      <c r="BC93" s="22" t="str">
        <f>VLOOKUP($A93,'2024_PAPI_Indicators'!$A$2:$BL$183,COLUMN('2024_PAPI_Indicators'!BA92),0)</f>
        <v/>
      </c>
      <c r="BD93" s="21">
        <f>VLOOKUP($A93,'2024_PAPI_Indicators'!$A$2:$BL$183,COLUMN('2024_PAPI_Indicators'!BB92),0)</f>
        <v>2.42514348</v>
      </c>
      <c r="BE93" s="21">
        <f>VLOOKUP($A93,'2024_PAPI_Indicators'!$A$2:$BL$183,COLUMN('2024_PAPI_Indicators'!BC92),0)</f>
        <v>2.205864668</v>
      </c>
      <c r="BF93" s="21">
        <f>VLOOKUP($A93,'2024_PAPI_Indicators'!$A$2:$BL$183,COLUMN('2024_PAPI_Indicators'!BD92),0)</f>
        <v>2.396899223</v>
      </c>
      <c r="BG93" s="21">
        <f>VLOOKUP($A93,'2024_PAPI_Indicators'!$A$2:$BL$183,COLUMN('2024_PAPI_Indicators'!BE92),0)</f>
        <v>2.4470644</v>
      </c>
      <c r="BH93" s="21">
        <f>VLOOKUP($A93,'2024_PAPI_Indicators'!$A$2:$BL$183,COLUMN('2024_PAPI_Indicators'!BF92),0)</f>
        <v>2.267663717</v>
      </c>
      <c r="BI93" s="21">
        <f>VLOOKUP($A93,'2024_PAPI_Indicators'!$A$2:$BL$183,COLUMN('2024_PAPI_Indicators'!BG92),0)</f>
        <v>2.368303776</v>
      </c>
      <c r="BJ93" s="21">
        <f>VLOOKUP($A93,'2024_PAPI_Indicators'!$A$2:$BL$183,COLUMN('2024_PAPI_Indicators'!BH92),0)</f>
        <v>2.427626848</v>
      </c>
      <c r="BK93" s="21">
        <f>VLOOKUP($A93,'2024_PAPI_Indicators'!$A$2:$BL$183,COLUMN('2024_PAPI_Indicators'!BI92),0)</f>
        <v>2.557981491</v>
      </c>
      <c r="BL93" s="21">
        <f>VLOOKUP($A93,'2024_PAPI_Indicators'!$A$2:$BL$183,COLUMN('2024_PAPI_Indicators'!BJ92),0)</f>
        <v>2.380812168</v>
      </c>
      <c r="BM93" s="21">
        <f>VLOOKUP($A93,'2024_PAPI_Indicators'!$A$2:$BL$183,COLUMN('2024_PAPI_Indicators'!BK92),0)</f>
        <v>2.468744516</v>
      </c>
      <c r="BN93" s="21">
        <f>VLOOKUP($A93,'2024_PAPI_Indicators'!$A$2:$BL$183,COLUMN('2024_PAPI_Indicators'!BL92),0)</f>
        <v>2.466587782</v>
      </c>
      <c r="BO93" s="23"/>
      <c r="BP93" s="23"/>
      <c r="BQ93" s="23"/>
      <c r="BR93" s="23"/>
      <c r="BS93" s="23"/>
    </row>
    <row r="94" ht="13.5" customHeight="1">
      <c r="A94" s="11" t="s">
        <v>258</v>
      </c>
      <c r="B94" s="11" t="s">
        <v>259</v>
      </c>
      <c r="C94" s="12" t="s">
        <v>83</v>
      </c>
      <c r="D94" s="24">
        <f>VLOOKUP($A94,'2024_PAPI_Indicators'!$A$2:$BL$183,COLUMN('2024_PAPI_Indicators'!B93),0)</f>
        <v>0.2666686773</v>
      </c>
      <c r="E94" s="24">
        <f>VLOOKUP($A94,'2024_PAPI_Indicators'!$A$2:$BL$183,COLUMN('2024_PAPI_Indicators'!C93),0)</f>
        <v>0.4034212828</v>
      </c>
      <c r="F94" s="24">
        <f>VLOOKUP($A94,'2024_PAPI_Indicators'!$A$2:$BL$183,COLUMN('2024_PAPI_Indicators'!D93),0)</f>
        <v>0.3142084181</v>
      </c>
      <c r="G94" s="24">
        <f>VLOOKUP($A94,'2024_PAPI_Indicators'!$A$2:$BL$183,COLUMN('2024_PAPI_Indicators'!E93),0)</f>
        <v>0.3724687397</v>
      </c>
      <c r="H94" s="24">
        <f>VLOOKUP($A94,'2024_PAPI_Indicators'!$A$2:$BL$183,COLUMN('2024_PAPI_Indicators'!F93),0)</f>
        <v>0.3604540825</v>
      </c>
      <c r="I94" s="24">
        <f>VLOOKUP($A94,'2024_PAPI_Indicators'!$A$2:$BL$183,COLUMN('2024_PAPI_Indicators'!G93),0)</f>
        <v>0.3118289113</v>
      </c>
      <c r="J94" s="24">
        <f>VLOOKUP($A94,'2024_PAPI_Indicators'!$A$2:$BL$183,COLUMN('2024_PAPI_Indicators'!H93),0)</f>
        <v>0.374806881</v>
      </c>
      <c r="K94" s="24">
        <f>VLOOKUP($A94,'2024_PAPI_Indicators'!$A$2:$BL$183,COLUMN('2024_PAPI_Indicators'!I93),0)</f>
        <v>0.3169741333</v>
      </c>
      <c r="L94" s="24">
        <f>VLOOKUP($A94,'2024_PAPI_Indicators'!$A$2:$BL$183,COLUMN('2024_PAPI_Indicators'!J93),0)</f>
        <v>0.2945162356</v>
      </c>
      <c r="M94" s="24">
        <f>VLOOKUP($A94,'2024_PAPI_Indicators'!$A$2:$BL$183,COLUMN('2024_PAPI_Indicators'!K93),0)</f>
        <v>0.3340550363</v>
      </c>
      <c r="N94" s="24">
        <f>VLOOKUP($A94,'2024_PAPI_Indicators'!$A$2:$BL$183,COLUMN('2024_PAPI_Indicators'!L93),0)</f>
        <v>0.3218364716</v>
      </c>
      <c r="O94" s="24">
        <f>VLOOKUP($A94,'2024_PAPI_Indicators'!$A$2:$BL$183,COLUMN('2024_PAPI_Indicators'!M93),0)</f>
        <v>0.4911018014</v>
      </c>
      <c r="P94" s="24">
        <f>VLOOKUP($A94,'2024_PAPI_Indicators'!$A$2:$BL$183,COLUMN('2024_PAPI_Indicators'!N93),0)</f>
        <v>0.3949724734</v>
      </c>
      <c r="Q94" s="24">
        <f>VLOOKUP($A94,'2024_PAPI_Indicators'!$A$2:$BL$183,COLUMN('2024_PAPI_Indicators'!O93),0)</f>
        <v>0.217008099</v>
      </c>
      <c r="R94" s="24">
        <f>VLOOKUP($A94,'2024_PAPI_Indicators'!$A$2:$BL$183,COLUMN('2024_PAPI_Indicators'!P93),0)</f>
        <v>0.2783127129</v>
      </c>
      <c r="S94" s="24">
        <f>VLOOKUP($A94,'2024_PAPI_Indicators'!$A$2:$BL$183,COLUMN('2024_PAPI_Indicators'!Q93),0)</f>
        <v>0.3076216877</v>
      </c>
      <c r="T94" s="25" t="str">
        <f>VLOOKUP($A94,'2024_PAPI_Indicators'!$A$2:$BL$183,COLUMN('2024_PAPI_Indicators'!R93),0)</f>
        <v/>
      </c>
      <c r="U94" s="24">
        <f>VLOOKUP($A94,'2024_PAPI_Indicators'!$A$2:$BL$183,COLUMN('2024_PAPI_Indicators'!S93),0)</f>
        <v>0.2259788066</v>
      </c>
      <c r="V94" s="24">
        <f>VLOOKUP($A94,'2024_PAPI_Indicators'!$A$2:$BL$183,COLUMN('2024_PAPI_Indicators'!T93),0)</f>
        <v>0.2217039466</v>
      </c>
      <c r="W94" s="24">
        <f>VLOOKUP($A94,'2024_PAPI_Indicators'!$A$2:$BL$183,COLUMN('2024_PAPI_Indicators'!U93),0)</f>
        <v>0.3238809109</v>
      </c>
      <c r="X94" s="24">
        <f>VLOOKUP($A94,'2024_PAPI_Indicators'!$A$2:$BL$183,COLUMN('2024_PAPI_Indicators'!V93),0)</f>
        <v>0.3176743388</v>
      </c>
      <c r="Y94" s="24">
        <f>VLOOKUP($A94,'2024_PAPI_Indicators'!$A$2:$BL$183,COLUMN('2024_PAPI_Indicators'!W93),0)</f>
        <v>0.3038357198</v>
      </c>
      <c r="Z94" s="24">
        <f>VLOOKUP($A94,'2024_PAPI_Indicators'!$A$2:$BL$183,COLUMN('2024_PAPI_Indicators'!X93),0)</f>
        <v>0.1960998178</v>
      </c>
      <c r="AA94" s="24">
        <f>VLOOKUP($A94,'2024_PAPI_Indicators'!$A$2:$BL$183,COLUMN('2024_PAPI_Indicators'!Y93),0)</f>
        <v>0.3318090439</v>
      </c>
      <c r="AB94" s="24">
        <f>VLOOKUP($A94,'2024_PAPI_Indicators'!$A$2:$BL$183,COLUMN('2024_PAPI_Indicators'!Z93),0)</f>
        <v>0.2927026451</v>
      </c>
      <c r="AC94" s="24">
        <f>VLOOKUP($A94,'2024_PAPI_Indicators'!$A$2:$BL$183,COLUMN('2024_PAPI_Indicators'!AA93),0)</f>
        <v>0.2284227312</v>
      </c>
      <c r="AD94" s="24">
        <f>VLOOKUP($A94,'2024_PAPI_Indicators'!$A$2:$BL$183,COLUMN('2024_PAPI_Indicators'!AB93),0)</f>
        <v>0.3340585828</v>
      </c>
      <c r="AE94" s="24">
        <f>VLOOKUP($A94,'2024_PAPI_Indicators'!$A$2:$BL$183,COLUMN('2024_PAPI_Indicators'!AC93),0)</f>
        <v>0.2841432393</v>
      </c>
      <c r="AF94" s="24">
        <f>VLOOKUP($A94,'2024_PAPI_Indicators'!$A$2:$BL$183,COLUMN('2024_PAPI_Indicators'!AD93),0)</f>
        <v>0.1694950163</v>
      </c>
      <c r="AG94" s="24">
        <f>VLOOKUP($A94,'2024_PAPI_Indicators'!$A$2:$BL$183,COLUMN('2024_PAPI_Indicators'!AE93),0)</f>
        <v>0.2866258025</v>
      </c>
      <c r="AH94" s="24">
        <f>VLOOKUP($A94,'2024_PAPI_Indicators'!$A$2:$BL$183,COLUMN('2024_PAPI_Indicators'!AF93),0)</f>
        <v>0.2192314267</v>
      </c>
      <c r="AI94" s="24">
        <f>VLOOKUP($A94,'2024_PAPI_Indicators'!$A$2:$BL$183,COLUMN('2024_PAPI_Indicators'!AG93),0)</f>
        <v>0.2581368685</v>
      </c>
      <c r="AJ94" s="24">
        <f>VLOOKUP($A94,'2024_PAPI_Indicators'!$A$2:$BL$183,COLUMN('2024_PAPI_Indicators'!AH93),0)</f>
        <v>0.1769018173</v>
      </c>
      <c r="AK94" s="24">
        <f>VLOOKUP($A94,'2024_PAPI_Indicators'!$A$2:$BL$183,COLUMN('2024_PAPI_Indicators'!AI93),0)</f>
        <v>0.2068149149</v>
      </c>
      <c r="AL94" s="24">
        <f>VLOOKUP($A94,'2024_PAPI_Indicators'!$A$2:$BL$183,COLUMN('2024_PAPI_Indicators'!AJ93),0)</f>
        <v>0.1784603745</v>
      </c>
      <c r="AM94" s="24">
        <f>VLOOKUP($A94,'2024_PAPI_Indicators'!$A$2:$BL$183,COLUMN('2024_PAPI_Indicators'!AK93),0)</f>
        <v>0.1866836399</v>
      </c>
      <c r="AN94" s="24">
        <f>VLOOKUP($A94,'2024_PAPI_Indicators'!$A$2:$BL$183,COLUMN('2024_PAPI_Indicators'!AL93),0)</f>
        <v>0.143216297</v>
      </c>
      <c r="AO94" s="24">
        <f>VLOOKUP($A94,'2024_PAPI_Indicators'!$A$2:$BL$183,COLUMN('2024_PAPI_Indicators'!AM93),0)</f>
        <v>0.2357535809</v>
      </c>
      <c r="AP94" s="24">
        <f>VLOOKUP($A94,'2024_PAPI_Indicators'!$A$2:$BL$183,COLUMN('2024_PAPI_Indicators'!AN93),0)</f>
        <v>0.3113408387</v>
      </c>
      <c r="AQ94" s="24">
        <f>VLOOKUP($A94,'2024_PAPI_Indicators'!$A$2:$BL$183,COLUMN('2024_PAPI_Indicators'!AO93),0)</f>
        <v>0.3045664728</v>
      </c>
      <c r="AR94" s="24">
        <f>VLOOKUP($A94,'2024_PAPI_Indicators'!$A$2:$BL$183,COLUMN('2024_PAPI_Indicators'!AP93),0)</f>
        <v>0.1671584547</v>
      </c>
      <c r="AS94" s="24">
        <f>VLOOKUP($A94,'2024_PAPI_Indicators'!$A$2:$BL$183,COLUMN('2024_PAPI_Indicators'!AQ93),0)</f>
        <v>0.3606263101</v>
      </c>
      <c r="AT94" s="24">
        <f>VLOOKUP($A94,'2024_PAPI_Indicators'!$A$2:$BL$183,COLUMN('2024_PAPI_Indicators'!AR93),0)</f>
        <v>0.2428852618</v>
      </c>
      <c r="AU94" s="24">
        <f>VLOOKUP($A94,'2024_PAPI_Indicators'!$A$2:$BL$183,COLUMN('2024_PAPI_Indicators'!AS93),0)</f>
        <v>0.2008999139</v>
      </c>
      <c r="AV94" s="24">
        <f>VLOOKUP($A94,'2024_PAPI_Indicators'!$A$2:$BL$183,COLUMN('2024_PAPI_Indicators'!AT93),0)</f>
        <v>0.2663058043</v>
      </c>
      <c r="AW94" s="24">
        <f>VLOOKUP($A94,'2024_PAPI_Indicators'!$A$2:$BL$183,COLUMN('2024_PAPI_Indicators'!AU93),0)</f>
        <v>0.328835398</v>
      </c>
      <c r="AX94" s="24">
        <f>VLOOKUP($A94,'2024_PAPI_Indicators'!$A$2:$BL$183,COLUMN('2024_PAPI_Indicators'!AV93),0)</f>
        <v>0.3152599633</v>
      </c>
      <c r="AY94" s="24">
        <f>VLOOKUP($A94,'2024_PAPI_Indicators'!$A$2:$BL$183,COLUMN('2024_PAPI_Indicators'!AW93),0)</f>
        <v>0.2398203462</v>
      </c>
      <c r="AZ94" s="24">
        <f>VLOOKUP($A94,'2024_PAPI_Indicators'!$A$2:$BL$183,COLUMN('2024_PAPI_Indicators'!AX93),0)</f>
        <v>0.2589963675</v>
      </c>
      <c r="BA94" s="24">
        <f>VLOOKUP($A94,'2024_PAPI_Indicators'!$A$2:$BL$183,COLUMN('2024_PAPI_Indicators'!AY93),0)</f>
        <v>0.2109161615</v>
      </c>
      <c r="BB94" s="24">
        <f>VLOOKUP($A94,'2024_PAPI_Indicators'!$A$2:$BL$183,COLUMN('2024_PAPI_Indicators'!AZ93),0)</f>
        <v>0.1558480859</v>
      </c>
      <c r="BC94" s="25" t="str">
        <f>VLOOKUP($A94,'2024_PAPI_Indicators'!$A$2:$BL$183,COLUMN('2024_PAPI_Indicators'!BA93),0)</f>
        <v/>
      </c>
      <c r="BD94" s="24">
        <f>VLOOKUP($A94,'2024_PAPI_Indicators'!$A$2:$BL$183,COLUMN('2024_PAPI_Indicators'!BB93),0)</f>
        <v>0.1888678074</v>
      </c>
      <c r="BE94" s="24">
        <f>VLOOKUP($A94,'2024_PAPI_Indicators'!$A$2:$BL$183,COLUMN('2024_PAPI_Indicators'!BC93),0)</f>
        <v>0.1494434923</v>
      </c>
      <c r="BF94" s="24">
        <f>VLOOKUP($A94,'2024_PAPI_Indicators'!$A$2:$BL$183,COLUMN('2024_PAPI_Indicators'!BD93),0)</f>
        <v>0.2299665958</v>
      </c>
      <c r="BG94" s="24">
        <f>VLOOKUP($A94,'2024_PAPI_Indicators'!$A$2:$BL$183,COLUMN('2024_PAPI_Indicators'!BE93),0)</f>
        <v>0.2180034965</v>
      </c>
      <c r="BH94" s="24">
        <f>VLOOKUP($A94,'2024_PAPI_Indicators'!$A$2:$BL$183,COLUMN('2024_PAPI_Indicators'!BF93),0)</f>
        <v>0.09580804408</v>
      </c>
      <c r="BI94" s="24">
        <f>VLOOKUP($A94,'2024_PAPI_Indicators'!$A$2:$BL$183,COLUMN('2024_PAPI_Indicators'!BG93),0)</f>
        <v>0.2015246898</v>
      </c>
      <c r="BJ94" s="24">
        <f>VLOOKUP($A94,'2024_PAPI_Indicators'!$A$2:$BL$183,COLUMN('2024_PAPI_Indicators'!BH93),0)</f>
        <v>0.2447792292</v>
      </c>
      <c r="BK94" s="24">
        <f>VLOOKUP($A94,'2024_PAPI_Indicators'!$A$2:$BL$183,COLUMN('2024_PAPI_Indicators'!BI93),0)</f>
        <v>0.2841402292</v>
      </c>
      <c r="BL94" s="24">
        <f>VLOOKUP($A94,'2024_PAPI_Indicators'!$A$2:$BL$183,COLUMN('2024_PAPI_Indicators'!BJ93),0)</f>
        <v>0.1604151279</v>
      </c>
      <c r="BM94" s="24">
        <f>VLOOKUP($A94,'2024_PAPI_Indicators'!$A$2:$BL$183,COLUMN('2024_PAPI_Indicators'!BK93),0)</f>
        <v>0.2557591498</v>
      </c>
      <c r="BN94" s="24">
        <f>VLOOKUP($A94,'2024_PAPI_Indicators'!$A$2:$BL$183,COLUMN('2024_PAPI_Indicators'!BL93),0)</f>
        <v>0.2354131788</v>
      </c>
      <c r="BO94" s="11"/>
      <c r="BP94" s="11"/>
      <c r="BQ94" s="11"/>
      <c r="BR94" s="11"/>
      <c r="BS94" s="11"/>
    </row>
    <row r="95" ht="13.5" customHeight="1">
      <c r="A95" s="11" t="s">
        <v>260</v>
      </c>
      <c r="B95" s="11" t="s">
        <v>261</v>
      </c>
      <c r="C95" s="12" t="s">
        <v>262</v>
      </c>
      <c r="D95" s="13">
        <f>VLOOKUP($A95,'2024_PAPI_Indicators'!$A$2:$BL$183,COLUMN('2024_PAPI_Indicators'!B94),0)</f>
        <v>3.830938101</v>
      </c>
      <c r="E95" s="13">
        <f>VLOOKUP($A95,'2024_PAPI_Indicators'!$A$2:$BL$183,COLUMN('2024_PAPI_Indicators'!C94),0)</f>
        <v>3.627714157</v>
      </c>
      <c r="F95" s="13">
        <f>VLOOKUP($A95,'2024_PAPI_Indicators'!$A$2:$BL$183,COLUMN('2024_PAPI_Indicators'!D94),0)</f>
        <v>3.727413177</v>
      </c>
      <c r="G95" s="13">
        <f>VLOOKUP($A95,'2024_PAPI_Indicators'!$A$2:$BL$183,COLUMN('2024_PAPI_Indicators'!E94),0)</f>
        <v>3.909631491</v>
      </c>
      <c r="H95" s="13">
        <f>VLOOKUP($A95,'2024_PAPI_Indicators'!$A$2:$BL$183,COLUMN('2024_PAPI_Indicators'!F94),0)</f>
        <v>3.830000162</v>
      </c>
      <c r="I95" s="13">
        <f>VLOOKUP($A95,'2024_PAPI_Indicators'!$A$2:$BL$183,COLUMN('2024_PAPI_Indicators'!G94),0)</f>
        <v>3.537172079</v>
      </c>
      <c r="J95" s="13">
        <f>VLOOKUP($A95,'2024_PAPI_Indicators'!$A$2:$BL$183,COLUMN('2024_PAPI_Indicators'!H94),0)</f>
        <v>3.848972559</v>
      </c>
      <c r="K95" s="13">
        <f>VLOOKUP($A95,'2024_PAPI_Indicators'!$A$2:$BL$183,COLUMN('2024_PAPI_Indicators'!I94),0)</f>
        <v>3.913111925</v>
      </c>
      <c r="L95" s="13">
        <f>VLOOKUP($A95,'2024_PAPI_Indicators'!$A$2:$BL$183,COLUMN('2024_PAPI_Indicators'!J94),0)</f>
        <v>3.849625826</v>
      </c>
      <c r="M95" s="13">
        <f>VLOOKUP($A95,'2024_PAPI_Indicators'!$A$2:$BL$183,COLUMN('2024_PAPI_Indicators'!K94),0)</f>
        <v>3.59421134</v>
      </c>
      <c r="N95" s="13">
        <f>VLOOKUP($A95,'2024_PAPI_Indicators'!$A$2:$BL$183,COLUMN('2024_PAPI_Indicators'!L94),0)</f>
        <v>3.580819845</v>
      </c>
      <c r="O95" s="13">
        <f>VLOOKUP($A95,'2024_PAPI_Indicators'!$A$2:$BL$183,COLUMN('2024_PAPI_Indicators'!M94),0)</f>
        <v>3.825097084</v>
      </c>
      <c r="P95" s="13">
        <f>VLOOKUP($A95,'2024_PAPI_Indicators'!$A$2:$BL$183,COLUMN('2024_PAPI_Indicators'!N94),0)</f>
        <v>3.890937328</v>
      </c>
      <c r="Q95" s="13">
        <f>VLOOKUP($A95,'2024_PAPI_Indicators'!$A$2:$BL$183,COLUMN('2024_PAPI_Indicators'!O94),0)</f>
        <v>3.816373348</v>
      </c>
      <c r="R95" s="13">
        <f>VLOOKUP($A95,'2024_PAPI_Indicators'!$A$2:$BL$183,COLUMN('2024_PAPI_Indicators'!P94),0)</f>
        <v>3.825531244</v>
      </c>
      <c r="S95" s="13">
        <f>VLOOKUP($A95,'2024_PAPI_Indicators'!$A$2:$BL$183,COLUMN('2024_PAPI_Indicators'!Q94),0)</f>
        <v>3.791243792</v>
      </c>
      <c r="T95" s="14" t="str">
        <f>VLOOKUP($A95,'2024_PAPI_Indicators'!$A$2:$BL$183,COLUMN('2024_PAPI_Indicators'!R94),0)</f>
        <v/>
      </c>
      <c r="U95" s="13">
        <f>VLOOKUP($A95,'2024_PAPI_Indicators'!$A$2:$BL$183,COLUMN('2024_PAPI_Indicators'!S94),0)</f>
        <v>3.875192165</v>
      </c>
      <c r="V95" s="13">
        <f>VLOOKUP($A95,'2024_PAPI_Indicators'!$A$2:$BL$183,COLUMN('2024_PAPI_Indicators'!T94),0)</f>
        <v>3.766705751</v>
      </c>
      <c r="W95" s="13">
        <f>VLOOKUP($A95,'2024_PAPI_Indicators'!$A$2:$BL$183,COLUMN('2024_PAPI_Indicators'!U94),0)</f>
        <v>3.685536385</v>
      </c>
      <c r="X95" s="13">
        <f>VLOOKUP($A95,'2024_PAPI_Indicators'!$A$2:$BL$183,COLUMN('2024_PAPI_Indicators'!V94),0)</f>
        <v>3.837532759</v>
      </c>
      <c r="Y95" s="13">
        <f>VLOOKUP($A95,'2024_PAPI_Indicators'!$A$2:$BL$183,COLUMN('2024_PAPI_Indicators'!W94),0)</f>
        <v>3.643780231</v>
      </c>
      <c r="Z95" s="13">
        <f>VLOOKUP($A95,'2024_PAPI_Indicators'!$A$2:$BL$183,COLUMN('2024_PAPI_Indicators'!X94),0)</f>
        <v>3.867520571</v>
      </c>
      <c r="AA95" s="13">
        <f>VLOOKUP($A95,'2024_PAPI_Indicators'!$A$2:$BL$183,COLUMN('2024_PAPI_Indicators'!Y94),0)</f>
        <v>3.683498621</v>
      </c>
      <c r="AB95" s="13">
        <f>VLOOKUP($A95,'2024_PAPI_Indicators'!$A$2:$BL$183,COLUMN('2024_PAPI_Indicators'!Z94),0)</f>
        <v>3.902173996</v>
      </c>
      <c r="AC95" s="13">
        <f>VLOOKUP($A95,'2024_PAPI_Indicators'!$A$2:$BL$183,COLUMN('2024_PAPI_Indicators'!AA94),0)</f>
        <v>3.916313887</v>
      </c>
      <c r="AD95" s="13">
        <f>VLOOKUP($A95,'2024_PAPI_Indicators'!$A$2:$BL$183,COLUMN('2024_PAPI_Indicators'!AB94),0)</f>
        <v>3.748975277</v>
      </c>
      <c r="AE95" s="13">
        <f>VLOOKUP($A95,'2024_PAPI_Indicators'!$A$2:$BL$183,COLUMN('2024_PAPI_Indicators'!AC94),0)</f>
        <v>3.834681988</v>
      </c>
      <c r="AF95" s="13">
        <f>VLOOKUP($A95,'2024_PAPI_Indicators'!$A$2:$BL$183,COLUMN('2024_PAPI_Indicators'!AD94),0)</f>
        <v>3.643911123</v>
      </c>
      <c r="AG95" s="13">
        <f>VLOOKUP($A95,'2024_PAPI_Indicators'!$A$2:$BL$183,COLUMN('2024_PAPI_Indicators'!AE94),0)</f>
        <v>3.749363184</v>
      </c>
      <c r="AH95" s="13">
        <f>VLOOKUP($A95,'2024_PAPI_Indicators'!$A$2:$BL$183,COLUMN('2024_PAPI_Indicators'!AF94),0)</f>
        <v>3.936261892</v>
      </c>
      <c r="AI95" s="13">
        <f>VLOOKUP($A95,'2024_PAPI_Indicators'!$A$2:$BL$183,COLUMN('2024_PAPI_Indicators'!AG94),0)</f>
        <v>3.876476526</v>
      </c>
      <c r="AJ95" s="13">
        <f>VLOOKUP($A95,'2024_PAPI_Indicators'!$A$2:$BL$183,COLUMN('2024_PAPI_Indicators'!AH94),0)</f>
        <v>3.82104373</v>
      </c>
      <c r="AK95" s="13">
        <f>VLOOKUP($A95,'2024_PAPI_Indicators'!$A$2:$BL$183,COLUMN('2024_PAPI_Indicators'!AI94),0)</f>
        <v>3.842350006</v>
      </c>
      <c r="AL95" s="13">
        <f>VLOOKUP($A95,'2024_PAPI_Indicators'!$A$2:$BL$183,COLUMN('2024_PAPI_Indicators'!AJ94),0)</f>
        <v>3.750591755</v>
      </c>
      <c r="AM95" s="13">
        <f>VLOOKUP($A95,'2024_PAPI_Indicators'!$A$2:$BL$183,COLUMN('2024_PAPI_Indicators'!AK94),0)</f>
        <v>3.668892622</v>
      </c>
      <c r="AN95" s="13">
        <f>VLOOKUP($A95,'2024_PAPI_Indicators'!$A$2:$BL$183,COLUMN('2024_PAPI_Indicators'!AL94),0)</f>
        <v>3.887299538</v>
      </c>
      <c r="AO95" s="13">
        <f>VLOOKUP($A95,'2024_PAPI_Indicators'!$A$2:$BL$183,COLUMN('2024_PAPI_Indicators'!AM94),0)</f>
        <v>3.912737608</v>
      </c>
      <c r="AP95" s="13">
        <f>VLOOKUP($A95,'2024_PAPI_Indicators'!$A$2:$BL$183,COLUMN('2024_PAPI_Indicators'!AN94),0)</f>
        <v>3.944807291</v>
      </c>
      <c r="AQ95" s="13">
        <f>VLOOKUP($A95,'2024_PAPI_Indicators'!$A$2:$BL$183,COLUMN('2024_PAPI_Indicators'!AO94),0)</f>
        <v>3.848932028</v>
      </c>
      <c r="AR95" s="13">
        <f>VLOOKUP($A95,'2024_PAPI_Indicators'!$A$2:$BL$183,COLUMN('2024_PAPI_Indicators'!AP94),0)</f>
        <v>3.716892242</v>
      </c>
      <c r="AS95" s="13">
        <f>VLOOKUP($A95,'2024_PAPI_Indicators'!$A$2:$BL$183,COLUMN('2024_PAPI_Indicators'!AQ94),0)</f>
        <v>3.842964888</v>
      </c>
      <c r="AT95" s="13">
        <f>VLOOKUP($A95,'2024_PAPI_Indicators'!$A$2:$BL$183,COLUMN('2024_PAPI_Indicators'!AR94),0)</f>
        <v>3.897838831</v>
      </c>
      <c r="AU95" s="13">
        <f>VLOOKUP($A95,'2024_PAPI_Indicators'!$A$2:$BL$183,COLUMN('2024_PAPI_Indicators'!AS94),0)</f>
        <v>3.941771269</v>
      </c>
      <c r="AV95" s="13">
        <f>VLOOKUP($A95,'2024_PAPI_Indicators'!$A$2:$BL$183,COLUMN('2024_PAPI_Indicators'!AT94),0)</f>
        <v>3.81823945</v>
      </c>
      <c r="AW95" s="13">
        <f>VLOOKUP($A95,'2024_PAPI_Indicators'!$A$2:$BL$183,COLUMN('2024_PAPI_Indicators'!AU94),0)</f>
        <v>3.870826721</v>
      </c>
      <c r="AX95" s="13">
        <f>VLOOKUP($A95,'2024_PAPI_Indicators'!$A$2:$BL$183,COLUMN('2024_PAPI_Indicators'!AV94),0)</f>
        <v>3.88231349</v>
      </c>
      <c r="AY95" s="13">
        <f>VLOOKUP($A95,'2024_PAPI_Indicators'!$A$2:$BL$183,COLUMN('2024_PAPI_Indicators'!AW94),0)</f>
        <v>3.760044813</v>
      </c>
      <c r="AZ95" s="13">
        <f>VLOOKUP($A95,'2024_PAPI_Indicators'!$A$2:$BL$183,COLUMN('2024_PAPI_Indicators'!AX94),0)</f>
        <v>3.832108498</v>
      </c>
      <c r="BA95" s="13">
        <f>VLOOKUP($A95,'2024_PAPI_Indicators'!$A$2:$BL$183,COLUMN('2024_PAPI_Indicators'!AY94),0)</f>
        <v>3.824069977</v>
      </c>
      <c r="BB95" s="13">
        <f>VLOOKUP($A95,'2024_PAPI_Indicators'!$A$2:$BL$183,COLUMN('2024_PAPI_Indicators'!AZ94),0)</f>
        <v>3.961193562</v>
      </c>
      <c r="BC95" s="14" t="str">
        <f>VLOOKUP($A95,'2024_PAPI_Indicators'!$A$2:$BL$183,COLUMN('2024_PAPI_Indicators'!BA94),0)</f>
        <v/>
      </c>
      <c r="BD95" s="13">
        <f>VLOOKUP($A95,'2024_PAPI_Indicators'!$A$2:$BL$183,COLUMN('2024_PAPI_Indicators'!BB94),0)</f>
        <v>3.963058233</v>
      </c>
      <c r="BE95" s="13">
        <f>VLOOKUP($A95,'2024_PAPI_Indicators'!$A$2:$BL$183,COLUMN('2024_PAPI_Indicators'!BC94),0)</f>
        <v>3.601244926</v>
      </c>
      <c r="BF95" s="13">
        <f>VLOOKUP($A95,'2024_PAPI_Indicators'!$A$2:$BL$183,COLUMN('2024_PAPI_Indicators'!BD94),0)</f>
        <v>3.817782879</v>
      </c>
      <c r="BG95" s="13">
        <f>VLOOKUP($A95,'2024_PAPI_Indicators'!$A$2:$BL$183,COLUMN('2024_PAPI_Indicators'!BE94),0)</f>
        <v>3.996537447</v>
      </c>
      <c r="BH95" s="13">
        <f>VLOOKUP($A95,'2024_PAPI_Indicators'!$A$2:$BL$183,COLUMN('2024_PAPI_Indicators'!BF94),0)</f>
        <v>3.886251688</v>
      </c>
      <c r="BI95" s="13">
        <f>VLOOKUP($A95,'2024_PAPI_Indicators'!$A$2:$BL$183,COLUMN('2024_PAPI_Indicators'!BG94),0)</f>
        <v>3.867910147</v>
      </c>
      <c r="BJ95" s="13">
        <f>VLOOKUP($A95,'2024_PAPI_Indicators'!$A$2:$BL$183,COLUMN('2024_PAPI_Indicators'!BH94),0)</f>
        <v>3.947885036</v>
      </c>
      <c r="BK95" s="13">
        <f>VLOOKUP($A95,'2024_PAPI_Indicators'!$A$2:$BL$183,COLUMN('2024_PAPI_Indicators'!BI94),0)</f>
        <v>3.947222233</v>
      </c>
      <c r="BL95" s="13">
        <f>VLOOKUP($A95,'2024_PAPI_Indicators'!$A$2:$BL$183,COLUMN('2024_PAPI_Indicators'!BJ94),0)</f>
        <v>3.871184587</v>
      </c>
      <c r="BM95" s="13">
        <f>VLOOKUP($A95,'2024_PAPI_Indicators'!$A$2:$BL$183,COLUMN('2024_PAPI_Indicators'!BK94),0)</f>
        <v>3.958579779</v>
      </c>
      <c r="BN95" s="13">
        <f>VLOOKUP($A95,'2024_PAPI_Indicators'!$A$2:$BL$183,COLUMN('2024_PAPI_Indicators'!BL94),0)</f>
        <v>3.923155308</v>
      </c>
      <c r="BO95" s="11"/>
      <c r="BP95" s="11"/>
      <c r="BQ95" s="11"/>
      <c r="BR95" s="11"/>
      <c r="BS95" s="11"/>
    </row>
    <row r="96" ht="13.5" customHeight="1">
      <c r="A96" s="11" t="s">
        <v>263</v>
      </c>
      <c r="B96" s="11" t="s">
        <v>264</v>
      </c>
      <c r="C96" s="12" t="s">
        <v>265</v>
      </c>
      <c r="D96" s="13">
        <f>VLOOKUP($A96,'2024_PAPI_Indicators'!$A$2:$BL$183,COLUMN('2024_PAPI_Indicators'!B95),0)</f>
        <v>4.180018902</v>
      </c>
      <c r="E96" s="13">
        <f>VLOOKUP($A96,'2024_PAPI_Indicators'!$A$2:$BL$183,COLUMN('2024_PAPI_Indicators'!C95),0)</f>
        <v>4.253795147</v>
      </c>
      <c r="F96" s="13">
        <f>VLOOKUP($A96,'2024_PAPI_Indicators'!$A$2:$BL$183,COLUMN('2024_PAPI_Indicators'!D95),0)</f>
        <v>4.159760475</v>
      </c>
      <c r="G96" s="13">
        <f>VLOOKUP($A96,'2024_PAPI_Indicators'!$A$2:$BL$183,COLUMN('2024_PAPI_Indicators'!E95),0)</f>
        <v>4.025387764</v>
      </c>
      <c r="H96" s="13">
        <f>VLOOKUP($A96,'2024_PAPI_Indicators'!$A$2:$BL$183,COLUMN('2024_PAPI_Indicators'!F95),0)</f>
        <v>4.196154118</v>
      </c>
      <c r="I96" s="13">
        <f>VLOOKUP($A96,'2024_PAPI_Indicators'!$A$2:$BL$183,COLUMN('2024_PAPI_Indicators'!G95),0)</f>
        <v>3.880221367</v>
      </c>
      <c r="J96" s="13">
        <f>VLOOKUP($A96,'2024_PAPI_Indicators'!$A$2:$BL$183,COLUMN('2024_PAPI_Indicators'!H95),0)</f>
        <v>4.179960251</v>
      </c>
      <c r="K96" s="13">
        <f>VLOOKUP($A96,'2024_PAPI_Indicators'!$A$2:$BL$183,COLUMN('2024_PAPI_Indicators'!I95),0)</f>
        <v>4.319375038</v>
      </c>
      <c r="L96" s="13">
        <f>VLOOKUP($A96,'2024_PAPI_Indicators'!$A$2:$BL$183,COLUMN('2024_PAPI_Indicators'!J95),0)</f>
        <v>4.195145607</v>
      </c>
      <c r="M96" s="13">
        <f>VLOOKUP($A96,'2024_PAPI_Indicators'!$A$2:$BL$183,COLUMN('2024_PAPI_Indicators'!K95),0)</f>
        <v>4.138999462</v>
      </c>
      <c r="N96" s="13">
        <f>VLOOKUP($A96,'2024_PAPI_Indicators'!$A$2:$BL$183,COLUMN('2024_PAPI_Indicators'!L95),0)</f>
        <v>4.175682068</v>
      </c>
      <c r="O96" s="13">
        <f>VLOOKUP($A96,'2024_PAPI_Indicators'!$A$2:$BL$183,COLUMN('2024_PAPI_Indicators'!M95),0)</f>
        <v>4.188301563</v>
      </c>
      <c r="P96" s="13">
        <f>VLOOKUP($A96,'2024_PAPI_Indicators'!$A$2:$BL$183,COLUMN('2024_PAPI_Indicators'!N95),0)</f>
        <v>4.241726398</v>
      </c>
      <c r="Q96" s="13">
        <f>VLOOKUP($A96,'2024_PAPI_Indicators'!$A$2:$BL$183,COLUMN('2024_PAPI_Indicators'!O95),0)</f>
        <v>4.323792934</v>
      </c>
      <c r="R96" s="13">
        <f>VLOOKUP($A96,'2024_PAPI_Indicators'!$A$2:$BL$183,COLUMN('2024_PAPI_Indicators'!P95),0)</f>
        <v>4.10464859</v>
      </c>
      <c r="S96" s="13">
        <f>VLOOKUP($A96,'2024_PAPI_Indicators'!$A$2:$BL$183,COLUMN('2024_PAPI_Indicators'!Q95),0)</f>
        <v>4.303086758</v>
      </c>
      <c r="T96" s="14" t="str">
        <f>VLOOKUP($A96,'2024_PAPI_Indicators'!$A$2:$BL$183,COLUMN('2024_PAPI_Indicators'!R95),0)</f>
        <v/>
      </c>
      <c r="U96" s="13">
        <f>VLOOKUP($A96,'2024_PAPI_Indicators'!$A$2:$BL$183,COLUMN('2024_PAPI_Indicators'!S95),0)</f>
        <v>4.42412281</v>
      </c>
      <c r="V96" s="13">
        <f>VLOOKUP($A96,'2024_PAPI_Indicators'!$A$2:$BL$183,COLUMN('2024_PAPI_Indicators'!T95),0)</f>
        <v>4.131977081</v>
      </c>
      <c r="W96" s="13">
        <f>VLOOKUP($A96,'2024_PAPI_Indicators'!$A$2:$BL$183,COLUMN('2024_PAPI_Indicators'!U95),0)</f>
        <v>3.925615549</v>
      </c>
      <c r="X96" s="13">
        <f>VLOOKUP($A96,'2024_PAPI_Indicators'!$A$2:$BL$183,COLUMN('2024_PAPI_Indicators'!V95),0)</f>
        <v>4.365846157</v>
      </c>
      <c r="Y96" s="13">
        <f>VLOOKUP($A96,'2024_PAPI_Indicators'!$A$2:$BL$183,COLUMN('2024_PAPI_Indicators'!W95),0)</f>
        <v>4.118085861</v>
      </c>
      <c r="Z96" s="13">
        <f>VLOOKUP($A96,'2024_PAPI_Indicators'!$A$2:$BL$183,COLUMN('2024_PAPI_Indicators'!X95),0)</f>
        <v>4.375189781</v>
      </c>
      <c r="AA96" s="13">
        <f>VLOOKUP($A96,'2024_PAPI_Indicators'!$A$2:$BL$183,COLUMN('2024_PAPI_Indicators'!Y95),0)</f>
        <v>4.167617321</v>
      </c>
      <c r="AB96" s="13">
        <f>VLOOKUP($A96,'2024_PAPI_Indicators'!$A$2:$BL$183,COLUMN('2024_PAPI_Indicators'!Z95),0)</f>
        <v>4.061004162</v>
      </c>
      <c r="AC96" s="13">
        <f>VLOOKUP($A96,'2024_PAPI_Indicators'!$A$2:$BL$183,COLUMN('2024_PAPI_Indicators'!AA95),0)</f>
        <v>4.444354057</v>
      </c>
      <c r="AD96" s="13">
        <f>VLOOKUP($A96,'2024_PAPI_Indicators'!$A$2:$BL$183,COLUMN('2024_PAPI_Indicators'!AB95),0)</f>
        <v>3.981763363</v>
      </c>
      <c r="AE96" s="13">
        <f>VLOOKUP($A96,'2024_PAPI_Indicators'!$A$2:$BL$183,COLUMN('2024_PAPI_Indicators'!AC95),0)</f>
        <v>4.236597061</v>
      </c>
      <c r="AF96" s="13">
        <f>VLOOKUP($A96,'2024_PAPI_Indicators'!$A$2:$BL$183,COLUMN('2024_PAPI_Indicators'!AD95),0)</f>
        <v>3.786873102</v>
      </c>
      <c r="AG96" s="13">
        <f>VLOOKUP($A96,'2024_PAPI_Indicators'!$A$2:$BL$183,COLUMN('2024_PAPI_Indicators'!AE95),0)</f>
        <v>4.095130444</v>
      </c>
      <c r="AH96" s="13">
        <f>VLOOKUP($A96,'2024_PAPI_Indicators'!$A$2:$BL$183,COLUMN('2024_PAPI_Indicators'!AF95),0)</f>
        <v>4.206762314</v>
      </c>
      <c r="AI96" s="13">
        <f>VLOOKUP($A96,'2024_PAPI_Indicators'!$A$2:$BL$183,COLUMN('2024_PAPI_Indicators'!AG95),0)</f>
        <v>4.361833572</v>
      </c>
      <c r="AJ96" s="13">
        <f>VLOOKUP($A96,'2024_PAPI_Indicators'!$A$2:$BL$183,COLUMN('2024_PAPI_Indicators'!AH95),0)</f>
        <v>4.143845558</v>
      </c>
      <c r="AK96" s="13">
        <f>VLOOKUP($A96,'2024_PAPI_Indicators'!$A$2:$BL$183,COLUMN('2024_PAPI_Indicators'!AI95),0)</f>
        <v>4.237045288</v>
      </c>
      <c r="AL96" s="13">
        <f>VLOOKUP($A96,'2024_PAPI_Indicators'!$A$2:$BL$183,COLUMN('2024_PAPI_Indicators'!AJ95),0)</f>
        <v>4.367145061</v>
      </c>
      <c r="AM96" s="13">
        <f>VLOOKUP($A96,'2024_PAPI_Indicators'!$A$2:$BL$183,COLUMN('2024_PAPI_Indicators'!AK95),0)</f>
        <v>4.007164955</v>
      </c>
      <c r="AN96" s="13">
        <f>VLOOKUP($A96,'2024_PAPI_Indicators'!$A$2:$BL$183,COLUMN('2024_PAPI_Indicators'!AL95),0)</f>
        <v>4.396131516</v>
      </c>
      <c r="AO96" s="13">
        <f>VLOOKUP($A96,'2024_PAPI_Indicators'!$A$2:$BL$183,COLUMN('2024_PAPI_Indicators'!AM95),0)</f>
        <v>4.469717503</v>
      </c>
      <c r="AP96" s="13">
        <f>VLOOKUP($A96,'2024_PAPI_Indicators'!$A$2:$BL$183,COLUMN('2024_PAPI_Indicators'!AN95),0)</f>
        <v>4.542316437</v>
      </c>
      <c r="AQ96" s="13">
        <f>VLOOKUP($A96,'2024_PAPI_Indicators'!$A$2:$BL$183,COLUMN('2024_PAPI_Indicators'!AO95),0)</f>
        <v>4.250449181</v>
      </c>
      <c r="AR96" s="13">
        <f>VLOOKUP($A96,'2024_PAPI_Indicators'!$A$2:$BL$183,COLUMN('2024_PAPI_Indicators'!AP95),0)</f>
        <v>4.065943241</v>
      </c>
      <c r="AS96" s="13">
        <f>VLOOKUP($A96,'2024_PAPI_Indicators'!$A$2:$BL$183,COLUMN('2024_PAPI_Indicators'!AQ95),0)</f>
        <v>4.168007374</v>
      </c>
      <c r="AT96" s="13">
        <f>VLOOKUP($A96,'2024_PAPI_Indicators'!$A$2:$BL$183,COLUMN('2024_PAPI_Indicators'!AR95),0)</f>
        <v>4.158472061</v>
      </c>
      <c r="AU96" s="13">
        <f>VLOOKUP($A96,'2024_PAPI_Indicators'!$A$2:$BL$183,COLUMN('2024_PAPI_Indicators'!AS95),0)</f>
        <v>3.983004332</v>
      </c>
      <c r="AV96" s="13">
        <f>VLOOKUP($A96,'2024_PAPI_Indicators'!$A$2:$BL$183,COLUMN('2024_PAPI_Indicators'!AT95),0)</f>
        <v>4.195575714</v>
      </c>
      <c r="AW96" s="13">
        <f>VLOOKUP($A96,'2024_PAPI_Indicators'!$A$2:$BL$183,COLUMN('2024_PAPI_Indicators'!AU95),0)</f>
        <v>4.479161263</v>
      </c>
      <c r="AX96" s="13">
        <f>VLOOKUP($A96,'2024_PAPI_Indicators'!$A$2:$BL$183,COLUMN('2024_PAPI_Indicators'!AV95),0)</f>
        <v>4.202790737</v>
      </c>
      <c r="AY96" s="13">
        <f>VLOOKUP($A96,'2024_PAPI_Indicators'!$A$2:$BL$183,COLUMN('2024_PAPI_Indicators'!AW95),0)</f>
        <v>4.073074818</v>
      </c>
      <c r="AZ96" s="13">
        <f>VLOOKUP($A96,'2024_PAPI_Indicators'!$A$2:$BL$183,COLUMN('2024_PAPI_Indicators'!AX95),0)</f>
        <v>4.453962326</v>
      </c>
      <c r="BA96" s="13">
        <f>VLOOKUP($A96,'2024_PAPI_Indicators'!$A$2:$BL$183,COLUMN('2024_PAPI_Indicators'!AY95),0)</f>
        <v>4.207241058</v>
      </c>
      <c r="BB96" s="13">
        <f>VLOOKUP($A96,'2024_PAPI_Indicators'!$A$2:$BL$183,COLUMN('2024_PAPI_Indicators'!AZ95),0)</f>
        <v>4.234016418</v>
      </c>
      <c r="BC96" s="14" t="str">
        <f>VLOOKUP($A96,'2024_PAPI_Indicators'!$A$2:$BL$183,COLUMN('2024_PAPI_Indicators'!BA95),0)</f>
        <v/>
      </c>
      <c r="BD96" s="13">
        <f>VLOOKUP($A96,'2024_PAPI_Indicators'!$A$2:$BL$183,COLUMN('2024_PAPI_Indicators'!BB95),0)</f>
        <v>4.414746284</v>
      </c>
      <c r="BE96" s="13">
        <f>VLOOKUP($A96,'2024_PAPI_Indicators'!$A$2:$BL$183,COLUMN('2024_PAPI_Indicators'!BC95),0)</f>
        <v>3.941948891</v>
      </c>
      <c r="BF96" s="13">
        <f>VLOOKUP($A96,'2024_PAPI_Indicators'!$A$2:$BL$183,COLUMN('2024_PAPI_Indicators'!BD95),0)</f>
        <v>4.339428425</v>
      </c>
      <c r="BG96" s="13">
        <f>VLOOKUP($A96,'2024_PAPI_Indicators'!$A$2:$BL$183,COLUMN('2024_PAPI_Indicators'!BE95),0)</f>
        <v>4.348572731</v>
      </c>
      <c r="BH96" s="13">
        <f>VLOOKUP($A96,'2024_PAPI_Indicators'!$A$2:$BL$183,COLUMN('2024_PAPI_Indicators'!BF95),0)</f>
        <v>4.29911375</v>
      </c>
      <c r="BI96" s="13">
        <f>VLOOKUP($A96,'2024_PAPI_Indicators'!$A$2:$BL$183,COLUMN('2024_PAPI_Indicators'!BG95),0)</f>
        <v>4.272540092</v>
      </c>
      <c r="BJ96" s="13">
        <f>VLOOKUP($A96,'2024_PAPI_Indicators'!$A$2:$BL$183,COLUMN('2024_PAPI_Indicators'!BH95),0)</f>
        <v>4.254369736</v>
      </c>
      <c r="BK96" s="13">
        <f>VLOOKUP($A96,'2024_PAPI_Indicators'!$A$2:$BL$183,COLUMN('2024_PAPI_Indicators'!BI95),0)</f>
        <v>4.669246674</v>
      </c>
      <c r="BL96" s="13">
        <f>VLOOKUP($A96,'2024_PAPI_Indicators'!$A$2:$BL$183,COLUMN('2024_PAPI_Indicators'!BJ95),0)</f>
        <v>4.479417324</v>
      </c>
      <c r="BM96" s="13">
        <f>VLOOKUP($A96,'2024_PAPI_Indicators'!$A$2:$BL$183,COLUMN('2024_PAPI_Indicators'!BK95),0)</f>
        <v>4.448997974</v>
      </c>
      <c r="BN96" s="13">
        <f>VLOOKUP($A96,'2024_PAPI_Indicators'!$A$2:$BL$183,COLUMN('2024_PAPI_Indicators'!BL95),0)</f>
        <v>4.529968262</v>
      </c>
      <c r="BO96" s="11"/>
      <c r="BP96" s="11"/>
      <c r="BQ96" s="11"/>
      <c r="BR96" s="11"/>
      <c r="BS96" s="11"/>
    </row>
    <row r="97" ht="13.5" customHeight="1">
      <c r="A97" s="19" t="s">
        <v>266</v>
      </c>
      <c r="B97" s="19" t="s">
        <v>267</v>
      </c>
      <c r="C97" s="20" t="s">
        <v>181</v>
      </c>
      <c r="D97" s="21">
        <f>VLOOKUP($A97,'2024_PAPI_Indicators'!$A$2:$BL$183,COLUMN('2024_PAPI_Indicators'!B96),0)</f>
        <v>2.279572487</v>
      </c>
      <c r="E97" s="21">
        <f>VLOOKUP($A97,'2024_PAPI_Indicators'!$A$2:$BL$183,COLUMN('2024_PAPI_Indicators'!C96),0)</f>
        <v>2.294581175</v>
      </c>
      <c r="F97" s="21">
        <f>VLOOKUP($A97,'2024_PAPI_Indicators'!$A$2:$BL$183,COLUMN('2024_PAPI_Indicators'!D96),0)</f>
        <v>2.060482502</v>
      </c>
      <c r="G97" s="21">
        <f>VLOOKUP($A97,'2024_PAPI_Indicators'!$A$2:$BL$183,COLUMN('2024_PAPI_Indicators'!E96),0)</f>
        <v>2.364274979</v>
      </c>
      <c r="H97" s="21">
        <f>VLOOKUP($A97,'2024_PAPI_Indicators'!$A$2:$BL$183,COLUMN('2024_PAPI_Indicators'!F96),0)</f>
        <v>2.181663752</v>
      </c>
      <c r="I97" s="21">
        <f>VLOOKUP($A97,'2024_PAPI_Indicators'!$A$2:$BL$183,COLUMN('2024_PAPI_Indicators'!G96),0)</f>
        <v>2.255012512</v>
      </c>
      <c r="J97" s="21">
        <f>VLOOKUP($A97,'2024_PAPI_Indicators'!$A$2:$BL$183,COLUMN('2024_PAPI_Indicators'!H96),0)</f>
        <v>2.279220819</v>
      </c>
      <c r="K97" s="21">
        <f>VLOOKUP($A97,'2024_PAPI_Indicators'!$A$2:$BL$183,COLUMN('2024_PAPI_Indicators'!I96),0)</f>
        <v>2.266088963</v>
      </c>
      <c r="L97" s="21">
        <f>VLOOKUP($A97,'2024_PAPI_Indicators'!$A$2:$BL$183,COLUMN('2024_PAPI_Indicators'!J96),0)</f>
        <v>2.220825911</v>
      </c>
      <c r="M97" s="21">
        <f>VLOOKUP($A97,'2024_PAPI_Indicators'!$A$2:$BL$183,COLUMN('2024_PAPI_Indicators'!K96),0)</f>
        <v>2.219254732</v>
      </c>
      <c r="N97" s="21">
        <f>VLOOKUP($A97,'2024_PAPI_Indicators'!$A$2:$BL$183,COLUMN('2024_PAPI_Indicators'!L96),0)</f>
        <v>2.191536427</v>
      </c>
      <c r="O97" s="21">
        <f>VLOOKUP($A97,'2024_PAPI_Indicators'!$A$2:$BL$183,COLUMN('2024_PAPI_Indicators'!M96),0)</f>
        <v>2.347883463</v>
      </c>
      <c r="P97" s="21">
        <f>VLOOKUP($A97,'2024_PAPI_Indicators'!$A$2:$BL$183,COLUMN('2024_PAPI_Indicators'!N96),0)</f>
        <v>2.513235092</v>
      </c>
      <c r="Q97" s="21">
        <f>VLOOKUP($A97,'2024_PAPI_Indicators'!$A$2:$BL$183,COLUMN('2024_PAPI_Indicators'!O96),0)</f>
        <v>2.459551334</v>
      </c>
      <c r="R97" s="21">
        <f>VLOOKUP($A97,'2024_PAPI_Indicators'!$A$2:$BL$183,COLUMN('2024_PAPI_Indicators'!P96),0)</f>
        <v>2.377404213</v>
      </c>
      <c r="S97" s="21">
        <f>VLOOKUP($A97,'2024_PAPI_Indicators'!$A$2:$BL$183,COLUMN('2024_PAPI_Indicators'!Q96),0)</f>
        <v>2.273573399</v>
      </c>
      <c r="T97" s="22" t="str">
        <f>VLOOKUP($A97,'2024_PAPI_Indicators'!$A$2:$BL$183,COLUMN('2024_PAPI_Indicators'!R96),0)</f>
        <v/>
      </c>
      <c r="U97" s="21">
        <f>VLOOKUP($A97,'2024_PAPI_Indicators'!$A$2:$BL$183,COLUMN('2024_PAPI_Indicators'!S96),0)</f>
        <v>2.517827749</v>
      </c>
      <c r="V97" s="21">
        <f>VLOOKUP($A97,'2024_PAPI_Indicators'!$A$2:$BL$183,COLUMN('2024_PAPI_Indicators'!T96),0)</f>
        <v>2.194277525</v>
      </c>
      <c r="W97" s="21">
        <f>VLOOKUP($A97,'2024_PAPI_Indicators'!$A$2:$BL$183,COLUMN('2024_PAPI_Indicators'!U96),0)</f>
        <v>2.270256996</v>
      </c>
      <c r="X97" s="21">
        <f>VLOOKUP($A97,'2024_PAPI_Indicators'!$A$2:$BL$183,COLUMN('2024_PAPI_Indicators'!V96),0)</f>
        <v>2.371198654</v>
      </c>
      <c r="Y97" s="21">
        <f>VLOOKUP($A97,'2024_PAPI_Indicators'!$A$2:$BL$183,COLUMN('2024_PAPI_Indicators'!W96),0)</f>
        <v>2.384053707</v>
      </c>
      <c r="Z97" s="21">
        <f>VLOOKUP($A97,'2024_PAPI_Indicators'!$A$2:$BL$183,COLUMN('2024_PAPI_Indicators'!X96),0)</f>
        <v>2.332324266</v>
      </c>
      <c r="AA97" s="21">
        <f>VLOOKUP($A97,'2024_PAPI_Indicators'!$A$2:$BL$183,COLUMN('2024_PAPI_Indicators'!Y96),0)</f>
        <v>2.318369627</v>
      </c>
      <c r="AB97" s="21">
        <f>VLOOKUP($A97,'2024_PAPI_Indicators'!$A$2:$BL$183,COLUMN('2024_PAPI_Indicators'!Z96),0)</f>
        <v>2.348093033</v>
      </c>
      <c r="AC97" s="21">
        <f>VLOOKUP($A97,'2024_PAPI_Indicators'!$A$2:$BL$183,COLUMN('2024_PAPI_Indicators'!AA96),0)</f>
        <v>2.285837412</v>
      </c>
      <c r="AD97" s="21">
        <f>VLOOKUP($A97,'2024_PAPI_Indicators'!$A$2:$BL$183,COLUMN('2024_PAPI_Indicators'!AB96),0)</f>
        <v>2.241919756</v>
      </c>
      <c r="AE97" s="21">
        <f>VLOOKUP($A97,'2024_PAPI_Indicators'!$A$2:$BL$183,COLUMN('2024_PAPI_Indicators'!AC96),0)</f>
        <v>2.436444283</v>
      </c>
      <c r="AF97" s="21">
        <f>VLOOKUP($A97,'2024_PAPI_Indicators'!$A$2:$BL$183,COLUMN('2024_PAPI_Indicators'!AD96),0)</f>
        <v>2.081089497</v>
      </c>
      <c r="AG97" s="21">
        <f>VLOOKUP($A97,'2024_PAPI_Indicators'!$A$2:$BL$183,COLUMN('2024_PAPI_Indicators'!AE96),0)</f>
        <v>2.400253773</v>
      </c>
      <c r="AH97" s="21">
        <f>VLOOKUP($A97,'2024_PAPI_Indicators'!$A$2:$BL$183,COLUMN('2024_PAPI_Indicators'!AF96),0)</f>
        <v>2.296477318</v>
      </c>
      <c r="AI97" s="21">
        <f>VLOOKUP($A97,'2024_PAPI_Indicators'!$A$2:$BL$183,COLUMN('2024_PAPI_Indicators'!AG96),0)</f>
        <v>2.455297232</v>
      </c>
      <c r="AJ97" s="21">
        <f>VLOOKUP($A97,'2024_PAPI_Indicators'!$A$2:$BL$183,COLUMN('2024_PAPI_Indicators'!AH96),0)</f>
        <v>1.916811585</v>
      </c>
      <c r="AK97" s="21">
        <f>VLOOKUP($A97,'2024_PAPI_Indicators'!$A$2:$BL$183,COLUMN('2024_PAPI_Indicators'!AI96),0)</f>
        <v>2.31954217</v>
      </c>
      <c r="AL97" s="21">
        <f>VLOOKUP($A97,'2024_PAPI_Indicators'!$A$2:$BL$183,COLUMN('2024_PAPI_Indicators'!AJ96),0)</f>
        <v>2.137588263</v>
      </c>
      <c r="AM97" s="21">
        <f>VLOOKUP($A97,'2024_PAPI_Indicators'!$A$2:$BL$183,COLUMN('2024_PAPI_Indicators'!AK96),0)</f>
        <v>1.984608054</v>
      </c>
      <c r="AN97" s="21">
        <f>VLOOKUP($A97,'2024_PAPI_Indicators'!$A$2:$BL$183,COLUMN('2024_PAPI_Indicators'!AL96),0)</f>
        <v>2.41407609</v>
      </c>
      <c r="AO97" s="21">
        <f>VLOOKUP($A97,'2024_PAPI_Indicators'!$A$2:$BL$183,COLUMN('2024_PAPI_Indicators'!AM96),0)</f>
        <v>2.490840197</v>
      </c>
      <c r="AP97" s="21">
        <f>VLOOKUP($A97,'2024_PAPI_Indicators'!$A$2:$BL$183,COLUMN('2024_PAPI_Indicators'!AN96),0)</f>
        <v>2.466855049</v>
      </c>
      <c r="AQ97" s="21">
        <f>VLOOKUP($A97,'2024_PAPI_Indicators'!$A$2:$BL$183,COLUMN('2024_PAPI_Indicators'!AO96),0)</f>
        <v>2.360667944</v>
      </c>
      <c r="AR97" s="21">
        <f>VLOOKUP($A97,'2024_PAPI_Indicators'!$A$2:$BL$183,COLUMN('2024_PAPI_Indicators'!AP96),0)</f>
        <v>2.206262112</v>
      </c>
      <c r="AS97" s="21">
        <f>VLOOKUP($A97,'2024_PAPI_Indicators'!$A$2:$BL$183,COLUMN('2024_PAPI_Indicators'!AQ96),0)</f>
        <v>2.461972237</v>
      </c>
      <c r="AT97" s="21">
        <f>VLOOKUP($A97,'2024_PAPI_Indicators'!$A$2:$BL$183,COLUMN('2024_PAPI_Indicators'!AR96),0)</f>
        <v>2.240859509</v>
      </c>
      <c r="AU97" s="21">
        <f>VLOOKUP($A97,'2024_PAPI_Indicators'!$A$2:$BL$183,COLUMN('2024_PAPI_Indicators'!AS96),0)</f>
        <v>2.212206364</v>
      </c>
      <c r="AV97" s="21">
        <f>VLOOKUP($A97,'2024_PAPI_Indicators'!$A$2:$BL$183,COLUMN('2024_PAPI_Indicators'!AT96),0)</f>
        <v>2.273299932</v>
      </c>
      <c r="AW97" s="21">
        <f>VLOOKUP($A97,'2024_PAPI_Indicators'!$A$2:$BL$183,COLUMN('2024_PAPI_Indicators'!AU96),0)</f>
        <v>2.499632359</v>
      </c>
      <c r="AX97" s="21">
        <f>VLOOKUP($A97,'2024_PAPI_Indicators'!$A$2:$BL$183,COLUMN('2024_PAPI_Indicators'!AV96),0)</f>
        <v>2.48588109</v>
      </c>
      <c r="AY97" s="21">
        <f>VLOOKUP($A97,'2024_PAPI_Indicators'!$A$2:$BL$183,COLUMN('2024_PAPI_Indicators'!AW96),0)</f>
        <v>2.358307362</v>
      </c>
      <c r="AZ97" s="21">
        <f>VLOOKUP($A97,'2024_PAPI_Indicators'!$A$2:$BL$183,COLUMN('2024_PAPI_Indicators'!AX96),0)</f>
        <v>2.501879215</v>
      </c>
      <c r="BA97" s="21">
        <f>VLOOKUP($A97,'2024_PAPI_Indicators'!$A$2:$BL$183,COLUMN('2024_PAPI_Indicators'!AY96),0)</f>
        <v>2.155496597</v>
      </c>
      <c r="BB97" s="21">
        <f>VLOOKUP($A97,'2024_PAPI_Indicators'!$A$2:$BL$183,COLUMN('2024_PAPI_Indicators'!AZ96),0)</f>
        <v>2.462173939</v>
      </c>
      <c r="BC97" s="22" t="str">
        <f>VLOOKUP($A97,'2024_PAPI_Indicators'!$A$2:$BL$183,COLUMN('2024_PAPI_Indicators'!BA96),0)</f>
        <v/>
      </c>
      <c r="BD97" s="21">
        <f>VLOOKUP($A97,'2024_PAPI_Indicators'!$A$2:$BL$183,COLUMN('2024_PAPI_Indicators'!BB96),0)</f>
        <v>2.354089499</v>
      </c>
      <c r="BE97" s="21">
        <f>VLOOKUP($A97,'2024_PAPI_Indicators'!$A$2:$BL$183,COLUMN('2024_PAPI_Indicators'!BC96),0)</f>
        <v>2.345707178</v>
      </c>
      <c r="BF97" s="21">
        <f>VLOOKUP($A97,'2024_PAPI_Indicators'!$A$2:$BL$183,COLUMN('2024_PAPI_Indicators'!BD96),0)</f>
        <v>2.460165024</v>
      </c>
      <c r="BG97" s="21">
        <f>VLOOKUP($A97,'2024_PAPI_Indicators'!$A$2:$BL$183,COLUMN('2024_PAPI_Indicators'!BE96),0)</f>
        <v>2.564234734</v>
      </c>
      <c r="BH97" s="21">
        <f>VLOOKUP($A97,'2024_PAPI_Indicators'!$A$2:$BL$183,COLUMN('2024_PAPI_Indicators'!BF96),0)</f>
        <v>2.459622145</v>
      </c>
      <c r="BI97" s="21">
        <f>VLOOKUP($A97,'2024_PAPI_Indicators'!$A$2:$BL$183,COLUMN('2024_PAPI_Indicators'!BG96),0)</f>
        <v>2.475652456</v>
      </c>
      <c r="BJ97" s="21">
        <f>VLOOKUP($A97,'2024_PAPI_Indicators'!$A$2:$BL$183,COLUMN('2024_PAPI_Indicators'!BH96),0)</f>
        <v>2.274301529</v>
      </c>
      <c r="BK97" s="21">
        <f>VLOOKUP($A97,'2024_PAPI_Indicators'!$A$2:$BL$183,COLUMN('2024_PAPI_Indicators'!BI96),0)</f>
        <v>2.549977779</v>
      </c>
      <c r="BL97" s="21">
        <f>VLOOKUP($A97,'2024_PAPI_Indicators'!$A$2:$BL$183,COLUMN('2024_PAPI_Indicators'!BJ96),0)</f>
        <v>2.599612474</v>
      </c>
      <c r="BM97" s="21">
        <f>VLOOKUP($A97,'2024_PAPI_Indicators'!$A$2:$BL$183,COLUMN('2024_PAPI_Indicators'!BK96),0)</f>
        <v>2.383603334</v>
      </c>
      <c r="BN97" s="21">
        <f>VLOOKUP($A97,'2024_PAPI_Indicators'!$A$2:$BL$183,COLUMN('2024_PAPI_Indicators'!BL96),0)</f>
        <v>2.482837915</v>
      </c>
      <c r="BO97" s="23"/>
      <c r="BP97" s="23"/>
      <c r="BQ97" s="23"/>
      <c r="BR97" s="23"/>
      <c r="BS97" s="23"/>
    </row>
    <row r="98" ht="13.5" customHeight="1">
      <c r="A98" s="11" t="s">
        <v>268</v>
      </c>
      <c r="B98" s="11" t="s">
        <v>269</v>
      </c>
      <c r="C98" s="12" t="s">
        <v>83</v>
      </c>
      <c r="D98" s="24">
        <f>VLOOKUP($A98,'2024_PAPI_Indicators'!$A$2:$BL$183,COLUMN('2024_PAPI_Indicators'!B97),0)</f>
        <v>0.07423116267</v>
      </c>
      <c r="E98" s="24">
        <f>VLOOKUP($A98,'2024_PAPI_Indicators'!$A$2:$BL$183,COLUMN('2024_PAPI_Indicators'!C97),0)</f>
        <v>0.1250611842</v>
      </c>
      <c r="F98" s="24">
        <f>VLOOKUP($A98,'2024_PAPI_Indicators'!$A$2:$BL$183,COLUMN('2024_PAPI_Indicators'!D97),0)</f>
        <v>0.1408139318</v>
      </c>
      <c r="G98" s="24">
        <f>VLOOKUP($A98,'2024_PAPI_Indicators'!$A$2:$BL$183,COLUMN('2024_PAPI_Indicators'!E97),0)</f>
        <v>0.1215893328</v>
      </c>
      <c r="H98" s="24">
        <f>VLOOKUP($A98,'2024_PAPI_Indicators'!$A$2:$BL$183,COLUMN('2024_PAPI_Indicators'!F97),0)</f>
        <v>0.07772263139</v>
      </c>
      <c r="I98" s="24">
        <f>VLOOKUP($A98,'2024_PAPI_Indicators'!$A$2:$BL$183,COLUMN('2024_PAPI_Indicators'!G97),0)</f>
        <v>0.1692146212</v>
      </c>
      <c r="J98" s="24">
        <f>VLOOKUP($A98,'2024_PAPI_Indicators'!$A$2:$BL$183,COLUMN('2024_PAPI_Indicators'!H97),0)</f>
        <v>0.07718373835</v>
      </c>
      <c r="K98" s="24">
        <f>VLOOKUP($A98,'2024_PAPI_Indicators'!$A$2:$BL$183,COLUMN('2024_PAPI_Indicators'!I97),0)</f>
        <v>0.09549931437</v>
      </c>
      <c r="L98" s="24">
        <f>VLOOKUP($A98,'2024_PAPI_Indicators'!$A$2:$BL$183,COLUMN('2024_PAPI_Indicators'!J97),0)</f>
        <v>0.08755384386</v>
      </c>
      <c r="M98" s="24">
        <f>VLOOKUP($A98,'2024_PAPI_Indicators'!$A$2:$BL$183,COLUMN('2024_PAPI_Indicators'!K97),0)</f>
        <v>0.1081103161</v>
      </c>
      <c r="N98" s="24">
        <f>VLOOKUP($A98,'2024_PAPI_Indicators'!$A$2:$BL$183,COLUMN('2024_PAPI_Indicators'!L97),0)</f>
        <v>0.1268449724</v>
      </c>
      <c r="O98" s="24">
        <f>VLOOKUP($A98,'2024_PAPI_Indicators'!$A$2:$BL$183,COLUMN('2024_PAPI_Indicators'!M97),0)</f>
        <v>0.1691647768</v>
      </c>
      <c r="P98" s="24">
        <f>VLOOKUP($A98,'2024_PAPI_Indicators'!$A$2:$BL$183,COLUMN('2024_PAPI_Indicators'!N97),0)</f>
        <v>0.0795930922</v>
      </c>
      <c r="Q98" s="24">
        <f>VLOOKUP($A98,'2024_PAPI_Indicators'!$A$2:$BL$183,COLUMN('2024_PAPI_Indicators'!O97),0)</f>
        <v>0.138577342</v>
      </c>
      <c r="R98" s="24">
        <f>VLOOKUP($A98,'2024_PAPI_Indicators'!$A$2:$BL$183,COLUMN('2024_PAPI_Indicators'!P97),0)</f>
        <v>0.1606722176</v>
      </c>
      <c r="S98" s="24">
        <f>VLOOKUP($A98,'2024_PAPI_Indicators'!$A$2:$BL$183,COLUMN('2024_PAPI_Indicators'!Q97),0)</f>
        <v>0.1520245224</v>
      </c>
      <c r="T98" s="25" t="str">
        <f>VLOOKUP($A98,'2024_PAPI_Indicators'!$A$2:$BL$183,COLUMN('2024_PAPI_Indicators'!R97),0)</f>
        <v/>
      </c>
      <c r="U98" s="24">
        <f>VLOOKUP($A98,'2024_PAPI_Indicators'!$A$2:$BL$183,COLUMN('2024_PAPI_Indicators'!S97),0)</f>
        <v>0.1001530364</v>
      </c>
      <c r="V98" s="24">
        <f>VLOOKUP($A98,'2024_PAPI_Indicators'!$A$2:$BL$183,COLUMN('2024_PAPI_Indicators'!T97),0)</f>
        <v>0.139681682</v>
      </c>
      <c r="W98" s="24">
        <f>VLOOKUP($A98,'2024_PAPI_Indicators'!$A$2:$BL$183,COLUMN('2024_PAPI_Indicators'!U97),0)</f>
        <v>0.1194046065</v>
      </c>
      <c r="X98" s="24">
        <f>VLOOKUP($A98,'2024_PAPI_Indicators'!$A$2:$BL$183,COLUMN('2024_PAPI_Indicators'!V97),0)</f>
        <v>0.0918520838</v>
      </c>
      <c r="Y98" s="24">
        <f>VLOOKUP($A98,'2024_PAPI_Indicators'!$A$2:$BL$183,COLUMN('2024_PAPI_Indicators'!W97),0)</f>
        <v>0.09487393498</v>
      </c>
      <c r="Z98" s="24">
        <f>VLOOKUP($A98,'2024_PAPI_Indicators'!$A$2:$BL$183,COLUMN('2024_PAPI_Indicators'!X97),0)</f>
        <v>0.05294428393</v>
      </c>
      <c r="AA98" s="24">
        <f>VLOOKUP($A98,'2024_PAPI_Indicators'!$A$2:$BL$183,COLUMN('2024_PAPI_Indicators'!Y97),0)</f>
        <v>0.1293049157</v>
      </c>
      <c r="AB98" s="24">
        <f>VLOOKUP($A98,'2024_PAPI_Indicators'!$A$2:$BL$183,COLUMN('2024_PAPI_Indicators'!Z97),0)</f>
        <v>0.1292641014</v>
      </c>
      <c r="AC98" s="24">
        <f>VLOOKUP($A98,'2024_PAPI_Indicators'!$A$2:$BL$183,COLUMN('2024_PAPI_Indicators'!AA97),0)</f>
        <v>0.1539884955</v>
      </c>
      <c r="AD98" s="24">
        <f>VLOOKUP($A98,'2024_PAPI_Indicators'!$A$2:$BL$183,COLUMN('2024_PAPI_Indicators'!AB97),0)</f>
        <v>0.1096718386</v>
      </c>
      <c r="AE98" s="24">
        <f>VLOOKUP($A98,'2024_PAPI_Indicators'!$A$2:$BL$183,COLUMN('2024_PAPI_Indicators'!AC97),0)</f>
        <v>0.1483489573</v>
      </c>
      <c r="AF98" s="24">
        <f>VLOOKUP($A98,'2024_PAPI_Indicators'!$A$2:$BL$183,COLUMN('2024_PAPI_Indicators'!AD97),0)</f>
        <v>0.1126143336</v>
      </c>
      <c r="AG98" s="24">
        <f>VLOOKUP($A98,'2024_PAPI_Indicators'!$A$2:$BL$183,COLUMN('2024_PAPI_Indicators'!AE97),0)</f>
        <v>0.1401656866</v>
      </c>
      <c r="AH98" s="24">
        <f>VLOOKUP($A98,'2024_PAPI_Indicators'!$A$2:$BL$183,COLUMN('2024_PAPI_Indicators'!AF97),0)</f>
        <v>0.1299266219</v>
      </c>
      <c r="AI98" s="24">
        <f>VLOOKUP($A98,'2024_PAPI_Indicators'!$A$2:$BL$183,COLUMN('2024_PAPI_Indicators'!AG97),0)</f>
        <v>0.04362567887</v>
      </c>
      <c r="AJ98" s="24">
        <f>VLOOKUP($A98,'2024_PAPI_Indicators'!$A$2:$BL$183,COLUMN('2024_PAPI_Indicators'!AH97),0)</f>
        <v>0.1223288849</v>
      </c>
      <c r="AK98" s="24">
        <f>VLOOKUP($A98,'2024_PAPI_Indicators'!$A$2:$BL$183,COLUMN('2024_PAPI_Indicators'!AI97),0)</f>
        <v>0.08201733232</v>
      </c>
      <c r="AL98" s="24">
        <f>VLOOKUP($A98,'2024_PAPI_Indicators'!$A$2:$BL$183,COLUMN('2024_PAPI_Indicators'!AJ97),0)</f>
        <v>0.06369285285</v>
      </c>
      <c r="AM98" s="24">
        <f>VLOOKUP($A98,'2024_PAPI_Indicators'!$A$2:$BL$183,COLUMN('2024_PAPI_Indicators'!AK97),0)</f>
        <v>0.08531630784</v>
      </c>
      <c r="AN98" s="24">
        <f>VLOOKUP($A98,'2024_PAPI_Indicators'!$A$2:$BL$183,COLUMN('2024_PAPI_Indicators'!AL97),0)</f>
        <v>0.1083176583</v>
      </c>
      <c r="AO98" s="24">
        <f>VLOOKUP($A98,'2024_PAPI_Indicators'!$A$2:$BL$183,COLUMN('2024_PAPI_Indicators'!AM97),0)</f>
        <v>0.1520631313</v>
      </c>
      <c r="AP98" s="24">
        <f>VLOOKUP($A98,'2024_PAPI_Indicators'!$A$2:$BL$183,COLUMN('2024_PAPI_Indicators'!AN97),0)</f>
        <v>0.1740311235</v>
      </c>
      <c r="AQ98" s="24">
        <f>VLOOKUP($A98,'2024_PAPI_Indicators'!$A$2:$BL$183,COLUMN('2024_PAPI_Indicators'!AO97),0)</f>
        <v>0.1177012101</v>
      </c>
      <c r="AR98" s="24">
        <f>VLOOKUP($A98,'2024_PAPI_Indicators'!$A$2:$BL$183,COLUMN('2024_PAPI_Indicators'!AP97),0)</f>
        <v>0.1223093569</v>
      </c>
      <c r="AS98" s="24">
        <f>VLOOKUP($A98,'2024_PAPI_Indicators'!$A$2:$BL$183,COLUMN('2024_PAPI_Indicators'!AQ97),0)</f>
        <v>0.2712283134</v>
      </c>
      <c r="AT98" s="24">
        <f>VLOOKUP($A98,'2024_PAPI_Indicators'!$A$2:$BL$183,COLUMN('2024_PAPI_Indicators'!AR97),0)</f>
        <v>0.1386699378</v>
      </c>
      <c r="AU98" s="24">
        <f>VLOOKUP($A98,'2024_PAPI_Indicators'!$A$2:$BL$183,COLUMN('2024_PAPI_Indicators'!AS97),0)</f>
        <v>0.1180663854</v>
      </c>
      <c r="AV98" s="24">
        <f>VLOOKUP($A98,'2024_PAPI_Indicators'!$A$2:$BL$183,COLUMN('2024_PAPI_Indicators'!AT97),0)</f>
        <v>0.1710945666</v>
      </c>
      <c r="AW98" s="24">
        <f>VLOOKUP($A98,'2024_PAPI_Indicators'!$A$2:$BL$183,COLUMN('2024_PAPI_Indicators'!AU97),0)</f>
        <v>0.2233823538</v>
      </c>
      <c r="AX98" s="24">
        <f>VLOOKUP($A98,'2024_PAPI_Indicators'!$A$2:$BL$183,COLUMN('2024_PAPI_Indicators'!AV97),0)</f>
        <v>0.1448991895</v>
      </c>
      <c r="AY98" s="24">
        <f>VLOOKUP($A98,'2024_PAPI_Indicators'!$A$2:$BL$183,COLUMN('2024_PAPI_Indicators'!AW97),0)</f>
        <v>0.1087045297</v>
      </c>
      <c r="AZ98" s="24">
        <f>VLOOKUP($A98,'2024_PAPI_Indicators'!$A$2:$BL$183,COLUMN('2024_PAPI_Indicators'!AX97),0)</f>
        <v>0.1654953063</v>
      </c>
      <c r="BA98" s="24">
        <f>VLOOKUP($A98,'2024_PAPI_Indicators'!$A$2:$BL$183,COLUMN('2024_PAPI_Indicators'!AY97),0)</f>
        <v>0.04637163505</v>
      </c>
      <c r="BB98" s="24">
        <f>VLOOKUP($A98,'2024_PAPI_Indicators'!$A$2:$BL$183,COLUMN('2024_PAPI_Indicators'!AZ97),0)</f>
        <v>0.1755246371</v>
      </c>
      <c r="BC98" s="25" t="str">
        <f>VLOOKUP($A98,'2024_PAPI_Indicators'!$A$2:$BL$183,COLUMN('2024_PAPI_Indicators'!BA97),0)</f>
        <v/>
      </c>
      <c r="BD98" s="24">
        <f>VLOOKUP($A98,'2024_PAPI_Indicators'!$A$2:$BL$183,COLUMN('2024_PAPI_Indicators'!BB97),0)</f>
        <v>0.07514932752</v>
      </c>
      <c r="BE98" s="24">
        <f>VLOOKUP($A98,'2024_PAPI_Indicators'!$A$2:$BL$183,COLUMN('2024_PAPI_Indicators'!BC97),0)</f>
        <v>0.1303579509</v>
      </c>
      <c r="BF98" s="24">
        <f>VLOOKUP($A98,'2024_PAPI_Indicators'!$A$2:$BL$183,COLUMN('2024_PAPI_Indicators'!BD97),0)</f>
        <v>0.09969173372</v>
      </c>
      <c r="BG98" s="24">
        <f>VLOOKUP($A98,'2024_PAPI_Indicators'!$A$2:$BL$183,COLUMN('2024_PAPI_Indicators'!BE97),0)</f>
        <v>0.09602562338</v>
      </c>
      <c r="BH98" s="24">
        <f>VLOOKUP($A98,'2024_PAPI_Indicators'!$A$2:$BL$183,COLUMN('2024_PAPI_Indicators'!BF97),0)</f>
        <v>0.07057424635</v>
      </c>
      <c r="BI98" s="24">
        <f>VLOOKUP($A98,'2024_PAPI_Indicators'!$A$2:$BL$183,COLUMN('2024_PAPI_Indicators'!BG97),0)</f>
        <v>0.07198292762</v>
      </c>
      <c r="BJ98" s="24">
        <f>VLOOKUP($A98,'2024_PAPI_Indicators'!$A$2:$BL$183,COLUMN('2024_PAPI_Indicators'!BH97),0)</f>
        <v>0.1305109411</v>
      </c>
      <c r="BK98" s="24">
        <f>VLOOKUP($A98,'2024_PAPI_Indicators'!$A$2:$BL$183,COLUMN('2024_PAPI_Indicators'!BI97),0)</f>
        <v>0.1533380747</v>
      </c>
      <c r="BL98" s="24">
        <f>VLOOKUP($A98,'2024_PAPI_Indicators'!$A$2:$BL$183,COLUMN('2024_PAPI_Indicators'!BJ97),0)</f>
        <v>0.109829545</v>
      </c>
      <c r="BM98" s="24">
        <f>VLOOKUP($A98,'2024_PAPI_Indicators'!$A$2:$BL$183,COLUMN('2024_PAPI_Indicators'!BK97),0)</f>
        <v>0.1970058978</v>
      </c>
      <c r="BN98" s="24">
        <f>VLOOKUP($A98,'2024_PAPI_Indicators'!$A$2:$BL$183,COLUMN('2024_PAPI_Indicators'!BL97),0)</f>
        <v>0.1481300592</v>
      </c>
      <c r="BO98" s="11"/>
      <c r="BP98" s="11"/>
      <c r="BQ98" s="11"/>
      <c r="BR98" s="11"/>
      <c r="BS98" s="11"/>
    </row>
    <row r="99" ht="13.5" customHeight="1">
      <c r="A99" s="11" t="s">
        <v>270</v>
      </c>
      <c r="B99" s="11" t="s">
        <v>271</v>
      </c>
      <c r="C99" s="12" t="s">
        <v>83</v>
      </c>
      <c r="D99" s="24">
        <f>VLOOKUP($A99,'2024_PAPI_Indicators'!$A$2:$BL$183,COLUMN('2024_PAPI_Indicators'!B98),0)</f>
        <v>0.8122957945</v>
      </c>
      <c r="E99" s="24">
        <f>VLOOKUP($A99,'2024_PAPI_Indicators'!$A$2:$BL$183,COLUMN('2024_PAPI_Indicators'!C98),0)</f>
        <v>0.7685297728</v>
      </c>
      <c r="F99" s="24">
        <f>VLOOKUP($A99,'2024_PAPI_Indicators'!$A$2:$BL$183,COLUMN('2024_PAPI_Indicators'!D98),0)</f>
        <v>0.7462745905</v>
      </c>
      <c r="G99" s="24">
        <f>VLOOKUP($A99,'2024_PAPI_Indicators'!$A$2:$BL$183,COLUMN('2024_PAPI_Indicators'!E98),0)</f>
        <v>0.6897623539</v>
      </c>
      <c r="H99" s="24">
        <f>VLOOKUP($A99,'2024_PAPI_Indicators'!$A$2:$BL$183,COLUMN('2024_PAPI_Indicators'!F98),0)</f>
        <v>0.8352941871</v>
      </c>
      <c r="I99" s="24">
        <f>VLOOKUP($A99,'2024_PAPI_Indicators'!$A$2:$BL$183,COLUMN('2024_PAPI_Indicators'!G98),0)</f>
        <v>0.9030065536</v>
      </c>
      <c r="J99" s="24">
        <f>VLOOKUP($A99,'2024_PAPI_Indicators'!$A$2:$BL$183,COLUMN('2024_PAPI_Indicators'!H98),0)</f>
        <v>0.9907892346</v>
      </c>
      <c r="K99" s="24">
        <f>VLOOKUP($A99,'2024_PAPI_Indicators'!$A$2:$BL$183,COLUMN('2024_PAPI_Indicators'!I98),0)</f>
        <v>0.7730436325</v>
      </c>
      <c r="L99" s="24">
        <f>VLOOKUP($A99,'2024_PAPI_Indicators'!$A$2:$BL$183,COLUMN('2024_PAPI_Indicators'!J98),0)</f>
        <v>0.6788089871</v>
      </c>
      <c r="M99" s="24">
        <f>VLOOKUP($A99,'2024_PAPI_Indicators'!$A$2:$BL$183,COLUMN('2024_PAPI_Indicators'!K98),0)</f>
        <v>0.8689779043</v>
      </c>
      <c r="N99" s="24">
        <f>VLOOKUP($A99,'2024_PAPI_Indicators'!$A$2:$BL$183,COLUMN('2024_PAPI_Indicators'!L98),0)</f>
        <v>0.8483661413</v>
      </c>
      <c r="O99" s="24">
        <f>VLOOKUP($A99,'2024_PAPI_Indicators'!$A$2:$BL$183,COLUMN('2024_PAPI_Indicators'!M98),0)</f>
        <v>0.8252933621</v>
      </c>
      <c r="P99" s="24">
        <f>VLOOKUP($A99,'2024_PAPI_Indicators'!$A$2:$BL$183,COLUMN('2024_PAPI_Indicators'!N98),0)</f>
        <v>0.9753840566</v>
      </c>
      <c r="Q99" s="24">
        <f>VLOOKUP($A99,'2024_PAPI_Indicators'!$A$2:$BL$183,COLUMN('2024_PAPI_Indicators'!O98),0)</f>
        <v>0.7946042418</v>
      </c>
      <c r="R99" s="24">
        <f>VLOOKUP($A99,'2024_PAPI_Indicators'!$A$2:$BL$183,COLUMN('2024_PAPI_Indicators'!P98),0)</f>
        <v>0.8520696163</v>
      </c>
      <c r="S99" s="24">
        <f>VLOOKUP($A99,'2024_PAPI_Indicators'!$A$2:$BL$183,COLUMN('2024_PAPI_Indicators'!Q98),0)</f>
        <v>0.8689473867</v>
      </c>
      <c r="T99" s="25" t="str">
        <f>VLOOKUP($A99,'2024_PAPI_Indicators'!$A$2:$BL$183,COLUMN('2024_PAPI_Indicators'!R98),0)</f>
        <v/>
      </c>
      <c r="U99" s="24">
        <f>VLOOKUP($A99,'2024_PAPI_Indicators'!$A$2:$BL$183,COLUMN('2024_PAPI_Indicators'!S98),0)</f>
        <v>0.95427984</v>
      </c>
      <c r="V99" s="24">
        <f>VLOOKUP($A99,'2024_PAPI_Indicators'!$A$2:$BL$183,COLUMN('2024_PAPI_Indicators'!T98),0)</f>
        <v>0.9160026312</v>
      </c>
      <c r="W99" s="24">
        <f>VLOOKUP($A99,'2024_PAPI_Indicators'!$A$2:$BL$183,COLUMN('2024_PAPI_Indicators'!U98),0)</f>
        <v>0.8801286817</v>
      </c>
      <c r="X99" s="24">
        <f>VLOOKUP($A99,'2024_PAPI_Indicators'!$A$2:$BL$183,COLUMN('2024_PAPI_Indicators'!V98),0)</f>
        <v>0.8500853181</v>
      </c>
      <c r="Y99" s="24">
        <f>VLOOKUP($A99,'2024_PAPI_Indicators'!$A$2:$BL$183,COLUMN('2024_PAPI_Indicators'!W98),0)</f>
        <v>0.8487311602</v>
      </c>
      <c r="Z99" s="24">
        <f>VLOOKUP($A99,'2024_PAPI_Indicators'!$A$2:$BL$183,COLUMN('2024_PAPI_Indicators'!X98),0)</f>
        <v>0.8735955358</v>
      </c>
      <c r="AA99" s="24">
        <f>VLOOKUP($A99,'2024_PAPI_Indicators'!$A$2:$BL$183,COLUMN('2024_PAPI_Indicators'!Y98),0)</f>
        <v>0.8021579981</v>
      </c>
      <c r="AB99" s="24">
        <f>VLOOKUP($A99,'2024_PAPI_Indicators'!$A$2:$BL$183,COLUMN('2024_PAPI_Indicators'!Z98),0)</f>
        <v>0.9351278543</v>
      </c>
      <c r="AC99" s="24">
        <f>VLOOKUP($A99,'2024_PAPI_Indicators'!$A$2:$BL$183,COLUMN('2024_PAPI_Indicators'!AA98),0)</f>
        <v>0.8366498351</v>
      </c>
      <c r="AD99" s="24">
        <f>VLOOKUP($A99,'2024_PAPI_Indicators'!$A$2:$BL$183,COLUMN('2024_PAPI_Indicators'!AB98),0)</f>
        <v>0.7565169334</v>
      </c>
      <c r="AE99" s="24">
        <f>VLOOKUP($A99,'2024_PAPI_Indicators'!$A$2:$BL$183,COLUMN('2024_PAPI_Indicators'!AC98),0)</f>
        <v>0.7763491869</v>
      </c>
      <c r="AF99" s="24">
        <f>VLOOKUP($A99,'2024_PAPI_Indicators'!$A$2:$BL$183,COLUMN('2024_PAPI_Indicators'!AD98),0)</f>
        <v>0.6313658953</v>
      </c>
      <c r="AG99" s="24">
        <f>VLOOKUP($A99,'2024_PAPI_Indicators'!$A$2:$BL$183,COLUMN('2024_PAPI_Indicators'!AE98),0)</f>
        <v>0.9020915627</v>
      </c>
      <c r="AH99" s="24">
        <f>VLOOKUP($A99,'2024_PAPI_Indicators'!$A$2:$BL$183,COLUMN('2024_PAPI_Indicators'!AF98),0)</f>
        <v>0.7665666938</v>
      </c>
      <c r="AI99" s="24">
        <f>VLOOKUP($A99,'2024_PAPI_Indicators'!$A$2:$BL$183,COLUMN('2024_PAPI_Indicators'!AG98),0)</f>
        <v>0.7510836124</v>
      </c>
      <c r="AJ99" s="24">
        <f>VLOOKUP($A99,'2024_PAPI_Indicators'!$A$2:$BL$183,COLUMN('2024_PAPI_Indicators'!AH98),0)</f>
        <v>0.44110623</v>
      </c>
      <c r="AK99" s="24">
        <f>VLOOKUP($A99,'2024_PAPI_Indicators'!$A$2:$BL$183,COLUMN('2024_PAPI_Indicators'!AI98),0)</f>
        <v>0.8396777511</v>
      </c>
      <c r="AL99" s="24">
        <f>VLOOKUP($A99,'2024_PAPI_Indicators'!$A$2:$BL$183,COLUMN('2024_PAPI_Indicators'!AJ98),0)</f>
        <v>0.7694729567</v>
      </c>
      <c r="AM99" s="24">
        <f>VLOOKUP($A99,'2024_PAPI_Indicators'!$A$2:$BL$183,COLUMN('2024_PAPI_Indicators'!AK98),0)</f>
        <v>0.7680248022</v>
      </c>
      <c r="AN99" s="24">
        <f>VLOOKUP($A99,'2024_PAPI_Indicators'!$A$2:$BL$183,COLUMN('2024_PAPI_Indicators'!AL98),0)</f>
        <v>0.8063784242</v>
      </c>
      <c r="AO99" s="24">
        <f>VLOOKUP($A99,'2024_PAPI_Indicators'!$A$2:$BL$183,COLUMN('2024_PAPI_Indicators'!AM98),0)</f>
        <v>0.869179368</v>
      </c>
      <c r="AP99" s="24">
        <f>VLOOKUP($A99,'2024_PAPI_Indicators'!$A$2:$BL$183,COLUMN('2024_PAPI_Indicators'!AN98),0)</f>
        <v>0.7593261003</v>
      </c>
      <c r="AQ99" s="24">
        <f>VLOOKUP($A99,'2024_PAPI_Indicators'!$A$2:$BL$183,COLUMN('2024_PAPI_Indicators'!AO98),0)</f>
        <v>0.7457718253</v>
      </c>
      <c r="AR99" s="24">
        <f>VLOOKUP($A99,'2024_PAPI_Indicators'!$A$2:$BL$183,COLUMN('2024_PAPI_Indicators'!AP98),0)</f>
        <v>0.8416714072</v>
      </c>
      <c r="AS99" s="24">
        <f>VLOOKUP($A99,'2024_PAPI_Indicators'!$A$2:$BL$183,COLUMN('2024_PAPI_Indicators'!AQ98),0)</f>
        <v>0.7978854179</v>
      </c>
      <c r="AT99" s="24">
        <f>VLOOKUP($A99,'2024_PAPI_Indicators'!$A$2:$BL$183,COLUMN('2024_PAPI_Indicators'!AR98),0)</f>
        <v>0.8140116334</v>
      </c>
      <c r="AU99" s="24">
        <f>VLOOKUP($A99,'2024_PAPI_Indicators'!$A$2:$BL$183,COLUMN('2024_PAPI_Indicators'!AS98),0)</f>
        <v>0.7667444348</v>
      </c>
      <c r="AV99" s="24">
        <f>VLOOKUP($A99,'2024_PAPI_Indicators'!$A$2:$BL$183,COLUMN('2024_PAPI_Indicators'!AT98),0)</f>
        <v>0.7114805579</v>
      </c>
      <c r="AW99" s="24">
        <f>VLOOKUP($A99,'2024_PAPI_Indicators'!$A$2:$BL$183,COLUMN('2024_PAPI_Indicators'!AU98),0)</f>
        <v>0.7974300981</v>
      </c>
      <c r="AX99" s="24">
        <f>VLOOKUP($A99,'2024_PAPI_Indicators'!$A$2:$BL$183,COLUMN('2024_PAPI_Indicators'!AV98),0)</f>
        <v>0.8967770934</v>
      </c>
      <c r="AY99" s="24">
        <f>VLOOKUP($A99,'2024_PAPI_Indicators'!$A$2:$BL$183,COLUMN('2024_PAPI_Indicators'!AW98),0)</f>
        <v>0.7831023335</v>
      </c>
      <c r="AZ99" s="24">
        <f>VLOOKUP($A99,'2024_PAPI_Indicators'!$A$2:$BL$183,COLUMN('2024_PAPI_Indicators'!AX98),0)</f>
        <v>0.9202021956</v>
      </c>
      <c r="BA99" s="24">
        <f>VLOOKUP($A99,'2024_PAPI_Indicators'!$A$2:$BL$183,COLUMN('2024_PAPI_Indicators'!AY98),0)</f>
        <v>0.7273855805</v>
      </c>
      <c r="BB99" s="24">
        <f>VLOOKUP($A99,'2024_PAPI_Indicators'!$A$2:$BL$183,COLUMN('2024_PAPI_Indicators'!AZ98),0)</f>
        <v>0.8736492991</v>
      </c>
      <c r="BC99" s="25" t="str">
        <f>VLOOKUP($A99,'2024_PAPI_Indicators'!$A$2:$BL$183,COLUMN('2024_PAPI_Indicators'!BA98),0)</f>
        <v/>
      </c>
      <c r="BD99" s="24">
        <f>VLOOKUP($A99,'2024_PAPI_Indicators'!$A$2:$BL$183,COLUMN('2024_PAPI_Indicators'!BB98),0)</f>
        <v>0.808205843</v>
      </c>
      <c r="BE99" s="24">
        <f>VLOOKUP($A99,'2024_PAPI_Indicators'!$A$2:$BL$183,COLUMN('2024_PAPI_Indicators'!BC98),0)</f>
        <v>0.8277905583</v>
      </c>
      <c r="BF99" s="24">
        <f>VLOOKUP($A99,'2024_PAPI_Indicators'!$A$2:$BL$183,COLUMN('2024_PAPI_Indicators'!BD98),0)</f>
        <v>0.7628869414</v>
      </c>
      <c r="BG99" s="24">
        <f>VLOOKUP($A99,'2024_PAPI_Indicators'!$A$2:$BL$183,COLUMN('2024_PAPI_Indicators'!BE98),0)</f>
        <v>0.9289395213</v>
      </c>
      <c r="BH99" s="24">
        <f>VLOOKUP($A99,'2024_PAPI_Indicators'!$A$2:$BL$183,COLUMN('2024_PAPI_Indicators'!BF98),0)</f>
        <v>0.8758214712</v>
      </c>
      <c r="BI99" s="24">
        <f>VLOOKUP($A99,'2024_PAPI_Indicators'!$A$2:$BL$183,COLUMN('2024_PAPI_Indicators'!BG98),0)</f>
        <v>0.9865416288</v>
      </c>
      <c r="BJ99" s="24">
        <f>VLOOKUP($A99,'2024_PAPI_Indicators'!$A$2:$BL$183,COLUMN('2024_PAPI_Indicators'!BH98),0)</f>
        <v>0.6486273408</v>
      </c>
      <c r="BK99" s="24">
        <f>VLOOKUP($A99,'2024_PAPI_Indicators'!$A$2:$BL$183,COLUMN('2024_PAPI_Indicators'!BI98),0)</f>
        <v>0.8599022627</v>
      </c>
      <c r="BL99" s="24">
        <f>VLOOKUP($A99,'2024_PAPI_Indicators'!$A$2:$BL$183,COLUMN('2024_PAPI_Indicators'!BJ98),0)</f>
        <v>0.9321620464</v>
      </c>
      <c r="BM99" s="24">
        <f>VLOOKUP($A99,'2024_PAPI_Indicators'!$A$2:$BL$183,COLUMN('2024_PAPI_Indicators'!BK98),0)</f>
        <v>0.7423459888</v>
      </c>
      <c r="BN99" s="24">
        <f>VLOOKUP($A99,'2024_PAPI_Indicators'!$A$2:$BL$183,COLUMN('2024_PAPI_Indicators'!BL98),0)</f>
        <v>0.8376413584</v>
      </c>
      <c r="BO99" s="11"/>
      <c r="BP99" s="11"/>
      <c r="BQ99" s="11"/>
      <c r="BR99" s="11"/>
      <c r="BS99" s="11"/>
    </row>
    <row r="100" ht="13.5" customHeight="1">
      <c r="A100" s="11" t="s">
        <v>272</v>
      </c>
      <c r="B100" s="11" t="s">
        <v>273</v>
      </c>
      <c r="C100" s="12" t="s">
        <v>83</v>
      </c>
      <c r="D100" s="24">
        <f>VLOOKUP($A100,'2024_PAPI_Indicators'!$A$2:$BL$183,COLUMN('2024_PAPI_Indicators'!B99),0)</f>
        <v>0.8778770566</v>
      </c>
      <c r="E100" s="24">
        <f>VLOOKUP($A100,'2024_PAPI_Indicators'!$A$2:$BL$183,COLUMN('2024_PAPI_Indicators'!C99),0)</f>
        <v>0.7284644246</v>
      </c>
      <c r="F100" s="24">
        <f>VLOOKUP($A100,'2024_PAPI_Indicators'!$A$2:$BL$183,COLUMN('2024_PAPI_Indicators'!D99),0)</f>
        <v>0.6925492287</v>
      </c>
      <c r="G100" s="24">
        <f>VLOOKUP($A100,'2024_PAPI_Indicators'!$A$2:$BL$183,COLUMN('2024_PAPI_Indicators'!E99),0)</f>
        <v>0.8879265785</v>
      </c>
      <c r="H100" s="24">
        <f>VLOOKUP($A100,'2024_PAPI_Indicators'!$A$2:$BL$183,COLUMN('2024_PAPI_Indicators'!F99),0)</f>
        <v>0.610466063</v>
      </c>
      <c r="I100" s="24">
        <f>VLOOKUP($A100,'2024_PAPI_Indicators'!$A$2:$BL$183,COLUMN('2024_PAPI_Indicators'!G99),0)</f>
        <v>0.7714658976</v>
      </c>
      <c r="J100" s="24">
        <f>VLOOKUP($A100,'2024_PAPI_Indicators'!$A$2:$BL$183,COLUMN('2024_PAPI_Indicators'!H99),0)</f>
        <v>0.7238922119</v>
      </c>
      <c r="K100" s="24">
        <f>VLOOKUP($A100,'2024_PAPI_Indicators'!$A$2:$BL$183,COLUMN('2024_PAPI_Indicators'!I99),0)</f>
        <v>0.6688329577</v>
      </c>
      <c r="L100" s="24">
        <f>VLOOKUP($A100,'2024_PAPI_Indicators'!$A$2:$BL$183,COLUMN('2024_PAPI_Indicators'!J99),0)</f>
        <v>0.6361700892</v>
      </c>
      <c r="M100" s="24">
        <f>VLOOKUP($A100,'2024_PAPI_Indicators'!$A$2:$BL$183,COLUMN('2024_PAPI_Indicators'!K99),0)</f>
        <v>0.6470810771</v>
      </c>
      <c r="N100" s="24">
        <f>VLOOKUP($A100,'2024_PAPI_Indicators'!$A$2:$BL$183,COLUMN('2024_PAPI_Indicators'!L99),0)</f>
        <v>0.6373621225</v>
      </c>
      <c r="O100" s="24">
        <f>VLOOKUP($A100,'2024_PAPI_Indicators'!$A$2:$BL$183,COLUMN('2024_PAPI_Indicators'!M99),0)</f>
        <v>0.8619686365</v>
      </c>
      <c r="P100" s="24">
        <f>VLOOKUP($A100,'2024_PAPI_Indicators'!$A$2:$BL$183,COLUMN('2024_PAPI_Indicators'!N99),0)</f>
        <v>0.9191610813</v>
      </c>
      <c r="Q100" s="24">
        <f>VLOOKUP($A100,'2024_PAPI_Indicators'!$A$2:$BL$183,COLUMN('2024_PAPI_Indicators'!O99),0)</f>
        <v>0.9178417325</v>
      </c>
      <c r="R100" s="24">
        <f>VLOOKUP($A100,'2024_PAPI_Indicators'!$A$2:$BL$183,COLUMN('2024_PAPI_Indicators'!P99),0)</f>
        <v>0.8439167142</v>
      </c>
      <c r="S100" s="24">
        <f>VLOOKUP($A100,'2024_PAPI_Indicators'!$A$2:$BL$183,COLUMN('2024_PAPI_Indicators'!Q99),0)</f>
        <v>0.6623679399</v>
      </c>
      <c r="T100" s="25" t="str">
        <f>VLOOKUP($A100,'2024_PAPI_Indicators'!$A$2:$BL$183,COLUMN('2024_PAPI_Indicators'!R99),0)</f>
        <v/>
      </c>
      <c r="U100" s="24">
        <f>VLOOKUP($A100,'2024_PAPI_Indicators'!$A$2:$BL$183,COLUMN('2024_PAPI_Indicators'!S99),0)</f>
        <v>0.9488552213</v>
      </c>
      <c r="V100" s="24">
        <f>VLOOKUP($A100,'2024_PAPI_Indicators'!$A$2:$BL$183,COLUMN('2024_PAPI_Indicators'!T99),0)</f>
        <v>0.7483084202</v>
      </c>
      <c r="W100" s="24">
        <f>VLOOKUP($A100,'2024_PAPI_Indicators'!$A$2:$BL$183,COLUMN('2024_PAPI_Indicators'!U99),0)</f>
        <v>0.8894995451</v>
      </c>
      <c r="X100" s="24">
        <f>VLOOKUP($A100,'2024_PAPI_Indicators'!$A$2:$BL$183,COLUMN('2024_PAPI_Indicators'!V99),0)</f>
        <v>0.8573865294</v>
      </c>
      <c r="Y100" s="24">
        <f>VLOOKUP($A100,'2024_PAPI_Indicators'!$A$2:$BL$183,COLUMN('2024_PAPI_Indicators'!W99),0)</f>
        <v>0.8571073413</v>
      </c>
      <c r="Z100" s="24">
        <f>VLOOKUP($A100,'2024_PAPI_Indicators'!$A$2:$BL$183,COLUMN('2024_PAPI_Indicators'!X99),0)</f>
        <v>0.7755611539</v>
      </c>
      <c r="AA100" s="24">
        <f>VLOOKUP($A100,'2024_PAPI_Indicators'!$A$2:$BL$183,COLUMN('2024_PAPI_Indicators'!Y99),0)</f>
        <v>0.8551340103</v>
      </c>
      <c r="AB100" s="24">
        <f>VLOOKUP($A100,'2024_PAPI_Indicators'!$A$2:$BL$183,COLUMN('2024_PAPI_Indicators'!Z99),0)</f>
        <v>0.8927625418</v>
      </c>
      <c r="AC100" s="24">
        <f>VLOOKUP($A100,'2024_PAPI_Indicators'!$A$2:$BL$183,COLUMN('2024_PAPI_Indicators'!AA99),0)</f>
        <v>0.7944710851</v>
      </c>
      <c r="AD100" s="24">
        <f>VLOOKUP($A100,'2024_PAPI_Indicators'!$A$2:$BL$183,COLUMN('2024_PAPI_Indicators'!AB99),0)</f>
        <v>0.7939373255</v>
      </c>
      <c r="AE100" s="24">
        <f>VLOOKUP($A100,'2024_PAPI_Indicators'!$A$2:$BL$183,COLUMN('2024_PAPI_Indicators'!AC99),0)</f>
        <v>0.906078577</v>
      </c>
      <c r="AF100" s="24">
        <f>VLOOKUP($A100,'2024_PAPI_Indicators'!$A$2:$BL$183,COLUMN('2024_PAPI_Indicators'!AD99),0)</f>
        <v>0.8258683681</v>
      </c>
      <c r="AG100" s="24">
        <f>VLOOKUP($A100,'2024_PAPI_Indicators'!$A$2:$BL$183,COLUMN('2024_PAPI_Indicators'!AE99),0)</f>
        <v>0.849131763</v>
      </c>
      <c r="AH100" s="24">
        <f>VLOOKUP($A100,'2024_PAPI_Indicators'!$A$2:$BL$183,COLUMN('2024_PAPI_Indicators'!AF99),0)</f>
        <v>0.7126045823</v>
      </c>
      <c r="AI100" s="24">
        <f>VLOOKUP($A100,'2024_PAPI_Indicators'!$A$2:$BL$183,COLUMN('2024_PAPI_Indicators'!AG99),0)</f>
        <v>0.9757330418</v>
      </c>
      <c r="AJ100" s="24">
        <f>VLOOKUP($A100,'2024_PAPI_Indicators'!$A$2:$BL$183,COLUMN('2024_PAPI_Indicators'!AH99),0)</f>
        <v>0.6722200513</v>
      </c>
      <c r="AK100" s="24">
        <f>VLOOKUP($A100,'2024_PAPI_Indicators'!$A$2:$BL$183,COLUMN('2024_PAPI_Indicators'!AI99),0)</f>
        <v>0.7880666852</v>
      </c>
      <c r="AL100" s="24">
        <f>VLOOKUP($A100,'2024_PAPI_Indicators'!$A$2:$BL$183,COLUMN('2024_PAPI_Indicators'!AJ99),0)</f>
        <v>0.9067775607</v>
      </c>
      <c r="AM100" s="24">
        <f>VLOOKUP($A100,'2024_PAPI_Indicators'!$A$2:$BL$183,COLUMN('2024_PAPI_Indicators'!AK99),0)</f>
        <v>0.6802477241</v>
      </c>
      <c r="AN100" s="24">
        <f>VLOOKUP($A100,'2024_PAPI_Indicators'!$A$2:$BL$183,COLUMN('2024_PAPI_Indicators'!AL99),0)</f>
        <v>0.9031892419</v>
      </c>
      <c r="AO100" s="24">
        <f>VLOOKUP($A100,'2024_PAPI_Indicators'!$A$2:$BL$183,COLUMN('2024_PAPI_Indicators'!AM99),0)</f>
        <v>0.8458967209</v>
      </c>
      <c r="AP100" s="24">
        <f>VLOOKUP($A100,'2024_PAPI_Indicators'!$A$2:$BL$183,COLUMN('2024_PAPI_Indicators'!AN99),0)</f>
        <v>0.916967392</v>
      </c>
      <c r="AQ100" s="24">
        <f>VLOOKUP($A100,'2024_PAPI_Indicators'!$A$2:$BL$183,COLUMN('2024_PAPI_Indicators'!AO99),0)</f>
        <v>0.952536881</v>
      </c>
      <c r="AR100" s="24">
        <f>VLOOKUP($A100,'2024_PAPI_Indicators'!$A$2:$BL$183,COLUMN('2024_PAPI_Indicators'!AP99),0)</f>
        <v>0.8216599822</v>
      </c>
      <c r="AS100" s="24">
        <f>VLOOKUP($A100,'2024_PAPI_Indicators'!$A$2:$BL$183,COLUMN('2024_PAPI_Indicators'!AQ99),0)</f>
        <v>0.8883083463</v>
      </c>
      <c r="AT100" s="24">
        <f>VLOOKUP($A100,'2024_PAPI_Indicators'!$A$2:$BL$183,COLUMN('2024_PAPI_Indicators'!AR99),0)</f>
        <v>0.7812779546</v>
      </c>
      <c r="AU100" s="24">
        <f>VLOOKUP($A100,'2024_PAPI_Indicators'!$A$2:$BL$183,COLUMN('2024_PAPI_Indicators'!AS99),0)</f>
        <v>0.7283374071</v>
      </c>
      <c r="AV100" s="24">
        <f>VLOOKUP($A100,'2024_PAPI_Indicators'!$A$2:$BL$183,COLUMN('2024_PAPI_Indicators'!AT99),0)</f>
        <v>0.8100005388</v>
      </c>
      <c r="AW100" s="24">
        <f>VLOOKUP($A100,'2024_PAPI_Indicators'!$A$2:$BL$183,COLUMN('2024_PAPI_Indicators'!AU99),0)</f>
        <v>0.9333215952</v>
      </c>
      <c r="AX100" s="24">
        <f>VLOOKUP($A100,'2024_PAPI_Indicators'!$A$2:$BL$183,COLUMN('2024_PAPI_Indicators'!AV99),0)</f>
        <v>0.8041328788</v>
      </c>
      <c r="AY100" s="24">
        <f>VLOOKUP($A100,'2024_PAPI_Indicators'!$A$2:$BL$183,COLUMN('2024_PAPI_Indicators'!AW99),0)</f>
        <v>0.8929575682</v>
      </c>
      <c r="AZ100" s="24">
        <f>VLOOKUP($A100,'2024_PAPI_Indicators'!$A$2:$BL$183,COLUMN('2024_PAPI_Indicators'!AX99),0)</f>
        <v>0.8656063676</v>
      </c>
      <c r="BA100" s="24">
        <f>VLOOKUP($A100,'2024_PAPI_Indicators'!$A$2:$BL$183,COLUMN('2024_PAPI_Indicators'!AY99),0)</f>
        <v>0.8239533901</v>
      </c>
      <c r="BB100" s="24">
        <f>VLOOKUP($A100,'2024_PAPI_Indicators'!$A$2:$BL$183,COLUMN('2024_PAPI_Indicators'!AZ99),0)</f>
        <v>0.8833652139</v>
      </c>
      <c r="BC100" s="25" t="str">
        <f>VLOOKUP($A100,'2024_PAPI_Indicators'!$A$2:$BL$183,COLUMN('2024_PAPI_Indicators'!BA99),0)</f>
        <v/>
      </c>
      <c r="BD100" s="24">
        <f>VLOOKUP($A100,'2024_PAPI_Indicators'!$A$2:$BL$183,COLUMN('2024_PAPI_Indicators'!BB99),0)</f>
        <v>0.9060306549</v>
      </c>
      <c r="BE100" s="24">
        <f>VLOOKUP($A100,'2024_PAPI_Indicators'!$A$2:$BL$183,COLUMN('2024_PAPI_Indicators'!BC99),0)</f>
        <v>0.9460907578</v>
      </c>
      <c r="BF100" s="24">
        <f>VLOOKUP($A100,'2024_PAPI_Indicators'!$A$2:$BL$183,COLUMN('2024_PAPI_Indicators'!BD99),0)</f>
        <v>0.931486249</v>
      </c>
      <c r="BG100" s="24">
        <f>VLOOKUP($A100,'2024_PAPI_Indicators'!$A$2:$BL$183,COLUMN('2024_PAPI_Indicators'!BE99),0)</f>
        <v>0.936262548</v>
      </c>
      <c r="BH100" s="24">
        <f>VLOOKUP($A100,'2024_PAPI_Indicators'!$A$2:$BL$183,COLUMN('2024_PAPI_Indicators'!BF99),0)</f>
        <v>0.9151631594</v>
      </c>
      <c r="BI100" s="24">
        <f>VLOOKUP($A100,'2024_PAPI_Indicators'!$A$2:$BL$183,COLUMN('2024_PAPI_Indicators'!BG99),0)</f>
        <v>0.9115378857</v>
      </c>
      <c r="BJ100" s="24">
        <f>VLOOKUP($A100,'2024_PAPI_Indicators'!$A$2:$BL$183,COLUMN('2024_PAPI_Indicators'!BH99),0)</f>
        <v>0.8685845733</v>
      </c>
      <c r="BK100" s="24">
        <f>VLOOKUP($A100,'2024_PAPI_Indicators'!$A$2:$BL$183,COLUMN('2024_PAPI_Indicators'!BI99),0)</f>
        <v>0.8708155155</v>
      </c>
      <c r="BL100" s="24">
        <f>VLOOKUP($A100,'2024_PAPI_Indicators'!$A$2:$BL$183,COLUMN('2024_PAPI_Indicators'!BJ99),0)</f>
        <v>0.9922356606</v>
      </c>
      <c r="BM100" s="24">
        <f>VLOOKUP($A100,'2024_PAPI_Indicators'!$A$2:$BL$183,COLUMN('2024_PAPI_Indicators'!BK99),0)</f>
        <v>0.8711730242</v>
      </c>
      <c r="BN100" s="24">
        <f>VLOOKUP($A100,'2024_PAPI_Indicators'!$A$2:$BL$183,COLUMN('2024_PAPI_Indicators'!BL99),0)</f>
        <v>0.8376413584</v>
      </c>
      <c r="BO100" s="11"/>
      <c r="BP100" s="11"/>
      <c r="BQ100" s="11"/>
      <c r="BR100" s="11"/>
      <c r="BS100" s="11"/>
    </row>
    <row r="101" ht="13.5" customHeight="1">
      <c r="A101" s="11" t="s">
        <v>274</v>
      </c>
      <c r="B101" s="11" t="s">
        <v>275</v>
      </c>
      <c r="C101" s="12" t="s">
        <v>262</v>
      </c>
      <c r="D101" s="13">
        <f>VLOOKUP($A101,'2024_PAPI_Indicators'!$A$2:$BL$183,COLUMN('2024_PAPI_Indicators'!B100),0)</f>
        <v>3.320492029</v>
      </c>
      <c r="E101" s="13">
        <f>VLOOKUP($A101,'2024_PAPI_Indicators'!$A$2:$BL$183,COLUMN('2024_PAPI_Indicators'!C100),0)</f>
        <v>3.681112289</v>
      </c>
      <c r="F101" s="13">
        <f>VLOOKUP($A101,'2024_PAPI_Indicators'!$A$2:$BL$183,COLUMN('2024_PAPI_Indicators'!D100),0)</f>
        <v>3</v>
      </c>
      <c r="G101" s="13">
        <f>VLOOKUP($A101,'2024_PAPI_Indicators'!$A$2:$BL$183,COLUMN('2024_PAPI_Indicators'!E100),0)</f>
        <v>3.689762354</v>
      </c>
      <c r="H101" s="13">
        <f>VLOOKUP($A101,'2024_PAPI_Indicators'!$A$2:$BL$183,COLUMN('2024_PAPI_Indicators'!F100),0)</f>
        <v>3.261628389</v>
      </c>
      <c r="I101" s="13">
        <f>VLOOKUP($A101,'2024_PAPI_Indicators'!$A$2:$BL$183,COLUMN('2024_PAPI_Indicators'!G100),0)</f>
        <v>2.965452909</v>
      </c>
      <c r="J101" s="13">
        <f>VLOOKUP($A101,'2024_PAPI_Indicators'!$A$2:$BL$183,COLUMN('2024_PAPI_Indicators'!H100),0)</f>
        <v>3.386244535</v>
      </c>
      <c r="K101" s="13">
        <f>VLOOKUP($A101,'2024_PAPI_Indicators'!$A$2:$BL$183,COLUMN('2024_PAPI_Indicators'!I100),0)</f>
        <v>3.205199003</v>
      </c>
      <c r="L101" s="13">
        <f>VLOOKUP($A101,'2024_PAPI_Indicators'!$A$2:$BL$183,COLUMN('2024_PAPI_Indicators'!J100),0)</f>
        <v>3.41787219</v>
      </c>
      <c r="M101" s="13">
        <f>VLOOKUP($A101,'2024_PAPI_Indicators'!$A$2:$BL$183,COLUMN('2024_PAPI_Indicators'!K100),0)</f>
        <v>2.941243172</v>
      </c>
      <c r="N101" s="13">
        <f>VLOOKUP($A101,'2024_PAPI_Indicators'!$A$2:$BL$183,COLUMN('2024_PAPI_Indicators'!L100),0)</f>
        <v>3.267972231</v>
      </c>
      <c r="O101" s="13">
        <f>VLOOKUP($A101,'2024_PAPI_Indicators'!$A$2:$BL$183,COLUMN('2024_PAPI_Indicators'!M100),0)</f>
        <v>3.353508711</v>
      </c>
      <c r="P101" s="13">
        <f>VLOOKUP($A101,'2024_PAPI_Indicators'!$A$2:$BL$183,COLUMN('2024_PAPI_Indicators'!N100),0)</f>
        <v>3.894545078</v>
      </c>
      <c r="Q101" s="13">
        <f>VLOOKUP($A101,'2024_PAPI_Indicators'!$A$2:$BL$183,COLUMN('2024_PAPI_Indicators'!O100),0)</f>
        <v>3.635683298</v>
      </c>
      <c r="R101" s="13">
        <f>VLOOKUP($A101,'2024_PAPI_Indicators'!$A$2:$BL$183,COLUMN('2024_PAPI_Indicators'!P100),0)</f>
        <v>3.703975201</v>
      </c>
      <c r="S101" s="13">
        <f>VLOOKUP($A101,'2024_PAPI_Indicators'!$A$2:$BL$183,COLUMN('2024_PAPI_Indicators'!Q100),0)</f>
        <v>3.6281569</v>
      </c>
      <c r="T101" s="14" t="str">
        <f>VLOOKUP($A101,'2024_PAPI_Indicators'!$A$2:$BL$183,COLUMN('2024_PAPI_Indicators'!R100),0)</f>
        <v/>
      </c>
      <c r="U101" s="13">
        <f>VLOOKUP($A101,'2024_PAPI_Indicators'!$A$2:$BL$183,COLUMN('2024_PAPI_Indicators'!S100),0)</f>
        <v>3.469558001</v>
      </c>
      <c r="V101" s="13">
        <f>VLOOKUP($A101,'2024_PAPI_Indicators'!$A$2:$BL$183,COLUMN('2024_PAPI_Indicators'!T100),0)</f>
        <v>3.159134626</v>
      </c>
      <c r="W101" s="13">
        <f>VLOOKUP($A101,'2024_PAPI_Indicators'!$A$2:$BL$183,COLUMN('2024_PAPI_Indicators'!U100),0)</f>
        <v>2.944749832</v>
      </c>
      <c r="X101" s="13">
        <f>VLOOKUP($A101,'2024_PAPI_Indicators'!$A$2:$BL$183,COLUMN('2024_PAPI_Indicators'!V100),0)</f>
        <v>3.336335659</v>
      </c>
      <c r="Y101" s="13">
        <f>VLOOKUP($A101,'2024_PAPI_Indicators'!$A$2:$BL$183,COLUMN('2024_PAPI_Indicators'!W100),0)</f>
        <v>3.562945843</v>
      </c>
      <c r="Z101" s="13">
        <f>VLOOKUP($A101,'2024_PAPI_Indicators'!$A$2:$BL$183,COLUMN('2024_PAPI_Indicators'!X100),0)</f>
        <v>3.438902855</v>
      </c>
      <c r="AA101" s="13">
        <f>VLOOKUP($A101,'2024_PAPI_Indicators'!$A$2:$BL$183,COLUMN('2024_PAPI_Indicators'!Y100),0)</f>
        <v>3.618377924</v>
      </c>
      <c r="AB101" s="13">
        <f>VLOOKUP($A101,'2024_PAPI_Indicators'!$A$2:$BL$183,COLUMN('2024_PAPI_Indicators'!Z100),0)</f>
        <v>3.379082203</v>
      </c>
      <c r="AC101" s="13">
        <f>VLOOKUP($A101,'2024_PAPI_Indicators'!$A$2:$BL$183,COLUMN('2024_PAPI_Indicators'!AA100),0)</f>
        <v>3.275867701</v>
      </c>
      <c r="AD101" s="13">
        <f>VLOOKUP($A101,'2024_PAPI_Indicators'!$A$2:$BL$183,COLUMN('2024_PAPI_Indicators'!AB100),0)</f>
        <v>3.442438602</v>
      </c>
      <c r="AE101" s="13">
        <f>VLOOKUP($A101,'2024_PAPI_Indicators'!$A$2:$BL$183,COLUMN('2024_PAPI_Indicators'!AC100),0)</f>
        <v>3.859512806</v>
      </c>
      <c r="AF101" s="13">
        <f>VLOOKUP($A101,'2024_PAPI_Indicators'!$A$2:$BL$183,COLUMN('2024_PAPI_Indicators'!AD100),0)</f>
        <v>3.136458635</v>
      </c>
      <c r="AG101" s="13">
        <f>VLOOKUP($A101,'2024_PAPI_Indicators'!$A$2:$BL$183,COLUMN('2024_PAPI_Indicators'!AE100),0)</f>
        <v>3.436582565</v>
      </c>
      <c r="AH101" s="13">
        <f>VLOOKUP($A101,'2024_PAPI_Indicators'!$A$2:$BL$183,COLUMN('2024_PAPI_Indicators'!AF100),0)</f>
        <v>3.79471755</v>
      </c>
      <c r="AI101" s="13">
        <f>VLOOKUP($A101,'2024_PAPI_Indicators'!$A$2:$BL$183,COLUMN('2024_PAPI_Indicators'!AG100),0)</f>
        <v>3.850048542</v>
      </c>
      <c r="AJ101" s="13">
        <f>VLOOKUP($A101,'2024_PAPI_Indicators'!$A$2:$BL$183,COLUMN('2024_PAPI_Indicators'!AH100),0)</f>
        <v>3.271546125</v>
      </c>
      <c r="AK101" s="13">
        <f>VLOOKUP($A101,'2024_PAPI_Indicators'!$A$2:$BL$183,COLUMN('2024_PAPI_Indicators'!AI100),0)</f>
        <v>3.467422247</v>
      </c>
      <c r="AL101" s="13">
        <f>VLOOKUP($A101,'2024_PAPI_Indicators'!$A$2:$BL$183,COLUMN('2024_PAPI_Indicators'!AJ100),0)</f>
        <v>2.92936945</v>
      </c>
      <c r="AM101" s="13">
        <f>VLOOKUP($A101,'2024_PAPI_Indicators'!$A$2:$BL$183,COLUMN('2024_PAPI_Indicators'!AK100),0)</f>
        <v>2.614439249</v>
      </c>
      <c r="AN101" s="13">
        <f>VLOOKUP($A101,'2024_PAPI_Indicators'!$A$2:$BL$183,COLUMN('2024_PAPI_Indicators'!AL100),0)</f>
        <v>3.684266567</v>
      </c>
      <c r="AO101" s="13">
        <f>VLOOKUP($A101,'2024_PAPI_Indicators'!$A$2:$BL$183,COLUMN('2024_PAPI_Indicators'!AM100),0)</f>
        <v>3.614741802</v>
      </c>
      <c r="AP101" s="13">
        <f>VLOOKUP($A101,'2024_PAPI_Indicators'!$A$2:$BL$183,COLUMN('2024_PAPI_Indicators'!AN100),0)</f>
        <v>3.891695499</v>
      </c>
      <c r="AQ101" s="13">
        <f>VLOOKUP($A101,'2024_PAPI_Indicators'!$A$2:$BL$183,COLUMN('2024_PAPI_Indicators'!AO100),0)</f>
        <v>3.650845528</v>
      </c>
      <c r="AR101" s="13">
        <f>VLOOKUP($A101,'2024_PAPI_Indicators'!$A$2:$BL$183,COLUMN('2024_PAPI_Indicators'!AP100),0)</f>
        <v>3.001175404</v>
      </c>
      <c r="AS101" s="13">
        <f>VLOOKUP($A101,'2024_PAPI_Indicators'!$A$2:$BL$183,COLUMN('2024_PAPI_Indicators'!AQ100),0)</f>
        <v>3.563929081</v>
      </c>
      <c r="AT101" s="13">
        <f>VLOOKUP($A101,'2024_PAPI_Indicators'!$A$2:$BL$183,COLUMN('2024_PAPI_Indicators'!AR100),0)</f>
        <v>3.203219414</v>
      </c>
      <c r="AU101" s="13">
        <f>VLOOKUP($A101,'2024_PAPI_Indicators'!$A$2:$BL$183,COLUMN('2024_PAPI_Indicators'!AS100),0)</f>
        <v>3.446071148</v>
      </c>
      <c r="AV101" s="13">
        <f>VLOOKUP($A101,'2024_PAPI_Indicators'!$A$2:$BL$183,COLUMN('2024_PAPI_Indicators'!AT100),0)</f>
        <v>3.333091497</v>
      </c>
      <c r="AW101" s="13">
        <f>VLOOKUP($A101,'2024_PAPI_Indicators'!$A$2:$BL$183,COLUMN('2024_PAPI_Indicators'!AU100),0)</f>
        <v>3.835108519</v>
      </c>
      <c r="AX101" s="13">
        <f>VLOOKUP($A101,'2024_PAPI_Indicators'!$A$2:$BL$183,COLUMN('2024_PAPI_Indicators'!AV100),0)</f>
        <v>3.794590712</v>
      </c>
      <c r="AY101" s="13">
        <f>VLOOKUP($A101,'2024_PAPI_Indicators'!$A$2:$BL$183,COLUMN('2024_PAPI_Indicators'!AW100),0)</f>
        <v>3.530469656</v>
      </c>
      <c r="AZ101" s="13">
        <f>VLOOKUP($A101,'2024_PAPI_Indicators'!$A$2:$BL$183,COLUMN('2024_PAPI_Indicators'!AX100),0)</f>
        <v>3.837502241</v>
      </c>
      <c r="BA101" s="13">
        <f>VLOOKUP($A101,'2024_PAPI_Indicators'!$A$2:$BL$183,COLUMN('2024_PAPI_Indicators'!AY100),0)</f>
        <v>3.259702206</v>
      </c>
      <c r="BB101" s="13">
        <f>VLOOKUP($A101,'2024_PAPI_Indicators'!$A$2:$BL$183,COLUMN('2024_PAPI_Indicators'!AZ100),0)</f>
        <v>3.528077602</v>
      </c>
      <c r="BC101" s="14" t="str">
        <f>VLOOKUP($A101,'2024_PAPI_Indicators'!$A$2:$BL$183,COLUMN('2024_PAPI_Indicators'!BA100),0)</f>
        <v/>
      </c>
      <c r="BD101" s="13">
        <f>VLOOKUP($A101,'2024_PAPI_Indicators'!$A$2:$BL$183,COLUMN('2024_PAPI_Indicators'!BB100),0)</f>
        <v>3.009187698</v>
      </c>
      <c r="BE101" s="13">
        <f>VLOOKUP($A101,'2024_PAPI_Indicators'!$A$2:$BL$183,COLUMN('2024_PAPI_Indicators'!BC100),0)</f>
        <v>3.071951628</v>
      </c>
      <c r="BF101" s="13">
        <f>VLOOKUP($A101,'2024_PAPI_Indicators'!$A$2:$BL$183,COLUMN('2024_PAPI_Indicators'!BD100),0)</f>
        <v>3.876073122</v>
      </c>
      <c r="BG101" s="13">
        <f>VLOOKUP($A101,'2024_PAPI_Indicators'!$A$2:$BL$183,COLUMN('2024_PAPI_Indicators'!BE100),0)</f>
        <v>3.808787584</v>
      </c>
      <c r="BH101" s="13">
        <f>VLOOKUP($A101,'2024_PAPI_Indicators'!$A$2:$BL$183,COLUMN('2024_PAPI_Indicators'!BF100),0)</f>
        <v>3.745449543</v>
      </c>
      <c r="BI101" s="13">
        <f>VLOOKUP($A101,'2024_PAPI_Indicators'!$A$2:$BL$183,COLUMN('2024_PAPI_Indicators'!BG100),0)</f>
        <v>3.734613657</v>
      </c>
      <c r="BJ101" s="13">
        <f>VLOOKUP($A101,'2024_PAPI_Indicators'!$A$2:$BL$183,COLUMN('2024_PAPI_Indicators'!BH100),0)</f>
        <v>3.573007345</v>
      </c>
      <c r="BK101" s="13">
        <f>VLOOKUP($A101,'2024_PAPI_Indicators'!$A$2:$BL$183,COLUMN('2024_PAPI_Indicators'!BI100),0)</f>
        <v>3.775120258</v>
      </c>
      <c r="BL101" s="13">
        <f>VLOOKUP($A101,'2024_PAPI_Indicators'!$A$2:$BL$183,COLUMN('2024_PAPI_Indicators'!BJ100),0)</f>
        <v>3.879852772</v>
      </c>
      <c r="BM101" s="13">
        <f>VLOOKUP($A101,'2024_PAPI_Indicators'!$A$2:$BL$183,COLUMN('2024_PAPI_Indicators'!BK100),0)</f>
        <v>3.692640781</v>
      </c>
      <c r="BN101" s="13">
        <f>VLOOKUP($A101,'2024_PAPI_Indicators'!$A$2:$BL$183,COLUMN('2024_PAPI_Indicators'!BL100),0)</f>
        <v>3.825732708</v>
      </c>
      <c r="BO101" s="11"/>
      <c r="BP101" s="11"/>
      <c r="BQ101" s="11"/>
      <c r="BR101" s="11"/>
      <c r="BS101" s="11"/>
    </row>
    <row r="102" ht="13.5" customHeight="1">
      <c r="A102" s="11" t="s">
        <v>276</v>
      </c>
      <c r="B102" s="11" t="s">
        <v>264</v>
      </c>
      <c r="C102" s="12" t="s">
        <v>265</v>
      </c>
      <c r="D102" s="13">
        <f>VLOOKUP($A102,'2024_PAPI_Indicators'!$A$2:$BL$183,COLUMN('2024_PAPI_Indicators'!B101),0)</f>
        <v>3.727074862</v>
      </c>
      <c r="E102" s="13">
        <f>VLOOKUP($A102,'2024_PAPI_Indicators'!$A$2:$BL$183,COLUMN('2024_PAPI_Indicators'!C101),0)</f>
        <v>3.629168272</v>
      </c>
      <c r="F102" s="13">
        <f>VLOOKUP($A102,'2024_PAPI_Indicators'!$A$2:$BL$183,COLUMN('2024_PAPI_Indicators'!D101),0)</f>
        <v>3.679217577</v>
      </c>
      <c r="G102" s="13">
        <f>VLOOKUP($A102,'2024_PAPI_Indicators'!$A$2:$BL$183,COLUMN('2024_PAPI_Indicators'!E101),0)</f>
        <v>3.801835775</v>
      </c>
      <c r="H102" s="13">
        <f>VLOOKUP($A102,'2024_PAPI_Indicators'!$A$2:$BL$183,COLUMN('2024_PAPI_Indicators'!F101),0)</f>
        <v>3.552942991</v>
      </c>
      <c r="I102" s="13">
        <f>VLOOKUP($A102,'2024_PAPI_Indicators'!$A$2:$BL$183,COLUMN('2024_PAPI_Indicators'!G101),0)</f>
        <v>3.517273664</v>
      </c>
      <c r="J102" s="13">
        <f>VLOOKUP($A102,'2024_PAPI_Indicators'!$A$2:$BL$183,COLUMN('2024_PAPI_Indicators'!H101),0)</f>
        <v>3.498924494</v>
      </c>
      <c r="K102" s="13">
        <f>VLOOKUP($A102,'2024_PAPI_Indicators'!$A$2:$BL$183,COLUMN('2024_PAPI_Indicators'!I101),0)</f>
        <v>3.65950489</v>
      </c>
      <c r="L102" s="13">
        <f>VLOOKUP($A102,'2024_PAPI_Indicators'!$A$2:$BL$183,COLUMN('2024_PAPI_Indicators'!J101),0)</f>
        <v>3.708935976</v>
      </c>
      <c r="M102" s="13">
        <f>VLOOKUP($A102,'2024_PAPI_Indicators'!$A$2:$BL$183,COLUMN('2024_PAPI_Indicators'!K101),0)</f>
        <v>3.819525719</v>
      </c>
      <c r="N102" s="13">
        <f>VLOOKUP($A102,'2024_PAPI_Indicators'!$A$2:$BL$183,COLUMN('2024_PAPI_Indicators'!L101),0)</f>
        <v>3.637362003</v>
      </c>
      <c r="O102" s="13">
        <f>VLOOKUP($A102,'2024_PAPI_Indicators'!$A$2:$BL$183,COLUMN('2024_PAPI_Indicators'!M101),0)</f>
        <v>3.938346624</v>
      </c>
      <c r="P102" s="13">
        <f>VLOOKUP($A102,'2024_PAPI_Indicators'!$A$2:$BL$183,COLUMN('2024_PAPI_Indicators'!N101),0)</f>
        <v>4.29873991</v>
      </c>
      <c r="Q102" s="13">
        <f>VLOOKUP($A102,'2024_PAPI_Indicators'!$A$2:$BL$183,COLUMN('2024_PAPI_Indicators'!O101),0)</f>
        <v>4.007050037</v>
      </c>
      <c r="R102" s="13">
        <f>VLOOKUP($A102,'2024_PAPI_Indicators'!$A$2:$BL$183,COLUMN('2024_PAPI_Indicators'!P101),0)</f>
        <v>3.783846617</v>
      </c>
      <c r="S102" s="13">
        <f>VLOOKUP($A102,'2024_PAPI_Indicators'!$A$2:$BL$183,COLUMN('2024_PAPI_Indicators'!Q101),0)</f>
        <v>3.428682566</v>
      </c>
      <c r="T102" s="14" t="str">
        <f>VLOOKUP($A102,'2024_PAPI_Indicators'!$A$2:$BL$183,COLUMN('2024_PAPI_Indicators'!R101),0)</f>
        <v/>
      </c>
      <c r="U102" s="13">
        <f>VLOOKUP($A102,'2024_PAPI_Indicators'!$A$2:$BL$183,COLUMN('2024_PAPI_Indicators'!S101),0)</f>
        <v>4.082359791</v>
      </c>
      <c r="V102" s="13">
        <f>VLOOKUP($A102,'2024_PAPI_Indicators'!$A$2:$BL$183,COLUMN('2024_PAPI_Indicators'!T101),0)</f>
        <v>3.617763042</v>
      </c>
      <c r="W102" s="13">
        <f>VLOOKUP($A102,'2024_PAPI_Indicators'!$A$2:$BL$183,COLUMN('2024_PAPI_Indicators'!U101),0)</f>
        <v>3.718252897</v>
      </c>
      <c r="X102" s="13">
        <f>VLOOKUP($A102,'2024_PAPI_Indicators'!$A$2:$BL$183,COLUMN('2024_PAPI_Indicators'!V101),0)</f>
        <v>3.650767565</v>
      </c>
      <c r="Y102" s="13">
        <f>VLOOKUP($A102,'2024_PAPI_Indicators'!$A$2:$BL$183,COLUMN('2024_PAPI_Indicators'!W101),0)</f>
        <v>3.613203049</v>
      </c>
      <c r="Z102" s="13">
        <f>VLOOKUP($A102,'2024_PAPI_Indicators'!$A$2:$BL$183,COLUMN('2024_PAPI_Indicators'!X101),0)</f>
        <v>3.663341761</v>
      </c>
      <c r="AA102" s="13">
        <f>VLOOKUP($A102,'2024_PAPI_Indicators'!$A$2:$BL$183,COLUMN('2024_PAPI_Indicators'!Y101),0)</f>
        <v>3.802158117</v>
      </c>
      <c r="AB102" s="13">
        <f>VLOOKUP($A102,'2024_PAPI_Indicators'!$A$2:$BL$183,COLUMN('2024_PAPI_Indicators'!Z101),0)</f>
        <v>3.61341548</v>
      </c>
      <c r="AC102" s="13">
        <f>VLOOKUP($A102,'2024_PAPI_Indicators'!$A$2:$BL$183,COLUMN('2024_PAPI_Indicators'!AA101),0)</f>
        <v>3.756676435</v>
      </c>
      <c r="AD102" s="13">
        <f>VLOOKUP($A102,'2024_PAPI_Indicators'!$A$2:$BL$183,COLUMN('2024_PAPI_Indicators'!AB101),0)</f>
        <v>3.766259193</v>
      </c>
      <c r="AE102" s="13">
        <f>VLOOKUP($A102,'2024_PAPI_Indicators'!$A$2:$BL$183,COLUMN('2024_PAPI_Indicators'!AC101),0)</f>
        <v>3.910121918</v>
      </c>
      <c r="AF102" s="13">
        <f>VLOOKUP($A102,'2024_PAPI_Indicators'!$A$2:$BL$183,COLUMN('2024_PAPI_Indicators'!AD101),0)</f>
        <v>2.982697964</v>
      </c>
      <c r="AG102" s="13">
        <f>VLOOKUP($A102,'2024_PAPI_Indicators'!$A$2:$BL$183,COLUMN('2024_PAPI_Indicators'!AE101),0)</f>
        <v>4.081886292</v>
      </c>
      <c r="AH102" s="13">
        <f>VLOOKUP($A102,'2024_PAPI_Indicators'!$A$2:$BL$183,COLUMN('2024_PAPI_Indicators'!AF101),0)</f>
        <v>3.957185745</v>
      </c>
      <c r="AI102" s="13">
        <f>VLOOKUP($A102,'2024_PAPI_Indicators'!$A$2:$BL$183,COLUMN('2024_PAPI_Indicators'!AG101),0)</f>
        <v>3.872418165</v>
      </c>
      <c r="AJ102" s="13">
        <f>VLOOKUP($A102,'2024_PAPI_Indicators'!$A$2:$BL$183,COLUMN('2024_PAPI_Indicators'!AH101),0)</f>
        <v>3.319986582</v>
      </c>
      <c r="AK102" s="13">
        <f>VLOOKUP($A102,'2024_PAPI_Indicators'!$A$2:$BL$183,COLUMN('2024_PAPI_Indicators'!AI101),0)</f>
        <v>3.75</v>
      </c>
      <c r="AL102" s="13">
        <f>VLOOKUP($A102,'2024_PAPI_Indicators'!$A$2:$BL$183,COLUMN('2024_PAPI_Indicators'!AJ101),0)</f>
        <v>3.209036827</v>
      </c>
      <c r="AM102" s="13">
        <f>VLOOKUP($A102,'2024_PAPI_Indicators'!$A$2:$BL$183,COLUMN('2024_PAPI_Indicators'!AK101),0)</f>
        <v>3.150488853</v>
      </c>
      <c r="AN102" s="13">
        <f>VLOOKUP($A102,'2024_PAPI_Indicators'!$A$2:$BL$183,COLUMN('2024_PAPI_Indicators'!AL101),0)</f>
        <v>3.880084991</v>
      </c>
      <c r="AO102" s="13">
        <f>VLOOKUP($A102,'2024_PAPI_Indicators'!$A$2:$BL$183,COLUMN('2024_PAPI_Indicators'!AM101),0)</f>
        <v>4.323449612</v>
      </c>
      <c r="AP102" s="13">
        <f>VLOOKUP($A102,'2024_PAPI_Indicators'!$A$2:$BL$183,COLUMN('2024_PAPI_Indicators'!AN101),0)</f>
        <v>4.223825932</v>
      </c>
      <c r="AQ102" s="13">
        <f>VLOOKUP($A102,'2024_PAPI_Indicators'!$A$2:$BL$183,COLUMN('2024_PAPI_Indicators'!AO101),0)</f>
        <v>3.845243931</v>
      </c>
      <c r="AR102" s="13">
        <f>VLOOKUP($A102,'2024_PAPI_Indicators'!$A$2:$BL$183,COLUMN('2024_PAPI_Indicators'!AP101),0)</f>
        <v>3.050616264</v>
      </c>
      <c r="AS102" s="13">
        <f>VLOOKUP($A102,'2024_PAPI_Indicators'!$A$2:$BL$183,COLUMN('2024_PAPI_Indicators'!AQ101),0)</f>
        <v>3.877735376</v>
      </c>
      <c r="AT102" s="13">
        <f>VLOOKUP($A102,'2024_PAPI_Indicators'!$A$2:$BL$183,COLUMN('2024_PAPI_Indicators'!AR101),0)</f>
        <v>3.834417582</v>
      </c>
      <c r="AU102" s="13">
        <f>VLOOKUP($A102,'2024_PAPI_Indicators'!$A$2:$BL$183,COLUMN('2024_PAPI_Indicators'!AS101),0)</f>
        <v>3.30640173</v>
      </c>
      <c r="AV102" s="13">
        <f>VLOOKUP($A102,'2024_PAPI_Indicators'!$A$2:$BL$183,COLUMN('2024_PAPI_Indicators'!AT101),0)</f>
        <v>3.694182634</v>
      </c>
      <c r="AW102" s="13">
        <f>VLOOKUP($A102,'2024_PAPI_Indicators'!$A$2:$BL$183,COLUMN('2024_PAPI_Indicators'!AU101),0)</f>
        <v>4.359425068</v>
      </c>
      <c r="AX102" s="13">
        <f>VLOOKUP($A102,'2024_PAPI_Indicators'!$A$2:$BL$183,COLUMN('2024_PAPI_Indicators'!AV101),0)</f>
        <v>4.282386303</v>
      </c>
      <c r="AY102" s="13">
        <f>VLOOKUP($A102,'2024_PAPI_Indicators'!$A$2:$BL$183,COLUMN('2024_PAPI_Indicators'!AW101),0)</f>
        <v>4.162887096</v>
      </c>
      <c r="AZ102" s="13">
        <f>VLOOKUP($A102,'2024_PAPI_Indicators'!$A$2:$BL$183,COLUMN('2024_PAPI_Indicators'!AX101),0)</f>
        <v>4.195277691</v>
      </c>
      <c r="BA102" s="13">
        <f>VLOOKUP($A102,'2024_PAPI_Indicators'!$A$2:$BL$183,COLUMN('2024_PAPI_Indicators'!AY101),0)</f>
        <v>3.753098726</v>
      </c>
      <c r="BB102" s="13">
        <f>VLOOKUP($A102,'2024_PAPI_Indicators'!$A$2:$BL$183,COLUMN('2024_PAPI_Indicators'!AZ101),0)</f>
        <v>4.014752388</v>
      </c>
      <c r="BC102" s="14" t="str">
        <f>VLOOKUP($A102,'2024_PAPI_Indicators'!$A$2:$BL$183,COLUMN('2024_PAPI_Indicators'!BA101),0)</f>
        <v/>
      </c>
      <c r="BD102" s="13">
        <f>VLOOKUP($A102,'2024_PAPI_Indicators'!$A$2:$BL$183,COLUMN('2024_PAPI_Indicators'!BB101),0)</f>
        <v>4.020102024</v>
      </c>
      <c r="BE102" s="13">
        <f>VLOOKUP($A102,'2024_PAPI_Indicators'!$A$2:$BL$183,COLUMN('2024_PAPI_Indicators'!BC101),0)</f>
        <v>3.905708075</v>
      </c>
      <c r="BF102" s="13">
        <f>VLOOKUP($A102,'2024_PAPI_Indicators'!$A$2:$BL$183,COLUMN('2024_PAPI_Indicators'!BD101),0)</f>
        <v>4.13702774</v>
      </c>
      <c r="BG102" s="13">
        <f>VLOOKUP($A102,'2024_PAPI_Indicators'!$A$2:$BL$183,COLUMN('2024_PAPI_Indicators'!BE101),0)</f>
        <v>4.340656281</v>
      </c>
      <c r="BH102" s="13">
        <f>VLOOKUP($A102,'2024_PAPI_Indicators'!$A$2:$BL$183,COLUMN('2024_PAPI_Indicators'!BF101),0)</f>
        <v>4.383648872</v>
      </c>
      <c r="BI102" s="13">
        <f>VLOOKUP($A102,'2024_PAPI_Indicators'!$A$2:$BL$183,COLUMN('2024_PAPI_Indicators'!BG101),0)</f>
        <v>3.924996138</v>
      </c>
      <c r="BJ102" s="13">
        <f>VLOOKUP($A102,'2024_PAPI_Indicators'!$A$2:$BL$183,COLUMN('2024_PAPI_Indicators'!BH101),0)</f>
        <v>3.946739197</v>
      </c>
      <c r="BK102" s="13">
        <f>VLOOKUP($A102,'2024_PAPI_Indicators'!$A$2:$BL$183,COLUMN('2024_PAPI_Indicators'!BI101),0)</f>
        <v>4.609997272</v>
      </c>
      <c r="BL102" s="13">
        <f>VLOOKUP($A102,'2024_PAPI_Indicators'!$A$2:$BL$183,COLUMN('2024_PAPI_Indicators'!BJ101),0)</f>
        <v>4.548427105</v>
      </c>
      <c r="BM102" s="13">
        <f>VLOOKUP($A102,'2024_PAPI_Indicators'!$A$2:$BL$183,COLUMN('2024_PAPI_Indicators'!BK101),0)</f>
        <v>3.956657887</v>
      </c>
      <c r="BN102" s="13">
        <f>VLOOKUP($A102,'2024_PAPI_Indicators'!$A$2:$BL$183,COLUMN('2024_PAPI_Indicators'!BL101),0)</f>
        <v>4.204153061</v>
      </c>
      <c r="BO102" s="11"/>
      <c r="BP102" s="11"/>
      <c r="BQ102" s="11"/>
      <c r="BR102" s="11"/>
      <c r="BS102" s="11"/>
    </row>
    <row r="103" ht="13.5" customHeight="1">
      <c r="A103" s="19" t="s">
        <v>277</v>
      </c>
      <c r="B103" s="19" t="s">
        <v>278</v>
      </c>
      <c r="C103" s="20" t="s">
        <v>181</v>
      </c>
      <c r="D103" s="21">
        <f>VLOOKUP($A103,'2024_PAPI_Indicators'!$A$2:$BL$183,COLUMN('2024_PAPI_Indicators'!B102),0)</f>
        <v>2.444528341</v>
      </c>
      <c r="E103" s="21">
        <f>VLOOKUP($A103,'2024_PAPI_Indicators'!$A$2:$BL$183,COLUMN('2024_PAPI_Indicators'!C102),0)</f>
        <v>2.413377523</v>
      </c>
      <c r="F103" s="21">
        <f>VLOOKUP($A103,'2024_PAPI_Indicators'!$A$2:$BL$183,COLUMN('2024_PAPI_Indicators'!D102),0)</f>
        <v>2.351377964</v>
      </c>
      <c r="G103" s="21">
        <f>VLOOKUP($A103,'2024_PAPI_Indicators'!$A$2:$BL$183,COLUMN('2024_PAPI_Indicators'!E102),0)</f>
        <v>2.508238792</v>
      </c>
      <c r="H103" s="21">
        <f>VLOOKUP($A103,'2024_PAPI_Indicators'!$A$2:$BL$183,COLUMN('2024_PAPI_Indicators'!F102),0)</f>
        <v>2.396277666</v>
      </c>
      <c r="I103" s="21">
        <f>VLOOKUP($A103,'2024_PAPI_Indicators'!$A$2:$BL$183,COLUMN('2024_PAPI_Indicators'!G102),0)</f>
        <v>2.286005974</v>
      </c>
      <c r="J103" s="21">
        <f>VLOOKUP($A103,'2024_PAPI_Indicators'!$A$2:$BL$183,COLUMN('2024_PAPI_Indicators'!H102),0)</f>
        <v>2.407139301</v>
      </c>
      <c r="K103" s="21">
        <f>VLOOKUP($A103,'2024_PAPI_Indicators'!$A$2:$BL$183,COLUMN('2024_PAPI_Indicators'!I102),0)</f>
        <v>2.352231979</v>
      </c>
      <c r="L103" s="21">
        <f>VLOOKUP($A103,'2024_PAPI_Indicators'!$A$2:$BL$183,COLUMN('2024_PAPI_Indicators'!J102),0)</f>
        <v>2.462162256</v>
      </c>
      <c r="M103" s="21">
        <f>VLOOKUP($A103,'2024_PAPI_Indicators'!$A$2:$BL$183,COLUMN('2024_PAPI_Indicators'!K102),0)</f>
        <v>2.446031094</v>
      </c>
      <c r="N103" s="21">
        <f>VLOOKUP($A103,'2024_PAPI_Indicators'!$A$2:$BL$183,COLUMN('2024_PAPI_Indicators'!L102),0)</f>
        <v>2.363774776</v>
      </c>
      <c r="O103" s="21">
        <f>VLOOKUP($A103,'2024_PAPI_Indicators'!$A$2:$BL$183,COLUMN('2024_PAPI_Indicators'!M102),0)</f>
        <v>2.420039654</v>
      </c>
      <c r="P103" s="21">
        <f>VLOOKUP($A103,'2024_PAPI_Indicators'!$A$2:$BL$183,COLUMN('2024_PAPI_Indicators'!N102),0)</f>
        <v>2.414762735</v>
      </c>
      <c r="Q103" s="21">
        <f>VLOOKUP($A103,'2024_PAPI_Indicators'!$A$2:$BL$183,COLUMN('2024_PAPI_Indicators'!O102),0)</f>
        <v>2.53006649</v>
      </c>
      <c r="R103" s="21">
        <f>VLOOKUP($A103,'2024_PAPI_Indicators'!$A$2:$BL$183,COLUMN('2024_PAPI_Indicators'!P102),0)</f>
        <v>2.466738462</v>
      </c>
      <c r="S103" s="21">
        <f>VLOOKUP($A103,'2024_PAPI_Indicators'!$A$2:$BL$183,COLUMN('2024_PAPI_Indicators'!Q102),0)</f>
        <v>2.541335583</v>
      </c>
      <c r="T103" s="22" t="str">
        <f>VLOOKUP($A103,'2024_PAPI_Indicators'!$A$2:$BL$183,COLUMN('2024_PAPI_Indicators'!R102),0)</f>
        <v/>
      </c>
      <c r="U103" s="21">
        <f>VLOOKUP($A103,'2024_PAPI_Indicators'!$A$2:$BL$183,COLUMN('2024_PAPI_Indicators'!S102),0)</f>
        <v>2.581315517</v>
      </c>
      <c r="V103" s="21">
        <f>VLOOKUP($A103,'2024_PAPI_Indicators'!$A$2:$BL$183,COLUMN('2024_PAPI_Indicators'!T102),0)</f>
        <v>2.551168203</v>
      </c>
      <c r="W103" s="21">
        <f>VLOOKUP($A103,'2024_PAPI_Indicators'!$A$2:$BL$183,COLUMN('2024_PAPI_Indicators'!U102),0)</f>
        <v>2.43196249</v>
      </c>
      <c r="X103" s="21">
        <f>VLOOKUP($A103,'2024_PAPI_Indicators'!$A$2:$BL$183,COLUMN('2024_PAPI_Indicators'!V102),0)</f>
        <v>2.451863527</v>
      </c>
      <c r="Y103" s="21">
        <f>VLOOKUP($A103,'2024_PAPI_Indicators'!$A$2:$BL$183,COLUMN('2024_PAPI_Indicators'!W102),0)</f>
        <v>2.476546764</v>
      </c>
      <c r="Z103" s="21">
        <f>VLOOKUP($A103,'2024_PAPI_Indicators'!$A$2:$BL$183,COLUMN('2024_PAPI_Indicators'!X102),0)</f>
        <v>2.507103443</v>
      </c>
      <c r="AA103" s="21">
        <f>VLOOKUP($A103,'2024_PAPI_Indicators'!$A$2:$BL$183,COLUMN('2024_PAPI_Indicators'!Y102),0)</f>
        <v>2.583182335</v>
      </c>
      <c r="AB103" s="21">
        <f>VLOOKUP($A103,'2024_PAPI_Indicators'!$A$2:$BL$183,COLUMN('2024_PAPI_Indicators'!Z102),0)</f>
        <v>2.537779808</v>
      </c>
      <c r="AC103" s="21">
        <f>VLOOKUP($A103,'2024_PAPI_Indicators'!$A$2:$BL$183,COLUMN('2024_PAPI_Indicators'!AA102),0)</f>
        <v>2.513991117</v>
      </c>
      <c r="AD103" s="21">
        <f>VLOOKUP($A103,'2024_PAPI_Indicators'!$A$2:$BL$183,COLUMN('2024_PAPI_Indicators'!AB102),0)</f>
        <v>2.512916565</v>
      </c>
      <c r="AE103" s="21">
        <f>VLOOKUP($A103,'2024_PAPI_Indicators'!$A$2:$BL$183,COLUMN('2024_PAPI_Indicators'!AC102),0)</f>
        <v>2.482048988</v>
      </c>
      <c r="AF103" s="21">
        <f>VLOOKUP($A103,'2024_PAPI_Indicators'!$A$2:$BL$183,COLUMN('2024_PAPI_Indicators'!AD102),0)</f>
        <v>2.395310879</v>
      </c>
      <c r="AG103" s="21">
        <f>VLOOKUP($A103,'2024_PAPI_Indicators'!$A$2:$BL$183,COLUMN('2024_PAPI_Indicators'!AE102),0)</f>
        <v>2.503928185</v>
      </c>
      <c r="AH103" s="21">
        <f>VLOOKUP($A103,'2024_PAPI_Indicators'!$A$2:$BL$183,COLUMN('2024_PAPI_Indicators'!AF102),0)</f>
        <v>2.513920307</v>
      </c>
      <c r="AI103" s="21">
        <f>VLOOKUP($A103,'2024_PAPI_Indicators'!$A$2:$BL$183,COLUMN('2024_PAPI_Indicators'!AG102),0)</f>
        <v>2.497569799</v>
      </c>
      <c r="AJ103" s="21">
        <f>VLOOKUP($A103,'2024_PAPI_Indicators'!$A$2:$BL$183,COLUMN('2024_PAPI_Indicators'!AH102),0)</f>
        <v>2.524137974</v>
      </c>
      <c r="AK103" s="21">
        <f>VLOOKUP($A103,'2024_PAPI_Indicators'!$A$2:$BL$183,COLUMN('2024_PAPI_Indicators'!AI102),0)</f>
        <v>2.456112862</v>
      </c>
      <c r="AL103" s="21">
        <f>VLOOKUP($A103,'2024_PAPI_Indicators'!$A$2:$BL$183,COLUMN('2024_PAPI_Indicators'!AJ102),0)</f>
        <v>2.477203369</v>
      </c>
      <c r="AM103" s="21">
        <f>VLOOKUP($A103,'2024_PAPI_Indicators'!$A$2:$BL$183,COLUMN('2024_PAPI_Indicators'!AK102),0)</f>
        <v>2.521725655</v>
      </c>
      <c r="AN103" s="21">
        <f>VLOOKUP($A103,'2024_PAPI_Indicators'!$A$2:$BL$183,COLUMN('2024_PAPI_Indicators'!AL102),0)</f>
        <v>2.359118223</v>
      </c>
      <c r="AO103" s="21">
        <f>VLOOKUP($A103,'2024_PAPI_Indicators'!$A$2:$BL$183,COLUMN('2024_PAPI_Indicators'!AM102),0)</f>
        <v>2.550360203</v>
      </c>
      <c r="AP103" s="21">
        <f>VLOOKUP($A103,'2024_PAPI_Indicators'!$A$2:$BL$183,COLUMN('2024_PAPI_Indicators'!AN102),0)</f>
        <v>2.505189896</v>
      </c>
      <c r="AQ103" s="21">
        <f>VLOOKUP($A103,'2024_PAPI_Indicators'!$A$2:$BL$183,COLUMN('2024_PAPI_Indicators'!AO102),0)</f>
        <v>2.422838688</v>
      </c>
      <c r="AR103" s="21">
        <f>VLOOKUP($A103,'2024_PAPI_Indicators'!$A$2:$BL$183,COLUMN('2024_PAPI_Indicators'!AP102),0)</f>
        <v>2.428048134</v>
      </c>
      <c r="AS103" s="21">
        <f>VLOOKUP($A103,'2024_PAPI_Indicators'!$A$2:$BL$183,COLUMN('2024_PAPI_Indicators'!AQ102),0)</f>
        <v>2.47160244</v>
      </c>
      <c r="AT103" s="21">
        <f>VLOOKUP($A103,'2024_PAPI_Indicators'!$A$2:$BL$183,COLUMN('2024_PAPI_Indicators'!AR102),0)</f>
        <v>2.443060637</v>
      </c>
      <c r="AU103" s="21">
        <f>VLOOKUP($A103,'2024_PAPI_Indicators'!$A$2:$BL$183,COLUMN('2024_PAPI_Indicators'!AS102),0)</f>
        <v>2.394795656</v>
      </c>
      <c r="AV103" s="21">
        <f>VLOOKUP($A103,'2024_PAPI_Indicators'!$A$2:$BL$183,COLUMN('2024_PAPI_Indicators'!AT102),0)</f>
        <v>2.431428432</v>
      </c>
      <c r="AW103" s="21">
        <f>VLOOKUP($A103,'2024_PAPI_Indicators'!$A$2:$BL$183,COLUMN('2024_PAPI_Indicators'!AU102),0)</f>
        <v>2.53043437</v>
      </c>
      <c r="AX103" s="21">
        <f>VLOOKUP($A103,'2024_PAPI_Indicators'!$A$2:$BL$183,COLUMN('2024_PAPI_Indicators'!AV102),0)</f>
        <v>2.449057341</v>
      </c>
      <c r="AY103" s="21">
        <f>VLOOKUP($A103,'2024_PAPI_Indicators'!$A$2:$BL$183,COLUMN('2024_PAPI_Indicators'!AW102),0)</f>
        <v>2.447048426</v>
      </c>
      <c r="AZ103" s="21">
        <f>VLOOKUP($A103,'2024_PAPI_Indicators'!$A$2:$BL$183,COLUMN('2024_PAPI_Indicators'!AX102),0)</f>
        <v>2.573477983</v>
      </c>
      <c r="BA103" s="21">
        <f>VLOOKUP($A103,'2024_PAPI_Indicators'!$A$2:$BL$183,COLUMN('2024_PAPI_Indicators'!AY102),0)</f>
        <v>2.403057337</v>
      </c>
      <c r="BB103" s="21">
        <f>VLOOKUP($A103,'2024_PAPI_Indicators'!$A$2:$BL$183,COLUMN('2024_PAPI_Indicators'!AZ102),0)</f>
        <v>2.410972118</v>
      </c>
      <c r="BC103" s="22" t="str">
        <f>VLOOKUP($A103,'2024_PAPI_Indicators'!$A$2:$BL$183,COLUMN('2024_PAPI_Indicators'!BA102),0)</f>
        <v/>
      </c>
      <c r="BD103" s="21">
        <f>VLOOKUP($A103,'2024_PAPI_Indicators'!$A$2:$BL$183,COLUMN('2024_PAPI_Indicators'!BB102),0)</f>
        <v>2.424257517</v>
      </c>
      <c r="BE103" s="21">
        <f>VLOOKUP($A103,'2024_PAPI_Indicators'!$A$2:$BL$183,COLUMN('2024_PAPI_Indicators'!BC102),0)</f>
        <v>2.364991665</v>
      </c>
      <c r="BF103" s="21">
        <f>VLOOKUP($A103,'2024_PAPI_Indicators'!$A$2:$BL$183,COLUMN('2024_PAPI_Indicators'!BD102),0)</f>
        <v>2.43268919</v>
      </c>
      <c r="BG103" s="21">
        <f>VLOOKUP($A103,'2024_PAPI_Indicators'!$A$2:$BL$183,COLUMN('2024_PAPI_Indicators'!BE102),0)</f>
        <v>2.548664093</v>
      </c>
      <c r="BH103" s="21">
        <f>VLOOKUP($A103,'2024_PAPI_Indicators'!$A$2:$BL$183,COLUMN('2024_PAPI_Indicators'!BF102),0)</f>
        <v>2.461856842</v>
      </c>
      <c r="BI103" s="21">
        <f>VLOOKUP($A103,'2024_PAPI_Indicators'!$A$2:$BL$183,COLUMN('2024_PAPI_Indicators'!BG102),0)</f>
        <v>2.417725801</v>
      </c>
      <c r="BJ103" s="21">
        <f>VLOOKUP($A103,'2024_PAPI_Indicators'!$A$2:$BL$183,COLUMN('2024_PAPI_Indicators'!BH102),0)</f>
        <v>2.434453011</v>
      </c>
      <c r="BK103" s="21">
        <f>VLOOKUP($A103,'2024_PAPI_Indicators'!$A$2:$BL$183,COLUMN('2024_PAPI_Indicators'!BI102),0)</f>
        <v>2.484809875</v>
      </c>
      <c r="BL103" s="21">
        <f>VLOOKUP($A103,'2024_PAPI_Indicators'!$A$2:$BL$183,COLUMN('2024_PAPI_Indicators'!BJ102),0)</f>
        <v>2.435027122</v>
      </c>
      <c r="BM103" s="21">
        <f>VLOOKUP($A103,'2024_PAPI_Indicators'!$A$2:$BL$183,COLUMN('2024_PAPI_Indicators'!BK102),0)</f>
        <v>2.48604846</v>
      </c>
      <c r="BN103" s="21">
        <f>VLOOKUP($A103,'2024_PAPI_Indicators'!$A$2:$BL$183,COLUMN('2024_PAPI_Indicators'!BL102),0)</f>
        <v>2.508237839</v>
      </c>
      <c r="BO103" s="23"/>
      <c r="BP103" s="23"/>
      <c r="BQ103" s="23"/>
      <c r="BR103" s="23"/>
      <c r="BS103" s="23"/>
    </row>
    <row r="104" ht="13.5" customHeight="1">
      <c r="A104" s="11" t="s">
        <v>279</v>
      </c>
      <c r="B104" s="11" t="s">
        <v>280</v>
      </c>
      <c r="C104" s="12" t="s">
        <v>83</v>
      </c>
      <c r="D104" s="24">
        <f>VLOOKUP($A104,'2024_PAPI_Indicators'!$A$2:$BL$183,COLUMN('2024_PAPI_Indicators'!B103),0)</f>
        <v>0.1266494989</v>
      </c>
      <c r="E104" s="24">
        <f>VLOOKUP($A104,'2024_PAPI_Indicators'!$A$2:$BL$183,COLUMN('2024_PAPI_Indicators'!C103),0)</f>
        <v>0.2502954602</v>
      </c>
      <c r="F104" s="24">
        <f>VLOOKUP($A104,'2024_PAPI_Indicators'!$A$2:$BL$183,COLUMN('2024_PAPI_Indicators'!D103),0)</f>
        <v>0.2278427929</v>
      </c>
      <c r="G104" s="24">
        <f>VLOOKUP($A104,'2024_PAPI_Indicators'!$A$2:$BL$183,COLUMN('2024_PAPI_Indicators'!E103),0)</f>
        <v>0.1708631963</v>
      </c>
      <c r="H104" s="24">
        <f>VLOOKUP($A104,'2024_PAPI_Indicators'!$A$2:$BL$183,COLUMN('2024_PAPI_Indicators'!F103),0)</f>
        <v>0.1906914413</v>
      </c>
      <c r="I104" s="24">
        <f>VLOOKUP($A104,'2024_PAPI_Indicators'!$A$2:$BL$183,COLUMN('2024_PAPI_Indicators'!G103),0)</f>
        <v>0.2225986123</v>
      </c>
      <c r="J104" s="24">
        <f>VLOOKUP($A104,'2024_PAPI_Indicators'!$A$2:$BL$183,COLUMN('2024_PAPI_Indicators'!H103),0)</f>
        <v>0.3119106591</v>
      </c>
      <c r="K104" s="24">
        <f>VLOOKUP($A104,'2024_PAPI_Indicators'!$A$2:$BL$183,COLUMN('2024_PAPI_Indicators'!I103),0)</f>
        <v>0.178990379</v>
      </c>
      <c r="L104" s="24">
        <f>VLOOKUP($A104,'2024_PAPI_Indicators'!$A$2:$BL$183,COLUMN('2024_PAPI_Indicators'!J103),0)</f>
        <v>0.195403412</v>
      </c>
      <c r="M104" s="24">
        <f>VLOOKUP($A104,'2024_PAPI_Indicators'!$A$2:$BL$183,COLUMN('2024_PAPI_Indicators'!K103),0)</f>
        <v>0.2688153982</v>
      </c>
      <c r="N104" s="24">
        <f>VLOOKUP($A104,'2024_PAPI_Indicators'!$A$2:$BL$183,COLUMN('2024_PAPI_Indicators'!L103),0)</f>
        <v>0.2042777538</v>
      </c>
      <c r="O104" s="24">
        <f>VLOOKUP($A104,'2024_PAPI_Indicators'!$A$2:$BL$183,COLUMN('2024_PAPI_Indicators'!M103),0)</f>
        <v>0.2181846946</v>
      </c>
      <c r="P104" s="24">
        <f>VLOOKUP($A104,'2024_PAPI_Indicators'!$A$2:$BL$183,COLUMN('2024_PAPI_Indicators'!N103),0)</f>
        <v>0.1359650046</v>
      </c>
      <c r="Q104" s="24">
        <f>VLOOKUP($A104,'2024_PAPI_Indicators'!$A$2:$BL$183,COLUMN('2024_PAPI_Indicators'!O103),0)</f>
        <v>0.1361048818</v>
      </c>
      <c r="R104" s="24">
        <f>VLOOKUP($A104,'2024_PAPI_Indicators'!$A$2:$BL$183,COLUMN('2024_PAPI_Indicators'!P103),0)</f>
        <v>0.1637501717</v>
      </c>
      <c r="S104" s="24">
        <f>VLOOKUP($A104,'2024_PAPI_Indicators'!$A$2:$BL$183,COLUMN('2024_PAPI_Indicators'!Q103),0)</f>
        <v>0.1751881093</v>
      </c>
      <c r="T104" s="25" t="str">
        <f>VLOOKUP($A104,'2024_PAPI_Indicators'!$A$2:$BL$183,COLUMN('2024_PAPI_Indicators'!R103),0)</f>
        <v/>
      </c>
      <c r="U104" s="24">
        <f>VLOOKUP($A104,'2024_PAPI_Indicators'!$A$2:$BL$183,COLUMN('2024_PAPI_Indicators'!S103),0)</f>
        <v>0.2249569148</v>
      </c>
      <c r="V104" s="24">
        <f>VLOOKUP($A104,'2024_PAPI_Indicators'!$A$2:$BL$183,COLUMN('2024_PAPI_Indicators'!T103),0)</f>
        <v>0.2274976224</v>
      </c>
      <c r="W104" s="24">
        <f>VLOOKUP($A104,'2024_PAPI_Indicators'!$A$2:$BL$183,COLUMN('2024_PAPI_Indicators'!U103),0)</f>
        <v>0.2493437678</v>
      </c>
      <c r="X104" s="24">
        <f>VLOOKUP($A104,'2024_PAPI_Indicators'!$A$2:$BL$183,COLUMN('2024_PAPI_Indicators'!V103),0)</f>
        <v>0.2104167938</v>
      </c>
      <c r="Y104" s="24">
        <f>VLOOKUP($A104,'2024_PAPI_Indicators'!$A$2:$BL$183,COLUMN('2024_PAPI_Indicators'!W103),0)</f>
        <v>0.2512215078</v>
      </c>
      <c r="Z104" s="24">
        <f>VLOOKUP($A104,'2024_PAPI_Indicators'!$A$2:$BL$183,COLUMN('2024_PAPI_Indicators'!X103),0)</f>
        <v>0.2063638717</v>
      </c>
      <c r="AA104" s="24">
        <f>VLOOKUP($A104,'2024_PAPI_Indicators'!$A$2:$BL$183,COLUMN('2024_PAPI_Indicators'!Y103),0)</f>
        <v>0.2677012384</v>
      </c>
      <c r="AB104" s="24">
        <f>VLOOKUP($A104,'2024_PAPI_Indicators'!$A$2:$BL$183,COLUMN('2024_PAPI_Indicators'!Z103),0)</f>
        <v>0.2285796255</v>
      </c>
      <c r="AC104" s="24">
        <f>VLOOKUP($A104,'2024_PAPI_Indicators'!$A$2:$BL$183,COLUMN('2024_PAPI_Indicators'!AA103),0)</f>
        <v>0.1796585917</v>
      </c>
      <c r="AD104" s="24">
        <f>VLOOKUP($A104,'2024_PAPI_Indicators'!$A$2:$BL$183,COLUMN('2024_PAPI_Indicators'!AB103),0)</f>
        <v>0.2978650928</v>
      </c>
      <c r="AE104" s="24">
        <f>VLOOKUP($A104,'2024_PAPI_Indicators'!$A$2:$BL$183,COLUMN('2024_PAPI_Indicators'!AC103),0)</f>
        <v>0.1908098906</v>
      </c>
      <c r="AF104" s="24">
        <f>VLOOKUP($A104,'2024_PAPI_Indicators'!$A$2:$BL$183,COLUMN('2024_PAPI_Indicators'!AD103),0)</f>
        <v>0.225574255</v>
      </c>
      <c r="AG104" s="24">
        <f>VLOOKUP($A104,'2024_PAPI_Indicators'!$A$2:$BL$183,COLUMN('2024_PAPI_Indicators'!AE103),0)</f>
        <v>0.2499529421</v>
      </c>
      <c r="AH104" s="24">
        <f>VLOOKUP($A104,'2024_PAPI_Indicators'!$A$2:$BL$183,COLUMN('2024_PAPI_Indicators'!AF103),0)</f>
        <v>0.2311429828</v>
      </c>
      <c r="AI104" s="24">
        <f>VLOOKUP($A104,'2024_PAPI_Indicators'!$A$2:$BL$183,COLUMN('2024_PAPI_Indicators'!AG103),0)</f>
        <v>0.2447721064</v>
      </c>
      <c r="AJ104" s="24">
        <f>VLOOKUP($A104,'2024_PAPI_Indicators'!$A$2:$BL$183,COLUMN('2024_PAPI_Indicators'!AH103),0)</f>
        <v>0.2660769224</v>
      </c>
      <c r="AK104" s="24">
        <f>VLOOKUP($A104,'2024_PAPI_Indicators'!$A$2:$BL$183,COLUMN('2024_PAPI_Indicators'!AI103),0)</f>
        <v>0.1987990886</v>
      </c>
      <c r="AL104" s="24">
        <f>VLOOKUP($A104,'2024_PAPI_Indicators'!$A$2:$BL$183,COLUMN('2024_PAPI_Indicators'!AJ103),0)</f>
        <v>0.2220236808</v>
      </c>
      <c r="AM104" s="24">
        <f>VLOOKUP($A104,'2024_PAPI_Indicators'!$A$2:$BL$183,COLUMN('2024_PAPI_Indicators'!AK103),0)</f>
        <v>0.3035569787</v>
      </c>
      <c r="AN104" s="24">
        <f>VLOOKUP($A104,'2024_PAPI_Indicators'!$A$2:$BL$183,COLUMN('2024_PAPI_Indicators'!AL103),0)</f>
        <v>0.1956626922</v>
      </c>
      <c r="AO104" s="24">
        <f>VLOOKUP($A104,'2024_PAPI_Indicators'!$A$2:$BL$183,COLUMN('2024_PAPI_Indicators'!AM103),0)</f>
        <v>0.3159700334</v>
      </c>
      <c r="AP104" s="24">
        <f>VLOOKUP($A104,'2024_PAPI_Indicators'!$A$2:$BL$183,COLUMN('2024_PAPI_Indicators'!AN103),0)</f>
        <v>0.181361258</v>
      </c>
      <c r="AQ104" s="24">
        <f>VLOOKUP($A104,'2024_PAPI_Indicators'!$A$2:$BL$183,COLUMN('2024_PAPI_Indicators'!AO103),0)</f>
        <v>0.2638697922</v>
      </c>
      <c r="AR104" s="24">
        <f>VLOOKUP($A104,'2024_PAPI_Indicators'!$A$2:$BL$183,COLUMN('2024_PAPI_Indicators'!AP103),0)</f>
        <v>0.1319559515</v>
      </c>
      <c r="AS104" s="24">
        <f>VLOOKUP($A104,'2024_PAPI_Indicators'!$A$2:$BL$183,COLUMN('2024_PAPI_Indicators'!AQ103),0)</f>
        <v>0.1976858675</v>
      </c>
      <c r="AT104" s="24">
        <f>VLOOKUP($A104,'2024_PAPI_Indicators'!$A$2:$BL$183,COLUMN('2024_PAPI_Indicators'!AR103),0)</f>
        <v>0.1508367509</v>
      </c>
      <c r="AU104" s="24">
        <f>VLOOKUP($A104,'2024_PAPI_Indicators'!$A$2:$BL$183,COLUMN('2024_PAPI_Indicators'!AS103),0)</f>
        <v>0.3048125505</v>
      </c>
      <c r="AV104" s="24">
        <f>VLOOKUP($A104,'2024_PAPI_Indicators'!$A$2:$BL$183,COLUMN('2024_PAPI_Indicators'!AT103),0)</f>
        <v>0.1774405837</v>
      </c>
      <c r="AW104" s="24">
        <f>VLOOKUP($A104,'2024_PAPI_Indicators'!$A$2:$BL$183,COLUMN('2024_PAPI_Indicators'!AU103),0)</f>
        <v>0.1883722395</v>
      </c>
      <c r="AX104" s="24">
        <f>VLOOKUP($A104,'2024_PAPI_Indicators'!$A$2:$BL$183,COLUMN('2024_PAPI_Indicators'!AV103),0)</f>
        <v>0.1402513534</v>
      </c>
      <c r="AY104" s="24">
        <f>VLOOKUP($A104,'2024_PAPI_Indicators'!$A$2:$BL$183,COLUMN('2024_PAPI_Indicators'!AW103),0)</f>
        <v>0.1671584696</v>
      </c>
      <c r="AZ104" s="24">
        <f>VLOOKUP($A104,'2024_PAPI_Indicators'!$A$2:$BL$183,COLUMN('2024_PAPI_Indicators'!AX103),0)</f>
        <v>0.2648925781</v>
      </c>
      <c r="BA104" s="24">
        <f>VLOOKUP($A104,'2024_PAPI_Indicators'!$A$2:$BL$183,COLUMN('2024_PAPI_Indicators'!AY103),0)</f>
        <v>0.09632193297</v>
      </c>
      <c r="BB104" s="24">
        <f>VLOOKUP($A104,'2024_PAPI_Indicators'!$A$2:$BL$183,COLUMN('2024_PAPI_Indicators'!AZ103),0)</f>
        <v>0.1635102928</v>
      </c>
      <c r="BC104" s="25" t="str">
        <f>VLOOKUP($A104,'2024_PAPI_Indicators'!$A$2:$BL$183,COLUMN('2024_PAPI_Indicators'!BA103),0)</f>
        <v/>
      </c>
      <c r="BD104" s="24">
        <f>VLOOKUP($A104,'2024_PAPI_Indicators'!$A$2:$BL$183,COLUMN('2024_PAPI_Indicators'!BB103),0)</f>
        <v>0.1611375958</v>
      </c>
      <c r="BE104" s="24">
        <f>VLOOKUP($A104,'2024_PAPI_Indicators'!$A$2:$BL$183,COLUMN('2024_PAPI_Indicators'!BC103),0)</f>
        <v>0.1850099117</v>
      </c>
      <c r="BF104" s="24">
        <f>VLOOKUP($A104,'2024_PAPI_Indicators'!$A$2:$BL$183,COLUMN('2024_PAPI_Indicators'!BD103),0)</f>
        <v>0.1728331</v>
      </c>
      <c r="BG104" s="24">
        <f>VLOOKUP($A104,'2024_PAPI_Indicators'!$A$2:$BL$183,COLUMN('2024_PAPI_Indicators'!BE103),0)</f>
        <v>0.2186425626</v>
      </c>
      <c r="BH104" s="24">
        <f>VLOOKUP($A104,'2024_PAPI_Indicators'!$A$2:$BL$183,COLUMN('2024_PAPI_Indicators'!BF103),0)</f>
        <v>0.1471357942</v>
      </c>
      <c r="BI104" s="24">
        <f>VLOOKUP($A104,'2024_PAPI_Indicators'!$A$2:$BL$183,COLUMN('2024_PAPI_Indicators'!BG103),0)</f>
        <v>0.2555377781</v>
      </c>
      <c r="BJ104" s="24">
        <f>VLOOKUP($A104,'2024_PAPI_Indicators'!$A$2:$BL$183,COLUMN('2024_PAPI_Indicators'!BH103),0)</f>
        <v>0.2071167678</v>
      </c>
      <c r="BK104" s="24">
        <f>VLOOKUP($A104,'2024_PAPI_Indicators'!$A$2:$BL$183,COLUMN('2024_PAPI_Indicators'!BI103),0)</f>
        <v>0.2611872256</v>
      </c>
      <c r="BL104" s="24">
        <f>VLOOKUP($A104,'2024_PAPI_Indicators'!$A$2:$BL$183,COLUMN('2024_PAPI_Indicators'!BJ103),0)</f>
        <v>0.2049820125</v>
      </c>
      <c r="BM104" s="24">
        <f>VLOOKUP($A104,'2024_PAPI_Indicators'!$A$2:$BL$183,COLUMN('2024_PAPI_Indicators'!BK103),0)</f>
        <v>0.1947350502</v>
      </c>
      <c r="BN104" s="24">
        <f>VLOOKUP($A104,'2024_PAPI_Indicators'!$A$2:$BL$183,COLUMN('2024_PAPI_Indicators'!BL103),0)</f>
        <v>0.1739443094</v>
      </c>
      <c r="BO104" s="11"/>
      <c r="BP104" s="11"/>
      <c r="BQ104" s="11"/>
      <c r="BR104" s="11"/>
      <c r="BS104" s="11"/>
    </row>
    <row r="105" ht="13.5" customHeight="1">
      <c r="A105" s="11" t="s">
        <v>281</v>
      </c>
      <c r="B105" s="11" t="s">
        <v>282</v>
      </c>
      <c r="C105" s="12" t="s">
        <v>83</v>
      </c>
      <c r="D105" s="24">
        <f>VLOOKUP($A105,'2024_PAPI_Indicators'!$A$2:$BL$183,COLUMN('2024_PAPI_Indicators'!B104),0)</f>
        <v>0.9850746393</v>
      </c>
      <c r="E105" s="24">
        <f>VLOOKUP($A105,'2024_PAPI_Indicators'!$A$2:$BL$183,COLUMN('2024_PAPI_Indicators'!C104),0)</f>
        <v>0.9322034121</v>
      </c>
      <c r="F105" s="24">
        <f>VLOOKUP($A105,'2024_PAPI_Indicators'!$A$2:$BL$183,COLUMN('2024_PAPI_Indicators'!D104),0)</f>
        <v>0.9750000238</v>
      </c>
      <c r="G105" s="24">
        <f>VLOOKUP($A105,'2024_PAPI_Indicators'!$A$2:$BL$183,COLUMN('2024_PAPI_Indicators'!E104),0)</f>
        <v>0.9743589759</v>
      </c>
      <c r="H105" s="24">
        <f>VLOOKUP($A105,'2024_PAPI_Indicators'!$A$2:$BL$183,COLUMN('2024_PAPI_Indicators'!F104),0)</f>
        <v>0.9574468136</v>
      </c>
      <c r="I105" s="24">
        <f>VLOOKUP($A105,'2024_PAPI_Indicators'!$A$2:$BL$183,COLUMN('2024_PAPI_Indicators'!G104),0)</f>
        <v>0.8723404408</v>
      </c>
      <c r="J105" s="24">
        <f>VLOOKUP($A105,'2024_PAPI_Indicators'!$A$2:$BL$183,COLUMN('2024_PAPI_Indicators'!H104),0)</f>
        <v>0.921875</v>
      </c>
      <c r="K105" s="24">
        <f>VLOOKUP($A105,'2024_PAPI_Indicators'!$A$2:$BL$183,COLUMN('2024_PAPI_Indicators'!I104),0)</f>
        <v>0.9756097794</v>
      </c>
      <c r="L105" s="24">
        <f>VLOOKUP($A105,'2024_PAPI_Indicators'!$A$2:$BL$183,COLUMN('2024_PAPI_Indicators'!J104),0)</f>
        <v>0.9591836929</v>
      </c>
      <c r="M105" s="24">
        <f>VLOOKUP($A105,'2024_PAPI_Indicators'!$A$2:$BL$183,COLUMN('2024_PAPI_Indicators'!K104),0)</f>
        <v>0.944444418</v>
      </c>
      <c r="N105" s="24">
        <f>VLOOKUP($A105,'2024_PAPI_Indicators'!$A$2:$BL$183,COLUMN('2024_PAPI_Indicators'!L104),0)</f>
        <v>0.9375</v>
      </c>
      <c r="O105" s="24">
        <f>VLOOKUP($A105,'2024_PAPI_Indicators'!$A$2:$BL$183,COLUMN('2024_PAPI_Indicators'!M104),0)</f>
        <v>0.9733333588</v>
      </c>
      <c r="P105" s="24">
        <f>VLOOKUP($A105,'2024_PAPI_Indicators'!$A$2:$BL$183,COLUMN('2024_PAPI_Indicators'!N104),0)</f>
        <v>0.944444418</v>
      </c>
      <c r="Q105" s="24">
        <f>VLOOKUP($A105,'2024_PAPI_Indicators'!$A$2:$BL$183,COLUMN('2024_PAPI_Indicators'!O104),0)</f>
        <v>1</v>
      </c>
      <c r="R105" s="24">
        <f>VLOOKUP($A105,'2024_PAPI_Indicators'!$A$2:$BL$183,COLUMN('2024_PAPI_Indicators'!P104),0)</f>
        <v>1</v>
      </c>
      <c r="S105" s="24">
        <f>VLOOKUP($A105,'2024_PAPI_Indicators'!$A$2:$BL$183,COLUMN('2024_PAPI_Indicators'!Q104),0)</f>
        <v>1</v>
      </c>
      <c r="T105" s="25" t="str">
        <f>VLOOKUP($A105,'2024_PAPI_Indicators'!$A$2:$BL$183,COLUMN('2024_PAPI_Indicators'!R104),0)</f>
        <v/>
      </c>
      <c r="U105" s="24">
        <f>VLOOKUP($A105,'2024_PAPI_Indicators'!$A$2:$BL$183,COLUMN('2024_PAPI_Indicators'!S104),0)</f>
        <v>1</v>
      </c>
      <c r="V105" s="24">
        <f>VLOOKUP($A105,'2024_PAPI_Indicators'!$A$2:$BL$183,COLUMN('2024_PAPI_Indicators'!T104),0)</f>
        <v>0.980392158</v>
      </c>
      <c r="W105" s="24">
        <f>VLOOKUP($A105,'2024_PAPI_Indicators'!$A$2:$BL$183,COLUMN('2024_PAPI_Indicators'!U104),0)</f>
        <v>0.980769217</v>
      </c>
      <c r="X105" s="24">
        <f>VLOOKUP($A105,'2024_PAPI_Indicators'!$A$2:$BL$183,COLUMN('2024_PAPI_Indicators'!V104),0)</f>
        <v>0.9166666865</v>
      </c>
      <c r="Y105" s="24">
        <f>VLOOKUP($A105,'2024_PAPI_Indicators'!$A$2:$BL$183,COLUMN('2024_PAPI_Indicators'!W104),0)</f>
        <v>0.9800000191</v>
      </c>
      <c r="Z105" s="24">
        <f>VLOOKUP($A105,'2024_PAPI_Indicators'!$A$2:$BL$183,COLUMN('2024_PAPI_Indicators'!X104),0)</f>
        <v>1</v>
      </c>
      <c r="AA105" s="24">
        <f>VLOOKUP($A105,'2024_PAPI_Indicators'!$A$2:$BL$183,COLUMN('2024_PAPI_Indicators'!Y104),0)</f>
        <v>1</v>
      </c>
      <c r="AB105" s="24">
        <f>VLOOKUP($A105,'2024_PAPI_Indicators'!$A$2:$BL$183,COLUMN('2024_PAPI_Indicators'!Z104),0)</f>
        <v>0.9814814925</v>
      </c>
      <c r="AC105" s="24">
        <f>VLOOKUP($A105,'2024_PAPI_Indicators'!$A$2:$BL$183,COLUMN('2024_PAPI_Indicators'!AA104),0)</f>
        <v>1</v>
      </c>
      <c r="AD105" s="24">
        <f>VLOOKUP($A105,'2024_PAPI_Indicators'!$A$2:$BL$183,COLUMN('2024_PAPI_Indicators'!AB104),0)</f>
        <v>0.9523809552</v>
      </c>
      <c r="AE105" s="24">
        <f>VLOOKUP($A105,'2024_PAPI_Indicators'!$A$2:$BL$183,COLUMN('2024_PAPI_Indicators'!AC104),0)</f>
        <v>0.9487179518</v>
      </c>
      <c r="AF105" s="24">
        <f>VLOOKUP($A105,'2024_PAPI_Indicators'!$A$2:$BL$183,COLUMN('2024_PAPI_Indicators'!AD104),0)</f>
        <v>0.9245283008</v>
      </c>
      <c r="AG105" s="24">
        <f>VLOOKUP($A105,'2024_PAPI_Indicators'!$A$2:$BL$183,COLUMN('2024_PAPI_Indicators'!AE104),0)</f>
        <v>1</v>
      </c>
      <c r="AH105" s="24">
        <f>VLOOKUP($A105,'2024_PAPI_Indicators'!$A$2:$BL$183,COLUMN('2024_PAPI_Indicators'!AF104),0)</f>
        <v>0.980392158</v>
      </c>
      <c r="AI105" s="24">
        <f>VLOOKUP($A105,'2024_PAPI_Indicators'!$A$2:$BL$183,COLUMN('2024_PAPI_Indicators'!AG104),0)</f>
        <v>0.9571428299</v>
      </c>
      <c r="AJ105" s="24">
        <f>VLOOKUP($A105,'2024_PAPI_Indicators'!$A$2:$BL$183,COLUMN('2024_PAPI_Indicators'!AH104),0)</f>
        <v>0.9821428657</v>
      </c>
      <c r="AK105" s="24">
        <f>VLOOKUP($A105,'2024_PAPI_Indicators'!$A$2:$BL$183,COLUMN('2024_PAPI_Indicators'!AI104),0)</f>
        <v>0.9777777791</v>
      </c>
      <c r="AL105" s="24">
        <f>VLOOKUP($A105,'2024_PAPI_Indicators'!$A$2:$BL$183,COLUMN('2024_PAPI_Indicators'!AJ104),0)</f>
        <v>0.9791666865</v>
      </c>
      <c r="AM105" s="24">
        <f>VLOOKUP($A105,'2024_PAPI_Indicators'!$A$2:$BL$183,COLUMN('2024_PAPI_Indicators'!AK104),0)</f>
        <v>0.9848484993</v>
      </c>
      <c r="AN105" s="24">
        <f>VLOOKUP($A105,'2024_PAPI_Indicators'!$A$2:$BL$183,COLUMN('2024_PAPI_Indicators'!AL104),0)</f>
        <v>1</v>
      </c>
      <c r="AO105" s="24">
        <f>VLOOKUP($A105,'2024_PAPI_Indicators'!$A$2:$BL$183,COLUMN('2024_PAPI_Indicators'!AM104),0)</f>
        <v>0.9848484993</v>
      </c>
      <c r="AP105" s="24">
        <f>VLOOKUP($A105,'2024_PAPI_Indicators'!$A$2:$BL$183,COLUMN('2024_PAPI_Indicators'!AN104),0)</f>
        <v>0.9756097794</v>
      </c>
      <c r="AQ105" s="24">
        <f>VLOOKUP($A105,'2024_PAPI_Indicators'!$A$2:$BL$183,COLUMN('2024_PAPI_Indicators'!AO104),0)</f>
        <v>1</v>
      </c>
      <c r="AR105" s="24">
        <f>VLOOKUP($A105,'2024_PAPI_Indicators'!$A$2:$BL$183,COLUMN('2024_PAPI_Indicators'!AP104),0)</f>
        <v>1</v>
      </c>
      <c r="AS105" s="24">
        <f>VLOOKUP($A105,'2024_PAPI_Indicators'!$A$2:$BL$183,COLUMN('2024_PAPI_Indicators'!AQ104),0)</f>
        <v>0.9333333373</v>
      </c>
      <c r="AT105" s="24">
        <f>VLOOKUP($A105,'2024_PAPI_Indicators'!$A$2:$BL$183,COLUMN('2024_PAPI_Indicators'!AR104),0)</f>
        <v>1</v>
      </c>
      <c r="AU105" s="24">
        <f>VLOOKUP($A105,'2024_PAPI_Indicators'!$A$2:$BL$183,COLUMN('2024_PAPI_Indicators'!AS104),0)</f>
        <v>0.9384615421</v>
      </c>
      <c r="AV105" s="24">
        <f>VLOOKUP($A105,'2024_PAPI_Indicators'!$A$2:$BL$183,COLUMN('2024_PAPI_Indicators'!AT104),0)</f>
        <v>0.9782608747</v>
      </c>
      <c r="AW105" s="24">
        <f>VLOOKUP($A105,'2024_PAPI_Indicators'!$A$2:$BL$183,COLUMN('2024_PAPI_Indicators'!AU104),0)</f>
        <v>0.9591836929</v>
      </c>
      <c r="AX105" s="24">
        <f>VLOOKUP($A105,'2024_PAPI_Indicators'!$A$2:$BL$183,COLUMN('2024_PAPI_Indicators'!AV104),0)</f>
        <v>0.980769217</v>
      </c>
      <c r="AY105" s="24">
        <f>VLOOKUP($A105,'2024_PAPI_Indicators'!$A$2:$BL$183,COLUMN('2024_PAPI_Indicators'!AW104),0)</f>
        <v>0.9387755394</v>
      </c>
      <c r="AZ105" s="24">
        <f>VLOOKUP($A105,'2024_PAPI_Indicators'!$A$2:$BL$183,COLUMN('2024_PAPI_Indicators'!AX104),0)</f>
        <v>1</v>
      </c>
      <c r="BA105" s="24">
        <f>VLOOKUP($A105,'2024_PAPI_Indicators'!$A$2:$BL$183,COLUMN('2024_PAPI_Indicators'!AY104),0)</f>
        <v>0.944444418</v>
      </c>
      <c r="BB105" s="24">
        <f>VLOOKUP($A105,'2024_PAPI_Indicators'!$A$2:$BL$183,COLUMN('2024_PAPI_Indicators'!AZ104),0)</f>
        <v>0.9152542353</v>
      </c>
      <c r="BC105" s="25" t="str">
        <f>VLOOKUP($A105,'2024_PAPI_Indicators'!$A$2:$BL$183,COLUMN('2024_PAPI_Indicators'!BA104),0)</f>
        <v/>
      </c>
      <c r="BD105" s="24">
        <f>VLOOKUP($A105,'2024_PAPI_Indicators'!$A$2:$BL$183,COLUMN('2024_PAPI_Indicators'!BB104),0)</f>
        <v>0.9393939376</v>
      </c>
      <c r="BE105" s="24">
        <f>VLOOKUP($A105,'2024_PAPI_Indicators'!$A$2:$BL$183,COLUMN('2024_PAPI_Indicators'!BC104),0)</f>
        <v>0.8780487776</v>
      </c>
      <c r="BF105" s="24">
        <f>VLOOKUP($A105,'2024_PAPI_Indicators'!$A$2:$BL$183,COLUMN('2024_PAPI_Indicators'!BD104),0)</f>
        <v>0.9487179518</v>
      </c>
      <c r="BG105" s="24">
        <f>VLOOKUP($A105,'2024_PAPI_Indicators'!$A$2:$BL$183,COLUMN('2024_PAPI_Indicators'!BE104),0)</f>
        <v>0.9591836929</v>
      </c>
      <c r="BH105" s="24">
        <f>VLOOKUP($A105,'2024_PAPI_Indicators'!$A$2:$BL$183,COLUMN('2024_PAPI_Indicators'!BF104),0)</f>
        <v>0.9682539701</v>
      </c>
      <c r="BI105" s="24">
        <f>VLOOKUP($A105,'2024_PAPI_Indicators'!$A$2:$BL$183,COLUMN('2024_PAPI_Indicators'!BG104),0)</f>
        <v>0.8846153617</v>
      </c>
      <c r="BJ105" s="24">
        <f>VLOOKUP($A105,'2024_PAPI_Indicators'!$A$2:$BL$183,COLUMN('2024_PAPI_Indicators'!BH104),0)</f>
        <v>0.9298245907</v>
      </c>
      <c r="BK105" s="24">
        <f>VLOOKUP($A105,'2024_PAPI_Indicators'!$A$2:$BL$183,COLUMN('2024_PAPI_Indicators'!BI104),0)</f>
        <v>0.9622641802</v>
      </c>
      <c r="BL105" s="24">
        <f>VLOOKUP($A105,'2024_PAPI_Indicators'!$A$2:$BL$183,COLUMN('2024_PAPI_Indicators'!BJ104),0)</f>
        <v>0.9574468136</v>
      </c>
      <c r="BM105" s="24">
        <f>VLOOKUP($A105,'2024_PAPI_Indicators'!$A$2:$BL$183,COLUMN('2024_PAPI_Indicators'!BK104),0)</f>
        <v>0.9534883499</v>
      </c>
      <c r="BN105" s="24">
        <f>VLOOKUP($A105,'2024_PAPI_Indicators'!$A$2:$BL$183,COLUMN('2024_PAPI_Indicators'!BL104),0)</f>
        <v>0.9736841917</v>
      </c>
      <c r="BO105" s="11"/>
      <c r="BP105" s="11"/>
      <c r="BQ105" s="11"/>
      <c r="BR105" s="11"/>
      <c r="BS105" s="11"/>
    </row>
    <row r="106" ht="13.5" customHeight="1">
      <c r="A106" s="11" t="s">
        <v>283</v>
      </c>
      <c r="B106" s="11" t="s">
        <v>284</v>
      </c>
      <c r="C106" s="12" t="s">
        <v>262</v>
      </c>
      <c r="D106" s="13">
        <f>VLOOKUP($A106,'2024_PAPI_Indicators'!$A$2:$BL$183,COLUMN('2024_PAPI_Indicators'!B105),0)</f>
        <v>3.741331577</v>
      </c>
      <c r="E106" s="13">
        <f>VLOOKUP($A106,'2024_PAPI_Indicators'!$A$2:$BL$183,COLUMN('2024_PAPI_Indicators'!C105),0)</f>
        <v>3.245526552</v>
      </c>
      <c r="F106" s="13">
        <f>VLOOKUP($A106,'2024_PAPI_Indicators'!$A$2:$BL$183,COLUMN('2024_PAPI_Indicators'!D105),0)</f>
        <v>3.095007181</v>
      </c>
      <c r="G106" s="13">
        <f>VLOOKUP($A106,'2024_PAPI_Indicators'!$A$2:$BL$183,COLUMN('2024_PAPI_Indicators'!E105),0)</f>
        <v>3.938551903</v>
      </c>
      <c r="H106" s="13">
        <f>VLOOKUP($A106,'2024_PAPI_Indicators'!$A$2:$BL$183,COLUMN('2024_PAPI_Indicators'!F105),0)</f>
        <v>3.497628927</v>
      </c>
      <c r="I106" s="13">
        <f>VLOOKUP($A106,'2024_PAPI_Indicators'!$A$2:$BL$183,COLUMN('2024_PAPI_Indicators'!G105),0)</f>
        <v>3.27119422</v>
      </c>
      <c r="J106" s="13">
        <f>VLOOKUP($A106,'2024_PAPI_Indicators'!$A$2:$BL$183,COLUMN('2024_PAPI_Indicators'!H105),0)</f>
        <v>3.203084469</v>
      </c>
      <c r="K106" s="13">
        <f>VLOOKUP($A106,'2024_PAPI_Indicators'!$A$2:$BL$183,COLUMN('2024_PAPI_Indicators'!I105),0)</f>
        <v>3.321573973</v>
      </c>
      <c r="L106" s="13">
        <f>VLOOKUP($A106,'2024_PAPI_Indicators'!$A$2:$BL$183,COLUMN('2024_PAPI_Indicators'!J105),0)</f>
        <v>3.576147318</v>
      </c>
      <c r="M106" s="13">
        <f>VLOOKUP($A106,'2024_PAPI_Indicators'!$A$2:$BL$183,COLUMN('2024_PAPI_Indicators'!K105),0)</f>
        <v>3.438720465</v>
      </c>
      <c r="N106" s="13">
        <f>VLOOKUP($A106,'2024_PAPI_Indicators'!$A$2:$BL$183,COLUMN('2024_PAPI_Indicators'!L105),0)</f>
        <v>3.204544544</v>
      </c>
      <c r="O106" s="13">
        <f>VLOOKUP($A106,'2024_PAPI_Indicators'!$A$2:$BL$183,COLUMN('2024_PAPI_Indicators'!M105),0)</f>
        <v>3.407497168</v>
      </c>
      <c r="P106" s="13">
        <f>VLOOKUP($A106,'2024_PAPI_Indicators'!$A$2:$BL$183,COLUMN('2024_PAPI_Indicators'!N105),0)</f>
        <v>3.647126675</v>
      </c>
      <c r="Q106" s="13">
        <f>VLOOKUP($A106,'2024_PAPI_Indicators'!$A$2:$BL$183,COLUMN('2024_PAPI_Indicators'!O105),0)</f>
        <v>3.760035276</v>
      </c>
      <c r="R106" s="13">
        <f>VLOOKUP($A106,'2024_PAPI_Indicators'!$A$2:$BL$183,COLUMN('2024_PAPI_Indicators'!P105),0)</f>
        <v>3.730247498</v>
      </c>
      <c r="S106" s="13">
        <f>VLOOKUP($A106,'2024_PAPI_Indicators'!$A$2:$BL$183,COLUMN('2024_PAPI_Indicators'!Q105),0)</f>
        <v>3.915962934</v>
      </c>
      <c r="T106" s="14" t="str">
        <f>VLOOKUP($A106,'2024_PAPI_Indicators'!$A$2:$BL$183,COLUMN('2024_PAPI_Indicators'!R105),0)</f>
        <v/>
      </c>
      <c r="U106" s="13">
        <f>VLOOKUP($A106,'2024_PAPI_Indicators'!$A$2:$BL$183,COLUMN('2024_PAPI_Indicators'!S105),0)</f>
        <v>3.779970884</v>
      </c>
      <c r="V106" s="13">
        <f>VLOOKUP($A106,'2024_PAPI_Indicators'!$A$2:$BL$183,COLUMN('2024_PAPI_Indicators'!T105),0)</f>
        <v>3.687438965</v>
      </c>
      <c r="W106" s="13">
        <f>VLOOKUP($A106,'2024_PAPI_Indicators'!$A$2:$BL$183,COLUMN('2024_PAPI_Indicators'!U105),0)</f>
        <v>3.4060812</v>
      </c>
      <c r="X106" s="13">
        <f>VLOOKUP($A106,'2024_PAPI_Indicators'!$A$2:$BL$183,COLUMN('2024_PAPI_Indicators'!V105),0)</f>
        <v>3.620100021</v>
      </c>
      <c r="Y106" s="13">
        <f>VLOOKUP($A106,'2024_PAPI_Indicators'!$A$2:$BL$183,COLUMN('2024_PAPI_Indicators'!W105),0)</f>
        <v>3.387234211</v>
      </c>
      <c r="Z106" s="13">
        <f>VLOOKUP($A106,'2024_PAPI_Indicators'!$A$2:$BL$183,COLUMN('2024_PAPI_Indicators'!X105),0)</f>
        <v>3.650511742</v>
      </c>
      <c r="AA106" s="13">
        <f>VLOOKUP($A106,'2024_PAPI_Indicators'!$A$2:$BL$183,COLUMN('2024_PAPI_Indicators'!Y105),0)</f>
        <v>3.67911911</v>
      </c>
      <c r="AB106" s="13">
        <f>VLOOKUP($A106,'2024_PAPI_Indicators'!$A$2:$BL$183,COLUMN('2024_PAPI_Indicators'!Z105),0)</f>
        <v>3.784127474</v>
      </c>
      <c r="AC106" s="13">
        <f>VLOOKUP($A106,'2024_PAPI_Indicators'!$A$2:$BL$183,COLUMN('2024_PAPI_Indicators'!AA105),0)</f>
        <v>3.657081604</v>
      </c>
      <c r="AD106" s="13">
        <f>VLOOKUP($A106,'2024_PAPI_Indicators'!$A$2:$BL$183,COLUMN('2024_PAPI_Indicators'!AB105),0)</f>
        <v>3.567290068</v>
      </c>
      <c r="AE106" s="13">
        <f>VLOOKUP($A106,'2024_PAPI_Indicators'!$A$2:$BL$183,COLUMN('2024_PAPI_Indicators'!AC105),0)</f>
        <v>3.812081099</v>
      </c>
      <c r="AF106" s="13">
        <f>VLOOKUP($A106,'2024_PAPI_Indicators'!$A$2:$BL$183,COLUMN('2024_PAPI_Indicators'!AD105),0)</f>
        <v>3.623781681</v>
      </c>
      <c r="AG106" s="13">
        <f>VLOOKUP($A106,'2024_PAPI_Indicators'!$A$2:$BL$183,COLUMN('2024_PAPI_Indicators'!AE105),0)</f>
        <v>3.622908592</v>
      </c>
      <c r="AH106" s="13">
        <f>VLOOKUP($A106,'2024_PAPI_Indicators'!$A$2:$BL$183,COLUMN('2024_PAPI_Indicators'!AF105),0)</f>
        <v>3.759371042</v>
      </c>
      <c r="AI106" s="13">
        <f>VLOOKUP($A106,'2024_PAPI_Indicators'!$A$2:$BL$183,COLUMN('2024_PAPI_Indicators'!AG105),0)</f>
        <v>3.640795231</v>
      </c>
      <c r="AJ106" s="13">
        <f>VLOOKUP($A106,'2024_PAPI_Indicators'!$A$2:$BL$183,COLUMN('2024_PAPI_Indicators'!AH105),0)</f>
        <v>3.606263161</v>
      </c>
      <c r="AK106" s="13">
        <f>VLOOKUP($A106,'2024_PAPI_Indicators'!$A$2:$BL$183,COLUMN('2024_PAPI_Indicators'!AI105),0)</f>
        <v>3.503323555</v>
      </c>
      <c r="AL106" s="13">
        <f>VLOOKUP($A106,'2024_PAPI_Indicators'!$A$2:$BL$183,COLUMN('2024_PAPI_Indicators'!AJ105),0)</f>
        <v>3.386546612</v>
      </c>
      <c r="AM106" s="13">
        <f>VLOOKUP($A106,'2024_PAPI_Indicators'!$A$2:$BL$183,COLUMN('2024_PAPI_Indicators'!AK105),0)</f>
        <v>3.345382929</v>
      </c>
      <c r="AN106" s="13">
        <f>VLOOKUP($A106,'2024_PAPI_Indicators'!$A$2:$BL$183,COLUMN('2024_PAPI_Indicators'!AL105),0)</f>
        <v>2.80449605</v>
      </c>
      <c r="AO106" s="13">
        <f>VLOOKUP($A106,'2024_PAPI_Indicators'!$A$2:$BL$183,COLUMN('2024_PAPI_Indicators'!AM105),0)</f>
        <v>3.329062223</v>
      </c>
      <c r="AP106" s="13">
        <f>VLOOKUP($A106,'2024_PAPI_Indicators'!$A$2:$BL$183,COLUMN('2024_PAPI_Indicators'!AN105),0)</f>
        <v>3.454967499</v>
      </c>
      <c r="AQ106" s="13">
        <f>VLOOKUP($A106,'2024_PAPI_Indicators'!$A$2:$BL$183,COLUMN('2024_PAPI_Indicators'!AO105),0)</f>
        <v>3.284798622</v>
      </c>
      <c r="AR106" s="13">
        <f>VLOOKUP($A106,'2024_PAPI_Indicators'!$A$2:$BL$183,COLUMN('2024_PAPI_Indicators'!AP105),0)</f>
        <v>3.578286409</v>
      </c>
      <c r="AS106" s="13">
        <f>VLOOKUP($A106,'2024_PAPI_Indicators'!$A$2:$BL$183,COLUMN('2024_PAPI_Indicators'!AQ105),0)</f>
        <v>3.780889034</v>
      </c>
      <c r="AT106" s="13">
        <f>VLOOKUP($A106,'2024_PAPI_Indicators'!$A$2:$BL$183,COLUMN('2024_PAPI_Indicators'!AR105),0)</f>
        <v>3.519428015</v>
      </c>
      <c r="AU106" s="13">
        <f>VLOOKUP($A106,'2024_PAPI_Indicators'!$A$2:$BL$183,COLUMN('2024_PAPI_Indicators'!AS105),0)</f>
        <v>3.233961582</v>
      </c>
      <c r="AV106" s="13">
        <f>VLOOKUP($A106,'2024_PAPI_Indicators'!$A$2:$BL$183,COLUMN('2024_PAPI_Indicators'!AT105),0)</f>
        <v>3.584677935</v>
      </c>
      <c r="AW106" s="13">
        <f>VLOOKUP($A106,'2024_PAPI_Indicators'!$A$2:$BL$183,COLUMN('2024_PAPI_Indicators'!AU105),0)</f>
        <v>3.804462433</v>
      </c>
      <c r="AX106" s="13">
        <f>VLOOKUP($A106,'2024_PAPI_Indicators'!$A$2:$BL$183,COLUMN('2024_PAPI_Indicators'!AV105),0)</f>
        <v>3.743413925</v>
      </c>
      <c r="AY106" s="13">
        <f>VLOOKUP($A106,'2024_PAPI_Indicators'!$A$2:$BL$183,COLUMN('2024_PAPI_Indicators'!AW105),0)</f>
        <v>3.652322292</v>
      </c>
      <c r="AZ106" s="13">
        <f>VLOOKUP($A106,'2024_PAPI_Indicators'!$A$2:$BL$183,COLUMN('2024_PAPI_Indicators'!AX105),0)</f>
        <v>3.658426762</v>
      </c>
      <c r="BA106" s="13">
        <f>VLOOKUP($A106,'2024_PAPI_Indicators'!$A$2:$BL$183,COLUMN('2024_PAPI_Indicators'!AY105),0)</f>
        <v>3.669141293</v>
      </c>
      <c r="BB106" s="13">
        <f>VLOOKUP($A106,'2024_PAPI_Indicators'!$A$2:$BL$183,COLUMN('2024_PAPI_Indicators'!AZ105),0)</f>
        <v>3.618612289</v>
      </c>
      <c r="BC106" s="14" t="str">
        <f>VLOOKUP($A106,'2024_PAPI_Indicators'!$A$2:$BL$183,COLUMN('2024_PAPI_Indicators'!BA105),0)</f>
        <v/>
      </c>
      <c r="BD106" s="13">
        <f>VLOOKUP($A106,'2024_PAPI_Indicators'!$A$2:$BL$183,COLUMN('2024_PAPI_Indicators'!BB105),0)</f>
        <v>3.533632517</v>
      </c>
      <c r="BE106" s="13">
        <f>VLOOKUP($A106,'2024_PAPI_Indicators'!$A$2:$BL$183,COLUMN('2024_PAPI_Indicators'!BC105),0)</f>
        <v>3.784652472</v>
      </c>
      <c r="BF106" s="13">
        <f>VLOOKUP($A106,'2024_PAPI_Indicators'!$A$2:$BL$183,COLUMN('2024_PAPI_Indicators'!BD105),0)</f>
        <v>3.386769056</v>
      </c>
      <c r="BG106" s="13">
        <f>VLOOKUP($A106,'2024_PAPI_Indicators'!$A$2:$BL$183,COLUMN('2024_PAPI_Indicators'!BE105),0)</f>
        <v>3.76962471</v>
      </c>
      <c r="BH106" s="13">
        <f>VLOOKUP($A106,'2024_PAPI_Indicators'!$A$2:$BL$183,COLUMN('2024_PAPI_Indicators'!BF105),0)</f>
        <v>3.613384485</v>
      </c>
      <c r="BI106" s="13">
        <f>VLOOKUP($A106,'2024_PAPI_Indicators'!$A$2:$BL$183,COLUMN('2024_PAPI_Indicators'!BG105),0)</f>
        <v>3.49782753</v>
      </c>
      <c r="BJ106" s="13">
        <f>VLOOKUP($A106,'2024_PAPI_Indicators'!$A$2:$BL$183,COLUMN('2024_PAPI_Indicators'!BH105),0)</f>
        <v>3.620054483</v>
      </c>
      <c r="BK106" s="13">
        <f>VLOOKUP($A106,'2024_PAPI_Indicators'!$A$2:$BL$183,COLUMN('2024_PAPI_Indicators'!BI105),0)</f>
        <v>3.43819952</v>
      </c>
      <c r="BL106" s="13">
        <f>VLOOKUP($A106,'2024_PAPI_Indicators'!$A$2:$BL$183,COLUMN('2024_PAPI_Indicators'!BJ105),0)</f>
        <v>3.44230485</v>
      </c>
      <c r="BM106" s="13">
        <f>VLOOKUP($A106,'2024_PAPI_Indicators'!$A$2:$BL$183,COLUMN('2024_PAPI_Indicators'!BK105),0)</f>
        <v>3.731690884</v>
      </c>
      <c r="BN106" s="13">
        <f>VLOOKUP($A106,'2024_PAPI_Indicators'!$A$2:$BL$183,COLUMN('2024_PAPI_Indicators'!BL105),0)</f>
        <v>3.593620777</v>
      </c>
      <c r="BO106" s="11"/>
      <c r="BP106" s="11"/>
      <c r="BQ106" s="11"/>
      <c r="BR106" s="11"/>
      <c r="BS106" s="11"/>
    </row>
    <row r="107" ht="13.5" customHeight="1">
      <c r="A107" s="11" t="s">
        <v>285</v>
      </c>
      <c r="B107" s="11" t="s">
        <v>264</v>
      </c>
      <c r="C107" s="12" t="s">
        <v>265</v>
      </c>
      <c r="D107" s="13">
        <f>VLOOKUP($A107,'2024_PAPI_Indicators'!$A$2:$BL$183,COLUMN('2024_PAPI_Indicators'!B106),0)</f>
        <v>4.265470505</v>
      </c>
      <c r="E107" s="13">
        <f>VLOOKUP($A107,'2024_PAPI_Indicators'!$A$2:$BL$183,COLUMN('2024_PAPI_Indicators'!C106),0)</f>
        <v>4.087668419</v>
      </c>
      <c r="F107" s="13">
        <f>VLOOKUP($A107,'2024_PAPI_Indicators'!$A$2:$BL$183,COLUMN('2024_PAPI_Indicators'!D106),0)</f>
        <v>4.010745049</v>
      </c>
      <c r="G107" s="13">
        <f>VLOOKUP($A107,'2024_PAPI_Indicators'!$A$2:$BL$183,COLUMN('2024_PAPI_Indicators'!E106),0)</f>
        <v>4.272202969</v>
      </c>
      <c r="H107" s="13">
        <f>VLOOKUP($A107,'2024_PAPI_Indicators'!$A$2:$BL$183,COLUMN('2024_PAPI_Indicators'!F106),0)</f>
        <v>4.085308552</v>
      </c>
      <c r="I107" s="13">
        <f>VLOOKUP($A107,'2024_PAPI_Indicators'!$A$2:$BL$183,COLUMN('2024_PAPI_Indicators'!G106),0)</f>
        <v>3.704667568</v>
      </c>
      <c r="J107" s="13">
        <f>VLOOKUP($A107,'2024_PAPI_Indicators'!$A$2:$BL$183,COLUMN('2024_PAPI_Indicators'!H106),0)</f>
        <v>3.98366189</v>
      </c>
      <c r="K107" s="13">
        <f>VLOOKUP($A107,'2024_PAPI_Indicators'!$A$2:$BL$183,COLUMN('2024_PAPI_Indicators'!I106),0)</f>
        <v>4.003643513</v>
      </c>
      <c r="L107" s="13">
        <f>VLOOKUP($A107,'2024_PAPI_Indicators'!$A$2:$BL$183,COLUMN('2024_PAPI_Indicators'!J106),0)</f>
        <v>4.060709</v>
      </c>
      <c r="M107" s="13">
        <f>VLOOKUP($A107,'2024_PAPI_Indicators'!$A$2:$BL$183,COLUMN('2024_PAPI_Indicators'!K106),0)</f>
        <v>4.056684017</v>
      </c>
      <c r="N107" s="13">
        <f>VLOOKUP($A107,'2024_PAPI_Indicators'!$A$2:$BL$183,COLUMN('2024_PAPI_Indicators'!L106),0)</f>
        <v>4.188312054</v>
      </c>
      <c r="O107" s="13">
        <f>VLOOKUP($A107,'2024_PAPI_Indicators'!$A$2:$BL$183,COLUMN('2024_PAPI_Indicators'!M106),0)</f>
        <v>4.015956402</v>
      </c>
      <c r="P107" s="13">
        <f>VLOOKUP($A107,'2024_PAPI_Indicators'!$A$2:$BL$183,COLUMN('2024_PAPI_Indicators'!N106),0)</f>
        <v>4.358078003</v>
      </c>
      <c r="Q107" s="13">
        <f>VLOOKUP($A107,'2024_PAPI_Indicators'!$A$2:$BL$183,COLUMN('2024_PAPI_Indicators'!O106),0)</f>
        <v>4.532808304</v>
      </c>
      <c r="R107" s="13">
        <f>VLOOKUP($A107,'2024_PAPI_Indicators'!$A$2:$BL$183,COLUMN('2024_PAPI_Indicators'!P106),0)</f>
        <v>4.147233009</v>
      </c>
      <c r="S107" s="13">
        <f>VLOOKUP($A107,'2024_PAPI_Indicators'!$A$2:$BL$183,COLUMN('2024_PAPI_Indicators'!Q106),0)</f>
        <v>4.311872005</v>
      </c>
      <c r="T107" s="14" t="str">
        <f>VLOOKUP($A107,'2024_PAPI_Indicators'!$A$2:$BL$183,COLUMN('2024_PAPI_Indicators'!R106),0)</f>
        <v/>
      </c>
      <c r="U107" s="13">
        <f>VLOOKUP($A107,'2024_PAPI_Indicators'!$A$2:$BL$183,COLUMN('2024_PAPI_Indicators'!S106),0)</f>
        <v>4.404870033</v>
      </c>
      <c r="V107" s="13">
        <f>VLOOKUP($A107,'2024_PAPI_Indicators'!$A$2:$BL$183,COLUMN('2024_PAPI_Indicators'!T106),0)</f>
        <v>4.354088783</v>
      </c>
      <c r="W107" s="13">
        <f>VLOOKUP($A107,'2024_PAPI_Indicators'!$A$2:$BL$183,COLUMN('2024_PAPI_Indicators'!U106),0)</f>
        <v>3.876921654</v>
      </c>
      <c r="X107" s="13">
        <f>VLOOKUP($A107,'2024_PAPI_Indicators'!$A$2:$BL$183,COLUMN('2024_PAPI_Indicators'!V106),0)</f>
        <v>4.253816605</v>
      </c>
      <c r="Y107" s="13">
        <f>VLOOKUP($A107,'2024_PAPI_Indicators'!$A$2:$BL$183,COLUMN('2024_PAPI_Indicators'!W106),0)</f>
        <v>4.179566383</v>
      </c>
      <c r="Z107" s="13">
        <f>VLOOKUP($A107,'2024_PAPI_Indicators'!$A$2:$BL$183,COLUMN('2024_PAPI_Indicators'!X106),0)</f>
        <v>4.316698551</v>
      </c>
      <c r="AA107" s="13">
        <f>VLOOKUP($A107,'2024_PAPI_Indicators'!$A$2:$BL$183,COLUMN('2024_PAPI_Indicators'!Y106),0)</f>
        <v>4.299399853</v>
      </c>
      <c r="AB107" s="13">
        <f>VLOOKUP($A107,'2024_PAPI_Indicators'!$A$2:$BL$183,COLUMN('2024_PAPI_Indicators'!Z106),0)</f>
        <v>4.368105888</v>
      </c>
      <c r="AC107" s="13">
        <f>VLOOKUP($A107,'2024_PAPI_Indicators'!$A$2:$BL$183,COLUMN('2024_PAPI_Indicators'!AA106),0)</f>
        <v>4.345256805</v>
      </c>
      <c r="AD107" s="13">
        <f>VLOOKUP($A107,'2024_PAPI_Indicators'!$A$2:$BL$183,COLUMN('2024_PAPI_Indicators'!AB106),0)</f>
        <v>4.167380333</v>
      </c>
      <c r="AE107" s="13">
        <f>VLOOKUP($A107,'2024_PAPI_Indicators'!$A$2:$BL$183,COLUMN('2024_PAPI_Indicators'!AC106),0)</f>
        <v>4.336643219</v>
      </c>
      <c r="AF107" s="13">
        <f>VLOOKUP($A107,'2024_PAPI_Indicators'!$A$2:$BL$183,COLUMN('2024_PAPI_Indicators'!AD106),0)</f>
        <v>3.982222557</v>
      </c>
      <c r="AG107" s="13">
        <f>VLOOKUP($A107,'2024_PAPI_Indicators'!$A$2:$BL$183,COLUMN('2024_PAPI_Indicators'!AE106),0)</f>
        <v>4.150616169</v>
      </c>
      <c r="AH107" s="13">
        <f>VLOOKUP($A107,'2024_PAPI_Indicators'!$A$2:$BL$183,COLUMN('2024_PAPI_Indicators'!AF106),0)</f>
        <v>4.230986118</v>
      </c>
      <c r="AI107" s="13">
        <f>VLOOKUP($A107,'2024_PAPI_Indicators'!$A$2:$BL$183,COLUMN('2024_PAPI_Indicators'!AG106),0)</f>
        <v>4.211760044</v>
      </c>
      <c r="AJ107" s="13">
        <f>VLOOKUP($A107,'2024_PAPI_Indicators'!$A$2:$BL$183,COLUMN('2024_PAPI_Indicators'!AH106),0)</f>
        <v>4.104903221</v>
      </c>
      <c r="AK107" s="13">
        <f>VLOOKUP($A107,'2024_PAPI_Indicators'!$A$2:$BL$183,COLUMN('2024_PAPI_Indicators'!AI106),0)</f>
        <v>4.335992813</v>
      </c>
      <c r="AL107" s="13">
        <f>VLOOKUP($A107,'2024_PAPI_Indicators'!$A$2:$BL$183,COLUMN('2024_PAPI_Indicators'!AJ106),0)</f>
        <v>4.397749901</v>
      </c>
      <c r="AM107" s="13">
        <f>VLOOKUP($A107,'2024_PAPI_Indicators'!$A$2:$BL$183,COLUMN('2024_PAPI_Indicators'!AK106),0)</f>
        <v>4.214291573</v>
      </c>
      <c r="AN107" s="13">
        <f>VLOOKUP($A107,'2024_PAPI_Indicators'!$A$2:$BL$183,COLUMN('2024_PAPI_Indicators'!AL106),0)</f>
        <v>4.230534077</v>
      </c>
      <c r="AO107" s="13">
        <f>VLOOKUP($A107,'2024_PAPI_Indicators'!$A$2:$BL$183,COLUMN('2024_PAPI_Indicators'!AM106),0)</f>
        <v>4.363697529</v>
      </c>
      <c r="AP107" s="13">
        <f>VLOOKUP($A107,'2024_PAPI_Indicators'!$A$2:$BL$183,COLUMN('2024_PAPI_Indicators'!AN106),0)</f>
        <v>4.50227356</v>
      </c>
      <c r="AQ107" s="13">
        <f>VLOOKUP($A107,'2024_PAPI_Indicators'!$A$2:$BL$183,COLUMN('2024_PAPI_Indicators'!AO106),0)</f>
        <v>3.954883337</v>
      </c>
      <c r="AR107" s="13">
        <f>VLOOKUP($A107,'2024_PAPI_Indicators'!$A$2:$BL$183,COLUMN('2024_PAPI_Indicators'!AP106),0)</f>
        <v>4.038878918</v>
      </c>
      <c r="AS107" s="13">
        <f>VLOOKUP($A107,'2024_PAPI_Indicators'!$A$2:$BL$183,COLUMN('2024_PAPI_Indicators'!AQ106),0)</f>
        <v>4.291606426</v>
      </c>
      <c r="AT107" s="13">
        <f>VLOOKUP($A107,'2024_PAPI_Indicators'!$A$2:$BL$183,COLUMN('2024_PAPI_Indicators'!AR106),0)</f>
        <v>4.155537128</v>
      </c>
      <c r="AU107" s="13">
        <f>VLOOKUP($A107,'2024_PAPI_Indicators'!$A$2:$BL$183,COLUMN('2024_PAPI_Indicators'!AS106),0)</f>
        <v>3.902296782</v>
      </c>
      <c r="AV107" s="13">
        <f>VLOOKUP($A107,'2024_PAPI_Indicators'!$A$2:$BL$183,COLUMN('2024_PAPI_Indicators'!AT106),0)</f>
        <v>4.02036953</v>
      </c>
      <c r="AW107" s="13">
        <f>VLOOKUP($A107,'2024_PAPI_Indicators'!$A$2:$BL$183,COLUMN('2024_PAPI_Indicators'!AU106),0)</f>
        <v>4.60017395</v>
      </c>
      <c r="AX107" s="13">
        <f>VLOOKUP($A107,'2024_PAPI_Indicators'!$A$2:$BL$183,COLUMN('2024_PAPI_Indicators'!AV106),0)</f>
        <v>4.267396927</v>
      </c>
      <c r="AY107" s="13">
        <f>VLOOKUP($A107,'2024_PAPI_Indicators'!$A$2:$BL$183,COLUMN('2024_PAPI_Indicators'!AW106),0)</f>
        <v>4.335867882</v>
      </c>
      <c r="AZ107" s="13">
        <f>VLOOKUP($A107,'2024_PAPI_Indicators'!$A$2:$BL$183,COLUMN('2024_PAPI_Indicators'!AX106),0)</f>
        <v>4.333769798</v>
      </c>
      <c r="BA107" s="13">
        <f>VLOOKUP($A107,'2024_PAPI_Indicators'!$A$2:$BL$183,COLUMN('2024_PAPI_Indicators'!AY106),0)</f>
        <v>4.295257092</v>
      </c>
      <c r="BB107" s="13">
        <f>VLOOKUP($A107,'2024_PAPI_Indicators'!$A$2:$BL$183,COLUMN('2024_PAPI_Indicators'!AZ106),0)</f>
        <v>4.161441326</v>
      </c>
      <c r="BC107" s="14" t="str">
        <f>VLOOKUP($A107,'2024_PAPI_Indicators'!$A$2:$BL$183,COLUMN('2024_PAPI_Indicators'!BA106),0)</f>
        <v/>
      </c>
      <c r="BD107" s="13">
        <f>VLOOKUP($A107,'2024_PAPI_Indicators'!$A$2:$BL$183,COLUMN('2024_PAPI_Indicators'!BB106),0)</f>
        <v>4.332853794</v>
      </c>
      <c r="BE107" s="13">
        <f>VLOOKUP($A107,'2024_PAPI_Indicators'!$A$2:$BL$183,COLUMN('2024_PAPI_Indicators'!BC106),0)</f>
        <v>4.008439541</v>
      </c>
      <c r="BF107" s="13">
        <f>VLOOKUP($A107,'2024_PAPI_Indicators'!$A$2:$BL$183,COLUMN('2024_PAPI_Indicators'!BD106),0)</f>
        <v>4.492051601</v>
      </c>
      <c r="BG107" s="13">
        <f>VLOOKUP($A107,'2024_PAPI_Indicators'!$A$2:$BL$183,COLUMN('2024_PAPI_Indicators'!BE106),0)</f>
        <v>4.445622444</v>
      </c>
      <c r="BH107" s="13">
        <f>VLOOKUP($A107,'2024_PAPI_Indicators'!$A$2:$BL$183,COLUMN('2024_PAPI_Indicators'!BF106),0)</f>
        <v>4.460645199</v>
      </c>
      <c r="BI107" s="13">
        <f>VLOOKUP($A107,'2024_PAPI_Indicators'!$A$2:$BL$183,COLUMN('2024_PAPI_Indicators'!BG106),0)</f>
        <v>4.095133305</v>
      </c>
      <c r="BJ107" s="13">
        <f>VLOOKUP($A107,'2024_PAPI_Indicators'!$A$2:$BL$183,COLUMN('2024_PAPI_Indicators'!BH106),0)</f>
        <v>4.152300835</v>
      </c>
      <c r="BK107" s="13">
        <f>VLOOKUP($A107,'2024_PAPI_Indicators'!$A$2:$BL$183,COLUMN('2024_PAPI_Indicators'!BI106),0)</f>
        <v>4.332417488</v>
      </c>
      <c r="BL107" s="13">
        <f>VLOOKUP($A107,'2024_PAPI_Indicators'!$A$2:$BL$183,COLUMN('2024_PAPI_Indicators'!BJ106),0)</f>
        <v>4.4826684</v>
      </c>
      <c r="BM107" s="13">
        <f>VLOOKUP($A107,'2024_PAPI_Indicators'!$A$2:$BL$183,COLUMN('2024_PAPI_Indicators'!BK106),0)</f>
        <v>4.349021912</v>
      </c>
      <c r="BN107" s="13">
        <f>VLOOKUP($A107,'2024_PAPI_Indicators'!$A$2:$BL$183,COLUMN('2024_PAPI_Indicators'!BL106),0)</f>
        <v>4.490927696</v>
      </c>
      <c r="BO107" s="11"/>
      <c r="BP107" s="11"/>
      <c r="BQ107" s="11"/>
      <c r="BR107" s="11"/>
      <c r="BS107" s="11"/>
    </row>
    <row r="108" ht="13.5" customHeight="1">
      <c r="A108" s="15" t="s">
        <v>286</v>
      </c>
      <c r="B108" s="16" t="s">
        <v>287</v>
      </c>
      <c r="C108" s="17" t="s">
        <v>77</v>
      </c>
      <c r="D108" s="18">
        <f>VLOOKUP($A108,'2024_PAPI_Indicators'!$A$2:$BL$183,COLUMN('2024_PAPI_Indicators'!B107),0)</f>
        <v>7.568981171</v>
      </c>
      <c r="E108" s="18">
        <f>VLOOKUP($A108,'2024_PAPI_Indicators'!$A$2:$BL$183,COLUMN('2024_PAPI_Indicators'!C107),0)</f>
        <v>7.076338291</v>
      </c>
      <c r="F108" s="18">
        <f>VLOOKUP($A108,'2024_PAPI_Indicators'!$A$2:$BL$183,COLUMN('2024_PAPI_Indicators'!D107),0)</f>
        <v>7.584079742</v>
      </c>
      <c r="G108" s="18">
        <f>VLOOKUP($A108,'2024_PAPI_Indicators'!$A$2:$BL$183,COLUMN('2024_PAPI_Indicators'!E107),0)</f>
        <v>7.220732689</v>
      </c>
      <c r="H108" s="18">
        <f>VLOOKUP($A108,'2024_PAPI_Indicators'!$A$2:$BL$183,COLUMN('2024_PAPI_Indicators'!F107),0)</f>
        <v>7.293408394</v>
      </c>
      <c r="I108" s="18">
        <f>VLOOKUP($A108,'2024_PAPI_Indicators'!$A$2:$BL$183,COLUMN('2024_PAPI_Indicators'!G107),0)</f>
        <v>7.196491241</v>
      </c>
      <c r="J108" s="18">
        <f>VLOOKUP($A108,'2024_PAPI_Indicators'!$A$2:$BL$183,COLUMN('2024_PAPI_Indicators'!H107),0)</f>
        <v>6.742524147</v>
      </c>
      <c r="K108" s="18">
        <f>VLOOKUP($A108,'2024_PAPI_Indicators'!$A$2:$BL$183,COLUMN('2024_PAPI_Indicators'!I107),0)</f>
        <v>7.721698761</v>
      </c>
      <c r="L108" s="18">
        <f>VLOOKUP($A108,'2024_PAPI_Indicators'!$A$2:$BL$183,COLUMN('2024_PAPI_Indicators'!J107),0)</f>
        <v>7.460101604</v>
      </c>
      <c r="M108" s="18">
        <f>VLOOKUP($A108,'2024_PAPI_Indicators'!$A$2:$BL$183,COLUMN('2024_PAPI_Indicators'!K107),0)</f>
        <v>7.175598145</v>
      </c>
      <c r="N108" s="18">
        <f>VLOOKUP($A108,'2024_PAPI_Indicators'!$A$2:$BL$183,COLUMN('2024_PAPI_Indicators'!L107),0)</f>
        <v>7.384554863</v>
      </c>
      <c r="O108" s="18">
        <f>VLOOKUP($A108,'2024_PAPI_Indicators'!$A$2:$BL$183,COLUMN('2024_PAPI_Indicators'!M107),0)</f>
        <v>7.94389677</v>
      </c>
      <c r="P108" s="18">
        <f>VLOOKUP($A108,'2024_PAPI_Indicators'!$A$2:$BL$183,COLUMN('2024_PAPI_Indicators'!N107),0)</f>
        <v>7.861847878</v>
      </c>
      <c r="Q108" s="18">
        <f>VLOOKUP($A108,'2024_PAPI_Indicators'!$A$2:$BL$183,COLUMN('2024_PAPI_Indicators'!O107),0)</f>
        <v>8.419839859</v>
      </c>
      <c r="R108" s="18">
        <f>VLOOKUP($A108,'2024_PAPI_Indicators'!$A$2:$BL$183,COLUMN('2024_PAPI_Indicators'!P107),0)</f>
        <v>7.857663155</v>
      </c>
      <c r="S108" s="18">
        <f>VLOOKUP($A108,'2024_PAPI_Indicators'!$A$2:$BL$183,COLUMN('2024_PAPI_Indicators'!Q107),0)</f>
        <v>7.781330109</v>
      </c>
      <c r="T108" s="10" t="str">
        <f>VLOOKUP($A108,'2024_PAPI_Indicators'!$A$2:$BL$183,COLUMN('2024_PAPI_Indicators'!R107),0)</f>
        <v/>
      </c>
      <c r="U108" s="18">
        <f>VLOOKUP($A108,'2024_PAPI_Indicators'!$A$2:$BL$183,COLUMN('2024_PAPI_Indicators'!S107),0)</f>
        <v>8.400965691</v>
      </c>
      <c r="V108" s="18">
        <f>VLOOKUP($A108,'2024_PAPI_Indicators'!$A$2:$BL$183,COLUMN('2024_PAPI_Indicators'!T107),0)</f>
        <v>7.511121273</v>
      </c>
      <c r="W108" s="18">
        <f>VLOOKUP($A108,'2024_PAPI_Indicators'!$A$2:$BL$183,COLUMN('2024_PAPI_Indicators'!U107),0)</f>
        <v>7.588500023</v>
      </c>
      <c r="X108" s="18">
        <f>VLOOKUP($A108,'2024_PAPI_Indicators'!$A$2:$BL$183,COLUMN('2024_PAPI_Indicators'!V107),0)</f>
        <v>7.549844742</v>
      </c>
      <c r="Y108" s="18">
        <f>VLOOKUP($A108,'2024_PAPI_Indicators'!$A$2:$BL$183,COLUMN('2024_PAPI_Indicators'!W107),0)</f>
        <v>8.133446693</v>
      </c>
      <c r="Z108" s="18">
        <f>VLOOKUP($A108,'2024_PAPI_Indicators'!$A$2:$BL$183,COLUMN('2024_PAPI_Indicators'!X107),0)</f>
        <v>7.156681538</v>
      </c>
      <c r="AA108" s="18">
        <f>VLOOKUP($A108,'2024_PAPI_Indicators'!$A$2:$BL$183,COLUMN('2024_PAPI_Indicators'!Y107),0)</f>
        <v>7.841110229</v>
      </c>
      <c r="AB108" s="18">
        <f>VLOOKUP($A108,'2024_PAPI_Indicators'!$A$2:$BL$183,COLUMN('2024_PAPI_Indicators'!Z107),0)</f>
        <v>7.431368351</v>
      </c>
      <c r="AC108" s="18">
        <f>VLOOKUP($A108,'2024_PAPI_Indicators'!$A$2:$BL$183,COLUMN('2024_PAPI_Indicators'!AA107),0)</f>
        <v>7.467449665</v>
      </c>
      <c r="AD108" s="18">
        <f>VLOOKUP($A108,'2024_PAPI_Indicators'!$A$2:$BL$183,COLUMN('2024_PAPI_Indicators'!AB107),0)</f>
        <v>7.277576447</v>
      </c>
      <c r="AE108" s="18">
        <f>VLOOKUP($A108,'2024_PAPI_Indicators'!$A$2:$BL$183,COLUMN('2024_PAPI_Indicators'!AC107),0)</f>
        <v>7.511995792</v>
      </c>
      <c r="AF108" s="18">
        <f>VLOOKUP($A108,'2024_PAPI_Indicators'!$A$2:$BL$183,COLUMN('2024_PAPI_Indicators'!AD107),0)</f>
        <v>7.908047199</v>
      </c>
      <c r="AG108" s="18">
        <f>VLOOKUP($A108,'2024_PAPI_Indicators'!$A$2:$BL$183,COLUMN('2024_PAPI_Indicators'!AE107),0)</f>
        <v>7.454571247</v>
      </c>
      <c r="AH108" s="18">
        <f>VLOOKUP($A108,'2024_PAPI_Indicators'!$A$2:$BL$183,COLUMN('2024_PAPI_Indicators'!AF107),0)</f>
        <v>8.13743782</v>
      </c>
      <c r="AI108" s="18">
        <f>VLOOKUP($A108,'2024_PAPI_Indicators'!$A$2:$BL$183,COLUMN('2024_PAPI_Indicators'!AG107),0)</f>
        <v>8.164029121</v>
      </c>
      <c r="AJ108" s="18">
        <f>VLOOKUP($A108,'2024_PAPI_Indicators'!$A$2:$BL$183,COLUMN('2024_PAPI_Indicators'!AH107),0)</f>
        <v>7.796145439</v>
      </c>
      <c r="AK108" s="18">
        <f>VLOOKUP($A108,'2024_PAPI_Indicators'!$A$2:$BL$183,COLUMN('2024_PAPI_Indicators'!AI107),0)</f>
        <v>7.610022068</v>
      </c>
      <c r="AL108" s="18">
        <f>VLOOKUP($A108,'2024_PAPI_Indicators'!$A$2:$BL$183,COLUMN('2024_PAPI_Indicators'!AJ107),0)</f>
        <v>7.939905643</v>
      </c>
      <c r="AM108" s="18">
        <f>VLOOKUP($A108,'2024_PAPI_Indicators'!$A$2:$BL$183,COLUMN('2024_PAPI_Indicators'!AK107),0)</f>
        <v>7.263657093</v>
      </c>
      <c r="AN108" s="18">
        <f>VLOOKUP($A108,'2024_PAPI_Indicators'!$A$2:$BL$183,COLUMN('2024_PAPI_Indicators'!AL107),0)</f>
        <v>8.118299484</v>
      </c>
      <c r="AO108" s="18">
        <f>VLOOKUP($A108,'2024_PAPI_Indicators'!$A$2:$BL$183,COLUMN('2024_PAPI_Indicators'!AM107),0)</f>
        <v>8.157280922</v>
      </c>
      <c r="AP108" s="18">
        <f>VLOOKUP($A108,'2024_PAPI_Indicators'!$A$2:$BL$183,COLUMN('2024_PAPI_Indicators'!AN107),0)</f>
        <v>8.171577454</v>
      </c>
      <c r="AQ108" s="18">
        <f>VLOOKUP($A108,'2024_PAPI_Indicators'!$A$2:$BL$183,COLUMN('2024_PAPI_Indicators'!AO107),0)</f>
        <v>7.435848713</v>
      </c>
      <c r="AR108" s="18">
        <f>VLOOKUP($A108,'2024_PAPI_Indicators'!$A$2:$BL$183,COLUMN('2024_PAPI_Indicators'!AP107),0)</f>
        <v>7.389939308</v>
      </c>
      <c r="AS108" s="18">
        <f>VLOOKUP($A108,'2024_PAPI_Indicators'!$A$2:$BL$183,COLUMN('2024_PAPI_Indicators'!AQ107),0)</f>
        <v>7.260577202</v>
      </c>
      <c r="AT108" s="18">
        <f>VLOOKUP($A108,'2024_PAPI_Indicators'!$A$2:$BL$183,COLUMN('2024_PAPI_Indicators'!AR107),0)</f>
        <v>7.028903961</v>
      </c>
      <c r="AU108" s="18">
        <f>VLOOKUP($A108,'2024_PAPI_Indicators'!$A$2:$BL$183,COLUMN('2024_PAPI_Indicators'!AS107),0)</f>
        <v>7.607983589</v>
      </c>
      <c r="AV108" s="18">
        <f>VLOOKUP($A108,'2024_PAPI_Indicators'!$A$2:$BL$183,COLUMN('2024_PAPI_Indicators'!AT107),0)</f>
        <v>7.381526947</v>
      </c>
      <c r="AW108" s="18">
        <f>VLOOKUP($A108,'2024_PAPI_Indicators'!$A$2:$BL$183,COLUMN('2024_PAPI_Indicators'!AU107),0)</f>
        <v>7.821871281</v>
      </c>
      <c r="AX108" s="18">
        <f>VLOOKUP($A108,'2024_PAPI_Indicators'!$A$2:$BL$183,COLUMN('2024_PAPI_Indicators'!AV107),0)</f>
        <v>7.755835533</v>
      </c>
      <c r="AY108" s="18">
        <f>VLOOKUP($A108,'2024_PAPI_Indicators'!$A$2:$BL$183,COLUMN('2024_PAPI_Indicators'!AW107),0)</f>
        <v>7.47693634</v>
      </c>
      <c r="AZ108" s="18">
        <f>VLOOKUP($A108,'2024_PAPI_Indicators'!$A$2:$BL$183,COLUMN('2024_PAPI_Indicators'!AX107),0)</f>
        <v>8.323374748</v>
      </c>
      <c r="BA108" s="18">
        <f>VLOOKUP($A108,'2024_PAPI_Indicators'!$A$2:$BL$183,COLUMN('2024_PAPI_Indicators'!AY107),0)</f>
        <v>7.812324047</v>
      </c>
      <c r="BB108" s="18">
        <f>VLOOKUP($A108,'2024_PAPI_Indicators'!$A$2:$BL$183,COLUMN('2024_PAPI_Indicators'!AZ107),0)</f>
        <v>6.691954613</v>
      </c>
      <c r="BC108" s="10" t="str">
        <f>VLOOKUP($A108,'2024_PAPI_Indicators'!$A$2:$BL$183,COLUMN('2024_PAPI_Indicators'!BA107),0)</f>
        <v/>
      </c>
      <c r="BD108" s="18">
        <f>VLOOKUP($A108,'2024_PAPI_Indicators'!$A$2:$BL$183,COLUMN('2024_PAPI_Indicators'!BB107),0)</f>
        <v>7.031503677</v>
      </c>
      <c r="BE108" s="18">
        <f>VLOOKUP($A108,'2024_PAPI_Indicators'!$A$2:$BL$183,COLUMN('2024_PAPI_Indicators'!BC107),0)</f>
        <v>7.360587597</v>
      </c>
      <c r="BF108" s="18">
        <f>VLOOKUP($A108,'2024_PAPI_Indicators'!$A$2:$BL$183,COLUMN('2024_PAPI_Indicators'!BD107),0)</f>
        <v>8.01911068</v>
      </c>
      <c r="BG108" s="18">
        <f>VLOOKUP($A108,'2024_PAPI_Indicators'!$A$2:$BL$183,COLUMN('2024_PAPI_Indicators'!BE107),0)</f>
        <v>7.309685707</v>
      </c>
      <c r="BH108" s="18">
        <f>VLOOKUP($A108,'2024_PAPI_Indicators'!$A$2:$BL$183,COLUMN('2024_PAPI_Indicators'!BF107),0)</f>
        <v>7.495950222</v>
      </c>
      <c r="BI108" s="18">
        <f>VLOOKUP($A108,'2024_PAPI_Indicators'!$A$2:$BL$183,COLUMN('2024_PAPI_Indicators'!BG107),0)</f>
        <v>7.686404228</v>
      </c>
      <c r="BJ108" s="18">
        <f>VLOOKUP($A108,'2024_PAPI_Indicators'!$A$2:$BL$183,COLUMN('2024_PAPI_Indicators'!BH107),0)</f>
        <v>7.185235977</v>
      </c>
      <c r="BK108" s="18">
        <f>VLOOKUP($A108,'2024_PAPI_Indicators'!$A$2:$BL$183,COLUMN('2024_PAPI_Indicators'!BI107),0)</f>
        <v>7.51254034</v>
      </c>
      <c r="BL108" s="18">
        <f>VLOOKUP($A108,'2024_PAPI_Indicators'!$A$2:$BL$183,COLUMN('2024_PAPI_Indicators'!BJ107),0)</f>
        <v>8.156105995</v>
      </c>
      <c r="BM108" s="18">
        <f>VLOOKUP($A108,'2024_PAPI_Indicators'!$A$2:$BL$183,COLUMN('2024_PAPI_Indicators'!BK107),0)</f>
        <v>7.503249645</v>
      </c>
      <c r="BN108" s="18">
        <f>VLOOKUP($A108,'2024_PAPI_Indicators'!$A$2:$BL$183,COLUMN('2024_PAPI_Indicators'!BL107),0)</f>
        <v>7.500666618</v>
      </c>
      <c r="BO108" s="1"/>
      <c r="BP108" s="1"/>
      <c r="BQ108" s="1"/>
      <c r="BR108" s="1"/>
      <c r="BS108" s="1"/>
    </row>
    <row r="109" ht="13.5" customHeight="1">
      <c r="A109" s="19" t="s">
        <v>288</v>
      </c>
      <c r="B109" s="19" t="s">
        <v>289</v>
      </c>
      <c r="C109" s="20" t="s">
        <v>88</v>
      </c>
      <c r="D109" s="21">
        <f>VLOOKUP($A109,'2024_PAPI_Indicators'!$A$2:$BL$183,COLUMN('2024_PAPI_Indicators'!B108),0)</f>
        <v>1.686252236</v>
      </c>
      <c r="E109" s="21">
        <f>VLOOKUP($A109,'2024_PAPI_Indicators'!$A$2:$BL$183,COLUMN('2024_PAPI_Indicators'!C108),0)</f>
        <v>1.92928648</v>
      </c>
      <c r="F109" s="21">
        <f>VLOOKUP($A109,'2024_PAPI_Indicators'!$A$2:$BL$183,COLUMN('2024_PAPI_Indicators'!D108),0)</f>
        <v>1.960015059</v>
      </c>
      <c r="G109" s="21">
        <f>VLOOKUP($A109,'2024_PAPI_Indicators'!$A$2:$BL$183,COLUMN('2024_PAPI_Indicators'!E108),0)</f>
        <v>2.075728178</v>
      </c>
      <c r="H109" s="21">
        <f>VLOOKUP($A109,'2024_PAPI_Indicators'!$A$2:$BL$183,COLUMN('2024_PAPI_Indicators'!F108),0)</f>
        <v>2.055995464</v>
      </c>
      <c r="I109" s="21">
        <f>VLOOKUP($A109,'2024_PAPI_Indicators'!$A$2:$BL$183,COLUMN('2024_PAPI_Indicators'!G108),0)</f>
        <v>1.896303415</v>
      </c>
      <c r="J109" s="21">
        <f>VLOOKUP($A109,'2024_PAPI_Indicators'!$A$2:$BL$183,COLUMN('2024_PAPI_Indicators'!H108),0)</f>
        <v>1.845922232</v>
      </c>
      <c r="K109" s="21">
        <f>VLOOKUP($A109,'2024_PAPI_Indicators'!$A$2:$BL$183,COLUMN('2024_PAPI_Indicators'!I108),0)</f>
        <v>1.90176785</v>
      </c>
      <c r="L109" s="21">
        <f>VLOOKUP($A109,'2024_PAPI_Indicators'!$A$2:$BL$183,COLUMN('2024_PAPI_Indicators'!J108),0)</f>
        <v>1.96648407</v>
      </c>
      <c r="M109" s="21">
        <f>VLOOKUP($A109,'2024_PAPI_Indicators'!$A$2:$BL$183,COLUMN('2024_PAPI_Indicators'!K108),0)</f>
        <v>1.974913359</v>
      </c>
      <c r="N109" s="21">
        <f>VLOOKUP($A109,'2024_PAPI_Indicators'!$A$2:$BL$183,COLUMN('2024_PAPI_Indicators'!L108),0)</f>
        <v>2.076045275</v>
      </c>
      <c r="O109" s="21">
        <f>VLOOKUP($A109,'2024_PAPI_Indicators'!$A$2:$BL$183,COLUMN('2024_PAPI_Indicators'!M108),0)</f>
        <v>1.987244844</v>
      </c>
      <c r="P109" s="21">
        <f>VLOOKUP($A109,'2024_PAPI_Indicators'!$A$2:$BL$183,COLUMN('2024_PAPI_Indicators'!N108),0)</f>
        <v>1.959565401</v>
      </c>
      <c r="Q109" s="21">
        <f>VLOOKUP($A109,'2024_PAPI_Indicators'!$A$2:$BL$183,COLUMN('2024_PAPI_Indicators'!O108),0)</f>
        <v>1.889129162</v>
      </c>
      <c r="R109" s="21">
        <f>VLOOKUP($A109,'2024_PAPI_Indicators'!$A$2:$BL$183,COLUMN('2024_PAPI_Indicators'!P108),0)</f>
        <v>1.937621117</v>
      </c>
      <c r="S109" s="21">
        <f>VLOOKUP($A109,'2024_PAPI_Indicators'!$A$2:$BL$183,COLUMN('2024_PAPI_Indicators'!Q108),0)</f>
        <v>1.946652532</v>
      </c>
      <c r="T109" s="22" t="str">
        <f>VLOOKUP($A109,'2024_PAPI_Indicators'!$A$2:$BL$183,COLUMN('2024_PAPI_Indicators'!R108),0)</f>
        <v/>
      </c>
      <c r="U109" s="21">
        <f>VLOOKUP($A109,'2024_PAPI_Indicators'!$A$2:$BL$183,COLUMN('2024_PAPI_Indicators'!S108),0)</f>
        <v>2.015512705</v>
      </c>
      <c r="V109" s="21">
        <f>VLOOKUP($A109,'2024_PAPI_Indicators'!$A$2:$BL$183,COLUMN('2024_PAPI_Indicators'!T108),0)</f>
        <v>1.979557872</v>
      </c>
      <c r="W109" s="21">
        <f>VLOOKUP($A109,'2024_PAPI_Indicators'!$A$2:$BL$183,COLUMN('2024_PAPI_Indicators'!U108),0)</f>
        <v>1.842371345</v>
      </c>
      <c r="X109" s="21">
        <f>VLOOKUP($A109,'2024_PAPI_Indicators'!$A$2:$BL$183,COLUMN('2024_PAPI_Indicators'!V108),0)</f>
        <v>2.024733543</v>
      </c>
      <c r="Y109" s="21">
        <f>VLOOKUP($A109,'2024_PAPI_Indicators'!$A$2:$BL$183,COLUMN('2024_PAPI_Indicators'!W108),0)</f>
        <v>2.028174877</v>
      </c>
      <c r="Z109" s="21">
        <f>VLOOKUP($A109,'2024_PAPI_Indicators'!$A$2:$BL$183,COLUMN('2024_PAPI_Indicators'!X108),0)</f>
        <v>1.930959105</v>
      </c>
      <c r="AA109" s="21">
        <f>VLOOKUP($A109,'2024_PAPI_Indicators'!$A$2:$BL$183,COLUMN('2024_PAPI_Indicators'!Y108),0)</f>
        <v>1.989347577</v>
      </c>
      <c r="AB109" s="21">
        <f>VLOOKUP($A109,'2024_PAPI_Indicators'!$A$2:$BL$183,COLUMN('2024_PAPI_Indicators'!Z108),0)</f>
        <v>1.965723276</v>
      </c>
      <c r="AC109" s="21">
        <f>VLOOKUP($A109,'2024_PAPI_Indicators'!$A$2:$BL$183,COLUMN('2024_PAPI_Indicators'!AA108),0)</f>
        <v>2.026193619</v>
      </c>
      <c r="AD109" s="21">
        <f>VLOOKUP($A109,'2024_PAPI_Indicators'!$A$2:$BL$183,COLUMN('2024_PAPI_Indicators'!AB108),0)</f>
        <v>1.98632586</v>
      </c>
      <c r="AE109" s="21">
        <f>VLOOKUP($A109,'2024_PAPI_Indicators'!$A$2:$BL$183,COLUMN('2024_PAPI_Indicators'!AC108),0)</f>
        <v>2.191449642</v>
      </c>
      <c r="AF109" s="21">
        <f>VLOOKUP($A109,'2024_PAPI_Indicators'!$A$2:$BL$183,COLUMN('2024_PAPI_Indicators'!AD108),0)</f>
        <v>2.054696798</v>
      </c>
      <c r="AG109" s="21">
        <f>VLOOKUP($A109,'2024_PAPI_Indicators'!$A$2:$BL$183,COLUMN('2024_PAPI_Indicators'!AE108),0)</f>
        <v>2.02180481</v>
      </c>
      <c r="AH109" s="21">
        <f>VLOOKUP($A109,'2024_PAPI_Indicators'!$A$2:$BL$183,COLUMN('2024_PAPI_Indicators'!AF108),0)</f>
        <v>2.117727757</v>
      </c>
      <c r="AI109" s="21">
        <f>VLOOKUP($A109,'2024_PAPI_Indicators'!$A$2:$BL$183,COLUMN('2024_PAPI_Indicators'!AG108),0)</f>
        <v>1.9230057</v>
      </c>
      <c r="AJ109" s="21">
        <f>VLOOKUP($A109,'2024_PAPI_Indicators'!$A$2:$BL$183,COLUMN('2024_PAPI_Indicators'!AH108),0)</f>
        <v>2.008963585</v>
      </c>
      <c r="AK109" s="21">
        <f>VLOOKUP($A109,'2024_PAPI_Indicators'!$A$2:$BL$183,COLUMN('2024_PAPI_Indicators'!AI108),0)</f>
        <v>1.922856569</v>
      </c>
      <c r="AL109" s="21">
        <f>VLOOKUP($A109,'2024_PAPI_Indicators'!$A$2:$BL$183,COLUMN('2024_PAPI_Indicators'!AJ108),0)</f>
        <v>2.009062529</v>
      </c>
      <c r="AM109" s="21">
        <f>VLOOKUP($A109,'2024_PAPI_Indicators'!$A$2:$BL$183,COLUMN('2024_PAPI_Indicators'!AK108),0)</f>
        <v>2.016527176</v>
      </c>
      <c r="AN109" s="21">
        <f>VLOOKUP($A109,'2024_PAPI_Indicators'!$A$2:$BL$183,COLUMN('2024_PAPI_Indicators'!AL108),0)</f>
        <v>1.992863417</v>
      </c>
      <c r="AO109" s="21">
        <f>VLOOKUP($A109,'2024_PAPI_Indicators'!$A$2:$BL$183,COLUMN('2024_PAPI_Indicators'!AM108),0)</f>
        <v>1.994953513</v>
      </c>
      <c r="AP109" s="21">
        <f>VLOOKUP($A109,'2024_PAPI_Indicators'!$A$2:$BL$183,COLUMN('2024_PAPI_Indicators'!AN108),0)</f>
        <v>2.111658573</v>
      </c>
      <c r="AQ109" s="21">
        <f>VLOOKUP($A109,'2024_PAPI_Indicators'!$A$2:$BL$183,COLUMN('2024_PAPI_Indicators'!AO108),0)</f>
        <v>1.894789457</v>
      </c>
      <c r="AR109" s="21">
        <f>VLOOKUP($A109,'2024_PAPI_Indicators'!$A$2:$BL$183,COLUMN('2024_PAPI_Indicators'!AP108),0)</f>
        <v>1.787499905</v>
      </c>
      <c r="AS109" s="21">
        <f>VLOOKUP($A109,'2024_PAPI_Indicators'!$A$2:$BL$183,COLUMN('2024_PAPI_Indicators'!AQ108),0)</f>
        <v>1.948530912</v>
      </c>
      <c r="AT109" s="21">
        <f>VLOOKUP($A109,'2024_PAPI_Indicators'!$A$2:$BL$183,COLUMN('2024_PAPI_Indicators'!AR108),0)</f>
        <v>2.026593447</v>
      </c>
      <c r="AU109" s="21">
        <f>VLOOKUP($A109,'2024_PAPI_Indicators'!$A$2:$BL$183,COLUMN('2024_PAPI_Indicators'!AS108),0)</f>
        <v>1.825681448</v>
      </c>
      <c r="AV109" s="21">
        <f>VLOOKUP($A109,'2024_PAPI_Indicators'!$A$2:$BL$183,COLUMN('2024_PAPI_Indicators'!AT108),0)</f>
        <v>1.839875579</v>
      </c>
      <c r="AW109" s="21">
        <f>VLOOKUP($A109,'2024_PAPI_Indicators'!$A$2:$BL$183,COLUMN('2024_PAPI_Indicators'!AU108),0)</f>
        <v>1.924453855</v>
      </c>
      <c r="AX109" s="21">
        <f>VLOOKUP($A109,'2024_PAPI_Indicators'!$A$2:$BL$183,COLUMN('2024_PAPI_Indicators'!AV108),0)</f>
        <v>1.808251858</v>
      </c>
      <c r="AY109" s="21">
        <f>VLOOKUP($A109,'2024_PAPI_Indicators'!$A$2:$BL$183,COLUMN('2024_PAPI_Indicators'!AW108),0)</f>
        <v>1.763765931</v>
      </c>
      <c r="AZ109" s="21">
        <f>VLOOKUP($A109,'2024_PAPI_Indicators'!$A$2:$BL$183,COLUMN('2024_PAPI_Indicators'!AX108),0)</f>
        <v>2.001665354</v>
      </c>
      <c r="BA109" s="21">
        <f>VLOOKUP($A109,'2024_PAPI_Indicators'!$A$2:$BL$183,COLUMN('2024_PAPI_Indicators'!AY108),0)</f>
        <v>1.75861454</v>
      </c>
      <c r="BB109" s="21">
        <f>VLOOKUP($A109,'2024_PAPI_Indicators'!$A$2:$BL$183,COLUMN('2024_PAPI_Indicators'!AZ108),0)</f>
        <v>1.806907058</v>
      </c>
      <c r="BC109" s="22" t="str">
        <f>VLOOKUP($A109,'2024_PAPI_Indicators'!$A$2:$BL$183,COLUMN('2024_PAPI_Indicators'!BA108),0)</f>
        <v/>
      </c>
      <c r="BD109" s="21">
        <f>VLOOKUP($A109,'2024_PAPI_Indicators'!$A$2:$BL$183,COLUMN('2024_PAPI_Indicators'!BB108),0)</f>
        <v>1.917958021</v>
      </c>
      <c r="BE109" s="21">
        <f>VLOOKUP($A109,'2024_PAPI_Indicators'!$A$2:$BL$183,COLUMN('2024_PAPI_Indicators'!BC108),0)</f>
        <v>1.856027842</v>
      </c>
      <c r="BF109" s="21">
        <f>VLOOKUP($A109,'2024_PAPI_Indicators'!$A$2:$BL$183,COLUMN('2024_PAPI_Indicators'!BD108),0)</f>
        <v>1.923538804</v>
      </c>
      <c r="BG109" s="21">
        <f>VLOOKUP($A109,'2024_PAPI_Indicators'!$A$2:$BL$183,COLUMN('2024_PAPI_Indicators'!BE108),0)</f>
        <v>1.940139294</v>
      </c>
      <c r="BH109" s="21">
        <f>VLOOKUP($A109,'2024_PAPI_Indicators'!$A$2:$BL$183,COLUMN('2024_PAPI_Indicators'!BF108),0)</f>
        <v>1.910608888</v>
      </c>
      <c r="BI109" s="21">
        <f>VLOOKUP($A109,'2024_PAPI_Indicators'!$A$2:$BL$183,COLUMN('2024_PAPI_Indicators'!BG108),0)</f>
        <v>1.933802962</v>
      </c>
      <c r="BJ109" s="21">
        <f>VLOOKUP($A109,'2024_PAPI_Indicators'!$A$2:$BL$183,COLUMN('2024_PAPI_Indicators'!BH108),0)</f>
        <v>1.697857857</v>
      </c>
      <c r="BK109" s="21">
        <f>VLOOKUP($A109,'2024_PAPI_Indicators'!$A$2:$BL$183,COLUMN('2024_PAPI_Indicators'!BI108),0)</f>
        <v>1.981595755</v>
      </c>
      <c r="BL109" s="21">
        <f>VLOOKUP($A109,'2024_PAPI_Indicators'!$A$2:$BL$183,COLUMN('2024_PAPI_Indicators'!BJ108),0)</f>
        <v>2.047707319</v>
      </c>
      <c r="BM109" s="21">
        <f>VLOOKUP($A109,'2024_PAPI_Indicators'!$A$2:$BL$183,COLUMN('2024_PAPI_Indicators'!BK108),0)</f>
        <v>1.926969528</v>
      </c>
      <c r="BN109" s="21">
        <f>VLOOKUP($A109,'2024_PAPI_Indicators'!$A$2:$BL$183,COLUMN('2024_PAPI_Indicators'!BL108),0)</f>
        <v>1.888094544</v>
      </c>
      <c r="BO109" s="23"/>
      <c r="BP109" s="23"/>
      <c r="BQ109" s="23"/>
      <c r="BR109" s="23"/>
      <c r="BS109" s="23"/>
    </row>
    <row r="110" ht="13.5" customHeight="1">
      <c r="A110" s="11" t="s">
        <v>290</v>
      </c>
      <c r="B110" s="11" t="s">
        <v>291</v>
      </c>
      <c r="C110" s="12" t="s">
        <v>83</v>
      </c>
      <c r="D110" s="24">
        <f>VLOOKUP($A110,'2024_PAPI_Indicators'!$A$2:$BL$183,COLUMN('2024_PAPI_Indicators'!B109),0)</f>
        <v>0.9177741408</v>
      </c>
      <c r="E110" s="24">
        <f>VLOOKUP($A110,'2024_PAPI_Indicators'!$A$2:$BL$183,COLUMN('2024_PAPI_Indicators'!C109),0)</f>
        <v>0.9410825968</v>
      </c>
      <c r="F110" s="24">
        <f>VLOOKUP($A110,'2024_PAPI_Indicators'!$A$2:$BL$183,COLUMN('2024_PAPI_Indicators'!D109),0)</f>
        <v>0.9519759417</v>
      </c>
      <c r="G110" s="24">
        <f>VLOOKUP($A110,'2024_PAPI_Indicators'!$A$2:$BL$183,COLUMN('2024_PAPI_Indicators'!E109),0)</f>
        <v>0.9599202871</v>
      </c>
      <c r="H110" s="24">
        <f>VLOOKUP($A110,'2024_PAPI_Indicators'!$A$2:$BL$183,COLUMN('2024_PAPI_Indicators'!F109),0)</f>
        <v>0.9931412935</v>
      </c>
      <c r="I110" s="24">
        <f>VLOOKUP($A110,'2024_PAPI_Indicators'!$A$2:$BL$183,COLUMN('2024_PAPI_Indicators'!G109),0)</f>
        <v>0.9586870074</v>
      </c>
      <c r="J110" s="24">
        <f>VLOOKUP($A110,'2024_PAPI_Indicators'!$A$2:$BL$183,COLUMN('2024_PAPI_Indicators'!H109),0)</f>
        <v>0.901535511</v>
      </c>
      <c r="K110" s="24">
        <f>VLOOKUP($A110,'2024_PAPI_Indicators'!$A$2:$BL$183,COLUMN('2024_PAPI_Indicators'!I109),0)</f>
        <v>0.8765968084</v>
      </c>
      <c r="L110" s="24">
        <f>VLOOKUP($A110,'2024_PAPI_Indicators'!$A$2:$BL$183,COLUMN('2024_PAPI_Indicators'!J109),0)</f>
        <v>0.9200000167</v>
      </c>
      <c r="M110" s="24">
        <f>VLOOKUP($A110,'2024_PAPI_Indicators'!$A$2:$BL$183,COLUMN('2024_PAPI_Indicators'!K109),0)</f>
        <v>0.9553540349</v>
      </c>
      <c r="N110" s="24">
        <f>VLOOKUP($A110,'2024_PAPI_Indicators'!$A$2:$BL$183,COLUMN('2024_PAPI_Indicators'!L109),0)</f>
        <v>0.8932179809</v>
      </c>
      <c r="O110" s="24">
        <f>VLOOKUP($A110,'2024_PAPI_Indicators'!$A$2:$BL$183,COLUMN('2024_PAPI_Indicators'!M109),0)</f>
        <v>0.9402499795</v>
      </c>
      <c r="P110" s="24">
        <f>VLOOKUP($A110,'2024_PAPI_Indicators'!$A$2:$BL$183,COLUMN('2024_PAPI_Indicators'!N109),0)</f>
        <v>0.945587337</v>
      </c>
      <c r="Q110" s="24">
        <f>VLOOKUP($A110,'2024_PAPI_Indicators'!$A$2:$BL$183,COLUMN('2024_PAPI_Indicators'!O109),0)</f>
        <v>0.978603065</v>
      </c>
      <c r="R110" s="24">
        <f>VLOOKUP($A110,'2024_PAPI_Indicators'!$A$2:$BL$183,COLUMN('2024_PAPI_Indicators'!P109),0)</f>
        <v>0.9632657766</v>
      </c>
      <c r="S110" s="24">
        <f>VLOOKUP($A110,'2024_PAPI_Indicators'!$A$2:$BL$183,COLUMN('2024_PAPI_Indicators'!Q109),0)</f>
        <v>0.8564167619</v>
      </c>
      <c r="T110" s="25" t="str">
        <f>VLOOKUP($A110,'2024_PAPI_Indicators'!$A$2:$BL$183,COLUMN('2024_PAPI_Indicators'!R109),0)</f>
        <v/>
      </c>
      <c r="U110" s="24">
        <f>VLOOKUP($A110,'2024_PAPI_Indicators'!$A$2:$BL$183,COLUMN('2024_PAPI_Indicators'!S109),0)</f>
        <v>0.9300721288</v>
      </c>
      <c r="V110" s="24">
        <f>VLOOKUP($A110,'2024_PAPI_Indicators'!$A$2:$BL$183,COLUMN('2024_PAPI_Indicators'!T109),0)</f>
        <v>0.9066649079</v>
      </c>
      <c r="W110" s="24">
        <f>VLOOKUP($A110,'2024_PAPI_Indicators'!$A$2:$BL$183,COLUMN('2024_PAPI_Indicators'!U109),0)</f>
        <v>0.8994024396</v>
      </c>
      <c r="X110" s="24">
        <f>VLOOKUP($A110,'2024_PAPI_Indicators'!$A$2:$BL$183,COLUMN('2024_PAPI_Indicators'!V109),0)</f>
        <v>0.9462252855</v>
      </c>
      <c r="Y110" s="24">
        <f>VLOOKUP($A110,'2024_PAPI_Indicators'!$A$2:$BL$183,COLUMN('2024_PAPI_Indicators'!W109),0)</f>
        <v>0.9680947661</v>
      </c>
      <c r="Z110" s="24">
        <f>VLOOKUP($A110,'2024_PAPI_Indicators'!$A$2:$BL$183,COLUMN('2024_PAPI_Indicators'!X109),0)</f>
        <v>0.9616451263</v>
      </c>
      <c r="AA110" s="24">
        <f>VLOOKUP($A110,'2024_PAPI_Indicators'!$A$2:$BL$183,COLUMN('2024_PAPI_Indicators'!Y109),0)</f>
        <v>0.9675679803</v>
      </c>
      <c r="AB110" s="24">
        <f>VLOOKUP($A110,'2024_PAPI_Indicators'!$A$2:$BL$183,COLUMN('2024_PAPI_Indicators'!Z109),0)</f>
        <v>0.9722760916</v>
      </c>
      <c r="AC110" s="24">
        <f>VLOOKUP($A110,'2024_PAPI_Indicators'!$A$2:$BL$183,COLUMN('2024_PAPI_Indicators'!AA109),0)</f>
        <v>0.9401137829</v>
      </c>
      <c r="AD110" s="24">
        <f>VLOOKUP($A110,'2024_PAPI_Indicators'!$A$2:$BL$183,COLUMN('2024_PAPI_Indicators'!AB109),0)</f>
        <v>0.9458076954</v>
      </c>
      <c r="AE110" s="24">
        <f>VLOOKUP($A110,'2024_PAPI_Indicators'!$A$2:$BL$183,COLUMN('2024_PAPI_Indicators'!AC109),0)</f>
        <v>0.9797196388</v>
      </c>
      <c r="AF110" s="24">
        <f>VLOOKUP($A110,'2024_PAPI_Indicators'!$A$2:$BL$183,COLUMN('2024_PAPI_Indicators'!AD109),0)</f>
        <v>0.970412612</v>
      </c>
      <c r="AG110" s="24">
        <f>VLOOKUP($A110,'2024_PAPI_Indicators'!$A$2:$BL$183,COLUMN('2024_PAPI_Indicators'!AE109),0)</f>
        <v>0.986276567</v>
      </c>
      <c r="AH110" s="24">
        <f>VLOOKUP($A110,'2024_PAPI_Indicators'!$A$2:$BL$183,COLUMN('2024_PAPI_Indicators'!AF109),0)</f>
        <v>0.9874286652</v>
      </c>
      <c r="AI110" s="24">
        <f>VLOOKUP($A110,'2024_PAPI_Indicators'!$A$2:$BL$183,COLUMN('2024_PAPI_Indicators'!AG109),0)</f>
        <v>0.9538715482</v>
      </c>
      <c r="AJ110" s="24">
        <f>VLOOKUP($A110,'2024_PAPI_Indicators'!$A$2:$BL$183,COLUMN('2024_PAPI_Indicators'!AH109),0)</f>
        <v>0.9863538742</v>
      </c>
      <c r="AK110" s="24">
        <f>VLOOKUP($A110,'2024_PAPI_Indicators'!$A$2:$BL$183,COLUMN('2024_PAPI_Indicators'!AI109),0)</f>
        <v>0.9411764741</v>
      </c>
      <c r="AL110" s="24">
        <f>VLOOKUP($A110,'2024_PAPI_Indicators'!$A$2:$BL$183,COLUMN('2024_PAPI_Indicators'!AJ109),0)</f>
        <v>0.9778703451</v>
      </c>
      <c r="AM110" s="24">
        <f>VLOOKUP($A110,'2024_PAPI_Indicators'!$A$2:$BL$183,COLUMN('2024_PAPI_Indicators'!AK109),0)</f>
        <v>0.9604174495</v>
      </c>
      <c r="AN110" s="24">
        <f>VLOOKUP($A110,'2024_PAPI_Indicators'!$A$2:$BL$183,COLUMN('2024_PAPI_Indicators'!AL109),0)</f>
        <v>0.9420872927</v>
      </c>
      <c r="AO110" s="24">
        <f>VLOOKUP($A110,'2024_PAPI_Indicators'!$A$2:$BL$183,COLUMN('2024_PAPI_Indicators'!AM109),0)</f>
        <v>0.9286043048</v>
      </c>
      <c r="AP110" s="24">
        <f>VLOOKUP($A110,'2024_PAPI_Indicators'!$A$2:$BL$183,COLUMN('2024_PAPI_Indicators'!AN109),0)</f>
        <v>0.843121171</v>
      </c>
      <c r="AQ110" s="24">
        <f>VLOOKUP($A110,'2024_PAPI_Indicators'!$A$2:$BL$183,COLUMN('2024_PAPI_Indicators'!AO109),0)</f>
        <v>0.903724134</v>
      </c>
      <c r="AR110" s="24">
        <f>VLOOKUP($A110,'2024_PAPI_Indicators'!$A$2:$BL$183,COLUMN('2024_PAPI_Indicators'!AP109),0)</f>
        <v>0.8928803205</v>
      </c>
      <c r="AS110" s="24">
        <f>VLOOKUP($A110,'2024_PAPI_Indicators'!$A$2:$BL$183,COLUMN('2024_PAPI_Indicators'!AQ109),0)</f>
        <v>0.9278747439</v>
      </c>
      <c r="AT110" s="24">
        <f>VLOOKUP($A110,'2024_PAPI_Indicators'!$A$2:$BL$183,COLUMN('2024_PAPI_Indicators'!AR109),0)</f>
        <v>0.9429144859</v>
      </c>
      <c r="AU110" s="24">
        <f>VLOOKUP($A110,'2024_PAPI_Indicators'!$A$2:$BL$183,COLUMN('2024_PAPI_Indicators'!AS109),0)</f>
        <v>0.9151033759</v>
      </c>
      <c r="AV110" s="24">
        <f>VLOOKUP($A110,'2024_PAPI_Indicators'!$A$2:$BL$183,COLUMN('2024_PAPI_Indicators'!AT109),0)</f>
        <v>0.8899083734</v>
      </c>
      <c r="AW110" s="24">
        <f>VLOOKUP($A110,'2024_PAPI_Indicators'!$A$2:$BL$183,COLUMN('2024_PAPI_Indicators'!AU109),0)</f>
        <v>0.8774449825</v>
      </c>
      <c r="AX110" s="24">
        <f>VLOOKUP($A110,'2024_PAPI_Indicators'!$A$2:$BL$183,COLUMN('2024_PAPI_Indicators'!AV109),0)</f>
        <v>0.861563921</v>
      </c>
      <c r="AY110" s="24">
        <f>VLOOKUP($A110,'2024_PAPI_Indicators'!$A$2:$BL$183,COLUMN('2024_PAPI_Indicators'!AW109),0)</f>
        <v>0.8761172891</v>
      </c>
      <c r="AZ110" s="24">
        <f>VLOOKUP($A110,'2024_PAPI_Indicators'!$A$2:$BL$183,COLUMN('2024_PAPI_Indicators'!AX109),0)</f>
        <v>0.9056878686</v>
      </c>
      <c r="BA110" s="24">
        <f>VLOOKUP($A110,'2024_PAPI_Indicators'!$A$2:$BL$183,COLUMN('2024_PAPI_Indicators'!AY109),0)</f>
        <v>0.899728477</v>
      </c>
      <c r="BB110" s="24">
        <f>VLOOKUP($A110,'2024_PAPI_Indicators'!$A$2:$BL$183,COLUMN('2024_PAPI_Indicators'!AZ109),0)</f>
        <v>0.9052987695</v>
      </c>
      <c r="BC110" s="25" t="str">
        <f>VLOOKUP($A110,'2024_PAPI_Indicators'!$A$2:$BL$183,COLUMN('2024_PAPI_Indicators'!BA109),0)</f>
        <v/>
      </c>
      <c r="BD110" s="24">
        <f>VLOOKUP($A110,'2024_PAPI_Indicators'!$A$2:$BL$183,COLUMN('2024_PAPI_Indicators'!BB109),0)</f>
        <v>0.9083458185</v>
      </c>
      <c r="BE110" s="24">
        <f>VLOOKUP($A110,'2024_PAPI_Indicators'!$A$2:$BL$183,COLUMN('2024_PAPI_Indicators'!BC109),0)</f>
        <v>0.8516955376</v>
      </c>
      <c r="BF110" s="24">
        <f>VLOOKUP($A110,'2024_PAPI_Indicators'!$A$2:$BL$183,COLUMN('2024_PAPI_Indicators'!BD109),0)</f>
        <v>0.9017643332</v>
      </c>
      <c r="BG110" s="24">
        <f>VLOOKUP($A110,'2024_PAPI_Indicators'!$A$2:$BL$183,COLUMN('2024_PAPI_Indicators'!BE109),0)</f>
        <v>0.8693614006</v>
      </c>
      <c r="BH110" s="24">
        <f>VLOOKUP($A110,'2024_PAPI_Indicators'!$A$2:$BL$183,COLUMN('2024_PAPI_Indicators'!BF109),0)</f>
        <v>0.8896481395</v>
      </c>
      <c r="BI110" s="24">
        <f>VLOOKUP($A110,'2024_PAPI_Indicators'!$A$2:$BL$183,COLUMN('2024_PAPI_Indicators'!BG109),0)</f>
        <v>0.8824739456</v>
      </c>
      <c r="BJ110" s="24">
        <f>VLOOKUP($A110,'2024_PAPI_Indicators'!$A$2:$BL$183,COLUMN('2024_PAPI_Indicators'!BH109),0)</f>
        <v>0.8483889699</v>
      </c>
      <c r="BK110" s="24">
        <f>VLOOKUP($A110,'2024_PAPI_Indicators'!$A$2:$BL$183,COLUMN('2024_PAPI_Indicators'!BI109),0)</f>
        <v>0.9288330674</v>
      </c>
      <c r="BL110" s="24">
        <f>VLOOKUP($A110,'2024_PAPI_Indicators'!$A$2:$BL$183,COLUMN('2024_PAPI_Indicators'!BJ109),0)</f>
        <v>0.9725316763</v>
      </c>
      <c r="BM110" s="24">
        <f>VLOOKUP($A110,'2024_PAPI_Indicators'!$A$2:$BL$183,COLUMN('2024_PAPI_Indicators'!BK109),0)</f>
        <v>0.9525287747</v>
      </c>
      <c r="BN110" s="24">
        <f>VLOOKUP($A110,'2024_PAPI_Indicators'!$A$2:$BL$183,COLUMN('2024_PAPI_Indicators'!BL109),0)</f>
        <v>0.9337396026</v>
      </c>
      <c r="BO110" s="11"/>
      <c r="BP110" s="11"/>
      <c r="BQ110" s="11"/>
      <c r="BR110" s="11"/>
      <c r="BS110" s="11"/>
    </row>
    <row r="111" ht="13.5" customHeight="1">
      <c r="A111" s="11" t="s">
        <v>292</v>
      </c>
      <c r="B111" s="11" t="s">
        <v>293</v>
      </c>
      <c r="C111" s="12" t="s">
        <v>262</v>
      </c>
      <c r="D111" s="13">
        <f>VLOOKUP($A111,'2024_PAPI_Indicators'!$A$2:$BL$183,COLUMN('2024_PAPI_Indicators'!B110),0)</f>
        <v>3.441353083</v>
      </c>
      <c r="E111" s="13">
        <f>VLOOKUP($A111,'2024_PAPI_Indicators'!$A$2:$BL$183,COLUMN('2024_PAPI_Indicators'!C110),0)</f>
        <v>3.698818922</v>
      </c>
      <c r="F111" s="13">
        <f>VLOOKUP($A111,'2024_PAPI_Indicators'!$A$2:$BL$183,COLUMN('2024_PAPI_Indicators'!D110),0)</f>
        <v>3.530437231</v>
      </c>
      <c r="G111" s="13">
        <f>VLOOKUP($A111,'2024_PAPI_Indicators'!$A$2:$BL$183,COLUMN('2024_PAPI_Indicators'!E110),0)</f>
        <v>3.550834417</v>
      </c>
      <c r="H111" s="13">
        <f>VLOOKUP($A111,'2024_PAPI_Indicators'!$A$2:$BL$183,COLUMN('2024_PAPI_Indicators'!F110),0)</f>
        <v>3.758157253</v>
      </c>
      <c r="I111" s="13">
        <f>VLOOKUP($A111,'2024_PAPI_Indicators'!$A$2:$BL$183,COLUMN('2024_PAPI_Indicators'!G110),0)</f>
        <v>3.4210186</v>
      </c>
      <c r="J111" s="13">
        <f>VLOOKUP($A111,'2024_PAPI_Indicators'!$A$2:$BL$183,COLUMN('2024_PAPI_Indicators'!H110),0)</f>
        <v>3.624050379</v>
      </c>
      <c r="K111" s="13">
        <f>VLOOKUP($A111,'2024_PAPI_Indicators'!$A$2:$BL$183,COLUMN('2024_PAPI_Indicators'!I110),0)</f>
        <v>3.678625584</v>
      </c>
      <c r="L111" s="13">
        <f>VLOOKUP($A111,'2024_PAPI_Indicators'!$A$2:$BL$183,COLUMN('2024_PAPI_Indicators'!J110),0)</f>
        <v>3.441622257</v>
      </c>
      <c r="M111" s="13">
        <f>VLOOKUP($A111,'2024_PAPI_Indicators'!$A$2:$BL$183,COLUMN('2024_PAPI_Indicators'!K110),0)</f>
        <v>3.649907827</v>
      </c>
      <c r="N111" s="13">
        <f>VLOOKUP($A111,'2024_PAPI_Indicators'!$A$2:$BL$183,COLUMN('2024_PAPI_Indicators'!L110),0)</f>
        <v>3.747745037</v>
      </c>
      <c r="O111" s="13">
        <f>VLOOKUP($A111,'2024_PAPI_Indicators'!$A$2:$BL$183,COLUMN('2024_PAPI_Indicators'!M110),0)</f>
        <v>3.617313147</v>
      </c>
      <c r="P111" s="13">
        <f>VLOOKUP($A111,'2024_PAPI_Indicators'!$A$2:$BL$183,COLUMN('2024_PAPI_Indicators'!N110),0)</f>
        <v>3.695972919</v>
      </c>
      <c r="Q111" s="13">
        <f>VLOOKUP($A111,'2024_PAPI_Indicators'!$A$2:$BL$183,COLUMN('2024_PAPI_Indicators'!O110),0)</f>
        <v>3.603337288</v>
      </c>
      <c r="R111" s="13">
        <f>VLOOKUP($A111,'2024_PAPI_Indicators'!$A$2:$BL$183,COLUMN('2024_PAPI_Indicators'!P110),0)</f>
        <v>3.583748341</v>
      </c>
      <c r="S111" s="13">
        <f>VLOOKUP($A111,'2024_PAPI_Indicators'!$A$2:$BL$183,COLUMN('2024_PAPI_Indicators'!Q110),0)</f>
        <v>3.558550358</v>
      </c>
      <c r="T111" s="14" t="str">
        <f>VLOOKUP($A111,'2024_PAPI_Indicators'!$A$2:$BL$183,COLUMN('2024_PAPI_Indicators'!R110),0)</f>
        <v/>
      </c>
      <c r="U111" s="13">
        <f>VLOOKUP($A111,'2024_PAPI_Indicators'!$A$2:$BL$183,COLUMN('2024_PAPI_Indicators'!S110),0)</f>
        <v>3.651287556</v>
      </c>
      <c r="V111" s="13">
        <f>VLOOKUP($A111,'2024_PAPI_Indicators'!$A$2:$BL$183,COLUMN('2024_PAPI_Indicators'!T110),0)</f>
        <v>3.432804346</v>
      </c>
      <c r="W111" s="13">
        <f>VLOOKUP($A111,'2024_PAPI_Indicators'!$A$2:$BL$183,COLUMN('2024_PAPI_Indicators'!U110),0)</f>
        <v>3.320666552</v>
      </c>
      <c r="X111" s="13">
        <f>VLOOKUP($A111,'2024_PAPI_Indicators'!$A$2:$BL$183,COLUMN('2024_PAPI_Indicators'!V110),0)</f>
        <v>3.485204935</v>
      </c>
      <c r="Y111" s="13">
        <f>VLOOKUP($A111,'2024_PAPI_Indicators'!$A$2:$BL$183,COLUMN('2024_PAPI_Indicators'!W110),0)</f>
        <v>3.530047417</v>
      </c>
      <c r="Z111" s="13">
        <f>VLOOKUP($A111,'2024_PAPI_Indicators'!$A$2:$BL$183,COLUMN('2024_PAPI_Indicators'!X110),0)</f>
        <v>3.46006012</v>
      </c>
      <c r="AA111" s="13">
        <f>VLOOKUP($A111,'2024_PAPI_Indicators'!$A$2:$BL$183,COLUMN('2024_PAPI_Indicators'!Y110),0)</f>
        <v>3.569409132</v>
      </c>
      <c r="AB111" s="13">
        <f>VLOOKUP($A111,'2024_PAPI_Indicators'!$A$2:$BL$183,COLUMN('2024_PAPI_Indicators'!Z110),0)</f>
        <v>3.621417046</v>
      </c>
      <c r="AC111" s="13">
        <f>VLOOKUP($A111,'2024_PAPI_Indicators'!$A$2:$BL$183,COLUMN('2024_PAPI_Indicators'!AA110),0)</f>
        <v>3.621583462</v>
      </c>
      <c r="AD111" s="13">
        <f>VLOOKUP($A111,'2024_PAPI_Indicators'!$A$2:$BL$183,COLUMN('2024_PAPI_Indicators'!AB110),0)</f>
        <v>3.591963768</v>
      </c>
      <c r="AE111" s="13">
        <f>VLOOKUP($A111,'2024_PAPI_Indicators'!$A$2:$BL$183,COLUMN('2024_PAPI_Indicators'!AC110),0)</f>
        <v>3.647074461</v>
      </c>
      <c r="AF111" s="13">
        <f>VLOOKUP($A111,'2024_PAPI_Indicators'!$A$2:$BL$183,COLUMN('2024_PAPI_Indicators'!AD110),0)</f>
        <v>3.519873857</v>
      </c>
      <c r="AG111" s="13">
        <f>VLOOKUP($A111,'2024_PAPI_Indicators'!$A$2:$BL$183,COLUMN('2024_PAPI_Indicators'!AE110),0)</f>
        <v>3.574011803</v>
      </c>
      <c r="AH111" s="13">
        <f>VLOOKUP($A111,'2024_PAPI_Indicators'!$A$2:$BL$183,COLUMN('2024_PAPI_Indicators'!AF110),0)</f>
        <v>3.661449671</v>
      </c>
      <c r="AI111" s="13">
        <f>VLOOKUP($A111,'2024_PAPI_Indicators'!$A$2:$BL$183,COLUMN('2024_PAPI_Indicators'!AG110),0)</f>
        <v>3.519499779</v>
      </c>
      <c r="AJ111" s="13">
        <f>VLOOKUP($A111,'2024_PAPI_Indicators'!$A$2:$BL$183,COLUMN('2024_PAPI_Indicators'!AH110),0)</f>
        <v>3.634041309</v>
      </c>
      <c r="AK111" s="13">
        <f>VLOOKUP($A111,'2024_PAPI_Indicators'!$A$2:$BL$183,COLUMN('2024_PAPI_Indicators'!AI110),0)</f>
        <v>3.531139135</v>
      </c>
      <c r="AL111" s="13">
        <f>VLOOKUP($A111,'2024_PAPI_Indicators'!$A$2:$BL$183,COLUMN('2024_PAPI_Indicators'!AJ110),0)</f>
        <v>3.486207962</v>
      </c>
      <c r="AM111" s="13">
        <f>VLOOKUP($A111,'2024_PAPI_Indicators'!$A$2:$BL$183,COLUMN('2024_PAPI_Indicators'!AK110),0)</f>
        <v>3.460099459</v>
      </c>
      <c r="AN111" s="13">
        <f>VLOOKUP($A111,'2024_PAPI_Indicators'!$A$2:$BL$183,COLUMN('2024_PAPI_Indicators'!AL110),0)</f>
        <v>3.643012285</v>
      </c>
      <c r="AO111" s="13">
        <f>VLOOKUP($A111,'2024_PAPI_Indicators'!$A$2:$BL$183,COLUMN('2024_PAPI_Indicators'!AM110),0)</f>
        <v>3.6831007</v>
      </c>
      <c r="AP111" s="13">
        <f>VLOOKUP($A111,'2024_PAPI_Indicators'!$A$2:$BL$183,COLUMN('2024_PAPI_Indicators'!AN110),0)</f>
        <v>3.631718874</v>
      </c>
      <c r="AQ111" s="13">
        <f>VLOOKUP($A111,'2024_PAPI_Indicators'!$A$2:$BL$183,COLUMN('2024_PAPI_Indicators'!AO110),0)</f>
        <v>3.577913523</v>
      </c>
      <c r="AR111" s="13">
        <f>VLOOKUP($A111,'2024_PAPI_Indicators'!$A$2:$BL$183,COLUMN('2024_PAPI_Indicators'!AP110),0)</f>
        <v>3.591894627</v>
      </c>
      <c r="AS111" s="13">
        <f>VLOOKUP($A111,'2024_PAPI_Indicators'!$A$2:$BL$183,COLUMN('2024_PAPI_Indicators'!AQ110),0)</f>
        <v>3.666017532</v>
      </c>
      <c r="AT111" s="13">
        <f>VLOOKUP($A111,'2024_PAPI_Indicators'!$A$2:$BL$183,COLUMN('2024_PAPI_Indicators'!AR110),0)</f>
        <v>3.595690966</v>
      </c>
      <c r="AU111" s="13">
        <f>VLOOKUP($A111,'2024_PAPI_Indicators'!$A$2:$BL$183,COLUMN('2024_PAPI_Indicators'!AS110),0)</f>
        <v>3.4852705</v>
      </c>
      <c r="AV111" s="13">
        <f>VLOOKUP($A111,'2024_PAPI_Indicators'!$A$2:$BL$183,COLUMN('2024_PAPI_Indicators'!AT110),0)</f>
        <v>3.583912373</v>
      </c>
      <c r="AW111" s="13">
        <f>VLOOKUP($A111,'2024_PAPI_Indicators'!$A$2:$BL$183,COLUMN('2024_PAPI_Indicators'!AU110),0)</f>
        <v>3.637639046</v>
      </c>
      <c r="AX111" s="13">
        <f>VLOOKUP($A111,'2024_PAPI_Indicators'!$A$2:$BL$183,COLUMN('2024_PAPI_Indicators'!AV110),0)</f>
        <v>3.576122999</v>
      </c>
      <c r="AY111" s="13">
        <f>VLOOKUP($A111,'2024_PAPI_Indicators'!$A$2:$BL$183,COLUMN('2024_PAPI_Indicators'!AW110),0)</f>
        <v>3.665704012</v>
      </c>
      <c r="AZ111" s="13">
        <f>VLOOKUP($A111,'2024_PAPI_Indicators'!$A$2:$BL$183,COLUMN('2024_PAPI_Indicators'!AX110),0)</f>
        <v>3.641977549</v>
      </c>
      <c r="BA111" s="13">
        <f>VLOOKUP($A111,'2024_PAPI_Indicators'!$A$2:$BL$183,COLUMN('2024_PAPI_Indicators'!AY110),0)</f>
        <v>3.497000694</v>
      </c>
      <c r="BB111" s="13">
        <f>VLOOKUP($A111,'2024_PAPI_Indicators'!$A$2:$BL$183,COLUMN('2024_PAPI_Indicators'!AZ110),0)</f>
        <v>3.525286913</v>
      </c>
      <c r="BC111" s="14" t="str">
        <f>VLOOKUP($A111,'2024_PAPI_Indicators'!$A$2:$BL$183,COLUMN('2024_PAPI_Indicators'!BA110),0)</f>
        <v/>
      </c>
      <c r="BD111" s="13">
        <f>VLOOKUP($A111,'2024_PAPI_Indicators'!$A$2:$BL$183,COLUMN('2024_PAPI_Indicators'!BB110),0)</f>
        <v>3.613551855</v>
      </c>
      <c r="BE111" s="13">
        <f>VLOOKUP($A111,'2024_PAPI_Indicators'!$A$2:$BL$183,COLUMN('2024_PAPI_Indicators'!BC110),0)</f>
        <v>3.577666283</v>
      </c>
      <c r="BF111" s="13">
        <f>VLOOKUP($A111,'2024_PAPI_Indicators'!$A$2:$BL$183,COLUMN('2024_PAPI_Indicators'!BD110),0)</f>
        <v>3.418573141</v>
      </c>
      <c r="BG111" s="13">
        <f>VLOOKUP($A111,'2024_PAPI_Indicators'!$A$2:$BL$183,COLUMN('2024_PAPI_Indicators'!BE110),0)</f>
        <v>3.573515654</v>
      </c>
      <c r="BH111" s="13">
        <f>VLOOKUP($A111,'2024_PAPI_Indicators'!$A$2:$BL$183,COLUMN('2024_PAPI_Indicators'!BF110),0)</f>
        <v>3.593219519</v>
      </c>
      <c r="BI111" s="13">
        <f>VLOOKUP($A111,'2024_PAPI_Indicators'!$A$2:$BL$183,COLUMN('2024_PAPI_Indicators'!BG110),0)</f>
        <v>3.617970705</v>
      </c>
      <c r="BJ111" s="13">
        <f>VLOOKUP($A111,'2024_PAPI_Indicators'!$A$2:$BL$183,COLUMN('2024_PAPI_Indicators'!BH110),0)</f>
        <v>3.508745909</v>
      </c>
      <c r="BK111" s="13">
        <f>VLOOKUP($A111,'2024_PAPI_Indicators'!$A$2:$BL$183,COLUMN('2024_PAPI_Indicators'!BI110),0)</f>
        <v>3.614425659</v>
      </c>
      <c r="BL111" s="13">
        <f>VLOOKUP($A111,'2024_PAPI_Indicators'!$A$2:$BL$183,COLUMN('2024_PAPI_Indicators'!BJ110),0)</f>
        <v>3.71160984</v>
      </c>
      <c r="BM111" s="13">
        <f>VLOOKUP($A111,'2024_PAPI_Indicators'!$A$2:$BL$183,COLUMN('2024_PAPI_Indicators'!BK110),0)</f>
        <v>3.639697313</v>
      </c>
      <c r="BN111" s="13">
        <f>VLOOKUP($A111,'2024_PAPI_Indicators'!$A$2:$BL$183,COLUMN('2024_PAPI_Indicators'!BL110),0)</f>
        <v>3.680462837</v>
      </c>
      <c r="BO111" s="11"/>
      <c r="BP111" s="11"/>
      <c r="BQ111" s="11"/>
      <c r="BR111" s="11"/>
      <c r="BS111" s="11"/>
    </row>
    <row r="112" ht="13.5" customHeight="1">
      <c r="A112" s="11" t="s">
        <v>294</v>
      </c>
      <c r="B112" s="11" t="s">
        <v>295</v>
      </c>
      <c r="C112" s="12" t="s">
        <v>238</v>
      </c>
      <c r="D112" s="13">
        <f>VLOOKUP($A112,'2024_PAPI_Indicators'!$A$2:$BL$183,COLUMN('2024_PAPI_Indicators'!B111),0)</f>
        <v>4.263872623</v>
      </c>
      <c r="E112" s="13">
        <f>VLOOKUP($A112,'2024_PAPI_Indicators'!$A$2:$BL$183,COLUMN('2024_PAPI_Indicators'!C111),0)</f>
        <v>4.254241943</v>
      </c>
      <c r="F112" s="13">
        <f>VLOOKUP($A112,'2024_PAPI_Indicators'!$A$2:$BL$183,COLUMN('2024_PAPI_Indicators'!D111),0)</f>
        <v>4.375</v>
      </c>
      <c r="G112" s="13">
        <f>VLOOKUP($A112,'2024_PAPI_Indicators'!$A$2:$BL$183,COLUMN('2024_PAPI_Indicators'!E111),0)</f>
        <v>4.143911839</v>
      </c>
      <c r="H112" s="13">
        <f>VLOOKUP($A112,'2024_PAPI_Indicators'!$A$2:$BL$183,COLUMN('2024_PAPI_Indicators'!F111),0)</f>
        <v>4.463636398</v>
      </c>
      <c r="I112" s="13">
        <f>VLOOKUP($A112,'2024_PAPI_Indicators'!$A$2:$BL$183,COLUMN('2024_PAPI_Indicators'!G111),0)</f>
        <v>4.261791706</v>
      </c>
      <c r="J112" s="13">
        <f>VLOOKUP($A112,'2024_PAPI_Indicators'!$A$2:$BL$183,COLUMN('2024_PAPI_Indicators'!H111),0)</f>
        <v>4.576150894</v>
      </c>
      <c r="K112" s="13">
        <f>VLOOKUP($A112,'2024_PAPI_Indicators'!$A$2:$BL$183,COLUMN('2024_PAPI_Indicators'!I111),0)</f>
        <v>4.400000095</v>
      </c>
      <c r="L112" s="13">
        <f>VLOOKUP($A112,'2024_PAPI_Indicators'!$A$2:$BL$183,COLUMN('2024_PAPI_Indicators'!J111),0)</f>
        <v>4.280479431</v>
      </c>
      <c r="M112" s="13">
        <f>VLOOKUP($A112,'2024_PAPI_Indicators'!$A$2:$BL$183,COLUMN('2024_PAPI_Indicators'!K111),0)</f>
        <v>4.303046227</v>
      </c>
      <c r="N112" s="13">
        <f>VLOOKUP($A112,'2024_PAPI_Indicators'!$A$2:$BL$183,COLUMN('2024_PAPI_Indicators'!L111),0)</f>
        <v>4.317592621</v>
      </c>
      <c r="O112" s="13">
        <f>VLOOKUP($A112,'2024_PAPI_Indicators'!$A$2:$BL$183,COLUMN('2024_PAPI_Indicators'!M111),0)</f>
        <v>4.23252058</v>
      </c>
      <c r="P112" s="13">
        <f>VLOOKUP($A112,'2024_PAPI_Indicators'!$A$2:$BL$183,COLUMN('2024_PAPI_Indicators'!N111),0)</f>
        <v>4.26620245</v>
      </c>
      <c r="Q112" s="13">
        <f>VLOOKUP($A112,'2024_PAPI_Indicators'!$A$2:$BL$183,COLUMN('2024_PAPI_Indicators'!O111),0)</f>
        <v>4.409117222</v>
      </c>
      <c r="R112" s="13">
        <f>VLOOKUP($A112,'2024_PAPI_Indicators'!$A$2:$BL$183,COLUMN('2024_PAPI_Indicators'!P111),0)</f>
        <v>4.094605923</v>
      </c>
      <c r="S112" s="13">
        <f>VLOOKUP($A112,'2024_PAPI_Indicators'!$A$2:$BL$183,COLUMN('2024_PAPI_Indicators'!Q111),0)</f>
        <v>3.944746494</v>
      </c>
      <c r="T112" s="14" t="str">
        <f>VLOOKUP($A112,'2024_PAPI_Indicators'!$A$2:$BL$183,COLUMN('2024_PAPI_Indicators'!R111),0)</f>
        <v/>
      </c>
      <c r="U112" s="13">
        <f>VLOOKUP($A112,'2024_PAPI_Indicators'!$A$2:$BL$183,COLUMN('2024_PAPI_Indicators'!S111),0)</f>
        <v>4.273345947</v>
      </c>
      <c r="V112" s="13">
        <f>VLOOKUP($A112,'2024_PAPI_Indicators'!$A$2:$BL$183,COLUMN('2024_PAPI_Indicators'!T111),0)</f>
        <v>4.306088448</v>
      </c>
      <c r="W112" s="13">
        <f>VLOOKUP($A112,'2024_PAPI_Indicators'!$A$2:$BL$183,COLUMN('2024_PAPI_Indicators'!U111),0)</f>
        <v>3.839966297</v>
      </c>
      <c r="X112" s="13">
        <f>VLOOKUP($A112,'2024_PAPI_Indicators'!$A$2:$BL$183,COLUMN('2024_PAPI_Indicators'!V111),0)</f>
        <v>4.328558922</v>
      </c>
      <c r="Y112" s="13">
        <f>VLOOKUP($A112,'2024_PAPI_Indicators'!$A$2:$BL$183,COLUMN('2024_PAPI_Indicators'!W111),0)</f>
        <v>4.193507195</v>
      </c>
      <c r="Z112" s="13">
        <f>VLOOKUP($A112,'2024_PAPI_Indicators'!$A$2:$BL$183,COLUMN('2024_PAPI_Indicators'!X111),0)</f>
        <v>4.21565485</v>
      </c>
      <c r="AA112" s="13">
        <f>VLOOKUP($A112,'2024_PAPI_Indicators'!$A$2:$BL$183,COLUMN('2024_PAPI_Indicators'!Y111),0)</f>
        <v>4.19419384</v>
      </c>
      <c r="AB112" s="13">
        <f>VLOOKUP($A112,'2024_PAPI_Indicators'!$A$2:$BL$183,COLUMN('2024_PAPI_Indicators'!Z111),0)</f>
        <v>4.431515217</v>
      </c>
      <c r="AC112" s="13">
        <f>VLOOKUP($A112,'2024_PAPI_Indicators'!$A$2:$BL$183,COLUMN('2024_PAPI_Indicators'!AA111),0)</f>
        <v>4.273538113</v>
      </c>
      <c r="AD112" s="13">
        <f>VLOOKUP($A112,'2024_PAPI_Indicators'!$A$2:$BL$183,COLUMN('2024_PAPI_Indicators'!AB111),0)</f>
        <v>4.185364723</v>
      </c>
      <c r="AE112" s="13">
        <f>VLOOKUP($A112,'2024_PAPI_Indicators'!$A$2:$BL$183,COLUMN('2024_PAPI_Indicators'!AC111),0)</f>
        <v>4.144298077</v>
      </c>
      <c r="AF112" s="13">
        <f>VLOOKUP($A112,'2024_PAPI_Indicators'!$A$2:$BL$183,COLUMN('2024_PAPI_Indicators'!AD111),0)</f>
        <v>4.274727821</v>
      </c>
      <c r="AG112" s="13">
        <f>VLOOKUP($A112,'2024_PAPI_Indicators'!$A$2:$BL$183,COLUMN('2024_PAPI_Indicators'!AE111),0)</f>
        <v>4.094456196</v>
      </c>
      <c r="AH112" s="13">
        <f>VLOOKUP($A112,'2024_PAPI_Indicators'!$A$2:$BL$183,COLUMN('2024_PAPI_Indicators'!AF111),0)</f>
        <v>4.511236191</v>
      </c>
      <c r="AI112" s="13">
        <f>VLOOKUP($A112,'2024_PAPI_Indicators'!$A$2:$BL$183,COLUMN('2024_PAPI_Indicators'!AG111),0)</f>
        <v>3.965129852</v>
      </c>
      <c r="AJ112" s="13">
        <f>VLOOKUP($A112,'2024_PAPI_Indicators'!$A$2:$BL$183,COLUMN('2024_PAPI_Indicators'!AH111),0)</f>
        <v>4.058649063</v>
      </c>
      <c r="AK112" s="13">
        <f>VLOOKUP($A112,'2024_PAPI_Indicators'!$A$2:$BL$183,COLUMN('2024_PAPI_Indicators'!AI111),0)</f>
        <v>4.044215202</v>
      </c>
      <c r="AL112" s="13">
        <f>VLOOKUP($A112,'2024_PAPI_Indicators'!$A$2:$BL$183,COLUMN('2024_PAPI_Indicators'!AJ111),0)</f>
        <v>4.485212326</v>
      </c>
      <c r="AM112" s="13">
        <f>VLOOKUP($A112,'2024_PAPI_Indicators'!$A$2:$BL$183,COLUMN('2024_PAPI_Indicators'!AK111),0)</f>
        <v>4.248316765</v>
      </c>
      <c r="AN112" s="13">
        <f>VLOOKUP($A112,'2024_PAPI_Indicators'!$A$2:$BL$183,COLUMN('2024_PAPI_Indicators'!AL111),0)</f>
        <v>4.369586468</v>
      </c>
      <c r="AO112" s="13">
        <f>VLOOKUP($A112,'2024_PAPI_Indicators'!$A$2:$BL$183,COLUMN('2024_PAPI_Indicators'!AM111),0)</f>
        <v>4.125450611</v>
      </c>
      <c r="AP112" s="13">
        <f>VLOOKUP($A112,'2024_PAPI_Indicators'!$A$2:$BL$183,COLUMN('2024_PAPI_Indicators'!AN111),0)</f>
        <v>4.737930775</v>
      </c>
      <c r="AQ112" s="13">
        <f>VLOOKUP($A112,'2024_PAPI_Indicators'!$A$2:$BL$183,COLUMN('2024_PAPI_Indicators'!AO111),0)</f>
        <v>4.235518932</v>
      </c>
      <c r="AR112" s="13">
        <f>VLOOKUP($A112,'2024_PAPI_Indicators'!$A$2:$BL$183,COLUMN('2024_PAPI_Indicators'!AP111),0)</f>
        <v>3.935975552</v>
      </c>
      <c r="AS112" s="13">
        <f>VLOOKUP($A112,'2024_PAPI_Indicators'!$A$2:$BL$183,COLUMN('2024_PAPI_Indicators'!AQ111),0)</f>
        <v>4.304304123</v>
      </c>
      <c r="AT112" s="13">
        <f>VLOOKUP($A112,'2024_PAPI_Indicators'!$A$2:$BL$183,COLUMN('2024_PAPI_Indicators'!AR111),0)</f>
        <v>4.066447735</v>
      </c>
      <c r="AU112" s="13">
        <f>VLOOKUP($A112,'2024_PAPI_Indicators'!$A$2:$BL$183,COLUMN('2024_PAPI_Indicators'!AS111),0)</f>
        <v>4.198009491</v>
      </c>
      <c r="AV112" s="13">
        <f>VLOOKUP($A112,'2024_PAPI_Indicators'!$A$2:$BL$183,COLUMN('2024_PAPI_Indicators'!AT111),0)</f>
        <v>4.07555294</v>
      </c>
      <c r="AW112" s="13">
        <f>VLOOKUP($A112,'2024_PAPI_Indicators'!$A$2:$BL$183,COLUMN('2024_PAPI_Indicators'!AU111),0)</f>
        <v>4.420303345</v>
      </c>
      <c r="AX112" s="13">
        <f>VLOOKUP($A112,'2024_PAPI_Indicators'!$A$2:$BL$183,COLUMN('2024_PAPI_Indicators'!AV111),0)</f>
        <v>4.335213184</v>
      </c>
      <c r="AY112" s="13">
        <f>VLOOKUP($A112,'2024_PAPI_Indicators'!$A$2:$BL$183,COLUMN('2024_PAPI_Indicators'!AW111),0)</f>
        <v>4.166543007</v>
      </c>
      <c r="AZ112" s="13">
        <f>VLOOKUP($A112,'2024_PAPI_Indicators'!$A$2:$BL$183,COLUMN('2024_PAPI_Indicators'!AX111),0)</f>
        <v>4.51762867</v>
      </c>
      <c r="BA112" s="13">
        <f>VLOOKUP($A112,'2024_PAPI_Indicators'!$A$2:$BL$183,COLUMN('2024_PAPI_Indicators'!AY111),0)</f>
        <v>4.143808842</v>
      </c>
      <c r="BB112" s="13">
        <f>VLOOKUP($A112,'2024_PAPI_Indicators'!$A$2:$BL$183,COLUMN('2024_PAPI_Indicators'!AZ111),0)</f>
        <v>4.408958912</v>
      </c>
      <c r="BC112" s="14" t="str">
        <f>VLOOKUP($A112,'2024_PAPI_Indicators'!$A$2:$BL$183,COLUMN('2024_PAPI_Indicators'!BA111),0)</f>
        <v/>
      </c>
      <c r="BD112" s="13">
        <f>VLOOKUP($A112,'2024_PAPI_Indicators'!$A$2:$BL$183,COLUMN('2024_PAPI_Indicators'!BB111),0)</f>
        <v>4.387563705</v>
      </c>
      <c r="BE112" s="13">
        <f>VLOOKUP($A112,'2024_PAPI_Indicators'!$A$2:$BL$183,COLUMN('2024_PAPI_Indicators'!BC111),0)</f>
        <v>4.027704239</v>
      </c>
      <c r="BF112" s="13">
        <f>VLOOKUP($A112,'2024_PAPI_Indicators'!$A$2:$BL$183,COLUMN('2024_PAPI_Indicators'!BD111),0)</f>
        <v>4.740856171</v>
      </c>
      <c r="BG112" s="13">
        <f>VLOOKUP($A112,'2024_PAPI_Indicators'!$A$2:$BL$183,COLUMN('2024_PAPI_Indicators'!BE111),0)</f>
        <v>4.197518826</v>
      </c>
      <c r="BH112" s="13">
        <f>VLOOKUP($A112,'2024_PAPI_Indicators'!$A$2:$BL$183,COLUMN('2024_PAPI_Indicators'!BF111),0)</f>
        <v>4.284658909</v>
      </c>
      <c r="BI112" s="13">
        <f>VLOOKUP($A112,'2024_PAPI_Indicators'!$A$2:$BL$183,COLUMN('2024_PAPI_Indicators'!BG111),0)</f>
        <v>4.152956009</v>
      </c>
      <c r="BJ112" s="13">
        <f>VLOOKUP($A112,'2024_PAPI_Indicators'!$A$2:$BL$183,COLUMN('2024_PAPI_Indicators'!BH111),0)</f>
        <v>4.18558073</v>
      </c>
      <c r="BK112" s="13">
        <f>VLOOKUP($A112,'2024_PAPI_Indicators'!$A$2:$BL$183,COLUMN('2024_PAPI_Indicators'!BI111),0)</f>
        <v>4.553841114</v>
      </c>
      <c r="BL112" s="13">
        <f>VLOOKUP($A112,'2024_PAPI_Indicators'!$A$2:$BL$183,COLUMN('2024_PAPI_Indicators'!BJ111),0)</f>
        <v>4.470877171</v>
      </c>
      <c r="BM112" s="13">
        <f>VLOOKUP($A112,'2024_PAPI_Indicators'!$A$2:$BL$183,COLUMN('2024_PAPI_Indicators'!BK111),0)</f>
        <v>4.069180965</v>
      </c>
      <c r="BN112" s="13">
        <f>VLOOKUP($A112,'2024_PAPI_Indicators'!$A$2:$BL$183,COLUMN('2024_PAPI_Indicators'!BL111),0)</f>
        <v>4.338140011</v>
      </c>
      <c r="BO112" s="11"/>
      <c r="BP112" s="11"/>
      <c r="BQ112" s="11"/>
      <c r="BR112" s="11"/>
      <c r="BS112" s="11"/>
    </row>
    <row r="113" ht="13.5" customHeight="1">
      <c r="A113" s="11" t="s">
        <v>296</v>
      </c>
      <c r="B113" s="11" t="s">
        <v>297</v>
      </c>
      <c r="C113" s="12" t="s">
        <v>83</v>
      </c>
      <c r="D113" s="24">
        <f>VLOOKUP($A113,'2024_PAPI_Indicators'!$A$2:$BL$183,COLUMN('2024_PAPI_Indicators'!B112),0)</f>
        <v>0.5856884122</v>
      </c>
      <c r="E113" s="24">
        <f>VLOOKUP($A113,'2024_PAPI_Indicators'!$A$2:$BL$183,COLUMN('2024_PAPI_Indicators'!C112),0)</f>
        <v>0.6694919467</v>
      </c>
      <c r="F113" s="24">
        <f>VLOOKUP($A113,'2024_PAPI_Indicators'!$A$2:$BL$183,COLUMN('2024_PAPI_Indicators'!D112),0)</f>
        <v>0.7764101028</v>
      </c>
      <c r="G113" s="24">
        <f>VLOOKUP($A113,'2024_PAPI_Indicators'!$A$2:$BL$183,COLUMN('2024_PAPI_Indicators'!E112),0)</f>
        <v>0.8500722647</v>
      </c>
      <c r="H113" s="24">
        <f>VLOOKUP($A113,'2024_PAPI_Indicators'!$A$2:$BL$183,COLUMN('2024_PAPI_Indicators'!F112),0)</f>
        <v>0.87392658</v>
      </c>
      <c r="I113" s="24">
        <f>VLOOKUP($A113,'2024_PAPI_Indicators'!$A$2:$BL$183,COLUMN('2024_PAPI_Indicators'!G112),0)</f>
        <v>0.7558885813</v>
      </c>
      <c r="J113" s="24">
        <f>VLOOKUP($A113,'2024_PAPI_Indicators'!$A$2:$BL$183,COLUMN('2024_PAPI_Indicators'!H112),0)</f>
        <v>0.5496941209</v>
      </c>
      <c r="K113" s="24">
        <f>VLOOKUP($A113,'2024_PAPI_Indicators'!$A$2:$BL$183,COLUMN('2024_PAPI_Indicators'!I112),0)</f>
        <v>0.709636271</v>
      </c>
      <c r="L113" s="24">
        <f>VLOOKUP($A113,'2024_PAPI_Indicators'!$A$2:$BL$183,COLUMN('2024_PAPI_Indicators'!J112),0)</f>
        <v>0.7251880169</v>
      </c>
      <c r="M113" s="24">
        <f>VLOOKUP($A113,'2024_PAPI_Indicators'!$A$2:$BL$183,COLUMN('2024_PAPI_Indicators'!K112),0)</f>
        <v>0.7651363015</v>
      </c>
      <c r="N113" s="24">
        <f>VLOOKUP($A113,'2024_PAPI_Indicators'!$A$2:$BL$183,COLUMN('2024_PAPI_Indicators'!L112),0)</f>
        <v>0.8509373069</v>
      </c>
      <c r="O113" s="24">
        <f>VLOOKUP($A113,'2024_PAPI_Indicators'!$A$2:$BL$183,COLUMN('2024_PAPI_Indicators'!M112),0)</f>
        <v>0.8222004175</v>
      </c>
      <c r="P113" s="24">
        <f>VLOOKUP($A113,'2024_PAPI_Indicators'!$A$2:$BL$183,COLUMN('2024_PAPI_Indicators'!N112),0)</f>
        <v>0.7459698319</v>
      </c>
      <c r="Q113" s="24">
        <f>VLOOKUP($A113,'2024_PAPI_Indicators'!$A$2:$BL$183,COLUMN('2024_PAPI_Indicators'!O112),0)</f>
        <v>0.611754179</v>
      </c>
      <c r="R113" s="24">
        <f>VLOOKUP($A113,'2024_PAPI_Indicators'!$A$2:$BL$183,COLUMN('2024_PAPI_Indicators'!P112),0)</f>
        <v>0.815702796</v>
      </c>
      <c r="S113" s="24">
        <f>VLOOKUP($A113,'2024_PAPI_Indicators'!$A$2:$BL$183,COLUMN('2024_PAPI_Indicators'!Q112),0)</f>
        <v>0.7867262959</v>
      </c>
      <c r="T113" s="25" t="str">
        <f>VLOOKUP($A113,'2024_PAPI_Indicators'!$A$2:$BL$183,COLUMN('2024_PAPI_Indicators'!R112),0)</f>
        <v/>
      </c>
      <c r="U113" s="24">
        <f>VLOOKUP($A113,'2024_PAPI_Indicators'!$A$2:$BL$183,COLUMN('2024_PAPI_Indicators'!S112),0)</f>
        <v>0.7436279655</v>
      </c>
      <c r="V113" s="24">
        <f>VLOOKUP($A113,'2024_PAPI_Indicators'!$A$2:$BL$183,COLUMN('2024_PAPI_Indicators'!T112),0)</f>
        <v>0.8380901217</v>
      </c>
      <c r="W113" s="24">
        <f>VLOOKUP($A113,'2024_PAPI_Indicators'!$A$2:$BL$183,COLUMN('2024_PAPI_Indicators'!U112),0)</f>
        <v>0.7829856873</v>
      </c>
      <c r="X113" s="24">
        <f>VLOOKUP($A113,'2024_PAPI_Indicators'!$A$2:$BL$183,COLUMN('2024_PAPI_Indicators'!V112),0)</f>
        <v>0.8727170229</v>
      </c>
      <c r="Y113" s="24">
        <f>VLOOKUP($A113,'2024_PAPI_Indicators'!$A$2:$BL$183,COLUMN('2024_PAPI_Indicators'!W112),0)</f>
        <v>0.8341633677</v>
      </c>
      <c r="Z113" s="24">
        <f>VLOOKUP($A113,'2024_PAPI_Indicators'!$A$2:$BL$183,COLUMN('2024_PAPI_Indicators'!X112),0)</f>
        <v>0.8619289398</v>
      </c>
      <c r="AA113" s="24">
        <f>VLOOKUP($A113,'2024_PAPI_Indicators'!$A$2:$BL$183,COLUMN('2024_PAPI_Indicators'!Y112),0)</f>
        <v>0.8108628988</v>
      </c>
      <c r="AB113" s="24">
        <f>VLOOKUP($A113,'2024_PAPI_Indicators'!$A$2:$BL$183,COLUMN('2024_PAPI_Indicators'!Z112),0)</f>
        <v>0.8403878212</v>
      </c>
      <c r="AC113" s="24">
        <f>VLOOKUP($A113,'2024_PAPI_Indicators'!$A$2:$BL$183,COLUMN('2024_PAPI_Indicators'!AA112),0)</f>
        <v>0.7782068253</v>
      </c>
      <c r="AD113" s="24">
        <f>VLOOKUP($A113,'2024_PAPI_Indicators'!$A$2:$BL$183,COLUMN('2024_PAPI_Indicators'!AB112),0)</f>
        <v>0.8541808128</v>
      </c>
      <c r="AE113" s="24">
        <f>VLOOKUP($A113,'2024_PAPI_Indicators'!$A$2:$BL$183,COLUMN('2024_PAPI_Indicators'!AC112),0)</f>
        <v>0.9502491355</v>
      </c>
      <c r="AF113" s="24">
        <f>VLOOKUP($A113,'2024_PAPI_Indicators'!$A$2:$BL$183,COLUMN('2024_PAPI_Indicators'!AD112),0)</f>
        <v>0.8071085811</v>
      </c>
      <c r="AG113" s="24">
        <f>VLOOKUP($A113,'2024_PAPI_Indicators'!$A$2:$BL$183,COLUMN('2024_PAPI_Indicators'!AE112),0)</f>
        <v>0.8071864247</v>
      </c>
      <c r="AH113" s="24">
        <f>VLOOKUP($A113,'2024_PAPI_Indicators'!$A$2:$BL$183,COLUMN('2024_PAPI_Indicators'!AF112),0)</f>
        <v>0.8333786726</v>
      </c>
      <c r="AI113" s="24">
        <f>VLOOKUP($A113,'2024_PAPI_Indicators'!$A$2:$BL$183,COLUMN('2024_PAPI_Indicators'!AG112),0)</f>
        <v>0.7502666116</v>
      </c>
      <c r="AJ113" s="24">
        <f>VLOOKUP($A113,'2024_PAPI_Indicators'!$A$2:$BL$183,COLUMN('2024_PAPI_Indicators'!AH112),0)</f>
        <v>0.749745369</v>
      </c>
      <c r="AK113" s="24">
        <f>VLOOKUP($A113,'2024_PAPI_Indicators'!$A$2:$BL$183,COLUMN('2024_PAPI_Indicators'!AI112),0)</f>
        <v>0.7965177298</v>
      </c>
      <c r="AL113" s="24">
        <f>VLOOKUP($A113,'2024_PAPI_Indicators'!$A$2:$BL$183,COLUMN('2024_PAPI_Indicators'!AJ112),0)</f>
        <v>0.8272797465</v>
      </c>
      <c r="AM113" s="24">
        <f>VLOOKUP($A113,'2024_PAPI_Indicators'!$A$2:$BL$183,COLUMN('2024_PAPI_Indicators'!AK112),0)</f>
        <v>0.8010138869</v>
      </c>
      <c r="AN113" s="24">
        <f>VLOOKUP($A113,'2024_PAPI_Indicators'!$A$2:$BL$183,COLUMN('2024_PAPI_Indicators'!AL112),0)</f>
        <v>0.7511917949</v>
      </c>
      <c r="AO113" s="24">
        <f>VLOOKUP($A113,'2024_PAPI_Indicators'!$A$2:$BL$183,COLUMN('2024_PAPI_Indicators'!AM112),0)</f>
        <v>0.7871624231</v>
      </c>
      <c r="AP113" s="24">
        <f>VLOOKUP($A113,'2024_PAPI_Indicators'!$A$2:$BL$183,COLUMN('2024_PAPI_Indicators'!AN112),0)</f>
        <v>0.8460732102</v>
      </c>
      <c r="AQ113" s="24">
        <f>VLOOKUP($A113,'2024_PAPI_Indicators'!$A$2:$BL$183,COLUMN('2024_PAPI_Indicators'!AO112),0)</f>
        <v>0.6860015988</v>
      </c>
      <c r="AR113" s="24">
        <f>VLOOKUP($A113,'2024_PAPI_Indicators'!$A$2:$BL$183,COLUMN('2024_PAPI_Indicators'!AP112),0)</f>
        <v>0.7166511416</v>
      </c>
      <c r="AS113" s="24">
        <f>VLOOKUP($A113,'2024_PAPI_Indicators'!$A$2:$BL$183,COLUMN('2024_PAPI_Indicators'!AQ112),0)</f>
        <v>0.6896414757</v>
      </c>
      <c r="AT113" s="24">
        <f>VLOOKUP($A113,'2024_PAPI_Indicators'!$A$2:$BL$183,COLUMN('2024_PAPI_Indicators'!AR112),0)</f>
        <v>0.7987143397</v>
      </c>
      <c r="AU113" s="24">
        <f>VLOOKUP($A113,'2024_PAPI_Indicators'!$A$2:$BL$183,COLUMN('2024_PAPI_Indicators'!AS112),0)</f>
        <v>0.6038417816</v>
      </c>
      <c r="AV113" s="24">
        <f>VLOOKUP($A113,'2024_PAPI_Indicators'!$A$2:$BL$183,COLUMN('2024_PAPI_Indicators'!AT112),0)</f>
        <v>0.6975665689</v>
      </c>
      <c r="AW113" s="24">
        <f>VLOOKUP($A113,'2024_PAPI_Indicators'!$A$2:$BL$183,COLUMN('2024_PAPI_Indicators'!AU112),0)</f>
        <v>0.7466167212</v>
      </c>
      <c r="AX113" s="24">
        <f>VLOOKUP($A113,'2024_PAPI_Indicators'!$A$2:$BL$183,COLUMN('2024_PAPI_Indicators'!AV112),0)</f>
        <v>0.6357812285</v>
      </c>
      <c r="AY113" s="24">
        <f>VLOOKUP($A113,'2024_PAPI_Indicators'!$A$2:$BL$183,COLUMN('2024_PAPI_Indicators'!AW112),0)</f>
        <v>0.5860527158</v>
      </c>
      <c r="AZ113" s="24">
        <f>VLOOKUP($A113,'2024_PAPI_Indicators'!$A$2:$BL$183,COLUMN('2024_PAPI_Indicators'!AX112),0)</f>
        <v>0.8249108195</v>
      </c>
      <c r="BA113" s="24">
        <f>VLOOKUP($A113,'2024_PAPI_Indicators'!$A$2:$BL$183,COLUMN('2024_PAPI_Indicators'!AY112),0)</f>
        <v>0.6028601527</v>
      </c>
      <c r="BB113" s="24">
        <f>VLOOKUP($A113,'2024_PAPI_Indicators'!$A$2:$BL$183,COLUMN('2024_PAPI_Indicators'!AZ112),0)</f>
        <v>0.6001648307</v>
      </c>
      <c r="BC113" s="25" t="str">
        <f>VLOOKUP($A113,'2024_PAPI_Indicators'!$A$2:$BL$183,COLUMN('2024_PAPI_Indicators'!BA112),0)</f>
        <v/>
      </c>
      <c r="BD113" s="24">
        <f>VLOOKUP($A113,'2024_PAPI_Indicators'!$A$2:$BL$183,COLUMN('2024_PAPI_Indicators'!BB112),0)</f>
        <v>0.7438982725</v>
      </c>
      <c r="BE113" s="24">
        <f>VLOOKUP($A113,'2024_PAPI_Indicators'!$A$2:$BL$183,COLUMN('2024_PAPI_Indicators'!BC112),0)</f>
        <v>0.6869841218</v>
      </c>
      <c r="BF113" s="24">
        <f>VLOOKUP($A113,'2024_PAPI_Indicators'!$A$2:$BL$183,COLUMN('2024_PAPI_Indicators'!BD112),0)</f>
        <v>0.738758862</v>
      </c>
      <c r="BG113" s="24">
        <f>VLOOKUP($A113,'2024_PAPI_Indicators'!$A$2:$BL$183,COLUMN('2024_PAPI_Indicators'!BE112),0)</f>
        <v>0.7086154819</v>
      </c>
      <c r="BH113" s="24">
        <f>VLOOKUP($A113,'2024_PAPI_Indicators'!$A$2:$BL$183,COLUMN('2024_PAPI_Indicators'!BF112),0)</f>
        <v>0.7074402571</v>
      </c>
      <c r="BI113" s="24">
        <f>VLOOKUP($A113,'2024_PAPI_Indicators'!$A$2:$BL$183,COLUMN('2024_PAPI_Indicators'!BG112),0)</f>
        <v>0.6618227959</v>
      </c>
      <c r="BJ113" s="24">
        <f>VLOOKUP($A113,'2024_PAPI_Indicators'!$A$2:$BL$183,COLUMN('2024_PAPI_Indicators'!BH112),0)</f>
        <v>0.5448863506</v>
      </c>
      <c r="BK113" s="24">
        <f>VLOOKUP($A113,'2024_PAPI_Indicators'!$A$2:$BL$183,COLUMN('2024_PAPI_Indicators'!BI112),0)</f>
        <v>0.7402784824</v>
      </c>
      <c r="BL113" s="24">
        <f>VLOOKUP($A113,'2024_PAPI_Indicators'!$A$2:$BL$183,COLUMN('2024_PAPI_Indicators'!BJ112),0)</f>
        <v>0.8478008509</v>
      </c>
      <c r="BM113" s="24">
        <f>VLOOKUP($A113,'2024_PAPI_Indicators'!$A$2:$BL$183,COLUMN('2024_PAPI_Indicators'!BK112),0)</f>
        <v>0.7731449008</v>
      </c>
      <c r="BN113" s="24">
        <f>VLOOKUP($A113,'2024_PAPI_Indicators'!$A$2:$BL$183,COLUMN('2024_PAPI_Indicators'!BL112),0)</f>
        <v>0.7245235443</v>
      </c>
      <c r="BO113" s="11"/>
      <c r="BP113" s="11"/>
      <c r="BQ113" s="11"/>
      <c r="BR113" s="11"/>
      <c r="BS113" s="11"/>
    </row>
    <row r="114" ht="13.5" customHeight="1">
      <c r="A114" s="11" t="s">
        <v>298</v>
      </c>
      <c r="B114" s="11" t="s">
        <v>299</v>
      </c>
      <c r="C114" s="12" t="s">
        <v>83</v>
      </c>
      <c r="D114" s="24">
        <f>VLOOKUP($A114,'2024_PAPI_Indicators'!$A$2:$BL$183,COLUMN('2024_PAPI_Indicators'!B113),0)</f>
        <v>0.5020450354</v>
      </c>
      <c r="E114" s="24">
        <f>VLOOKUP($A114,'2024_PAPI_Indicators'!$A$2:$BL$183,COLUMN('2024_PAPI_Indicators'!C113),0)</f>
        <v>0.6996940374</v>
      </c>
      <c r="F114" s="24">
        <f>VLOOKUP($A114,'2024_PAPI_Indicators'!$A$2:$BL$183,COLUMN('2024_PAPI_Indicators'!D113),0)</f>
        <v>0.8611755371</v>
      </c>
      <c r="G114" s="24">
        <f>VLOOKUP($A114,'2024_PAPI_Indicators'!$A$2:$BL$183,COLUMN('2024_PAPI_Indicators'!E113),0)</f>
        <v>0.9230515361</v>
      </c>
      <c r="H114" s="24">
        <f>VLOOKUP($A114,'2024_PAPI_Indicators'!$A$2:$BL$183,COLUMN('2024_PAPI_Indicators'!F113),0)</f>
        <v>0.7605363131</v>
      </c>
      <c r="I114" s="24">
        <f>VLOOKUP($A114,'2024_PAPI_Indicators'!$A$2:$BL$183,COLUMN('2024_PAPI_Indicators'!G113),0)</f>
        <v>0.6928576827</v>
      </c>
      <c r="J114" s="24">
        <f>VLOOKUP($A114,'2024_PAPI_Indicators'!$A$2:$BL$183,COLUMN('2024_PAPI_Indicators'!H113),0)</f>
        <v>0.5718201995</v>
      </c>
      <c r="K114" s="24">
        <f>VLOOKUP($A114,'2024_PAPI_Indicators'!$A$2:$BL$183,COLUMN('2024_PAPI_Indicators'!I113),0)</f>
        <v>0.7267724276</v>
      </c>
      <c r="L114" s="24">
        <f>VLOOKUP($A114,'2024_PAPI_Indicators'!$A$2:$BL$183,COLUMN('2024_PAPI_Indicators'!J113),0)</f>
        <v>0.7868255973</v>
      </c>
      <c r="M114" s="24">
        <f>VLOOKUP($A114,'2024_PAPI_Indicators'!$A$2:$BL$183,COLUMN('2024_PAPI_Indicators'!K113),0)</f>
        <v>0.7097640038</v>
      </c>
      <c r="N114" s="24">
        <f>VLOOKUP($A114,'2024_PAPI_Indicators'!$A$2:$BL$183,COLUMN('2024_PAPI_Indicators'!L113),0)</f>
        <v>0.8898927569</v>
      </c>
      <c r="O114" s="24">
        <f>VLOOKUP($A114,'2024_PAPI_Indicators'!$A$2:$BL$183,COLUMN('2024_PAPI_Indicators'!M113),0)</f>
        <v>0.7876063585</v>
      </c>
      <c r="P114" s="24">
        <f>VLOOKUP($A114,'2024_PAPI_Indicators'!$A$2:$BL$183,COLUMN('2024_PAPI_Indicators'!N113),0)</f>
        <v>0.7838895917</v>
      </c>
      <c r="Q114" s="24">
        <f>VLOOKUP($A114,'2024_PAPI_Indicators'!$A$2:$BL$183,COLUMN('2024_PAPI_Indicators'!O113),0)</f>
        <v>0.6685795188</v>
      </c>
      <c r="R114" s="24">
        <f>VLOOKUP($A114,'2024_PAPI_Indicators'!$A$2:$BL$183,COLUMN('2024_PAPI_Indicators'!P113),0)</f>
        <v>0.7508344054</v>
      </c>
      <c r="S114" s="24">
        <f>VLOOKUP($A114,'2024_PAPI_Indicators'!$A$2:$BL$183,COLUMN('2024_PAPI_Indicators'!Q113),0)</f>
        <v>0.7600803971</v>
      </c>
      <c r="T114" s="25" t="str">
        <f>VLOOKUP($A114,'2024_PAPI_Indicators'!$A$2:$BL$183,COLUMN('2024_PAPI_Indicators'!R113),0)</f>
        <v/>
      </c>
      <c r="U114" s="24">
        <f>VLOOKUP($A114,'2024_PAPI_Indicators'!$A$2:$BL$183,COLUMN('2024_PAPI_Indicators'!S113),0)</f>
        <v>0.7473601103</v>
      </c>
      <c r="V114" s="24">
        <f>VLOOKUP($A114,'2024_PAPI_Indicators'!$A$2:$BL$183,COLUMN('2024_PAPI_Indicators'!T113),0)</f>
        <v>0.811301291</v>
      </c>
      <c r="W114" s="24">
        <f>VLOOKUP($A114,'2024_PAPI_Indicators'!$A$2:$BL$183,COLUMN('2024_PAPI_Indicators'!U113),0)</f>
        <v>0.728618741</v>
      </c>
      <c r="X114" s="24">
        <f>VLOOKUP($A114,'2024_PAPI_Indicators'!$A$2:$BL$183,COLUMN('2024_PAPI_Indicators'!V113),0)</f>
        <v>0.7954486609</v>
      </c>
      <c r="Y114" s="24">
        <f>VLOOKUP($A114,'2024_PAPI_Indicators'!$A$2:$BL$183,COLUMN('2024_PAPI_Indicators'!W113),0)</f>
        <v>0.7953648567</v>
      </c>
      <c r="Z114" s="24">
        <f>VLOOKUP($A114,'2024_PAPI_Indicators'!$A$2:$BL$183,COLUMN('2024_PAPI_Indicators'!X113),0)</f>
        <v>0.8759077787</v>
      </c>
      <c r="AA114" s="24">
        <f>VLOOKUP($A114,'2024_PAPI_Indicators'!$A$2:$BL$183,COLUMN('2024_PAPI_Indicators'!Y113),0)</f>
        <v>0.6910512447</v>
      </c>
      <c r="AB114" s="24">
        <f>VLOOKUP($A114,'2024_PAPI_Indicators'!$A$2:$BL$183,COLUMN('2024_PAPI_Indicators'!Z113),0)</f>
        <v>0.7363827825</v>
      </c>
      <c r="AC114" s="24">
        <f>VLOOKUP($A114,'2024_PAPI_Indicators'!$A$2:$BL$183,COLUMN('2024_PAPI_Indicators'!AA113),0)</f>
        <v>0.7448611856</v>
      </c>
      <c r="AD114" s="24">
        <f>VLOOKUP($A114,'2024_PAPI_Indicators'!$A$2:$BL$183,COLUMN('2024_PAPI_Indicators'!AB113),0)</f>
        <v>0.8283258677</v>
      </c>
      <c r="AE114" s="24">
        <f>VLOOKUP($A114,'2024_PAPI_Indicators'!$A$2:$BL$183,COLUMN('2024_PAPI_Indicators'!AC113),0)</f>
        <v>0.9925780892</v>
      </c>
      <c r="AF114" s="24">
        <f>VLOOKUP($A114,'2024_PAPI_Indicators'!$A$2:$BL$183,COLUMN('2024_PAPI_Indicators'!AD113),0)</f>
        <v>0.8843541741</v>
      </c>
      <c r="AG114" s="24">
        <f>VLOOKUP($A114,'2024_PAPI_Indicators'!$A$2:$BL$183,COLUMN('2024_PAPI_Indicators'!AE113),0)</f>
        <v>0.7957175374</v>
      </c>
      <c r="AH114" s="24">
        <f>VLOOKUP($A114,'2024_PAPI_Indicators'!$A$2:$BL$183,COLUMN('2024_PAPI_Indicators'!AF113),0)</f>
        <v>0.8167219758</v>
      </c>
      <c r="AI114" s="24">
        <f>VLOOKUP($A114,'2024_PAPI_Indicators'!$A$2:$BL$183,COLUMN('2024_PAPI_Indicators'!AG113),0)</f>
        <v>0.7226045728</v>
      </c>
      <c r="AJ114" s="24">
        <f>VLOOKUP($A114,'2024_PAPI_Indicators'!$A$2:$BL$183,COLUMN('2024_PAPI_Indicators'!AH113),0)</f>
        <v>0.6869407296</v>
      </c>
      <c r="AK114" s="24">
        <f>VLOOKUP($A114,'2024_PAPI_Indicators'!$A$2:$BL$183,COLUMN('2024_PAPI_Indicators'!AI113),0)</f>
        <v>0.7686214447</v>
      </c>
      <c r="AL114" s="24">
        <f>VLOOKUP($A114,'2024_PAPI_Indicators'!$A$2:$BL$183,COLUMN('2024_PAPI_Indicators'!AJ113),0)</f>
        <v>0.7161327004</v>
      </c>
      <c r="AM114" s="24">
        <f>VLOOKUP($A114,'2024_PAPI_Indicators'!$A$2:$BL$183,COLUMN('2024_PAPI_Indicators'!AK113),0)</f>
        <v>0.7906520367</v>
      </c>
      <c r="AN114" s="24">
        <f>VLOOKUP($A114,'2024_PAPI_Indicators'!$A$2:$BL$183,COLUMN('2024_PAPI_Indicators'!AL113),0)</f>
        <v>0.7472788692</v>
      </c>
      <c r="AO114" s="24">
        <f>VLOOKUP($A114,'2024_PAPI_Indicators'!$A$2:$BL$183,COLUMN('2024_PAPI_Indicators'!AM113),0)</f>
        <v>0.7459952235</v>
      </c>
      <c r="AP114" s="24">
        <f>VLOOKUP($A114,'2024_PAPI_Indicators'!$A$2:$BL$183,COLUMN('2024_PAPI_Indicators'!AN113),0)</f>
        <v>0.8218052387</v>
      </c>
      <c r="AQ114" s="24">
        <f>VLOOKUP($A114,'2024_PAPI_Indicators'!$A$2:$BL$183,COLUMN('2024_PAPI_Indicators'!AO113),0)</f>
        <v>0.6599367261</v>
      </c>
      <c r="AR114" s="24">
        <f>VLOOKUP($A114,'2024_PAPI_Indicators'!$A$2:$BL$183,COLUMN('2024_PAPI_Indicators'!AP113),0)</f>
        <v>0.6068062186</v>
      </c>
      <c r="AS114" s="24">
        <f>VLOOKUP($A114,'2024_PAPI_Indicators'!$A$2:$BL$183,COLUMN('2024_PAPI_Indicators'!AQ113),0)</f>
        <v>0.7248700857</v>
      </c>
      <c r="AT114" s="24">
        <f>VLOOKUP($A114,'2024_PAPI_Indicators'!$A$2:$BL$183,COLUMN('2024_PAPI_Indicators'!AR113),0)</f>
        <v>0.9046143889</v>
      </c>
      <c r="AU114" s="24">
        <f>VLOOKUP($A114,'2024_PAPI_Indicators'!$A$2:$BL$183,COLUMN('2024_PAPI_Indicators'!AS113),0)</f>
        <v>0.5128529668</v>
      </c>
      <c r="AV114" s="24">
        <f>VLOOKUP($A114,'2024_PAPI_Indicators'!$A$2:$BL$183,COLUMN('2024_PAPI_Indicators'!AT113),0)</f>
        <v>0.6872346997</v>
      </c>
      <c r="AW114" s="24">
        <f>VLOOKUP($A114,'2024_PAPI_Indicators'!$A$2:$BL$183,COLUMN('2024_PAPI_Indicators'!AU113),0)</f>
        <v>0.6719989777</v>
      </c>
      <c r="AX114" s="24">
        <f>VLOOKUP($A114,'2024_PAPI_Indicators'!$A$2:$BL$183,COLUMN('2024_PAPI_Indicators'!AV113),0)</f>
        <v>0.5574643612</v>
      </c>
      <c r="AY114" s="24">
        <f>VLOOKUP($A114,'2024_PAPI_Indicators'!$A$2:$BL$183,COLUMN('2024_PAPI_Indicators'!AW113),0)</f>
        <v>0.6298229098</v>
      </c>
      <c r="AZ114" s="24">
        <f>VLOOKUP($A114,'2024_PAPI_Indicators'!$A$2:$BL$183,COLUMN('2024_PAPI_Indicators'!AX113),0)</f>
        <v>0.6653555036</v>
      </c>
      <c r="BA114" s="24">
        <f>VLOOKUP($A114,'2024_PAPI_Indicators'!$A$2:$BL$183,COLUMN('2024_PAPI_Indicators'!AY113),0)</f>
        <v>0.5666318536</v>
      </c>
      <c r="BB114" s="24">
        <f>VLOOKUP($A114,'2024_PAPI_Indicators'!$A$2:$BL$183,COLUMN('2024_PAPI_Indicators'!AZ113),0)</f>
        <v>0.6770755053</v>
      </c>
      <c r="BC114" s="25" t="str">
        <f>VLOOKUP($A114,'2024_PAPI_Indicators'!$A$2:$BL$183,COLUMN('2024_PAPI_Indicators'!BA113),0)</f>
        <v/>
      </c>
      <c r="BD114" s="24">
        <f>VLOOKUP($A114,'2024_PAPI_Indicators'!$A$2:$BL$183,COLUMN('2024_PAPI_Indicators'!BB113),0)</f>
        <v>0.6916900277</v>
      </c>
      <c r="BE114" s="24">
        <f>VLOOKUP($A114,'2024_PAPI_Indicators'!$A$2:$BL$183,COLUMN('2024_PAPI_Indicators'!BC113),0)</f>
        <v>0.5719964504</v>
      </c>
      <c r="BF114" s="24">
        <f>VLOOKUP($A114,'2024_PAPI_Indicators'!$A$2:$BL$183,COLUMN('2024_PAPI_Indicators'!BD113),0)</f>
        <v>0.7675292492</v>
      </c>
      <c r="BG114" s="24">
        <f>VLOOKUP($A114,'2024_PAPI_Indicators'!$A$2:$BL$183,COLUMN('2024_PAPI_Indicators'!BE113),0)</f>
        <v>0.7880132794</v>
      </c>
      <c r="BH114" s="24">
        <f>VLOOKUP($A114,'2024_PAPI_Indicators'!$A$2:$BL$183,COLUMN('2024_PAPI_Indicators'!BF113),0)</f>
        <v>0.7027023435</v>
      </c>
      <c r="BI114" s="24">
        <f>VLOOKUP($A114,'2024_PAPI_Indicators'!$A$2:$BL$183,COLUMN('2024_PAPI_Indicators'!BG113),0)</f>
        <v>0.6994969249</v>
      </c>
      <c r="BJ114" s="24">
        <f>VLOOKUP($A114,'2024_PAPI_Indicators'!$A$2:$BL$183,COLUMN('2024_PAPI_Indicators'!BH113),0)</f>
        <v>0.4578010142</v>
      </c>
      <c r="BK114" s="24">
        <f>VLOOKUP($A114,'2024_PAPI_Indicators'!$A$2:$BL$183,COLUMN('2024_PAPI_Indicators'!BI113),0)</f>
        <v>0.7177381516</v>
      </c>
      <c r="BL114" s="24">
        <f>VLOOKUP($A114,'2024_PAPI_Indicators'!$A$2:$BL$183,COLUMN('2024_PAPI_Indicators'!BJ113),0)</f>
        <v>0.7311763763</v>
      </c>
      <c r="BM114" s="24">
        <f>VLOOKUP($A114,'2024_PAPI_Indicators'!$A$2:$BL$183,COLUMN('2024_PAPI_Indicators'!BK113),0)</f>
        <v>0.8119511604</v>
      </c>
      <c r="BN114" s="24">
        <f>VLOOKUP($A114,'2024_PAPI_Indicators'!$A$2:$BL$183,COLUMN('2024_PAPI_Indicators'!BL113),0)</f>
        <v>0.7272287607</v>
      </c>
      <c r="BO114" s="11"/>
      <c r="BP114" s="11"/>
      <c r="BQ114" s="11"/>
      <c r="BR114" s="11"/>
      <c r="BS114" s="11"/>
    </row>
    <row r="115" ht="13.5" customHeight="1">
      <c r="A115" s="11" t="s">
        <v>300</v>
      </c>
      <c r="B115" s="11" t="s">
        <v>301</v>
      </c>
      <c r="C115" s="12" t="s">
        <v>178</v>
      </c>
      <c r="D115" s="13">
        <f>VLOOKUP($A115,'2024_PAPI_Indicators'!$A$2:$BL$183,COLUMN('2024_PAPI_Indicators'!B114),0)</f>
        <v>2.059157372</v>
      </c>
      <c r="E115" s="13">
        <f>VLOOKUP($A115,'2024_PAPI_Indicators'!$A$2:$BL$183,COLUMN('2024_PAPI_Indicators'!C114),0)</f>
        <v>4.930046082</v>
      </c>
      <c r="F115" s="13">
        <f>VLOOKUP($A115,'2024_PAPI_Indicators'!$A$2:$BL$183,COLUMN('2024_PAPI_Indicators'!D114),0)</f>
        <v>3.547917604</v>
      </c>
      <c r="G115" s="13">
        <f>VLOOKUP($A115,'2024_PAPI_Indicators'!$A$2:$BL$183,COLUMN('2024_PAPI_Indicators'!E114),0)</f>
        <v>5.347394943</v>
      </c>
      <c r="H115" s="13">
        <f>VLOOKUP($A115,'2024_PAPI_Indicators'!$A$2:$BL$183,COLUMN('2024_PAPI_Indicators'!F114),0)</f>
        <v>4.082473278</v>
      </c>
      <c r="I115" s="13">
        <f>VLOOKUP($A115,'2024_PAPI_Indicators'!$A$2:$BL$183,COLUMN('2024_PAPI_Indicators'!G114),0)</f>
        <v>3.915306091</v>
      </c>
      <c r="J115" s="13">
        <f>VLOOKUP($A115,'2024_PAPI_Indicators'!$A$2:$BL$183,COLUMN('2024_PAPI_Indicators'!H114),0)</f>
        <v>4.642067909</v>
      </c>
      <c r="K115" s="13">
        <f>VLOOKUP($A115,'2024_PAPI_Indicators'!$A$2:$BL$183,COLUMN('2024_PAPI_Indicators'!I114),0)</f>
        <v>3.551061869</v>
      </c>
      <c r="L115" s="13">
        <f>VLOOKUP($A115,'2024_PAPI_Indicators'!$A$2:$BL$183,COLUMN('2024_PAPI_Indicators'!J114),0)</f>
        <v>5.331258297</v>
      </c>
      <c r="M115" s="13">
        <f>VLOOKUP($A115,'2024_PAPI_Indicators'!$A$2:$BL$183,COLUMN('2024_PAPI_Indicators'!K114),0)</f>
        <v>4.609631538</v>
      </c>
      <c r="N115" s="13">
        <f>VLOOKUP($A115,'2024_PAPI_Indicators'!$A$2:$BL$183,COLUMN('2024_PAPI_Indicators'!L114),0)</f>
        <v>5.495300293</v>
      </c>
      <c r="O115" s="13">
        <f>VLOOKUP($A115,'2024_PAPI_Indicators'!$A$2:$BL$183,COLUMN('2024_PAPI_Indicators'!M114),0)</f>
        <v>4.123051643</v>
      </c>
      <c r="P115" s="13">
        <f>VLOOKUP($A115,'2024_PAPI_Indicators'!$A$2:$BL$183,COLUMN('2024_PAPI_Indicators'!N114),0)</f>
        <v>4.494753361</v>
      </c>
      <c r="Q115" s="13">
        <f>VLOOKUP($A115,'2024_PAPI_Indicators'!$A$2:$BL$183,COLUMN('2024_PAPI_Indicators'!O114),0)</f>
        <v>4.133696556</v>
      </c>
      <c r="R115" s="13">
        <f>VLOOKUP($A115,'2024_PAPI_Indicators'!$A$2:$BL$183,COLUMN('2024_PAPI_Indicators'!P114),0)</f>
        <v>3.36391449</v>
      </c>
      <c r="S115" s="13">
        <f>VLOOKUP($A115,'2024_PAPI_Indicators'!$A$2:$BL$183,COLUMN('2024_PAPI_Indicators'!Q114),0)</f>
        <v>5.532474518</v>
      </c>
      <c r="T115" s="14" t="str">
        <f>VLOOKUP($A115,'2024_PAPI_Indicators'!$A$2:$BL$183,COLUMN('2024_PAPI_Indicators'!R114),0)</f>
        <v/>
      </c>
      <c r="U115" s="13">
        <f>VLOOKUP($A115,'2024_PAPI_Indicators'!$A$2:$BL$183,COLUMN('2024_PAPI_Indicators'!S114),0)</f>
        <v>5.869638443</v>
      </c>
      <c r="V115" s="13">
        <f>VLOOKUP($A115,'2024_PAPI_Indicators'!$A$2:$BL$183,COLUMN('2024_PAPI_Indicators'!T114),0)</f>
        <v>4.041864395</v>
      </c>
      <c r="W115" s="13">
        <f>VLOOKUP($A115,'2024_PAPI_Indicators'!$A$2:$BL$183,COLUMN('2024_PAPI_Indicators'!U114),0)</f>
        <v>3.852990389</v>
      </c>
      <c r="X115" s="13">
        <f>VLOOKUP($A115,'2024_PAPI_Indicators'!$A$2:$BL$183,COLUMN('2024_PAPI_Indicators'!V114),0)</f>
        <v>4.893358231</v>
      </c>
      <c r="Y115" s="13">
        <f>VLOOKUP($A115,'2024_PAPI_Indicators'!$A$2:$BL$183,COLUMN('2024_PAPI_Indicators'!W114),0)</f>
        <v>5.052206993</v>
      </c>
      <c r="Z115" s="13">
        <f>VLOOKUP($A115,'2024_PAPI_Indicators'!$A$2:$BL$183,COLUMN('2024_PAPI_Indicators'!X114),0)</f>
        <v>2.194202662</v>
      </c>
      <c r="AA115" s="13">
        <f>VLOOKUP($A115,'2024_PAPI_Indicators'!$A$2:$BL$183,COLUMN('2024_PAPI_Indicators'!Y114),0)</f>
        <v>5.484019756</v>
      </c>
      <c r="AB115" s="13">
        <f>VLOOKUP($A115,'2024_PAPI_Indicators'!$A$2:$BL$183,COLUMN('2024_PAPI_Indicators'!Z114),0)</f>
        <v>2.969439268</v>
      </c>
      <c r="AC115" s="13">
        <f>VLOOKUP($A115,'2024_PAPI_Indicators'!$A$2:$BL$183,COLUMN('2024_PAPI_Indicators'!AA114),0)</f>
        <v>5.848997116</v>
      </c>
      <c r="AD115" s="13">
        <f>VLOOKUP($A115,'2024_PAPI_Indicators'!$A$2:$BL$183,COLUMN('2024_PAPI_Indicators'!AB114),0)</f>
        <v>3.599486589</v>
      </c>
      <c r="AE115" s="13">
        <f>VLOOKUP($A115,'2024_PAPI_Indicators'!$A$2:$BL$183,COLUMN('2024_PAPI_Indicators'!AC114),0)</f>
        <v>6.38218689</v>
      </c>
      <c r="AF115" s="13">
        <f>VLOOKUP($A115,'2024_PAPI_Indicators'!$A$2:$BL$183,COLUMN('2024_PAPI_Indicators'!AD114),0)</f>
        <v>4.726058483</v>
      </c>
      <c r="AG115" s="13">
        <f>VLOOKUP($A115,'2024_PAPI_Indicators'!$A$2:$BL$183,COLUMN('2024_PAPI_Indicators'!AE114),0)</f>
        <v>4.649434566</v>
      </c>
      <c r="AH115" s="13">
        <f>VLOOKUP($A115,'2024_PAPI_Indicators'!$A$2:$BL$183,COLUMN('2024_PAPI_Indicators'!AF114),0)</f>
        <v>5.763857365</v>
      </c>
      <c r="AI115" s="13">
        <f>VLOOKUP($A115,'2024_PAPI_Indicators'!$A$2:$BL$183,COLUMN('2024_PAPI_Indicators'!AG114),0)</f>
        <v>4.584423542</v>
      </c>
      <c r="AJ115" s="13">
        <f>VLOOKUP($A115,'2024_PAPI_Indicators'!$A$2:$BL$183,COLUMN('2024_PAPI_Indicators'!AH114),0)</f>
        <v>5.587601185</v>
      </c>
      <c r="AK115" s="13">
        <f>VLOOKUP($A115,'2024_PAPI_Indicators'!$A$2:$BL$183,COLUMN('2024_PAPI_Indicators'!AI114),0)</f>
        <v>3.636476278</v>
      </c>
      <c r="AL115" s="13">
        <f>VLOOKUP($A115,'2024_PAPI_Indicators'!$A$2:$BL$183,COLUMN('2024_PAPI_Indicators'!AJ114),0)</f>
        <v>4.455414772</v>
      </c>
      <c r="AM115" s="13">
        <f>VLOOKUP($A115,'2024_PAPI_Indicators'!$A$2:$BL$183,COLUMN('2024_PAPI_Indicators'!AK114),0)</f>
        <v>5.4670825</v>
      </c>
      <c r="AN115" s="13">
        <f>VLOOKUP($A115,'2024_PAPI_Indicators'!$A$2:$BL$183,COLUMN('2024_PAPI_Indicators'!AL114),0)</f>
        <v>4.974946976</v>
      </c>
      <c r="AO115" s="13">
        <f>VLOOKUP($A115,'2024_PAPI_Indicators'!$A$2:$BL$183,COLUMN('2024_PAPI_Indicators'!AM114),0)</f>
        <v>4.865428925</v>
      </c>
      <c r="AP115" s="13">
        <f>VLOOKUP($A115,'2024_PAPI_Indicators'!$A$2:$BL$183,COLUMN('2024_PAPI_Indicators'!AN114),0)</f>
        <v>6.495828629</v>
      </c>
      <c r="AQ115" s="13">
        <f>VLOOKUP($A115,'2024_PAPI_Indicators'!$A$2:$BL$183,COLUMN('2024_PAPI_Indicators'!AO114),0)</f>
        <v>4.791087627</v>
      </c>
      <c r="AR115" s="13">
        <f>VLOOKUP($A115,'2024_PAPI_Indicators'!$A$2:$BL$183,COLUMN('2024_PAPI_Indicators'!AP114),0)</f>
        <v>2.978286743</v>
      </c>
      <c r="AS115" s="13">
        <f>VLOOKUP($A115,'2024_PAPI_Indicators'!$A$2:$BL$183,COLUMN('2024_PAPI_Indicators'!AQ114),0)</f>
        <v>5.260829926</v>
      </c>
      <c r="AT115" s="13">
        <f>VLOOKUP($A115,'2024_PAPI_Indicators'!$A$2:$BL$183,COLUMN('2024_PAPI_Indicators'!AR114),0)</f>
        <v>5.803852081</v>
      </c>
      <c r="AU115" s="13">
        <f>VLOOKUP($A115,'2024_PAPI_Indicators'!$A$2:$BL$183,COLUMN('2024_PAPI_Indicators'!AS114),0)</f>
        <v>5.225687981</v>
      </c>
      <c r="AV115" s="13">
        <f>VLOOKUP($A115,'2024_PAPI_Indicators'!$A$2:$BL$183,COLUMN('2024_PAPI_Indicators'!AT114),0)</f>
        <v>3.707877398</v>
      </c>
      <c r="AW115" s="13">
        <f>VLOOKUP($A115,'2024_PAPI_Indicators'!$A$2:$BL$183,COLUMN('2024_PAPI_Indicators'!AU114),0)</f>
        <v>4.95810318</v>
      </c>
      <c r="AX115" s="13">
        <f>VLOOKUP($A115,'2024_PAPI_Indicators'!$A$2:$BL$183,COLUMN('2024_PAPI_Indicators'!AV114),0)</f>
        <v>3.612948895</v>
      </c>
      <c r="AY115" s="13">
        <f>VLOOKUP($A115,'2024_PAPI_Indicators'!$A$2:$BL$183,COLUMN('2024_PAPI_Indicators'!AW114),0)</f>
        <v>2.984267473</v>
      </c>
      <c r="AZ115" s="13">
        <f>VLOOKUP($A115,'2024_PAPI_Indicators'!$A$2:$BL$183,COLUMN('2024_PAPI_Indicators'!AX114),0)</f>
        <v>5.565152168</v>
      </c>
      <c r="BA115" s="13">
        <f>VLOOKUP($A115,'2024_PAPI_Indicators'!$A$2:$BL$183,COLUMN('2024_PAPI_Indicators'!AY114),0)</f>
        <v>3.298261404</v>
      </c>
      <c r="BB115" s="13">
        <f>VLOOKUP($A115,'2024_PAPI_Indicators'!$A$2:$BL$183,COLUMN('2024_PAPI_Indicators'!AZ114),0)</f>
        <v>4.422317028</v>
      </c>
      <c r="BC115" s="14" t="str">
        <f>VLOOKUP($A115,'2024_PAPI_Indicators'!$A$2:$BL$183,COLUMN('2024_PAPI_Indicators'!BA114),0)</f>
        <v/>
      </c>
      <c r="BD115" s="13">
        <f>VLOOKUP($A115,'2024_PAPI_Indicators'!$A$2:$BL$183,COLUMN('2024_PAPI_Indicators'!BB114),0)</f>
        <v>4.049240112</v>
      </c>
      <c r="BE115" s="13">
        <f>VLOOKUP($A115,'2024_PAPI_Indicators'!$A$2:$BL$183,COLUMN('2024_PAPI_Indicators'!BC114),0)</f>
        <v>4.861268997</v>
      </c>
      <c r="BF115" s="13">
        <f>VLOOKUP($A115,'2024_PAPI_Indicators'!$A$2:$BL$183,COLUMN('2024_PAPI_Indicators'!BD114),0)</f>
        <v>4.137500763</v>
      </c>
      <c r="BG115" s="13">
        <f>VLOOKUP($A115,'2024_PAPI_Indicators'!$A$2:$BL$183,COLUMN('2024_PAPI_Indicators'!BE114),0)</f>
        <v>4.961835384</v>
      </c>
      <c r="BH115" s="13">
        <f>VLOOKUP($A115,'2024_PAPI_Indicators'!$A$2:$BL$183,COLUMN('2024_PAPI_Indicators'!BF114),0)</f>
        <v>4.25054884</v>
      </c>
      <c r="BI115" s="13">
        <f>VLOOKUP($A115,'2024_PAPI_Indicators'!$A$2:$BL$183,COLUMN('2024_PAPI_Indicators'!BG114),0)</f>
        <v>5.968589306</v>
      </c>
      <c r="BJ115" s="13">
        <f>VLOOKUP($A115,'2024_PAPI_Indicators'!$A$2:$BL$183,COLUMN('2024_PAPI_Indicators'!BH114),0)</f>
        <v>3.734114647</v>
      </c>
      <c r="BK115" s="13">
        <f>VLOOKUP($A115,'2024_PAPI_Indicators'!$A$2:$BL$183,COLUMN('2024_PAPI_Indicators'!BI114),0)</f>
        <v>5.597280979</v>
      </c>
      <c r="BL115" s="13">
        <f>VLOOKUP($A115,'2024_PAPI_Indicators'!$A$2:$BL$183,COLUMN('2024_PAPI_Indicators'!BJ114),0)</f>
        <v>5.089058876</v>
      </c>
      <c r="BM115" s="13">
        <f>VLOOKUP($A115,'2024_PAPI_Indicators'!$A$2:$BL$183,COLUMN('2024_PAPI_Indicators'!BK114),0)</f>
        <v>3.420998812</v>
      </c>
      <c r="BN115" s="13">
        <f>VLOOKUP($A115,'2024_PAPI_Indicators'!$A$2:$BL$183,COLUMN('2024_PAPI_Indicators'!BL114),0)</f>
        <v>3.022104502</v>
      </c>
      <c r="BO115" s="11"/>
      <c r="BP115" s="11"/>
      <c r="BQ115" s="11"/>
      <c r="BR115" s="11"/>
      <c r="BS115" s="11"/>
    </row>
    <row r="116" ht="13.5" customHeight="1">
      <c r="A116" s="19" t="s">
        <v>302</v>
      </c>
      <c r="B116" s="19" t="s">
        <v>303</v>
      </c>
      <c r="C116" s="20" t="s">
        <v>88</v>
      </c>
      <c r="D116" s="21">
        <f>VLOOKUP($A116,'2024_PAPI_Indicators'!$A$2:$BL$183,COLUMN('2024_PAPI_Indicators'!B115),0)</f>
        <v>1.713338494</v>
      </c>
      <c r="E116" s="21">
        <f>VLOOKUP($A116,'2024_PAPI_Indicators'!$A$2:$BL$183,COLUMN('2024_PAPI_Indicators'!C115),0)</f>
        <v>1.447035313</v>
      </c>
      <c r="F116" s="21">
        <f>VLOOKUP($A116,'2024_PAPI_Indicators'!$A$2:$BL$183,COLUMN('2024_PAPI_Indicators'!D115),0)</f>
        <v>1.948194742</v>
      </c>
      <c r="G116" s="21">
        <f>VLOOKUP($A116,'2024_PAPI_Indicators'!$A$2:$BL$183,COLUMN('2024_PAPI_Indicators'!E115),0)</f>
        <v>1.402186155</v>
      </c>
      <c r="H116" s="21">
        <f>VLOOKUP($A116,'2024_PAPI_Indicators'!$A$2:$BL$183,COLUMN('2024_PAPI_Indicators'!F115),0)</f>
        <v>1.405226827</v>
      </c>
      <c r="I116" s="21">
        <f>VLOOKUP($A116,'2024_PAPI_Indicators'!$A$2:$BL$183,COLUMN('2024_PAPI_Indicators'!G115),0)</f>
        <v>1.417034984</v>
      </c>
      <c r="J116" s="21">
        <f>VLOOKUP($A116,'2024_PAPI_Indicators'!$A$2:$BL$183,COLUMN('2024_PAPI_Indicators'!H115),0)</f>
        <v>1.23568666</v>
      </c>
      <c r="K116" s="21">
        <f>VLOOKUP($A116,'2024_PAPI_Indicators'!$A$2:$BL$183,COLUMN('2024_PAPI_Indicators'!I115),0)</f>
        <v>1.977817655</v>
      </c>
      <c r="L116" s="21">
        <f>VLOOKUP($A116,'2024_PAPI_Indicators'!$A$2:$BL$183,COLUMN('2024_PAPI_Indicators'!J115),0)</f>
        <v>1.626927972</v>
      </c>
      <c r="M116" s="21">
        <f>VLOOKUP($A116,'2024_PAPI_Indicators'!$A$2:$BL$183,COLUMN('2024_PAPI_Indicators'!K115),0)</f>
        <v>1.442254424</v>
      </c>
      <c r="N116" s="21">
        <f>VLOOKUP($A116,'2024_PAPI_Indicators'!$A$2:$BL$183,COLUMN('2024_PAPI_Indicators'!L115),0)</f>
        <v>1.45173347</v>
      </c>
      <c r="O116" s="21">
        <f>VLOOKUP($A116,'2024_PAPI_Indicators'!$A$2:$BL$183,COLUMN('2024_PAPI_Indicators'!M115),0)</f>
        <v>1.952300429</v>
      </c>
      <c r="P116" s="21">
        <f>VLOOKUP($A116,'2024_PAPI_Indicators'!$A$2:$BL$183,COLUMN('2024_PAPI_Indicators'!N115),0)</f>
        <v>2.033733368</v>
      </c>
      <c r="Q116" s="21">
        <f>VLOOKUP($A116,'2024_PAPI_Indicators'!$A$2:$BL$183,COLUMN('2024_PAPI_Indicators'!O115),0)</f>
        <v>2.11402154</v>
      </c>
      <c r="R116" s="21">
        <f>VLOOKUP($A116,'2024_PAPI_Indicators'!$A$2:$BL$183,COLUMN('2024_PAPI_Indicators'!P115),0)</f>
        <v>1.878644586</v>
      </c>
      <c r="S116" s="21">
        <f>VLOOKUP($A116,'2024_PAPI_Indicators'!$A$2:$BL$183,COLUMN('2024_PAPI_Indicators'!Q115),0)</f>
        <v>1.970490098</v>
      </c>
      <c r="T116" s="22" t="str">
        <f>VLOOKUP($A116,'2024_PAPI_Indicators'!$A$2:$BL$183,COLUMN('2024_PAPI_Indicators'!R115),0)</f>
        <v/>
      </c>
      <c r="U116" s="21">
        <f>VLOOKUP($A116,'2024_PAPI_Indicators'!$A$2:$BL$183,COLUMN('2024_PAPI_Indicators'!S115),0)</f>
        <v>2.099492788</v>
      </c>
      <c r="V116" s="21">
        <f>VLOOKUP($A116,'2024_PAPI_Indicators'!$A$2:$BL$183,COLUMN('2024_PAPI_Indicators'!T115),0)</f>
        <v>1.396495461</v>
      </c>
      <c r="W116" s="21">
        <f>VLOOKUP($A116,'2024_PAPI_Indicators'!$A$2:$BL$183,COLUMN('2024_PAPI_Indicators'!U115),0)</f>
        <v>1.45077312</v>
      </c>
      <c r="X116" s="21">
        <f>VLOOKUP($A116,'2024_PAPI_Indicators'!$A$2:$BL$183,COLUMN('2024_PAPI_Indicators'!V115),0)</f>
        <v>1.435217857</v>
      </c>
      <c r="Y116" s="21">
        <f>VLOOKUP($A116,'2024_PAPI_Indicators'!$A$2:$BL$183,COLUMN('2024_PAPI_Indicators'!W115),0)</f>
        <v>1.951501012</v>
      </c>
      <c r="Z116" s="21">
        <f>VLOOKUP($A116,'2024_PAPI_Indicators'!$A$2:$BL$183,COLUMN('2024_PAPI_Indicators'!X115),0)</f>
        <v>1.429566264</v>
      </c>
      <c r="AA116" s="21">
        <f>VLOOKUP($A116,'2024_PAPI_Indicators'!$A$2:$BL$183,COLUMN('2024_PAPI_Indicators'!Y115),0)</f>
        <v>1.843803287</v>
      </c>
      <c r="AB116" s="21">
        <f>VLOOKUP($A116,'2024_PAPI_Indicators'!$A$2:$BL$183,COLUMN('2024_PAPI_Indicators'!Z115),0)</f>
        <v>1.451772928</v>
      </c>
      <c r="AC116" s="21">
        <f>VLOOKUP($A116,'2024_PAPI_Indicators'!$A$2:$BL$183,COLUMN('2024_PAPI_Indicators'!AA115),0)</f>
        <v>1.471292496</v>
      </c>
      <c r="AD116" s="21">
        <f>VLOOKUP($A116,'2024_PAPI_Indicators'!$A$2:$BL$183,COLUMN('2024_PAPI_Indicators'!AB115),0)</f>
        <v>1.427535057</v>
      </c>
      <c r="AE116" s="21">
        <f>VLOOKUP($A116,'2024_PAPI_Indicators'!$A$2:$BL$183,COLUMN('2024_PAPI_Indicators'!AC115),0)</f>
        <v>1.468640089</v>
      </c>
      <c r="AF116" s="21">
        <f>VLOOKUP($A116,'2024_PAPI_Indicators'!$A$2:$BL$183,COLUMN('2024_PAPI_Indicators'!AD115),0)</f>
        <v>1.982016802</v>
      </c>
      <c r="AG116" s="21">
        <f>VLOOKUP($A116,'2024_PAPI_Indicators'!$A$2:$BL$183,COLUMN('2024_PAPI_Indicators'!AE115),0)</f>
        <v>1.472229838</v>
      </c>
      <c r="AH116" s="21">
        <f>VLOOKUP($A116,'2024_PAPI_Indicators'!$A$2:$BL$183,COLUMN('2024_PAPI_Indicators'!AF115),0)</f>
        <v>1.914337277</v>
      </c>
      <c r="AI116" s="21">
        <f>VLOOKUP($A116,'2024_PAPI_Indicators'!$A$2:$BL$183,COLUMN('2024_PAPI_Indicators'!AG115),0)</f>
        <v>1.996261001</v>
      </c>
      <c r="AJ116" s="21">
        <f>VLOOKUP($A116,'2024_PAPI_Indicators'!$A$2:$BL$183,COLUMN('2024_PAPI_Indicators'!AH115),0)</f>
        <v>1.951043725</v>
      </c>
      <c r="AK116" s="21">
        <f>VLOOKUP($A116,'2024_PAPI_Indicators'!$A$2:$BL$183,COLUMN('2024_PAPI_Indicators'!AI115),0)</f>
        <v>1.981495738</v>
      </c>
      <c r="AL116" s="21">
        <f>VLOOKUP($A116,'2024_PAPI_Indicators'!$A$2:$BL$183,COLUMN('2024_PAPI_Indicators'!AJ115),0)</f>
        <v>2.024327278</v>
      </c>
      <c r="AM116" s="21">
        <f>VLOOKUP($A116,'2024_PAPI_Indicators'!$A$2:$BL$183,COLUMN('2024_PAPI_Indicators'!AK115),0)</f>
        <v>1.436551929</v>
      </c>
      <c r="AN116" s="21">
        <f>VLOOKUP($A116,'2024_PAPI_Indicators'!$A$2:$BL$183,COLUMN('2024_PAPI_Indicators'!AL115),0)</f>
        <v>2.019334793</v>
      </c>
      <c r="AO116" s="21">
        <f>VLOOKUP($A116,'2024_PAPI_Indicators'!$A$2:$BL$183,COLUMN('2024_PAPI_Indicators'!AM115),0)</f>
        <v>2.056061268</v>
      </c>
      <c r="AP116" s="21">
        <f>VLOOKUP($A116,'2024_PAPI_Indicators'!$A$2:$BL$183,COLUMN('2024_PAPI_Indicators'!AN115),0)</f>
        <v>2.032016993</v>
      </c>
      <c r="AQ116" s="21">
        <f>VLOOKUP($A116,'2024_PAPI_Indicators'!$A$2:$BL$183,COLUMN('2024_PAPI_Indicators'!AO115),0)</f>
        <v>1.920718551</v>
      </c>
      <c r="AR116" s="21">
        <f>VLOOKUP($A116,'2024_PAPI_Indicators'!$A$2:$BL$183,COLUMN('2024_PAPI_Indicators'!AP115),0)</f>
        <v>1.949515224</v>
      </c>
      <c r="AS116" s="21">
        <f>VLOOKUP($A116,'2024_PAPI_Indicators'!$A$2:$BL$183,COLUMN('2024_PAPI_Indicators'!AQ115),0)</f>
        <v>1.443413615</v>
      </c>
      <c r="AT116" s="21">
        <f>VLOOKUP($A116,'2024_PAPI_Indicators'!$A$2:$BL$183,COLUMN('2024_PAPI_Indicators'!AR115),0)</f>
        <v>1.359202385</v>
      </c>
      <c r="AU116" s="21">
        <f>VLOOKUP($A116,'2024_PAPI_Indicators'!$A$2:$BL$183,COLUMN('2024_PAPI_Indicators'!AS115),0)</f>
        <v>2.024432421</v>
      </c>
      <c r="AV116" s="21">
        <f>VLOOKUP($A116,'2024_PAPI_Indicators'!$A$2:$BL$183,COLUMN('2024_PAPI_Indicators'!AT115),0)</f>
        <v>1.740461469</v>
      </c>
      <c r="AW116" s="21">
        <f>VLOOKUP($A116,'2024_PAPI_Indicators'!$A$2:$BL$183,COLUMN('2024_PAPI_Indicators'!AU115),0)</f>
        <v>1.976205111</v>
      </c>
      <c r="AX116" s="21">
        <f>VLOOKUP($A116,'2024_PAPI_Indicators'!$A$2:$BL$183,COLUMN('2024_PAPI_Indicators'!AV115),0)</f>
        <v>1.765105844</v>
      </c>
      <c r="AY116" s="21">
        <f>VLOOKUP($A116,'2024_PAPI_Indicators'!$A$2:$BL$183,COLUMN('2024_PAPI_Indicators'!AW115),0)</f>
        <v>1.721476436</v>
      </c>
      <c r="AZ116" s="21">
        <f>VLOOKUP($A116,'2024_PAPI_Indicators'!$A$2:$BL$183,COLUMN('2024_PAPI_Indicators'!AX115),0)</f>
        <v>2.023479939</v>
      </c>
      <c r="BA116" s="21">
        <f>VLOOKUP($A116,'2024_PAPI_Indicators'!$A$2:$BL$183,COLUMN('2024_PAPI_Indicators'!AY115),0)</f>
        <v>1.931573629</v>
      </c>
      <c r="BB116" s="21">
        <f>VLOOKUP($A116,'2024_PAPI_Indicators'!$A$2:$BL$183,COLUMN('2024_PAPI_Indicators'!AZ115),0)</f>
        <v>0.996901691</v>
      </c>
      <c r="BC116" s="22" t="str">
        <f>VLOOKUP($A116,'2024_PAPI_Indicators'!$A$2:$BL$183,COLUMN('2024_PAPI_Indicators'!BA115),0)</f>
        <v/>
      </c>
      <c r="BD116" s="21">
        <f>VLOOKUP($A116,'2024_PAPI_Indicators'!$A$2:$BL$183,COLUMN('2024_PAPI_Indicators'!BB115),0)</f>
        <v>1.312598109</v>
      </c>
      <c r="BE116" s="21">
        <f>VLOOKUP($A116,'2024_PAPI_Indicators'!$A$2:$BL$183,COLUMN('2024_PAPI_Indicators'!BC115),0)</f>
        <v>1.601187587</v>
      </c>
      <c r="BF116" s="21">
        <f>VLOOKUP($A116,'2024_PAPI_Indicators'!$A$2:$BL$183,COLUMN('2024_PAPI_Indicators'!BD115),0)</f>
        <v>1.980481029</v>
      </c>
      <c r="BG116" s="21">
        <f>VLOOKUP($A116,'2024_PAPI_Indicators'!$A$2:$BL$183,COLUMN('2024_PAPI_Indicators'!BE115),0)</f>
        <v>1.231074572</v>
      </c>
      <c r="BH116" s="21">
        <f>VLOOKUP($A116,'2024_PAPI_Indicators'!$A$2:$BL$183,COLUMN('2024_PAPI_Indicators'!BF115),0)</f>
        <v>1.433913708</v>
      </c>
      <c r="BI116" s="21">
        <f>VLOOKUP($A116,'2024_PAPI_Indicators'!$A$2:$BL$183,COLUMN('2024_PAPI_Indicators'!BG115),0)</f>
        <v>1.94624722</v>
      </c>
      <c r="BJ116" s="21">
        <f>VLOOKUP($A116,'2024_PAPI_Indicators'!$A$2:$BL$183,COLUMN('2024_PAPI_Indicators'!BH115),0)</f>
        <v>1.395625591</v>
      </c>
      <c r="BK116" s="21">
        <f>VLOOKUP($A116,'2024_PAPI_Indicators'!$A$2:$BL$183,COLUMN('2024_PAPI_Indicators'!BI115),0)</f>
        <v>1.466038585</v>
      </c>
      <c r="BL116" s="21">
        <f>VLOOKUP($A116,'2024_PAPI_Indicators'!$A$2:$BL$183,COLUMN('2024_PAPI_Indicators'!BJ115),0)</f>
        <v>2.000141621</v>
      </c>
      <c r="BM116" s="21">
        <f>VLOOKUP($A116,'2024_PAPI_Indicators'!$A$2:$BL$183,COLUMN('2024_PAPI_Indicators'!BK115),0)</f>
        <v>1.458430529</v>
      </c>
      <c r="BN116" s="21">
        <f>VLOOKUP($A116,'2024_PAPI_Indicators'!$A$2:$BL$183,COLUMN('2024_PAPI_Indicators'!BL115),0)</f>
        <v>1.60688889</v>
      </c>
      <c r="BO116" s="23"/>
      <c r="BP116" s="23"/>
      <c r="BQ116" s="23"/>
      <c r="BR116" s="23"/>
      <c r="BS116" s="23"/>
    </row>
    <row r="117" ht="13.5" customHeight="1">
      <c r="A117" s="11" t="s">
        <v>304</v>
      </c>
      <c r="B117" s="11" t="s">
        <v>305</v>
      </c>
      <c r="C117" s="12" t="s">
        <v>306</v>
      </c>
      <c r="D117" s="13">
        <f>VLOOKUP($A117,'2024_PAPI_Indicators'!$A$2:$BL$183,COLUMN('2024_PAPI_Indicators'!B116),0)</f>
        <v>1</v>
      </c>
      <c r="E117" s="13">
        <f>VLOOKUP($A117,'2024_PAPI_Indicators'!$A$2:$BL$183,COLUMN('2024_PAPI_Indicators'!C116),0)</f>
        <v>1</v>
      </c>
      <c r="F117" s="13">
        <f>VLOOKUP($A117,'2024_PAPI_Indicators'!$A$2:$BL$183,COLUMN('2024_PAPI_Indicators'!D116),0)</f>
        <v>1</v>
      </c>
      <c r="G117" s="13">
        <f>VLOOKUP($A117,'2024_PAPI_Indicators'!$A$2:$BL$183,COLUMN('2024_PAPI_Indicators'!E116),0)</f>
        <v>1</v>
      </c>
      <c r="H117" s="13">
        <f>VLOOKUP($A117,'2024_PAPI_Indicators'!$A$2:$BL$183,COLUMN('2024_PAPI_Indicators'!F116),0)</f>
        <v>1</v>
      </c>
      <c r="I117" s="13">
        <f>VLOOKUP($A117,'2024_PAPI_Indicators'!$A$2:$BL$183,COLUMN('2024_PAPI_Indicators'!G116),0)</f>
        <v>1</v>
      </c>
      <c r="J117" s="13">
        <f>VLOOKUP($A117,'2024_PAPI_Indicators'!$A$2:$BL$183,COLUMN('2024_PAPI_Indicators'!H116),0)</f>
        <v>1.5</v>
      </c>
      <c r="K117" s="13">
        <f>VLOOKUP($A117,'2024_PAPI_Indicators'!$A$2:$BL$183,COLUMN('2024_PAPI_Indicators'!I116),0)</f>
        <v>1</v>
      </c>
      <c r="L117" s="13">
        <f>VLOOKUP($A117,'2024_PAPI_Indicators'!$A$2:$BL$183,COLUMN('2024_PAPI_Indicators'!J116),0)</f>
        <v>1</v>
      </c>
      <c r="M117" s="13">
        <f>VLOOKUP($A117,'2024_PAPI_Indicators'!$A$2:$BL$183,COLUMN('2024_PAPI_Indicators'!K116),0)</f>
        <v>1</v>
      </c>
      <c r="N117" s="13">
        <f>VLOOKUP($A117,'2024_PAPI_Indicators'!$A$2:$BL$183,COLUMN('2024_PAPI_Indicators'!L116),0)</f>
        <v>1</v>
      </c>
      <c r="O117" s="13">
        <f>VLOOKUP($A117,'2024_PAPI_Indicators'!$A$2:$BL$183,COLUMN('2024_PAPI_Indicators'!M116),0)</f>
        <v>1</v>
      </c>
      <c r="P117" s="13">
        <f>VLOOKUP($A117,'2024_PAPI_Indicators'!$A$2:$BL$183,COLUMN('2024_PAPI_Indicators'!N116),0)</f>
        <v>1</v>
      </c>
      <c r="Q117" s="13">
        <f>VLOOKUP($A117,'2024_PAPI_Indicators'!$A$2:$BL$183,COLUMN('2024_PAPI_Indicators'!O116),0)</f>
        <v>0.5500000119</v>
      </c>
      <c r="R117" s="13">
        <f>VLOOKUP($A117,'2024_PAPI_Indicators'!$A$2:$BL$183,COLUMN('2024_PAPI_Indicators'!P116),0)</f>
        <v>1</v>
      </c>
      <c r="S117" s="13">
        <f>VLOOKUP($A117,'2024_PAPI_Indicators'!$A$2:$BL$183,COLUMN('2024_PAPI_Indicators'!Q116),0)</f>
        <v>1</v>
      </c>
      <c r="T117" s="14" t="str">
        <f>VLOOKUP($A117,'2024_PAPI_Indicators'!$A$2:$BL$183,COLUMN('2024_PAPI_Indicators'!R116),0)</f>
        <v/>
      </c>
      <c r="U117" s="13">
        <f>VLOOKUP($A117,'2024_PAPI_Indicators'!$A$2:$BL$183,COLUMN('2024_PAPI_Indicators'!S116),0)</f>
        <v>0.8000000119</v>
      </c>
      <c r="V117" s="13">
        <f>VLOOKUP($A117,'2024_PAPI_Indicators'!$A$2:$BL$183,COLUMN('2024_PAPI_Indicators'!T116),0)</f>
        <v>1</v>
      </c>
      <c r="W117" s="13">
        <f>VLOOKUP($A117,'2024_PAPI_Indicators'!$A$2:$BL$183,COLUMN('2024_PAPI_Indicators'!U116),0)</f>
        <v>1</v>
      </c>
      <c r="X117" s="13">
        <f>VLOOKUP($A117,'2024_PAPI_Indicators'!$A$2:$BL$183,COLUMN('2024_PAPI_Indicators'!V116),0)</f>
        <v>1</v>
      </c>
      <c r="Y117" s="13">
        <f>VLOOKUP($A117,'2024_PAPI_Indicators'!$A$2:$BL$183,COLUMN('2024_PAPI_Indicators'!W116),0)</f>
        <v>1</v>
      </c>
      <c r="Z117" s="13">
        <f>VLOOKUP($A117,'2024_PAPI_Indicators'!$A$2:$BL$183,COLUMN('2024_PAPI_Indicators'!X116),0)</f>
        <v>1</v>
      </c>
      <c r="AA117" s="13">
        <f>VLOOKUP($A117,'2024_PAPI_Indicators'!$A$2:$BL$183,COLUMN('2024_PAPI_Indicators'!Y116),0)</f>
        <v>1</v>
      </c>
      <c r="AB117" s="13">
        <f>VLOOKUP($A117,'2024_PAPI_Indicators'!$A$2:$BL$183,COLUMN('2024_PAPI_Indicators'!Z116),0)</f>
        <v>1</v>
      </c>
      <c r="AC117" s="13">
        <f>VLOOKUP($A117,'2024_PAPI_Indicators'!$A$2:$BL$183,COLUMN('2024_PAPI_Indicators'!AA116),0)</f>
        <v>1</v>
      </c>
      <c r="AD117" s="13">
        <f>VLOOKUP($A117,'2024_PAPI_Indicators'!$A$2:$BL$183,COLUMN('2024_PAPI_Indicators'!AB116),0)</f>
        <v>1</v>
      </c>
      <c r="AE117" s="13">
        <f>VLOOKUP($A117,'2024_PAPI_Indicators'!$A$2:$BL$183,COLUMN('2024_PAPI_Indicators'!AC116),0)</f>
        <v>1</v>
      </c>
      <c r="AF117" s="13">
        <f>VLOOKUP($A117,'2024_PAPI_Indicators'!$A$2:$BL$183,COLUMN('2024_PAPI_Indicators'!AD116),0)</f>
        <v>1</v>
      </c>
      <c r="AG117" s="13">
        <f>VLOOKUP($A117,'2024_PAPI_Indicators'!$A$2:$BL$183,COLUMN('2024_PAPI_Indicators'!AE116),0)</f>
        <v>1</v>
      </c>
      <c r="AH117" s="13">
        <f>VLOOKUP($A117,'2024_PAPI_Indicators'!$A$2:$BL$183,COLUMN('2024_PAPI_Indicators'!AF116),0)</f>
        <v>1</v>
      </c>
      <c r="AI117" s="13">
        <f>VLOOKUP($A117,'2024_PAPI_Indicators'!$A$2:$BL$183,COLUMN('2024_PAPI_Indicators'!AG116),0)</f>
        <v>1</v>
      </c>
      <c r="AJ117" s="13">
        <f>VLOOKUP($A117,'2024_PAPI_Indicators'!$A$2:$BL$183,COLUMN('2024_PAPI_Indicators'!AH116),0)</f>
        <v>1</v>
      </c>
      <c r="AK117" s="13">
        <f>VLOOKUP($A117,'2024_PAPI_Indicators'!$A$2:$BL$183,COLUMN('2024_PAPI_Indicators'!AI116),0)</f>
        <v>1</v>
      </c>
      <c r="AL117" s="13">
        <f>VLOOKUP($A117,'2024_PAPI_Indicators'!$A$2:$BL$183,COLUMN('2024_PAPI_Indicators'!AJ116),0)</f>
        <v>1</v>
      </c>
      <c r="AM117" s="13">
        <f>VLOOKUP($A117,'2024_PAPI_Indicators'!$A$2:$BL$183,COLUMN('2024_PAPI_Indicators'!AK116),0)</f>
        <v>1</v>
      </c>
      <c r="AN117" s="13">
        <f>VLOOKUP($A117,'2024_PAPI_Indicators'!$A$2:$BL$183,COLUMN('2024_PAPI_Indicators'!AL116),0)</f>
        <v>1</v>
      </c>
      <c r="AO117" s="13">
        <f>VLOOKUP($A117,'2024_PAPI_Indicators'!$A$2:$BL$183,COLUMN('2024_PAPI_Indicators'!AM116),0)</f>
        <v>1</v>
      </c>
      <c r="AP117" s="13">
        <f>VLOOKUP($A117,'2024_PAPI_Indicators'!$A$2:$BL$183,COLUMN('2024_PAPI_Indicators'!AN116),0)</f>
        <v>1</v>
      </c>
      <c r="AQ117" s="13">
        <f>VLOOKUP($A117,'2024_PAPI_Indicators'!$A$2:$BL$183,COLUMN('2024_PAPI_Indicators'!AO116),0)</f>
        <v>1</v>
      </c>
      <c r="AR117" s="13">
        <f>VLOOKUP($A117,'2024_PAPI_Indicators'!$A$2:$BL$183,COLUMN('2024_PAPI_Indicators'!AP116),0)</f>
        <v>1</v>
      </c>
      <c r="AS117" s="13">
        <f>VLOOKUP($A117,'2024_PAPI_Indicators'!$A$2:$BL$183,COLUMN('2024_PAPI_Indicators'!AQ116),0)</f>
        <v>1</v>
      </c>
      <c r="AT117" s="13">
        <f>VLOOKUP($A117,'2024_PAPI_Indicators'!$A$2:$BL$183,COLUMN('2024_PAPI_Indicators'!AR116),0)</f>
        <v>2</v>
      </c>
      <c r="AU117" s="13">
        <f>VLOOKUP($A117,'2024_PAPI_Indicators'!$A$2:$BL$183,COLUMN('2024_PAPI_Indicators'!AS116),0)</f>
        <v>1</v>
      </c>
      <c r="AV117" s="13">
        <f>VLOOKUP($A117,'2024_PAPI_Indicators'!$A$2:$BL$183,COLUMN('2024_PAPI_Indicators'!AT116),0)</f>
        <v>1</v>
      </c>
      <c r="AW117" s="13">
        <f>VLOOKUP($A117,'2024_PAPI_Indicators'!$A$2:$BL$183,COLUMN('2024_PAPI_Indicators'!AU116),0)</f>
        <v>1</v>
      </c>
      <c r="AX117" s="13">
        <f>VLOOKUP($A117,'2024_PAPI_Indicators'!$A$2:$BL$183,COLUMN('2024_PAPI_Indicators'!AV116),0)</f>
        <v>1</v>
      </c>
      <c r="AY117" s="13">
        <f>VLOOKUP($A117,'2024_PAPI_Indicators'!$A$2:$BL$183,COLUMN('2024_PAPI_Indicators'!AW116),0)</f>
        <v>1</v>
      </c>
      <c r="AZ117" s="13">
        <f>VLOOKUP($A117,'2024_PAPI_Indicators'!$A$2:$BL$183,COLUMN('2024_PAPI_Indicators'!AX116),0)</f>
        <v>1</v>
      </c>
      <c r="BA117" s="13">
        <f>VLOOKUP($A117,'2024_PAPI_Indicators'!$A$2:$BL$183,COLUMN('2024_PAPI_Indicators'!AY116),0)</f>
        <v>1</v>
      </c>
      <c r="BB117" s="13">
        <f>VLOOKUP($A117,'2024_PAPI_Indicators'!$A$2:$BL$183,COLUMN('2024_PAPI_Indicators'!AZ116),0)</f>
        <v>2</v>
      </c>
      <c r="BC117" s="14" t="str">
        <f>VLOOKUP($A117,'2024_PAPI_Indicators'!$A$2:$BL$183,COLUMN('2024_PAPI_Indicators'!BA116),0)</f>
        <v/>
      </c>
      <c r="BD117" s="13">
        <f>VLOOKUP($A117,'2024_PAPI_Indicators'!$A$2:$BL$183,COLUMN('2024_PAPI_Indicators'!BB116),0)</f>
        <v>1</v>
      </c>
      <c r="BE117" s="13">
        <f>VLOOKUP($A117,'2024_PAPI_Indicators'!$A$2:$BL$183,COLUMN('2024_PAPI_Indicators'!BC116),0)</f>
        <v>1</v>
      </c>
      <c r="BF117" s="13">
        <f>VLOOKUP($A117,'2024_PAPI_Indicators'!$A$2:$BL$183,COLUMN('2024_PAPI_Indicators'!BD116),0)</f>
        <v>1</v>
      </c>
      <c r="BG117" s="13">
        <f>VLOOKUP($A117,'2024_PAPI_Indicators'!$A$2:$BL$183,COLUMN('2024_PAPI_Indicators'!BE116),0)</f>
        <v>1.5</v>
      </c>
      <c r="BH117" s="13">
        <f>VLOOKUP($A117,'2024_PAPI_Indicators'!$A$2:$BL$183,COLUMN('2024_PAPI_Indicators'!BF116),0)</f>
        <v>1</v>
      </c>
      <c r="BI117" s="13">
        <f>VLOOKUP($A117,'2024_PAPI_Indicators'!$A$2:$BL$183,COLUMN('2024_PAPI_Indicators'!BG116),0)</f>
        <v>1</v>
      </c>
      <c r="BJ117" s="13">
        <f>VLOOKUP($A117,'2024_PAPI_Indicators'!$A$2:$BL$183,COLUMN('2024_PAPI_Indicators'!BH116),0)</f>
        <v>1</v>
      </c>
      <c r="BK117" s="13">
        <f>VLOOKUP($A117,'2024_PAPI_Indicators'!$A$2:$BL$183,COLUMN('2024_PAPI_Indicators'!BI116),0)</f>
        <v>1</v>
      </c>
      <c r="BL117" s="13">
        <f>VLOOKUP($A117,'2024_PAPI_Indicators'!$A$2:$BL$183,COLUMN('2024_PAPI_Indicators'!BJ116),0)</f>
        <v>1</v>
      </c>
      <c r="BM117" s="13">
        <f>VLOOKUP($A117,'2024_PAPI_Indicators'!$A$2:$BL$183,COLUMN('2024_PAPI_Indicators'!BK116),0)</f>
        <v>1</v>
      </c>
      <c r="BN117" s="13">
        <f>VLOOKUP($A117,'2024_PAPI_Indicators'!$A$2:$BL$183,COLUMN('2024_PAPI_Indicators'!BL116),0)</f>
        <v>1.5</v>
      </c>
      <c r="BO117" s="11"/>
      <c r="BP117" s="11"/>
      <c r="BQ117" s="11"/>
      <c r="BR117" s="11"/>
      <c r="BS117" s="11"/>
    </row>
    <row r="118" ht="13.5" customHeight="1">
      <c r="A118" s="11" t="s">
        <v>307</v>
      </c>
      <c r="B118" s="11" t="s">
        <v>308</v>
      </c>
      <c r="C118" s="12" t="s">
        <v>306</v>
      </c>
      <c r="D118" s="13">
        <f>VLOOKUP($A118,'2024_PAPI_Indicators'!$A$2:$BL$183,COLUMN('2024_PAPI_Indicators'!B117),0)</f>
        <v>7</v>
      </c>
      <c r="E118" s="13">
        <f>VLOOKUP($A118,'2024_PAPI_Indicators'!$A$2:$BL$183,COLUMN('2024_PAPI_Indicators'!C117),0)</f>
        <v>10</v>
      </c>
      <c r="F118" s="13">
        <f>VLOOKUP($A118,'2024_PAPI_Indicators'!$A$2:$BL$183,COLUMN('2024_PAPI_Indicators'!D117),0)</f>
        <v>5</v>
      </c>
      <c r="G118" s="13">
        <f>VLOOKUP($A118,'2024_PAPI_Indicators'!$A$2:$BL$183,COLUMN('2024_PAPI_Indicators'!E117),0)</f>
        <v>10</v>
      </c>
      <c r="H118" s="13">
        <f>VLOOKUP($A118,'2024_PAPI_Indicators'!$A$2:$BL$183,COLUMN('2024_PAPI_Indicators'!F117),0)</f>
        <v>10</v>
      </c>
      <c r="I118" s="13">
        <f>VLOOKUP($A118,'2024_PAPI_Indicators'!$A$2:$BL$183,COLUMN('2024_PAPI_Indicators'!G117),0)</f>
        <v>10</v>
      </c>
      <c r="J118" s="13">
        <f>VLOOKUP($A118,'2024_PAPI_Indicators'!$A$2:$BL$183,COLUMN('2024_PAPI_Indicators'!H117),0)</f>
        <v>10</v>
      </c>
      <c r="K118" s="13">
        <f>VLOOKUP($A118,'2024_PAPI_Indicators'!$A$2:$BL$183,COLUMN('2024_PAPI_Indicators'!I117),0)</f>
        <v>5</v>
      </c>
      <c r="L118" s="13">
        <f>VLOOKUP($A118,'2024_PAPI_Indicators'!$A$2:$BL$183,COLUMN('2024_PAPI_Indicators'!J117),0)</f>
        <v>8.5</v>
      </c>
      <c r="M118" s="13">
        <f>VLOOKUP($A118,'2024_PAPI_Indicators'!$A$2:$BL$183,COLUMN('2024_PAPI_Indicators'!K117),0)</f>
        <v>10</v>
      </c>
      <c r="N118" s="13">
        <f>VLOOKUP($A118,'2024_PAPI_Indicators'!$A$2:$BL$183,COLUMN('2024_PAPI_Indicators'!L117),0)</f>
        <v>10</v>
      </c>
      <c r="O118" s="13">
        <f>VLOOKUP($A118,'2024_PAPI_Indicators'!$A$2:$BL$183,COLUMN('2024_PAPI_Indicators'!M117),0)</f>
        <v>5</v>
      </c>
      <c r="P118" s="13">
        <f>VLOOKUP($A118,'2024_PAPI_Indicators'!$A$2:$BL$183,COLUMN('2024_PAPI_Indicators'!N117),0)</f>
        <v>5</v>
      </c>
      <c r="Q118" s="13">
        <f>VLOOKUP($A118,'2024_PAPI_Indicators'!$A$2:$BL$183,COLUMN('2024_PAPI_Indicators'!O117),0)</f>
        <v>5</v>
      </c>
      <c r="R118" s="13">
        <f>VLOOKUP($A118,'2024_PAPI_Indicators'!$A$2:$BL$183,COLUMN('2024_PAPI_Indicators'!P117),0)</f>
        <v>6</v>
      </c>
      <c r="S118" s="13">
        <f>VLOOKUP($A118,'2024_PAPI_Indicators'!$A$2:$BL$183,COLUMN('2024_PAPI_Indicators'!Q117),0)</f>
        <v>5.5</v>
      </c>
      <c r="T118" s="14" t="str">
        <f>VLOOKUP($A118,'2024_PAPI_Indicators'!$A$2:$BL$183,COLUMN('2024_PAPI_Indicators'!R117),0)</f>
        <v/>
      </c>
      <c r="U118" s="13">
        <f>VLOOKUP($A118,'2024_PAPI_Indicators'!$A$2:$BL$183,COLUMN('2024_PAPI_Indicators'!S117),0)</f>
        <v>5</v>
      </c>
      <c r="V118" s="13">
        <f>VLOOKUP($A118,'2024_PAPI_Indicators'!$A$2:$BL$183,COLUMN('2024_PAPI_Indicators'!T117),0)</f>
        <v>10</v>
      </c>
      <c r="W118" s="13">
        <f>VLOOKUP($A118,'2024_PAPI_Indicators'!$A$2:$BL$183,COLUMN('2024_PAPI_Indicators'!U117),0)</f>
        <v>9</v>
      </c>
      <c r="X118" s="13">
        <f>VLOOKUP($A118,'2024_PAPI_Indicators'!$A$2:$BL$183,COLUMN('2024_PAPI_Indicators'!V117),0)</f>
        <v>10</v>
      </c>
      <c r="Y118" s="13">
        <f>VLOOKUP($A118,'2024_PAPI_Indicators'!$A$2:$BL$183,COLUMN('2024_PAPI_Indicators'!W117),0)</f>
        <v>5</v>
      </c>
      <c r="Z118" s="13">
        <f>VLOOKUP($A118,'2024_PAPI_Indicators'!$A$2:$BL$183,COLUMN('2024_PAPI_Indicators'!X117),0)</f>
        <v>10</v>
      </c>
      <c r="AA118" s="13">
        <f>VLOOKUP($A118,'2024_PAPI_Indicators'!$A$2:$BL$183,COLUMN('2024_PAPI_Indicators'!Y117),0)</f>
        <v>6</v>
      </c>
      <c r="AB118" s="13">
        <f>VLOOKUP($A118,'2024_PAPI_Indicators'!$A$2:$BL$183,COLUMN('2024_PAPI_Indicators'!Z117),0)</f>
        <v>10</v>
      </c>
      <c r="AC118" s="13">
        <f>VLOOKUP($A118,'2024_PAPI_Indicators'!$A$2:$BL$183,COLUMN('2024_PAPI_Indicators'!AA117),0)</f>
        <v>10</v>
      </c>
      <c r="AD118" s="13">
        <f>VLOOKUP($A118,'2024_PAPI_Indicators'!$A$2:$BL$183,COLUMN('2024_PAPI_Indicators'!AB117),0)</f>
        <v>10</v>
      </c>
      <c r="AE118" s="13">
        <f>VLOOKUP($A118,'2024_PAPI_Indicators'!$A$2:$BL$183,COLUMN('2024_PAPI_Indicators'!AC117),0)</f>
        <v>10</v>
      </c>
      <c r="AF118" s="13">
        <f>VLOOKUP($A118,'2024_PAPI_Indicators'!$A$2:$BL$183,COLUMN('2024_PAPI_Indicators'!AD117),0)</f>
        <v>5</v>
      </c>
      <c r="AG118" s="13">
        <f>VLOOKUP($A118,'2024_PAPI_Indicators'!$A$2:$BL$183,COLUMN('2024_PAPI_Indicators'!AE117),0)</f>
        <v>10</v>
      </c>
      <c r="AH118" s="13">
        <f>VLOOKUP($A118,'2024_PAPI_Indicators'!$A$2:$BL$183,COLUMN('2024_PAPI_Indicators'!AF117),0)</f>
        <v>6</v>
      </c>
      <c r="AI118" s="13">
        <f>VLOOKUP($A118,'2024_PAPI_Indicators'!$A$2:$BL$183,COLUMN('2024_PAPI_Indicators'!AG117),0)</f>
        <v>5</v>
      </c>
      <c r="AJ118" s="13">
        <f>VLOOKUP($A118,'2024_PAPI_Indicators'!$A$2:$BL$183,COLUMN('2024_PAPI_Indicators'!AH117),0)</f>
        <v>5</v>
      </c>
      <c r="AK118" s="13">
        <f>VLOOKUP($A118,'2024_PAPI_Indicators'!$A$2:$BL$183,COLUMN('2024_PAPI_Indicators'!AI117),0)</f>
        <v>5</v>
      </c>
      <c r="AL118" s="13">
        <f>VLOOKUP($A118,'2024_PAPI_Indicators'!$A$2:$BL$183,COLUMN('2024_PAPI_Indicators'!AJ117),0)</f>
        <v>5</v>
      </c>
      <c r="AM118" s="13">
        <f>VLOOKUP($A118,'2024_PAPI_Indicators'!$A$2:$BL$183,COLUMN('2024_PAPI_Indicators'!AK117),0)</f>
        <v>10</v>
      </c>
      <c r="AN118" s="13">
        <f>VLOOKUP($A118,'2024_PAPI_Indicators'!$A$2:$BL$183,COLUMN('2024_PAPI_Indicators'!AL117),0)</f>
        <v>5</v>
      </c>
      <c r="AO118" s="13">
        <f>VLOOKUP($A118,'2024_PAPI_Indicators'!$A$2:$BL$183,COLUMN('2024_PAPI_Indicators'!AM117),0)</f>
        <v>5</v>
      </c>
      <c r="AP118" s="13">
        <f>VLOOKUP($A118,'2024_PAPI_Indicators'!$A$2:$BL$183,COLUMN('2024_PAPI_Indicators'!AN117),0)</f>
        <v>5</v>
      </c>
      <c r="AQ118" s="13">
        <f>VLOOKUP($A118,'2024_PAPI_Indicators'!$A$2:$BL$183,COLUMN('2024_PAPI_Indicators'!AO117),0)</f>
        <v>5</v>
      </c>
      <c r="AR118" s="13">
        <f>VLOOKUP($A118,'2024_PAPI_Indicators'!$A$2:$BL$183,COLUMN('2024_PAPI_Indicators'!AP117),0)</f>
        <v>5</v>
      </c>
      <c r="AS118" s="13">
        <f>VLOOKUP($A118,'2024_PAPI_Indicators'!$A$2:$BL$183,COLUMN('2024_PAPI_Indicators'!AQ117),0)</f>
        <v>10</v>
      </c>
      <c r="AT118" s="13">
        <f>VLOOKUP($A118,'2024_PAPI_Indicators'!$A$2:$BL$183,COLUMN('2024_PAPI_Indicators'!AR117),0)</f>
        <v>7</v>
      </c>
      <c r="AU118" s="13">
        <f>VLOOKUP($A118,'2024_PAPI_Indicators'!$A$2:$BL$183,COLUMN('2024_PAPI_Indicators'!AS117),0)</f>
        <v>5</v>
      </c>
      <c r="AV118" s="13">
        <f>VLOOKUP($A118,'2024_PAPI_Indicators'!$A$2:$BL$183,COLUMN('2024_PAPI_Indicators'!AT117),0)</f>
        <v>7</v>
      </c>
      <c r="AW118" s="13">
        <f>VLOOKUP($A118,'2024_PAPI_Indicators'!$A$2:$BL$183,COLUMN('2024_PAPI_Indicators'!AU117),0)</f>
        <v>5</v>
      </c>
      <c r="AX118" s="13">
        <f>VLOOKUP($A118,'2024_PAPI_Indicators'!$A$2:$BL$183,COLUMN('2024_PAPI_Indicators'!AV117),0)</f>
        <v>7</v>
      </c>
      <c r="AY118" s="13">
        <f>VLOOKUP($A118,'2024_PAPI_Indicators'!$A$2:$BL$183,COLUMN('2024_PAPI_Indicators'!AW117),0)</f>
        <v>7</v>
      </c>
      <c r="AZ118" s="13">
        <f>VLOOKUP($A118,'2024_PAPI_Indicators'!$A$2:$BL$183,COLUMN('2024_PAPI_Indicators'!AX117),0)</f>
        <v>5</v>
      </c>
      <c r="BA118" s="13">
        <f>VLOOKUP($A118,'2024_PAPI_Indicators'!$A$2:$BL$183,COLUMN('2024_PAPI_Indicators'!AY117),0)</f>
        <v>5</v>
      </c>
      <c r="BB118" s="13">
        <f>VLOOKUP($A118,'2024_PAPI_Indicators'!$A$2:$BL$183,COLUMN('2024_PAPI_Indicators'!AZ117),0)</f>
        <v>10</v>
      </c>
      <c r="BC118" s="14" t="str">
        <f>VLOOKUP($A118,'2024_PAPI_Indicators'!$A$2:$BL$183,COLUMN('2024_PAPI_Indicators'!BA117),0)</f>
        <v/>
      </c>
      <c r="BD118" s="13">
        <f>VLOOKUP($A118,'2024_PAPI_Indicators'!$A$2:$BL$183,COLUMN('2024_PAPI_Indicators'!BB117),0)</f>
        <v>10</v>
      </c>
      <c r="BE118" s="13">
        <f>VLOOKUP($A118,'2024_PAPI_Indicators'!$A$2:$BL$183,COLUMN('2024_PAPI_Indicators'!BC117),0)</f>
        <v>8</v>
      </c>
      <c r="BF118" s="13">
        <f>VLOOKUP($A118,'2024_PAPI_Indicators'!$A$2:$BL$183,COLUMN('2024_PAPI_Indicators'!BD117),0)</f>
        <v>5</v>
      </c>
      <c r="BG118" s="13">
        <f>VLOOKUP($A118,'2024_PAPI_Indicators'!$A$2:$BL$183,COLUMN('2024_PAPI_Indicators'!BE117),0)</f>
        <v>10</v>
      </c>
      <c r="BH118" s="13">
        <f>VLOOKUP($A118,'2024_PAPI_Indicators'!$A$2:$BL$183,COLUMN('2024_PAPI_Indicators'!BF117),0)</f>
        <v>10</v>
      </c>
      <c r="BI118" s="13">
        <f>VLOOKUP($A118,'2024_PAPI_Indicators'!$A$2:$BL$183,COLUMN('2024_PAPI_Indicators'!BG117),0)</f>
        <v>5.5</v>
      </c>
      <c r="BJ118" s="13">
        <f>VLOOKUP($A118,'2024_PAPI_Indicators'!$A$2:$BL$183,COLUMN('2024_PAPI_Indicators'!BH117),0)</f>
        <v>10</v>
      </c>
      <c r="BK118" s="13">
        <f>VLOOKUP($A118,'2024_PAPI_Indicators'!$A$2:$BL$183,COLUMN('2024_PAPI_Indicators'!BI117),0)</f>
        <v>10</v>
      </c>
      <c r="BL118" s="13">
        <f>VLOOKUP($A118,'2024_PAPI_Indicators'!$A$2:$BL$183,COLUMN('2024_PAPI_Indicators'!BJ117),0)</f>
        <v>5</v>
      </c>
      <c r="BM118" s="13">
        <f>VLOOKUP($A118,'2024_PAPI_Indicators'!$A$2:$BL$183,COLUMN('2024_PAPI_Indicators'!BK117),0)</f>
        <v>10</v>
      </c>
      <c r="BN118" s="13">
        <f>VLOOKUP($A118,'2024_PAPI_Indicators'!$A$2:$BL$183,COLUMN('2024_PAPI_Indicators'!BL117),0)</f>
        <v>7</v>
      </c>
      <c r="BO118" s="11"/>
      <c r="BP118" s="11"/>
      <c r="BQ118" s="11"/>
      <c r="BR118" s="11"/>
      <c r="BS118" s="11"/>
    </row>
    <row r="119" ht="13.5" customHeight="1">
      <c r="A119" s="11" t="s">
        <v>309</v>
      </c>
      <c r="B119" s="11" t="s">
        <v>310</v>
      </c>
      <c r="C119" s="12" t="s">
        <v>238</v>
      </c>
      <c r="D119" s="13">
        <f>VLOOKUP($A119,'2024_PAPI_Indicators'!$A$2:$BL$183,COLUMN('2024_PAPI_Indicators'!B118),0)</f>
        <v>4.196613789</v>
      </c>
      <c r="E119" s="13">
        <f>VLOOKUP($A119,'2024_PAPI_Indicators'!$A$2:$BL$183,COLUMN('2024_PAPI_Indicators'!C118),0)</f>
        <v>4.195997715</v>
      </c>
      <c r="F119" s="13">
        <f>VLOOKUP($A119,'2024_PAPI_Indicators'!$A$2:$BL$183,COLUMN('2024_PAPI_Indicators'!D118),0)</f>
        <v>4.25910759</v>
      </c>
      <c r="G119" s="13">
        <f>VLOOKUP($A119,'2024_PAPI_Indicators'!$A$2:$BL$183,COLUMN('2024_PAPI_Indicators'!E118),0)</f>
        <v>4.149757862</v>
      </c>
      <c r="H119" s="13">
        <f>VLOOKUP($A119,'2024_PAPI_Indicators'!$A$2:$BL$183,COLUMN('2024_PAPI_Indicators'!F118),0)</f>
        <v>3.998492479</v>
      </c>
      <c r="I119" s="13">
        <f>VLOOKUP($A119,'2024_PAPI_Indicators'!$A$2:$BL$183,COLUMN('2024_PAPI_Indicators'!G118),0)</f>
        <v>4.244604588</v>
      </c>
      <c r="J119" s="13">
        <f>VLOOKUP($A119,'2024_PAPI_Indicators'!$A$2:$BL$183,COLUMN('2024_PAPI_Indicators'!H118),0)</f>
        <v>4.12766552</v>
      </c>
      <c r="K119" s="13">
        <f>VLOOKUP($A119,'2024_PAPI_Indicators'!$A$2:$BL$183,COLUMN('2024_PAPI_Indicators'!I118),0)</f>
        <v>4.100441456</v>
      </c>
      <c r="L119" s="13">
        <f>VLOOKUP($A119,'2024_PAPI_Indicators'!$A$2:$BL$183,COLUMN('2024_PAPI_Indicators'!J118),0)</f>
        <v>4.197763443</v>
      </c>
      <c r="M119" s="13">
        <f>VLOOKUP($A119,'2024_PAPI_Indicators'!$A$2:$BL$183,COLUMN('2024_PAPI_Indicators'!K118),0)</f>
        <v>4.043346405</v>
      </c>
      <c r="N119" s="13">
        <f>VLOOKUP($A119,'2024_PAPI_Indicators'!$A$2:$BL$183,COLUMN('2024_PAPI_Indicators'!L118),0)</f>
        <v>4.250342846</v>
      </c>
      <c r="O119" s="13">
        <f>VLOOKUP($A119,'2024_PAPI_Indicators'!$A$2:$BL$183,COLUMN('2024_PAPI_Indicators'!M118),0)</f>
        <v>4.162137508</v>
      </c>
      <c r="P119" s="13">
        <f>VLOOKUP($A119,'2024_PAPI_Indicators'!$A$2:$BL$183,COLUMN('2024_PAPI_Indicators'!N118),0)</f>
        <v>4.104273319</v>
      </c>
      <c r="Q119" s="13">
        <f>VLOOKUP($A119,'2024_PAPI_Indicators'!$A$2:$BL$183,COLUMN('2024_PAPI_Indicators'!O118),0)</f>
        <v>4.348657608</v>
      </c>
      <c r="R119" s="13">
        <f>VLOOKUP($A119,'2024_PAPI_Indicators'!$A$2:$BL$183,COLUMN('2024_PAPI_Indicators'!P118),0)</f>
        <v>4.159735203</v>
      </c>
      <c r="S119" s="13">
        <f>VLOOKUP($A119,'2024_PAPI_Indicators'!$A$2:$BL$183,COLUMN('2024_PAPI_Indicators'!Q118),0)</f>
        <v>4.23476696</v>
      </c>
      <c r="T119" s="14" t="str">
        <f>VLOOKUP($A119,'2024_PAPI_Indicators'!$A$2:$BL$183,COLUMN('2024_PAPI_Indicators'!R118),0)</f>
        <v/>
      </c>
      <c r="U119" s="13">
        <f>VLOOKUP($A119,'2024_PAPI_Indicators'!$A$2:$BL$183,COLUMN('2024_PAPI_Indicators'!S118),0)</f>
        <v>4.248148441</v>
      </c>
      <c r="V119" s="13">
        <f>VLOOKUP($A119,'2024_PAPI_Indicators'!$A$2:$BL$183,COLUMN('2024_PAPI_Indicators'!T118),0)</f>
        <v>4.009124756</v>
      </c>
      <c r="W119" s="13">
        <f>VLOOKUP($A119,'2024_PAPI_Indicators'!$A$2:$BL$183,COLUMN('2024_PAPI_Indicators'!U118),0)</f>
        <v>4.270477295</v>
      </c>
      <c r="X119" s="13">
        <f>VLOOKUP($A119,'2024_PAPI_Indicators'!$A$2:$BL$183,COLUMN('2024_PAPI_Indicators'!V118),0)</f>
        <v>4.258386135</v>
      </c>
      <c r="Y119" s="13">
        <f>VLOOKUP($A119,'2024_PAPI_Indicators'!$A$2:$BL$183,COLUMN('2024_PAPI_Indicators'!W118),0)</f>
        <v>4.348936558</v>
      </c>
      <c r="Z119" s="13">
        <f>VLOOKUP($A119,'2024_PAPI_Indicators'!$A$2:$BL$183,COLUMN('2024_PAPI_Indicators'!X118),0)</f>
        <v>4.074670315</v>
      </c>
      <c r="AA119" s="13">
        <f>VLOOKUP($A119,'2024_PAPI_Indicators'!$A$2:$BL$183,COLUMN('2024_PAPI_Indicators'!Y118),0)</f>
        <v>4.250237465</v>
      </c>
      <c r="AB119" s="13">
        <f>VLOOKUP($A119,'2024_PAPI_Indicators'!$A$2:$BL$183,COLUMN('2024_PAPI_Indicators'!Z118),0)</f>
        <v>4.196053505</v>
      </c>
      <c r="AC119" s="13">
        <f>VLOOKUP($A119,'2024_PAPI_Indicators'!$A$2:$BL$183,COLUMN('2024_PAPI_Indicators'!AA118),0)</f>
        <v>4.390862942</v>
      </c>
      <c r="AD119" s="13">
        <f>VLOOKUP($A119,'2024_PAPI_Indicators'!$A$2:$BL$183,COLUMN('2024_PAPI_Indicators'!AB118),0)</f>
        <v>4.027621746</v>
      </c>
      <c r="AE119" s="13">
        <f>VLOOKUP($A119,'2024_PAPI_Indicators'!$A$2:$BL$183,COLUMN('2024_PAPI_Indicators'!AC118),0)</f>
        <v>4.293391705</v>
      </c>
      <c r="AF119" s="13">
        <f>VLOOKUP($A119,'2024_PAPI_Indicators'!$A$2:$BL$183,COLUMN('2024_PAPI_Indicators'!AD118),0)</f>
        <v>4.396165371</v>
      </c>
      <c r="AG119" s="13">
        <f>VLOOKUP($A119,'2024_PAPI_Indicators'!$A$2:$BL$183,COLUMN('2024_PAPI_Indicators'!AE118),0)</f>
        <v>4.387129307</v>
      </c>
      <c r="AH119" s="13">
        <f>VLOOKUP($A119,'2024_PAPI_Indicators'!$A$2:$BL$183,COLUMN('2024_PAPI_Indicators'!AF118),0)</f>
        <v>4.337646008</v>
      </c>
      <c r="AI119" s="13">
        <f>VLOOKUP($A119,'2024_PAPI_Indicators'!$A$2:$BL$183,COLUMN('2024_PAPI_Indicators'!AG118),0)</f>
        <v>4.101775169</v>
      </c>
      <c r="AJ119" s="13">
        <f>VLOOKUP($A119,'2024_PAPI_Indicators'!$A$2:$BL$183,COLUMN('2024_PAPI_Indicators'!AH118),0)</f>
        <v>4.124769688</v>
      </c>
      <c r="AK119" s="13">
        <f>VLOOKUP($A119,'2024_PAPI_Indicators'!$A$2:$BL$183,COLUMN('2024_PAPI_Indicators'!AI118),0)</f>
        <v>4.127967834</v>
      </c>
      <c r="AL119" s="13">
        <f>VLOOKUP($A119,'2024_PAPI_Indicators'!$A$2:$BL$183,COLUMN('2024_PAPI_Indicators'!AJ118),0)</f>
        <v>4.371227741</v>
      </c>
      <c r="AM119" s="13">
        <f>VLOOKUP($A119,'2024_PAPI_Indicators'!$A$2:$BL$183,COLUMN('2024_PAPI_Indicators'!AK118),0)</f>
        <v>4.351269245</v>
      </c>
      <c r="AN119" s="13">
        <f>VLOOKUP($A119,'2024_PAPI_Indicators'!$A$2:$BL$183,COLUMN('2024_PAPI_Indicators'!AL118),0)</f>
        <v>4.175285816</v>
      </c>
      <c r="AO119" s="13">
        <f>VLOOKUP($A119,'2024_PAPI_Indicators'!$A$2:$BL$183,COLUMN('2024_PAPI_Indicators'!AM118),0)</f>
        <v>4.377204418</v>
      </c>
      <c r="AP119" s="13">
        <f>VLOOKUP($A119,'2024_PAPI_Indicators'!$A$2:$BL$183,COLUMN('2024_PAPI_Indicators'!AN118),0)</f>
        <v>4.455304623</v>
      </c>
      <c r="AQ119" s="13">
        <f>VLOOKUP($A119,'2024_PAPI_Indicators'!$A$2:$BL$183,COLUMN('2024_PAPI_Indicators'!AO118),0)</f>
        <v>4.042817593</v>
      </c>
      <c r="AR119" s="13">
        <f>VLOOKUP($A119,'2024_PAPI_Indicators'!$A$2:$BL$183,COLUMN('2024_PAPI_Indicators'!AP118),0)</f>
        <v>3.899809599</v>
      </c>
      <c r="AS119" s="13">
        <f>VLOOKUP($A119,'2024_PAPI_Indicators'!$A$2:$BL$183,COLUMN('2024_PAPI_Indicators'!AQ118),0)</f>
        <v>4.252430916</v>
      </c>
      <c r="AT119" s="13">
        <f>VLOOKUP($A119,'2024_PAPI_Indicators'!$A$2:$BL$183,COLUMN('2024_PAPI_Indicators'!AR118),0)</f>
        <v>4.027392387</v>
      </c>
      <c r="AU119" s="13">
        <f>VLOOKUP($A119,'2024_PAPI_Indicators'!$A$2:$BL$183,COLUMN('2024_PAPI_Indicators'!AS118),0)</f>
        <v>4.1644454</v>
      </c>
      <c r="AV119" s="13">
        <f>VLOOKUP($A119,'2024_PAPI_Indicators'!$A$2:$BL$183,COLUMN('2024_PAPI_Indicators'!AT118),0)</f>
        <v>4.135401249</v>
      </c>
      <c r="AW119" s="13">
        <f>VLOOKUP($A119,'2024_PAPI_Indicators'!$A$2:$BL$183,COLUMN('2024_PAPI_Indicators'!AU118),0)</f>
        <v>4.313515663</v>
      </c>
      <c r="AX119" s="13">
        <f>VLOOKUP($A119,'2024_PAPI_Indicators'!$A$2:$BL$183,COLUMN('2024_PAPI_Indicators'!AV118),0)</f>
        <v>4.357441902</v>
      </c>
      <c r="AY119" s="13">
        <f>VLOOKUP($A119,'2024_PAPI_Indicators'!$A$2:$BL$183,COLUMN('2024_PAPI_Indicators'!AW118),0)</f>
        <v>4.238631725</v>
      </c>
      <c r="AZ119" s="13">
        <f>VLOOKUP($A119,'2024_PAPI_Indicators'!$A$2:$BL$183,COLUMN('2024_PAPI_Indicators'!AX118),0)</f>
        <v>4.383508682</v>
      </c>
      <c r="BA119" s="13">
        <f>VLOOKUP($A119,'2024_PAPI_Indicators'!$A$2:$BL$183,COLUMN('2024_PAPI_Indicators'!AY118),0)</f>
        <v>4.078485489</v>
      </c>
      <c r="BB119" s="13">
        <f>VLOOKUP($A119,'2024_PAPI_Indicators'!$A$2:$BL$183,COLUMN('2024_PAPI_Indicators'!AZ118),0)</f>
        <v>4.059214592</v>
      </c>
      <c r="BC119" s="14" t="str">
        <f>VLOOKUP($A119,'2024_PAPI_Indicators'!$A$2:$BL$183,COLUMN('2024_PAPI_Indicators'!BA118),0)</f>
        <v/>
      </c>
      <c r="BD119" s="13">
        <f>VLOOKUP($A119,'2024_PAPI_Indicators'!$A$2:$BL$183,COLUMN('2024_PAPI_Indicators'!BB118),0)</f>
        <v>4.360784531</v>
      </c>
      <c r="BE119" s="13">
        <f>VLOOKUP($A119,'2024_PAPI_Indicators'!$A$2:$BL$183,COLUMN('2024_PAPI_Indicators'!BC118),0)</f>
        <v>4.133171082</v>
      </c>
      <c r="BF119" s="13">
        <f>VLOOKUP($A119,'2024_PAPI_Indicators'!$A$2:$BL$183,COLUMN('2024_PAPI_Indicators'!BD118),0)</f>
        <v>4.174292564</v>
      </c>
      <c r="BG119" s="13">
        <f>VLOOKUP($A119,'2024_PAPI_Indicators'!$A$2:$BL$183,COLUMN('2024_PAPI_Indicators'!BE118),0)</f>
        <v>4.272399426</v>
      </c>
      <c r="BH119" s="13">
        <f>VLOOKUP($A119,'2024_PAPI_Indicators'!$A$2:$BL$183,COLUMN('2024_PAPI_Indicators'!BF118),0)</f>
        <v>4.302135468</v>
      </c>
      <c r="BI119" s="13">
        <f>VLOOKUP($A119,'2024_PAPI_Indicators'!$A$2:$BL$183,COLUMN('2024_PAPI_Indicators'!BG118),0)</f>
        <v>4.163963318</v>
      </c>
      <c r="BJ119" s="13">
        <f>VLOOKUP($A119,'2024_PAPI_Indicators'!$A$2:$BL$183,COLUMN('2024_PAPI_Indicators'!BH118),0)</f>
        <v>4.18697691</v>
      </c>
      <c r="BK119" s="13">
        <f>VLOOKUP($A119,'2024_PAPI_Indicators'!$A$2:$BL$183,COLUMN('2024_PAPI_Indicators'!BI118),0)</f>
        <v>4.465044022</v>
      </c>
      <c r="BL119" s="13">
        <f>VLOOKUP($A119,'2024_PAPI_Indicators'!$A$2:$BL$183,COLUMN('2024_PAPI_Indicators'!BJ118),0)</f>
        <v>4.407977104</v>
      </c>
      <c r="BM119" s="13">
        <f>VLOOKUP($A119,'2024_PAPI_Indicators'!$A$2:$BL$183,COLUMN('2024_PAPI_Indicators'!BK118),0)</f>
        <v>4.429973125</v>
      </c>
      <c r="BN119" s="13">
        <f>VLOOKUP($A119,'2024_PAPI_Indicators'!$A$2:$BL$183,COLUMN('2024_PAPI_Indicators'!BL118),0)</f>
        <v>4.340317726</v>
      </c>
      <c r="BO119" s="11"/>
      <c r="BP119" s="11"/>
      <c r="BQ119" s="11"/>
      <c r="BR119" s="11"/>
      <c r="BS119" s="11"/>
    </row>
    <row r="120" ht="13.5" customHeight="1">
      <c r="A120" s="11" t="s">
        <v>311</v>
      </c>
      <c r="B120" s="11" t="s">
        <v>312</v>
      </c>
      <c r="C120" s="12" t="s">
        <v>313</v>
      </c>
      <c r="D120" s="13">
        <f>VLOOKUP($A120,'2024_PAPI_Indicators'!$A$2:$BL$183,COLUMN('2024_PAPI_Indicators'!B119),0)</f>
        <v>4.093522549</v>
      </c>
      <c r="E120" s="13">
        <f>VLOOKUP($A120,'2024_PAPI_Indicators'!$A$2:$BL$183,COLUMN('2024_PAPI_Indicators'!C119),0)</f>
        <v>5.182423115</v>
      </c>
      <c r="F120" s="13">
        <f>VLOOKUP($A120,'2024_PAPI_Indicators'!$A$2:$BL$183,COLUMN('2024_PAPI_Indicators'!D119),0)</f>
        <v>4.116116047</v>
      </c>
      <c r="G120" s="13">
        <f>VLOOKUP($A120,'2024_PAPI_Indicators'!$A$2:$BL$183,COLUMN('2024_PAPI_Indicators'!E119),0)</f>
        <v>4.628813267</v>
      </c>
      <c r="H120" s="13">
        <f>VLOOKUP($A120,'2024_PAPI_Indicators'!$A$2:$BL$183,COLUMN('2024_PAPI_Indicators'!F119),0)</f>
        <v>4.769539356</v>
      </c>
      <c r="I120" s="13">
        <f>VLOOKUP($A120,'2024_PAPI_Indicators'!$A$2:$BL$183,COLUMN('2024_PAPI_Indicators'!G119),0)</f>
        <v>4.871460438</v>
      </c>
      <c r="J120" s="13">
        <f>VLOOKUP($A120,'2024_PAPI_Indicators'!$A$2:$BL$183,COLUMN('2024_PAPI_Indicators'!H119),0)</f>
        <v>4.861083984</v>
      </c>
      <c r="K120" s="13">
        <f>VLOOKUP($A120,'2024_PAPI_Indicators'!$A$2:$BL$183,COLUMN('2024_PAPI_Indicators'!I119),0)</f>
        <v>4.765204906</v>
      </c>
      <c r="L120" s="13">
        <f>VLOOKUP($A120,'2024_PAPI_Indicators'!$A$2:$BL$183,COLUMN('2024_PAPI_Indicators'!J119),0)</f>
        <v>5.228205204</v>
      </c>
      <c r="M120" s="13">
        <f>VLOOKUP($A120,'2024_PAPI_Indicators'!$A$2:$BL$183,COLUMN('2024_PAPI_Indicators'!K119),0)</f>
        <v>5.26492691</v>
      </c>
      <c r="N120" s="13">
        <f>VLOOKUP($A120,'2024_PAPI_Indicators'!$A$2:$BL$183,COLUMN('2024_PAPI_Indicators'!L119),0)</f>
        <v>5.21013689</v>
      </c>
      <c r="O120" s="13">
        <f>VLOOKUP($A120,'2024_PAPI_Indicators'!$A$2:$BL$183,COLUMN('2024_PAPI_Indicators'!M119),0)</f>
        <v>4.411251545</v>
      </c>
      <c r="P120" s="13">
        <f>VLOOKUP($A120,'2024_PAPI_Indicators'!$A$2:$BL$183,COLUMN('2024_PAPI_Indicators'!N119),0)</f>
        <v>5.728078842</v>
      </c>
      <c r="Q120" s="13">
        <f>VLOOKUP($A120,'2024_PAPI_Indicators'!$A$2:$BL$183,COLUMN('2024_PAPI_Indicators'!O119),0)</f>
        <v>3.876264811</v>
      </c>
      <c r="R120" s="13">
        <f>VLOOKUP($A120,'2024_PAPI_Indicators'!$A$2:$BL$183,COLUMN('2024_PAPI_Indicators'!P119),0)</f>
        <v>4.82562542</v>
      </c>
      <c r="S120" s="13">
        <f>VLOOKUP($A120,'2024_PAPI_Indicators'!$A$2:$BL$183,COLUMN('2024_PAPI_Indicators'!Q119),0)</f>
        <v>5.533230305</v>
      </c>
      <c r="T120" s="14" t="str">
        <f>VLOOKUP($A120,'2024_PAPI_Indicators'!$A$2:$BL$183,COLUMN('2024_PAPI_Indicators'!R119),0)</f>
        <v/>
      </c>
      <c r="U120" s="13">
        <f>VLOOKUP($A120,'2024_PAPI_Indicators'!$A$2:$BL$183,COLUMN('2024_PAPI_Indicators'!S119),0)</f>
        <v>4.852230072</v>
      </c>
      <c r="V120" s="13">
        <f>VLOOKUP($A120,'2024_PAPI_Indicators'!$A$2:$BL$183,COLUMN('2024_PAPI_Indicators'!T119),0)</f>
        <v>4.918775558</v>
      </c>
      <c r="W120" s="13">
        <f>VLOOKUP($A120,'2024_PAPI_Indicators'!$A$2:$BL$183,COLUMN('2024_PAPI_Indicators'!U119),0)</f>
        <v>3.695663452</v>
      </c>
      <c r="X120" s="13">
        <f>VLOOKUP($A120,'2024_PAPI_Indicators'!$A$2:$BL$183,COLUMN('2024_PAPI_Indicators'!V119),0)</f>
        <v>4.856753826</v>
      </c>
      <c r="Y120" s="13">
        <f>VLOOKUP($A120,'2024_PAPI_Indicators'!$A$2:$BL$183,COLUMN('2024_PAPI_Indicators'!W119),0)</f>
        <v>4.325875282</v>
      </c>
      <c r="Z120" s="13">
        <f>VLOOKUP($A120,'2024_PAPI_Indicators'!$A$2:$BL$183,COLUMN('2024_PAPI_Indicators'!X119),0)</f>
        <v>5.063504696</v>
      </c>
      <c r="AA120" s="13">
        <f>VLOOKUP($A120,'2024_PAPI_Indicators'!$A$2:$BL$183,COLUMN('2024_PAPI_Indicators'!Y119),0)</f>
        <v>4.293700218</v>
      </c>
      <c r="AB120" s="13">
        <f>VLOOKUP($A120,'2024_PAPI_Indicators'!$A$2:$BL$183,COLUMN('2024_PAPI_Indicators'!Z119),0)</f>
        <v>5.30744648</v>
      </c>
      <c r="AC120" s="13">
        <f>VLOOKUP($A120,'2024_PAPI_Indicators'!$A$2:$BL$183,COLUMN('2024_PAPI_Indicators'!AA119),0)</f>
        <v>5.212630749</v>
      </c>
      <c r="AD120" s="13">
        <f>VLOOKUP($A120,'2024_PAPI_Indicators'!$A$2:$BL$183,COLUMN('2024_PAPI_Indicators'!AB119),0)</f>
        <v>5.150772095</v>
      </c>
      <c r="AE120" s="13">
        <f>VLOOKUP($A120,'2024_PAPI_Indicators'!$A$2:$BL$183,COLUMN('2024_PAPI_Indicators'!AC119),0)</f>
        <v>5.459582806</v>
      </c>
      <c r="AF120" s="13">
        <f>VLOOKUP($A120,'2024_PAPI_Indicators'!$A$2:$BL$183,COLUMN('2024_PAPI_Indicators'!AD119),0)</f>
        <v>4.441090107</v>
      </c>
      <c r="AG120" s="13">
        <f>VLOOKUP($A120,'2024_PAPI_Indicators'!$A$2:$BL$183,COLUMN('2024_PAPI_Indicators'!AE119),0)</f>
        <v>5.143503189</v>
      </c>
      <c r="AH120" s="13">
        <f>VLOOKUP($A120,'2024_PAPI_Indicators'!$A$2:$BL$183,COLUMN('2024_PAPI_Indicators'!AF119),0)</f>
        <v>5.072155952</v>
      </c>
      <c r="AI120" s="13">
        <f>VLOOKUP($A120,'2024_PAPI_Indicators'!$A$2:$BL$183,COLUMN('2024_PAPI_Indicators'!AG119),0)</f>
        <v>4.833285809</v>
      </c>
      <c r="AJ120" s="13">
        <f>VLOOKUP($A120,'2024_PAPI_Indicators'!$A$2:$BL$183,COLUMN('2024_PAPI_Indicators'!AH119),0)</f>
        <v>4.287412643</v>
      </c>
      <c r="AK120" s="13">
        <f>VLOOKUP($A120,'2024_PAPI_Indicators'!$A$2:$BL$183,COLUMN('2024_PAPI_Indicators'!AI119),0)</f>
        <v>4.730215073</v>
      </c>
      <c r="AL120" s="13">
        <f>VLOOKUP($A120,'2024_PAPI_Indicators'!$A$2:$BL$183,COLUMN('2024_PAPI_Indicators'!AJ119),0)</f>
        <v>5.412670612</v>
      </c>
      <c r="AM120" s="13">
        <f>VLOOKUP($A120,'2024_PAPI_Indicators'!$A$2:$BL$183,COLUMN('2024_PAPI_Indicators'!AK119),0)</f>
        <v>4.645512581</v>
      </c>
      <c r="AN120" s="13">
        <f>VLOOKUP($A120,'2024_PAPI_Indicators'!$A$2:$BL$183,COLUMN('2024_PAPI_Indicators'!AL119),0)</f>
        <v>5.261825085</v>
      </c>
      <c r="AO120" s="13">
        <f>VLOOKUP($A120,'2024_PAPI_Indicators'!$A$2:$BL$183,COLUMN('2024_PAPI_Indicators'!AM119),0)</f>
        <v>5.204283237</v>
      </c>
      <c r="AP120" s="13">
        <f>VLOOKUP($A120,'2024_PAPI_Indicators'!$A$2:$BL$183,COLUMN('2024_PAPI_Indicators'!AN119),0)</f>
        <v>5.014948368</v>
      </c>
      <c r="AQ120" s="13">
        <f>VLOOKUP($A120,'2024_PAPI_Indicators'!$A$2:$BL$183,COLUMN('2024_PAPI_Indicators'!AO119),0)</f>
        <v>4.257167816</v>
      </c>
      <c r="AR120" s="13">
        <f>VLOOKUP($A120,'2024_PAPI_Indicators'!$A$2:$BL$183,COLUMN('2024_PAPI_Indicators'!AP119),0)</f>
        <v>4.680474758</v>
      </c>
      <c r="AS120" s="13">
        <f>VLOOKUP($A120,'2024_PAPI_Indicators'!$A$2:$BL$183,COLUMN('2024_PAPI_Indicators'!AQ119),0)</f>
        <v>5.006965637</v>
      </c>
      <c r="AT120" s="13">
        <f>VLOOKUP($A120,'2024_PAPI_Indicators'!$A$2:$BL$183,COLUMN('2024_PAPI_Indicators'!AR119),0)</f>
        <v>5.040777683</v>
      </c>
      <c r="AU120" s="13">
        <f>VLOOKUP($A120,'2024_PAPI_Indicators'!$A$2:$BL$183,COLUMN('2024_PAPI_Indicators'!AS119),0)</f>
        <v>5.703680038</v>
      </c>
      <c r="AV120" s="13">
        <f>VLOOKUP($A120,'2024_PAPI_Indicators'!$A$2:$BL$183,COLUMN('2024_PAPI_Indicators'!AT119),0)</f>
        <v>4.69395113</v>
      </c>
      <c r="AW120" s="13">
        <f>VLOOKUP($A120,'2024_PAPI_Indicators'!$A$2:$BL$183,COLUMN('2024_PAPI_Indicators'!AU119),0)</f>
        <v>4.416842937</v>
      </c>
      <c r="AX120" s="13">
        <f>VLOOKUP($A120,'2024_PAPI_Indicators'!$A$2:$BL$183,COLUMN('2024_PAPI_Indicators'!AV119),0)</f>
        <v>4.497435093</v>
      </c>
      <c r="AY120" s="13">
        <f>VLOOKUP($A120,'2024_PAPI_Indicators'!$A$2:$BL$183,COLUMN('2024_PAPI_Indicators'!AW119),0)</f>
        <v>4.224768639</v>
      </c>
      <c r="AZ120" s="13">
        <f>VLOOKUP($A120,'2024_PAPI_Indicators'!$A$2:$BL$183,COLUMN('2024_PAPI_Indicators'!AX119),0)</f>
        <v>4.66323185</v>
      </c>
      <c r="BA120" s="13">
        <f>VLOOKUP($A120,'2024_PAPI_Indicators'!$A$2:$BL$183,COLUMN('2024_PAPI_Indicators'!AY119),0)</f>
        <v>4.202847004</v>
      </c>
      <c r="BB120" s="13">
        <f>VLOOKUP($A120,'2024_PAPI_Indicators'!$A$2:$BL$183,COLUMN('2024_PAPI_Indicators'!AZ119),0)</f>
        <v>4.346018791</v>
      </c>
      <c r="BC120" s="14" t="str">
        <f>VLOOKUP($A120,'2024_PAPI_Indicators'!$A$2:$BL$183,COLUMN('2024_PAPI_Indicators'!BA119),0)</f>
        <v/>
      </c>
      <c r="BD120" s="13">
        <f>VLOOKUP($A120,'2024_PAPI_Indicators'!$A$2:$BL$183,COLUMN('2024_PAPI_Indicators'!BB119),0)</f>
        <v>1.985414624</v>
      </c>
      <c r="BE120" s="13">
        <f>VLOOKUP($A120,'2024_PAPI_Indicators'!$A$2:$BL$183,COLUMN('2024_PAPI_Indicators'!BC119),0)</f>
        <v>4.178126335</v>
      </c>
      <c r="BF120" s="13">
        <f>VLOOKUP($A120,'2024_PAPI_Indicators'!$A$2:$BL$183,COLUMN('2024_PAPI_Indicators'!BD119),0)</f>
        <v>4.609594822</v>
      </c>
      <c r="BG120" s="13">
        <f>VLOOKUP($A120,'2024_PAPI_Indicators'!$A$2:$BL$183,COLUMN('2024_PAPI_Indicators'!BE119),0)</f>
        <v>4.473536968</v>
      </c>
      <c r="BH120" s="13">
        <f>VLOOKUP($A120,'2024_PAPI_Indicators'!$A$2:$BL$183,COLUMN('2024_PAPI_Indicators'!BF119),0)</f>
        <v>4.737466335</v>
      </c>
      <c r="BI120" s="13">
        <f>VLOOKUP($A120,'2024_PAPI_Indicators'!$A$2:$BL$183,COLUMN('2024_PAPI_Indicators'!BG119),0)</f>
        <v>5.291060925</v>
      </c>
      <c r="BJ120" s="13">
        <f>VLOOKUP($A120,'2024_PAPI_Indicators'!$A$2:$BL$183,COLUMN('2024_PAPI_Indicators'!BH119),0)</f>
        <v>4.49680233</v>
      </c>
      <c r="BK120" s="13">
        <f>VLOOKUP($A120,'2024_PAPI_Indicators'!$A$2:$BL$183,COLUMN('2024_PAPI_Indicators'!BI119),0)</f>
        <v>4.761639118</v>
      </c>
      <c r="BL120" s="13">
        <f>VLOOKUP($A120,'2024_PAPI_Indicators'!$A$2:$BL$183,COLUMN('2024_PAPI_Indicators'!BJ119),0)</f>
        <v>4.69178915</v>
      </c>
      <c r="BM120" s="13">
        <f>VLOOKUP($A120,'2024_PAPI_Indicators'!$A$2:$BL$183,COLUMN('2024_PAPI_Indicators'!BK119),0)</f>
        <v>4.765951633</v>
      </c>
      <c r="BN120" s="13">
        <f>VLOOKUP($A120,'2024_PAPI_Indicators'!$A$2:$BL$183,COLUMN('2024_PAPI_Indicators'!BL119),0)</f>
        <v>4.862325668</v>
      </c>
      <c r="BO120" s="11"/>
      <c r="BP120" s="11"/>
      <c r="BQ120" s="11"/>
      <c r="BR120" s="11"/>
      <c r="BS120" s="11"/>
    </row>
    <row r="121" ht="13.5" customHeight="1">
      <c r="A121" s="19" t="s">
        <v>314</v>
      </c>
      <c r="B121" s="19" t="s">
        <v>315</v>
      </c>
      <c r="C121" s="20" t="s">
        <v>88</v>
      </c>
      <c r="D121" s="21">
        <f>VLOOKUP($A121,'2024_PAPI_Indicators'!$A$2:$BL$183,COLUMN('2024_PAPI_Indicators'!B120),0)</f>
        <v>2.212019682</v>
      </c>
      <c r="E121" s="21">
        <f>VLOOKUP($A121,'2024_PAPI_Indicators'!$A$2:$BL$183,COLUMN('2024_PAPI_Indicators'!C120),0)</f>
        <v>1.730425</v>
      </c>
      <c r="F121" s="21">
        <f>VLOOKUP($A121,'2024_PAPI_Indicators'!$A$2:$BL$183,COLUMN('2024_PAPI_Indicators'!D120),0)</f>
        <v>1.749573827</v>
      </c>
      <c r="G121" s="21">
        <f>VLOOKUP($A121,'2024_PAPI_Indicators'!$A$2:$BL$183,COLUMN('2024_PAPI_Indicators'!E120),0)</f>
        <v>1.846598387</v>
      </c>
      <c r="H121" s="21">
        <f>VLOOKUP($A121,'2024_PAPI_Indicators'!$A$2:$BL$183,COLUMN('2024_PAPI_Indicators'!F120),0)</f>
        <v>1.856305122</v>
      </c>
      <c r="I121" s="21">
        <f>VLOOKUP($A121,'2024_PAPI_Indicators'!$A$2:$BL$183,COLUMN('2024_PAPI_Indicators'!G120),0)</f>
        <v>1.949304938</v>
      </c>
      <c r="J121" s="21">
        <f>VLOOKUP($A121,'2024_PAPI_Indicators'!$A$2:$BL$183,COLUMN('2024_PAPI_Indicators'!H120),0)</f>
        <v>1.727944136</v>
      </c>
      <c r="K121" s="21">
        <f>VLOOKUP($A121,'2024_PAPI_Indicators'!$A$2:$BL$183,COLUMN('2024_PAPI_Indicators'!I120),0)</f>
        <v>1.930301189</v>
      </c>
      <c r="L121" s="21">
        <f>VLOOKUP($A121,'2024_PAPI_Indicators'!$A$2:$BL$183,COLUMN('2024_PAPI_Indicators'!J120),0)</f>
        <v>1.894472837</v>
      </c>
      <c r="M121" s="21">
        <f>VLOOKUP($A121,'2024_PAPI_Indicators'!$A$2:$BL$183,COLUMN('2024_PAPI_Indicators'!K120),0)</f>
        <v>1.858871698</v>
      </c>
      <c r="N121" s="21">
        <f>VLOOKUP($A121,'2024_PAPI_Indicators'!$A$2:$BL$183,COLUMN('2024_PAPI_Indicators'!L120),0)</f>
        <v>1.853895664</v>
      </c>
      <c r="O121" s="21">
        <f>VLOOKUP($A121,'2024_PAPI_Indicators'!$A$2:$BL$183,COLUMN('2024_PAPI_Indicators'!M120),0)</f>
        <v>2.01288271</v>
      </c>
      <c r="P121" s="21">
        <f>VLOOKUP($A121,'2024_PAPI_Indicators'!$A$2:$BL$183,COLUMN('2024_PAPI_Indicators'!N120),0)</f>
        <v>1.921368122</v>
      </c>
      <c r="Q121" s="21">
        <f>VLOOKUP($A121,'2024_PAPI_Indicators'!$A$2:$BL$183,COLUMN('2024_PAPI_Indicators'!O120),0)</f>
        <v>2.344445467</v>
      </c>
      <c r="R121" s="21">
        <f>VLOOKUP($A121,'2024_PAPI_Indicators'!$A$2:$BL$183,COLUMN('2024_PAPI_Indicators'!P120),0)</f>
        <v>2.105505466</v>
      </c>
      <c r="S121" s="21">
        <f>VLOOKUP($A121,'2024_PAPI_Indicators'!$A$2:$BL$183,COLUMN('2024_PAPI_Indicators'!Q120),0)</f>
        <v>1.920146942</v>
      </c>
      <c r="T121" s="22" t="str">
        <f>VLOOKUP($A121,'2024_PAPI_Indicators'!$A$2:$BL$183,COLUMN('2024_PAPI_Indicators'!R120),0)</f>
        <v/>
      </c>
      <c r="U121" s="21">
        <f>VLOOKUP($A121,'2024_PAPI_Indicators'!$A$2:$BL$183,COLUMN('2024_PAPI_Indicators'!S120),0)</f>
        <v>2.292014837</v>
      </c>
      <c r="V121" s="21">
        <f>VLOOKUP($A121,'2024_PAPI_Indicators'!$A$2:$BL$183,COLUMN('2024_PAPI_Indicators'!T120),0)</f>
        <v>2.17203331</v>
      </c>
      <c r="W121" s="21">
        <f>VLOOKUP($A121,'2024_PAPI_Indicators'!$A$2:$BL$183,COLUMN('2024_PAPI_Indicators'!U120),0)</f>
        <v>2.347490072</v>
      </c>
      <c r="X121" s="21">
        <f>VLOOKUP($A121,'2024_PAPI_Indicators'!$A$2:$BL$183,COLUMN('2024_PAPI_Indicators'!V120),0)</f>
        <v>2.0995996</v>
      </c>
      <c r="Y121" s="21">
        <f>VLOOKUP($A121,'2024_PAPI_Indicators'!$A$2:$BL$183,COLUMN('2024_PAPI_Indicators'!W120),0)</f>
        <v>2.186351538</v>
      </c>
      <c r="Z121" s="21">
        <f>VLOOKUP($A121,'2024_PAPI_Indicators'!$A$2:$BL$183,COLUMN('2024_PAPI_Indicators'!X120),0)</f>
        <v>1.858987689</v>
      </c>
      <c r="AA121" s="21">
        <f>VLOOKUP($A121,'2024_PAPI_Indicators'!$A$2:$BL$183,COLUMN('2024_PAPI_Indicators'!Y120),0)</f>
        <v>1.993897796</v>
      </c>
      <c r="AB121" s="21">
        <f>VLOOKUP($A121,'2024_PAPI_Indicators'!$A$2:$BL$183,COLUMN('2024_PAPI_Indicators'!Z120),0)</f>
        <v>1.983108044</v>
      </c>
      <c r="AC121" s="21">
        <f>VLOOKUP($A121,'2024_PAPI_Indicators'!$A$2:$BL$183,COLUMN('2024_PAPI_Indicators'!AA120),0)</f>
        <v>1.969268084</v>
      </c>
      <c r="AD121" s="21">
        <f>VLOOKUP($A121,'2024_PAPI_Indicators'!$A$2:$BL$183,COLUMN('2024_PAPI_Indicators'!AB120),0)</f>
        <v>1.921102285</v>
      </c>
      <c r="AE121" s="21">
        <f>VLOOKUP($A121,'2024_PAPI_Indicators'!$A$2:$BL$183,COLUMN('2024_PAPI_Indicators'!AC120),0)</f>
        <v>1.924936295</v>
      </c>
      <c r="AF121" s="21">
        <f>VLOOKUP($A121,'2024_PAPI_Indicators'!$A$2:$BL$183,COLUMN('2024_PAPI_Indicators'!AD120),0)</f>
        <v>1.924993753</v>
      </c>
      <c r="AG121" s="21">
        <f>VLOOKUP($A121,'2024_PAPI_Indicators'!$A$2:$BL$183,COLUMN('2024_PAPI_Indicators'!AE120),0)</f>
        <v>1.984965563</v>
      </c>
      <c r="AH121" s="21">
        <f>VLOOKUP($A121,'2024_PAPI_Indicators'!$A$2:$BL$183,COLUMN('2024_PAPI_Indicators'!AF120),0)</f>
        <v>2.120705605</v>
      </c>
      <c r="AI121" s="21">
        <f>VLOOKUP($A121,'2024_PAPI_Indicators'!$A$2:$BL$183,COLUMN('2024_PAPI_Indicators'!AG120),0)</f>
        <v>2.228201628</v>
      </c>
      <c r="AJ121" s="21">
        <f>VLOOKUP($A121,'2024_PAPI_Indicators'!$A$2:$BL$183,COLUMN('2024_PAPI_Indicators'!AH120),0)</f>
        <v>1.888552189</v>
      </c>
      <c r="AK121" s="21">
        <f>VLOOKUP($A121,'2024_PAPI_Indicators'!$A$2:$BL$183,COLUMN('2024_PAPI_Indicators'!AI120),0)</f>
        <v>1.743330479</v>
      </c>
      <c r="AL121" s="21">
        <f>VLOOKUP($A121,'2024_PAPI_Indicators'!$A$2:$BL$183,COLUMN('2024_PAPI_Indicators'!AJ120),0)</f>
        <v>1.92823565</v>
      </c>
      <c r="AM121" s="21">
        <f>VLOOKUP($A121,'2024_PAPI_Indicators'!$A$2:$BL$183,COLUMN('2024_PAPI_Indicators'!AK120),0)</f>
        <v>1.869697809</v>
      </c>
      <c r="AN121" s="21">
        <f>VLOOKUP($A121,'2024_PAPI_Indicators'!$A$2:$BL$183,COLUMN('2024_PAPI_Indicators'!AL120),0)</f>
        <v>2.154686689</v>
      </c>
      <c r="AO121" s="21">
        <f>VLOOKUP($A121,'2024_PAPI_Indicators'!$A$2:$BL$183,COLUMN('2024_PAPI_Indicators'!AM120),0)</f>
        <v>2.097368002</v>
      </c>
      <c r="AP121" s="21">
        <f>VLOOKUP($A121,'2024_PAPI_Indicators'!$A$2:$BL$183,COLUMN('2024_PAPI_Indicators'!AN120),0)</f>
        <v>2.051365137</v>
      </c>
      <c r="AQ121" s="21">
        <f>VLOOKUP($A121,'2024_PAPI_Indicators'!$A$2:$BL$183,COLUMN('2024_PAPI_Indicators'!AO120),0)</f>
        <v>1.717060685</v>
      </c>
      <c r="AR121" s="21">
        <f>VLOOKUP($A121,'2024_PAPI_Indicators'!$A$2:$BL$183,COLUMN('2024_PAPI_Indicators'!AP120),0)</f>
        <v>1.73904705</v>
      </c>
      <c r="AS121" s="21">
        <f>VLOOKUP($A121,'2024_PAPI_Indicators'!$A$2:$BL$183,COLUMN('2024_PAPI_Indicators'!AQ120),0)</f>
        <v>1.886209011</v>
      </c>
      <c r="AT121" s="21">
        <f>VLOOKUP($A121,'2024_PAPI_Indicators'!$A$2:$BL$183,COLUMN('2024_PAPI_Indicators'!AR120),0)</f>
        <v>1.768236995</v>
      </c>
      <c r="AU121" s="21">
        <f>VLOOKUP($A121,'2024_PAPI_Indicators'!$A$2:$BL$183,COLUMN('2024_PAPI_Indicators'!AS120),0)</f>
        <v>1.887270093</v>
      </c>
      <c r="AV121" s="21">
        <f>VLOOKUP($A121,'2024_PAPI_Indicators'!$A$2:$BL$183,COLUMN('2024_PAPI_Indicators'!AT120),0)</f>
        <v>1.877658844</v>
      </c>
      <c r="AW121" s="21">
        <f>VLOOKUP($A121,'2024_PAPI_Indicators'!$A$2:$BL$183,COLUMN('2024_PAPI_Indicators'!AU120),0)</f>
        <v>1.908316731</v>
      </c>
      <c r="AX121" s="21">
        <f>VLOOKUP($A121,'2024_PAPI_Indicators'!$A$2:$BL$183,COLUMN('2024_PAPI_Indicators'!AV120),0)</f>
        <v>2.199280977</v>
      </c>
      <c r="AY121" s="21">
        <f>VLOOKUP($A121,'2024_PAPI_Indicators'!$A$2:$BL$183,COLUMN('2024_PAPI_Indicators'!AW120),0)</f>
        <v>2.084219933</v>
      </c>
      <c r="AZ121" s="21">
        <f>VLOOKUP($A121,'2024_PAPI_Indicators'!$A$2:$BL$183,COLUMN('2024_PAPI_Indicators'!AX120),0)</f>
        <v>2.273073912</v>
      </c>
      <c r="BA121" s="21">
        <f>VLOOKUP($A121,'2024_PAPI_Indicators'!$A$2:$BL$183,COLUMN('2024_PAPI_Indicators'!AY120),0)</f>
        <v>2.199139595</v>
      </c>
      <c r="BB121" s="21">
        <f>VLOOKUP($A121,'2024_PAPI_Indicators'!$A$2:$BL$183,COLUMN('2024_PAPI_Indicators'!AZ120),0)</f>
        <v>1.990486383</v>
      </c>
      <c r="BC121" s="22" t="str">
        <f>VLOOKUP($A121,'2024_PAPI_Indicators'!$A$2:$BL$183,COLUMN('2024_PAPI_Indicators'!BA120),0)</f>
        <v/>
      </c>
      <c r="BD121" s="21">
        <f>VLOOKUP($A121,'2024_PAPI_Indicators'!$A$2:$BL$183,COLUMN('2024_PAPI_Indicators'!BB120),0)</f>
        <v>1.891059399</v>
      </c>
      <c r="BE121" s="21">
        <f>VLOOKUP($A121,'2024_PAPI_Indicators'!$A$2:$BL$183,COLUMN('2024_PAPI_Indicators'!BC120),0)</f>
        <v>2.012663841</v>
      </c>
      <c r="BF121" s="21">
        <f>VLOOKUP($A121,'2024_PAPI_Indicators'!$A$2:$BL$183,COLUMN('2024_PAPI_Indicators'!BD120),0)</f>
        <v>2.233467817</v>
      </c>
      <c r="BG121" s="21">
        <f>VLOOKUP($A121,'2024_PAPI_Indicators'!$A$2:$BL$183,COLUMN('2024_PAPI_Indicators'!BE120),0)</f>
        <v>2.177220106</v>
      </c>
      <c r="BH121" s="21">
        <f>VLOOKUP($A121,'2024_PAPI_Indicators'!$A$2:$BL$183,COLUMN('2024_PAPI_Indicators'!BF120),0)</f>
        <v>2.210283995</v>
      </c>
      <c r="BI121" s="21">
        <f>VLOOKUP($A121,'2024_PAPI_Indicators'!$A$2:$BL$183,COLUMN('2024_PAPI_Indicators'!BG120),0)</f>
        <v>1.952730298</v>
      </c>
      <c r="BJ121" s="21">
        <f>VLOOKUP($A121,'2024_PAPI_Indicators'!$A$2:$BL$183,COLUMN('2024_PAPI_Indicators'!BH120),0)</f>
        <v>2.16958189</v>
      </c>
      <c r="BK121" s="21">
        <f>VLOOKUP($A121,'2024_PAPI_Indicators'!$A$2:$BL$183,COLUMN('2024_PAPI_Indicators'!BI120),0)</f>
        <v>2.121754408</v>
      </c>
      <c r="BL121" s="21">
        <f>VLOOKUP($A121,'2024_PAPI_Indicators'!$A$2:$BL$183,COLUMN('2024_PAPI_Indicators'!BJ120),0)</f>
        <v>2.066930532</v>
      </c>
      <c r="BM121" s="21">
        <f>VLOOKUP($A121,'2024_PAPI_Indicators'!$A$2:$BL$183,COLUMN('2024_PAPI_Indicators'!BK120),0)</f>
        <v>2.111665487</v>
      </c>
      <c r="BN121" s="21">
        <f>VLOOKUP($A121,'2024_PAPI_Indicators'!$A$2:$BL$183,COLUMN('2024_PAPI_Indicators'!BL120),0)</f>
        <v>2.090210915</v>
      </c>
      <c r="BO121" s="23"/>
      <c r="BP121" s="23"/>
      <c r="BQ121" s="23"/>
      <c r="BR121" s="23"/>
      <c r="BS121" s="23"/>
    </row>
    <row r="122" ht="13.5" customHeight="1">
      <c r="A122" s="11" t="s">
        <v>316</v>
      </c>
      <c r="B122" s="11" t="s">
        <v>317</v>
      </c>
      <c r="C122" s="12" t="s">
        <v>83</v>
      </c>
      <c r="D122" s="24">
        <f>VLOOKUP($A122,'2024_PAPI_Indicators'!$A$2:$BL$183,COLUMN('2024_PAPI_Indicators'!B121),0)</f>
        <v>0.9983410835</v>
      </c>
      <c r="E122" s="24">
        <f>VLOOKUP($A122,'2024_PAPI_Indicators'!$A$2:$BL$183,COLUMN('2024_PAPI_Indicators'!C121),0)</f>
        <v>0.9740152359</v>
      </c>
      <c r="F122" s="24">
        <f>VLOOKUP($A122,'2024_PAPI_Indicators'!$A$2:$BL$183,COLUMN('2024_PAPI_Indicators'!D121),0)</f>
        <v>0.9859185815</v>
      </c>
      <c r="G122" s="24">
        <f>VLOOKUP($A122,'2024_PAPI_Indicators'!$A$2:$BL$183,COLUMN('2024_PAPI_Indicators'!E121),0)</f>
        <v>0.9937130809</v>
      </c>
      <c r="H122" s="24">
        <f>VLOOKUP($A122,'2024_PAPI_Indicators'!$A$2:$BL$183,COLUMN('2024_PAPI_Indicators'!F121),0)</f>
        <v>1</v>
      </c>
      <c r="I122" s="24">
        <f>VLOOKUP($A122,'2024_PAPI_Indicators'!$A$2:$BL$183,COLUMN('2024_PAPI_Indicators'!G121),0)</f>
        <v>0.9737788439</v>
      </c>
      <c r="J122" s="24">
        <f>VLOOKUP($A122,'2024_PAPI_Indicators'!$A$2:$BL$183,COLUMN('2024_PAPI_Indicators'!H121),0)</f>
        <v>0.9934356809</v>
      </c>
      <c r="K122" s="24">
        <f>VLOOKUP($A122,'2024_PAPI_Indicators'!$A$2:$BL$183,COLUMN('2024_PAPI_Indicators'!I121),0)</f>
        <v>0.9677423239</v>
      </c>
      <c r="L122" s="24">
        <f>VLOOKUP($A122,'2024_PAPI_Indicators'!$A$2:$BL$183,COLUMN('2024_PAPI_Indicators'!J121),0)</f>
        <v>0.9802957177</v>
      </c>
      <c r="M122" s="24">
        <f>VLOOKUP($A122,'2024_PAPI_Indicators'!$A$2:$BL$183,COLUMN('2024_PAPI_Indicators'!K121),0)</f>
        <v>0.9937856197</v>
      </c>
      <c r="N122" s="24">
        <f>VLOOKUP($A122,'2024_PAPI_Indicators'!$A$2:$BL$183,COLUMN('2024_PAPI_Indicators'!L121),0)</f>
        <v>0.9938650131</v>
      </c>
      <c r="O122" s="24">
        <f>VLOOKUP($A122,'2024_PAPI_Indicators'!$A$2:$BL$183,COLUMN('2024_PAPI_Indicators'!M121),0)</f>
        <v>1</v>
      </c>
      <c r="P122" s="24">
        <f>VLOOKUP($A122,'2024_PAPI_Indicators'!$A$2:$BL$183,COLUMN('2024_PAPI_Indicators'!N121),0)</f>
        <v>0.9935657978</v>
      </c>
      <c r="Q122" s="24">
        <f>VLOOKUP($A122,'2024_PAPI_Indicators'!$A$2:$BL$183,COLUMN('2024_PAPI_Indicators'!O121),0)</f>
        <v>1</v>
      </c>
      <c r="R122" s="24">
        <f>VLOOKUP($A122,'2024_PAPI_Indicators'!$A$2:$BL$183,COLUMN('2024_PAPI_Indicators'!P121),0)</f>
        <v>0.9995155931</v>
      </c>
      <c r="S122" s="24">
        <f>VLOOKUP($A122,'2024_PAPI_Indicators'!$A$2:$BL$183,COLUMN('2024_PAPI_Indicators'!Q121),0)</f>
        <v>1</v>
      </c>
      <c r="T122" s="25" t="str">
        <f>VLOOKUP($A122,'2024_PAPI_Indicators'!$A$2:$BL$183,COLUMN('2024_PAPI_Indicators'!R121),0)</f>
        <v/>
      </c>
      <c r="U122" s="24">
        <f>VLOOKUP($A122,'2024_PAPI_Indicators'!$A$2:$BL$183,COLUMN('2024_PAPI_Indicators'!S121),0)</f>
        <v>1</v>
      </c>
      <c r="V122" s="24">
        <f>VLOOKUP($A122,'2024_PAPI_Indicators'!$A$2:$BL$183,COLUMN('2024_PAPI_Indicators'!T121),0)</f>
        <v>1</v>
      </c>
      <c r="W122" s="24">
        <f>VLOOKUP($A122,'2024_PAPI_Indicators'!$A$2:$BL$183,COLUMN('2024_PAPI_Indicators'!U121),0)</f>
        <v>1</v>
      </c>
      <c r="X122" s="24">
        <f>VLOOKUP($A122,'2024_PAPI_Indicators'!$A$2:$BL$183,COLUMN('2024_PAPI_Indicators'!V121),0)</f>
        <v>1</v>
      </c>
      <c r="Y122" s="24">
        <f>VLOOKUP($A122,'2024_PAPI_Indicators'!$A$2:$BL$183,COLUMN('2024_PAPI_Indicators'!W121),0)</f>
        <v>0.974475801</v>
      </c>
      <c r="Z122" s="24">
        <f>VLOOKUP($A122,'2024_PAPI_Indicators'!$A$2:$BL$183,COLUMN('2024_PAPI_Indicators'!X121),0)</f>
        <v>1</v>
      </c>
      <c r="AA122" s="24">
        <f>VLOOKUP($A122,'2024_PAPI_Indicators'!$A$2:$BL$183,COLUMN('2024_PAPI_Indicators'!Y121),0)</f>
        <v>0.9931499362</v>
      </c>
      <c r="AB122" s="24">
        <f>VLOOKUP($A122,'2024_PAPI_Indicators'!$A$2:$BL$183,COLUMN('2024_PAPI_Indicators'!Z121),0)</f>
        <v>0.9990302324</v>
      </c>
      <c r="AC122" s="24">
        <f>VLOOKUP($A122,'2024_PAPI_Indicators'!$A$2:$BL$183,COLUMN('2024_PAPI_Indicators'!AA121),0)</f>
        <v>0.9922989607</v>
      </c>
      <c r="AD122" s="24">
        <f>VLOOKUP($A122,'2024_PAPI_Indicators'!$A$2:$BL$183,COLUMN('2024_PAPI_Indicators'!AB121),0)</f>
        <v>0.9972903728</v>
      </c>
      <c r="AE122" s="24">
        <f>VLOOKUP($A122,'2024_PAPI_Indicators'!$A$2:$BL$183,COLUMN('2024_PAPI_Indicators'!AC121),0)</f>
        <v>0.9936137199</v>
      </c>
      <c r="AF122" s="24">
        <f>VLOOKUP($A122,'2024_PAPI_Indicators'!$A$2:$BL$183,COLUMN('2024_PAPI_Indicators'!AD121),0)</f>
        <v>0.9923164248</v>
      </c>
      <c r="AG122" s="24">
        <f>VLOOKUP($A122,'2024_PAPI_Indicators'!$A$2:$BL$183,COLUMN('2024_PAPI_Indicators'!AE121),0)</f>
        <v>0.979976356</v>
      </c>
      <c r="AH122" s="24">
        <f>VLOOKUP($A122,'2024_PAPI_Indicators'!$A$2:$BL$183,COLUMN('2024_PAPI_Indicators'!AF121),0)</f>
        <v>0.9869189858</v>
      </c>
      <c r="AI122" s="24">
        <f>VLOOKUP($A122,'2024_PAPI_Indicators'!$A$2:$BL$183,COLUMN('2024_PAPI_Indicators'!AG121),0)</f>
        <v>0.9943990707</v>
      </c>
      <c r="AJ122" s="24">
        <f>VLOOKUP($A122,'2024_PAPI_Indicators'!$A$2:$BL$183,COLUMN('2024_PAPI_Indicators'!AH121),0)</f>
        <v>0.9737135768</v>
      </c>
      <c r="AK122" s="24">
        <f>VLOOKUP($A122,'2024_PAPI_Indicators'!$A$2:$BL$183,COLUMN('2024_PAPI_Indicators'!AI121),0)</f>
        <v>0.9942059517</v>
      </c>
      <c r="AL122" s="24">
        <f>VLOOKUP($A122,'2024_PAPI_Indicators'!$A$2:$BL$183,COLUMN('2024_PAPI_Indicators'!AJ121),0)</f>
        <v>0.9985610843</v>
      </c>
      <c r="AM122" s="24">
        <f>VLOOKUP($A122,'2024_PAPI_Indicators'!$A$2:$BL$183,COLUMN('2024_PAPI_Indicators'!AK121),0)</f>
        <v>0.9753950834</v>
      </c>
      <c r="AN122" s="24">
        <f>VLOOKUP($A122,'2024_PAPI_Indicators'!$A$2:$BL$183,COLUMN('2024_PAPI_Indicators'!AL121),0)</f>
        <v>0.9920162559</v>
      </c>
      <c r="AO122" s="24">
        <f>VLOOKUP($A122,'2024_PAPI_Indicators'!$A$2:$BL$183,COLUMN('2024_PAPI_Indicators'!AM121),0)</f>
        <v>0.9918237329</v>
      </c>
      <c r="AP122" s="24">
        <f>VLOOKUP($A122,'2024_PAPI_Indicators'!$A$2:$BL$183,COLUMN('2024_PAPI_Indicators'!AN121),0)</f>
        <v>0.9681674242</v>
      </c>
      <c r="AQ122" s="24">
        <f>VLOOKUP($A122,'2024_PAPI_Indicators'!$A$2:$BL$183,COLUMN('2024_PAPI_Indicators'!AO121),0)</f>
        <v>0.974742949</v>
      </c>
      <c r="AR122" s="24">
        <f>VLOOKUP($A122,'2024_PAPI_Indicators'!$A$2:$BL$183,COLUMN('2024_PAPI_Indicators'!AP121),0)</f>
        <v>0.99395293</v>
      </c>
      <c r="AS122" s="24">
        <f>VLOOKUP($A122,'2024_PAPI_Indicators'!$A$2:$BL$183,COLUMN('2024_PAPI_Indicators'!AQ121),0)</f>
        <v>0.9855616093</v>
      </c>
      <c r="AT122" s="24">
        <f>VLOOKUP($A122,'2024_PAPI_Indicators'!$A$2:$BL$183,COLUMN('2024_PAPI_Indicators'!AR121),0)</f>
        <v>0.97819525</v>
      </c>
      <c r="AU122" s="24">
        <f>VLOOKUP($A122,'2024_PAPI_Indicators'!$A$2:$BL$183,COLUMN('2024_PAPI_Indicators'!AS121),0)</f>
        <v>0.9810058475</v>
      </c>
      <c r="AV122" s="24">
        <f>VLOOKUP($A122,'2024_PAPI_Indicators'!$A$2:$BL$183,COLUMN('2024_PAPI_Indicators'!AT121),0)</f>
        <v>0.9873079658</v>
      </c>
      <c r="AW122" s="24">
        <f>VLOOKUP($A122,'2024_PAPI_Indicators'!$A$2:$BL$183,COLUMN('2024_PAPI_Indicators'!AU121),0)</f>
        <v>0.9937618971</v>
      </c>
      <c r="AX122" s="24">
        <f>VLOOKUP($A122,'2024_PAPI_Indicators'!$A$2:$BL$183,COLUMN('2024_PAPI_Indicators'!AV121),0)</f>
        <v>0.9797771573</v>
      </c>
      <c r="AY122" s="24">
        <f>VLOOKUP($A122,'2024_PAPI_Indicators'!$A$2:$BL$183,COLUMN('2024_PAPI_Indicators'!AW121),0)</f>
        <v>0.9993108511</v>
      </c>
      <c r="AZ122" s="24">
        <f>VLOOKUP($A122,'2024_PAPI_Indicators'!$A$2:$BL$183,COLUMN('2024_PAPI_Indicators'!AX121),0)</f>
        <v>1</v>
      </c>
      <c r="BA122" s="24">
        <f>VLOOKUP($A122,'2024_PAPI_Indicators'!$A$2:$BL$183,COLUMN('2024_PAPI_Indicators'!AY121),0)</f>
        <v>0.992954731</v>
      </c>
      <c r="BB122" s="24">
        <f>VLOOKUP($A122,'2024_PAPI_Indicators'!$A$2:$BL$183,COLUMN('2024_PAPI_Indicators'!AZ121),0)</f>
        <v>0.9990121126</v>
      </c>
      <c r="BC122" s="25" t="str">
        <f>VLOOKUP($A122,'2024_PAPI_Indicators'!$A$2:$BL$183,COLUMN('2024_PAPI_Indicators'!BA121),0)</f>
        <v/>
      </c>
      <c r="BD122" s="24">
        <f>VLOOKUP($A122,'2024_PAPI_Indicators'!$A$2:$BL$183,COLUMN('2024_PAPI_Indicators'!BB121),0)</f>
        <v>1</v>
      </c>
      <c r="BE122" s="24">
        <f>VLOOKUP($A122,'2024_PAPI_Indicators'!$A$2:$BL$183,COLUMN('2024_PAPI_Indicators'!BC121),0)</f>
        <v>0.979701519</v>
      </c>
      <c r="BF122" s="24">
        <f>VLOOKUP($A122,'2024_PAPI_Indicators'!$A$2:$BL$183,COLUMN('2024_PAPI_Indicators'!BD121),0)</f>
        <v>0.9881808758</v>
      </c>
      <c r="BG122" s="24">
        <f>VLOOKUP($A122,'2024_PAPI_Indicators'!$A$2:$BL$183,COLUMN('2024_PAPI_Indicators'!BE121),0)</f>
        <v>0.9938795567</v>
      </c>
      <c r="BH122" s="24">
        <f>VLOOKUP($A122,'2024_PAPI_Indicators'!$A$2:$BL$183,COLUMN('2024_PAPI_Indicators'!BF121),0)</f>
        <v>0.9760479927</v>
      </c>
      <c r="BI122" s="24">
        <f>VLOOKUP($A122,'2024_PAPI_Indicators'!$A$2:$BL$183,COLUMN('2024_PAPI_Indicators'!BG121),0)</f>
        <v>0.9554256797</v>
      </c>
      <c r="BJ122" s="24">
        <f>VLOOKUP($A122,'2024_PAPI_Indicators'!$A$2:$BL$183,COLUMN('2024_PAPI_Indicators'!BH121),0)</f>
        <v>0.9556507468</v>
      </c>
      <c r="BK122" s="24">
        <f>VLOOKUP($A122,'2024_PAPI_Indicators'!$A$2:$BL$183,COLUMN('2024_PAPI_Indicators'!BI121),0)</f>
        <v>0.9867940545</v>
      </c>
      <c r="BL122" s="24">
        <f>VLOOKUP($A122,'2024_PAPI_Indicators'!$A$2:$BL$183,COLUMN('2024_PAPI_Indicators'!BJ121),0)</f>
        <v>0.9991472363</v>
      </c>
      <c r="BM122" s="24">
        <f>VLOOKUP($A122,'2024_PAPI_Indicators'!$A$2:$BL$183,COLUMN('2024_PAPI_Indicators'!BK121),0)</f>
        <v>1</v>
      </c>
      <c r="BN122" s="24">
        <f>VLOOKUP($A122,'2024_PAPI_Indicators'!$A$2:$BL$183,COLUMN('2024_PAPI_Indicators'!BL121),0)</f>
        <v>1</v>
      </c>
      <c r="BO122" s="11"/>
      <c r="BP122" s="11"/>
      <c r="BQ122" s="11"/>
      <c r="BR122" s="11"/>
      <c r="BS122" s="11"/>
    </row>
    <row r="123" ht="13.5" customHeight="1">
      <c r="A123" s="11" t="s">
        <v>318</v>
      </c>
      <c r="B123" s="11" t="s">
        <v>319</v>
      </c>
      <c r="C123" s="12" t="s">
        <v>83</v>
      </c>
      <c r="D123" s="24">
        <f>VLOOKUP($A123,'2024_PAPI_Indicators'!$A$2:$BL$183,COLUMN('2024_PAPI_Indicators'!B122),0)</f>
        <v>0.5676986575</v>
      </c>
      <c r="E123" s="24">
        <f>VLOOKUP($A123,'2024_PAPI_Indicators'!$A$2:$BL$183,COLUMN('2024_PAPI_Indicators'!C122),0)</f>
        <v>0.509239912</v>
      </c>
      <c r="F123" s="24">
        <f>VLOOKUP($A123,'2024_PAPI_Indicators'!$A$2:$BL$183,COLUMN('2024_PAPI_Indicators'!D122),0)</f>
        <v>0.4951681793</v>
      </c>
      <c r="G123" s="24">
        <f>VLOOKUP($A123,'2024_PAPI_Indicators'!$A$2:$BL$183,COLUMN('2024_PAPI_Indicators'!E122),0)</f>
        <v>0.5230258107</v>
      </c>
      <c r="H123" s="24">
        <f>VLOOKUP($A123,'2024_PAPI_Indicators'!$A$2:$BL$183,COLUMN('2024_PAPI_Indicators'!F122),0)</f>
        <v>0.2756438851</v>
      </c>
      <c r="I123" s="24">
        <f>VLOOKUP($A123,'2024_PAPI_Indicators'!$A$2:$BL$183,COLUMN('2024_PAPI_Indicators'!G122),0)</f>
        <v>0.1352642477</v>
      </c>
      <c r="J123" s="24">
        <f>VLOOKUP($A123,'2024_PAPI_Indicators'!$A$2:$BL$183,COLUMN('2024_PAPI_Indicators'!H122),0)</f>
        <v>0.4391440153</v>
      </c>
      <c r="K123" s="24">
        <f>VLOOKUP($A123,'2024_PAPI_Indicators'!$A$2:$BL$183,COLUMN('2024_PAPI_Indicators'!I122),0)</f>
        <v>0.3364684582</v>
      </c>
      <c r="L123" s="24">
        <f>VLOOKUP($A123,'2024_PAPI_Indicators'!$A$2:$BL$183,COLUMN('2024_PAPI_Indicators'!J122),0)</f>
        <v>0.5693281889</v>
      </c>
      <c r="M123" s="24">
        <f>VLOOKUP($A123,'2024_PAPI_Indicators'!$A$2:$BL$183,COLUMN('2024_PAPI_Indicators'!K122),0)</f>
        <v>0.344848007</v>
      </c>
      <c r="N123" s="24">
        <f>VLOOKUP($A123,'2024_PAPI_Indicators'!$A$2:$BL$183,COLUMN('2024_PAPI_Indicators'!L122),0)</f>
        <v>0.3276393116</v>
      </c>
      <c r="O123" s="24">
        <f>VLOOKUP($A123,'2024_PAPI_Indicators'!$A$2:$BL$183,COLUMN('2024_PAPI_Indicators'!M122),0)</f>
        <v>0.2027098536</v>
      </c>
      <c r="P123" s="24">
        <f>VLOOKUP($A123,'2024_PAPI_Indicators'!$A$2:$BL$183,COLUMN('2024_PAPI_Indicators'!N122),0)</f>
        <v>0.6384140849</v>
      </c>
      <c r="Q123" s="24">
        <f>VLOOKUP($A123,'2024_PAPI_Indicators'!$A$2:$BL$183,COLUMN('2024_PAPI_Indicators'!O122),0)</f>
        <v>0.05543093383</v>
      </c>
      <c r="R123" s="24">
        <f>VLOOKUP($A123,'2024_PAPI_Indicators'!$A$2:$BL$183,COLUMN('2024_PAPI_Indicators'!P122),0)</f>
        <v>0.3215158582</v>
      </c>
      <c r="S123" s="24">
        <f>VLOOKUP($A123,'2024_PAPI_Indicators'!$A$2:$BL$183,COLUMN('2024_PAPI_Indicators'!Q122),0)</f>
        <v>0.23447676</v>
      </c>
      <c r="T123" s="25" t="str">
        <f>VLOOKUP($A123,'2024_PAPI_Indicators'!$A$2:$BL$183,COLUMN('2024_PAPI_Indicators'!R122),0)</f>
        <v/>
      </c>
      <c r="U123" s="24">
        <f>VLOOKUP($A123,'2024_PAPI_Indicators'!$A$2:$BL$183,COLUMN('2024_PAPI_Indicators'!S122),0)</f>
        <v>0.2025826871</v>
      </c>
      <c r="V123" s="24">
        <f>VLOOKUP($A123,'2024_PAPI_Indicators'!$A$2:$BL$183,COLUMN('2024_PAPI_Indicators'!T122),0)</f>
        <v>0.03799209744</v>
      </c>
      <c r="W123" s="24">
        <f>VLOOKUP($A123,'2024_PAPI_Indicators'!$A$2:$BL$183,COLUMN('2024_PAPI_Indicators'!U122),0)</f>
        <v>0.05474576354</v>
      </c>
      <c r="X123" s="24">
        <f>VLOOKUP($A123,'2024_PAPI_Indicators'!$A$2:$BL$183,COLUMN('2024_PAPI_Indicators'!V122),0)</f>
        <v>0.3831902146</v>
      </c>
      <c r="Y123" s="24">
        <f>VLOOKUP($A123,'2024_PAPI_Indicators'!$A$2:$BL$183,COLUMN('2024_PAPI_Indicators'!W122),0)</f>
        <v>0.3476848006</v>
      </c>
      <c r="Z123" s="24">
        <f>VLOOKUP($A123,'2024_PAPI_Indicators'!$A$2:$BL$183,COLUMN('2024_PAPI_Indicators'!X122),0)</f>
        <v>0.2450158596</v>
      </c>
      <c r="AA123" s="24">
        <f>VLOOKUP($A123,'2024_PAPI_Indicators'!$A$2:$BL$183,COLUMN('2024_PAPI_Indicators'!Y122),0)</f>
        <v>0.3069202602</v>
      </c>
      <c r="AB123" s="24">
        <f>VLOOKUP($A123,'2024_PAPI_Indicators'!$A$2:$BL$183,COLUMN('2024_PAPI_Indicators'!Z122),0)</f>
        <v>0.3208216131</v>
      </c>
      <c r="AC123" s="24">
        <f>VLOOKUP($A123,'2024_PAPI_Indicators'!$A$2:$BL$183,COLUMN('2024_PAPI_Indicators'!AA122),0)</f>
        <v>0.2549147606</v>
      </c>
      <c r="AD123" s="24">
        <f>VLOOKUP($A123,'2024_PAPI_Indicators'!$A$2:$BL$183,COLUMN('2024_PAPI_Indicators'!AB122),0)</f>
        <v>0.2873915136</v>
      </c>
      <c r="AE123" s="24">
        <f>VLOOKUP($A123,'2024_PAPI_Indicators'!$A$2:$BL$183,COLUMN('2024_PAPI_Indicators'!AC122),0)</f>
        <v>0.2903116345</v>
      </c>
      <c r="AF123" s="24">
        <f>VLOOKUP($A123,'2024_PAPI_Indicators'!$A$2:$BL$183,COLUMN('2024_PAPI_Indicators'!AD122),0)</f>
        <v>0.4546998441</v>
      </c>
      <c r="AG123" s="24">
        <f>VLOOKUP($A123,'2024_PAPI_Indicators'!$A$2:$BL$183,COLUMN('2024_PAPI_Indicators'!AE122),0)</f>
        <v>0.3340415359</v>
      </c>
      <c r="AH123" s="24">
        <f>VLOOKUP($A123,'2024_PAPI_Indicators'!$A$2:$BL$183,COLUMN('2024_PAPI_Indicators'!AF122),0)</f>
        <v>0.4766240716</v>
      </c>
      <c r="AI123" s="24">
        <f>VLOOKUP($A123,'2024_PAPI_Indicators'!$A$2:$BL$183,COLUMN('2024_PAPI_Indicators'!AG122),0)</f>
        <v>0.4733631015</v>
      </c>
      <c r="AJ123" s="24">
        <f>VLOOKUP($A123,'2024_PAPI_Indicators'!$A$2:$BL$183,COLUMN('2024_PAPI_Indicators'!AH122),0)</f>
        <v>0.461453557</v>
      </c>
      <c r="AK123" s="24">
        <f>VLOOKUP($A123,'2024_PAPI_Indicators'!$A$2:$BL$183,COLUMN('2024_PAPI_Indicators'!AI122),0)</f>
        <v>0.2008103281</v>
      </c>
      <c r="AL123" s="24">
        <f>VLOOKUP($A123,'2024_PAPI_Indicators'!$A$2:$BL$183,COLUMN('2024_PAPI_Indicators'!AJ122),0)</f>
        <v>0.4672522545</v>
      </c>
      <c r="AM123" s="24">
        <f>VLOOKUP($A123,'2024_PAPI_Indicators'!$A$2:$BL$183,COLUMN('2024_PAPI_Indicators'!AK122),0)</f>
        <v>0.5688689947</v>
      </c>
      <c r="AN123" s="24">
        <f>VLOOKUP($A123,'2024_PAPI_Indicators'!$A$2:$BL$183,COLUMN('2024_PAPI_Indicators'!AL122),0)</f>
        <v>0.3466395438</v>
      </c>
      <c r="AO123" s="24">
        <f>VLOOKUP($A123,'2024_PAPI_Indicators'!$A$2:$BL$183,COLUMN('2024_PAPI_Indicators'!AM122),0)</f>
        <v>0.3872386813</v>
      </c>
      <c r="AP123" s="24">
        <f>VLOOKUP($A123,'2024_PAPI_Indicators'!$A$2:$BL$183,COLUMN('2024_PAPI_Indicators'!AN122),0)</f>
        <v>0.1627229303</v>
      </c>
      <c r="AQ123" s="24">
        <f>VLOOKUP($A123,'2024_PAPI_Indicators'!$A$2:$BL$183,COLUMN('2024_PAPI_Indicators'!AO122),0)</f>
        <v>0.371617794</v>
      </c>
      <c r="AR123" s="24">
        <f>VLOOKUP($A123,'2024_PAPI_Indicators'!$A$2:$BL$183,COLUMN('2024_PAPI_Indicators'!AP122),0)</f>
        <v>0.4358936548</v>
      </c>
      <c r="AS123" s="24">
        <f>VLOOKUP($A123,'2024_PAPI_Indicators'!$A$2:$BL$183,COLUMN('2024_PAPI_Indicators'!AQ122),0)</f>
        <v>0.28863433</v>
      </c>
      <c r="AT123" s="24">
        <f>VLOOKUP($A123,'2024_PAPI_Indicators'!$A$2:$BL$183,COLUMN('2024_PAPI_Indicators'!AR122),0)</f>
        <v>0.3491216004</v>
      </c>
      <c r="AU123" s="24">
        <f>VLOOKUP($A123,'2024_PAPI_Indicators'!$A$2:$BL$183,COLUMN('2024_PAPI_Indicators'!AS122),0)</f>
        <v>0.2264628559</v>
      </c>
      <c r="AV123" s="24">
        <f>VLOOKUP($A123,'2024_PAPI_Indicators'!$A$2:$BL$183,COLUMN('2024_PAPI_Indicators'!AT122),0)</f>
        <v>0.1695390791</v>
      </c>
      <c r="AW123" s="24">
        <f>VLOOKUP($A123,'2024_PAPI_Indicators'!$A$2:$BL$183,COLUMN('2024_PAPI_Indicators'!AU122),0)</f>
        <v>0.259621352</v>
      </c>
      <c r="AX123" s="24">
        <f>VLOOKUP($A123,'2024_PAPI_Indicators'!$A$2:$BL$183,COLUMN('2024_PAPI_Indicators'!AV122),0)</f>
        <v>0.2830631137</v>
      </c>
      <c r="AY123" s="24">
        <f>VLOOKUP($A123,'2024_PAPI_Indicators'!$A$2:$BL$183,COLUMN('2024_PAPI_Indicators'!AW122),0)</f>
        <v>0.2245203555</v>
      </c>
      <c r="AZ123" s="24">
        <f>VLOOKUP($A123,'2024_PAPI_Indicators'!$A$2:$BL$183,COLUMN('2024_PAPI_Indicators'!AX122),0)</f>
        <v>0.1836201251</v>
      </c>
      <c r="BA123" s="24">
        <f>VLOOKUP($A123,'2024_PAPI_Indicators'!$A$2:$BL$183,COLUMN('2024_PAPI_Indicators'!AY122),0)</f>
        <v>0.4572026134</v>
      </c>
      <c r="BB123" s="24">
        <f>VLOOKUP($A123,'2024_PAPI_Indicators'!$A$2:$BL$183,COLUMN('2024_PAPI_Indicators'!AZ122),0)</f>
        <v>0.09648182243</v>
      </c>
      <c r="BC123" s="25" t="str">
        <f>VLOOKUP($A123,'2024_PAPI_Indicators'!$A$2:$BL$183,COLUMN('2024_PAPI_Indicators'!BA122),0)</f>
        <v/>
      </c>
      <c r="BD123" s="24">
        <f>VLOOKUP($A123,'2024_PAPI_Indicators'!$A$2:$BL$183,COLUMN('2024_PAPI_Indicators'!BB122),0)</f>
        <v>0.3271083236</v>
      </c>
      <c r="BE123" s="24">
        <f>VLOOKUP($A123,'2024_PAPI_Indicators'!$A$2:$BL$183,COLUMN('2024_PAPI_Indicators'!BC122),0)</f>
        <v>0.2639088035</v>
      </c>
      <c r="BF123" s="24">
        <f>VLOOKUP($A123,'2024_PAPI_Indicators'!$A$2:$BL$183,COLUMN('2024_PAPI_Indicators'!BD122),0)</f>
        <v>0.1205678359</v>
      </c>
      <c r="BG123" s="24">
        <f>VLOOKUP($A123,'2024_PAPI_Indicators'!$A$2:$BL$183,COLUMN('2024_PAPI_Indicators'!BE122),0)</f>
        <v>0.2289821953</v>
      </c>
      <c r="BH123" s="24">
        <f>VLOOKUP($A123,'2024_PAPI_Indicators'!$A$2:$BL$183,COLUMN('2024_PAPI_Indicators'!BF122),0)</f>
        <v>0.2074445039</v>
      </c>
      <c r="BI123" s="24">
        <f>VLOOKUP($A123,'2024_PAPI_Indicators'!$A$2:$BL$183,COLUMN('2024_PAPI_Indicators'!BG122),0)</f>
        <v>0.1519881934</v>
      </c>
      <c r="BJ123" s="24">
        <f>VLOOKUP($A123,'2024_PAPI_Indicators'!$A$2:$BL$183,COLUMN('2024_PAPI_Indicators'!BH122),0)</f>
        <v>0.223981306</v>
      </c>
      <c r="BK123" s="24">
        <f>VLOOKUP($A123,'2024_PAPI_Indicators'!$A$2:$BL$183,COLUMN('2024_PAPI_Indicators'!BI122),0)</f>
        <v>0.06896726787</v>
      </c>
      <c r="BL123" s="24">
        <f>VLOOKUP($A123,'2024_PAPI_Indicators'!$A$2:$BL$183,COLUMN('2024_PAPI_Indicators'!BJ122),0)</f>
        <v>0.1266604364</v>
      </c>
      <c r="BM123" s="24">
        <f>VLOOKUP($A123,'2024_PAPI_Indicators'!$A$2:$BL$183,COLUMN('2024_PAPI_Indicators'!BK122),0)</f>
        <v>0.1042621061</v>
      </c>
      <c r="BN123" s="24">
        <f>VLOOKUP($A123,'2024_PAPI_Indicators'!$A$2:$BL$183,COLUMN('2024_PAPI_Indicators'!BL122),0)</f>
        <v>0.1924856603</v>
      </c>
      <c r="BO123" s="11"/>
      <c r="BP123" s="11"/>
      <c r="BQ123" s="11"/>
      <c r="BR123" s="11"/>
      <c r="BS123" s="11"/>
    </row>
    <row r="124" ht="13.5" customHeight="1">
      <c r="A124" s="11" t="s">
        <v>320</v>
      </c>
      <c r="B124" s="11" t="s">
        <v>321</v>
      </c>
      <c r="C124" s="12" t="s">
        <v>322</v>
      </c>
      <c r="D124" s="13">
        <f>VLOOKUP($A124,'2024_PAPI_Indicators'!$A$2:$BL$183,COLUMN('2024_PAPI_Indicators'!B123),0)</f>
        <v>3.519052744</v>
      </c>
      <c r="E124" s="13">
        <f>VLOOKUP($A124,'2024_PAPI_Indicators'!$A$2:$BL$183,COLUMN('2024_PAPI_Indicators'!C123),0)</f>
        <v>3.348019361</v>
      </c>
      <c r="F124" s="13">
        <f>VLOOKUP($A124,'2024_PAPI_Indicators'!$A$2:$BL$183,COLUMN('2024_PAPI_Indicators'!D123),0)</f>
        <v>2.912919283</v>
      </c>
      <c r="G124" s="13">
        <f>VLOOKUP($A124,'2024_PAPI_Indicators'!$A$2:$BL$183,COLUMN('2024_PAPI_Indicators'!E123),0)</f>
        <v>3.362598896</v>
      </c>
      <c r="H124" s="13">
        <f>VLOOKUP($A124,'2024_PAPI_Indicators'!$A$2:$BL$183,COLUMN('2024_PAPI_Indicators'!F123),0)</f>
        <v>3.178039312</v>
      </c>
      <c r="I124" s="13">
        <f>VLOOKUP($A124,'2024_PAPI_Indicators'!$A$2:$BL$183,COLUMN('2024_PAPI_Indicators'!G123),0)</f>
        <v>3.364650488</v>
      </c>
      <c r="J124" s="13">
        <f>VLOOKUP($A124,'2024_PAPI_Indicators'!$A$2:$BL$183,COLUMN('2024_PAPI_Indicators'!H123),0)</f>
        <v>2.914695978</v>
      </c>
      <c r="K124" s="13">
        <f>VLOOKUP($A124,'2024_PAPI_Indicators'!$A$2:$BL$183,COLUMN('2024_PAPI_Indicators'!I123),0)</f>
        <v>3.164801359</v>
      </c>
      <c r="L124" s="13">
        <f>VLOOKUP($A124,'2024_PAPI_Indicators'!$A$2:$BL$183,COLUMN('2024_PAPI_Indicators'!J123),0)</f>
        <v>3.148576021</v>
      </c>
      <c r="M124" s="13">
        <f>VLOOKUP($A124,'2024_PAPI_Indicators'!$A$2:$BL$183,COLUMN('2024_PAPI_Indicators'!K123),0)</f>
        <v>3.168972254</v>
      </c>
      <c r="N124" s="13">
        <f>VLOOKUP($A124,'2024_PAPI_Indicators'!$A$2:$BL$183,COLUMN('2024_PAPI_Indicators'!L123),0)</f>
        <v>3.281710625</v>
      </c>
      <c r="O124" s="13">
        <f>VLOOKUP($A124,'2024_PAPI_Indicators'!$A$2:$BL$183,COLUMN('2024_PAPI_Indicators'!M123),0)</f>
        <v>3.498733759</v>
      </c>
      <c r="P124" s="13">
        <f>VLOOKUP($A124,'2024_PAPI_Indicators'!$A$2:$BL$183,COLUMN('2024_PAPI_Indicators'!N123),0)</f>
        <v>3.267455101</v>
      </c>
      <c r="Q124" s="13">
        <f>VLOOKUP($A124,'2024_PAPI_Indicators'!$A$2:$BL$183,COLUMN('2024_PAPI_Indicators'!O123),0)</f>
        <v>3.377378941</v>
      </c>
      <c r="R124" s="13">
        <f>VLOOKUP($A124,'2024_PAPI_Indicators'!$A$2:$BL$183,COLUMN('2024_PAPI_Indicators'!P123),0)</f>
        <v>3.284751654</v>
      </c>
      <c r="S124" s="13">
        <f>VLOOKUP($A124,'2024_PAPI_Indicators'!$A$2:$BL$183,COLUMN('2024_PAPI_Indicators'!Q123),0)</f>
        <v>3.421827555</v>
      </c>
      <c r="T124" s="14" t="str">
        <f>VLOOKUP($A124,'2024_PAPI_Indicators'!$A$2:$BL$183,COLUMN('2024_PAPI_Indicators'!R123),0)</f>
        <v/>
      </c>
      <c r="U124" s="13">
        <f>VLOOKUP($A124,'2024_PAPI_Indicators'!$A$2:$BL$183,COLUMN('2024_PAPI_Indicators'!S123),0)</f>
        <v>3.610419512</v>
      </c>
      <c r="V124" s="13">
        <f>VLOOKUP($A124,'2024_PAPI_Indicators'!$A$2:$BL$183,COLUMN('2024_PAPI_Indicators'!T123),0)</f>
        <v>3.304810286</v>
      </c>
      <c r="W124" s="13">
        <f>VLOOKUP($A124,'2024_PAPI_Indicators'!$A$2:$BL$183,COLUMN('2024_PAPI_Indicators'!U123),0)</f>
        <v>3.619404554</v>
      </c>
      <c r="X124" s="13">
        <f>VLOOKUP($A124,'2024_PAPI_Indicators'!$A$2:$BL$183,COLUMN('2024_PAPI_Indicators'!V123),0)</f>
        <v>3.412384748</v>
      </c>
      <c r="Y124" s="13">
        <f>VLOOKUP($A124,'2024_PAPI_Indicators'!$A$2:$BL$183,COLUMN('2024_PAPI_Indicators'!W123),0)</f>
        <v>3.48643136</v>
      </c>
      <c r="Z124" s="13">
        <f>VLOOKUP($A124,'2024_PAPI_Indicators'!$A$2:$BL$183,COLUMN('2024_PAPI_Indicators'!X123),0)</f>
        <v>3.165665388</v>
      </c>
      <c r="AA124" s="13">
        <f>VLOOKUP($A124,'2024_PAPI_Indicators'!$A$2:$BL$183,COLUMN('2024_PAPI_Indicators'!Y123),0)</f>
        <v>3.510243654</v>
      </c>
      <c r="AB124" s="13">
        <f>VLOOKUP($A124,'2024_PAPI_Indicators'!$A$2:$BL$183,COLUMN('2024_PAPI_Indicators'!Z123),0)</f>
        <v>3.350485086</v>
      </c>
      <c r="AC124" s="13">
        <f>VLOOKUP($A124,'2024_PAPI_Indicators'!$A$2:$BL$183,COLUMN('2024_PAPI_Indicators'!AA123),0)</f>
        <v>3.340784788</v>
      </c>
      <c r="AD124" s="13">
        <f>VLOOKUP($A124,'2024_PAPI_Indicators'!$A$2:$BL$183,COLUMN('2024_PAPI_Indicators'!AB123),0)</f>
        <v>3.242041349</v>
      </c>
      <c r="AE124" s="13">
        <f>VLOOKUP($A124,'2024_PAPI_Indicators'!$A$2:$BL$183,COLUMN('2024_PAPI_Indicators'!AC123),0)</f>
        <v>3.461308956</v>
      </c>
      <c r="AF124" s="13">
        <f>VLOOKUP($A124,'2024_PAPI_Indicators'!$A$2:$BL$183,COLUMN('2024_PAPI_Indicators'!AD123),0)</f>
        <v>3.287153244</v>
      </c>
      <c r="AG124" s="13">
        <f>VLOOKUP($A124,'2024_PAPI_Indicators'!$A$2:$BL$183,COLUMN('2024_PAPI_Indicators'!AE123),0)</f>
        <v>3.201695681</v>
      </c>
      <c r="AH124" s="13">
        <f>VLOOKUP($A124,'2024_PAPI_Indicators'!$A$2:$BL$183,COLUMN('2024_PAPI_Indicators'!AF123),0)</f>
        <v>3.454777002</v>
      </c>
      <c r="AI124" s="13">
        <f>VLOOKUP($A124,'2024_PAPI_Indicators'!$A$2:$BL$183,COLUMN('2024_PAPI_Indicators'!AG123),0)</f>
        <v>3.380257607</v>
      </c>
      <c r="AJ124" s="13">
        <f>VLOOKUP($A124,'2024_PAPI_Indicators'!$A$2:$BL$183,COLUMN('2024_PAPI_Indicators'!AH123),0)</f>
        <v>3.260456085</v>
      </c>
      <c r="AK124" s="13">
        <f>VLOOKUP($A124,'2024_PAPI_Indicators'!$A$2:$BL$183,COLUMN('2024_PAPI_Indicators'!AI123),0)</f>
        <v>3.050457001</v>
      </c>
      <c r="AL124" s="13">
        <f>VLOOKUP($A124,'2024_PAPI_Indicators'!$A$2:$BL$183,COLUMN('2024_PAPI_Indicators'!AJ123),0)</f>
        <v>3.575386286</v>
      </c>
      <c r="AM124" s="13">
        <f>VLOOKUP($A124,'2024_PAPI_Indicators'!$A$2:$BL$183,COLUMN('2024_PAPI_Indicators'!AK123),0)</f>
        <v>3.180268288</v>
      </c>
      <c r="AN124" s="13">
        <f>VLOOKUP($A124,'2024_PAPI_Indicators'!$A$2:$BL$183,COLUMN('2024_PAPI_Indicators'!AL123),0)</f>
        <v>3.225686073</v>
      </c>
      <c r="AO124" s="13">
        <f>VLOOKUP($A124,'2024_PAPI_Indicators'!$A$2:$BL$183,COLUMN('2024_PAPI_Indicators'!AM123),0)</f>
        <v>2.971882582</v>
      </c>
      <c r="AP124" s="13">
        <f>VLOOKUP($A124,'2024_PAPI_Indicators'!$A$2:$BL$183,COLUMN('2024_PAPI_Indicators'!AN123),0)</f>
        <v>3.338745356</v>
      </c>
      <c r="AQ124" s="13">
        <f>VLOOKUP($A124,'2024_PAPI_Indicators'!$A$2:$BL$183,COLUMN('2024_PAPI_Indicators'!AO123),0)</f>
        <v>3.240061283</v>
      </c>
      <c r="AR124" s="13">
        <f>VLOOKUP($A124,'2024_PAPI_Indicators'!$A$2:$BL$183,COLUMN('2024_PAPI_Indicators'!AP123),0)</f>
        <v>3.155423641</v>
      </c>
      <c r="AS124" s="13">
        <f>VLOOKUP($A124,'2024_PAPI_Indicators'!$A$2:$BL$183,COLUMN('2024_PAPI_Indicators'!AQ123),0)</f>
        <v>3.424381733</v>
      </c>
      <c r="AT124" s="13">
        <f>VLOOKUP($A124,'2024_PAPI_Indicators'!$A$2:$BL$183,COLUMN('2024_PAPI_Indicators'!AR123),0)</f>
        <v>2.89716363</v>
      </c>
      <c r="AU124" s="13">
        <f>VLOOKUP($A124,'2024_PAPI_Indicators'!$A$2:$BL$183,COLUMN('2024_PAPI_Indicators'!AS123),0)</f>
        <v>3.267431498</v>
      </c>
      <c r="AV124" s="13">
        <f>VLOOKUP($A124,'2024_PAPI_Indicators'!$A$2:$BL$183,COLUMN('2024_PAPI_Indicators'!AT123),0)</f>
        <v>3.468331814</v>
      </c>
      <c r="AW124" s="13">
        <f>VLOOKUP($A124,'2024_PAPI_Indicators'!$A$2:$BL$183,COLUMN('2024_PAPI_Indicators'!AU123),0)</f>
        <v>3.520604372</v>
      </c>
      <c r="AX124" s="13">
        <f>VLOOKUP($A124,'2024_PAPI_Indicators'!$A$2:$BL$183,COLUMN('2024_PAPI_Indicators'!AV123),0)</f>
        <v>3.658308744</v>
      </c>
      <c r="AY124" s="13">
        <f>VLOOKUP($A124,'2024_PAPI_Indicators'!$A$2:$BL$183,COLUMN('2024_PAPI_Indicators'!AW123),0)</f>
        <v>3.39278245</v>
      </c>
      <c r="AZ124" s="13">
        <f>VLOOKUP($A124,'2024_PAPI_Indicators'!$A$2:$BL$183,COLUMN('2024_PAPI_Indicators'!AX123),0)</f>
        <v>3.74163413</v>
      </c>
      <c r="BA124" s="13">
        <f>VLOOKUP($A124,'2024_PAPI_Indicators'!$A$2:$BL$183,COLUMN('2024_PAPI_Indicators'!AY123),0)</f>
        <v>3.719189644</v>
      </c>
      <c r="BB124" s="13">
        <f>VLOOKUP($A124,'2024_PAPI_Indicators'!$A$2:$BL$183,COLUMN('2024_PAPI_Indicators'!AZ123),0)</f>
        <v>3.165514946</v>
      </c>
      <c r="BC124" s="14" t="str">
        <f>VLOOKUP($A124,'2024_PAPI_Indicators'!$A$2:$BL$183,COLUMN('2024_PAPI_Indicators'!BA123),0)</f>
        <v/>
      </c>
      <c r="BD124" s="13">
        <f>VLOOKUP($A124,'2024_PAPI_Indicators'!$A$2:$BL$183,COLUMN('2024_PAPI_Indicators'!BB123),0)</f>
        <v>3.28306222</v>
      </c>
      <c r="BE124" s="13">
        <f>VLOOKUP($A124,'2024_PAPI_Indicators'!$A$2:$BL$183,COLUMN('2024_PAPI_Indicators'!BC123),0)</f>
        <v>3.459053755</v>
      </c>
      <c r="BF124" s="13">
        <f>VLOOKUP($A124,'2024_PAPI_Indicators'!$A$2:$BL$183,COLUMN('2024_PAPI_Indicators'!BD123),0)</f>
        <v>3.272982121</v>
      </c>
      <c r="BG124" s="13">
        <f>VLOOKUP($A124,'2024_PAPI_Indicators'!$A$2:$BL$183,COLUMN('2024_PAPI_Indicators'!BE123),0)</f>
        <v>3.446921587</v>
      </c>
      <c r="BH124" s="13">
        <f>VLOOKUP($A124,'2024_PAPI_Indicators'!$A$2:$BL$183,COLUMN('2024_PAPI_Indicators'!BF123),0)</f>
        <v>3.502143383</v>
      </c>
      <c r="BI124" s="13">
        <f>VLOOKUP($A124,'2024_PAPI_Indicators'!$A$2:$BL$183,COLUMN('2024_PAPI_Indicators'!BG123),0)</f>
        <v>3.117101669</v>
      </c>
      <c r="BJ124" s="13">
        <f>VLOOKUP($A124,'2024_PAPI_Indicators'!$A$2:$BL$183,COLUMN('2024_PAPI_Indicators'!BH123),0)</f>
        <v>3.405972004</v>
      </c>
      <c r="BK124" s="13">
        <f>VLOOKUP($A124,'2024_PAPI_Indicators'!$A$2:$BL$183,COLUMN('2024_PAPI_Indicators'!BI123),0)</f>
        <v>3.298377991</v>
      </c>
      <c r="BL124" s="13">
        <f>VLOOKUP($A124,'2024_PAPI_Indicators'!$A$2:$BL$183,COLUMN('2024_PAPI_Indicators'!BJ123),0)</f>
        <v>3.412298203</v>
      </c>
      <c r="BM124" s="13">
        <f>VLOOKUP($A124,'2024_PAPI_Indicators'!$A$2:$BL$183,COLUMN('2024_PAPI_Indicators'!BK123),0)</f>
        <v>3.363473415</v>
      </c>
      <c r="BN124" s="13">
        <f>VLOOKUP($A124,'2024_PAPI_Indicators'!$A$2:$BL$183,COLUMN('2024_PAPI_Indicators'!BL123),0)</f>
        <v>3.424813747</v>
      </c>
      <c r="BO124" s="11"/>
      <c r="BP124" s="11"/>
      <c r="BQ124" s="11"/>
      <c r="BR124" s="11"/>
      <c r="BS124" s="11"/>
    </row>
    <row r="125" ht="13.5" customHeight="1">
      <c r="A125" s="11" t="s">
        <v>323</v>
      </c>
      <c r="B125" s="11" t="s">
        <v>324</v>
      </c>
      <c r="C125" s="12" t="s">
        <v>262</v>
      </c>
      <c r="D125" s="13">
        <f>VLOOKUP($A125,'2024_PAPI_Indicators'!$A$2:$BL$183,COLUMN('2024_PAPI_Indicators'!B124),0)</f>
        <v>3.912723064</v>
      </c>
      <c r="E125" s="13">
        <f>VLOOKUP($A125,'2024_PAPI_Indicators'!$A$2:$BL$183,COLUMN('2024_PAPI_Indicators'!C124),0)</f>
        <v>1.90830791</v>
      </c>
      <c r="F125" s="13">
        <f>VLOOKUP($A125,'2024_PAPI_Indicators'!$A$2:$BL$183,COLUMN('2024_PAPI_Indicators'!D124),0)</f>
        <v>2.143685102</v>
      </c>
      <c r="G125" s="13">
        <f>VLOOKUP($A125,'2024_PAPI_Indicators'!$A$2:$BL$183,COLUMN('2024_PAPI_Indicators'!E124),0)</f>
        <v>2.180986881</v>
      </c>
      <c r="H125" s="13">
        <f>VLOOKUP($A125,'2024_PAPI_Indicators'!$A$2:$BL$183,COLUMN('2024_PAPI_Indicators'!F124),0)</f>
        <v>2.359579563</v>
      </c>
      <c r="I125" s="13">
        <f>VLOOKUP($A125,'2024_PAPI_Indicators'!$A$2:$BL$183,COLUMN('2024_PAPI_Indicators'!G124),0)</f>
        <v>2.010175467</v>
      </c>
      <c r="J125" s="13">
        <f>VLOOKUP($A125,'2024_PAPI_Indicators'!$A$2:$BL$183,COLUMN('2024_PAPI_Indicators'!H124),0)</f>
        <v>1.945477009</v>
      </c>
      <c r="K125" s="13">
        <f>VLOOKUP($A125,'2024_PAPI_Indicators'!$A$2:$BL$183,COLUMN('2024_PAPI_Indicators'!I124),0)</f>
        <v>2.26259923</v>
      </c>
      <c r="L125" s="13">
        <f>VLOOKUP($A125,'2024_PAPI_Indicators'!$A$2:$BL$183,COLUMN('2024_PAPI_Indicators'!J124),0)</f>
        <v>3.160045147</v>
      </c>
      <c r="M125" s="13">
        <f>VLOOKUP($A125,'2024_PAPI_Indicators'!$A$2:$BL$183,COLUMN('2024_PAPI_Indicators'!K124),0)</f>
        <v>1.689151764</v>
      </c>
      <c r="N125" s="13">
        <f>VLOOKUP($A125,'2024_PAPI_Indicators'!$A$2:$BL$183,COLUMN('2024_PAPI_Indicators'!L124),0)</f>
        <v>2.420672655</v>
      </c>
      <c r="O125" s="13">
        <f>VLOOKUP($A125,'2024_PAPI_Indicators'!$A$2:$BL$183,COLUMN('2024_PAPI_Indicators'!M124),0)</f>
        <v>3.166956186</v>
      </c>
      <c r="P125" s="13">
        <f>VLOOKUP($A125,'2024_PAPI_Indicators'!$A$2:$BL$183,COLUMN('2024_PAPI_Indicators'!N124),0)</f>
        <v>2.92874527</v>
      </c>
      <c r="Q125" s="13">
        <f>VLOOKUP($A125,'2024_PAPI_Indicators'!$A$2:$BL$183,COLUMN('2024_PAPI_Indicators'!O124),0)</f>
        <v>3.926196098</v>
      </c>
      <c r="R125" s="13">
        <f>VLOOKUP($A125,'2024_PAPI_Indicators'!$A$2:$BL$183,COLUMN('2024_PAPI_Indicators'!P124),0)</f>
        <v>2.993464708</v>
      </c>
      <c r="S125" s="13">
        <f>VLOOKUP($A125,'2024_PAPI_Indicators'!$A$2:$BL$183,COLUMN('2024_PAPI_Indicators'!Q124),0)</f>
        <v>2.710196495</v>
      </c>
      <c r="T125" s="14" t="str">
        <f>VLOOKUP($A125,'2024_PAPI_Indicators'!$A$2:$BL$183,COLUMN('2024_PAPI_Indicators'!R124),0)</f>
        <v/>
      </c>
      <c r="U125" s="13">
        <f>VLOOKUP($A125,'2024_PAPI_Indicators'!$A$2:$BL$183,COLUMN('2024_PAPI_Indicators'!S124),0)</f>
        <v>3.73453927</v>
      </c>
      <c r="V125" s="13">
        <f>VLOOKUP($A125,'2024_PAPI_Indicators'!$A$2:$BL$183,COLUMN('2024_PAPI_Indicators'!T124),0)</f>
        <v>2.535589695</v>
      </c>
      <c r="W125" s="13">
        <f>VLOOKUP($A125,'2024_PAPI_Indicators'!$A$2:$BL$183,COLUMN('2024_PAPI_Indicators'!U124),0)</f>
        <v>3.519481421</v>
      </c>
      <c r="X125" s="13">
        <f>VLOOKUP($A125,'2024_PAPI_Indicators'!$A$2:$BL$183,COLUMN('2024_PAPI_Indicators'!V124),0)</f>
        <v>3.310292959</v>
      </c>
      <c r="Y125" s="13">
        <f>VLOOKUP($A125,'2024_PAPI_Indicators'!$A$2:$BL$183,COLUMN('2024_PAPI_Indicators'!W124),0)</f>
        <v>3.092118025</v>
      </c>
      <c r="Z125" s="13">
        <f>VLOOKUP($A125,'2024_PAPI_Indicators'!$A$2:$BL$183,COLUMN('2024_PAPI_Indicators'!X124),0)</f>
        <v>2.763780117</v>
      </c>
      <c r="AA125" s="13">
        <f>VLOOKUP($A125,'2024_PAPI_Indicators'!$A$2:$BL$183,COLUMN('2024_PAPI_Indicators'!Y124),0)</f>
        <v>2.789104939</v>
      </c>
      <c r="AB125" s="13">
        <f>VLOOKUP($A125,'2024_PAPI_Indicators'!$A$2:$BL$183,COLUMN('2024_PAPI_Indicators'!Z124),0)</f>
        <v>2.78724432</v>
      </c>
      <c r="AC125" s="13">
        <f>VLOOKUP($A125,'2024_PAPI_Indicators'!$A$2:$BL$183,COLUMN('2024_PAPI_Indicators'!AA124),0)</f>
        <v>2.590047121</v>
      </c>
      <c r="AD125" s="13">
        <f>VLOOKUP($A125,'2024_PAPI_Indicators'!$A$2:$BL$183,COLUMN('2024_PAPI_Indicators'!AB124),0)</f>
        <v>2.508883715</v>
      </c>
      <c r="AE125" s="13">
        <f>VLOOKUP($A125,'2024_PAPI_Indicators'!$A$2:$BL$183,COLUMN('2024_PAPI_Indicators'!AC124),0)</f>
        <v>2.17227602</v>
      </c>
      <c r="AF125" s="13">
        <f>VLOOKUP($A125,'2024_PAPI_Indicators'!$A$2:$BL$183,COLUMN('2024_PAPI_Indicators'!AD124),0)</f>
        <v>2.778564692</v>
      </c>
      <c r="AG125" s="13">
        <f>VLOOKUP($A125,'2024_PAPI_Indicators'!$A$2:$BL$183,COLUMN('2024_PAPI_Indicators'!AE124),0)</f>
        <v>2.518549204</v>
      </c>
      <c r="AH125" s="13">
        <f>VLOOKUP($A125,'2024_PAPI_Indicators'!$A$2:$BL$183,COLUMN('2024_PAPI_Indicators'!AF124),0)</f>
        <v>2.80667758</v>
      </c>
      <c r="AI125" s="13">
        <f>VLOOKUP($A125,'2024_PAPI_Indicators'!$A$2:$BL$183,COLUMN('2024_PAPI_Indicators'!AG124),0)</f>
        <v>3.90897727</v>
      </c>
      <c r="AJ125" s="13">
        <f>VLOOKUP($A125,'2024_PAPI_Indicators'!$A$2:$BL$183,COLUMN('2024_PAPI_Indicators'!AH124),0)</f>
        <v>2.665306568</v>
      </c>
      <c r="AK125" s="13">
        <f>VLOOKUP($A125,'2024_PAPI_Indicators'!$A$2:$BL$183,COLUMN('2024_PAPI_Indicators'!AI124),0)</f>
        <v>1.750051618</v>
      </c>
      <c r="AL125" s="13">
        <f>VLOOKUP($A125,'2024_PAPI_Indicators'!$A$2:$BL$183,COLUMN('2024_PAPI_Indicators'!AJ124),0)</f>
        <v>2.657036781</v>
      </c>
      <c r="AM125" s="13">
        <f>VLOOKUP($A125,'2024_PAPI_Indicators'!$A$2:$BL$183,COLUMN('2024_PAPI_Indicators'!AK124),0)</f>
        <v>2.264819145</v>
      </c>
      <c r="AN125" s="13">
        <f>VLOOKUP($A125,'2024_PAPI_Indicators'!$A$2:$BL$183,COLUMN('2024_PAPI_Indicators'!AL124),0)</f>
        <v>3.333605289</v>
      </c>
      <c r="AO125" s="13">
        <f>VLOOKUP($A125,'2024_PAPI_Indicators'!$A$2:$BL$183,COLUMN('2024_PAPI_Indicators'!AM124),0)</f>
        <v>2.795065403</v>
      </c>
      <c r="AP125" s="13">
        <f>VLOOKUP($A125,'2024_PAPI_Indicators'!$A$2:$BL$183,COLUMN('2024_PAPI_Indicators'!AN124),0)</f>
        <v>2.222109795</v>
      </c>
      <c r="AQ125" s="13">
        <f>VLOOKUP($A125,'2024_PAPI_Indicators'!$A$2:$BL$183,COLUMN('2024_PAPI_Indicators'!AO124),0)</f>
        <v>1.793464065</v>
      </c>
      <c r="AR125" s="13">
        <f>VLOOKUP($A125,'2024_PAPI_Indicators'!$A$2:$BL$183,COLUMN('2024_PAPI_Indicators'!AP124),0)</f>
        <v>2.125092506</v>
      </c>
      <c r="AS125" s="13">
        <f>VLOOKUP($A125,'2024_PAPI_Indicators'!$A$2:$BL$183,COLUMN('2024_PAPI_Indicators'!AQ124),0)</f>
        <v>2.478846073</v>
      </c>
      <c r="AT125" s="13">
        <f>VLOOKUP($A125,'2024_PAPI_Indicators'!$A$2:$BL$183,COLUMN('2024_PAPI_Indicators'!AR124),0)</f>
        <v>2.164924383</v>
      </c>
      <c r="AU125" s="13">
        <f>VLOOKUP($A125,'2024_PAPI_Indicators'!$A$2:$BL$183,COLUMN('2024_PAPI_Indicators'!AS124),0)</f>
        <v>2.423084021</v>
      </c>
      <c r="AV125" s="13">
        <f>VLOOKUP($A125,'2024_PAPI_Indicators'!$A$2:$BL$183,COLUMN('2024_PAPI_Indicators'!AT124),0)</f>
        <v>2.005600691</v>
      </c>
      <c r="AW125" s="13">
        <f>VLOOKUP($A125,'2024_PAPI_Indicators'!$A$2:$BL$183,COLUMN('2024_PAPI_Indicators'!AU124),0)</f>
        <v>2.535011053</v>
      </c>
      <c r="AX125" s="13">
        <f>VLOOKUP($A125,'2024_PAPI_Indicators'!$A$2:$BL$183,COLUMN('2024_PAPI_Indicators'!AV124),0)</f>
        <v>3.317414045</v>
      </c>
      <c r="AY125" s="13">
        <f>VLOOKUP($A125,'2024_PAPI_Indicators'!$A$2:$BL$183,COLUMN('2024_PAPI_Indicators'!AW124),0)</f>
        <v>2.489742517</v>
      </c>
      <c r="AZ125" s="13">
        <f>VLOOKUP($A125,'2024_PAPI_Indicators'!$A$2:$BL$183,COLUMN('2024_PAPI_Indicators'!AX124),0)</f>
        <v>3.110881567</v>
      </c>
      <c r="BA125" s="13">
        <f>VLOOKUP($A125,'2024_PAPI_Indicators'!$A$2:$BL$183,COLUMN('2024_PAPI_Indicators'!AY124),0)</f>
        <v>3.393713474</v>
      </c>
      <c r="BB125" s="13">
        <f>VLOOKUP($A125,'2024_PAPI_Indicators'!$A$2:$BL$183,COLUMN('2024_PAPI_Indicators'!AZ124),0)</f>
        <v>2.228281736</v>
      </c>
      <c r="BC125" s="14" t="str">
        <f>VLOOKUP($A125,'2024_PAPI_Indicators'!$A$2:$BL$183,COLUMN('2024_PAPI_Indicators'!BA124),0)</f>
        <v/>
      </c>
      <c r="BD125" s="13">
        <f>VLOOKUP($A125,'2024_PAPI_Indicators'!$A$2:$BL$183,COLUMN('2024_PAPI_Indicators'!BB124),0)</f>
        <v>2.856580496</v>
      </c>
      <c r="BE125" s="13">
        <f>VLOOKUP($A125,'2024_PAPI_Indicators'!$A$2:$BL$183,COLUMN('2024_PAPI_Indicators'!BC124),0)</f>
        <v>2.321729898</v>
      </c>
      <c r="BF125" s="13">
        <f>VLOOKUP($A125,'2024_PAPI_Indicators'!$A$2:$BL$183,COLUMN('2024_PAPI_Indicators'!BD124),0)</f>
        <v>3.125364542</v>
      </c>
      <c r="BG125" s="13">
        <f>VLOOKUP($A125,'2024_PAPI_Indicators'!$A$2:$BL$183,COLUMN('2024_PAPI_Indicators'!BE124),0)</f>
        <v>2.92993784</v>
      </c>
      <c r="BH125" s="13">
        <f>VLOOKUP($A125,'2024_PAPI_Indicators'!$A$2:$BL$183,COLUMN('2024_PAPI_Indicators'!BF124),0)</f>
        <v>3.126120806</v>
      </c>
      <c r="BI125" s="13">
        <f>VLOOKUP($A125,'2024_PAPI_Indicators'!$A$2:$BL$183,COLUMN('2024_PAPI_Indicators'!BG124),0)</f>
        <v>2.855047226</v>
      </c>
      <c r="BJ125" s="13">
        <f>VLOOKUP($A125,'2024_PAPI_Indicators'!$A$2:$BL$183,COLUMN('2024_PAPI_Indicators'!BH124),0)</f>
        <v>2.738639593</v>
      </c>
      <c r="BK125" s="13">
        <f>VLOOKUP($A125,'2024_PAPI_Indicators'!$A$2:$BL$183,COLUMN('2024_PAPI_Indicators'!BI124),0)</f>
        <v>2.507949829</v>
      </c>
      <c r="BL125" s="13">
        <f>VLOOKUP($A125,'2024_PAPI_Indicators'!$A$2:$BL$183,COLUMN('2024_PAPI_Indicators'!BJ124),0)</f>
        <v>2.605704784</v>
      </c>
      <c r="BM125" s="13">
        <f>VLOOKUP($A125,'2024_PAPI_Indicators'!$A$2:$BL$183,COLUMN('2024_PAPI_Indicators'!BK124),0)</f>
        <v>2.322113276</v>
      </c>
      <c r="BN125" s="13">
        <f>VLOOKUP($A125,'2024_PAPI_Indicators'!$A$2:$BL$183,COLUMN('2024_PAPI_Indicators'!BL124),0)</f>
        <v>2.460425138</v>
      </c>
      <c r="BO125" s="11"/>
      <c r="BP125" s="11"/>
      <c r="BQ125" s="11"/>
      <c r="BR125" s="11"/>
      <c r="BS125" s="11"/>
    </row>
    <row r="126" ht="12.0" customHeight="1">
      <c r="A126" s="11" t="s">
        <v>325</v>
      </c>
      <c r="B126" s="11" t="s">
        <v>326</v>
      </c>
      <c r="C126" s="12" t="s">
        <v>83</v>
      </c>
      <c r="D126" s="24">
        <f>VLOOKUP($A126,'2024_PAPI_Indicators'!$A$2:$BL$183,COLUMN('2024_PAPI_Indicators'!B125),0)</f>
        <v>0.9892842174</v>
      </c>
      <c r="E126" s="24">
        <f>VLOOKUP($A126,'2024_PAPI_Indicators'!$A$2:$BL$183,COLUMN('2024_PAPI_Indicators'!C125),0)</f>
        <v>0.3545131087</v>
      </c>
      <c r="F126" s="24">
        <f>VLOOKUP($A126,'2024_PAPI_Indicators'!$A$2:$BL$183,COLUMN('2024_PAPI_Indicators'!D125),0)</f>
        <v>0.3343075514</v>
      </c>
      <c r="G126" s="24">
        <f>VLOOKUP($A126,'2024_PAPI_Indicators'!$A$2:$BL$183,COLUMN('2024_PAPI_Indicators'!E125),0)</f>
        <v>0.4538066089</v>
      </c>
      <c r="H126" s="24">
        <f>VLOOKUP($A126,'2024_PAPI_Indicators'!$A$2:$BL$183,COLUMN('2024_PAPI_Indicators'!F125),0)</f>
        <v>0.2417531461</v>
      </c>
      <c r="I126" s="24">
        <f>VLOOKUP($A126,'2024_PAPI_Indicators'!$A$2:$BL$183,COLUMN('2024_PAPI_Indicators'!G125),0)</f>
        <v>0.4046551883</v>
      </c>
      <c r="J126" s="24">
        <f>VLOOKUP($A126,'2024_PAPI_Indicators'!$A$2:$BL$183,COLUMN('2024_PAPI_Indicators'!H125),0)</f>
        <v>0.2903446853</v>
      </c>
      <c r="K126" s="24">
        <f>VLOOKUP($A126,'2024_PAPI_Indicators'!$A$2:$BL$183,COLUMN('2024_PAPI_Indicators'!I125),0)</f>
        <v>0.5755771399</v>
      </c>
      <c r="L126" s="24">
        <f>VLOOKUP($A126,'2024_PAPI_Indicators'!$A$2:$BL$183,COLUMN('2024_PAPI_Indicators'!J125),0)</f>
        <v>0.5058888197</v>
      </c>
      <c r="M126" s="24">
        <f>VLOOKUP($A126,'2024_PAPI_Indicators'!$A$2:$BL$183,COLUMN('2024_PAPI_Indicators'!K125),0)</f>
        <v>0.4943090677</v>
      </c>
      <c r="N126" s="24">
        <f>VLOOKUP($A126,'2024_PAPI_Indicators'!$A$2:$BL$183,COLUMN('2024_PAPI_Indicators'!L125),0)</f>
        <v>0.249871552</v>
      </c>
      <c r="O126" s="24">
        <f>VLOOKUP($A126,'2024_PAPI_Indicators'!$A$2:$BL$183,COLUMN('2024_PAPI_Indicators'!M125),0)</f>
        <v>0.2827447951</v>
      </c>
      <c r="P126" s="24">
        <f>VLOOKUP($A126,'2024_PAPI_Indicators'!$A$2:$BL$183,COLUMN('2024_PAPI_Indicators'!N125),0)</f>
        <v>0.6174420714</v>
      </c>
      <c r="Q126" s="24">
        <f>VLOOKUP($A126,'2024_PAPI_Indicators'!$A$2:$BL$183,COLUMN('2024_PAPI_Indicators'!O125),0)</f>
        <v>0.8893674016</v>
      </c>
      <c r="R126" s="24">
        <f>VLOOKUP($A126,'2024_PAPI_Indicators'!$A$2:$BL$183,COLUMN('2024_PAPI_Indicators'!P125),0)</f>
        <v>0.7679385543</v>
      </c>
      <c r="S126" s="24">
        <f>VLOOKUP($A126,'2024_PAPI_Indicators'!$A$2:$BL$183,COLUMN('2024_PAPI_Indicators'!Q125),0)</f>
        <v>0.208590433</v>
      </c>
      <c r="T126" s="25" t="str">
        <f>VLOOKUP($A126,'2024_PAPI_Indicators'!$A$2:$BL$183,COLUMN('2024_PAPI_Indicators'!R125),0)</f>
        <v/>
      </c>
      <c r="U126" s="24">
        <f>VLOOKUP($A126,'2024_PAPI_Indicators'!$A$2:$BL$183,COLUMN('2024_PAPI_Indicators'!S125),0)</f>
        <v>0.8440319896</v>
      </c>
      <c r="V126" s="24">
        <f>VLOOKUP($A126,'2024_PAPI_Indicators'!$A$2:$BL$183,COLUMN('2024_PAPI_Indicators'!T125),0)</f>
        <v>0.805126965</v>
      </c>
      <c r="W126" s="24">
        <f>VLOOKUP($A126,'2024_PAPI_Indicators'!$A$2:$BL$183,COLUMN('2024_PAPI_Indicators'!U125),0)</f>
        <v>0.9142372608</v>
      </c>
      <c r="X126" s="24">
        <f>VLOOKUP($A126,'2024_PAPI_Indicators'!$A$2:$BL$183,COLUMN('2024_PAPI_Indicators'!V125),0)</f>
        <v>0.772616744</v>
      </c>
      <c r="Y126" s="24">
        <f>VLOOKUP($A126,'2024_PAPI_Indicators'!$A$2:$BL$183,COLUMN('2024_PAPI_Indicators'!W125),0)</f>
        <v>0.9609190226</v>
      </c>
      <c r="Z126" s="24">
        <f>VLOOKUP($A126,'2024_PAPI_Indicators'!$A$2:$BL$183,COLUMN('2024_PAPI_Indicators'!X125),0)</f>
        <v>0.4714484513</v>
      </c>
      <c r="AA126" s="24">
        <f>VLOOKUP($A126,'2024_PAPI_Indicators'!$A$2:$BL$183,COLUMN('2024_PAPI_Indicators'!Y125),0)</f>
        <v>0.6078996062</v>
      </c>
      <c r="AB126" s="24">
        <f>VLOOKUP($A126,'2024_PAPI_Indicators'!$A$2:$BL$183,COLUMN('2024_PAPI_Indicators'!Z125),0)</f>
        <v>0.696064055</v>
      </c>
      <c r="AC126" s="24">
        <f>VLOOKUP($A126,'2024_PAPI_Indicators'!$A$2:$BL$183,COLUMN('2024_PAPI_Indicators'!AA125),0)</f>
        <v>0.4709142745</v>
      </c>
      <c r="AD126" s="24">
        <f>VLOOKUP($A126,'2024_PAPI_Indicators'!$A$2:$BL$183,COLUMN('2024_PAPI_Indicators'!AB125),0)</f>
        <v>0.4740272164</v>
      </c>
      <c r="AE126" s="24">
        <f>VLOOKUP($A126,'2024_PAPI_Indicators'!$A$2:$BL$183,COLUMN('2024_PAPI_Indicators'!AC125),0)</f>
        <v>0.5210286379</v>
      </c>
      <c r="AF126" s="24">
        <f>VLOOKUP($A126,'2024_PAPI_Indicators'!$A$2:$BL$183,COLUMN('2024_PAPI_Indicators'!AD125),0)</f>
        <v>0.4705376923</v>
      </c>
      <c r="AG126" s="24">
        <f>VLOOKUP($A126,'2024_PAPI_Indicators'!$A$2:$BL$183,COLUMN('2024_PAPI_Indicators'!AE125),0)</f>
        <v>0.6156840324</v>
      </c>
      <c r="AH126" s="24">
        <f>VLOOKUP($A126,'2024_PAPI_Indicators'!$A$2:$BL$183,COLUMN('2024_PAPI_Indicators'!AF125),0)</f>
        <v>0.9573253393</v>
      </c>
      <c r="AI126" s="24">
        <f>VLOOKUP($A126,'2024_PAPI_Indicators'!$A$2:$BL$183,COLUMN('2024_PAPI_Indicators'!AG125),0)</f>
        <v>0.9834568501</v>
      </c>
      <c r="AJ126" s="24">
        <f>VLOOKUP($A126,'2024_PAPI_Indicators'!$A$2:$BL$183,COLUMN('2024_PAPI_Indicators'!AH125),0)</f>
        <v>0.4374003708</v>
      </c>
      <c r="AK126" s="24">
        <f>VLOOKUP($A126,'2024_PAPI_Indicators'!$A$2:$BL$183,COLUMN('2024_PAPI_Indicators'!AI125),0)</f>
        <v>0.06577516347</v>
      </c>
      <c r="AL126" s="24">
        <f>VLOOKUP($A126,'2024_PAPI_Indicators'!$A$2:$BL$183,COLUMN('2024_PAPI_Indicators'!AJ125),0)</f>
        <v>0.4199175537</v>
      </c>
      <c r="AM126" s="24">
        <f>VLOOKUP($A126,'2024_PAPI_Indicators'!$A$2:$BL$183,COLUMN('2024_PAPI_Indicators'!AK125),0)</f>
        <v>0.6194247007</v>
      </c>
      <c r="AN126" s="24">
        <f>VLOOKUP($A126,'2024_PAPI_Indicators'!$A$2:$BL$183,COLUMN('2024_PAPI_Indicators'!AL125),0)</f>
        <v>0.8584347367</v>
      </c>
      <c r="AO126" s="24">
        <f>VLOOKUP($A126,'2024_PAPI_Indicators'!$A$2:$BL$183,COLUMN('2024_PAPI_Indicators'!AM125),0)</f>
        <v>0.9648498893</v>
      </c>
      <c r="AP126" s="24">
        <f>VLOOKUP($A126,'2024_PAPI_Indicators'!$A$2:$BL$183,COLUMN('2024_PAPI_Indicators'!AN125),0)</f>
        <v>0.6732981205</v>
      </c>
      <c r="AQ126" s="24">
        <f>VLOOKUP($A126,'2024_PAPI_Indicators'!$A$2:$BL$183,COLUMN('2024_PAPI_Indicators'!AO125),0)</f>
        <v>0.1179370806</v>
      </c>
      <c r="AR126" s="24">
        <f>VLOOKUP($A126,'2024_PAPI_Indicators'!$A$2:$BL$183,COLUMN('2024_PAPI_Indicators'!AP125),0)</f>
        <v>0.226693064</v>
      </c>
      <c r="AS126" s="24">
        <f>VLOOKUP($A126,'2024_PAPI_Indicators'!$A$2:$BL$183,COLUMN('2024_PAPI_Indicators'!AQ125),0)</f>
        <v>0.2370160222</v>
      </c>
      <c r="AT126" s="24">
        <f>VLOOKUP($A126,'2024_PAPI_Indicators'!$A$2:$BL$183,COLUMN('2024_PAPI_Indicators'!AR125),0)</f>
        <v>0.2468539178</v>
      </c>
      <c r="AU126" s="24">
        <f>VLOOKUP($A126,'2024_PAPI_Indicators'!$A$2:$BL$183,COLUMN('2024_PAPI_Indicators'!AS125),0)</f>
        <v>0.2582380772</v>
      </c>
      <c r="AV126" s="24">
        <f>VLOOKUP($A126,'2024_PAPI_Indicators'!$A$2:$BL$183,COLUMN('2024_PAPI_Indicators'!AT125),0)</f>
        <v>0.199871093</v>
      </c>
      <c r="AW126" s="24">
        <f>VLOOKUP($A126,'2024_PAPI_Indicators'!$A$2:$BL$183,COLUMN('2024_PAPI_Indicators'!AU125),0)</f>
        <v>0.2135752887</v>
      </c>
      <c r="AX126" s="24">
        <f>VLOOKUP($A126,'2024_PAPI_Indicators'!$A$2:$BL$183,COLUMN('2024_PAPI_Indicators'!AV125),0)</f>
        <v>0.7846431136</v>
      </c>
      <c r="AY126" s="24">
        <f>VLOOKUP($A126,'2024_PAPI_Indicators'!$A$2:$BL$183,COLUMN('2024_PAPI_Indicators'!AW125),0)</f>
        <v>0.7001920938</v>
      </c>
      <c r="AZ126" s="24">
        <f>VLOOKUP($A126,'2024_PAPI_Indicators'!$A$2:$BL$183,COLUMN('2024_PAPI_Indicators'!AX125),0)</f>
        <v>0.8863725066</v>
      </c>
      <c r="BA126" s="24">
        <f>VLOOKUP($A126,'2024_PAPI_Indicators'!$A$2:$BL$183,COLUMN('2024_PAPI_Indicators'!AY125),0)</f>
        <v>0.9073559046</v>
      </c>
      <c r="BB126" s="24">
        <f>VLOOKUP($A126,'2024_PAPI_Indicators'!$A$2:$BL$183,COLUMN('2024_PAPI_Indicators'!AZ125),0)</f>
        <v>0.4598783255</v>
      </c>
      <c r="BC126" s="25" t="str">
        <f>VLOOKUP($A126,'2024_PAPI_Indicators'!$A$2:$BL$183,COLUMN('2024_PAPI_Indicators'!BA125),0)</f>
        <v/>
      </c>
      <c r="BD126" s="24">
        <f>VLOOKUP($A126,'2024_PAPI_Indicators'!$A$2:$BL$183,COLUMN('2024_PAPI_Indicators'!BB125),0)</f>
        <v>0.5511425734</v>
      </c>
      <c r="BE126" s="24">
        <f>VLOOKUP($A126,'2024_PAPI_Indicators'!$A$2:$BL$183,COLUMN('2024_PAPI_Indicators'!BC125),0)</f>
        <v>0.6128177047</v>
      </c>
      <c r="BF126" s="24">
        <f>VLOOKUP($A126,'2024_PAPI_Indicators'!$A$2:$BL$183,COLUMN('2024_PAPI_Indicators'!BD125),0)</f>
        <v>0.890865922</v>
      </c>
      <c r="BG126" s="24">
        <f>VLOOKUP($A126,'2024_PAPI_Indicators'!$A$2:$BL$183,COLUMN('2024_PAPI_Indicators'!BE125),0)</f>
        <v>0.8380560875</v>
      </c>
      <c r="BH126" s="24">
        <f>VLOOKUP($A126,'2024_PAPI_Indicators'!$A$2:$BL$183,COLUMN('2024_PAPI_Indicators'!BF125),0)</f>
        <v>0.8507222533</v>
      </c>
      <c r="BI126" s="24">
        <f>VLOOKUP($A126,'2024_PAPI_Indicators'!$A$2:$BL$183,COLUMN('2024_PAPI_Indicators'!BG125),0)</f>
        <v>0.5161915421</v>
      </c>
      <c r="BJ126" s="24">
        <f>VLOOKUP($A126,'2024_PAPI_Indicators'!$A$2:$BL$183,COLUMN('2024_PAPI_Indicators'!BH125),0)</f>
        <v>0.9047018886</v>
      </c>
      <c r="BK126" s="24">
        <f>VLOOKUP($A126,'2024_PAPI_Indicators'!$A$2:$BL$183,COLUMN('2024_PAPI_Indicators'!BI125),0)</f>
        <v>0.7593535185</v>
      </c>
      <c r="BL126" s="24">
        <f>VLOOKUP($A126,'2024_PAPI_Indicators'!$A$2:$BL$183,COLUMN('2024_PAPI_Indicators'!BJ125),0)</f>
        <v>0.619209826</v>
      </c>
      <c r="BM126" s="24">
        <f>VLOOKUP($A126,'2024_PAPI_Indicators'!$A$2:$BL$183,COLUMN('2024_PAPI_Indicators'!BK125),0)</f>
        <v>0.7295984626</v>
      </c>
      <c r="BN126" s="24">
        <f>VLOOKUP($A126,'2024_PAPI_Indicators'!$A$2:$BL$183,COLUMN('2024_PAPI_Indicators'!BL125),0)</f>
        <v>0.7087704539</v>
      </c>
      <c r="BO126" s="11"/>
      <c r="BP126" s="11"/>
      <c r="BQ126" s="11"/>
      <c r="BR126" s="11"/>
      <c r="BS126" s="11"/>
    </row>
    <row r="127" ht="13.5" customHeight="1">
      <c r="A127" s="11" t="s">
        <v>327</v>
      </c>
      <c r="B127" s="11" t="s">
        <v>328</v>
      </c>
      <c r="C127" s="12" t="s">
        <v>83</v>
      </c>
      <c r="D127" s="24">
        <f>VLOOKUP($A127,'2024_PAPI_Indicators'!$A$2:$BL$183,COLUMN('2024_PAPI_Indicators'!B126),0)</f>
        <v>0.005778949708</v>
      </c>
      <c r="E127" s="24">
        <f>VLOOKUP($A127,'2024_PAPI_Indicators'!$A$2:$BL$183,COLUMN('2024_PAPI_Indicators'!C126),0)</f>
        <v>0.1364200711</v>
      </c>
      <c r="F127" s="24">
        <f>VLOOKUP($A127,'2024_PAPI_Indicators'!$A$2:$BL$183,COLUMN('2024_PAPI_Indicators'!D126),0)</f>
        <v>0.006516110618</v>
      </c>
      <c r="G127" s="24">
        <f>VLOOKUP($A127,'2024_PAPI_Indicators'!$A$2:$BL$183,COLUMN('2024_PAPI_Indicators'!E126),0)</f>
        <v>0</v>
      </c>
      <c r="H127" s="24">
        <f>VLOOKUP($A127,'2024_PAPI_Indicators'!$A$2:$BL$183,COLUMN('2024_PAPI_Indicators'!F126),0)</f>
        <v>0</v>
      </c>
      <c r="I127" s="24">
        <f>VLOOKUP($A127,'2024_PAPI_Indicators'!$A$2:$BL$183,COLUMN('2024_PAPI_Indicators'!G126),0)</f>
        <v>0.006225076504</v>
      </c>
      <c r="J127" s="24">
        <f>VLOOKUP($A127,'2024_PAPI_Indicators'!$A$2:$BL$183,COLUMN('2024_PAPI_Indicators'!H126),0)</f>
        <v>0.03938579932</v>
      </c>
      <c r="K127" s="24">
        <f>VLOOKUP($A127,'2024_PAPI_Indicators'!$A$2:$BL$183,COLUMN('2024_PAPI_Indicators'!I126),0)</f>
        <v>0.01960717887</v>
      </c>
      <c r="L127" s="24">
        <f>VLOOKUP($A127,'2024_PAPI_Indicators'!$A$2:$BL$183,COLUMN('2024_PAPI_Indicators'!J126),0)</f>
        <v>0.03822564706</v>
      </c>
      <c r="M127" s="24">
        <f>VLOOKUP($A127,'2024_PAPI_Indicators'!$A$2:$BL$183,COLUMN('2024_PAPI_Indicators'!K126),0)</f>
        <v>0</v>
      </c>
      <c r="N127" s="24">
        <f>VLOOKUP($A127,'2024_PAPI_Indicators'!$A$2:$BL$183,COLUMN('2024_PAPI_Indicators'!L126),0)</f>
        <v>0.006135004107</v>
      </c>
      <c r="O127" s="24">
        <f>VLOOKUP($A127,'2024_PAPI_Indicators'!$A$2:$BL$183,COLUMN('2024_PAPI_Indicators'!M126),0)</f>
        <v>0.004132378381</v>
      </c>
      <c r="P127" s="24">
        <f>VLOOKUP($A127,'2024_PAPI_Indicators'!$A$2:$BL$183,COLUMN('2024_PAPI_Indicators'!N126),0)</f>
        <v>0.006434220821</v>
      </c>
      <c r="Q127" s="24">
        <f>VLOOKUP($A127,'2024_PAPI_Indicators'!$A$2:$BL$183,COLUMN('2024_PAPI_Indicators'!O126),0)</f>
        <v>0.02277055383</v>
      </c>
      <c r="R127" s="24">
        <f>VLOOKUP($A127,'2024_PAPI_Indicators'!$A$2:$BL$183,COLUMN('2024_PAPI_Indicators'!P126),0)</f>
        <v>0.009062455967</v>
      </c>
      <c r="S127" s="24">
        <f>VLOOKUP($A127,'2024_PAPI_Indicators'!$A$2:$BL$183,COLUMN('2024_PAPI_Indicators'!Q126),0)</f>
        <v>0.006281028502</v>
      </c>
      <c r="T127" s="25" t="str">
        <f>VLOOKUP($A127,'2024_PAPI_Indicators'!$A$2:$BL$183,COLUMN('2024_PAPI_Indicators'!R126),0)</f>
        <v/>
      </c>
      <c r="U127" s="24">
        <f>VLOOKUP($A127,'2024_PAPI_Indicators'!$A$2:$BL$183,COLUMN('2024_PAPI_Indicators'!S126),0)</f>
        <v>0</v>
      </c>
      <c r="V127" s="24">
        <f>VLOOKUP($A127,'2024_PAPI_Indicators'!$A$2:$BL$183,COLUMN('2024_PAPI_Indicators'!T126),0)</f>
        <v>0.04619496688</v>
      </c>
      <c r="W127" s="24">
        <f>VLOOKUP($A127,'2024_PAPI_Indicators'!$A$2:$BL$183,COLUMN('2024_PAPI_Indicators'!U126),0)</f>
        <v>0.01979139447</v>
      </c>
      <c r="X127" s="24">
        <f>VLOOKUP($A127,'2024_PAPI_Indicators'!$A$2:$BL$183,COLUMN('2024_PAPI_Indicators'!V126),0)</f>
        <v>0.08916953951</v>
      </c>
      <c r="Y127" s="24">
        <f>VLOOKUP($A127,'2024_PAPI_Indicators'!$A$2:$BL$183,COLUMN('2024_PAPI_Indicators'!W126),0)</f>
        <v>0.02631889284</v>
      </c>
      <c r="Z127" s="24">
        <f>VLOOKUP($A127,'2024_PAPI_Indicators'!$A$2:$BL$183,COLUMN('2024_PAPI_Indicators'!X126),0)</f>
        <v>0.3489569128</v>
      </c>
      <c r="AA127" s="24">
        <f>VLOOKUP($A127,'2024_PAPI_Indicators'!$A$2:$BL$183,COLUMN('2024_PAPI_Indicators'!Y126),0)</f>
        <v>0.1782274395</v>
      </c>
      <c r="AB127" s="24">
        <f>VLOOKUP($A127,'2024_PAPI_Indicators'!$A$2:$BL$183,COLUMN('2024_PAPI_Indicators'!Z126),0)</f>
        <v>0.2330289632</v>
      </c>
      <c r="AC127" s="24">
        <f>VLOOKUP($A127,'2024_PAPI_Indicators'!$A$2:$BL$183,COLUMN('2024_PAPI_Indicators'!AA126),0)</f>
        <v>0.05162185803</v>
      </c>
      <c r="AD127" s="24">
        <f>VLOOKUP($A127,'2024_PAPI_Indicators'!$A$2:$BL$183,COLUMN('2024_PAPI_Indicators'!AB126),0)</f>
        <v>0.1029653773</v>
      </c>
      <c r="AE127" s="24">
        <f>VLOOKUP($A127,'2024_PAPI_Indicators'!$A$2:$BL$183,COLUMN('2024_PAPI_Indicators'!AC126),0)</f>
        <v>0.1213394031</v>
      </c>
      <c r="AF127" s="24">
        <f>VLOOKUP($A127,'2024_PAPI_Indicators'!$A$2:$BL$183,COLUMN('2024_PAPI_Indicators'!AD126),0)</f>
        <v>0</v>
      </c>
      <c r="AG127" s="24">
        <f>VLOOKUP($A127,'2024_PAPI_Indicators'!$A$2:$BL$183,COLUMN('2024_PAPI_Indicators'!AE126),0)</f>
        <v>0</v>
      </c>
      <c r="AH127" s="24">
        <f>VLOOKUP($A127,'2024_PAPI_Indicators'!$A$2:$BL$183,COLUMN('2024_PAPI_Indicators'!AF126),0)</f>
        <v>0</v>
      </c>
      <c r="AI127" s="24">
        <f>VLOOKUP($A127,'2024_PAPI_Indicators'!$A$2:$BL$183,COLUMN('2024_PAPI_Indicators'!AG126),0)</f>
        <v>0</v>
      </c>
      <c r="AJ127" s="24">
        <f>VLOOKUP($A127,'2024_PAPI_Indicators'!$A$2:$BL$183,COLUMN('2024_PAPI_Indicators'!AH126),0)</f>
        <v>0</v>
      </c>
      <c r="AK127" s="24">
        <f>VLOOKUP($A127,'2024_PAPI_Indicators'!$A$2:$BL$183,COLUMN('2024_PAPI_Indicators'!AI126),0)</f>
        <v>0.001561062993</v>
      </c>
      <c r="AL127" s="24">
        <f>VLOOKUP($A127,'2024_PAPI_Indicators'!$A$2:$BL$183,COLUMN('2024_PAPI_Indicators'!AJ126),0)</f>
        <v>0</v>
      </c>
      <c r="AM127" s="24">
        <f>VLOOKUP($A127,'2024_PAPI_Indicators'!$A$2:$BL$183,COLUMN('2024_PAPI_Indicators'!AK126),0)</f>
        <v>0</v>
      </c>
      <c r="AN127" s="24">
        <f>VLOOKUP($A127,'2024_PAPI_Indicators'!$A$2:$BL$183,COLUMN('2024_PAPI_Indicators'!AL126),0)</f>
        <v>0</v>
      </c>
      <c r="AO127" s="24">
        <f>VLOOKUP($A127,'2024_PAPI_Indicators'!$A$2:$BL$183,COLUMN('2024_PAPI_Indicators'!AM126),0)</f>
        <v>0</v>
      </c>
      <c r="AP127" s="24">
        <f>VLOOKUP($A127,'2024_PAPI_Indicators'!$A$2:$BL$183,COLUMN('2024_PAPI_Indicators'!AN126),0)</f>
        <v>0.01298423298</v>
      </c>
      <c r="AQ127" s="24">
        <f>VLOOKUP($A127,'2024_PAPI_Indicators'!$A$2:$BL$183,COLUMN('2024_PAPI_Indicators'!AO126),0)</f>
        <v>0.005586463958</v>
      </c>
      <c r="AR127" s="24">
        <f>VLOOKUP($A127,'2024_PAPI_Indicators'!$A$2:$BL$183,COLUMN('2024_PAPI_Indicators'!AP126),0)</f>
        <v>0.06651799381</v>
      </c>
      <c r="AS127" s="24">
        <f>VLOOKUP($A127,'2024_PAPI_Indicators'!$A$2:$BL$183,COLUMN('2024_PAPI_Indicators'!AQ126),0)</f>
        <v>0</v>
      </c>
      <c r="AT127" s="24">
        <f>VLOOKUP($A127,'2024_PAPI_Indicators'!$A$2:$BL$183,COLUMN('2024_PAPI_Indicators'!AR126),0)</f>
        <v>0.0005918312818</v>
      </c>
      <c r="AU127" s="24">
        <f>VLOOKUP($A127,'2024_PAPI_Indicators'!$A$2:$BL$183,COLUMN('2024_PAPI_Indicators'!AS126),0)</f>
        <v>0.01182812825</v>
      </c>
      <c r="AV127" s="24">
        <f>VLOOKUP($A127,'2024_PAPI_Indicators'!$A$2:$BL$183,COLUMN('2024_PAPI_Indicators'!AT126),0)</f>
        <v>0.01269205194</v>
      </c>
      <c r="AW127" s="24">
        <f>VLOOKUP($A127,'2024_PAPI_Indicators'!$A$2:$BL$183,COLUMN('2024_PAPI_Indicators'!AU126),0)</f>
        <v>0</v>
      </c>
      <c r="AX127" s="24">
        <f>VLOOKUP($A127,'2024_PAPI_Indicators'!$A$2:$BL$183,COLUMN('2024_PAPI_Indicators'!AV126),0)</f>
        <v>0</v>
      </c>
      <c r="AY127" s="24">
        <f>VLOOKUP($A127,'2024_PAPI_Indicators'!$A$2:$BL$183,COLUMN('2024_PAPI_Indicators'!AW126),0)</f>
        <v>0.004100876395</v>
      </c>
      <c r="AZ127" s="24">
        <f>VLOOKUP($A127,'2024_PAPI_Indicators'!$A$2:$BL$183,COLUMN('2024_PAPI_Indicators'!AX126),0)</f>
        <v>0</v>
      </c>
      <c r="BA127" s="24">
        <f>VLOOKUP($A127,'2024_PAPI_Indicators'!$A$2:$BL$183,COLUMN('2024_PAPI_Indicators'!AY126),0)</f>
        <v>0.0007293720846</v>
      </c>
      <c r="BB127" s="24">
        <f>VLOOKUP($A127,'2024_PAPI_Indicators'!$A$2:$BL$183,COLUMN('2024_PAPI_Indicators'!AZ126),0)</f>
        <v>0.005747132003</v>
      </c>
      <c r="BC127" s="25" t="str">
        <f>VLOOKUP($A127,'2024_PAPI_Indicators'!$A$2:$BL$183,COLUMN('2024_PAPI_Indicators'!BA126),0)</f>
        <v/>
      </c>
      <c r="BD127" s="24">
        <f>VLOOKUP($A127,'2024_PAPI_Indicators'!$A$2:$BL$183,COLUMN('2024_PAPI_Indicators'!BB126),0)</f>
        <v>0.3234478235</v>
      </c>
      <c r="BE127" s="24">
        <f>VLOOKUP($A127,'2024_PAPI_Indicators'!$A$2:$BL$183,COLUMN('2024_PAPI_Indicators'!BC126),0)</f>
        <v>0.03121749312</v>
      </c>
      <c r="BF127" s="24">
        <f>VLOOKUP($A127,'2024_PAPI_Indicators'!$A$2:$BL$183,COLUMN('2024_PAPI_Indicators'!BD126),0)</f>
        <v>0.0118191056</v>
      </c>
      <c r="BG127" s="24">
        <f>VLOOKUP($A127,'2024_PAPI_Indicators'!$A$2:$BL$183,COLUMN('2024_PAPI_Indicators'!BE126),0)</f>
        <v>0.01224085595</v>
      </c>
      <c r="BH127" s="24">
        <f>VLOOKUP($A127,'2024_PAPI_Indicators'!$A$2:$BL$183,COLUMN('2024_PAPI_Indicators'!BF126),0)</f>
        <v>0.007699162699</v>
      </c>
      <c r="BI127" s="24">
        <f>VLOOKUP($A127,'2024_PAPI_Indicators'!$A$2:$BL$183,COLUMN('2024_PAPI_Indicators'!BG126),0)</f>
        <v>0.2012757212</v>
      </c>
      <c r="BJ127" s="24">
        <f>VLOOKUP($A127,'2024_PAPI_Indicators'!$A$2:$BL$183,COLUMN('2024_PAPI_Indicators'!BH126),0)</f>
        <v>0.007755619474</v>
      </c>
      <c r="BK127" s="24">
        <f>VLOOKUP($A127,'2024_PAPI_Indicators'!$A$2:$BL$183,COLUMN('2024_PAPI_Indicators'!BI126),0)</f>
        <v>0.07923764735</v>
      </c>
      <c r="BL127" s="24">
        <f>VLOOKUP($A127,'2024_PAPI_Indicators'!$A$2:$BL$183,COLUMN('2024_PAPI_Indicators'!BJ126),0)</f>
        <v>0.1040844396</v>
      </c>
      <c r="BM127" s="24">
        <f>VLOOKUP($A127,'2024_PAPI_Indicators'!$A$2:$BL$183,COLUMN('2024_PAPI_Indicators'!BK126),0)</f>
        <v>0.03141120821</v>
      </c>
      <c r="BN127" s="24">
        <f>VLOOKUP($A127,'2024_PAPI_Indicators'!$A$2:$BL$183,COLUMN('2024_PAPI_Indicators'!BL126),0)</f>
        <v>0.03466813266</v>
      </c>
      <c r="BO127" s="11"/>
      <c r="BP127" s="11"/>
      <c r="BQ127" s="11"/>
      <c r="BR127" s="11"/>
      <c r="BS127" s="11"/>
    </row>
    <row r="128" ht="13.5" customHeight="1">
      <c r="A128" s="19" t="s">
        <v>329</v>
      </c>
      <c r="B128" s="19" t="s">
        <v>330</v>
      </c>
      <c r="C128" s="20" t="s">
        <v>88</v>
      </c>
      <c r="D128" s="21">
        <f>VLOOKUP($A128,'2024_PAPI_Indicators'!$A$2:$BL$183,COLUMN('2024_PAPI_Indicators'!B127),0)</f>
        <v>1.957370639</v>
      </c>
      <c r="E128" s="21">
        <f>VLOOKUP($A128,'2024_PAPI_Indicators'!$A$2:$BL$183,COLUMN('2024_PAPI_Indicators'!C127),0)</f>
        <v>1.969591379</v>
      </c>
      <c r="F128" s="21">
        <f>VLOOKUP($A128,'2024_PAPI_Indicators'!$A$2:$BL$183,COLUMN('2024_PAPI_Indicators'!D127),0)</f>
        <v>1.926295996</v>
      </c>
      <c r="G128" s="21">
        <f>VLOOKUP($A128,'2024_PAPI_Indicators'!$A$2:$BL$183,COLUMN('2024_PAPI_Indicators'!E127),0)</f>
        <v>1.896220088</v>
      </c>
      <c r="H128" s="21">
        <f>VLOOKUP($A128,'2024_PAPI_Indicators'!$A$2:$BL$183,COLUMN('2024_PAPI_Indicators'!F127),0)</f>
        <v>1.975881338</v>
      </c>
      <c r="I128" s="21">
        <f>VLOOKUP($A128,'2024_PAPI_Indicators'!$A$2:$BL$183,COLUMN('2024_PAPI_Indicators'!G127),0)</f>
        <v>1.933848023</v>
      </c>
      <c r="J128" s="21">
        <f>VLOOKUP($A128,'2024_PAPI_Indicators'!$A$2:$BL$183,COLUMN('2024_PAPI_Indicators'!H127),0)</f>
        <v>1.93297112</v>
      </c>
      <c r="K128" s="21">
        <f>VLOOKUP($A128,'2024_PAPI_Indicators'!$A$2:$BL$183,COLUMN('2024_PAPI_Indicators'!I127),0)</f>
        <v>1.911811948</v>
      </c>
      <c r="L128" s="21">
        <f>VLOOKUP($A128,'2024_PAPI_Indicators'!$A$2:$BL$183,COLUMN('2024_PAPI_Indicators'!J127),0)</f>
        <v>1.972216606</v>
      </c>
      <c r="M128" s="21">
        <f>VLOOKUP($A128,'2024_PAPI_Indicators'!$A$2:$BL$183,COLUMN('2024_PAPI_Indicators'!K127),0)</f>
        <v>1.899558544</v>
      </c>
      <c r="N128" s="21">
        <f>VLOOKUP($A128,'2024_PAPI_Indicators'!$A$2:$BL$183,COLUMN('2024_PAPI_Indicators'!L127),0)</f>
        <v>2.002880573</v>
      </c>
      <c r="O128" s="21">
        <f>VLOOKUP($A128,'2024_PAPI_Indicators'!$A$2:$BL$183,COLUMN('2024_PAPI_Indicators'!M127),0)</f>
        <v>1.991468668</v>
      </c>
      <c r="P128" s="21">
        <f>VLOOKUP($A128,'2024_PAPI_Indicators'!$A$2:$BL$183,COLUMN('2024_PAPI_Indicators'!N127),0)</f>
        <v>1.947181106</v>
      </c>
      <c r="Q128" s="21">
        <f>VLOOKUP($A128,'2024_PAPI_Indicators'!$A$2:$BL$183,COLUMN('2024_PAPI_Indicators'!O127),0)</f>
        <v>2.07224369</v>
      </c>
      <c r="R128" s="21">
        <f>VLOOKUP($A128,'2024_PAPI_Indicators'!$A$2:$BL$183,COLUMN('2024_PAPI_Indicators'!P127),0)</f>
        <v>1.935891986</v>
      </c>
      <c r="S128" s="21">
        <f>VLOOKUP($A128,'2024_PAPI_Indicators'!$A$2:$BL$183,COLUMN('2024_PAPI_Indicators'!Q127),0)</f>
        <v>1.944040537</v>
      </c>
      <c r="T128" s="22" t="str">
        <f>VLOOKUP($A128,'2024_PAPI_Indicators'!$A$2:$BL$183,COLUMN('2024_PAPI_Indicators'!R127),0)</f>
        <v/>
      </c>
      <c r="U128" s="21">
        <f>VLOOKUP($A128,'2024_PAPI_Indicators'!$A$2:$BL$183,COLUMN('2024_PAPI_Indicators'!S127),0)</f>
        <v>1.993945003</v>
      </c>
      <c r="V128" s="21">
        <f>VLOOKUP($A128,'2024_PAPI_Indicators'!$A$2:$BL$183,COLUMN('2024_PAPI_Indicators'!T127),0)</f>
        <v>1.963034511</v>
      </c>
      <c r="W128" s="21">
        <f>VLOOKUP($A128,'2024_PAPI_Indicators'!$A$2:$BL$183,COLUMN('2024_PAPI_Indicators'!U127),0)</f>
        <v>1.947865248</v>
      </c>
      <c r="X128" s="21">
        <f>VLOOKUP($A128,'2024_PAPI_Indicators'!$A$2:$BL$183,COLUMN('2024_PAPI_Indicators'!V127),0)</f>
        <v>1.990293741</v>
      </c>
      <c r="Y128" s="21">
        <f>VLOOKUP($A128,'2024_PAPI_Indicators'!$A$2:$BL$183,COLUMN('2024_PAPI_Indicators'!W127),0)</f>
        <v>1.96741879</v>
      </c>
      <c r="Z128" s="21">
        <f>VLOOKUP($A128,'2024_PAPI_Indicators'!$A$2:$BL$183,COLUMN('2024_PAPI_Indicators'!X127),0)</f>
        <v>1.937168598</v>
      </c>
      <c r="AA128" s="21">
        <f>VLOOKUP($A128,'2024_PAPI_Indicators'!$A$2:$BL$183,COLUMN('2024_PAPI_Indicators'!Y127),0)</f>
        <v>2.014061213</v>
      </c>
      <c r="AB128" s="21">
        <f>VLOOKUP($A128,'2024_PAPI_Indicators'!$A$2:$BL$183,COLUMN('2024_PAPI_Indicators'!Z127),0)</f>
        <v>2.030763865</v>
      </c>
      <c r="AC128" s="21">
        <f>VLOOKUP($A128,'2024_PAPI_Indicators'!$A$2:$BL$183,COLUMN('2024_PAPI_Indicators'!AA127),0)</f>
        <v>2.000695467</v>
      </c>
      <c r="AD128" s="21">
        <f>VLOOKUP($A128,'2024_PAPI_Indicators'!$A$2:$BL$183,COLUMN('2024_PAPI_Indicators'!AB127),0)</f>
        <v>1.942613482</v>
      </c>
      <c r="AE128" s="21">
        <f>VLOOKUP($A128,'2024_PAPI_Indicators'!$A$2:$BL$183,COLUMN('2024_PAPI_Indicators'!AC127),0)</f>
        <v>1.926969767</v>
      </c>
      <c r="AF128" s="21">
        <f>VLOOKUP($A128,'2024_PAPI_Indicators'!$A$2:$BL$183,COLUMN('2024_PAPI_Indicators'!AD127),0)</f>
        <v>1.946339726</v>
      </c>
      <c r="AG128" s="21">
        <f>VLOOKUP($A128,'2024_PAPI_Indicators'!$A$2:$BL$183,COLUMN('2024_PAPI_Indicators'!AE127),0)</f>
        <v>1.975571275</v>
      </c>
      <c r="AH128" s="21">
        <f>VLOOKUP($A128,'2024_PAPI_Indicators'!$A$2:$BL$183,COLUMN('2024_PAPI_Indicators'!AF127),0)</f>
        <v>1.984667182</v>
      </c>
      <c r="AI128" s="21">
        <f>VLOOKUP($A128,'2024_PAPI_Indicators'!$A$2:$BL$183,COLUMN('2024_PAPI_Indicators'!AG127),0)</f>
        <v>2.016560555</v>
      </c>
      <c r="AJ128" s="21">
        <f>VLOOKUP($A128,'2024_PAPI_Indicators'!$A$2:$BL$183,COLUMN('2024_PAPI_Indicators'!AH127),0)</f>
        <v>1.947586179</v>
      </c>
      <c r="AK128" s="21">
        <f>VLOOKUP($A128,'2024_PAPI_Indicators'!$A$2:$BL$183,COLUMN('2024_PAPI_Indicators'!AI127),0)</f>
        <v>1.962339163</v>
      </c>
      <c r="AL128" s="21">
        <f>VLOOKUP($A128,'2024_PAPI_Indicators'!$A$2:$BL$183,COLUMN('2024_PAPI_Indicators'!AJ127),0)</f>
        <v>1.978280306</v>
      </c>
      <c r="AM128" s="21">
        <f>VLOOKUP($A128,'2024_PAPI_Indicators'!$A$2:$BL$183,COLUMN('2024_PAPI_Indicators'!AK127),0)</f>
        <v>1.94088006</v>
      </c>
      <c r="AN128" s="21">
        <f>VLOOKUP($A128,'2024_PAPI_Indicators'!$A$2:$BL$183,COLUMN('2024_PAPI_Indicators'!AL127),0)</f>
        <v>1.951414585</v>
      </c>
      <c r="AO128" s="21">
        <f>VLOOKUP($A128,'2024_PAPI_Indicators'!$A$2:$BL$183,COLUMN('2024_PAPI_Indicators'!AM127),0)</f>
        <v>2.008898497</v>
      </c>
      <c r="AP128" s="21">
        <f>VLOOKUP($A128,'2024_PAPI_Indicators'!$A$2:$BL$183,COLUMN('2024_PAPI_Indicators'!AN127),0)</f>
        <v>1.976536989</v>
      </c>
      <c r="AQ128" s="21">
        <f>VLOOKUP($A128,'2024_PAPI_Indicators'!$A$2:$BL$183,COLUMN('2024_PAPI_Indicators'!AO127),0)</f>
        <v>1.90328002</v>
      </c>
      <c r="AR128" s="21">
        <f>VLOOKUP($A128,'2024_PAPI_Indicators'!$A$2:$BL$183,COLUMN('2024_PAPI_Indicators'!AP127),0)</f>
        <v>1.913877368</v>
      </c>
      <c r="AS128" s="21">
        <f>VLOOKUP($A128,'2024_PAPI_Indicators'!$A$2:$BL$183,COLUMN('2024_PAPI_Indicators'!AQ127),0)</f>
        <v>1.982423544</v>
      </c>
      <c r="AT128" s="21">
        <f>VLOOKUP($A128,'2024_PAPI_Indicators'!$A$2:$BL$183,COLUMN('2024_PAPI_Indicators'!AR127),0)</f>
        <v>1.874871254</v>
      </c>
      <c r="AU128" s="21">
        <f>VLOOKUP($A128,'2024_PAPI_Indicators'!$A$2:$BL$183,COLUMN('2024_PAPI_Indicators'!AS127),0)</f>
        <v>1.870599747</v>
      </c>
      <c r="AV128" s="21">
        <f>VLOOKUP($A128,'2024_PAPI_Indicators'!$A$2:$BL$183,COLUMN('2024_PAPI_Indicators'!AT127),0)</f>
        <v>1.923531175</v>
      </c>
      <c r="AW128" s="21">
        <f>VLOOKUP($A128,'2024_PAPI_Indicators'!$A$2:$BL$183,COLUMN('2024_PAPI_Indicators'!AU127),0)</f>
        <v>2.012895823</v>
      </c>
      <c r="AX128" s="21">
        <f>VLOOKUP($A128,'2024_PAPI_Indicators'!$A$2:$BL$183,COLUMN('2024_PAPI_Indicators'!AV127),0)</f>
        <v>1.983196735</v>
      </c>
      <c r="AY128" s="21">
        <f>VLOOKUP($A128,'2024_PAPI_Indicators'!$A$2:$BL$183,COLUMN('2024_PAPI_Indicators'!AW127),0)</f>
        <v>1.907474041</v>
      </c>
      <c r="AZ128" s="21">
        <f>VLOOKUP($A128,'2024_PAPI_Indicators'!$A$2:$BL$183,COLUMN('2024_PAPI_Indicators'!AX127),0)</f>
        <v>2.025155783</v>
      </c>
      <c r="BA128" s="21">
        <f>VLOOKUP($A128,'2024_PAPI_Indicators'!$A$2:$BL$183,COLUMN('2024_PAPI_Indicators'!AY127),0)</f>
        <v>1.922996402</v>
      </c>
      <c r="BB128" s="21">
        <f>VLOOKUP($A128,'2024_PAPI_Indicators'!$A$2:$BL$183,COLUMN('2024_PAPI_Indicators'!AZ127),0)</f>
        <v>1.89765954</v>
      </c>
      <c r="BC128" s="22" t="str">
        <f>VLOOKUP($A128,'2024_PAPI_Indicators'!$A$2:$BL$183,COLUMN('2024_PAPI_Indicators'!BA127),0)</f>
        <v/>
      </c>
      <c r="BD128" s="21">
        <f>VLOOKUP($A128,'2024_PAPI_Indicators'!$A$2:$BL$183,COLUMN('2024_PAPI_Indicators'!BB127),0)</f>
        <v>1.90988791</v>
      </c>
      <c r="BE128" s="21">
        <f>VLOOKUP($A128,'2024_PAPI_Indicators'!$A$2:$BL$183,COLUMN('2024_PAPI_Indicators'!BC127),0)</f>
        <v>1.890708208</v>
      </c>
      <c r="BF128" s="21">
        <f>VLOOKUP($A128,'2024_PAPI_Indicators'!$A$2:$BL$183,COLUMN('2024_PAPI_Indicators'!BD127),0)</f>
        <v>1.881623268</v>
      </c>
      <c r="BG128" s="21">
        <f>VLOOKUP($A128,'2024_PAPI_Indicators'!$A$2:$BL$183,COLUMN('2024_PAPI_Indicators'!BE127),0)</f>
        <v>1.961251855</v>
      </c>
      <c r="BH128" s="21">
        <f>VLOOKUP($A128,'2024_PAPI_Indicators'!$A$2:$BL$183,COLUMN('2024_PAPI_Indicators'!BF127),0)</f>
        <v>1.941143751</v>
      </c>
      <c r="BI128" s="21">
        <f>VLOOKUP($A128,'2024_PAPI_Indicators'!$A$2:$BL$183,COLUMN('2024_PAPI_Indicators'!BG127),0)</f>
        <v>1.853623986</v>
      </c>
      <c r="BJ128" s="21">
        <f>VLOOKUP($A128,'2024_PAPI_Indicators'!$A$2:$BL$183,COLUMN('2024_PAPI_Indicators'!BH127),0)</f>
        <v>1.922170401</v>
      </c>
      <c r="BK128" s="21">
        <f>VLOOKUP($A128,'2024_PAPI_Indicators'!$A$2:$BL$183,COLUMN('2024_PAPI_Indicators'!BI127),0)</f>
        <v>1.943151593</v>
      </c>
      <c r="BL128" s="21">
        <f>VLOOKUP($A128,'2024_PAPI_Indicators'!$A$2:$BL$183,COLUMN('2024_PAPI_Indicators'!BJ127),0)</f>
        <v>2.041326761</v>
      </c>
      <c r="BM128" s="21">
        <f>VLOOKUP($A128,'2024_PAPI_Indicators'!$A$2:$BL$183,COLUMN('2024_PAPI_Indicators'!BK127),0)</f>
        <v>2.006184101</v>
      </c>
      <c r="BN128" s="21">
        <f>VLOOKUP($A128,'2024_PAPI_Indicators'!$A$2:$BL$183,COLUMN('2024_PAPI_Indicators'!BL127),0)</f>
        <v>1.915471911</v>
      </c>
      <c r="BO128" s="23"/>
      <c r="BP128" s="23"/>
      <c r="BQ128" s="23"/>
      <c r="BR128" s="23"/>
      <c r="BS128" s="23"/>
    </row>
    <row r="129" ht="13.5" customHeight="1">
      <c r="A129" s="11" t="s">
        <v>331</v>
      </c>
      <c r="B129" s="11" t="s">
        <v>332</v>
      </c>
      <c r="C129" s="12" t="s">
        <v>169</v>
      </c>
      <c r="D129" s="13">
        <f>VLOOKUP($A129,'2024_PAPI_Indicators'!$A$2:$BL$183,COLUMN('2024_PAPI_Indicators'!B128),0)</f>
        <v>2.356888533</v>
      </c>
      <c r="E129" s="13">
        <f>VLOOKUP($A129,'2024_PAPI_Indicators'!$A$2:$BL$183,COLUMN('2024_PAPI_Indicators'!C128),0)</f>
        <v>2.387251377</v>
      </c>
      <c r="F129" s="13">
        <f>VLOOKUP($A129,'2024_PAPI_Indicators'!$A$2:$BL$183,COLUMN('2024_PAPI_Indicators'!D128),0)</f>
        <v>2.206959724</v>
      </c>
      <c r="G129" s="13">
        <f>VLOOKUP($A129,'2024_PAPI_Indicators'!$A$2:$BL$183,COLUMN('2024_PAPI_Indicators'!E128),0)</f>
        <v>2.170926094</v>
      </c>
      <c r="H129" s="13">
        <f>VLOOKUP($A129,'2024_PAPI_Indicators'!$A$2:$BL$183,COLUMN('2024_PAPI_Indicators'!F128),0)</f>
        <v>2.347040415</v>
      </c>
      <c r="I129" s="13">
        <f>VLOOKUP($A129,'2024_PAPI_Indicators'!$A$2:$BL$183,COLUMN('2024_PAPI_Indicators'!G128),0)</f>
        <v>2.312208176</v>
      </c>
      <c r="J129" s="13">
        <f>VLOOKUP($A129,'2024_PAPI_Indicators'!$A$2:$BL$183,COLUMN('2024_PAPI_Indicators'!H128),0)</f>
        <v>2.397056103</v>
      </c>
      <c r="K129" s="13">
        <f>VLOOKUP($A129,'2024_PAPI_Indicators'!$A$2:$BL$183,COLUMN('2024_PAPI_Indicators'!I128),0)</f>
        <v>2.31507349</v>
      </c>
      <c r="L129" s="13">
        <f>VLOOKUP($A129,'2024_PAPI_Indicators'!$A$2:$BL$183,COLUMN('2024_PAPI_Indicators'!J128),0)</f>
        <v>2.398952007</v>
      </c>
      <c r="M129" s="13">
        <f>VLOOKUP($A129,'2024_PAPI_Indicators'!$A$2:$BL$183,COLUMN('2024_PAPI_Indicators'!K128),0)</f>
        <v>2.209182024</v>
      </c>
      <c r="N129" s="13">
        <f>VLOOKUP($A129,'2024_PAPI_Indicators'!$A$2:$BL$183,COLUMN('2024_PAPI_Indicators'!L128),0)</f>
        <v>2.376719236</v>
      </c>
      <c r="O129" s="13">
        <f>VLOOKUP($A129,'2024_PAPI_Indicators'!$A$2:$BL$183,COLUMN('2024_PAPI_Indicators'!M128),0)</f>
        <v>2.417415857</v>
      </c>
      <c r="P129" s="13">
        <f>VLOOKUP($A129,'2024_PAPI_Indicators'!$A$2:$BL$183,COLUMN('2024_PAPI_Indicators'!N128),0)</f>
        <v>2.339211226</v>
      </c>
      <c r="Q129" s="13">
        <f>VLOOKUP($A129,'2024_PAPI_Indicators'!$A$2:$BL$183,COLUMN('2024_PAPI_Indicators'!O128),0)</f>
        <v>2.562139511</v>
      </c>
      <c r="R129" s="13">
        <f>VLOOKUP($A129,'2024_PAPI_Indicators'!$A$2:$BL$183,COLUMN('2024_PAPI_Indicators'!P128),0)</f>
        <v>2.248047352</v>
      </c>
      <c r="S129" s="13">
        <f>VLOOKUP($A129,'2024_PAPI_Indicators'!$A$2:$BL$183,COLUMN('2024_PAPI_Indicators'!Q128),0)</f>
        <v>2.296791315</v>
      </c>
      <c r="T129" s="14" t="str">
        <f>VLOOKUP($A129,'2024_PAPI_Indicators'!$A$2:$BL$183,COLUMN('2024_PAPI_Indicators'!R128),0)</f>
        <v/>
      </c>
      <c r="U129" s="13">
        <f>VLOOKUP($A129,'2024_PAPI_Indicators'!$A$2:$BL$183,COLUMN('2024_PAPI_Indicators'!S128),0)</f>
        <v>2.420807362</v>
      </c>
      <c r="V129" s="13">
        <f>VLOOKUP($A129,'2024_PAPI_Indicators'!$A$2:$BL$183,COLUMN('2024_PAPI_Indicators'!T128),0)</f>
        <v>2.331380844</v>
      </c>
      <c r="W129" s="13">
        <f>VLOOKUP($A129,'2024_PAPI_Indicators'!$A$2:$BL$183,COLUMN('2024_PAPI_Indicators'!U128),0)</f>
        <v>2.311342955</v>
      </c>
      <c r="X129" s="13">
        <f>VLOOKUP($A129,'2024_PAPI_Indicators'!$A$2:$BL$183,COLUMN('2024_PAPI_Indicators'!V128),0)</f>
        <v>2.366737604</v>
      </c>
      <c r="Y129" s="13">
        <f>VLOOKUP($A129,'2024_PAPI_Indicators'!$A$2:$BL$183,COLUMN('2024_PAPI_Indicators'!W128),0)</f>
        <v>2.358857632</v>
      </c>
      <c r="Z129" s="13">
        <f>VLOOKUP($A129,'2024_PAPI_Indicators'!$A$2:$BL$183,COLUMN('2024_PAPI_Indicators'!X128),0)</f>
        <v>2.317665815</v>
      </c>
      <c r="AA129" s="13">
        <f>VLOOKUP($A129,'2024_PAPI_Indicators'!$A$2:$BL$183,COLUMN('2024_PAPI_Indicators'!Y128),0)</f>
        <v>2.450474262</v>
      </c>
      <c r="AB129" s="13">
        <f>VLOOKUP($A129,'2024_PAPI_Indicators'!$A$2:$BL$183,COLUMN('2024_PAPI_Indicators'!Z128),0)</f>
        <v>2.487107754</v>
      </c>
      <c r="AC129" s="13">
        <f>VLOOKUP($A129,'2024_PAPI_Indicators'!$A$2:$BL$183,COLUMN('2024_PAPI_Indicators'!AA128),0)</f>
        <v>2.437353849</v>
      </c>
      <c r="AD129" s="13">
        <f>VLOOKUP($A129,'2024_PAPI_Indicators'!$A$2:$BL$183,COLUMN('2024_PAPI_Indicators'!AB128),0)</f>
        <v>2.297615051</v>
      </c>
      <c r="AE129" s="13">
        <f>VLOOKUP($A129,'2024_PAPI_Indicators'!$A$2:$BL$183,COLUMN('2024_PAPI_Indicators'!AC128),0)</f>
        <v>2.242025137</v>
      </c>
      <c r="AF129" s="13">
        <f>VLOOKUP($A129,'2024_PAPI_Indicators'!$A$2:$BL$183,COLUMN('2024_PAPI_Indicators'!AD128),0)</f>
        <v>2.315475464</v>
      </c>
      <c r="AG129" s="13">
        <f>VLOOKUP($A129,'2024_PAPI_Indicators'!$A$2:$BL$183,COLUMN('2024_PAPI_Indicators'!AE128),0)</f>
        <v>2.353191137</v>
      </c>
      <c r="AH129" s="13">
        <f>VLOOKUP($A129,'2024_PAPI_Indicators'!$A$2:$BL$183,COLUMN('2024_PAPI_Indicators'!AF128),0)</f>
        <v>2.448321581</v>
      </c>
      <c r="AI129" s="13">
        <f>VLOOKUP($A129,'2024_PAPI_Indicators'!$A$2:$BL$183,COLUMN('2024_PAPI_Indicators'!AG128),0)</f>
        <v>2.442153454</v>
      </c>
      <c r="AJ129" s="13">
        <f>VLOOKUP($A129,'2024_PAPI_Indicators'!$A$2:$BL$183,COLUMN('2024_PAPI_Indicators'!AH128),0)</f>
        <v>2.279918194</v>
      </c>
      <c r="AK129" s="13">
        <f>VLOOKUP($A129,'2024_PAPI_Indicators'!$A$2:$BL$183,COLUMN('2024_PAPI_Indicators'!AI128),0)</f>
        <v>2.343207121</v>
      </c>
      <c r="AL129" s="13">
        <f>VLOOKUP($A129,'2024_PAPI_Indicators'!$A$2:$BL$183,COLUMN('2024_PAPI_Indicators'!AJ128),0)</f>
        <v>2.390245199</v>
      </c>
      <c r="AM129" s="13">
        <f>VLOOKUP($A129,'2024_PAPI_Indicators'!$A$2:$BL$183,COLUMN('2024_PAPI_Indicators'!AK128),0)</f>
        <v>2.310509205</v>
      </c>
      <c r="AN129" s="13">
        <f>VLOOKUP($A129,'2024_PAPI_Indicators'!$A$2:$BL$183,COLUMN('2024_PAPI_Indicators'!AL128),0)</f>
        <v>2.33865571</v>
      </c>
      <c r="AO129" s="13">
        <f>VLOOKUP($A129,'2024_PAPI_Indicators'!$A$2:$BL$183,COLUMN('2024_PAPI_Indicators'!AM128),0)</f>
        <v>2.495594263</v>
      </c>
      <c r="AP129" s="13">
        <f>VLOOKUP($A129,'2024_PAPI_Indicators'!$A$2:$BL$183,COLUMN('2024_PAPI_Indicators'!AN128),0)</f>
        <v>2.3817451</v>
      </c>
      <c r="AQ129" s="13">
        <f>VLOOKUP($A129,'2024_PAPI_Indicators'!$A$2:$BL$183,COLUMN('2024_PAPI_Indicators'!AO128),0)</f>
        <v>2.261728525</v>
      </c>
      <c r="AR129" s="13">
        <f>VLOOKUP($A129,'2024_PAPI_Indicators'!$A$2:$BL$183,COLUMN('2024_PAPI_Indicators'!AP128),0)</f>
        <v>2.244152784</v>
      </c>
      <c r="AS129" s="13">
        <f>VLOOKUP($A129,'2024_PAPI_Indicators'!$A$2:$BL$183,COLUMN('2024_PAPI_Indicators'!AQ128),0)</f>
        <v>2.394184113</v>
      </c>
      <c r="AT129" s="13">
        <f>VLOOKUP($A129,'2024_PAPI_Indicators'!$A$2:$BL$183,COLUMN('2024_PAPI_Indicators'!AR128),0)</f>
        <v>2.169820309</v>
      </c>
      <c r="AU129" s="13">
        <f>VLOOKUP($A129,'2024_PAPI_Indicators'!$A$2:$BL$183,COLUMN('2024_PAPI_Indicators'!AS128),0)</f>
        <v>2.171509027</v>
      </c>
      <c r="AV129" s="13">
        <f>VLOOKUP($A129,'2024_PAPI_Indicators'!$A$2:$BL$183,COLUMN('2024_PAPI_Indicators'!AT128),0)</f>
        <v>2.269426107</v>
      </c>
      <c r="AW129" s="13">
        <f>VLOOKUP($A129,'2024_PAPI_Indicators'!$A$2:$BL$183,COLUMN('2024_PAPI_Indicators'!AU128),0)</f>
        <v>2.447570801</v>
      </c>
      <c r="AX129" s="13">
        <f>VLOOKUP($A129,'2024_PAPI_Indicators'!$A$2:$BL$183,COLUMN('2024_PAPI_Indicators'!AV128),0)</f>
        <v>2.403122187</v>
      </c>
      <c r="AY129" s="13">
        <f>VLOOKUP($A129,'2024_PAPI_Indicators'!$A$2:$BL$183,COLUMN('2024_PAPI_Indicators'!AW128),0)</f>
        <v>2.272711039</v>
      </c>
      <c r="AZ129" s="13">
        <f>VLOOKUP($A129,'2024_PAPI_Indicators'!$A$2:$BL$183,COLUMN('2024_PAPI_Indicators'!AX128),0)</f>
        <v>2.561606646</v>
      </c>
      <c r="BA129" s="13">
        <f>VLOOKUP($A129,'2024_PAPI_Indicators'!$A$2:$BL$183,COLUMN('2024_PAPI_Indicators'!AY128),0)</f>
        <v>2.309396505</v>
      </c>
      <c r="BB129" s="13">
        <f>VLOOKUP($A129,'2024_PAPI_Indicators'!$A$2:$BL$183,COLUMN('2024_PAPI_Indicators'!AZ128),0)</f>
        <v>2.268458128</v>
      </c>
      <c r="BC129" s="14" t="str">
        <f>VLOOKUP($A129,'2024_PAPI_Indicators'!$A$2:$BL$183,COLUMN('2024_PAPI_Indicators'!BA128),0)</f>
        <v/>
      </c>
      <c r="BD129" s="13">
        <f>VLOOKUP($A129,'2024_PAPI_Indicators'!$A$2:$BL$183,COLUMN('2024_PAPI_Indicators'!BB128),0)</f>
        <v>2.29548049</v>
      </c>
      <c r="BE129" s="13">
        <f>VLOOKUP($A129,'2024_PAPI_Indicators'!$A$2:$BL$183,COLUMN('2024_PAPI_Indicators'!BC128),0)</f>
        <v>2.242013931</v>
      </c>
      <c r="BF129" s="13">
        <f>VLOOKUP($A129,'2024_PAPI_Indicators'!$A$2:$BL$183,COLUMN('2024_PAPI_Indicators'!BD128),0)</f>
        <v>2.2026577</v>
      </c>
      <c r="BG129" s="13">
        <f>VLOOKUP($A129,'2024_PAPI_Indicators'!$A$2:$BL$183,COLUMN('2024_PAPI_Indicators'!BE128),0)</f>
        <v>2.380567789</v>
      </c>
      <c r="BH129" s="13">
        <f>VLOOKUP($A129,'2024_PAPI_Indicators'!$A$2:$BL$183,COLUMN('2024_PAPI_Indicators'!BF128),0)</f>
        <v>2.356710911</v>
      </c>
      <c r="BI129" s="13">
        <f>VLOOKUP($A129,'2024_PAPI_Indicators'!$A$2:$BL$183,COLUMN('2024_PAPI_Indicators'!BG128),0)</f>
        <v>2.131216049</v>
      </c>
      <c r="BJ129" s="13">
        <f>VLOOKUP($A129,'2024_PAPI_Indicators'!$A$2:$BL$183,COLUMN('2024_PAPI_Indicators'!BH128),0)</f>
        <v>2.287006855</v>
      </c>
      <c r="BK129" s="13">
        <f>VLOOKUP($A129,'2024_PAPI_Indicators'!$A$2:$BL$183,COLUMN('2024_PAPI_Indicators'!BI128),0)</f>
        <v>2.356566429</v>
      </c>
      <c r="BL129" s="13">
        <f>VLOOKUP($A129,'2024_PAPI_Indicators'!$A$2:$BL$183,COLUMN('2024_PAPI_Indicators'!BJ128),0)</f>
        <v>2.565978527</v>
      </c>
      <c r="BM129" s="13">
        <f>VLOOKUP($A129,'2024_PAPI_Indicators'!$A$2:$BL$183,COLUMN('2024_PAPI_Indicators'!BK128),0)</f>
        <v>2.449240685</v>
      </c>
      <c r="BN129" s="13">
        <f>VLOOKUP($A129,'2024_PAPI_Indicators'!$A$2:$BL$183,COLUMN('2024_PAPI_Indicators'!BL128),0)</f>
        <v>2.279903412</v>
      </c>
      <c r="BO129" s="11"/>
      <c r="BP129" s="11"/>
      <c r="BQ129" s="11"/>
      <c r="BR129" s="11"/>
      <c r="BS129" s="11"/>
    </row>
    <row r="130" ht="13.5" customHeight="1">
      <c r="A130" s="11" t="s">
        <v>333</v>
      </c>
      <c r="B130" s="11" t="s">
        <v>334</v>
      </c>
      <c r="C130" s="12" t="s">
        <v>83</v>
      </c>
      <c r="D130" s="24">
        <f>VLOOKUP($A130,'2024_PAPI_Indicators'!$A$2:$BL$183,COLUMN('2024_PAPI_Indicators'!B129),0)</f>
        <v>0.1242478937</v>
      </c>
      <c r="E130" s="24">
        <f>VLOOKUP($A130,'2024_PAPI_Indicators'!$A$2:$BL$183,COLUMN('2024_PAPI_Indicators'!C129),0)</f>
        <v>0.1153940558</v>
      </c>
      <c r="F130" s="24">
        <f>VLOOKUP($A130,'2024_PAPI_Indicators'!$A$2:$BL$183,COLUMN('2024_PAPI_Indicators'!D129),0)</f>
        <v>0.1669602245</v>
      </c>
      <c r="G130" s="24">
        <f>VLOOKUP($A130,'2024_PAPI_Indicators'!$A$2:$BL$183,COLUMN('2024_PAPI_Indicators'!E129),0)</f>
        <v>0.1181513518</v>
      </c>
      <c r="H130" s="24">
        <f>VLOOKUP($A130,'2024_PAPI_Indicators'!$A$2:$BL$183,COLUMN('2024_PAPI_Indicators'!F129),0)</f>
        <v>0.1192952991</v>
      </c>
      <c r="I130" s="24">
        <f>VLOOKUP($A130,'2024_PAPI_Indicators'!$A$2:$BL$183,COLUMN('2024_PAPI_Indicators'!G129),0)</f>
        <v>0.1550882012</v>
      </c>
      <c r="J130" s="24">
        <f>VLOOKUP($A130,'2024_PAPI_Indicators'!$A$2:$BL$183,COLUMN('2024_PAPI_Indicators'!H129),0)</f>
        <v>0.1568187177</v>
      </c>
      <c r="K130" s="24">
        <f>VLOOKUP($A130,'2024_PAPI_Indicators'!$A$2:$BL$183,COLUMN('2024_PAPI_Indicators'!I129),0)</f>
        <v>0.1404966265</v>
      </c>
      <c r="L130" s="24">
        <f>VLOOKUP($A130,'2024_PAPI_Indicators'!$A$2:$BL$183,COLUMN('2024_PAPI_Indicators'!J129),0)</f>
        <v>0.1490324736</v>
      </c>
      <c r="M130" s="24">
        <f>VLOOKUP($A130,'2024_PAPI_Indicators'!$A$2:$BL$183,COLUMN('2024_PAPI_Indicators'!K129),0)</f>
        <v>0.1526113302</v>
      </c>
      <c r="N130" s="24">
        <f>VLOOKUP($A130,'2024_PAPI_Indicators'!$A$2:$BL$183,COLUMN('2024_PAPI_Indicators'!L129),0)</f>
        <v>0.1482337415</v>
      </c>
      <c r="O130" s="24">
        <f>VLOOKUP($A130,'2024_PAPI_Indicators'!$A$2:$BL$183,COLUMN('2024_PAPI_Indicators'!M129),0)</f>
        <v>0.2477230132</v>
      </c>
      <c r="P130" s="24">
        <f>VLOOKUP($A130,'2024_PAPI_Indicators'!$A$2:$BL$183,COLUMN('2024_PAPI_Indicators'!N129),0)</f>
        <v>0.05876686051</v>
      </c>
      <c r="Q130" s="24">
        <f>VLOOKUP($A130,'2024_PAPI_Indicators'!$A$2:$BL$183,COLUMN('2024_PAPI_Indicators'!O129),0)</f>
        <v>0.1722863466</v>
      </c>
      <c r="R130" s="24">
        <f>VLOOKUP($A130,'2024_PAPI_Indicators'!$A$2:$BL$183,COLUMN('2024_PAPI_Indicators'!P129),0)</f>
        <v>0.1854805201</v>
      </c>
      <c r="S130" s="24">
        <f>VLOOKUP($A130,'2024_PAPI_Indicators'!$A$2:$BL$183,COLUMN('2024_PAPI_Indicators'!Q129),0)</f>
        <v>0.1381192207</v>
      </c>
      <c r="T130" s="25" t="str">
        <f>VLOOKUP($A130,'2024_PAPI_Indicators'!$A$2:$BL$183,COLUMN('2024_PAPI_Indicators'!R129),0)</f>
        <v/>
      </c>
      <c r="U130" s="24">
        <f>VLOOKUP($A130,'2024_PAPI_Indicators'!$A$2:$BL$183,COLUMN('2024_PAPI_Indicators'!S129),0)</f>
        <v>0.1019444019</v>
      </c>
      <c r="V130" s="24">
        <f>VLOOKUP($A130,'2024_PAPI_Indicators'!$A$2:$BL$183,COLUMN('2024_PAPI_Indicators'!T129),0)</f>
        <v>0.2354841232</v>
      </c>
      <c r="W130" s="24">
        <f>VLOOKUP($A130,'2024_PAPI_Indicators'!$A$2:$BL$183,COLUMN('2024_PAPI_Indicators'!U129),0)</f>
        <v>0.1616123468</v>
      </c>
      <c r="X130" s="24">
        <f>VLOOKUP($A130,'2024_PAPI_Indicators'!$A$2:$BL$183,COLUMN('2024_PAPI_Indicators'!V129),0)</f>
        <v>0.1455907226</v>
      </c>
      <c r="Y130" s="24">
        <f>VLOOKUP($A130,'2024_PAPI_Indicators'!$A$2:$BL$183,COLUMN('2024_PAPI_Indicators'!W129),0)</f>
        <v>0.2300363183</v>
      </c>
      <c r="Z130" s="24">
        <f>VLOOKUP($A130,'2024_PAPI_Indicators'!$A$2:$BL$183,COLUMN('2024_PAPI_Indicators'!X129),0)</f>
        <v>0.2406588197</v>
      </c>
      <c r="AA130" s="24">
        <f>VLOOKUP($A130,'2024_PAPI_Indicators'!$A$2:$BL$183,COLUMN('2024_PAPI_Indicators'!Y129),0)</f>
        <v>0.1654472351</v>
      </c>
      <c r="AB130" s="24">
        <f>VLOOKUP($A130,'2024_PAPI_Indicators'!$A$2:$BL$183,COLUMN('2024_PAPI_Indicators'!Z129),0)</f>
        <v>0.1950370818</v>
      </c>
      <c r="AC130" s="24">
        <f>VLOOKUP($A130,'2024_PAPI_Indicators'!$A$2:$BL$183,COLUMN('2024_PAPI_Indicators'!AA129),0)</f>
        <v>0.2129810303</v>
      </c>
      <c r="AD130" s="24">
        <f>VLOOKUP($A130,'2024_PAPI_Indicators'!$A$2:$BL$183,COLUMN('2024_PAPI_Indicators'!AB129),0)</f>
        <v>0.1761021167</v>
      </c>
      <c r="AE130" s="24">
        <f>VLOOKUP($A130,'2024_PAPI_Indicators'!$A$2:$BL$183,COLUMN('2024_PAPI_Indicators'!AC129),0)</f>
        <v>0.08694704622</v>
      </c>
      <c r="AF130" s="24">
        <f>VLOOKUP($A130,'2024_PAPI_Indicators'!$A$2:$BL$183,COLUMN('2024_PAPI_Indicators'!AD129),0)</f>
        <v>0.1980320364</v>
      </c>
      <c r="AG130" s="24">
        <f>VLOOKUP($A130,'2024_PAPI_Indicators'!$A$2:$BL$183,COLUMN('2024_PAPI_Indicators'!AE129),0)</f>
        <v>0.2329568863</v>
      </c>
      <c r="AH130" s="24">
        <f>VLOOKUP($A130,'2024_PAPI_Indicators'!$A$2:$BL$183,COLUMN('2024_PAPI_Indicators'!AF129),0)</f>
        <v>0.1822506189</v>
      </c>
      <c r="AI130" s="24">
        <f>VLOOKUP($A130,'2024_PAPI_Indicators'!$A$2:$BL$183,COLUMN('2024_PAPI_Indicators'!AG129),0)</f>
        <v>0.1345514059</v>
      </c>
      <c r="AJ130" s="24">
        <f>VLOOKUP($A130,'2024_PAPI_Indicators'!$A$2:$BL$183,COLUMN('2024_PAPI_Indicators'!AH129),0)</f>
        <v>0.140364483</v>
      </c>
      <c r="AK130" s="24">
        <f>VLOOKUP($A130,'2024_PAPI_Indicators'!$A$2:$BL$183,COLUMN('2024_PAPI_Indicators'!AI129),0)</f>
        <v>0.1471998692</v>
      </c>
      <c r="AL130" s="24">
        <f>VLOOKUP($A130,'2024_PAPI_Indicators'!$A$2:$BL$183,COLUMN('2024_PAPI_Indicators'!AJ129),0)</f>
        <v>0.1005755737</v>
      </c>
      <c r="AM130" s="24">
        <f>VLOOKUP($A130,'2024_PAPI_Indicators'!$A$2:$BL$183,COLUMN('2024_PAPI_Indicators'!AK129),0)</f>
        <v>0.09531532228</v>
      </c>
      <c r="AN130" s="24">
        <f>VLOOKUP($A130,'2024_PAPI_Indicators'!$A$2:$BL$183,COLUMN('2024_PAPI_Indicators'!AL129),0)</f>
        <v>0.07954037189</v>
      </c>
      <c r="AO130" s="24">
        <f>VLOOKUP($A130,'2024_PAPI_Indicators'!$A$2:$BL$183,COLUMN('2024_PAPI_Indicators'!AM129),0)</f>
        <v>0.1964131445</v>
      </c>
      <c r="AP130" s="24">
        <f>VLOOKUP($A130,'2024_PAPI_Indicators'!$A$2:$BL$183,COLUMN('2024_PAPI_Indicators'!AN129),0)</f>
        <v>0.06649839878</v>
      </c>
      <c r="AQ130" s="24">
        <f>VLOOKUP($A130,'2024_PAPI_Indicators'!$A$2:$BL$183,COLUMN('2024_PAPI_Indicators'!AO129),0)</f>
        <v>0.07877420634</v>
      </c>
      <c r="AR130" s="24">
        <f>VLOOKUP($A130,'2024_PAPI_Indicators'!$A$2:$BL$183,COLUMN('2024_PAPI_Indicators'!AP129),0)</f>
        <v>0.09685863554</v>
      </c>
      <c r="AS130" s="24">
        <f>VLOOKUP($A130,'2024_PAPI_Indicators'!$A$2:$BL$183,COLUMN('2024_PAPI_Indicators'!AQ129),0)</f>
        <v>0.1520945579</v>
      </c>
      <c r="AT130" s="24">
        <f>VLOOKUP($A130,'2024_PAPI_Indicators'!$A$2:$BL$183,COLUMN('2024_PAPI_Indicators'!AR129),0)</f>
        <v>0.1358373612</v>
      </c>
      <c r="AU130" s="24">
        <f>VLOOKUP($A130,'2024_PAPI_Indicators'!$A$2:$BL$183,COLUMN('2024_PAPI_Indicators'!AS129),0)</f>
        <v>0.06191428378</v>
      </c>
      <c r="AV130" s="24">
        <f>VLOOKUP($A130,'2024_PAPI_Indicators'!$A$2:$BL$183,COLUMN('2024_PAPI_Indicators'!AT129),0)</f>
        <v>0.1109195799</v>
      </c>
      <c r="AW130" s="24">
        <f>VLOOKUP($A130,'2024_PAPI_Indicators'!$A$2:$BL$183,COLUMN('2024_PAPI_Indicators'!AU129),0)</f>
        <v>0.11572209</v>
      </c>
      <c r="AX130" s="24">
        <f>VLOOKUP($A130,'2024_PAPI_Indicators'!$A$2:$BL$183,COLUMN('2024_PAPI_Indicators'!AV129),0)</f>
        <v>0.1300460249</v>
      </c>
      <c r="AY130" s="24">
        <f>VLOOKUP($A130,'2024_PAPI_Indicators'!$A$2:$BL$183,COLUMN('2024_PAPI_Indicators'!AW129),0)</f>
        <v>0.1244091541</v>
      </c>
      <c r="AZ130" s="24">
        <f>VLOOKUP($A130,'2024_PAPI_Indicators'!$A$2:$BL$183,COLUMN('2024_PAPI_Indicators'!AX129),0)</f>
        <v>0.1939762682</v>
      </c>
      <c r="BA130" s="24">
        <f>VLOOKUP($A130,'2024_PAPI_Indicators'!$A$2:$BL$183,COLUMN('2024_PAPI_Indicators'!AY129),0)</f>
        <v>0.1784363687</v>
      </c>
      <c r="BB130" s="24">
        <f>VLOOKUP($A130,'2024_PAPI_Indicators'!$A$2:$BL$183,COLUMN('2024_PAPI_Indicators'!AZ129),0)</f>
        <v>0.07163092494</v>
      </c>
      <c r="BC130" s="25" t="str">
        <f>VLOOKUP($A130,'2024_PAPI_Indicators'!$A$2:$BL$183,COLUMN('2024_PAPI_Indicators'!BA129),0)</f>
        <v/>
      </c>
      <c r="BD130" s="24">
        <f>VLOOKUP($A130,'2024_PAPI_Indicators'!$A$2:$BL$183,COLUMN('2024_PAPI_Indicators'!BB129),0)</f>
        <v>0.1700290293</v>
      </c>
      <c r="BE130" s="24">
        <f>VLOOKUP($A130,'2024_PAPI_Indicators'!$A$2:$BL$183,COLUMN('2024_PAPI_Indicators'!BC129),0)</f>
        <v>0.1146955341</v>
      </c>
      <c r="BF130" s="24">
        <f>VLOOKUP($A130,'2024_PAPI_Indicators'!$A$2:$BL$183,COLUMN('2024_PAPI_Indicators'!BD129),0)</f>
        <v>0.1832361817</v>
      </c>
      <c r="BG130" s="24">
        <f>VLOOKUP($A130,'2024_PAPI_Indicators'!$A$2:$BL$183,COLUMN('2024_PAPI_Indicators'!BE129),0)</f>
        <v>0.1125648394</v>
      </c>
      <c r="BH130" s="24">
        <f>VLOOKUP($A130,'2024_PAPI_Indicators'!$A$2:$BL$183,COLUMN('2024_PAPI_Indicators'!BF129),0)</f>
        <v>0.0973424688</v>
      </c>
      <c r="BI130" s="24">
        <f>VLOOKUP($A130,'2024_PAPI_Indicators'!$A$2:$BL$183,COLUMN('2024_PAPI_Indicators'!BG129),0)</f>
        <v>0.02004696801</v>
      </c>
      <c r="BJ130" s="24">
        <f>VLOOKUP($A130,'2024_PAPI_Indicators'!$A$2:$BL$183,COLUMN('2024_PAPI_Indicators'!BH129),0)</f>
        <v>0.1269352883</v>
      </c>
      <c r="BK130" s="24">
        <f>VLOOKUP($A130,'2024_PAPI_Indicators'!$A$2:$BL$183,COLUMN('2024_PAPI_Indicators'!BI129),0)</f>
        <v>0.18587403</v>
      </c>
      <c r="BL130" s="24">
        <f>VLOOKUP($A130,'2024_PAPI_Indicators'!$A$2:$BL$183,COLUMN('2024_PAPI_Indicators'!BJ129),0)</f>
        <v>0.1528277248</v>
      </c>
      <c r="BM130" s="24">
        <f>VLOOKUP($A130,'2024_PAPI_Indicators'!$A$2:$BL$183,COLUMN('2024_PAPI_Indicators'!BK129),0)</f>
        <v>0.1417048424</v>
      </c>
      <c r="BN130" s="24">
        <f>VLOOKUP($A130,'2024_PAPI_Indicators'!$A$2:$BL$183,COLUMN('2024_PAPI_Indicators'!BL129),0)</f>
        <v>0.132539168</v>
      </c>
      <c r="BO130" s="11"/>
      <c r="BP130" s="11"/>
      <c r="BQ130" s="11"/>
      <c r="BR130" s="11"/>
      <c r="BS130" s="11"/>
    </row>
    <row r="131" ht="13.5" customHeight="1">
      <c r="A131" s="34" t="s">
        <v>335</v>
      </c>
      <c r="B131" s="34" t="s">
        <v>336</v>
      </c>
      <c r="C131" s="35" t="s">
        <v>83</v>
      </c>
      <c r="D131" s="36">
        <f>VLOOKUP($A131,'2024_PAPI_Indicators'!$A$2:$BL$183,COLUMN('2024_PAPI_Indicators'!B130),0)</f>
        <v>7.991791725</v>
      </c>
      <c r="E131" s="36">
        <f>VLOOKUP($A131,'2024_PAPI_Indicators'!$A$2:$BL$183,COLUMN('2024_PAPI_Indicators'!C130),0)</f>
        <v>2.842181683</v>
      </c>
      <c r="F131" s="36">
        <f>VLOOKUP($A131,'2024_PAPI_Indicators'!$A$2:$BL$183,COLUMN('2024_PAPI_Indicators'!D130),0)</f>
        <v>8.591600418</v>
      </c>
      <c r="G131" s="36">
        <f>VLOOKUP($A131,'2024_PAPI_Indicators'!$A$2:$BL$183,COLUMN('2024_PAPI_Indicators'!E130),0)</f>
        <v>8.187695503</v>
      </c>
      <c r="H131" s="36">
        <f>VLOOKUP($A131,'2024_PAPI_Indicators'!$A$2:$BL$183,COLUMN('2024_PAPI_Indicators'!F130),0)</f>
        <v>3.614996433</v>
      </c>
      <c r="I131" s="36">
        <f>VLOOKUP($A131,'2024_PAPI_Indicators'!$A$2:$BL$183,COLUMN('2024_PAPI_Indicators'!G130),0)</f>
        <v>6.13672781</v>
      </c>
      <c r="J131" s="36">
        <f>VLOOKUP($A131,'2024_PAPI_Indicators'!$A$2:$BL$183,COLUMN('2024_PAPI_Indicators'!H130),0)</f>
        <v>11.15930939</v>
      </c>
      <c r="K131" s="36">
        <f>VLOOKUP($A131,'2024_PAPI_Indicators'!$A$2:$BL$183,COLUMN('2024_PAPI_Indicators'!I130),0)</f>
        <v>18.46949959</v>
      </c>
      <c r="L131" s="36">
        <f>VLOOKUP($A131,'2024_PAPI_Indicators'!$A$2:$BL$183,COLUMN('2024_PAPI_Indicators'!J130),0)</f>
        <v>4.578066349</v>
      </c>
      <c r="M131" s="36">
        <f>VLOOKUP($A131,'2024_PAPI_Indicators'!$A$2:$BL$183,COLUMN('2024_PAPI_Indicators'!K130),0)</f>
        <v>10.65120411</v>
      </c>
      <c r="N131" s="36">
        <f>VLOOKUP($A131,'2024_PAPI_Indicators'!$A$2:$BL$183,COLUMN('2024_PAPI_Indicators'!L130),0)</f>
        <v>3.316195488</v>
      </c>
      <c r="O131" s="36">
        <f>VLOOKUP($A131,'2024_PAPI_Indicators'!$A$2:$BL$183,COLUMN('2024_PAPI_Indicators'!M130),0)</f>
        <v>6.64449501</v>
      </c>
      <c r="P131" s="36">
        <f>VLOOKUP($A131,'2024_PAPI_Indicators'!$A$2:$BL$183,COLUMN('2024_PAPI_Indicators'!N130),0)</f>
        <v>3.315073252</v>
      </c>
      <c r="Q131" s="36">
        <f>VLOOKUP($A131,'2024_PAPI_Indicators'!$A$2:$BL$183,COLUMN('2024_PAPI_Indicators'!O130),0)</f>
        <v>1.138527751</v>
      </c>
      <c r="R131" s="36">
        <f>VLOOKUP($A131,'2024_PAPI_Indicators'!$A$2:$BL$183,COLUMN('2024_PAPI_Indicators'!P130),0)</f>
        <v>2.012125254</v>
      </c>
      <c r="S131" s="36">
        <f>VLOOKUP($A131,'2024_PAPI_Indicators'!$A$2:$BL$183,COLUMN('2024_PAPI_Indicators'!Q130),0)</f>
        <v>3.768616915</v>
      </c>
      <c r="T131" s="36" t="str">
        <f>VLOOKUP($A131,'2024_PAPI_Indicators'!$A$2:$BL$183,COLUMN('2024_PAPI_Indicators'!R130),0)</f>
        <v/>
      </c>
      <c r="U131" s="36">
        <f>VLOOKUP($A131,'2024_PAPI_Indicators'!$A$2:$BL$183,COLUMN('2024_PAPI_Indicators'!S130),0)</f>
        <v>11.91152477</v>
      </c>
      <c r="V131" s="36">
        <f>VLOOKUP($A131,'2024_PAPI_Indicators'!$A$2:$BL$183,COLUMN('2024_PAPI_Indicators'!T130),0)</f>
        <v>4.383152962</v>
      </c>
      <c r="W131" s="36">
        <f>VLOOKUP($A131,'2024_PAPI_Indicators'!$A$2:$BL$183,COLUMN('2024_PAPI_Indicators'!U130),0)</f>
        <v>8.641894341</v>
      </c>
      <c r="X131" s="36">
        <f>VLOOKUP($A131,'2024_PAPI_Indicators'!$A$2:$BL$183,COLUMN('2024_PAPI_Indicators'!V130),0)</f>
        <v>4.165966034</v>
      </c>
      <c r="Y131" s="36">
        <f>VLOOKUP($A131,'2024_PAPI_Indicators'!$A$2:$BL$183,COLUMN('2024_PAPI_Indicators'!W130),0)</f>
        <v>4.067036629</v>
      </c>
      <c r="Z131" s="36">
        <f>VLOOKUP($A131,'2024_PAPI_Indicators'!$A$2:$BL$183,COLUMN('2024_PAPI_Indicators'!X130),0)</f>
        <v>5.771636963</v>
      </c>
      <c r="AA131" s="36">
        <f>VLOOKUP($A131,'2024_PAPI_Indicators'!$A$2:$BL$183,COLUMN('2024_PAPI_Indicators'!Y130),0)</f>
        <v>1.964892983</v>
      </c>
      <c r="AB131" s="36">
        <f>VLOOKUP($A131,'2024_PAPI_Indicators'!$A$2:$BL$183,COLUMN('2024_PAPI_Indicators'!Z130),0)</f>
        <v>4.706216812</v>
      </c>
      <c r="AC131" s="36">
        <f>VLOOKUP($A131,'2024_PAPI_Indicators'!$A$2:$BL$183,COLUMN('2024_PAPI_Indicators'!AA130),0)</f>
        <v>1.854919672</v>
      </c>
      <c r="AD131" s="36">
        <f>VLOOKUP($A131,'2024_PAPI_Indicators'!$A$2:$BL$183,COLUMN('2024_PAPI_Indicators'!AB130),0)</f>
        <v>4.130953789</v>
      </c>
      <c r="AE131" s="36">
        <f>VLOOKUP($A131,'2024_PAPI_Indicators'!$A$2:$BL$183,COLUMN('2024_PAPI_Indicators'!AC130),0)</f>
        <v>2.554513693</v>
      </c>
      <c r="AF131" s="36">
        <f>VLOOKUP($A131,'2024_PAPI_Indicators'!$A$2:$BL$183,COLUMN('2024_PAPI_Indicators'!AD130),0)</f>
        <v>4.639153481</v>
      </c>
      <c r="AG131" s="36">
        <f>VLOOKUP($A131,'2024_PAPI_Indicators'!$A$2:$BL$183,COLUMN('2024_PAPI_Indicators'!AE130),0)</f>
        <v>4.748069286</v>
      </c>
      <c r="AH131" s="36">
        <f>VLOOKUP($A131,'2024_PAPI_Indicators'!$A$2:$BL$183,COLUMN('2024_PAPI_Indicators'!AF130),0)</f>
        <v>7.658331871</v>
      </c>
      <c r="AI131" s="36">
        <f>VLOOKUP($A131,'2024_PAPI_Indicators'!$A$2:$BL$183,COLUMN('2024_PAPI_Indicators'!AG130),0)</f>
        <v>4.161738396</v>
      </c>
      <c r="AJ131" s="36">
        <f>VLOOKUP($A131,'2024_PAPI_Indicators'!$A$2:$BL$183,COLUMN('2024_PAPI_Indicators'!AH130),0)</f>
        <v>4.251631737</v>
      </c>
      <c r="AK131" s="36">
        <f>VLOOKUP($A131,'2024_PAPI_Indicators'!$A$2:$BL$183,COLUMN('2024_PAPI_Indicators'!AI130),0)</f>
        <v>4.010658264</v>
      </c>
      <c r="AL131" s="36">
        <f>VLOOKUP($A131,'2024_PAPI_Indicators'!$A$2:$BL$183,COLUMN('2024_PAPI_Indicators'!AJ130),0)</f>
        <v>2.665468454</v>
      </c>
      <c r="AM131" s="36">
        <f>VLOOKUP($A131,'2024_PAPI_Indicators'!$A$2:$BL$183,COLUMN('2024_PAPI_Indicators'!AK130),0)</f>
        <v>4.305860043</v>
      </c>
      <c r="AN131" s="36">
        <f>VLOOKUP($A131,'2024_PAPI_Indicators'!$A$2:$BL$183,COLUMN('2024_PAPI_Indicators'!AL130),0)</f>
        <v>13.47714329</v>
      </c>
      <c r="AO131" s="36">
        <f>VLOOKUP($A131,'2024_PAPI_Indicators'!$A$2:$BL$183,COLUMN('2024_PAPI_Indicators'!AM130),0)</f>
        <v>8.433491707</v>
      </c>
      <c r="AP131" s="36">
        <f>VLOOKUP($A131,'2024_PAPI_Indicators'!$A$2:$BL$183,COLUMN('2024_PAPI_Indicators'!AN130),0)</f>
        <v>8.77277565</v>
      </c>
      <c r="AQ131" s="36">
        <f>VLOOKUP($A131,'2024_PAPI_Indicators'!$A$2:$BL$183,COLUMN('2024_PAPI_Indicators'!AO130),0)</f>
        <v>5.694736481</v>
      </c>
      <c r="AR131" s="36">
        <f>VLOOKUP($A131,'2024_PAPI_Indicators'!$A$2:$BL$183,COLUMN('2024_PAPI_Indicators'!AP130),0)</f>
        <v>6.781366348</v>
      </c>
      <c r="AS131" s="36">
        <f>VLOOKUP($A131,'2024_PAPI_Indicators'!$A$2:$BL$183,COLUMN('2024_PAPI_Indicators'!AQ130),0)</f>
        <v>4.908382893</v>
      </c>
      <c r="AT131" s="36">
        <f>VLOOKUP($A131,'2024_PAPI_Indicators'!$A$2:$BL$183,COLUMN('2024_PAPI_Indicators'!AR130),0)</f>
        <v>8.017926216</v>
      </c>
      <c r="AU131" s="36">
        <f>VLOOKUP($A131,'2024_PAPI_Indicators'!$A$2:$BL$183,COLUMN('2024_PAPI_Indicators'!AS130),0)</f>
        <v>9.371875763</v>
      </c>
      <c r="AV131" s="36">
        <f>VLOOKUP($A131,'2024_PAPI_Indicators'!$A$2:$BL$183,COLUMN('2024_PAPI_Indicators'!AT130),0)</f>
        <v>11.6408205</v>
      </c>
      <c r="AW131" s="36">
        <f>VLOOKUP($A131,'2024_PAPI_Indicators'!$A$2:$BL$183,COLUMN('2024_PAPI_Indicators'!AU130),0)</f>
        <v>4.771585464</v>
      </c>
      <c r="AX131" s="36">
        <f>VLOOKUP($A131,'2024_PAPI_Indicators'!$A$2:$BL$183,COLUMN('2024_PAPI_Indicators'!AV130),0)</f>
        <v>5.605271816</v>
      </c>
      <c r="AY131" s="36">
        <f>VLOOKUP($A131,'2024_PAPI_Indicators'!$A$2:$BL$183,COLUMN('2024_PAPI_Indicators'!AW130),0)</f>
        <v>11.22638321</v>
      </c>
      <c r="AZ131" s="36">
        <f>VLOOKUP($A131,'2024_PAPI_Indicators'!$A$2:$BL$183,COLUMN('2024_PAPI_Indicators'!AX130),0)</f>
        <v>8.419487953</v>
      </c>
      <c r="BA131" s="36">
        <f>VLOOKUP($A131,'2024_PAPI_Indicators'!$A$2:$BL$183,COLUMN('2024_PAPI_Indicators'!AY130),0)</f>
        <v>7.660527706</v>
      </c>
      <c r="BB131" s="36">
        <f>VLOOKUP($A131,'2024_PAPI_Indicators'!$A$2:$BL$183,COLUMN('2024_PAPI_Indicators'!AZ130),0)</f>
        <v>14.43752384</v>
      </c>
      <c r="BC131" s="36" t="str">
        <f>VLOOKUP($A131,'2024_PAPI_Indicators'!$A$2:$BL$183,COLUMN('2024_PAPI_Indicators'!BA130),0)</f>
        <v/>
      </c>
      <c r="BD131" s="36">
        <f>VLOOKUP($A131,'2024_PAPI_Indicators'!$A$2:$BL$183,COLUMN('2024_PAPI_Indicators'!BB130),0)</f>
        <v>3.509622097</v>
      </c>
      <c r="BE131" s="36">
        <f>VLOOKUP($A131,'2024_PAPI_Indicators'!$A$2:$BL$183,COLUMN('2024_PAPI_Indicators'!BC130),0)</f>
        <v>7.463692188</v>
      </c>
      <c r="BF131" s="36">
        <f>VLOOKUP($A131,'2024_PAPI_Indicators'!$A$2:$BL$183,COLUMN('2024_PAPI_Indicators'!BD130),0)</f>
        <v>9.904630661</v>
      </c>
      <c r="BG131" s="36">
        <f>VLOOKUP($A131,'2024_PAPI_Indicators'!$A$2:$BL$183,COLUMN('2024_PAPI_Indicators'!BE130),0)</f>
        <v>7.766434193</v>
      </c>
      <c r="BH131" s="36">
        <f>VLOOKUP($A131,'2024_PAPI_Indicators'!$A$2:$BL$183,COLUMN('2024_PAPI_Indicators'!BF130),0)</f>
        <v>6.372961044</v>
      </c>
      <c r="BI131" s="36">
        <f>VLOOKUP($A131,'2024_PAPI_Indicators'!$A$2:$BL$183,COLUMN('2024_PAPI_Indicators'!BG130),0)</f>
        <v>17.9605217</v>
      </c>
      <c r="BJ131" s="36">
        <f>VLOOKUP($A131,'2024_PAPI_Indicators'!$A$2:$BL$183,COLUMN('2024_PAPI_Indicators'!BH130),0)</f>
        <v>5.965031147</v>
      </c>
      <c r="BK131" s="36">
        <f>VLOOKUP($A131,'2024_PAPI_Indicators'!$A$2:$BL$183,COLUMN('2024_PAPI_Indicators'!BI130),0)</f>
        <v>11.31681156</v>
      </c>
      <c r="BL131" s="36">
        <f>VLOOKUP($A131,'2024_PAPI_Indicators'!$A$2:$BL$183,COLUMN('2024_PAPI_Indicators'!BJ130),0)</f>
        <v>2.809695005</v>
      </c>
      <c r="BM131" s="36">
        <f>VLOOKUP($A131,'2024_PAPI_Indicators'!$A$2:$BL$183,COLUMN('2024_PAPI_Indicators'!BK130),0)</f>
        <v>7.261462688</v>
      </c>
      <c r="BN131" s="36">
        <f>VLOOKUP($A131,'2024_PAPI_Indicators'!$A$2:$BL$183,COLUMN('2024_PAPI_Indicators'!BL130),0)</f>
        <v>10.25341415</v>
      </c>
      <c r="BO131" s="34"/>
      <c r="BP131" s="34"/>
      <c r="BQ131" s="34"/>
      <c r="BR131" s="34"/>
      <c r="BS131" s="34"/>
    </row>
    <row r="132" ht="13.5" customHeight="1">
      <c r="A132" s="11" t="s">
        <v>337</v>
      </c>
      <c r="B132" s="11" t="s">
        <v>338</v>
      </c>
      <c r="C132" s="12" t="s">
        <v>169</v>
      </c>
      <c r="D132" s="13">
        <f>VLOOKUP($A132,'2024_PAPI_Indicators'!$A$2:$BL$183,COLUMN('2024_PAPI_Indicators'!B131),0)</f>
        <v>2.352056026</v>
      </c>
      <c r="E132" s="13">
        <f>VLOOKUP($A132,'2024_PAPI_Indicators'!$A$2:$BL$183,COLUMN('2024_PAPI_Indicators'!C131),0)</f>
        <v>2.330221891</v>
      </c>
      <c r="F132" s="13">
        <f>VLOOKUP($A132,'2024_PAPI_Indicators'!$A$2:$BL$183,COLUMN('2024_PAPI_Indicators'!D131),0)</f>
        <v>2.377470732</v>
      </c>
      <c r="G132" s="13">
        <f>VLOOKUP($A132,'2024_PAPI_Indicators'!$A$2:$BL$183,COLUMN('2024_PAPI_Indicators'!E131),0)</f>
        <v>2.285144091</v>
      </c>
      <c r="H132" s="13">
        <f>VLOOKUP($A132,'2024_PAPI_Indicators'!$A$2:$BL$183,COLUMN('2024_PAPI_Indicators'!F131),0)</f>
        <v>2.398102283</v>
      </c>
      <c r="I132" s="13">
        <f>VLOOKUP($A132,'2024_PAPI_Indicators'!$A$2:$BL$183,COLUMN('2024_PAPI_Indicators'!G131),0)</f>
        <v>2.315412283</v>
      </c>
      <c r="J132" s="13">
        <f>VLOOKUP($A132,'2024_PAPI_Indicators'!$A$2:$BL$183,COLUMN('2024_PAPI_Indicators'!H131),0)</f>
        <v>2.36098814</v>
      </c>
      <c r="K132" s="13">
        <f>VLOOKUP($A132,'2024_PAPI_Indicators'!$A$2:$BL$183,COLUMN('2024_PAPI_Indicators'!I131),0)</f>
        <v>2.336713791</v>
      </c>
      <c r="L132" s="13">
        <f>VLOOKUP($A132,'2024_PAPI_Indicators'!$A$2:$BL$183,COLUMN('2024_PAPI_Indicators'!J131),0)</f>
        <v>2.402957201</v>
      </c>
      <c r="M132" s="13">
        <f>VLOOKUP($A132,'2024_PAPI_Indicators'!$A$2:$BL$183,COLUMN('2024_PAPI_Indicators'!K131),0)</f>
        <v>2.305687904</v>
      </c>
      <c r="N132" s="13">
        <f>VLOOKUP($A132,'2024_PAPI_Indicators'!$A$2:$BL$183,COLUMN('2024_PAPI_Indicators'!L131),0)</f>
        <v>2.476537466</v>
      </c>
      <c r="O132" s="13">
        <f>VLOOKUP($A132,'2024_PAPI_Indicators'!$A$2:$BL$183,COLUMN('2024_PAPI_Indicators'!M131),0)</f>
        <v>2.430381775</v>
      </c>
      <c r="P132" s="13">
        <f>VLOOKUP($A132,'2024_PAPI_Indicators'!$A$2:$BL$183,COLUMN('2024_PAPI_Indicators'!N131),0)</f>
        <v>2.304101229</v>
      </c>
      <c r="Q132" s="13">
        <f>VLOOKUP($A132,'2024_PAPI_Indicators'!$A$2:$BL$183,COLUMN('2024_PAPI_Indicators'!O131),0)</f>
        <v>2.584497213</v>
      </c>
      <c r="R132" s="13">
        <f>VLOOKUP($A132,'2024_PAPI_Indicators'!$A$2:$BL$183,COLUMN('2024_PAPI_Indicators'!P131),0)</f>
        <v>2.312453508</v>
      </c>
      <c r="S132" s="13">
        <f>VLOOKUP($A132,'2024_PAPI_Indicators'!$A$2:$BL$183,COLUMN('2024_PAPI_Indicators'!Q131),0)</f>
        <v>2.336933851</v>
      </c>
      <c r="T132" s="14" t="str">
        <f>VLOOKUP($A132,'2024_PAPI_Indicators'!$A$2:$BL$183,COLUMN('2024_PAPI_Indicators'!R131),0)</f>
        <v/>
      </c>
      <c r="U132" s="13">
        <f>VLOOKUP($A132,'2024_PAPI_Indicators'!$A$2:$BL$183,COLUMN('2024_PAPI_Indicators'!S131),0)</f>
        <v>2.446848154</v>
      </c>
      <c r="V132" s="13">
        <f>VLOOKUP($A132,'2024_PAPI_Indicators'!$A$2:$BL$183,COLUMN('2024_PAPI_Indicators'!T131),0)</f>
        <v>2.372822523</v>
      </c>
      <c r="W132" s="13">
        <f>VLOOKUP($A132,'2024_PAPI_Indicators'!$A$2:$BL$183,COLUMN('2024_PAPI_Indicators'!U131),0)</f>
        <v>2.330806255</v>
      </c>
      <c r="X132" s="13">
        <f>VLOOKUP($A132,'2024_PAPI_Indicators'!$A$2:$BL$183,COLUMN('2024_PAPI_Indicators'!V131),0)</f>
        <v>2.42984128</v>
      </c>
      <c r="Y132" s="13">
        <f>VLOOKUP($A132,'2024_PAPI_Indicators'!$A$2:$BL$183,COLUMN('2024_PAPI_Indicators'!W131),0)</f>
        <v>2.376411438</v>
      </c>
      <c r="Z132" s="13">
        <f>VLOOKUP($A132,'2024_PAPI_Indicators'!$A$2:$BL$183,COLUMN('2024_PAPI_Indicators'!X131),0)</f>
        <v>2.235839844</v>
      </c>
      <c r="AA132" s="13">
        <f>VLOOKUP($A132,'2024_PAPI_Indicators'!$A$2:$BL$183,COLUMN('2024_PAPI_Indicators'!Y131),0)</f>
        <v>2.474237919</v>
      </c>
      <c r="AB132" s="13">
        <f>VLOOKUP($A132,'2024_PAPI_Indicators'!$A$2:$BL$183,COLUMN('2024_PAPI_Indicators'!Z131),0)</f>
        <v>2.477124929</v>
      </c>
      <c r="AC132" s="13">
        <f>VLOOKUP($A132,'2024_PAPI_Indicators'!$A$2:$BL$183,COLUMN('2024_PAPI_Indicators'!AA131),0)</f>
        <v>2.384752035</v>
      </c>
      <c r="AD132" s="13">
        <f>VLOOKUP($A132,'2024_PAPI_Indicators'!$A$2:$BL$183,COLUMN('2024_PAPI_Indicators'!AB131),0)</f>
        <v>2.321959019</v>
      </c>
      <c r="AE132" s="13">
        <f>VLOOKUP($A132,'2024_PAPI_Indicators'!$A$2:$BL$183,COLUMN('2024_PAPI_Indicators'!AC131),0)</f>
        <v>2.330872297</v>
      </c>
      <c r="AF132" s="13">
        <f>VLOOKUP($A132,'2024_PAPI_Indicators'!$A$2:$BL$183,COLUMN('2024_PAPI_Indicators'!AD131),0)</f>
        <v>2.29747653</v>
      </c>
      <c r="AG132" s="13">
        <f>VLOOKUP($A132,'2024_PAPI_Indicators'!$A$2:$BL$183,COLUMN('2024_PAPI_Indicators'!AE131),0)</f>
        <v>2.407282114</v>
      </c>
      <c r="AH132" s="13">
        <f>VLOOKUP($A132,'2024_PAPI_Indicators'!$A$2:$BL$183,COLUMN('2024_PAPI_Indicators'!AF131),0)</f>
        <v>2.364365339</v>
      </c>
      <c r="AI132" s="13">
        <f>VLOOKUP($A132,'2024_PAPI_Indicators'!$A$2:$BL$183,COLUMN('2024_PAPI_Indicators'!AG131),0)</f>
        <v>2.500409603</v>
      </c>
      <c r="AJ132" s="13">
        <f>VLOOKUP($A132,'2024_PAPI_Indicators'!$A$2:$BL$183,COLUMN('2024_PAPI_Indicators'!AH131),0)</f>
        <v>2.403195858</v>
      </c>
      <c r="AK132" s="13">
        <f>VLOOKUP($A132,'2024_PAPI_Indicators'!$A$2:$BL$183,COLUMN('2024_PAPI_Indicators'!AI131),0)</f>
        <v>2.394087553</v>
      </c>
      <c r="AL132" s="13">
        <f>VLOOKUP($A132,'2024_PAPI_Indicators'!$A$2:$BL$183,COLUMN('2024_PAPI_Indicators'!AJ131),0)</f>
        <v>2.36886692</v>
      </c>
      <c r="AM132" s="13">
        <f>VLOOKUP($A132,'2024_PAPI_Indicators'!$A$2:$BL$183,COLUMN('2024_PAPI_Indicators'!AK131),0)</f>
        <v>2.299544334</v>
      </c>
      <c r="AN132" s="13">
        <f>VLOOKUP($A132,'2024_PAPI_Indicators'!$A$2:$BL$183,COLUMN('2024_PAPI_Indicators'!AL131),0)</f>
        <v>2.323402405</v>
      </c>
      <c r="AO132" s="13">
        <f>VLOOKUP($A132,'2024_PAPI_Indicators'!$A$2:$BL$183,COLUMN('2024_PAPI_Indicators'!AM131),0)</f>
        <v>2.460571051</v>
      </c>
      <c r="AP132" s="13">
        <f>VLOOKUP($A132,'2024_PAPI_Indicators'!$A$2:$BL$183,COLUMN('2024_PAPI_Indicators'!AN131),0)</f>
        <v>2.490680933</v>
      </c>
      <c r="AQ132" s="13">
        <f>VLOOKUP($A132,'2024_PAPI_Indicators'!$A$2:$BL$183,COLUMN('2024_PAPI_Indicators'!AO131),0)</f>
        <v>2.272746801</v>
      </c>
      <c r="AR132" s="13">
        <f>VLOOKUP($A132,'2024_PAPI_Indicators'!$A$2:$BL$183,COLUMN('2024_PAPI_Indicators'!AP131),0)</f>
        <v>2.25805974</v>
      </c>
      <c r="AS132" s="13">
        <f>VLOOKUP($A132,'2024_PAPI_Indicators'!$A$2:$BL$183,COLUMN('2024_PAPI_Indicators'!AQ131),0)</f>
        <v>2.396822214</v>
      </c>
      <c r="AT132" s="13">
        <f>VLOOKUP($A132,'2024_PAPI_Indicators'!$A$2:$BL$183,COLUMN('2024_PAPI_Indicators'!AR131),0)</f>
        <v>2.207186222</v>
      </c>
      <c r="AU132" s="13">
        <f>VLOOKUP($A132,'2024_PAPI_Indicators'!$A$2:$BL$183,COLUMN('2024_PAPI_Indicators'!AS131),0)</f>
        <v>2.240794897</v>
      </c>
      <c r="AV132" s="13">
        <f>VLOOKUP($A132,'2024_PAPI_Indicators'!$A$2:$BL$183,COLUMN('2024_PAPI_Indicators'!AT131),0)</f>
        <v>2.332607985</v>
      </c>
      <c r="AW132" s="13">
        <f>VLOOKUP($A132,'2024_PAPI_Indicators'!$A$2:$BL$183,COLUMN('2024_PAPI_Indicators'!AU131),0)</f>
        <v>2.482792377</v>
      </c>
      <c r="AX132" s="13">
        <f>VLOOKUP($A132,'2024_PAPI_Indicators'!$A$2:$BL$183,COLUMN('2024_PAPI_Indicators'!AV131),0)</f>
        <v>2.407741547</v>
      </c>
      <c r="AY132" s="13">
        <f>VLOOKUP($A132,'2024_PAPI_Indicators'!$A$2:$BL$183,COLUMN('2024_PAPI_Indicators'!AW131),0)</f>
        <v>2.310796738</v>
      </c>
      <c r="AZ132" s="13">
        <f>VLOOKUP($A132,'2024_PAPI_Indicators'!$A$2:$BL$183,COLUMN('2024_PAPI_Indicators'!AX131),0)</f>
        <v>2.494451761</v>
      </c>
      <c r="BA132" s="13">
        <f>VLOOKUP($A132,'2024_PAPI_Indicators'!$A$2:$BL$183,COLUMN('2024_PAPI_Indicators'!AY131),0)</f>
        <v>2.269351721</v>
      </c>
      <c r="BB132" s="13">
        <f>VLOOKUP($A132,'2024_PAPI_Indicators'!$A$2:$BL$183,COLUMN('2024_PAPI_Indicators'!AZ131),0)</f>
        <v>2.267418385</v>
      </c>
      <c r="BC132" s="14" t="str">
        <f>VLOOKUP($A132,'2024_PAPI_Indicators'!$A$2:$BL$183,COLUMN('2024_PAPI_Indicators'!BA131),0)</f>
        <v/>
      </c>
      <c r="BD132" s="13">
        <f>VLOOKUP($A132,'2024_PAPI_Indicators'!$A$2:$BL$183,COLUMN('2024_PAPI_Indicators'!BB131),0)</f>
        <v>2.247044086</v>
      </c>
      <c r="BE132" s="13">
        <f>VLOOKUP($A132,'2024_PAPI_Indicators'!$A$2:$BL$183,COLUMN('2024_PAPI_Indicators'!BC131),0)</f>
        <v>2.209256887</v>
      </c>
      <c r="BF132" s="13">
        <f>VLOOKUP($A132,'2024_PAPI_Indicators'!$A$2:$BL$183,COLUMN('2024_PAPI_Indicators'!BD131),0)</f>
        <v>2.19608593</v>
      </c>
      <c r="BG132" s="13">
        <f>VLOOKUP($A132,'2024_PAPI_Indicators'!$A$2:$BL$183,COLUMN('2024_PAPI_Indicators'!BE131),0)</f>
        <v>2.390431404</v>
      </c>
      <c r="BH132" s="13">
        <f>VLOOKUP($A132,'2024_PAPI_Indicators'!$A$2:$BL$183,COLUMN('2024_PAPI_Indicators'!BF131),0)</f>
        <v>2.317323208</v>
      </c>
      <c r="BI132" s="13">
        <f>VLOOKUP($A132,'2024_PAPI_Indicators'!$A$2:$BL$183,COLUMN('2024_PAPI_Indicators'!BG131),0)</f>
        <v>2.200222731</v>
      </c>
      <c r="BJ132" s="13">
        <f>VLOOKUP($A132,'2024_PAPI_Indicators'!$A$2:$BL$183,COLUMN('2024_PAPI_Indicators'!BH131),0)</f>
        <v>2.299657106</v>
      </c>
      <c r="BK132" s="13">
        <f>VLOOKUP($A132,'2024_PAPI_Indicators'!$A$2:$BL$183,COLUMN('2024_PAPI_Indicators'!BI131),0)</f>
        <v>2.383643389</v>
      </c>
      <c r="BL132" s="13">
        <f>VLOOKUP($A132,'2024_PAPI_Indicators'!$A$2:$BL$183,COLUMN('2024_PAPI_Indicators'!BJ131),0)</f>
        <v>2.582361221</v>
      </c>
      <c r="BM132" s="13">
        <f>VLOOKUP($A132,'2024_PAPI_Indicators'!$A$2:$BL$183,COLUMN('2024_PAPI_Indicators'!BK131),0)</f>
        <v>2.516840935</v>
      </c>
      <c r="BN132" s="13">
        <f>VLOOKUP($A132,'2024_PAPI_Indicators'!$A$2:$BL$183,COLUMN('2024_PAPI_Indicators'!BL131),0)</f>
        <v>2.338660955</v>
      </c>
      <c r="BO132" s="11"/>
      <c r="BP132" s="11"/>
      <c r="BQ132" s="11"/>
      <c r="BR132" s="11"/>
      <c r="BS132" s="11"/>
    </row>
    <row r="133" ht="13.5" customHeight="1">
      <c r="A133" s="11" t="s">
        <v>339</v>
      </c>
      <c r="B133" s="11" t="s">
        <v>340</v>
      </c>
      <c r="C133" s="12" t="s">
        <v>169</v>
      </c>
      <c r="D133" s="13">
        <f>VLOOKUP($A133,'2024_PAPI_Indicators'!$A$2:$BL$183,COLUMN('2024_PAPI_Indicators'!B132),0)</f>
        <v>2.160340786</v>
      </c>
      <c r="E133" s="13">
        <f>VLOOKUP($A133,'2024_PAPI_Indicators'!$A$2:$BL$183,COLUMN('2024_PAPI_Indicators'!C132),0)</f>
        <v>2.192579031</v>
      </c>
      <c r="F133" s="13">
        <f>VLOOKUP($A133,'2024_PAPI_Indicators'!$A$2:$BL$183,COLUMN('2024_PAPI_Indicators'!D132),0)</f>
        <v>2.019071102</v>
      </c>
      <c r="G133" s="13">
        <f>VLOOKUP($A133,'2024_PAPI_Indicators'!$A$2:$BL$183,COLUMN('2024_PAPI_Indicators'!E132),0)</f>
        <v>2.014836311</v>
      </c>
      <c r="H133" s="13">
        <f>VLOOKUP($A133,'2024_PAPI_Indicators'!$A$2:$BL$183,COLUMN('2024_PAPI_Indicators'!F132),0)</f>
        <v>2.228197336</v>
      </c>
      <c r="I133" s="13">
        <f>VLOOKUP($A133,'2024_PAPI_Indicators'!$A$2:$BL$183,COLUMN('2024_PAPI_Indicators'!G132),0)</f>
        <v>2.065140963</v>
      </c>
      <c r="J133" s="13">
        <f>VLOOKUP($A133,'2024_PAPI_Indicators'!$A$2:$BL$183,COLUMN('2024_PAPI_Indicators'!H132),0)</f>
        <v>1.965348601</v>
      </c>
      <c r="K133" s="13">
        <f>VLOOKUP($A133,'2024_PAPI_Indicators'!$A$2:$BL$183,COLUMN('2024_PAPI_Indicators'!I132),0)</f>
        <v>1.975927353</v>
      </c>
      <c r="L133" s="13">
        <f>VLOOKUP($A133,'2024_PAPI_Indicators'!$A$2:$BL$183,COLUMN('2024_PAPI_Indicators'!J132),0)</f>
        <v>2.139330149</v>
      </c>
      <c r="M133" s="13">
        <f>VLOOKUP($A133,'2024_PAPI_Indicators'!$A$2:$BL$183,COLUMN('2024_PAPI_Indicators'!K132),0)</f>
        <v>1.984498739</v>
      </c>
      <c r="N133" s="13">
        <f>VLOOKUP($A133,'2024_PAPI_Indicators'!$A$2:$BL$183,COLUMN('2024_PAPI_Indicators'!L132),0)</f>
        <v>2.283368587</v>
      </c>
      <c r="O133" s="13">
        <f>VLOOKUP($A133,'2024_PAPI_Indicators'!$A$2:$BL$183,COLUMN('2024_PAPI_Indicators'!M132),0)</f>
        <v>2.184536695</v>
      </c>
      <c r="P133" s="13">
        <f>VLOOKUP($A133,'2024_PAPI_Indicators'!$A$2:$BL$183,COLUMN('2024_PAPI_Indicators'!N132),0)</f>
        <v>2.158755302</v>
      </c>
      <c r="Q133" s="13">
        <f>VLOOKUP($A133,'2024_PAPI_Indicators'!$A$2:$BL$183,COLUMN('2024_PAPI_Indicators'!O132),0)</f>
        <v>2.418112278</v>
      </c>
      <c r="R133" s="13">
        <f>VLOOKUP($A133,'2024_PAPI_Indicators'!$A$2:$BL$183,COLUMN('2024_PAPI_Indicators'!P132),0)</f>
        <v>2.096835375</v>
      </c>
      <c r="S133" s="13">
        <f>VLOOKUP($A133,'2024_PAPI_Indicators'!$A$2:$BL$183,COLUMN('2024_PAPI_Indicators'!Q132),0)</f>
        <v>2.11269927</v>
      </c>
      <c r="T133" s="14" t="str">
        <f>VLOOKUP($A133,'2024_PAPI_Indicators'!$A$2:$BL$183,COLUMN('2024_PAPI_Indicators'!R132),0)</f>
        <v/>
      </c>
      <c r="U133" s="13">
        <f>VLOOKUP($A133,'2024_PAPI_Indicators'!$A$2:$BL$183,COLUMN('2024_PAPI_Indicators'!S132),0)</f>
        <v>2.29149127</v>
      </c>
      <c r="V133" s="13">
        <f>VLOOKUP($A133,'2024_PAPI_Indicators'!$A$2:$BL$183,COLUMN('2024_PAPI_Indicators'!T132),0)</f>
        <v>2.126416683</v>
      </c>
      <c r="W133" s="13">
        <f>VLOOKUP($A133,'2024_PAPI_Indicators'!$A$2:$BL$183,COLUMN('2024_PAPI_Indicators'!U132),0)</f>
        <v>2.160488367</v>
      </c>
      <c r="X133" s="13">
        <f>VLOOKUP($A133,'2024_PAPI_Indicators'!$A$2:$BL$183,COLUMN('2024_PAPI_Indicators'!V132),0)</f>
        <v>2.263743162</v>
      </c>
      <c r="Y133" s="13">
        <f>VLOOKUP($A133,'2024_PAPI_Indicators'!$A$2:$BL$183,COLUMN('2024_PAPI_Indicators'!W132),0)</f>
        <v>2.128519773</v>
      </c>
      <c r="Z133" s="13">
        <f>VLOOKUP($A133,'2024_PAPI_Indicators'!$A$2:$BL$183,COLUMN('2024_PAPI_Indicators'!X132),0)</f>
        <v>2.11724329</v>
      </c>
      <c r="AA133" s="13">
        <f>VLOOKUP($A133,'2024_PAPI_Indicators'!$A$2:$BL$183,COLUMN('2024_PAPI_Indicators'!Y132),0)</f>
        <v>2.264970541</v>
      </c>
      <c r="AB133" s="13">
        <f>VLOOKUP($A133,'2024_PAPI_Indicators'!$A$2:$BL$183,COLUMN('2024_PAPI_Indicators'!Z132),0)</f>
        <v>2.345286369</v>
      </c>
      <c r="AC133" s="13">
        <f>VLOOKUP($A133,'2024_PAPI_Indicators'!$A$2:$BL$183,COLUMN('2024_PAPI_Indicators'!AA132),0)</f>
        <v>2.253989935</v>
      </c>
      <c r="AD133" s="13">
        <f>VLOOKUP($A133,'2024_PAPI_Indicators'!$A$2:$BL$183,COLUMN('2024_PAPI_Indicators'!AB132),0)</f>
        <v>2.104876518</v>
      </c>
      <c r="AE133" s="13">
        <f>VLOOKUP($A133,'2024_PAPI_Indicators'!$A$2:$BL$183,COLUMN('2024_PAPI_Indicators'!AC132),0)</f>
        <v>2.08258605</v>
      </c>
      <c r="AF133" s="13">
        <f>VLOOKUP($A133,'2024_PAPI_Indicators'!$A$2:$BL$183,COLUMN('2024_PAPI_Indicators'!AD132),0)</f>
        <v>2.116856813</v>
      </c>
      <c r="AG133" s="13">
        <f>VLOOKUP($A133,'2024_PAPI_Indicators'!$A$2:$BL$183,COLUMN('2024_PAPI_Indicators'!AE132),0)</f>
        <v>2.161319256</v>
      </c>
      <c r="AH133" s="13">
        <f>VLOOKUP($A133,'2024_PAPI_Indicators'!$A$2:$BL$183,COLUMN('2024_PAPI_Indicators'!AF132),0)</f>
        <v>2.218078375</v>
      </c>
      <c r="AI133" s="13">
        <f>VLOOKUP($A133,'2024_PAPI_Indicators'!$A$2:$BL$183,COLUMN('2024_PAPI_Indicators'!AG132),0)</f>
        <v>2.294887304</v>
      </c>
      <c r="AJ133" s="13">
        <f>VLOOKUP($A133,'2024_PAPI_Indicators'!$A$2:$BL$183,COLUMN('2024_PAPI_Indicators'!AH132),0)</f>
        <v>2.086550713</v>
      </c>
      <c r="AK133" s="13">
        <f>VLOOKUP($A133,'2024_PAPI_Indicators'!$A$2:$BL$183,COLUMN('2024_PAPI_Indicators'!AI132),0)</f>
        <v>2.117738962</v>
      </c>
      <c r="AL133" s="13">
        <f>VLOOKUP($A133,'2024_PAPI_Indicators'!$A$2:$BL$183,COLUMN('2024_PAPI_Indicators'!AJ132),0)</f>
        <v>2.23212719</v>
      </c>
      <c r="AM133" s="13">
        <f>VLOOKUP($A133,'2024_PAPI_Indicators'!$A$2:$BL$183,COLUMN('2024_PAPI_Indicators'!AK132),0)</f>
        <v>2.141618729</v>
      </c>
      <c r="AN133" s="13">
        <f>VLOOKUP($A133,'2024_PAPI_Indicators'!$A$2:$BL$183,COLUMN('2024_PAPI_Indicators'!AL132),0)</f>
        <v>2.237878084</v>
      </c>
      <c r="AO133" s="13">
        <f>VLOOKUP($A133,'2024_PAPI_Indicators'!$A$2:$BL$183,COLUMN('2024_PAPI_Indicators'!AM132),0)</f>
        <v>2.233718634</v>
      </c>
      <c r="AP133" s="13">
        <f>VLOOKUP($A133,'2024_PAPI_Indicators'!$A$2:$BL$183,COLUMN('2024_PAPI_Indicators'!AN132),0)</f>
        <v>2.16592741</v>
      </c>
      <c r="AQ133" s="13">
        <f>VLOOKUP($A133,'2024_PAPI_Indicators'!$A$2:$BL$183,COLUMN('2024_PAPI_Indicators'!AO132),0)</f>
        <v>1.975618243</v>
      </c>
      <c r="AR133" s="13">
        <f>VLOOKUP($A133,'2024_PAPI_Indicators'!$A$2:$BL$183,COLUMN('2024_PAPI_Indicators'!AP132),0)</f>
        <v>2.071185589</v>
      </c>
      <c r="AS133" s="13">
        <f>VLOOKUP($A133,'2024_PAPI_Indicators'!$A$2:$BL$183,COLUMN('2024_PAPI_Indicators'!AQ132),0)</f>
        <v>2.211052895</v>
      </c>
      <c r="AT133" s="13">
        <f>VLOOKUP($A133,'2024_PAPI_Indicators'!$A$2:$BL$183,COLUMN('2024_PAPI_Indicators'!AR132),0)</f>
        <v>1.938496113</v>
      </c>
      <c r="AU133" s="13">
        <f>VLOOKUP($A133,'2024_PAPI_Indicators'!$A$2:$BL$183,COLUMN('2024_PAPI_Indicators'!AS132),0)</f>
        <v>1.914403319</v>
      </c>
      <c r="AV133" s="13">
        <f>VLOOKUP($A133,'2024_PAPI_Indicators'!$A$2:$BL$183,COLUMN('2024_PAPI_Indicators'!AT132),0)</f>
        <v>2.080929279</v>
      </c>
      <c r="AW133" s="13">
        <f>VLOOKUP($A133,'2024_PAPI_Indicators'!$A$2:$BL$183,COLUMN('2024_PAPI_Indicators'!AU132),0)</f>
        <v>2.300528765</v>
      </c>
      <c r="AX133" s="13">
        <f>VLOOKUP($A133,'2024_PAPI_Indicators'!$A$2:$BL$183,COLUMN('2024_PAPI_Indicators'!AV132),0)</f>
        <v>2.198386908</v>
      </c>
      <c r="AY133" s="13">
        <f>VLOOKUP($A133,'2024_PAPI_Indicators'!$A$2:$BL$183,COLUMN('2024_PAPI_Indicators'!AW132),0)</f>
        <v>1.981851816</v>
      </c>
      <c r="AZ133" s="13">
        <f>VLOOKUP($A133,'2024_PAPI_Indicators'!$A$2:$BL$183,COLUMN('2024_PAPI_Indicators'!AX132),0)</f>
        <v>2.242848396</v>
      </c>
      <c r="BA133" s="13">
        <f>VLOOKUP($A133,'2024_PAPI_Indicators'!$A$2:$BL$183,COLUMN('2024_PAPI_Indicators'!AY132),0)</f>
        <v>2.032820225</v>
      </c>
      <c r="BB133" s="13">
        <f>VLOOKUP($A133,'2024_PAPI_Indicators'!$A$2:$BL$183,COLUMN('2024_PAPI_Indicators'!AZ132),0)</f>
        <v>2.014030695</v>
      </c>
      <c r="BC133" s="14" t="str">
        <f>VLOOKUP($A133,'2024_PAPI_Indicators'!$A$2:$BL$183,COLUMN('2024_PAPI_Indicators'!BA132),0)</f>
        <v/>
      </c>
      <c r="BD133" s="13">
        <f>VLOOKUP($A133,'2024_PAPI_Indicators'!$A$2:$BL$183,COLUMN('2024_PAPI_Indicators'!BB132),0)</f>
        <v>1.940505385</v>
      </c>
      <c r="BE133" s="13">
        <f>VLOOKUP($A133,'2024_PAPI_Indicators'!$A$2:$BL$183,COLUMN('2024_PAPI_Indicators'!BC132),0)</f>
        <v>1.98101759</v>
      </c>
      <c r="BF133" s="13">
        <f>VLOOKUP($A133,'2024_PAPI_Indicators'!$A$2:$BL$183,COLUMN('2024_PAPI_Indicators'!BD132),0)</f>
        <v>1.945834637</v>
      </c>
      <c r="BG133" s="13">
        <f>VLOOKUP($A133,'2024_PAPI_Indicators'!$A$2:$BL$183,COLUMN('2024_PAPI_Indicators'!BE132),0)</f>
        <v>2.137098074</v>
      </c>
      <c r="BH133" s="13">
        <f>VLOOKUP($A133,'2024_PAPI_Indicators'!$A$2:$BL$183,COLUMN('2024_PAPI_Indicators'!BF132),0)</f>
        <v>2.096624136</v>
      </c>
      <c r="BI133" s="13">
        <f>VLOOKUP($A133,'2024_PAPI_Indicators'!$A$2:$BL$183,COLUMN('2024_PAPI_Indicators'!BG132),0)</f>
        <v>1.9700104</v>
      </c>
      <c r="BJ133" s="13">
        <f>VLOOKUP($A133,'2024_PAPI_Indicators'!$A$2:$BL$183,COLUMN('2024_PAPI_Indicators'!BH132),0)</f>
        <v>2.021679878</v>
      </c>
      <c r="BK133" s="13">
        <f>VLOOKUP($A133,'2024_PAPI_Indicators'!$A$2:$BL$183,COLUMN('2024_PAPI_Indicators'!BI132),0)</f>
        <v>2.032356262</v>
      </c>
      <c r="BL133" s="13">
        <f>VLOOKUP($A133,'2024_PAPI_Indicators'!$A$2:$BL$183,COLUMN('2024_PAPI_Indicators'!BJ132),0)</f>
        <v>2.239050865</v>
      </c>
      <c r="BM133" s="13">
        <f>VLOOKUP($A133,'2024_PAPI_Indicators'!$A$2:$BL$183,COLUMN('2024_PAPI_Indicators'!BK132),0)</f>
        <v>2.225045204</v>
      </c>
      <c r="BN133" s="13">
        <f>VLOOKUP($A133,'2024_PAPI_Indicators'!$A$2:$BL$183,COLUMN('2024_PAPI_Indicators'!BL132),0)</f>
        <v>1.987218857</v>
      </c>
      <c r="BO133" s="11"/>
      <c r="BP133" s="11"/>
      <c r="BQ133" s="11"/>
      <c r="BR133" s="11"/>
      <c r="BS133" s="11"/>
    </row>
    <row r="134" ht="13.5" customHeight="1">
      <c r="A134" s="15" t="s">
        <v>341</v>
      </c>
      <c r="B134" s="16" t="s">
        <v>342</v>
      </c>
      <c r="C134" s="17" t="s">
        <v>77</v>
      </c>
      <c r="D134" s="18">
        <f>VLOOKUP($A134,'2024_PAPI_Indicators'!$A$2:$BL$183,COLUMN('2024_PAPI_Indicators'!B133),0)</f>
        <v>2.872573614</v>
      </c>
      <c r="E134" s="18">
        <f>VLOOKUP($A134,'2024_PAPI_Indicators'!$A$2:$BL$183,COLUMN('2024_PAPI_Indicators'!C133),0)</f>
        <v>4.040717602</v>
      </c>
      <c r="F134" s="18">
        <f>VLOOKUP($A134,'2024_PAPI_Indicators'!$A$2:$BL$183,COLUMN('2024_PAPI_Indicators'!D133),0)</f>
        <v>3.789169312</v>
      </c>
      <c r="G134" s="18">
        <f>VLOOKUP($A134,'2024_PAPI_Indicators'!$A$2:$BL$183,COLUMN('2024_PAPI_Indicators'!E133),0)</f>
        <v>3.682682514</v>
      </c>
      <c r="H134" s="18">
        <f>VLOOKUP($A134,'2024_PAPI_Indicators'!$A$2:$BL$183,COLUMN('2024_PAPI_Indicators'!F133),0)</f>
        <v>3.425579071</v>
      </c>
      <c r="I134" s="18">
        <f>VLOOKUP($A134,'2024_PAPI_Indicators'!$A$2:$BL$183,COLUMN('2024_PAPI_Indicators'!G133),0)</f>
        <v>3.403791428</v>
      </c>
      <c r="J134" s="18">
        <f>VLOOKUP($A134,'2024_PAPI_Indicators'!$A$2:$BL$183,COLUMN('2024_PAPI_Indicators'!H133),0)</f>
        <v>3.892336369</v>
      </c>
      <c r="K134" s="18">
        <f>VLOOKUP($A134,'2024_PAPI_Indicators'!$A$2:$BL$183,COLUMN('2024_PAPI_Indicators'!I133),0)</f>
        <v>3.681637526</v>
      </c>
      <c r="L134" s="18">
        <f>VLOOKUP($A134,'2024_PAPI_Indicators'!$A$2:$BL$183,COLUMN('2024_PAPI_Indicators'!J133),0)</f>
        <v>3.81441474</v>
      </c>
      <c r="M134" s="18">
        <f>VLOOKUP($A134,'2024_PAPI_Indicators'!$A$2:$BL$183,COLUMN('2024_PAPI_Indicators'!K133),0)</f>
        <v>3.539839983</v>
      </c>
      <c r="N134" s="18">
        <f>VLOOKUP($A134,'2024_PAPI_Indicators'!$A$2:$BL$183,COLUMN('2024_PAPI_Indicators'!L133),0)</f>
        <v>4.04861021</v>
      </c>
      <c r="O134" s="18">
        <f>VLOOKUP($A134,'2024_PAPI_Indicators'!$A$2:$BL$183,COLUMN('2024_PAPI_Indicators'!M133),0)</f>
        <v>3.353753567</v>
      </c>
      <c r="P134" s="18">
        <f>VLOOKUP($A134,'2024_PAPI_Indicators'!$A$2:$BL$183,COLUMN('2024_PAPI_Indicators'!N133),0)</f>
        <v>3.607573509</v>
      </c>
      <c r="Q134" s="18">
        <f>VLOOKUP($A134,'2024_PAPI_Indicators'!$A$2:$BL$183,COLUMN('2024_PAPI_Indicators'!O133),0)</f>
        <v>4.033169746</v>
      </c>
      <c r="R134" s="18">
        <f>VLOOKUP($A134,'2024_PAPI_Indicators'!$A$2:$BL$183,COLUMN('2024_PAPI_Indicators'!P133),0)</f>
        <v>3.191572666</v>
      </c>
      <c r="S134" s="18">
        <f>VLOOKUP($A134,'2024_PAPI_Indicators'!$A$2:$BL$183,COLUMN('2024_PAPI_Indicators'!Q133),0)</f>
        <v>3.337703466</v>
      </c>
      <c r="T134" s="10" t="str">
        <f>VLOOKUP($A134,'2024_PAPI_Indicators'!$A$2:$BL$183,COLUMN('2024_PAPI_Indicators'!R133),0)</f>
        <v/>
      </c>
      <c r="U134" s="18">
        <f>VLOOKUP($A134,'2024_PAPI_Indicators'!$A$2:$BL$183,COLUMN('2024_PAPI_Indicators'!S133),0)</f>
        <v>3.430663586</v>
      </c>
      <c r="V134" s="18">
        <f>VLOOKUP($A134,'2024_PAPI_Indicators'!$A$2:$BL$183,COLUMN('2024_PAPI_Indicators'!T133),0)</f>
        <v>3.170960426</v>
      </c>
      <c r="W134" s="18">
        <f>VLOOKUP($A134,'2024_PAPI_Indicators'!$A$2:$BL$183,COLUMN('2024_PAPI_Indicators'!U133),0)</f>
        <v>3.313049316</v>
      </c>
      <c r="X134" s="18">
        <f>VLOOKUP($A134,'2024_PAPI_Indicators'!$A$2:$BL$183,COLUMN('2024_PAPI_Indicators'!V133),0)</f>
        <v>3.584681988</v>
      </c>
      <c r="Y134" s="18">
        <f>VLOOKUP($A134,'2024_PAPI_Indicators'!$A$2:$BL$183,COLUMN('2024_PAPI_Indicators'!W133),0)</f>
        <v>3.46466589</v>
      </c>
      <c r="Z134" s="18">
        <f>VLOOKUP($A134,'2024_PAPI_Indicators'!$A$2:$BL$183,COLUMN('2024_PAPI_Indicators'!X133),0)</f>
        <v>3.309880495</v>
      </c>
      <c r="AA134" s="18">
        <f>VLOOKUP($A134,'2024_PAPI_Indicators'!$A$2:$BL$183,COLUMN('2024_PAPI_Indicators'!Y133),0)</f>
        <v>3.567728758</v>
      </c>
      <c r="AB134" s="18">
        <f>VLOOKUP($A134,'2024_PAPI_Indicators'!$A$2:$BL$183,COLUMN('2024_PAPI_Indicators'!Z133),0)</f>
        <v>3.694528341</v>
      </c>
      <c r="AC134" s="18">
        <f>VLOOKUP($A134,'2024_PAPI_Indicators'!$A$2:$BL$183,COLUMN('2024_PAPI_Indicators'!AA133),0)</f>
        <v>3.93990612</v>
      </c>
      <c r="AD134" s="18">
        <f>VLOOKUP($A134,'2024_PAPI_Indicators'!$A$2:$BL$183,COLUMN('2024_PAPI_Indicators'!AB133),0)</f>
        <v>3.792156458</v>
      </c>
      <c r="AE134" s="18">
        <f>VLOOKUP($A134,'2024_PAPI_Indicators'!$A$2:$BL$183,COLUMN('2024_PAPI_Indicators'!AC133),0)</f>
        <v>3.723242283</v>
      </c>
      <c r="AF134" s="18">
        <f>VLOOKUP($A134,'2024_PAPI_Indicators'!$A$2:$BL$183,COLUMN('2024_PAPI_Indicators'!AD133),0)</f>
        <v>3.493624687</v>
      </c>
      <c r="AG134" s="18">
        <f>VLOOKUP($A134,'2024_PAPI_Indicators'!$A$2:$BL$183,COLUMN('2024_PAPI_Indicators'!AE133),0)</f>
        <v>3.691161156</v>
      </c>
      <c r="AH134" s="18">
        <f>VLOOKUP($A134,'2024_PAPI_Indicators'!$A$2:$BL$183,COLUMN('2024_PAPI_Indicators'!AF133),0)</f>
        <v>4.038477421</v>
      </c>
      <c r="AI134" s="18">
        <f>VLOOKUP($A134,'2024_PAPI_Indicators'!$A$2:$BL$183,COLUMN('2024_PAPI_Indicators'!AG133),0)</f>
        <v>3.090878963</v>
      </c>
      <c r="AJ134" s="18">
        <f>VLOOKUP($A134,'2024_PAPI_Indicators'!$A$2:$BL$183,COLUMN('2024_PAPI_Indicators'!AH133),0)</f>
        <v>3.677966118</v>
      </c>
      <c r="AK134" s="18">
        <f>VLOOKUP($A134,'2024_PAPI_Indicators'!$A$2:$BL$183,COLUMN('2024_PAPI_Indicators'!AI133),0)</f>
        <v>3.734080315</v>
      </c>
      <c r="AL134" s="18">
        <f>VLOOKUP($A134,'2024_PAPI_Indicators'!$A$2:$BL$183,COLUMN('2024_PAPI_Indicators'!AJ133),0)</f>
        <v>3.772616863</v>
      </c>
      <c r="AM134" s="18">
        <f>VLOOKUP($A134,'2024_PAPI_Indicators'!$A$2:$BL$183,COLUMN('2024_PAPI_Indicators'!AK133),0)</f>
        <v>3.528229475</v>
      </c>
      <c r="AN134" s="18">
        <f>VLOOKUP($A134,'2024_PAPI_Indicators'!$A$2:$BL$183,COLUMN('2024_PAPI_Indicators'!AL133),0)</f>
        <v>3.791161299</v>
      </c>
      <c r="AO134" s="18">
        <f>VLOOKUP($A134,'2024_PAPI_Indicators'!$A$2:$BL$183,COLUMN('2024_PAPI_Indicators'!AM133),0)</f>
        <v>3.928527832</v>
      </c>
      <c r="AP134" s="18">
        <f>VLOOKUP($A134,'2024_PAPI_Indicators'!$A$2:$BL$183,COLUMN('2024_PAPI_Indicators'!AN133),0)</f>
        <v>3.822193146</v>
      </c>
      <c r="AQ134" s="18">
        <f>VLOOKUP($A134,'2024_PAPI_Indicators'!$A$2:$BL$183,COLUMN('2024_PAPI_Indicators'!AO133),0)</f>
        <v>3.287828207</v>
      </c>
      <c r="AR134" s="18">
        <f>VLOOKUP($A134,'2024_PAPI_Indicators'!$A$2:$BL$183,COLUMN('2024_PAPI_Indicators'!AP133),0)</f>
        <v>3.506392956</v>
      </c>
      <c r="AS134" s="18">
        <f>VLOOKUP($A134,'2024_PAPI_Indicators'!$A$2:$BL$183,COLUMN('2024_PAPI_Indicators'!AQ133),0)</f>
        <v>3.404302359</v>
      </c>
      <c r="AT134" s="18">
        <f>VLOOKUP($A134,'2024_PAPI_Indicators'!$A$2:$BL$183,COLUMN('2024_PAPI_Indicators'!AR133),0)</f>
        <v>3.312904358</v>
      </c>
      <c r="AU134" s="18">
        <f>VLOOKUP($A134,'2024_PAPI_Indicators'!$A$2:$BL$183,COLUMN('2024_PAPI_Indicators'!AS133),0)</f>
        <v>3.192306757</v>
      </c>
      <c r="AV134" s="18">
        <f>VLOOKUP($A134,'2024_PAPI_Indicators'!$A$2:$BL$183,COLUMN('2024_PAPI_Indicators'!AT133),0)</f>
        <v>3.316111326</v>
      </c>
      <c r="AW134" s="18">
        <f>VLOOKUP($A134,'2024_PAPI_Indicators'!$A$2:$BL$183,COLUMN('2024_PAPI_Indicators'!AU133),0)</f>
        <v>3.927757502</v>
      </c>
      <c r="AX134" s="18">
        <f>VLOOKUP($A134,'2024_PAPI_Indicators'!$A$2:$BL$183,COLUMN('2024_PAPI_Indicators'!AV133),0)</f>
        <v>3.523310423</v>
      </c>
      <c r="AY134" s="18">
        <f>VLOOKUP($A134,'2024_PAPI_Indicators'!$A$2:$BL$183,COLUMN('2024_PAPI_Indicators'!AW133),0)</f>
        <v>3.219376087</v>
      </c>
      <c r="AZ134" s="18">
        <f>VLOOKUP($A134,'2024_PAPI_Indicators'!$A$2:$BL$183,COLUMN('2024_PAPI_Indicators'!AX133),0)</f>
        <v>3.823251963</v>
      </c>
      <c r="BA134" s="18">
        <f>VLOOKUP($A134,'2024_PAPI_Indicators'!$A$2:$BL$183,COLUMN('2024_PAPI_Indicators'!AY133),0)</f>
        <v>3.169225931</v>
      </c>
      <c r="BB134" s="18">
        <f>VLOOKUP($A134,'2024_PAPI_Indicators'!$A$2:$BL$183,COLUMN('2024_PAPI_Indicators'!AZ133),0)</f>
        <v>3.619957209</v>
      </c>
      <c r="BC134" s="10" t="str">
        <f>VLOOKUP($A134,'2024_PAPI_Indicators'!$A$2:$BL$183,COLUMN('2024_PAPI_Indicators'!BA133),0)</f>
        <v/>
      </c>
      <c r="BD134" s="18">
        <f>VLOOKUP($A134,'2024_PAPI_Indicators'!$A$2:$BL$183,COLUMN('2024_PAPI_Indicators'!BB133),0)</f>
        <v>3.712591171</v>
      </c>
      <c r="BE134" s="18">
        <f>VLOOKUP($A134,'2024_PAPI_Indicators'!$A$2:$BL$183,COLUMN('2024_PAPI_Indicators'!BC133),0)</f>
        <v>3.580071926</v>
      </c>
      <c r="BF134" s="18">
        <f>VLOOKUP($A134,'2024_PAPI_Indicators'!$A$2:$BL$183,COLUMN('2024_PAPI_Indicators'!BD133),0)</f>
        <v>4.219538689</v>
      </c>
      <c r="BG134" s="18">
        <f>VLOOKUP($A134,'2024_PAPI_Indicators'!$A$2:$BL$183,COLUMN('2024_PAPI_Indicators'!BE133),0)</f>
        <v>4.412208557</v>
      </c>
      <c r="BH134" s="18">
        <f>VLOOKUP($A134,'2024_PAPI_Indicators'!$A$2:$BL$183,COLUMN('2024_PAPI_Indicators'!BF133),0)</f>
        <v>4.293969631</v>
      </c>
      <c r="BI134" s="18">
        <f>VLOOKUP($A134,'2024_PAPI_Indicators'!$A$2:$BL$183,COLUMN('2024_PAPI_Indicators'!BG133),0)</f>
        <v>3.460434675</v>
      </c>
      <c r="BJ134" s="18">
        <f>VLOOKUP($A134,'2024_PAPI_Indicators'!$A$2:$BL$183,COLUMN('2024_PAPI_Indicators'!BH133),0)</f>
        <v>3.875173569</v>
      </c>
      <c r="BK134" s="18">
        <f>VLOOKUP($A134,'2024_PAPI_Indicators'!$A$2:$BL$183,COLUMN('2024_PAPI_Indicators'!BI133),0)</f>
        <v>4.321509838</v>
      </c>
      <c r="BL134" s="18">
        <f>VLOOKUP($A134,'2024_PAPI_Indicators'!$A$2:$BL$183,COLUMN('2024_PAPI_Indicators'!BJ133),0)</f>
        <v>3.896503687</v>
      </c>
      <c r="BM134" s="18">
        <f>VLOOKUP($A134,'2024_PAPI_Indicators'!$A$2:$BL$183,COLUMN('2024_PAPI_Indicators'!BK133),0)</f>
        <v>3.932929754</v>
      </c>
      <c r="BN134" s="18">
        <f>VLOOKUP($A134,'2024_PAPI_Indicators'!$A$2:$BL$183,COLUMN('2024_PAPI_Indicators'!BL133),0)</f>
        <v>3.766854286</v>
      </c>
      <c r="BO134" s="1"/>
      <c r="BP134" s="1"/>
      <c r="BQ134" s="1"/>
      <c r="BR134" s="1"/>
      <c r="BS134" s="1"/>
    </row>
    <row r="135" ht="13.5" customHeight="1">
      <c r="A135" s="19" t="s">
        <v>343</v>
      </c>
      <c r="B135" s="19" t="s">
        <v>344</v>
      </c>
      <c r="C135" s="20" t="s">
        <v>181</v>
      </c>
      <c r="D135" s="21">
        <f>VLOOKUP($A135,'2024_PAPI_Indicators'!$A$2:$BL$183,COLUMN('2024_PAPI_Indicators'!B134),0)</f>
        <v>0.9618303776</v>
      </c>
      <c r="E135" s="21">
        <f>VLOOKUP($A135,'2024_PAPI_Indicators'!$A$2:$BL$183,COLUMN('2024_PAPI_Indicators'!C134),0)</f>
        <v>1.112848401</v>
      </c>
      <c r="F135" s="21">
        <f>VLOOKUP($A135,'2024_PAPI_Indicators'!$A$2:$BL$183,COLUMN('2024_PAPI_Indicators'!D134),0)</f>
        <v>0.9411005974</v>
      </c>
      <c r="G135" s="21">
        <f>VLOOKUP($A135,'2024_PAPI_Indicators'!$A$2:$BL$183,COLUMN('2024_PAPI_Indicators'!E134),0)</f>
        <v>0.9910886288</v>
      </c>
      <c r="H135" s="21">
        <f>VLOOKUP($A135,'2024_PAPI_Indicators'!$A$2:$BL$183,COLUMN('2024_PAPI_Indicators'!F134),0)</f>
        <v>0.9685823321</v>
      </c>
      <c r="I135" s="21">
        <f>VLOOKUP($A135,'2024_PAPI_Indicators'!$A$2:$BL$183,COLUMN('2024_PAPI_Indicators'!G134),0)</f>
        <v>0.9857612848</v>
      </c>
      <c r="J135" s="21">
        <f>VLOOKUP($A135,'2024_PAPI_Indicators'!$A$2:$BL$183,COLUMN('2024_PAPI_Indicators'!H134),0)</f>
        <v>0.9429067969</v>
      </c>
      <c r="K135" s="21">
        <f>VLOOKUP($A135,'2024_PAPI_Indicators'!$A$2:$BL$183,COLUMN('2024_PAPI_Indicators'!I134),0)</f>
        <v>0.9434880018</v>
      </c>
      <c r="L135" s="21">
        <f>VLOOKUP($A135,'2024_PAPI_Indicators'!$A$2:$BL$183,COLUMN('2024_PAPI_Indicators'!J134),0)</f>
        <v>1.153797626</v>
      </c>
      <c r="M135" s="21">
        <f>VLOOKUP($A135,'2024_PAPI_Indicators'!$A$2:$BL$183,COLUMN('2024_PAPI_Indicators'!K134),0)</f>
        <v>0.8957431912</v>
      </c>
      <c r="N135" s="21">
        <f>VLOOKUP($A135,'2024_PAPI_Indicators'!$A$2:$BL$183,COLUMN('2024_PAPI_Indicators'!L134),0)</f>
        <v>1.017494321</v>
      </c>
      <c r="O135" s="21">
        <f>VLOOKUP($A135,'2024_PAPI_Indicators'!$A$2:$BL$183,COLUMN('2024_PAPI_Indicators'!M134),0)</f>
        <v>0.9590133429</v>
      </c>
      <c r="P135" s="21">
        <f>VLOOKUP($A135,'2024_PAPI_Indicators'!$A$2:$BL$183,COLUMN('2024_PAPI_Indicators'!N134),0)</f>
        <v>1.126809597</v>
      </c>
      <c r="Q135" s="21">
        <f>VLOOKUP($A135,'2024_PAPI_Indicators'!$A$2:$BL$183,COLUMN('2024_PAPI_Indicators'!O134),0)</f>
        <v>1.250925422</v>
      </c>
      <c r="R135" s="21">
        <f>VLOOKUP($A135,'2024_PAPI_Indicators'!$A$2:$BL$183,COLUMN('2024_PAPI_Indicators'!P134),0)</f>
        <v>1.006810904</v>
      </c>
      <c r="S135" s="21">
        <f>VLOOKUP($A135,'2024_PAPI_Indicators'!$A$2:$BL$183,COLUMN('2024_PAPI_Indicators'!Q134),0)</f>
        <v>0.9871668816</v>
      </c>
      <c r="T135" s="22" t="str">
        <f>VLOOKUP($A135,'2024_PAPI_Indicators'!$A$2:$BL$183,COLUMN('2024_PAPI_Indicators'!R134),0)</f>
        <v/>
      </c>
      <c r="U135" s="21">
        <f>VLOOKUP($A135,'2024_PAPI_Indicators'!$A$2:$BL$183,COLUMN('2024_PAPI_Indicators'!S134),0)</f>
        <v>0.9761556387</v>
      </c>
      <c r="V135" s="21">
        <f>VLOOKUP($A135,'2024_PAPI_Indicators'!$A$2:$BL$183,COLUMN('2024_PAPI_Indicators'!T134),0)</f>
        <v>0.8167719841</v>
      </c>
      <c r="W135" s="21">
        <f>VLOOKUP($A135,'2024_PAPI_Indicators'!$A$2:$BL$183,COLUMN('2024_PAPI_Indicators'!U134),0)</f>
        <v>0.9788293242</v>
      </c>
      <c r="X135" s="21">
        <f>VLOOKUP($A135,'2024_PAPI_Indicators'!$A$2:$BL$183,COLUMN('2024_PAPI_Indicators'!V134),0)</f>
        <v>1.026833773</v>
      </c>
      <c r="Y135" s="21">
        <f>VLOOKUP($A135,'2024_PAPI_Indicators'!$A$2:$BL$183,COLUMN('2024_PAPI_Indicators'!W134),0)</f>
        <v>0.9151242375</v>
      </c>
      <c r="Z135" s="21">
        <f>VLOOKUP($A135,'2024_PAPI_Indicators'!$A$2:$BL$183,COLUMN('2024_PAPI_Indicators'!X134),0)</f>
        <v>1.104594827</v>
      </c>
      <c r="AA135" s="21">
        <f>VLOOKUP($A135,'2024_PAPI_Indicators'!$A$2:$BL$183,COLUMN('2024_PAPI_Indicators'!Y134),0)</f>
        <v>1.055039763</v>
      </c>
      <c r="AB135" s="21">
        <f>VLOOKUP($A135,'2024_PAPI_Indicators'!$A$2:$BL$183,COLUMN('2024_PAPI_Indicators'!Z134),0)</f>
        <v>1.112972975</v>
      </c>
      <c r="AC135" s="21">
        <f>VLOOKUP($A135,'2024_PAPI_Indicators'!$A$2:$BL$183,COLUMN('2024_PAPI_Indicators'!AA134),0)</f>
        <v>1.171436071</v>
      </c>
      <c r="AD135" s="21">
        <f>VLOOKUP($A135,'2024_PAPI_Indicators'!$A$2:$BL$183,COLUMN('2024_PAPI_Indicators'!AB134),0)</f>
        <v>1.139767647</v>
      </c>
      <c r="AE135" s="21">
        <f>VLOOKUP($A135,'2024_PAPI_Indicators'!$A$2:$BL$183,COLUMN('2024_PAPI_Indicators'!AC134),0)</f>
        <v>1.107447982</v>
      </c>
      <c r="AF135" s="21">
        <f>VLOOKUP($A135,'2024_PAPI_Indicators'!$A$2:$BL$183,COLUMN('2024_PAPI_Indicators'!AD134),0)</f>
        <v>1.046686888</v>
      </c>
      <c r="AG135" s="21">
        <f>VLOOKUP($A135,'2024_PAPI_Indicators'!$A$2:$BL$183,COLUMN('2024_PAPI_Indicators'!AE134),0)</f>
        <v>1.126172662</v>
      </c>
      <c r="AH135" s="21">
        <f>VLOOKUP($A135,'2024_PAPI_Indicators'!$A$2:$BL$183,COLUMN('2024_PAPI_Indicators'!AF134),0)</f>
        <v>1.145866394</v>
      </c>
      <c r="AI135" s="21">
        <f>VLOOKUP($A135,'2024_PAPI_Indicators'!$A$2:$BL$183,COLUMN('2024_PAPI_Indicators'!AG134),0)</f>
        <v>0.9743239284</v>
      </c>
      <c r="AJ135" s="21">
        <f>VLOOKUP($A135,'2024_PAPI_Indicators'!$A$2:$BL$183,COLUMN('2024_PAPI_Indicators'!AH134),0)</f>
        <v>0.9949758053</v>
      </c>
      <c r="AK135" s="21">
        <f>VLOOKUP($A135,'2024_PAPI_Indicators'!$A$2:$BL$183,COLUMN('2024_PAPI_Indicators'!AI134),0)</f>
        <v>1.079691648</v>
      </c>
      <c r="AL135" s="21">
        <f>VLOOKUP($A135,'2024_PAPI_Indicators'!$A$2:$BL$183,COLUMN('2024_PAPI_Indicators'!AJ134),0)</f>
        <v>1.184214354</v>
      </c>
      <c r="AM135" s="21">
        <f>VLOOKUP($A135,'2024_PAPI_Indicators'!$A$2:$BL$183,COLUMN('2024_PAPI_Indicators'!AK134),0)</f>
        <v>1.118584991</v>
      </c>
      <c r="AN135" s="21">
        <f>VLOOKUP($A135,'2024_PAPI_Indicators'!$A$2:$BL$183,COLUMN('2024_PAPI_Indicators'!AL134),0)</f>
        <v>1.12318182</v>
      </c>
      <c r="AO135" s="21">
        <f>VLOOKUP($A135,'2024_PAPI_Indicators'!$A$2:$BL$183,COLUMN('2024_PAPI_Indicators'!AM134),0)</f>
        <v>1.170826554</v>
      </c>
      <c r="AP135" s="21">
        <f>VLOOKUP($A135,'2024_PAPI_Indicators'!$A$2:$BL$183,COLUMN('2024_PAPI_Indicators'!AN134),0)</f>
        <v>1.259610176</v>
      </c>
      <c r="AQ135" s="21">
        <f>VLOOKUP($A135,'2024_PAPI_Indicators'!$A$2:$BL$183,COLUMN('2024_PAPI_Indicators'!AO134),0)</f>
        <v>0.8867862225</v>
      </c>
      <c r="AR135" s="21">
        <f>VLOOKUP($A135,'2024_PAPI_Indicators'!$A$2:$BL$183,COLUMN('2024_PAPI_Indicators'!AP134),0)</f>
        <v>0.9995419383</v>
      </c>
      <c r="AS135" s="21">
        <f>VLOOKUP($A135,'2024_PAPI_Indicators'!$A$2:$BL$183,COLUMN('2024_PAPI_Indicators'!AQ134),0)</f>
        <v>1.052212358</v>
      </c>
      <c r="AT135" s="21">
        <f>VLOOKUP($A135,'2024_PAPI_Indicators'!$A$2:$BL$183,COLUMN('2024_PAPI_Indicators'!AR134),0)</f>
        <v>0.8867787123</v>
      </c>
      <c r="AU135" s="21">
        <f>VLOOKUP($A135,'2024_PAPI_Indicators'!$A$2:$BL$183,COLUMN('2024_PAPI_Indicators'!AS134),0)</f>
        <v>0.9196400642</v>
      </c>
      <c r="AV135" s="21">
        <f>VLOOKUP($A135,'2024_PAPI_Indicators'!$A$2:$BL$183,COLUMN('2024_PAPI_Indicators'!AT134),0)</f>
        <v>0.8577135801</v>
      </c>
      <c r="AW135" s="21">
        <f>VLOOKUP($A135,'2024_PAPI_Indicators'!$A$2:$BL$183,COLUMN('2024_PAPI_Indicators'!AU134),0)</f>
        <v>1.300171137</v>
      </c>
      <c r="AX135" s="21">
        <f>VLOOKUP($A135,'2024_PAPI_Indicators'!$A$2:$BL$183,COLUMN('2024_PAPI_Indicators'!AV134),0)</f>
        <v>1.193578482</v>
      </c>
      <c r="AY135" s="21">
        <f>VLOOKUP($A135,'2024_PAPI_Indicators'!$A$2:$BL$183,COLUMN('2024_PAPI_Indicators'!AW134),0)</f>
        <v>0.9924369454</v>
      </c>
      <c r="AZ135" s="21">
        <f>VLOOKUP($A135,'2024_PAPI_Indicators'!$A$2:$BL$183,COLUMN('2024_PAPI_Indicators'!AX134),0)</f>
        <v>1.196802139</v>
      </c>
      <c r="BA135" s="21">
        <f>VLOOKUP($A135,'2024_PAPI_Indicators'!$A$2:$BL$183,COLUMN('2024_PAPI_Indicators'!AY134),0)</f>
        <v>1.020661116</v>
      </c>
      <c r="BB135" s="21">
        <f>VLOOKUP($A135,'2024_PAPI_Indicators'!$A$2:$BL$183,COLUMN('2024_PAPI_Indicators'!AZ134),0)</f>
        <v>1.046141982</v>
      </c>
      <c r="BC135" s="22" t="str">
        <f>VLOOKUP($A135,'2024_PAPI_Indicators'!$A$2:$BL$183,COLUMN('2024_PAPI_Indicators'!BA134),0)</f>
        <v/>
      </c>
      <c r="BD135" s="21">
        <f>VLOOKUP($A135,'2024_PAPI_Indicators'!$A$2:$BL$183,COLUMN('2024_PAPI_Indicators'!BB134),0)</f>
        <v>1.138576269</v>
      </c>
      <c r="BE135" s="21">
        <f>VLOOKUP($A135,'2024_PAPI_Indicators'!$A$2:$BL$183,COLUMN('2024_PAPI_Indicators'!BC134),0)</f>
        <v>1.05401206</v>
      </c>
      <c r="BF135" s="21">
        <f>VLOOKUP($A135,'2024_PAPI_Indicators'!$A$2:$BL$183,COLUMN('2024_PAPI_Indicators'!BD134),0)</f>
        <v>1.161000252</v>
      </c>
      <c r="BG135" s="21">
        <f>VLOOKUP($A135,'2024_PAPI_Indicators'!$A$2:$BL$183,COLUMN('2024_PAPI_Indicators'!BE134),0)</f>
        <v>1.097636104</v>
      </c>
      <c r="BH135" s="21">
        <f>VLOOKUP($A135,'2024_PAPI_Indicators'!$A$2:$BL$183,COLUMN('2024_PAPI_Indicators'!BF134),0)</f>
        <v>1.266313791</v>
      </c>
      <c r="BI135" s="21">
        <f>VLOOKUP($A135,'2024_PAPI_Indicators'!$A$2:$BL$183,COLUMN('2024_PAPI_Indicators'!BG134),0)</f>
        <v>0.948248744</v>
      </c>
      <c r="BJ135" s="21">
        <f>VLOOKUP($A135,'2024_PAPI_Indicators'!$A$2:$BL$183,COLUMN('2024_PAPI_Indicators'!BH134),0)</f>
        <v>1.088595033</v>
      </c>
      <c r="BK135" s="21">
        <f>VLOOKUP($A135,'2024_PAPI_Indicators'!$A$2:$BL$183,COLUMN('2024_PAPI_Indicators'!BI134),0)</f>
        <v>1.125133991</v>
      </c>
      <c r="BL135" s="21">
        <f>VLOOKUP($A135,'2024_PAPI_Indicators'!$A$2:$BL$183,COLUMN('2024_PAPI_Indicators'!BJ134),0)</f>
        <v>1.33010602</v>
      </c>
      <c r="BM135" s="21">
        <f>VLOOKUP($A135,'2024_PAPI_Indicators'!$A$2:$BL$183,COLUMN('2024_PAPI_Indicators'!BK134),0)</f>
        <v>1.164435863</v>
      </c>
      <c r="BN135" s="21">
        <f>VLOOKUP($A135,'2024_PAPI_Indicators'!$A$2:$BL$183,COLUMN('2024_PAPI_Indicators'!BL134),0)</f>
        <v>1.175387979</v>
      </c>
      <c r="BO135" s="23"/>
      <c r="BP135" s="23"/>
      <c r="BQ135" s="23"/>
      <c r="BR135" s="23"/>
      <c r="BS135" s="23"/>
    </row>
    <row r="136" ht="13.5" customHeight="1">
      <c r="A136" s="11" t="s">
        <v>345</v>
      </c>
      <c r="B136" s="11" t="s">
        <v>346</v>
      </c>
      <c r="C136" s="12" t="s">
        <v>83</v>
      </c>
      <c r="D136" s="24">
        <f>VLOOKUP($A136,'2024_PAPI_Indicators'!$A$2:$BL$183,COLUMN('2024_PAPI_Indicators'!B135),0)</f>
        <v>0.5224230886</v>
      </c>
      <c r="E136" s="24">
        <f>VLOOKUP($A136,'2024_PAPI_Indicators'!$A$2:$BL$183,COLUMN('2024_PAPI_Indicators'!C135),0)</f>
        <v>0.6537896991</v>
      </c>
      <c r="F136" s="24">
        <f>VLOOKUP($A136,'2024_PAPI_Indicators'!$A$2:$BL$183,COLUMN('2024_PAPI_Indicators'!D135),0)</f>
        <v>0.5342648625</v>
      </c>
      <c r="G136" s="24">
        <f>VLOOKUP($A136,'2024_PAPI_Indicators'!$A$2:$BL$183,COLUMN('2024_PAPI_Indicators'!E135),0)</f>
        <v>0.5722997189</v>
      </c>
      <c r="H136" s="24">
        <f>VLOOKUP($A136,'2024_PAPI_Indicators'!$A$2:$BL$183,COLUMN('2024_PAPI_Indicators'!F135),0)</f>
        <v>0.5363759995</v>
      </c>
      <c r="I136" s="24">
        <f>VLOOKUP($A136,'2024_PAPI_Indicators'!$A$2:$BL$183,COLUMN('2024_PAPI_Indicators'!G135),0)</f>
        <v>0.5436734557</v>
      </c>
      <c r="J136" s="24">
        <f>VLOOKUP($A136,'2024_PAPI_Indicators'!$A$2:$BL$183,COLUMN('2024_PAPI_Indicators'!H135),0)</f>
        <v>0.5588892698</v>
      </c>
      <c r="K136" s="24">
        <f>VLOOKUP($A136,'2024_PAPI_Indicators'!$A$2:$BL$183,COLUMN('2024_PAPI_Indicators'!I135),0)</f>
        <v>0.5199560523</v>
      </c>
      <c r="L136" s="24">
        <f>VLOOKUP($A136,'2024_PAPI_Indicators'!$A$2:$BL$183,COLUMN('2024_PAPI_Indicators'!J135),0)</f>
        <v>0.6770427227</v>
      </c>
      <c r="M136" s="24">
        <f>VLOOKUP($A136,'2024_PAPI_Indicators'!$A$2:$BL$183,COLUMN('2024_PAPI_Indicators'!K135),0)</f>
        <v>0.5124976635</v>
      </c>
      <c r="N136" s="24">
        <f>VLOOKUP($A136,'2024_PAPI_Indicators'!$A$2:$BL$183,COLUMN('2024_PAPI_Indicators'!L135),0)</f>
        <v>0.5884607434</v>
      </c>
      <c r="O136" s="24">
        <f>VLOOKUP($A136,'2024_PAPI_Indicators'!$A$2:$BL$183,COLUMN('2024_PAPI_Indicators'!M135),0)</f>
        <v>0.5372031331</v>
      </c>
      <c r="P136" s="24">
        <f>VLOOKUP($A136,'2024_PAPI_Indicators'!$A$2:$BL$183,COLUMN('2024_PAPI_Indicators'!N135),0)</f>
        <v>0.6537982225</v>
      </c>
      <c r="Q136" s="24">
        <f>VLOOKUP($A136,'2024_PAPI_Indicators'!$A$2:$BL$183,COLUMN('2024_PAPI_Indicators'!O135),0)</f>
        <v>0.7287672162</v>
      </c>
      <c r="R136" s="24">
        <f>VLOOKUP($A136,'2024_PAPI_Indicators'!$A$2:$BL$183,COLUMN('2024_PAPI_Indicators'!P135),0)</f>
        <v>0.5668281317</v>
      </c>
      <c r="S136" s="24">
        <f>VLOOKUP($A136,'2024_PAPI_Indicators'!$A$2:$BL$183,COLUMN('2024_PAPI_Indicators'!Q135),0)</f>
        <v>0.5444074273</v>
      </c>
      <c r="T136" s="25" t="str">
        <f>VLOOKUP($A136,'2024_PAPI_Indicators'!$A$2:$BL$183,COLUMN('2024_PAPI_Indicators'!R135),0)</f>
        <v/>
      </c>
      <c r="U136" s="24">
        <f>VLOOKUP($A136,'2024_PAPI_Indicators'!$A$2:$BL$183,COLUMN('2024_PAPI_Indicators'!S135),0)</f>
        <v>0.5380041599</v>
      </c>
      <c r="V136" s="24">
        <f>VLOOKUP($A136,'2024_PAPI_Indicators'!$A$2:$BL$183,COLUMN('2024_PAPI_Indicators'!T135),0)</f>
        <v>0.4728010893</v>
      </c>
      <c r="W136" s="24">
        <f>VLOOKUP($A136,'2024_PAPI_Indicators'!$A$2:$BL$183,COLUMN('2024_PAPI_Indicators'!U135),0)</f>
        <v>0.5356106162</v>
      </c>
      <c r="X136" s="24">
        <f>VLOOKUP($A136,'2024_PAPI_Indicators'!$A$2:$BL$183,COLUMN('2024_PAPI_Indicators'!V135),0)</f>
        <v>0.5808649659</v>
      </c>
      <c r="Y136" s="24">
        <f>VLOOKUP($A136,'2024_PAPI_Indicators'!$A$2:$BL$183,COLUMN('2024_PAPI_Indicators'!W135),0)</f>
        <v>0.5000118017</v>
      </c>
      <c r="Z136" s="24">
        <f>VLOOKUP($A136,'2024_PAPI_Indicators'!$A$2:$BL$183,COLUMN('2024_PAPI_Indicators'!X135),0)</f>
        <v>0.6358594894</v>
      </c>
      <c r="AA136" s="24">
        <f>VLOOKUP($A136,'2024_PAPI_Indicators'!$A$2:$BL$183,COLUMN('2024_PAPI_Indicators'!Y135),0)</f>
        <v>0.5989342332</v>
      </c>
      <c r="AB136" s="24">
        <f>VLOOKUP($A136,'2024_PAPI_Indicators'!$A$2:$BL$183,COLUMN('2024_PAPI_Indicators'!Z135),0)</f>
        <v>0.6486023664</v>
      </c>
      <c r="AC136" s="24">
        <f>VLOOKUP($A136,'2024_PAPI_Indicators'!$A$2:$BL$183,COLUMN('2024_PAPI_Indicators'!AA135),0)</f>
        <v>0.6738044024</v>
      </c>
      <c r="AD136" s="24">
        <f>VLOOKUP($A136,'2024_PAPI_Indicators'!$A$2:$BL$183,COLUMN('2024_PAPI_Indicators'!AB135),0)</f>
        <v>0.6710419059</v>
      </c>
      <c r="AE136" s="24">
        <f>VLOOKUP($A136,'2024_PAPI_Indicators'!$A$2:$BL$183,COLUMN('2024_PAPI_Indicators'!AC135),0)</f>
        <v>0.6355139017</v>
      </c>
      <c r="AF136" s="24">
        <f>VLOOKUP($A136,'2024_PAPI_Indicators'!$A$2:$BL$183,COLUMN('2024_PAPI_Indicators'!AD135),0)</f>
        <v>0.571100831</v>
      </c>
      <c r="AG136" s="24">
        <f>VLOOKUP($A136,'2024_PAPI_Indicators'!$A$2:$BL$183,COLUMN('2024_PAPI_Indicators'!AE135),0)</f>
        <v>0.6677066088</v>
      </c>
      <c r="AH136" s="24">
        <f>VLOOKUP($A136,'2024_PAPI_Indicators'!$A$2:$BL$183,COLUMN('2024_PAPI_Indicators'!AF135),0)</f>
        <v>0.6764066219</v>
      </c>
      <c r="AI136" s="24">
        <f>VLOOKUP($A136,'2024_PAPI_Indicators'!$A$2:$BL$183,COLUMN('2024_PAPI_Indicators'!AG135),0)</f>
        <v>0.5359615684</v>
      </c>
      <c r="AJ136" s="24">
        <f>VLOOKUP($A136,'2024_PAPI_Indicators'!$A$2:$BL$183,COLUMN('2024_PAPI_Indicators'!AH135),0)</f>
        <v>0.565297544</v>
      </c>
      <c r="AK136" s="24">
        <f>VLOOKUP($A136,'2024_PAPI_Indicators'!$A$2:$BL$183,COLUMN('2024_PAPI_Indicators'!AI135),0)</f>
        <v>0.6144401431</v>
      </c>
      <c r="AL136" s="24">
        <f>VLOOKUP($A136,'2024_PAPI_Indicators'!$A$2:$BL$183,COLUMN('2024_PAPI_Indicators'!AJ135),0)</f>
        <v>0.6923356652</v>
      </c>
      <c r="AM136" s="24">
        <f>VLOOKUP($A136,'2024_PAPI_Indicators'!$A$2:$BL$183,COLUMN('2024_PAPI_Indicators'!AK135),0)</f>
        <v>0.6678253412</v>
      </c>
      <c r="AN136" s="24">
        <f>VLOOKUP($A136,'2024_PAPI_Indicators'!$A$2:$BL$183,COLUMN('2024_PAPI_Indicators'!AL135),0)</f>
        <v>0.6446627975</v>
      </c>
      <c r="AO136" s="24">
        <f>VLOOKUP($A136,'2024_PAPI_Indicators'!$A$2:$BL$183,COLUMN('2024_PAPI_Indicators'!AM135),0)</f>
        <v>0.6946512461</v>
      </c>
      <c r="AP136" s="24">
        <f>VLOOKUP($A136,'2024_PAPI_Indicators'!$A$2:$BL$183,COLUMN('2024_PAPI_Indicators'!AN135),0)</f>
        <v>0.717486918</v>
      </c>
      <c r="AQ136" s="24">
        <f>VLOOKUP($A136,'2024_PAPI_Indicators'!$A$2:$BL$183,COLUMN('2024_PAPI_Indicators'!AO135),0)</f>
        <v>0.5069988966</v>
      </c>
      <c r="AR136" s="24">
        <f>VLOOKUP($A136,'2024_PAPI_Indicators'!$A$2:$BL$183,COLUMN('2024_PAPI_Indicators'!AP135),0)</f>
        <v>0.5605787039</v>
      </c>
      <c r="AS136" s="24">
        <f>VLOOKUP($A136,'2024_PAPI_Indicators'!$A$2:$BL$183,COLUMN('2024_PAPI_Indicators'!AQ135),0)</f>
        <v>0.5958919525</v>
      </c>
      <c r="AT136" s="24">
        <f>VLOOKUP($A136,'2024_PAPI_Indicators'!$A$2:$BL$183,COLUMN('2024_PAPI_Indicators'!AR135),0)</f>
        <v>0.4887778759</v>
      </c>
      <c r="AU136" s="24">
        <f>VLOOKUP($A136,'2024_PAPI_Indicators'!$A$2:$BL$183,COLUMN('2024_PAPI_Indicators'!AS135),0)</f>
        <v>0.5013594031</v>
      </c>
      <c r="AV136" s="24">
        <f>VLOOKUP($A136,'2024_PAPI_Indicators'!$A$2:$BL$183,COLUMN('2024_PAPI_Indicators'!AT135),0)</f>
        <v>0.4318112433</v>
      </c>
      <c r="AW136" s="24">
        <f>VLOOKUP($A136,'2024_PAPI_Indicators'!$A$2:$BL$183,COLUMN('2024_PAPI_Indicators'!AU135),0)</f>
        <v>0.7677496076</v>
      </c>
      <c r="AX136" s="24">
        <f>VLOOKUP($A136,'2024_PAPI_Indicators'!$A$2:$BL$183,COLUMN('2024_PAPI_Indicators'!AV135),0)</f>
        <v>0.678693831</v>
      </c>
      <c r="AY136" s="24">
        <f>VLOOKUP($A136,'2024_PAPI_Indicators'!$A$2:$BL$183,COLUMN('2024_PAPI_Indicators'!AW135),0)</f>
        <v>0.5495831966</v>
      </c>
      <c r="AZ136" s="24">
        <f>VLOOKUP($A136,'2024_PAPI_Indicators'!$A$2:$BL$183,COLUMN('2024_PAPI_Indicators'!AX135),0)</f>
        <v>0.6708375216</v>
      </c>
      <c r="BA136" s="24">
        <f>VLOOKUP($A136,'2024_PAPI_Indicators'!$A$2:$BL$183,COLUMN('2024_PAPI_Indicators'!AY135),0)</f>
        <v>0.5735233426</v>
      </c>
      <c r="BB136" s="24">
        <f>VLOOKUP($A136,'2024_PAPI_Indicators'!$A$2:$BL$183,COLUMN('2024_PAPI_Indicators'!AZ135),0)</f>
        <v>0.6099452972</v>
      </c>
      <c r="BC136" s="25" t="str">
        <f>VLOOKUP($A136,'2024_PAPI_Indicators'!$A$2:$BL$183,COLUMN('2024_PAPI_Indicators'!BA135),0)</f>
        <v/>
      </c>
      <c r="BD136" s="24">
        <f>VLOOKUP($A136,'2024_PAPI_Indicators'!$A$2:$BL$183,COLUMN('2024_PAPI_Indicators'!BB135),0)</f>
        <v>0.662052691</v>
      </c>
      <c r="BE136" s="24">
        <f>VLOOKUP($A136,'2024_PAPI_Indicators'!$A$2:$BL$183,COLUMN('2024_PAPI_Indicators'!BC135),0)</f>
        <v>0.6112496853</v>
      </c>
      <c r="BF136" s="24">
        <f>VLOOKUP($A136,'2024_PAPI_Indicators'!$A$2:$BL$183,COLUMN('2024_PAPI_Indicators'!BD135),0)</f>
        <v>0.6955506206</v>
      </c>
      <c r="BG136" s="24">
        <f>VLOOKUP($A136,'2024_PAPI_Indicators'!$A$2:$BL$183,COLUMN('2024_PAPI_Indicators'!BE135),0)</f>
        <v>0.6431919932</v>
      </c>
      <c r="BH136" s="24">
        <f>VLOOKUP($A136,'2024_PAPI_Indicators'!$A$2:$BL$183,COLUMN('2024_PAPI_Indicators'!BF135),0)</f>
        <v>0.7579134703</v>
      </c>
      <c r="BI136" s="24">
        <f>VLOOKUP($A136,'2024_PAPI_Indicators'!$A$2:$BL$183,COLUMN('2024_PAPI_Indicators'!BG135),0)</f>
        <v>0.5354363322</v>
      </c>
      <c r="BJ136" s="24">
        <f>VLOOKUP($A136,'2024_PAPI_Indicators'!$A$2:$BL$183,COLUMN('2024_PAPI_Indicators'!BH135),0)</f>
        <v>0.6417813301</v>
      </c>
      <c r="BK136" s="24">
        <f>VLOOKUP($A136,'2024_PAPI_Indicators'!$A$2:$BL$183,COLUMN('2024_PAPI_Indicators'!BI135),0)</f>
        <v>0.6515043974</v>
      </c>
      <c r="BL136" s="24">
        <f>VLOOKUP($A136,'2024_PAPI_Indicators'!$A$2:$BL$183,COLUMN('2024_PAPI_Indicators'!BJ135),0)</f>
        <v>0.7996861935</v>
      </c>
      <c r="BM136" s="24">
        <f>VLOOKUP($A136,'2024_PAPI_Indicators'!$A$2:$BL$183,COLUMN('2024_PAPI_Indicators'!BK135),0)</f>
        <v>0.6583095789</v>
      </c>
      <c r="BN136" s="24">
        <f>VLOOKUP($A136,'2024_PAPI_Indicators'!$A$2:$BL$183,COLUMN('2024_PAPI_Indicators'!BL135),0)</f>
        <v>0.6803978682</v>
      </c>
      <c r="BO136" s="11"/>
      <c r="BP136" s="11"/>
      <c r="BQ136" s="11"/>
      <c r="BR136" s="11"/>
      <c r="BS136" s="11"/>
    </row>
    <row r="137" ht="13.5" customHeight="1">
      <c r="A137" s="11" t="s">
        <v>347</v>
      </c>
      <c r="B137" s="11" t="s">
        <v>348</v>
      </c>
      <c r="C137" s="12" t="s">
        <v>83</v>
      </c>
      <c r="D137" s="24">
        <f>VLOOKUP($A137,'2024_PAPI_Indicators'!$A$2:$BL$183,COLUMN('2024_PAPI_Indicators'!B136),0)</f>
        <v>0.7696188688</v>
      </c>
      <c r="E137" s="24">
        <f>VLOOKUP($A137,'2024_PAPI_Indicators'!$A$2:$BL$183,COLUMN('2024_PAPI_Indicators'!C136),0)</f>
        <v>0.6368378997</v>
      </c>
      <c r="F137" s="24">
        <f>VLOOKUP($A137,'2024_PAPI_Indicators'!$A$2:$BL$183,COLUMN('2024_PAPI_Indicators'!D136),0)</f>
        <v>0.5163726807</v>
      </c>
      <c r="G137" s="24">
        <f>VLOOKUP($A137,'2024_PAPI_Indicators'!$A$2:$BL$183,COLUMN('2024_PAPI_Indicators'!E136),0)</f>
        <v>0.6467843056</v>
      </c>
      <c r="H137" s="24">
        <f>VLOOKUP($A137,'2024_PAPI_Indicators'!$A$2:$BL$183,COLUMN('2024_PAPI_Indicators'!F136),0)</f>
        <v>0.7189334035</v>
      </c>
      <c r="I137" s="24">
        <f>VLOOKUP($A137,'2024_PAPI_Indicators'!$A$2:$BL$183,COLUMN('2024_PAPI_Indicators'!G136),0)</f>
        <v>0.6049825549</v>
      </c>
      <c r="J137" s="24">
        <f>VLOOKUP($A137,'2024_PAPI_Indicators'!$A$2:$BL$183,COLUMN('2024_PAPI_Indicators'!H136),0)</f>
        <v>0.5961891413</v>
      </c>
      <c r="K137" s="24">
        <f>VLOOKUP($A137,'2024_PAPI_Indicators'!$A$2:$BL$183,COLUMN('2024_PAPI_Indicators'!I136),0)</f>
        <v>0.615444541</v>
      </c>
      <c r="L137" s="24">
        <f>VLOOKUP($A137,'2024_PAPI_Indicators'!$A$2:$BL$183,COLUMN('2024_PAPI_Indicators'!J136),0)</f>
        <v>0.7014786005</v>
      </c>
      <c r="M137" s="24">
        <f>VLOOKUP($A137,'2024_PAPI_Indicators'!$A$2:$BL$183,COLUMN('2024_PAPI_Indicators'!K136),0)</f>
        <v>0.7100751996</v>
      </c>
      <c r="N137" s="24">
        <f>VLOOKUP($A137,'2024_PAPI_Indicators'!$A$2:$BL$183,COLUMN('2024_PAPI_Indicators'!L136),0)</f>
        <v>0.64980793</v>
      </c>
      <c r="O137" s="24">
        <f>VLOOKUP($A137,'2024_PAPI_Indicators'!$A$2:$BL$183,COLUMN('2024_PAPI_Indicators'!M136),0)</f>
        <v>0.8033726811</v>
      </c>
      <c r="P137" s="24">
        <f>VLOOKUP($A137,'2024_PAPI_Indicators'!$A$2:$BL$183,COLUMN('2024_PAPI_Indicators'!N136),0)</f>
        <v>0.645827949</v>
      </c>
      <c r="Q137" s="24">
        <f>VLOOKUP($A137,'2024_PAPI_Indicators'!$A$2:$BL$183,COLUMN('2024_PAPI_Indicators'!O136),0)</f>
        <v>0.8198494911</v>
      </c>
      <c r="R137" s="24">
        <f>VLOOKUP($A137,'2024_PAPI_Indicators'!$A$2:$BL$183,COLUMN('2024_PAPI_Indicators'!P136),0)</f>
        <v>0.7880310416</v>
      </c>
      <c r="S137" s="24">
        <f>VLOOKUP($A137,'2024_PAPI_Indicators'!$A$2:$BL$183,COLUMN('2024_PAPI_Indicators'!Q136),0)</f>
        <v>0.7481597066</v>
      </c>
      <c r="T137" s="25" t="str">
        <f>VLOOKUP($A137,'2024_PAPI_Indicators'!$A$2:$BL$183,COLUMN('2024_PAPI_Indicators'!R136),0)</f>
        <v/>
      </c>
      <c r="U137" s="24">
        <f>VLOOKUP($A137,'2024_PAPI_Indicators'!$A$2:$BL$183,COLUMN('2024_PAPI_Indicators'!S136),0)</f>
        <v>0.7758255601</v>
      </c>
      <c r="V137" s="24">
        <f>VLOOKUP($A137,'2024_PAPI_Indicators'!$A$2:$BL$183,COLUMN('2024_PAPI_Indicators'!T136),0)</f>
        <v>0.753903091</v>
      </c>
      <c r="W137" s="24">
        <f>VLOOKUP($A137,'2024_PAPI_Indicators'!$A$2:$BL$183,COLUMN('2024_PAPI_Indicators'!U136),0)</f>
        <v>0.7193111777</v>
      </c>
      <c r="X137" s="24">
        <f>VLOOKUP($A137,'2024_PAPI_Indicators'!$A$2:$BL$183,COLUMN('2024_PAPI_Indicators'!V136),0)</f>
        <v>0.7173801064</v>
      </c>
      <c r="Y137" s="24">
        <f>VLOOKUP($A137,'2024_PAPI_Indicators'!$A$2:$BL$183,COLUMN('2024_PAPI_Indicators'!W136),0)</f>
        <v>0.7719186544</v>
      </c>
      <c r="Z137" s="24">
        <f>VLOOKUP($A137,'2024_PAPI_Indicators'!$A$2:$BL$183,COLUMN('2024_PAPI_Indicators'!X136),0)</f>
        <v>0.7722801566</v>
      </c>
      <c r="AA137" s="24">
        <f>VLOOKUP($A137,'2024_PAPI_Indicators'!$A$2:$BL$183,COLUMN('2024_PAPI_Indicators'!Y136),0)</f>
        <v>0.7629125118</v>
      </c>
      <c r="AB137" s="24">
        <f>VLOOKUP($A137,'2024_PAPI_Indicators'!$A$2:$BL$183,COLUMN('2024_PAPI_Indicators'!Z136),0)</f>
        <v>0.741756916</v>
      </c>
      <c r="AC137" s="24">
        <f>VLOOKUP($A137,'2024_PAPI_Indicators'!$A$2:$BL$183,COLUMN('2024_PAPI_Indicators'!AA136),0)</f>
        <v>0.7522229552</v>
      </c>
      <c r="AD137" s="24">
        <f>VLOOKUP($A137,'2024_PAPI_Indicators'!$A$2:$BL$183,COLUMN('2024_PAPI_Indicators'!AB136),0)</f>
        <v>0.6659875512</v>
      </c>
      <c r="AE137" s="24">
        <f>VLOOKUP($A137,'2024_PAPI_Indicators'!$A$2:$BL$183,COLUMN('2024_PAPI_Indicators'!AC136),0)</f>
        <v>0.7844235897</v>
      </c>
      <c r="AF137" s="24">
        <f>VLOOKUP($A137,'2024_PAPI_Indicators'!$A$2:$BL$183,COLUMN('2024_PAPI_Indicators'!AD136),0)</f>
        <v>0.735206306</v>
      </c>
      <c r="AG137" s="24">
        <f>VLOOKUP($A137,'2024_PAPI_Indicators'!$A$2:$BL$183,COLUMN('2024_PAPI_Indicators'!AE136),0)</f>
        <v>0.6717610955</v>
      </c>
      <c r="AH137" s="24">
        <f>VLOOKUP($A137,'2024_PAPI_Indicators'!$A$2:$BL$183,COLUMN('2024_PAPI_Indicators'!AF136),0)</f>
        <v>0.6783093214</v>
      </c>
      <c r="AI137" s="24">
        <f>VLOOKUP($A137,'2024_PAPI_Indicators'!$A$2:$BL$183,COLUMN('2024_PAPI_Indicators'!AG136),0)</f>
        <v>0.6732148528</v>
      </c>
      <c r="AJ137" s="24">
        <f>VLOOKUP($A137,'2024_PAPI_Indicators'!$A$2:$BL$183,COLUMN('2024_PAPI_Indicators'!AH136),0)</f>
        <v>0.6304033399</v>
      </c>
      <c r="AK137" s="24">
        <f>VLOOKUP($A137,'2024_PAPI_Indicators'!$A$2:$BL$183,COLUMN('2024_PAPI_Indicators'!AI136),0)</f>
        <v>0.624917388</v>
      </c>
      <c r="AL137" s="24">
        <f>VLOOKUP($A137,'2024_PAPI_Indicators'!$A$2:$BL$183,COLUMN('2024_PAPI_Indicators'!AJ136),0)</f>
        <v>0.6448348165</v>
      </c>
      <c r="AM137" s="24">
        <f>VLOOKUP($A137,'2024_PAPI_Indicators'!$A$2:$BL$183,COLUMN('2024_PAPI_Indicators'!AK136),0)</f>
        <v>0.7068712115</v>
      </c>
      <c r="AN137" s="24">
        <f>VLOOKUP($A137,'2024_PAPI_Indicators'!$A$2:$BL$183,COLUMN('2024_PAPI_Indicators'!AL136),0)</f>
        <v>0.6627719998</v>
      </c>
      <c r="AO137" s="24">
        <f>VLOOKUP($A137,'2024_PAPI_Indicators'!$A$2:$BL$183,COLUMN('2024_PAPI_Indicators'!AM136),0)</f>
        <v>0.6490069032</v>
      </c>
      <c r="AP137" s="24">
        <f>VLOOKUP($A137,'2024_PAPI_Indicators'!$A$2:$BL$183,COLUMN('2024_PAPI_Indicators'!AN136),0)</f>
        <v>0.6387435198</v>
      </c>
      <c r="AQ137" s="24">
        <f>VLOOKUP($A137,'2024_PAPI_Indicators'!$A$2:$BL$183,COLUMN('2024_PAPI_Indicators'!AO136),0)</f>
        <v>0.5819990635</v>
      </c>
      <c r="AR137" s="24">
        <f>VLOOKUP($A137,'2024_PAPI_Indicators'!$A$2:$BL$183,COLUMN('2024_PAPI_Indicators'!AP136),0)</f>
        <v>0.5618743896</v>
      </c>
      <c r="AS137" s="24">
        <f>VLOOKUP($A137,'2024_PAPI_Indicators'!$A$2:$BL$183,COLUMN('2024_PAPI_Indicators'!AQ136),0)</f>
        <v>0.7359242439</v>
      </c>
      <c r="AT137" s="24">
        <f>VLOOKUP($A137,'2024_PAPI_Indicators'!$A$2:$BL$183,COLUMN('2024_PAPI_Indicators'!AR136),0)</f>
        <v>0.6142373085</v>
      </c>
      <c r="AU137" s="24">
        <f>VLOOKUP($A137,'2024_PAPI_Indicators'!$A$2:$BL$183,COLUMN('2024_PAPI_Indicators'!AS136),0)</f>
        <v>0.650939405</v>
      </c>
      <c r="AV137" s="24">
        <f>VLOOKUP($A137,'2024_PAPI_Indicators'!$A$2:$BL$183,COLUMN('2024_PAPI_Indicators'!AT136),0)</f>
        <v>0.5990170836</v>
      </c>
      <c r="AW137" s="24">
        <f>VLOOKUP($A137,'2024_PAPI_Indicators'!$A$2:$BL$183,COLUMN('2024_PAPI_Indicators'!AU136),0)</f>
        <v>0.6665388346</v>
      </c>
      <c r="AX137" s="24">
        <f>VLOOKUP($A137,'2024_PAPI_Indicators'!$A$2:$BL$183,COLUMN('2024_PAPI_Indicators'!AV136),0)</f>
        <v>0.661575973</v>
      </c>
      <c r="AY137" s="24">
        <f>VLOOKUP($A137,'2024_PAPI_Indicators'!$A$2:$BL$183,COLUMN('2024_PAPI_Indicators'!AW136),0)</f>
        <v>0.6470072269</v>
      </c>
      <c r="AZ137" s="24">
        <f>VLOOKUP($A137,'2024_PAPI_Indicators'!$A$2:$BL$183,COLUMN('2024_PAPI_Indicators'!AX136),0)</f>
        <v>0.6856291294</v>
      </c>
      <c r="BA137" s="24">
        <f>VLOOKUP($A137,'2024_PAPI_Indicators'!$A$2:$BL$183,COLUMN('2024_PAPI_Indicators'!AY136),0)</f>
        <v>0.5908312798</v>
      </c>
      <c r="BB137" s="24">
        <f>VLOOKUP($A137,'2024_PAPI_Indicators'!$A$2:$BL$183,COLUMN('2024_PAPI_Indicators'!AZ136),0)</f>
        <v>0.5621728301</v>
      </c>
      <c r="BC137" s="25" t="str">
        <f>VLOOKUP($A137,'2024_PAPI_Indicators'!$A$2:$BL$183,COLUMN('2024_PAPI_Indicators'!BA136),0)</f>
        <v/>
      </c>
      <c r="BD137" s="24">
        <f>VLOOKUP($A137,'2024_PAPI_Indicators'!$A$2:$BL$183,COLUMN('2024_PAPI_Indicators'!BB136),0)</f>
        <v>0.5855224729</v>
      </c>
      <c r="BE137" s="24">
        <f>VLOOKUP($A137,'2024_PAPI_Indicators'!$A$2:$BL$183,COLUMN('2024_PAPI_Indicators'!BC136),0)</f>
        <v>0.6315481663</v>
      </c>
      <c r="BF137" s="24">
        <f>VLOOKUP($A137,'2024_PAPI_Indicators'!$A$2:$BL$183,COLUMN('2024_PAPI_Indicators'!BD136),0)</f>
        <v>0.6019184589</v>
      </c>
      <c r="BG137" s="24">
        <f>VLOOKUP($A137,'2024_PAPI_Indicators'!$A$2:$BL$183,COLUMN('2024_PAPI_Indicators'!BE136),0)</f>
        <v>0.5704500675</v>
      </c>
      <c r="BH137" s="24">
        <f>VLOOKUP($A137,'2024_PAPI_Indicators'!$A$2:$BL$183,COLUMN('2024_PAPI_Indicators'!BF136),0)</f>
        <v>0.5846893787</v>
      </c>
      <c r="BI137" s="24">
        <f>VLOOKUP($A137,'2024_PAPI_Indicators'!$A$2:$BL$183,COLUMN('2024_PAPI_Indicators'!BG136),0)</f>
        <v>0.527131021</v>
      </c>
      <c r="BJ137" s="24">
        <f>VLOOKUP($A137,'2024_PAPI_Indicators'!$A$2:$BL$183,COLUMN('2024_PAPI_Indicators'!BH136),0)</f>
        <v>0.6358510852</v>
      </c>
      <c r="BK137" s="24">
        <f>VLOOKUP($A137,'2024_PAPI_Indicators'!$A$2:$BL$183,COLUMN('2024_PAPI_Indicators'!BI136),0)</f>
        <v>0.6559076905</v>
      </c>
      <c r="BL137" s="24">
        <f>VLOOKUP($A137,'2024_PAPI_Indicators'!$A$2:$BL$183,COLUMN('2024_PAPI_Indicators'!BJ136),0)</f>
        <v>0.6702871919</v>
      </c>
      <c r="BM137" s="24">
        <f>VLOOKUP($A137,'2024_PAPI_Indicators'!$A$2:$BL$183,COLUMN('2024_PAPI_Indicators'!BK136),0)</f>
        <v>0.6391977072</v>
      </c>
      <c r="BN137" s="24">
        <f>VLOOKUP($A137,'2024_PAPI_Indicators'!$A$2:$BL$183,COLUMN('2024_PAPI_Indicators'!BL136),0)</f>
        <v>0.6684681177</v>
      </c>
      <c r="BO137" s="11"/>
      <c r="BP137" s="11"/>
      <c r="BQ137" s="11"/>
      <c r="BR137" s="11"/>
      <c r="BS137" s="11"/>
    </row>
    <row r="138" ht="13.5" customHeight="1">
      <c r="A138" s="11" t="s">
        <v>349</v>
      </c>
      <c r="B138" s="11" t="s">
        <v>350</v>
      </c>
      <c r="C138" s="12" t="s">
        <v>83</v>
      </c>
      <c r="D138" s="24">
        <f>VLOOKUP($A138,'2024_PAPI_Indicators'!$A$2:$BL$183,COLUMN('2024_PAPI_Indicators'!B137),0)</f>
        <v>0.9164865613</v>
      </c>
      <c r="E138" s="24">
        <f>VLOOKUP($A138,'2024_PAPI_Indicators'!$A$2:$BL$183,COLUMN('2024_PAPI_Indicators'!C137),0)</f>
        <v>0.8787784576</v>
      </c>
      <c r="F138" s="24">
        <f>VLOOKUP($A138,'2024_PAPI_Indicators'!$A$2:$BL$183,COLUMN('2024_PAPI_Indicators'!D137),0)</f>
        <v>0.8103302717</v>
      </c>
      <c r="G138" s="24">
        <f>VLOOKUP($A138,'2024_PAPI_Indicators'!$A$2:$BL$183,COLUMN('2024_PAPI_Indicators'!E137),0)</f>
        <v>0.8930231929</v>
      </c>
      <c r="H138" s="24">
        <f>VLOOKUP($A138,'2024_PAPI_Indicators'!$A$2:$BL$183,COLUMN('2024_PAPI_Indicators'!F137),0)</f>
        <v>0.921307683</v>
      </c>
      <c r="I138" s="24">
        <f>VLOOKUP($A138,'2024_PAPI_Indicators'!$A$2:$BL$183,COLUMN('2024_PAPI_Indicators'!G137),0)</f>
        <v>0.8848199844</v>
      </c>
      <c r="J138" s="24">
        <f>VLOOKUP($A138,'2024_PAPI_Indicators'!$A$2:$BL$183,COLUMN('2024_PAPI_Indicators'!H137),0)</f>
        <v>0.7728663087</v>
      </c>
      <c r="K138" s="24">
        <f>VLOOKUP($A138,'2024_PAPI_Indicators'!$A$2:$BL$183,COLUMN('2024_PAPI_Indicators'!I137),0)</f>
        <v>0.8066421747</v>
      </c>
      <c r="L138" s="24">
        <f>VLOOKUP($A138,'2024_PAPI_Indicators'!$A$2:$BL$183,COLUMN('2024_PAPI_Indicators'!J137),0)</f>
        <v>0.7989059091</v>
      </c>
      <c r="M138" s="24">
        <f>VLOOKUP($A138,'2024_PAPI_Indicators'!$A$2:$BL$183,COLUMN('2024_PAPI_Indicators'!K137),0)</f>
        <v>0.8562290668</v>
      </c>
      <c r="N138" s="24">
        <f>VLOOKUP($A138,'2024_PAPI_Indicators'!$A$2:$BL$183,COLUMN('2024_PAPI_Indicators'!L137),0)</f>
        <v>0.8671360016</v>
      </c>
      <c r="O138" s="24">
        <f>VLOOKUP($A138,'2024_PAPI_Indicators'!$A$2:$BL$183,COLUMN('2024_PAPI_Indicators'!M137),0)</f>
        <v>0.912014842</v>
      </c>
      <c r="P138" s="24">
        <f>VLOOKUP($A138,'2024_PAPI_Indicators'!$A$2:$BL$183,COLUMN('2024_PAPI_Indicators'!N137),0)</f>
        <v>0.8087716103</v>
      </c>
      <c r="Q138" s="24">
        <f>VLOOKUP($A138,'2024_PAPI_Indicators'!$A$2:$BL$183,COLUMN('2024_PAPI_Indicators'!O137),0)</f>
        <v>0.8111011386</v>
      </c>
      <c r="R138" s="24">
        <f>VLOOKUP($A138,'2024_PAPI_Indicators'!$A$2:$BL$183,COLUMN('2024_PAPI_Indicators'!P137),0)</f>
        <v>0.7451818585</v>
      </c>
      <c r="S138" s="24">
        <f>VLOOKUP($A138,'2024_PAPI_Indicators'!$A$2:$BL$183,COLUMN('2024_PAPI_Indicators'!Q137),0)</f>
        <v>0.7712336779</v>
      </c>
      <c r="T138" s="25" t="str">
        <f>VLOOKUP($A138,'2024_PAPI_Indicators'!$A$2:$BL$183,COLUMN('2024_PAPI_Indicators'!R137),0)</f>
        <v/>
      </c>
      <c r="U138" s="24">
        <f>VLOOKUP($A138,'2024_PAPI_Indicators'!$A$2:$BL$183,COLUMN('2024_PAPI_Indicators'!S137),0)</f>
        <v>0.7708511353</v>
      </c>
      <c r="V138" s="24">
        <f>VLOOKUP($A138,'2024_PAPI_Indicators'!$A$2:$BL$183,COLUMN('2024_PAPI_Indicators'!T137),0)</f>
        <v>0.7194515467</v>
      </c>
      <c r="W138" s="24">
        <f>VLOOKUP($A138,'2024_PAPI_Indicators'!$A$2:$BL$183,COLUMN('2024_PAPI_Indicators'!U137),0)</f>
        <v>0.8873167634</v>
      </c>
      <c r="X138" s="24">
        <f>VLOOKUP($A138,'2024_PAPI_Indicators'!$A$2:$BL$183,COLUMN('2024_PAPI_Indicators'!V137),0)</f>
        <v>0.8555465937</v>
      </c>
      <c r="Y138" s="24">
        <f>VLOOKUP($A138,'2024_PAPI_Indicators'!$A$2:$BL$183,COLUMN('2024_PAPI_Indicators'!W137),0)</f>
        <v>0.848651588</v>
      </c>
      <c r="Z138" s="24">
        <f>VLOOKUP($A138,'2024_PAPI_Indicators'!$A$2:$BL$183,COLUMN('2024_PAPI_Indicators'!X137),0)</f>
        <v>0.7458236217</v>
      </c>
      <c r="AA138" s="24">
        <f>VLOOKUP($A138,'2024_PAPI_Indicators'!$A$2:$BL$183,COLUMN('2024_PAPI_Indicators'!Y137),0)</f>
        <v>0.9122297764</v>
      </c>
      <c r="AB138" s="24">
        <f>VLOOKUP($A138,'2024_PAPI_Indicators'!$A$2:$BL$183,COLUMN('2024_PAPI_Indicators'!Z137),0)</f>
        <v>0.8897459507</v>
      </c>
      <c r="AC138" s="24">
        <f>VLOOKUP($A138,'2024_PAPI_Indicators'!$A$2:$BL$183,COLUMN('2024_PAPI_Indicators'!AA137),0)</f>
        <v>0.8377321362</v>
      </c>
      <c r="AD138" s="24">
        <f>VLOOKUP($A138,'2024_PAPI_Indicators'!$A$2:$BL$183,COLUMN('2024_PAPI_Indicators'!AB137),0)</f>
        <v>0.7860668898</v>
      </c>
      <c r="AE138" s="24">
        <f>VLOOKUP($A138,'2024_PAPI_Indicators'!$A$2:$BL$183,COLUMN('2024_PAPI_Indicators'!AC137),0)</f>
        <v>0.9531143308</v>
      </c>
      <c r="AF138" s="24">
        <f>VLOOKUP($A138,'2024_PAPI_Indicators'!$A$2:$BL$183,COLUMN('2024_PAPI_Indicators'!AD137),0)</f>
        <v>0.9186607003</v>
      </c>
      <c r="AG138" s="24">
        <f>VLOOKUP($A138,'2024_PAPI_Indicators'!$A$2:$BL$183,COLUMN('2024_PAPI_Indicators'!AE137),0)</f>
        <v>0.6945097446</v>
      </c>
      <c r="AH138" s="24">
        <f>VLOOKUP($A138,'2024_PAPI_Indicators'!$A$2:$BL$183,COLUMN('2024_PAPI_Indicators'!AF137),0)</f>
        <v>0.9047800899</v>
      </c>
      <c r="AI138" s="24">
        <f>VLOOKUP($A138,'2024_PAPI_Indicators'!$A$2:$BL$183,COLUMN('2024_PAPI_Indicators'!AG137),0)</f>
        <v>0.7997300029</v>
      </c>
      <c r="AJ138" s="24">
        <f>VLOOKUP($A138,'2024_PAPI_Indicators'!$A$2:$BL$183,COLUMN('2024_PAPI_Indicators'!AH137),0)</f>
        <v>0.7705742717</v>
      </c>
      <c r="AK138" s="24">
        <f>VLOOKUP($A138,'2024_PAPI_Indicators'!$A$2:$BL$183,COLUMN('2024_PAPI_Indicators'!AI137),0)</f>
        <v>0.8674026728</v>
      </c>
      <c r="AL138" s="24">
        <f>VLOOKUP($A138,'2024_PAPI_Indicators'!$A$2:$BL$183,COLUMN('2024_PAPI_Indicators'!AJ137),0)</f>
        <v>0.7885252237</v>
      </c>
      <c r="AM138" s="24">
        <f>VLOOKUP($A138,'2024_PAPI_Indicators'!$A$2:$BL$183,COLUMN('2024_PAPI_Indicators'!AK137),0)</f>
        <v>0.855440557</v>
      </c>
      <c r="AN138" s="24">
        <f>VLOOKUP($A138,'2024_PAPI_Indicators'!$A$2:$BL$183,COLUMN('2024_PAPI_Indicators'!AL137),0)</f>
        <v>0.9475542307</v>
      </c>
      <c r="AO138" s="24">
        <f>VLOOKUP($A138,'2024_PAPI_Indicators'!$A$2:$BL$183,COLUMN('2024_PAPI_Indicators'!AM137),0)</f>
        <v>0.6350141168</v>
      </c>
      <c r="AP138" s="24">
        <f>VLOOKUP($A138,'2024_PAPI_Indicators'!$A$2:$BL$183,COLUMN('2024_PAPI_Indicators'!AN137),0)</f>
        <v>0.8911039829</v>
      </c>
      <c r="AQ138" s="24">
        <f>VLOOKUP($A138,'2024_PAPI_Indicators'!$A$2:$BL$183,COLUMN('2024_PAPI_Indicators'!AO137),0)</f>
        <v>0.6866286397</v>
      </c>
      <c r="AR138" s="24">
        <f>VLOOKUP($A138,'2024_PAPI_Indicators'!$A$2:$BL$183,COLUMN('2024_PAPI_Indicators'!AP137),0)</f>
        <v>0.7501987815</v>
      </c>
      <c r="AS138" s="24">
        <f>VLOOKUP($A138,'2024_PAPI_Indicators'!$A$2:$BL$183,COLUMN('2024_PAPI_Indicators'!AQ137),0)</f>
        <v>0.7988769412</v>
      </c>
      <c r="AT138" s="24">
        <f>VLOOKUP($A138,'2024_PAPI_Indicators'!$A$2:$BL$183,COLUMN('2024_PAPI_Indicators'!AR137),0)</f>
        <v>0.8537474871</v>
      </c>
      <c r="AU138" s="24">
        <f>VLOOKUP($A138,'2024_PAPI_Indicators'!$A$2:$BL$183,COLUMN('2024_PAPI_Indicators'!AS137),0)</f>
        <v>0.8212581873</v>
      </c>
      <c r="AV138" s="24">
        <f>VLOOKUP($A138,'2024_PAPI_Indicators'!$A$2:$BL$183,COLUMN('2024_PAPI_Indicators'!AT137),0)</f>
        <v>0.8067743182</v>
      </c>
      <c r="AW138" s="24">
        <f>VLOOKUP($A138,'2024_PAPI_Indicators'!$A$2:$BL$183,COLUMN('2024_PAPI_Indicators'!AU137),0)</f>
        <v>0.8971028924</v>
      </c>
      <c r="AX138" s="24">
        <f>VLOOKUP($A138,'2024_PAPI_Indicators'!$A$2:$BL$183,COLUMN('2024_PAPI_Indicators'!AV137),0)</f>
        <v>0.8464696407</v>
      </c>
      <c r="AY138" s="24">
        <f>VLOOKUP($A138,'2024_PAPI_Indicators'!$A$2:$BL$183,COLUMN('2024_PAPI_Indicators'!AW137),0)</f>
        <v>0.7778761983</v>
      </c>
      <c r="AZ138" s="24">
        <f>VLOOKUP($A138,'2024_PAPI_Indicators'!$A$2:$BL$183,COLUMN('2024_PAPI_Indicators'!AX137),0)</f>
        <v>0.9312270284</v>
      </c>
      <c r="BA138" s="24">
        <f>VLOOKUP($A138,'2024_PAPI_Indicators'!$A$2:$BL$183,COLUMN('2024_PAPI_Indicators'!AY137),0)</f>
        <v>0.7758792043</v>
      </c>
      <c r="BB138" s="24">
        <f>VLOOKUP($A138,'2024_PAPI_Indicators'!$A$2:$BL$183,COLUMN('2024_PAPI_Indicators'!AZ137),0)</f>
        <v>0.7658506632</v>
      </c>
      <c r="BC138" s="25" t="str">
        <f>VLOOKUP($A138,'2024_PAPI_Indicators'!$A$2:$BL$183,COLUMN('2024_PAPI_Indicators'!BA137),0)</f>
        <v/>
      </c>
      <c r="BD138" s="24">
        <f>VLOOKUP($A138,'2024_PAPI_Indicators'!$A$2:$BL$183,COLUMN('2024_PAPI_Indicators'!BB137),0)</f>
        <v>0.8699744344</v>
      </c>
      <c r="BE138" s="24">
        <f>VLOOKUP($A138,'2024_PAPI_Indicators'!$A$2:$BL$183,COLUMN('2024_PAPI_Indicators'!BC137),0)</f>
        <v>0.711825192</v>
      </c>
      <c r="BF138" s="24">
        <f>VLOOKUP($A138,'2024_PAPI_Indicators'!$A$2:$BL$183,COLUMN('2024_PAPI_Indicators'!BD137),0)</f>
        <v>0.863011837</v>
      </c>
      <c r="BG138" s="24">
        <f>VLOOKUP($A138,'2024_PAPI_Indicators'!$A$2:$BL$183,COLUMN('2024_PAPI_Indicators'!BE137),0)</f>
        <v>0.8052050471</v>
      </c>
      <c r="BH138" s="24">
        <f>VLOOKUP($A138,'2024_PAPI_Indicators'!$A$2:$BL$183,COLUMN('2024_PAPI_Indicators'!BF137),0)</f>
        <v>0.8168880343</v>
      </c>
      <c r="BI138" s="24">
        <f>VLOOKUP($A138,'2024_PAPI_Indicators'!$A$2:$BL$183,COLUMN('2024_PAPI_Indicators'!BG137),0)</f>
        <v>0.6458539367</v>
      </c>
      <c r="BJ138" s="24">
        <f>VLOOKUP($A138,'2024_PAPI_Indicators'!$A$2:$BL$183,COLUMN('2024_PAPI_Indicators'!BH137),0)</f>
        <v>0.6356666088</v>
      </c>
      <c r="BK138" s="24">
        <f>VLOOKUP($A138,'2024_PAPI_Indicators'!$A$2:$BL$183,COLUMN('2024_PAPI_Indicators'!BI137),0)</f>
        <v>0.8644702435</v>
      </c>
      <c r="BL138" s="24">
        <f>VLOOKUP($A138,'2024_PAPI_Indicators'!$A$2:$BL$183,COLUMN('2024_PAPI_Indicators'!BJ137),0)</f>
        <v>0.9266796708</v>
      </c>
      <c r="BM138" s="24">
        <f>VLOOKUP($A138,'2024_PAPI_Indicators'!$A$2:$BL$183,COLUMN('2024_PAPI_Indicators'!BK137),0)</f>
        <v>0.8624878526</v>
      </c>
      <c r="BN138" s="24">
        <f>VLOOKUP($A138,'2024_PAPI_Indicators'!$A$2:$BL$183,COLUMN('2024_PAPI_Indicators'!BL137),0)</f>
        <v>0.8063236475</v>
      </c>
      <c r="BO138" s="11"/>
      <c r="BP138" s="11"/>
      <c r="BQ138" s="11"/>
      <c r="BR138" s="11"/>
      <c r="BS138" s="11"/>
    </row>
    <row r="139" ht="13.5" customHeight="1">
      <c r="A139" s="11" t="s">
        <v>351</v>
      </c>
      <c r="B139" s="11" t="s">
        <v>352</v>
      </c>
      <c r="C139" s="12" t="s">
        <v>83</v>
      </c>
      <c r="D139" s="24">
        <f>VLOOKUP($A139,'2024_PAPI_Indicators'!$A$2:$BL$183,COLUMN('2024_PAPI_Indicators'!B138),0)</f>
        <v>0.6385414004</v>
      </c>
      <c r="E139" s="24">
        <f>VLOOKUP($A139,'2024_PAPI_Indicators'!$A$2:$BL$183,COLUMN('2024_PAPI_Indicators'!C138),0)</f>
        <v>0.5846595168</v>
      </c>
      <c r="F139" s="24">
        <f>VLOOKUP($A139,'2024_PAPI_Indicators'!$A$2:$BL$183,COLUMN('2024_PAPI_Indicators'!D138),0)</f>
        <v>0.5660735369</v>
      </c>
      <c r="G139" s="24">
        <f>VLOOKUP($A139,'2024_PAPI_Indicators'!$A$2:$BL$183,COLUMN('2024_PAPI_Indicators'!E138),0)</f>
        <v>0.4760686457</v>
      </c>
      <c r="H139" s="24">
        <f>VLOOKUP($A139,'2024_PAPI_Indicators'!$A$2:$BL$183,COLUMN('2024_PAPI_Indicators'!F138),0)</f>
        <v>0.5689883828</v>
      </c>
      <c r="I139" s="24">
        <f>VLOOKUP($A139,'2024_PAPI_Indicators'!$A$2:$BL$183,COLUMN('2024_PAPI_Indicators'!G138),0)</f>
        <v>0.5851413012</v>
      </c>
      <c r="J139" s="24">
        <f>VLOOKUP($A139,'2024_PAPI_Indicators'!$A$2:$BL$183,COLUMN('2024_PAPI_Indicators'!H138),0)</f>
        <v>0.4506397843</v>
      </c>
      <c r="K139" s="24">
        <f>VLOOKUP($A139,'2024_PAPI_Indicators'!$A$2:$BL$183,COLUMN('2024_PAPI_Indicators'!I138),0)</f>
        <v>0.595341742</v>
      </c>
      <c r="L139" s="24">
        <f>VLOOKUP($A139,'2024_PAPI_Indicators'!$A$2:$BL$183,COLUMN('2024_PAPI_Indicators'!J138),0)</f>
        <v>0.6592312455</v>
      </c>
      <c r="M139" s="24">
        <f>VLOOKUP($A139,'2024_PAPI_Indicators'!$A$2:$BL$183,COLUMN('2024_PAPI_Indicators'!K138),0)</f>
        <v>0.4477646947</v>
      </c>
      <c r="N139" s="24">
        <f>VLOOKUP($A139,'2024_PAPI_Indicators'!$A$2:$BL$183,COLUMN('2024_PAPI_Indicators'!L138),0)</f>
        <v>0.5014508367</v>
      </c>
      <c r="O139" s="24">
        <f>VLOOKUP($A139,'2024_PAPI_Indicators'!$A$2:$BL$183,COLUMN('2024_PAPI_Indicators'!M138),0)</f>
        <v>0.5677835345</v>
      </c>
      <c r="P139" s="24">
        <f>VLOOKUP($A139,'2024_PAPI_Indicators'!$A$2:$BL$183,COLUMN('2024_PAPI_Indicators'!N138),0)</f>
        <v>0.6145335436</v>
      </c>
      <c r="Q139" s="24">
        <f>VLOOKUP($A139,'2024_PAPI_Indicators'!$A$2:$BL$183,COLUMN('2024_PAPI_Indicators'!O138),0)</f>
        <v>0.6620676517</v>
      </c>
      <c r="R139" s="24">
        <f>VLOOKUP($A139,'2024_PAPI_Indicators'!$A$2:$BL$183,COLUMN('2024_PAPI_Indicators'!P138),0)</f>
        <v>0.4492190778</v>
      </c>
      <c r="S139" s="24">
        <f>VLOOKUP($A139,'2024_PAPI_Indicators'!$A$2:$BL$183,COLUMN('2024_PAPI_Indicators'!Q138),0)</f>
        <v>0.6603480577</v>
      </c>
      <c r="T139" s="25" t="str">
        <f>VLOOKUP($A139,'2024_PAPI_Indicators'!$A$2:$BL$183,COLUMN('2024_PAPI_Indicators'!R138),0)</f>
        <v/>
      </c>
      <c r="U139" s="24">
        <f>VLOOKUP($A139,'2024_PAPI_Indicators'!$A$2:$BL$183,COLUMN('2024_PAPI_Indicators'!S138),0)</f>
        <v>0.6011288762</v>
      </c>
      <c r="V139" s="24">
        <f>VLOOKUP($A139,'2024_PAPI_Indicators'!$A$2:$BL$183,COLUMN('2024_PAPI_Indicators'!T138),0)</f>
        <v>0.3140476346</v>
      </c>
      <c r="W139" s="24">
        <f>VLOOKUP($A139,'2024_PAPI_Indicators'!$A$2:$BL$183,COLUMN('2024_PAPI_Indicators'!U138),0)</f>
        <v>0.6029438972</v>
      </c>
      <c r="X139" s="24">
        <f>VLOOKUP($A139,'2024_PAPI_Indicators'!$A$2:$BL$183,COLUMN('2024_PAPI_Indicators'!V138),0)</f>
        <v>0.6255284548</v>
      </c>
      <c r="Y139" s="24">
        <f>VLOOKUP($A139,'2024_PAPI_Indicators'!$A$2:$BL$183,COLUMN('2024_PAPI_Indicators'!W138),0)</f>
        <v>0.6033443809</v>
      </c>
      <c r="Z139" s="24">
        <f>VLOOKUP($A139,'2024_PAPI_Indicators'!$A$2:$BL$183,COLUMN('2024_PAPI_Indicators'!X138),0)</f>
        <v>0.5879304409</v>
      </c>
      <c r="AA139" s="24">
        <f>VLOOKUP($A139,'2024_PAPI_Indicators'!$A$2:$BL$183,COLUMN('2024_PAPI_Indicators'!Y138),0)</f>
        <v>0.5750107169</v>
      </c>
      <c r="AB139" s="24">
        <f>VLOOKUP($A139,'2024_PAPI_Indicators'!$A$2:$BL$183,COLUMN('2024_PAPI_Indicators'!Z138),0)</f>
        <v>0.5173382163</v>
      </c>
      <c r="AC139" s="24">
        <f>VLOOKUP($A139,'2024_PAPI_Indicators'!$A$2:$BL$183,COLUMN('2024_PAPI_Indicators'!AA138),0)</f>
        <v>0.6497215629</v>
      </c>
      <c r="AD139" s="24">
        <f>VLOOKUP($A139,'2024_PAPI_Indicators'!$A$2:$BL$183,COLUMN('2024_PAPI_Indicators'!AB138),0)</f>
        <v>0.6042986512</v>
      </c>
      <c r="AE139" s="24">
        <f>VLOOKUP($A139,'2024_PAPI_Indicators'!$A$2:$BL$183,COLUMN('2024_PAPI_Indicators'!AC138),0)</f>
        <v>0.6947689652</v>
      </c>
      <c r="AF139" s="24">
        <f>VLOOKUP($A139,'2024_PAPI_Indicators'!$A$2:$BL$183,COLUMN('2024_PAPI_Indicators'!AD138),0)</f>
        <v>0.6595983505</v>
      </c>
      <c r="AG139" s="24">
        <f>VLOOKUP($A139,'2024_PAPI_Indicators'!$A$2:$BL$183,COLUMN('2024_PAPI_Indicators'!AE138),0)</f>
        <v>0.5733107924</v>
      </c>
      <c r="AH139" s="24">
        <f>VLOOKUP($A139,'2024_PAPI_Indicators'!$A$2:$BL$183,COLUMN('2024_PAPI_Indicators'!AF138),0)</f>
        <v>0.6105662584</v>
      </c>
      <c r="AI139" s="24">
        <f>VLOOKUP($A139,'2024_PAPI_Indicators'!$A$2:$BL$183,COLUMN('2024_PAPI_Indicators'!AG138),0)</f>
        <v>0.604256928</v>
      </c>
      <c r="AJ139" s="24">
        <f>VLOOKUP($A139,'2024_PAPI_Indicators'!$A$2:$BL$183,COLUMN('2024_PAPI_Indicators'!AH138),0)</f>
        <v>0.5674975514</v>
      </c>
      <c r="AK139" s="24">
        <f>VLOOKUP($A139,'2024_PAPI_Indicators'!$A$2:$BL$183,COLUMN('2024_PAPI_Indicators'!AI138),0)</f>
        <v>0.6390675902</v>
      </c>
      <c r="AL139" s="24">
        <f>VLOOKUP($A139,'2024_PAPI_Indicators'!$A$2:$BL$183,COLUMN('2024_PAPI_Indicators'!AJ138),0)</f>
        <v>0.6612433791</v>
      </c>
      <c r="AM139" s="24">
        <f>VLOOKUP($A139,'2024_PAPI_Indicators'!$A$2:$BL$183,COLUMN('2024_PAPI_Indicators'!AK138),0)</f>
        <v>0.58013767</v>
      </c>
      <c r="AN139" s="24">
        <f>VLOOKUP($A139,'2024_PAPI_Indicators'!$A$2:$BL$183,COLUMN('2024_PAPI_Indicators'!AL138),0)</f>
        <v>0.6307344437</v>
      </c>
      <c r="AO139" s="24">
        <f>VLOOKUP($A139,'2024_PAPI_Indicators'!$A$2:$BL$183,COLUMN('2024_PAPI_Indicators'!AM138),0)</f>
        <v>0.7472479939</v>
      </c>
      <c r="AP139" s="24">
        <f>VLOOKUP($A139,'2024_PAPI_Indicators'!$A$2:$BL$183,COLUMN('2024_PAPI_Indicators'!AN138),0)</f>
        <v>0.8096011877</v>
      </c>
      <c r="AQ139" s="24">
        <f>VLOOKUP($A139,'2024_PAPI_Indicators'!$A$2:$BL$183,COLUMN('2024_PAPI_Indicators'!AO138),0)</f>
        <v>0.4834886789</v>
      </c>
      <c r="AR139" s="24">
        <f>VLOOKUP($A139,'2024_PAPI_Indicators'!$A$2:$BL$183,COLUMN('2024_PAPI_Indicators'!AP138),0)</f>
        <v>0.6489735842</v>
      </c>
      <c r="AS139" s="24">
        <f>VLOOKUP($A139,'2024_PAPI_Indicators'!$A$2:$BL$183,COLUMN('2024_PAPI_Indicators'!AQ138),0)</f>
        <v>0.6712450981</v>
      </c>
      <c r="AT139" s="24">
        <f>VLOOKUP($A139,'2024_PAPI_Indicators'!$A$2:$BL$183,COLUMN('2024_PAPI_Indicators'!AR138),0)</f>
        <v>0.4947815835</v>
      </c>
      <c r="AU139" s="24">
        <f>VLOOKUP($A139,'2024_PAPI_Indicators'!$A$2:$BL$183,COLUMN('2024_PAPI_Indicators'!AS138),0)</f>
        <v>0.6217238307</v>
      </c>
      <c r="AV139" s="24">
        <f>VLOOKUP($A139,'2024_PAPI_Indicators'!$A$2:$BL$183,COLUMN('2024_PAPI_Indicators'!AT138),0)</f>
        <v>0.6424479485</v>
      </c>
      <c r="AW139" s="24">
        <f>VLOOKUP($A139,'2024_PAPI_Indicators'!$A$2:$BL$183,COLUMN('2024_PAPI_Indicators'!AU138),0)</f>
        <v>0.6716883779</v>
      </c>
      <c r="AX139" s="24">
        <f>VLOOKUP($A139,'2024_PAPI_Indicators'!$A$2:$BL$183,COLUMN('2024_PAPI_Indicators'!AV138),0)</f>
        <v>0.8283641338</v>
      </c>
      <c r="AY139" s="24">
        <f>VLOOKUP($A139,'2024_PAPI_Indicators'!$A$2:$BL$183,COLUMN('2024_PAPI_Indicators'!AW138),0)</f>
        <v>0.6688412428</v>
      </c>
      <c r="AZ139" s="24">
        <f>VLOOKUP($A139,'2024_PAPI_Indicators'!$A$2:$BL$183,COLUMN('2024_PAPI_Indicators'!AX138),0)</f>
        <v>0.795896709</v>
      </c>
      <c r="BA139" s="24">
        <f>VLOOKUP($A139,'2024_PAPI_Indicators'!$A$2:$BL$183,COLUMN('2024_PAPI_Indicators'!AY138),0)</f>
        <v>0.5523090959</v>
      </c>
      <c r="BB139" s="24">
        <f>VLOOKUP($A139,'2024_PAPI_Indicators'!$A$2:$BL$183,COLUMN('2024_PAPI_Indicators'!AZ138),0)</f>
        <v>0.5325154662</v>
      </c>
      <c r="BC139" s="25" t="str">
        <f>VLOOKUP($A139,'2024_PAPI_Indicators'!$A$2:$BL$183,COLUMN('2024_PAPI_Indicators'!BA138),0)</f>
        <v/>
      </c>
      <c r="BD139" s="24">
        <f>VLOOKUP($A139,'2024_PAPI_Indicators'!$A$2:$BL$183,COLUMN('2024_PAPI_Indicators'!BB138),0)</f>
        <v>0.7280853987</v>
      </c>
      <c r="BE139" s="24">
        <f>VLOOKUP($A139,'2024_PAPI_Indicators'!$A$2:$BL$183,COLUMN('2024_PAPI_Indicators'!BC138),0)</f>
        <v>0.6135319471</v>
      </c>
      <c r="BF139" s="24">
        <f>VLOOKUP($A139,'2024_PAPI_Indicators'!$A$2:$BL$183,COLUMN('2024_PAPI_Indicators'!BD138),0)</f>
        <v>0.5224443674</v>
      </c>
      <c r="BG139" s="24">
        <f>VLOOKUP($A139,'2024_PAPI_Indicators'!$A$2:$BL$183,COLUMN('2024_PAPI_Indicators'!BE138),0)</f>
        <v>0.6557841301</v>
      </c>
      <c r="BH139" s="24">
        <f>VLOOKUP($A139,'2024_PAPI_Indicators'!$A$2:$BL$183,COLUMN('2024_PAPI_Indicators'!BF138),0)</f>
        <v>0.7530212998</v>
      </c>
      <c r="BI139" s="24">
        <f>VLOOKUP($A139,'2024_PAPI_Indicators'!$A$2:$BL$183,COLUMN('2024_PAPI_Indicators'!BG138),0)</f>
        <v>0.740553081</v>
      </c>
      <c r="BJ139" s="24">
        <f>VLOOKUP($A139,'2024_PAPI_Indicators'!$A$2:$BL$183,COLUMN('2024_PAPI_Indicators'!BH138),0)</f>
        <v>0.6362068057</v>
      </c>
      <c r="BK139" s="24">
        <f>VLOOKUP($A139,'2024_PAPI_Indicators'!$A$2:$BL$183,COLUMN('2024_PAPI_Indicators'!BI138),0)</f>
        <v>0.6250036955</v>
      </c>
      <c r="BL139" s="24">
        <f>VLOOKUP($A139,'2024_PAPI_Indicators'!$A$2:$BL$183,COLUMN('2024_PAPI_Indicators'!BJ138),0)</f>
        <v>0.7853290439</v>
      </c>
      <c r="BM139" s="24">
        <f>VLOOKUP($A139,'2024_PAPI_Indicators'!$A$2:$BL$183,COLUMN('2024_PAPI_Indicators'!BK138),0)</f>
        <v>0.5974738598</v>
      </c>
      <c r="BN139" s="24">
        <f>VLOOKUP($A139,'2024_PAPI_Indicators'!$A$2:$BL$183,COLUMN('2024_PAPI_Indicators'!BL138),0)</f>
        <v>0.7172253728</v>
      </c>
      <c r="BO139" s="11"/>
      <c r="BP139" s="11"/>
      <c r="BQ139" s="11"/>
      <c r="BR139" s="11"/>
      <c r="BS139" s="11"/>
    </row>
    <row r="140" ht="13.5" customHeight="1">
      <c r="A140" s="19" t="s">
        <v>353</v>
      </c>
      <c r="B140" s="19" t="s">
        <v>354</v>
      </c>
      <c r="C140" s="20" t="s">
        <v>181</v>
      </c>
      <c r="D140" s="21">
        <f>VLOOKUP($A140,'2024_PAPI_Indicators'!$A$2:$BL$183,COLUMN('2024_PAPI_Indicators'!B139),0)</f>
        <v>1.569140553</v>
      </c>
      <c r="E140" s="21">
        <f>VLOOKUP($A140,'2024_PAPI_Indicators'!$A$2:$BL$183,COLUMN('2024_PAPI_Indicators'!C139),0)</f>
        <v>2.261144876</v>
      </c>
      <c r="F140" s="21">
        <f>VLOOKUP($A140,'2024_PAPI_Indicators'!$A$2:$BL$183,COLUMN('2024_PAPI_Indicators'!D139),0)</f>
        <v>2.129677773</v>
      </c>
      <c r="G140" s="21">
        <f>VLOOKUP($A140,'2024_PAPI_Indicators'!$A$2:$BL$183,COLUMN('2024_PAPI_Indicators'!E139),0)</f>
        <v>1.947472453</v>
      </c>
      <c r="H140" s="21">
        <f>VLOOKUP($A140,'2024_PAPI_Indicators'!$A$2:$BL$183,COLUMN('2024_PAPI_Indicators'!F139),0)</f>
        <v>1.919867754</v>
      </c>
      <c r="I140" s="21">
        <f>VLOOKUP($A140,'2024_PAPI_Indicators'!$A$2:$BL$183,COLUMN('2024_PAPI_Indicators'!G139),0)</f>
        <v>1.871344209</v>
      </c>
      <c r="J140" s="21">
        <f>VLOOKUP($A140,'2024_PAPI_Indicators'!$A$2:$BL$183,COLUMN('2024_PAPI_Indicators'!H139),0)</f>
        <v>2.05829668</v>
      </c>
      <c r="K140" s="21">
        <f>VLOOKUP($A140,'2024_PAPI_Indicators'!$A$2:$BL$183,COLUMN('2024_PAPI_Indicators'!I139),0)</f>
        <v>2.061358452</v>
      </c>
      <c r="L140" s="21">
        <f>VLOOKUP($A140,'2024_PAPI_Indicators'!$A$2:$BL$183,COLUMN('2024_PAPI_Indicators'!J139),0)</f>
        <v>2.089784622</v>
      </c>
      <c r="M140" s="21">
        <f>VLOOKUP($A140,'2024_PAPI_Indicators'!$A$2:$BL$183,COLUMN('2024_PAPI_Indicators'!K139),0)</f>
        <v>2.001919985</v>
      </c>
      <c r="N140" s="21">
        <f>VLOOKUP($A140,'2024_PAPI_Indicators'!$A$2:$BL$183,COLUMN('2024_PAPI_Indicators'!L139),0)</f>
        <v>2.145802498</v>
      </c>
      <c r="O140" s="21">
        <f>VLOOKUP($A140,'2024_PAPI_Indicators'!$A$2:$BL$183,COLUMN('2024_PAPI_Indicators'!M139),0)</f>
        <v>1.986043334</v>
      </c>
      <c r="P140" s="21">
        <f>VLOOKUP($A140,'2024_PAPI_Indicators'!$A$2:$BL$183,COLUMN('2024_PAPI_Indicators'!N139),0)</f>
        <v>1.885163665</v>
      </c>
      <c r="Q140" s="21">
        <f>VLOOKUP($A140,'2024_PAPI_Indicators'!$A$2:$BL$183,COLUMN('2024_PAPI_Indicators'!O139),0)</f>
        <v>2.352135897</v>
      </c>
      <c r="R140" s="21">
        <f>VLOOKUP($A140,'2024_PAPI_Indicators'!$A$2:$BL$183,COLUMN('2024_PAPI_Indicators'!P139),0)</f>
        <v>1.700302958</v>
      </c>
      <c r="S140" s="21">
        <f>VLOOKUP($A140,'2024_PAPI_Indicators'!$A$2:$BL$183,COLUMN('2024_PAPI_Indicators'!Q139),0)</f>
        <v>1.945951581</v>
      </c>
      <c r="T140" s="22" t="str">
        <f>VLOOKUP($A140,'2024_PAPI_Indicators'!$A$2:$BL$183,COLUMN('2024_PAPI_Indicators'!R139),0)</f>
        <v/>
      </c>
      <c r="U140" s="21">
        <f>VLOOKUP($A140,'2024_PAPI_Indicators'!$A$2:$BL$183,COLUMN('2024_PAPI_Indicators'!S139),0)</f>
        <v>2.007899046</v>
      </c>
      <c r="V140" s="21">
        <f>VLOOKUP($A140,'2024_PAPI_Indicators'!$A$2:$BL$183,COLUMN('2024_PAPI_Indicators'!T139),0)</f>
        <v>1.862725854</v>
      </c>
      <c r="W140" s="21">
        <f>VLOOKUP($A140,'2024_PAPI_Indicators'!$A$2:$BL$183,COLUMN('2024_PAPI_Indicators'!U139),0)</f>
        <v>1.832677126</v>
      </c>
      <c r="X140" s="21">
        <f>VLOOKUP($A140,'2024_PAPI_Indicators'!$A$2:$BL$183,COLUMN('2024_PAPI_Indicators'!V139),0)</f>
        <v>2.092180014</v>
      </c>
      <c r="Y140" s="21">
        <f>VLOOKUP($A140,'2024_PAPI_Indicators'!$A$2:$BL$183,COLUMN('2024_PAPI_Indicators'!W139),0)</f>
        <v>1.889208794</v>
      </c>
      <c r="Z140" s="21">
        <f>VLOOKUP($A140,'2024_PAPI_Indicators'!$A$2:$BL$183,COLUMN('2024_PAPI_Indicators'!X139),0)</f>
        <v>1.839538693</v>
      </c>
      <c r="AA140" s="21">
        <f>VLOOKUP($A140,'2024_PAPI_Indicators'!$A$2:$BL$183,COLUMN('2024_PAPI_Indicators'!Y139),0)</f>
        <v>2.040896177</v>
      </c>
      <c r="AB140" s="21">
        <f>VLOOKUP($A140,'2024_PAPI_Indicators'!$A$2:$BL$183,COLUMN('2024_PAPI_Indicators'!Z139),0)</f>
        <v>2.108005285</v>
      </c>
      <c r="AC140" s="21">
        <f>VLOOKUP($A140,'2024_PAPI_Indicators'!$A$2:$BL$183,COLUMN('2024_PAPI_Indicators'!AA139),0)</f>
        <v>2.213029623</v>
      </c>
      <c r="AD140" s="21">
        <f>VLOOKUP($A140,'2024_PAPI_Indicators'!$A$2:$BL$183,COLUMN('2024_PAPI_Indicators'!AB139),0)</f>
        <v>2.053513288</v>
      </c>
      <c r="AE140" s="21">
        <f>VLOOKUP($A140,'2024_PAPI_Indicators'!$A$2:$BL$183,COLUMN('2024_PAPI_Indicators'!AC139),0)</f>
        <v>2.164703846</v>
      </c>
      <c r="AF140" s="21">
        <f>VLOOKUP($A140,'2024_PAPI_Indicators'!$A$2:$BL$183,COLUMN('2024_PAPI_Indicators'!AD139),0)</f>
        <v>1.975990891</v>
      </c>
      <c r="AG140" s="21">
        <f>VLOOKUP($A140,'2024_PAPI_Indicators'!$A$2:$BL$183,COLUMN('2024_PAPI_Indicators'!AE139),0)</f>
        <v>1.906098962</v>
      </c>
      <c r="AH140" s="21">
        <f>VLOOKUP($A140,'2024_PAPI_Indicators'!$A$2:$BL$183,COLUMN('2024_PAPI_Indicators'!AF139),0)</f>
        <v>2.140549898</v>
      </c>
      <c r="AI140" s="21">
        <f>VLOOKUP($A140,'2024_PAPI_Indicators'!$A$2:$BL$183,COLUMN('2024_PAPI_Indicators'!AG139),0)</f>
        <v>1.766934752</v>
      </c>
      <c r="AJ140" s="21">
        <f>VLOOKUP($A140,'2024_PAPI_Indicators'!$A$2:$BL$183,COLUMN('2024_PAPI_Indicators'!AH139),0)</f>
        <v>1.89050281</v>
      </c>
      <c r="AK140" s="21">
        <f>VLOOKUP($A140,'2024_PAPI_Indicators'!$A$2:$BL$183,COLUMN('2024_PAPI_Indicators'!AI139),0)</f>
        <v>2.077254295</v>
      </c>
      <c r="AL140" s="21">
        <f>VLOOKUP($A140,'2024_PAPI_Indicators'!$A$2:$BL$183,COLUMN('2024_PAPI_Indicators'!AJ139),0)</f>
        <v>2.019185781</v>
      </c>
      <c r="AM140" s="21">
        <f>VLOOKUP($A140,'2024_PAPI_Indicators'!$A$2:$BL$183,COLUMN('2024_PAPI_Indicators'!AK139),0)</f>
        <v>1.928144813</v>
      </c>
      <c r="AN140" s="21">
        <f>VLOOKUP($A140,'2024_PAPI_Indicators'!$A$2:$BL$183,COLUMN('2024_PAPI_Indicators'!AL139),0)</f>
        <v>2.153400183</v>
      </c>
      <c r="AO140" s="21">
        <f>VLOOKUP($A140,'2024_PAPI_Indicators'!$A$2:$BL$183,COLUMN('2024_PAPI_Indicators'!AM139),0)</f>
        <v>2.162345648</v>
      </c>
      <c r="AP140" s="21">
        <f>VLOOKUP($A140,'2024_PAPI_Indicators'!$A$2:$BL$183,COLUMN('2024_PAPI_Indicators'!AN139),0)</f>
        <v>2.091449022</v>
      </c>
      <c r="AQ140" s="21">
        <f>VLOOKUP($A140,'2024_PAPI_Indicators'!$A$2:$BL$183,COLUMN('2024_PAPI_Indicators'!AO139),0)</f>
        <v>1.838427901</v>
      </c>
      <c r="AR140" s="21">
        <f>VLOOKUP($A140,'2024_PAPI_Indicators'!$A$2:$BL$183,COLUMN('2024_PAPI_Indicators'!AP139),0)</f>
        <v>2.030763149</v>
      </c>
      <c r="AS140" s="21">
        <f>VLOOKUP($A140,'2024_PAPI_Indicators'!$A$2:$BL$183,COLUMN('2024_PAPI_Indicators'!AQ139),0)</f>
        <v>1.989913106</v>
      </c>
      <c r="AT140" s="21">
        <f>VLOOKUP($A140,'2024_PAPI_Indicators'!$A$2:$BL$183,COLUMN('2024_PAPI_Indicators'!AR139),0)</f>
        <v>1.914859533</v>
      </c>
      <c r="AU140" s="21">
        <f>VLOOKUP($A140,'2024_PAPI_Indicators'!$A$2:$BL$183,COLUMN('2024_PAPI_Indicators'!AS139),0)</f>
        <v>1.821052074</v>
      </c>
      <c r="AV140" s="21">
        <f>VLOOKUP($A140,'2024_PAPI_Indicators'!$A$2:$BL$183,COLUMN('2024_PAPI_Indicators'!AT139),0)</f>
        <v>2.032331228</v>
      </c>
      <c r="AW140" s="21">
        <f>VLOOKUP($A140,'2024_PAPI_Indicators'!$A$2:$BL$183,COLUMN('2024_PAPI_Indicators'!AU139),0)</f>
        <v>2.119585991</v>
      </c>
      <c r="AX140" s="21">
        <f>VLOOKUP($A140,'2024_PAPI_Indicators'!$A$2:$BL$183,COLUMN('2024_PAPI_Indicators'!AV139),0)</f>
        <v>1.956666946</v>
      </c>
      <c r="AY140" s="21">
        <f>VLOOKUP($A140,'2024_PAPI_Indicators'!$A$2:$BL$183,COLUMN('2024_PAPI_Indicators'!AW139),0)</f>
        <v>1.836564541</v>
      </c>
      <c r="AZ140" s="21">
        <f>VLOOKUP($A140,'2024_PAPI_Indicators'!$A$2:$BL$183,COLUMN('2024_PAPI_Indicators'!AX139),0)</f>
        <v>2.218546391</v>
      </c>
      <c r="BA140" s="21">
        <f>VLOOKUP($A140,'2024_PAPI_Indicators'!$A$2:$BL$183,COLUMN('2024_PAPI_Indicators'!AY139),0)</f>
        <v>1.798888803</v>
      </c>
      <c r="BB140" s="21">
        <f>VLOOKUP($A140,'2024_PAPI_Indicators'!$A$2:$BL$183,COLUMN('2024_PAPI_Indicators'!AZ139),0)</f>
        <v>1.92392838</v>
      </c>
      <c r="BC140" s="22" t="str">
        <f>VLOOKUP($A140,'2024_PAPI_Indicators'!$A$2:$BL$183,COLUMN('2024_PAPI_Indicators'!BA139),0)</f>
        <v/>
      </c>
      <c r="BD140" s="21">
        <f>VLOOKUP($A140,'2024_PAPI_Indicators'!$A$2:$BL$183,COLUMN('2024_PAPI_Indicators'!BB139),0)</f>
        <v>1.927623391</v>
      </c>
      <c r="BE140" s="21">
        <f>VLOOKUP($A140,'2024_PAPI_Indicators'!$A$2:$BL$183,COLUMN('2024_PAPI_Indicators'!BC139),0)</f>
        <v>2.110776901</v>
      </c>
      <c r="BF140" s="21">
        <f>VLOOKUP($A140,'2024_PAPI_Indicators'!$A$2:$BL$183,COLUMN('2024_PAPI_Indicators'!BD139),0)</f>
        <v>1.960346103</v>
      </c>
      <c r="BG140" s="21">
        <f>VLOOKUP($A140,'2024_PAPI_Indicators'!$A$2:$BL$183,COLUMN('2024_PAPI_Indicators'!BE139),0)</f>
        <v>1.956757665</v>
      </c>
      <c r="BH140" s="21">
        <f>VLOOKUP($A140,'2024_PAPI_Indicators'!$A$2:$BL$183,COLUMN('2024_PAPI_Indicators'!BF139),0)</f>
        <v>2.027089834</v>
      </c>
      <c r="BI140" s="21">
        <f>VLOOKUP($A140,'2024_PAPI_Indicators'!$A$2:$BL$183,COLUMN('2024_PAPI_Indicators'!BG139),0)</f>
        <v>1.788481355</v>
      </c>
      <c r="BJ140" s="21">
        <f>VLOOKUP($A140,'2024_PAPI_Indicators'!$A$2:$BL$183,COLUMN('2024_PAPI_Indicators'!BH139),0)</f>
        <v>1.916019917</v>
      </c>
      <c r="BK140" s="21">
        <f>VLOOKUP($A140,'2024_PAPI_Indicators'!$A$2:$BL$183,COLUMN('2024_PAPI_Indicators'!BI139),0)</f>
        <v>1.899001122</v>
      </c>
      <c r="BL140" s="21">
        <f>VLOOKUP($A140,'2024_PAPI_Indicators'!$A$2:$BL$183,COLUMN('2024_PAPI_Indicators'!BJ139),0)</f>
        <v>2.048099995</v>
      </c>
      <c r="BM140" s="21">
        <f>VLOOKUP($A140,'2024_PAPI_Indicators'!$A$2:$BL$183,COLUMN('2024_PAPI_Indicators'!BK139),0)</f>
        <v>2.117760181</v>
      </c>
      <c r="BN140" s="21">
        <f>VLOOKUP($A140,'2024_PAPI_Indicators'!$A$2:$BL$183,COLUMN('2024_PAPI_Indicators'!BL139),0)</f>
        <v>1.998121858</v>
      </c>
      <c r="BO140" s="23"/>
      <c r="BP140" s="23"/>
      <c r="BQ140" s="23"/>
      <c r="BR140" s="23"/>
      <c r="BS140" s="23"/>
    </row>
    <row r="141" ht="13.5" customHeight="1">
      <c r="A141" s="11" t="s">
        <v>355</v>
      </c>
      <c r="B141" s="11" t="s">
        <v>356</v>
      </c>
      <c r="C141" s="12" t="s">
        <v>83</v>
      </c>
      <c r="D141" s="24">
        <f>VLOOKUP($A141,'2024_PAPI_Indicators'!$A$2:$BL$183,COLUMN('2024_PAPI_Indicators'!B140),0)</f>
        <v>0.1911396831</v>
      </c>
      <c r="E141" s="24">
        <f>VLOOKUP($A141,'2024_PAPI_Indicators'!$A$2:$BL$183,COLUMN('2024_PAPI_Indicators'!C140),0)</f>
        <v>0.4985057712</v>
      </c>
      <c r="F141" s="24">
        <f>VLOOKUP($A141,'2024_PAPI_Indicators'!$A$2:$BL$183,COLUMN('2024_PAPI_Indicators'!D140),0)</f>
        <v>0.4409409463</v>
      </c>
      <c r="G141" s="24">
        <f>VLOOKUP($A141,'2024_PAPI_Indicators'!$A$2:$BL$183,COLUMN('2024_PAPI_Indicators'!E140),0)</f>
        <v>0.2704010308</v>
      </c>
      <c r="H141" s="24">
        <f>VLOOKUP($A141,'2024_PAPI_Indicators'!$A$2:$BL$183,COLUMN('2024_PAPI_Indicators'!F140),0)</f>
        <v>0.2286489755</v>
      </c>
      <c r="I141" s="24">
        <f>VLOOKUP($A141,'2024_PAPI_Indicators'!$A$2:$BL$183,COLUMN('2024_PAPI_Indicators'!G140),0)</f>
        <v>0.242973879</v>
      </c>
      <c r="J141" s="24">
        <f>VLOOKUP($A141,'2024_PAPI_Indicators'!$A$2:$BL$183,COLUMN('2024_PAPI_Indicators'!H140),0)</f>
        <v>0.4314899147</v>
      </c>
      <c r="K141" s="24">
        <f>VLOOKUP($A141,'2024_PAPI_Indicators'!$A$2:$BL$183,COLUMN('2024_PAPI_Indicators'!I140),0)</f>
        <v>0.4522835016</v>
      </c>
      <c r="L141" s="24">
        <f>VLOOKUP($A141,'2024_PAPI_Indicators'!$A$2:$BL$183,COLUMN('2024_PAPI_Indicators'!J140),0)</f>
        <v>0.38193506</v>
      </c>
      <c r="M141" s="24">
        <f>VLOOKUP($A141,'2024_PAPI_Indicators'!$A$2:$BL$183,COLUMN('2024_PAPI_Indicators'!K140),0)</f>
        <v>0.3787997067</v>
      </c>
      <c r="N141" s="24">
        <f>VLOOKUP($A141,'2024_PAPI_Indicators'!$A$2:$BL$183,COLUMN('2024_PAPI_Indicators'!L140),0)</f>
        <v>0.3720776439</v>
      </c>
      <c r="O141" s="24">
        <f>VLOOKUP($A141,'2024_PAPI_Indicators'!$A$2:$BL$183,COLUMN('2024_PAPI_Indicators'!M140),0)</f>
        <v>0.2985132039</v>
      </c>
      <c r="P141" s="24">
        <f>VLOOKUP($A141,'2024_PAPI_Indicators'!$A$2:$BL$183,COLUMN('2024_PAPI_Indicators'!N140),0)</f>
        <v>0.2571023107</v>
      </c>
      <c r="Q141" s="24">
        <f>VLOOKUP($A141,'2024_PAPI_Indicators'!$A$2:$BL$183,COLUMN('2024_PAPI_Indicators'!O140),0)</f>
        <v>0.3887642622</v>
      </c>
      <c r="R141" s="24">
        <f>VLOOKUP($A141,'2024_PAPI_Indicators'!$A$2:$BL$183,COLUMN('2024_PAPI_Indicators'!P140),0)</f>
        <v>0.2245938182</v>
      </c>
      <c r="S141" s="24">
        <f>VLOOKUP($A141,'2024_PAPI_Indicators'!$A$2:$BL$183,COLUMN('2024_PAPI_Indicators'!Q140),0)</f>
        <v>0.2778448164</v>
      </c>
      <c r="T141" s="25" t="str">
        <f>VLOOKUP($A141,'2024_PAPI_Indicators'!$A$2:$BL$183,COLUMN('2024_PAPI_Indicators'!R140),0)</f>
        <v/>
      </c>
      <c r="U141" s="24">
        <f>VLOOKUP($A141,'2024_PAPI_Indicators'!$A$2:$BL$183,COLUMN('2024_PAPI_Indicators'!S140),0)</f>
        <v>0.2693070173</v>
      </c>
      <c r="V141" s="24">
        <f>VLOOKUP($A141,'2024_PAPI_Indicators'!$A$2:$BL$183,COLUMN('2024_PAPI_Indicators'!T140),0)</f>
        <v>0.2941821516</v>
      </c>
      <c r="W141" s="24">
        <f>VLOOKUP($A141,'2024_PAPI_Indicators'!$A$2:$BL$183,COLUMN('2024_PAPI_Indicators'!U140),0)</f>
        <v>0.2364776134</v>
      </c>
      <c r="X141" s="24">
        <f>VLOOKUP($A141,'2024_PAPI_Indicators'!$A$2:$BL$183,COLUMN('2024_PAPI_Indicators'!V140),0)</f>
        <v>0.327282995</v>
      </c>
      <c r="Y141" s="24">
        <f>VLOOKUP($A141,'2024_PAPI_Indicators'!$A$2:$BL$183,COLUMN('2024_PAPI_Indicators'!W140),0)</f>
        <v>0.327770561</v>
      </c>
      <c r="Z141" s="24">
        <f>VLOOKUP($A141,'2024_PAPI_Indicators'!$A$2:$BL$183,COLUMN('2024_PAPI_Indicators'!X140),0)</f>
        <v>0.2277198285</v>
      </c>
      <c r="AA141" s="24">
        <f>VLOOKUP($A141,'2024_PAPI_Indicators'!$A$2:$BL$183,COLUMN('2024_PAPI_Indicators'!Y140),0)</f>
        <v>0.2873422503</v>
      </c>
      <c r="AB141" s="24">
        <f>VLOOKUP($A141,'2024_PAPI_Indicators'!$A$2:$BL$183,COLUMN('2024_PAPI_Indicators'!Z140),0)</f>
        <v>0.3639474809</v>
      </c>
      <c r="AC141" s="24">
        <f>VLOOKUP($A141,'2024_PAPI_Indicators'!$A$2:$BL$183,COLUMN('2024_PAPI_Indicators'!AA140),0)</f>
        <v>0.324224025</v>
      </c>
      <c r="AD141" s="24">
        <f>VLOOKUP($A141,'2024_PAPI_Indicators'!$A$2:$BL$183,COLUMN('2024_PAPI_Indicators'!AB140),0)</f>
        <v>0.2952128947</v>
      </c>
      <c r="AE141" s="24">
        <f>VLOOKUP($A141,'2024_PAPI_Indicators'!$A$2:$BL$183,COLUMN('2024_PAPI_Indicators'!AC140),0)</f>
        <v>0.2980373204</v>
      </c>
      <c r="AF141" s="24">
        <f>VLOOKUP($A141,'2024_PAPI_Indicators'!$A$2:$BL$183,COLUMN('2024_PAPI_Indicators'!AD140),0)</f>
        <v>0.2286697477</v>
      </c>
      <c r="AG141" s="24">
        <f>VLOOKUP($A141,'2024_PAPI_Indicators'!$A$2:$BL$183,COLUMN('2024_PAPI_Indicators'!AE140),0)</f>
        <v>0.1973050833</v>
      </c>
      <c r="AH141" s="24">
        <f>VLOOKUP($A141,'2024_PAPI_Indicators'!$A$2:$BL$183,COLUMN('2024_PAPI_Indicators'!AF140),0)</f>
        <v>0.2485390007</v>
      </c>
      <c r="AI141" s="24">
        <f>VLOOKUP($A141,'2024_PAPI_Indicators'!$A$2:$BL$183,COLUMN('2024_PAPI_Indicators'!AG140),0)</f>
        <v>0.1725858152</v>
      </c>
      <c r="AJ141" s="24">
        <f>VLOOKUP($A141,'2024_PAPI_Indicators'!$A$2:$BL$183,COLUMN('2024_PAPI_Indicators'!AH140),0)</f>
        <v>0.157913655</v>
      </c>
      <c r="AK141" s="24">
        <f>VLOOKUP($A141,'2024_PAPI_Indicators'!$A$2:$BL$183,COLUMN('2024_PAPI_Indicators'!AI140),0)</f>
        <v>0.2277694345</v>
      </c>
      <c r="AL141" s="24">
        <f>VLOOKUP($A141,'2024_PAPI_Indicators'!$A$2:$BL$183,COLUMN('2024_PAPI_Indicators'!AJ140),0)</f>
        <v>0.1876551658</v>
      </c>
      <c r="AM141" s="24">
        <f>VLOOKUP($A141,'2024_PAPI_Indicators'!$A$2:$BL$183,COLUMN('2024_PAPI_Indicators'!AK140),0)</f>
        <v>0.1610053331</v>
      </c>
      <c r="AN141" s="24">
        <f>VLOOKUP($A141,'2024_PAPI_Indicators'!$A$2:$BL$183,COLUMN('2024_PAPI_Indicators'!AL140),0)</f>
        <v>0.2495221198</v>
      </c>
      <c r="AO141" s="24">
        <f>VLOOKUP($A141,'2024_PAPI_Indicators'!$A$2:$BL$183,COLUMN('2024_PAPI_Indicators'!AM140),0)</f>
        <v>0.2793432772</v>
      </c>
      <c r="AP141" s="24">
        <f>VLOOKUP($A141,'2024_PAPI_Indicators'!$A$2:$BL$183,COLUMN('2024_PAPI_Indicators'!AN140),0)</f>
        <v>0.2370682657</v>
      </c>
      <c r="AQ141" s="24">
        <f>VLOOKUP($A141,'2024_PAPI_Indicators'!$A$2:$BL$183,COLUMN('2024_PAPI_Indicators'!AO140),0)</f>
        <v>0.2637202144</v>
      </c>
      <c r="AR141" s="24">
        <f>VLOOKUP($A141,'2024_PAPI_Indicators'!$A$2:$BL$183,COLUMN('2024_PAPI_Indicators'!AP140),0)</f>
        <v>0.3171119392</v>
      </c>
      <c r="AS141" s="24">
        <f>VLOOKUP($A141,'2024_PAPI_Indicators'!$A$2:$BL$183,COLUMN('2024_PAPI_Indicators'!AQ140),0)</f>
        <v>0.3030394018</v>
      </c>
      <c r="AT141" s="24">
        <f>VLOOKUP($A141,'2024_PAPI_Indicators'!$A$2:$BL$183,COLUMN('2024_PAPI_Indicators'!AR140),0)</f>
        <v>0.2844537497</v>
      </c>
      <c r="AU141" s="24">
        <f>VLOOKUP($A141,'2024_PAPI_Indicators'!$A$2:$BL$183,COLUMN('2024_PAPI_Indicators'!AS140),0)</f>
        <v>0.2590976655</v>
      </c>
      <c r="AV141" s="24">
        <f>VLOOKUP($A141,'2024_PAPI_Indicators'!$A$2:$BL$183,COLUMN('2024_PAPI_Indicators'!AT140),0)</f>
        <v>0.3099294007</v>
      </c>
      <c r="AW141" s="24">
        <f>VLOOKUP($A141,'2024_PAPI_Indicators'!$A$2:$BL$183,COLUMN('2024_PAPI_Indicators'!AU140),0)</f>
        <v>0.2084875703</v>
      </c>
      <c r="AX141" s="24">
        <f>VLOOKUP($A141,'2024_PAPI_Indicators'!$A$2:$BL$183,COLUMN('2024_PAPI_Indicators'!AV140),0)</f>
        <v>0.2327079624</v>
      </c>
      <c r="AY141" s="24">
        <f>VLOOKUP($A141,'2024_PAPI_Indicators'!$A$2:$BL$183,COLUMN('2024_PAPI_Indicators'!AW140),0)</f>
        <v>0.2177060246</v>
      </c>
      <c r="AZ141" s="24">
        <f>VLOOKUP($A141,'2024_PAPI_Indicators'!$A$2:$BL$183,COLUMN('2024_PAPI_Indicators'!AX140),0)</f>
        <v>0.3512907326</v>
      </c>
      <c r="BA141" s="24">
        <f>VLOOKUP($A141,'2024_PAPI_Indicators'!$A$2:$BL$183,COLUMN('2024_PAPI_Indicators'!AY140),0)</f>
        <v>0.1962600499</v>
      </c>
      <c r="BB141" s="24">
        <f>VLOOKUP($A141,'2024_PAPI_Indicators'!$A$2:$BL$183,COLUMN('2024_PAPI_Indicators'!AZ140),0)</f>
        <v>0.2064509988</v>
      </c>
      <c r="BC141" s="25" t="str">
        <f>VLOOKUP($A141,'2024_PAPI_Indicators'!$A$2:$BL$183,COLUMN('2024_PAPI_Indicators'!BA140),0)</f>
        <v/>
      </c>
      <c r="BD141" s="24">
        <f>VLOOKUP($A141,'2024_PAPI_Indicators'!$A$2:$BL$183,COLUMN('2024_PAPI_Indicators'!BB140),0)</f>
        <v>0.1775001436</v>
      </c>
      <c r="BE141" s="24">
        <f>VLOOKUP($A141,'2024_PAPI_Indicators'!$A$2:$BL$183,COLUMN('2024_PAPI_Indicators'!BC140),0)</f>
        <v>0.2052799314</v>
      </c>
      <c r="BF141" s="24">
        <f>VLOOKUP($A141,'2024_PAPI_Indicators'!$A$2:$BL$183,COLUMN('2024_PAPI_Indicators'!BD140),0)</f>
        <v>0.1406732798</v>
      </c>
      <c r="BG141" s="24">
        <f>VLOOKUP($A141,'2024_PAPI_Indicators'!$A$2:$BL$183,COLUMN('2024_PAPI_Indicators'!BE140),0)</f>
        <v>0.2193457633</v>
      </c>
      <c r="BH141" s="24">
        <f>VLOOKUP($A141,'2024_PAPI_Indicators'!$A$2:$BL$183,COLUMN('2024_PAPI_Indicators'!BF140),0)</f>
        <v>0.1569712609</v>
      </c>
      <c r="BI141" s="24">
        <f>VLOOKUP($A141,'2024_PAPI_Indicators'!$A$2:$BL$183,COLUMN('2024_PAPI_Indicators'!BG140),0)</f>
        <v>0.1434107274</v>
      </c>
      <c r="BJ141" s="24">
        <f>VLOOKUP($A141,'2024_PAPI_Indicators'!$A$2:$BL$183,COLUMN('2024_PAPI_Indicators'!BH140),0)</f>
        <v>0.2213810086</v>
      </c>
      <c r="BK141" s="24">
        <f>VLOOKUP($A141,'2024_PAPI_Indicators'!$A$2:$BL$183,COLUMN('2024_PAPI_Indicators'!BI140),0)</f>
        <v>0.2017605156</v>
      </c>
      <c r="BL141" s="24">
        <f>VLOOKUP($A141,'2024_PAPI_Indicators'!$A$2:$BL$183,COLUMN('2024_PAPI_Indicators'!BJ140),0)</f>
        <v>0.245421946</v>
      </c>
      <c r="BM141" s="24">
        <f>VLOOKUP($A141,'2024_PAPI_Indicators'!$A$2:$BL$183,COLUMN('2024_PAPI_Indicators'!BK140),0)</f>
        <v>0.2567764521</v>
      </c>
      <c r="BN141" s="24">
        <f>VLOOKUP($A141,'2024_PAPI_Indicators'!$A$2:$BL$183,COLUMN('2024_PAPI_Indicators'!BL140),0)</f>
        <v>0.2109408677</v>
      </c>
      <c r="BO141" s="11"/>
      <c r="BP141" s="11"/>
      <c r="BQ141" s="11"/>
      <c r="BR141" s="11"/>
      <c r="BS141" s="11"/>
    </row>
    <row r="142" ht="13.5" customHeight="1">
      <c r="A142" s="11" t="s">
        <v>357</v>
      </c>
      <c r="B142" s="11" t="s">
        <v>358</v>
      </c>
      <c r="C142" s="12" t="s">
        <v>83</v>
      </c>
      <c r="D142" s="24">
        <f>VLOOKUP($A142,'2024_PAPI_Indicators'!$A$2:$BL$183,COLUMN('2024_PAPI_Indicators'!B141),0)</f>
        <v>0.7470907569</v>
      </c>
      <c r="E142" s="24">
        <f>VLOOKUP($A142,'2024_PAPI_Indicators'!$A$2:$BL$183,COLUMN('2024_PAPI_Indicators'!C141),0)</f>
        <v>0.8557288051</v>
      </c>
      <c r="F142" s="24">
        <f>VLOOKUP($A142,'2024_PAPI_Indicators'!$A$2:$BL$183,COLUMN('2024_PAPI_Indicators'!D141),0)</f>
        <v>0.8621125221</v>
      </c>
      <c r="G142" s="24">
        <f>VLOOKUP($A142,'2024_PAPI_Indicators'!$A$2:$BL$183,COLUMN('2024_PAPI_Indicators'!E141),0)</f>
        <v>0.9297276735</v>
      </c>
      <c r="H142" s="24">
        <f>VLOOKUP($A142,'2024_PAPI_Indicators'!$A$2:$BL$183,COLUMN('2024_PAPI_Indicators'!F141),0)</f>
        <v>0.9091731906</v>
      </c>
      <c r="I142" s="24">
        <f>VLOOKUP($A142,'2024_PAPI_Indicators'!$A$2:$BL$183,COLUMN('2024_PAPI_Indicators'!G141),0)</f>
        <v>0.8773818016</v>
      </c>
      <c r="J142" s="24">
        <f>VLOOKUP($A142,'2024_PAPI_Indicators'!$A$2:$BL$183,COLUMN('2024_PAPI_Indicators'!H141),0)</f>
        <v>0.8921275139</v>
      </c>
      <c r="K142" s="24">
        <f>VLOOKUP($A142,'2024_PAPI_Indicators'!$A$2:$BL$183,COLUMN('2024_PAPI_Indicators'!I141),0)</f>
        <v>0.8469312191</v>
      </c>
      <c r="L142" s="24">
        <f>VLOOKUP($A142,'2024_PAPI_Indicators'!$A$2:$BL$183,COLUMN('2024_PAPI_Indicators'!J141),0)</f>
        <v>0.8945162296</v>
      </c>
      <c r="M142" s="24">
        <f>VLOOKUP($A142,'2024_PAPI_Indicators'!$A$2:$BL$183,COLUMN('2024_PAPI_Indicators'!K141),0)</f>
        <v>0.8491194248</v>
      </c>
      <c r="N142" s="24">
        <f>VLOOKUP($A142,'2024_PAPI_Indicators'!$A$2:$BL$183,COLUMN('2024_PAPI_Indicators'!L141),0)</f>
        <v>0.9431270361</v>
      </c>
      <c r="O142" s="24">
        <f>VLOOKUP($A142,'2024_PAPI_Indicators'!$A$2:$BL$183,COLUMN('2024_PAPI_Indicators'!M141),0)</f>
        <v>0.9298334718</v>
      </c>
      <c r="P142" s="24">
        <f>VLOOKUP($A142,'2024_PAPI_Indicators'!$A$2:$BL$183,COLUMN('2024_PAPI_Indicators'!N141),0)</f>
        <v>0.8673970699</v>
      </c>
      <c r="Q142" s="24">
        <f>VLOOKUP($A142,'2024_PAPI_Indicators'!$A$2:$BL$183,COLUMN('2024_PAPI_Indicators'!O141),0)</f>
        <v>0.9519864321</v>
      </c>
      <c r="R142" s="24">
        <f>VLOOKUP($A142,'2024_PAPI_Indicators'!$A$2:$BL$183,COLUMN('2024_PAPI_Indicators'!P141),0)</f>
        <v>0.8169846535</v>
      </c>
      <c r="S142" s="24">
        <f>VLOOKUP($A142,'2024_PAPI_Indicators'!$A$2:$BL$183,COLUMN('2024_PAPI_Indicators'!Q141),0)</f>
        <v>0.9430713058</v>
      </c>
      <c r="T142" s="25" t="str">
        <f>VLOOKUP($A142,'2024_PAPI_Indicators'!$A$2:$BL$183,COLUMN('2024_PAPI_Indicators'!R141),0)</f>
        <v/>
      </c>
      <c r="U142" s="24">
        <f>VLOOKUP($A142,'2024_PAPI_Indicators'!$A$2:$BL$183,COLUMN('2024_PAPI_Indicators'!S141),0)</f>
        <v>0.9095143676</v>
      </c>
      <c r="V142" s="24">
        <f>VLOOKUP($A142,'2024_PAPI_Indicators'!$A$2:$BL$183,COLUMN('2024_PAPI_Indicators'!T141),0)</f>
        <v>0.8465963006</v>
      </c>
      <c r="W142" s="24">
        <f>VLOOKUP($A142,'2024_PAPI_Indicators'!$A$2:$BL$183,COLUMN('2024_PAPI_Indicators'!U141),0)</f>
        <v>0.8760017157</v>
      </c>
      <c r="X142" s="24">
        <f>VLOOKUP($A142,'2024_PAPI_Indicators'!$A$2:$BL$183,COLUMN('2024_PAPI_Indicators'!V141),0)</f>
        <v>0.8807646632</v>
      </c>
      <c r="Y142" s="24">
        <f>VLOOKUP($A142,'2024_PAPI_Indicators'!$A$2:$BL$183,COLUMN('2024_PAPI_Indicators'!W141),0)</f>
        <v>0.8006451726</v>
      </c>
      <c r="Z142" s="24">
        <f>VLOOKUP($A142,'2024_PAPI_Indicators'!$A$2:$BL$183,COLUMN('2024_PAPI_Indicators'!X141),0)</f>
        <v>0.8241682053</v>
      </c>
      <c r="AA142" s="24">
        <f>VLOOKUP($A142,'2024_PAPI_Indicators'!$A$2:$BL$183,COLUMN('2024_PAPI_Indicators'!Y141),0)</f>
        <v>0.8903360963</v>
      </c>
      <c r="AB142" s="24">
        <f>VLOOKUP($A142,'2024_PAPI_Indicators'!$A$2:$BL$183,COLUMN('2024_PAPI_Indicators'!Z141),0)</f>
        <v>0.8955504894</v>
      </c>
      <c r="AC142" s="24">
        <f>VLOOKUP($A142,'2024_PAPI_Indicators'!$A$2:$BL$183,COLUMN('2024_PAPI_Indicators'!AA141),0)</f>
        <v>0.916447401</v>
      </c>
      <c r="AD142" s="24">
        <f>VLOOKUP($A142,'2024_PAPI_Indicators'!$A$2:$BL$183,COLUMN('2024_PAPI_Indicators'!AB141),0)</f>
        <v>0.8635969162</v>
      </c>
      <c r="AE142" s="24">
        <f>VLOOKUP($A142,'2024_PAPI_Indicators'!$A$2:$BL$183,COLUMN('2024_PAPI_Indicators'!AC141),0)</f>
        <v>0.9355763793</v>
      </c>
      <c r="AF142" s="24">
        <f>VLOOKUP($A142,'2024_PAPI_Indicators'!$A$2:$BL$183,COLUMN('2024_PAPI_Indicators'!AD141),0)</f>
        <v>0.9331416488</v>
      </c>
      <c r="AG142" s="24">
        <f>VLOOKUP($A142,'2024_PAPI_Indicators'!$A$2:$BL$183,COLUMN('2024_PAPI_Indicators'!AE141),0)</f>
        <v>0.9347516298</v>
      </c>
      <c r="AH142" s="24">
        <f>VLOOKUP($A142,'2024_PAPI_Indicators'!$A$2:$BL$183,COLUMN('2024_PAPI_Indicators'!AF141),0)</f>
        <v>0.968503654</v>
      </c>
      <c r="AI142" s="24">
        <f>VLOOKUP($A142,'2024_PAPI_Indicators'!$A$2:$BL$183,COLUMN('2024_PAPI_Indicators'!AG141),0)</f>
        <v>0.853941083</v>
      </c>
      <c r="AJ142" s="24">
        <f>VLOOKUP($A142,'2024_PAPI_Indicators'!$A$2:$BL$183,COLUMN('2024_PAPI_Indicators'!AH141),0)</f>
        <v>0.902136445</v>
      </c>
      <c r="AK142" s="24">
        <f>VLOOKUP($A142,'2024_PAPI_Indicators'!$A$2:$BL$183,COLUMN('2024_PAPI_Indicators'!AI141),0)</f>
        <v>0.9389371872</v>
      </c>
      <c r="AL142" s="24">
        <f>VLOOKUP($A142,'2024_PAPI_Indicators'!$A$2:$BL$183,COLUMN('2024_PAPI_Indicators'!AJ141),0)</f>
        <v>0.921554029</v>
      </c>
      <c r="AM142" s="24">
        <f>VLOOKUP($A142,'2024_PAPI_Indicators'!$A$2:$BL$183,COLUMN('2024_PAPI_Indicators'!AK141),0)</f>
        <v>0.9291245937</v>
      </c>
      <c r="AN142" s="24">
        <f>VLOOKUP($A142,'2024_PAPI_Indicators'!$A$2:$BL$183,COLUMN('2024_PAPI_Indicators'!AL141),0)</f>
        <v>0.9395846725</v>
      </c>
      <c r="AO142" s="24">
        <f>VLOOKUP($A142,'2024_PAPI_Indicators'!$A$2:$BL$183,COLUMN('2024_PAPI_Indicators'!AM141),0)</f>
        <v>0.9696127772</v>
      </c>
      <c r="AP142" s="24">
        <f>VLOOKUP($A142,'2024_PAPI_Indicators'!$A$2:$BL$183,COLUMN('2024_PAPI_Indicators'!AN141),0)</f>
        <v>0.9321467876</v>
      </c>
      <c r="AQ142" s="24">
        <f>VLOOKUP($A142,'2024_PAPI_Indicators'!$A$2:$BL$183,COLUMN('2024_PAPI_Indicators'!AO141),0)</f>
        <v>0.8001070023</v>
      </c>
      <c r="AR142" s="24">
        <f>VLOOKUP($A142,'2024_PAPI_Indicators'!$A$2:$BL$183,COLUMN('2024_PAPI_Indicators'!AP141),0)</f>
        <v>0.8959756494</v>
      </c>
      <c r="AS142" s="24">
        <f>VLOOKUP($A142,'2024_PAPI_Indicators'!$A$2:$BL$183,COLUMN('2024_PAPI_Indicators'!AQ141),0)</f>
        <v>0.937961638</v>
      </c>
      <c r="AT142" s="24">
        <f>VLOOKUP($A142,'2024_PAPI_Indicators'!$A$2:$BL$183,COLUMN('2024_PAPI_Indicators'!AR141),0)</f>
        <v>0.8873479366</v>
      </c>
      <c r="AU142" s="24">
        <f>VLOOKUP($A142,'2024_PAPI_Indicators'!$A$2:$BL$183,COLUMN('2024_PAPI_Indicators'!AS141),0)</f>
        <v>0.8733007312</v>
      </c>
      <c r="AV142" s="24">
        <f>VLOOKUP($A142,'2024_PAPI_Indicators'!$A$2:$BL$183,COLUMN('2024_PAPI_Indicators'!AT141),0)</f>
        <v>0.9468985796</v>
      </c>
      <c r="AW142" s="24">
        <f>VLOOKUP($A142,'2024_PAPI_Indicators'!$A$2:$BL$183,COLUMN('2024_PAPI_Indicators'!AU141),0)</f>
        <v>0.9780609608</v>
      </c>
      <c r="AX142" s="24">
        <f>VLOOKUP($A142,'2024_PAPI_Indicators'!$A$2:$BL$183,COLUMN('2024_PAPI_Indicators'!AV141),0)</f>
        <v>0.9354074001</v>
      </c>
      <c r="AY142" s="24">
        <f>VLOOKUP($A142,'2024_PAPI_Indicators'!$A$2:$BL$183,COLUMN('2024_PAPI_Indicators'!AW141),0)</f>
        <v>0.8755760789</v>
      </c>
      <c r="AZ142" s="24">
        <f>VLOOKUP($A142,'2024_PAPI_Indicators'!$A$2:$BL$183,COLUMN('2024_PAPI_Indicators'!AX141),0)</f>
        <v>0.9707238674</v>
      </c>
      <c r="BA142" s="24">
        <f>VLOOKUP($A142,'2024_PAPI_Indicators'!$A$2:$BL$183,COLUMN('2024_PAPI_Indicators'!AY141),0)</f>
        <v>0.873593092</v>
      </c>
      <c r="BB142" s="24">
        <f>VLOOKUP($A142,'2024_PAPI_Indicators'!$A$2:$BL$183,COLUMN('2024_PAPI_Indicators'!AZ141),0)</f>
        <v>0.947283566</v>
      </c>
      <c r="BC142" s="25" t="str">
        <f>VLOOKUP($A142,'2024_PAPI_Indicators'!$A$2:$BL$183,COLUMN('2024_PAPI_Indicators'!BA141),0)</f>
        <v/>
      </c>
      <c r="BD142" s="24">
        <f>VLOOKUP($A142,'2024_PAPI_Indicators'!$A$2:$BL$183,COLUMN('2024_PAPI_Indicators'!BB141),0)</f>
        <v>0.9306153655</v>
      </c>
      <c r="BE142" s="24">
        <f>VLOOKUP($A142,'2024_PAPI_Indicators'!$A$2:$BL$183,COLUMN('2024_PAPI_Indicators'!BC141),0)</f>
        <v>0.9305090308</v>
      </c>
      <c r="BF142" s="24">
        <f>VLOOKUP($A142,'2024_PAPI_Indicators'!$A$2:$BL$183,COLUMN('2024_PAPI_Indicators'!BD141),0)</f>
        <v>0.9499614835</v>
      </c>
      <c r="BG142" s="24">
        <f>VLOOKUP($A142,'2024_PAPI_Indicators'!$A$2:$BL$183,COLUMN('2024_PAPI_Indicators'!BE141),0)</f>
        <v>0.9319720864</v>
      </c>
      <c r="BH142" s="24">
        <f>VLOOKUP($A142,'2024_PAPI_Indicators'!$A$2:$BL$183,COLUMN('2024_PAPI_Indicators'!BF141),0)</f>
        <v>0.9546623826</v>
      </c>
      <c r="BI142" s="24">
        <f>VLOOKUP($A142,'2024_PAPI_Indicators'!$A$2:$BL$183,COLUMN('2024_PAPI_Indicators'!BG141),0)</f>
        <v>0.8261328936</v>
      </c>
      <c r="BJ142" s="24">
        <f>VLOOKUP($A142,'2024_PAPI_Indicators'!$A$2:$BL$183,COLUMN('2024_PAPI_Indicators'!BH141),0)</f>
        <v>0.8837977648</v>
      </c>
      <c r="BK142" s="24">
        <f>VLOOKUP($A142,'2024_PAPI_Indicators'!$A$2:$BL$183,COLUMN('2024_PAPI_Indicators'!BI141),0)</f>
        <v>0.8716080785</v>
      </c>
      <c r="BL142" s="24">
        <f>VLOOKUP($A142,'2024_PAPI_Indicators'!$A$2:$BL$183,COLUMN('2024_PAPI_Indicators'!BJ141),0)</f>
        <v>0.9486984611</v>
      </c>
      <c r="BM142" s="24">
        <f>VLOOKUP($A142,'2024_PAPI_Indicators'!$A$2:$BL$183,COLUMN('2024_PAPI_Indicators'!BK141),0)</f>
        <v>0.939684689</v>
      </c>
      <c r="BN142" s="24">
        <f>VLOOKUP($A142,'2024_PAPI_Indicators'!$A$2:$BL$183,COLUMN('2024_PAPI_Indicators'!BL141),0)</f>
        <v>0.9439445734</v>
      </c>
      <c r="BO142" s="11"/>
      <c r="BP142" s="11"/>
      <c r="BQ142" s="11"/>
      <c r="BR142" s="11"/>
      <c r="BS142" s="11"/>
    </row>
    <row r="143" ht="13.5" customHeight="1">
      <c r="A143" s="11" t="s">
        <v>359</v>
      </c>
      <c r="B143" s="11" t="s">
        <v>360</v>
      </c>
      <c r="C143" s="12" t="s">
        <v>83</v>
      </c>
      <c r="D143" s="24">
        <f>VLOOKUP($A143,'2024_PAPI_Indicators'!$A$2:$BL$183,COLUMN('2024_PAPI_Indicators'!B142),0)</f>
        <v>0.2975767851</v>
      </c>
      <c r="E143" s="24">
        <f>VLOOKUP($A143,'2024_PAPI_Indicators'!$A$2:$BL$183,COLUMN('2024_PAPI_Indicators'!C142),0)</f>
        <v>0.573577106</v>
      </c>
      <c r="F143" s="24">
        <f>VLOOKUP($A143,'2024_PAPI_Indicators'!$A$2:$BL$183,COLUMN('2024_PAPI_Indicators'!D142),0)</f>
        <v>0.493290931</v>
      </c>
      <c r="G143" s="24">
        <f>VLOOKUP($A143,'2024_PAPI_Indicators'!$A$2:$BL$183,COLUMN('2024_PAPI_Indicators'!E142),0)</f>
        <v>0.4140103757</v>
      </c>
      <c r="H143" s="24">
        <f>VLOOKUP($A143,'2024_PAPI_Indicators'!$A$2:$BL$183,COLUMN('2024_PAPI_Indicators'!F142),0)</f>
        <v>0.4487122297</v>
      </c>
      <c r="I143" s="24">
        <f>VLOOKUP($A143,'2024_PAPI_Indicators'!$A$2:$BL$183,COLUMN('2024_PAPI_Indicators'!G142),0)</f>
        <v>0.4176551998</v>
      </c>
      <c r="J143" s="24">
        <f>VLOOKUP($A143,'2024_PAPI_Indicators'!$A$2:$BL$183,COLUMN('2024_PAPI_Indicators'!H142),0)</f>
        <v>0.4013460577</v>
      </c>
      <c r="K143" s="24">
        <f>VLOOKUP($A143,'2024_PAPI_Indicators'!$A$2:$BL$183,COLUMN('2024_PAPI_Indicators'!I142),0)</f>
        <v>0.4288105369</v>
      </c>
      <c r="L143" s="24">
        <f>VLOOKUP($A143,'2024_PAPI_Indicators'!$A$2:$BL$183,COLUMN('2024_PAPI_Indicators'!J142),0)</f>
        <v>0.4799999893</v>
      </c>
      <c r="M143" s="24">
        <f>VLOOKUP($A143,'2024_PAPI_Indicators'!$A$2:$BL$183,COLUMN('2024_PAPI_Indicators'!K142),0)</f>
        <v>0.4406674802</v>
      </c>
      <c r="N143" s="24">
        <f>VLOOKUP($A143,'2024_PAPI_Indicators'!$A$2:$BL$183,COLUMN('2024_PAPI_Indicators'!L142),0)</f>
        <v>0.4972646534</v>
      </c>
      <c r="O143" s="24">
        <f>VLOOKUP($A143,'2024_PAPI_Indicators'!$A$2:$BL$183,COLUMN('2024_PAPI_Indicators'!M142),0)</f>
        <v>0.4243633449</v>
      </c>
      <c r="P143" s="24">
        <f>VLOOKUP($A143,'2024_PAPI_Indicators'!$A$2:$BL$183,COLUMN('2024_PAPI_Indicators'!N142),0)</f>
        <v>0.427330941</v>
      </c>
      <c r="Q143" s="24">
        <f>VLOOKUP($A143,'2024_PAPI_Indicators'!$A$2:$BL$183,COLUMN('2024_PAPI_Indicators'!O142),0)</f>
        <v>0.6780519485</v>
      </c>
      <c r="R143" s="24">
        <f>VLOOKUP($A143,'2024_PAPI_Indicators'!$A$2:$BL$183,COLUMN('2024_PAPI_Indicators'!P142),0)</f>
        <v>0.325391233</v>
      </c>
      <c r="S143" s="24">
        <f>VLOOKUP($A143,'2024_PAPI_Indicators'!$A$2:$BL$183,COLUMN('2024_PAPI_Indicators'!Q142),0)</f>
        <v>0.3917022049</v>
      </c>
      <c r="T143" s="25" t="str">
        <f>VLOOKUP($A143,'2024_PAPI_Indicators'!$A$2:$BL$183,COLUMN('2024_PAPI_Indicators'!R142),0)</f>
        <v/>
      </c>
      <c r="U143" s="24">
        <f>VLOOKUP($A143,'2024_PAPI_Indicators'!$A$2:$BL$183,COLUMN('2024_PAPI_Indicators'!S142),0)</f>
        <v>0.4957443476</v>
      </c>
      <c r="V143" s="24">
        <f>VLOOKUP($A143,'2024_PAPI_Indicators'!$A$2:$BL$183,COLUMN('2024_PAPI_Indicators'!T142),0)</f>
        <v>0.3886140287</v>
      </c>
      <c r="W143" s="24">
        <f>VLOOKUP($A143,'2024_PAPI_Indicators'!$A$2:$BL$183,COLUMN('2024_PAPI_Indicators'!U142),0)</f>
        <v>0.3868643939</v>
      </c>
      <c r="X143" s="24">
        <f>VLOOKUP($A143,'2024_PAPI_Indicators'!$A$2:$BL$183,COLUMN('2024_PAPI_Indicators'!V142),0)</f>
        <v>0.5507991314</v>
      </c>
      <c r="Y143" s="24">
        <f>VLOOKUP($A143,'2024_PAPI_Indicators'!$A$2:$BL$183,COLUMN('2024_PAPI_Indicators'!W142),0)</f>
        <v>0.4274597466</v>
      </c>
      <c r="Z143" s="24">
        <f>VLOOKUP($A143,'2024_PAPI_Indicators'!$A$2:$BL$183,COLUMN('2024_PAPI_Indicators'!X142),0)</f>
        <v>0.4543173611</v>
      </c>
      <c r="AA143" s="24">
        <f>VLOOKUP($A143,'2024_PAPI_Indicators'!$A$2:$BL$183,COLUMN('2024_PAPI_Indicators'!Y142),0)</f>
        <v>0.5298845768</v>
      </c>
      <c r="AB143" s="24">
        <f>VLOOKUP($A143,'2024_PAPI_Indicators'!$A$2:$BL$183,COLUMN('2024_PAPI_Indicators'!Z142),0)</f>
        <v>0.5151740313</v>
      </c>
      <c r="AC143" s="24">
        <f>VLOOKUP($A143,'2024_PAPI_Indicators'!$A$2:$BL$183,COLUMN('2024_PAPI_Indicators'!AA142),0)</f>
        <v>0.6390249729</v>
      </c>
      <c r="AD143" s="24">
        <f>VLOOKUP($A143,'2024_PAPI_Indicators'!$A$2:$BL$183,COLUMN('2024_PAPI_Indicators'!AB142),0)</f>
        <v>0.5613700747</v>
      </c>
      <c r="AE143" s="24">
        <f>VLOOKUP($A143,'2024_PAPI_Indicators'!$A$2:$BL$183,COLUMN('2024_PAPI_Indicators'!AC142),0)</f>
        <v>0.5977569222</v>
      </c>
      <c r="AF143" s="24">
        <f>VLOOKUP($A143,'2024_PAPI_Indicators'!$A$2:$BL$183,COLUMN('2024_PAPI_Indicators'!AD142),0)</f>
        <v>0.4808461368</v>
      </c>
      <c r="AG143" s="24">
        <f>VLOOKUP($A143,'2024_PAPI_Indicators'!$A$2:$BL$183,COLUMN('2024_PAPI_Indicators'!AE142),0)</f>
        <v>0.4407089651</v>
      </c>
      <c r="AH143" s="24">
        <f>VLOOKUP($A143,'2024_PAPI_Indicators'!$A$2:$BL$183,COLUMN('2024_PAPI_Indicators'!AF142),0)</f>
        <v>0.5901739597</v>
      </c>
      <c r="AI143" s="24">
        <f>VLOOKUP($A143,'2024_PAPI_Indicators'!$A$2:$BL$183,COLUMN('2024_PAPI_Indicators'!AG142),0)</f>
        <v>0.4070745111</v>
      </c>
      <c r="AJ143" s="24">
        <f>VLOOKUP($A143,'2024_PAPI_Indicators'!$A$2:$BL$183,COLUMN('2024_PAPI_Indicators'!AH142),0)</f>
        <v>0.4971193671</v>
      </c>
      <c r="AK143" s="24">
        <f>VLOOKUP($A143,'2024_PAPI_Indicators'!$A$2:$BL$183,COLUMN('2024_PAPI_Indicators'!AI142),0)</f>
        <v>0.5772143006</v>
      </c>
      <c r="AL143" s="24">
        <f>VLOOKUP($A143,'2024_PAPI_Indicators'!$A$2:$BL$183,COLUMN('2024_PAPI_Indicators'!AJ142),0)</f>
        <v>0.5766433477</v>
      </c>
      <c r="AM143" s="24">
        <f>VLOOKUP($A143,'2024_PAPI_Indicators'!$A$2:$BL$183,COLUMN('2024_PAPI_Indicators'!AK142),0)</f>
        <v>0.5046815276</v>
      </c>
      <c r="AN143" s="24">
        <f>VLOOKUP($A143,'2024_PAPI_Indicators'!$A$2:$BL$183,COLUMN('2024_PAPI_Indicators'!AL142),0)</f>
        <v>0.6309599876</v>
      </c>
      <c r="AO143" s="24">
        <f>VLOOKUP($A143,'2024_PAPI_Indicators'!$A$2:$BL$183,COLUMN('2024_PAPI_Indicators'!AM142),0)</f>
        <v>0.5800561905</v>
      </c>
      <c r="AP143" s="24">
        <f>VLOOKUP($A143,'2024_PAPI_Indicators'!$A$2:$BL$183,COLUMN('2024_PAPI_Indicators'!AN142),0)</f>
        <v>0.5889006257</v>
      </c>
      <c r="AQ143" s="24">
        <f>VLOOKUP($A143,'2024_PAPI_Indicators'!$A$2:$BL$183,COLUMN('2024_PAPI_Indicators'!AO142),0)</f>
        <v>0.4412673414</v>
      </c>
      <c r="AR143" s="24">
        <f>VLOOKUP($A143,'2024_PAPI_Indicators'!$A$2:$BL$183,COLUMN('2024_PAPI_Indicators'!AP142),0)</f>
        <v>0.4843422472</v>
      </c>
      <c r="AS143" s="24">
        <f>VLOOKUP($A143,'2024_PAPI_Indicators'!$A$2:$BL$183,COLUMN('2024_PAPI_Indicators'!AQ142),0)</f>
        <v>0.4155787826</v>
      </c>
      <c r="AT143" s="24">
        <f>VLOOKUP($A143,'2024_PAPI_Indicators'!$A$2:$BL$183,COLUMN('2024_PAPI_Indicators'!AR142),0)</f>
        <v>0.409724474</v>
      </c>
      <c r="AU143" s="24">
        <f>VLOOKUP($A143,'2024_PAPI_Indicators'!$A$2:$BL$183,COLUMN('2024_PAPI_Indicators'!AS142),0)</f>
        <v>0.3553203344</v>
      </c>
      <c r="AV143" s="24">
        <f>VLOOKUP($A143,'2024_PAPI_Indicators'!$A$2:$BL$183,COLUMN('2024_PAPI_Indicators'!AT142),0)</f>
        <v>0.4421700537</v>
      </c>
      <c r="AW143" s="24">
        <f>VLOOKUP($A143,'2024_PAPI_Indicators'!$A$2:$BL$183,COLUMN('2024_PAPI_Indicators'!AU142),0)</f>
        <v>0.5997040868</v>
      </c>
      <c r="AX143" s="24">
        <f>VLOOKUP($A143,'2024_PAPI_Indicators'!$A$2:$BL$183,COLUMN('2024_PAPI_Indicators'!AV142),0)</f>
        <v>0.4552181959</v>
      </c>
      <c r="AY143" s="24">
        <f>VLOOKUP($A143,'2024_PAPI_Indicators'!$A$2:$BL$183,COLUMN('2024_PAPI_Indicators'!AW142),0)</f>
        <v>0.4099491537</v>
      </c>
      <c r="AZ143" s="24">
        <f>VLOOKUP($A143,'2024_PAPI_Indicators'!$A$2:$BL$183,COLUMN('2024_PAPI_Indicators'!AX142),0)</f>
        <v>0.5631984472</v>
      </c>
      <c r="BA143" s="24">
        <f>VLOOKUP($A143,'2024_PAPI_Indicators'!$A$2:$BL$183,COLUMN('2024_PAPI_Indicators'!AY142),0)</f>
        <v>0.3957023621</v>
      </c>
      <c r="BB143" s="24">
        <f>VLOOKUP($A143,'2024_PAPI_Indicators'!$A$2:$BL$183,COLUMN('2024_PAPI_Indicators'!AZ142),0)</f>
        <v>0.4368605316</v>
      </c>
      <c r="BC143" s="25" t="str">
        <f>VLOOKUP($A143,'2024_PAPI_Indicators'!$A$2:$BL$183,COLUMN('2024_PAPI_Indicators'!BA142),0)</f>
        <v/>
      </c>
      <c r="BD143" s="24">
        <f>VLOOKUP($A143,'2024_PAPI_Indicators'!$A$2:$BL$183,COLUMN('2024_PAPI_Indicators'!BB142),0)</f>
        <v>0.4861745834</v>
      </c>
      <c r="BE143" s="24">
        <f>VLOOKUP($A143,'2024_PAPI_Indicators'!$A$2:$BL$183,COLUMN('2024_PAPI_Indicators'!BC142),0)</f>
        <v>0.6416547298</v>
      </c>
      <c r="BF143" s="24">
        <f>VLOOKUP($A143,'2024_PAPI_Indicators'!$A$2:$BL$183,COLUMN('2024_PAPI_Indicators'!BD142),0)</f>
        <v>0.536378026</v>
      </c>
      <c r="BG143" s="24">
        <f>VLOOKUP($A143,'2024_PAPI_Indicators'!$A$2:$BL$183,COLUMN('2024_PAPI_Indicators'!BE142),0)</f>
        <v>0.4721064866</v>
      </c>
      <c r="BH143" s="24">
        <f>VLOOKUP($A143,'2024_PAPI_Indicators'!$A$2:$BL$183,COLUMN('2024_PAPI_Indicators'!BF142),0)</f>
        <v>0.5821229815</v>
      </c>
      <c r="BI143" s="24">
        <f>VLOOKUP($A143,'2024_PAPI_Indicators'!$A$2:$BL$183,COLUMN('2024_PAPI_Indicators'!BG142),0)</f>
        <v>0.4856044948</v>
      </c>
      <c r="BJ143" s="24">
        <f>VLOOKUP($A143,'2024_PAPI_Indicators'!$A$2:$BL$183,COLUMN('2024_PAPI_Indicators'!BH142),0)</f>
        <v>0.4775078297</v>
      </c>
      <c r="BK143" s="24">
        <f>VLOOKUP($A143,'2024_PAPI_Indicators'!$A$2:$BL$183,COLUMN('2024_PAPI_Indicators'!BI142),0)</f>
        <v>0.4922992587</v>
      </c>
      <c r="BL143" s="24">
        <f>VLOOKUP($A143,'2024_PAPI_Indicators'!$A$2:$BL$183,COLUMN('2024_PAPI_Indicators'!BJ142),0)</f>
        <v>0.5206463337</v>
      </c>
      <c r="BM143" s="24">
        <f>VLOOKUP($A143,'2024_PAPI_Indicators'!$A$2:$BL$183,COLUMN('2024_PAPI_Indicators'!BK142),0)</f>
        <v>0.5879658461</v>
      </c>
      <c r="BN143" s="24">
        <f>VLOOKUP($A143,'2024_PAPI_Indicators'!$A$2:$BL$183,COLUMN('2024_PAPI_Indicators'!BL142),0)</f>
        <v>0.5099031329</v>
      </c>
      <c r="BO143" s="11"/>
      <c r="BP143" s="11"/>
      <c r="BQ143" s="11"/>
      <c r="BR143" s="11"/>
      <c r="BS143" s="11"/>
    </row>
    <row r="144" ht="13.5" customHeight="1">
      <c r="A144" s="19" t="s">
        <v>361</v>
      </c>
      <c r="B144" s="19" t="s">
        <v>362</v>
      </c>
      <c r="C144" s="20" t="s">
        <v>181</v>
      </c>
      <c r="D144" s="21">
        <f>VLOOKUP($A144,'2024_PAPI_Indicators'!$A$2:$BL$183,COLUMN('2024_PAPI_Indicators'!B143),0)</f>
        <v>0.3416027427</v>
      </c>
      <c r="E144" s="21">
        <f>VLOOKUP($A144,'2024_PAPI_Indicators'!$A$2:$BL$183,COLUMN('2024_PAPI_Indicators'!C143),0)</f>
        <v>0.6667243838</v>
      </c>
      <c r="F144" s="21">
        <f>VLOOKUP($A144,'2024_PAPI_Indicators'!$A$2:$BL$183,COLUMN('2024_PAPI_Indicators'!D143),0)</f>
        <v>0.718390882</v>
      </c>
      <c r="G144" s="21">
        <f>VLOOKUP($A144,'2024_PAPI_Indicators'!$A$2:$BL$183,COLUMN('2024_PAPI_Indicators'!E143),0)</f>
        <v>0.7441214919</v>
      </c>
      <c r="H144" s="21">
        <f>VLOOKUP($A144,'2024_PAPI_Indicators'!$A$2:$BL$183,COLUMN('2024_PAPI_Indicators'!F143),0)</f>
        <v>0.5371289253</v>
      </c>
      <c r="I144" s="21">
        <f>VLOOKUP($A144,'2024_PAPI_Indicators'!$A$2:$BL$183,COLUMN('2024_PAPI_Indicators'!G143),0)</f>
        <v>0.5466859937</v>
      </c>
      <c r="J144" s="21">
        <f>VLOOKUP($A144,'2024_PAPI_Indicators'!$A$2:$BL$183,COLUMN('2024_PAPI_Indicators'!H143),0)</f>
        <v>0.891132772</v>
      </c>
      <c r="K144" s="21">
        <f>VLOOKUP($A144,'2024_PAPI_Indicators'!$A$2:$BL$183,COLUMN('2024_PAPI_Indicators'!I143),0)</f>
        <v>0.6767908931</v>
      </c>
      <c r="L144" s="21">
        <f>VLOOKUP($A144,'2024_PAPI_Indicators'!$A$2:$BL$183,COLUMN('2024_PAPI_Indicators'!J143),0)</f>
        <v>0.5708325505</v>
      </c>
      <c r="M144" s="21">
        <f>VLOOKUP($A144,'2024_PAPI_Indicators'!$A$2:$BL$183,COLUMN('2024_PAPI_Indicators'!K143),0)</f>
        <v>0.6421769261</v>
      </c>
      <c r="N144" s="21">
        <f>VLOOKUP($A144,'2024_PAPI_Indicators'!$A$2:$BL$183,COLUMN('2024_PAPI_Indicators'!L143),0)</f>
        <v>0.8853133917</v>
      </c>
      <c r="O144" s="21">
        <f>VLOOKUP($A144,'2024_PAPI_Indicators'!$A$2:$BL$183,COLUMN('2024_PAPI_Indicators'!M143),0)</f>
        <v>0.4086968303</v>
      </c>
      <c r="P144" s="21">
        <f>VLOOKUP($A144,'2024_PAPI_Indicators'!$A$2:$BL$183,COLUMN('2024_PAPI_Indicators'!N143),0)</f>
        <v>0.595600307</v>
      </c>
      <c r="Q144" s="21">
        <f>VLOOKUP($A144,'2024_PAPI_Indicators'!$A$2:$BL$183,COLUMN('2024_PAPI_Indicators'!O143),0)</f>
        <v>0.4301081896</v>
      </c>
      <c r="R144" s="21">
        <f>VLOOKUP($A144,'2024_PAPI_Indicators'!$A$2:$BL$183,COLUMN('2024_PAPI_Indicators'!P143),0)</f>
        <v>0.4844586849</v>
      </c>
      <c r="S144" s="21">
        <f>VLOOKUP($A144,'2024_PAPI_Indicators'!$A$2:$BL$183,COLUMN('2024_PAPI_Indicators'!Q143),0)</f>
        <v>0.4045849144</v>
      </c>
      <c r="T144" s="22" t="str">
        <f>VLOOKUP($A144,'2024_PAPI_Indicators'!$A$2:$BL$183,COLUMN('2024_PAPI_Indicators'!R143),0)</f>
        <v/>
      </c>
      <c r="U144" s="21">
        <f>VLOOKUP($A144,'2024_PAPI_Indicators'!$A$2:$BL$183,COLUMN('2024_PAPI_Indicators'!S143),0)</f>
        <v>0.4466087222</v>
      </c>
      <c r="V144" s="21">
        <f>VLOOKUP($A144,'2024_PAPI_Indicators'!$A$2:$BL$183,COLUMN('2024_PAPI_Indicators'!T143),0)</f>
        <v>0.4914626777</v>
      </c>
      <c r="W144" s="21">
        <f>VLOOKUP($A144,'2024_PAPI_Indicators'!$A$2:$BL$183,COLUMN('2024_PAPI_Indicators'!U143),0)</f>
        <v>0.5015428066</v>
      </c>
      <c r="X144" s="21">
        <f>VLOOKUP($A144,'2024_PAPI_Indicators'!$A$2:$BL$183,COLUMN('2024_PAPI_Indicators'!V143),0)</f>
        <v>0.4656680226</v>
      </c>
      <c r="Y144" s="21">
        <f>VLOOKUP($A144,'2024_PAPI_Indicators'!$A$2:$BL$183,COLUMN('2024_PAPI_Indicators'!W143),0)</f>
        <v>0.660332799</v>
      </c>
      <c r="Z144" s="21">
        <f>VLOOKUP($A144,'2024_PAPI_Indicators'!$A$2:$BL$183,COLUMN('2024_PAPI_Indicators'!X143),0)</f>
        <v>0.3657468557</v>
      </c>
      <c r="AA144" s="21">
        <f>VLOOKUP($A144,'2024_PAPI_Indicators'!$A$2:$BL$183,COLUMN('2024_PAPI_Indicators'!Y143),0)</f>
        <v>0.4717926681</v>
      </c>
      <c r="AB144" s="21">
        <f>VLOOKUP($A144,'2024_PAPI_Indicators'!$A$2:$BL$183,COLUMN('2024_PAPI_Indicators'!Z143),0)</f>
        <v>0.4735500813</v>
      </c>
      <c r="AC144" s="21">
        <f>VLOOKUP($A144,'2024_PAPI_Indicators'!$A$2:$BL$183,COLUMN('2024_PAPI_Indicators'!AA143),0)</f>
        <v>0.5554402471</v>
      </c>
      <c r="AD144" s="21">
        <f>VLOOKUP($A144,'2024_PAPI_Indicators'!$A$2:$BL$183,COLUMN('2024_PAPI_Indicators'!AB143),0)</f>
        <v>0.5988756418</v>
      </c>
      <c r="AE144" s="21">
        <f>VLOOKUP($A144,'2024_PAPI_Indicators'!$A$2:$BL$183,COLUMN('2024_PAPI_Indicators'!AC143),0)</f>
        <v>0.4510902762</v>
      </c>
      <c r="AF144" s="21">
        <f>VLOOKUP($A144,'2024_PAPI_Indicators'!$A$2:$BL$183,COLUMN('2024_PAPI_Indicators'!AD143),0)</f>
        <v>0.4709469378</v>
      </c>
      <c r="AG144" s="21">
        <f>VLOOKUP($A144,'2024_PAPI_Indicators'!$A$2:$BL$183,COLUMN('2024_PAPI_Indicators'!AE143),0)</f>
        <v>0.6588894129</v>
      </c>
      <c r="AH144" s="21">
        <f>VLOOKUP($A144,'2024_PAPI_Indicators'!$A$2:$BL$183,COLUMN('2024_PAPI_Indicators'!AF143),0)</f>
        <v>0.7520612478</v>
      </c>
      <c r="AI144" s="21">
        <f>VLOOKUP($A144,'2024_PAPI_Indicators'!$A$2:$BL$183,COLUMN('2024_PAPI_Indicators'!AG143),0)</f>
        <v>0.3496203125</v>
      </c>
      <c r="AJ144" s="21">
        <f>VLOOKUP($A144,'2024_PAPI_Indicators'!$A$2:$BL$183,COLUMN('2024_PAPI_Indicators'!AH143),0)</f>
        <v>0.7924874425</v>
      </c>
      <c r="AK144" s="21">
        <f>VLOOKUP($A144,'2024_PAPI_Indicators'!$A$2:$BL$183,COLUMN('2024_PAPI_Indicators'!AI143),0)</f>
        <v>0.5771344304</v>
      </c>
      <c r="AL144" s="21">
        <f>VLOOKUP($A144,'2024_PAPI_Indicators'!$A$2:$BL$183,COLUMN('2024_PAPI_Indicators'!AJ143),0)</f>
        <v>0.5692166686</v>
      </c>
      <c r="AM144" s="21">
        <f>VLOOKUP($A144,'2024_PAPI_Indicators'!$A$2:$BL$183,COLUMN('2024_PAPI_Indicators'!AK143),0)</f>
        <v>0.4814995229</v>
      </c>
      <c r="AN144" s="21">
        <f>VLOOKUP($A144,'2024_PAPI_Indicators'!$A$2:$BL$183,COLUMN('2024_PAPI_Indicators'!AL143),0)</f>
        <v>0.5145792961</v>
      </c>
      <c r="AO144" s="21">
        <f>VLOOKUP($A144,'2024_PAPI_Indicators'!$A$2:$BL$183,COLUMN('2024_PAPI_Indicators'!AM143),0)</f>
        <v>0.5953556895</v>
      </c>
      <c r="AP144" s="21">
        <f>VLOOKUP($A144,'2024_PAPI_Indicators'!$A$2:$BL$183,COLUMN('2024_PAPI_Indicators'!AN143),0)</f>
        <v>0.4711338282</v>
      </c>
      <c r="AQ144" s="21">
        <f>VLOOKUP($A144,'2024_PAPI_Indicators'!$A$2:$BL$183,COLUMN('2024_PAPI_Indicators'!AO143),0)</f>
        <v>0.5626142025</v>
      </c>
      <c r="AR144" s="21">
        <f>VLOOKUP($A144,'2024_PAPI_Indicators'!$A$2:$BL$183,COLUMN('2024_PAPI_Indicators'!AP143),0)</f>
        <v>0.4760878086</v>
      </c>
      <c r="AS144" s="21">
        <f>VLOOKUP($A144,'2024_PAPI_Indicators'!$A$2:$BL$183,COLUMN('2024_PAPI_Indicators'!AQ143),0)</f>
        <v>0.3621767759</v>
      </c>
      <c r="AT144" s="21">
        <f>VLOOKUP($A144,'2024_PAPI_Indicators'!$A$2:$BL$183,COLUMN('2024_PAPI_Indicators'!AR143),0)</f>
        <v>0.5112662315</v>
      </c>
      <c r="AU144" s="21">
        <f>VLOOKUP($A144,'2024_PAPI_Indicators'!$A$2:$BL$183,COLUMN('2024_PAPI_Indicators'!AS143),0)</f>
        <v>0.4516146183</v>
      </c>
      <c r="AV144" s="21">
        <f>VLOOKUP($A144,'2024_PAPI_Indicators'!$A$2:$BL$183,COLUMN('2024_PAPI_Indicators'!AT143),0)</f>
        <v>0.4260664284</v>
      </c>
      <c r="AW144" s="21">
        <f>VLOOKUP($A144,'2024_PAPI_Indicators'!$A$2:$BL$183,COLUMN('2024_PAPI_Indicators'!AU143),0)</f>
        <v>0.5080004334</v>
      </c>
      <c r="AX144" s="21">
        <f>VLOOKUP($A144,'2024_PAPI_Indicators'!$A$2:$BL$183,COLUMN('2024_PAPI_Indicators'!AV143),0)</f>
        <v>0.3730649352</v>
      </c>
      <c r="AY144" s="21">
        <f>VLOOKUP($A144,'2024_PAPI_Indicators'!$A$2:$BL$183,COLUMN('2024_PAPI_Indicators'!AW143),0)</f>
        <v>0.3903745711</v>
      </c>
      <c r="AZ144" s="21">
        <f>VLOOKUP($A144,'2024_PAPI_Indicators'!$A$2:$BL$183,COLUMN('2024_PAPI_Indicators'!AX143),0)</f>
        <v>0.4079034925</v>
      </c>
      <c r="BA144" s="21">
        <f>VLOOKUP($A144,'2024_PAPI_Indicators'!$A$2:$BL$183,COLUMN('2024_PAPI_Indicators'!AY143),0)</f>
        <v>0.3496759236</v>
      </c>
      <c r="BB144" s="21">
        <f>VLOOKUP($A144,'2024_PAPI_Indicators'!$A$2:$BL$183,COLUMN('2024_PAPI_Indicators'!AZ143),0)</f>
        <v>0.6498869061</v>
      </c>
      <c r="BC144" s="22" t="str">
        <f>VLOOKUP($A144,'2024_PAPI_Indicators'!$A$2:$BL$183,COLUMN('2024_PAPI_Indicators'!BA143),0)</f>
        <v/>
      </c>
      <c r="BD144" s="21">
        <f>VLOOKUP($A144,'2024_PAPI_Indicators'!$A$2:$BL$183,COLUMN('2024_PAPI_Indicators'!BB143),0)</f>
        <v>0.6463915706</v>
      </c>
      <c r="BE144" s="21">
        <f>VLOOKUP($A144,'2024_PAPI_Indicators'!$A$2:$BL$183,COLUMN('2024_PAPI_Indicators'!BC143),0)</f>
        <v>0.4152828157</v>
      </c>
      <c r="BF144" s="21">
        <f>VLOOKUP($A144,'2024_PAPI_Indicators'!$A$2:$BL$183,COLUMN('2024_PAPI_Indicators'!BD143),0)</f>
        <v>1.098192453</v>
      </c>
      <c r="BG144" s="21">
        <f>VLOOKUP($A144,'2024_PAPI_Indicators'!$A$2:$BL$183,COLUMN('2024_PAPI_Indicators'!BE143),0)</f>
        <v>1.357815027</v>
      </c>
      <c r="BH144" s="21">
        <f>VLOOKUP($A144,'2024_PAPI_Indicators'!$A$2:$BL$183,COLUMN('2024_PAPI_Indicators'!BF143),0)</f>
        <v>1.000565886</v>
      </c>
      <c r="BI144" s="21">
        <f>VLOOKUP($A144,'2024_PAPI_Indicators'!$A$2:$BL$183,COLUMN('2024_PAPI_Indicators'!BG143),0)</f>
        <v>0.7237043977</v>
      </c>
      <c r="BJ144" s="21">
        <f>VLOOKUP($A144,'2024_PAPI_Indicators'!$A$2:$BL$183,COLUMN('2024_PAPI_Indicators'!BH143),0)</f>
        <v>0.8705584407</v>
      </c>
      <c r="BK144" s="21">
        <f>VLOOKUP($A144,'2024_PAPI_Indicators'!$A$2:$BL$183,COLUMN('2024_PAPI_Indicators'!BI143),0)</f>
        <v>1.297374845</v>
      </c>
      <c r="BL144" s="21">
        <f>VLOOKUP($A144,'2024_PAPI_Indicators'!$A$2:$BL$183,COLUMN('2024_PAPI_Indicators'!BJ143),0)</f>
        <v>0.5182976127</v>
      </c>
      <c r="BM144" s="21">
        <f>VLOOKUP($A144,'2024_PAPI_Indicators'!$A$2:$BL$183,COLUMN('2024_PAPI_Indicators'!BK143),0)</f>
        <v>0.6507335305</v>
      </c>
      <c r="BN144" s="21">
        <f>VLOOKUP($A144,'2024_PAPI_Indicators'!$A$2:$BL$183,COLUMN('2024_PAPI_Indicators'!BL143),0)</f>
        <v>0.5933443308</v>
      </c>
      <c r="BO144" s="23"/>
      <c r="BP144" s="23"/>
      <c r="BQ144" s="23"/>
      <c r="BR144" s="23"/>
      <c r="BS144" s="23"/>
    </row>
    <row r="145" ht="13.5" customHeight="1">
      <c r="A145" s="11" t="s">
        <v>363</v>
      </c>
      <c r="B145" s="11" t="s">
        <v>364</v>
      </c>
      <c r="C145" s="12" t="s">
        <v>83</v>
      </c>
      <c r="D145" s="24">
        <f>VLOOKUP($A145,'2024_PAPI_Indicators'!$A$2:$BL$183,COLUMN('2024_PAPI_Indicators'!B144),0)</f>
        <v>0.0002105899912</v>
      </c>
      <c r="E145" s="24">
        <f>VLOOKUP($A145,'2024_PAPI_Indicators'!$A$2:$BL$183,COLUMN('2024_PAPI_Indicators'!C144),0)</f>
        <v>0.08580546826</v>
      </c>
      <c r="F145" s="24">
        <f>VLOOKUP($A145,'2024_PAPI_Indicators'!$A$2:$BL$183,COLUMN('2024_PAPI_Indicators'!D144),0)</f>
        <v>0.07272639126</v>
      </c>
      <c r="G145" s="24">
        <f>VLOOKUP($A145,'2024_PAPI_Indicators'!$A$2:$BL$183,COLUMN('2024_PAPI_Indicators'!E144),0)</f>
        <v>0.0649754554</v>
      </c>
      <c r="H145" s="24">
        <f>VLOOKUP($A145,'2024_PAPI_Indicators'!$A$2:$BL$183,COLUMN('2024_PAPI_Indicators'!F144),0)</f>
        <v>0.02440123819</v>
      </c>
      <c r="I145" s="24">
        <f>VLOOKUP($A145,'2024_PAPI_Indicators'!$A$2:$BL$183,COLUMN('2024_PAPI_Indicators'!G144),0)</f>
        <v>0.05112146586</v>
      </c>
      <c r="J145" s="24">
        <f>VLOOKUP($A145,'2024_PAPI_Indicators'!$A$2:$BL$183,COLUMN('2024_PAPI_Indicators'!H144),0)</f>
        <v>0.1444145888</v>
      </c>
      <c r="K145" s="24">
        <f>VLOOKUP($A145,'2024_PAPI_Indicators'!$A$2:$BL$183,COLUMN('2024_PAPI_Indicators'!I144),0)</f>
        <v>0.04427671432</v>
      </c>
      <c r="L145" s="24">
        <f>VLOOKUP($A145,'2024_PAPI_Indicators'!$A$2:$BL$183,COLUMN('2024_PAPI_Indicators'!J144),0)</f>
        <v>0.0445965901</v>
      </c>
      <c r="M145" s="24">
        <f>VLOOKUP($A145,'2024_PAPI_Indicators'!$A$2:$BL$183,COLUMN('2024_PAPI_Indicators'!K144),0)</f>
        <v>0.03815417737</v>
      </c>
      <c r="N145" s="24">
        <f>VLOOKUP($A145,'2024_PAPI_Indicators'!$A$2:$BL$183,COLUMN('2024_PAPI_Indicators'!L144),0)</f>
        <v>0.1028017774</v>
      </c>
      <c r="O145" s="24">
        <f>VLOOKUP($A145,'2024_PAPI_Indicators'!$A$2:$BL$183,COLUMN('2024_PAPI_Indicators'!M144),0)</f>
        <v>0.005618802272</v>
      </c>
      <c r="P145" s="24">
        <f>VLOOKUP($A145,'2024_PAPI_Indicators'!$A$2:$BL$183,COLUMN('2024_PAPI_Indicators'!N144),0)</f>
        <v>0.01930266246</v>
      </c>
      <c r="Q145" s="24">
        <f>VLOOKUP($A145,'2024_PAPI_Indicators'!$A$2:$BL$183,COLUMN('2024_PAPI_Indicators'!O144),0)</f>
        <v>0.01138527691</v>
      </c>
      <c r="R145" s="24">
        <f>VLOOKUP($A145,'2024_PAPI_Indicators'!$A$2:$BL$183,COLUMN('2024_PAPI_Indicators'!P144),0)</f>
        <v>0.01407810487</v>
      </c>
      <c r="S145" s="24">
        <f>VLOOKUP($A145,'2024_PAPI_Indicators'!$A$2:$BL$183,COLUMN('2024_PAPI_Indicators'!Q144),0)</f>
        <v>0.01884308457</v>
      </c>
      <c r="T145" s="25" t="str">
        <f>VLOOKUP($A145,'2024_PAPI_Indicators'!$A$2:$BL$183,COLUMN('2024_PAPI_Indicators'!R144),0)</f>
        <v/>
      </c>
      <c r="U145" s="24">
        <f>VLOOKUP($A145,'2024_PAPI_Indicators'!$A$2:$BL$183,COLUMN('2024_PAPI_Indicators'!S144),0)</f>
        <v>0.02097692341</v>
      </c>
      <c r="V145" s="24">
        <f>VLOOKUP($A145,'2024_PAPI_Indicators'!$A$2:$BL$183,COLUMN('2024_PAPI_Indicators'!T144),0)</f>
        <v>0.007409393322</v>
      </c>
      <c r="W145" s="24">
        <f>VLOOKUP($A145,'2024_PAPI_Indicators'!$A$2:$BL$183,COLUMN('2024_PAPI_Indicators'!U144),0)</f>
        <v>0.03364189342</v>
      </c>
      <c r="X145" s="24">
        <f>VLOOKUP($A145,'2024_PAPI_Indicators'!$A$2:$BL$183,COLUMN('2024_PAPI_Indicators'!V144),0)</f>
        <v>0.01309934258</v>
      </c>
      <c r="Y145" s="24">
        <f>VLOOKUP($A145,'2024_PAPI_Indicators'!$A$2:$BL$183,COLUMN('2024_PAPI_Indicators'!W144),0)</f>
        <v>0.02073252387</v>
      </c>
      <c r="Z145" s="24">
        <f>VLOOKUP($A145,'2024_PAPI_Indicators'!$A$2:$BL$183,COLUMN('2024_PAPI_Indicators'!X144),0)</f>
        <v>0.001353316125</v>
      </c>
      <c r="AA145" s="24">
        <f>VLOOKUP($A145,'2024_PAPI_Indicators'!$A$2:$BL$183,COLUMN('2024_PAPI_Indicators'!Y144),0)</f>
        <v>0.01782274432</v>
      </c>
      <c r="AB145" s="24">
        <f>VLOOKUP($A145,'2024_PAPI_Indicators'!$A$2:$BL$183,COLUMN('2024_PAPI_Indicators'!Z144),0)</f>
        <v>0.01386195049</v>
      </c>
      <c r="AC145" s="24">
        <f>VLOOKUP($A145,'2024_PAPI_Indicators'!$A$2:$BL$183,COLUMN('2024_PAPI_Indicators'!AA144),0)</f>
        <v>0.02053608</v>
      </c>
      <c r="AD145" s="24">
        <f>VLOOKUP($A145,'2024_PAPI_Indicators'!$A$2:$BL$183,COLUMN('2024_PAPI_Indicators'!AB144),0)</f>
        <v>0.04606345668</v>
      </c>
      <c r="AE145" s="24">
        <f>VLOOKUP($A145,'2024_PAPI_Indicators'!$A$2:$BL$183,COLUMN('2024_PAPI_Indicators'!AC144),0)</f>
        <v>0.01915885322</v>
      </c>
      <c r="AF145" s="24">
        <f>VLOOKUP($A145,'2024_PAPI_Indicators'!$A$2:$BL$183,COLUMN('2024_PAPI_Indicators'!AD144),0)</f>
        <v>0.01307314355</v>
      </c>
      <c r="AG145" s="24">
        <f>VLOOKUP($A145,'2024_PAPI_Indicators'!$A$2:$BL$183,COLUMN('2024_PAPI_Indicators'!AE144),0)</f>
        <v>0.01372340694</v>
      </c>
      <c r="AH145" s="24">
        <f>VLOOKUP($A145,'2024_PAPI_Indicators'!$A$2:$BL$183,COLUMN('2024_PAPI_Indicators'!AF144),0)</f>
        <v>0.04749932513</v>
      </c>
      <c r="AI145" s="24">
        <f>VLOOKUP($A145,'2024_PAPI_Indicators'!$A$2:$BL$183,COLUMN('2024_PAPI_Indicators'!AG144),0)</f>
        <v>0</v>
      </c>
      <c r="AJ145" s="24">
        <f>VLOOKUP($A145,'2024_PAPI_Indicators'!$A$2:$BL$183,COLUMN('2024_PAPI_Indicators'!AH144),0)</f>
        <v>0.08519248664</v>
      </c>
      <c r="AK145" s="24">
        <f>VLOOKUP($A145,'2024_PAPI_Indicators'!$A$2:$BL$183,COLUMN('2024_PAPI_Indicators'!AI144),0)</f>
        <v>0.02473733947</v>
      </c>
      <c r="AL145" s="24">
        <f>VLOOKUP($A145,'2024_PAPI_Indicators'!$A$2:$BL$183,COLUMN('2024_PAPI_Indicators'!AJ144),0)</f>
        <v>0.02375041135</v>
      </c>
      <c r="AM145" s="24">
        <f>VLOOKUP($A145,'2024_PAPI_Indicators'!$A$2:$BL$183,COLUMN('2024_PAPI_Indicators'!AK144),0)</f>
        <v>0.006151228677</v>
      </c>
      <c r="AN145" s="24">
        <f>VLOOKUP($A145,'2024_PAPI_Indicators'!$A$2:$BL$183,COLUMN('2024_PAPI_Indicators'!AL144),0)</f>
        <v>0.01572947577</v>
      </c>
      <c r="AO145" s="24">
        <f>VLOOKUP($A145,'2024_PAPI_Indicators'!$A$2:$BL$183,COLUMN('2024_PAPI_Indicators'!AM144),0)</f>
        <v>0.02452885732</v>
      </c>
      <c r="AP145" s="24">
        <f>VLOOKUP($A145,'2024_PAPI_Indicators'!$A$2:$BL$183,COLUMN('2024_PAPI_Indicators'!AN144),0)</f>
        <v>0</v>
      </c>
      <c r="AQ145" s="24">
        <f>VLOOKUP($A145,'2024_PAPI_Indicators'!$A$2:$BL$183,COLUMN('2024_PAPI_Indicators'!AO144),0)</f>
        <v>0.02433649823</v>
      </c>
      <c r="AR145" s="24">
        <f>VLOOKUP($A145,'2024_PAPI_Indicators'!$A$2:$BL$183,COLUMN('2024_PAPI_Indicators'!AP144),0)</f>
        <v>0.03145924583</v>
      </c>
      <c r="AS145" s="24">
        <f>VLOOKUP($A145,'2024_PAPI_Indicators'!$A$2:$BL$183,COLUMN('2024_PAPI_Indicators'!AQ144),0)</f>
        <v>0</v>
      </c>
      <c r="AT145" s="24">
        <f>VLOOKUP($A145,'2024_PAPI_Indicators'!$A$2:$BL$183,COLUMN('2024_PAPI_Indicators'!AR144),0)</f>
        <v>0.02417207882</v>
      </c>
      <c r="AU145" s="24">
        <f>VLOOKUP($A145,'2024_PAPI_Indicators'!$A$2:$BL$183,COLUMN('2024_PAPI_Indicators'!AS144),0)</f>
        <v>0.01182812825</v>
      </c>
      <c r="AV145" s="24">
        <f>VLOOKUP($A145,'2024_PAPI_Indicators'!$A$2:$BL$183,COLUMN('2024_PAPI_Indicators'!AT144),0)</f>
        <v>0.01269205194</v>
      </c>
      <c r="AW145" s="24">
        <f>VLOOKUP($A145,'2024_PAPI_Indicators'!$A$2:$BL$183,COLUMN('2024_PAPI_Indicators'!AU144),0)</f>
        <v>0.006238110829</v>
      </c>
      <c r="AX145" s="24">
        <f>VLOOKUP($A145,'2024_PAPI_Indicators'!$A$2:$BL$183,COLUMN('2024_PAPI_Indicators'!AV144),0)</f>
        <v>0.0008094461518</v>
      </c>
      <c r="AY145" s="24">
        <f>VLOOKUP($A145,'2024_PAPI_Indicators'!$A$2:$BL$183,COLUMN('2024_PAPI_Indicators'!AW144),0)</f>
        <v>0.002050438197</v>
      </c>
      <c r="AZ145" s="24">
        <f>VLOOKUP($A145,'2024_PAPI_Indicators'!$A$2:$BL$183,COLUMN('2024_PAPI_Indicators'!AX144),0)</f>
        <v>0.001275280258</v>
      </c>
      <c r="BA145" s="24">
        <f>VLOOKUP($A145,'2024_PAPI_Indicators'!$A$2:$BL$183,COLUMN('2024_PAPI_Indicators'!AY144),0)</f>
        <v>0.001470038434</v>
      </c>
      <c r="BB145" s="24">
        <f>VLOOKUP($A145,'2024_PAPI_Indicators'!$A$2:$BL$183,COLUMN('2024_PAPI_Indicators'!AZ144),0)</f>
        <v>0.01100033429</v>
      </c>
      <c r="BC145" s="25" t="str">
        <f>VLOOKUP($A145,'2024_PAPI_Indicators'!$A$2:$BL$183,COLUMN('2024_PAPI_Indicators'!BA144),0)</f>
        <v/>
      </c>
      <c r="BD145" s="24">
        <f>VLOOKUP($A145,'2024_PAPI_Indicators'!$A$2:$BL$183,COLUMN('2024_PAPI_Indicators'!BB144),0)</f>
        <v>0.006455147639</v>
      </c>
      <c r="BE145" s="24">
        <f>VLOOKUP($A145,'2024_PAPI_Indicators'!$A$2:$BL$183,COLUMN('2024_PAPI_Indicators'!BC144),0)</f>
        <v>0</v>
      </c>
      <c r="BF145" s="24">
        <f>VLOOKUP($A145,'2024_PAPI_Indicators'!$A$2:$BL$183,COLUMN('2024_PAPI_Indicators'!BD144),0)</f>
        <v>0.0904847011</v>
      </c>
      <c r="BG145" s="24">
        <f>VLOOKUP($A145,'2024_PAPI_Indicators'!$A$2:$BL$183,COLUMN('2024_PAPI_Indicators'!BE144),0)</f>
        <v>0.1736899614</v>
      </c>
      <c r="BH145" s="24">
        <f>VLOOKUP($A145,'2024_PAPI_Indicators'!$A$2:$BL$183,COLUMN('2024_PAPI_Indicators'!BF144),0)</f>
        <v>0.08426070958</v>
      </c>
      <c r="BI145" s="24">
        <f>VLOOKUP($A145,'2024_PAPI_Indicators'!$A$2:$BL$183,COLUMN('2024_PAPI_Indicators'!BG144),0)</f>
        <v>0.05094209686</v>
      </c>
      <c r="BJ145" s="24">
        <f>VLOOKUP($A145,'2024_PAPI_Indicators'!$A$2:$BL$183,COLUMN('2024_PAPI_Indicators'!BH144),0)</f>
        <v>0.039969448</v>
      </c>
      <c r="BK145" s="24">
        <f>VLOOKUP($A145,'2024_PAPI_Indicators'!$A$2:$BL$183,COLUMN('2024_PAPI_Indicators'!BI144),0)</f>
        <v>0.07336653769</v>
      </c>
      <c r="BL145" s="24">
        <f>VLOOKUP($A145,'2024_PAPI_Indicators'!$A$2:$BL$183,COLUMN('2024_PAPI_Indicators'!BJ144),0)</f>
        <v>0</v>
      </c>
      <c r="BM145" s="24">
        <f>VLOOKUP($A145,'2024_PAPI_Indicators'!$A$2:$BL$183,COLUMN('2024_PAPI_Indicators'!BK144),0)</f>
        <v>0.006031529047</v>
      </c>
      <c r="BN145" s="24">
        <f>VLOOKUP($A145,'2024_PAPI_Indicators'!$A$2:$BL$183,COLUMN('2024_PAPI_Indicators'!BL144),0)</f>
        <v>0</v>
      </c>
      <c r="BO145" s="11"/>
      <c r="BP145" s="11"/>
      <c r="BQ145" s="11"/>
      <c r="BR145" s="11"/>
      <c r="BS145" s="11"/>
    </row>
    <row r="146" ht="13.5" customHeight="1">
      <c r="A146" s="11" t="s">
        <v>365</v>
      </c>
      <c r="B146" s="11" t="s">
        <v>366</v>
      </c>
      <c r="C146" s="12" t="s">
        <v>83</v>
      </c>
      <c r="D146" s="24">
        <f>VLOOKUP($A146,'2024_PAPI_Indicators'!$A$2:$BL$183,COLUMN('2024_PAPI_Indicators'!B145),0)</f>
        <v>0.0003626671969</v>
      </c>
      <c r="E146" s="24">
        <f>VLOOKUP($A146,'2024_PAPI_Indicators'!$A$2:$BL$183,COLUMN('2024_PAPI_Indicators'!C145),0)</f>
        <v>0.14003326</v>
      </c>
      <c r="F146" s="24">
        <f>VLOOKUP($A146,'2024_PAPI_Indicators'!$A$2:$BL$183,COLUMN('2024_PAPI_Indicators'!D145),0)</f>
        <v>0.1691977978</v>
      </c>
      <c r="G146" s="24">
        <f>VLOOKUP($A146,'2024_PAPI_Indicators'!$A$2:$BL$183,COLUMN('2024_PAPI_Indicators'!E145),0)</f>
        <v>0.1791932881</v>
      </c>
      <c r="H146" s="24">
        <f>VLOOKUP($A146,'2024_PAPI_Indicators'!$A$2:$BL$183,COLUMN('2024_PAPI_Indicators'!F145),0)</f>
        <v>0.08088564128</v>
      </c>
      <c r="I146" s="24">
        <f>VLOOKUP($A146,'2024_PAPI_Indicators'!$A$2:$BL$183,COLUMN('2024_PAPI_Indicators'!G145),0)</f>
        <v>0.08224684745</v>
      </c>
      <c r="J146" s="24">
        <f>VLOOKUP($A146,'2024_PAPI_Indicators'!$A$2:$BL$183,COLUMN('2024_PAPI_Indicators'!H145),0)</f>
        <v>0.2333050966</v>
      </c>
      <c r="K146" s="24">
        <f>VLOOKUP($A146,'2024_PAPI_Indicators'!$A$2:$BL$183,COLUMN('2024_PAPI_Indicators'!I145),0)</f>
        <v>0.1214425415</v>
      </c>
      <c r="L146" s="24">
        <f>VLOOKUP($A146,'2024_PAPI_Indicators'!$A$2:$BL$183,COLUMN('2024_PAPI_Indicators'!J145),0)</f>
        <v>0.09615556896</v>
      </c>
      <c r="M146" s="24">
        <f>VLOOKUP($A146,'2024_PAPI_Indicators'!$A$2:$BL$183,COLUMN('2024_PAPI_Indicators'!K145),0)</f>
        <v>0.1322375238</v>
      </c>
      <c r="N146" s="24">
        <f>VLOOKUP($A146,'2024_PAPI_Indicators'!$A$2:$BL$183,COLUMN('2024_PAPI_Indicators'!L145),0)</f>
        <v>0.2337916344</v>
      </c>
      <c r="O146" s="24">
        <f>VLOOKUP($A146,'2024_PAPI_Indicators'!$A$2:$BL$183,COLUMN('2024_PAPI_Indicators'!M145),0)</f>
        <v>0.03073996678</v>
      </c>
      <c r="P146" s="24">
        <f>VLOOKUP($A146,'2024_PAPI_Indicators'!$A$2:$BL$183,COLUMN('2024_PAPI_Indicators'!N145),0)</f>
        <v>0.1242094561</v>
      </c>
      <c r="Q146" s="24">
        <f>VLOOKUP($A146,'2024_PAPI_Indicators'!$A$2:$BL$183,COLUMN('2024_PAPI_Indicators'!O145),0)</f>
        <v>0.02277055383</v>
      </c>
      <c r="R146" s="24">
        <f>VLOOKUP($A146,'2024_PAPI_Indicators'!$A$2:$BL$183,COLUMN('2024_PAPI_Indicators'!P145),0)</f>
        <v>0.06181249022</v>
      </c>
      <c r="S146" s="24">
        <f>VLOOKUP($A146,'2024_PAPI_Indicators'!$A$2:$BL$183,COLUMN('2024_PAPI_Indicators'!Q145),0)</f>
        <v>0.02512411401</v>
      </c>
      <c r="T146" s="25" t="str">
        <f>VLOOKUP($A146,'2024_PAPI_Indicators'!$A$2:$BL$183,COLUMN('2024_PAPI_Indicators'!R145),0)</f>
        <v/>
      </c>
      <c r="U146" s="24">
        <f>VLOOKUP($A146,'2024_PAPI_Indicators'!$A$2:$BL$183,COLUMN('2024_PAPI_Indicators'!S145),0)</f>
        <v>0.03356307745</v>
      </c>
      <c r="V146" s="24">
        <f>VLOOKUP($A146,'2024_PAPI_Indicators'!$A$2:$BL$183,COLUMN('2024_PAPI_Indicators'!T145),0)</f>
        <v>0.05643975362</v>
      </c>
      <c r="W146" s="24">
        <f>VLOOKUP($A146,'2024_PAPI_Indicators'!$A$2:$BL$183,COLUMN('2024_PAPI_Indicators'!U145),0)</f>
        <v>0.05970230326</v>
      </c>
      <c r="X146" s="24">
        <f>VLOOKUP($A146,'2024_PAPI_Indicators'!$A$2:$BL$183,COLUMN('2024_PAPI_Indicators'!V145),0)</f>
        <v>0.03996866196</v>
      </c>
      <c r="Y146" s="24">
        <f>VLOOKUP($A146,'2024_PAPI_Indicators'!$A$2:$BL$183,COLUMN('2024_PAPI_Indicators'!W145),0)</f>
        <v>0.1228293553</v>
      </c>
      <c r="Z146" s="24">
        <f>VLOOKUP($A146,'2024_PAPI_Indicators'!$A$2:$BL$183,COLUMN('2024_PAPI_Indicators'!X145),0)</f>
        <v>0.02376550995</v>
      </c>
      <c r="AA146" s="24">
        <f>VLOOKUP($A146,'2024_PAPI_Indicators'!$A$2:$BL$183,COLUMN('2024_PAPI_Indicators'!Y145),0)</f>
        <v>0.06031828746</v>
      </c>
      <c r="AB146" s="24">
        <f>VLOOKUP($A146,'2024_PAPI_Indicators'!$A$2:$BL$183,COLUMN('2024_PAPI_Indicators'!Z145),0)</f>
        <v>0.0664004311</v>
      </c>
      <c r="AC146" s="24">
        <f>VLOOKUP($A146,'2024_PAPI_Indicators'!$A$2:$BL$183,COLUMN('2024_PAPI_Indicators'!AA145),0)</f>
        <v>0.08524253964</v>
      </c>
      <c r="AD146" s="24">
        <f>VLOOKUP($A146,'2024_PAPI_Indicators'!$A$2:$BL$183,COLUMN('2024_PAPI_Indicators'!AB145),0)</f>
        <v>0.1110942215</v>
      </c>
      <c r="AE146" s="24">
        <f>VLOOKUP($A146,'2024_PAPI_Indicators'!$A$2:$BL$183,COLUMN('2024_PAPI_Indicators'!AC145),0)</f>
        <v>0.025545137</v>
      </c>
      <c r="AF146" s="24">
        <f>VLOOKUP($A146,'2024_PAPI_Indicators'!$A$2:$BL$183,COLUMN('2024_PAPI_Indicators'!AD145),0)</f>
        <v>0.05882914364</v>
      </c>
      <c r="AG146" s="24">
        <f>VLOOKUP($A146,'2024_PAPI_Indicators'!$A$2:$BL$183,COLUMN('2024_PAPI_Indicators'!AE145),0)</f>
        <v>0.1190191358</v>
      </c>
      <c r="AH146" s="24">
        <f>VLOOKUP($A146,'2024_PAPI_Indicators'!$A$2:$BL$183,COLUMN('2024_PAPI_Indicators'!AF145),0)</f>
        <v>0.1793286353</v>
      </c>
      <c r="AI146" s="24">
        <f>VLOOKUP($A146,'2024_PAPI_Indicators'!$A$2:$BL$183,COLUMN('2024_PAPI_Indicators'!AG145),0)</f>
        <v>0.00199011853</v>
      </c>
      <c r="AJ146" s="24">
        <f>VLOOKUP($A146,'2024_PAPI_Indicators'!$A$2:$BL$183,COLUMN('2024_PAPI_Indicators'!AH145),0)</f>
        <v>0.1638610363</v>
      </c>
      <c r="AK146" s="24">
        <f>VLOOKUP($A146,'2024_PAPI_Indicators'!$A$2:$BL$183,COLUMN('2024_PAPI_Indicators'!AI145),0)</f>
        <v>0.07108989358</v>
      </c>
      <c r="AL146" s="24">
        <f>VLOOKUP($A146,'2024_PAPI_Indicators'!$A$2:$BL$183,COLUMN('2024_PAPI_Indicators'!AJ145),0)</f>
        <v>0.1023781896</v>
      </c>
      <c r="AM146" s="24">
        <f>VLOOKUP($A146,'2024_PAPI_Indicators'!$A$2:$BL$183,COLUMN('2024_PAPI_Indicators'!AK145),0)</f>
        <v>0.05188499764</v>
      </c>
      <c r="AN146" s="24">
        <f>VLOOKUP($A146,'2024_PAPI_Indicators'!$A$2:$BL$183,COLUMN('2024_PAPI_Indicators'!AL145),0)</f>
        <v>0.06041531265</v>
      </c>
      <c r="AO146" s="24">
        <f>VLOOKUP($A146,'2024_PAPI_Indicators'!$A$2:$BL$183,COLUMN('2024_PAPI_Indicators'!AM145),0)</f>
        <v>0.1041008458</v>
      </c>
      <c r="AP146" s="24">
        <f>VLOOKUP($A146,'2024_PAPI_Indicators'!$A$2:$BL$183,COLUMN('2024_PAPI_Indicators'!AN145),0)</f>
        <v>0.05193693191</v>
      </c>
      <c r="AQ146" s="24">
        <f>VLOOKUP($A146,'2024_PAPI_Indicators'!$A$2:$BL$183,COLUMN('2024_PAPI_Indicators'!AO145),0)</f>
        <v>0.09336470813</v>
      </c>
      <c r="AR146" s="24">
        <f>VLOOKUP($A146,'2024_PAPI_Indicators'!$A$2:$BL$183,COLUMN('2024_PAPI_Indicators'!AP145),0)</f>
        <v>0.0544238165</v>
      </c>
      <c r="AS146" s="24">
        <f>VLOOKUP($A146,'2024_PAPI_Indicators'!$A$2:$BL$183,COLUMN('2024_PAPI_Indicators'!AQ145),0)</f>
        <v>0.00576868793</v>
      </c>
      <c r="AT146" s="24">
        <f>VLOOKUP($A146,'2024_PAPI_Indicators'!$A$2:$BL$183,COLUMN('2024_PAPI_Indicators'!AR145),0)</f>
        <v>0.07772924006</v>
      </c>
      <c r="AU146" s="24">
        <f>VLOOKUP($A146,'2024_PAPI_Indicators'!$A$2:$BL$183,COLUMN('2024_PAPI_Indicators'!AS145),0)</f>
        <v>0.04139845073</v>
      </c>
      <c r="AV146" s="24">
        <f>VLOOKUP($A146,'2024_PAPI_Indicators'!$A$2:$BL$183,COLUMN('2024_PAPI_Indicators'!AT145),0)</f>
        <v>0.03963164613</v>
      </c>
      <c r="AW146" s="24">
        <f>VLOOKUP($A146,'2024_PAPI_Indicators'!$A$2:$BL$183,COLUMN('2024_PAPI_Indicators'!AU145),0)</f>
        <v>0.06861922145</v>
      </c>
      <c r="AX146" s="24">
        <f>VLOOKUP($A146,'2024_PAPI_Indicators'!$A$2:$BL$183,COLUMN('2024_PAPI_Indicators'!AV145),0)</f>
        <v>0.0149249332</v>
      </c>
      <c r="AY146" s="24">
        <f>VLOOKUP($A146,'2024_PAPI_Indicators'!$A$2:$BL$183,COLUMN('2024_PAPI_Indicators'!AW145),0)</f>
        <v>0.02303541452</v>
      </c>
      <c r="AZ146" s="24">
        <f>VLOOKUP($A146,'2024_PAPI_Indicators'!$A$2:$BL$183,COLUMN('2024_PAPI_Indicators'!AX145),0)</f>
        <v>0.02965616621</v>
      </c>
      <c r="BA146" s="24">
        <f>VLOOKUP($A146,'2024_PAPI_Indicators'!$A$2:$BL$183,COLUMN('2024_PAPI_Indicators'!AY145),0)</f>
        <v>0.005533739924</v>
      </c>
      <c r="BB146" s="24">
        <f>VLOOKUP($A146,'2024_PAPI_Indicators'!$A$2:$BL$183,COLUMN('2024_PAPI_Indicators'!AZ145),0)</f>
        <v>0.1076497585</v>
      </c>
      <c r="BC146" s="25" t="str">
        <f>VLOOKUP($A146,'2024_PAPI_Indicators'!$A$2:$BL$183,COLUMN('2024_PAPI_Indicators'!BA145),0)</f>
        <v/>
      </c>
      <c r="BD146" s="24">
        <f>VLOOKUP($A146,'2024_PAPI_Indicators'!$A$2:$BL$183,COLUMN('2024_PAPI_Indicators'!BB145),0)</f>
        <v>0.1339361072</v>
      </c>
      <c r="BE146" s="24">
        <f>VLOOKUP($A146,'2024_PAPI_Indicators'!$A$2:$BL$183,COLUMN('2024_PAPI_Indicators'!BC145),0)</f>
        <v>0.01327099279</v>
      </c>
      <c r="BF146" s="24">
        <f>VLOOKUP($A146,'2024_PAPI_Indicators'!$A$2:$BL$183,COLUMN('2024_PAPI_Indicators'!BD145),0)</f>
        <v>0.3410626948</v>
      </c>
      <c r="BG146" s="24">
        <f>VLOOKUP($A146,'2024_PAPI_Indicators'!$A$2:$BL$183,COLUMN('2024_PAPI_Indicators'!BE145),0)</f>
        <v>0.4264506698</v>
      </c>
      <c r="BH146" s="24">
        <f>VLOOKUP($A146,'2024_PAPI_Indicators'!$A$2:$BL$183,COLUMN('2024_PAPI_Indicators'!BF145),0)</f>
        <v>0.2835731506</v>
      </c>
      <c r="BI146" s="24">
        <f>VLOOKUP($A146,'2024_PAPI_Indicators'!$A$2:$BL$183,COLUMN('2024_PAPI_Indicators'!BG145),0)</f>
        <v>0.1655618101</v>
      </c>
      <c r="BJ146" s="24">
        <f>VLOOKUP($A146,'2024_PAPI_Indicators'!$A$2:$BL$183,COLUMN('2024_PAPI_Indicators'!BH145),0)</f>
        <v>0.2272562683</v>
      </c>
      <c r="BK146" s="24">
        <f>VLOOKUP($A146,'2024_PAPI_Indicators'!$A$2:$BL$183,COLUMN('2024_PAPI_Indicators'!BI145),0)</f>
        <v>0.4123216271</v>
      </c>
      <c r="BL146" s="24">
        <f>VLOOKUP($A146,'2024_PAPI_Indicators'!$A$2:$BL$183,COLUMN('2024_PAPI_Indicators'!BJ145),0)</f>
        <v>0.04874328896</v>
      </c>
      <c r="BM146" s="24">
        <f>VLOOKUP($A146,'2024_PAPI_Indicators'!$A$2:$BL$183,COLUMN('2024_PAPI_Indicators'!BK145),0)</f>
        <v>0.06634682417</v>
      </c>
      <c r="BN146" s="24">
        <f>VLOOKUP($A146,'2024_PAPI_Indicators'!$A$2:$BL$183,COLUMN('2024_PAPI_Indicators'!BL145),0)</f>
        <v>0.04044615477</v>
      </c>
      <c r="BO146" s="11"/>
      <c r="BP146" s="11"/>
      <c r="BQ146" s="11"/>
      <c r="BR146" s="11"/>
      <c r="BS146" s="11"/>
    </row>
    <row r="147" ht="13.5" customHeight="1">
      <c r="A147" s="11" t="s">
        <v>367</v>
      </c>
      <c r="B147" s="11" t="s">
        <v>368</v>
      </c>
      <c r="C147" s="12" t="s">
        <v>83</v>
      </c>
      <c r="D147" s="24">
        <f>VLOOKUP($A147,'2024_PAPI_Indicators'!$A$2:$BL$183,COLUMN('2024_PAPI_Indicators'!B146),0)</f>
        <v>0.007696155459</v>
      </c>
      <c r="E147" s="24">
        <f>VLOOKUP($A147,'2024_PAPI_Indicators'!$A$2:$BL$183,COLUMN('2024_PAPI_Indicators'!C146),0)</f>
        <v>0.1075522974</v>
      </c>
      <c r="F147" s="24">
        <f>VLOOKUP($A147,'2024_PAPI_Indicators'!$A$2:$BL$183,COLUMN('2024_PAPI_Indicators'!D146),0)</f>
        <v>0.1431333572</v>
      </c>
      <c r="G147" s="24">
        <f>VLOOKUP($A147,'2024_PAPI_Indicators'!$A$2:$BL$183,COLUMN('2024_PAPI_Indicators'!E146),0)</f>
        <v>0.1666194201</v>
      </c>
      <c r="H147" s="24">
        <f>VLOOKUP($A147,'2024_PAPI_Indicators'!$A$2:$BL$183,COLUMN('2024_PAPI_Indicators'!F146),0)</f>
        <v>0.09850873798</v>
      </c>
      <c r="I147" s="24">
        <f>VLOOKUP($A147,'2024_PAPI_Indicators'!$A$2:$BL$183,COLUMN('2024_PAPI_Indicators'!G146),0)</f>
        <v>0.07998432964</v>
      </c>
      <c r="J147" s="24">
        <f>VLOOKUP($A147,'2024_PAPI_Indicators'!$A$2:$BL$183,COLUMN('2024_PAPI_Indicators'!H146),0)</f>
        <v>0.1800797731</v>
      </c>
      <c r="K147" s="24">
        <f>VLOOKUP($A147,'2024_PAPI_Indicators'!$A$2:$BL$183,COLUMN('2024_PAPI_Indicators'!I146),0)</f>
        <v>0.1777383089</v>
      </c>
      <c r="L147" s="24">
        <f>VLOOKUP($A147,'2024_PAPI_Indicators'!$A$2:$BL$183,COLUMN('2024_PAPI_Indicators'!J146),0)</f>
        <v>0.09674702585</v>
      </c>
      <c r="M147" s="24">
        <f>VLOOKUP($A147,'2024_PAPI_Indicators'!$A$2:$BL$183,COLUMN('2024_PAPI_Indicators'!K146),0)</f>
        <v>0.1384518743</v>
      </c>
      <c r="N147" s="24">
        <f>VLOOKUP($A147,'2024_PAPI_Indicators'!$A$2:$BL$183,COLUMN('2024_PAPI_Indicators'!L146),0)</f>
        <v>0.2153866291</v>
      </c>
      <c r="O147" s="24">
        <f>VLOOKUP($A147,'2024_PAPI_Indicators'!$A$2:$BL$183,COLUMN('2024_PAPI_Indicators'!M146),0)</f>
        <v>0.03900472447</v>
      </c>
      <c r="P147" s="24">
        <f>VLOOKUP($A147,'2024_PAPI_Indicators'!$A$2:$BL$183,COLUMN('2024_PAPI_Indicators'!N146),0)</f>
        <v>0.1187548637</v>
      </c>
      <c r="Q147" s="24">
        <f>VLOOKUP($A147,'2024_PAPI_Indicators'!$A$2:$BL$183,COLUMN('2024_PAPI_Indicators'!O146),0)</f>
        <v>0.06261902303</v>
      </c>
      <c r="R147" s="24">
        <f>VLOOKUP($A147,'2024_PAPI_Indicators'!$A$2:$BL$183,COLUMN('2024_PAPI_Indicators'!P146),0)</f>
        <v>0.07523474097</v>
      </c>
      <c r="S147" s="24">
        <f>VLOOKUP($A147,'2024_PAPI_Indicators'!$A$2:$BL$183,COLUMN('2024_PAPI_Indicators'!Q146),0)</f>
        <v>0.02728436142</v>
      </c>
      <c r="T147" s="25" t="str">
        <f>VLOOKUP($A147,'2024_PAPI_Indicators'!$A$2:$BL$183,COLUMN('2024_PAPI_Indicators'!R146),0)</f>
        <v/>
      </c>
      <c r="U147" s="24">
        <f>VLOOKUP($A147,'2024_PAPI_Indicators'!$A$2:$BL$183,COLUMN('2024_PAPI_Indicators'!S146),0)</f>
        <v>0.05873538554</v>
      </c>
      <c r="V147" s="24">
        <f>VLOOKUP($A147,'2024_PAPI_Indicators'!$A$2:$BL$183,COLUMN('2024_PAPI_Indicators'!T146),0)</f>
        <v>0.09428019822</v>
      </c>
      <c r="W147" s="24">
        <f>VLOOKUP($A147,'2024_PAPI_Indicators'!$A$2:$BL$183,COLUMN('2024_PAPI_Indicators'!U146),0)</f>
        <v>0.07486527413</v>
      </c>
      <c r="X147" s="24">
        <f>VLOOKUP($A147,'2024_PAPI_Indicators'!$A$2:$BL$183,COLUMN('2024_PAPI_Indicators'!V146),0)</f>
        <v>0.07926668972</v>
      </c>
      <c r="Y147" s="24">
        <f>VLOOKUP($A147,'2024_PAPI_Indicators'!$A$2:$BL$183,COLUMN('2024_PAPI_Indicators'!W146),0)</f>
        <v>0.183437556</v>
      </c>
      <c r="Z147" s="24">
        <f>VLOOKUP($A147,'2024_PAPI_Indicators'!$A$2:$BL$183,COLUMN('2024_PAPI_Indicators'!X146),0)</f>
        <v>0.007294693496</v>
      </c>
      <c r="AA147" s="24">
        <f>VLOOKUP($A147,'2024_PAPI_Indicators'!$A$2:$BL$183,COLUMN('2024_PAPI_Indicators'!Y146),0)</f>
        <v>0.06031828746</v>
      </c>
      <c r="AB147" s="24">
        <f>VLOOKUP($A147,'2024_PAPI_Indicators'!$A$2:$BL$183,COLUMN('2024_PAPI_Indicators'!Z146),0)</f>
        <v>0.05995434523</v>
      </c>
      <c r="AC147" s="24">
        <f>VLOOKUP($A147,'2024_PAPI_Indicators'!$A$2:$BL$183,COLUMN('2024_PAPI_Indicators'!AA146),0)</f>
        <v>0.1163283139</v>
      </c>
      <c r="AD147" s="24">
        <f>VLOOKUP($A147,'2024_PAPI_Indicators'!$A$2:$BL$183,COLUMN('2024_PAPI_Indicators'!AB146),0)</f>
        <v>0.1083846018</v>
      </c>
      <c r="AE147" s="24">
        <f>VLOOKUP($A147,'2024_PAPI_Indicators'!$A$2:$BL$183,COLUMN('2024_PAPI_Indicators'!AC146),0)</f>
        <v>0.0730529502</v>
      </c>
      <c r="AF147" s="24">
        <f>VLOOKUP($A147,'2024_PAPI_Indicators'!$A$2:$BL$183,COLUMN('2024_PAPI_Indicators'!AD146),0)</f>
        <v>0.06571130455</v>
      </c>
      <c r="AG147" s="24">
        <f>VLOOKUP($A147,'2024_PAPI_Indicators'!$A$2:$BL$183,COLUMN('2024_PAPI_Indicators'!AE146),0)</f>
        <v>0.1928135455</v>
      </c>
      <c r="AH147" s="24">
        <f>VLOOKUP($A147,'2024_PAPI_Indicators'!$A$2:$BL$183,COLUMN('2024_PAPI_Indicators'!AF146),0)</f>
        <v>0.1918999851</v>
      </c>
      <c r="AI147" s="24">
        <f>VLOOKUP($A147,'2024_PAPI_Indicators'!$A$2:$BL$183,COLUMN('2024_PAPI_Indicators'!AG146),0)</f>
        <v>0.01429684367</v>
      </c>
      <c r="AJ147" s="24">
        <f>VLOOKUP($A147,'2024_PAPI_Indicators'!$A$2:$BL$183,COLUMN('2024_PAPI_Indicators'!AH146),0)</f>
        <v>0.2101005912</v>
      </c>
      <c r="AK147" s="24">
        <f>VLOOKUP($A147,'2024_PAPI_Indicators'!$A$2:$BL$183,COLUMN('2024_PAPI_Indicators'!AI146),0)</f>
        <v>0.1479738504</v>
      </c>
      <c r="AL147" s="24">
        <f>VLOOKUP($A147,'2024_PAPI_Indicators'!$A$2:$BL$183,COLUMN('2024_PAPI_Indicators'!AJ146),0)</f>
        <v>0.1097547337</v>
      </c>
      <c r="AM147" s="24">
        <f>VLOOKUP($A147,'2024_PAPI_Indicators'!$A$2:$BL$183,COLUMN('2024_PAPI_Indicators'!AK146),0)</f>
        <v>0.0901299566</v>
      </c>
      <c r="AN147" s="24">
        <f>VLOOKUP($A147,'2024_PAPI_Indicators'!$A$2:$BL$183,COLUMN('2024_PAPI_Indicators'!AL146),0)</f>
        <v>0.1051011458</v>
      </c>
      <c r="AO147" s="24">
        <f>VLOOKUP($A147,'2024_PAPI_Indicators'!$A$2:$BL$183,COLUMN('2024_PAPI_Indicators'!AM146),0)</f>
        <v>0.133392632</v>
      </c>
      <c r="AP147" s="24">
        <f>VLOOKUP($A147,'2024_PAPI_Indicators'!$A$2:$BL$183,COLUMN('2024_PAPI_Indicators'!AN146),0)</f>
        <v>0.08586354554</v>
      </c>
      <c r="AQ147" s="24">
        <f>VLOOKUP($A147,'2024_PAPI_Indicators'!$A$2:$BL$183,COLUMN('2024_PAPI_Indicators'!AO146),0)</f>
        <v>0.1115796864</v>
      </c>
      <c r="AR147" s="24">
        <f>VLOOKUP($A147,'2024_PAPI_Indicators'!$A$2:$BL$183,COLUMN('2024_PAPI_Indicators'!AP146),0)</f>
        <v>0.05687140301</v>
      </c>
      <c r="AS147" s="24">
        <f>VLOOKUP($A147,'2024_PAPI_Indicators'!$A$2:$BL$183,COLUMN('2024_PAPI_Indicators'!AQ146),0)</f>
        <v>0.02307475172</v>
      </c>
      <c r="AT147" s="24">
        <f>VLOOKUP($A147,'2024_PAPI_Indicators'!$A$2:$BL$183,COLUMN('2024_PAPI_Indicators'!AR146),0)</f>
        <v>0.07603158057</v>
      </c>
      <c r="AU147" s="24">
        <f>VLOOKUP($A147,'2024_PAPI_Indicators'!$A$2:$BL$183,COLUMN('2024_PAPI_Indicators'!AS146),0)</f>
        <v>0.06505470723</v>
      </c>
      <c r="AV147" s="24">
        <f>VLOOKUP($A147,'2024_PAPI_Indicators'!$A$2:$BL$183,COLUMN('2024_PAPI_Indicators'!AT146),0)</f>
        <v>0.04040938988</v>
      </c>
      <c r="AW147" s="24">
        <f>VLOOKUP($A147,'2024_PAPI_Indicators'!$A$2:$BL$183,COLUMN('2024_PAPI_Indicators'!AU146),0)</f>
        <v>0.09980977327</v>
      </c>
      <c r="AX147" s="24">
        <f>VLOOKUP($A147,'2024_PAPI_Indicators'!$A$2:$BL$183,COLUMN('2024_PAPI_Indicators'!AV146),0)</f>
        <v>0.02399721555</v>
      </c>
      <c r="AY147" s="24">
        <f>VLOOKUP($A147,'2024_PAPI_Indicators'!$A$2:$BL$183,COLUMN('2024_PAPI_Indicators'!AW146),0)</f>
        <v>0.03195537254</v>
      </c>
      <c r="AZ147" s="24">
        <f>VLOOKUP($A147,'2024_PAPI_Indicators'!$A$2:$BL$183,COLUMN('2024_PAPI_Indicators'!AX146),0)</f>
        <v>0.04363870248</v>
      </c>
      <c r="BA147" s="24">
        <f>VLOOKUP($A147,'2024_PAPI_Indicators'!$A$2:$BL$183,COLUMN('2024_PAPI_Indicators'!AY146),0)</f>
        <v>0.009338808246</v>
      </c>
      <c r="BB147" s="24">
        <f>VLOOKUP($A147,'2024_PAPI_Indicators'!$A$2:$BL$183,COLUMN('2024_PAPI_Indicators'!AZ146),0)</f>
        <v>0.1979034543</v>
      </c>
      <c r="BC147" s="25" t="str">
        <f>VLOOKUP($A147,'2024_PAPI_Indicators'!$A$2:$BL$183,COLUMN('2024_PAPI_Indicators'!BA146),0)</f>
        <v/>
      </c>
      <c r="BD147" s="24">
        <f>VLOOKUP($A147,'2024_PAPI_Indicators'!$A$2:$BL$183,COLUMN('2024_PAPI_Indicators'!BB146),0)</f>
        <v>0.1726669818</v>
      </c>
      <c r="BE147" s="24">
        <f>VLOOKUP($A147,'2024_PAPI_Indicators'!$A$2:$BL$183,COLUMN('2024_PAPI_Indicators'!BC146),0)</f>
        <v>0.06867848337</v>
      </c>
      <c r="BF147" s="24">
        <f>VLOOKUP($A147,'2024_PAPI_Indicators'!$A$2:$BL$183,COLUMN('2024_PAPI_Indicators'!BD146),0)</f>
        <v>0.3333117366</v>
      </c>
      <c r="BG147" s="24">
        <f>VLOOKUP($A147,'2024_PAPI_Indicators'!$A$2:$BL$183,COLUMN('2024_PAPI_Indicators'!BE146),0)</f>
        <v>0.4243410826</v>
      </c>
      <c r="BH147" s="24">
        <f>VLOOKUP($A147,'2024_PAPI_Indicators'!$A$2:$BL$183,COLUMN('2024_PAPI_Indicators'!BF146),0)</f>
        <v>0.2993987203</v>
      </c>
      <c r="BI147" s="24">
        <f>VLOOKUP($A147,'2024_PAPI_Indicators'!$A$2:$BL$183,COLUMN('2024_PAPI_Indicators'!BG146),0)</f>
        <v>0.1738671213</v>
      </c>
      <c r="BJ147" s="24">
        <f>VLOOKUP($A147,'2024_PAPI_Indicators'!$A$2:$BL$183,COLUMN('2024_PAPI_Indicators'!BH146),0)</f>
        <v>0.2699994147</v>
      </c>
      <c r="BK147" s="24">
        <f>VLOOKUP($A147,'2024_PAPI_Indicators'!$A$2:$BL$183,COLUMN('2024_PAPI_Indicators'!BI146),0)</f>
        <v>0.4783533216</v>
      </c>
      <c r="BL147" s="24">
        <f>VLOOKUP($A147,'2024_PAPI_Indicators'!$A$2:$BL$183,COLUMN('2024_PAPI_Indicators'!BJ146),0)</f>
        <v>0.1362209916</v>
      </c>
      <c r="BM147" s="24">
        <f>VLOOKUP($A147,'2024_PAPI_Indicators'!$A$2:$BL$183,COLUMN('2024_PAPI_Indicators'!BK146),0)</f>
        <v>0.2450218499</v>
      </c>
      <c r="BN147" s="24">
        <f>VLOOKUP($A147,'2024_PAPI_Indicators'!$A$2:$BL$183,COLUMN('2024_PAPI_Indicators'!BL146),0)</f>
        <v>0.2195648402</v>
      </c>
      <c r="BO147" s="11"/>
      <c r="BP147" s="11"/>
      <c r="BQ147" s="11"/>
      <c r="BR147" s="11"/>
      <c r="BS147" s="11"/>
    </row>
    <row r="148" ht="13.5" customHeight="1">
      <c r="A148" s="15" t="s">
        <v>369</v>
      </c>
      <c r="B148" s="16" t="s">
        <v>370</v>
      </c>
      <c r="C148" s="17" t="s">
        <v>77</v>
      </c>
      <c r="D148" s="18">
        <f>VLOOKUP($A148,'2024_PAPI_Indicators'!$A$2:$BL$183,COLUMN('2024_PAPI_Indicators'!B147),0)</f>
        <v>4.045535564</v>
      </c>
      <c r="E148" s="18">
        <f>VLOOKUP($A148,'2024_PAPI_Indicators'!$A$2:$BL$183,COLUMN('2024_PAPI_Indicators'!C147),0)</f>
        <v>3.274189949</v>
      </c>
      <c r="F148" s="18">
        <f>VLOOKUP($A148,'2024_PAPI_Indicators'!$A$2:$BL$183,COLUMN('2024_PAPI_Indicators'!D147),0)</f>
        <v>2.942626953</v>
      </c>
      <c r="G148" s="18">
        <f>VLOOKUP($A148,'2024_PAPI_Indicators'!$A$2:$BL$183,COLUMN('2024_PAPI_Indicators'!E147),0)</f>
        <v>3.606949568</v>
      </c>
      <c r="H148" s="18">
        <f>VLOOKUP($A148,'2024_PAPI_Indicators'!$A$2:$BL$183,COLUMN('2024_PAPI_Indicators'!F147),0)</f>
        <v>3.379089594</v>
      </c>
      <c r="I148" s="18">
        <f>VLOOKUP($A148,'2024_PAPI_Indicators'!$A$2:$BL$183,COLUMN('2024_PAPI_Indicators'!G147),0)</f>
        <v>3.336396933</v>
      </c>
      <c r="J148" s="18">
        <f>VLOOKUP($A148,'2024_PAPI_Indicators'!$A$2:$BL$183,COLUMN('2024_PAPI_Indicators'!H147),0)</f>
        <v>3.087790489</v>
      </c>
      <c r="K148" s="18">
        <f>VLOOKUP($A148,'2024_PAPI_Indicators'!$A$2:$BL$183,COLUMN('2024_PAPI_Indicators'!I147),0)</f>
        <v>3.423270464</v>
      </c>
      <c r="L148" s="18">
        <f>VLOOKUP($A148,'2024_PAPI_Indicators'!$A$2:$BL$183,COLUMN('2024_PAPI_Indicators'!J147),0)</f>
        <v>3.383451223</v>
      </c>
      <c r="M148" s="18">
        <f>VLOOKUP($A148,'2024_PAPI_Indicators'!$A$2:$BL$183,COLUMN('2024_PAPI_Indicators'!K147),0)</f>
        <v>3.269802094</v>
      </c>
      <c r="N148" s="18">
        <f>VLOOKUP($A148,'2024_PAPI_Indicators'!$A$2:$BL$183,COLUMN('2024_PAPI_Indicators'!L147),0)</f>
        <v>3.305322647</v>
      </c>
      <c r="O148" s="18">
        <f>VLOOKUP($A148,'2024_PAPI_Indicators'!$A$2:$BL$183,COLUMN('2024_PAPI_Indicators'!M147),0)</f>
        <v>3.986693144</v>
      </c>
      <c r="P148" s="18">
        <f>VLOOKUP($A148,'2024_PAPI_Indicators'!$A$2:$BL$183,COLUMN('2024_PAPI_Indicators'!N147),0)</f>
        <v>3.342197895</v>
      </c>
      <c r="Q148" s="18">
        <f>VLOOKUP($A148,'2024_PAPI_Indicators'!$A$2:$BL$183,COLUMN('2024_PAPI_Indicators'!O147),0)</f>
        <v>3.941986084</v>
      </c>
      <c r="R148" s="18">
        <f>VLOOKUP($A148,'2024_PAPI_Indicators'!$A$2:$BL$183,COLUMN('2024_PAPI_Indicators'!P147),0)</f>
        <v>3.537568331</v>
      </c>
      <c r="S148" s="18">
        <f>VLOOKUP($A148,'2024_PAPI_Indicators'!$A$2:$BL$183,COLUMN('2024_PAPI_Indicators'!Q147),0)</f>
        <v>3.552228451</v>
      </c>
      <c r="T148" s="10" t="str">
        <f>VLOOKUP($A148,'2024_PAPI_Indicators'!$A$2:$BL$183,COLUMN('2024_PAPI_Indicators'!R147),0)</f>
        <v/>
      </c>
      <c r="U148" s="18">
        <f>VLOOKUP($A148,'2024_PAPI_Indicators'!$A$2:$BL$183,COLUMN('2024_PAPI_Indicators'!S147),0)</f>
        <v>3.804988146</v>
      </c>
      <c r="V148" s="18">
        <f>VLOOKUP($A148,'2024_PAPI_Indicators'!$A$2:$BL$183,COLUMN('2024_PAPI_Indicators'!T147),0)</f>
        <v>3.566044331</v>
      </c>
      <c r="W148" s="18">
        <f>VLOOKUP($A148,'2024_PAPI_Indicators'!$A$2:$BL$183,COLUMN('2024_PAPI_Indicators'!U147),0)</f>
        <v>3.545352697</v>
      </c>
      <c r="X148" s="18">
        <f>VLOOKUP($A148,'2024_PAPI_Indicators'!$A$2:$BL$183,COLUMN('2024_PAPI_Indicators'!V147),0)</f>
        <v>3.426674843</v>
      </c>
      <c r="Y148" s="18">
        <f>VLOOKUP($A148,'2024_PAPI_Indicators'!$A$2:$BL$183,COLUMN('2024_PAPI_Indicators'!W147),0)</f>
        <v>3.41208148</v>
      </c>
      <c r="Z148" s="18">
        <f>VLOOKUP($A148,'2024_PAPI_Indicators'!$A$2:$BL$183,COLUMN('2024_PAPI_Indicators'!X147),0)</f>
        <v>3.425802946</v>
      </c>
      <c r="AA148" s="18">
        <f>VLOOKUP($A148,'2024_PAPI_Indicators'!$A$2:$BL$183,COLUMN('2024_PAPI_Indicators'!Y147),0)</f>
        <v>3.392123222</v>
      </c>
      <c r="AB148" s="18">
        <f>VLOOKUP($A148,'2024_PAPI_Indicators'!$A$2:$BL$183,COLUMN('2024_PAPI_Indicators'!Z147),0)</f>
        <v>3.341808319</v>
      </c>
      <c r="AC148" s="18">
        <f>VLOOKUP($A148,'2024_PAPI_Indicators'!$A$2:$BL$183,COLUMN('2024_PAPI_Indicators'!AA147),0)</f>
        <v>3.286281347</v>
      </c>
      <c r="AD148" s="18">
        <f>VLOOKUP($A148,'2024_PAPI_Indicators'!$A$2:$BL$183,COLUMN('2024_PAPI_Indicators'!AB147),0)</f>
        <v>3.081977129</v>
      </c>
      <c r="AE148" s="18">
        <f>VLOOKUP($A148,'2024_PAPI_Indicators'!$A$2:$BL$183,COLUMN('2024_PAPI_Indicators'!AC147),0)</f>
        <v>3.408445597</v>
      </c>
      <c r="AF148" s="18">
        <f>VLOOKUP($A148,'2024_PAPI_Indicators'!$A$2:$BL$183,COLUMN('2024_PAPI_Indicators'!AD147),0)</f>
        <v>3.507026911</v>
      </c>
      <c r="AG148" s="18">
        <f>VLOOKUP($A148,'2024_PAPI_Indicators'!$A$2:$BL$183,COLUMN('2024_PAPI_Indicators'!AE147),0)</f>
        <v>3.527868748</v>
      </c>
      <c r="AH148" s="18">
        <f>VLOOKUP($A148,'2024_PAPI_Indicators'!$A$2:$BL$183,COLUMN('2024_PAPI_Indicators'!AF147),0)</f>
        <v>3.311449051</v>
      </c>
      <c r="AI148" s="18">
        <f>VLOOKUP($A148,'2024_PAPI_Indicators'!$A$2:$BL$183,COLUMN('2024_PAPI_Indicators'!AG147),0)</f>
        <v>3.755314589</v>
      </c>
      <c r="AJ148" s="18">
        <f>VLOOKUP($A148,'2024_PAPI_Indicators'!$A$2:$BL$183,COLUMN('2024_PAPI_Indicators'!AH147),0)</f>
        <v>2.902512789</v>
      </c>
      <c r="AK148" s="18">
        <f>VLOOKUP($A148,'2024_PAPI_Indicators'!$A$2:$BL$183,COLUMN('2024_PAPI_Indicators'!AI147),0)</f>
        <v>3.016039371</v>
      </c>
      <c r="AL148" s="18">
        <f>VLOOKUP($A148,'2024_PAPI_Indicators'!$A$2:$BL$183,COLUMN('2024_PAPI_Indicators'!AJ147),0)</f>
        <v>3.410577774</v>
      </c>
      <c r="AM148" s="18">
        <f>VLOOKUP($A148,'2024_PAPI_Indicators'!$A$2:$BL$183,COLUMN('2024_PAPI_Indicators'!AK147),0)</f>
        <v>2.888946056</v>
      </c>
      <c r="AN148" s="18">
        <f>VLOOKUP($A148,'2024_PAPI_Indicators'!$A$2:$BL$183,COLUMN('2024_PAPI_Indicators'!AL147),0)</f>
        <v>3.488821983</v>
      </c>
      <c r="AO148" s="18">
        <f>VLOOKUP($A148,'2024_PAPI_Indicators'!$A$2:$BL$183,COLUMN('2024_PAPI_Indicators'!AM147),0)</f>
        <v>3.490248203</v>
      </c>
      <c r="AP148" s="18">
        <f>VLOOKUP($A148,'2024_PAPI_Indicators'!$A$2:$BL$183,COLUMN('2024_PAPI_Indicators'!AN147),0)</f>
        <v>3.659052372</v>
      </c>
      <c r="AQ148" s="18">
        <f>VLOOKUP($A148,'2024_PAPI_Indicators'!$A$2:$BL$183,COLUMN('2024_PAPI_Indicators'!AO147),0)</f>
        <v>2.988453865</v>
      </c>
      <c r="AR148" s="18">
        <f>VLOOKUP($A148,'2024_PAPI_Indicators'!$A$2:$BL$183,COLUMN('2024_PAPI_Indicators'!AP147),0)</f>
        <v>2.851084232</v>
      </c>
      <c r="AS148" s="18">
        <f>VLOOKUP($A148,'2024_PAPI_Indicators'!$A$2:$BL$183,COLUMN('2024_PAPI_Indicators'!AQ147),0)</f>
        <v>3.549316645</v>
      </c>
      <c r="AT148" s="18">
        <f>VLOOKUP($A148,'2024_PAPI_Indicators'!$A$2:$BL$183,COLUMN('2024_PAPI_Indicators'!AR147),0)</f>
        <v>3.268193722</v>
      </c>
      <c r="AU148" s="18">
        <f>VLOOKUP($A148,'2024_PAPI_Indicators'!$A$2:$BL$183,COLUMN('2024_PAPI_Indicators'!AS147),0)</f>
        <v>3.373784542</v>
      </c>
      <c r="AV148" s="18">
        <f>VLOOKUP($A148,'2024_PAPI_Indicators'!$A$2:$BL$183,COLUMN('2024_PAPI_Indicators'!AT147),0)</f>
        <v>3.559297562</v>
      </c>
      <c r="AW148" s="18">
        <f>VLOOKUP($A148,'2024_PAPI_Indicators'!$A$2:$BL$183,COLUMN('2024_PAPI_Indicators'!AU147),0)</f>
        <v>3.877244234</v>
      </c>
      <c r="AX148" s="18">
        <f>VLOOKUP($A148,'2024_PAPI_Indicators'!$A$2:$BL$183,COLUMN('2024_PAPI_Indicators'!AV147),0)</f>
        <v>4.059956074</v>
      </c>
      <c r="AY148" s="18">
        <f>VLOOKUP($A148,'2024_PAPI_Indicators'!$A$2:$BL$183,COLUMN('2024_PAPI_Indicators'!AW147),0)</f>
        <v>3.53023982</v>
      </c>
      <c r="AZ148" s="18">
        <f>VLOOKUP($A148,'2024_PAPI_Indicators'!$A$2:$BL$183,COLUMN('2024_PAPI_Indicators'!AX147),0)</f>
        <v>3.745167017</v>
      </c>
      <c r="BA148" s="18">
        <f>VLOOKUP($A148,'2024_PAPI_Indicators'!$A$2:$BL$183,COLUMN('2024_PAPI_Indicators'!AY147),0)</f>
        <v>3.774541616</v>
      </c>
      <c r="BB148" s="18">
        <f>VLOOKUP($A148,'2024_PAPI_Indicators'!$A$2:$BL$183,COLUMN('2024_PAPI_Indicators'!AZ147),0)</f>
        <v>3.661369801</v>
      </c>
      <c r="BC148" s="10" t="str">
        <f>VLOOKUP($A148,'2024_PAPI_Indicators'!$A$2:$BL$183,COLUMN('2024_PAPI_Indicators'!BA147),0)</f>
        <v/>
      </c>
      <c r="BD148" s="18">
        <f>VLOOKUP($A148,'2024_PAPI_Indicators'!$A$2:$BL$183,COLUMN('2024_PAPI_Indicators'!BB147),0)</f>
        <v>3.033273458</v>
      </c>
      <c r="BE148" s="18">
        <f>VLOOKUP($A148,'2024_PAPI_Indicators'!$A$2:$BL$183,COLUMN('2024_PAPI_Indicators'!BC147),0)</f>
        <v>2.741640806</v>
      </c>
      <c r="BF148" s="18">
        <f>VLOOKUP($A148,'2024_PAPI_Indicators'!$A$2:$BL$183,COLUMN('2024_PAPI_Indicators'!BD147),0)</f>
        <v>3.173899889</v>
      </c>
      <c r="BG148" s="18">
        <f>VLOOKUP($A148,'2024_PAPI_Indicators'!$A$2:$BL$183,COLUMN('2024_PAPI_Indicators'!BE147),0)</f>
        <v>3.068327188</v>
      </c>
      <c r="BH148" s="18">
        <f>VLOOKUP($A148,'2024_PAPI_Indicators'!$A$2:$BL$183,COLUMN('2024_PAPI_Indicators'!BF147),0)</f>
        <v>2.926616192</v>
      </c>
      <c r="BI148" s="18">
        <f>VLOOKUP($A148,'2024_PAPI_Indicators'!$A$2:$BL$183,COLUMN('2024_PAPI_Indicators'!BG147),0)</f>
        <v>2.983583689</v>
      </c>
      <c r="BJ148" s="18">
        <f>VLOOKUP($A148,'2024_PAPI_Indicators'!$A$2:$BL$183,COLUMN('2024_PAPI_Indicators'!BH147),0)</f>
        <v>3.381579399</v>
      </c>
      <c r="BK148" s="18">
        <f>VLOOKUP($A148,'2024_PAPI_Indicators'!$A$2:$BL$183,COLUMN('2024_PAPI_Indicators'!BI147),0)</f>
        <v>3.34506011</v>
      </c>
      <c r="BL148" s="18">
        <f>VLOOKUP($A148,'2024_PAPI_Indicators'!$A$2:$BL$183,COLUMN('2024_PAPI_Indicators'!BJ147),0)</f>
        <v>3.164438009</v>
      </c>
      <c r="BM148" s="18">
        <f>VLOOKUP($A148,'2024_PAPI_Indicators'!$A$2:$BL$183,COLUMN('2024_PAPI_Indicators'!BK147),0)</f>
        <v>3.447936773</v>
      </c>
      <c r="BN148" s="18">
        <f>VLOOKUP($A148,'2024_PAPI_Indicators'!$A$2:$BL$183,COLUMN('2024_PAPI_Indicators'!BL147),0)</f>
        <v>3.442790508</v>
      </c>
      <c r="BO148" s="1"/>
      <c r="BP148" s="1"/>
      <c r="BQ148" s="1"/>
      <c r="BR148" s="1"/>
      <c r="BS148" s="1"/>
    </row>
    <row r="149" ht="13.5" customHeight="1">
      <c r="A149" s="19" t="s">
        <v>371</v>
      </c>
      <c r="B149" s="19" t="s">
        <v>372</v>
      </c>
      <c r="C149" s="20" t="s">
        <v>181</v>
      </c>
      <c r="D149" s="21">
        <f>VLOOKUP($A149,'2024_PAPI_Indicators'!$A$2:$BL$183,COLUMN('2024_PAPI_Indicators'!B148),0)</f>
        <v>0.5808869004</v>
      </c>
      <c r="E149" s="21">
        <f>VLOOKUP($A149,'2024_PAPI_Indicators'!$A$2:$BL$183,COLUMN('2024_PAPI_Indicators'!C148),0)</f>
        <v>0.6092184186</v>
      </c>
      <c r="F149" s="21">
        <f>VLOOKUP($A149,'2024_PAPI_Indicators'!$A$2:$BL$183,COLUMN('2024_PAPI_Indicators'!D148),0)</f>
        <v>0.4585265517</v>
      </c>
      <c r="G149" s="21">
        <f>VLOOKUP($A149,'2024_PAPI_Indicators'!$A$2:$BL$183,COLUMN('2024_PAPI_Indicators'!E148),0)</f>
        <v>0.5570501685</v>
      </c>
      <c r="H149" s="21">
        <f>VLOOKUP($A149,'2024_PAPI_Indicators'!$A$2:$BL$183,COLUMN('2024_PAPI_Indicators'!F148),0)</f>
        <v>0.4552597702</v>
      </c>
      <c r="I149" s="21">
        <f>VLOOKUP($A149,'2024_PAPI_Indicators'!$A$2:$BL$183,COLUMN('2024_PAPI_Indicators'!G148),0)</f>
        <v>0.5034068823</v>
      </c>
      <c r="J149" s="21">
        <f>VLOOKUP($A149,'2024_PAPI_Indicators'!$A$2:$BL$183,COLUMN('2024_PAPI_Indicators'!H148),0)</f>
        <v>0.5381909609</v>
      </c>
      <c r="K149" s="21">
        <f>VLOOKUP($A149,'2024_PAPI_Indicators'!$A$2:$BL$183,COLUMN('2024_PAPI_Indicators'!I148),0)</f>
        <v>0.588653326</v>
      </c>
      <c r="L149" s="21">
        <f>VLOOKUP($A149,'2024_PAPI_Indicators'!$A$2:$BL$183,COLUMN('2024_PAPI_Indicators'!J148),0)</f>
        <v>0.4805700779</v>
      </c>
      <c r="M149" s="21">
        <f>VLOOKUP($A149,'2024_PAPI_Indicators'!$A$2:$BL$183,COLUMN('2024_PAPI_Indicators'!K148),0)</f>
        <v>0.5270034075</v>
      </c>
      <c r="N149" s="21">
        <f>VLOOKUP($A149,'2024_PAPI_Indicators'!$A$2:$BL$183,COLUMN('2024_PAPI_Indicators'!L148),0)</f>
        <v>0.5238630176</v>
      </c>
      <c r="O149" s="21">
        <f>VLOOKUP($A149,'2024_PAPI_Indicators'!$A$2:$BL$183,COLUMN('2024_PAPI_Indicators'!M148),0)</f>
        <v>0.6129001975</v>
      </c>
      <c r="P149" s="21">
        <f>VLOOKUP($A149,'2024_PAPI_Indicators'!$A$2:$BL$183,COLUMN('2024_PAPI_Indicators'!N148),0)</f>
        <v>0.5337100029</v>
      </c>
      <c r="Q149" s="21">
        <f>VLOOKUP($A149,'2024_PAPI_Indicators'!$A$2:$BL$183,COLUMN('2024_PAPI_Indicators'!O148),0)</f>
        <v>0.5656289458</v>
      </c>
      <c r="R149" s="21">
        <f>VLOOKUP($A149,'2024_PAPI_Indicators'!$A$2:$BL$183,COLUMN('2024_PAPI_Indicators'!P148),0)</f>
        <v>0.4334859252</v>
      </c>
      <c r="S149" s="21">
        <f>VLOOKUP($A149,'2024_PAPI_Indicators'!$A$2:$BL$183,COLUMN('2024_PAPI_Indicators'!Q148),0)</f>
        <v>0.5020299554</v>
      </c>
      <c r="T149" s="22" t="str">
        <f>VLOOKUP($A149,'2024_PAPI_Indicators'!$A$2:$BL$183,COLUMN('2024_PAPI_Indicators'!R148),0)</f>
        <v/>
      </c>
      <c r="U149" s="21">
        <f>VLOOKUP($A149,'2024_PAPI_Indicators'!$A$2:$BL$183,COLUMN('2024_PAPI_Indicators'!S148),0)</f>
        <v>0.4883385003</v>
      </c>
      <c r="V149" s="21">
        <f>VLOOKUP($A149,'2024_PAPI_Indicators'!$A$2:$BL$183,COLUMN('2024_PAPI_Indicators'!T148),0)</f>
        <v>0.4873248935</v>
      </c>
      <c r="W149" s="21">
        <f>VLOOKUP($A149,'2024_PAPI_Indicators'!$A$2:$BL$183,COLUMN('2024_PAPI_Indicators'!U148),0)</f>
        <v>0.5121157765</v>
      </c>
      <c r="X149" s="21">
        <f>VLOOKUP($A149,'2024_PAPI_Indicators'!$A$2:$BL$183,COLUMN('2024_PAPI_Indicators'!V148),0)</f>
        <v>0.4384997785</v>
      </c>
      <c r="Y149" s="21">
        <f>VLOOKUP($A149,'2024_PAPI_Indicators'!$A$2:$BL$183,COLUMN('2024_PAPI_Indicators'!W148),0)</f>
        <v>0.4848990738</v>
      </c>
      <c r="Z149" s="21">
        <f>VLOOKUP($A149,'2024_PAPI_Indicators'!$A$2:$BL$183,COLUMN('2024_PAPI_Indicators'!X148),0)</f>
        <v>0.3865812719</v>
      </c>
      <c r="AA149" s="21">
        <f>VLOOKUP($A149,'2024_PAPI_Indicators'!$A$2:$BL$183,COLUMN('2024_PAPI_Indicators'!Y148),0)</f>
        <v>0.4743330479</v>
      </c>
      <c r="AB149" s="21">
        <f>VLOOKUP($A149,'2024_PAPI_Indicators'!$A$2:$BL$183,COLUMN('2024_PAPI_Indicators'!Z148),0)</f>
        <v>0.4473966956</v>
      </c>
      <c r="AC149" s="21">
        <f>VLOOKUP($A149,'2024_PAPI_Indicators'!$A$2:$BL$183,COLUMN('2024_PAPI_Indicators'!AA148),0)</f>
        <v>0.4232150912</v>
      </c>
      <c r="AD149" s="21">
        <f>VLOOKUP($A149,'2024_PAPI_Indicators'!$A$2:$BL$183,COLUMN('2024_PAPI_Indicators'!AB148),0)</f>
        <v>0.4408295155</v>
      </c>
      <c r="AE149" s="21">
        <f>VLOOKUP($A149,'2024_PAPI_Indicators'!$A$2:$BL$183,COLUMN('2024_PAPI_Indicators'!AC148),0)</f>
        <v>0.5400437117</v>
      </c>
      <c r="AF149" s="21">
        <f>VLOOKUP($A149,'2024_PAPI_Indicators'!$A$2:$BL$183,COLUMN('2024_PAPI_Indicators'!AD148),0)</f>
        <v>0.4463998377</v>
      </c>
      <c r="AG149" s="21">
        <f>VLOOKUP($A149,'2024_PAPI_Indicators'!$A$2:$BL$183,COLUMN('2024_PAPI_Indicators'!AE148),0)</f>
        <v>0.5229389668</v>
      </c>
      <c r="AH149" s="21">
        <f>VLOOKUP($A149,'2024_PAPI_Indicators'!$A$2:$BL$183,COLUMN('2024_PAPI_Indicators'!AF148),0)</f>
        <v>0.5174666643</v>
      </c>
      <c r="AI149" s="21">
        <f>VLOOKUP($A149,'2024_PAPI_Indicators'!$A$2:$BL$183,COLUMN('2024_PAPI_Indicators'!AG148),0)</f>
        <v>0.4832803607</v>
      </c>
      <c r="AJ149" s="21">
        <f>VLOOKUP($A149,'2024_PAPI_Indicators'!$A$2:$BL$183,COLUMN('2024_PAPI_Indicators'!AH148),0)</f>
        <v>0.3972432315</v>
      </c>
      <c r="AK149" s="21">
        <f>VLOOKUP($A149,'2024_PAPI_Indicators'!$A$2:$BL$183,COLUMN('2024_PAPI_Indicators'!AI148),0)</f>
        <v>0.5029752254</v>
      </c>
      <c r="AL149" s="21">
        <f>VLOOKUP($A149,'2024_PAPI_Indicators'!$A$2:$BL$183,COLUMN('2024_PAPI_Indicators'!AJ148),0)</f>
        <v>0.5165359378</v>
      </c>
      <c r="AM149" s="21">
        <f>VLOOKUP($A149,'2024_PAPI_Indicators'!$A$2:$BL$183,COLUMN('2024_PAPI_Indicators'!AK148),0)</f>
        <v>0.4214152694</v>
      </c>
      <c r="AN149" s="21">
        <f>VLOOKUP($A149,'2024_PAPI_Indicators'!$A$2:$BL$183,COLUMN('2024_PAPI_Indicators'!AL148),0)</f>
        <v>0.4813518524</v>
      </c>
      <c r="AO149" s="21">
        <f>VLOOKUP($A149,'2024_PAPI_Indicators'!$A$2:$BL$183,COLUMN('2024_PAPI_Indicators'!AM148),0)</f>
        <v>0.5397071242</v>
      </c>
      <c r="AP149" s="21">
        <f>VLOOKUP($A149,'2024_PAPI_Indicators'!$A$2:$BL$183,COLUMN('2024_PAPI_Indicators'!AN148),0)</f>
        <v>0.6943305135</v>
      </c>
      <c r="AQ149" s="21">
        <f>VLOOKUP($A149,'2024_PAPI_Indicators'!$A$2:$BL$183,COLUMN('2024_PAPI_Indicators'!AO148),0)</f>
        <v>0.4867007732</v>
      </c>
      <c r="AR149" s="21">
        <f>VLOOKUP($A149,'2024_PAPI_Indicators'!$A$2:$BL$183,COLUMN('2024_PAPI_Indicators'!AP148),0)</f>
        <v>0.3972066939</v>
      </c>
      <c r="AS149" s="21">
        <f>VLOOKUP($A149,'2024_PAPI_Indicators'!$A$2:$BL$183,COLUMN('2024_PAPI_Indicators'!AQ148),0)</f>
        <v>0.5400360227</v>
      </c>
      <c r="AT149" s="21">
        <f>VLOOKUP($A149,'2024_PAPI_Indicators'!$A$2:$BL$183,COLUMN('2024_PAPI_Indicators'!AR148),0)</f>
        <v>0.434505105</v>
      </c>
      <c r="AU149" s="21">
        <f>VLOOKUP($A149,'2024_PAPI_Indicators'!$A$2:$BL$183,COLUMN('2024_PAPI_Indicators'!AS148),0)</f>
        <v>0.4716743529</v>
      </c>
      <c r="AV149" s="21">
        <f>VLOOKUP($A149,'2024_PAPI_Indicators'!$A$2:$BL$183,COLUMN('2024_PAPI_Indicators'!AT148),0)</f>
        <v>0.5244914293</v>
      </c>
      <c r="AW149" s="21">
        <f>VLOOKUP($A149,'2024_PAPI_Indicators'!$A$2:$BL$183,COLUMN('2024_PAPI_Indicators'!AU148),0)</f>
        <v>0.6843452454</v>
      </c>
      <c r="AX149" s="21">
        <f>VLOOKUP($A149,'2024_PAPI_Indicators'!$A$2:$BL$183,COLUMN('2024_PAPI_Indicators'!AV148),0)</f>
        <v>0.6810339093</v>
      </c>
      <c r="AY149" s="21">
        <f>VLOOKUP($A149,'2024_PAPI_Indicators'!$A$2:$BL$183,COLUMN('2024_PAPI_Indicators'!AW148),0)</f>
        <v>0.4597916305</v>
      </c>
      <c r="AZ149" s="21">
        <f>VLOOKUP($A149,'2024_PAPI_Indicators'!$A$2:$BL$183,COLUMN('2024_PAPI_Indicators'!AX148),0)</f>
        <v>0.6182684898</v>
      </c>
      <c r="BA149" s="21">
        <f>VLOOKUP($A149,'2024_PAPI_Indicators'!$A$2:$BL$183,COLUMN('2024_PAPI_Indicators'!AY148),0)</f>
        <v>0.4875854552</v>
      </c>
      <c r="BB149" s="21">
        <f>VLOOKUP($A149,'2024_PAPI_Indicators'!$A$2:$BL$183,COLUMN('2024_PAPI_Indicators'!AZ148),0)</f>
        <v>0.4820852876</v>
      </c>
      <c r="BC149" s="22" t="str">
        <f>VLOOKUP($A149,'2024_PAPI_Indicators'!$A$2:$BL$183,COLUMN('2024_PAPI_Indicators'!BA148),0)</f>
        <v/>
      </c>
      <c r="BD149" s="21">
        <f>VLOOKUP($A149,'2024_PAPI_Indicators'!$A$2:$BL$183,COLUMN('2024_PAPI_Indicators'!BB148),0)</f>
        <v>0.4317287505</v>
      </c>
      <c r="BE149" s="21">
        <f>VLOOKUP($A149,'2024_PAPI_Indicators'!$A$2:$BL$183,COLUMN('2024_PAPI_Indicators'!BC148),0)</f>
        <v>0.3835585713</v>
      </c>
      <c r="BF149" s="21">
        <f>VLOOKUP($A149,'2024_PAPI_Indicators'!$A$2:$BL$183,COLUMN('2024_PAPI_Indicators'!BD148),0)</f>
        <v>0.4355892837</v>
      </c>
      <c r="BG149" s="21">
        <f>VLOOKUP($A149,'2024_PAPI_Indicators'!$A$2:$BL$183,COLUMN('2024_PAPI_Indicators'!BE148),0)</f>
        <v>0.4686080217</v>
      </c>
      <c r="BH149" s="21">
        <f>VLOOKUP($A149,'2024_PAPI_Indicators'!$A$2:$BL$183,COLUMN('2024_PAPI_Indicators'!BF148),0)</f>
        <v>0.3898099661</v>
      </c>
      <c r="BI149" s="21">
        <f>VLOOKUP($A149,'2024_PAPI_Indicators'!$A$2:$BL$183,COLUMN('2024_PAPI_Indicators'!BG148),0)</f>
        <v>0.423119992</v>
      </c>
      <c r="BJ149" s="21">
        <f>VLOOKUP($A149,'2024_PAPI_Indicators'!$A$2:$BL$183,COLUMN('2024_PAPI_Indicators'!BH148),0)</f>
        <v>0.4818741083</v>
      </c>
      <c r="BK149" s="21">
        <f>VLOOKUP($A149,'2024_PAPI_Indicators'!$A$2:$BL$183,COLUMN('2024_PAPI_Indicators'!BI148),0)</f>
        <v>0.5015986562</v>
      </c>
      <c r="BL149" s="21">
        <f>VLOOKUP($A149,'2024_PAPI_Indicators'!$A$2:$BL$183,COLUMN('2024_PAPI_Indicators'!BJ148),0)</f>
        <v>0.4423192143</v>
      </c>
      <c r="BM149" s="21">
        <f>VLOOKUP($A149,'2024_PAPI_Indicators'!$A$2:$BL$183,COLUMN('2024_PAPI_Indicators'!BK148),0)</f>
        <v>0.5023741722</v>
      </c>
      <c r="BN149" s="21">
        <f>VLOOKUP($A149,'2024_PAPI_Indicators'!$A$2:$BL$183,COLUMN('2024_PAPI_Indicators'!BL148),0)</f>
        <v>0.5422536135</v>
      </c>
      <c r="BO149" s="23"/>
      <c r="BP149" s="23"/>
      <c r="BQ149" s="23"/>
      <c r="BR149" s="23"/>
      <c r="BS149" s="23"/>
    </row>
    <row r="150" ht="12.75" customHeight="1">
      <c r="A150" s="11" t="s">
        <v>373</v>
      </c>
      <c r="B150" s="11" t="s">
        <v>374</v>
      </c>
      <c r="C150" s="12" t="s">
        <v>83</v>
      </c>
      <c r="D150" s="24">
        <f>VLOOKUP($A150,'2024_PAPI_Indicators'!$A$2:$BL$183,COLUMN('2024_PAPI_Indicators'!B149),0)</f>
        <v>0.08310940862</v>
      </c>
      <c r="E150" s="24">
        <f>VLOOKUP($A150,'2024_PAPI_Indicators'!$A$2:$BL$183,COLUMN('2024_PAPI_Indicators'!C149),0)</f>
        <v>0.09681815654</v>
      </c>
      <c r="F150" s="24">
        <f>VLOOKUP($A150,'2024_PAPI_Indicators'!$A$2:$BL$183,COLUMN('2024_PAPI_Indicators'!D149),0)</f>
        <v>0.04329335317</v>
      </c>
      <c r="G150" s="24">
        <f>VLOOKUP($A150,'2024_PAPI_Indicators'!$A$2:$BL$183,COLUMN('2024_PAPI_Indicators'!E149),0)</f>
        <v>0.0828146711</v>
      </c>
      <c r="H150" s="24">
        <f>VLOOKUP($A150,'2024_PAPI_Indicators'!$A$2:$BL$183,COLUMN('2024_PAPI_Indicators'!F149),0)</f>
        <v>0.0420243293</v>
      </c>
      <c r="I150" s="24">
        <f>VLOOKUP($A150,'2024_PAPI_Indicators'!$A$2:$BL$183,COLUMN('2024_PAPI_Indicators'!G149),0)</f>
        <v>0.06659250706</v>
      </c>
      <c r="J150" s="24">
        <f>VLOOKUP($A150,'2024_PAPI_Indicators'!$A$2:$BL$183,COLUMN('2024_PAPI_Indicators'!H149),0)</f>
        <v>0.08429293334</v>
      </c>
      <c r="K150" s="24">
        <f>VLOOKUP($A150,'2024_PAPI_Indicators'!$A$2:$BL$183,COLUMN('2024_PAPI_Indicators'!I149),0)</f>
        <v>0.08228367567</v>
      </c>
      <c r="L150" s="24">
        <f>VLOOKUP($A150,'2024_PAPI_Indicators'!$A$2:$BL$183,COLUMN('2024_PAPI_Indicators'!J149),0)</f>
        <v>0.06325297803</v>
      </c>
      <c r="M150" s="24">
        <f>VLOOKUP($A150,'2024_PAPI_Indicators'!$A$2:$BL$183,COLUMN('2024_PAPI_Indicators'!K149),0)</f>
        <v>0.0664838627</v>
      </c>
      <c r="N150" s="24">
        <f>VLOOKUP($A150,'2024_PAPI_Indicators'!$A$2:$BL$183,COLUMN('2024_PAPI_Indicators'!L149),0)</f>
        <v>0.0900349468</v>
      </c>
      <c r="O150" s="24">
        <f>VLOOKUP($A150,'2024_PAPI_Indicators'!$A$2:$BL$183,COLUMN('2024_PAPI_Indicators'!M149),0)</f>
        <v>0.08511467278</v>
      </c>
      <c r="P150" s="24">
        <f>VLOOKUP($A150,'2024_PAPI_Indicators'!$A$2:$BL$183,COLUMN('2024_PAPI_Indicators'!N149),0)</f>
        <v>0.1043503508</v>
      </c>
      <c r="Q150" s="24">
        <f>VLOOKUP($A150,'2024_PAPI_Indicators'!$A$2:$BL$183,COLUMN('2024_PAPI_Indicators'!O149),0)</f>
        <v>0.04007774964</v>
      </c>
      <c r="R150" s="24">
        <f>VLOOKUP($A150,'2024_PAPI_Indicators'!$A$2:$BL$183,COLUMN('2024_PAPI_Indicators'!P149),0)</f>
        <v>0.02314056084</v>
      </c>
      <c r="S150" s="24">
        <f>VLOOKUP($A150,'2024_PAPI_Indicators'!$A$2:$BL$183,COLUMN('2024_PAPI_Indicators'!Q149),0)</f>
        <v>0.04720757157</v>
      </c>
      <c r="T150" s="25" t="str">
        <f>VLOOKUP($A150,'2024_PAPI_Indicators'!$A$2:$BL$183,COLUMN('2024_PAPI_Indicators'!R149),0)</f>
        <v/>
      </c>
      <c r="U150" s="24">
        <f>VLOOKUP($A150,'2024_PAPI_Indicators'!$A$2:$BL$183,COLUMN('2024_PAPI_Indicators'!S149),0)</f>
        <v>0.07264281809</v>
      </c>
      <c r="V150" s="24">
        <f>VLOOKUP($A150,'2024_PAPI_Indicators'!$A$2:$BL$183,COLUMN('2024_PAPI_Indicators'!T149),0)</f>
        <v>0.04808523133</v>
      </c>
      <c r="W150" s="24">
        <f>VLOOKUP($A150,'2024_PAPI_Indicators'!$A$2:$BL$183,COLUMN('2024_PAPI_Indicators'!U149),0)</f>
        <v>0.05970230326</v>
      </c>
      <c r="X150" s="24">
        <f>VLOOKUP($A150,'2024_PAPI_Indicators'!$A$2:$BL$183,COLUMN('2024_PAPI_Indicators'!V149),0)</f>
        <v>0.04332184047</v>
      </c>
      <c r="Y150" s="24">
        <f>VLOOKUP($A150,'2024_PAPI_Indicators'!$A$2:$BL$183,COLUMN('2024_PAPI_Indicators'!W149),0)</f>
        <v>0.04864078388</v>
      </c>
      <c r="Z150" s="24">
        <f>VLOOKUP($A150,'2024_PAPI_Indicators'!$A$2:$BL$183,COLUMN('2024_PAPI_Indicators'!X149),0)</f>
        <v>0.01594270393</v>
      </c>
      <c r="AA150" s="24">
        <f>VLOOKUP($A150,'2024_PAPI_Indicators'!$A$2:$BL$183,COLUMN('2024_PAPI_Indicators'!Y149),0)</f>
        <v>0.05067780614</v>
      </c>
      <c r="AB150" s="24">
        <f>VLOOKUP($A150,'2024_PAPI_Indicators'!$A$2:$BL$183,COLUMN('2024_PAPI_Indicators'!Z149),0)</f>
        <v>0.04192817956</v>
      </c>
      <c r="AC150" s="24">
        <f>VLOOKUP($A150,'2024_PAPI_Indicators'!$A$2:$BL$183,COLUMN('2024_PAPI_Indicators'!AA149),0)</f>
        <v>0.03393444419</v>
      </c>
      <c r="AD150" s="24">
        <f>VLOOKUP($A150,'2024_PAPI_Indicators'!$A$2:$BL$183,COLUMN('2024_PAPI_Indicators'!AB149),0)</f>
        <v>0.0590540655</v>
      </c>
      <c r="AE150" s="24">
        <f>VLOOKUP($A150,'2024_PAPI_Indicators'!$A$2:$BL$183,COLUMN('2024_PAPI_Indicators'!AC149),0)</f>
        <v>0.08526475728</v>
      </c>
      <c r="AF150" s="24">
        <f>VLOOKUP($A150,'2024_PAPI_Indicators'!$A$2:$BL$183,COLUMN('2024_PAPI_Indicators'!AD149),0)</f>
        <v>0.03956501931</v>
      </c>
      <c r="AG150" s="24">
        <f>VLOOKUP($A150,'2024_PAPI_Indicators'!$A$2:$BL$183,COLUMN('2024_PAPI_Indicators'!AE149),0)</f>
        <v>0.07379441708</v>
      </c>
      <c r="AH150" s="24">
        <f>VLOOKUP($A150,'2024_PAPI_Indicators'!$A$2:$BL$183,COLUMN('2024_PAPI_Indicators'!AF149),0)</f>
        <v>0.03924300149</v>
      </c>
      <c r="AI150" s="24">
        <f>VLOOKUP($A150,'2024_PAPI_Indicators'!$A$2:$BL$183,COLUMN('2024_PAPI_Indicators'!AG149),0)</f>
        <v>0.03371528909</v>
      </c>
      <c r="AJ150" s="24">
        <f>VLOOKUP($A150,'2024_PAPI_Indicators'!$A$2:$BL$183,COLUMN('2024_PAPI_Indicators'!AH149),0)</f>
        <v>0.02395039424</v>
      </c>
      <c r="AK150" s="24">
        <f>VLOOKUP($A150,'2024_PAPI_Indicators'!$A$2:$BL$183,COLUMN('2024_PAPI_Indicators'!AI149),0)</f>
        <v>0.06106281653</v>
      </c>
      <c r="AL150" s="24">
        <f>VLOOKUP($A150,'2024_PAPI_Indicators'!$A$2:$BL$183,COLUMN('2024_PAPI_Indicators'!AJ149),0)</f>
        <v>0.04263849184</v>
      </c>
      <c r="AM150" s="24">
        <f>VLOOKUP($A150,'2024_PAPI_Indicators'!$A$2:$BL$183,COLUMN('2024_PAPI_Indicators'!AK149),0)</f>
        <v>0.02728008293</v>
      </c>
      <c r="AN150" s="24">
        <f>VLOOKUP($A150,'2024_PAPI_Indicators'!$A$2:$BL$183,COLUMN('2024_PAPI_Indicators'!AL149),0)</f>
        <v>0.04063254595</v>
      </c>
      <c r="AO150" s="24">
        <f>VLOOKUP($A150,'2024_PAPI_Indicators'!$A$2:$BL$183,COLUMN('2024_PAPI_Indicators'!AM149),0)</f>
        <v>0.06785527617</v>
      </c>
      <c r="AP150" s="24">
        <f>VLOOKUP($A150,'2024_PAPI_Indicators'!$A$2:$BL$183,COLUMN('2024_PAPI_Indicators'!AN149),0)</f>
        <v>0.131518364</v>
      </c>
      <c r="AQ150" s="24">
        <f>VLOOKUP($A150,'2024_PAPI_Indicators'!$A$2:$BL$183,COLUMN('2024_PAPI_Indicators'!AO149),0)</f>
        <v>0.04362159222</v>
      </c>
      <c r="AR150" s="24">
        <f>VLOOKUP($A150,'2024_PAPI_Indicators'!$A$2:$BL$183,COLUMN('2024_PAPI_Indicators'!AP149),0)</f>
        <v>0.03513062745</v>
      </c>
      <c r="AS150" s="24">
        <f>VLOOKUP($A150,'2024_PAPI_Indicators'!$A$2:$BL$183,COLUMN('2024_PAPI_Indicators'!AQ149),0)</f>
        <v>0.08079495281</v>
      </c>
      <c r="AT150" s="24">
        <f>VLOOKUP($A150,'2024_PAPI_Indicators'!$A$2:$BL$183,COLUMN('2024_PAPI_Indicators'!AR149),0)</f>
        <v>0.04103790224</v>
      </c>
      <c r="AU150" s="24">
        <f>VLOOKUP($A150,'2024_PAPI_Indicators'!$A$2:$BL$183,COLUMN('2024_PAPI_Indicators'!AS149),0)</f>
        <v>0.05858005956</v>
      </c>
      <c r="AV150" s="24">
        <f>VLOOKUP($A150,'2024_PAPI_Indicators'!$A$2:$BL$183,COLUMN('2024_PAPI_Indicators'!AT149),0)</f>
        <v>0.06489168108</v>
      </c>
      <c r="AW150" s="24">
        <f>VLOOKUP($A150,'2024_PAPI_Indicators'!$A$2:$BL$183,COLUMN('2024_PAPI_Indicators'!AU149),0)</f>
        <v>0.1499260217</v>
      </c>
      <c r="AX150" s="24">
        <f>VLOOKUP($A150,'2024_PAPI_Indicators'!$A$2:$BL$183,COLUMN('2024_PAPI_Indicators'!AV149),0)</f>
        <v>0.1038334593</v>
      </c>
      <c r="AY150" s="24">
        <f>VLOOKUP($A150,'2024_PAPI_Indicators'!$A$2:$BL$183,COLUMN('2024_PAPI_Indicators'!AW149),0)</f>
        <v>0.04699760303</v>
      </c>
      <c r="AZ150" s="24">
        <f>VLOOKUP($A150,'2024_PAPI_Indicators'!$A$2:$BL$183,COLUMN('2024_PAPI_Indicators'!AX149),0)</f>
        <v>0.09127409756</v>
      </c>
      <c r="BA150" s="24">
        <f>VLOOKUP($A150,'2024_PAPI_Indicators'!$A$2:$BL$183,COLUMN('2024_PAPI_Indicators'!AY149),0)</f>
        <v>0.05209534988</v>
      </c>
      <c r="BB150" s="24">
        <f>VLOOKUP($A150,'2024_PAPI_Indicators'!$A$2:$BL$183,COLUMN('2024_PAPI_Indicators'!AZ149),0)</f>
        <v>0.01625353657</v>
      </c>
      <c r="BC150" s="25" t="str">
        <f>VLOOKUP($A150,'2024_PAPI_Indicators'!$A$2:$BL$183,COLUMN('2024_PAPI_Indicators'!BA149),0)</f>
        <v/>
      </c>
      <c r="BD150" s="24">
        <f>VLOOKUP($A150,'2024_PAPI_Indicators'!$A$2:$BL$183,COLUMN('2024_PAPI_Indicators'!BB149),0)</f>
        <v>0.03942133486</v>
      </c>
      <c r="BE150" s="24">
        <f>VLOOKUP($A150,'2024_PAPI_Indicators'!$A$2:$BL$183,COLUMN('2024_PAPI_Indicators'!BC149),0)</f>
        <v>0.01016347762</v>
      </c>
      <c r="BF150" s="24">
        <f>VLOOKUP($A150,'2024_PAPI_Indicators'!$A$2:$BL$183,COLUMN('2024_PAPI_Indicators'!BD149),0)</f>
        <v>0.03415128216</v>
      </c>
      <c r="BG150" s="24">
        <f>VLOOKUP($A150,'2024_PAPI_Indicators'!$A$2:$BL$183,COLUMN('2024_PAPI_Indicators'!BE149),0)</f>
        <v>0.0341181457</v>
      </c>
      <c r="BH150" s="24">
        <f>VLOOKUP($A150,'2024_PAPI_Indicators'!$A$2:$BL$183,COLUMN('2024_PAPI_Indicators'!BF149),0)</f>
        <v>0.02138562314</v>
      </c>
      <c r="BI150" s="24">
        <f>VLOOKUP($A150,'2024_PAPI_Indicators'!$A$2:$BL$183,COLUMN('2024_PAPI_Indicators'!BG149),0)</f>
        <v>0.0411128886</v>
      </c>
      <c r="BJ150" s="24">
        <f>VLOOKUP($A150,'2024_PAPI_Indicators'!$A$2:$BL$183,COLUMN('2024_PAPI_Indicators'!BH149),0)</f>
        <v>0.05975662917</v>
      </c>
      <c r="BK150" s="24">
        <f>VLOOKUP($A150,'2024_PAPI_Indicators'!$A$2:$BL$183,COLUMN('2024_PAPI_Indicators'!BI149),0)</f>
        <v>0.06309615821</v>
      </c>
      <c r="BL150" s="24">
        <f>VLOOKUP($A150,'2024_PAPI_Indicators'!$A$2:$BL$183,COLUMN('2024_PAPI_Indicators'!BJ149),0)</f>
        <v>0.02809694968</v>
      </c>
      <c r="BM150" s="24">
        <f>VLOOKUP($A150,'2024_PAPI_Indicators'!$A$2:$BL$183,COLUMN('2024_PAPI_Indicators'!BK149),0)</f>
        <v>0.0653295368</v>
      </c>
      <c r="BN150" s="24">
        <f>VLOOKUP($A150,'2024_PAPI_Indicators'!$A$2:$BL$183,COLUMN('2024_PAPI_Indicators'!BL149),0)</f>
        <v>0.06145973131</v>
      </c>
      <c r="BO150" s="11"/>
      <c r="BP150" s="11"/>
      <c r="BQ150" s="11"/>
      <c r="BR150" s="11"/>
      <c r="BS150" s="11"/>
    </row>
    <row r="151" ht="12.75" customHeight="1">
      <c r="A151" s="11" t="s">
        <v>375</v>
      </c>
      <c r="B151" s="11" t="s">
        <v>376</v>
      </c>
      <c r="C151" s="12" t="s">
        <v>83</v>
      </c>
      <c r="D151" s="24">
        <f>VLOOKUP($A151,'2024_PAPI_Indicators'!$A$2:$BL$183,COLUMN('2024_PAPI_Indicators'!B150),0)</f>
        <v>0.02461002581</v>
      </c>
      <c r="E151" s="24">
        <f>VLOOKUP($A151,'2024_PAPI_Indicators'!$A$2:$BL$183,COLUMN('2024_PAPI_Indicators'!C150),0)</f>
        <v>0.04123540968</v>
      </c>
      <c r="F151" s="24">
        <f>VLOOKUP($A151,'2024_PAPI_Indicators'!$A$2:$BL$183,COLUMN('2024_PAPI_Indicators'!D150),0)</f>
        <v>0.03258055449</v>
      </c>
      <c r="G151" s="24">
        <f>VLOOKUP($A151,'2024_PAPI_Indicators'!$A$2:$BL$183,COLUMN('2024_PAPI_Indicators'!E150),0)</f>
        <v>0.01049921662</v>
      </c>
      <c r="H151" s="24">
        <f>VLOOKUP($A151,'2024_PAPI_Indicators'!$A$2:$BL$183,COLUMN('2024_PAPI_Indicators'!F150),0)</f>
        <v>0.01762309112</v>
      </c>
      <c r="I151" s="24">
        <f>VLOOKUP($A151,'2024_PAPI_Indicators'!$A$2:$BL$183,COLUMN('2024_PAPI_Indicators'!G150),0)</f>
        <v>0.02395864017</v>
      </c>
      <c r="J151" s="24">
        <f>VLOOKUP($A151,'2024_PAPI_Indicators'!$A$2:$BL$183,COLUMN('2024_PAPI_Indicators'!H150),0)</f>
        <v>0.02767903917</v>
      </c>
      <c r="K151" s="24">
        <f>VLOOKUP($A151,'2024_PAPI_Indicators'!$A$2:$BL$183,COLUMN('2024_PAPI_Indicators'!I150),0)</f>
        <v>0.0347834453</v>
      </c>
      <c r="L151" s="24">
        <f>VLOOKUP($A151,'2024_PAPI_Indicators'!$A$2:$BL$183,COLUMN('2024_PAPI_Indicators'!J150),0)</f>
        <v>0.01629058458</v>
      </c>
      <c r="M151" s="24">
        <f>VLOOKUP($A151,'2024_PAPI_Indicators'!$A$2:$BL$183,COLUMN('2024_PAPI_Indicators'!K150),0)</f>
        <v>0.01503291167</v>
      </c>
      <c r="N151" s="24">
        <f>VLOOKUP($A151,'2024_PAPI_Indicators'!$A$2:$BL$183,COLUMN('2024_PAPI_Indicators'!L150),0)</f>
        <v>0.03316195309</v>
      </c>
      <c r="O151" s="24">
        <f>VLOOKUP($A151,'2024_PAPI_Indicators'!$A$2:$BL$183,COLUMN('2024_PAPI_Indicators'!M150),0)</f>
        <v>0.03083493374</v>
      </c>
      <c r="P151" s="24">
        <f>VLOOKUP($A151,'2024_PAPI_Indicators'!$A$2:$BL$183,COLUMN('2024_PAPI_Indicators'!N150),0)</f>
        <v>0.02224154957</v>
      </c>
      <c r="Q151" s="24">
        <f>VLOOKUP($A151,'2024_PAPI_Indicators'!$A$2:$BL$183,COLUMN('2024_PAPI_Indicators'!O150),0)</f>
        <v>0.03588056192</v>
      </c>
      <c r="R151" s="24">
        <f>VLOOKUP($A151,'2024_PAPI_Indicators'!$A$2:$BL$183,COLUMN('2024_PAPI_Indicators'!P150),0)</f>
        <v>0.005500070285</v>
      </c>
      <c r="S151" s="24">
        <f>VLOOKUP($A151,'2024_PAPI_Indicators'!$A$2:$BL$183,COLUMN('2024_PAPI_Indicators'!Q150),0)</f>
        <v>0.02208345756</v>
      </c>
      <c r="T151" s="25" t="str">
        <f>VLOOKUP($A151,'2024_PAPI_Indicators'!$A$2:$BL$183,COLUMN('2024_PAPI_Indicators'!R150),0)</f>
        <v/>
      </c>
      <c r="U151" s="24">
        <f>VLOOKUP($A151,'2024_PAPI_Indicators'!$A$2:$BL$183,COLUMN('2024_PAPI_Indicators'!S150),0)</f>
        <v>0.01629383303</v>
      </c>
      <c r="V151" s="24">
        <f>VLOOKUP($A151,'2024_PAPI_Indicators'!$A$2:$BL$183,COLUMN('2024_PAPI_Indicators'!T150),0)</f>
        <v>0.02128304914</v>
      </c>
      <c r="W151" s="24">
        <f>VLOOKUP($A151,'2024_PAPI_Indicators'!$A$2:$BL$183,COLUMN('2024_PAPI_Indicators'!U150),0)</f>
        <v>0.006597131491</v>
      </c>
      <c r="X151" s="24">
        <f>VLOOKUP($A151,'2024_PAPI_Indicators'!$A$2:$BL$183,COLUMN('2024_PAPI_Indicators'!V150),0)</f>
        <v>0.02099028416</v>
      </c>
      <c r="Y151" s="24">
        <f>VLOOKUP($A151,'2024_PAPI_Indicators'!$A$2:$BL$183,COLUMN('2024_PAPI_Indicators'!W150),0)</f>
        <v>0.03029231168</v>
      </c>
      <c r="Z151" s="24">
        <f>VLOOKUP($A151,'2024_PAPI_Indicators'!$A$2:$BL$183,COLUMN('2024_PAPI_Indicators'!X150),0)</f>
        <v>0.01323607098</v>
      </c>
      <c r="AA151" s="24">
        <f>VLOOKUP($A151,'2024_PAPI_Indicators'!$A$2:$BL$183,COLUMN('2024_PAPI_Indicators'!Y150),0)</f>
        <v>0.03746376932</v>
      </c>
      <c r="AB151" s="24">
        <f>VLOOKUP($A151,'2024_PAPI_Indicators'!$A$2:$BL$183,COLUMN('2024_PAPI_Indicators'!Z150),0)</f>
        <v>0.01483172458</v>
      </c>
      <c r="AC151" s="24">
        <f>VLOOKUP($A151,'2024_PAPI_Indicators'!$A$2:$BL$183,COLUMN('2024_PAPI_Indicators'!AA150),0)</f>
        <v>0.02053608</v>
      </c>
      <c r="AD151" s="24">
        <f>VLOOKUP($A151,'2024_PAPI_Indicators'!$A$2:$BL$183,COLUMN('2024_PAPI_Indicators'!AB150),0)</f>
        <v>0.01114591025</v>
      </c>
      <c r="AE151" s="24">
        <f>VLOOKUP($A151,'2024_PAPI_Indicators'!$A$2:$BL$183,COLUMN('2024_PAPI_Indicators'!AC150),0)</f>
        <v>0.02834895998</v>
      </c>
      <c r="AF151" s="24">
        <f>VLOOKUP($A151,'2024_PAPI_Indicators'!$A$2:$BL$183,COLUMN('2024_PAPI_Indicators'!AD150),0)</f>
        <v>0.01536719687</v>
      </c>
      <c r="AG151" s="24">
        <f>VLOOKUP($A151,'2024_PAPI_Indicators'!$A$2:$BL$183,COLUMN('2024_PAPI_Indicators'!AE150),0)</f>
        <v>0.04522471875</v>
      </c>
      <c r="AH151" s="24">
        <f>VLOOKUP($A151,'2024_PAPI_Indicators'!$A$2:$BL$183,COLUMN('2024_PAPI_Indicators'!AF150),0)</f>
        <v>0.02908399329</v>
      </c>
      <c r="AI151" s="24">
        <f>VLOOKUP($A151,'2024_PAPI_Indicators'!$A$2:$BL$183,COLUMN('2024_PAPI_Indicators'!AG150),0)</f>
        <v>0.007700878195</v>
      </c>
      <c r="AJ151" s="24">
        <f>VLOOKUP($A151,'2024_PAPI_Indicators'!$A$2:$BL$183,COLUMN('2024_PAPI_Indicators'!AH150),0)</f>
        <v>0.007911152206</v>
      </c>
      <c r="AK151" s="24">
        <f>VLOOKUP($A151,'2024_PAPI_Indicators'!$A$2:$BL$183,COLUMN('2024_PAPI_Indicators'!AI150),0)</f>
        <v>0.02629840188</v>
      </c>
      <c r="AL151" s="24">
        <f>VLOOKUP($A151,'2024_PAPI_Indicators'!$A$2:$BL$183,COLUMN('2024_PAPI_Indicators'!AJ150),0)</f>
        <v>0.02518935315</v>
      </c>
      <c r="AM151" s="24">
        <f>VLOOKUP($A151,'2024_PAPI_Indicators'!$A$2:$BL$183,COLUMN('2024_PAPI_Indicators'!AK150),0)</f>
        <v>0.006151228677</v>
      </c>
      <c r="AN151" s="24">
        <f>VLOOKUP($A151,'2024_PAPI_Indicators'!$A$2:$BL$183,COLUMN('2024_PAPI_Indicators'!AL150),0)</f>
        <v>0.02669174038</v>
      </c>
      <c r="AO151" s="24">
        <f>VLOOKUP($A151,'2024_PAPI_Indicators'!$A$2:$BL$183,COLUMN('2024_PAPI_Indicators'!AM150),0)</f>
        <v>0.05613856763</v>
      </c>
      <c r="AP151" s="24">
        <f>VLOOKUP($A151,'2024_PAPI_Indicators'!$A$2:$BL$183,COLUMN('2024_PAPI_Indicators'!AN150),0)</f>
        <v>0.04837686941</v>
      </c>
      <c r="AQ151" s="24">
        <f>VLOOKUP($A151,'2024_PAPI_Indicators'!$A$2:$BL$183,COLUMN('2024_PAPI_Indicators'!AO150),0)</f>
        <v>0.03750006855</v>
      </c>
      <c r="AR151" s="24">
        <f>VLOOKUP($A151,'2024_PAPI_Indicators'!$A$2:$BL$183,COLUMN('2024_PAPI_Indicators'!AP150),0)</f>
        <v>0.007270883769</v>
      </c>
      <c r="AS151" s="24">
        <f>VLOOKUP($A151,'2024_PAPI_Indicators'!$A$2:$BL$183,COLUMN('2024_PAPI_Indicators'!AQ150),0)</f>
        <v>0.04618282616</v>
      </c>
      <c r="AT151" s="24">
        <f>VLOOKUP($A151,'2024_PAPI_Indicators'!$A$2:$BL$183,COLUMN('2024_PAPI_Indicators'!AR150),0)</f>
        <v>0.01811325178</v>
      </c>
      <c r="AU151" s="24">
        <f>VLOOKUP($A151,'2024_PAPI_Indicators'!$A$2:$BL$183,COLUMN('2024_PAPI_Indicators'!AS150),0)</f>
        <v>0.01342576277</v>
      </c>
      <c r="AV151" s="24">
        <f>VLOOKUP($A151,'2024_PAPI_Indicators'!$A$2:$BL$183,COLUMN('2024_PAPI_Indicators'!AT150),0)</f>
        <v>0.02927282639</v>
      </c>
      <c r="AW151" s="24">
        <f>VLOOKUP($A151,'2024_PAPI_Indicators'!$A$2:$BL$183,COLUMN('2024_PAPI_Indicators'!AU150),0)</f>
        <v>0.03280292451</v>
      </c>
      <c r="AX151" s="24">
        <f>VLOOKUP($A151,'2024_PAPI_Indicators'!$A$2:$BL$183,COLUMN('2024_PAPI_Indicators'!AV150),0)</f>
        <v>0.06233331561</v>
      </c>
      <c r="AY151" s="24">
        <f>VLOOKUP($A151,'2024_PAPI_Indicators'!$A$2:$BL$183,COLUMN('2024_PAPI_Indicators'!AW150),0)</f>
        <v>0.02304993384</v>
      </c>
      <c r="AZ151" s="24">
        <f>VLOOKUP($A151,'2024_PAPI_Indicators'!$A$2:$BL$183,COLUMN('2024_PAPI_Indicators'!AX150),0)</f>
        <v>0.04754602164</v>
      </c>
      <c r="BA151" s="24">
        <f>VLOOKUP($A151,'2024_PAPI_Indicators'!$A$2:$BL$183,COLUMN('2024_PAPI_Indicators'!AY150),0)</f>
        <v>0.01070233434</v>
      </c>
      <c r="BB151" s="24">
        <f>VLOOKUP($A151,'2024_PAPI_Indicators'!$A$2:$BL$183,COLUMN('2024_PAPI_Indicators'!AZ150),0)</f>
        <v>0.006120885257</v>
      </c>
      <c r="BC151" s="25" t="str">
        <f>VLOOKUP($A151,'2024_PAPI_Indicators'!$A$2:$BL$183,COLUMN('2024_PAPI_Indicators'!BA150),0)</f>
        <v/>
      </c>
      <c r="BD151" s="24">
        <f>VLOOKUP($A151,'2024_PAPI_Indicators'!$A$2:$BL$183,COLUMN('2024_PAPI_Indicators'!BB150),0)</f>
        <v>0.007145597599</v>
      </c>
      <c r="BE151" s="24">
        <f>VLOOKUP($A151,'2024_PAPI_Indicators'!$A$2:$BL$183,COLUMN('2024_PAPI_Indicators'!BC150),0)</f>
        <v>0.01405498944</v>
      </c>
      <c r="BF151" s="24">
        <f>VLOOKUP($A151,'2024_PAPI_Indicators'!$A$2:$BL$183,COLUMN('2024_PAPI_Indicators'!BD150),0)</f>
        <v>0.01366051286</v>
      </c>
      <c r="BG151" s="24">
        <f>VLOOKUP($A151,'2024_PAPI_Indicators'!$A$2:$BL$183,COLUMN('2024_PAPI_Indicators'!BE150),0)</f>
        <v>0.006823629141</v>
      </c>
      <c r="BH151" s="24">
        <f>VLOOKUP($A151,'2024_PAPI_Indicators'!$A$2:$BL$183,COLUMN('2024_PAPI_Indicators'!BF150),0)</f>
        <v>0.01069281157</v>
      </c>
      <c r="BI151" s="24">
        <f>VLOOKUP($A151,'2024_PAPI_Indicators'!$A$2:$BL$183,COLUMN('2024_PAPI_Indicators'!BG150),0)</f>
        <v>0.01910328679</v>
      </c>
      <c r="BJ151" s="24">
        <f>VLOOKUP($A151,'2024_PAPI_Indicators'!$A$2:$BL$183,COLUMN('2024_PAPI_Indicators'!BH150),0)</f>
        <v>0.01886566728</v>
      </c>
      <c r="BK151" s="24">
        <f>VLOOKUP($A151,'2024_PAPI_Indicators'!$A$2:$BL$183,COLUMN('2024_PAPI_Indicators'!BI150),0)</f>
        <v>0.006602968089</v>
      </c>
      <c r="BL151" s="24">
        <f>VLOOKUP($A151,'2024_PAPI_Indicators'!$A$2:$BL$183,COLUMN('2024_PAPI_Indicators'!BJ150),0)</f>
        <v>0.00830336567</v>
      </c>
      <c r="BM151" s="24">
        <f>VLOOKUP($A151,'2024_PAPI_Indicators'!$A$2:$BL$183,COLUMN('2024_PAPI_Indicators'!BK150),0)</f>
        <v>0.001253560768</v>
      </c>
      <c r="BN151" s="24">
        <f>VLOOKUP($A151,'2024_PAPI_Indicators'!$A$2:$BL$183,COLUMN('2024_PAPI_Indicators'!BL150),0)</f>
        <v>0.01868514158</v>
      </c>
      <c r="BO151" s="11"/>
      <c r="BP151" s="11"/>
      <c r="BQ151" s="11"/>
      <c r="BR151" s="11"/>
      <c r="BS151" s="11"/>
    </row>
    <row r="152" ht="13.5" customHeight="1">
      <c r="A152" s="19" t="s">
        <v>377</v>
      </c>
      <c r="B152" s="19" t="s">
        <v>378</v>
      </c>
      <c r="C152" s="20" t="s">
        <v>181</v>
      </c>
      <c r="D152" s="21">
        <f>VLOOKUP($A152,'2024_PAPI_Indicators'!$A$2:$BL$183,COLUMN('2024_PAPI_Indicators'!B151),0)</f>
        <v>2.96050787</v>
      </c>
      <c r="E152" s="21">
        <f>VLOOKUP($A152,'2024_PAPI_Indicators'!$A$2:$BL$183,COLUMN('2024_PAPI_Indicators'!C151),0)</f>
        <v>2.211091042</v>
      </c>
      <c r="F152" s="21">
        <f>VLOOKUP($A152,'2024_PAPI_Indicators'!$A$2:$BL$183,COLUMN('2024_PAPI_Indicators'!D151),0)</f>
        <v>2.071750641</v>
      </c>
      <c r="G152" s="21">
        <f>VLOOKUP($A152,'2024_PAPI_Indicators'!$A$2:$BL$183,COLUMN('2024_PAPI_Indicators'!E151),0)</f>
        <v>2.621312141</v>
      </c>
      <c r="H152" s="21">
        <f>VLOOKUP($A152,'2024_PAPI_Indicators'!$A$2:$BL$183,COLUMN('2024_PAPI_Indicators'!F151),0)</f>
        <v>2.551796436</v>
      </c>
      <c r="I152" s="21">
        <f>VLOOKUP($A152,'2024_PAPI_Indicators'!$A$2:$BL$183,COLUMN('2024_PAPI_Indicators'!G151),0)</f>
        <v>2.415058851</v>
      </c>
      <c r="J152" s="21">
        <f>VLOOKUP($A152,'2024_PAPI_Indicators'!$A$2:$BL$183,COLUMN('2024_PAPI_Indicators'!H151),0)</f>
        <v>2.040645123</v>
      </c>
      <c r="K152" s="21">
        <f>VLOOKUP($A152,'2024_PAPI_Indicators'!$A$2:$BL$183,COLUMN('2024_PAPI_Indicators'!I151),0)</f>
        <v>2.418868065</v>
      </c>
      <c r="L152" s="21">
        <f>VLOOKUP($A152,'2024_PAPI_Indicators'!$A$2:$BL$183,COLUMN('2024_PAPI_Indicators'!J151),0)</f>
        <v>2.495426893</v>
      </c>
      <c r="M152" s="21">
        <f>VLOOKUP($A152,'2024_PAPI_Indicators'!$A$2:$BL$183,COLUMN('2024_PAPI_Indicators'!K151),0)</f>
        <v>2.328858614</v>
      </c>
      <c r="N152" s="21">
        <f>VLOOKUP($A152,'2024_PAPI_Indicators'!$A$2:$BL$183,COLUMN('2024_PAPI_Indicators'!L151),0)</f>
        <v>2.352758646</v>
      </c>
      <c r="O152" s="21">
        <f>VLOOKUP($A152,'2024_PAPI_Indicators'!$A$2:$BL$183,COLUMN('2024_PAPI_Indicators'!M151),0)</f>
        <v>2.954548836</v>
      </c>
      <c r="P152" s="21">
        <f>VLOOKUP($A152,'2024_PAPI_Indicators'!$A$2:$BL$183,COLUMN('2024_PAPI_Indicators'!N151),0)</f>
        <v>2.391233206</v>
      </c>
      <c r="Q152" s="21">
        <f>VLOOKUP($A152,'2024_PAPI_Indicators'!$A$2:$BL$183,COLUMN('2024_PAPI_Indicators'!O151),0)</f>
        <v>2.951612234</v>
      </c>
      <c r="R152" s="21">
        <f>VLOOKUP($A152,'2024_PAPI_Indicators'!$A$2:$BL$183,COLUMN('2024_PAPI_Indicators'!P151),0)</f>
        <v>2.755005598</v>
      </c>
      <c r="S152" s="21">
        <f>VLOOKUP($A152,'2024_PAPI_Indicators'!$A$2:$BL$183,COLUMN('2024_PAPI_Indicators'!Q151),0)</f>
        <v>2.67519021</v>
      </c>
      <c r="T152" s="22" t="str">
        <f>VLOOKUP($A152,'2024_PAPI_Indicators'!$A$2:$BL$183,COLUMN('2024_PAPI_Indicators'!R151),0)</f>
        <v/>
      </c>
      <c r="U152" s="21">
        <f>VLOOKUP($A152,'2024_PAPI_Indicators'!$A$2:$BL$183,COLUMN('2024_PAPI_Indicators'!S151),0)</f>
        <v>2.888943434</v>
      </c>
      <c r="V152" s="21">
        <f>VLOOKUP($A152,'2024_PAPI_Indicators'!$A$2:$BL$183,COLUMN('2024_PAPI_Indicators'!T151),0)</f>
        <v>2.700174332</v>
      </c>
      <c r="W152" s="21">
        <f>VLOOKUP($A152,'2024_PAPI_Indicators'!$A$2:$BL$183,COLUMN('2024_PAPI_Indicators'!U151),0)</f>
        <v>2.637771368</v>
      </c>
      <c r="X152" s="21">
        <f>VLOOKUP($A152,'2024_PAPI_Indicators'!$A$2:$BL$183,COLUMN('2024_PAPI_Indicators'!V151),0)</f>
        <v>2.563326359</v>
      </c>
      <c r="Y152" s="21">
        <f>VLOOKUP($A152,'2024_PAPI_Indicators'!$A$2:$BL$183,COLUMN('2024_PAPI_Indicators'!W151),0)</f>
        <v>2.475704908</v>
      </c>
      <c r="Z152" s="21">
        <f>VLOOKUP($A152,'2024_PAPI_Indicators'!$A$2:$BL$183,COLUMN('2024_PAPI_Indicators'!X151),0)</f>
        <v>2.665434122</v>
      </c>
      <c r="AA152" s="21">
        <f>VLOOKUP($A152,'2024_PAPI_Indicators'!$A$2:$BL$183,COLUMN('2024_PAPI_Indicators'!Y151),0)</f>
        <v>2.447849989</v>
      </c>
      <c r="AB152" s="21">
        <f>VLOOKUP($A152,'2024_PAPI_Indicators'!$A$2:$BL$183,COLUMN('2024_PAPI_Indicators'!Z151),0)</f>
        <v>2.479988813</v>
      </c>
      <c r="AC152" s="21">
        <f>VLOOKUP($A152,'2024_PAPI_Indicators'!$A$2:$BL$183,COLUMN('2024_PAPI_Indicators'!AA151),0)</f>
        <v>2.481074572</v>
      </c>
      <c r="AD152" s="21">
        <f>VLOOKUP($A152,'2024_PAPI_Indicators'!$A$2:$BL$183,COLUMN('2024_PAPI_Indicators'!AB151),0)</f>
        <v>2.2147789</v>
      </c>
      <c r="AE152" s="21">
        <f>VLOOKUP($A152,'2024_PAPI_Indicators'!$A$2:$BL$183,COLUMN('2024_PAPI_Indicators'!AC151),0)</f>
        <v>2.41584754</v>
      </c>
      <c r="AF152" s="21">
        <f>VLOOKUP($A152,'2024_PAPI_Indicators'!$A$2:$BL$183,COLUMN('2024_PAPI_Indicators'!AD151),0)</f>
        <v>2.624934435</v>
      </c>
      <c r="AG152" s="21">
        <f>VLOOKUP($A152,'2024_PAPI_Indicators'!$A$2:$BL$183,COLUMN('2024_PAPI_Indicators'!AE151),0)</f>
        <v>2.531609058</v>
      </c>
      <c r="AH152" s="21">
        <f>VLOOKUP($A152,'2024_PAPI_Indicators'!$A$2:$BL$183,COLUMN('2024_PAPI_Indicators'!AF151),0)</f>
        <v>2.429444551</v>
      </c>
      <c r="AI152" s="21">
        <f>VLOOKUP($A152,'2024_PAPI_Indicators'!$A$2:$BL$183,COLUMN('2024_PAPI_Indicators'!AG151),0)</f>
        <v>2.820960522</v>
      </c>
      <c r="AJ152" s="21">
        <f>VLOOKUP($A152,'2024_PAPI_Indicators'!$A$2:$BL$183,COLUMN('2024_PAPI_Indicators'!AH151),0)</f>
        <v>2.049433947</v>
      </c>
      <c r="AK152" s="21">
        <f>VLOOKUP($A152,'2024_PAPI_Indicators'!$A$2:$BL$183,COLUMN('2024_PAPI_Indicators'!AI151),0)</f>
        <v>2.069869757</v>
      </c>
      <c r="AL152" s="21">
        <f>VLOOKUP($A152,'2024_PAPI_Indicators'!$A$2:$BL$183,COLUMN('2024_PAPI_Indicators'!AJ151),0)</f>
        <v>2.413475752</v>
      </c>
      <c r="AM152" s="21">
        <f>VLOOKUP($A152,'2024_PAPI_Indicators'!$A$2:$BL$183,COLUMN('2024_PAPI_Indicators'!AK151),0)</f>
        <v>2.035443783</v>
      </c>
      <c r="AN152" s="21">
        <f>VLOOKUP($A152,'2024_PAPI_Indicators'!$A$2:$BL$183,COLUMN('2024_PAPI_Indicators'!AL151),0)</f>
        <v>2.60828042</v>
      </c>
      <c r="AO152" s="21">
        <f>VLOOKUP($A152,'2024_PAPI_Indicators'!$A$2:$BL$183,COLUMN('2024_PAPI_Indicators'!AM151),0)</f>
        <v>2.465398788</v>
      </c>
      <c r="AP152" s="21">
        <f>VLOOKUP($A152,'2024_PAPI_Indicators'!$A$2:$BL$183,COLUMN('2024_PAPI_Indicators'!AN151),0)</f>
        <v>2.476487398</v>
      </c>
      <c r="AQ152" s="21">
        <f>VLOOKUP($A152,'2024_PAPI_Indicators'!$A$2:$BL$183,COLUMN('2024_PAPI_Indicators'!AO151),0)</f>
        <v>2.05341959</v>
      </c>
      <c r="AR152" s="21">
        <f>VLOOKUP($A152,'2024_PAPI_Indicators'!$A$2:$BL$183,COLUMN('2024_PAPI_Indicators'!AP151),0)</f>
        <v>2.076165199</v>
      </c>
      <c r="AS152" s="21">
        <f>VLOOKUP($A152,'2024_PAPI_Indicators'!$A$2:$BL$183,COLUMN('2024_PAPI_Indicators'!AQ151),0)</f>
        <v>2.60155797</v>
      </c>
      <c r="AT152" s="21">
        <f>VLOOKUP($A152,'2024_PAPI_Indicators'!$A$2:$BL$183,COLUMN('2024_PAPI_Indicators'!AR151),0)</f>
        <v>2.428806543</v>
      </c>
      <c r="AU152" s="21">
        <f>VLOOKUP($A152,'2024_PAPI_Indicators'!$A$2:$BL$183,COLUMN('2024_PAPI_Indicators'!AS151),0)</f>
        <v>2.418362379</v>
      </c>
      <c r="AV152" s="21">
        <f>VLOOKUP($A152,'2024_PAPI_Indicators'!$A$2:$BL$183,COLUMN('2024_PAPI_Indicators'!AT151),0)</f>
        <v>2.596073866</v>
      </c>
      <c r="AW152" s="21">
        <f>VLOOKUP($A152,'2024_PAPI_Indicators'!$A$2:$BL$183,COLUMN('2024_PAPI_Indicators'!AU151),0)</f>
        <v>2.736059666</v>
      </c>
      <c r="AX152" s="21">
        <f>VLOOKUP($A152,'2024_PAPI_Indicators'!$A$2:$BL$183,COLUMN('2024_PAPI_Indicators'!AV151),0)</f>
        <v>2.800804377</v>
      </c>
      <c r="AY152" s="21">
        <f>VLOOKUP($A152,'2024_PAPI_Indicators'!$A$2:$BL$183,COLUMN('2024_PAPI_Indicators'!AW151),0)</f>
        <v>2.67066884</v>
      </c>
      <c r="AZ152" s="21">
        <f>VLOOKUP($A152,'2024_PAPI_Indicators'!$A$2:$BL$183,COLUMN('2024_PAPI_Indicators'!AX151),0)</f>
        <v>2.511763334</v>
      </c>
      <c r="BA152" s="21">
        <f>VLOOKUP($A152,'2024_PAPI_Indicators'!$A$2:$BL$183,COLUMN('2024_PAPI_Indicators'!AY151),0)</f>
        <v>2.836414337</v>
      </c>
      <c r="BB152" s="21">
        <f>VLOOKUP($A152,'2024_PAPI_Indicators'!$A$2:$BL$183,COLUMN('2024_PAPI_Indicators'!AZ151),0)</f>
        <v>2.742984772</v>
      </c>
      <c r="BC152" s="22" t="str">
        <f>VLOOKUP($A152,'2024_PAPI_Indicators'!$A$2:$BL$183,COLUMN('2024_PAPI_Indicators'!BA151),0)</f>
        <v/>
      </c>
      <c r="BD152" s="21">
        <f>VLOOKUP($A152,'2024_PAPI_Indicators'!$A$2:$BL$183,COLUMN('2024_PAPI_Indicators'!BB151),0)</f>
        <v>2.207256794</v>
      </c>
      <c r="BE152" s="21">
        <f>VLOOKUP($A152,'2024_PAPI_Indicators'!$A$2:$BL$183,COLUMN('2024_PAPI_Indicators'!BC151),0)</f>
        <v>2.000601053</v>
      </c>
      <c r="BF152" s="21">
        <f>VLOOKUP($A152,'2024_PAPI_Indicators'!$A$2:$BL$183,COLUMN('2024_PAPI_Indicators'!BD151),0)</f>
        <v>2.348250866</v>
      </c>
      <c r="BG152" s="21">
        <f>VLOOKUP($A152,'2024_PAPI_Indicators'!$A$2:$BL$183,COLUMN('2024_PAPI_Indicators'!BE151),0)</f>
        <v>2.208411455</v>
      </c>
      <c r="BH152" s="21">
        <f>VLOOKUP($A152,'2024_PAPI_Indicators'!$A$2:$BL$183,COLUMN('2024_PAPI_Indicators'!BF151),0)</f>
        <v>2.171947956</v>
      </c>
      <c r="BI152" s="21">
        <f>VLOOKUP($A152,'2024_PAPI_Indicators'!$A$2:$BL$183,COLUMN('2024_PAPI_Indicators'!BG151),0)</f>
        <v>2.077912807</v>
      </c>
      <c r="BJ152" s="21">
        <f>VLOOKUP($A152,'2024_PAPI_Indicators'!$A$2:$BL$183,COLUMN('2024_PAPI_Indicators'!BH151),0)</f>
        <v>2.459361553</v>
      </c>
      <c r="BK152" s="21">
        <f>VLOOKUP($A152,'2024_PAPI_Indicators'!$A$2:$BL$183,COLUMN('2024_PAPI_Indicators'!BI151),0)</f>
        <v>2.381546021</v>
      </c>
      <c r="BL152" s="21">
        <f>VLOOKUP($A152,'2024_PAPI_Indicators'!$A$2:$BL$183,COLUMN('2024_PAPI_Indicators'!BJ151),0)</f>
        <v>2.306222677</v>
      </c>
      <c r="BM152" s="21">
        <f>VLOOKUP($A152,'2024_PAPI_Indicators'!$A$2:$BL$183,COLUMN('2024_PAPI_Indicators'!BK151),0)</f>
        <v>2.517140627</v>
      </c>
      <c r="BN152" s="21">
        <f>VLOOKUP($A152,'2024_PAPI_Indicators'!$A$2:$BL$183,COLUMN('2024_PAPI_Indicators'!BL151),0)</f>
        <v>2.455325365</v>
      </c>
      <c r="BO152" s="23"/>
      <c r="BP152" s="23"/>
      <c r="BQ152" s="23"/>
      <c r="BR152" s="23"/>
      <c r="BS152" s="23"/>
    </row>
    <row r="153" ht="13.5" customHeight="1">
      <c r="A153" s="11" t="s">
        <v>379</v>
      </c>
      <c r="B153" s="11" t="s">
        <v>380</v>
      </c>
      <c r="C153" s="12" t="s">
        <v>83</v>
      </c>
      <c r="D153" s="24">
        <f>VLOOKUP($A153,'2024_PAPI_Indicators'!$A$2:$BL$183,COLUMN('2024_PAPI_Indicators'!B152),0)</f>
        <v>0.8097555041</v>
      </c>
      <c r="E153" s="24">
        <f>VLOOKUP($A153,'2024_PAPI_Indicators'!$A$2:$BL$183,COLUMN('2024_PAPI_Indicators'!C152),0)</f>
        <v>0.6030019522</v>
      </c>
      <c r="F153" s="24">
        <f>VLOOKUP($A153,'2024_PAPI_Indicators'!$A$2:$BL$183,COLUMN('2024_PAPI_Indicators'!D152),0)</f>
        <v>0.5920255184</v>
      </c>
      <c r="G153" s="24">
        <f>VLOOKUP($A153,'2024_PAPI_Indicators'!$A$2:$BL$183,COLUMN('2024_PAPI_Indicators'!E152),0)</f>
        <v>0.7484282851</v>
      </c>
      <c r="H153" s="24">
        <f>VLOOKUP($A153,'2024_PAPI_Indicators'!$A$2:$BL$183,COLUMN('2024_PAPI_Indicators'!F152),0)</f>
        <v>0.7392678857</v>
      </c>
      <c r="I153" s="24">
        <f>VLOOKUP($A153,'2024_PAPI_Indicators'!$A$2:$BL$183,COLUMN('2024_PAPI_Indicators'!G152),0)</f>
        <v>0.6289412379</v>
      </c>
      <c r="J153" s="24">
        <f>VLOOKUP($A153,'2024_PAPI_Indicators'!$A$2:$BL$183,COLUMN('2024_PAPI_Indicators'!H152),0)</f>
        <v>0.6201475263</v>
      </c>
      <c r="K153" s="24">
        <f>VLOOKUP($A153,'2024_PAPI_Indicators'!$A$2:$BL$183,COLUMN('2024_PAPI_Indicators'!I152),0)</f>
        <v>0.688113153</v>
      </c>
      <c r="L153" s="24">
        <f>VLOOKUP($A153,'2024_PAPI_Indicators'!$A$2:$BL$183,COLUMN('2024_PAPI_Indicators'!J152),0)</f>
        <v>0.7484410405</v>
      </c>
      <c r="M153" s="24">
        <f>VLOOKUP($A153,'2024_PAPI_Indicators'!$A$2:$BL$183,COLUMN('2024_PAPI_Indicators'!K152),0)</f>
        <v>0.6531401277</v>
      </c>
      <c r="N153" s="24">
        <f>VLOOKUP($A153,'2024_PAPI_Indicators'!$A$2:$BL$183,COLUMN('2024_PAPI_Indicators'!L152),0)</f>
        <v>0.6133300662</v>
      </c>
      <c r="O153" s="24">
        <f>VLOOKUP($A153,'2024_PAPI_Indicators'!$A$2:$BL$183,COLUMN('2024_PAPI_Indicators'!M152),0)</f>
        <v>0.8318256736</v>
      </c>
      <c r="P153" s="24">
        <f>VLOOKUP($A153,'2024_PAPI_Indicators'!$A$2:$BL$183,COLUMN('2024_PAPI_Indicators'!N152),0)</f>
        <v>0.6052633524</v>
      </c>
      <c r="Q153" s="24">
        <f>VLOOKUP($A153,'2024_PAPI_Indicators'!$A$2:$BL$183,COLUMN('2024_PAPI_Indicators'!O152),0)</f>
        <v>0.8183540106</v>
      </c>
      <c r="R153" s="24">
        <f>VLOOKUP($A153,'2024_PAPI_Indicators'!$A$2:$BL$183,COLUMN('2024_PAPI_Indicators'!P152),0)</f>
        <v>0.7482188344</v>
      </c>
      <c r="S153" s="24">
        <f>VLOOKUP($A153,'2024_PAPI_Indicators'!$A$2:$BL$183,COLUMN('2024_PAPI_Indicators'!Q152),0)</f>
        <v>0.721755743</v>
      </c>
      <c r="T153" s="25" t="str">
        <f>VLOOKUP($A153,'2024_PAPI_Indicators'!$A$2:$BL$183,COLUMN('2024_PAPI_Indicators'!R152),0)</f>
        <v/>
      </c>
      <c r="U153" s="24">
        <f>VLOOKUP($A153,'2024_PAPI_Indicators'!$A$2:$BL$183,COLUMN('2024_PAPI_Indicators'!S152),0)</f>
        <v>0.7777516246</v>
      </c>
      <c r="V153" s="24">
        <f>VLOOKUP($A153,'2024_PAPI_Indicators'!$A$2:$BL$183,COLUMN('2024_PAPI_Indicators'!T152),0)</f>
        <v>0.7078597546</v>
      </c>
      <c r="W153" s="24">
        <f>VLOOKUP($A153,'2024_PAPI_Indicators'!$A$2:$BL$183,COLUMN('2024_PAPI_Indicators'!U152),0)</f>
        <v>0.6599369645</v>
      </c>
      <c r="X153" s="24">
        <f>VLOOKUP($A153,'2024_PAPI_Indicators'!$A$2:$BL$183,COLUMN('2024_PAPI_Indicators'!V152),0)</f>
        <v>0.5976307988</v>
      </c>
      <c r="Y153" s="24">
        <f>VLOOKUP($A153,'2024_PAPI_Indicators'!$A$2:$BL$183,COLUMN('2024_PAPI_Indicators'!W152),0)</f>
        <v>0.5757189989</v>
      </c>
      <c r="Z153" s="24">
        <f>VLOOKUP($A153,'2024_PAPI_Indicators'!$A$2:$BL$183,COLUMN('2024_PAPI_Indicators'!X152),0)</f>
        <v>0.6804528832</v>
      </c>
      <c r="AA153" s="24">
        <f>VLOOKUP($A153,'2024_PAPI_Indicators'!$A$2:$BL$183,COLUMN('2024_PAPI_Indicators'!Y152),0)</f>
        <v>0.611662209</v>
      </c>
      <c r="AB153" s="24">
        <f>VLOOKUP($A153,'2024_PAPI_Indicators'!$A$2:$BL$183,COLUMN('2024_PAPI_Indicators'!Z152),0)</f>
        <v>0.5464347005</v>
      </c>
      <c r="AC153" s="24">
        <f>VLOOKUP($A153,'2024_PAPI_Indicators'!$A$2:$BL$183,COLUMN('2024_PAPI_Indicators'!AA152),0)</f>
        <v>0.6210559011</v>
      </c>
      <c r="AD153" s="24">
        <f>VLOOKUP($A153,'2024_PAPI_Indicators'!$A$2:$BL$183,COLUMN('2024_PAPI_Indicators'!AB152),0)</f>
        <v>0.5986120701</v>
      </c>
      <c r="AE153" s="24">
        <f>VLOOKUP($A153,'2024_PAPI_Indicators'!$A$2:$BL$183,COLUMN('2024_PAPI_Indicators'!AC152),0)</f>
        <v>0.6634271145</v>
      </c>
      <c r="AF153" s="24">
        <f>VLOOKUP($A153,'2024_PAPI_Indicators'!$A$2:$BL$183,COLUMN('2024_PAPI_Indicators'!AD152),0)</f>
        <v>0.7467868328</v>
      </c>
      <c r="AG153" s="24">
        <f>VLOOKUP($A153,'2024_PAPI_Indicators'!$A$2:$BL$183,COLUMN('2024_PAPI_Indicators'!AE152),0)</f>
        <v>0.693593502</v>
      </c>
      <c r="AH153" s="24">
        <f>VLOOKUP($A153,'2024_PAPI_Indicators'!$A$2:$BL$183,COLUMN('2024_PAPI_Indicators'!AF152),0)</f>
        <v>0.5915669799</v>
      </c>
      <c r="AI153" s="24">
        <f>VLOOKUP($A153,'2024_PAPI_Indicators'!$A$2:$BL$183,COLUMN('2024_PAPI_Indicators'!AG152),0)</f>
        <v>0.7715914845</v>
      </c>
      <c r="AJ153" s="24">
        <f>VLOOKUP($A153,'2024_PAPI_Indicators'!$A$2:$BL$183,COLUMN('2024_PAPI_Indicators'!AH152),0)</f>
        <v>0.4930456281</v>
      </c>
      <c r="AK153" s="24">
        <f>VLOOKUP($A153,'2024_PAPI_Indicators'!$A$2:$BL$183,COLUMN('2024_PAPI_Indicators'!AI152),0)</f>
        <v>0.4764933884</v>
      </c>
      <c r="AL153" s="24">
        <f>VLOOKUP($A153,'2024_PAPI_Indicators'!$A$2:$BL$183,COLUMN('2024_PAPI_Indicators'!AJ152),0)</f>
        <v>0.6030898094</v>
      </c>
      <c r="AM153" s="24">
        <f>VLOOKUP($A153,'2024_PAPI_Indicators'!$A$2:$BL$183,COLUMN('2024_PAPI_Indicators'!AK152),0)</f>
        <v>0.4763363898</v>
      </c>
      <c r="AN153" s="24">
        <f>VLOOKUP($A153,'2024_PAPI_Indicators'!$A$2:$BL$183,COLUMN('2024_PAPI_Indicators'!AL152),0)</f>
        <v>0.6630100012</v>
      </c>
      <c r="AO153" s="24">
        <f>VLOOKUP($A153,'2024_PAPI_Indicators'!$A$2:$BL$183,COLUMN('2024_PAPI_Indicators'!AM152),0)</f>
        <v>0.5633224249</v>
      </c>
      <c r="AP153" s="24">
        <f>VLOOKUP($A153,'2024_PAPI_Indicators'!$A$2:$BL$183,COLUMN('2024_PAPI_Indicators'!AN152),0)</f>
        <v>0.6215711832</v>
      </c>
      <c r="AQ153" s="24">
        <f>VLOOKUP($A153,'2024_PAPI_Indicators'!$A$2:$BL$183,COLUMN('2024_PAPI_Indicators'!AO152),0)</f>
        <v>0.5729663372</v>
      </c>
      <c r="AR153" s="24">
        <f>VLOOKUP($A153,'2024_PAPI_Indicators'!$A$2:$BL$183,COLUMN('2024_PAPI_Indicators'!AP152),0)</f>
        <v>0.5279675722</v>
      </c>
      <c r="AS153" s="24">
        <f>VLOOKUP($A153,'2024_PAPI_Indicators'!$A$2:$BL$183,COLUMN('2024_PAPI_Indicators'!AQ152),0)</f>
        <v>0.6595141292</v>
      </c>
      <c r="AT153" s="24">
        <f>VLOOKUP($A153,'2024_PAPI_Indicators'!$A$2:$BL$183,COLUMN('2024_PAPI_Indicators'!AR152),0)</f>
        <v>0.7023644447</v>
      </c>
      <c r="AU153" s="24">
        <f>VLOOKUP($A153,'2024_PAPI_Indicators'!$A$2:$BL$183,COLUMN('2024_PAPI_Indicators'!AS152),0)</f>
        <v>0.6584511399</v>
      </c>
      <c r="AV153" s="24">
        <f>VLOOKUP($A153,'2024_PAPI_Indicators'!$A$2:$BL$183,COLUMN('2024_PAPI_Indicators'!AT152),0)</f>
        <v>0.7004294395</v>
      </c>
      <c r="AW153" s="24">
        <f>VLOOKUP($A153,'2024_PAPI_Indicators'!$A$2:$BL$183,COLUMN('2024_PAPI_Indicators'!AU152),0)</f>
        <v>0.7476342916</v>
      </c>
      <c r="AX153" s="24">
        <f>VLOOKUP($A153,'2024_PAPI_Indicators'!$A$2:$BL$183,COLUMN('2024_PAPI_Indicators'!AV152),0)</f>
        <v>0.7442823648</v>
      </c>
      <c r="AY153" s="24">
        <f>VLOOKUP($A153,'2024_PAPI_Indicators'!$A$2:$BL$183,COLUMN('2024_PAPI_Indicators'!AW152),0)</f>
        <v>0.7215027809</v>
      </c>
      <c r="AZ153" s="24">
        <f>VLOOKUP($A153,'2024_PAPI_Indicators'!$A$2:$BL$183,COLUMN('2024_PAPI_Indicators'!AX152),0)</f>
        <v>0.6598299146</v>
      </c>
      <c r="BA153" s="24">
        <f>VLOOKUP($A153,'2024_PAPI_Indicators'!$A$2:$BL$183,COLUMN('2024_PAPI_Indicators'!AY152),0)</f>
        <v>0.74335289</v>
      </c>
      <c r="BB153" s="24">
        <f>VLOOKUP($A153,'2024_PAPI_Indicators'!$A$2:$BL$183,COLUMN('2024_PAPI_Indicators'!AZ152),0)</f>
        <v>0.7350638509</v>
      </c>
      <c r="BC153" s="25" t="str">
        <f>VLOOKUP($A153,'2024_PAPI_Indicators'!$A$2:$BL$183,COLUMN('2024_PAPI_Indicators'!BA152),0)</f>
        <v/>
      </c>
      <c r="BD153" s="24">
        <f>VLOOKUP($A153,'2024_PAPI_Indicators'!$A$2:$BL$183,COLUMN('2024_PAPI_Indicators'!BB152),0)</f>
        <v>0.512203455</v>
      </c>
      <c r="BE153" s="24">
        <f>VLOOKUP($A153,'2024_PAPI_Indicators'!$A$2:$BL$183,COLUMN('2024_PAPI_Indicators'!BC152),0)</f>
        <v>0.4325117469</v>
      </c>
      <c r="BF153" s="24">
        <f>VLOOKUP($A153,'2024_PAPI_Indicators'!$A$2:$BL$183,COLUMN('2024_PAPI_Indicators'!BD152),0)</f>
        <v>0.5614722967</v>
      </c>
      <c r="BG153" s="24">
        <f>VLOOKUP($A153,'2024_PAPI_Indicators'!$A$2:$BL$183,COLUMN('2024_PAPI_Indicators'!BE152),0)</f>
        <v>0.5167726278</v>
      </c>
      <c r="BH153" s="24">
        <f>VLOOKUP($A153,'2024_PAPI_Indicators'!$A$2:$BL$183,COLUMN('2024_PAPI_Indicators'!BF152),0)</f>
        <v>0.4503798783</v>
      </c>
      <c r="BI153" s="24">
        <f>VLOOKUP($A153,'2024_PAPI_Indicators'!$A$2:$BL$183,COLUMN('2024_PAPI_Indicators'!BG152),0)</f>
        <v>0.4478115737</v>
      </c>
      <c r="BJ153" s="24">
        <f>VLOOKUP($A153,'2024_PAPI_Indicators'!$A$2:$BL$183,COLUMN('2024_PAPI_Indicators'!BH152),0)</f>
        <v>0.6338944435</v>
      </c>
      <c r="BK153" s="24">
        <f>VLOOKUP($A153,'2024_PAPI_Indicators'!$A$2:$BL$183,COLUMN('2024_PAPI_Indicators'!BI152),0)</f>
        <v>0.6016141772</v>
      </c>
      <c r="BL153" s="24">
        <f>VLOOKUP($A153,'2024_PAPI_Indicators'!$A$2:$BL$183,COLUMN('2024_PAPI_Indicators'!BJ152),0)</f>
        <v>0.5604576468</v>
      </c>
      <c r="BM153" s="24">
        <f>VLOOKUP($A153,'2024_PAPI_Indicators'!$A$2:$BL$183,COLUMN('2024_PAPI_Indicators'!BK152),0)</f>
        <v>0.6034811139</v>
      </c>
      <c r="BN153" s="24">
        <f>VLOOKUP($A153,'2024_PAPI_Indicators'!$A$2:$BL$183,COLUMN('2024_PAPI_Indicators'!BL152),0)</f>
        <v>0.6143673658</v>
      </c>
      <c r="BO153" s="11"/>
      <c r="BP153" s="11"/>
      <c r="BQ153" s="11"/>
      <c r="BR153" s="11"/>
      <c r="BS153" s="11"/>
    </row>
    <row r="154" ht="13.5" customHeight="1">
      <c r="A154" s="11" t="s">
        <v>381</v>
      </c>
      <c r="B154" s="11" t="s">
        <v>382</v>
      </c>
      <c r="C154" s="12" t="s">
        <v>83</v>
      </c>
      <c r="D154" s="24">
        <f>VLOOKUP($A154,'2024_PAPI_Indicators'!$A$2:$BL$183,COLUMN('2024_PAPI_Indicators'!B153),0)</f>
        <v>0.9616302848</v>
      </c>
      <c r="E154" s="24">
        <f>VLOOKUP($A154,'2024_PAPI_Indicators'!$A$2:$BL$183,COLUMN('2024_PAPI_Indicators'!C153),0)</f>
        <v>0.6637259722</v>
      </c>
      <c r="F154" s="24">
        <f>VLOOKUP($A154,'2024_PAPI_Indicators'!$A$2:$BL$183,COLUMN('2024_PAPI_Indicators'!D153),0)</f>
        <v>0.5808705688</v>
      </c>
      <c r="G154" s="24">
        <f>VLOOKUP($A154,'2024_PAPI_Indicators'!$A$2:$BL$183,COLUMN('2024_PAPI_Indicators'!E153),0)</f>
        <v>0.7945429087</v>
      </c>
      <c r="H154" s="24">
        <f>VLOOKUP($A154,'2024_PAPI_Indicators'!$A$2:$BL$183,COLUMN('2024_PAPI_Indicators'!F153),0)</f>
        <v>0.7568914294</v>
      </c>
      <c r="I154" s="24">
        <f>VLOOKUP($A154,'2024_PAPI_Indicators'!$A$2:$BL$183,COLUMN('2024_PAPI_Indicators'!G153),0)</f>
        <v>0.775138855</v>
      </c>
      <c r="J154" s="24">
        <f>VLOOKUP($A154,'2024_PAPI_Indicators'!$A$2:$BL$183,COLUMN('2024_PAPI_Indicators'!H153),0)</f>
        <v>0.531801939</v>
      </c>
      <c r="K154" s="24">
        <f>VLOOKUP($A154,'2024_PAPI_Indicators'!$A$2:$BL$183,COLUMN('2024_PAPI_Indicators'!I153),0)</f>
        <v>0.7185320258</v>
      </c>
      <c r="L154" s="24">
        <f>VLOOKUP($A154,'2024_PAPI_Indicators'!$A$2:$BL$183,COLUMN('2024_PAPI_Indicators'!J153),0)</f>
        <v>0.7097589374</v>
      </c>
      <c r="M154" s="24">
        <f>VLOOKUP($A154,'2024_PAPI_Indicators'!$A$2:$BL$183,COLUMN('2024_PAPI_Indicators'!K153),0)</f>
        <v>0.6928925514</v>
      </c>
      <c r="N154" s="24">
        <f>VLOOKUP($A154,'2024_PAPI_Indicators'!$A$2:$BL$183,COLUMN('2024_PAPI_Indicators'!L153),0)</f>
        <v>0.7487969995</v>
      </c>
      <c r="O154" s="24">
        <f>VLOOKUP($A154,'2024_PAPI_Indicators'!$A$2:$BL$183,COLUMN('2024_PAPI_Indicators'!M153),0)</f>
        <v>0.9355472326</v>
      </c>
      <c r="P154" s="24">
        <f>VLOOKUP($A154,'2024_PAPI_Indicators'!$A$2:$BL$183,COLUMN('2024_PAPI_Indicators'!N153),0)</f>
        <v>0.782772541</v>
      </c>
      <c r="Q154" s="24">
        <f>VLOOKUP($A154,'2024_PAPI_Indicators'!$A$2:$BL$183,COLUMN('2024_PAPI_Indicators'!O153),0)</f>
        <v>0.9470415115</v>
      </c>
      <c r="R154" s="24">
        <f>VLOOKUP($A154,'2024_PAPI_Indicators'!$A$2:$BL$183,COLUMN('2024_PAPI_Indicators'!P153),0)</f>
        <v>0.884781599</v>
      </c>
      <c r="S154" s="24">
        <f>VLOOKUP($A154,'2024_PAPI_Indicators'!$A$2:$BL$183,COLUMN('2024_PAPI_Indicators'!Q153),0)</f>
        <v>0.8574968576</v>
      </c>
      <c r="T154" s="25" t="str">
        <f>VLOOKUP($A154,'2024_PAPI_Indicators'!$A$2:$BL$183,COLUMN('2024_PAPI_Indicators'!R153),0)</f>
        <v/>
      </c>
      <c r="U154" s="24">
        <f>VLOOKUP($A154,'2024_PAPI_Indicators'!$A$2:$BL$183,COLUMN('2024_PAPI_Indicators'!S153),0)</f>
        <v>0.9454426765</v>
      </c>
      <c r="V154" s="24">
        <f>VLOOKUP($A154,'2024_PAPI_Indicators'!$A$2:$BL$183,COLUMN('2024_PAPI_Indicators'!T153),0)</f>
        <v>0.8882172704</v>
      </c>
      <c r="W154" s="24">
        <f>VLOOKUP($A154,'2024_PAPI_Indicators'!$A$2:$BL$183,COLUMN('2024_PAPI_Indicators'!U153),0)</f>
        <v>0.8941177726</v>
      </c>
      <c r="X154" s="24">
        <f>VLOOKUP($A154,'2024_PAPI_Indicators'!$A$2:$BL$183,COLUMN('2024_PAPI_Indicators'!V153),0)</f>
        <v>0.9062926769</v>
      </c>
      <c r="Y154" s="24">
        <f>VLOOKUP($A154,'2024_PAPI_Indicators'!$A$2:$BL$183,COLUMN('2024_PAPI_Indicators'!W153),0)</f>
        <v>0.8692002296</v>
      </c>
      <c r="Z154" s="24">
        <f>VLOOKUP($A154,'2024_PAPI_Indicators'!$A$2:$BL$183,COLUMN('2024_PAPI_Indicators'!X153),0)</f>
        <v>0.8922300339</v>
      </c>
      <c r="AA154" s="24">
        <f>VLOOKUP($A154,'2024_PAPI_Indicators'!$A$2:$BL$183,COLUMN('2024_PAPI_Indicators'!Y153),0)</f>
        <v>0.8144994378</v>
      </c>
      <c r="AB154" s="24">
        <f>VLOOKUP($A154,'2024_PAPI_Indicators'!$A$2:$BL$183,COLUMN('2024_PAPI_Indicators'!Z153),0)</f>
        <v>0.9013690948</v>
      </c>
      <c r="AC154" s="24">
        <f>VLOOKUP($A154,'2024_PAPI_Indicators'!$A$2:$BL$183,COLUMN('2024_PAPI_Indicators'!AA153),0)</f>
        <v>0.8274791241</v>
      </c>
      <c r="AD154" s="24">
        <f>VLOOKUP($A154,'2024_PAPI_Indicators'!$A$2:$BL$183,COLUMN('2024_PAPI_Indicators'!AB153),0)</f>
        <v>0.6705993414</v>
      </c>
      <c r="AE154" s="24">
        <f>VLOOKUP($A154,'2024_PAPI_Indicators'!$A$2:$BL$183,COLUMN('2024_PAPI_Indicators'!AC153),0)</f>
        <v>0.7411840558</v>
      </c>
      <c r="AF154" s="24">
        <f>VLOOKUP($A154,'2024_PAPI_Indicators'!$A$2:$BL$183,COLUMN('2024_PAPI_Indicators'!AD153),0)</f>
        <v>0.7986235619</v>
      </c>
      <c r="AG154" s="24">
        <f>VLOOKUP($A154,'2024_PAPI_Indicators'!$A$2:$BL$183,COLUMN('2024_PAPI_Indicators'!AE153),0)</f>
        <v>0.7889714837</v>
      </c>
      <c r="AH154" s="24">
        <f>VLOOKUP($A154,'2024_PAPI_Indicators'!$A$2:$BL$183,COLUMN('2024_PAPI_Indicators'!AF153),0)</f>
        <v>0.8222002983</v>
      </c>
      <c r="AI154" s="24">
        <f>VLOOKUP($A154,'2024_PAPI_Indicators'!$A$2:$BL$183,COLUMN('2024_PAPI_Indicators'!AG153),0)</f>
        <v>0.9058229923</v>
      </c>
      <c r="AJ154" s="24">
        <f>VLOOKUP($A154,'2024_PAPI_Indicators'!$A$2:$BL$183,COLUMN('2024_PAPI_Indicators'!AH153),0)</f>
        <v>0.66482234</v>
      </c>
      <c r="AK154" s="24">
        <f>VLOOKUP($A154,'2024_PAPI_Indicators'!$A$2:$BL$183,COLUMN('2024_PAPI_Indicators'!AI153),0)</f>
        <v>0.6951360703</v>
      </c>
      <c r="AL154" s="24">
        <f>VLOOKUP($A154,'2024_PAPI_Indicators'!$A$2:$BL$183,COLUMN('2024_PAPI_Indicators'!AJ153),0)</f>
        <v>0.7999241352</v>
      </c>
      <c r="AM154" s="24">
        <f>VLOOKUP($A154,'2024_PAPI_Indicators'!$A$2:$BL$183,COLUMN('2024_PAPI_Indicators'!AK153),0)</f>
        <v>0.6721106172</v>
      </c>
      <c r="AN154" s="24">
        <f>VLOOKUP($A154,'2024_PAPI_Indicators'!$A$2:$BL$183,COLUMN('2024_PAPI_Indicators'!AL153),0)</f>
        <v>0.8711856604</v>
      </c>
      <c r="AO154" s="24">
        <f>VLOOKUP($A154,'2024_PAPI_Indicators'!$A$2:$BL$183,COLUMN('2024_PAPI_Indicators'!AM153),0)</f>
        <v>0.8746566176</v>
      </c>
      <c r="AP154" s="24">
        <f>VLOOKUP($A154,'2024_PAPI_Indicators'!$A$2:$BL$183,COLUMN('2024_PAPI_Indicators'!AN153),0)</f>
        <v>0.8238748312</v>
      </c>
      <c r="AQ154" s="24">
        <f>VLOOKUP($A154,'2024_PAPI_Indicators'!$A$2:$BL$183,COLUMN('2024_PAPI_Indicators'!AO153),0)</f>
        <v>0.5875855088</v>
      </c>
      <c r="AR154" s="24">
        <f>VLOOKUP($A154,'2024_PAPI_Indicators'!$A$2:$BL$183,COLUMN('2024_PAPI_Indicators'!AP153),0)</f>
        <v>0.6479011774</v>
      </c>
      <c r="AS154" s="24">
        <f>VLOOKUP($A154,'2024_PAPI_Indicators'!$A$2:$BL$183,COLUMN('2024_PAPI_Indicators'!AQ153),0)</f>
        <v>0.8701545596</v>
      </c>
      <c r="AT154" s="24">
        <f>VLOOKUP($A154,'2024_PAPI_Indicators'!$A$2:$BL$183,COLUMN('2024_PAPI_Indicators'!AR153),0)</f>
        <v>0.7109732628</v>
      </c>
      <c r="AU154" s="24">
        <f>VLOOKUP($A154,'2024_PAPI_Indicators'!$A$2:$BL$183,COLUMN('2024_PAPI_Indicators'!AS153),0)</f>
        <v>0.7478534579</v>
      </c>
      <c r="AV154" s="24">
        <f>VLOOKUP($A154,'2024_PAPI_Indicators'!$A$2:$BL$183,COLUMN('2024_PAPI_Indicators'!AT153),0)</f>
        <v>0.8255463243</v>
      </c>
      <c r="AW154" s="24">
        <f>VLOOKUP($A154,'2024_PAPI_Indicators'!$A$2:$BL$183,COLUMN('2024_PAPI_Indicators'!AU153),0)</f>
        <v>0.8726078868</v>
      </c>
      <c r="AX154" s="24">
        <f>VLOOKUP($A154,'2024_PAPI_Indicators'!$A$2:$BL$183,COLUMN('2024_PAPI_Indicators'!AV153),0)</f>
        <v>0.9195590019</v>
      </c>
      <c r="AY154" s="24">
        <f>VLOOKUP($A154,'2024_PAPI_Indicators'!$A$2:$BL$183,COLUMN('2024_PAPI_Indicators'!AW153),0)</f>
        <v>0.8547052741</v>
      </c>
      <c r="AZ154" s="24">
        <f>VLOOKUP($A154,'2024_PAPI_Indicators'!$A$2:$BL$183,COLUMN('2024_PAPI_Indicators'!AX153),0)</f>
        <v>0.8093708754</v>
      </c>
      <c r="BA154" s="24">
        <f>VLOOKUP($A154,'2024_PAPI_Indicators'!$A$2:$BL$183,COLUMN('2024_PAPI_Indicators'!AY153),0)</f>
        <v>0.9444681406</v>
      </c>
      <c r="BB154" s="24">
        <f>VLOOKUP($A154,'2024_PAPI_Indicators'!$A$2:$BL$183,COLUMN('2024_PAPI_Indicators'!AZ153),0)</f>
        <v>0.8898417354</v>
      </c>
      <c r="BC154" s="25" t="str">
        <f>VLOOKUP($A154,'2024_PAPI_Indicators'!$A$2:$BL$183,COLUMN('2024_PAPI_Indicators'!BA153),0)</f>
        <v/>
      </c>
      <c r="BD154" s="24">
        <f>VLOOKUP($A154,'2024_PAPI_Indicators'!$A$2:$BL$183,COLUMN('2024_PAPI_Indicators'!BB153),0)</f>
        <v>0.751942575</v>
      </c>
      <c r="BE154" s="24">
        <f>VLOOKUP($A154,'2024_PAPI_Indicators'!$A$2:$BL$183,COLUMN('2024_PAPI_Indicators'!BC153),0)</f>
        <v>0.6924721003</v>
      </c>
      <c r="BF154" s="24">
        <f>VLOOKUP($A154,'2024_PAPI_Indicators'!$A$2:$BL$183,COLUMN('2024_PAPI_Indicators'!BD153),0)</f>
        <v>0.7976191044</v>
      </c>
      <c r="BG154" s="24">
        <f>VLOOKUP($A154,'2024_PAPI_Indicators'!$A$2:$BL$183,COLUMN('2024_PAPI_Indicators'!BE153),0)</f>
        <v>0.7481508851</v>
      </c>
      <c r="BH154" s="24">
        <f>VLOOKUP($A154,'2024_PAPI_Indicators'!$A$2:$BL$183,COLUMN('2024_PAPI_Indicators'!BF153),0)</f>
        <v>0.7899891138</v>
      </c>
      <c r="BI154" s="24">
        <f>VLOOKUP($A154,'2024_PAPI_Indicators'!$A$2:$BL$183,COLUMN('2024_PAPI_Indicators'!BG153),0)</f>
        <v>0.7292340398</v>
      </c>
      <c r="BJ154" s="24">
        <f>VLOOKUP($A154,'2024_PAPI_Indicators'!$A$2:$BL$183,COLUMN('2024_PAPI_Indicators'!BH153),0)</f>
        <v>0.8000190854</v>
      </c>
      <c r="BK154" s="24">
        <f>VLOOKUP($A154,'2024_PAPI_Indicators'!$A$2:$BL$183,COLUMN('2024_PAPI_Indicators'!BI153),0)</f>
        <v>0.7798983455</v>
      </c>
      <c r="BL154" s="24">
        <f>VLOOKUP($A154,'2024_PAPI_Indicators'!$A$2:$BL$183,COLUMN('2024_PAPI_Indicators'!BJ153),0)</f>
        <v>0.7703320384</v>
      </c>
      <c r="BM154" s="24">
        <f>VLOOKUP($A154,'2024_PAPI_Indicators'!$A$2:$BL$183,COLUMN('2024_PAPI_Indicators'!BK153),0)</f>
        <v>0.8693409562</v>
      </c>
      <c r="BN154" s="24">
        <f>VLOOKUP($A154,'2024_PAPI_Indicators'!$A$2:$BL$183,COLUMN('2024_PAPI_Indicators'!BL153),0)</f>
        <v>0.8168280721</v>
      </c>
      <c r="BO154" s="11"/>
      <c r="BP154" s="11"/>
      <c r="BQ154" s="11"/>
      <c r="BR154" s="11"/>
      <c r="BS154" s="11"/>
    </row>
    <row r="155" ht="13.5" customHeight="1">
      <c r="A155" s="19" t="s">
        <v>383</v>
      </c>
      <c r="B155" s="19" t="s">
        <v>384</v>
      </c>
      <c r="C155" s="20" t="s">
        <v>181</v>
      </c>
      <c r="D155" s="21">
        <f>VLOOKUP($A155,'2024_PAPI_Indicators'!$A$2:$BL$183,COLUMN('2024_PAPI_Indicators'!B154),0)</f>
        <v>0.5041409731</v>
      </c>
      <c r="E155" s="21">
        <f>VLOOKUP($A155,'2024_PAPI_Indicators'!$A$2:$BL$183,COLUMN('2024_PAPI_Indicators'!C154),0)</f>
        <v>0.4538806677</v>
      </c>
      <c r="F155" s="21">
        <f>VLOOKUP($A155,'2024_PAPI_Indicators'!$A$2:$BL$183,COLUMN('2024_PAPI_Indicators'!D154),0)</f>
        <v>0.4123497009</v>
      </c>
      <c r="G155" s="21">
        <f>VLOOKUP($A155,'2024_PAPI_Indicators'!$A$2:$BL$183,COLUMN('2024_PAPI_Indicators'!E154),0)</f>
        <v>0.4285872281</v>
      </c>
      <c r="H155" s="21">
        <f>VLOOKUP($A155,'2024_PAPI_Indicators'!$A$2:$BL$183,COLUMN('2024_PAPI_Indicators'!F154),0)</f>
        <v>0.372033447</v>
      </c>
      <c r="I155" s="21">
        <f>VLOOKUP($A155,'2024_PAPI_Indicators'!$A$2:$BL$183,COLUMN('2024_PAPI_Indicators'!G154),0)</f>
        <v>0.4179311097</v>
      </c>
      <c r="J155" s="21">
        <f>VLOOKUP($A155,'2024_PAPI_Indicators'!$A$2:$BL$183,COLUMN('2024_PAPI_Indicators'!H154),0)</f>
        <v>0.5089544654</v>
      </c>
      <c r="K155" s="21">
        <f>VLOOKUP($A155,'2024_PAPI_Indicators'!$A$2:$BL$183,COLUMN('2024_PAPI_Indicators'!I154),0)</f>
        <v>0.4157491028</v>
      </c>
      <c r="L155" s="21">
        <f>VLOOKUP($A155,'2024_PAPI_Indicators'!$A$2:$BL$183,COLUMN('2024_PAPI_Indicators'!J154),0)</f>
        <v>0.4074542522</v>
      </c>
      <c r="M155" s="21">
        <f>VLOOKUP($A155,'2024_PAPI_Indicators'!$A$2:$BL$183,COLUMN('2024_PAPI_Indicators'!K154),0)</f>
        <v>0.4139401913</v>
      </c>
      <c r="N155" s="21">
        <f>VLOOKUP($A155,'2024_PAPI_Indicators'!$A$2:$BL$183,COLUMN('2024_PAPI_Indicators'!L154),0)</f>
        <v>0.4287010133</v>
      </c>
      <c r="O155" s="21">
        <f>VLOOKUP($A155,'2024_PAPI_Indicators'!$A$2:$BL$183,COLUMN('2024_PAPI_Indicators'!M154),0)</f>
        <v>0.4192442298</v>
      </c>
      <c r="P155" s="21">
        <f>VLOOKUP($A155,'2024_PAPI_Indicators'!$A$2:$BL$183,COLUMN('2024_PAPI_Indicators'!N154),0)</f>
        <v>0.4172545969</v>
      </c>
      <c r="Q155" s="21">
        <f>VLOOKUP($A155,'2024_PAPI_Indicators'!$A$2:$BL$183,COLUMN('2024_PAPI_Indicators'!O154),0)</f>
        <v>0.4247448742</v>
      </c>
      <c r="R155" s="21">
        <f>VLOOKUP($A155,'2024_PAPI_Indicators'!$A$2:$BL$183,COLUMN('2024_PAPI_Indicators'!P154),0)</f>
        <v>0.3490770459</v>
      </c>
      <c r="S155" s="21">
        <f>VLOOKUP($A155,'2024_PAPI_Indicators'!$A$2:$BL$183,COLUMN('2024_PAPI_Indicators'!Q154),0)</f>
        <v>0.3750083745</v>
      </c>
      <c r="T155" s="22" t="str">
        <f>VLOOKUP($A155,'2024_PAPI_Indicators'!$A$2:$BL$183,COLUMN('2024_PAPI_Indicators'!R154),0)</f>
        <v/>
      </c>
      <c r="U155" s="21">
        <f>VLOOKUP($A155,'2024_PAPI_Indicators'!$A$2:$BL$183,COLUMN('2024_PAPI_Indicators'!S154),0)</f>
        <v>0.4277061522</v>
      </c>
      <c r="V155" s="21">
        <f>VLOOKUP($A155,'2024_PAPI_Indicators'!$A$2:$BL$183,COLUMN('2024_PAPI_Indicators'!T154),0)</f>
        <v>0.3785452545</v>
      </c>
      <c r="W155" s="21">
        <f>VLOOKUP($A155,'2024_PAPI_Indicators'!$A$2:$BL$183,COLUMN('2024_PAPI_Indicators'!U154),0)</f>
        <v>0.3954655826</v>
      </c>
      <c r="X155" s="21">
        <f>VLOOKUP($A155,'2024_PAPI_Indicators'!$A$2:$BL$183,COLUMN('2024_PAPI_Indicators'!V154),0)</f>
        <v>0.4248488247</v>
      </c>
      <c r="Y155" s="21">
        <f>VLOOKUP($A155,'2024_PAPI_Indicators'!$A$2:$BL$183,COLUMN('2024_PAPI_Indicators'!W154),0)</f>
        <v>0.451477468</v>
      </c>
      <c r="Z155" s="21">
        <f>VLOOKUP($A155,'2024_PAPI_Indicators'!$A$2:$BL$183,COLUMN('2024_PAPI_Indicators'!X154),0)</f>
        <v>0.3737876117</v>
      </c>
      <c r="AA155" s="21">
        <f>VLOOKUP($A155,'2024_PAPI_Indicators'!$A$2:$BL$183,COLUMN('2024_PAPI_Indicators'!Y154),0)</f>
        <v>0.4699402153</v>
      </c>
      <c r="AB155" s="21">
        <f>VLOOKUP($A155,'2024_PAPI_Indicators'!$A$2:$BL$183,COLUMN('2024_PAPI_Indicators'!Z154),0)</f>
        <v>0.4144228995</v>
      </c>
      <c r="AC155" s="21">
        <f>VLOOKUP($A155,'2024_PAPI_Indicators'!$A$2:$BL$183,COLUMN('2024_PAPI_Indicators'!AA154),0)</f>
        <v>0.3819918931</v>
      </c>
      <c r="AD155" s="21">
        <f>VLOOKUP($A155,'2024_PAPI_Indicators'!$A$2:$BL$183,COLUMN('2024_PAPI_Indicators'!AB154),0)</f>
        <v>0.4263687134</v>
      </c>
      <c r="AE155" s="21">
        <f>VLOOKUP($A155,'2024_PAPI_Indicators'!$A$2:$BL$183,COLUMN('2024_PAPI_Indicators'!AC154),0)</f>
        <v>0.4525543451</v>
      </c>
      <c r="AF155" s="21">
        <f>VLOOKUP($A155,'2024_PAPI_Indicators'!$A$2:$BL$183,COLUMN('2024_PAPI_Indicators'!AD154),0)</f>
        <v>0.4356926084</v>
      </c>
      <c r="AG155" s="21">
        <f>VLOOKUP($A155,'2024_PAPI_Indicators'!$A$2:$BL$183,COLUMN('2024_PAPI_Indicators'!AE154),0)</f>
        <v>0.4733208716</v>
      </c>
      <c r="AH155" s="21">
        <f>VLOOKUP($A155,'2024_PAPI_Indicators'!$A$2:$BL$183,COLUMN('2024_PAPI_Indicators'!AF154),0)</f>
        <v>0.3645379543</v>
      </c>
      <c r="AI155" s="21">
        <f>VLOOKUP($A155,'2024_PAPI_Indicators'!$A$2:$BL$183,COLUMN('2024_PAPI_Indicators'!AG154),0)</f>
        <v>0.4510739148</v>
      </c>
      <c r="AJ155" s="21">
        <f>VLOOKUP($A155,'2024_PAPI_Indicators'!$A$2:$BL$183,COLUMN('2024_PAPI_Indicators'!AH154),0)</f>
        <v>0.4558356404</v>
      </c>
      <c r="AK155" s="21">
        <f>VLOOKUP($A155,'2024_PAPI_Indicators'!$A$2:$BL$183,COLUMN('2024_PAPI_Indicators'!AI154),0)</f>
        <v>0.4431943893</v>
      </c>
      <c r="AL155" s="21">
        <f>VLOOKUP($A155,'2024_PAPI_Indicators'!$A$2:$BL$183,COLUMN('2024_PAPI_Indicators'!AJ154),0)</f>
        <v>0.4805663228</v>
      </c>
      <c r="AM155" s="21">
        <f>VLOOKUP($A155,'2024_PAPI_Indicators'!$A$2:$BL$183,COLUMN('2024_PAPI_Indicators'!AK154),0)</f>
        <v>0.432087034</v>
      </c>
      <c r="AN155" s="21">
        <f>VLOOKUP($A155,'2024_PAPI_Indicators'!$A$2:$BL$183,COLUMN('2024_PAPI_Indicators'!AL154),0)</f>
        <v>0.3991897702</v>
      </c>
      <c r="AO155" s="21">
        <f>VLOOKUP($A155,'2024_PAPI_Indicators'!$A$2:$BL$183,COLUMN('2024_PAPI_Indicators'!AM154),0)</f>
        <v>0.4851422906</v>
      </c>
      <c r="AP155" s="21">
        <f>VLOOKUP($A155,'2024_PAPI_Indicators'!$A$2:$BL$183,COLUMN('2024_PAPI_Indicators'!AN154),0)</f>
        <v>0.4882346094</v>
      </c>
      <c r="AQ155" s="21">
        <f>VLOOKUP($A155,'2024_PAPI_Indicators'!$A$2:$BL$183,COLUMN('2024_PAPI_Indicators'!AO154),0)</f>
        <v>0.4483335912</v>
      </c>
      <c r="AR155" s="21">
        <f>VLOOKUP($A155,'2024_PAPI_Indicators'!$A$2:$BL$183,COLUMN('2024_PAPI_Indicators'!AP154),0)</f>
        <v>0.3777125478</v>
      </c>
      <c r="AS155" s="21">
        <f>VLOOKUP($A155,'2024_PAPI_Indicators'!$A$2:$BL$183,COLUMN('2024_PAPI_Indicators'!AQ154),0)</f>
        <v>0.4077228904</v>
      </c>
      <c r="AT155" s="21">
        <f>VLOOKUP($A155,'2024_PAPI_Indicators'!$A$2:$BL$183,COLUMN('2024_PAPI_Indicators'!AR154),0)</f>
        <v>0.4048822224</v>
      </c>
      <c r="AU155" s="21">
        <f>VLOOKUP($A155,'2024_PAPI_Indicators'!$A$2:$BL$183,COLUMN('2024_PAPI_Indicators'!AS154),0)</f>
        <v>0.483748138</v>
      </c>
      <c r="AV155" s="21">
        <f>VLOOKUP($A155,'2024_PAPI_Indicators'!$A$2:$BL$183,COLUMN('2024_PAPI_Indicators'!AT154),0)</f>
        <v>0.4387323558</v>
      </c>
      <c r="AW155" s="21">
        <f>VLOOKUP($A155,'2024_PAPI_Indicators'!$A$2:$BL$183,COLUMN('2024_PAPI_Indicators'!AU154),0)</f>
        <v>0.4568394721</v>
      </c>
      <c r="AX155" s="21">
        <f>VLOOKUP($A155,'2024_PAPI_Indicators'!$A$2:$BL$183,COLUMN('2024_PAPI_Indicators'!AV154),0)</f>
        <v>0.5781176686</v>
      </c>
      <c r="AY155" s="21">
        <f>VLOOKUP($A155,'2024_PAPI_Indicators'!$A$2:$BL$183,COLUMN('2024_PAPI_Indicators'!AW154),0)</f>
        <v>0.399779439</v>
      </c>
      <c r="AZ155" s="21">
        <f>VLOOKUP($A155,'2024_PAPI_Indicators'!$A$2:$BL$183,COLUMN('2024_PAPI_Indicators'!AX154),0)</f>
        <v>0.6151352525</v>
      </c>
      <c r="BA155" s="21">
        <f>VLOOKUP($A155,'2024_PAPI_Indicators'!$A$2:$BL$183,COLUMN('2024_PAPI_Indicators'!AY154),0)</f>
        <v>0.4505419731</v>
      </c>
      <c r="BB155" s="21">
        <f>VLOOKUP($A155,'2024_PAPI_Indicators'!$A$2:$BL$183,COLUMN('2024_PAPI_Indicators'!AZ154),0)</f>
        <v>0.4362997413</v>
      </c>
      <c r="BC155" s="22" t="str">
        <f>VLOOKUP($A155,'2024_PAPI_Indicators'!$A$2:$BL$183,COLUMN('2024_PAPI_Indicators'!BA154),0)</f>
        <v/>
      </c>
      <c r="BD155" s="21">
        <f>VLOOKUP($A155,'2024_PAPI_Indicators'!$A$2:$BL$183,COLUMN('2024_PAPI_Indicators'!BB154),0)</f>
        <v>0.3942880034</v>
      </c>
      <c r="BE155" s="21">
        <f>VLOOKUP($A155,'2024_PAPI_Indicators'!$A$2:$BL$183,COLUMN('2024_PAPI_Indicators'!BC154),0)</f>
        <v>0.3574813306</v>
      </c>
      <c r="BF155" s="21">
        <f>VLOOKUP($A155,'2024_PAPI_Indicators'!$A$2:$BL$183,COLUMN('2024_PAPI_Indicators'!BD154),0)</f>
        <v>0.3900599778</v>
      </c>
      <c r="BG155" s="21">
        <f>VLOOKUP($A155,'2024_PAPI_Indicators'!$A$2:$BL$183,COLUMN('2024_PAPI_Indicators'!BE154),0)</f>
        <v>0.3913078308</v>
      </c>
      <c r="BH155" s="21">
        <f>VLOOKUP($A155,'2024_PAPI_Indicators'!$A$2:$BL$183,COLUMN('2024_PAPI_Indicators'!BF154),0)</f>
        <v>0.3648582399</v>
      </c>
      <c r="BI155" s="21">
        <f>VLOOKUP($A155,'2024_PAPI_Indicators'!$A$2:$BL$183,COLUMN('2024_PAPI_Indicators'!BG154),0)</f>
        <v>0.4825510979</v>
      </c>
      <c r="BJ155" s="21">
        <f>VLOOKUP($A155,'2024_PAPI_Indicators'!$A$2:$BL$183,COLUMN('2024_PAPI_Indicators'!BH154),0)</f>
        <v>0.4403437376</v>
      </c>
      <c r="BK155" s="21">
        <f>VLOOKUP($A155,'2024_PAPI_Indicators'!$A$2:$BL$183,COLUMN('2024_PAPI_Indicators'!BI154),0)</f>
        <v>0.4619154036</v>
      </c>
      <c r="BL155" s="21">
        <f>VLOOKUP($A155,'2024_PAPI_Indicators'!$A$2:$BL$183,COLUMN('2024_PAPI_Indicators'!BJ154),0)</f>
        <v>0.4158960581</v>
      </c>
      <c r="BM155" s="21">
        <f>VLOOKUP($A155,'2024_PAPI_Indicators'!$A$2:$BL$183,COLUMN('2024_PAPI_Indicators'!BK154),0)</f>
        <v>0.4284220636</v>
      </c>
      <c r="BN155" s="21">
        <f>VLOOKUP($A155,'2024_PAPI_Indicators'!$A$2:$BL$183,COLUMN('2024_PAPI_Indicators'!BL154),0)</f>
        <v>0.4452116787</v>
      </c>
      <c r="BO155" s="23"/>
      <c r="BP155" s="23"/>
      <c r="BQ155" s="23"/>
      <c r="BR155" s="23"/>
      <c r="BS155" s="23"/>
    </row>
    <row r="156" ht="13.5" customHeight="1">
      <c r="A156" s="11" t="s">
        <v>385</v>
      </c>
      <c r="B156" s="11" t="s">
        <v>386</v>
      </c>
      <c r="C156" s="12" t="s">
        <v>83</v>
      </c>
      <c r="D156" s="24">
        <f>VLOOKUP($A156,'2024_PAPI_Indicators'!$A$2:$BL$183,COLUMN('2024_PAPI_Indicators'!B155),0)</f>
        <v>0.05660046637</v>
      </c>
      <c r="E156" s="24">
        <f>VLOOKUP($A156,'2024_PAPI_Indicators'!$A$2:$BL$183,COLUMN('2024_PAPI_Indicators'!C155),0)</f>
        <v>0.03988046199</v>
      </c>
      <c r="F156" s="24">
        <f>VLOOKUP($A156,'2024_PAPI_Indicators'!$A$2:$BL$183,COLUMN('2024_PAPI_Indicators'!D155),0)</f>
        <v>0.02606444247</v>
      </c>
      <c r="G156" s="24">
        <f>VLOOKUP($A156,'2024_PAPI_Indicators'!$A$2:$BL$183,COLUMN('2024_PAPI_Indicators'!E155),0)</f>
        <v>0.03146615252</v>
      </c>
      <c r="H156" s="24">
        <f>VLOOKUP($A156,'2024_PAPI_Indicators'!$A$2:$BL$183,COLUMN('2024_PAPI_Indicators'!F155),0)</f>
        <v>0.01265251078</v>
      </c>
      <c r="I156" s="24">
        <f>VLOOKUP($A156,'2024_PAPI_Indicators'!$A$2:$BL$183,COLUMN('2024_PAPI_Indicators'!G155),0)</f>
        <v>0.02792119794</v>
      </c>
      <c r="J156" s="24">
        <f>VLOOKUP($A156,'2024_PAPI_Indicators'!$A$2:$BL$183,COLUMN('2024_PAPI_Indicators'!H155),0)</f>
        <v>0.05820175633</v>
      </c>
      <c r="K156" s="24">
        <f>VLOOKUP($A156,'2024_PAPI_Indicators'!$A$2:$BL$183,COLUMN('2024_PAPI_Indicators'!I155),0)</f>
        <v>0.02719531208</v>
      </c>
      <c r="L156" s="24">
        <f>VLOOKUP($A156,'2024_PAPI_Indicators'!$A$2:$BL$183,COLUMN('2024_PAPI_Indicators'!J155),0)</f>
        <v>0.0244358778</v>
      </c>
      <c r="M156" s="24">
        <f>VLOOKUP($A156,'2024_PAPI_Indicators'!$A$2:$BL$183,COLUMN('2024_PAPI_Indicators'!K155),0)</f>
        <v>0.02659354545</v>
      </c>
      <c r="N156" s="24">
        <f>VLOOKUP($A156,'2024_PAPI_Indicators'!$A$2:$BL$183,COLUMN('2024_PAPI_Indicators'!L155),0)</f>
        <v>0.03150399774</v>
      </c>
      <c r="O156" s="24">
        <f>VLOOKUP($A156,'2024_PAPI_Indicators'!$A$2:$BL$183,COLUMN('2024_PAPI_Indicators'!M155),0)</f>
        <v>0.02835802734</v>
      </c>
      <c r="P156" s="24">
        <f>VLOOKUP($A156,'2024_PAPI_Indicators'!$A$2:$BL$183,COLUMN('2024_PAPI_Indicators'!N155),0)</f>
        <v>0.02769614197</v>
      </c>
      <c r="Q156" s="24">
        <f>VLOOKUP($A156,'2024_PAPI_Indicators'!$A$2:$BL$183,COLUMN('2024_PAPI_Indicators'!O155),0)</f>
        <v>0.03018792346</v>
      </c>
      <c r="R156" s="24">
        <f>VLOOKUP($A156,'2024_PAPI_Indicators'!$A$2:$BL$183,COLUMN('2024_PAPI_Indicators'!P155),0)</f>
        <v>0.005015649367</v>
      </c>
      <c r="S156" s="24">
        <f>VLOOKUP($A156,'2024_PAPI_Indicators'!$A$2:$BL$183,COLUMN('2024_PAPI_Indicators'!Q155),0)</f>
        <v>0.01364218071</v>
      </c>
      <c r="T156" s="25" t="str">
        <f>VLOOKUP($A156,'2024_PAPI_Indicators'!$A$2:$BL$183,COLUMN('2024_PAPI_Indicators'!R155),0)</f>
        <v/>
      </c>
      <c r="U156" s="24">
        <f>VLOOKUP($A156,'2024_PAPI_Indicators'!$A$2:$BL$183,COLUMN('2024_PAPI_Indicators'!S155),0)</f>
        <v>0.03117304295</v>
      </c>
      <c r="V156" s="24">
        <f>VLOOKUP($A156,'2024_PAPI_Indicators'!$A$2:$BL$183,COLUMN('2024_PAPI_Indicators'!T155),0)</f>
        <v>0.01481878664</v>
      </c>
      <c r="W156" s="24">
        <f>VLOOKUP($A156,'2024_PAPI_Indicators'!$A$2:$BL$183,COLUMN('2024_PAPI_Indicators'!U155),0)</f>
        <v>0.0204476323</v>
      </c>
      <c r="X156" s="24">
        <f>VLOOKUP($A156,'2024_PAPI_Indicators'!$A$2:$BL$183,COLUMN('2024_PAPI_Indicators'!V155),0)</f>
        <v>0.03022249788</v>
      </c>
      <c r="Y156" s="24">
        <f>VLOOKUP($A156,'2024_PAPI_Indicators'!$A$2:$BL$183,COLUMN('2024_PAPI_Indicators'!W155),0)</f>
        <v>0.03908099607</v>
      </c>
      <c r="Z156" s="24">
        <f>VLOOKUP($A156,'2024_PAPI_Indicators'!$A$2:$BL$183,COLUMN('2024_PAPI_Indicators'!X155),0)</f>
        <v>0.01323607098</v>
      </c>
      <c r="AA156" s="24">
        <f>VLOOKUP($A156,'2024_PAPI_Indicators'!$A$2:$BL$183,COLUMN('2024_PAPI_Indicators'!Y155),0)</f>
        <v>0.04522296414</v>
      </c>
      <c r="AB156" s="24">
        <f>VLOOKUP($A156,'2024_PAPI_Indicators'!$A$2:$BL$183,COLUMN('2024_PAPI_Indicators'!Z155),0)</f>
        <v>0.02675412782</v>
      </c>
      <c r="AC156" s="24">
        <f>VLOOKUP($A156,'2024_PAPI_Indicators'!$A$2:$BL$183,COLUMN('2024_PAPI_Indicators'!AA155),0)</f>
        <v>0.01596537232</v>
      </c>
      <c r="AD156" s="24">
        <f>VLOOKUP($A156,'2024_PAPI_Indicators'!$A$2:$BL$183,COLUMN('2024_PAPI_Indicators'!AB155),0)</f>
        <v>0.03072811663</v>
      </c>
      <c r="AE156" s="24">
        <f>VLOOKUP($A156,'2024_PAPI_Indicators'!$A$2:$BL$183,COLUMN('2024_PAPI_Indicators'!AC155),0)</f>
        <v>0.03943923488</v>
      </c>
      <c r="AF156" s="24">
        <f>VLOOKUP($A156,'2024_PAPI_Indicators'!$A$2:$BL$183,COLUMN('2024_PAPI_Indicators'!AD155),0)</f>
        <v>0.03382988647</v>
      </c>
      <c r="AG156" s="24">
        <f>VLOOKUP($A156,'2024_PAPI_Indicators'!$A$2:$BL$183,COLUMN('2024_PAPI_Indicators'!AE155),0)</f>
        <v>0.04634759948</v>
      </c>
      <c r="AH156" s="24">
        <f>VLOOKUP($A156,'2024_PAPI_Indicators'!$A$2:$BL$183,COLUMN('2024_PAPI_Indicators'!AF155),0)</f>
        <v>0.0101590082</v>
      </c>
      <c r="AI156" s="24">
        <f>VLOOKUP($A156,'2024_PAPI_Indicators'!$A$2:$BL$183,COLUMN('2024_PAPI_Indicators'!AG155),0)</f>
        <v>0.03894674405</v>
      </c>
      <c r="AJ156" s="24">
        <f>VLOOKUP($A156,'2024_PAPI_Indicators'!$A$2:$BL$183,COLUMN('2024_PAPI_Indicators'!AH155),0)</f>
        <v>0.0405308269</v>
      </c>
      <c r="AK156" s="24">
        <f>VLOOKUP($A156,'2024_PAPI_Indicators'!$A$2:$BL$183,COLUMN('2024_PAPI_Indicators'!AI155),0)</f>
        <v>0.03632547706</v>
      </c>
      <c r="AL156" s="24">
        <f>VLOOKUP($A156,'2024_PAPI_Indicators'!$A$2:$BL$183,COLUMN('2024_PAPI_Indicators'!AJ155),0)</f>
        <v>0.04875792935</v>
      </c>
      <c r="AM156" s="24">
        <f>VLOOKUP($A156,'2024_PAPI_Indicators'!$A$2:$BL$183,COLUMN('2024_PAPI_Indicators'!AK155),0)</f>
        <v>0.03263042122</v>
      </c>
      <c r="AN156" s="24">
        <f>VLOOKUP($A156,'2024_PAPI_Indicators'!$A$2:$BL$183,COLUMN('2024_PAPI_Indicators'!AL155),0)</f>
        <v>0.02168655582</v>
      </c>
      <c r="AO156" s="24">
        <f>VLOOKUP($A156,'2024_PAPI_Indicators'!$A$2:$BL$183,COLUMN('2024_PAPI_Indicators'!AM155),0)</f>
        <v>0.05028021336</v>
      </c>
      <c r="AP156" s="24">
        <f>VLOOKUP($A156,'2024_PAPI_Indicators'!$A$2:$BL$183,COLUMN('2024_PAPI_Indicators'!AN155),0)</f>
        <v>0.05130892247</v>
      </c>
      <c r="AQ156" s="24">
        <f>VLOOKUP($A156,'2024_PAPI_Indicators'!$A$2:$BL$183,COLUMN('2024_PAPI_Indicators'!AO155),0)</f>
        <v>0.03803512827</v>
      </c>
      <c r="AR156" s="24">
        <f>VLOOKUP($A156,'2024_PAPI_Indicators'!$A$2:$BL$183,COLUMN('2024_PAPI_Indicators'!AP155),0)</f>
        <v>0.01454176754</v>
      </c>
      <c r="AS156" s="24">
        <f>VLOOKUP($A156,'2024_PAPI_Indicators'!$A$2:$BL$183,COLUMN('2024_PAPI_Indicators'!AQ155),0)</f>
        <v>0.02452525496</v>
      </c>
      <c r="AT156" s="24">
        <f>VLOOKUP($A156,'2024_PAPI_Indicators'!$A$2:$BL$183,COLUMN('2024_PAPI_Indicators'!AR155),0)</f>
        <v>0.02358024754</v>
      </c>
      <c r="AU156" s="24">
        <f>VLOOKUP($A156,'2024_PAPI_Indicators'!$A$2:$BL$183,COLUMN('2024_PAPI_Indicators'!AS155),0)</f>
        <v>0.04981641471</v>
      </c>
      <c r="AV156" s="24">
        <f>VLOOKUP($A156,'2024_PAPI_Indicators'!$A$2:$BL$183,COLUMN('2024_PAPI_Indicators'!AT155),0)</f>
        <v>0.03484110907</v>
      </c>
      <c r="AW156" s="24">
        <f>VLOOKUP($A156,'2024_PAPI_Indicators'!$A$2:$BL$183,COLUMN('2024_PAPI_Indicators'!AU155),0)</f>
        <v>0.04086476192</v>
      </c>
      <c r="AX156" s="24">
        <f>VLOOKUP($A156,'2024_PAPI_Indicators'!$A$2:$BL$183,COLUMN('2024_PAPI_Indicators'!AV155),0)</f>
        <v>0.08121013641</v>
      </c>
      <c r="AY156" s="24">
        <f>VLOOKUP($A156,'2024_PAPI_Indicators'!$A$2:$BL$183,COLUMN('2024_PAPI_Indicators'!AW155),0)</f>
        <v>0.02188271284</v>
      </c>
      <c r="AZ156" s="24">
        <f>VLOOKUP($A156,'2024_PAPI_Indicators'!$A$2:$BL$183,COLUMN('2024_PAPI_Indicators'!AX155),0)</f>
        <v>0.09352470934</v>
      </c>
      <c r="BA156" s="24">
        <f>VLOOKUP($A156,'2024_PAPI_Indicators'!$A$2:$BL$183,COLUMN('2024_PAPI_Indicators'!AY155),0)</f>
        <v>0.03876978531</v>
      </c>
      <c r="BB156" s="24">
        <f>VLOOKUP($A156,'2024_PAPI_Indicators'!$A$2:$BL$183,COLUMN('2024_PAPI_Indicators'!AZ155),0)</f>
        <v>0.03403185308</v>
      </c>
      <c r="BC156" s="25" t="str">
        <f>VLOOKUP($A156,'2024_PAPI_Indicators'!$A$2:$BL$183,COLUMN('2024_PAPI_Indicators'!BA155),0)</f>
        <v/>
      </c>
      <c r="BD156" s="24">
        <f>VLOOKUP($A156,'2024_PAPI_Indicators'!$A$2:$BL$183,COLUMN('2024_PAPI_Indicators'!BB155),0)</f>
        <v>0.02005589195</v>
      </c>
      <c r="BE156" s="24">
        <f>VLOOKUP($A156,'2024_PAPI_Indicators'!$A$2:$BL$183,COLUMN('2024_PAPI_Indicators'!BC155),0)</f>
        <v>0.007811490446</v>
      </c>
      <c r="BF156" s="24">
        <f>VLOOKUP($A156,'2024_PAPI_Indicators'!$A$2:$BL$183,COLUMN('2024_PAPI_Indicators'!BD155),0)</f>
        <v>0.01864936203</v>
      </c>
      <c r="BG156" s="24">
        <f>VLOOKUP($A156,'2024_PAPI_Indicators'!$A$2:$BL$183,COLUMN('2024_PAPI_Indicators'!BE155),0)</f>
        <v>0.01906448416</v>
      </c>
      <c r="BH156" s="24">
        <f>VLOOKUP($A156,'2024_PAPI_Indicators'!$A$2:$BL$183,COLUMN('2024_PAPI_Indicators'!BF155),0)</f>
        <v>0.01026555058</v>
      </c>
      <c r="BI156" s="24">
        <f>VLOOKUP($A156,'2024_PAPI_Indicators'!$A$2:$BL$183,COLUMN('2024_PAPI_Indicators'!BG155),0)</f>
        <v>0.04941819608</v>
      </c>
      <c r="BJ156" s="24">
        <f>VLOOKUP($A156,'2024_PAPI_Indicators'!$A$2:$BL$183,COLUMN('2024_PAPI_Indicators'!BH155),0)</f>
        <v>0.03537715971</v>
      </c>
      <c r="BK156" s="24">
        <f>VLOOKUP($A156,'2024_PAPI_Indicators'!$A$2:$BL$183,COLUMN('2024_PAPI_Indicators'!BI155),0)</f>
        <v>0.04255336523</v>
      </c>
      <c r="BL156" s="24">
        <f>VLOOKUP($A156,'2024_PAPI_Indicators'!$A$2:$BL$183,COLUMN('2024_PAPI_Indicators'!BJ155),0)</f>
        <v>0.02724419907</v>
      </c>
      <c r="BM156" s="24">
        <f>VLOOKUP($A156,'2024_PAPI_Indicators'!$A$2:$BL$183,COLUMN('2024_PAPI_Indicators'!BK155),0)</f>
        <v>0.03141120821</v>
      </c>
      <c r="BN156" s="24">
        <f>VLOOKUP($A156,'2024_PAPI_Indicators'!$A$2:$BL$183,COLUMN('2024_PAPI_Indicators'!BL155),0)</f>
        <v>0.03699656948</v>
      </c>
      <c r="BO156" s="11"/>
      <c r="BP156" s="11"/>
      <c r="BQ156" s="11"/>
      <c r="BR156" s="11"/>
      <c r="BS156" s="11"/>
    </row>
    <row r="157" ht="13.5" customHeight="1">
      <c r="A157" s="11" t="s">
        <v>387</v>
      </c>
      <c r="B157" s="11" t="s">
        <v>388</v>
      </c>
      <c r="C157" s="12" t="s">
        <v>83</v>
      </c>
      <c r="D157" s="24">
        <f>VLOOKUP($A157,'2024_PAPI_Indicators'!$A$2:$BL$183,COLUMN('2024_PAPI_Indicators'!B156),0)</f>
        <v>0.3533795178</v>
      </c>
      <c r="E157" s="24">
        <f>VLOOKUP($A157,'2024_PAPI_Indicators'!$A$2:$BL$183,COLUMN('2024_PAPI_Indicators'!C156),0)</f>
        <v>0.2720423043</v>
      </c>
      <c r="F157" s="24">
        <f>VLOOKUP($A157,'2024_PAPI_Indicators'!$A$2:$BL$183,COLUMN('2024_PAPI_Indicators'!D156),0)</f>
        <v>0.2393836826</v>
      </c>
      <c r="G157" s="24">
        <f>VLOOKUP($A157,'2024_PAPI_Indicators'!$A$2:$BL$183,COLUMN('2024_PAPI_Indicators'!E156),0)</f>
        <v>0.281953305</v>
      </c>
      <c r="H157" s="24">
        <f>VLOOKUP($A157,'2024_PAPI_Indicators'!$A$2:$BL$183,COLUMN('2024_PAPI_Indicators'!F156),0)</f>
        <v>0.3176681995</v>
      </c>
      <c r="I157" s="24">
        <f>VLOOKUP($A157,'2024_PAPI_Indicators'!$A$2:$BL$183,COLUMN('2024_PAPI_Indicators'!G156),0)</f>
        <v>0.3006995916</v>
      </c>
      <c r="J157" s="24">
        <f>VLOOKUP($A157,'2024_PAPI_Indicators'!$A$2:$BL$183,COLUMN('2024_PAPI_Indicators'!H156),0)</f>
        <v>0.2611970007</v>
      </c>
      <c r="K157" s="24">
        <f>VLOOKUP($A157,'2024_PAPI_Indicators'!$A$2:$BL$183,COLUMN('2024_PAPI_Indicators'!I156),0)</f>
        <v>0.2542402744</v>
      </c>
      <c r="L157" s="24">
        <f>VLOOKUP($A157,'2024_PAPI_Indicators'!$A$2:$BL$183,COLUMN('2024_PAPI_Indicators'!J156),0)</f>
        <v>0.2202957273</v>
      </c>
      <c r="M157" s="24">
        <f>VLOOKUP($A157,'2024_PAPI_Indicators'!$A$2:$BL$183,COLUMN('2024_PAPI_Indicators'!K156),0)</f>
        <v>0.3049576879</v>
      </c>
      <c r="N157" s="24">
        <f>VLOOKUP($A157,'2024_PAPI_Indicators'!$A$2:$BL$183,COLUMN('2024_PAPI_Indicators'!L156),0)</f>
        <v>0.2841974795</v>
      </c>
      <c r="O157" s="24">
        <f>VLOOKUP($A157,'2024_PAPI_Indicators'!$A$2:$BL$183,COLUMN('2024_PAPI_Indicators'!M156),0)</f>
        <v>0.3242894709</v>
      </c>
      <c r="P157" s="24">
        <f>VLOOKUP($A157,'2024_PAPI_Indicators'!$A$2:$BL$183,COLUMN('2024_PAPI_Indicators'!N156),0)</f>
        <v>0.2744457126</v>
      </c>
      <c r="Q157" s="24">
        <f>VLOOKUP($A157,'2024_PAPI_Indicators'!$A$2:$BL$183,COLUMN('2024_PAPI_Indicators'!O156),0)</f>
        <v>0.4466676712</v>
      </c>
      <c r="R157" s="24">
        <f>VLOOKUP($A157,'2024_PAPI_Indicators'!$A$2:$BL$183,COLUMN('2024_PAPI_Indicators'!P156),0)</f>
        <v>0.325078249</v>
      </c>
      <c r="S157" s="24">
        <f>VLOOKUP($A157,'2024_PAPI_Indicators'!$A$2:$BL$183,COLUMN('2024_PAPI_Indicators'!Q156),0)</f>
        <v>0.2037523091</v>
      </c>
      <c r="T157" s="25" t="str">
        <f>VLOOKUP($A157,'2024_PAPI_Indicators'!$A$2:$BL$183,COLUMN('2024_PAPI_Indicators'!R156),0)</f>
        <v/>
      </c>
      <c r="U157" s="24">
        <f>VLOOKUP($A157,'2024_PAPI_Indicators'!$A$2:$BL$183,COLUMN('2024_PAPI_Indicators'!S156),0)</f>
        <v>0.2977065742</v>
      </c>
      <c r="V157" s="24">
        <f>VLOOKUP($A157,'2024_PAPI_Indicators'!$A$2:$BL$183,COLUMN('2024_PAPI_Indicators'!T156),0)</f>
        <v>0.3627569675</v>
      </c>
      <c r="W157" s="24">
        <f>VLOOKUP($A157,'2024_PAPI_Indicators'!$A$2:$BL$183,COLUMN('2024_PAPI_Indicators'!U156),0)</f>
        <v>0.2885636687</v>
      </c>
      <c r="X157" s="24">
        <f>VLOOKUP($A157,'2024_PAPI_Indicators'!$A$2:$BL$183,COLUMN('2024_PAPI_Indicators'!V156),0)</f>
        <v>0.2402820289</v>
      </c>
      <c r="Y157" s="24">
        <f>VLOOKUP($A157,'2024_PAPI_Indicators'!$A$2:$BL$183,COLUMN('2024_PAPI_Indicators'!W156),0)</f>
        <v>0.3261575997</v>
      </c>
      <c r="Z157" s="24">
        <f>VLOOKUP($A157,'2024_PAPI_Indicators'!$A$2:$BL$183,COLUMN('2024_PAPI_Indicators'!X156),0)</f>
        <v>0.23989968</v>
      </c>
      <c r="AA157" s="24">
        <f>VLOOKUP($A157,'2024_PAPI_Indicators'!$A$2:$BL$183,COLUMN('2024_PAPI_Indicators'!Y156),0)</f>
        <v>0.1854375601</v>
      </c>
      <c r="AB157" s="24">
        <f>VLOOKUP($A157,'2024_PAPI_Indicators'!$A$2:$BL$183,COLUMN('2024_PAPI_Indicators'!Z156),0)</f>
        <v>0.1395892799</v>
      </c>
      <c r="AC157" s="24">
        <f>VLOOKUP($A157,'2024_PAPI_Indicators'!$A$2:$BL$183,COLUMN('2024_PAPI_Indicators'!AA156),0)</f>
        <v>0.2757324874</v>
      </c>
      <c r="AD157" s="24">
        <f>VLOOKUP($A157,'2024_PAPI_Indicators'!$A$2:$BL$183,COLUMN('2024_PAPI_Indicators'!AB156),0)</f>
        <v>0.2145393491</v>
      </c>
      <c r="AE157" s="24">
        <f>VLOOKUP($A157,'2024_PAPI_Indicators'!$A$2:$BL$183,COLUMN('2024_PAPI_Indicators'!AC156),0)</f>
        <v>0.3117135465</v>
      </c>
      <c r="AF157" s="24">
        <f>VLOOKUP($A157,'2024_PAPI_Indicators'!$A$2:$BL$183,COLUMN('2024_PAPI_Indicators'!AD156),0)</f>
        <v>0.2536689937</v>
      </c>
      <c r="AG157" s="24">
        <f>VLOOKUP($A157,'2024_PAPI_Indicators'!$A$2:$BL$183,COLUMN('2024_PAPI_Indicators'!AE156),0)</f>
        <v>0.3097751439</v>
      </c>
      <c r="AH157" s="24">
        <f>VLOOKUP($A157,'2024_PAPI_Indicators'!$A$2:$BL$183,COLUMN('2024_PAPI_Indicators'!AF156),0)</f>
        <v>0.3168660104</v>
      </c>
      <c r="AI157" s="24">
        <f>VLOOKUP($A157,'2024_PAPI_Indicators'!$A$2:$BL$183,COLUMN('2024_PAPI_Indicators'!AG156),0)</f>
        <v>0.2742474377</v>
      </c>
      <c r="AJ157" s="24">
        <f>VLOOKUP($A157,'2024_PAPI_Indicators'!$A$2:$BL$183,COLUMN('2024_PAPI_Indicators'!AH156),0)</f>
        <v>0.2465622127</v>
      </c>
      <c r="AK157" s="24">
        <f>VLOOKUP($A157,'2024_PAPI_Indicators'!$A$2:$BL$183,COLUMN('2024_PAPI_Indicators'!AI156),0)</f>
        <v>0.2386968732</v>
      </c>
      <c r="AL157" s="24">
        <f>VLOOKUP($A157,'2024_PAPI_Indicators'!$A$2:$BL$183,COLUMN('2024_PAPI_Indicators'!AJ156),0)</f>
        <v>0.2810360491</v>
      </c>
      <c r="AM157" s="24">
        <f>VLOOKUP($A157,'2024_PAPI_Indicators'!$A$2:$BL$183,COLUMN('2024_PAPI_Indicators'!AK156),0)</f>
        <v>0.237231046</v>
      </c>
      <c r="AN157" s="24">
        <f>VLOOKUP($A157,'2024_PAPI_Indicators'!$A$2:$BL$183,COLUMN('2024_PAPI_Indicators'!AL156),0)</f>
        <v>0.3131539524</v>
      </c>
      <c r="AO157" s="24">
        <f>VLOOKUP($A157,'2024_PAPI_Indicators'!$A$2:$BL$183,COLUMN('2024_PAPI_Indicators'!AM156),0)</f>
        <v>0.316811353</v>
      </c>
      <c r="AP157" s="24">
        <f>VLOOKUP($A157,'2024_PAPI_Indicators'!$A$2:$BL$183,COLUMN('2024_PAPI_Indicators'!AN156),0)</f>
        <v>0.3930890858</v>
      </c>
      <c r="AQ157" s="24">
        <f>VLOOKUP($A157,'2024_PAPI_Indicators'!$A$2:$BL$183,COLUMN('2024_PAPI_Indicators'!AO156),0)</f>
        <v>0.2211687267</v>
      </c>
      <c r="AR157" s="24">
        <f>VLOOKUP($A157,'2024_PAPI_Indicators'!$A$2:$BL$183,COLUMN('2024_PAPI_Indicators'!AP156),0)</f>
        <v>0.2252536416</v>
      </c>
      <c r="AS157" s="24">
        <f>VLOOKUP($A157,'2024_PAPI_Indicators'!$A$2:$BL$183,COLUMN('2024_PAPI_Indicators'!AQ156),0)</f>
        <v>0.2856999934</v>
      </c>
      <c r="AT157" s="24">
        <f>VLOOKUP($A157,'2024_PAPI_Indicators'!$A$2:$BL$183,COLUMN('2024_PAPI_Indicators'!AR156),0)</f>
        <v>0.243958503</v>
      </c>
      <c r="AU157" s="24">
        <f>VLOOKUP($A157,'2024_PAPI_Indicators'!$A$2:$BL$183,COLUMN('2024_PAPI_Indicators'!AS156),0)</f>
        <v>0.3510038853</v>
      </c>
      <c r="AV157" s="24">
        <f>VLOOKUP($A157,'2024_PAPI_Indicators'!$A$2:$BL$183,COLUMN('2024_PAPI_Indicators'!AT156),0)</f>
        <v>0.2734087408</v>
      </c>
      <c r="AW157" s="24">
        <f>VLOOKUP($A157,'2024_PAPI_Indicators'!$A$2:$BL$183,COLUMN('2024_PAPI_Indicators'!AU156),0)</f>
        <v>0.4006793797</v>
      </c>
      <c r="AX157" s="24">
        <f>VLOOKUP($A157,'2024_PAPI_Indicators'!$A$2:$BL$183,COLUMN('2024_PAPI_Indicators'!AV156),0)</f>
        <v>0.400852114</v>
      </c>
      <c r="AY157" s="24">
        <f>VLOOKUP($A157,'2024_PAPI_Indicators'!$A$2:$BL$183,COLUMN('2024_PAPI_Indicators'!AW156),0)</f>
        <v>0.2379725724</v>
      </c>
      <c r="AZ157" s="24">
        <f>VLOOKUP($A157,'2024_PAPI_Indicators'!$A$2:$BL$183,COLUMN('2024_PAPI_Indicators'!AX156),0)</f>
        <v>0.3586882055</v>
      </c>
      <c r="BA157" s="24">
        <f>VLOOKUP($A157,'2024_PAPI_Indicators'!$A$2:$BL$183,COLUMN('2024_PAPI_Indicators'!AY156),0)</f>
        <v>0.2756696939</v>
      </c>
      <c r="BB157" s="24">
        <f>VLOOKUP($A157,'2024_PAPI_Indicators'!$A$2:$BL$183,COLUMN('2024_PAPI_Indicators'!AZ156),0)</f>
        <v>0.2184648514</v>
      </c>
      <c r="BC157" s="25" t="str">
        <f>VLOOKUP($A157,'2024_PAPI_Indicators'!$A$2:$BL$183,COLUMN('2024_PAPI_Indicators'!BA156),0)</f>
        <v/>
      </c>
      <c r="BD157" s="24">
        <f>VLOOKUP($A157,'2024_PAPI_Indicators'!$A$2:$BL$183,COLUMN('2024_PAPI_Indicators'!BB156),0)</f>
        <v>0.2717738152</v>
      </c>
      <c r="BE157" s="24">
        <f>VLOOKUP($A157,'2024_PAPI_Indicators'!$A$2:$BL$183,COLUMN('2024_PAPI_Indicators'!BC156),0)</f>
        <v>0.2997733355</v>
      </c>
      <c r="BF157" s="24">
        <f>VLOOKUP($A157,'2024_PAPI_Indicators'!$A$2:$BL$183,COLUMN('2024_PAPI_Indicators'!BD156),0)</f>
        <v>0.257172972</v>
      </c>
      <c r="BG157" s="24">
        <f>VLOOKUP($A157,'2024_PAPI_Indicators'!$A$2:$BL$183,COLUMN('2024_PAPI_Indicators'!BE156),0)</f>
        <v>0.3028441072</v>
      </c>
      <c r="BH157" s="24">
        <f>VLOOKUP($A157,'2024_PAPI_Indicators'!$A$2:$BL$183,COLUMN('2024_PAPI_Indicators'!BF156),0)</f>
        <v>0.2288272977</v>
      </c>
      <c r="BI157" s="24">
        <f>VLOOKUP($A157,'2024_PAPI_Indicators'!$A$2:$BL$183,COLUMN('2024_PAPI_Indicators'!BG156),0)</f>
        <v>0.1511609107</v>
      </c>
      <c r="BJ157" s="24">
        <f>VLOOKUP($A157,'2024_PAPI_Indicators'!$A$2:$BL$183,COLUMN('2024_PAPI_Indicators'!BH156),0)</f>
        <v>0.2293229699</v>
      </c>
      <c r="BK157" s="24">
        <f>VLOOKUP($A157,'2024_PAPI_Indicators'!$A$2:$BL$183,COLUMN('2024_PAPI_Indicators'!BI156),0)</f>
        <v>0.2663264871</v>
      </c>
      <c r="BL157" s="24">
        <f>VLOOKUP($A157,'2024_PAPI_Indicators'!$A$2:$BL$183,COLUMN('2024_PAPI_Indicators'!BJ156),0)</f>
        <v>0.246498853</v>
      </c>
      <c r="BM157" s="24">
        <f>VLOOKUP($A157,'2024_PAPI_Indicators'!$A$2:$BL$183,COLUMN('2024_PAPI_Indicators'!BK156),0)</f>
        <v>0.3102791905</v>
      </c>
      <c r="BN157" s="24">
        <f>VLOOKUP($A157,'2024_PAPI_Indicators'!$A$2:$BL$183,COLUMN('2024_PAPI_Indicators'!BL156),0)</f>
        <v>0.2814844251</v>
      </c>
      <c r="BO157" s="11"/>
      <c r="BP157" s="11"/>
      <c r="BQ157" s="11"/>
      <c r="BR157" s="11"/>
      <c r="BS157" s="11"/>
    </row>
    <row r="158" ht="13.5" customHeight="1">
      <c r="A158" s="11" t="s">
        <v>389</v>
      </c>
      <c r="B158" s="11" t="s">
        <v>390</v>
      </c>
      <c r="C158" s="12" t="s">
        <v>83</v>
      </c>
      <c r="D158" s="24">
        <f>VLOOKUP($A158,'2024_PAPI_Indicators'!$A$2:$BL$183,COLUMN('2024_PAPI_Indicators'!B157),0)</f>
        <v>0.7084947228</v>
      </c>
      <c r="E158" s="24">
        <f>VLOOKUP($A158,'2024_PAPI_Indicators'!$A$2:$BL$183,COLUMN('2024_PAPI_Indicators'!C157),0)</f>
        <v>0.6401725411</v>
      </c>
      <c r="F158" s="24">
        <f>VLOOKUP($A158,'2024_PAPI_Indicators'!$A$2:$BL$183,COLUMN('2024_PAPI_Indicators'!D157),0)</f>
        <v>0.5533710122</v>
      </c>
      <c r="G158" s="24">
        <f>VLOOKUP($A158,'2024_PAPI_Indicators'!$A$2:$BL$183,COLUMN('2024_PAPI_Indicators'!E157),0)</f>
        <v>0.5146957636</v>
      </c>
      <c r="H158" s="24">
        <f>VLOOKUP($A158,'2024_PAPI_Indicators'!$A$2:$BL$183,COLUMN('2024_PAPI_Indicators'!F157),0)</f>
        <v>0.6303658485</v>
      </c>
      <c r="I158" s="24">
        <f>VLOOKUP($A158,'2024_PAPI_Indicators'!$A$2:$BL$183,COLUMN('2024_PAPI_Indicators'!G157),0)</f>
        <v>0.5623487234</v>
      </c>
      <c r="J158" s="24">
        <f>VLOOKUP($A158,'2024_PAPI_Indicators'!$A$2:$BL$183,COLUMN('2024_PAPI_Indicators'!H157),0)</f>
        <v>0.4263942838</v>
      </c>
      <c r="K158" s="24">
        <f>VLOOKUP($A158,'2024_PAPI_Indicators'!$A$2:$BL$183,COLUMN('2024_PAPI_Indicators'!I157),0)</f>
        <v>0.6059620976</v>
      </c>
      <c r="L158" s="24">
        <f>VLOOKUP($A158,'2024_PAPI_Indicators'!$A$2:$BL$183,COLUMN('2024_PAPI_Indicators'!J157),0)</f>
        <v>0.7154034376</v>
      </c>
      <c r="M158" s="24">
        <f>VLOOKUP($A158,'2024_PAPI_Indicators'!$A$2:$BL$183,COLUMN('2024_PAPI_Indicators'!K157),0)</f>
        <v>0.6673049331</v>
      </c>
      <c r="N158" s="24">
        <f>VLOOKUP($A158,'2024_PAPI_Indicators'!$A$2:$BL$183,COLUMN('2024_PAPI_Indicators'!L157),0)</f>
        <v>0.6794893146</v>
      </c>
      <c r="O158" s="24">
        <f>VLOOKUP($A158,'2024_PAPI_Indicators'!$A$2:$BL$183,COLUMN('2024_PAPI_Indicators'!M157),0)</f>
        <v>0.7620909214</v>
      </c>
      <c r="P158" s="24">
        <f>VLOOKUP($A158,'2024_PAPI_Indicators'!$A$2:$BL$183,COLUMN('2024_PAPI_Indicators'!N157),0)</f>
        <v>0.6493232846</v>
      </c>
      <c r="Q158" s="24">
        <f>VLOOKUP($A158,'2024_PAPI_Indicators'!$A$2:$BL$183,COLUMN('2024_PAPI_Indicators'!O157),0)</f>
        <v>0.7164049745</v>
      </c>
      <c r="R158" s="24">
        <f>VLOOKUP($A158,'2024_PAPI_Indicators'!$A$2:$BL$183,COLUMN('2024_PAPI_Indicators'!P157),0)</f>
        <v>0.6673125625</v>
      </c>
      <c r="S158" s="24">
        <f>VLOOKUP($A158,'2024_PAPI_Indicators'!$A$2:$BL$183,COLUMN('2024_PAPI_Indicators'!Q157),0)</f>
        <v>0.6451035738</v>
      </c>
      <c r="T158" s="25" t="str">
        <f>VLOOKUP($A158,'2024_PAPI_Indicators'!$A$2:$BL$183,COLUMN('2024_PAPI_Indicators'!R157),0)</f>
        <v/>
      </c>
      <c r="U158" s="24">
        <f>VLOOKUP($A158,'2024_PAPI_Indicators'!$A$2:$BL$183,COLUMN('2024_PAPI_Indicators'!S157),0)</f>
        <v>0.5893429518</v>
      </c>
      <c r="V158" s="24">
        <f>VLOOKUP($A158,'2024_PAPI_Indicators'!$A$2:$BL$183,COLUMN('2024_PAPI_Indicators'!T157),0)</f>
        <v>0.5606170297</v>
      </c>
      <c r="W158" s="24">
        <f>VLOOKUP($A158,'2024_PAPI_Indicators'!$A$2:$BL$183,COLUMN('2024_PAPI_Indicators'!U157),0)</f>
        <v>0.6655497551</v>
      </c>
      <c r="X158" s="24">
        <f>VLOOKUP($A158,'2024_PAPI_Indicators'!$A$2:$BL$183,COLUMN('2024_PAPI_Indicators'!V157),0)</f>
        <v>0.553638339</v>
      </c>
      <c r="Y158" s="24">
        <f>VLOOKUP($A158,'2024_PAPI_Indicators'!$A$2:$BL$183,COLUMN('2024_PAPI_Indicators'!W157),0)</f>
        <v>0.705747664</v>
      </c>
      <c r="Z158" s="24">
        <f>VLOOKUP($A158,'2024_PAPI_Indicators'!$A$2:$BL$183,COLUMN('2024_PAPI_Indicators'!X157),0)</f>
        <v>0.6361566186</v>
      </c>
      <c r="AA158" s="24">
        <f>VLOOKUP($A158,'2024_PAPI_Indicators'!$A$2:$BL$183,COLUMN('2024_PAPI_Indicators'!Y157),0)</f>
        <v>0.7167803645</v>
      </c>
      <c r="AB158" s="24">
        <f>VLOOKUP($A158,'2024_PAPI_Indicators'!$A$2:$BL$183,COLUMN('2024_PAPI_Indicators'!Z157),0)</f>
        <v>0.597375989</v>
      </c>
      <c r="AC158" s="24">
        <f>VLOOKUP($A158,'2024_PAPI_Indicators'!$A$2:$BL$183,COLUMN('2024_PAPI_Indicators'!AA157),0)</f>
        <v>0.6424369812</v>
      </c>
      <c r="AD158" s="24">
        <f>VLOOKUP($A158,'2024_PAPI_Indicators'!$A$2:$BL$183,COLUMN('2024_PAPI_Indicators'!AB157),0)</f>
        <v>0.6951784492</v>
      </c>
      <c r="AE158" s="24">
        <f>VLOOKUP($A158,'2024_PAPI_Indicators'!$A$2:$BL$183,COLUMN('2024_PAPI_Indicators'!AC157),0)</f>
        <v>0.6583802104</v>
      </c>
      <c r="AF158" s="24">
        <f>VLOOKUP($A158,'2024_PAPI_Indicators'!$A$2:$BL$183,COLUMN('2024_PAPI_Indicators'!AD157),0)</f>
        <v>0.6052763462</v>
      </c>
      <c r="AG158" s="24">
        <f>VLOOKUP($A158,'2024_PAPI_Indicators'!$A$2:$BL$183,COLUMN('2024_PAPI_Indicators'!AE157),0)</f>
        <v>0.5212406516</v>
      </c>
      <c r="AH158" s="24">
        <f>VLOOKUP($A158,'2024_PAPI_Indicators'!$A$2:$BL$183,COLUMN('2024_PAPI_Indicators'!AF157),0)</f>
        <v>0.7326719165</v>
      </c>
      <c r="AI158" s="24">
        <f>VLOOKUP($A158,'2024_PAPI_Indicators'!$A$2:$BL$183,COLUMN('2024_PAPI_Indicators'!AG157),0)</f>
        <v>0.5643358827</v>
      </c>
      <c r="AJ158" s="24">
        <f>VLOOKUP($A158,'2024_PAPI_Indicators'!$A$2:$BL$183,COLUMN('2024_PAPI_Indicators'!AH157),0)</f>
        <v>0.4621899426</v>
      </c>
      <c r="AK158" s="24">
        <f>VLOOKUP($A158,'2024_PAPI_Indicators'!$A$2:$BL$183,COLUMN('2024_PAPI_Indicators'!AI157),0)</f>
        <v>0.5007805228</v>
      </c>
      <c r="AL158" s="24">
        <f>VLOOKUP($A158,'2024_PAPI_Indicators'!$A$2:$BL$183,COLUMN('2024_PAPI_Indicators'!AJ157),0)</f>
        <v>0.59463799</v>
      </c>
      <c r="AM158" s="24">
        <f>VLOOKUP($A158,'2024_PAPI_Indicators'!$A$2:$BL$183,COLUMN('2024_PAPI_Indicators'!AK157),0)</f>
        <v>0.5373119712</v>
      </c>
      <c r="AN158" s="24">
        <f>VLOOKUP($A158,'2024_PAPI_Indicators'!$A$2:$BL$183,COLUMN('2024_PAPI_Indicators'!AL157),0)</f>
        <v>0.6485932469</v>
      </c>
      <c r="AO158" s="24">
        <f>VLOOKUP($A158,'2024_PAPI_Indicators'!$A$2:$BL$183,COLUMN('2024_PAPI_Indicators'!AM157),0)</f>
        <v>0.6090938449</v>
      </c>
      <c r="AP158" s="24">
        <f>VLOOKUP($A158,'2024_PAPI_Indicators'!$A$2:$BL$183,COLUMN('2024_PAPI_Indicators'!AN157),0)</f>
        <v>0.6431415677</v>
      </c>
      <c r="AQ158" s="24">
        <f>VLOOKUP($A158,'2024_PAPI_Indicators'!$A$2:$BL$183,COLUMN('2024_PAPI_Indicators'!AO157),0)</f>
        <v>0.441031456</v>
      </c>
      <c r="AR158" s="24">
        <f>VLOOKUP($A158,'2024_PAPI_Indicators'!$A$2:$BL$183,COLUMN('2024_PAPI_Indicators'!AP157),0)</f>
        <v>0.4808864892</v>
      </c>
      <c r="AS158" s="24">
        <f>VLOOKUP($A158,'2024_PAPI_Indicators'!$A$2:$BL$183,COLUMN('2024_PAPI_Indicators'!AQ157),0)</f>
        <v>0.5930242538</v>
      </c>
      <c r="AT158" s="24">
        <f>VLOOKUP($A158,'2024_PAPI_Indicators'!$A$2:$BL$183,COLUMN('2024_PAPI_Indicators'!AR157),0)</f>
        <v>0.3273650408</v>
      </c>
      <c r="AU158" s="24">
        <f>VLOOKUP($A158,'2024_PAPI_Indicators'!$A$2:$BL$183,COLUMN('2024_PAPI_Indicators'!AS157),0)</f>
        <v>0.5154765248</v>
      </c>
      <c r="AV158" s="24">
        <f>VLOOKUP($A158,'2024_PAPI_Indicators'!$A$2:$BL$183,COLUMN('2024_PAPI_Indicators'!AT157),0)</f>
        <v>0.5474711061</v>
      </c>
      <c r="AW158" s="24">
        <f>VLOOKUP($A158,'2024_PAPI_Indicators'!$A$2:$BL$183,COLUMN('2024_PAPI_Indicators'!AU157),0)</f>
        <v>0.649225533</v>
      </c>
      <c r="AX158" s="24">
        <f>VLOOKUP($A158,'2024_PAPI_Indicators'!$A$2:$BL$183,COLUMN('2024_PAPI_Indicators'!AV157),0)</f>
        <v>0.5697394013</v>
      </c>
      <c r="AY158" s="24">
        <f>VLOOKUP($A158,'2024_PAPI_Indicators'!$A$2:$BL$183,COLUMN('2024_PAPI_Indicators'!AW157),0)</f>
        <v>0.4695681334</v>
      </c>
      <c r="AZ158" s="24">
        <f>VLOOKUP($A158,'2024_PAPI_Indicators'!$A$2:$BL$183,COLUMN('2024_PAPI_Indicators'!AX157),0)</f>
        <v>0.6686748862</v>
      </c>
      <c r="BA158" s="24">
        <f>VLOOKUP($A158,'2024_PAPI_Indicators'!$A$2:$BL$183,COLUMN('2024_PAPI_Indicators'!AY157),0)</f>
        <v>0.410274148</v>
      </c>
      <c r="BB158" s="24">
        <f>VLOOKUP($A158,'2024_PAPI_Indicators'!$A$2:$BL$183,COLUMN('2024_PAPI_Indicators'!AZ157),0)</f>
        <v>0.3439138532</v>
      </c>
      <c r="BC158" s="25" t="str">
        <f>VLOOKUP($A158,'2024_PAPI_Indicators'!$A$2:$BL$183,COLUMN('2024_PAPI_Indicators'!BA157),0)</f>
        <v/>
      </c>
      <c r="BD158" s="24">
        <f>VLOOKUP($A158,'2024_PAPI_Indicators'!$A$2:$BL$183,COLUMN('2024_PAPI_Indicators'!BB157),0)</f>
        <v>0.4006356597</v>
      </c>
      <c r="BE158" s="24">
        <f>VLOOKUP($A158,'2024_PAPI_Indicators'!$A$2:$BL$183,COLUMN('2024_PAPI_Indicators'!BC157),0)</f>
        <v>0.3903752267</v>
      </c>
      <c r="BF158" s="24">
        <f>VLOOKUP($A158,'2024_PAPI_Indicators'!$A$2:$BL$183,COLUMN('2024_PAPI_Indicators'!BD157),0)</f>
        <v>0.464007318</v>
      </c>
      <c r="BG158" s="24">
        <f>VLOOKUP($A158,'2024_PAPI_Indicators'!$A$2:$BL$183,COLUMN('2024_PAPI_Indicators'!BE157),0)</f>
        <v>0.5587040186</v>
      </c>
      <c r="BH158" s="24">
        <f>VLOOKUP($A158,'2024_PAPI_Indicators'!$A$2:$BL$183,COLUMN('2024_PAPI_Indicators'!BF157),0)</f>
        <v>0.4987111688</v>
      </c>
      <c r="BI158" s="24">
        <f>VLOOKUP($A158,'2024_PAPI_Indicators'!$A$2:$BL$183,COLUMN('2024_PAPI_Indicators'!BG157),0)</f>
        <v>0.4097464681</v>
      </c>
      <c r="BJ158" s="24">
        <f>VLOOKUP($A158,'2024_PAPI_Indicators'!$A$2:$BL$183,COLUMN('2024_PAPI_Indicators'!BH157),0)</f>
        <v>0.4173690081</v>
      </c>
      <c r="BK158" s="24">
        <f>VLOOKUP($A158,'2024_PAPI_Indicators'!$A$2:$BL$183,COLUMN('2024_PAPI_Indicators'!BI157),0)</f>
        <v>0.5876743197</v>
      </c>
      <c r="BL158" s="24">
        <f>VLOOKUP($A158,'2024_PAPI_Indicators'!$A$2:$BL$183,COLUMN('2024_PAPI_Indicators'!BJ157),0)</f>
        <v>0.5593807697</v>
      </c>
      <c r="BM158" s="24">
        <f>VLOOKUP($A158,'2024_PAPI_Indicators'!$A$2:$BL$183,COLUMN('2024_PAPI_Indicators'!BK157),0)</f>
        <v>0.4931874573</v>
      </c>
      <c r="BN158" s="24">
        <f>VLOOKUP($A158,'2024_PAPI_Indicators'!$A$2:$BL$183,COLUMN('2024_PAPI_Indicators'!BL157),0)</f>
        <v>0.5213153958</v>
      </c>
      <c r="BO158" s="11"/>
      <c r="BP158" s="11"/>
      <c r="BQ158" s="11"/>
      <c r="BR158" s="11"/>
      <c r="BS158" s="11"/>
    </row>
    <row r="159" ht="13.5" customHeight="1">
      <c r="A159" s="11" t="s">
        <v>391</v>
      </c>
      <c r="B159" s="11" t="s">
        <v>392</v>
      </c>
      <c r="C159" s="12" t="s">
        <v>83</v>
      </c>
      <c r="D159" s="24">
        <f>VLOOKUP($A159,'2024_PAPI_Indicators'!$A$2:$BL$183,COLUMN('2024_PAPI_Indicators'!B158),0)</f>
        <v>0.1412378699</v>
      </c>
      <c r="E159" s="24">
        <f>VLOOKUP($A159,'2024_PAPI_Indicators'!$A$2:$BL$183,COLUMN('2024_PAPI_Indicators'!C158),0)</f>
        <v>0.1437763423</v>
      </c>
      <c r="F159" s="24">
        <f>VLOOKUP($A159,'2024_PAPI_Indicators'!$A$2:$BL$183,COLUMN('2024_PAPI_Indicators'!D158),0)</f>
        <v>0.05511314794</v>
      </c>
      <c r="G159" s="24">
        <f>VLOOKUP($A159,'2024_PAPI_Indicators'!$A$2:$BL$183,COLUMN('2024_PAPI_Indicators'!E158),0)</f>
        <v>0.1268546879</v>
      </c>
      <c r="H159" s="24">
        <f>VLOOKUP($A159,'2024_PAPI_Indicators'!$A$2:$BL$183,COLUMN('2024_PAPI_Indicators'!F158),0)</f>
        <v>0.07591506094</v>
      </c>
      <c r="I159" s="24">
        <f>VLOOKUP($A159,'2024_PAPI_Indicators'!$A$2:$BL$183,COLUMN('2024_PAPI_Indicators'!G158),0)</f>
        <v>0.08658859134</v>
      </c>
      <c r="J159" s="24">
        <f>VLOOKUP($A159,'2024_PAPI_Indicators'!$A$2:$BL$183,COLUMN('2024_PAPI_Indicators'!H158),0)</f>
        <v>0.1059525758</v>
      </c>
      <c r="K159" s="24">
        <f>VLOOKUP($A159,'2024_PAPI_Indicators'!$A$2:$BL$183,COLUMN('2024_PAPI_Indicators'!I158),0)</f>
        <v>0.1480904967</v>
      </c>
      <c r="L159" s="24">
        <f>VLOOKUP($A159,'2024_PAPI_Indicators'!$A$2:$BL$183,COLUMN('2024_PAPI_Indicators'!J158),0)</f>
        <v>0.06502732635</v>
      </c>
      <c r="M159" s="24">
        <f>VLOOKUP($A159,'2024_PAPI_Indicators'!$A$2:$BL$183,COLUMN('2024_PAPI_Indicators'!K158),0)</f>
        <v>0.1079724506</v>
      </c>
      <c r="N159" s="24">
        <f>VLOOKUP($A159,'2024_PAPI_Indicators'!$A$2:$BL$183,COLUMN('2024_PAPI_Indicators'!L158),0)</f>
        <v>0.058198791</v>
      </c>
      <c r="O159" s="24">
        <f>VLOOKUP($A159,'2024_PAPI_Indicators'!$A$2:$BL$183,COLUMN('2024_PAPI_Indicators'!M158),0)</f>
        <v>0.1622505337</v>
      </c>
      <c r="P159" s="24">
        <f>VLOOKUP($A159,'2024_PAPI_Indicators'!$A$2:$BL$183,COLUMN('2024_PAPI_Indicators'!N158),0)</f>
        <v>0.07617238164</v>
      </c>
      <c r="Q159" s="24">
        <f>VLOOKUP($A159,'2024_PAPI_Indicators'!$A$2:$BL$183,COLUMN('2024_PAPI_Indicators'!O158),0)</f>
        <v>0.1577596068</v>
      </c>
      <c r="R159" s="24">
        <f>VLOOKUP($A159,'2024_PAPI_Indicators'!$A$2:$BL$183,COLUMN('2024_PAPI_Indicators'!P158),0)</f>
        <v>0.07142857462</v>
      </c>
      <c r="S159" s="24">
        <f>VLOOKUP($A159,'2024_PAPI_Indicators'!$A$2:$BL$183,COLUMN('2024_PAPI_Indicators'!Q158),0)</f>
        <v>0.1050166711</v>
      </c>
      <c r="T159" s="25" t="str">
        <f>VLOOKUP($A159,'2024_PAPI_Indicators'!$A$2:$BL$183,COLUMN('2024_PAPI_Indicators'!R158),0)</f>
        <v/>
      </c>
      <c r="U159" s="24">
        <f>VLOOKUP($A159,'2024_PAPI_Indicators'!$A$2:$BL$183,COLUMN('2024_PAPI_Indicators'!S158),0)</f>
        <v>0.07637421787</v>
      </c>
      <c r="V159" s="24">
        <f>VLOOKUP($A159,'2024_PAPI_Indicators'!$A$2:$BL$183,COLUMN('2024_PAPI_Indicators'!T158),0)</f>
        <v>0.08607732505</v>
      </c>
      <c r="W159" s="24">
        <f>VLOOKUP($A159,'2024_PAPI_Indicators'!$A$2:$BL$183,COLUMN('2024_PAPI_Indicators'!U158),0)</f>
        <v>0.1025662795</v>
      </c>
      <c r="X159" s="24">
        <f>VLOOKUP($A159,'2024_PAPI_Indicators'!$A$2:$BL$183,COLUMN('2024_PAPI_Indicators'!V158),0)</f>
        <v>0.04280789196</v>
      </c>
      <c r="Y159" s="24">
        <f>VLOOKUP($A159,'2024_PAPI_Indicators'!$A$2:$BL$183,COLUMN('2024_PAPI_Indicators'!W158),0)</f>
        <v>0.0733467266</v>
      </c>
      <c r="Z159" s="24">
        <f>VLOOKUP($A159,'2024_PAPI_Indicators'!$A$2:$BL$183,COLUMN('2024_PAPI_Indicators'!X158),0)</f>
        <v>0.02729734592</v>
      </c>
      <c r="AA159" s="24">
        <f>VLOOKUP($A159,'2024_PAPI_Indicators'!$A$2:$BL$183,COLUMN('2024_PAPI_Indicators'!Y158),0)</f>
        <v>0.05158694461</v>
      </c>
      <c r="AB159" s="24">
        <f>VLOOKUP($A159,'2024_PAPI_Indicators'!$A$2:$BL$183,COLUMN('2024_PAPI_Indicators'!Z158),0)</f>
        <v>0.05288080871</v>
      </c>
      <c r="AC159" s="24">
        <f>VLOOKUP($A159,'2024_PAPI_Indicators'!$A$2:$BL$183,COLUMN('2024_PAPI_Indicators'!AA158),0)</f>
        <v>0.03819138929</v>
      </c>
      <c r="AD159" s="24">
        <f>VLOOKUP($A159,'2024_PAPI_Indicators'!$A$2:$BL$183,COLUMN('2024_PAPI_Indicators'!AB158),0)</f>
        <v>0.04039420933</v>
      </c>
      <c r="AE159" s="24">
        <f>VLOOKUP($A159,'2024_PAPI_Indicators'!$A$2:$BL$183,COLUMN('2024_PAPI_Indicators'!AC158),0)</f>
        <v>0.08785070479</v>
      </c>
      <c r="AF159" s="24">
        <f>VLOOKUP($A159,'2024_PAPI_Indicators'!$A$2:$BL$183,COLUMN('2024_PAPI_Indicators'!AD158),0)</f>
        <v>0.05917473137</v>
      </c>
      <c r="AG159" s="24">
        <f>VLOOKUP($A159,'2024_PAPI_Indicators'!$A$2:$BL$183,COLUMN('2024_PAPI_Indicators'!AE158),0)</f>
        <v>0.07716306299</v>
      </c>
      <c r="AH159" s="24">
        <f>VLOOKUP($A159,'2024_PAPI_Indicators'!$A$2:$BL$183,COLUMN('2024_PAPI_Indicators'!AF158),0)</f>
        <v>0.1211606488</v>
      </c>
      <c r="AI159" s="24">
        <f>VLOOKUP($A159,'2024_PAPI_Indicators'!$A$2:$BL$183,COLUMN('2024_PAPI_Indicators'!AG158),0)</f>
        <v>0.106632717</v>
      </c>
      <c r="AJ159" s="24">
        <f>VLOOKUP($A159,'2024_PAPI_Indicators'!$A$2:$BL$183,COLUMN('2024_PAPI_Indicators'!AH158),0)</f>
        <v>0.03127665073</v>
      </c>
      <c r="AK159" s="24">
        <f>VLOOKUP($A159,'2024_PAPI_Indicators'!$A$2:$BL$183,COLUMN('2024_PAPI_Indicators'!AI158),0)</f>
        <v>0.08000608534</v>
      </c>
      <c r="AL159" s="24">
        <f>VLOOKUP($A159,'2024_PAPI_Indicators'!$A$2:$BL$183,COLUMN('2024_PAPI_Indicators'!AJ158),0)</f>
        <v>0.1126128286</v>
      </c>
      <c r="AM159" s="24">
        <f>VLOOKUP($A159,'2024_PAPI_Indicators'!$A$2:$BL$183,COLUMN('2024_PAPI_Indicators'!AK158),0)</f>
        <v>0.0575895831</v>
      </c>
      <c r="AN159" s="24">
        <f>VLOOKUP($A159,'2024_PAPI_Indicators'!$A$2:$BL$183,COLUMN('2024_PAPI_Indicators'!AL158),0)</f>
        <v>0.08305376023</v>
      </c>
      <c r="AO159" s="24">
        <f>VLOOKUP($A159,'2024_PAPI_Indicators'!$A$2:$BL$183,COLUMN('2024_PAPI_Indicators'!AM158),0)</f>
        <v>0.09225707501</v>
      </c>
      <c r="AP159" s="24">
        <f>VLOOKUP($A159,'2024_PAPI_Indicators'!$A$2:$BL$183,COLUMN('2024_PAPI_Indicators'!AN158),0)</f>
        <v>0.1658939719</v>
      </c>
      <c r="AQ159" s="24">
        <f>VLOOKUP($A159,'2024_PAPI_Indicators'!$A$2:$BL$183,COLUMN('2024_PAPI_Indicators'!AO158),0)</f>
        <v>0.07634737343</v>
      </c>
      <c r="AR159" s="24">
        <f>VLOOKUP($A159,'2024_PAPI_Indicators'!$A$2:$BL$183,COLUMN('2024_PAPI_Indicators'!AP158),0)</f>
        <v>0.0182131473</v>
      </c>
      <c r="AS159" s="24">
        <f>VLOOKUP($A159,'2024_PAPI_Indicators'!$A$2:$BL$183,COLUMN('2024_PAPI_Indicators'!AQ158),0)</f>
        <v>0.08949796855</v>
      </c>
      <c r="AT159" s="24">
        <f>VLOOKUP($A159,'2024_PAPI_Indicators'!$A$2:$BL$183,COLUMN('2024_PAPI_Indicators'!AR158),0)</f>
        <v>0.04723028094</v>
      </c>
      <c r="AU159" s="24">
        <f>VLOOKUP($A159,'2024_PAPI_Indicators'!$A$2:$BL$183,COLUMN('2024_PAPI_Indicators'!AS158),0)</f>
        <v>0.07951752096</v>
      </c>
      <c r="AV159" s="24">
        <f>VLOOKUP($A159,'2024_PAPI_Indicators'!$A$2:$BL$183,COLUMN('2024_PAPI_Indicators'!AT158),0)</f>
        <v>0.1330184042</v>
      </c>
      <c r="AW159" s="24">
        <f>VLOOKUP($A159,'2024_PAPI_Indicators'!$A$2:$BL$183,COLUMN('2024_PAPI_Indicators'!AU158),0)</f>
        <v>0.1767022014</v>
      </c>
      <c r="AX159" s="24">
        <f>VLOOKUP($A159,'2024_PAPI_Indicators'!$A$2:$BL$183,COLUMN('2024_PAPI_Indicators'!AV158),0)</f>
        <v>0.1853261739</v>
      </c>
      <c r="AY159" s="24">
        <f>VLOOKUP($A159,'2024_PAPI_Indicators'!$A$2:$BL$183,COLUMN('2024_PAPI_Indicators'!AW158),0)</f>
        <v>0.06458538771</v>
      </c>
      <c r="AZ159" s="24">
        <f>VLOOKUP($A159,'2024_PAPI_Indicators'!$A$2:$BL$183,COLUMN('2024_PAPI_Indicators'!AX158),0)</f>
        <v>0.1598758101</v>
      </c>
      <c r="BA159" s="24">
        <f>VLOOKUP($A159,'2024_PAPI_Indicators'!$A$2:$BL$183,COLUMN('2024_PAPI_Indicators'!AY158),0)</f>
        <v>0.09167855233</v>
      </c>
      <c r="BB159" s="24">
        <f>VLOOKUP($A159,'2024_PAPI_Indicators'!$A$2:$BL$183,COLUMN('2024_PAPI_Indicators'!AZ158),0)</f>
        <v>0.1360116601</v>
      </c>
      <c r="BC159" s="25" t="str">
        <f>VLOOKUP($A159,'2024_PAPI_Indicators'!$A$2:$BL$183,COLUMN('2024_PAPI_Indicators'!BA158),0)</f>
        <v/>
      </c>
      <c r="BD159" s="24">
        <f>VLOOKUP($A159,'2024_PAPI_Indicators'!$A$2:$BL$183,COLUMN('2024_PAPI_Indicators'!BB158),0)</f>
        <v>0.05440298095</v>
      </c>
      <c r="BE159" s="24">
        <f>VLOOKUP($A159,'2024_PAPI_Indicators'!$A$2:$BL$183,COLUMN('2024_PAPI_Indicators'!BC158),0)</f>
        <v>0.03124596179</v>
      </c>
      <c r="BF159" s="24">
        <f>VLOOKUP($A159,'2024_PAPI_Indicators'!$A$2:$BL$183,COLUMN('2024_PAPI_Indicators'!BD158),0)</f>
        <v>0.05372134969</v>
      </c>
      <c r="BG159" s="24">
        <f>VLOOKUP($A159,'2024_PAPI_Indicators'!$A$2:$BL$183,COLUMN('2024_PAPI_Indicators'!BE158),0)</f>
        <v>0.09482760727</v>
      </c>
      <c r="BH159" s="24">
        <f>VLOOKUP($A159,'2024_PAPI_Indicators'!$A$2:$BL$183,COLUMN('2024_PAPI_Indicators'!BF158),0)</f>
        <v>0.02694565989</v>
      </c>
      <c r="BI159" s="24">
        <f>VLOOKUP($A159,'2024_PAPI_Indicators'!$A$2:$BL$183,COLUMN('2024_PAPI_Indicators'!BG158),0)</f>
        <v>0.03128368407</v>
      </c>
      <c r="BJ159" s="24">
        <f>VLOOKUP($A159,'2024_PAPI_Indicators'!$A$2:$BL$183,COLUMN('2024_PAPI_Indicators'!BH158),0)</f>
        <v>0.07325480878</v>
      </c>
      <c r="BK159" s="24">
        <f>VLOOKUP($A159,'2024_PAPI_Indicators'!$A$2:$BL$183,COLUMN('2024_PAPI_Indicators'!BI158),0)</f>
        <v>0.1144541577</v>
      </c>
      <c r="BL159" s="24">
        <f>VLOOKUP($A159,'2024_PAPI_Indicators'!$A$2:$BL$183,COLUMN('2024_PAPI_Indicators'!BJ158),0)</f>
        <v>0.08343809843</v>
      </c>
      <c r="BM159" s="24">
        <f>VLOOKUP($A159,'2024_PAPI_Indicators'!$A$2:$BL$183,COLUMN('2024_PAPI_Indicators'!BK158),0)</f>
        <v>0.1090400741</v>
      </c>
      <c r="BN159" s="24">
        <f>VLOOKUP($A159,'2024_PAPI_Indicators'!$A$2:$BL$183,COLUMN('2024_PAPI_Indicators'!BL158),0)</f>
        <v>0.123257935</v>
      </c>
      <c r="BO159" s="11"/>
      <c r="BP159" s="11"/>
      <c r="BQ159" s="11"/>
      <c r="BR159" s="11"/>
      <c r="BS159" s="11"/>
    </row>
    <row r="160" ht="13.5" customHeight="1">
      <c r="A160" s="11" t="s">
        <v>393</v>
      </c>
      <c r="B160" s="11" t="s">
        <v>394</v>
      </c>
      <c r="C160" s="12" t="s">
        <v>83</v>
      </c>
      <c r="D160" s="24">
        <f>VLOOKUP($A160,'2024_PAPI_Indicators'!$A$2:$BL$183,COLUMN('2024_PAPI_Indicators'!B159),0)</f>
        <v>0.4719602168</v>
      </c>
      <c r="E160" s="24">
        <f>VLOOKUP($A160,'2024_PAPI_Indicators'!$A$2:$BL$183,COLUMN('2024_PAPI_Indicators'!C159),0)</f>
        <v>0.46856758</v>
      </c>
      <c r="F160" s="24">
        <f>VLOOKUP($A160,'2024_PAPI_Indicators'!$A$2:$BL$183,COLUMN('2024_PAPI_Indicators'!D159),0)</f>
        <v>0.5</v>
      </c>
      <c r="G160" s="24">
        <f>VLOOKUP($A160,'2024_PAPI_Indicators'!$A$2:$BL$183,COLUMN('2024_PAPI_Indicators'!E159),0)</f>
        <v>0.7905189991</v>
      </c>
      <c r="H160" s="24">
        <f>VLOOKUP($A160,'2024_PAPI_Indicators'!$A$2:$BL$183,COLUMN('2024_PAPI_Indicators'!F159),0)</f>
        <v>0.1363640577</v>
      </c>
      <c r="I160" s="24">
        <f>VLOOKUP($A160,'2024_PAPI_Indicators'!$A$2:$BL$183,COLUMN('2024_PAPI_Indicators'!G159),0)</f>
        <v>0.421959728</v>
      </c>
      <c r="J160" s="24">
        <f>VLOOKUP($A160,'2024_PAPI_Indicators'!$A$2:$BL$183,COLUMN('2024_PAPI_Indicators'!H159),0)</f>
        <v>0.2365645021</v>
      </c>
      <c r="K160" s="24">
        <f>VLOOKUP($A160,'2024_PAPI_Indicators'!$A$2:$BL$183,COLUMN('2024_PAPI_Indicators'!I159),0)</f>
        <v>0.3363903761</v>
      </c>
      <c r="L160" s="24">
        <f>VLOOKUP($A160,'2024_PAPI_Indicators'!$A$2:$BL$183,COLUMN('2024_PAPI_Indicators'!J159),0)</f>
        <v>0.5471573472</v>
      </c>
      <c r="M160" s="24">
        <f>VLOOKUP($A160,'2024_PAPI_Indicators'!$A$2:$BL$183,COLUMN('2024_PAPI_Indicators'!K159),0)</f>
        <v>0.6758710146</v>
      </c>
      <c r="N160" s="24">
        <f>VLOOKUP($A160,'2024_PAPI_Indicators'!$A$2:$BL$183,COLUMN('2024_PAPI_Indicators'!L159),0)</f>
        <v>0.9756118059</v>
      </c>
      <c r="O160" s="24">
        <f>VLOOKUP($A160,'2024_PAPI_Indicators'!$A$2:$BL$183,COLUMN('2024_PAPI_Indicators'!M159),0)</f>
        <v>0.5713539124</v>
      </c>
      <c r="P160" s="24">
        <f>VLOOKUP($A160,'2024_PAPI_Indicators'!$A$2:$BL$183,COLUMN('2024_PAPI_Indicators'!N159),0)</f>
        <v>0.5210934281</v>
      </c>
      <c r="Q160" s="24">
        <f>VLOOKUP($A160,'2024_PAPI_Indicators'!$A$2:$BL$183,COLUMN('2024_PAPI_Indicators'!O159),0)</f>
        <v>0.4890232384</v>
      </c>
      <c r="R160" s="24">
        <f>VLOOKUP($A160,'2024_PAPI_Indicators'!$A$2:$BL$183,COLUMN('2024_PAPI_Indicators'!P159),0)</f>
        <v>0.4948207438</v>
      </c>
      <c r="S160" s="24">
        <f>VLOOKUP($A160,'2024_PAPI_Indicators'!$A$2:$BL$183,COLUMN('2024_PAPI_Indicators'!Q159),0)</f>
        <v>0.4384206235</v>
      </c>
      <c r="T160" s="25" t="str">
        <f>VLOOKUP($A160,'2024_PAPI_Indicators'!$A$2:$BL$183,COLUMN('2024_PAPI_Indicators'!R159),0)</f>
        <v/>
      </c>
      <c r="U160" s="24">
        <f>VLOOKUP($A160,'2024_PAPI_Indicators'!$A$2:$BL$183,COLUMN('2024_PAPI_Indicators'!S159),0)</f>
        <v>0.3958965242</v>
      </c>
      <c r="V160" s="24">
        <f>VLOOKUP($A160,'2024_PAPI_Indicators'!$A$2:$BL$183,COLUMN('2024_PAPI_Indicators'!T159),0)</f>
        <v>0.5</v>
      </c>
      <c r="W160" s="24">
        <f>VLOOKUP($A160,'2024_PAPI_Indicators'!$A$2:$BL$183,COLUMN('2024_PAPI_Indicators'!U159),0)</f>
        <v>0.8425399065</v>
      </c>
      <c r="X160" s="24">
        <f>VLOOKUP($A160,'2024_PAPI_Indicators'!$A$2:$BL$183,COLUMN('2024_PAPI_Indicators'!V159),0)</f>
        <v>0.533860743</v>
      </c>
      <c r="Y160" s="24">
        <f>VLOOKUP($A160,'2024_PAPI_Indicators'!$A$2:$BL$183,COLUMN('2024_PAPI_Indicators'!W159),0)</f>
        <v>0.6895847917</v>
      </c>
      <c r="Z160" s="24">
        <f>VLOOKUP($A160,'2024_PAPI_Indicators'!$A$2:$BL$183,COLUMN('2024_PAPI_Indicators'!X159),0)</f>
        <v>0.5</v>
      </c>
      <c r="AA160" s="24">
        <f>VLOOKUP($A160,'2024_PAPI_Indicators'!$A$2:$BL$183,COLUMN('2024_PAPI_Indicators'!Y159),0)</f>
        <v>0.6828305721</v>
      </c>
      <c r="AB160" s="24">
        <f>VLOOKUP($A160,'2024_PAPI_Indicators'!$A$2:$BL$183,COLUMN('2024_PAPI_Indicators'!Z159),0)</f>
        <v>0.9164613485</v>
      </c>
      <c r="AC160" s="24">
        <f>VLOOKUP($A160,'2024_PAPI_Indicators'!$A$2:$BL$183,COLUMN('2024_PAPI_Indicators'!AA159),0)</f>
        <v>0.5120609999</v>
      </c>
      <c r="AD160" s="24">
        <f>VLOOKUP($A160,'2024_PAPI_Indicators'!$A$2:$BL$183,COLUMN('2024_PAPI_Indicators'!AB159),0)</f>
        <v>0.5796192884</v>
      </c>
      <c r="AE160" s="24">
        <f>VLOOKUP($A160,'2024_PAPI_Indicators'!$A$2:$BL$183,COLUMN('2024_PAPI_Indicators'!AC159),0)</f>
        <v>0.9114370346</v>
      </c>
      <c r="AF160" s="24">
        <f>VLOOKUP($A160,'2024_PAPI_Indicators'!$A$2:$BL$183,COLUMN('2024_PAPI_Indicators'!AD159),0)</f>
        <v>0.561067462</v>
      </c>
      <c r="AG160" s="24">
        <f>VLOOKUP($A160,'2024_PAPI_Indicators'!$A$2:$BL$183,COLUMN('2024_PAPI_Indicators'!AE159),0)</f>
        <v>0.5</v>
      </c>
      <c r="AH160" s="24">
        <f>VLOOKUP($A160,'2024_PAPI_Indicators'!$A$2:$BL$183,COLUMN('2024_PAPI_Indicators'!AF159),0)</f>
        <v>0.4432393312</v>
      </c>
      <c r="AI160" s="24">
        <f>VLOOKUP($A160,'2024_PAPI_Indicators'!$A$2:$BL$183,COLUMN('2024_PAPI_Indicators'!AG159),0)</f>
        <v>0.5518716574</v>
      </c>
      <c r="AJ160" s="24">
        <f>VLOOKUP($A160,'2024_PAPI_Indicators'!$A$2:$BL$183,COLUMN('2024_PAPI_Indicators'!AH159),0)</f>
        <v>1</v>
      </c>
      <c r="AK160" s="24">
        <f>VLOOKUP($A160,'2024_PAPI_Indicators'!$A$2:$BL$183,COLUMN('2024_PAPI_Indicators'!AI159),0)</f>
        <v>0.6204518676</v>
      </c>
      <c r="AL160" s="24">
        <f>VLOOKUP($A160,'2024_PAPI_Indicators'!$A$2:$BL$183,COLUMN('2024_PAPI_Indicators'!AJ159),0)</f>
        <v>0.6974217296</v>
      </c>
      <c r="AM160" s="24">
        <f>VLOOKUP($A160,'2024_PAPI_Indicators'!$A$2:$BL$183,COLUMN('2024_PAPI_Indicators'!AK159),0)</f>
        <v>0.4269858897</v>
      </c>
      <c r="AN160" s="24">
        <f>VLOOKUP($A160,'2024_PAPI_Indicators'!$A$2:$BL$183,COLUMN('2024_PAPI_Indicators'!AL159),0)</f>
        <v>0.5203903317</v>
      </c>
      <c r="AO160" s="24">
        <f>VLOOKUP($A160,'2024_PAPI_Indicators'!$A$2:$BL$183,COLUMN('2024_PAPI_Indicators'!AM159),0)</f>
        <v>0.4320030808</v>
      </c>
      <c r="AP160" s="24">
        <f>VLOOKUP($A160,'2024_PAPI_Indicators'!$A$2:$BL$183,COLUMN('2024_PAPI_Indicators'!AN159),0)</f>
        <v>0.8329970241</v>
      </c>
      <c r="AQ160" s="24">
        <f>VLOOKUP($A160,'2024_PAPI_Indicators'!$A$2:$BL$183,COLUMN('2024_PAPI_Indicators'!AO159),0)</f>
        <v>0.6022385359</v>
      </c>
      <c r="AR160" s="24">
        <f>VLOOKUP($A160,'2024_PAPI_Indicators'!$A$2:$BL$183,COLUMN('2024_PAPI_Indicators'!AP159),0)</f>
        <v>0.9279670715</v>
      </c>
      <c r="AS160" s="24">
        <f>VLOOKUP($A160,'2024_PAPI_Indicators'!$A$2:$BL$183,COLUMN('2024_PAPI_Indicators'!AQ159),0)</f>
        <v>0.4618115127</v>
      </c>
      <c r="AT160" s="24">
        <f>VLOOKUP($A160,'2024_PAPI_Indicators'!$A$2:$BL$183,COLUMN('2024_PAPI_Indicators'!AR159),0)</f>
        <v>0.3537870646</v>
      </c>
      <c r="AU160" s="24">
        <f>VLOOKUP($A160,'2024_PAPI_Indicators'!$A$2:$BL$183,COLUMN('2024_PAPI_Indicators'!AS159),0)</f>
        <v>0.1528371423</v>
      </c>
      <c r="AV160" s="24">
        <f>VLOOKUP($A160,'2024_PAPI_Indicators'!$A$2:$BL$183,COLUMN('2024_PAPI_Indicators'!AT159),0)</f>
        <v>0.1119669154</v>
      </c>
      <c r="AW160" s="24">
        <f>VLOOKUP($A160,'2024_PAPI_Indicators'!$A$2:$BL$183,COLUMN('2024_PAPI_Indicators'!AU159),0)</f>
        <v>0.5180108547</v>
      </c>
      <c r="AX160" s="24">
        <f>VLOOKUP($A160,'2024_PAPI_Indicators'!$A$2:$BL$183,COLUMN('2024_PAPI_Indicators'!AV159),0)</f>
        <v>0.5080758333</v>
      </c>
      <c r="AY160" s="24">
        <f>VLOOKUP($A160,'2024_PAPI_Indicators'!$A$2:$BL$183,COLUMN('2024_PAPI_Indicators'!AW159),0)</f>
        <v>0.2624539435</v>
      </c>
      <c r="AZ160" s="24">
        <f>VLOOKUP($A160,'2024_PAPI_Indicators'!$A$2:$BL$183,COLUMN('2024_PAPI_Indicators'!AX159),0)</f>
        <v>0.4065539837</v>
      </c>
      <c r="BA160" s="24">
        <f>VLOOKUP($A160,'2024_PAPI_Indicators'!$A$2:$BL$183,COLUMN('2024_PAPI_Indicators'!AY159),0)</f>
        <v>0.5104709864</v>
      </c>
      <c r="BB160" s="24">
        <f>VLOOKUP($A160,'2024_PAPI_Indicators'!$A$2:$BL$183,COLUMN('2024_PAPI_Indicators'!AZ159),0)</f>
        <v>0.2900011539</v>
      </c>
      <c r="BC160" s="25" t="str">
        <f>VLOOKUP($A160,'2024_PAPI_Indicators'!$A$2:$BL$183,COLUMN('2024_PAPI_Indicators'!BA159),0)</f>
        <v/>
      </c>
      <c r="BD160" s="24">
        <f>VLOOKUP($A160,'2024_PAPI_Indicators'!$A$2:$BL$183,COLUMN('2024_PAPI_Indicators'!BB159),0)</f>
        <v>0.6555731297</v>
      </c>
      <c r="BE160" s="24">
        <f>VLOOKUP($A160,'2024_PAPI_Indicators'!$A$2:$BL$183,COLUMN('2024_PAPI_Indicators'!BC159),0)</f>
        <v>0.1003644317</v>
      </c>
      <c r="BF160" s="24">
        <f>VLOOKUP($A160,'2024_PAPI_Indicators'!$A$2:$BL$183,COLUMN('2024_PAPI_Indicators'!BD159),0)</f>
        <v>0.9406071305</v>
      </c>
      <c r="BG160" s="24">
        <f>VLOOKUP($A160,'2024_PAPI_Indicators'!$A$2:$BL$183,COLUMN('2024_PAPI_Indicators'!BE159),0)</f>
        <v>0.5865224004</v>
      </c>
      <c r="BH160" s="24">
        <f>VLOOKUP($A160,'2024_PAPI_Indicators'!$A$2:$BL$183,COLUMN('2024_PAPI_Indicators'!BF159),0)</f>
        <v>0.5937564373</v>
      </c>
      <c r="BI160" s="24">
        <f>VLOOKUP($A160,'2024_PAPI_Indicators'!$A$2:$BL$183,COLUMN('2024_PAPI_Indicators'!BG159),0)</f>
        <v>0.9416775107</v>
      </c>
      <c r="BJ160" s="24">
        <f>VLOOKUP($A160,'2024_PAPI_Indicators'!$A$2:$BL$183,COLUMN('2024_PAPI_Indicators'!BH159),0)</f>
        <v>0.5566888452</v>
      </c>
      <c r="BK160" s="24">
        <f>VLOOKUP($A160,'2024_PAPI_Indicators'!$A$2:$BL$183,COLUMN('2024_PAPI_Indicators'!BI159),0)</f>
        <v>0.2839598954</v>
      </c>
      <c r="BL160" s="24">
        <f>VLOOKUP($A160,'2024_PAPI_Indicators'!$A$2:$BL$183,COLUMN('2024_PAPI_Indicators'!BJ159),0)</f>
        <v>0.3379865885</v>
      </c>
      <c r="BM160" s="24">
        <f>VLOOKUP($A160,'2024_PAPI_Indicators'!$A$2:$BL$183,COLUMN('2024_PAPI_Indicators'!BK159),0)</f>
        <v>0.3866922259</v>
      </c>
      <c r="BN160" s="24">
        <f>VLOOKUP($A160,'2024_PAPI_Indicators'!$A$2:$BL$183,COLUMN('2024_PAPI_Indicators'!BL159),0)</f>
        <v>0.7189515829</v>
      </c>
      <c r="BO160" s="11"/>
      <c r="BP160" s="11"/>
      <c r="BQ160" s="11"/>
      <c r="BR160" s="11"/>
      <c r="BS160" s="11"/>
    </row>
    <row r="161" ht="13.5" customHeight="1">
      <c r="A161" s="37" t="s">
        <v>395</v>
      </c>
      <c r="B161" s="37" t="s">
        <v>396</v>
      </c>
      <c r="C161" s="38"/>
      <c r="D161" s="39">
        <f>VLOOKUP($A161,'2024_PAPI_Indicators'!$A$2:$BL$183,COLUMN('2024_PAPI_Indicators'!B160),0)</f>
        <v>1027</v>
      </c>
      <c r="E161" s="39">
        <f>VLOOKUP($A161,'2024_PAPI_Indicators'!$A$2:$BL$183,COLUMN('2024_PAPI_Indicators'!C160),0)</f>
        <v>220</v>
      </c>
      <c r="F161" s="39">
        <f>VLOOKUP($A161,'2024_PAPI_Indicators'!$A$2:$BL$183,COLUMN('2024_PAPI_Indicators'!D160),0)</f>
        <v>208</v>
      </c>
      <c r="G161" s="39">
        <f>VLOOKUP($A161,'2024_PAPI_Indicators'!$A$2:$BL$183,COLUMN('2024_PAPI_Indicators'!E160),0)</f>
        <v>219</v>
      </c>
      <c r="H161" s="39">
        <f>VLOOKUP($A161,'2024_PAPI_Indicators'!$A$2:$BL$183,COLUMN('2024_PAPI_Indicators'!F160),0)</f>
        <v>232</v>
      </c>
      <c r="I161" s="39">
        <f>VLOOKUP($A161,'2024_PAPI_Indicators'!$A$2:$BL$183,COLUMN('2024_PAPI_Indicators'!G160),0)</f>
        <v>215</v>
      </c>
      <c r="J161" s="39">
        <f>VLOOKUP($A161,'2024_PAPI_Indicators'!$A$2:$BL$183,COLUMN('2024_PAPI_Indicators'!H160),0)</f>
        <v>221</v>
      </c>
      <c r="K161" s="39">
        <f>VLOOKUP($A161,'2024_PAPI_Indicators'!$A$2:$BL$183,COLUMN('2024_PAPI_Indicators'!I160),0)</f>
        <v>227</v>
      </c>
      <c r="L161" s="39">
        <f>VLOOKUP($A161,'2024_PAPI_Indicators'!$A$2:$BL$183,COLUMN('2024_PAPI_Indicators'!J160),0)</f>
        <v>225</v>
      </c>
      <c r="M161" s="39">
        <f>VLOOKUP($A161,'2024_PAPI_Indicators'!$A$2:$BL$183,COLUMN('2024_PAPI_Indicators'!K160),0)</f>
        <v>222</v>
      </c>
      <c r="N161" s="39">
        <f>VLOOKUP($A161,'2024_PAPI_Indicators'!$A$2:$BL$183,COLUMN('2024_PAPI_Indicators'!L160),0)</f>
        <v>227</v>
      </c>
      <c r="O161" s="39">
        <f>VLOOKUP($A161,'2024_PAPI_Indicators'!$A$2:$BL$183,COLUMN('2024_PAPI_Indicators'!M160),0)</f>
        <v>310</v>
      </c>
      <c r="P161" s="39">
        <f>VLOOKUP($A161,'2024_PAPI_Indicators'!$A$2:$BL$183,COLUMN('2024_PAPI_Indicators'!N160),0)</f>
        <v>219</v>
      </c>
      <c r="Q161" s="39">
        <f>VLOOKUP($A161,'2024_PAPI_Indicators'!$A$2:$BL$183,COLUMN('2024_PAPI_Indicators'!O160),0)</f>
        <v>213</v>
      </c>
      <c r="R161" s="39">
        <f>VLOOKUP($A161,'2024_PAPI_Indicators'!$A$2:$BL$183,COLUMN('2024_PAPI_Indicators'!P160),0)</f>
        <v>310</v>
      </c>
      <c r="S161" s="39">
        <f>VLOOKUP($A161,'2024_PAPI_Indicators'!$A$2:$BL$183,COLUMN('2024_PAPI_Indicators'!Q160),0)</f>
        <v>218</v>
      </c>
      <c r="T161" s="40" t="str">
        <f>VLOOKUP($A161,'2024_PAPI_Indicators'!$A$2:$BL$183,COLUMN('2024_PAPI_Indicators'!R160),0)</f>
        <v/>
      </c>
      <c r="U161" s="39">
        <f>VLOOKUP($A161,'2024_PAPI_Indicators'!$A$2:$BL$183,COLUMN('2024_PAPI_Indicators'!S160),0)</f>
        <v>312</v>
      </c>
      <c r="V161" s="39">
        <f>VLOOKUP($A161,'2024_PAPI_Indicators'!$A$2:$BL$183,COLUMN('2024_PAPI_Indicators'!T160),0)</f>
        <v>223</v>
      </c>
      <c r="W161" s="39">
        <f>VLOOKUP($A161,'2024_PAPI_Indicators'!$A$2:$BL$183,COLUMN('2024_PAPI_Indicators'!U160),0)</f>
        <v>220</v>
      </c>
      <c r="X161" s="39">
        <f>VLOOKUP($A161,'2024_PAPI_Indicators'!$A$2:$BL$183,COLUMN('2024_PAPI_Indicators'!V160),0)</f>
        <v>220</v>
      </c>
      <c r="Y161" s="39">
        <f>VLOOKUP($A161,'2024_PAPI_Indicators'!$A$2:$BL$183,COLUMN('2024_PAPI_Indicators'!W160),0)</f>
        <v>225</v>
      </c>
      <c r="Z161" s="39">
        <f>VLOOKUP($A161,'2024_PAPI_Indicators'!$A$2:$BL$183,COLUMN('2024_PAPI_Indicators'!X160),0)</f>
        <v>227</v>
      </c>
      <c r="AA161" s="39">
        <f>VLOOKUP($A161,'2024_PAPI_Indicators'!$A$2:$BL$183,COLUMN('2024_PAPI_Indicators'!Y160),0)</f>
        <v>231</v>
      </c>
      <c r="AB161" s="39">
        <f>VLOOKUP($A161,'2024_PAPI_Indicators'!$A$2:$BL$183,COLUMN('2024_PAPI_Indicators'!Z160),0)</f>
        <v>218</v>
      </c>
      <c r="AC161" s="39">
        <f>VLOOKUP($A161,'2024_PAPI_Indicators'!$A$2:$BL$183,COLUMN('2024_PAPI_Indicators'!AA160),0)</f>
        <v>459</v>
      </c>
      <c r="AD161" s="39">
        <f>VLOOKUP($A161,'2024_PAPI_Indicators'!$A$2:$BL$183,COLUMN('2024_PAPI_Indicators'!AB160),0)</f>
        <v>432</v>
      </c>
      <c r="AE161" s="39">
        <f>VLOOKUP($A161,'2024_PAPI_Indicators'!$A$2:$BL$183,COLUMN('2024_PAPI_Indicators'!AC160),0)</f>
        <v>225</v>
      </c>
      <c r="AF161" s="39">
        <f>VLOOKUP($A161,'2024_PAPI_Indicators'!$A$2:$BL$183,COLUMN('2024_PAPI_Indicators'!AD160),0)</f>
        <v>214</v>
      </c>
      <c r="AG161" s="39">
        <f>VLOOKUP($A161,'2024_PAPI_Indicators'!$A$2:$BL$183,COLUMN('2024_PAPI_Indicators'!AE160),0)</f>
        <v>222</v>
      </c>
      <c r="AH161" s="39">
        <f>VLOOKUP($A161,'2024_PAPI_Indicators'!$A$2:$BL$183,COLUMN('2024_PAPI_Indicators'!AF160),0)</f>
        <v>228</v>
      </c>
      <c r="AI161" s="39">
        <f>VLOOKUP($A161,'2024_PAPI_Indicators'!$A$2:$BL$183,COLUMN('2024_PAPI_Indicators'!AG160),0)</f>
        <v>308</v>
      </c>
      <c r="AJ161" s="39">
        <f>VLOOKUP($A161,'2024_PAPI_Indicators'!$A$2:$BL$183,COLUMN('2024_PAPI_Indicators'!AH160),0)</f>
        <v>213</v>
      </c>
      <c r="AK161" s="39">
        <f>VLOOKUP($A161,'2024_PAPI_Indicators'!$A$2:$BL$183,COLUMN('2024_PAPI_Indicators'!AI160),0)</f>
        <v>223</v>
      </c>
      <c r="AL161" s="39">
        <f>VLOOKUP($A161,'2024_PAPI_Indicators'!$A$2:$BL$183,COLUMN('2024_PAPI_Indicators'!AJ160),0)</f>
        <v>226</v>
      </c>
      <c r="AM161" s="39">
        <f>VLOOKUP($A161,'2024_PAPI_Indicators'!$A$2:$BL$183,COLUMN('2024_PAPI_Indicators'!AK160),0)</f>
        <v>215</v>
      </c>
      <c r="AN161" s="39">
        <f>VLOOKUP($A161,'2024_PAPI_Indicators'!$A$2:$BL$183,COLUMN('2024_PAPI_Indicators'!AL160),0)</f>
        <v>227</v>
      </c>
      <c r="AO161" s="39">
        <f>VLOOKUP($A161,'2024_PAPI_Indicators'!$A$2:$BL$183,COLUMN('2024_PAPI_Indicators'!AM160),0)</f>
        <v>213</v>
      </c>
      <c r="AP161" s="39">
        <f>VLOOKUP($A161,'2024_PAPI_Indicators'!$A$2:$BL$183,COLUMN('2024_PAPI_Indicators'!AN160),0)</f>
        <v>209</v>
      </c>
      <c r="AQ161" s="39">
        <f>VLOOKUP($A161,'2024_PAPI_Indicators'!$A$2:$BL$183,COLUMN('2024_PAPI_Indicators'!AO160),0)</f>
        <v>219</v>
      </c>
      <c r="AR161" s="39">
        <f>VLOOKUP($A161,'2024_PAPI_Indicators'!$A$2:$BL$183,COLUMN('2024_PAPI_Indicators'!AP160),0)</f>
        <v>222</v>
      </c>
      <c r="AS161" s="39">
        <f>VLOOKUP($A161,'2024_PAPI_Indicators'!$A$2:$BL$183,COLUMN('2024_PAPI_Indicators'!AQ160),0)</f>
        <v>225</v>
      </c>
      <c r="AT161" s="39">
        <f>VLOOKUP($A161,'2024_PAPI_Indicators'!$A$2:$BL$183,COLUMN('2024_PAPI_Indicators'!AR160),0)</f>
        <v>314</v>
      </c>
      <c r="AU161" s="39">
        <f>VLOOKUP($A161,'2024_PAPI_Indicators'!$A$2:$BL$183,COLUMN('2024_PAPI_Indicators'!AS160),0)</f>
        <v>229</v>
      </c>
      <c r="AV161" s="39">
        <f>VLOOKUP($A161,'2024_PAPI_Indicators'!$A$2:$BL$183,COLUMN('2024_PAPI_Indicators'!AT160),0)</f>
        <v>219</v>
      </c>
      <c r="AW161" s="39">
        <f>VLOOKUP($A161,'2024_PAPI_Indicators'!$A$2:$BL$183,COLUMN('2024_PAPI_Indicators'!AU160),0)</f>
        <v>223</v>
      </c>
      <c r="AX161" s="39">
        <f>VLOOKUP($A161,'2024_PAPI_Indicators'!$A$2:$BL$183,COLUMN('2024_PAPI_Indicators'!AV160),0)</f>
        <v>316</v>
      </c>
      <c r="AY161" s="39">
        <f>VLOOKUP($A161,'2024_PAPI_Indicators'!$A$2:$BL$183,COLUMN('2024_PAPI_Indicators'!AW160),0)</f>
        <v>599</v>
      </c>
      <c r="AZ161" s="39">
        <f>VLOOKUP($A161,'2024_PAPI_Indicators'!$A$2:$BL$183,COLUMN('2024_PAPI_Indicators'!AX160),0)</f>
        <v>302</v>
      </c>
      <c r="BA161" s="39">
        <f>VLOOKUP($A161,'2024_PAPI_Indicators'!$A$2:$BL$183,COLUMN('2024_PAPI_Indicators'!AY160),0)</f>
        <v>1040</v>
      </c>
      <c r="BB161" s="39">
        <f>VLOOKUP($A161,'2024_PAPI_Indicators'!$A$2:$BL$183,COLUMN('2024_PAPI_Indicators'!AZ160),0)</f>
        <v>345</v>
      </c>
      <c r="BC161" s="40" t="str">
        <f>VLOOKUP($A161,'2024_PAPI_Indicators'!$A$2:$BL$183,COLUMN('2024_PAPI_Indicators'!BA160),0)</f>
        <v/>
      </c>
      <c r="BD161" s="39">
        <f>VLOOKUP($A161,'2024_PAPI_Indicators'!$A$2:$BL$183,COLUMN('2024_PAPI_Indicators'!BB160),0)</f>
        <v>221</v>
      </c>
      <c r="BE161" s="39">
        <f>VLOOKUP($A161,'2024_PAPI_Indicators'!$A$2:$BL$183,COLUMN('2024_PAPI_Indicators'!BC160),0)</f>
        <v>224</v>
      </c>
      <c r="BF161" s="39">
        <f>VLOOKUP($A161,'2024_PAPI_Indicators'!$A$2:$BL$183,COLUMN('2024_PAPI_Indicators'!BD160),0)</f>
        <v>230</v>
      </c>
      <c r="BG161" s="39">
        <f>VLOOKUP($A161,'2024_PAPI_Indicators'!$A$2:$BL$183,COLUMN('2024_PAPI_Indicators'!BE160),0)</f>
        <v>228</v>
      </c>
      <c r="BH161" s="39">
        <f>VLOOKUP($A161,'2024_PAPI_Indicators'!$A$2:$BL$183,COLUMN('2024_PAPI_Indicators'!BF160),0)</f>
        <v>453</v>
      </c>
      <c r="BI161" s="39">
        <f>VLOOKUP($A161,'2024_PAPI_Indicators'!$A$2:$BL$183,COLUMN('2024_PAPI_Indicators'!BG160),0)</f>
        <v>213</v>
      </c>
      <c r="BJ161" s="39">
        <f>VLOOKUP($A161,'2024_PAPI_Indicators'!$A$2:$BL$183,COLUMN('2024_PAPI_Indicators'!BH160),0)</f>
        <v>314</v>
      </c>
      <c r="BK161" s="39">
        <f>VLOOKUP($A161,'2024_PAPI_Indicators'!$A$2:$BL$183,COLUMN('2024_PAPI_Indicators'!BI160),0)</f>
        <v>219</v>
      </c>
      <c r="BL161" s="39">
        <f>VLOOKUP($A161,'2024_PAPI_Indicators'!$A$2:$BL$183,COLUMN('2024_PAPI_Indicators'!BJ160),0)</f>
        <v>216</v>
      </c>
      <c r="BM161" s="39">
        <f>VLOOKUP($A161,'2024_PAPI_Indicators'!$A$2:$BL$183,COLUMN('2024_PAPI_Indicators'!BK160),0)</f>
        <v>226</v>
      </c>
      <c r="BN161" s="39">
        <f>VLOOKUP($A161,'2024_PAPI_Indicators'!$A$2:$BL$183,COLUMN('2024_PAPI_Indicators'!BL160),0)</f>
        <v>229</v>
      </c>
      <c r="BO161" s="41"/>
      <c r="BP161" s="41"/>
      <c r="BQ161" s="41"/>
      <c r="BR161" s="41"/>
      <c r="BS161" s="41"/>
    </row>
    <row r="162" ht="13.5" customHeight="1">
      <c r="A162" s="34" t="s">
        <v>397</v>
      </c>
      <c r="B162" s="34" t="s">
        <v>398</v>
      </c>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2"/>
      <c r="AQ162" s="42"/>
      <c r="AR162" s="42"/>
      <c r="AS162" s="42"/>
      <c r="AT162" s="42"/>
      <c r="AU162" s="42"/>
      <c r="AV162" s="42"/>
      <c r="AW162" s="42"/>
      <c r="AX162" s="42"/>
      <c r="AY162" s="42"/>
      <c r="AZ162" s="42"/>
      <c r="BA162" s="42"/>
      <c r="BB162" s="42"/>
      <c r="BC162" s="42"/>
      <c r="BD162" s="42"/>
      <c r="BE162" s="42"/>
      <c r="BF162" s="42"/>
      <c r="BG162" s="42"/>
      <c r="BH162" s="42"/>
      <c r="BI162" s="42"/>
      <c r="BJ162" s="42"/>
      <c r="BK162" s="42"/>
      <c r="BL162" s="42"/>
      <c r="BM162" s="42"/>
      <c r="BN162" s="42"/>
      <c r="BO162" s="11"/>
      <c r="BP162" s="11"/>
      <c r="BQ162" s="11"/>
      <c r="BR162" s="11"/>
      <c r="BS162" s="11"/>
    </row>
    <row r="163" ht="13.5" customHeight="1">
      <c r="A163" s="34" t="s">
        <v>399</v>
      </c>
      <c r="B163" s="34" t="s">
        <v>400</v>
      </c>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c r="AB163" s="42"/>
      <c r="AC163" s="42"/>
      <c r="AD163" s="42"/>
      <c r="AE163" s="42"/>
      <c r="AF163" s="42"/>
      <c r="AG163" s="42"/>
      <c r="AH163" s="42"/>
      <c r="AI163" s="42"/>
      <c r="AJ163" s="42"/>
      <c r="AK163" s="42"/>
      <c r="AL163" s="42"/>
      <c r="AM163" s="42"/>
      <c r="AN163" s="42"/>
      <c r="AO163" s="42"/>
      <c r="AP163" s="42"/>
      <c r="AQ163" s="42"/>
      <c r="AR163" s="42"/>
      <c r="AS163" s="42"/>
      <c r="AT163" s="42"/>
      <c r="AU163" s="42"/>
      <c r="AV163" s="42"/>
      <c r="AW163" s="42"/>
      <c r="AX163" s="42"/>
      <c r="AY163" s="42"/>
      <c r="AZ163" s="42"/>
      <c r="BA163" s="42"/>
      <c r="BB163" s="42"/>
      <c r="BC163" s="42"/>
      <c r="BD163" s="42"/>
      <c r="BE163" s="42"/>
      <c r="BF163" s="42"/>
      <c r="BG163" s="42"/>
      <c r="BH163" s="42"/>
      <c r="BI163" s="42"/>
      <c r="BJ163" s="42"/>
      <c r="BK163" s="42"/>
      <c r="BL163" s="42"/>
      <c r="BM163" s="42"/>
      <c r="BN163" s="42"/>
      <c r="BO163" s="11"/>
      <c r="BP163" s="11"/>
      <c r="BQ163" s="11"/>
      <c r="BR163" s="11"/>
      <c r="BS163" s="11"/>
    </row>
    <row r="164" ht="13.5" customHeight="1">
      <c r="A164" s="11"/>
      <c r="B164" s="11"/>
      <c r="C164" s="43"/>
      <c r="D164" s="43"/>
      <c r="E164" s="43"/>
      <c r="F164" s="43"/>
      <c r="G164" s="43"/>
      <c r="H164" s="43"/>
      <c r="I164" s="43"/>
      <c r="J164" s="43"/>
      <c r="K164" s="43"/>
      <c r="L164" s="43"/>
      <c r="M164" s="43"/>
      <c r="N164" s="43"/>
      <c r="O164" s="43"/>
      <c r="P164" s="43"/>
      <c r="Q164" s="44"/>
      <c r="R164" s="44"/>
      <c r="S164" s="43"/>
      <c r="T164" s="43"/>
      <c r="U164" s="44"/>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4"/>
      <c r="AY164" s="43"/>
      <c r="AZ164" s="43"/>
      <c r="BA164" s="43"/>
      <c r="BB164" s="43"/>
      <c r="BC164" s="43"/>
      <c r="BD164" s="43"/>
      <c r="BE164" s="43"/>
      <c r="BF164" s="43"/>
      <c r="BG164" s="43"/>
      <c r="BH164" s="43"/>
      <c r="BI164" s="43"/>
      <c r="BJ164" s="43"/>
      <c r="BK164" s="43"/>
      <c r="BL164" s="43"/>
      <c r="BM164" s="43"/>
      <c r="BN164" s="43"/>
      <c r="BO164" s="11"/>
      <c r="BP164" s="11"/>
      <c r="BQ164" s="11"/>
      <c r="BR164" s="11"/>
      <c r="BS164" s="11"/>
    </row>
    <row r="165" ht="13.5" customHeight="1">
      <c r="A165" s="11" t="s">
        <v>401</v>
      </c>
      <c r="B165" s="11"/>
      <c r="C165" s="43"/>
      <c r="D165" s="43"/>
      <c r="E165" s="43"/>
      <c r="F165" s="43"/>
      <c r="G165" s="43"/>
      <c r="H165" s="43"/>
      <c r="I165" s="43"/>
      <c r="J165" s="43"/>
      <c r="K165" s="43"/>
      <c r="L165" s="43"/>
      <c r="M165" s="43"/>
      <c r="N165" s="43"/>
      <c r="O165" s="43"/>
      <c r="P165" s="43"/>
      <c r="Q165" s="44"/>
      <c r="R165" s="44"/>
      <c r="S165" s="43"/>
      <c r="T165" s="43"/>
      <c r="U165" s="44"/>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4"/>
      <c r="AY165" s="43"/>
      <c r="AZ165" s="43"/>
      <c r="BA165" s="43"/>
      <c r="BB165" s="43"/>
      <c r="BC165" s="43"/>
      <c r="BD165" s="43"/>
      <c r="BE165" s="43"/>
      <c r="BF165" s="43"/>
      <c r="BG165" s="43"/>
      <c r="BH165" s="43"/>
      <c r="BI165" s="43"/>
      <c r="BJ165" s="43"/>
      <c r="BK165" s="43"/>
      <c r="BL165" s="43"/>
      <c r="BM165" s="43"/>
      <c r="BN165" s="43"/>
      <c r="BO165" s="11"/>
      <c r="BP165" s="11"/>
      <c r="BQ165" s="11"/>
      <c r="BR165" s="11"/>
      <c r="BS165" s="11"/>
    </row>
    <row r="166" ht="13.5" customHeight="1">
      <c r="A166" s="11"/>
      <c r="B166" s="11"/>
      <c r="C166" s="43"/>
      <c r="D166" s="43"/>
      <c r="E166" s="43"/>
      <c r="F166" s="43"/>
      <c r="G166" s="43"/>
      <c r="H166" s="43"/>
      <c r="I166" s="43"/>
      <c r="J166" s="43"/>
      <c r="K166" s="43"/>
      <c r="L166" s="43"/>
      <c r="M166" s="43"/>
      <c r="N166" s="43"/>
      <c r="O166" s="43"/>
      <c r="P166" s="43"/>
      <c r="Q166" s="44"/>
      <c r="R166" s="44"/>
      <c r="S166" s="43"/>
      <c r="T166" s="43"/>
      <c r="U166" s="44"/>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4"/>
      <c r="AY166" s="43"/>
      <c r="AZ166" s="43"/>
      <c r="BA166" s="43"/>
      <c r="BB166" s="43"/>
      <c r="BC166" s="43"/>
      <c r="BD166" s="43"/>
      <c r="BE166" s="43"/>
      <c r="BF166" s="43"/>
      <c r="BG166" s="43"/>
      <c r="BH166" s="43"/>
      <c r="BI166" s="43"/>
      <c r="BJ166" s="43"/>
      <c r="BK166" s="43"/>
      <c r="BL166" s="43"/>
      <c r="BM166" s="43"/>
      <c r="BN166" s="43"/>
      <c r="BO166" s="11"/>
      <c r="BP166" s="11"/>
      <c r="BQ166" s="11"/>
      <c r="BR166" s="11"/>
      <c r="BS166" s="11"/>
    </row>
    <row r="167" ht="13.5" customHeight="1">
      <c r="A167" s="11"/>
      <c r="B167" s="11"/>
      <c r="C167" s="43"/>
      <c r="D167" s="43"/>
      <c r="E167" s="43"/>
      <c r="F167" s="43"/>
      <c r="G167" s="43"/>
      <c r="H167" s="43"/>
      <c r="I167" s="43"/>
      <c r="J167" s="43"/>
      <c r="K167" s="43"/>
      <c r="L167" s="43"/>
      <c r="M167" s="43"/>
      <c r="N167" s="43"/>
      <c r="O167" s="43"/>
      <c r="P167" s="43"/>
      <c r="Q167" s="44"/>
      <c r="R167" s="44"/>
      <c r="S167" s="43"/>
      <c r="T167" s="43"/>
      <c r="U167" s="44"/>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4"/>
      <c r="AY167" s="43"/>
      <c r="AZ167" s="43"/>
      <c r="BA167" s="43"/>
      <c r="BB167" s="43"/>
      <c r="BC167" s="43"/>
      <c r="BD167" s="43"/>
      <c r="BE167" s="43"/>
      <c r="BF167" s="43"/>
      <c r="BG167" s="43"/>
      <c r="BH167" s="43"/>
      <c r="BI167" s="43"/>
      <c r="BJ167" s="43"/>
      <c r="BK167" s="43"/>
      <c r="BL167" s="43"/>
      <c r="BM167" s="43"/>
      <c r="BN167" s="43"/>
      <c r="BO167" s="11"/>
      <c r="BP167" s="11"/>
      <c r="BQ167" s="11"/>
      <c r="BR167" s="11"/>
      <c r="BS167" s="11"/>
    </row>
    <row r="168" ht="13.5" customHeight="1">
      <c r="A168" s="11"/>
      <c r="B168" s="11"/>
      <c r="C168" s="43"/>
      <c r="D168" s="43"/>
      <c r="E168" s="43"/>
      <c r="F168" s="43"/>
      <c r="G168" s="43"/>
      <c r="H168" s="43"/>
      <c r="I168" s="43"/>
      <c r="J168" s="43"/>
      <c r="K168" s="43"/>
      <c r="L168" s="43"/>
      <c r="M168" s="43"/>
      <c r="N168" s="43"/>
      <c r="O168" s="43"/>
      <c r="P168" s="43"/>
      <c r="Q168" s="44"/>
      <c r="R168" s="44"/>
      <c r="S168" s="43"/>
      <c r="T168" s="43"/>
      <c r="U168" s="44"/>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4"/>
      <c r="AY168" s="43"/>
      <c r="AZ168" s="43"/>
      <c r="BA168" s="43"/>
      <c r="BB168" s="43"/>
      <c r="BC168" s="43"/>
      <c r="BD168" s="43"/>
      <c r="BE168" s="43"/>
      <c r="BF168" s="43"/>
      <c r="BG168" s="43"/>
      <c r="BH168" s="43"/>
      <c r="BI168" s="43"/>
      <c r="BJ168" s="43"/>
      <c r="BK168" s="43"/>
      <c r="BL168" s="43"/>
      <c r="BM168" s="43"/>
      <c r="BN168" s="43"/>
      <c r="BO168" s="11"/>
      <c r="BP168" s="11"/>
      <c r="BQ168" s="11"/>
      <c r="BR168" s="11"/>
      <c r="BS168" s="11"/>
    </row>
    <row r="169" ht="13.5" customHeight="1">
      <c r="A169" s="11"/>
      <c r="B169" s="11"/>
      <c r="C169" s="43"/>
      <c r="D169" s="43"/>
      <c r="E169" s="43"/>
      <c r="F169" s="43"/>
      <c r="G169" s="43"/>
      <c r="H169" s="43"/>
      <c r="I169" s="43"/>
      <c r="J169" s="43"/>
      <c r="K169" s="43"/>
      <c r="L169" s="43"/>
      <c r="M169" s="43"/>
      <c r="N169" s="43"/>
      <c r="O169" s="43"/>
      <c r="P169" s="43"/>
      <c r="Q169" s="44"/>
      <c r="R169" s="44"/>
      <c r="S169" s="43"/>
      <c r="T169" s="43"/>
      <c r="U169" s="44"/>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4"/>
      <c r="AY169" s="43"/>
      <c r="AZ169" s="43"/>
      <c r="BA169" s="43"/>
      <c r="BB169" s="43"/>
      <c r="BC169" s="43"/>
      <c r="BD169" s="43"/>
      <c r="BE169" s="43"/>
      <c r="BF169" s="43"/>
      <c r="BG169" s="43"/>
      <c r="BH169" s="43"/>
      <c r="BI169" s="43"/>
      <c r="BJ169" s="43"/>
      <c r="BK169" s="43"/>
      <c r="BL169" s="43"/>
      <c r="BM169" s="43"/>
      <c r="BN169" s="43"/>
      <c r="BO169" s="11"/>
      <c r="BP169" s="11"/>
      <c r="BQ169" s="11"/>
      <c r="BR169" s="11"/>
      <c r="BS169" s="11"/>
    </row>
    <row r="170" ht="13.5" customHeight="1">
      <c r="A170" s="11"/>
      <c r="B170" s="11"/>
      <c r="C170" s="43"/>
      <c r="D170" s="43"/>
      <c r="E170" s="43"/>
      <c r="F170" s="43"/>
      <c r="G170" s="43"/>
      <c r="H170" s="43"/>
      <c r="I170" s="43"/>
      <c r="J170" s="43"/>
      <c r="K170" s="43"/>
      <c r="L170" s="43"/>
      <c r="M170" s="43"/>
      <c r="N170" s="43"/>
      <c r="O170" s="43"/>
      <c r="P170" s="43"/>
      <c r="Q170" s="44"/>
      <c r="R170" s="44"/>
      <c r="S170" s="43"/>
      <c r="T170" s="43"/>
      <c r="U170" s="44"/>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4"/>
      <c r="AY170" s="43"/>
      <c r="AZ170" s="43"/>
      <c r="BA170" s="43"/>
      <c r="BB170" s="43"/>
      <c r="BC170" s="43"/>
      <c r="BD170" s="43"/>
      <c r="BE170" s="43"/>
      <c r="BF170" s="43"/>
      <c r="BG170" s="43"/>
      <c r="BH170" s="43"/>
      <c r="BI170" s="43"/>
      <c r="BJ170" s="43"/>
      <c r="BK170" s="43"/>
      <c r="BL170" s="43"/>
      <c r="BM170" s="43"/>
      <c r="BN170" s="43"/>
      <c r="BO170" s="11"/>
      <c r="BP170" s="11"/>
      <c r="BQ170" s="11"/>
      <c r="BR170" s="11"/>
      <c r="BS170" s="11"/>
    </row>
    <row r="171" ht="13.5" customHeight="1">
      <c r="A171" s="11"/>
      <c r="B171" s="11"/>
      <c r="C171" s="43"/>
      <c r="D171" s="43"/>
      <c r="E171" s="43"/>
      <c r="F171" s="43"/>
      <c r="G171" s="43"/>
      <c r="H171" s="43"/>
      <c r="I171" s="43"/>
      <c r="J171" s="43"/>
      <c r="K171" s="43"/>
      <c r="L171" s="43"/>
      <c r="M171" s="43"/>
      <c r="N171" s="43"/>
      <c r="O171" s="43"/>
      <c r="P171" s="43"/>
      <c r="Q171" s="44"/>
      <c r="R171" s="44"/>
      <c r="S171" s="43"/>
      <c r="T171" s="43"/>
      <c r="U171" s="44"/>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4"/>
      <c r="AY171" s="43"/>
      <c r="AZ171" s="43"/>
      <c r="BA171" s="43"/>
      <c r="BB171" s="43"/>
      <c r="BC171" s="43"/>
      <c r="BD171" s="43"/>
      <c r="BE171" s="43"/>
      <c r="BF171" s="43"/>
      <c r="BG171" s="43"/>
      <c r="BH171" s="43"/>
      <c r="BI171" s="43"/>
      <c r="BJ171" s="43"/>
      <c r="BK171" s="43"/>
      <c r="BL171" s="43"/>
      <c r="BM171" s="43"/>
      <c r="BN171" s="43"/>
      <c r="BO171" s="11"/>
      <c r="BP171" s="11"/>
      <c r="BQ171" s="11"/>
      <c r="BR171" s="11"/>
      <c r="BS171" s="11"/>
    </row>
    <row r="172" ht="13.5" customHeight="1">
      <c r="A172" s="11"/>
      <c r="B172" s="11"/>
      <c r="C172" s="43"/>
      <c r="D172" s="43"/>
      <c r="E172" s="43"/>
      <c r="F172" s="43"/>
      <c r="G172" s="43"/>
      <c r="H172" s="43"/>
      <c r="I172" s="43"/>
      <c r="J172" s="43"/>
      <c r="K172" s="43"/>
      <c r="L172" s="43"/>
      <c r="M172" s="43"/>
      <c r="N172" s="43"/>
      <c r="O172" s="43"/>
      <c r="P172" s="43"/>
      <c r="Q172" s="44"/>
      <c r="R172" s="44"/>
      <c r="S172" s="43"/>
      <c r="T172" s="43"/>
      <c r="U172" s="44"/>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4"/>
      <c r="AY172" s="43"/>
      <c r="AZ172" s="43"/>
      <c r="BA172" s="43"/>
      <c r="BB172" s="43"/>
      <c r="BC172" s="43"/>
      <c r="BD172" s="43"/>
      <c r="BE172" s="43"/>
      <c r="BF172" s="43"/>
      <c r="BG172" s="43"/>
      <c r="BH172" s="43"/>
      <c r="BI172" s="43"/>
      <c r="BJ172" s="43"/>
      <c r="BK172" s="43"/>
      <c r="BL172" s="43"/>
      <c r="BM172" s="43"/>
      <c r="BN172" s="43"/>
      <c r="BO172" s="11"/>
      <c r="BP172" s="11"/>
      <c r="BQ172" s="11"/>
      <c r="BR172" s="11"/>
      <c r="BS172" s="11"/>
    </row>
    <row r="173" ht="13.5" customHeight="1">
      <c r="A173" s="11"/>
      <c r="B173" s="11"/>
      <c r="C173" s="43"/>
      <c r="D173" s="43"/>
      <c r="E173" s="43"/>
      <c r="F173" s="43"/>
      <c r="G173" s="43"/>
      <c r="H173" s="43"/>
      <c r="I173" s="43"/>
      <c r="J173" s="43"/>
      <c r="K173" s="43"/>
      <c r="L173" s="43"/>
      <c r="M173" s="43"/>
      <c r="N173" s="43"/>
      <c r="O173" s="43"/>
      <c r="P173" s="43"/>
      <c r="Q173" s="44"/>
      <c r="R173" s="44"/>
      <c r="S173" s="43"/>
      <c r="T173" s="43"/>
      <c r="U173" s="44"/>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4"/>
      <c r="AY173" s="43"/>
      <c r="AZ173" s="43"/>
      <c r="BA173" s="43"/>
      <c r="BB173" s="43"/>
      <c r="BC173" s="43"/>
      <c r="BD173" s="43"/>
      <c r="BE173" s="43"/>
      <c r="BF173" s="43"/>
      <c r="BG173" s="43"/>
      <c r="BH173" s="43"/>
      <c r="BI173" s="43"/>
      <c r="BJ173" s="43"/>
      <c r="BK173" s="43"/>
      <c r="BL173" s="43"/>
      <c r="BM173" s="43"/>
      <c r="BN173" s="43"/>
      <c r="BO173" s="11"/>
      <c r="BP173" s="11"/>
      <c r="BQ173" s="11"/>
      <c r="BR173" s="11"/>
      <c r="BS173" s="11"/>
    </row>
    <row r="174" ht="13.5" customHeight="1">
      <c r="A174" s="11"/>
      <c r="B174" s="11"/>
      <c r="C174" s="43"/>
      <c r="D174" s="43"/>
      <c r="E174" s="43"/>
      <c r="F174" s="43"/>
      <c r="G174" s="43"/>
      <c r="H174" s="43"/>
      <c r="I174" s="43"/>
      <c r="J174" s="43"/>
      <c r="K174" s="43"/>
      <c r="L174" s="43"/>
      <c r="M174" s="43"/>
      <c r="N174" s="43"/>
      <c r="O174" s="43"/>
      <c r="P174" s="43"/>
      <c r="Q174" s="44"/>
      <c r="R174" s="44"/>
      <c r="S174" s="43"/>
      <c r="T174" s="43"/>
      <c r="U174" s="44"/>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4"/>
      <c r="AY174" s="43"/>
      <c r="AZ174" s="43"/>
      <c r="BA174" s="43"/>
      <c r="BB174" s="43"/>
      <c r="BC174" s="43"/>
      <c r="BD174" s="43"/>
      <c r="BE174" s="43"/>
      <c r="BF174" s="43"/>
      <c r="BG174" s="43"/>
      <c r="BH174" s="43"/>
      <c r="BI174" s="43"/>
      <c r="BJ174" s="43"/>
      <c r="BK174" s="43"/>
      <c r="BL174" s="43"/>
      <c r="BM174" s="43"/>
      <c r="BN174" s="43"/>
      <c r="BO174" s="11"/>
      <c r="BP174" s="11"/>
      <c r="BQ174" s="11"/>
      <c r="BR174" s="11"/>
      <c r="BS174" s="11"/>
    </row>
    <row r="175" ht="13.5" customHeight="1">
      <c r="A175" s="11"/>
      <c r="B175" s="11"/>
      <c r="C175" s="43"/>
      <c r="D175" s="43"/>
      <c r="E175" s="43"/>
      <c r="F175" s="43"/>
      <c r="G175" s="43"/>
      <c r="H175" s="43"/>
      <c r="I175" s="43"/>
      <c r="J175" s="43"/>
      <c r="K175" s="43"/>
      <c r="L175" s="43"/>
      <c r="M175" s="43"/>
      <c r="N175" s="43"/>
      <c r="O175" s="43"/>
      <c r="P175" s="43"/>
      <c r="Q175" s="44"/>
      <c r="R175" s="44"/>
      <c r="S175" s="43"/>
      <c r="T175" s="43"/>
      <c r="U175" s="44"/>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4"/>
      <c r="AY175" s="43"/>
      <c r="AZ175" s="43"/>
      <c r="BA175" s="43"/>
      <c r="BB175" s="43"/>
      <c r="BC175" s="43"/>
      <c r="BD175" s="43"/>
      <c r="BE175" s="43"/>
      <c r="BF175" s="43"/>
      <c r="BG175" s="43"/>
      <c r="BH175" s="43"/>
      <c r="BI175" s="43"/>
      <c r="BJ175" s="43"/>
      <c r="BK175" s="43"/>
      <c r="BL175" s="43"/>
      <c r="BM175" s="43"/>
      <c r="BN175" s="43"/>
      <c r="BO175" s="11"/>
      <c r="BP175" s="11"/>
      <c r="BQ175" s="11"/>
      <c r="BR175" s="11"/>
      <c r="BS175" s="11"/>
    </row>
    <row r="176" ht="13.5" customHeight="1">
      <c r="A176" s="11"/>
      <c r="B176" s="11"/>
      <c r="C176" s="43"/>
      <c r="D176" s="43"/>
      <c r="E176" s="43"/>
      <c r="F176" s="43"/>
      <c r="G176" s="43"/>
      <c r="H176" s="43"/>
      <c r="I176" s="43"/>
      <c r="J176" s="43"/>
      <c r="K176" s="43"/>
      <c r="L176" s="43"/>
      <c r="M176" s="43"/>
      <c r="N176" s="43"/>
      <c r="O176" s="43"/>
      <c r="P176" s="43"/>
      <c r="Q176" s="44"/>
      <c r="R176" s="44"/>
      <c r="S176" s="43"/>
      <c r="T176" s="43"/>
      <c r="U176" s="44"/>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4"/>
      <c r="AY176" s="43"/>
      <c r="AZ176" s="43"/>
      <c r="BA176" s="43"/>
      <c r="BB176" s="43"/>
      <c r="BC176" s="43"/>
      <c r="BD176" s="43"/>
      <c r="BE176" s="43"/>
      <c r="BF176" s="43"/>
      <c r="BG176" s="43"/>
      <c r="BH176" s="43"/>
      <c r="BI176" s="43"/>
      <c r="BJ176" s="43"/>
      <c r="BK176" s="43"/>
      <c r="BL176" s="43"/>
      <c r="BM176" s="43"/>
      <c r="BN176" s="43"/>
      <c r="BO176" s="11"/>
      <c r="BP176" s="11"/>
      <c r="BQ176" s="11"/>
      <c r="BR176" s="11"/>
      <c r="BS176" s="11"/>
    </row>
    <row r="177" ht="13.5" customHeight="1">
      <c r="A177" s="11"/>
      <c r="B177" s="11"/>
      <c r="C177" s="43"/>
      <c r="D177" s="43"/>
      <c r="E177" s="43"/>
      <c r="F177" s="43"/>
      <c r="G177" s="43"/>
      <c r="H177" s="43"/>
      <c r="I177" s="43"/>
      <c r="J177" s="43"/>
      <c r="K177" s="43"/>
      <c r="L177" s="43"/>
      <c r="M177" s="43"/>
      <c r="N177" s="43"/>
      <c r="O177" s="43"/>
      <c r="P177" s="43"/>
      <c r="Q177" s="44"/>
      <c r="R177" s="44"/>
      <c r="S177" s="43"/>
      <c r="T177" s="43"/>
      <c r="U177" s="44"/>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4"/>
      <c r="AY177" s="43"/>
      <c r="AZ177" s="43"/>
      <c r="BA177" s="43"/>
      <c r="BB177" s="43"/>
      <c r="BC177" s="43"/>
      <c r="BD177" s="43"/>
      <c r="BE177" s="43"/>
      <c r="BF177" s="43"/>
      <c r="BG177" s="43"/>
      <c r="BH177" s="43"/>
      <c r="BI177" s="43"/>
      <c r="BJ177" s="43"/>
      <c r="BK177" s="43"/>
      <c r="BL177" s="43"/>
      <c r="BM177" s="43"/>
      <c r="BN177" s="43"/>
      <c r="BO177" s="11"/>
      <c r="BP177" s="11"/>
      <c r="BQ177" s="11"/>
      <c r="BR177" s="11"/>
      <c r="BS177" s="11"/>
    </row>
    <row r="178" ht="13.5" customHeight="1">
      <c r="A178" s="11"/>
      <c r="B178" s="11"/>
      <c r="C178" s="43"/>
      <c r="D178" s="43"/>
      <c r="E178" s="43"/>
      <c r="F178" s="43"/>
      <c r="G178" s="43"/>
      <c r="H178" s="43"/>
      <c r="I178" s="43"/>
      <c r="J178" s="43"/>
      <c r="K178" s="43"/>
      <c r="L178" s="43"/>
      <c r="M178" s="43"/>
      <c r="N178" s="43"/>
      <c r="O178" s="43"/>
      <c r="P178" s="43"/>
      <c r="Q178" s="44"/>
      <c r="R178" s="44"/>
      <c r="S178" s="43"/>
      <c r="T178" s="43"/>
      <c r="U178" s="44"/>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4"/>
      <c r="AY178" s="43"/>
      <c r="AZ178" s="43"/>
      <c r="BA178" s="43"/>
      <c r="BB178" s="43"/>
      <c r="BC178" s="43"/>
      <c r="BD178" s="43"/>
      <c r="BE178" s="43"/>
      <c r="BF178" s="43"/>
      <c r="BG178" s="43"/>
      <c r="BH178" s="43"/>
      <c r="BI178" s="43"/>
      <c r="BJ178" s="43"/>
      <c r="BK178" s="43"/>
      <c r="BL178" s="43"/>
      <c r="BM178" s="43"/>
      <c r="BN178" s="43"/>
      <c r="BO178" s="11"/>
      <c r="BP178" s="11"/>
      <c r="BQ178" s="11"/>
      <c r="BR178" s="11"/>
      <c r="BS178" s="11"/>
    </row>
    <row r="179" ht="13.5" customHeight="1">
      <c r="A179" s="11"/>
      <c r="B179" s="11"/>
      <c r="C179" s="43"/>
      <c r="D179" s="43"/>
      <c r="E179" s="43"/>
      <c r="F179" s="43"/>
      <c r="G179" s="43"/>
      <c r="H179" s="43"/>
      <c r="I179" s="43"/>
      <c r="J179" s="43"/>
      <c r="K179" s="43"/>
      <c r="L179" s="43"/>
      <c r="M179" s="43"/>
      <c r="N179" s="43"/>
      <c r="O179" s="43"/>
      <c r="P179" s="43"/>
      <c r="Q179" s="44"/>
      <c r="R179" s="44"/>
      <c r="S179" s="43"/>
      <c r="T179" s="43"/>
      <c r="U179" s="44"/>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4"/>
      <c r="AY179" s="43"/>
      <c r="AZ179" s="43"/>
      <c r="BA179" s="43"/>
      <c r="BB179" s="43"/>
      <c r="BC179" s="43"/>
      <c r="BD179" s="43"/>
      <c r="BE179" s="43"/>
      <c r="BF179" s="43"/>
      <c r="BG179" s="43"/>
      <c r="BH179" s="43"/>
      <c r="BI179" s="43"/>
      <c r="BJ179" s="43"/>
      <c r="BK179" s="43"/>
      <c r="BL179" s="43"/>
      <c r="BM179" s="43"/>
      <c r="BN179" s="43"/>
      <c r="BO179" s="11"/>
      <c r="BP179" s="11"/>
      <c r="BQ179" s="11"/>
      <c r="BR179" s="11"/>
      <c r="BS179" s="11"/>
    </row>
    <row r="180" ht="13.5" customHeight="1">
      <c r="A180" s="11"/>
      <c r="B180" s="11"/>
      <c r="C180" s="43"/>
      <c r="D180" s="43"/>
      <c r="E180" s="43"/>
      <c r="F180" s="43"/>
      <c r="G180" s="43"/>
      <c r="H180" s="43"/>
      <c r="I180" s="43"/>
      <c r="J180" s="43"/>
      <c r="K180" s="43"/>
      <c r="L180" s="43"/>
      <c r="M180" s="43"/>
      <c r="N180" s="43"/>
      <c r="O180" s="43"/>
      <c r="P180" s="43"/>
      <c r="Q180" s="44"/>
      <c r="R180" s="44"/>
      <c r="S180" s="43"/>
      <c r="T180" s="43"/>
      <c r="U180" s="44"/>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4"/>
      <c r="AY180" s="43"/>
      <c r="AZ180" s="43"/>
      <c r="BA180" s="43"/>
      <c r="BB180" s="43"/>
      <c r="BC180" s="43"/>
      <c r="BD180" s="43"/>
      <c r="BE180" s="43"/>
      <c r="BF180" s="43"/>
      <c r="BG180" s="43"/>
      <c r="BH180" s="43"/>
      <c r="BI180" s="43"/>
      <c r="BJ180" s="43"/>
      <c r="BK180" s="43"/>
      <c r="BL180" s="43"/>
      <c r="BM180" s="43"/>
      <c r="BN180" s="43"/>
      <c r="BO180" s="11"/>
      <c r="BP180" s="11"/>
      <c r="BQ180" s="11"/>
      <c r="BR180" s="11"/>
      <c r="BS180" s="11"/>
    </row>
    <row r="181" ht="13.5" customHeight="1">
      <c r="A181" s="11"/>
      <c r="B181" s="11"/>
      <c r="C181" s="43"/>
      <c r="D181" s="43"/>
      <c r="E181" s="43"/>
      <c r="F181" s="43"/>
      <c r="G181" s="43"/>
      <c r="H181" s="43"/>
      <c r="I181" s="43"/>
      <c r="J181" s="43"/>
      <c r="K181" s="43"/>
      <c r="L181" s="43"/>
      <c r="M181" s="43"/>
      <c r="N181" s="43"/>
      <c r="O181" s="43"/>
      <c r="P181" s="43"/>
      <c r="Q181" s="44"/>
      <c r="R181" s="44"/>
      <c r="S181" s="43"/>
      <c r="T181" s="43"/>
      <c r="U181" s="44"/>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4"/>
      <c r="AY181" s="43"/>
      <c r="AZ181" s="43"/>
      <c r="BA181" s="43"/>
      <c r="BB181" s="43"/>
      <c r="BC181" s="43"/>
      <c r="BD181" s="43"/>
      <c r="BE181" s="43"/>
      <c r="BF181" s="43"/>
      <c r="BG181" s="43"/>
      <c r="BH181" s="43"/>
      <c r="BI181" s="43"/>
      <c r="BJ181" s="43"/>
      <c r="BK181" s="43"/>
      <c r="BL181" s="43"/>
      <c r="BM181" s="43"/>
      <c r="BN181" s="43"/>
      <c r="BO181" s="11"/>
      <c r="BP181" s="11"/>
      <c r="BQ181" s="11"/>
      <c r="BR181" s="11"/>
      <c r="BS181" s="11"/>
    </row>
    <row r="182" ht="13.5" customHeight="1">
      <c r="A182" s="11"/>
      <c r="B182" s="11"/>
      <c r="C182" s="43"/>
      <c r="D182" s="43"/>
      <c r="E182" s="43"/>
      <c r="F182" s="43"/>
      <c r="G182" s="43"/>
      <c r="H182" s="43"/>
      <c r="I182" s="43"/>
      <c r="J182" s="43"/>
      <c r="K182" s="43"/>
      <c r="L182" s="43"/>
      <c r="M182" s="43"/>
      <c r="N182" s="43"/>
      <c r="O182" s="43"/>
      <c r="P182" s="43"/>
      <c r="Q182" s="44"/>
      <c r="R182" s="44"/>
      <c r="S182" s="43"/>
      <c r="T182" s="43"/>
      <c r="U182" s="44"/>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4"/>
      <c r="AY182" s="43"/>
      <c r="AZ182" s="43"/>
      <c r="BA182" s="43"/>
      <c r="BB182" s="43"/>
      <c r="BC182" s="43"/>
      <c r="BD182" s="43"/>
      <c r="BE182" s="43"/>
      <c r="BF182" s="43"/>
      <c r="BG182" s="43"/>
      <c r="BH182" s="43"/>
      <c r="BI182" s="43"/>
      <c r="BJ182" s="43"/>
      <c r="BK182" s="43"/>
      <c r="BL182" s="43"/>
      <c r="BM182" s="43"/>
      <c r="BN182" s="43"/>
      <c r="BO182" s="11"/>
      <c r="BP182" s="11"/>
      <c r="BQ182" s="11"/>
      <c r="BR182" s="11"/>
      <c r="BS182" s="11"/>
    </row>
    <row r="183" ht="13.5" customHeight="1">
      <c r="A183" s="11"/>
      <c r="B183" s="11"/>
      <c r="C183" s="43"/>
      <c r="D183" s="43"/>
      <c r="E183" s="43"/>
      <c r="F183" s="43"/>
      <c r="G183" s="43"/>
      <c r="H183" s="43"/>
      <c r="I183" s="43"/>
      <c r="J183" s="43"/>
      <c r="K183" s="43"/>
      <c r="L183" s="43"/>
      <c r="M183" s="43"/>
      <c r="N183" s="43"/>
      <c r="O183" s="43"/>
      <c r="P183" s="43"/>
      <c r="Q183" s="44"/>
      <c r="R183" s="44"/>
      <c r="S183" s="43"/>
      <c r="T183" s="43"/>
      <c r="U183" s="44"/>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4"/>
      <c r="AY183" s="43"/>
      <c r="AZ183" s="43"/>
      <c r="BA183" s="43"/>
      <c r="BB183" s="43"/>
      <c r="BC183" s="43"/>
      <c r="BD183" s="43"/>
      <c r="BE183" s="43"/>
      <c r="BF183" s="43"/>
      <c r="BG183" s="43"/>
      <c r="BH183" s="43"/>
      <c r="BI183" s="43"/>
      <c r="BJ183" s="43"/>
      <c r="BK183" s="43"/>
      <c r="BL183" s="43"/>
      <c r="BM183" s="43"/>
      <c r="BN183" s="43"/>
      <c r="BO183" s="11"/>
      <c r="BP183" s="11"/>
      <c r="BQ183" s="11"/>
      <c r="BR183" s="11"/>
      <c r="BS183" s="11"/>
    </row>
    <row r="184" ht="13.5" customHeight="1">
      <c r="A184" s="11"/>
      <c r="B184" s="11"/>
      <c r="C184" s="43"/>
      <c r="D184" s="43"/>
      <c r="E184" s="43"/>
      <c r="F184" s="43"/>
      <c r="G184" s="43"/>
      <c r="H184" s="43"/>
      <c r="I184" s="43"/>
      <c r="J184" s="43"/>
      <c r="K184" s="43"/>
      <c r="L184" s="43"/>
      <c r="M184" s="43"/>
      <c r="N184" s="43"/>
      <c r="O184" s="43"/>
      <c r="P184" s="43"/>
      <c r="Q184" s="44"/>
      <c r="R184" s="44"/>
      <c r="S184" s="43"/>
      <c r="T184" s="43"/>
      <c r="U184" s="44"/>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4"/>
      <c r="AY184" s="43"/>
      <c r="AZ184" s="43"/>
      <c r="BA184" s="43"/>
      <c r="BB184" s="43"/>
      <c r="BC184" s="43"/>
      <c r="BD184" s="43"/>
      <c r="BE184" s="43"/>
      <c r="BF184" s="43"/>
      <c r="BG184" s="43"/>
      <c r="BH184" s="43"/>
      <c r="BI184" s="43"/>
      <c r="BJ184" s="43"/>
      <c r="BK184" s="43"/>
      <c r="BL184" s="43"/>
      <c r="BM184" s="43"/>
      <c r="BN184" s="43"/>
      <c r="BO184" s="11"/>
      <c r="BP184" s="11"/>
      <c r="BQ184" s="11"/>
      <c r="BR184" s="11"/>
      <c r="BS184" s="11"/>
    </row>
    <row r="185" ht="13.5" customHeight="1">
      <c r="A185" s="11"/>
      <c r="B185" s="11"/>
      <c r="C185" s="43"/>
      <c r="D185" s="43"/>
      <c r="E185" s="43"/>
      <c r="F185" s="43"/>
      <c r="G185" s="43"/>
      <c r="H185" s="43"/>
      <c r="I185" s="43"/>
      <c r="J185" s="43"/>
      <c r="K185" s="43"/>
      <c r="L185" s="43"/>
      <c r="M185" s="43"/>
      <c r="N185" s="43"/>
      <c r="O185" s="43"/>
      <c r="P185" s="43"/>
      <c r="Q185" s="44"/>
      <c r="R185" s="44"/>
      <c r="S185" s="43"/>
      <c r="T185" s="43"/>
      <c r="U185" s="44"/>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4"/>
      <c r="AY185" s="43"/>
      <c r="AZ185" s="43"/>
      <c r="BA185" s="43"/>
      <c r="BB185" s="43"/>
      <c r="BC185" s="43"/>
      <c r="BD185" s="43"/>
      <c r="BE185" s="43"/>
      <c r="BF185" s="43"/>
      <c r="BG185" s="43"/>
      <c r="BH185" s="43"/>
      <c r="BI185" s="43"/>
      <c r="BJ185" s="43"/>
      <c r="BK185" s="43"/>
      <c r="BL185" s="43"/>
      <c r="BM185" s="43"/>
      <c r="BN185" s="43"/>
      <c r="BO185" s="11"/>
      <c r="BP185" s="11"/>
      <c r="BQ185" s="11"/>
      <c r="BR185" s="11"/>
      <c r="BS185" s="11"/>
    </row>
    <row r="186" ht="13.5" customHeight="1">
      <c r="A186" s="11"/>
      <c r="B186" s="11"/>
      <c r="C186" s="43"/>
      <c r="D186" s="43"/>
      <c r="E186" s="43"/>
      <c r="F186" s="43"/>
      <c r="G186" s="43"/>
      <c r="H186" s="43"/>
      <c r="I186" s="43"/>
      <c r="J186" s="43"/>
      <c r="K186" s="43"/>
      <c r="L186" s="43"/>
      <c r="M186" s="43"/>
      <c r="N186" s="43"/>
      <c r="O186" s="43"/>
      <c r="P186" s="43"/>
      <c r="Q186" s="44"/>
      <c r="R186" s="44"/>
      <c r="S186" s="43"/>
      <c r="T186" s="43"/>
      <c r="U186" s="44"/>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4"/>
      <c r="AY186" s="43"/>
      <c r="AZ186" s="43"/>
      <c r="BA186" s="43"/>
      <c r="BB186" s="43"/>
      <c r="BC186" s="43"/>
      <c r="BD186" s="43"/>
      <c r="BE186" s="43"/>
      <c r="BF186" s="43"/>
      <c r="BG186" s="43"/>
      <c r="BH186" s="43"/>
      <c r="BI186" s="43"/>
      <c r="BJ186" s="43"/>
      <c r="BK186" s="43"/>
      <c r="BL186" s="43"/>
      <c r="BM186" s="43"/>
      <c r="BN186" s="43"/>
      <c r="BO186" s="11"/>
      <c r="BP186" s="11"/>
      <c r="BQ186" s="11"/>
      <c r="BR186" s="11"/>
      <c r="BS186" s="11"/>
    </row>
    <row r="187" ht="13.5" customHeight="1">
      <c r="A187" s="11"/>
      <c r="B187" s="11"/>
      <c r="C187" s="43"/>
      <c r="D187" s="43"/>
      <c r="E187" s="43"/>
      <c r="F187" s="43"/>
      <c r="G187" s="43"/>
      <c r="H187" s="43"/>
      <c r="I187" s="43"/>
      <c r="J187" s="43"/>
      <c r="K187" s="43"/>
      <c r="L187" s="43"/>
      <c r="M187" s="43"/>
      <c r="N187" s="43"/>
      <c r="O187" s="43"/>
      <c r="P187" s="43"/>
      <c r="Q187" s="44"/>
      <c r="R187" s="44"/>
      <c r="S187" s="43"/>
      <c r="T187" s="43"/>
      <c r="U187" s="44"/>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4"/>
      <c r="AY187" s="43"/>
      <c r="AZ187" s="43"/>
      <c r="BA187" s="43"/>
      <c r="BB187" s="43"/>
      <c r="BC187" s="43"/>
      <c r="BD187" s="43"/>
      <c r="BE187" s="43"/>
      <c r="BF187" s="43"/>
      <c r="BG187" s="43"/>
      <c r="BH187" s="43"/>
      <c r="BI187" s="43"/>
      <c r="BJ187" s="43"/>
      <c r="BK187" s="43"/>
      <c r="BL187" s="43"/>
      <c r="BM187" s="43"/>
      <c r="BN187" s="43"/>
      <c r="BO187" s="11"/>
      <c r="BP187" s="11"/>
      <c r="BQ187" s="11"/>
      <c r="BR187" s="11"/>
      <c r="BS187" s="11"/>
    </row>
    <row r="188" ht="13.5" customHeight="1">
      <c r="A188" s="11"/>
      <c r="B188" s="11"/>
      <c r="C188" s="43"/>
      <c r="D188" s="43"/>
      <c r="E188" s="43"/>
      <c r="F188" s="43"/>
      <c r="G188" s="43"/>
      <c r="H188" s="43"/>
      <c r="I188" s="43"/>
      <c r="J188" s="43"/>
      <c r="K188" s="43"/>
      <c r="L188" s="43"/>
      <c r="M188" s="43"/>
      <c r="N188" s="43"/>
      <c r="O188" s="43"/>
      <c r="P188" s="43"/>
      <c r="Q188" s="44"/>
      <c r="R188" s="44"/>
      <c r="S188" s="43"/>
      <c r="T188" s="43"/>
      <c r="U188" s="44"/>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4"/>
      <c r="AY188" s="43"/>
      <c r="AZ188" s="43"/>
      <c r="BA188" s="43"/>
      <c r="BB188" s="43"/>
      <c r="BC188" s="43"/>
      <c r="BD188" s="43"/>
      <c r="BE188" s="43"/>
      <c r="BF188" s="43"/>
      <c r="BG188" s="43"/>
      <c r="BH188" s="43"/>
      <c r="BI188" s="43"/>
      <c r="BJ188" s="43"/>
      <c r="BK188" s="43"/>
      <c r="BL188" s="43"/>
      <c r="BM188" s="43"/>
      <c r="BN188" s="43"/>
      <c r="BO188" s="11"/>
      <c r="BP188" s="11"/>
      <c r="BQ188" s="11"/>
      <c r="BR188" s="11"/>
      <c r="BS188" s="11"/>
    </row>
    <row r="189" ht="13.5" customHeight="1">
      <c r="A189" s="11"/>
      <c r="B189" s="11"/>
      <c r="C189" s="43"/>
      <c r="D189" s="43"/>
      <c r="E189" s="43"/>
      <c r="F189" s="43"/>
      <c r="G189" s="43"/>
      <c r="H189" s="43"/>
      <c r="I189" s="43"/>
      <c r="J189" s="43"/>
      <c r="K189" s="43"/>
      <c r="L189" s="43"/>
      <c r="M189" s="43"/>
      <c r="N189" s="43"/>
      <c r="O189" s="43"/>
      <c r="P189" s="43"/>
      <c r="Q189" s="44"/>
      <c r="R189" s="44"/>
      <c r="S189" s="43"/>
      <c r="T189" s="43"/>
      <c r="U189" s="44"/>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4"/>
      <c r="AY189" s="43"/>
      <c r="AZ189" s="43"/>
      <c r="BA189" s="43"/>
      <c r="BB189" s="43"/>
      <c r="BC189" s="43"/>
      <c r="BD189" s="43"/>
      <c r="BE189" s="43"/>
      <c r="BF189" s="43"/>
      <c r="BG189" s="43"/>
      <c r="BH189" s="43"/>
      <c r="BI189" s="43"/>
      <c r="BJ189" s="43"/>
      <c r="BK189" s="43"/>
      <c r="BL189" s="43"/>
      <c r="BM189" s="43"/>
      <c r="BN189" s="43"/>
      <c r="BO189" s="11"/>
      <c r="BP189" s="11"/>
      <c r="BQ189" s="11"/>
      <c r="BR189" s="11"/>
      <c r="BS189" s="11"/>
    </row>
    <row r="190" ht="13.5" customHeight="1">
      <c r="A190" s="11"/>
      <c r="B190" s="11"/>
      <c r="C190" s="43"/>
      <c r="D190" s="43"/>
      <c r="E190" s="43"/>
      <c r="F190" s="43"/>
      <c r="G190" s="43"/>
      <c r="H190" s="43"/>
      <c r="I190" s="43"/>
      <c r="J190" s="43"/>
      <c r="K190" s="43"/>
      <c r="L190" s="43"/>
      <c r="M190" s="43"/>
      <c r="N190" s="43"/>
      <c r="O190" s="43"/>
      <c r="P190" s="43"/>
      <c r="Q190" s="44"/>
      <c r="R190" s="44"/>
      <c r="S190" s="43"/>
      <c r="T190" s="43"/>
      <c r="U190" s="44"/>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4"/>
      <c r="AY190" s="43"/>
      <c r="AZ190" s="43"/>
      <c r="BA190" s="43"/>
      <c r="BB190" s="43"/>
      <c r="BC190" s="43"/>
      <c r="BD190" s="43"/>
      <c r="BE190" s="43"/>
      <c r="BF190" s="43"/>
      <c r="BG190" s="43"/>
      <c r="BH190" s="43"/>
      <c r="BI190" s="43"/>
      <c r="BJ190" s="43"/>
      <c r="BK190" s="43"/>
      <c r="BL190" s="43"/>
      <c r="BM190" s="43"/>
      <c r="BN190" s="43"/>
      <c r="BO190" s="11"/>
      <c r="BP190" s="11"/>
      <c r="BQ190" s="11"/>
      <c r="BR190" s="11"/>
      <c r="BS190" s="11"/>
    </row>
    <row r="191" ht="13.5" customHeight="1">
      <c r="A191" s="11"/>
      <c r="B191" s="11"/>
      <c r="C191" s="43"/>
      <c r="D191" s="43"/>
      <c r="E191" s="43"/>
      <c r="F191" s="43"/>
      <c r="G191" s="43"/>
      <c r="H191" s="43"/>
      <c r="I191" s="43"/>
      <c r="J191" s="43"/>
      <c r="K191" s="43"/>
      <c r="L191" s="43"/>
      <c r="M191" s="43"/>
      <c r="N191" s="43"/>
      <c r="O191" s="43"/>
      <c r="P191" s="43"/>
      <c r="Q191" s="44"/>
      <c r="R191" s="44"/>
      <c r="S191" s="43"/>
      <c r="T191" s="43"/>
      <c r="U191" s="44"/>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4"/>
      <c r="AY191" s="43"/>
      <c r="AZ191" s="43"/>
      <c r="BA191" s="43"/>
      <c r="BB191" s="43"/>
      <c r="BC191" s="43"/>
      <c r="BD191" s="43"/>
      <c r="BE191" s="43"/>
      <c r="BF191" s="43"/>
      <c r="BG191" s="43"/>
      <c r="BH191" s="43"/>
      <c r="BI191" s="43"/>
      <c r="BJ191" s="43"/>
      <c r="BK191" s="43"/>
      <c r="BL191" s="43"/>
      <c r="BM191" s="43"/>
      <c r="BN191" s="43"/>
      <c r="BO191" s="11"/>
      <c r="BP191" s="11"/>
      <c r="BQ191" s="11"/>
      <c r="BR191" s="11"/>
      <c r="BS191" s="11"/>
    </row>
    <row r="192" ht="13.5" customHeight="1">
      <c r="A192" s="11"/>
      <c r="B192" s="11"/>
      <c r="C192" s="43"/>
      <c r="D192" s="43"/>
      <c r="E192" s="43"/>
      <c r="F192" s="43"/>
      <c r="G192" s="43"/>
      <c r="H192" s="43"/>
      <c r="I192" s="43"/>
      <c r="J192" s="43"/>
      <c r="K192" s="43"/>
      <c r="L192" s="43"/>
      <c r="M192" s="43"/>
      <c r="N192" s="43"/>
      <c r="O192" s="43"/>
      <c r="P192" s="43"/>
      <c r="Q192" s="44"/>
      <c r="R192" s="44"/>
      <c r="S192" s="43"/>
      <c r="T192" s="43"/>
      <c r="U192" s="44"/>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4"/>
      <c r="AY192" s="43"/>
      <c r="AZ192" s="43"/>
      <c r="BA192" s="43"/>
      <c r="BB192" s="43"/>
      <c r="BC192" s="43"/>
      <c r="BD192" s="43"/>
      <c r="BE192" s="43"/>
      <c r="BF192" s="43"/>
      <c r="BG192" s="43"/>
      <c r="BH192" s="43"/>
      <c r="BI192" s="43"/>
      <c r="BJ192" s="43"/>
      <c r="BK192" s="43"/>
      <c r="BL192" s="43"/>
      <c r="BM192" s="43"/>
      <c r="BN192" s="43"/>
      <c r="BO192" s="11"/>
      <c r="BP192" s="11"/>
      <c r="BQ192" s="11"/>
      <c r="BR192" s="11"/>
      <c r="BS192" s="11"/>
    </row>
    <row r="193" ht="13.5" customHeight="1">
      <c r="A193" s="11"/>
      <c r="B193" s="11"/>
      <c r="C193" s="43"/>
      <c r="D193" s="43"/>
      <c r="E193" s="43"/>
      <c r="F193" s="43"/>
      <c r="G193" s="43"/>
      <c r="H193" s="43"/>
      <c r="I193" s="43"/>
      <c r="J193" s="43"/>
      <c r="K193" s="43"/>
      <c r="L193" s="43"/>
      <c r="M193" s="43"/>
      <c r="N193" s="43"/>
      <c r="O193" s="43"/>
      <c r="P193" s="43"/>
      <c r="Q193" s="44"/>
      <c r="R193" s="44"/>
      <c r="S193" s="43"/>
      <c r="T193" s="43"/>
      <c r="U193" s="44"/>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4"/>
      <c r="AY193" s="43"/>
      <c r="AZ193" s="43"/>
      <c r="BA193" s="43"/>
      <c r="BB193" s="43"/>
      <c r="BC193" s="43"/>
      <c r="BD193" s="43"/>
      <c r="BE193" s="43"/>
      <c r="BF193" s="43"/>
      <c r="BG193" s="43"/>
      <c r="BH193" s="43"/>
      <c r="BI193" s="43"/>
      <c r="BJ193" s="43"/>
      <c r="BK193" s="43"/>
      <c r="BL193" s="43"/>
      <c r="BM193" s="43"/>
      <c r="BN193" s="43"/>
      <c r="BO193" s="11"/>
      <c r="BP193" s="11"/>
      <c r="BQ193" s="11"/>
      <c r="BR193" s="11"/>
      <c r="BS193" s="11"/>
    </row>
    <row r="194" ht="13.5" customHeight="1">
      <c r="A194" s="11"/>
      <c r="B194" s="11"/>
      <c r="C194" s="43"/>
      <c r="D194" s="43"/>
      <c r="E194" s="43"/>
      <c r="F194" s="43"/>
      <c r="G194" s="43"/>
      <c r="H194" s="43"/>
      <c r="I194" s="43"/>
      <c r="J194" s="43"/>
      <c r="K194" s="43"/>
      <c r="L194" s="43"/>
      <c r="M194" s="43"/>
      <c r="N194" s="43"/>
      <c r="O194" s="43"/>
      <c r="P194" s="43"/>
      <c r="Q194" s="44"/>
      <c r="R194" s="44"/>
      <c r="S194" s="43"/>
      <c r="T194" s="43"/>
      <c r="U194" s="44"/>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4"/>
      <c r="AY194" s="43"/>
      <c r="AZ194" s="43"/>
      <c r="BA194" s="43"/>
      <c r="BB194" s="43"/>
      <c r="BC194" s="43"/>
      <c r="BD194" s="43"/>
      <c r="BE194" s="43"/>
      <c r="BF194" s="43"/>
      <c r="BG194" s="43"/>
      <c r="BH194" s="43"/>
      <c r="BI194" s="43"/>
      <c r="BJ194" s="43"/>
      <c r="BK194" s="43"/>
      <c r="BL194" s="43"/>
      <c r="BM194" s="43"/>
      <c r="BN194" s="43"/>
      <c r="BO194" s="11"/>
      <c r="BP194" s="11"/>
      <c r="BQ194" s="11"/>
      <c r="BR194" s="11"/>
      <c r="BS194" s="11"/>
    </row>
    <row r="195" ht="13.5" customHeight="1">
      <c r="A195" s="11"/>
      <c r="B195" s="11"/>
      <c r="C195" s="43"/>
      <c r="D195" s="43"/>
      <c r="E195" s="43"/>
      <c r="F195" s="43"/>
      <c r="G195" s="43"/>
      <c r="H195" s="43"/>
      <c r="I195" s="43"/>
      <c r="J195" s="43"/>
      <c r="K195" s="43"/>
      <c r="L195" s="43"/>
      <c r="M195" s="43"/>
      <c r="N195" s="43"/>
      <c r="O195" s="43"/>
      <c r="P195" s="43"/>
      <c r="Q195" s="44"/>
      <c r="R195" s="44"/>
      <c r="S195" s="43"/>
      <c r="T195" s="43"/>
      <c r="U195" s="44"/>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4"/>
      <c r="AY195" s="43"/>
      <c r="AZ195" s="43"/>
      <c r="BA195" s="43"/>
      <c r="BB195" s="43"/>
      <c r="BC195" s="43"/>
      <c r="BD195" s="43"/>
      <c r="BE195" s="43"/>
      <c r="BF195" s="43"/>
      <c r="BG195" s="43"/>
      <c r="BH195" s="43"/>
      <c r="BI195" s="43"/>
      <c r="BJ195" s="43"/>
      <c r="BK195" s="43"/>
      <c r="BL195" s="43"/>
      <c r="BM195" s="43"/>
      <c r="BN195" s="43"/>
      <c r="BO195" s="11"/>
      <c r="BP195" s="11"/>
      <c r="BQ195" s="11"/>
      <c r="BR195" s="11"/>
      <c r="BS195" s="11"/>
    </row>
    <row r="196" ht="13.5" customHeight="1">
      <c r="A196" s="11"/>
      <c r="B196" s="11"/>
      <c r="C196" s="43"/>
      <c r="D196" s="43"/>
      <c r="E196" s="43"/>
      <c r="F196" s="43"/>
      <c r="G196" s="43"/>
      <c r="H196" s="43"/>
      <c r="I196" s="43"/>
      <c r="J196" s="43"/>
      <c r="K196" s="43"/>
      <c r="L196" s="43"/>
      <c r="M196" s="43"/>
      <c r="N196" s="43"/>
      <c r="O196" s="43"/>
      <c r="P196" s="43"/>
      <c r="Q196" s="44"/>
      <c r="R196" s="44"/>
      <c r="S196" s="43"/>
      <c r="T196" s="43"/>
      <c r="U196" s="44"/>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4"/>
      <c r="AY196" s="43"/>
      <c r="AZ196" s="43"/>
      <c r="BA196" s="43"/>
      <c r="BB196" s="43"/>
      <c r="BC196" s="43"/>
      <c r="BD196" s="43"/>
      <c r="BE196" s="43"/>
      <c r="BF196" s="43"/>
      <c r="BG196" s="43"/>
      <c r="BH196" s="43"/>
      <c r="BI196" s="43"/>
      <c r="BJ196" s="43"/>
      <c r="BK196" s="43"/>
      <c r="BL196" s="43"/>
      <c r="BM196" s="43"/>
      <c r="BN196" s="43"/>
      <c r="BO196" s="11"/>
      <c r="BP196" s="11"/>
      <c r="BQ196" s="11"/>
      <c r="BR196" s="11"/>
      <c r="BS196" s="11"/>
    </row>
    <row r="197" ht="13.5" customHeight="1">
      <c r="A197" s="11"/>
      <c r="B197" s="11"/>
      <c r="C197" s="43"/>
      <c r="D197" s="43"/>
      <c r="E197" s="43"/>
      <c r="F197" s="43"/>
      <c r="G197" s="43"/>
      <c r="H197" s="43"/>
      <c r="I197" s="43"/>
      <c r="J197" s="43"/>
      <c r="K197" s="43"/>
      <c r="L197" s="43"/>
      <c r="M197" s="43"/>
      <c r="N197" s="43"/>
      <c r="O197" s="43"/>
      <c r="P197" s="43"/>
      <c r="Q197" s="44"/>
      <c r="R197" s="44"/>
      <c r="S197" s="43"/>
      <c r="T197" s="43"/>
      <c r="U197" s="44"/>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4"/>
      <c r="AY197" s="43"/>
      <c r="AZ197" s="43"/>
      <c r="BA197" s="43"/>
      <c r="BB197" s="43"/>
      <c r="BC197" s="43"/>
      <c r="BD197" s="43"/>
      <c r="BE197" s="43"/>
      <c r="BF197" s="43"/>
      <c r="BG197" s="43"/>
      <c r="BH197" s="43"/>
      <c r="BI197" s="43"/>
      <c r="BJ197" s="43"/>
      <c r="BK197" s="43"/>
      <c r="BL197" s="43"/>
      <c r="BM197" s="43"/>
      <c r="BN197" s="43"/>
      <c r="BO197" s="11"/>
      <c r="BP197" s="11"/>
      <c r="BQ197" s="11"/>
      <c r="BR197" s="11"/>
      <c r="BS197" s="11"/>
    </row>
    <row r="198" ht="13.5" customHeight="1">
      <c r="A198" s="11"/>
      <c r="B198" s="11"/>
      <c r="C198" s="43"/>
      <c r="D198" s="43"/>
      <c r="E198" s="43"/>
      <c r="F198" s="43"/>
      <c r="G198" s="43"/>
      <c r="H198" s="43"/>
      <c r="I198" s="43"/>
      <c r="J198" s="43"/>
      <c r="K198" s="43"/>
      <c r="L198" s="43"/>
      <c r="M198" s="43"/>
      <c r="N198" s="43"/>
      <c r="O198" s="43"/>
      <c r="P198" s="43"/>
      <c r="Q198" s="44"/>
      <c r="R198" s="44"/>
      <c r="S198" s="43"/>
      <c r="T198" s="43"/>
      <c r="U198" s="44"/>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4"/>
      <c r="AY198" s="43"/>
      <c r="AZ198" s="43"/>
      <c r="BA198" s="43"/>
      <c r="BB198" s="43"/>
      <c r="BC198" s="43"/>
      <c r="BD198" s="43"/>
      <c r="BE198" s="43"/>
      <c r="BF198" s="43"/>
      <c r="BG198" s="43"/>
      <c r="BH198" s="43"/>
      <c r="BI198" s="43"/>
      <c r="BJ198" s="43"/>
      <c r="BK198" s="43"/>
      <c r="BL198" s="43"/>
      <c r="BM198" s="43"/>
      <c r="BN198" s="43"/>
      <c r="BO198" s="11"/>
      <c r="BP198" s="11"/>
      <c r="BQ198" s="11"/>
      <c r="BR198" s="11"/>
      <c r="BS198" s="11"/>
    </row>
    <row r="199" ht="13.5" customHeight="1">
      <c r="A199" s="11"/>
      <c r="B199" s="11"/>
      <c r="C199" s="43"/>
      <c r="D199" s="43"/>
      <c r="E199" s="43"/>
      <c r="F199" s="43"/>
      <c r="G199" s="43"/>
      <c r="H199" s="43"/>
      <c r="I199" s="43"/>
      <c r="J199" s="43"/>
      <c r="K199" s="43"/>
      <c r="L199" s="43"/>
      <c r="M199" s="43"/>
      <c r="N199" s="43"/>
      <c r="O199" s="43"/>
      <c r="P199" s="43"/>
      <c r="Q199" s="44"/>
      <c r="R199" s="44"/>
      <c r="S199" s="43"/>
      <c r="T199" s="43"/>
      <c r="U199" s="44"/>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4"/>
      <c r="AY199" s="43"/>
      <c r="AZ199" s="43"/>
      <c r="BA199" s="43"/>
      <c r="BB199" s="43"/>
      <c r="BC199" s="43"/>
      <c r="BD199" s="43"/>
      <c r="BE199" s="43"/>
      <c r="BF199" s="43"/>
      <c r="BG199" s="43"/>
      <c r="BH199" s="43"/>
      <c r="BI199" s="43"/>
      <c r="BJ199" s="43"/>
      <c r="BK199" s="43"/>
      <c r="BL199" s="43"/>
      <c r="BM199" s="43"/>
      <c r="BN199" s="43"/>
      <c r="BO199" s="11"/>
      <c r="BP199" s="11"/>
      <c r="BQ199" s="11"/>
      <c r="BR199" s="11"/>
      <c r="BS199" s="11"/>
    </row>
    <row r="200" ht="13.5" customHeight="1">
      <c r="A200" s="11"/>
      <c r="B200" s="11"/>
      <c r="C200" s="43"/>
      <c r="D200" s="43"/>
      <c r="E200" s="43"/>
      <c r="F200" s="43"/>
      <c r="G200" s="43"/>
      <c r="H200" s="43"/>
      <c r="I200" s="43"/>
      <c r="J200" s="43"/>
      <c r="K200" s="43"/>
      <c r="L200" s="43"/>
      <c r="M200" s="43"/>
      <c r="N200" s="43"/>
      <c r="O200" s="43"/>
      <c r="P200" s="43"/>
      <c r="Q200" s="44"/>
      <c r="R200" s="44"/>
      <c r="S200" s="43"/>
      <c r="T200" s="43"/>
      <c r="U200" s="44"/>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4"/>
      <c r="AY200" s="43"/>
      <c r="AZ200" s="43"/>
      <c r="BA200" s="43"/>
      <c r="BB200" s="43"/>
      <c r="BC200" s="43"/>
      <c r="BD200" s="43"/>
      <c r="BE200" s="43"/>
      <c r="BF200" s="43"/>
      <c r="BG200" s="43"/>
      <c r="BH200" s="43"/>
      <c r="BI200" s="43"/>
      <c r="BJ200" s="43"/>
      <c r="BK200" s="43"/>
      <c r="BL200" s="43"/>
      <c r="BM200" s="43"/>
      <c r="BN200" s="43"/>
      <c r="BO200" s="11"/>
      <c r="BP200" s="11"/>
      <c r="BQ200" s="11"/>
      <c r="BR200" s="11"/>
      <c r="BS200" s="11"/>
    </row>
    <row r="201" ht="13.5" customHeight="1">
      <c r="A201" s="11"/>
      <c r="B201" s="11"/>
      <c r="C201" s="43"/>
      <c r="D201" s="43"/>
      <c r="E201" s="43"/>
      <c r="F201" s="43"/>
      <c r="G201" s="43"/>
      <c r="H201" s="43"/>
      <c r="I201" s="43"/>
      <c r="J201" s="43"/>
      <c r="K201" s="43"/>
      <c r="L201" s="43"/>
      <c r="M201" s="43"/>
      <c r="N201" s="43"/>
      <c r="O201" s="43"/>
      <c r="P201" s="43"/>
      <c r="Q201" s="44"/>
      <c r="R201" s="44"/>
      <c r="S201" s="43"/>
      <c r="T201" s="43"/>
      <c r="U201" s="44"/>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4"/>
      <c r="AY201" s="43"/>
      <c r="AZ201" s="43"/>
      <c r="BA201" s="43"/>
      <c r="BB201" s="43"/>
      <c r="BC201" s="43"/>
      <c r="BD201" s="43"/>
      <c r="BE201" s="43"/>
      <c r="BF201" s="43"/>
      <c r="BG201" s="43"/>
      <c r="BH201" s="43"/>
      <c r="BI201" s="43"/>
      <c r="BJ201" s="43"/>
      <c r="BK201" s="43"/>
      <c r="BL201" s="43"/>
      <c r="BM201" s="43"/>
      <c r="BN201" s="43"/>
      <c r="BO201" s="11"/>
      <c r="BP201" s="11"/>
      <c r="BQ201" s="11"/>
      <c r="BR201" s="11"/>
      <c r="BS201" s="11"/>
    </row>
    <row r="202" ht="13.5" customHeight="1">
      <c r="A202" s="11"/>
      <c r="B202" s="11"/>
      <c r="C202" s="43"/>
      <c r="D202" s="43"/>
      <c r="E202" s="43"/>
      <c r="F202" s="43"/>
      <c r="G202" s="43"/>
      <c r="H202" s="43"/>
      <c r="I202" s="43"/>
      <c r="J202" s="43"/>
      <c r="K202" s="43"/>
      <c r="L202" s="43"/>
      <c r="M202" s="43"/>
      <c r="N202" s="43"/>
      <c r="O202" s="43"/>
      <c r="P202" s="43"/>
      <c r="Q202" s="44"/>
      <c r="R202" s="44"/>
      <c r="S202" s="43"/>
      <c r="T202" s="43"/>
      <c r="U202" s="44"/>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4"/>
      <c r="AY202" s="43"/>
      <c r="AZ202" s="43"/>
      <c r="BA202" s="43"/>
      <c r="BB202" s="43"/>
      <c r="BC202" s="43"/>
      <c r="BD202" s="43"/>
      <c r="BE202" s="43"/>
      <c r="BF202" s="43"/>
      <c r="BG202" s="43"/>
      <c r="BH202" s="43"/>
      <c r="BI202" s="43"/>
      <c r="BJ202" s="43"/>
      <c r="BK202" s="43"/>
      <c r="BL202" s="43"/>
      <c r="BM202" s="43"/>
      <c r="BN202" s="43"/>
      <c r="BO202" s="11"/>
      <c r="BP202" s="11"/>
      <c r="BQ202" s="11"/>
      <c r="BR202" s="11"/>
      <c r="BS202" s="11"/>
    </row>
    <row r="203" ht="13.5" customHeight="1">
      <c r="A203" s="11"/>
      <c r="B203" s="11"/>
      <c r="C203" s="43"/>
      <c r="D203" s="43"/>
      <c r="E203" s="43"/>
      <c r="F203" s="43"/>
      <c r="G203" s="43"/>
      <c r="H203" s="43"/>
      <c r="I203" s="43"/>
      <c r="J203" s="43"/>
      <c r="K203" s="43"/>
      <c r="L203" s="43"/>
      <c r="M203" s="43"/>
      <c r="N203" s="43"/>
      <c r="O203" s="43"/>
      <c r="P203" s="43"/>
      <c r="Q203" s="44"/>
      <c r="R203" s="44"/>
      <c r="S203" s="43"/>
      <c r="T203" s="43"/>
      <c r="U203" s="44"/>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4"/>
      <c r="AY203" s="43"/>
      <c r="AZ203" s="43"/>
      <c r="BA203" s="43"/>
      <c r="BB203" s="43"/>
      <c r="BC203" s="43"/>
      <c r="BD203" s="43"/>
      <c r="BE203" s="43"/>
      <c r="BF203" s="43"/>
      <c r="BG203" s="43"/>
      <c r="BH203" s="43"/>
      <c r="BI203" s="43"/>
      <c r="BJ203" s="43"/>
      <c r="BK203" s="43"/>
      <c r="BL203" s="43"/>
      <c r="BM203" s="43"/>
      <c r="BN203" s="43"/>
      <c r="BO203" s="11"/>
      <c r="BP203" s="11"/>
      <c r="BQ203" s="11"/>
      <c r="BR203" s="11"/>
      <c r="BS203" s="11"/>
    </row>
    <row r="204" ht="13.5" customHeight="1">
      <c r="A204" s="11"/>
      <c r="B204" s="11"/>
      <c r="C204" s="43"/>
      <c r="D204" s="43"/>
      <c r="E204" s="43"/>
      <c r="F204" s="43"/>
      <c r="G204" s="43"/>
      <c r="H204" s="43"/>
      <c r="I204" s="43"/>
      <c r="J204" s="43"/>
      <c r="K204" s="43"/>
      <c r="L204" s="43"/>
      <c r="M204" s="43"/>
      <c r="N204" s="43"/>
      <c r="O204" s="43"/>
      <c r="P204" s="43"/>
      <c r="Q204" s="44"/>
      <c r="R204" s="44"/>
      <c r="S204" s="43"/>
      <c r="T204" s="43"/>
      <c r="U204" s="44"/>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4"/>
      <c r="AY204" s="43"/>
      <c r="AZ204" s="43"/>
      <c r="BA204" s="43"/>
      <c r="BB204" s="43"/>
      <c r="BC204" s="43"/>
      <c r="BD204" s="43"/>
      <c r="BE204" s="43"/>
      <c r="BF204" s="43"/>
      <c r="BG204" s="43"/>
      <c r="BH204" s="43"/>
      <c r="BI204" s="43"/>
      <c r="BJ204" s="43"/>
      <c r="BK204" s="43"/>
      <c r="BL204" s="43"/>
      <c r="BM204" s="43"/>
      <c r="BN204" s="43"/>
      <c r="BO204" s="11"/>
      <c r="BP204" s="11"/>
      <c r="BQ204" s="11"/>
      <c r="BR204" s="11"/>
      <c r="BS204" s="11"/>
    </row>
    <row r="205" ht="13.5" customHeight="1">
      <c r="A205" s="11"/>
      <c r="B205" s="11"/>
      <c r="C205" s="43"/>
      <c r="D205" s="43"/>
      <c r="E205" s="43"/>
      <c r="F205" s="43"/>
      <c r="G205" s="43"/>
      <c r="H205" s="43"/>
      <c r="I205" s="43"/>
      <c r="J205" s="43"/>
      <c r="K205" s="43"/>
      <c r="L205" s="43"/>
      <c r="M205" s="43"/>
      <c r="N205" s="43"/>
      <c r="O205" s="43"/>
      <c r="P205" s="43"/>
      <c r="Q205" s="44"/>
      <c r="R205" s="44"/>
      <c r="S205" s="43"/>
      <c r="T205" s="43"/>
      <c r="U205" s="44"/>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4"/>
      <c r="AY205" s="43"/>
      <c r="AZ205" s="43"/>
      <c r="BA205" s="43"/>
      <c r="BB205" s="43"/>
      <c r="BC205" s="43"/>
      <c r="BD205" s="43"/>
      <c r="BE205" s="43"/>
      <c r="BF205" s="43"/>
      <c r="BG205" s="43"/>
      <c r="BH205" s="43"/>
      <c r="BI205" s="43"/>
      <c r="BJ205" s="43"/>
      <c r="BK205" s="43"/>
      <c r="BL205" s="43"/>
      <c r="BM205" s="43"/>
      <c r="BN205" s="43"/>
      <c r="BO205" s="11"/>
      <c r="BP205" s="11"/>
      <c r="BQ205" s="11"/>
      <c r="BR205" s="11"/>
      <c r="BS205" s="11"/>
    </row>
    <row r="206" ht="13.5" customHeight="1">
      <c r="A206" s="11"/>
      <c r="B206" s="11"/>
      <c r="C206" s="43"/>
      <c r="D206" s="43"/>
      <c r="E206" s="43"/>
      <c r="F206" s="43"/>
      <c r="G206" s="43"/>
      <c r="H206" s="43"/>
      <c r="I206" s="43"/>
      <c r="J206" s="43"/>
      <c r="K206" s="43"/>
      <c r="L206" s="43"/>
      <c r="M206" s="43"/>
      <c r="N206" s="43"/>
      <c r="O206" s="43"/>
      <c r="P206" s="43"/>
      <c r="Q206" s="44"/>
      <c r="R206" s="44"/>
      <c r="S206" s="43"/>
      <c r="T206" s="43"/>
      <c r="U206" s="44"/>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4"/>
      <c r="AY206" s="43"/>
      <c r="AZ206" s="43"/>
      <c r="BA206" s="43"/>
      <c r="BB206" s="43"/>
      <c r="BC206" s="43"/>
      <c r="BD206" s="43"/>
      <c r="BE206" s="43"/>
      <c r="BF206" s="43"/>
      <c r="BG206" s="43"/>
      <c r="BH206" s="43"/>
      <c r="BI206" s="43"/>
      <c r="BJ206" s="43"/>
      <c r="BK206" s="43"/>
      <c r="BL206" s="43"/>
      <c r="BM206" s="43"/>
      <c r="BN206" s="43"/>
      <c r="BO206" s="11"/>
      <c r="BP206" s="11"/>
      <c r="BQ206" s="11"/>
      <c r="BR206" s="11"/>
      <c r="BS206" s="11"/>
    </row>
    <row r="207" ht="13.5" customHeight="1">
      <c r="A207" s="11"/>
      <c r="B207" s="11"/>
      <c r="C207" s="43"/>
      <c r="D207" s="43"/>
      <c r="E207" s="43"/>
      <c r="F207" s="43"/>
      <c r="G207" s="43"/>
      <c r="H207" s="43"/>
      <c r="I207" s="43"/>
      <c r="J207" s="43"/>
      <c r="K207" s="43"/>
      <c r="L207" s="43"/>
      <c r="M207" s="43"/>
      <c r="N207" s="43"/>
      <c r="O207" s="43"/>
      <c r="P207" s="43"/>
      <c r="Q207" s="44"/>
      <c r="R207" s="44"/>
      <c r="S207" s="43"/>
      <c r="T207" s="43"/>
      <c r="U207" s="44"/>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4"/>
      <c r="AY207" s="43"/>
      <c r="AZ207" s="43"/>
      <c r="BA207" s="43"/>
      <c r="BB207" s="43"/>
      <c r="BC207" s="43"/>
      <c r="BD207" s="43"/>
      <c r="BE207" s="43"/>
      <c r="BF207" s="43"/>
      <c r="BG207" s="43"/>
      <c r="BH207" s="43"/>
      <c r="BI207" s="43"/>
      <c r="BJ207" s="43"/>
      <c r="BK207" s="43"/>
      <c r="BL207" s="43"/>
      <c r="BM207" s="43"/>
      <c r="BN207" s="43"/>
      <c r="BO207" s="11"/>
      <c r="BP207" s="11"/>
      <c r="BQ207" s="11"/>
      <c r="BR207" s="11"/>
      <c r="BS207" s="11"/>
    </row>
    <row r="208" ht="13.5" customHeight="1">
      <c r="A208" s="11"/>
      <c r="B208" s="11"/>
      <c r="C208" s="43"/>
      <c r="D208" s="43"/>
      <c r="E208" s="43"/>
      <c r="F208" s="43"/>
      <c r="G208" s="43"/>
      <c r="H208" s="43"/>
      <c r="I208" s="43"/>
      <c r="J208" s="43"/>
      <c r="K208" s="43"/>
      <c r="L208" s="43"/>
      <c r="M208" s="43"/>
      <c r="N208" s="43"/>
      <c r="O208" s="43"/>
      <c r="P208" s="43"/>
      <c r="Q208" s="44"/>
      <c r="R208" s="44"/>
      <c r="S208" s="43"/>
      <c r="T208" s="43"/>
      <c r="U208" s="44"/>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4"/>
      <c r="AY208" s="43"/>
      <c r="AZ208" s="43"/>
      <c r="BA208" s="43"/>
      <c r="BB208" s="43"/>
      <c r="BC208" s="43"/>
      <c r="BD208" s="43"/>
      <c r="BE208" s="43"/>
      <c r="BF208" s="43"/>
      <c r="BG208" s="43"/>
      <c r="BH208" s="43"/>
      <c r="BI208" s="43"/>
      <c r="BJ208" s="43"/>
      <c r="BK208" s="43"/>
      <c r="BL208" s="43"/>
      <c r="BM208" s="43"/>
      <c r="BN208" s="43"/>
      <c r="BO208" s="11"/>
      <c r="BP208" s="11"/>
      <c r="BQ208" s="11"/>
      <c r="BR208" s="11"/>
      <c r="BS208" s="11"/>
    </row>
    <row r="209" ht="13.5" customHeight="1">
      <c r="A209" s="11"/>
      <c r="B209" s="11"/>
      <c r="C209" s="43"/>
      <c r="D209" s="43"/>
      <c r="E209" s="43"/>
      <c r="F209" s="43"/>
      <c r="G209" s="43"/>
      <c r="H209" s="43"/>
      <c r="I209" s="43"/>
      <c r="J209" s="43"/>
      <c r="K209" s="43"/>
      <c r="L209" s="43"/>
      <c r="M209" s="43"/>
      <c r="N209" s="43"/>
      <c r="O209" s="43"/>
      <c r="P209" s="43"/>
      <c r="Q209" s="44"/>
      <c r="R209" s="44"/>
      <c r="S209" s="43"/>
      <c r="T209" s="43"/>
      <c r="U209" s="44"/>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4"/>
      <c r="AY209" s="43"/>
      <c r="AZ209" s="43"/>
      <c r="BA209" s="43"/>
      <c r="BB209" s="43"/>
      <c r="BC209" s="43"/>
      <c r="BD209" s="43"/>
      <c r="BE209" s="43"/>
      <c r="BF209" s="43"/>
      <c r="BG209" s="43"/>
      <c r="BH209" s="43"/>
      <c r="BI209" s="43"/>
      <c r="BJ209" s="43"/>
      <c r="BK209" s="43"/>
      <c r="BL209" s="43"/>
      <c r="BM209" s="43"/>
      <c r="BN209" s="43"/>
      <c r="BO209" s="11"/>
      <c r="BP209" s="11"/>
      <c r="BQ209" s="11"/>
      <c r="BR209" s="11"/>
      <c r="BS209" s="11"/>
    </row>
    <row r="210" ht="13.5" customHeight="1">
      <c r="A210" s="11"/>
      <c r="B210" s="11"/>
      <c r="C210" s="43"/>
      <c r="D210" s="43"/>
      <c r="E210" s="43"/>
      <c r="F210" s="43"/>
      <c r="G210" s="43"/>
      <c r="H210" s="43"/>
      <c r="I210" s="43"/>
      <c r="J210" s="43"/>
      <c r="K210" s="43"/>
      <c r="L210" s="43"/>
      <c r="M210" s="43"/>
      <c r="N210" s="43"/>
      <c r="O210" s="43"/>
      <c r="P210" s="43"/>
      <c r="Q210" s="44"/>
      <c r="R210" s="44"/>
      <c r="S210" s="43"/>
      <c r="T210" s="43"/>
      <c r="U210" s="44"/>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4"/>
      <c r="AY210" s="43"/>
      <c r="AZ210" s="43"/>
      <c r="BA210" s="43"/>
      <c r="BB210" s="43"/>
      <c r="BC210" s="43"/>
      <c r="BD210" s="43"/>
      <c r="BE210" s="43"/>
      <c r="BF210" s="43"/>
      <c r="BG210" s="43"/>
      <c r="BH210" s="43"/>
      <c r="BI210" s="43"/>
      <c r="BJ210" s="43"/>
      <c r="BK210" s="43"/>
      <c r="BL210" s="43"/>
      <c r="BM210" s="43"/>
      <c r="BN210" s="43"/>
      <c r="BO210" s="11"/>
      <c r="BP210" s="11"/>
      <c r="BQ210" s="11"/>
      <c r="BR210" s="11"/>
      <c r="BS210" s="11"/>
    </row>
    <row r="211" ht="13.5" customHeight="1">
      <c r="A211" s="11"/>
      <c r="B211" s="11"/>
      <c r="C211" s="43"/>
      <c r="D211" s="43"/>
      <c r="E211" s="43"/>
      <c r="F211" s="43"/>
      <c r="G211" s="43"/>
      <c r="H211" s="43"/>
      <c r="I211" s="43"/>
      <c r="J211" s="43"/>
      <c r="K211" s="43"/>
      <c r="L211" s="43"/>
      <c r="M211" s="43"/>
      <c r="N211" s="43"/>
      <c r="O211" s="43"/>
      <c r="P211" s="43"/>
      <c r="Q211" s="44"/>
      <c r="R211" s="44"/>
      <c r="S211" s="43"/>
      <c r="T211" s="43"/>
      <c r="U211" s="44"/>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4"/>
      <c r="AY211" s="43"/>
      <c r="AZ211" s="43"/>
      <c r="BA211" s="43"/>
      <c r="BB211" s="43"/>
      <c r="BC211" s="43"/>
      <c r="BD211" s="43"/>
      <c r="BE211" s="43"/>
      <c r="BF211" s="43"/>
      <c r="BG211" s="43"/>
      <c r="BH211" s="43"/>
      <c r="BI211" s="43"/>
      <c r="BJ211" s="43"/>
      <c r="BK211" s="43"/>
      <c r="BL211" s="43"/>
      <c r="BM211" s="43"/>
      <c r="BN211" s="43"/>
      <c r="BO211" s="11"/>
      <c r="BP211" s="11"/>
      <c r="BQ211" s="11"/>
      <c r="BR211" s="11"/>
      <c r="BS211" s="11"/>
    </row>
    <row r="212" ht="13.5" customHeight="1">
      <c r="A212" s="11"/>
      <c r="B212" s="11"/>
      <c r="C212" s="43"/>
      <c r="D212" s="43"/>
      <c r="E212" s="43"/>
      <c r="F212" s="43"/>
      <c r="G212" s="43"/>
      <c r="H212" s="43"/>
      <c r="I212" s="43"/>
      <c r="J212" s="43"/>
      <c r="K212" s="43"/>
      <c r="L212" s="43"/>
      <c r="M212" s="43"/>
      <c r="N212" s="43"/>
      <c r="O212" s="43"/>
      <c r="P212" s="43"/>
      <c r="Q212" s="44"/>
      <c r="R212" s="44"/>
      <c r="S212" s="43"/>
      <c r="T212" s="43"/>
      <c r="U212" s="44"/>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4"/>
      <c r="AY212" s="43"/>
      <c r="AZ212" s="43"/>
      <c r="BA212" s="43"/>
      <c r="BB212" s="43"/>
      <c r="BC212" s="43"/>
      <c r="BD212" s="43"/>
      <c r="BE212" s="43"/>
      <c r="BF212" s="43"/>
      <c r="BG212" s="43"/>
      <c r="BH212" s="43"/>
      <c r="BI212" s="43"/>
      <c r="BJ212" s="43"/>
      <c r="BK212" s="43"/>
      <c r="BL212" s="43"/>
      <c r="BM212" s="43"/>
      <c r="BN212" s="43"/>
      <c r="BO212" s="11"/>
      <c r="BP212" s="11"/>
      <c r="BQ212" s="11"/>
      <c r="BR212" s="11"/>
      <c r="BS212" s="11"/>
    </row>
    <row r="213" ht="13.5" customHeight="1">
      <c r="A213" s="11"/>
      <c r="B213" s="11"/>
      <c r="C213" s="43"/>
      <c r="D213" s="43"/>
      <c r="E213" s="43"/>
      <c r="F213" s="43"/>
      <c r="G213" s="43"/>
      <c r="H213" s="43"/>
      <c r="I213" s="43"/>
      <c r="J213" s="43"/>
      <c r="K213" s="43"/>
      <c r="L213" s="43"/>
      <c r="M213" s="43"/>
      <c r="N213" s="43"/>
      <c r="O213" s="43"/>
      <c r="P213" s="43"/>
      <c r="Q213" s="44"/>
      <c r="R213" s="44"/>
      <c r="S213" s="43"/>
      <c r="T213" s="43"/>
      <c r="U213" s="44"/>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4"/>
      <c r="AY213" s="43"/>
      <c r="AZ213" s="43"/>
      <c r="BA213" s="43"/>
      <c r="BB213" s="43"/>
      <c r="BC213" s="43"/>
      <c r="BD213" s="43"/>
      <c r="BE213" s="43"/>
      <c r="BF213" s="43"/>
      <c r="BG213" s="43"/>
      <c r="BH213" s="43"/>
      <c r="BI213" s="43"/>
      <c r="BJ213" s="43"/>
      <c r="BK213" s="43"/>
      <c r="BL213" s="43"/>
      <c r="BM213" s="43"/>
      <c r="BN213" s="43"/>
      <c r="BO213" s="11"/>
      <c r="BP213" s="11"/>
      <c r="BQ213" s="11"/>
      <c r="BR213" s="11"/>
      <c r="BS213" s="11"/>
    </row>
    <row r="214" ht="13.5" customHeight="1">
      <c r="A214" s="11"/>
      <c r="B214" s="11"/>
      <c r="C214" s="43"/>
      <c r="D214" s="43"/>
      <c r="E214" s="43"/>
      <c r="F214" s="43"/>
      <c r="G214" s="43"/>
      <c r="H214" s="43"/>
      <c r="I214" s="43"/>
      <c r="J214" s="43"/>
      <c r="K214" s="43"/>
      <c r="L214" s="43"/>
      <c r="M214" s="43"/>
      <c r="N214" s="43"/>
      <c r="O214" s="43"/>
      <c r="P214" s="43"/>
      <c r="Q214" s="44"/>
      <c r="R214" s="44"/>
      <c r="S214" s="43"/>
      <c r="T214" s="43"/>
      <c r="U214" s="44"/>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4"/>
      <c r="AY214" s="43"/>
      <c r="AZ214" s="43"/>
      <c r="BA214" s="43"/>
      <c r="BB214" s="43"/>
      <c r="BC214" s="43"/>
      <c r="BD214" s="43"/>
      <c r="BE214" s="43"/>
      <c r="BF214" s="43"/>
      <c r="BG214" s="43"/>
      <c r="BH214" s="43"/>
      <c r="BI214" s="43"/>
      <c r="BJ214" s="43"/>
      <c r="BK214" s="43"/>
      <c r="BL214" s="43"/>
      <c r="BM214" s="43"/>
      <c r="BN214" s="43"/>
      <c r="BO214" s="11"/>
      <c r="BP214" s="11"/>
      <c r="BQ214" s="11"/>
      <c r="BR214" s="11"/>
      <c r="BS214" s="11"/>
    </row>
    <row r="215" ht="13.5" customHeight="1">
      <c r="A215" s="11"/>
      <c r="B215" s="11"/>
      <c r="C215" s="43"/>
      <c r="D215" s="43"/>
      <c r="E215" s="43"/>
      <c r="F215" s="43"/>
      <c r="G215" s="43"/>
      <c r="H215" s="43"/>
      <c r="I215" s="43"/>
      <c r="J215" s="43"/>
      <c r="K215" s="43"/>
      <c r="L215" s="43"/>
      <c r="M215" s="43"/>
      <c r="N215" s="43"/>
      <c r="O215" s="43"/>
      <c r="P215" s="43"/>
      <c r="Q215" s="44"/>
      <c r="R215" s="44"/>
      <c r="S215" s="43"/>
      <c r="T215" s="43"/>
      <c r="U215" s="44"/>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4"/>
      <c r="AY215" s="43"/>
      <c r="AZ215" s="43"/>
      <c r="BA215" s="43"/>
      <c r="BB215" s="43"/>
      <c r="BC215" s="43"/>
      <c r="BD215" s="43"/>
      <c r="BE215" s="43"/>
      <c r="BF215" s="43"/>
      <c r="BG215" s="43"/>
      <c r="BH215" s="43"/>
      <c r="BI215" s="43"/>
      <c r="BJ215" s="43"/>
      <c r="BK215" s="43"/>
      <c r="BL215" s="43"/>
      <c r="BM215" s="43"/>
      <c r="BN215" s="43"/>
      <c r="BO215" s="11"/>
      <c r="BP215" s="11"/>
      <c r="BQ215" s="11"/>
      <c r="BR215" s="11"/>
      <c r="BS215" s="11"/>
    </row>
    <row r="216" ht="13.5" customHeight="1">
      <c r="A216" s="11"/>
      <c r="B216" s="11"/>
      <c r="C216" s="43"/>
      <c r="D216" s="43"/>
      <c r="E216" s="43"/>
      <c r="F216" s="43"/>
      <c r="G216" s="43"/>
      <c r="H216" s="43"/>
      <c r="I216" s="43"/>
      <c r="J216" s="43"/>
      <c r="K216" s="43"/>
      <c r="L216" s="43"/>
      <c r="M216" s="43"/>
      <c r="N216" s="43"/>
      <c r="O216" s="43"/>
      <c r="P216" s="43"/>
      <c r="Q216" s="44"/>
      <c r="R216" s="44"/>
      <c r="S216" s="43"/>
      <c r="T216" s="43"/>
      <c r="U216" s="44"/>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4"/>
      <c r="AY216" s="43"/>
      <c r="AZ216" s="43"/>
      <c r="BA216" s="43"/>
      <c r="BB216" s="43"/>
      <c r="BC216" s="43"/>
      <c r="BD216" s="43"/>
      <c r="BE216" s="43"/>
      <c r="BF216" s="43"/>
      <c r="BG216" s="43"/>
      <c r="BH216" s="43"/>
      <c r="BI216" s="43"/>
      <c r="BJ216" s="43"/>
      <c r="BK216" s="43"/>
      <c r="BL216" s="43"/>
      <c r="BM216" s="43"/>
      <c r="BN216" s="43"/>
      <c r="BO216" s="11"/>
      <c r="BP216" s="11"/>
      <c r="BQ216" s="11"/>
      <c r="BR216" s="11"/>
      <c r="BS216" s="11"/>
    </row>
    <row r="217" ht="13.5" customHeight="1">
      <c r="A217" s="11"/>
      <c r="B217" s="11"/>
      <c r="C217" s="43"/>
      <c r="D217" s="43"/>
      <c r="E217" s="43"/>
      <c r="F217" s="43"/>
      <c r="G217" s="43"/>
      <c r="H217" s="43"/>
      <c r="I217" s="43"/>
      <c r="J217" s="43"/>
      <c r="K217" s="43"/>
      <c r="L217" s="43"/>
      <c r="M217" s="43"/>
      <c r="N217" s="43"/>
      <c r="O217" s="43"/>
      <c r="P217" s="43"/>
      <c r="Q217" s="44"/>
      <c r="R217" s="44"/>
      <c r="S217" s="43"/>
      <c r="T217" s="43"/>
      <c r="U217" s="44"/>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4"/>
      <c r="AY217" s="43"/>
      <c r="AZ217" s="43"/>
      <c r="BA217" s="43"/>
      <c r="BB217" s="43"/>
      <c r="BC217" s="43"/>
      <c r="BD217" s="43"/>
      <c r="BE217" s="43"/>
      <c r="BF217" s="43"/>
      <c r="BG217" s="43"/>
      <c r="BH217" s="43"/>
      <c r="BI217" s="43"/>
      <c r="BJ217" s="43"/>
      <c r="BK217" s="43"/>
      <c r="BL217" s="43"/>
      <c r="BM217" s="43"/>
      <c r="BN217" s="43"/>
      <c r="BO217" s="11"/>
      <c r="BP217" s="11"/>
      <c r="BQ217" s="11"/>
      <c r="BR217" s="11"/>
      <c r="BS217" s="11"/>
    </row>
    <row r="218" ht="13.5" customHeight="1">
      <c r="A218" s="11"/>
      <c r="B218" s="11"/>
      <c r="C218" s="43"/>
      <c r="D218" s="43"/>
      <c r="E218" s="43"/>
      <c r="F218" s="43"/>
      <c r="G218" s="43"/>
      <c r="H218" s="43"/>
      <c r="I218" s="43"/>
      <c r="J218" s="43"/>
      <c r="K218" s="43"/>
      <c r="L218" s="43"/>
      <c r="M218" s="43"/>
      <c r="N218" s="43"/>
      <c r="O218" s="43"/>
      <c r="P218" s="43"/>
      <c r="Q218" s="44"/>
      <c r="R218" s="44"/>
      <c r="S218" s="43"/>
      <c r="T218" s="43"/>
      <c r="U218" s="44"/>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4"/>
      <c r="AY218" s="43"/>
      <c r="AZ218" s="43"/>
      <c r="BA218" s="43"/>
      <c r="BB218" s="43"/>
      <c r="BC218" s="43"/>
      <c r="BD218" s="43"/>
      <c r="BE218" s="43"/>
      <c r="BF218" s="43"/>
      <c r="BG218" s="43"/>
      <c r="BH218" s="43"/>
      <c r="BI218" s="43"/>
      <c r="BJ218" s="43"/>
      <c r="BK218" s="43"/>
      <c r="BL218" s="43"/>
      <c r="BM218" s="43"/>
      <c r="BN218" s="43"/>
      <c r="BO218" s="11"/>
      <c r="BP218" s="11"/>
      <c r="BQ218" s="11"/>
      <c r="BR218" s="11"/>
      <c r="BS218" s="11"/>
    </row>
    <row r="219" ht="13.5" customHeight="1">
      <c r="A219" s="11"/>
      <c r="B219" s="11"/>
      <c r="C219" s="43"/>
      <c r="D219" s="43"/>
      <c r="E219" s="43"/>
      <c r="F219" s="43"/>
      <c r="G219" s="43"/>
      <c r="H219" s="43"/>
      <c r="I219" s="43"/>
      <c r="J219" s="43"/>
      <c r="K219" s="43"/>
      <c r="L219" s="43"/>
      <c r="M219" s="43"/>
      <c r="N219" s="43"/>
      <c r="O219" s="43"/>
      <c r="P219" s="43"/>
      <c r="Q219" s="44"/>
      <c r="R219" s="44"/>
      <c r="S219" s="43"/>
      <c r="T219" s="43"/>
      <c r="U219" s="44"/>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4"/>
      <c r="AY219" s="43"/>
      <c r="AZ219" s="43"/>
      <c r="BA219" s="43"/>
      <c r="BB219" s="43"/>
      <c r="BC219" s="43"/>
      <c r="BD219" s="43"/>
      <c r="BE219" s="43"/>
      <c r="BF219" s="43"/>
      <c r="BG219" s="43"/>
      <c r="BH219" s="43"/>
      <c r="BI219" s="43"/>
      <c r="BJ219" s="43"/>
      <c r="BK219" s="43"/>
      <c r="BL219" s="43"/>
      <c r="BM219" s="43"/>
      <c r="BN219" s="43"/>
      <c r="BO219" s="11"/>
      <c r="BP219" s="11"/>
      <c r="BQ219" s="11"/>
      <c r="BR219" s="11"/>
      <c r="BS219" s="11"/>
    </row>
    <row r="220" ht="13.5" customHeight="1">
      <c r="A220" s="11"/>
      <c r="B220" s="11"/>
      <c r="C220" s="43"/>
      <c r="D220" s="43"/>
      <c r="E220" s="43"/>
      <c r="F220" s="43"/>
      <c r="G220" s="43"/>
      <c r="H220" s="43"/>
      <c r="I220" s="43"/>
      <c r="J220" s="43"/>
      <c r="K220" s="43"/>
      <c r="L220" s="43"/>
      <c r="M220" s="43"/>
      <c r="N220" s="43"/>
      <c r="O220" s="43"/>
      <c r="P220" s="43"/>
      <c r="Q220" s="44"/>
      <c r="R220" s="44"/>
      <c r="S220" s="43"/>
      <c r="T220" s="43"/>
      <c r="U220" s="44"/>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4"/>
      <c r="AY220" s="43"/>
      <c r="AZ220" s="43"/>
      <c r="BA220" s="43"/>
      <c r="BB220" s="43"/>
      <c r="BC220" s="43"/>
      <c r="BD220" s="43"/>
      <c r="BE220" s="43"/>
      <c r="BF220" s="43"/>
      <c r="BG220" s="43"/>
      <c r="BH220" s="43"/>
      <c r="BI220" s="43"/>
      <c r="BJ220" s="43"/>
      <c r="BK220" s="43"/>
      <c r="BL220" s="43"/>
      <c r="BM220" s="43"/>
      <c r="BN220" s="43"/>
      <c r="BO220" s="11"/>
      <c r="BP220" s="11"/>
      <c r="BQ220" s="11"/>
      <c r="BR220" s="11"/>
      <c r="BS220" s="11"/>
    </row>
    <row r="221" ht="13.5" customHeight="1">
      <c r="A221" s="11"/>
      <c r="B221" s="11"/>
      <c r="C221" s="43"/>
      <c r="D221" s="43"/>
      <c r="E221" s="43"/>
      <c r="F221" s="43"/>
      <c r="G221" s="43"/>
      <c r="H221" s="43"/>
      <c r="I221" s="43"/>
      <c r="J221" s="43"/>
      <c r="K221" s="43"/>
      <c r="L221" s="43"/>
      <c r="M221" s="43"/>
      <c r="N221" s="43"/>
      <c r="O221" s="43"/>
      <c r="P221" s="43"/>
      <c r="Q221" s="44"/>
      <c r="R221" s="44"/>
      <c r="S221" s="43"/>
      <c r="T221" s="43"/>
      <c r="U221" s="44"/>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4"/>
      <c r="AY221" s="43"/>
      <c r="AZ221" s="43"/>
      <c r="BA221" s="43"/>
      <c r="BB221" s="43"/>
      <c r="BC221" s="43"/>
      <c r="BD221" s="43"/>
      <c r="BE221" s="43"/>
      <c r="BF221" s="43"/>
      <c r="BG221" s="43"/>
      <c r="BH221" s="43"/>
      <c r="BI221" s="43"/>
      <c r="BJ221" s="43"/>
      <c r="BK221" s="43"/>
      <c r="BL221" s="43"/>
      <c r="BM221" s="43"/>
      <c r="BN221" s="43"/>
      <c r="BO221" s="11"/>
      <c r="BP221" s="11"/>
      <c r="BQ221" s="11"/>
      <c r="BR221" s="11"/>
      <c r="BS221" s="11"/>
    </row>
    <row r="222" ht="13.5" customHeight="1">
      <c r="A222" s="11"/>
      <c r="B222" s="11"/>
      <c r="C222" s="43"/>
      <c r="D222" s="43"/>
      <c r="E222" s="43"/>
      <c r="F222" s="43"/>
      <c r="G222" s="43"/>
      <c r="H222" s="43"/>
      <c r="I222" s="43"/>
      <c r="J222" s="43"/>
      <c r="K222" s="43"/>
      <c r="L222" s="43"/>
      <c r="M222" s="43"/>
      <c r="N222" s="43"/>
      <c r="O222" s="43"/>
      <c r="P222" s="43"/>
      <c r="Q222" s="44"/>
      <c r="R222" s="44"/>
      <c r="S222" s="43"/>
      <c r="T222" s="43"/>
      <c r="U222" s="44"/>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4"/>
      <c r="AY222" s="43"/>
      <c r="AZ222" s="43"/>
      <c r="BA222" s="43"/>
      <c r="BB222" s="43"/>
      <c r="BC222" s="43"/>
      <c r="BD222" s="43"/>
      <c r="BE222" s="43"/>
      <c r="BF222" s="43"/>
      <c r="BG222" s="43"/>
      <c r="BH222" s="43"/>
      <c r="BI222" s="43"/>
      <c r="BJ222" s="43"/>
      <c r="BK222" s="43"/>
      <c r="BL222" s="43"/>
      <c r="BM222" s="43"/>
      <c r="BN222" s="43"/>
      <c r="BO222" s="11"/>
      <c r="BP222" s="11"/>
      <c r="BQ222" s="11"/>
      <c r="BR222" s="11"/>
      <c r="BS222" s="11"/>
    </row>
    <row r="223" ht="13.5" customHeight="1">
      <c r="A223" s="11"/>
      <c r="B223" s="11"/>
      <c r="C223" s="43"/>
      <c r="D223" s="43"/>
      <c r="E223" s="43"/>
      <c r="F223" s="43"/>
      <c r="G223" s="43"/>
      <c r="H223" s="43"/>
      <c r="I223" s="43"/>
      <c r="J223" s="43"/>
      <c r="K223" s="43"/>
      <c r="L223" s="43"/>
      <c r="M223" s="43"/>
      <c r="N223" s="43"/>
      <c r="O223" s="43"/>
      <c r="P223" s="43"/>
      <c r="Q223" s="44"/>
      <c r="R223" s="44"/>
      <c r="S223" s="43"/>
      <c r="T223" s="43"/>
      <c r="U223" s="44"/>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4"/>
      <c r="AY223" s="43"/>
      <c r="AZ223" s="43"/>
      <c r="BA223" s="43"/>
      <c r="BB223" s="43"/>
      <c r="BC223" s="43"/>
      <c r="BD223" s="43"/>
      <c r="BE223" s="43"/>
      <c r="BF223" s="43"/>
      <c r="BG223" s="43"/>
      <c r="BH223" s="43"/>
      <c r="BI223" s="43"/>
      <c r="BJ223" s="43"/>
      <c r="BK223" s="43"/>
      <c r="BL223" s="43"/>
      <c r="BM223" s="43"/>
      <c r="BN223" s="43"/>
      <c r="BO223" s="11"/>
      <c r="BP223" s="11"/>
      <c r="BQ223" s="11"/>
      <c r="BR223" s="11"/>
      <c r="BS223" s="11"/>
    </row>
    <row r="224" ht="13.5" customHeight="1">
      <c r="A224" s="11"/>
      <c r="B224" s="11"/>
      <c r="C224" s="43"/>
      <c r="D224" s="43"/>
      <c r="E224" s="43"/>
      <c r="F224" s="43"/>
      <c r="G224" s="43"/>
      <c r="H224" s="43"/>
      <c r="I224" s="43"/>
      <c r="J224" s="43"/>
      <c r="K224" s="43"/>
      <c r="L224" s="43"/>
      <c r="M224" s="43"/>
      <c r="N224" s="43"/>
      <c r="O224" s="43"/>
      <c r="P224" s="43"/>
      <c r="Q224" s="44"/>
      <c r="R224" s="44"/>
      <c r="S224" s="43"/>
      <c r="T224" s="43"/>
      <c r="U224" s="44"/>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4"/>
      <c r="AY224" s="43"/>
      <c r="AZ224" s="43"/>
      <c r="BA224" s="43"/>
      <c r="BB224" s="43"/>
      <c r="BC224" s="43"/>
      <c r="BD224" s="43"/>
      <c r="BE224" s="43"/>
      <c r="BF224" s="43"/>
      <c r="BG224" s="43"/>
      <c r="BH224" s="43"/>
      <c r="BI224" s="43"/>
      <c r="BJ224" s="43"/>
      <c r="BK224" s="43"/>
      <c r="BL224" s="43"/>
      <c r="BM224" s="43"/>
      <c r="BN224" s="43"/>
      <c r="BO224" s="11"/>
      <c r="BP224" s="11"/>
      <c r="BQ224" s="11"/>
      <c r="BR224" s="11"/>
      <c r="BS224" s="11"/>
    </row>
    <row r="225" ht="13.5" customHeight="1">
      <c r="A225" s="11"/>
      <c r="B225" s="11"/>
      <c r="C225" s="43"/>
      <c r="D225" s="43"/>
      <c r="E225" s="43"/>
      <c r="F225" s="43"/>
      <c r="G225" s="43"/>
      <c r="H225" s="43"/>
      <c r="I225" s="43"/>
      <c r="J225" s="43"/>
      <c r="K225" s="43"/>
      <c r="L225" s="43"/>
      <c r="M225" s="43"/>
      <c r="N225" s="43"/>
      <c r="O225" s="43"/>
      <c r="P225" s="43"/>
      <c r="Q225" s="44"/>
      <c r="R225" s="44"/>
      <c r="S225" s="43"/>
      <c r="T225" s="43"/>
      <c r="U225" s="44"/>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4"/>
      <c r="AY225" s="43"/>
      <c r="AZ225" s="43"/>
      <c r="BA225" s="43"/>
      <c r="BB225" s="43"/>
      <c r="BC225" s="43"/>
      <c r="BD225" s="43"/>
      <c r="BE225" s="43"/>
      <c r="BF225" s="43"/>
      <c r="BG225" s="43"/>
      <c r="BH225" s="43"/>
      <c r="BI225" s="43"/>
      <c r="BJ225" s="43"/>
      <c r="BK225" s="43"/>
      <c r="BL225" s="43"/>
      <c r="BM225" s="43"/>
      <c r="BN225" s="43"/>
      <c r="BO225" s="11"/>
      <c r="BP225" s="11"/>
      <c r="BQ225" s="11"/>
      <c r="BR225" s="11"/>
      <c r="BS225" s="11"/>
    </row>
    <row r="226" ht="13.5" customHeight="1">
      <c r="A226" s="11"/>
      <c r="B226" s="11"/>
      <c r="C226" s="43"/>
      <c r="D226" s="43"/>
      <c r="E226" s="43"/>
      <c r="F226" s="43"/>
      <c r="G226" s="43"/>
      <c r="H226" s="43"/>
      <c r="I226" s="43"/>
      <c r="J226" s="43"/>
      <c r="K226" s="43"/>
      <c r="L226" s="43"/>
      <c r="M226" s="43"/>
      <c r="N226" s="43"/>
      <c r="O226" s="43"/>
      <c r="P226" s="43"/>
      <c r="Q226" s="44"/>
      <c r="R226" s="44"/>
      <c r="S226" s="43"/>
      <c r="T226" s="43"/>
      <c r="U226" s="44"/>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4"/>
      <c r="AY226" s="43"/>
      <c r="AZ226" s="43"/>
      <c r="BA226" s="43"/>
      <c r="BB226" s="43"/>
      <c r="BC226" s="43"/>
      <c r="BD226" s="43"/>
      <c r="BE226" s="43"/>
      <c r="BF226" s="43"/>
      <c r="BG226" s="43"/>
      <c r="BH226" s="43"/>
      <c r="BI226" s="43"/>
      <c r="BJ226" s="43"/>
      <c r="BK226" s="43"/>
      <c r="BL226" s="43"/>
      <c r="BM226" s="43"/>
      <c r="BN226" s="43"/>
      <c r="BO226" s="11"/>
      <c r="BP226" s="11"/>
      <c r="BQ226" s="11"/>
      <c r="BR226" s="11"/>
      <c r="BS226" s="11"/>
    </row>
    <row r="227" ht="13.5" customHeight="1">
      <c r="A227" s="11"/>
      <c r="B227" s="11"/>
      <c r="C227" s="43"/>
      <c r="D227" s="43"/>
      <c r="E227" s="43"/>
      <c r="F227" s="43"/>
      <c r="G227" s="43"/>
      <c r="H227" s="43"/>
      <c r="I227" s="43"/>
      <c r="J227" s="43"/>
      <c r="K227" s="43"/>
      <c r="L227" s="43"/>
      <c r="M227" s="43"/>
      <c r="N227" s="43"/>
      <c r="O227" s="43"/>
      <c r="P227" s="43"/>
      <c r="Q227" s="44"/>
      <c r="R227" s="44"/>
      <c r="S227" s="43"/>
      <c r="T227" s="43"/>
      <c r="U227" s="44"/>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4"/>
      <c r="AY227" s="43"/>
      <c r="AZ227" s="43"/>
      <c r="BA227" s="43"/>
      <c r="BB227" s="43"/>
      <c r="BC227" s="43"/>
      <c r="BD227" s="43"/>
      <c r="BE227" s="43"/>
      <c r="BF227" s="43"/>
      <c r="BG227" s="43"/>
      <c r="BH227" s="43"/>
      <c r="BI227" s="43"/>
      <c r="BJ227" s="43"/>
      <c r="BK227" s="43"/>
      <c r="BL227" s="43"/>
      <c r="BM227" s="43"/>
      <c r="BN227" s="43"/>
      <c r="BO227" s="11"/>
      <c r="BP227" s="11"/>
      <c r="BQ227" s="11"/>
      <c r="BR227" s="11"/>
      <c r="BS227" s="11"/>
    </row>
    <row r="228" ht="13.5" customHeight="1">
      <c r="A228" s="11"/>
      <c r="B228" s="11"/>
      <c r="C228" s="43"/>
      <c r="D228" s="43"/>
      <c r="E228" s="43"/>
      <c r="F228" s="43"/>
      <c r="G228" s="43"/>
      <c r="H228" s="43"/>
      <c r="I228" s="43"/>
      <c r="J228" s="43"/>
      <c r="K228" s="43"/>
      <c r="L228" s="43"/>
      <c r="M228" s="43"/>
      <c r="N228" s="43"/>
      <c r="O228" s="43"/>
      <c r="P228" s="43"/>
      <c r="Q228" s="44"/>
      <c r="R228" s="44"/>
      <c r="S228" s="43"/>
      <c r="T228" s="43"/>
      <c r="U228" s="44"/>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4"/>
      <c r="AY228" s="43"/>
      <c r="AZ228" s="43"/>
      <c r="BA228" s="43"/>
      <c r="BB228" s="43"/>
      <c r="BC228" s="43"/>
      <c r="BD228" s="43"/>
      <c r="BE228" s="43"/>
      <c r="BF228" s="43"/>
      <c r="BG228" s="43"/>
      <c r="BH228" s="43"/>
      <c r="BI228" s="43"/>
      <c r="BJ228" s="43"/>
      <c r="BK228" s="43"/>
      <c r="BL228" s="43"/>
      <c r="BM228" s="43"/>
      <c r="BN228" s="43"/>
      <c r="BO228" s="11"/>
      <c r="BP228" s="11"/>
      <c r="BQ228" s="11"/>
      <c r="BR228" s="11"/>
      <c r="BS228" s="11"/>
    </row>
    <row r="229" ht="13.5" customHeight="1">
      <c r="A229" s="11"/>
      <c r="B229" s="11"/>
      <c r="C229" s="43"/>
      <c r="D229" s="43"/>
      <c r="E229" s="43"/>
      <c r="F229" s="43"/>
      <c r="G229" s="43"/>
      <c r="H229" s="43"/>
      <c r="I229" s="43"/>
      <c r="J229" s="43"/>
      <c r="K229" s="43"/>
      <c r="L229" s="43"/>
      <c r="M229" s="43"/>
      <c r="N229" s="43"/>
      <c r="O229" s="43"/>
      <c r="P229" s="43"/>
      <c r="Q229" s="44"/>
      <c r="R229" s="44"/>
      <c r="S229" s="43"/>
      <c r="T229" s="43"/>
      <c r="U229" s="44"/>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4"/>
      <c r="AY229" s="43"/>
      <c r="AZ229" s="43"/>
      <c r="BA229" s="43"/>
      <c r="BB229" s="43"/>
      <c r="BC229" s="43"/>
      <c r="BD229" s="43"/>
      <c r="BE229" s="43"/>
      <c r="BF229" s="43"/>
      <c r="BG229" s="43"/>
      <c r="BH229" s="43"/>
      <c r="BI229" s="43"/>
      <c r="BJ229" s="43"/>
      <c r="BK229" s="43"/>
      <c r="BL229" s="43"/>
      <c r="BM229" s="43"/>
      <c r="BN229" s="43"/>
      <c r="BO229" s="11"/>
      <c r="BP229" s="11"/>
      <c r="BQ229" s="11"/>
      <c r="BR229" s="11"/>
      <c r="BS229" s="11"/>
    </row>
    <row r="230" ht="13.5" customHeight="1">
      <c r="A230" s="11"/>
      <c r="B230" s="11"/>
      <c r="C230" s="43"/>
      <c r="D230" s="43"/>
      <c r="E230" s="43"/>
      <c r="F230" s="43"/>
      <c r="G230" s="43"/>
      <c r="H230" s="43"/>
      <c r="I230" s="43"/>
      <c r="J230" s="43"/>
      <c r="K230" s="43"/>
      <c r="L230" s="43"/>
      <c r="M230" s="43"/>
      <c r="N230" s="43"/>
      <c r="O230" s="43"/>
      <c r="P230" s="43"/>
      <c r="Q230" s="44"/>
      <c r="R230" s="44"/>
      <c r="S230" s="43"/>
      <c r="T230" s="43"/>
      <c r="U230" s="44"/>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4"/>
      <c r="AY230" s="43"/>
      <c r="AZ230" s="43"/>
      <c r="BA230" s="43"/>
      <c r="BB230" s="43"/>
      <c r="BC230" s="43"/>
      <c r="BD230" s="43"/>
      <c r="BE230" s="43"/>
      <c r="BF230" s="43"/>
      <c r="BG230" s="43"/>
      <c r="BH230" s="43"/>
      <c r="BI230" s="43"/>
      <c r="BJ230" s="43"/>
      <c r="BK230" s="43"/>
      <c r="BL230" s="43"/>
      <c r="BM230" s="43"/>
      <c r="BN230" s="43"/>
      <c r="BO230" s="11"/>
      <c r="BP230" s="11"/>
      <c r="BQ230" s="11"/>
      <c r="BR230" s="11"/>
      <c r="BS230" s="11"/>
    </row>
    <row r="231" ht="13.5" customHeight="1">
      <c r="A231" s="11"/>
      <c r="B231" s="11"/>
      <c r="C231" s="43"/>
      <c r="D231" s="43"/>
      <c r="E231" s="43"/>
      <c r="F231" s="43"/>
      <c r="G231" s="43"/>
      <c r="H231" s="43"/>
      <c r="I231" s="43"/>
      <c r="J231" s="43"/>
      <c r="K231" s="43"/>
      <c r="L231" s="43"/>
      <c r="M231" s="43"/>
      <c r="N231" s="43"/>
      <c r="O231" s="43"/>
      <c r="P231" s="43"/>
      <c r="Q231" s="44"/>
      <c r="R231" s="44"/>
      <c r="S231" s="43"/>
      <c r="T231" s="43"/>
      <c r="U231" s="44"/>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4"/>
      <c r="AY231" s="43"/>
      <c r="AZ231" s="43"/>
      <c r="BA231" s="43"/>
      <c r="BB231" s="43"/>
      <c r="BC231" s="43"/>
      <c r="BD231" s="43"/>
      <c r="BE231" s="43"/>
      <c r="BF231" s="43"/>
      <c r="BG231" s="43"/>
      <c r="BH231" s="43"/>
      <c r="BI231" s="43"/>
      <c r="BJ231" s="43"/>
      <c r="BK231" s="43"/>
      <c r="BL231" s="43"/>
      <c r="BM231" s="43"/>
      <c r="BN231" s="43"/>
      <c r="BO231" s="11"/>
      <c r="BP231" s="11"/>
      <c r="BQ231" s="11"/>
      <c r="BR231" s="11"/>
      <c r="BS231" s="11"/>
    </row>
    <row r="232" ht="13.5" customHeight="1">
      <c r="A232" s="11"/>
      <c r="B232" s="11"/>
      <c r="C232" s="43"/>
      <c r="D232" s="43"/>
      <c r="E232" s="43"/>
      <c r="F232" s="43"/>
      <c r="G232" s="43"/>
      <c r="H232" s="43"/>
      <c r="I232" s="43"/>
      <c r="J232" s="43"/>
      <c r="K232" s="43"/>
      <c r="L232" s="43"/>
      <c r="M232" s="43"/>
      <c r="N232" s="43"/>
      <c r="O232" s="43"/>
      <c r="P232" s="43"/>
      <c r="Q232" s="44"/>
      <c r="R232" s="44"/>
      <c r="S232" s="43"/>
      <c r="T232" s="43"/>
      <c r="U232" s="44"/>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4"/>
      <c r="AY232" s="43"/>
      <c r="AZ232" s="43"/>
      <c r="BA232" s="43"/>
      <c r="BB232" s="43"/>
      <c r="BC232" s="43"/>
      <c r="BD232" s="43"/>
      <c r="BE232" s="43"/>
      <c r="BF232" s="43"/>
      <c r="BG232" s="43"/>
      <c r="BH232" s="43"/>
      <c r="BI232" s="43"/>
      <c r="BJ232" s="43"/>
      <c r="BK232" s="43"/>
      <c r="BL232" s="43"/>
      <c r="BM232" s="43"/>
      <c r="BN232" s="43"/>
      <c r="BO232" s="11"/>
      <c r="BP232" s="11"/>
      <c r="BQ232" s="11"/>
      <c r="BR232" s="11"/>
      <c r="BS232" s="11"/>
    </row>
    <row r="233" ht="13.5" customHeight="1">
      <c r="A233" s="11"/>
      <c r="B233" s="11"/>
      <c r="C233" s="43"/>
      <c r="D233" s="43"/>
      <c r="E233" s="43"/>
      <c r="F233" s="43"/>
      <c r="G233" s="43"/>
      <c r="H233" s="43"/>
      <c r="I233" s="43"/>
      <c r="J233" s="43"/>
      <c r="K233" s="43"/>
      <c r="L233" s="43"/>
      <c r="M233" s="43"/>
      <c r="N233" s="43"/>
      <c r="O233" s="43"/>
      <c r="P233" s="43"/>
      <c r="Q233" s="44"/>
      <c r="R233" s="44"/>
      <c r="S233" s="43"/>
      <c r="T233" s="43"/>
      <c r="U233" s="44"/>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4"/>
      <c r="AY233" s="43"/>
      <c r="AZ233" s="43"/>
      <c r="BA233" s="43"/>
      <c r="BB233" s="43"/>
      <c r="BC233" s="43"/>
      <c r="BD233" s="43"/>
      <c r="BE233" s="43"/>
      <c r="BF233" s="43"/>
      <c r="BG233" s="43"/>
      <c r="BH233" s="43"/>
      <c r="BI233" s="43"/>
      <c r="BJ233" s="43"/>
      <c r="BK233" s="43"/>
      <c r="BL233" s="43"/>
      <c r="BM233" s="43"/>
      <c r="BN233" s="43"/>
      <c r="BO233" s="11"/>
      <c r="BP233" s="11"/>
      <c r="BQ233" s="11"/>
      <c r="BR233" s="11"/>
      <c r="BS233" s="11"/>
    </row>
    <row r="234" ht="13.5" customHeight="1">
      <c r="A234" s="11"/>
      <c r="B234" s="11"/>
      <c r="C234" s="43"/>
      <c r="D234" s="43"/>
      <c r="E234" s="43"/>
      <c r="F234" s="43"/>
      <c r="G234" s="43"/>
      <c r="H234" s="43"/>
      <c r="I234" s="43"/>
      <c r="J234" s="43"/>
      <c r="K234" s="43"/>
      <c r="L234" s="43"/>
      <c r="M234" s="43"/>
      <c r="N234" s="43"/>
      <c r="O234" s="43"/>
      <c r="P234" s="43"/>
      <c r="Q234" s="44"/>
      <c r="R234" s="44"/>
      <c r="S234" s="43"/>
      <c r="T234" s="43"/>
      <c r="U234" s="44"/>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4"/>
      <c r="AY234" s="43"/>
      <c r="AZ234" s="43"/>
      <c r="BA234" s="43"/>
      <c r="BB234" s="43"/>
      <c r="BC234" s="43"/>
      <c r="BD234" s="43"/>
      <c r="BE234" s="43"/>
      <c r="BF234" s="43"/>
      <c r="BG234" s="43"/>
      <c r="BH234" s="43"/>
      <c r="BI234" s="43"/>
      <c r="BJ234" s="43"/>
      <c r="BK234" s="43"/>
      <c r="BL234" s="43"/>
      <c r="BM234" s="43"/>
      <c r="BN234" s="43"/>
      <c r="BO234" s="11"/>
      <c r="BP234" s="11"/>
      <c r="BQ234" s="11"/>
      <c r="BR234" s="11"/>
      <c r="BS234" s="11"/>
    </row>
    <row r="235" ht="13.5" customHeight="1">
      <c r="A235" s="11"/>
      <c r="B235" s="11"/>
      <c r="C235" s="43"/>
      <c r="D235" s="43"/>
      <c r="E235" s="43"/>
      <c r="F235" s="43"/>
      <c r="G235" s="43"/>
      <c r="H235" s="43"/>
      <c r="I235" s="43"/>
      <c r="J235" s="43"/>
      <c r="K235" s="43"/>
      <c r="L235" s="43"/>
      <c r="M235" s="43"/>
      <c r="N235" s="43"/>
      <c r="O235" s="43"/>
      <c r="P235" s="43"/>
      <c r="Q235" s="44"/>
      <c r="R235" s="44"/>
      <c r="S235" s="43"/>
      <c r="T235" s="43"/>
      <c r="U235" s="44"/>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4"/>
      <c r="AY235" s="43"/>
      <c r="AZ235" s="43"/>
      <c r="BA235" s="43"/>
      <c r="BB235" s="43"/>
      <c r="BC235" s="43"/>
      <c r="BD235" s="43"/>
      <c r="BE235" s="43"/>
      <c r="BF235" s="43"/>
      <c r="BG235" s="43"/>
      <c r="BH235" s="43"/>
      <c r="BI235" s="43"/>
      <c r="BJ235" s="43"/>
      <c r="BK235" s="43"/>
      <c r="BL235" s="43"/>
      <c r="BM235" s="43"/>
      <c r="BN235" s="43"/>
      <c r="BO235" s="11"/>
      <c r="BP235" s="11"/>
      <c r="BQ235" s="11"/>
      <c r="BR235" s="11"/>
      <c r="BS235" s="11"/>
    </row>
    <row r="236" ht="13.5" customHeight="1">
      <c r="A236" s="11"/>
      <c r="B236" s="11"/>
      <c r="C236" s="43"/>
      <c r="D236" s="43"/>
      <c r="E236" s="43"/>
      <c r="F236" s="43"/>
      <c r="G236" s="43"/>
      <c r="H236" s="43"/>
      <c r="I236" s="43"/>
      <c r="J236" s="43"/>
      <c r="K236" s="43"/>
      <c r="L236" s="43"/>
      <c r="M236" s="43"/>
      <c r="N236" s="43"/>
      <c r="O236" s="43"/>
      <c r="P236" s="43"/>
      <c r="Q236" s="44"/>
      <c r="R236" s="44"/>
      <c r="S236" s="43"/>
      <c r="T236" s="43"/>
      <c r="U236" s="44"/>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4"/>
      <c r="AY236" s="43"/>
      <c r="AZ236" s="43"/>
      <c r="BA236" s="43"/>
      <c r="BB236" s="43"/>
      <c r="BC236" s="43"/>
      <c r="BD236" s="43"/>
      <c r="BE236" s="43"/>
      <c r="BF236" s="43"/>
      <c r="BG236" s="43"/>
      <c r="BH236" s="43"/>
      <c r="BI236" s="43"/>
      <c r="BJ236" s="43"/>
      <c r="BK236" s="43"/>
      <c r="BL236" s="43"/>
      <c r="BM236" s="43"/>
      <c r="BN236" s="43"/>
      <c r="BO236" s="11"/>
      <c r="BP236" s="11"/>
      <c r="BQ236" s="11"/>
      <c r="BR236" s="11"/>
      <c r="BS236" s="11"/>
    </row>
    <row r="237" ht="13.5" customHeight="1">
      <c r="A237" s="11"/>
      <c r="B237" s="11"/>
      <c r="C237" s="43"/>
      <c r="D237" s="43"/>
      <c r="E237" s="43"/>
      <c r="F237" s="43"/>
      <c r="G237" s="43"/>
      <c r="H237" s="43"/>
      <c r="I237" s="43"/>
      <c r="J237" s="43"/>
      <c r="K237" s="43"/>
      <c r="L237" s="43"/>
      <c r="M237" s="43"/>
      <c r="N237" s="43"/>
      <c r="O237" s="43"/>
      <c r="P237" s="43"/>
      <c r="Q237" s="44"/>
      <c r="R237" s="44"/>
      <c r="S237" s="43"/>
      <c r="T237" s="43"/>
      <c r="U237" s="44"/>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4"/>
      <c r="AY237" s="43"/>
      <c r="AZ237" s="43"/>
      <c r="BA237" s="43"/>
      <c r="BB237" s="43"/>
      <c r="BC237" s="43"/>
      <c r="BD237" s="43"/>
      <c r="BE237" s="43"/>
      <c r="BF237" s="43"/>
      <c r="BG237" s="43"/>
      <c r="BH237" s="43"/>
      <c r="BI237" s="43"/>
      <c r="BJ237" s="43"/>
      <c r="BK237" s="43"/>
      <c r="BL237" s="43"/>
      <c r="BM237" s="43"/>
      <c r="BN237" s="43"/>
      <c r="BO237" s="11"/>
      <c r="BP237" s="11"/>
      <c r="BQ237" s="11"/>
      <c r="BR237" s="11"/>
      <c r="BS237" s="11"/>
    </row>
    <row r="238" ht="13.5" customHeight="1">
      <c r="A238" s="11"/>
      <c r="B238" s="11"/>
      <c r="C238" s="43"/>
      <c r="D238" s="43"/>
      <c r="E238" s="43"/>
      <c r="F238" s="43"/>
      <c r="G238" s="43"/>
      <c r="H238" s="43"/>
      <c r="I238" s="43"/>
      <c r="J238" s="43"/>
      <c r="K238" s="43"/>
      <c r="L238" s="43"/>
      <c r="M238" s="43"/>
      <c r="N238" s="43"/>
      <c r="O238" s="43"/>
      <c r="P238" s="43"/>
      <c r="Q238" s="44"/>
      <c r="R238" s="44"/>
      <c r="S238" s="43"/>
      <c r="T238" s="43"/>
      <c r="U238" s="44"/>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4"/>
      <c r="AY238" s="43"/>
      <c r="AZ238" s="43"/>
      <c r="BA238" s="43"/>
      <c r="BB238" s="43"/>
      <c r="BC238" s="43"/>
      <c r="BD238" s="43"/>
      <c r="BE238" s="43"/>
      <c r="BF238" s="43"/>
      <c r="BG238" s="43"/>
      <c r="BH238" s="43"/>
      <c r="BI238" s="43"/>
      <c r="BJ238" s="43"/>
      <c r="BK238" s="43"/>
      <c r="BL238" s="43"/>
      <c r="BM238" s="43"/>
      <c r="BN238" s="43"/>
      <c r="BO238" s="11"/>
      <c r="BP238" s="11"/>
      <c r="BQ238" s="11"/>
      <c r="BR238" s="11"/>
      <c r="BS238" s="11"/>
    </row>
    <row r="239" ht="13.5" customHeight="1">
      <c r="A239" s="11"/>
      <c r="B239" s="11"/>
      <c r="C239" s="43"/>
      <c r="D239" s="43"/>
      <c r="E239" s="43"/>
      <c r="F239" s="43"/>
      <c r="G239" s="43"/>
      <c r="H239" s="43"/>
      <c r="I239" s="43"/>
      <c r="J239" s="43"/>
      <c r="K239" s="43"/>
      <c r="L239" s="43"/>
      <c r="M239" s="43"/>
      <c r="N239" s="43"/>
      <c r="O239" s="43"/>
      <c r="P239" s="43"/>
      <c r="Q239" s="44"/>
      <c r="R239" s="44"/>
      <c r="S239" s="43"/>
      <c r="T239" s="43"/>
      <c r="U239" s="44"/>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4"/>
      <c r="AY239" s="43"/>
      <c r="AZ239" s="43"/>
      <c r="BA239" s="43"/>
      <c r="BB239" s="43"/>
      <c r="BC239" s="43"/>
      <c r="BD239" s="43"/>
      <c r="BE239" s="43"/>
      <c r="BF239" s="43"/>
      <c r="BG239" s="43"/>
      <c r="BH239" s="43"/>
      <c r="BI239" s="43"/>
      <c r="BJ239" s="43"/>
      <c r="BK239" s="43"/>
      <c r="BL239" s="43"/>
      <c r="BM239" s="43"/>
      <c r="BN239" s="43"/>
      <c r="BO239" s="11"/>
      <c r="BP239" s="11"/>
      <c r="BQ239" s="11"/>
      <c r="BR239" s="11"/>
      <c r="BS239" s="11"/>
    </row>
    <row r="240" ht="13.5" customHeight="1">
      <c r="A240" s="11"/>
      <c r="B240" s="11"/>
      <c r="C240" s="43"/>
      <c r="D240" s="43"/>
      <c r="E240" s="43"/>
      <c r="F240" s="43"/>
      <c r="G240" s="43"/>
      <c r="H240" s="43"/>
      <c r="I240" s="43"/>
      <c r="J240" s="43"/>
      <c r="K240" s="43"/>
      <c r="L240" s="43"/>
      <c r="M240" s="43"/>
      <c r="N240" s="43"/>
      <c r="O240" s="43"/>
      <c r="P240" s="43"/>
      <c r="Q240" s="44"/>
      <c r="R240" s="44"/>
      <c r="S240" s="43"/>
      <c r="T240" s="43"/>
      <c r="U240" s="44"/>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4"/>
      <c r="AY240" s="43"/>
      <c r="AZ240" s="43"/>
      <c r="BA240" s="43"/>
      <c r="BB240" s="43"/>
      <c r="BC240" s="43"/>
      <c r="BD240" s="43"/>
      <c r="BE240" s="43"/>
      <c r="BF240" s="43"/>
      <c r="BG240" s="43"/>
      <c r="BH240" s="43"/>
      <c r="BI240" s="43"/>
      <c r="BJ240" s="43"/>
      <c r="BK240" s="43"/>
      <c r="BL240" s="43"/>
      <c r="BM240" s="43"/>
      <c r="BN240" s="43"/>
      <c r="BO240" s="11"/>
      <c r="BP240" s="11"/>
      <c r="BQ240" s="11"/>
      <c r="BR240" s="11"/>
      <c r="BS240" s="11"/>
    </row>
    <row r="241" ht="13.5" customHeight="1">
      <c r="A241" s="11"/>
      <c r="B241" s="11"/>
      <c r="C241" s="43"/>
      <c r="D241" s="43"/>
      <c r="E241" s="43"/>
      <c r="F241" s="43"/>
      <c r="G241" s="43"/>
      <c r="H241" s="43"/>
      <c r="I241" s="43"/>
      <c r="J241" s="43"/>
      <c r="K241" s="43"/>
      <c r="L241" s="43"/>
      <c r="M241" s="43"/>
      <c r="N241" s="43"/>
      <c r="O241" s="43"/>
      <c r="P241" s="43"/>
      <c r="Q241" s="44"/>
      <c r="R241" s="44"/>
      <c r="S241" s="43"/>
      <c r="T241" s="43"/>
      <c r="U241" s="44"/>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4"/>
      <c r="AY241" s="43"/>
      <c r="AZ241" s="43"/>
      <c r="BA241" s="43"/>
      <c r="BB241" s="43"/>
      <c r="BC241" s="43"/>
      <c r="BD241" s="43"/>
      <c r="BE241" s="43"/>
      <c r="BF241" s="43"/>
      <c r="BG241" s="43"/>
      <c r="BH241" s="43"/>
      <c r="BI241" s="43"/>
      <c r="BJ241" s="43"/>
      <c r="BK241" s="43"/>
      <c r="BL241" s="43"/>
      <c r="BM241" s="43"/>
      <c r="BN241" s="43"/>
      <c r="BO241" s="11"/>
      <c r="BP241" s="11"/>
      <c r="BQ241" s="11"/>
      <c r="BR241" s="11"/>
      <c r="BS241" s="11"/>
    </row>
    <row r="242" ht="13.5" customHeight="1">
      <c r="A242" s="11"/>
      <c r="B242" s="11"/>
      <c r="C242" s="43"/>
      <c r="D242" s="43"/>
      <c r="E242" s="43"/>
      <c r="F242" s="43"/>
      <c r="G242" s="43"/>
      <c r="H242" s="43"/>
      <c r="I242" s="43"/>
      <c r="J242" s="43"/>
      <c r="K242" s="43"/>
      <c r="L242" s="43"/>
      <c r="M242" s="43"/>
      <c r="N242" s="43"/>
      <c r="O242" s="43"/>
      <c r="P242" s="43"/>
      <c r="Q242" s="44"/>
      <c r="R242" s="44"/>
      <c r="S242" s="43"/>
      <c r="T242" s="43"/>
      <c r="U242" s="44"/>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4"/>
      <c r="AY242" s="43"/>
      <c r="AZ242" s="43"/>
      <c r="BA242" s="43"/>
      <c r="BB242" s="43"/>
      <c r="BC242" s="43"/>
      <c r="BD242" s="43"/>
      <c r="BE242" s="43"/>
      <c r="BF242" s="43"/>
      <c r="BG242" s="43"/>
      <c r="BH242" s="43"/>
      <c r="BI242" s="43"/>
      <c r="BJ242" s="43"/>
      <c r="BK242" s="43"/>
      <c r="BL242" s="43"/>
      <c r="BM242" s="43"/>
      <c r="BN242" s="43"/>
      <c r="BO242" s="11"/>
      <c r="BP242" s="11"/>
      <c r="BQ242" s="11"/>
      <c r="BR242" s="11"/>
      <c r="BS242" s="11"/>
    </row>
    <row r="243" ht="13.5" customHeight="1">
      <c r="A243" s="11"/>
      <c r="B243" s="11"/>
      <c r="C243" s="43"/>
      <c r="D243" s="43"/>
      <c r="E243" s="43"/>
      <c r="F243" s="43"/>
      <c r="G243" s="43"/>
      <c r="H243" s="43"/>
      <c r="I243" s="43"/>
      <c r="J243" s="43"/>
      <c r="K243" s="43"/>
      <c r="L243" s="43"/>
      <c r="M243" s="43"/>
      <c r="N243" s="43"/>
      <c r="O243" s="43"/>
      <c r="P243" s="43"/>
      <c r="Q243" s="44"/>
      <c r="R243" s="44"/>
      <c r="S243" s="43"/>
      <c r="T243" s="43"/>
      <c r="U243" s="44"/>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4"/>
      <c r="AY243" s="43"/>
      <c r="AZ243" s="43"/>
      <c r="BA243" s="43"/>
      <c r="BB243" s="43"/>
      <c r="BC243" s="43"/>
      <c r="BD243" s="43"/>
      <c r="BE243" s="43"/>
      <c r="BF243" s="43"/>
      <c r="BG243" s="43"/>
      <c r="BH243" s="43"/>
      <c r="BI243" s="43"/>
      <c r="BJ243" s="43"/>
      <c r="BK243" s="43"/>
      <c r="BL243" s="43"/>
      <c r="BM243" s="43"/>
      <c r="BN243" s="43"/>
      <c r="BO243" s="11"/>
      <c r="BP243" s="11"/>
      <c r="BQ243" s="11"/>
      <c r="BR243" s="11"/>
      <c r="BS243" s="11"/>
    </row>
    <row r="244" ht="13.5" customHeight="1">
      <c r="A244" s="11"/>
      <c r="B244" s="11"/>
      <c r="C244" s="43"/>
      <c r="D244" s="43"/>
      <c r="E244" s="43"/>
      <c r="F244" s="43"/>
      <c r="G244" s="43"/>
      <c r="H244" s="43"/>
      <c r="I244" s="43"/>
      <c r="J244" s="43"/>
      <c r="K244" s="43"/>
      <c r="L244" s="43"/>
      <c r="M244" s="43"/>
      <c r="N244" s="43"/>
      <c r="O244" s="43"/>
      <c r="P244" s="43"/>
      <c r="Q244" s="44"/>
      <c r="R244" s="44"/>
      <c r="S244" s="43"/>
      <c r="T244" s="43"/>
      <c r="U244" s="44"/>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4"/>
      <c r="AY244" s="43"/>
      <c r="AZ244" s="43"/>
      <c r="BA244" s="43"/>
      <c r="BB244" s="43"/>
      <c r="BC244" s="43"/>
      <c r="BD244" s="43"/>
      <c r="BE244" s="43"/>
      <c r="BF244" s="43"/>
      <c r="BG244" s="43"/>
      <c r="BH244" s="43"/>
      <c r="BI244" s="43"/>
      <c r="BJ244" s="43"/>
      <c r="BK244" s="43"/>
      <c r="BL244" s="43"/>
      <c r="BM244" s="43"/>
      <c r="BN244" s="43"/>
      <c r="BO244" s="11"/>
      <c r="BP244" s="11"/>
      <c r="BQ244" s="11"/>
      <c r="BR244" s="11"/>
      <c r="BS244" s="11"/>
    </row>
    <row r="245" ht="13.5" customHeight="1">
      <c r="A245" s="11"/>
      <c r="B245" s="11"/>
      <c r="C245" s="43"/>
      <c r="D245" s="43"/>
      <c r="E245" s="43"/>
      <c r="F245" s="43"/>
      <c r="G245" s="43"/>
      <c r="H245" s="43"/>
      <c r="I245" s="43"/>
      <c r="J245" s="43"/>
      <c r="K245" s="43"/>
      <c r="L245" s="43"/>
      <c r="M245" s="43"/>
      <c r="N245" s="43"/>
      <c r="O245" s="43"/>
      <c r="P245" s="43"/>
      <c r="Q245" s="44"/>
      <c r="R245" s="44"/>
      <c r="S245" s="43"/>
      <c r="T245" s="43"/>
      <c r="U245" s="44"/>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4"/>
      <c r="AY245" s="43"/>
      <c r="AZ245" s="43"/>
      <c r="BA245" s="43"/>
      <c r="BB245" s="43"/>
      <c r="BC245" s="43"/>
      <c r="BD245" s="43"/>
      <c r="BE245" s="43"/>
      <c r="BF245" s="43"/>
      <c r="BG245" s="43"/>
      <c r="BH245" s="43"/>
      <c r="BI245" s="43"/>
      <c r="BJ245" s="43"/>
      <c r="BK245" s="43"/>
      <c r="BL245" s="43"/>
      <c r="BM245" s="43"/>
      <c r="BN245" s="43"/>
      <c r="BO245" s="11"/>
      <c r="BP245" s="11"/>
      <c r="BQ245" s="11"/>
      <c r="BR245" s="11"/>
      <c r="BS245" s="11"/>
    </row>
    <row r="246" ht="13.5" customHeight="1">
      <c r="A246" s="11"/>
      <c r="B246" s="11"/>
      <c r="C246" s="43"/>
      <c r="D246" s="43"/>
      <c r="E246" s="43"/>
      <c r="F246" s="43"/>
      <c r="G246" s="43"/>
      <c r="H246" s="43"/>
      <c r="I246" s="43"/>
      <c r="J246" s="43"/>
      <c r="K246" s="43"/>
      <c r="L246" s="43"/>
      <c r="M246" s="43"/>
      <c r="N246" s="43"/>
      <c r="O246" s="43"/>
      <c r="P246" s="43"/>
      <c r="Q246" s="44"/>
      <c r="R246" s="44"/>
      <c r="S246" s="43"/>
      <c r="T246" s="43"/>
      <c r="U246" s="44"/>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4"/>
      <c r="AY246" s="43"/>
      <c r="AZ246" s="43"/>
      <c r="BA246" s="43"/>
      <c r="BB246" s="43"/>
      <c r="BC246" s="43"/>
      <c r="BD246" s="43"/>
      <c r="BE246" s="43"/>
      <c r="BF246" s="43"/>
      <c r="BG246" s="43"/>
      <c r="BH246" s="43"/>
      <c r="BI246" s="43"/>
      <c r="BJ246" s="43"/>
      <c r="BK246" s="43"/>
      <c r="BL246" s="43"/>
      <c r="BM246" s="43"/>
      <c r="BN246" s="43"/>
      <c r="BO246" s="11"/>
      <c r="BP246" s="11"/>
      <c r="BQ246" s="11"/>
      <c r="BR246" s="11"/>
      <c r="BS246" s="11"/>
    </row>
    <row r="247" ht="13.5" customHeight="1">
      <c r="A247" s="11"/>
      <c r="B247" s="11"/>
      <c r="C247" s="43"/>
      <c r="D247" s="43"/>
      <c r="E247" s="43"/>
      <c r="F247" s="43"/>
      <c r="G247" s="43"/>
      <c r="H247" s="43"/>
      <c r="I247" s="43"/>
      <c r="J247" s="43"/>
      <c r="K247" s="43"/>
      <c r="L247" s="43"/>
      <c r="M247" s="43"/>
      <c r="N247" s="43"/>
      <c r="O247" s="43"/>
      <c r="P247" s="43"/>
      <c r="Q247" s="44"/>
      <c r="R247" s="44"/>
      <c r="S247" s="43"/>
      <c r="T247" s="43"/>
      <c r="U247" s="44"/>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4"/>
      <c r="AY247" s="43"/>
      <c r="AZ247" s="43"/>
      <c r="BA247" s="43"/>
      <c r="BB247" s="43"/>
      <c r="BC247" s="43"/>
      <c r="BD247" s="43"/>
      <c r="BE247" s="43"/>
      <c r="BF247" s="43"/>
      <c r="BG247" s="43"/>
      <c r="BH247" s="43"/>
      <c r="BI247" s="43"/>
      <c r="BJ247" s="43"/>
      <c r="BK247" s="43"/>
      <c r="BL247" s="43"/>
      <c r="BM247" s="43"/>
      <c r="BN247" s="43"/>
      <c r="BO247" s="11"/>
      <c r="BP247" s="11"/>
      <c r="BQ247" s="11"/>
      <c r="BR247" s="11"/>
      <c r="BS247" s="11"/>
    </row>
    <row r="248" ht="13.5" customHeight="1">
      <c r="A248" s="11"/>
      <c r="B248" s="11"/>
      <c r="C248" s="43"/>
      <c r="D248" s="43"/>
      <c r="E248" s="43"/>
      <c r="F248" s="43"/>
      <c r="G248" s="43"/>
      <c r="H248" s="43"/>
      <c r="I248" s="43"/>
      <c r="J248" s="43"/>
      <c r="K248" s="43"/>
      <c r="L248" s="43"/>
      <c r="M248" s="43"/>
      <c r="N248" s="43"/>
      <c r="O248" s="43"/>
      <c r="P248" s="43"/>
      <c r="Q248" s="44"/>
      <c r="R248" s="44"/>
      <c r="S248" s="43"/>
      <c r="T248" s="43"/>
      <c r="U248" s="44"/>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4"/>
      <c r="AY248" s="43"/>
      <c r="AZ248" s="43"/>
      <c r="BA248" s="43"/>
      <c r="BB248" s="43"/>
      <c r="BC248" s="43"/>
      <c r="BD248" s="43"/>
      <c r="BE248" s="43"/>
      <c r="BF248" s="43"/>
      <c r="BG248" s="43"/>
      <c r="BH248" s="43"/>
      <c r="BI248" s="43"/>
      <c r="BJ248" s="43"/>
      <c r="BK248" s="43"/>
      <c r="BL248" s="43"/>
      <c r="BM248" s="43"/>
      <c r="BN248" s="43"/>
      <c r="BO248" s="11"/>
      <c r="BP248" s="11"/>
      <c r="BQ248" s="11"/>
      <c r="BR248" s="11"/>
      <c r="BS248" s="11"/>
    </row>
    <row r="249" ht="13.5" customHeight="1">
      <c r="A249" s="11"/>
      <c r="B249" s="11"/>
      <c r="C249" s="43"/>
      <c r="D249" s="43"/>
      <c r="E249" s="43"/>
      <c r="F249" s="43"/>
      <c r="G249" s="43"/>
      <c r="H249" s="43"/>
      <c r="I249" s="43"/>
      <c r="J249" s="43"/>
      <c r="K249" s="43"/>
      <c r="L249" s="43"/>
      <c r="M249" s="43"/>
      <c r="N249" s="43"/>
      <c r="O249" s="43"/>
      <c r="P249" s="43"/>
      <c r="Q249" s="44"/>
      <c r="R249" s="44"/>
      <c r="S249" s="43"/>
      <c r="T249" s="43"/>
      <c r="U249" s="44"/>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4"/>
      <c r="AY249" s="43"/>
      <c r="AZ249" s="43"/>
      <c r="BA249" s="43"/>
      <c r="BB249" s="43"/>
      <c r="BC249" s="43"/>
      <c r="BD249" s="43"/>
      <c r="BE249" s="43"/>
      <c r="BF249" s="43"/>
      <c r="BG249" s="43"/>
      <c r="BH249" s="43"/>
      <c r="BI249" s="43"/>
      <c r="BJ249" s="43"/>
      <c r="BK249" s="43"/>
      <c r="BL249" s="43"/>
      <c r="BM249" s="43"/>
      <c r="BN249" s="43"/>
      <c r="BO249" s="11"/>
      <c r="BP249" s="11"/>
      <c r="BQ249" s="11"/>
      <c r="BR249" s="11"/>
      <c r="BS249" s="11"/>
    </row>
    <row r="250" ht="13.5" customHeight="1">
      <c r="A250" s="11"/>
      <c r="B250" s="11"/>
      <c r="C250" s="43"/>
      <c r="D250" s="43"/>
      <c r="E250" s="43"/>
      <c r="F250" s="43"/>
      <c r="G250" s="43"/>
      <c r="H250" s="43"/>
      <c r="I250" s="43"/>
      <c r="J250" s="43"/>
      <c r="K250" s="43"/>
      <c r="L250" s="43"/>
      <c r="M250" s="43"/>
      <c r="N250" s="43"/>
      <c r="O250" s="43"/>
      <c r="P250" s="43"/>
      <c r="Q250" s="44"/>
      <c r="R250" s="44"/>
      <c r="S250" s="43"/>
      <c r="T250" s="43"/>
      <c r="U250" s="44"/>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4"/>
      <c r="AY250" s="43"/>
      <c r="AZ250" s="43"/>
      <c r="BA250" s="43"/>
      <c r="BB250" s="43"/>
      <c r="BC250" s="43"/>
      <c r="BD250" s="43"/>
      <c r="BE250" s="43"/>
      <c r="BF250" s="43"/>
      <c r="BG250" s="43"/>
      <c r="BH250" s="43"/>
      <c r="BI250" s="43"/>
      <c r="BJ250" s="43"/>
      <c r="BK250" s="43"/>
      <c r="BL250" s="43"/>
      <c r="BM250" s="43"/>
      <c r="BN250" s="43"/>
      <c r="BO250" s="11"/>
      <c r="BP250" s="11"/>
      <c r="BQ250" s="11"/>
      <c r="BR250" s="11"/>
      <c r="BS250" s="11"/>
    </row>
    <row r="251" ht="13.5" customHeight="1">
      <c r="A251" s="11"/>
      <c r="B251" s="11"/>
      <c r="C251" s="43"/>
      <c r="D251" s="43"/>
      <c r="E251" s="43"/>
      <c r="F251" s="43"/>
      <c r="G251" s="43"/>
      <c r="H251" s="43"/>
      <c r="I251" s="43"/>
      <c r="J251" s="43"/>
      <c r="K251" s="43"/>
      <c r="L251" s="43"/>
      <c r="M251" s="43"/>
      <c r="N251" s="43"/>
      <c r="O251" s="43"/>
      <c r="P251" s="43"/>
      <c r="Q251" s="44"/>
      <c r="R251" s="44"/>
      <c r="S251" s="43"/>
      <c r="T251" s="43"/>
      <c r="U251" s="44"/>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4"/>
      <c r="AY251" s="43"/>
      <c r="AZ251" s="43"/>
      <c r="BA251" s="43"/>
      <c r="BB251" s="43"/>
      <c r="BC251" s="43"/>
      <c r="BD251" s="43"/>
      <c r="BE251" s="43"/>
      <c r="BF251" s="43"/>
      <c r="BG251" s="43"/>
      <c r="BH251" s="43"/>
      <c r="BI251" s="43"/>
      <c r="BJ251" s="43"/>
      <c r="BK251" s="43"/>
      <c r="BL251" s="43"/>
      <c r="BM251" s="43"/>
      <c r="BN251" s="43"/>
      <c r="BO251" s="11"/>
      <c r="BP251" s="11"/>
      <c r="BQ251" s="11"/>
      <c r="BR251" s="11"/>
      <c r="BS251" s="11"/>
    </row>
    <row r="252" ht="13.5" customHeight="1">
      <c r="A252" s="11"/>
      <c r="B252" s="11"/>
      <c r="C252" s="43"/>
      <c r="D252" s="43"/>
      <c r="E252" s="43"/>
      <c r="F252" s="43"/>
      <c r="G252" s="43"/>
      <c r="H252" s="43"/>
      <c r="I252" s="43"/>
      <c r="J252" s="43"/>
      <c r="K252" s="43"/>
      <c r="L252" s="43"/>
      <c r="M252" s="43"/>
      <c r="N252" s="43"/>
      <c r="O252" s="43"/>
      <c r="P252" s="43"/>
      <c r="Q252" s="44"/>
      <c r="R252" s="44"/>
      <c r="S252" s="43"/>
      <c r="T252" s="43"/>
      <c r="U252" s="44"/>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4"/>
      <c r="AY252" s="43"/>
      <c r="AZ252" s="43"/>
      <c r="BA252" s="43"/>
      <c r="BB252" s="43"/>
      <c r="BC252" s="43"/>
      <c r="BD252" s="43"/>
      <c r="BE252" s="43"/>
      <c r="BF252" s="43"/>
      <c r="BG252" s="43"/>
      <c r="BH252" s="43"/>
      <c r="BI252" s="43"/>
      <c r="BJ252" s="43"/>
      <c r="BK252" s="43"/>
      <c r="BL252" s="43"/>
      <c r="BM252" s="43"/>
      <c r="BN252" s="43"/>
      <c r="BO252" s="11"/>
      <c r="BP252" s="11"/>
      <c r="BQ252" s="11"/>
      <c r="BR252" s="11"/>
      <c r="BS252" s="11"/>
    </row>
    <row r="253" ht="13.5" customHeight="1">
      <c r="A253" s="11"/>
      <c r="B253" s="11"/>
      <c r="C253" s="43"/>
      <c r="D253" s="43"/>
      <c r="E253" s="43"/>
      <c r="F253" s="43"/>
      <c r="G253" s="43"/>
      <c r="H253" s="43"/>
      <c r="I253" s="43"/>
      <c r="J253" s="43"/>
      <c r="K253" s="43"/>
      <c r="L253" s="43"/>
      <c r="M253" s="43"/>
      <c r="N253" s="43"/>
      <c r="O253" s="43"/>
      <c r="P253" s="43"/>
      <c r="Q253" s="44"/>
      <c r="R253" s="44"/>
      <c r="S253" s="43"/>
      <c r="T253" s="43"/>
      <c r="U253" s="44"/>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4"/>
      <c r="AY253" s="43"/>
      <c r="AZ253" s="43"/>
      <c r="BA253" s="43"/>
      <c r="BB253" s="43"/>
      <c r="BC253" s="43"/>
      <c r="BD253" s="43"/>
      <c r="BE253" s="43"/>
      <c r="BF253" s="43"/>
      <c r="BG253" s="43"/>
      <c r="BH253" s="43"/>
      <c r="BI253" s="43"/>
      <c r="BJ253" s="43"/>
      <c r="BK253" s="43"/>
      <c r="BL253" s="43"/>
      <c r="BM253" s="43"/>
      <c r="BN253" s="43"/>
      <c r="BO253" s="11"/>
      <c r="BP253" s="11"/>
      <c r="BQ253" s="11"/>
      <c r="BR253" s="11"/>
      <c r="BS253" s="11"/>
    </row>
    <row r="254" ht="13.5" customHeight="1">
      <c r="A254" s="11"/>
      <c r="B254" s="11"/>
      <c r="C254" s="43"/>
      <c r="D254" s="43"/>
      <c r="E254" s="43"/>
      <c r="F254" s="43"/>
      <c r="G254" s="43"/>
      <c r="H254" s="43"/>
      <c r="I254" s="43"/>
      <c r="J254" s="43"/>
      <c r="K254" s="43"/>
      <c r="L254" s="43"/>
      <c r="M254" s="43"/>
      <c r="N254" s="43"/>
      <c r="O254" s="43"/>
      <c r="P254" s="43"/>
      <c r="Q254" s="44"/>
      <c r="R254" s="44"/>
      <c r="S254" s="43"/>
      <c r="T254" s="43"/>
      <c r="U254" s="44"/>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4"/>
      <c r="AY254" s="43"/>
      <c r="AZ254" s="43"/>
      <c r="BA254" s="43"/>
      <c r="BB254" s="43"/>
      <c r="BC254" s="43"/>
      <c r="BD254" s="43"/>
      <c r="BE254" s="43"/>
      <c r="BF254" s="43"/>
      <c r="BG254" s="43"/>
      <c r="BH254" s="43"/>
      <c r="BI254" s="43"/>
      <c r="BJ254" s="43"/>
      <c r="BK254" s="43"/>
      <c r="BL254" s="43"/>
      <c r="BM254" s="43"/>
      <c r="BN254" s="43"/>
      <c r="BO254" s="11"/>
      <c r="BP254" s="11"/>
      <c r="BQ254" s="11"/>
      <c r="BR254" s="11"/>
      <c r="BS254" s="11"/>
    </row>
    <row r="255" ht="13.5" customHeight="1">
      <c r="A255" s="11"/>
      <c r="B255" s="11"/>
      <c r="C255" s="43"/>
      <c r="D255" s="43"/>
      <c r="E255" s="43"/>
      <c r="F255" s="43"/>
      <c r="G255" s="43"/>
      <c r="H255" s="43"/>
      <c r="I255" s="43"/>
      <c r="J255" s="43"/>
      <c r="K255" s="43"/>
      <c r="L255" s="43"/>
      <c r="M255" s="43"/>
      <c r="N255" s="43"/>
      <c r="O255" s="43"/>
      <c r="P255" s="43"/>
      <c r="Q255" s="44"/>
      <c r="R255" s="44"/>
      <c r="S255" s="43"/>
      <c r="T255" s="43"/>
      <c r="U255" s="44"/>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4"/>
      <c r="AY255" s="43"/>
      <c r="AZ255" s="43"/>
      <c r="BA255" s="43"/>
      <c r="BB255" s="43"/>
      <c r="BC255" s="43"/>
      <c r="BD255" s="43"/>
      <c r="BE255" s="43"/>
      <c r="BF255" s="43"/>
      <c r="BG255" s="43"/>
      <c r="BH255" s="43"/>
      <c r="BI255" s="43"/>
      <c r="BJ255" s="43"/>
      <c r="BK255" s="43"/>
      <c r="BL255" s="43"/>
      <c r="BM255" s="43"/>
      <c r="BN255" s="43"/>
      <c r="BO255" s="11"/>
      <c r="BP255" s="11"/>
      <c r="BQ255" s="11"/>
      <c r="BR255" s="11"/>
      <c r="BS255" s="11"/>
    </row>
    <row r="256" ht="13.5" customHeight="1">
      <c r="A256" s="11"/>
      <c r="B256" s="11"/>
      <c r="C256" s="43"/>
      <c r="D256" s="43"/>
      <c r="E256" s="43"/>
      <c r="F256" s="43"/>
      <c r="G256" s="43"/>
      <c r="H256" s="43"/>
      <c r="I256" s="43"/>
      <c r="J256" s="43"/>
      <c r="K256" s="43"/>
      <c r="L256" s="43"/>
      <c r="M256" s="43"/>
      <c r="N256" s="43"/>
      <c r="O256" s="43"/>
      <c r="P256" s="43"/>
      <c r="Q256" s="44"/>
      <c r="R256" s="44"/>
      <c r="S256" s="43"/>
      <c r="T256" s="43"/>
      <c r="U256" s="44"/>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4"/>
      <c r="AY256" s="43"/>
      <c r="AZ256" s="43"/>
      <c r="BA256" s="43"/>
      <c r="BB256" s="43"/>
      <c r="BC256" s="43"/>
      <c r="BD256" s="43"/>
      <c r="BE256" s="43"/>
      <c r="BF256" s="43"/>
      <c r="BG256" s="43"/>
      <c r="BH256" s="43"/>
      <c r="BI256" s="43"/>
      <c r="BJ256" s="43"/>
      <c r="BK256" s="43"/>
      <c r="BL256" s="43"/>
      <c r="BM256" s="43"/>
      <c r="BN256" s="43"/>
      <c r="BO256" s="11"/>
      <c r="BP256" s="11"/>
      <c r="BQ256" s="11"/>
      <c r="BR256" s="11"/>
      <c r="BS256" s="11"/>
    </row>
    <row r="257" ht="13.5" customHeight="1">
      <c r="A257" s="11"/>
      <c r="B257" s="11"/>
      <c r="C257" s="43"/>
      <c r="D257" s="43"/>
      <c r="E257" s="43"/>
      <c r="F257" s="43"/>
      <c r="G257" s="43"/>
      <c r="H257" s="43"/>
      <c r="I257" s="43"/>
      <c r="J257" s="43"/>
      <c r="K257" s="43"/>
      <c r="L257" s="43"/>
      <c r="M257" s="43"/>
      <c r="N257" s="43"/>
      <c r="O257" s="43"/>
      <c r="P257" s="43"/>
      <c r="Q257" s="44"/>
      <c r="R257" s="44"/>
      <c r="S257" s="43"/>
      <c r="T257" s="43"/>
      <c r="U257" s="44"/>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4"/>
      <c r="AY257" s="43"/>
      <c r="AZ257" s="43"/>
      <c r="BA257" s="43"/>
      <c r="BB257" s="43"/>
      <c r="BC257" s="43"/>
      <c r="BD257" s="43"/>
      <c r="BE257" s="43"/>
      <c r="BF257" s="43"/>
      <c r="BG257" s="43"/>
      <c r="BH257" s="43"/>
      <c r="BI257" s="43"/>
      <c r="BJ257" s="43"/>
      <c r="BK257" s="43"/>
      <c r="BL257" s="43"/>
      <c r="BM257" s="43"/>
      <c r="BN257" s="43"/>
      <c r="BO257" s="11"/>
      <c r="BP257" s="11"/>
      <c r="BQ257" s="11"/>
      <c r="BR257" s="11"/>
      <c r="BS257" s="11"/>
    </row>
    <row r="258" ht="13.5" customHeight="1">
      <c r="A258" s="11"/>
      <c r="B258" s="11"/>
      <c r="C258" s="43"/>
      <c r="D258" s="43"/>
      <c r="E258" s="43"/>
      <c r="F258" s="43"/>
      <c r="G258" s="43"/>
      <c r="H258" s="43"/>
      <c r="I258" s="43"/>
      <c r="J258" s="43"/>
      <c r="K258" s="43"/>
      <c r="L258" s="43"/>
      <c r="M258" s="43"/>
      <c r="N258" s="43"/>
      <c r="O258" s="43"/>
      <c r="P258" s="43"/>
      <c r="Q258" s="44"/>
      <c r="R258" s="44"/>
      <c r="S258" s="43"/>
      <c r="T258" s="43"/>
      <c r="U258" s="44"/>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4"/>
      <c r="AY258" s="43"/>
      <c r="AZ258" s="43"/>
      <c r="BA258" s="43"/>
      <c r="BB258" s="43"/>
      <c r="BC258" s="43"/>
      <c r="BD258" s="43"/>
      <c r="BE258" s="43"/>
      <c r="BF258" s="43"/>
      <c r="BG258" s="43"/>
      <c r="BH258" s="43"/>
      <c r="BI258" s="43"/>
      <c r="BJ258" s="43"/>
      <c r="BK258" s="43"/>
      <c r="BL258" s="43"/>
      <c r="BM258" s="43"/>
      <c r="BN258" s="43"/>
      <c r="BO258" s="11"/>
      <c r="BP258" s="11"/>
      <c r="BQ258" s="11"/>
      <c r="BR258" s="11"/>
      <c r="BS258" s="11"/>
    </row>
    <row r="259" ht="13.5" customHeight="1">
      <c r="A259" s="11"/>
      <c r="B259" s="11"/>
      <c r="C259" s="43"/>
      <c r="D259" s="43"/>
      <c r="E259" s="43"/>
      <c r="F259" s="43"/>
      <c r="G259" s="43"/>
      <c r="H259" s="43"/>
      <c r="I259" s="43"/>
      <c r="J259" s="43"/>
      <c r="K259" s="43"/>
      <c r="L259" s="43"/>
      <c r="M259" s="43"/>
      <c r="N259" s="43"/>
      <c r="O259" s="43"/>
      <c r="P259" s="43"/>
      <c r="Q259" s="44"/>
      <c r="R259" s="44"/>
      <c r="S259" s="43"/>
      <c r="T259" s="43"/>
      <c r="U259" s="44"/>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4"/>
      <c r="AY259" s="43"/>
      <c r="AZ259" s="43"/>
      <c r="BA259" s="43"/>
      <c r="BB259" s="43"/>
      <c r="BC259" s="43"/>
      <c r="BD259" s="43"/>
      <c r="BE259" s="43"/>
      <c r="BF259" s="43"/>
      <c r="BG259" s="43"/>
      <c r="BH259" s="43"/>
      <c r="BI259" s="43"/>
      <c r="BJ259" s="43"/>
      <c r="BK259" s="43"/>
      <c r="BL259" s="43"/>
      <c r="BM259" s="43"/>
      <c r="BN259" s="43"/>
      <c r="BO259" s="11"/>
      <c r="BP259" s="11"/>
      <c r="BQ259" s="11"/>
      <c r="BR259" s="11"/>
      <c r="BS259" s="11"/>
    </row>
    <row r="260" ht="13.5" customHeight="1">
      <c r="A260" s="11"/>
      <c r="B260" s="11"/>
      <c r="C260" s="43"/>
      <c r="D260" s="43"/>
      <c r="E260" s="43"/>
      <c r="F260" s="43"/>
      <c r="G260" s="43"/>
      <c r="H260" s="43"/>
      <c r="I260" s="43"/>
      <c r="J260" s="43"/>
      <c r="K260" s="43"/>
      <c r="L260" s="43"/>
      <c r="M260" s="43"/>
      <c r="N260" s="43"/>
      <c r="O260" s="43"/>
      <c r="P260" s="43"/>
      <c r="Q260" s="44"/>
      <c r="R260" s="44"/>
      <c r="S260" s="43"/>
      <c r="T260" s="43"/>
      <c r="U260" s="44"/>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4"/>
      <c r="AY260" s="43"/>
      <c r="AZ260" s="43"/>
      <c r="BA260" s="43"/>
      <c r="BB260" s="43"/>
      <c r="BC260" s="43"/>
      <c r="BD260" s="43"/>
      <c r="BE260" s="43"/>
      <c r="BF260" s="43"/>
      <c r="BG260" s="43"/>
      <c r="BH260" s="43"/>
      <c r="BI260" s="43"/>
      <c r="BJ260" s="43"/>
      <c r="BK260" s="43"/>
      <c r="BL260" s="43"/>
      <c r="BM260" s="43"/>
      <c r="BN260" s="43"/>
      <c r="BO260" s="11"/>
      <c r="BP260" s="11"/>
      <c r="BQ260" s="11"/>
      <c r="BR260" s="11"/>
      <c r="BS260" s="11"/>
    </row>
    <row r="261" ht="13.5" customHeight="1">
      <c r="A261" s="11"/>
      <c r="B261" s="11"/>
      <c r="C261" s="43"/>
      <c r="D261" s="43"/>
      <c r="E261" s="43"/>
      <c r="F261" s="43"/>
      <c r="G261" s="43"/>
      <c r="H261" s="43"/>
      <c r="I261" s="43"/>
      <c r="J261" s="43"/>
      <c r="K261" s="43"/>
      <c r="L261" s="43"/>
      <c r="M261" s="43"/>
      <c r="N261" s="43"/>
      <c r="O261" s="43"/>
      <c r="P261" s="43"/>
      <c r="Q261" s="44"/>
      <c r="R261" s="44"/>
      <c r="S261" s="43"/>
      <c r="T261" s="43"/>
      <c r="U261" s="44"/>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4"/>
      <c r="AY261" s="43"/>
      <c r="AZ261" s="43"/>
      <c r="BA261" s="43"/>
      <c r="BB261" s="43"/>
      <c r="BC261" s="43"/>
      <c r="BD261" s="43"/>
      <c r="BE261" s="43"/>
      <c r="BF261" s="43"/>
      <c r="BG261" s="43"/>
      <c r="BH261" s="43"/>
      <c r="BI261" s="43"/>
      <c r="BJ261" s="43"/>
      <c r="BK261" s="43"/>
      <c r="BL261" s="43"/>
      <c r="BM261" s="43"/>
      <c r="BN261" s="43"/>
      <c r="BO261" s="11"/>
      <c r="BP261" s="11"/>
      <c r="BQ261" s="11"/>
      <c r="BR261" s="11"/>
      <c r="BS261" s="11"/>
    </row>
    <row r="262" ht="13.5" customHeight="1">
      <c r="A262" s="11"/>
      <c r="B262" s="11"/>
      <c r="C262" s="43"/>
      <c r="D262" s="43"/>
      <c r="E262" s="43"/>
      <c r="F262" s="43"/>
      <c r="G262" s="43"/>
      <c r="H262" s="43"/>
      <c r="I262" s="43"/>
      <c r="J262" s="43"/>
      <c r="K262" s="43"/>
      <c r="L262" s="43"/>
      <c r="M262" s="43"/>
      <c r="N262" s="43"/>
      <c r="O262" s="43"/>
      <c r="P262" s="43"/>
      <c r="Q262" s="44"/>
      <c r="R262" s="44"/>
      <c r="S262" s="43"/>
      <c r="T262" s="43"/>
      <c r="U262" s="44"/>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4"/>
      <c r="AY262" s="43"/>
      <c r="AZ262" s="43"/>
      <c r="BA262" s="43"/>
      <c r="BB262" s="43"/>
      <c r="BC262" s="43"/>
      <c r="BD262" s="43"/>
      <c r="BE262" s="43"/>
      <c r="BF262" s="43"/>
      <c r="BG262" s="43"/>
      <c r="BH262" s="43"/>
      <c r="BI262" s="43"/>
      <c r="BJ262" s="43"/>
      <c r="BK262" s="43"/>
      <c r="BL262" s="43"/>
      <c r="BM262" s="43"/>
      <c r="BN262" s="43"/>
      <c r="BO262" s="11"/>
      <c r="BP262" s="11"/>
      <c r="BQ262" s="11"/>
      <c r="BR262" s="11"/>
      <c r="BS262" s="11"/>
    </row>
    <row r="263" ht="13.5" customHeight="1">
      <c r="A263" s="11"/>
      <c r="B263" s="11"/>
      <c r="C263" s="43"/>
      <c r="D263" s="43"/>
      <c r="E263" s="43"/>
      <c r="F263" s="43"/>
      <c r="G263" s="43"/>
      <c r="H263" s="43"/>
      <c r="I263" s="43"/>
      <c r="J263" s="43"/>
      <c r="K263" s="43"/>
      <c r="L263" s="43"/>
      <c r="M263" s="43"/>
      <c r="N263" s="43"/>
      <c r="O263" s="43"/>
      <c r="P263" s="43"/>
      <c r="Q263" s="44"/>
      <c r="R263" s="44"/>
      <c r="S263" s="43"/>
      <c r="T263" s="43"/>
      <c r="U263" s="44"/>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4"/>
      <c r="AY263" s="43"/>
      <c r="AZ263" s="43"/>
      <c r="BA263" s="43"/>
      <c r="BB263" s="43"/>
      <c r="BC263" s="43"/>
      <c r="BD263" s="43"/>
      <c r="BE263" s="43"/>
      <c r="BF263" s="43"/>
      <c r="BG263" s="43"/>
      <c r="BH263" s="43"/>
      <c r="BI263" s="43"/>
      <c r="BJ263" s="43"/>
      <c r="BK263" s="43"/>
      <c r="BL263" s="43"/>
      <c r="BM263" s="43"/>
      <c r="BN263" s="43"/>
      <c r="BO263" s="11"/>
      <c r="BP263" s="11"/>
      <c r="BQ263" s="11"/>
      <c r="BR263" s="11"/>
      <c r="BS263" s="11"/>
    </row>
    <row r="264" ht="13.5" customHeight="1">
      <c r="A264" s="11"/>
      <c r="B264" s="11"/>
      <c r="C264" s="43"/>
      <c r="D264" s="43"/>
      <c r="E264" s="43"/>
      <c r="F264" s="43"/>
      <c r="G264" s="43"/>
      <c r="H264" s="43"/>
      <c r="I264" s="43"/>
      <c r="J264" s="43"/>
      <c r="K264" s="43"/>
      <c r="L264" s="43"/>
      <c r="M264" s="43"/>
      <c r="N264" s="43"/>
      <c r="O264" s="43"/>
      <c r="P264" s="43"/>
      <c r="Q264" s="44"/>
      <c r="R264" s="44"/>
      <c r="S264" s="43"/>
      <c r="T264" s="43"/>
      <c r="U264" s="44"/>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4"/>
      <c r="AY264" s="43"/>
      <c r="AZ264" s="43"/>
      <c r="BA264" s="43"/>
      <c r="BB264" s="43"/>
      <c r="BC264" s="43"/>
      <c r="BD264" s="43"/>
      <c r="BE264" s="43"/>
      <c r="BF264" s="43"/>
      <c r="BG264" s="43"/>
      <c r="BH264" s="43"/>
      <c r="BI264" s="43"/>
      <c r="BJ264" s="43"/>
      <c r="BK264" s="43"/>
      <c r="BL264" s="43"/>
      <c r="BM264" s="43"/>
      <c r="BN264" s="43"/>
      <c r="BO264" s="11"/>
      <c r="BP264" s="11"/>
      <c r="BQ264" s="11"/>
      <c r="BR264" s="11"/>
      <c r="BS264" s="11"/>
    </row>
    <row r="265" ht="13.5" customHeight="1">
      <c r="A265" s="11"/>
      <c r="B265" s="11"/>
      <c r="C265" s="43"/>
      <c r="D265" s="43"/>
      <c r="E265" s="43"/>
      <c r="F265" s="43"/>
      <c r="G265" s="43"/>
      <c r="H265" s="43"/>
      <c r="I265" s="43"/>
      <c r="J265" s="43"/>
      <c r="K265" s="43"/>
      <c r="L265" s="43"/>
      <c r="M265" s="43"/>
      <c r="N265" s="43"/>
      <c r="O265" s="43"/>
      <c r="P265" s="43"/>
      <c r="Q265" s="44"/>
      <c r="R265" s="44"/>
      <c r="S265" s="43"/>
      <c r="T265" s="43"/>
      <c r="U265" s="44"/>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4"/>
      <c r="AY265" s="43"/>
      <c r="AZ265" s="43"/>
      <c r="BA265" s="43"/>
      <c r="BB265" s="43"/>
      <c r="BC265" s="43"/>
      <c r="BD265" s="43"/>
      <c r="BE265" s="43"/>
      <c r="BF265" s="43"/>
      <c r="BG265" s="43"/>
      <c r="BH265" s="43"/>
      <c r="BI265" s="43"/>
      <c r="BJ265" s="43"/>
      <c r="BK265" s="43"/>
      <c r="BL265" s="43"/>
      <c r="BM265" s="43"/>
      <c r="BN265" s="43"/>
      <c r="BO265" s="11"/>
      <c r="BP265" s="11"/>
      <c r="BQ265" s="11"/>
      <c r="BR265" s="11"/>
      <c r="BS265" s="11"/>
    </row>
    <row r="266" ht="13.5" customHeight="1">
      <c r="A266" s="11"/>
      <c r="B266" s="11"/>
      <c r="C266" s="43"/>
      <c r="D266" s="43"/>
      <c r="E266" s="43"/>
      <c r="F266" s="43"/>
      <c r="G266" s="43"/>
      <c r="H266" s="43"/>
      <c r="I266" s="43"/>
      <c r="J266" s="43"/>
      <c r="K266" s="43"/>
      <c r="L266" s="43"/>
      <c r="M266" s="43"/>
      <c r="N266" s="43"/>
      <c r="O266" s="43"/>
      <c r="P266" s="43"/>
      <c r="Q266" s="44"/>
      <c r="R266" s="44"/>
      <c r="S266" s="43"/>
      <c r="T266" s="43"/>
      <c r="U266" s="44"/>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4"/>
      <c r="AY266" s="43"/>
      <c r="AZ266" s="43"/>
      <c r="BA266" s="43"/>
      <c r="BB266" s="43"/>
      <c r="BC266" s="43"/>
      <c r="BD266" s="43"/>
      <c r="BE266" s="43"/>
      <c r="BF266" s="43"/>
      <c r="BG266" s="43"/>
      <c r="BH266" s="43"/>
      <c r="BI266" s="43"/>
      <c r="BJ266" s="43"/>
      <c r="BK266" s="43"/>
      <c r="BL266" s="43"/>
      <c r="BM266" s="43"/>
      <c r="BN266" s="43"/>
      <c r="BO266" s="11"/>
      <c r="BP266" s="11"/>
      <c r="BQ266" s="11"/>
      <c r="BR266" s="11"/>
      <c r="BS266" s="11"/>
    </row>
    <row r="267" ht="13.5" customHeight="1">
      <c r="A267" s="11"/>
      <c r="B267" s="11"/>
      <c r="C267" s="43"/>
      <c r="D267" s="43"/>
      <c r="E267" s="43"/>
      <c r="F267" s="43"/>
      <c r="G267" s="43"/>
      <c r="H267" s="43"/>
      <c r="I267" s="43"/>
      <c r="J267" s="43"/>
      <c r="K267" s="43"/>
      <c r="L267" s="43"/>
      <c r="M267" s="43"/>
      <c r="N267" s="43"/>
      <c r="O267" s="43"/>
      <c r="P267" s="43"/>
      <c r="Q267" s="44"/>
      <c r="R267" s="44"/>
      <c r="S267" s="43"/>
      <c r="T267" s="43"/>
      <c r="U267" s="44"/>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4"/>
      <c r="AY267" s="43"/>
      <c r="AZ267" s="43"/>
      <c r="BA267" s="43"/>
      <c r="BB267" s="43"/>
      <c r="BC267" s="43"/>
      <c r="BD267" s="43"/>
      <c r="BE267" s="43"/>
      <c r="BF267" s="43"/>
      <c r="BG267" s="43"/>
      <c r="BH267" s="43"/>
      <c r="BI267" s="43"/>
      <c r="BJ267" s="43"/>
      <c r="BK267" s="43"/>
      <c r="BL267" s="43"/>
      <c r="BM267" s="43"/>
      <c r="BN267" s="43"/>
      <c r="BO267" s="11"/>
      <c r="BP267" s="11"/>
      <c r="BQ267" s="11"/>
      <c r="BR267" s="11"/>
      <c r="BS267" s="11"/>
    </row>
    <row r="268" ht="13.5" customHeight="1">
      <c r="A268" s="11"/>
      <c r="B268" s="11"/>
      <c r="C268" s="43"/>
      <c r="D268" s="43"/>
      <c r="E268" s="43"/>
      <c r="F268" s="43"/>
      <c r="G268" s="43"/>
      <c r="H268" s="43"/>
      <c r="I268" s="43"/>
      <c r="J268" s="43"/>
      <c r="K268" s="43"/>
      <c r="L268" s="43"/>
      <c r="M268" s="43"/>
      <c r="N268" s="43"/>
      <c r="O268" s="43"/>
      <c r="P268" s="43"/>
      <c r="Q268" s="44"/>
      <c r="R268" s="44"/>
      <c r="S268" s="43"/>
      <c r="T268" s="43"/>
      <c r="U268" s="44"/>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4"/>
      <c r="AY268" s="43"/>
      <c r="AZ268" s="43"/>
      <c r="BA268" s="43"/>
      <c r="BB268" s="43"/>
      <c r="BC268" s="43"/>
      <c r="BD268" s="43"/>
      <c r="BE268" s="43"/>
      <c r="BF268" s="43"/>
      <c r="BG268" s="43"/>
      <c r="BH268" s="43"/>
      <c r="BI268" s="43"/>
      <c r="BJ268" s="43"/>
      <c r="BK268" s="43"/>
      <c r="BL268" s="43"/>
      <c r="BM268" s="43"/>
      <c r="BN268" s="43"/>
      <c r="BO268" s="11"/>
      <c r="BP268" s="11"/>
      <c r="BQ268" s="11"/>
      <c r="BR268" s="11"/>
      <c r="BS268" s="11"/>
    </row>
    <row r="269" ht="13.5" customHeight="1">
      <c r="A269" s="11"/>
      <c r="B269" s="11"/>
      <c r="C269" s="43"/>
      <c r="D269" s="43"/>
      <c r="E269" s="43"/>
      <c r="F269" s="43"/>
      <c r="G269" s="43"/>
      <c r="H269" s="43"/>
      <c r="I269" s="43"/>
      <c r="J269" s="43"/>
      <c r="K269" s="43"/>
      <c r="L269" s="43"/>
      <c r="M269" s="43"/>
      <c r="N269" s="43"/>
      <c r="O269" s="43"/>
      <c r="P269" s="43"/>
      <c r="Q269" s="44"/>
      <c r="R269" s="44"/>
      <c r="S269" s="43"/>
      <c r="T269" s="43"/>
      <c r="U269" s="44"/>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4"/>
      <c r="AY269" s="43"/>
      <c r="AZ269" s="43"/>
      <c r="BA269" s="43"/>
      <c r="BB269" s="43"/>
      <c r="BC269" s="43"/>
      <c r="BD269" s="43"/>
      <c r="BE269" s="43"/>
      <c r="BF269" s="43"/>
      <c r="BG269" s="43"/>
      <c r="BH269" s="43"/>
      <c r="BI269" s="43"/>
      <c r="BJ269" s="43"/>
      <c r="BK269" s="43"/>
      <c r="BL269" s="43"/>
      <c r="BM269" s="43"/>
      <c r="BN269" s="43"/>
      <c r="BO269" s="11"/>
      <c r="BP269" s="11"/>
      <c r="BQ269" s="11"/>
      <c r="BR269" s="11"/>
      <c r="BS269" s="11"/>
    </row>
    <row r="270" ht="13.5" customHeight="1">
      <c r="A270" s="11"/>
      <c r="B270" s="11"/>
      <c r="C270" s="43"/>
      <c r="D270" s="43"/>
      <c r="E270" s="43"/>
      <c r="F270" s="43"/>
      <c r="G270" s="43"/>
      <c r="H270" s="43"/>
      <c r="I270" s="43"/>
      <c r="J270" s="43"/>
      <c r="K270" s="43"/>
      <c r="L270" s="43"/>
      <c r="M270" s="43"/>
      <c r="N270" s="43"/>
      <c r="O270" s="43"/>
      <c r="P270" s="43"/>
      <c r="Q270" s="44"/>
      <c r="R270" s="44"/>
      <c r="S270" s="43"/>
      <c r="T270" s="43"/>
      <c r="U270" s="44"/>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4"/>
      <c r="AY270" s="43"/>
      <c r="AZ270" s="43"/>
      <c r="BA270" s="43"/>
      <c r="BB270" s="43"/>
      <c r="BC270" s="43"/>
      <c r="BD270" s="43"/>
      <c r="BE270" s="43"/>
      <c r="BF270" s="43"/>
      <c r="BG270" s="43"/>
      <c r="BH270" s="43"/>
      <c r="BI270" s="43"/>
      <c r="BJ270" s="43"/>
      <c r="BK270" s="43"/>
      <c r="BL270" s="43"/>
      <c r="BM270" s="43"/>
      <c r="BN270" s="43"/>
      <c r="BO270" s="11"/>
      <c r="BP270" s="11"/>
      <c r="BQ270" s="11"/>
      <c r="BR270" s="11"/>
      <c r="BS270" s="11"/>
    </row>
    <row r="271" ht="13.5" customHeight="1">
      <c r="A271" s="11"/>
      <c r="B271" s="11"/>
      <c r="C271" s="43"/>
      <c r="D271" s="43"/>
      <c r="E271" s="43"/>
      <c r="F271" s="43"/>
      <c r="G271" s="43"/>
      <c r="H271" s="43"/>
      <c r="I271" s="43"/>
      <c r="J271" s="43"/>
      <c r="K271" s="43"/>
      <c r="L271" s="43"/>
      <c r="M271" s="43"/>
      <c r="N271" s="43"/>
      <c r="O271" s="43"/>
      <c r="P271" s="43"/>
      <c r="Q271" s="44"/>
      <c r="R271" s="44"/>
      <c r="S271" s="43"/>
      <c r="T271" s="43"/>
      <c r="U271" s="44"/>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4"/>
      <c r="AY271" s="43"/>
      <c r="AZ271" s="43"/>
      <c r="BA271" s="43"/>
      <c r="BB271" s="43"/>
      <c r="BC271" s="43"/>
      <c r="BD271" s="43"/>
      <c r="BE271" s="43"/>
      <c r="BF271" s="43"/>
      <c r="BG271" s="43"/>
      <c r="BH271" s="43"/>
      <c r="BI271" s="43"/>
      <c r="BJ271" s="43"/>
      <c r="BK271" s="43"/>
      <c r="BL271" s="43"/>
      <c r="BM271" s="43"/>
      <c r="BN271" s="43"/>
      <c r="BO271" s="11"/>
      <c r="BP271" s="11"/>
      <c r="BQ271" s="11"/>
      <c r="BR271" s="11"/>
      <c r="BS271" s="11"/>
    </row>
    <row r="272" ht="13.5" customHeight="1">
      <c r="A272" s="11"/>
      <c r="B272" s="11"/>
      <c r="C272" s="43"/>
      <c r="D272" s="43"/>
      <c r="E272" s="43"/>
      <c r="F272" s="43"/>
      <c r="G272" s="43"/>
      <c r="H272" s="43"/>
      <c r="I272" s="43"/>
      <c r="J272" s="43"/>
      <c r="K272" s="43"/>
      <c r="L272" s="43"/>
      <c r="M272" s="43"/>
      <c r="N272" s="43"/>
      <c r="O272" s="43"/>
      <c r="P272" s="43"/>
      <c r="Q272" s="44"/>
      <c r="R272" s="44"/>
      <c r="S272" s="43"/>
      <c r="T272" s="43"/>
      <c r="U272" s="44"/>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4"/>
      <c r="AY272" s="43"/>
      <c r="AZ272" s="43"/>
      <c r="BA272" s="43"/>
      <c r="BB272" s="43"/>
      <c r="BC272" s="43"/>
      <c r="BD272" s="43"/>
      <c r="BE272" s="43"/>
      <c r="BF272" s="43"/>
      <c r="BG272" s="43"/>
      <c r="BH272" s="43"/>
      <c r="BI272" s="43"/>
      <c r="BJ272" s="43"/>
      <c r="BK272" s="43"/>
      <c r="BL272" s="43"/>
      <c r="BM272" s="43"/>
      <c r="BN272" s="43"/>
      <c r="BO272" s="11"/>
      <c r="BP272" s="11"/>
      <c r="BQ272" s="11"/>
      <c r="BR272" s="11"/>
      <c r="BS272" s="11"/>
    </row>
    <row r="273" ht="13.5" customHeight="1">
      <c r="A273" s="11"/>
      <c r="B273" s="11"/>
      <c r="C273" s="43"/>
      <c r="D273" s="43"/>
      <c r="E273" s="43"/>
      <c r="F273" s="43"/>
      <c r="G273" s="43"/>
      <c r="H273" s="43"/>
      <c r="I273" s="43"/>
      <c r="J273" s="43"/>
      <c r="K273" s="43"/>
      <c r="L273" s="43"/>
      <c r="M273" s="43"/>
      <c r="N273" s="43"/>
      <c r="O273" s="43"/>
      <c r="P273" s="43"/>
      <c r="Q273" s="44"/>
      <c r="R273" s="44"/>
      <c r="S273" s="43"/>
      <c r="T273" s="43"/>
      <c r="U273" s="44"/>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4"/>
      <c r="AY273" s="43"/>
      <c r="AZ273" s="43"/>
      <c r="BA273" s="43"/>
      <c r="BB273" s="43"/>
      <c r="BC273" s="43"/>
      <c r="BD273" s="43"/>
      <c r="BE273" s="43"/>
      <c r="BF273" s="43"/>
      <c r="BG273" s="43"/>
      <c r="BH273" s="43"/>
      <c r="BI273" s="43"/>
      <c r="BJ273" s="43"/>
      <c r="BK273" s="43"/>
      <c r="BL273" s="43"/>
      <c r="BM273" s="43"/>
      <c r="BN273" s="43"/>
      <c r="BO273" s="11"/>
      <c r="BP273" s="11"/>
      <c r="BQ273" s="11"/>
      <c r="BR273" s="11"/>
      <c r="BS273" s="11"/>
    </row>
    <row r="274" ht="13.5" customHeight="1">
      <c r="A274" s="11"/>
      <c r="B274" s="11"/>
      <c r="C274" s="43"/>
      <c r="D274" s="43"/>
      <c r="E274" s="43"/>
      <c r="F274" s="43"/>
      <c r="G274" s="43"/>
      <c r="H274" s="43"/>
      <c r="I274" s="43"/>
      <c r="J274" s="43"/>
      <c r="K274" s="43"/>
      <c r="L274" s="43"/>
      <c r="M274" s="43"/>
      <c r="N274" s="43"/>
      <c r="O274" s="43"/>
      <c r="P274" s="43"/>
      <c r="Q274" s="44"/>
      <c r="R274" s="44"/>
      <c r="S274" s="43"/>
      <c r="T274" s="43"/>
      <c r="U274" s="44"/>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4"/>
      <c r="AY274" s="43"/>
      <c r="AZ274" s="43"/>
      <c r="BA274" s="43"/>
      <c r="BB274" s="43"/>
      <c r="BC274" s="43"/>
      <c r="BD274" s="43"/>
      <c r="BE274" s="43"/>
      <c r="BF274" s="43"/>
      <c r="BG274" s="43"/>
      <c r="BH274" s="43"/>
      <c r="BI274" s="43"/>
      <c r="BJ274" s="43"/>
      <c r="BK274" s="43"/>
      <c r="BL274" s="43"/>
      <c r="BM274" s="43"/>
      <c r="BN274" s="43"/>
      <c r="BO274" s="11"/>
      <c r="BP274" s="11"/>
      <c r="BQ274" s="11"/>
      <c r="BR274" s="11"/>
      <c r="BS274" s="11"/>
    </row>
    <row r="275" ht="13.5" customHeight="1">
      <c r="A275" s="11"/>
      <c r="B275" s="11"/>
      <c r="C275" s="43"/>
      <c r="D275" s="43"/>
      <c r="E275" s="43"/>
      <c r="F275" s="43"/>
      <c r="G275" s="43"/>
      <c r="H275" s="43"/>
      <c r="I275" s="43"/>
      <c r="J275" s="43"/>
      <c r="K275" s="43"/>
      <c r="L275" s="43"/>
      <c r="M275" s="43"/>
      <c r="N275" s="43"/>
      <c r="O275" s="43"/>
      <c r="P275" s="43"/>
      <c r="Q275" s="44"/>
      <c r="R275" s="44"/>
      <c r="S275" s="43"/>
      <c r="T275" s="43"/>
      <c r="U275" s="44"/>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4"/>
      <c r="AY275" s="43"/>
      <c r="AZ275" s="43"/>
      <c r="BA275" s="43"/>
      <c r="BB275" s="43"/>
      <c r="BC275" s="43"/>
      <c r="BD275" s="43"/>
      <c r="BE275" s="43"/>
      <c r="BF275" s="43"/>
      <c r="BG275" s="43"/>
      <c r="BH275" s="43"/>
      <c r="BI275" s="43"/>
      <c r="BJ275" s="43"/>
      <c r="BK275" s="43"/>
      <c r="BL275" s="43"/>
      <c r="BM275" s="43"/>
      <c r="BN275" s="43"/>
      <c r="BO275" s="11"/>
      <c r="BP275" s="11"/>
      <c r="BQ275" s="11"/>
      <c r="BR275" s="11"/>
      <c r="BS275" s="11"/>
    </row>
    <row r="276" ht="13.5" customHeight="1">
      <c r="A276" s="11"/>
      <c r="B276" s="11"/>
      <c r="C276" s="43"/>
      <c r="D276" s="43"/>
      <c r="E276" s="43"/>
      <c r="F276" s="43"/>
      <c r="G276" s="43"/>
      <c r="H276" s="43"/>
      <c r="I276" s="43"/>
      <c r="J276" s="43"/>
      <c r="K276" s="43"/>
      <c r="L276" s="43"/>
      <c r="M276" s="43"/>
      <c r="N276" s="43"/>
      <c r="O276" s="43"/>
      <c r="P276" s="43"/>
      <c r="Q276" s="44"/>
      <c r="R276" s="44"/>
      <c r="S276" s="43"/>
      <c r="T276" s="43"/>
      <c r="U276" s="44"/>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4"/>
      <c r="AY276" s="43"/>
      <c r="AZ276" s="43"/>
      <c r="BA276" s="43"/>
      <c r="BB276" s="43"/>
      <c r="BC276" s="43"/>
      <c r="BD276" s="43"/>
      <c r="BE276" s="43"/>
      <c r="BF276" s="43"/>
      <c r="BG276" s="43"/>
      <c r="BH276" s="43"/>
      <c r="BI276" s="43"/>
      <c r="BJ276" s="43"/>
      <c r="BK276" s="43"/>
      <c r="BL276" s="43"/>
      <c r="BM276" s="43"/>
      <c r="BN276" s="43"/>
      <c r="BO276" s="11"/>
      <c r="BP276" s="11"/>
      <c r="BQ276" s="11"/>
      <c r="BR276" s="11"/>
      <c r="BS276" s="11"/>
    </row>
    <row r="277" ht="13.5" customHeight="1">
      <c r="A277" s="11"/>
      <c r="B277" s="11"/>
      <c r="C277" s="43"/>
      <c r="D277" s="43"/>
      <c r="E277" s="43"/>
      <c r="F277" s="43"/>
      <c r="G277" s="43"/>
      <c r="H277" s="43"/>
      <c r="I277" s="43"/>
      <c r="J277" s="43"/>
      <c r="K277" s="43"/>
      <c r="L277" s="43"/>
      <c r="M277" s="43"/>
      <c r="N277" s="43"/>
      <c r="O277" s="43"/>
      <c r="P277" s="43"/>
      <c r="Q277" s="44"/>
      <c r="R277" s="44"/>
      <c r="S277" s="43"/>
      <c r="T277" s="43"/>
      <c r="U277" s="44"/>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4"/>
      <c r="AY277" s="43"/>
      <c r="AZ277" s="43"/>
      <c r="BA277" s="43"/>
      <c r="BB277" s="43"/>
      <c r="BC277" s="43"/>
      <c r="BD277" s="43"/>
      <c r="BE277" s="43"/>
      <c r="BF277" s="43"/>
      <c r="BG277" s="43"/>
      <c r="BH277" s="43"/>
      <c r="BI277" s="43"/>
      <c r="BJ277" s="43"/>
      <c r="BK277" s="43"/>
      <c r="BL277" s="43"/>
      <c r="BM277" s="43"/>
      <c r="BN277" s="43"/>
      <c r="BO277" s="11"/>
      <c r="BP277" s="11"/>
      <c r="BQ277" s="11"/>
      <c r="BR277" s="11"/>
      <c r="BS277" s="11"/>
    </row>
    <row r="278" ht="13.5" customHeight="1">
      <c r="A278" s="11"/>
      <c r="B278" s="11"/>
      <c r="C278" s="43"/>
      <c r="D278" s="43"/>
      <c r="E278" s="43"/>
      <c r="F278" s="43"/>
      <c r="G278" s="43"/>
      <c r="H278" s="43"/>
      <c r="I278" s="43"/>
      <c r="J278" s="43"/>
      <c r="K278" s="43"/>
      <c r="L278" s="43"/>
      <c r="M278" s="43"/>
      <c r="N278" s="43"/>
      <c r="O278" s="43"/>
      <c r="P278" s="43"/>
      <c r="Q278" s="44"/>
      <c r="R278" s="44"/>
      <c r="S278" s="43"/>
      <c r="T278" s="43"/>
      <c r="U278" s="44"/>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4"/>
      <c r="AY278" s="43"/>
      <c r="AZ278" s="43"/>
      <c r="BA278" s="43"/>
      <c r="BB278" s="43"/>
      <c r="BC278" s="43"/>
      <c r="BD278" s="43"/>
      <c r="BE278" s="43"/>
      <c r="BF278" s="43"/>
      <c r="BG278" s="43"/>
      <c r="BH278" s="43"/>
      <c r="BI278" s="43"/>
      <c r="BJ278" s="43"/>
      <c r="BK278" s="43"/>
      <c r="BL278" s="43"/>
      <c r="BM278" s="43"/>
      <c r="BN278" s="43"/>
      <c r="BO278" s="11"/>
      <c r="BP278" s="11"/>
      <c r="BQ278" s="11"/>
      <c r="BR278" s="11"/>
      <c r="BS278" s="11"/>
    </row>
    <row r="279" ht="13.5" customHeight="1">
      <c r="A279" s="11"/>
      <c r="B279" s="11"/>
      <c r="C279" s="43"/>
      <c r="D279" s="43"/>
      <c r="E279" s="43"/>
      <c r="F279" s="43"/>
      <c r="G279" s="43"/>
      <c r="H279" s="43"/>
      <c r="I279" s="43"/>
      <c r="J279" s="43"/>
      <c r="K279" s="43"/>
      <c r="L279" s="43"/>
      <c r="M279" s="43"/>
      <c r="N279" s="43"/>
      <c r="O279" s="43"/>
      <c r="P279" s="43"/>
      <c r="Q279" s="44"/>
      <c r="R279" s="44"/>
      <c r="S279" s="43"/>
      <c r="T279" s="43"/>
      <c r="U279" s="44"/>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4"/>
      <c r="AY279" s="43"/>
      <c r="AZ279" s="43"/>
      <c r="BA279" s="43"/>
      <c r="BB279" s="43"/>
      <c r="BC279" s="43"/>
      <c r="BD279" s="43"/>
      <c r="BE279" s="43"/>
      <c r="BF279" s="43"/>
      <c r="BG279" s="43"/>
      <c r="BH279" s="43"/>
      <c r="BI279" s="43"/>
      <c r="BJ279" s="43"/>
      <c r="BK279" s="43"/>
      <c r="BL279" s="43"/>
      <c r="BM279" s="43"/>
      <c r="BN279" s="43"/>
      <c r="BO279" s="11"/>
      <c r="BP279" s="11"/>
      <c r="BQ279" s="11"/>
      <c r="BR279" s="11"/>
      <c r="BS279" s="11"/>
    </row>
    <row r="280" ht="13.5" customHeight="1">
      <c r="A280" s="11"/>
      <c r="B280" s="11"/>
      <c r="C280" s="43"/>
      <c r="D280" s="43"/>
      <c r="E280" s="43"/>
      <c r="F280" s="43"/>
      <c r="G280" s="43"/>
      <c r="H280" s="43"/>
      <c r="I280" s="43"/>
      <c r="J280" s="43"/>
      <c r="K280" s="43"/>
      <c r="L280" s="43"/>
      <c r="M280" s="43"/>
      <c r="N280" s="43"/>
      <c r="O280" s="43"/>
      <c r="P280" s="43"/>
      <c r="Q280" s="44"/>
      <c r="R280" s="44"/>
      <c r="S280" s="43"/>
      <c r="T280" s="43"/>
      <c r="U280" s="44"/>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4"/>
      <c r="AY280" s="43"/>
      <c r="AZ280" s="43"/>
      <c r="BA280" s="43"/>
      <c r="BB280" s="43"/>
      <c r="BC280" s="43"/>
      <c r="BD280" s="43"/>
      <c r="BE280" s="43"/>
      <c r="BF280" s="43"/>
      <c r="BG280" s="43"/>
      <c r="BH280" s="43"/>
      <c r="BI280" s="43"/>
      <c r="BJ280" s="43"/>
      <c r="BK280" s="43"/>
      <c r="BL280" s="43"/>
      <c r="BM280" s="43"/>
      <c r="BN280" s="43"/>
      <c r="BO280" s="11"/>
      <c r="BP280" s="11"/>
      <c r="BQ280" s="11"/>
      <c r="BR280" s="11"/>
      <c r="BS280" s="11"/>
    </row>
    <row r="281" ht="13.5" customHeight="1">
      <c r="A281" s="11"/>
      <c r="B281" s="11"/>
      <c r="C281" s="43"/>
      <c r="D281" s="43"/>
      <c r="E281" s="43"/>
      <c r="F281" s="43"/>
      <c r="G281" s="43"/>
      <c r="H281" s="43"/>
      <c r="I281" s="43"/>
      <c r="J281" s="43"/>
      <c r="K281" s="43"/>
      <c r="L281" s="43"/>
      <c r="M281" s="43"/>
      <c r="N281" s="43"/>
      <c r="O281" s="43"/>
      <c r="P281" s="43"/>
      <c r="Q281" s="44"/>
      <c r="R281" s="44"/>
      <c r="S281" s="43"/>
      <c r="T281" s="43"/>
      <c r="U281" s="44"/>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4"/>
      <c r="AY281" s="43"/>
      <c r="AZ281" s="43"/>
      <c r="BA281" s="43"/>
      <c r="BB281" s="43"/>
      <c r="BC281" s="43"/>
      <c r="BD281" s="43"/>
      <c r="BE281" s="43"/>
      <c r="BF281" s="43"/>
      <c r="BG281" s="43"/>
      <c r="BH281" s="43"/>
      <c r="BI281" s="43"/>
      <c r="BJ281" s="43"/>
      <c r="BK281" s="43"/>
      <c r="BL281" s="43"/>
      <c r="BM281" s="43"/>
      <c r="BN281" s="43"/>
      <c r="BO281" s="11"/>
      <c r="BP281" s="11"/>
      <c r="BQ281" s="11"/>
      <c r="BR281" s="11"/>
      <c r="BS281" s="11"/>
    </row>
    <row r="282" ht="13.5" customHeight="1">
      <c r="A282" s="11"/>
      <c r="B282" s="11"/>
      <c r="C282" s="43"/>
      <c r="D282" s="43"/>
      <c r="E282" s="43"/>
      <c r="F282" s="43"/>
      <c r="G282" s="43"/>
      <c r="H282" s="43"/>
      <c r="I282" s="43"/>
      <c r="J282" s="43"/>
      <c r="K282" s="43"/>
      <c r="L282" s="43"/>
      <c r="M282" s="43"/>
      <c r="N282" s="43"/>
      <c r="O282" s="43"/>
      <c r="P282" s="43"/>
      <c r="Q282" s="44"/>
      <c r="R282" s="44"/>
      <c r="S282" s="43"/>
      <c r="T282" s="43"/>
      <c r="U282" s="44"/>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4"/>
      <c r="AY282" s="43"/>
      <c r="AZ282" s="43"/>
      <c r="BA282" s="43"/>
      <c r="BB282" s="43"/>
      <c r="BC282" s="43"/>
      <c r="BD282" s="43"/>
      <c r="BE282" s="43"/>
      <c r="BF282" s="43"/>
      <c r="BG282" s="43"/>
      <c r="BH282" s="43"/>
      <c r="BI282" s="43"/>
      <c r="BJ282" s="43"/>
      <c r="BK282" s="43"/>
      <c r="BL282" s="43"/>
      <c r="BM282" s="43"/>
      <c r="BN282" s="43"/>
      <c r="BO282" s="11"/>
      <c r="BP282" s="11"/>
      <c r="BQ282" s="11"/>
      <c r="BR282" s="11"/>
      <c r="BS282" s="11"/>
    </row>
    <row r="283" ht="13.5" customHeight="1">
      <c r="A283" s="11"/>
      <c r="B283" s="11"/>
      <c r="C283" s="43"/>
      <c r="D283" s="43"/>
      <c r="E283" s="43"/>
      <c r="F283" s="43"/>
      <c r="G283" s="43"/>
      <c r="H283" s="43"/>
      <c r="I283" s="43"/>
      <c r="J283" s="43"/>
      <c r="K283" s="43"/>
      <c r="L283" s="43"/>
      <c r="M283" s="43"/>
      <c r="N283" s="43"/>
      <c r="O283" s="43"/>
      <c r="P283" s="43"/>
      <c r="Q283" s="44"/>
      <c r="R283" s="44"/>
      <c r="S283" s="43"/>
      <c r="T283" s="43"/>
      <c r="U283" s="44"/>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4"/>
      <c r="AY283" s="43"/>
      <c r="AZ283" s="43"/>
      <c r="BA283" s="43"/>
      <c r="BB283" s="43"/>
      <c r="BC283" s="43"/>
      <c r="BD283" s="43"/>
      <c r="BE283" s="43"/>
      <c r="BF283" s="43"/>
      <c r="BG283" s="43"/>
      <c r="BH283" s="43"/>
      <c r="BI283" s="43"/>
      <c r="BJ283" s="43"/>
      <c r="BK283" s="43"/>
      <c r="BL283" s="43"/>
      <c r="BM283" s="43"/>
      <c r="BN283" s="43"/>
      <c r="BO283" s="11"/>
      <c r="BP283" s="11"/>
      <c r="BQ283" s="11"/>
      <c r="BR283" s="11"/>
      <c r="BS283" s="11"/>
    </row>
    <row r="284" ht="13.5" customHeight="1">
      <c r="A284" s="11"/>
      <c r="B284" s="11"/>
      <c r="C284" s="43"/>
      <c r="D284" s="43"/>
      <c r="E284" s="43"/>
      <c r="F284" s="43"/>
      <c r="G284" s="43"/>
      <c r="H284" s="43"/>
      <c r="I284" s="43"/>
      <c r="J284" s="43"/>
      <c r="K284" s="43"/>
      <c r="L284" s="43"/>
      <c r="M284" s="43"/>
      <c r="N284" s="43"/>
      <c r="O284" s="43"/>
      <c r="P284" s="43"/>
      <c r="Q284" s="44"/>
      <c r="R284" s="44"/>
      <c r="S284" s="43"/>
      <c r="T284" s="43"/>
      <c r="U284" s="44"/>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4"/>
      <c r="AY284" s="43"/>
      <c r="AZ284" s="43"/>
      <c r="BA284" s="43"/>
      <c r="BB284" s="43"/>
      <c r="BC284" s="43"/>
      <c r="BD284" s="43"/>
      <c r="BE284" s="43"/>
      <c r="BF284" s="43"/>
      <c r="BG284" s="43"/>
      <c r="BH284" s="43"/>
      <c r="BI284" s="43"/>
      <c r="BJ284" s="43"/>
      <c r="BK284" s="43"/>
      <c r="BL284" s="43"/>
      <c r="BM284" s="43"/>
      <c r="BN284" s="43"/>
      <c r="BO284" s="11"/>
      <c r="BP284" s="11"/>
      <c r="BQ284" s="11"/>
      <c r="BR284" s="11"/>
      <c r="BS284" s="11"/>
    </row>
    <row r="285" ht="13.5" customHeight="1">
      <c r="A285" s="11"/>
      <c r="B285" s="11"/>
      <c r="C285" s="43"/>
      <c r="D285" s="43"/>
      <c r="E285" s="43"/>
      <c r="F285" s="43"/>
      <c r="G285" s="43"/>
      <c r="H285" s="43"/>
      <c r="I285" s="43"/>
      <c r="J285" s="43"/>
      <c r="K285" s="43"/>
      <c r="L285" s="43"/>
      <c r="M285" s="43"/>
      <c r="N285" s="43"/>
      <c r="O285" s="43"/>
      <c r="P285" s="43"/>
      <c r="Q285" s="44"/>
      <c r="R285" s="44"/>
      <c r="S285" s="43"/>
      <c r="T285" s="43"/>
      <c r="U285" s="44"/>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4"/>
      <c r="AY285" s="43"/>
      <c r="AZ285" s="43"/>
      <c r="BA285" s="43"/>
      <c r="BB285" s="43"/>
      <c r="BC285" s="43"/>
      <c r="BD285" s="43"/>
      <c r="BE285" s="43"/>
      <c r="BF285" s="43"/>
      <c r="BG285" s="43"/>
      <c r="BH285" s="43"/>
      <c r="BI285" s="43"/>
      <c r="BJ285" s="43"/>
      <c r="BK285" s="43"/>
      <c r="BL285" s="43"/>
      <c r="BM285" s="43"/>
      <c r="BN285" s="43"/>
      <c r="BO285" s="11"/>
      <c r="BP285" s="11"/>
      <c r="BQ285" s="11"/>
      <c r="BR285" s="11"/>
      <c r="BS285" s="11"/>
    </row>
    <row r="286" ht="13.5" customHeight="1">
      <c r="A286" s="11"/>
      <c r="B286" s="11"/>
      <c r="C286" s="43"/>
      <c r="D286" s="43"/>
      <c r="E286" s="43"/>
      <c r="F286" s="43"/>
      <c r="G286" s="43"/>
      <c r="H286" s="43"/>
      <c r="I286" s="43"/>
      <c r="J286" s="43"/>
      <c r="K286" s="43"/>
      <c r="L286" s="43"/>
      <c r="M286" s="43"/>
      <c r="N286" s="43"/>
      <c r="O286" s="43"/>
      <c r="P286" s="43"/>
      <c r="Q286" s="44"/>
      <c r="R286" s="44"/>
      <c r="S286" s="43"/>
      <c r="T286" s="43"/>
      <c r="U286" s="44"/>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4"/>
      <c r="AY286" s="43"/>
      <c r="AZ286" s="43"/>
      <c r="BA286" s="43"/>
      <c r="BB286" s="43"/>
      <c r="BC286" s="43"/>
      <c r="BD286" s="43"/>
      <c r="BE286" s="43"/>
      <c r="BF286" s="43"/>
      <c r="BG286" s="43"/>
      <c r="BH286" s="43"/>
      <c r="BI286" s="43"/>
      <c r="BJ286" s="43"/>
      <c r="BK286" s="43"/>
      <c r="BL286" s="43"/>
      <c r="BM286" s="43"/>
      <c r="BN286" s="43"/>
      <c r="BO286" s="11"/>
      <c r="BP286" s="11"/>
      <c r="BQ286" s="11"/>
      <c r="BR286" s="11"/>
      <c r="BS286" s="11"/>
    </row>
    <row r="287" ht="13.5" customHeight="1">
      <c r="A287" s="11"/>
      <c r="B287" s="11"/>
      <c r="C287" s="43"/>
      <c r="D287" s="43"/>
      <c r="E287" s="43"/>
      <c r="F287" s="43"/>
      <c r="G287" s="43"/>
      <c r="H287" s="43"/>
      <c r="I287" s="43"/>
      <c r="J287" s="43"/>
      <c r="K287" s="43"/>
      <c r="L287" s="43"/>
      <c r="M287" s="43"/>
      <c r="N287" s="43"/>
      <c r="O287" s="43"/>
      <c r="P287" s="43"/>
      <c r="Q287" s="44"/>
      <c r="R287" s="44"/>
      <c r="S287" s="43"/>
      <c r="T287" s="43"/>
      <c r="U287" s="44"/>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4"/>
      <c r="AY287" s="43"/>
      <c r="AZ287" s="43"/>
      <c r="BA287" s="43"/>
      <c r="BB287" s="43"/>
      <c r="BC287" s="43"/>
      <c r="BD287" s="43"/>
      <c r="BE287" s="43"/>
      <c r="BF287" s="43"/>
      <c r="BG287" s="43"/>
      <c r="BH287" s="43"/>
      <c r="BI287" s="43"/>
      <c r="BJ287" s="43"/>
      <c r="BK287" s="43"/>
      <c r="BL287" s="43"/>
      <c r="BM287" s="43"/>
      <c r="BN287" s="43"/>
      <c r="BO287" s="11"/>
      <c r="BP287" s="11"/>
      <c r="BQ287" s="11"/>
      <c r="BR287" s="11"/>
      <c r="BS287" s="11"/>
    </row>
    <row r="288" ht="13.5" customHeight="1">
      <c r="A288" s="11"/>
      <c r="B288" s="11"/>
      <c r="C288" s="43"/>
      <c r="D288" s="43"/>
      <c r="E288" s="43"/>
      <c r="F288" s="43"/>
      <c r="G288" s="43"/>
      <c r="H288" s="43"/>
      <c r="I288" s="43"/>
      <c r="J288" s="43"/>
      <c r="K288" s="43"/>
      <c r="L288" s="43"/>
      <c r="M288" s="43"/>
      <c r="N288" s="43"/>
      <c r="O288" s="43"/>
      <c r="P288" s="43"/>
      <c r="Q288" s="44"/>
      <c r="R288" s="44"/>
      <c r="S288" s="43"/>
      <c r="T288" s="43"/>
      <c r="U288" s="44"/>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4"/>
      <c r="AY288" s="43"/>
      <c r="AZ288" s="43"/>
      <c r="BA288" s="43"/>
      <c r="BB288" s="43"/>
      <c r="BC288" s="43"/>
      <c r="BD288" s="43"/>
      <c r="BE288" s="43"/>
      <c r="BF288" s="43"/>
      <c r="BG288" s="43"/>
      <c r="BH288" s="43"/>
      <c r="BI288" s="43"/>
      <c r="BJ288" s="43"/>
      <c r="BK288" s="43"/>
      <c r="BL288" s="43"/>
      <c r="BM288" s="43"/>
      <c r="BN288" s="43"/>
      <c r="BO288" s="11"/>
      <c r="BP288" s="11"/>
      <c r="BQ288" s="11"/>
      <c r="BR288" s="11"/>
      <c r="BS288" s="11"/>
    </row>
    <row r="289" ht="13.5" customHeight="1">
      <c r="A289" s="11"/>
      <c r="B289" s="11"/>
      <c r="C289" s="43"/>
      <c r="D289" s="43"/>
      <c r="E289" s="43"/>
      <c r="F289" s="43"/>
      <c r="G289" s="43"/>
      <c r="H289" s="43"/>
      <c r="I289" s="43"/>
      <c r="J289" s="43"/>
      <c r="K289" s="43"/>
      <c r="L289" s="43"/>
      <c r="M289" s="43"/>
      <c r="N289" s="43"/>
      <c r="O289" s="43"/>
      <c r="P289" s="43"/>
      <c r="Q289" s="44"/>
      <c r="R289" s="44"/>
      <c r="S289" s="43"/>
      <c r="T289" s="43"/>
      <c r="U289" s="44"/>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4"/>
      <c r="AY289" s="43"/>
      <c r="AZ289" s="43"/>
      <c r="BA289" s="43"/>
      <c r="BB289" s="43"/>
      <c r="BC289" s="43"/>
      <c r="BD289" s="43"/>
      <c r="BE289" s="43"/>
      <c r="BF289" s="43"/>
      <c r="BG289" s="43"/>
      <c r="BH289" s="43"/>
      <c r="BI289" s="43"/>
      <c r="BJ289" s="43"/>
      <c r="BK289" s="43"/>
      <c r="BL289" s="43"/>
      <c r="BM289" s="43"/>
      <c r="BN289" s="43"/>
      <c r="BO289" s="11"/>
      <c r="BP289" s="11"/>
      <c r="BQ289" s="11"/>
      <c r="BR289" s="11"/>
      <c r="BS289" s="11"/>
    </row>
    <row r="290" ht="13.5" customHeight="1">
      <c r="A290" s="11"/>
      <c r="B290" s="11"/>
      <c r="C290" s="43"/>
      <c r="D290" s="43"/>
      <c r="E290" s="43"/>
      <c r="F290" s="43"/>
      <c r="G290" s="43"/>
      <c r="H290" s="43"/>
      <c r="I290" s="43"/>
      <c r="J290" s="43"/>
      <c r="K290" s="43"/>
      <c r="L290" s="43"/>
      <c r="M290" s="43"/>
      <c r="N290" s="43"/>
      <c r="O290" s="43"/>
      <c r="P290" s="43"/>
      <c r="Q290" s="44"/>
      <c r="R290" s="44"/>
      <c r="S290" s="43"/>
      <c r="T290" s="43"/>
      <c r="U290" s="44"/>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4"/>
      <c r="AY290" s="43"/>
      <c r="AZ290" s="43"/>
      <c r="BA290" s="43"/>
      <c r="BB290" s="43"/>
      <c r="BC290" s="43"/>
      <c r="BD290" s="43"/>
      <c r="BE290" s="43"/>
      <c r="BF290" s="43"/>
      <c r="BG290" s="43"/>
      <c r="BH290" s="43"/>
      <c r="BI290" s="43"/>
      <c r="BJ290" s="43"/>
      <c r="BK290" s="43"/>
      <c r="BL290" s="43"/>
      <c r="BM290" s="43"/>
      <c r="BN290" s="43"/>
      <c r="BO290" s="11"/>
      <c r="BP290" s="11"/>
      <c r="BQ290" s="11"/>
      <c r="BR290" s="11"/>
      <c r="BS290" s="11"/>
    </row>
    <row r="291" ht="13.5" customHeight="1">
      <c r="A291" s="11"/>
      <c r="B291" s="11"/>
      <c r="C291" s="43"/>
      <c r="D291" s="43"/>
      <c r="E291" s="43"/>
      <c r="F291" s="43"/>
      <c r="G291" s="43"/>
      <c r="H291" s="43"/>
      <c r="I291" s="43"/>
      <c r="J291" s="43"/>
      <c r="K291" s="43"/>
      <c r="L291" s="43"/>
      <c r="M291" s="43"/>
      <c r="N291" s="43"/>
      <c r="O291" s="43"/>
      <c r="P291" s="43"/>
      <c r="Q291" s="44"/>
      <c r="R291" s="44"/>
      <c r="S291" s="43"/>
      <c r="T291" s="43"/>
      <c r="U291" s="44"/>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4"/>
      <c r="AY291" s="43"/>
      <c r="AZ291" s="43"/>
      <c r="BA291" s="43"/>
      <c r="BB291" s="43"/>
      <c r="BC291" s="43"/>
      <c r="BD291" s="43"/>
      <c r="BE291" s="43"/>
      <c r="BF291" s="43"/>
      <c r="BG291" s="43"/>
      <c r="BH291" s="43"/>
      <c r="BI291" s="43"/>
      <c r="BJ291" s="43"/>
      <c r="BK291" s="43"/>
      <c r="BL291" s="43"/>
      <c r="BM291" s="43"/>
      <c r="BN291" s="43"/>
      <c r="BO291" s="11"/>
      <c r="BP291" s="11"/>
      <c r="BQ291" s="11"/>
      <c r="BR291" s="11"/>
      <c r="BS291" s="11"/>
    </row>
    <row r="292" ht="13.5" customHeight="1">
      <c r="A292" s="11"/>
      <c r="B292" s="11"/>
      <c r="C292" s="43"/>
      <c r="D292" s="43"/>
      <c r="E292" s="43"/>
      <c r="F292" s="43"/>
      <c r="G292" s="43"/>
      <c r="H292" s="43"/>
      <c r="I292" s="43"/>
      <c r="J292" s="43"/>
      <c r="K292" s="43"/>
      <c r="L292" s="43"/>
      <c r="M292" s="43"/>
      <c r="N292" s="43"/>
      <c r="O292" s="43"/>
      <c r="P292" s="43"/>
      <c r="Q292" s="44"/>
      <c r="R292" s="44"/>
      <c r="S292" s="43"/>
      <c r="T292" s="43"/>
      <c r="U292" s="44"/>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4"/>
      <c r="AY292" s="43"/>
      <c r="AZ292" s="43"/>
      <c r="BA292" s="43"/>
      <c r="BB292" s="43"/>
      <c r="BC292" s="43"/>
      <c r="BD292" s="43"/>
      <c r="BE292" s="43"/>
      <c r="BF292" s="43"/>
      <c r="BG292" s="43"/>
      <c r="BH292" s="43"/>
      <c r="BI292" s="43"/>
      <c r="BJ292" s="43"/>
      <c r="BK292" s="43"/>
      <c r="BL292" s="43"/>
      <c r="BM292" s="43"/>
      <c r="BN292" s="43"/>
      <c r="BO292" s="11"/>
      <c r="BP292" s="11"/>
      <c r="BQ292" s="11"/>
      <c r="BR292" s="11"/>
      <c r="BS292" s="11"/>
    </row>
    <row r="293" ht="13.5" customHeight="1">
      <c r="A293" s="11"/>
      <c r="B293" s="11"/>
      <c r="C293" s="43"/>
      <c r="D293" s="43"/>
      <c r="E293" s="43"/>
      <c r="F293" s="43"/>
      <c r="G293" s="43"/>
      <c r="H293" s="43"/>
      <c r="I293" s="43"/>
      <c r="J293" s="43"/>
      <c r="K293" s="43"/>
      <c r="L293" s="43"/>
      <c r="M293" s="43"/>
      <c r="N293" s="43"/>
      <c r="O293" s="43"/>
      <c r="P293" s="43"/>
      <c r="Q293" s="44"/>
      <c r="R293" s="44"/>
      <c r="S293" s="43"/>
      <c r="T293" s="43"/>
      <c r="U293" s="44"/>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4"/>
      <c r="AY293" s="43"/>
      <c r="AZ293" s="43"/>
      <c r="BA293" s="43"/>
      <c r="BB293" s="43"/>
      <c r="BC293" s="43"/>
      <c r="BD293" s="43"/>
      <c r="BE293" s="43"/>
      <c r="BF293" s="43"/>
      <c r="BG293" s="43"/>
      <c r="BH293" s="43"/>
      <c r="BI293" s="43"/>
      <c r="BJ293" s="43"/>
      <c r="BK293" s="43"/>
      <c r="BL293" s="43"/>
      <c r="BM293" s="43"/>
      <c r="BN293" s="43"/>
      <c r="BO293" s="11"/>
      <c r="BP293" s="11"/>
      <c r="BQ293" s="11"/>
      <c r="BR293" s="11"/>
      <c r="BS293" s="11"/>
    </row>
    <row r="294" ht="13.5" customHeight="1">
      <c r="A294" s="11"/>
      <c r="B294" s="11"/>
      <c r="C294" s="43"/>
      <c r="D294" s="43"/>
      <c r="E294" s="43"/>
      <c r="F294" s="43"/>
      <c r="G294" s="43"/>
      <c r="H294" s="43"/>
      <c r="I294" s="43"/>
      <c r="J294" s="43"/>
      <c r="K294" s="43"/>
      <c r="L294" s="43"/>
      <c r="M294" s="43"/>
      <c r="N294" s="43"/>
      <c r="O294" s="43"/>
      <c r="P294" s="43"/>
      <c r="Q294" s="44"/>
      <c r="R294" s="44"/>
      <c r="S294" s="43"/>
      <c r="T294" s="43"/>
      <c r="U294" s="44"/>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4"/>
      <c r="AY294" s="43"/>
      <c r="AZ294" s="43"/>
      <c r="BA294" s="43"/>
      <c r="BB294" s="43"/>
      <c r="BC294" s="43"/>
      <c r="BD294" s="43"/>
      <c r="BE294" s="43"/>
      <c r="BF294" s="43"/>
      <c r="BG294" s="43"/>
      <c r="BH294" s="43"/>
      <c r="BI294" s="43"/>
      <c r="BJ294" s="43"/>
      <c r="BK294" s="43"/>
      <c r="BL294" s="43"/>
      <c r="BM294" s="43"/>
      <c r="BN294" s="43"/>
      <c r="BO294" s="11"/>
      <c r="BP294" s="11"/>
      <c r="BQ294" s="11"/>
      <c r="BR294" s="11"/>
      <c r="BS294" s="11"/>
    </row>
    <row r="295" ht="13.5" customHeight="1">
      <c r="A295" s="11"/>
      <c r="B295" s="11"/>
      <c r="C295" s="43"/>
      <c r="D295" s="43"/>
      <c r="E295" s="43"/>
      <c r="F295" s="43"/>
      <c r="G295" s="43"/>
      <c r="H295" s="43"/>
      <c r="I295" s="43"/>
      <c r="J295" s="43"/>
      <c r="K295" s="43"/>
      <c r="L295" s="43"/>
      <c r="M295" s="43"/>
      <c r="N295" s="43"/>
      <c r="O295" s="43"/>
      <c r="P295" s="43"/>
      <c r="Q295" s="44"/>
      <c r="R295" s="44"/>
      <c r="S295" s="43"/>
      <c r="T295" s="43"/>
      <c r="U295" s="44"/>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4"/>
      <c r="AY295" s="43"/>
      <c r="AZ295" s="43"/>
      <c r="BA295" s="43"/>
      <c r="BB295" s="43"/>
      <c r="BC295" s="43"/>
      <c r="BD295" s="43"/>
      <c r="BE295" s="43"/>
      <c r="BF295" s="43"/>
      <c r="BG295" s="43"/>
      <c r="BH295" s="43"/>
      <c r="BI295" s="43"/>
      <c r="BJ295" s="43"/>
      <c r="BK295" s="43"/>
      <c r="BL295" s="43"/>
      <c r="BM295" s="43"/>
      <c r="BN295" s="43"/>
      <c r="BO295" s="11"/>
      <c r="BP295" s="11"/>
      <c r="BQ295" s="11"/>
      <c r="BR295" s="11"/>
      <c r="BS295" s="11"/>
    </row>
    <row r="296" ht="13.5" customHeight="1">
      <c r="A296" s="11"/>
      <c r="B296" s="11"/>
      <c r="C296" s="43"/>
      <c r="D296" s="43"/>
      <c r="E296" s="43"/>
      <c r="F296" s="43"/>
      <c r="G296" s="43"/>
      <c r="H296" s="43"/>
      <c r="I296" s="43"/>
      <c r="J296" s="43"/>
      <c r="K296" s="43"/>
      <c r="L296" s="43"/>
      <c r="M296" s="43"/>
      <c r="N296" s="43"/>
      <c r="O296" s="43"/>
      <c r="P296" s="43"/>
      <c r="Q296" s="44"/>
      <c r="R296" s="44"/>
      <c r="S296" s="43"/>
      <c r="T296" s="43"/>
      <c r="U296" s="44"/>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4"/>
      <c r="AY296" s="43"/>
      <c r="AZ296" s="43"/>
      <c r="BA296" s="43"/>
      <c r="BB296" s="43"/>
      <c r="BC296" s="43"/>
      <c r="BD296" s="43"/>
      <c r="BE296" s="43"/>
      <c r="BF296" s="43"/>
      <c r="BG296" s="43"/>
      <c r="BH296" s="43"/>
      <c r="BI296" s="43"/>
      <c r="BJ296" s="43"/>
      <c r="BK296" s="43"/>
      <c r="BL296" s="43"/>
      <c r="BM296" s="43"/>
      <c r="BN296" s="43"/>
      <c r="BO296" s="11"/>
      <c r="BP296" s="11"/>
      <c r="BQ296" s="11"/>
      <c r="BR296" s="11"/>
      <c r="BS296" s="11"/>
    </row>
    <row r="297" ht="13.5" customHeight="1">
      <c r="A297" s="11"/>
      <c r="B297" s="11"/>
      <c r="C297" s="43"/>
      <c r="D297" s="43"/>
      <c r="E297" s="43"/>
      <c r="F297" s="43"/>
      <c r="G297" s="43"/>
      <c r="H297" s="43"/>
      <c r="I297" s="43"/>
      <c r="J297" s="43"/>
      <c r="K297" s="43"/>
      <c r="L297" s="43"/>
      <c r="M297" s="43"/>
      <c r="N297" s="43"/>
      <c r="O297" s="43"/>
      <c r="P297" s="43"/>
      <c r="Q297" s="44"/>
      <c r="R297" s="44"/>
      <c r="S297" s="43"/>
      <c r="T297" s="43"/>
      <c r="U297" s="44"/>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4"/>
      <c r="AY297" s="43"/>
      <c r="AZ297" s="43"/>
      <c r="BA297" s="43"/>
      <c r="BB297" s="43"/>
      <c r="BC297" s="43"/>
      <c r="BD297" s="43"/>
      <c r="BE297" s="43"/>
      <c r="BF297" s="43"/>
      <c r="BG297" s="43"/>
      <c r="BH297" s="43"/>
      <c r="BI297" s="43"/>
      <c r="BJ297" s="43"/>
      <c r="BK297" s="43"/>
      <c r="BL297" s="43"/>
      <c r="BM297" s="43"/>
      <c r="BN297" s="43"/>
      <c r="BO297" s="11"/>
      <c r="BP297" s="11"/>
      <c r="BQ297" s="11"/>
      <c r="BR297" s="11"/>
      <c r="BS297" s="11"/>
    </row>
    <row r="298" ht="13.5" customHeight="1">
      <c r="A298" s="11"/>
      <c r="B298" s="11"/>
      <c r="C298" s="43"/>
      <c r="D298" s="43"/>
      <c r="E298" s="43"/>
      <c r="F298" s="43"/>
      <c r="G298" s="43"/>
      <c r="H298" s="43"/>
      <c r="I298" s="43"/>
      <c r="J298" s="43"/>
      <c r="K298" s="43"/>
      <c r="L298" s="43"/>
      <c r="M298" s="43"/>
      <c r="N298" s="43"/>
      <c r="O298" s="43"/>
      <c r="P298" s="43"/>
      <c r="Q298" s="44"/>
      <c r="R298" s="44"/>
      <c r="S298" s="43"/>
      <c r="T298" s="43"/>
      <c r="U298" s="44"/>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4"/>
      <c r="AY298" s="43"/>
      <c r="AZ298" s="43"/>
      <c r="BA298" s="43"/>
      <c r="BB298" s="43"/>
      <c r="BC298" s="43"/>
      <c r="BD298" s="43"/>
      <c r="BE298" s="43"/>
      <c r="BF298" s="43"/>
      <c r="BG298" s="43"/>
      <c r="BH298" s="43"/>
      <c r="BI298" s="43"/>
      <c r="BJ298" s="43"/>
      <c r="BK298" s="43"/>
      <c r="BL298" s="43"/>
      <c r="BM298" s="43"/>
      <c r="BN298" s="43"/>
      <c r="BO298" s="11"/>
      <c r="BP298" s="11"/>
      <c r="BQ298" s="11"/>
      <c r="BR298" s="11"/>
      <c r="BS298" s="11"/>
    </row>
    <row r="299" ht="13.5" customHeight="1">
      <c r="A299" s="11"/>
      <c r="B299" s="11"/>
      <c r="C299" s="43"/>
      <c r="D299" s="43"/>
      <c r="E299" s="43"/>
      <c r="F299" s="43"/>
      <c r="G299" s="43"/>
      <c r="H299" s="43"/>
      <c r="I299" s="43"/>
      <c r="J299" s="43"/>
      <c r="K299" s="43"/>
      <c r="L299" s="43"/>
      <c r="M299" s="43"/>
      <c r="N299" s="43"/>
      <c r="O299" s="43"/>
      <c r="P299" s="43"/>
      <c r="Q299" s="44"/>
      <c r="R299" s="44"/>
      <c r="S299" s="43"/>
      <c r="T299" s="43"/>
      <c r="U299" s="44"/>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4"/>
      <c r="AY299" s="43"/>
      <c r="AZ299" s="43"/>
      <c r="BA299" s="43"/>
      <c r="BB299" s="43"/>
      <c r="BC299" s="43"/>
      <c r="BD299" s="43"/>
      <c r="BE299" s="43"/>
      <c r="BF299" s="43"/>
      <c r="BG299" s="43"/>
      <c r="BH299" s="43"/>
      <c r="BI299" s="43"/>
      <c r="BJ299" s="43"/>
      <c r="BK299" s="43"/>
      <c r="BL299" s="43"/>
      <c r="BM299" s="43"/>
      <c r="BN299" s="43"/>
      <c r="BO299" s="11"/>
      <c r="BP299" s="11"/>
      <c r="BQ299" s="11"/>
      <c r="BR299" s="11"/>
      <c r="BS299" s="11"/>
    </row>
    <row r="300" ht="13.5" customHeight="1">
      <c r="A300" s="11"/>
      <c r="B300" s="11"/>
      <c r="C300" s="43"/>
      <c r="D300" s="43"/>
      <c r="E300" s="43"/>
      <c r="F300" s="43"/>
      <c r="G300" s="43"/>
      <c r="H300" s="43"/>
      <c r="I300" s="43"/>
      <c r="J300" s="43"/>
      <c r="K300" s="43"/>
      <c r="L300" s="43"/>
      <c r="M300" s="43"/>
      <c r="N300" s="43"/>
      <c r="O300" s="43"/>
      <c r="P300" s="43"/>
      <c r="Q300" s="44"/>
      <c r="R300" s="44"/>
      <c r="S300" s="43"/>
      <c r="T300" s="43"/>
      <c r="U300" s="44"/>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4"/>
      <c r="AY300" s="43"/>
      <c r="AZ300" s="43"/>
      <c r="BA300" s="43"/>
      <c r="BB300" s="43"/>
      <c r="BC300" s="43"/>
      <c r="BD300" s="43"/>
      <c r="BE300" s="43"/>
      <c r="BF300" s="43"/>
      <c r="BG300" s="43"/>
      <c r="BH300" s="43"/>
      <c r="BI300" s="43"/>
      <c r="BJ300" s="43"/>
      <c r="BK300" s="43"/>
      <c r="BL300" s="43"/>
      <c r="BM300" s="43"/>
      <c r="BN300" s="43"/>
      <c r="BO300" s="11"/>
      <c r="BP300" s="11"/>
      <c r="BQ300" s="11"/>
      <c r="BR300" s="11"/>
      <c r="BS300" s="11"/>
    </row>
    <row r="301" ht="13.5" customHeight="1">
      <c r="A301" s="11"/>
      <c r="B301" s="11"/>
      <c r="C301" s="43"/>
      <c r="D301" s="43"/>
      <c r="E301" s="43"/>
      <c r="F301" s="43"/>
      <c r="G301" s="43"/>
      <c r="H301" s="43"/>
      <c r="I301" s="43"/>
      <c r="J301" s="43"/>
      <c r="K301" s="43"/>
      <c r="L301" s="43"/>
      <c r="M301" s="43"/>
      <c r="N301" s="43"/>
      <c r="O301" s="43"/>
      <c r="P301" s="43"/>
      <c r="Q301" s="44"/>
      <c r="R301" s="44"/>
      <c r="S301" s="43"/>
      <c r="T301" s="43"/>
      <c r="U301" s="44"/>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4"/>
      <c r="AY301" s="43"/>
      <c r="AZ301" s="43"/>
      <c r="BA301" s="43"/>
      <c r="BB301" s="43"/>
      <c r="BC301" s="43"/>
      <c r="BD301" s="43"/>
      <c r="BE301" s="43"/>
      <c r="BF301" s="43"/>
      <c r="BG301" s="43"/>
      <c r="BH301" s="43"/>
      <c r="BI301" s="43"/>
      <c r="BJ301" s="43"/>
      <c r="BK301" s="43"/>
      <c r="BL301" s="43"/>
      <c r="BM301" s="43"/>
      <c r="BN301" s="43"/>
      <c r="BO301" s="11"/>
      <c r="BP301" s="11"/>
      <c r="BQ301" s="11"/>
      <c r="BR301" s="11"/>
      <c r="BS301" s="11"/>
    </row>
    <row r="302" ht="13.5" customHeight="1">
      <c r="A302" s="11"/>
      <c r="B302" s="11"/>
      <c r="C302" s="43"/>
      <c r="D302" s="43"/>
      <c r="E302" s="43"/>
      <c r="F302" s="43"/>
      <c r="G302" s="43"/>
      <c r="H302" s="43"/>
      <c r="I302" s="43"/>
      <c r="J302" s="43"/>
      <c r="K302" s="43"/>
      <c r="L302" s="43"/>
      <c r="M302" s="43"/>
      <c r="N302" s="43"/>
      <c r="O302" s="43"/>
      <c r="P302" s="43"/>
      <c r="Q302" s="44"/>
      <c r="R302" s="44"/>
      <c r="S302" s="43"/>
      <c r="T302" s="43"/>
      <c r="U302" s="44"/>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4"/>
      <c r="AY302" s="43"/>
      <c r="AZ302" s="43"/>
      <c r="BA302" s="43"/>
      <c r="BB302" s="43"/>
      <c r="BC302" s="43"/>
      <c r="BD302" s="43"/>
      <c r="BE302" s="43"/>
      <c r="BF302" s="43"/>
      <c r="BG302" s="43"/>
      <c r="BH302" s="43"/>
      <c r="BI302" s="43"/>
      <c r="BJ302" s="43"/>
      <c r="BK302" s="43"/>
      <c r="BL302" s="43"/>
      <c r="BM302" s="43"/>
      <c r="BN302" s="43"/>
      <c r="BO302" s="11"/>
      <c r="BP302" s="11"/>
      <c r="BQ302" s="11"/>
      <c r="BR302" s="11"/>
      <c r="BS302" s="11"/>
    </row>
    <row r="303" ht="13.5" customHeight="1">
      <c r="A303" s="11"/>
      <c r="B303" s="11"/>
      <c r="C303" s="43"/>
      <c r="D303" s="43"/>
      <c r="E303" s="43"/>
      <c r="F303" s="43"/>
      <c r="G303" s="43"/>
      <c r="H303" s="43"/>
      <c r="I303" s="43"/>
      <c r="J303" s="43"/>
      <c r="K303" s="43"/>
      <c r="L303" s="43"/>
      <c r="M303" s="43"/>
      <c r="N303" s="43"/>
      <c r="O303" s="43"/>
      <c r="P303" s="43"/>
      <c r="Q303" s="44"/>
      <c r="R303" s="44"/>
      <c r="S303" s="43"/>
      <c r="T303" s="43"/>
      <c r="U303" s="44"/>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4"/>
      <c r="AY303" s="43"/>
      <c r="AZ303" s="43"/>
      <c r="BA303" s="43"/>
      <c r="BB303" s="43"/>
      <c r="BC303" s="43"/>
      <c r="BD303" s="43"/>
      <c r="BE303" s="43"/>
      <c r="BF303" s="43"/>
      <c r="BG303" s="43"/>
      <c r="BH303" s="43"/>
      <c r="BI303" s="43"/>
      <c r="BJ303" s="43"/>
      <c r="BK303" s="43"/>
      <c r="BL303" s="43"/>
      <c r="BM303" s="43"/>
      <c r="BN303" s="43"/>
      <c r="BO303" s="11"/>
      <c r="BP303" s="11"/>
      <c r="BQ303" s="11"/>
      <c r="BR303" s="11"/>
      <c r="BS303" s="11"/>
    </row>
    <row r="304" ht="13.5" customHeight="1">
      <c r="A304" s="11"/>
      <c r="B304" s="11"/>
      <c r="C304" s="43"/>
      <c r="D304" s="43"/>
      <c r="E304" s="43"/>
      <c r="F304" s="43"/>
      <c r="G304" s="43"/>
      <c r="H304" s="43"/>
      <c r="I304" s="43"/>
      <c r="J304" s="43"/>
      <c r="K304" s="43"/>
      <c r="L304" s="43"/>
      <c r="M304" s="43"/>
      <c r="N304" s="43"/>
      <c r="O304" s="43"/>
      <c r="P304" s="43"/>
      <c r="Q304" s="44"/>
      <c r="R304" s="44"/>
      <c r="S304" s="43"/>
      <c r="T304" s="43"/>
      <c r="U304" s="44"/>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4"/>
      <c r="AY304" s="43"/>
      <c r="AZ304" s="43"/>
      <c r="BA304" s="43"/>
      <c r="BB304" s="43"/>
      <c r="BC304" s="43"/>
      <c r="BD304" s="43"/>
      <c r="BE304" s="43"/>
      <c r="BF304" s="43"/>
      <c r="BG304" s="43"/>
      <c r="BH304" s="43"/>
      <c r="BI304" s="43"/>
      <c r="BJ304" s="43"/>
      <c r="BK304" s="43"/>
      <c r="BL304" s="43"/>
      <c r="BM304" s="43"/>
      <c r="BN304" s="43"/>
      <c r="BO304" s="11"/>
      <c r="BP304" s="11"/>
      <c r="BQ304" s="11"/>
      <c r="BR304" s="11"/>
      <c r="BS304" s="11"/>
    </row>
    <row r="305" ht="13.5" customHeight="1">
      <c r="A305" s="11"/>
      <c r="B305" s="11"/>
      <c r="C305" s="43"/>
      <c r="D305" s="43"/>
      <c r="E305" s="43"/>
      <c r="F305" s="43"/>
      <c r="G305" s="43"/>
      <c r="H305" s="43"/>
      <c r="I305" s="43"/>
      <c r="J305" s="43"/>
      <c r="K305" s="43"/>
      <c r="L305" s="43"/>
      <c r="M305" s="43"/>
      <c r="N305" s="43"/>
      <c r="O305" s="43"/>
      <c r="P305" s="43"/>
      <c r="Q305" s="44"/>
      <c r="R305" s="44"/>
      <c r="S305" s="43"/>
      <c r="T305" s="43"/>
      <c r="U305" s="44"/>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4"/>
      <c r="AY305" s="43"/>
      <c r="AZ305" s="43"/>
      <c r="BA305" s="43"/>
      <c r="BB305" s="43"/>
      <c r="BC305" s="43"/>
      <c r="BD305" s="43"/>
      <c r="BE305" s="43"/>
      <c r="BF305" s="43"/>
      <c r="BG305" s="43"/>
      <c r="BH305" s="43"/>
      <c r="BI305" s="43"/>
      <c r="BJ305" s="43"/>
      <c r="BK305" s="43"/>
      <c r="BL305" s="43"/>
      <c r="BM305" s="43"/>
      <c r="BN305" s="43"/>
      <c r="BO305" s="11"/>
      <c r="BP305" s="11"/>
      <c r="BQ305" s="11"/>
      <c r="BR305" s="11"/>
      <c r="BS305" s="11"/>
    </row>
    <row r="306" ht="13.5" customHeight="1">
      <c r="A306" s="11"/>
      <c r="B306" s="11"/>
      <c r="C306" s="43"/>
      <c r="D306" s="43"/>
      <c r="E306" s="43"/>
      <c r="F306" s="43"/>
      <c r="G306" s="43"/>
      <c r="H306" s="43"/>
      <c r="I306" s="43"/>
      <c r="J306" s="43"/>
      <c r="K306" s="43"/>
      <c r="L306" s="43"/>
      <c r="M306" s="43"/>
      <c r="N306" s="43"/>
      <c r="O306" s="43"/>
      <c r="P306" s="43"/>
      <c r="Q306" s="44"/>
      <c r="R306" s="44"/>
      <c r="S306" s="43"/>
      <c r="T306" s="43"/>
      <c r="U306" s="44"/>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4"/>
      <c r="AY306" s="43"/>
      <c r="AZ306" s="43"/>
      <c r="BA306" s="43"/>
      <c r="BB306" s="43"/>
      <c r="BC306" s="43"/>
      <c r="BD306" s="43"/>
      <c r="BE306" s="43"/>
      <c r="BF306" s="43"/>
      <c r="BG306" s="43"/>
      <c r="BH306" s="43"/>
      <c r="BI306" s="43"/>
      <c r="BJ306" s="43"/>
      <c r="BK306" s="43"/>
      <c r="BL306" s="43"/>
      <c r="BM306" s="43"/>
      <c r="BN306" s="43"/>
      <c r="BO306" s="11"/>
      <c r="BP306" s="11"/>
      <c r="BQ306" s="11"/>
      <c r="BR306" s="11"/>
      <c r="BS306" s="11"/>
    </row>
    <row r="307" ht="13.5" customHeight="1">
      <c r="A307" s="11"/>
      <c r="B307" s="11"/>
      <c r="C307" s="43"/>
      <c r="D307" s="43"/>
      <c r="E307" s="43"/>
      <c r="F307" s="43"/>
      <c r="G307" s="43"/>
      <c r="H307" s="43"/>
      <c r="I307" s="43"/>
      <c r="J307" s="43"/>
      <c r="K307" s="43"/>
      <c r="L307" s="43"/>
      <c r="M307" s="43"/>
      <c r="N307" s="43"/>
      <c r="O307" s="43"/>
      <c r="P307" s="43"/>
      <c r="Q307" s="44"/>
      <c r="R307" s="44"/>
      <c r="S307" s="43"/>
      <c r="T307" s="43"/>
      <c r="U307" s="44"/>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4"/>
      <c r="AY307" s="43"/>
      <c r="AZ307" s="43"/>
      <c r="BA307" s="43"/>
      <c r="BB307" s="43"/>
      <c r="BC307" s="43"/>
      <c r="BD307" s="43"/>
      <c r="BE307" s="43"/>
      <c r="BF307" s="43"/>
      <c r="BG307" s="43"/>
      <c r="BH307" s="43"/>
      <c r="BI307" s="43"/>
      <c r="BJ307" s="43"/>
      <c r="BK307" s="43"/>
      <c r="BL307" s="43"/>
      <c r="BM307" s="43"/>
      <c r="BN307" s="43"/>
      <c r="BO307" s="11"/>
      <c r="BP307" s="11"/>
      <c r="BQ307" s="11"/>
      <c r="BR307" s="11"/>
      <c r="BS307" s="11"/>
    </row>
    <row r="308" ht="13.5" customHeight="1">
      <c r="A308" s="11"/>
      <c r="B308" s="11"/>
      <c r="C308" s="43"/>
      <c r="D308" s="43"/>
      <c r="E308" s="43"/>
      <c r="F308" s="43"/>
      <c r="G308" s="43"/>
      <c r="H308" s="43"/>
      <c r="I308" s="43"/>
      <c r="J308" s="43"/>
      <c r="K308" s="43"/>
      <c r="L308" s="43"/>
      <c r="M308" s="43"/>
      <c r="N308" s="43"/>
      <c r="O308" s="43"/>
      <c r="P308" s="43"/>
      <c r="Q308" s="44"/>
      <c r="R308" s="44"/>
      <c r="S308" s="43"/>
      <c r="T308" s="43"/>
      <c r="U308" s="44"/>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4"/>
      <c r="AY308" s="43"/>
      <c r="AZ308" s="43"/>
      <c r="BA308" s="43"/>
      <c r="BB308" s="43"/>
      <c r="BC308" s="43"/>
      <c r="BD308" s="43"/>
      <c r="BE308" s="43"/>
      <c r="BF308" s="43"/>
      <c r="BG308" s="43"/>
      <c r="BH308" s="43"/>
      <c r="BI308" s="43"/>
      <c r="BJ308" s="43"/>
      <c r="BK308" s="43"/>
      <c r="BL308" s="43"/>
      <c r="BM308" s="43"/>
      <c r="BN308" s="43"/>
      <c r="BO308" s="11"/>
      <c r="BP308" s="11"/>
      <c r="BQ308" s="11"/>
      <c r="BR308" s="11"/>
      <c r="BS308" s="11"/>
    </row>
    <row r="309" ht="13.5" customHeight="1">
      <c r="A309" s="11"/>
      <c r="B309" s="11"/>
      <c r="C309" s="43"/>
      <c r="D309" s="43"/>
      <c r="E309" s="43"/>
      <c r="F309" s="43"/>
      <c r="G309" s="43"/>
      <c r="H309" s="43"/>
      <c r="I309" s="43"/>
      <c r="J309" s="43"/>
      <c r="K309" s="43"/>
      <c r="L309" s="43"/>
      <c r="M309" s="43"/>
      <c r="N309" s="43"/>
      <c r="O309" s="43"/>
      <c r="P309" s="43"/>
      <c r="Q309" s="44"/>
      <c r="R309" s="44"/>
      <c r="S309" s="43"/>
      <c r="T309" s="43"/>
      <c r="U309" s="44"/>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4"/>
      <c r="AY309" s="43"/>
      <c r="AZ309" s="43"/>
      <c r="BA309" s="43"/>
      <c r="BB309" s="43"/>
      <c r="BC309" s="43"/>
      <c r="BD309" s="43"/>
      <c r="BE309" s="43"/>
      <c r="BF309" s="43"/>
      <c r="BG309" s="43"/>
      <c r="BH309" s="43"/>
      <c r="BI309" s="43"/>
      <c r="BJ309" s="43"/>
      <c r="BK309" s="43"/>
      <c r="BL309" s="43"/>
      <c r="BM309" s="43"/>
      <c r="BN309" s="43"/>
      <c r="BO309" s="11"/>
      <c r="BP309" s="11"/>
      <c r="BQ309" s="11"/>
      <c r="BR309" s="11"/>
      <c r="BS309" s="11"/>
    </row>
    <row r="310" ht="13.5" customHeight="1">
      <c r="A310" s="11"/>
      <c r="B310" s="11"/>
      <c r="C310" s="43"/>
      <c r="D310" s="43"/>
      <c r="E310" s="43"/>
      <c r="F310" s="43"/>
      <c r="G310" s="43"/>
      <c r="H310" s="43"/>
      <c r="I310" s="43"/>
      <c r="J310" s="43"/>
      <c r="K310" s="43"/>
      <c r="L310" s="43"/>
      <c r="M310" s="43"/>
      <c r="N310" s="43"/>
      <c r="O310" s="43"/>
      <c r="P310" s="43"/>
      <c r="Q310" s="44"/>
      <c r="R310" s="44"/>
      <c r="S310" s="43"/>
      <c r="T310" s="43"/>
      <c r="U310" s="44"/>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4"/>
      <c r="AY310" s="43"/>
      <c r="AZ310" s="43"/>
      <c r="BA310" s="43"/>
      <c r="BB310" s="43"/>
      <c r="BC310" s="43"/>
      <c r="BD310" s="43"/>
      <c r="BE310" s="43"/>
      <c r="BF310" s="43"/>
      <c r="BG310" s="43"/>
      <c r="BH310" s="43"/>
      <c r="BI310" s="43"/>
      <c r="BJ310" s="43"/>
      <c r="BK310" s="43"/>
      <c r="BL310" s="43"/>
      <c r="BM310" s="43"/>
      <c r="BN310" s="43"/>
      <c r="BO310" s="11"/>
      <c r="BP310" s="11"/>
      <c r="BQ310" s="11"/>
      <c r="BR310" s="11"/>
      <c r="BS310" s="11"/>
    </row>
    <row r="311" ht="13.5" customHeight="1">
      <c r="A311" s="11"/>
      <c r="B311" s="11"/>
      <c r="C311" s="43"/>
      <c r="D311" s="43"/>
      <c r="E311" s="43"/>
      <c r="F311" s="43"/>
      <c r="G311" s="43"/>
      <c r="H311" s="43"/>
      <c r="I311" s="43"/>
      <c r="J311" s="43"/>
      <c r="K311" s="43"/>
      <c r="L311" s="43"/>
      <c r="M311" s="43"/>
      <c r="N311" s="43"/>
      <c r="O311" s="43"/>
      <c r="P311" s="43"/>
      <c r="Q311" s="44"/>
      <c r="R311" s="44"/>
      <c r="S311" s="43"/>
      <c r="T311" s="43"/>
      <c r="U311" s="44"/>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4"/>
      <c r="AY311" s="43"/>
      <c r="AZ311" s="43"/>
      <c r="BA311" s="43"/>
      <c r="BB311" s="43"/>
      <c r="BC311" s="43"/>
      <c r="BD311" s="43"/>
      <c r="BE311" s="43"/>
      <c r="BF311" s="43"/>
      <c r="BG311" s="43"/>
      <c r="BH311" s="43"/>
      <c r="BI311" s="43"/>
      <c r="BJ311" s="43"/>
      <c r="BK311" s="43"/>
      <c r="BL311" s="43"/>
      <c r="BM311" s="43"/>
      <c r="BN311" s="43"/>
      <c r="BO311" s="11"/>
      <c r="BP311" s="11"/>
      <c r="BQ311" s="11"/>
      <c r="BR311" s="11"/>
      <c r="BS311" s="11"/>
    </row>
    <row r="312" ht="13.5" customHeight="1">
      <c r="A312" s="11"/>
      <c r="B312" s="11"/>
      <c r="C312" s="43"/>
      <c r="D312" s="43"/>
      <c r="E312" s="43"/>
      <c r="F312" s="43"/>
      <c r="G312" s="43"/>
      <c r="H312" s="43"/>
      <c r="I312" s="43"/>
      <c r="J312" s="43"/>
      <c r="K312" s="43"/>
      <c r="L312" s="43"/>
      <c r="M312" s="43"/>
      <c r="N312" s="43"/>
      <c r="O312" s="43"/>
      <c r="P312" s="43"/>
      <c r="Q312" s="44"/>
      <c r="R312" s="44"/>
      <c r="S312" s="43"/>
      <c r="T312" s="43"/>
      <c r="U312" s="44"/>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4"/>
      <c r="AY312" s="43"/>
      <c r="AZ312" s="43"/>
      <c r="BA312" s="43"/>
      <c r="BB312" s="43"/>
      <c r="BC312" s="43"/>
      <c r="BD312" s="43"/>
      <c r="BE312" s="43"/>
      <c r="BF312" s="43"/>
      <c r="BG312" s="43"/>
      <c r="BH312" s="43"/>
      <c r="BI312" s="43"/>
      <c r="BJ312" s="43"/>
      <c r="BK312" s="43"/>
      <c r="BL312" s="43"/>
      <c r="BM312" s="43"/>
      <c r="BN312" s="43"/>
      <c r="BO312" s="11"/>
      <c r="BP312" s="11"/>
      <c r="BQ312" s="11"/>
      <c r="BR312" s="11"/>
      <c r="BS312" s="11"/>
    </row>
    <row r="313" ht="13.5" customHeight="1">
      <c r="A313" s="11"/>
      <c r="B313" s="11"/>
      <c r="C313" s="43"/>
      <c r="D313" s="43"/>
      <c r="E313" s="43"/>
      <c r="F313" s="43"/>
      <c r="G313" s="43"/>
      <c r="H313" s="43"/>
      <c r="I313" s="43"/>
      <c r="J313" s="43"/>
      <c r="K313" s="43"/>
      <c r="L313" s="43"/>
      <c r="M313" s="43"/>
      <c r="N313" s="43"/>
      <c r="O313" s="43"/>
      <c r="P313" s="43"/>
      <c r="Q313" s="44"/>
      <c r="R313" s="44"/>
      <c r="S313" s="43"/>
      <c r="T313" s="43"/>
      <c r="U313" s="44"/>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4"/>
      <c r="AY313" s="43"/>
      <c r="AZ313" s="43"/>
      <c r="BA313" s="43"/>
      <c r="BB313" s="43"/>
      <c r="BC313" s="43"/>
      <c r="BD313" s="43"/>
      <c r="BE313" s="43"/>
      <c r="BF313" s="43"/>
      <c r="BG313" s="43"/>
      <c r="BH313" s="43"/>
      <c r="BI313" s="43"/>
      <c r="BJ313" s="43"/>
      <c r="BK313" s="43"/>
      <c r="BL313" s="43"/>
      <c r="BM313" s="43"/>
      <c r="BN313" s="43"/>
      <c r="BO313" s="11"/>
      <c r="BP313" s="11"/>
      <c r="BQ313" s="11"/>
      <c r="BR313" s="11"/>
      <c r="BS313" s="11"/>
    </row>
    <row r="314" ht="13.5" customHeight="1">
      <c r="A314" s="11"/>
      <c r="B314" s="11"/>
      <c r="C314" s="43"/>
      <c r="D314" s="43"/>
      <c r="E314" s="43"/>
      <c r="F314" s="43"/>
      <c r="G314" s="43"/>
      <c r="H314" s="43"/>
      <c r="I314" s="43"/>
      <c r="J314" s="43"/>
      <c r="K314" s="43"/>
      <c r="L314" s="43"/>
      <c r="M314" s="43"/>
      <c r="N314" s="43"/>
      <c r="O314" s="43"/>
      <c r="P314" s="43"/>
      <c r="Q314" s="44"/>
      <c r="R314" s="44"/>
      <c r="S314" s="43"/>
      <c r="T314" s="43"/>
      <c r="U314" s="44"/>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4"/>
      <c r="AY314" s="43"/>
      <c r="AZ314" s="43"/>
      <c r="BA314" s="43"/>
      <c r="BB314" s="43"/>
      <c r="BC314" s="43"/>
      <c r="BD314" s="43"/>
      <c r="BE314" s="43"/>
      <c r="BF314" s="43"/>
      <c r="BG314" s="43"/>
      <c r="BH314" s="43"/>
      <c r="BI314" s="43"/>
      <c r="BJ314" s="43"/>
      <c r="BK314" s="43"/>
      <c r="BL314" s="43"/>
      <c r="BM314" s="43"/>
      <c r="BN314" s="43"/>
      <c r="BO314" s="11"/>
      <c r="BP314" s="11"/>
      <c r="BQ314" s="11"/>
      <c r="BR314" s="11"/>
      <c r="BS314" s="11"/>
    </row>
    <row r="315" ht="13.5" customHeight="1">
      <c r="A315" s="11"/>
      <c r="B315" s="11"/>
      <c r="C315" s="43"/>
      <c r="D315" s="43"/>
      <c r="E315" s="43"/>
      <c r="F315" s="43"/>
      <c r="G315" s="43"/>
      <c r="H315" s="43"/>
      <c r="I315" s="43"/>
      <c r="J315" s="43"/>
      <c r="K315" s="43"/>
      <c r="L315" s="43"/>
      <c r="M315" s="43"/>
      <c r="N315" s="43"/>
      <c r="O315" s="43"/>
      <c r="P315" s="43"/>
      <c r="Q315" s="44"/>
      <c r="R315" s="44"/>
      <c r="S315" s="43"/>
      <c r="T315" s="43"/>
      <c r="U315" s="44"/>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4"/>
      <c r="AY315" s="43"/>
      <c r="AZ315" s="43"/>
      <c r="BA315" s="43"/>
      <c r="BB315" s="43"/>
      <c r="BC315" s="43"/>
      <c r="BD315" s="43"/>
      <c r="BE315" s="43"/>
      <c r="BF315" s="43"/>
      <c r="BG315" s="43"/>
      <c r="BH315" s="43"/>
      <c r="BI315" s="43"/>
      <c r="BJ315" s="43"/>
      <c r="BK315" s="43"/>
      <c r="BL315" s="43"/>
      <c r="BM315" s="43"/>
      <c r="BN315" s="43"/>
      <c r="BO315" s="11"/>
      <c r="BP315" s="11"/>
      <c r="BQ315" s="11"/>
      <c r="BR315" s="11"/>
      <c r="BS315" s="11"/>
    </row>
    <row r="316" ht="13.5" customHeight="1">
      <c r="A316" s="11"/>
      <c r="B316" s="11"/>
      <c r="C316" s="43"/>
      <c r="D316" s="43"/>
      <c r="E316" s="43"/>
      <c r="F316" s="43"/>
      <c r="G316" s="43"/>
      <c r="H316" s="43"/>
      <c r="I316" s="43"/>
      <c r="J316" s="43"/>
      <c r="K316" s="43"/>
      <c r="L316" s="43"/>
      <c r="M316" s="43"/>
      <c r="N316" s="43"/>
      <c r="O316" s="43"/>
      <c r="P316" s="43"/>
      <c r="Q316" s="44"/>
      <c r="R316" s="44"/>
      <c r="S316" s="43"/>
      <c r="T316" s="43"/>
      <c r="U316" s="44"/>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4"/>
      <c r="AY316" s="43"/>
      <c r="AZ316" s="43"/>
      <c r="BA316" s="43"/>
      <c r="BB316" s="43"/>
      <c r="BC316" s="43"/>
      <c r="BD316" s="43"/>
      <c r="BE316" s="43"/>
      <c r="BF316" s="43"/>
      <c r="BG316" s="43"/>
      <c r="BH316" s="43"/>
      <c r="BI316" s="43"/>
      <c r="BJ316" s="43"/>
      <c r="BK316" s="43"/>
      <c r="BL316" s="43"/>
      <c r="BM316" s="43"/>
      <c r="BN316" s="43"/>
      <c r="BO316" s="11"/>
      <c r="BP316" s="11"/>
      <c r="BQ316" s="11"/>
      <c r="BR316" s="11"/>
      <c r="BS316" s="11"/>
    </row>
    <row r="317" ht="13.5" customHeight="1">
      <c r="A317" s="11"/>
      <c r="B317" s="11"/>
      <c r="C317" s="43"/>
      <c r="D317" s="43"/>
      <c r="E317" s="43"/>
      <c r="F317" s="43"/>
      <c r="G317" s="43"/>
      <c r="H317" s="43"/>
      <c r="I317" s="43"/>
      <c r="J317" s="43"/>
      <c r="K317" s="43"/>
      <c r="L317" s="43"/>
      <c r="M317" s="43"/>
      <c r="N317" s="43"/>
      <c r="O317" s="43"/>
      <c r="P317" s="43"/>
      <c r="Q317" s="44"/>
      <c r="R317" s="44"/>
      <c r="S317" s="43"/>
      <c r="T317" s="43"/>
      <c r="U317" s="44"/>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4"/>
      <c r="AY317" s="43"/>
      <c r="AZ317" s="43"/>
      <c r="BA317" s="43"/>
      <c r="BB317" s="43"/>
      <c r="BC317" s="43"/>
      <c r="BD317" s="43"/>
      <c r="BE317" s="43"/>
      <c r="BF317" s="43"/>
      <c r="BG317" s="43"/>
      <c r="BH317" s="43"/>
      <c r="BI317" s="43"/>
      <c r="BJ317" s="43"/>
      <c r="BK317" s="43"/>
      <c r="BL317" s="43"/>
      <c r="BM317" s="43"/>
      <c r="BN317" s="43"/>
      <c r="BO317" s="11"/>
      <c r="BP317" s="11"/>
      <c r="BQ317" s="11"/>
      <c r="BR317" s="11"/>
      <c r="BS317" s="11"/>
    </row>
    <row r="318" ht="13.5" customHeight="1">
      <c r="A318" s="11"/>
      <c r="B318" s="11"/>
      <c r="C318" s="43"/>
      <c r="D318" s="43"/>
      <c r="E318" s="43"/>
      <c r="F318" s="43"/>
      <c r="G318" s="43"/>
      <c r="H318" s="43"/>
      <c r="I318" s="43"/>
      <c r="J318" s="43"/>
      <c r="K318" s="43"/>
      <c r="L318" s="43"/>
      <c r="M318" s="43"/>
      <c r="N318" s="43"/>
      <c r="O318" s="43"/>
      <c r="P318" s="43"/>
      <c r="Q318" s="44"/>
      <c r="R318" s="44"/>
      <c r="S318" s="43"/>
      <c r="T318" s="43"/>
      <c r="U318" s="44"/>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4"/>
      <c r="AY318" s="43"/>
      <c r="AZ318" s="43"/>
      <c r="BA318" s="43"/>
      <c r="BB318" s="43"/>
      <c r="BC318" s="43"/>
      <c r="BD318" s="43"/>
      <c r="BE318" s="43"/>
      <c r="BF318" s="43"/>
      <c r="BG318" s="43"/>
      <c r="BH318" s="43"/>
      <c r="BI318" s="43"/>
      <c r="BJ318" s="43"/>
      <c r="BK318" s="43"/>
      <c r="BL318" s="43"/>
      <c r="BM318" s="43"/>
      <c r="BN318" s="43"/>
      <c r="BO318" s="11"/>
      <c r="BP318" s="11"/>
      <c r="BQ318" s="11"/>
      <c r="BR318" s="11"/>
      <c r="BS318" s="11"/>
    </row>
    <row r="319" ht="13.5" customHeight="1">
      <c r="A319" s="11"/>
      <c r="B319" s="11"/>
      <c r="C319" s="43"/>
      <c r="D319" s="43"/>
      <c r="E319" s="43"/>
      <c r="F319" s="43"/>
      <c r="G319" s="43"/>
      <c r="H319" s="43"/>
      <c r="I319" s="43"/>
      <c r="J319" s="43"/>
      <c r="K319" s="43"/>
      <c r="L319" s="43"/>
      <c r="M319" s="43"/>
      <c r="N319" s="43"/>
      <c r="O319" s="43"/>
      <c r="P319" s="43"/>
      <c r="Q319" s="44"/>
      <c r="R319" s="44"/>
      <c r="S319" s="43"/>
      <c r="T319" s="43"/>
      <c r="U319" s="44"/>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4"/>
      <c r="AY319" s="43"/>
      <c r="AZ319" s="43"/>
      <c r="BA319" s="43"/>
      <c r="BB319" s="43"/>
      <c r="BC319" s="43"/>
      <c r="BD319" s="43"/>
      <c r="BE319" s="43"/>
      <c r="BF319" s="43"/>
      <c r="BG319" s="43"/>
      <c r="BH319" s="43"/>
      <c r="BI319" s="43"/>
      <c r="BJ319" s="43"/>
      <c r="BK319" s="43"/>
      <c r="BL319" s="43"/>
      <c r="BM319" s="43"/>
      <c r="BN319" s="43"/>
      <c r="BO319" s="11"/>
      <c r="BP319" s="11"/>
      <c r="BQ319" s="11"/>
      <c r="BR319" s="11"/>
      <c r="BS319" s="11"/>
    </row>
    <row r="320" ht="13.5" customHeight="1">
      <c r="A320" s="11"/>
      <c r="B320" s="11"/>
      <c r="C320" s="43"/>
      <c r="D320" s="43"/>
      <c r="E320" s="43"/>
      <c r="F320" s="43"/>
      <c r="G320" s="43"/>
      <c r="H320" s="43"/>
      <c r="I320" s="43"/>
      <c r="J320" s="43"/>
      <c r="K320" s="43"/>
      <c r="L320" s="43"/>
      <c r="M320" s="43"/>
      <c r="N320" s="43"/>
      <c r="O320" s="43"/>
      <c r="P320" s="43"/>
      <c r="Q320" s="44"/>
      <c r="R320" s="44"/>
      <c r="S320" s="43"/>
      <c r="T320" s="43"/>
      <c r="U320" s="44"/>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4"/>
      <c r="AY320" s="43"/>
      <c r="AZ320" s="43"/>
      <c r="BA320" s="43"/>
      <c r="BB320" s="43"/>
      <c r="BC320" s="43"/>
      <c r="BD320" s="43"/>
      <c r="BE320" s="43"/>
      <c r="BF320" s="43"/>
      <c r="BG320" s="43"/>
      <c r="BH320" s="43"/>
      <c r="BI320" s="43"/>
      <c r="BJ320" s="43"/>
      <c r="BK320" s="43"/>
      <c r="BL320" s="43"/>
      <c r="BM320" s="43"/>
      <c r="BN320" s="43"/>
      <c r="BO320" s="11"/>
      <c r="BP320" s="11"/>
      <c r="BQ320" s="11"/>
      <c r="BR320" s="11"/>
      <c r="BS320" s="11"/>
    </row>
    <row r="321" ht="13.5" customHeight="1">
      <c r="A321" s="11"/>
      <c r="B321" s="11"/>
      <c r="C321" s="43"/>
      <c r="D321" s="43"/>
      <c r="E321" s="43"/>
      <c r="F321" s="43"/>
      <c r="G321" s="43"/>
      <c r="H321" s="43"/>
      <c r="I321" s="43"/>
      <c r="J321" s="43"/>
      <c r="K321" s="43"/>
      <c r="L321" s="43"/>
      <c r="M321" s="43"/>
      <c r="N321" s="43"/>
      <c r="O321" s="43"/>
      <c r="P321" s="43"/>
      <c r="Q321" s="44"/>
      <c r="R321" s="44"/>
      <c r="S321" s="43"/>
      <c r="T321" s="43"/>
      <c r="U321" s="44"/>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4"/>
      <c r="AY321" s="43"/>
      <c r="AZ321" s="43"/>
      <c r="BA321" s="43"/>
      <c r="BB321" s="43"/>
      <c r="BC321" s="43"/>
      <c r="BD321" s="43"/>
      <c r="BE321" s="43"/>
      <c r="BF321" s="43"/>
      <c r="BG321" s="43"/>
      <c r="BH321" s="43"/>
      <c r="BI321" s="43"/>
      <c r="BJ321" s="43"/>
      <c r="BK321" s="43"/>
      <c r="BL321" s="43"/>
      <c r="BM321" s="43"/>
      <c r="BN321" s="43"/>
      <c r="BO321" s="11"/>
      <c r="BP321" s="11"/>
      <c r="BQ321" s="11"/>
      <c r="BR321" s="11"/>
      <c r="BS321" s="11"/>
    </row>
    <row r="322" ht="13.5" customHeight="1">
      <c r="A322" s="11"/>
      <c r="B322" s="11"/>
      <c r="C322" s="43"/>
      <c r="D322" s="43"/>
      <c r="E322" s="43"/>
      <c r="F322" s="43"/>
      <c r="G322" s="43"/>
      <c r="H322" s="43"/>
      <c r="I322" s="43"/>
      <c r="J322" s="43"/>
      <c r="K322" s="43"/>
      <c r="L322" s="43"/>
      <c r="M322" s="43"/>
      <c r="N322" s="43"/>
      <c r="O322" s="43"/>
      <c r="P322" s="43"/>
      <c r="Q322" s="44"/>
      <c r="R322" s="44"/>
      <c r="S322" s="43"/>
      <c r="T322" s="43"/>
      <c r="U322" s="44"/>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4"/>
      <c r="AY322" s="43"/>
      <c r="AZ322" s="43"/>
      <c r="BA322" s="43"/>
      <c r="BB322" s="43"/>
      <c r="BC322" s="43"/>
      <c r="BD322" s="43"/>
      <c r="BE322" s="43"/>
      <c r="BF322" s="43"/>
      <c r="BG322" s="43"/>
      <c r="BH322" s="43"/>
      <c r="BI322" s="43"/>
      <c r="BJ322" s="43"/>
      <c r="BK322" s="43"/>
      <c r="BL322" s="43"/>
      <c r="BM322" s="43"/>
      <c r="BN322" s="43"/>
      <c r="BO322" s="11"/>
      <c r="BP322" s="11"/>
      <c r="BQ322" s="11"/>
      <c r="BR322" s="11"/>
      <c r="BS322" s="11"/>
    </row>
    <row r="323" ht="13.5" customHeight="1">
      <c r="A323" s="11"/>
      <c r="B323" s="11"/>
      <c r="C323" s="43"/>
      <c r="D323" s="43"/>
      <c r="E323" s="43"/>
      <c r="F323" s="43"/>
      <c r="G323" s="43"/>
      <c r="H323" s="43"/>
      <c r="I323" s="43"/>
      <c r="J323" s="43"/>
      <c r="K323" s="43"/>
      <c r="L323" s="43"/>
      <c r="M323" s="43"/>
      <c r="N323" s="43"/>
      <c r="O323" s="43"/>
      <c r="P323" s="43"/>
      <c r="Q323" s="44"/>
      <c r="R323" s="44"/>
      <c r="S323" s="43"/>
      <c r="T323" s="43"/>
      <c r="U323" s="44"/>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4"/>
      <c r="AY323" s="43"/>
      <c r="AZ323" s="43"/>
      <c r="BA323" s="43"/>
      <c r="BB323" s="43"/>
      <c r="BC323" s="43"/>
      <c r="BD323" s="43"/>
      <c r="BE323" s="43"/>
      <c r="BF323" s="43"/>
      <c r="BG323" s="43"/>
      <c r="BH323" s="43"/>
      <c r="BI323" s="43"/>
      <c r="BJ323" s="43"/>
      <c r="BK323" s="43"/>
      <c r="BL323" s="43"/>
      <c r="BM323" s="43"/>
      <c r="BN323" s="43"/>
      <c r="BO323" s="11"/>
      <c r="BP323" s="11"/>
      <c r="BQ323" s="11"/>
      <c r="BR323" s="11"/>
      <c r="BS323" s="11"/>
    </row>
    <row r="324" ht="13.5" customHeight="1">
      <c r="A324" s="11"/>
      <c r="B324" s="11"/>
      <c r="C324" s="43"/>
      <c r="D324" s="43"/>
      <c r="E324" s="43"/>
      <c r="F324" s="43"/>
      <c r="G324" s="43"/>
      <c r="H324" s="43"/>
      <c r="I324" s="43"/>
      <c r="J324" s="43"/>
      <c r="K324" s="43"/>
      <c r="L324" s="43"/>
      <c r="M324" s="43"/>
      <c r="N324" s="43"/>
      <c r="O324" s="43"/>
      <c r="P324" s="43"/>
      <c r="Q324" s="44"/>
      <c r="R324" s="44"/>
      <c r="S324" s="43"/>
      <c r="T324" s="43"/>
      <c r="U324" s="44"/>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4"/>
      <c r="AY324" s="43"/>
      <c r="AZ324" s="43"/>
      <c r="BA324" s="43"/>
      <c r="BB324" s="43"/>
      <c r="BC324" s="43"/>
      <c r="BD324" s="43"/>
      <c r="BE324" s="43"/>
      <c r="BF324" s="43"/>
      <c r="BG324" s="43"/>
      <c r="BH324" s="43"/>
      <c r="BI324" s="43"/>
      <c r="BJ324" s="43"/>
      <c r="BK324" s="43"/>
      <c r="BL324" s="43"/>
      <c r="BM324" s="43"/>
      <c r="BN324" s="43"/>
      <c r="BO324" s="11"/>
      <c r="BP324" s="11"/>
      <c r="BQ324" s="11"/>
      <c r="BR324" s="11"/>
      <c r="BS324" s="11"/>
    </row>
    <row r="325" ht="13.5" customHeight="1">
      <c r="A325" s="11"/>
      <c r="B325" s="11"/>
      <c r="C325" s="43"/>
      <c r="D325" s="43"/>
      <c r="E325" s="43"/>
      <c r="F325" s="43"/>
      <c r="G325" s="43"/>
      <c r="H325" s="43"/>
      <c r="I325" s="43"/>
      <c r="J325" s="43"/>
      <c r="K325" s="43"/>
      <c r="L325" s="43"/>
      <c r="M325" s="43"/>
      <c r="N325" s="43"/>
      <c r="O325" s="43"/>
      <c r="P325" s="43"/>
      <c r="Q325" s="44"/>
      <c r="R325" s="44"/>
      <c r="S325" s="43"/>
      <c r="T325" s="43"/>
      <c r="U325" s="44"/>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4"/>
      <c r="AY325" s="43"/>
      <c r="AZ325" s="43"/>
      <c r="BA325" s="43"/>
      <c r="BB325" s="43"/>
      <c r="BC325" s="43"/>
      <c r="BD325" s="43"/>
      <c r="BE325" s="43"/>
      <c r="BF325" s="43"/>
      <c r="BG325" s="43"/>
      <c r="BH325" s="43"/>
      <c r="BI325" s="43"/>
      <c r="BJ325" s="43"/>
      <c r="BK325" s="43"/>
      <c r="BL325" s="43"/>
      <c r="BM325" s="43"/>
      <c r="BN325" s="43"/>
      <c r="BO325" s="11"/>
      <c r="BP325" s="11"/>
      <c r="BQ325" s="11"/>
      <c r="BR325" s="11"/>
      <c r="BS325" s="11"/>
    </row>
    <row r="326" ht="13.5" customHeight="1">
      <c r="A326" s="11"/>
      <c r="B326" s="11"/>
      <c r="C326" s="43"/>
      <c r="D326" s="43"/>
      <c r="E326" s="43"/>
      <c r="F326" s="43"/>
      <c r="G326" s="43"/>
      <c r="H326" s="43"/>
      <c r="I326" s="43"/>
      <c r="J326" s="43"/>
      <c r="K326" s="43"/>
      <c r="L326" s="43"/>
      <c r="M326" s="43"/>
      <c r="N326" s="43"/>
      <c r="O326" s="43"/>
      <c r="P326" s="43"/>
      <c r="Q326" s="44"/>
      <c r="R326" s="44"/>
      <c r="S326" s="43"/>
      <c r="T326" s="43"/>
      <c r="U326" s="44"/>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4"/>
      <c r="AY326" s="43"/>
      <c r="AZ326" s="43"/>
      <c r="BA326" s="43"/>
      <c r="BB326" s="43"/>
      <c r="BC326" s="43"/>
      <c r="BD326" s="43"/>
      <c r="BE326" s="43"/>
      <c r="BF326" s="43"/>
      <c r="BG326" s="43"/>
      <c r="BH326" s="43"/>
      <c r="BI326" s="43"/>
      <c r="BJ326" s="43"/>
      <c r="BK326" s="43"/>
      <c r="BL326" s="43"/>
      <c r="BM326" s="43"/>
      <c r="BN326" s="43"/>
      <c r="BO326" s="11"/>
      <c r="BP326" s="11"/>
      <c r="BQ326" s="11"/>
      <c r="BR326" s="11"/>
      <c r="BS326" s="11"/>
    </row>
    <row r="327" ht="13.5" customHeight="1">
      <c r="A327" s="11"/>
      <c r="B327" s="11"/>
      <c r="C327" s="43"/>
      <c r="D327" s="43"/>
      <c r="E327" s="43"/>
      <c r="F327" s="43"/>
      <c r="G327" s="43"/>
      <c r="H327" s="43"/>
      <c r="I327" s="43"/>
      <c r="J327" s="43"/>
      <c r="K327" s="43"/>
      <c r="L327" s="43"/>
      <c r="M327" s="43"/>
      <c r="N327" s="43"/>
      <c r="O327" s="43"/>
      <c r="P327" s="43"/>
      <c r="Q327" s="44"/>
      <c r="R327" s="44"/>
      <c r="S327" s="43"/>
      <c r="T327" s="43"/>
      <c r="U327" s="44"/>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4"/>
      <c r="AY327" s="43"/>
      <c r="AZ327" s="43"/>
      <c r="BA327" s="43"/>
      <c r="BB327" s="43"/>
      <c r="BC327" s="43"/>
      <c r="BD327" s="43"/>
      <c r="BE327" s="43"/>
      <c r="BF327" s="43"/>
      <c r="BG327" s="43"/>
      <c r="BH327" s="43"/>
      <c r="BI327" s="43"/>
      <c r="BJ327" s="43"/>
      <c r="BK327" s="43"/>
      <c r="BL327" s="43"/>
      <c r="BM327" s="43"/>
      <c r="BN327" s="43"/>
      <c r="BO327" s="11"/>
      <c r="BP327" s="11"/>
      <c r="BQ327" s="11"/>
      <c r="BR327" s="11"/>
      <c r="BS327" s="11"/>
    </row>
    <row r="328" ht="13.5" customHeight="1">
      <c r="A328" s="11"/>
      <c r="B328" s="11"/>
      <c r="C328" s="43"/>
      <c r="D328" s="43"/>
      <c r="E328" s="43"/>
      <c r="F328" s="43"/>
      <c r="G328" s="43"/>
      <c r="H328" s="43"/>
      <c r="I328" s="43"/>
      <c r="J328" s="43"/>
      <c r="K328" s="43"/>
      <c r="L328" s="43"/>
      <c r="M328" s="43"/>
      <c r="N328" s="43"/>
      <c r="O328" s="43"/>
      <c r="P328" s="43"/>
      <c r="Q328" s="44"/>
      <c r="R328" s="44"/>
      <c r="S328" s="43"/>
      <c r="T328" s="43"/>
      <c r="U328" s="44"/>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4"/>
      <c r="AY328" s="43"/>
      <c r="AZ328" s="43"/>
      <c r="BA328" s="43"/>
      <c r="BB328" s="43"/>
      <c r="BC328" s="43"/>
      <c r="BD328" s="43"/>
      <c r="BE328" s="43"/>
      <c r="BF328" s="43"/>
      <c r="BG328" s="43"/>
      <c r="BH328" s="43"/>
      <c r="BI328" s="43"/>
      <c r="BJ328" s="43"/>
      <c r="BK328" s="43"/>
      <c r="BL328" s="43"/>
      <c r="BM328" s="43"/>
      <c r="BN328" s="43"/>
      <c r="BO328" s="11"/>
      <c r="BP328" s="11"/>
      <c r="BQ328" s="11"/>
      <c r="BR328" s="11"/>
      <c r="BS328" s="11"/>
    </row>
    <row r="329" ht="13.5" customHeight="1">
      <c r="A329" s="11"/>
      <c r="B329" s="11"/>
      <c r="C329" s="43"/>
      <c r="D329" s="43"/>
      <c r="E329" s="43"/>
      <c r="F329" s="43"/>
      <c r="G329" s="43"/>
      <c r="H329" s="43"/>
      <c r="I329" s="43"/>
      <c r="J329" s="43"/>
      <c r="K329" s="43"/>
      <c r="L329" s="43"/>
      <c r="M329" s="43"/>
      <c r="N329" s="43"/>
      <c r="O329" s="43"/>
      <c r="P329" s="43"/>
      <c r="Q329" s="44"/>
      <c r="R329" s="44"/>
      <c r="S329" s="43"/>
      <c r="T329" s="43"/>
      <c r="U329" s="44"/>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4"/>
      <c r="AY329" s="43"/>
      <c r="AZ329" s="43"/>
      <c r="BA329" s="43"/>
      <c r="BB329" s="43"/>
      <c r="BC329" s="43"/>
      <c r="BD329" s="43"/>
      <c r="BE329" s="43"/>
      <c r="BF329" s="43"/>
      <c r="BG329" s="43"/>
      <c r="BH329" s="43"/>
      <c r="BI329" s="43"/>
      <c r="BJ329" s="43"/>
      <c r="BK329" s="43"/>
      <c r="BL329" s="43"/>
      <c r="BM329" s="43"/>
      <c r="BN329" s="43"/>
      <c r="BO329" s="11"/>
      <c r="BP329" s="11"/>
      <c r="BQ329" s="11"/>
      <c r="BR329" s="11"/>
      <c r="BS329" s="11"/>
    </row>
    <row r="330" ht="13.5" customHeight="1">
      <c r="A330" s="11"/>
      <c r="B330" s="11"/>
      <c r="C330" s="43"/>
      <c r="D330" s="43"/>
      <c r="E330" s="43"/>
      <c r="F330" s="43"/>
      <c r="G330" s="43"/>
      <c r="H330" s="43"/>
      <c r="I330" s="43"/>
      <c r="J330" s="43"/>
      <c r="K330" s="43"/>
      <c r="L330" s="43"/>
      <c r="M330" s="43"/>
      <c r="N330" s="43"/>
      <c r="O330" s="43"/>
      <c r="P330" s="43"/>
      <c r="Q330" s="44"/>
      <c r="R330" s="44"/>
      <c r="S330" s="43"/>
      <c r="T330" s="43"/>
      <c r="U330" s="44"/>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4"/>
      <c r="AY330" s="43"/>
      <c r="AZ330" s="43"/>
      <c r="BA330" s="43"/>
      <c r="BB330" s="43"/>
      <c r="BC330" s="43"/>
      <c r="BD330" s="43"/>
      <c r="BE330" s="43"/>
      <c r="BF330" s="43"/>
      <c r="BG330" s="43"/>
      <c r="BH330" s="43"/>
      <c r="BI330" s="43"/>
      <c r="BJ330" s="43"/>
      <c r="BK330" s="43"/>
      <c r="BL330" s="43"/>
      <c r="BM330" s="43"/>
      <c r="BN330" s="43"/>
      <c r="BO330" s="11"/>
      <c r="BP330" s="11"/>
      <c r="BQ330" s="11"/>
      <c r="BR330" s="11"/>
      <c r="BS330" s="11"/>
    </row>
    <row r="331" ht="13.5" customHeight="1">
      <c r="A331" s="11"/>
      <c r="B331" s="11"/>
      <c r="C331" s="43"/>
      <c r="D331" s="43"/>
      <c r="E331" s="43"/>
      <c r="F331" s="43"/>
      <c r="G331" s="43"/>
      <c r="H331" s="43"/>
      <c r="I331" s="43"/>
      <c r="J331" s="43"/>
      <c r="K331" s="43"/>
      <c r="L331" s="43"/>
      <c r="M331" s="43"/>
      <c r="N331" s="43"/>
      <c r="O331" s="43"/>
      <c r="P331" s="43"/>
      <c r="Q331" s="44"/>
      <c r="R331" s="44"/>
      <c r="S331" s="43"/>
      <c r="T331" s="43"/>
      <c r="U331" s="44"/>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4"/>
      <c r="AY331" s="43"/>
      <c r="AZ331" s="43"/>
      <c r="BA331" s="43"/>
      <c r="BB331" s="43"/>
      <c r="BC331" s="43"/>
      <c r="BD331" s="43"/>
      <c r="BE331" s="43"/>
      <c r="BF331" s="43"/>
      <c r="BG331" s="43"/>
      <c r="BH331" s="43"/>
      <c r="BI331" s="43"/>
      <c r="BJ331" s="43"/>
      <c r="BK331" s="43"/>
      <c r="BL331" s="43"/>
      <c r="BM331" s="43"/>
      <c r="BN331" s="43"/>
      <c r="BO331" s="11"/>
      <c r="BP331" s="11"/>
      <c r="BQ331" s="11"/>
      <c r="BR331" s="11"/>
      <c r="BS331" s="11"/>
    </row>
    <row r="332" ht="13.5" customHeight="1">
      <c r="A332" s="11"/>
      <c r="B332" s="11"/>
      <c r="C332" s="43"/>
      <c r="D332" s="43"/>
      <c r="E332" s="43"/>
      <c r="F332" s="43"/>
      <c r="G332" s="43"/>
      <c r="H332" s="43"/>
      <c r="I332" s="43"/>
      <c r="J332" s="43"/>
      <c r="K332" s="43"/>
      <c r="L332" s="43"/>
      <c r="M332" s="43"/>
      <c r="N332" s="43"/>
      <c r="O332" s="43"/>
      <c r="P332" s="43"/>
      <c r="Q332" s="44"/>
      <c r="R332" s="44"/>
      <c r="S332" s="43"/>
      <c r="T332" s="43"/>
      <c r="U332" s="44"/>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4"/>
      <c r="AY332" s="43"/>
      <c r="AZ332" s="43"/>
      <c r="BA332" s="43"/>
      <c r="BB332" s="43"/>
      <c r="BC332" s="43"/>
      <c r="BD332" s="43"/>
      <c r="BE332" s="43"/>
      <c r="BF332" s="43"/>
      <c r="BG332" s="43"/>
      <c r="BH332" s="43"/>
      <c r="BI332" s="43"/>
      <c r="BJ332" s="43"/>
      <c r="BK332" s="43"/>
      <c r="BL332" s="43"/>
      <c r="BM332" s="43"/>
      <c r="BN332" s="43"/>
      <c r="BO332" s="11"/>
      <c r="BP332" s="11"/>
      <c r="BQ332" s="11"/>
      <c r="BR332" s="11"/>
      <c r="BS332" s="11"/>
    </row>
    <row r="333" ht="13.5" customHeight="1">
      <c r="A333" s="11"/>
      <c r="B333" s="11"/>
      <c r="C333" s="43"/>
      <c r="D333" s="43"/>
      <c r="E333" s="43"/>
      <c r="F333" s="43"/>
      <c r="G333" s="43"/>
      <c r="H333" s="43"/>
      <c r="I333" s="43"/>
      <c r="J333" s="43"/>
      <c r="K333" s="43"/>
      <c r="L333" s="43"/>
      <c r="M333" s="43"/>
      <c r="N333" s="43"/>
      <c r="O333" s="43"/>
      <c r="P333" s="43"/>
      <c r="Q333" s="44"/>
      <c r="R333" s="44"/>
      <c r="S333" s="43"/>
      <c r="T333" s="43"/>
      <c r="U333" s="44"/>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4"/>
      <c r="AY333" s="43"/>
      <c r="AZ333" s="43"/>
      <c r="BA333" s="43"/>
      <c r="BB333" s="43"/>
      <c r="BC333" s="43"/>
      <c r="BD333" s="43"/>
      <c r="BE333" s="43"/>
      <c r="BF333" s="43"/>
      <c r="BG333" s="43"/>
      <c r="BH333" s="43"/>
      <c r="BI333" s="43"/>
      <c r="BJ333" s="43"/>
      <c r="BK333" s="43"/>
      <c r="BL333" s="43"/>
      <c r="BM333" s="43"/>
      <c r="BN333" s="43"/>
      <c r="BO333" s="11"/>
      <c r="BP333" s="11"/>
      <c r="BQ333" s="11"/>
      <c r="BR333" s="11"/>
      <c r="BS333" s="11"/>
    </row>
    <row r="334" ht="13.5" customHeight="1">
      <c r="A334" s="11"/>
      <c r="B334" s="11"/>
      <c r="C334" s="43"/>
      <c r="D334" s="43"/>
      <c r="E334" s="43"/>
      <c r="F334" s="43"/>
      <c r="G334" s="43"/>
      <c r="H334" s="43"/>
      <c r="I334" s="43"/>
      <c r="J334" s="43"/>
      <c r="K334" s="43"/>
      <c r="L334" s="43"/>
      <c r="M334" s="43"/>
      <c r="N334" s="43"/>
      <c r="O334" s="43"/>
      <c r="P334" s="43"/>
      <c r="Q334" s="44"/>
      <c r="R334" s="44"/>
      <c r="S334" s="43"/>
      <c r="T334" s="43"/>
      <c r="U334" s="44"/>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4"/>
      <c r="AY334" s="43"/>
      <c r="AZ334" s="43"/>
      <c r="BA334" s="43"/>
      <c r="BB334" s="43"/>
      <c r="BC334" s="43"/>
      <c r="BD334" s="43"/>
      <c r="BE334" s="43"/>
      <c r="BF334" s="43"/>
      <c r="BG334" s="43"/>
      <c r="BH334" s="43"/>
      <c r="BI334" s="43"/>
      <c r="BJ334" s="43"/>
      <c r="BK334" s="43"/>
      <c r="BL334" s="43"/>
      <c r="BM334" s="43"/>
      <c r="BN334" s="43"/>
      <c r="BO334" s="11"/>
      <c r="BP334" s="11"/>
      <c r="BQ334" s="11"/>
      <c r="BR334" s="11"/>
      <c r="BS334" s="11"/>
    </row>
    <row r="335" ht="13.5" customHeight="1">
      <c r="A335" s="11"/>
      <c r="B335" s="11"/>
      <c r="C335" s="43"/>
      <c r="D335" s="43"/>
      <c r="E335" s="43"/>
      <c r="F335" s="43"/>
      <c r="G335" s="43"/>
      <c r="H335" s="43"/>
      <c r="I335" s="43"/>
      <c r="J335" s="43"/>
      <c r="K335" s="43"/>
      <c r="L335" s="43"/>
      <c r="M335" s="43"/>
      <c r="N335" s="43"/>
      <c r="O335" s="43"/>
      <c r="P335" s="43"/>
      <c r="Q335" s="44"/>
      <c r="R335" s="44"/>
      <c r="S335" s="43"/>
      <c r="T335" s="43"/>
      <c r="U335" s="44"/>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4"/>
      <c r="AY335" s="43"/>
      <c r="AZ335" s="43"/>
      <c r="BA335" s="43"/>
      <c r="BB335" s="43"/>
      <c r="BC335" s="43"/>
      <c r="BD335" s="43"/>
      <c r="BE335" s="43"/>
      <c r="BF335" s="43"/>
      <c r="BG335" s="43"/>
      <c r="BH335" s="43"/>
      <c r="BI335" s="43"/>
      <c r="BJ335" s="43"/>
      <c r="BK335" s="43"/>
      <c r="BL335" s="43"/>
      <c r="BM335" s="43"/>
      <c r="BN335" s="43"/>
      <c r="BO335" s="11"/>
      <c r="BP335" s="11"/>
      <c r="BQ335" s="11"/>
      <c r="BR335" s="11"/>
      <c r="BS335" s="11"/>
    </row>
    <row r="336" ht="13.5" customHeight="1">
      <c r="A336" s="11"/>
      <c r="B336" s="11"/>
      <c r="C336" s="43"/>
      <c r="D336" s="43"/>
      <c r="E336" s="43"/>
      <c r="F336" s="43"/>
      <c r="G336" s="43"/>
      <c r="H336" s="43"/>
      <c r="I336" s="43"/>
      <c r="J336" s="43"/>
      <c r="K336" s="43"/>
      <c r="L336" s="43"/>
      <c r="M336" s="43"/>
      <c r="N336" s="43"/>
      <c r="O336" s="43"/>
      <c r="P336" s="43"/>
      <c r="Q336" s="44"/>
      <c r="R336" s="44"/>
      <c r="S336" s="43"/>
      <c r="T336" s="43"/>
      <c r="U336" s="44"/>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4"/>
      <c r="AY336" s="43"/>
      <c r="AZ336" s="43"/>
      <c r="BA336" s="43"/>
      <c r="BB336" s="43"/>
      <c r="BC336" s="43"/>
      <c r="BD336" s="43"/>
      <c r="BE336" s="43"/>
      <c r="BF336" s="43"/>
      <c r="BG336" s="43"/>
      <c r="BH336" s="43"/>
      <c r="BI336" s="43"/>
      <c r="BJ336" s="43"/>
      <c r="BK336" s="43"/>
      <c r="BL336" s="43"/>
      <c r="BM336" s="43"/>
      <c r="BN336" s="43"/>
      <c r="BO336" s="11"/>
      <c r="BP336" s="11"/>
      <c r="BQ336" s="11"/>
      <c r="BR336" s="11"/>
      <c r="BS336" s="11"/>
    </row>
    <row r="337" ht="13.5" customHeight="1">
      <c r="A337" s="11"/>
      <c r="B337" s="11"/>
      <c r="C337" s="43"/>
      <c r="D337" s="43"/>
      <c r="E337" s="43"/>
      <c r="F337" s="43"/>
      <c r="G337" s="43"/>
      <c r="H337" s="43"/>
      <c r="I337" s="43"/>
      <c r="J337" s="43"/>
      <c r="K337" s="43"/>
      <c r="L337" s="43"/>
      <c r="M337" s="43"/>
      <c r="N337" s="43"/>
      <c r="O337" s="43"/>
      <c r="P337" s="43"/>
      <c r="Q337" s="44"/>
      <c r="R337" s="44"/>
      <c r="S337" s="43"/>
      <c r="T337" s="43"/>
      <c r="U337" s="44"/>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4"/>
      <c r="AY337" s="43"/>
      <c r="AZ337" s="43"/>
      <c r="BA337" s="43"/>
      <c r="BB337" s="43"/>
      <c r="BC337" s="43"/>
      <c r="BD337" s="43"/>
      <c r="BE337" s="43"/>
      <c r="BF337" s="43"/>
      <c r="BG337" s="43"/>
      <c r="BH337" s="43"/>
      <c r="BI337" s="43"/>
      <c r="BJ337" s="43"/>
      <c r="BK337" s="43"/>
      <c r="BL337" s="43"/>
      <c r="BM337" s="43"/>
      <c r="BN337" s="43"/>
      <c r="BO337" s="11"/>
      <c r="BP337" s="11"/>
      <c r="BQ337" s="11"/>
      <c r="BR337" s="11"/>
      <c r="BS337" s="11"/>
    </row>
    <row r="338" ht="13.5" customHeight="1">
      <c r="A338" s="11"/>
      <c r="B338" s="11"/>
      <c r="C338" s="43"/>
      <c r="D338" s="43"/>
      <c r="E338" s="43"/>
      <c r="F338" s="43"/>
      <c r="G338" s="43"/>
      <c r="H338" s="43"/>
      <c r="I338" s="43"/>
      <c r="J338" s="43"/>
      <c r="K338" s="43"/>
      <c r="L338" s="43"/>
      <c r="M338" s="43"/>
      <c r="N338" s="43"/>
      <c r="O338" s="43"/>
      <c r="P338" s="43"/>
      <c r="Q338" s="44"/>
      <c r="R338" s="44"/>
      <c r="S338" s="43"/>
      <c r="T338" s="43"/>
      <c r="U338" s="44"/>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4"/>
      <c r="AY338" s="43"/>
      <c r="AZ338" s="43"/>
      <c r="BA338" s="43"/>
      <c r="BB338" s="43"/>
      <c r="BC338" s="43"/>
      <c r="BD338" s="43"/>
      <c r="BE338" s="43"/>
      <c r="BF338" s="43"/>
      <c r="BG338" s="43"/>
      <c r="BH338" s="43"/>
      <c r="BI338" s="43"/>
      <c r="BJ338" s="43"/>
      <c r="BK338" s="43"/>
      <c r="BL338" s="43"/>
      <c r="BM338" s="43"/>
      <c r="BN338" s="43"/>
      <c r="BO338" s="11"/>
      <c r="BP338" s="11"/>
      <c r="BQ338" s="11"/>
      <c r="BR338" s="11"/>
      <c r="BS338" s="11"/>
    </row>
    <row r="339" ht="13.5" customHeight="1">
      <c r="A339" s="11"/>
      <c r="B339" s="11"/>
      <c r="C339" s="43"/>
      <c r="D339" s="43"/>
      <c r="E339" s="43"/>
      <c r="F339" s="43"/>
      <c r="G339" s="43"/>
      <c r="H339" s="43"/>
      <c r="I339" s="43"/>
      <c r="J339" s="43"/>
      <c r="K339" s="43"/>
      <c r="L339" s="43"/>
      <c r="M339" s="43"/>
      <c r="N339" s="43"/>
      <c r="O339" s="43"/>
      <c r="P339" s="43"/>
      <c r="Q339" s="44"/>
      <c r="R339" s="44"/>
      <c r="S339" s="43"/>
      <c r="T339" s="43"/>
      <c r="U339" s="44"/>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4"/>
      <c r="AY339" s="43"/>
      <c r="AZ339" s="43"/>
      <c r="BA339" s="43"/>
      <c r="BB339" s="43"/>
      <c r="BC339" s="43"/>
      <c r="BD339" s="43"/>
      <c r="BE339" s="43"/>
      <c r="BF339" s="43"/>
      <c r="BG339" s="43"/>
      <c r="BH339" s="43"/>
      <c r="BI339" s="43"/>
      <c r="BJ339" s="43"/>
      <c r="BK339" s="43"/>
      <c r="BL339" s="43"/>
      <c r="BM339" s="43"/>
      <c r="BN339" s="43"/>
      <c r="BO339" s="11"/>
      <c r="BP339" s="11"/>
      <c r="BQ339" s="11"/>
      <c r="BR339" s="11"/>
      <c r="BS339" s="11"/>
    </row>
    <row r="340" ht="13.5" customHeight="1">
      <c r="A340" s="11"/>
      <c r="B340" s="11"/>
      <c r="C340" s="43"/>
      <c r="D340" s="43"/>
      <c r="E340" s="43"/>
      <c r="F340" s="43"/>
      <c r="G340" s="43"/>
      <c r="H340" s="43"/>
      <c r="I340" s="43"/>
      <c r="J340" s="43"/>
      <c r="K340" s="43"/>
      <c r="L340" s="43"/>
      <c r="M340" s="43"/>
      <c r="N340" s="43"/>
      <c r="O340" s="43"/>
      <c r="P340" s="43"/>
      <c r="Q340" s="44"/>
      <c r="R340" s="44"/>
      <c r="S340" s="43"/>
      <c r="T340" s="43"/>
      <c r="U340" s="44"/>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4"/>
      <c r="AY340" s="43"/>
      <c r="AZ340" s="43"/>
      <c r="BA340" s="43"/>
      <c r="BB340" s="43"/>
      <c r="BC340" s="43"/>
      <c r="BD340" s="43"/>
      <c r="BE340" s="43"/>
      <c r="BF340" s="43"/>
      <c r="BG340" s="43"/>
      <c r="BH340" s="43"/>
      <c r="BI340" s="43"/>
      <c r="BJ340" s="43"/>
      <c r="BK340" s="43"/>
      <c r="BL340" s="43"/>
      <c r="BM340" s="43"/>
      <c r="BN340" s="43"/>
      <c r="BO340" s="11"/>
      <c r="BP340" s="11"/>
      <c r="BQ340" s="11"/>
      <c r="BR340" s="11"/>
      <c r="BS340" s="11"/>
    </row>
    <row r="341" ht="13.5" customHeight="1">
      <c r="A341" s="11"/>
      <c r="B341" s="11"/>
      <c r="C341" s="43"/>
      <c r="D341" s="43"/>
      <c r="E341" s="43"/>
      <c r="F341" s="43"/>
      <c r="G341" s="43"/>
      <c r="H341" s="43"/>
      <c r="I341" s="43"/>
      <c r="J341" s="43"/>
      <c r="K341" s="43"/>
      <c r="L341" s="43"/>
      <c r="M341" s="43"/>
      <c r="N341" s="43"/>
      <c r="O341" s="43"/>
      <c r="P341" s="43"/>
      <c r="Q341" s="44"/>
      <c r="R341" s="44"/>
      <c r="S341" s="43"/>
      <c r="T341" s="43"/>
      <c r="U341" s="44"/>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4"/>
      <c r="AY341" s="43"/>
      <c r="AZ341" s="43"/>
      <c r="BA341" s="43"/>
      <c r="BB341" s="43"/>
      <c r="BC341" s="43"/>
      <c r="BD341" s="43"/>
      <c r="BE341" s="43"/>
      <c r="BF341" s="43"/>
      <c r="BG341" s="43"/>
      <c r="BH341" s="43"/>
      <c r="BI341" s="43"/>
      <c r="BJ341" s="43"/>
      <c r="BK341" s="43"/>
      <c r="BL341" s="43"/>
      <c r="BM341" s="43"/>
      <c r="BN341" s="43"/>
      <c r="BO341" s="11"/>
      <c r="BP341" s="11"/>
      <c r="BQ341" s="11"/>
      <c r="BR341" s="11"/>
      <c r="BS341" s="11"/>
    </row>
    <row r="342" ht="13.5" customHeight="1">
      <c r="A342" s="11"/>
      <c r="B342" s="11"/>
      <c r="C342" s="43"/>
      <c r="D342" s="43"/>
      <c r="E342" s="43"/>
      <c r="F342" s="43"/>
      <c r="G342" s="43"/>
      <c r="H342" s="43"/>
      <c r="I342" s="43"/>
      <c r="J342" s="43"/>
      <c r="K342" s="43"/>
      <c r="L342" s="43"/>
      <c r="M342" s="43"/>
      <c r="N342" s="43"/>
      <c r="O342" s="43"/>
      <c r="P342" s="43"/>
      <c r="Q342" s="44"/>
      <c r="R342" s="44"/>
      <c r="S342" s="43"/>
      <c r="T342" s="43"/>
      <c r="U342" s="44"/>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4"/>
      <c r="AY342" s="43"/>
      <c r="AZ342" s="43"/>
      <c r="BA342" s="43"/>
      <c r="BB342" s="43"/>
      <c r="BC342" s="43"/>
      <c r="BD342" s="43"/>
      <c r="BE342" s="43"/>
      <c r="BF342" s="43"/>
      <c r="BG342" s="43"/>
      <c r="BH342" s="43"/>
      <c r="BI342" s="43"/>
      <c r="BJ342" s="43"/>
      <c r="BK342" s="43"/>
      <c r="BL342" s="43"/>
      <c r="BM342" s="43"/>
      <c r="BN342" s="43"/>
      <c r="BO342" s="11"/>
      <c r="BP342" s="11"/>
      <c r="BQ342" s="11"/>
      <c r="BR342" s="11"/>
      <c r="BS342" s="11"/>
    </row>
    <row r="343" ht="13.5" customHeight="1">
      <c r="A343" s="11"/>
      <c r="B343" s="11"/>
      <c r="C343" s="43"/>
      <c r="D343" s="43"/>
      <c r="E343" s="43"/>
      <c r="F343" s="43"/>
      <c r="G343" s="43"/>
      <c r="H343" s="43"/>
      <c r="I343" s="43"/>
      <c r="J343" s="43"/>
      <c r="K343" s="43"/>
      <c r="L343" s="43"/>
      <c r="M343" s="43"/>
      <c r="N343" s="43"/>
      <c r="O343" s="43"/>
      <c r="P343" s="43"/>
      <c r="Q343" s="44"/>
      <c r="R343" s="44"/>
      <c r="S343" s="43"/>
      <c r="T343" s="43"/>
      <c r="U343" s="44"/>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4"/>
      <c r="AY343" s="43"/>
      <c r="AZ343" s="43"/>
      <c r="BA343" s="43"/>
      <c r="BB343" s="43"/>
      <c r="BC343" s="43"/>
      <c r="BD343" s="43"/>
      <c r="BE343" s="43"/>
      <c r="BF343" s="43"/>
      <c r="BG343" s="43"/>
      <c r="BH343" s="43"/>
      <c r="BI343" s="43"/>
      <c r="BJ343" s="43"/>
      <c r="BK343" s="43"/>
      <c r="BL343" s="43"/>
      <c r="BM343" s="43"/>
      <c r="BN343" s="43"/>
      <c r="BO343" s="11"/>
      <c r="BP343" s="11"/>
      <c r="BQ343" s="11"/>
      <c r="BR343" s="11"/>
      <c r="BS343" s="11"/>
    </row>
    <row r="344" ht="13.5" customHeight="1">
      <c r="A344" s="11"/>
      <c r="B344" s="11"/>
      <c r="C344" s="43"/>
      <c r="D344" s="43"/>
      <c r="E344" s="43"/>
      <c r="F344" s="43"/>
      <c r="G344" s="43"/>
      <c r="H344" s="43"/>
      <c r="I344" s="43"/>
      <c r="J344" s="43"/>
      <c r="K344" s="43"/>
      <c r="L344" s="43"/>
      <c r="M344" s="43"/>
      <c r="N344" s="43"/>
      <c r="O344" s="43"/>
      <c r="P344" s="43"/>
      <c r="Q344" s="44"/>
      <c r="R344" s="44"/>
      <c r="S344" s="43"/>
      <c r="T344" s="43"/>
      <c r="U344" s="44"/>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4"/>
      <c r="AY344" s="43"/>
      <c r="AZ344" s="43"/>
      <c r="BA344" s="43"/>
      <c r="BB344" s="43"/>
      <c r="BC344" s="43"/>
      <c r="BD344" s="43"/>
      <c r="BE344" s="43"/>
      <c r="BF344" s="43"/>
      <c r="BG344" s="43"/>
      <c r="BH344" s="43"/>
      <c r="BI344" s="43"/>
      <c r="BJ344" s="43"/>
      <c r="BK344" s="43"/>
      <c r="BL344" s="43"/>
      <c r="BM344" s="43"/>
      <c r="BN344" s="43"/>
      <c r="BO344" s="11"/>
      <c r="BP344" s="11"/>
      <c r="BQ344" s="11"/>
      <c r="BR344" s="11"/>
      <c r="BS344" s="11"/>
    </row>
    <row r="345" ht="13.5" customHeight="1">
      <c r="A345" s="11"/>
      <c r="B345" s="11"/>
      <c r="C345" s="43"/>
      <c r="D345" s="43"/>
      <c r="E345" s="43"/>
      <c r="F345" s="43"/>
      <c r="G345" s="43"/>
      <c r="H345" s="43"/>
      <c r="I345" s="43"/>
      <c r="J345" s="43"/>
      <c r="K345" s="43"/>
      <c r="L345" s="43"/>
      <c r="M345" s="43"/>
      <c r="N345" s="43"/>
      <c r="O345" s="43"/>
      <c r="P345" s="43"/>
      <c r="Q345" s="44"/>
      <c r="R345" s="44"/>
      <c r="S345" s="43"/>
      <c r="T345" s="43"/>
      <c r="U345" s="44"/>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4"/>
      <c r="AY345" s="43"/>
      <c r="AZ345" s="43"/>
      <c r="BA345" s="43"/>
      <c r="BB345" s="43"/>
      <c r="BC345" s="43"/>
      <c r="BD345" s="43"/>
      <c r="BE345" s="43"/>
      <c r="BF345" s="43"/>
      <c r="BG345" s="43"/>
      <c r="BH345" s="43"/>
      <c r="BI345" s="43"/>
      <c r="BJ345" s="43"/>
      <c r="BK345" s="43"/>
      <c r="BL345" s="43"/>
      <c r="BM345" s="43"/>
      <c r="BN345" s="43"/>
      <c r="BO345" s="11"/>
      <c r="BP345" s="11"/>
      <c r="BQ345" s="11"/>
      <c r="BR345" s="11"/>
      <c r="BS345" s="11"/>
    </row>
    <row r="346" ht="13.5" customHeight="1">
      <c r="A346" s="11"/>
      <c r="B346" s="11"/>
      <c r="C346" s="43"/>
      <c r="D346" s="43"/>
      <c r="E346" s="43"/>
      <c r="F346" s="43"/>
      <c r="G346" s="43"/>
      <c r="H346" s="43"/>
      <c r="I346" s="43"/>
      <c r="J346" s="43"/>
      <c r="K346" s="43"/>
      <c r="L346" s="43"/>
      <c r="M346" s="43"/>
      <c r="N346" s="43"/>
      <c r="O346" s="43"/>
      <c r="P346" s="43"/>
      <c r="Q346" s="44"/>
      <c r="R346" s="44"/>
      <c r="S346" s="43"/>
      <c r="T346" s="43"/>
      <c r="U346" s="44"/>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4"/>
      <c r="AY346" s="43"/>
      <c r="AZ346" s="43"/>
      <c r="BA346" s="43"/>
      <c r="BB346" s="43"/>
      <c r="BC346" s="43"/>
      <c r="BD346" s="43"/>
      <c r="BE346" s="43"/>
      <c r="BF346" s="43"/>
      <c r="BG346" s="43"/>
      <c r="BH346" s="43"/>
      <c r="BI346" s="43"/>
      <c r="BJ346" s="43"/>
      <c r="BK346" s="43"/>
      <c r="BL346" s="43"/>
      <c r="BM346" s="43"/>
      <c r="BN346" s="43"/>
      <c r="BO346" s="11"/>
      <c r="BP346" s="11"/>
      <c r="BQ346" s="11"/>
      <c r="BR346" s="11"/>
      <c r="BS346" s="11"/>
    </row>
    <row r="347" ht="13.5" customHeight="1">
      <c r="A347" s="11"/>
      <c r="B347" s="11"/>
      <c r="C347" s="43"/>
      <c r="D347" s="43"/>
      <c r="E347" s="43"/>
      <c r="F347" s="43"/>
      <c r="G347" s="43"/>
      <c r="H347" s="43"/>
      <c r="I347" s="43"/>
      <c r="J347" s="43"/>
      <c r="K347" s="43"/>
      <c r="L347" s="43"/>
      <c r="M347" s="43"/>
      <c r="N347" s="43"/>
      <c r="O347" s="43"/>
      <c r="P347" s="43"/>
      <c r="Q347" s="44"/>
      <c r="R347" s="44"/>
      <c r="S347" s="43"/>
      <c r="T347" s="43"/>
      <c r="U347" s="44"/>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4"/>
      <c r="AY347" s="43"/>
      <c r="AZ347" s="43"/>
      <c r="BA347" s="43"/>
      <c r="BB347" s="43"/>
      <c r="BC347" s="43"/>
      <c r="BD347" s="43"/>
      <c r="BE347" s="43"/>
      <c r="BF347" s="43"/>
      <c r="BG347" s="43"/>
      <c r="BH347" s="43"/>
      <c r="BI347" s="43"/>
      <c r="BJ347" s="43"/>
      <c r="BK347" s="43"/>
      <c r="BL347" s="43"/>
      <c r="BM347" s="43"/>
      <c r="BN347" s="43"/>
      <c r="BO347" s="11"/>
      <c r="BP347" s="11"/>
      <c r="BQ347" s="11"/>
      <c r="BR347" s="11"/>
      <c r="BS347" s="11"/>
    </row>
    <row r="348" ht="13.5" customHeight="1">
      <c r="A348" s="11"/>
      <c r="B348" s="11"/>
      <c r="C348" s="43"/>
      <c r="D348" s="43"/>
      <c r="E348" s="43"/>
      <c r="F348" s="43"/>
      <c r="G348" s="43"/>
      <c r="H348" s="43"/>
      <c r="I348" s="43"/>
      <c r="J348" s="43"/>
      <c r="K348" s="43"/>
      <c r="L348" s="43"/>
      <c r="M348" s="43"/>
      <c r="N348" s="43"/>
      <c r="O348" s="43"/>
      <c r="P348" s="43"/>
      <c r="Q348" s="44"/>
      <c r="R348" s="44"/>
      <c r="S348" s="43"/>
      <c r="T348" s="43"/>
      <c r="U348" s="44"/>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4"/>
      <c r="AY348" s="43"/>
      <c r="AZ348" s="43"/>
      <c r="BA348" s="43"/>
      <c r="BB348" s="43"/>
      <c r="BC348" s="43"/>
      <c r="BD348" s="43"/>
      <c r="BE348" s="43"/>
      <c r="BF348" s="43"/>
      <c r="BG348" s="43"/>
      <c r="BH348" s="43"/>
      <c r="BI348" s="43"/>
      <c r="BJ348" s="43"/>
      <c r="BK348" s="43"/>
      <c r="BL348" s="43"/>
      <c r="BM348" s="43"/>
      <c r="BN348" s="43"/>
      <c r="BO348" s="11"/>
      <c r="BP348" s="11"/>
      <c r="BQ348" s="11"/>
      <c r="BR348" s="11"/>
      <c r="BS348" s="11"/>
    </row>
    <row r="349" ht="13.5" customHeight="1">
      <c r="A349" s="11"/>
      <c r="B349" s="11"/>
      <c r="C349" s="43"/>
      <c r="D349" s="43"/>
      <c r="E349" s="43"/>
      <c r="F349" s="43"/>
      <c r="G349" s="43"/>
      <c r="H349" s="43"/>
      <c r="I349" s="43"/>
      <c r="J349" s="43"/>
      <c r="K349" s="43"/>
      <c r="L349" s="43"/>
      <c r="M349" s="43"/>
      <c r="N349" s="43"/>
      <c r="O349" s="43"/>
      <c r="P349" s="43"/>
      <c r="Q349" s="44"/>
      <c r="R349" s="44"/>
      <c r="S349" s="43"/>
      <c r="T349" s="43"/>
      <c r="U349" s="44"/>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4"/>
      <c r="AY349" s="43"/>
      <c r="AZ349" s="43"/>
      <c r="BA349" s="43"/>
      <c r="BB349" s="43"/>
      <c r="BC349" s="43"/>
      <c r="BD349" s="43"/>
      <c r="BE349" s="43"/>
      <c r="BF349" s="43"/>
      <c r="BG349" s="43"/>
      <c r="BH349" s="43"/>
      <c r="BI349" s="43"/>
      <c r="BJ349" s="43"/>
      <c r="BK349" s="43"/>
      <c r="BL349" s="43"/>
      <c r="BM349" s="43"/>
      <c r="BN349" s="43"/>
      <c r="BO349" s="11"/>
      <c r="BP349" s="11"/>
      <c r="BQ349" s="11"/>
      <c r="BR349" s="11"/>
      <c r="BS349" s="11"/>
    </row>
    <row r="350" ht="13.5" customHeight="1">
      <c r="A350" s="11"/>
      <c r="B350" s="11"/>
      <c r="C350" s="43"/>
      <c r="D350" s="43"/>
      <c r="E350" s="43"/>
      <c r="F350" s="43"/>
      <c r="G350" s="43"/>
      <c r="H350" s="43"/>
      <c r="I350" s="43"/>
      <c r="J350" s="43"/>
      <c r="K350" s="43"/>
      <c r="L350" s="43"/>
      <c r="M350" s="43"/>
      <c r="N350" s="43"/>
      <c r="O350" s="43"/>
      <c r="P350" s="43"/>
      <c r="Q350" s="44"/>
      <c r="R350" s="44"/>
      <c r="S350" s="43"/>
      <c r="T350" s="43"/>
      <c r="U350" s="44"/>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4"/>
      <c r="AY350" s="43"/>
      <c r="AZ350" s="43"/>
      <c r="BA350" s="43"/>
      <c r="BB350" s="43"/>
      <c r="BC350" s="43"/>
      <c r="BD350" s="43"/>
      <c r="BE350" s="43"/>
      <c r="BF350" s="43"/>
      <c r="BG350" s="43"/>
      <c r="BH350" s="43"/>
      <c r="BI350" s="43"/>
      <c r="BJ350" s="43"/>
      <c r="BK350" s="43"/>
      <c r="BL350" s="43"/>
      <c r="BM350" s="43"/>
      <c r="BN350" s="43"/>
      <c r="BO350" s="11"/>
      <c r="BP350" s="11"/>
      <c r="BQ350" s="11"/>
      <c r="BR350" s="11"/>
      <c r="BS350" s="11"/>
    </row>
    <row r="351" ht="13.5" customHeight="1">
      <c r="A351" s="11"/>
      <c r="B351" s="11"/>
      <c r="C351" s="43"/>
      <c r="D351" s="43"/>
      <c r="E351" s="43"/>
      <c r="F351" s="43"/>
      <c r="G351" s="43"/>
      <c r="H351" s="43"/>
      <c r="I351" s="43"/>
      <c r="J351" s="43"/>
      <c r="K351" s="43"/>
      <c r="L351" s="43"/>
      <c r="M351" s="43"/>
      <c r="N351" s="43"/>
      <c r="O351" s="43"/>
      <c r="P351" s="43"/>
      <c r="Q351" s="44"/>
      <c r="R351" s="44"/>
      <c r="S351" s="43"/>
      <c r="T351" s="43"/>
      <c r="U351" s="44"/>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4"/>
      <c r="AY351" s="43"/>
      <c r="AZ351" s="43"/>
      <c r="BA351" s="43"/>
      <c r="BB351" s="43"/>
      <c r="BC351" s="43"/>
      <c r="BD351" s="43"/>
      <c r="BE351" s="43"/>
      <c r="BF351" s="43"/>
      <c r="BG351" s="43"/>
      <c r="BH351" s="43"/>
      <c r="BI351" s="43"/>
      <c r="BJ351" s="43"/>
      <c r="BK351" s="43"/>
      <c r="BL351" s="43"/>
      <c r="BM351" s="43"/>
      <c r="BN351" s="43"/>
      <c r="BO351" s="11"/>
      <c r="BP351" s="11"/>
      <c r="BQ351" s="11"/>
      <c r="BR351" s="11"/>
      <c r="BS351" s="11"/>
    </row>
    <row r="352" ht="13.5" customHeight="1">
      <c r="A352" s="11"/>
      <c r="B352" s="11"/>
      <c r="C352" s="43"/>
      <c r="D352" s="43"/>
      <c r="E352" s="43"/>
      <c r="F352" s="43"/>
      <c r="G352" s="43"/>
      <c r="H352" s="43"/>
      <c r="I352" s="43"/>
      <c r="J352" s="43"/>
      <c r="K352" s="43"/>
      <c r="L352" s="43"/>
      <c r="M352" s="43"/>
      <c r="N352" s="43"/>
      <c r="O352" s="43"/>
      <c r="P352" s="43"/>
      <c r="Q352" s="44"/>
      <c r="R352" s="44"/>
      <c r="S352" s="43"/>
      <c r="T352" s="43"/>
      <c r="U352" s="44"/>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4"/>
      <c r="AY352" s="43"/>
      <c r="AZ352" s="43"/>
      <c r="BA352" s="43"/>
      <c r="BB352" s="43"/>
      <c r="BC352" s="43"/>
      <c r="BD352" s="43"/>
      <c r="BE352" s="43"/>
      <c r="BF352" s="43"/>
      <c r="BG352" s="43"/>
      <c r="BH352" s="43"/>
      <c r="BI352" s="43"/>
      <c r="BJ352" s="43"/>
      <c r="BK352" s="43"/>
      <c r="BL352" s="43"/>
      <c r="BM352" s="43"/>
      <c r="BN352" s="43"/>
      <c r="BO352" s="11"/>
      <c r="BP352" s="11"/>
      <c r="BQ352" s="11"/>
      <c r="BR352" s="11"/>
      <c r="BS352" s="11"/>
    </row>
    <row r="353" ht="13.5" customHeight="1">
      <c r="A353" s="11"/>
      <c r="B353" s="11"/>
      <c r="C353" s="43"/>
      <c r="D353" s="43"/>
      <c r="E353" s="43"/>
      <c r="F353" s="43"/>
      <c r="G353" s="43"/>
      <c r="H353" s="43"/>
      <c r="I353" s="43"/>
      <c r="J353" s="43"/>
      <c r="K353" s="43"/>
      <c r="L353" s="43"/>
      <c r="M353" s="43"/>
      <c r="N353" s="43"/>
      <c r="O353" s="43"/>
      <c r="P353" s="43"/>
      <c r="Q353" s="44"/>
      <c r="R353" s="44"/>
      <c r="S353" s="43"/>
      <c r="T353" s="43"/>
      <c r="U353" s="44"/>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4"/>
      <c r="AY353" s="43"/>
      <c r="AZ353" s="43"/>
      <c r="BA353" s="43"/>
      <c r="BB353" s="43"/>
      <c r="BC353" s="43"/>
      <c r="BD353" s="43"/>
      <c r="BE353" s="43"/>
      <c r="BF353" s="43"/>
      <c r="BG353" s="43"/>
      <c r="BH353" s="43"/>
      <c r="BI353" s="43"/>
      <c r="BJ353" s="43"/>
      <c r="BK353" s="43"/>
      <c r="BL353" s="43"/>
      <c r="BM353" s="43"/>
      <c r="BN353" s="43"/>
      <c r="BO353" s="11"/>
      <c r="BP353" s="11"/>
      <c r="BQ353" s="11"/>
      <c r="BR353" s="11"/>
      <c r="BS353" s="11"/>
    </row>
    <row r="354" ht="13.5" customHeight="1">
      <c r="A354" s="11"/>
      <c r="B354" s="11"/>
      <c r="C354" s="43"/>
      <c r="D354" s="43"/>
      <c r="E354" s="43"/>
      <c r="F354" s="43"/>
      <c r="G354" s="43"/>
      <c r="H354" s="43"/>
      <c r="I354" s="43"/>
      <c r="J354" s="43"/>
      <c r="K354" s="43"/>
      <c r="L354" s="43"/>
      <c r="M354" s="43"/>
      <c r="N354" s="43"/>
      <c r="O354" s="43"/>
      <c r="P354" s="43"/>
      <c r="Q354" s="44"/>
      <c r="R354" s="44"/>
      <c r="S354" s="43"/>
      <c r="T354" s="43"/>
      <c r="U354" s="44"/>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4"/>
      <c r="AY354" s="43"/>
      <c r="AZ354" s="43"/>
      <c r="BA354" s="43"/>
      <c r="BB354" s="43"/>
      <c r="BC354" s="43"/>
      <c r="BD354" s="43"/>
      <c r="BE354" s="43"/>
      <c r="BF354" s="43"/>
      <c r="BG354" s="43"/>
      <c r="BH354" s="43"/>
      <c r="BI354" s="43"/>
      <c r="BJ354" s="43"/>
      <c r="BK354" s="43"/>
      <c r="BL354" s="43"/>
      <c r="BM354" s="43"/>
      <c r="BN354" s="43"/>
      <c r="BO354" s="11"/>
      <c r="BP354" s="11"/>
      <c r="BQ354" s="11"/>
      <c r="BR354" s="11"/>
      <c r="BS354" s="11"/>
    </row>
    <row r="355" ht="13.5" customHeight="1">
      <c r="A355" s="11"/>
      <c r="B355" s="11"/>
      <c r="C355" s="43"/>
      <c r="D355" s="43"/>
      <c r="E355" s="43"/>
      <c r="F355" s="43"/>
      <c r="G355" s="43"/>
      <c r="H355" s="43"/>
      <c r="I355" s="43"/>
      <c r="J355" s="43"/>
      <c r="K355" s="43"/>
      <c r="L355" s="43"/>
      <c r="M355" s="43"/>
      <c r="N355" s="43"/>
      <c r="O355" s="43"/>
      <c r="P355" s="43"/>
      <c r="Q355" s="44"/>
      <c r="R355" s="44"/>
      <c r="S355" s="43"/>
      <c r="T355" s="43"/>
      <c r="U355" s="44"/>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4"/>
      <c r="AY355" s="43"/>
      <c r="AZ355" s="43"/>
      <c r="BA355" s="43"/>
      <c r="BB355" s="43"/>
      <c r="BC355" s="43"/>
      <c r="BD355" s="43"/>
      <c r="BE355" s="43"/>
      <c r="BF355" s="43"/>
      <c r="BG355" s="43"/>
      <c r="BH355" s="43"/>
      <c r="BI355" s="43"/>
      <c r="BJ355" s="43"/>
      <c r="BK355" s="43"/>
      <c r="BL355" s="43"/>
      <c r="BM355" s="43"/>
      <c r="BN355" s="43"/>
      <c r="BO355" s="11"/>
      <c r="BP355" s="11"/>
      <c r="BQ355" s="11"/>
      <c r="BR355" s="11"/>
      <c r="BS355" s="11"/>
    </row>
    <row r="356" ht="13.5" customHeight="1">
      <c r="A356" s="11"/>
      <c r="B356" s="11"/>
      <c r="C356" s="43"/>
      <c r="D356" s="43"/>
      <c r="E356" s="43"/>
      <c r="F356" s="43"/>
      <c r="G356" s="43"/>
      <c r="H356" s="43"/>
      <c r="I356" s="43"/>
      <c r="J356" s="43"/>
      <c r="K356" s="43"/>
      <c r="L356" s="43"/>
      <c r="M356" s="43"/>
      <c r="N356" s="43"/>
      <c r="O356" s="43"/>
      <c r="P356" s="43"/>
      <c r="Q356" s="44"/>
      <c r="R356" s="44"/>
      <c r="S356" s="43"/>
      <c r="T356" s="43"/>
      <c r="U356" s="44"/>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4"/>
      <c r="AY356" s="43"/>
      <c r="AZ356" s="43"/>
      <c r="BA356" s="43"/>
      <c r="BB356" s="43"/>
      <c r="BC356" s="43"/>
      <c r="BD356" s="43"/>
      <c r="BE356" s="43"/>
      <c r="BF356" s="43"/>
      <c r="BG356" s="43"/>
      <c r="BH356" s="43"/>
      <c r="BI356" s="43"/>
      <c r="BJ356" s="43"/>
      <c r="BK356" s="43"/>
      <c r="BL356" s="43"/>
      <c r="BM356" s="43"/>
      <c r="BN356" s="43"/>
      <c r="BO356" s="11"/>
      <c r="BP356" s="11"/>
      <c r="BQ356" s="11"/>
      <c r="BR356" s="11"/>
      <c r="BS356" s="11"/>
    </row>
    <row r="357" ht="13.5" customHeight="1">
      <c r="A357" s="11"/>
      <c r="B357" s="11"/>
      <c r="C357" s="43"/>
      <c r="D357" s="43"/>
      <c r="E357" s="43"/>
      <c r="F357" s="43"/>
      <c r="G357" s="43"/>
      <c r="H357" s="43"/>
      <c r="I357" s="43"/>
      <c r="J357" s="43"/>
      <c r="K357" s="43"/>
      <c r="L357" s="43"/>
      <c r="M357" s="43"/>
      <c r="N357" s="43"/>
      <c r="O357" s="43"/>
      <c r="P357" s="43"/>
      <c r="Q357" s="44"/>
      <c r="R357" s="44"/>
      <c r="S357" s="43"/>
      <c r="T357" s="43"/>
      <c r="U357" s="44"/>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4"/>
      <c r="AY357" s="43"/>
      <c r="AZ357" s="43"/>
      <c r="BA357" s="43"/>
      <c r="BB357" s="43"/>
      <c r="BC357" s="43"/>
      <c r="BD357" s="43"/>
      <c r="BE357" s="43"/>
      <c r="BF357" s="43"/>
      <c r="BG357" s="43"/>
      <c r="BH357" s="43"/>
      <c r="BI357" s="43"/>
      <c r="BJ357" s="43"/>
      <c r="BK357" s="43"/>
      <c r="BL357" s="43"/>
      <c r="BM357" s="43"/>
      <c r="BN357" s="43"/>
      <c r="BO357" s="11"/>
      <c r="BP357" s="11"/>
      <c r="BQ357" s="11"/>
      <c r="BR357" s="11"/>
      <c r="BS357" s="11"/>
    </row>
    <row r="358" ht="13.5" customHeight="1">
      <c r="A358" s="11"/>
      <c r="B358" s="11"/>
      <c r="C358" s="43"/>
      <c r="D358" s="43"/>
      <c r="E358" s="43"/>
      <c r="F358" s="43"/>
      <c r="G358" s="43"/>
      <c r="H358" s="43"/>
      <c r="I358" s="43"/>
      <c r="J358" s="43"/>
      <c r="K358" s="43"/>
      <c r="L358" s="43"/>
      <c r="M358" s="43"/>
      <c r="N358" s="43"/>
      <c r="O358" s="43"/>
      <c r="P358" s="43"/>
      <c r="Q358" s="44"/>
      <c r="R358" s="44"/>
      <c r="S358" s="43"/>
      <c r="T358" s="43"/>
      <c r="U358" s="44"/>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4"/>
      <c r="AY358" s="43"/>
      <c r="AZ358" s="43"/>
      <c r="BA358" s="43"/>
      <c r="BB358" s="43"/>
      <c r="BC358" s="43"/>
      <c r="BD358" s="43"/>
      <c r="BE358" s="43"/>
      <c r="BF358" s="43"/>
      <c r="BG358" s="43"/>
      <c r="BH358" s="43"/>
      <c r="BI358" s="43"/>
      <c r="BJ358" s="43"/>
      <c r="BK358" s="43"/>
      <c r="BL358" s="43"/>
      <c r="BM358" s="43"/>
      <c r="BN358" s="43"/>
      <c r="BO358" s="11"/>
      <c r="BP358" s="11"/>
      <c r="BQ358" s="11"/>
      <c r="BR358" s="11"/>
      <c r="BS358" s="11"/>
    </row>
    <row r="359" ht="13.5" customHeight="1">
      <c r="A359" s="11"/>
      <c r="B359" s="11"/>
      <c r="C359" s="43"/>
      <c r="D359" s="43"/>
      <c r="E359" s="43"/>
      <c r="F359" s="43"/>
      <c r="G359" s="43"/>
      <c r="H359" s="43"/>
      <c r="I359" s="43"/>
      <c r="J359" s="43"/>
      <c r="K359" s="43"/>
      <c r="L359" s="43"/>
      <c r="M359" s="43"/>
      <c r="N359" s="43"/>
      <c r="O359" s="43"/>
      <c r="P359" s="43"/>
      <c r="Q359" s="44"/>
      <c r="R359" s="44"/>
      <c r="S359" s="43"/>
      <c r="T359" s="43"/>
      <c r="U359" s="44"/>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4"/>
      <c r="AY359" s="43"/>
      <c r="AZ359" s="43"/>
      <c r="BA359" s="43"/>
      <c r="BB359" s="43"/>
      <c r="BC359" s="43"/>
      <c r="BD359" s="43"/>
      <c r="BE359" s="43"/>
      <c r="BF359" s="43"/>
      <c r="BG359" s="43"/>
      <c r="BH359" s="43"/>
      <c r="BI359" s="43"/>
      <c r="BJ359" s="43"/>
      <c r="BK359" s="43"/>
      <c r="BL359" s="43"/>
      <c r="BM359" s="43"/>
      <c r="BN359" s="43"/>
      <c r="BO359" s="11"/>
      <c r="BP359" s="11"/>
      <c r="BQ359" s="11"/>
      <c r="BR359" s="11"/>
      <c r="BS359" s="11"/>
    </row>
    <row r="360" ht="13.5" customHeight="1">
      <c r="A360" s="11"/>
      <c r="B360" s="11"/>
      <c r="C360" s="43"/>
      <c r="D360" s="43"/>
      <c r="E360" s="43"/>
      <c r="F360" s="43"/>
      <c r="G360" s="43"/>
      <c r="H360" s="43"/>
      <c r="I360" s="43"/>
      <c r="J360" s="43"/>
      <c r="K360" s="43"/>
      <c r="L360" s="43"/>
      <c r="M360" s="43"/>
      <c r="N360" s="43"/>
      <c r="O360" s="43"/>
      <c r="P360" s="43"/>
      <c r="Q360" s="44"/>
      <c r="R360" s="44"/>
      <c r="S360" s="43"/>
      <c r="T360" s="43"/>
      <c r="U360" s="44"/>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4"/>
      <c r="AY360" s="43"/>
      <c r="AZ360" s="43"/>
      <c r="BA360" s="43"/>
      <c r="BB360" s="43"/>
      <c r="BC360" s="43"/>
      <c r="BD360" s="43"/>
      <c r="BE360" s="43"/>
      <c r="BF360" s="43"/>
      <c r="BG360" s="43"/>
      <c r="BH360" s="43"/>
      <c r="BI360" s="43"/>
      <c r="BJ360" s="43"/>
      <c r="BK360" s="43"/>
      <c r="BL360" s="43"/>
      <c r="BM360" s="43"/>
      <c r="BN360" s="43"/>
      <c r="BO360" s="11"/>
      <c r="BP360" s="11"/>
      <c r="BQ360" s="11"/>
      <c r="BR360" s="11"/>
      <c r="BS360" s="11"/>
    </row>
    <row r="361" ht="13.5" customHeight="1">
      <c r="A361" s="11"/>
      <c r="B361" s="11"/>
      <c r="C361" s="43"/>
      <c r="D361" s="43"/>
      <c r="E361" s="43"/>
      <c r="F361" s="43"/>
      <c r="G361" s="43"/>
      <c r="H361" s="43"/>
      <c r="I361" s="43"/>
      <c r="J361" s="43"/>
      <c r="K361" s="43"/>
      <c r="L361" s="43"/>
      <c r="M361" s="43"/>
      <c r="N361" s="43"/>
      <c r="O361" s="43"/>
      <c r="P361" s="43"/>
      <c r="Q361" s="44"/>
      <c r="R361" s="44"/>
      <c r="S361" s="43"/>
      <c r="T361" s="43"/>
      <c r="U361" s="44"/>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4"/>
      <c r="AY361" s="43"/>
      <c r="AZ361" s="43"/>
      <c r="BA361" s="43"/>
      <c r="BB361" s="43"/>
      <c r="BC361" s="43"/>
      <c r="BD361" s="43"/>
      <c r="BE361" s="43"/>
      <c r="BF361" s="43"/>
      <c r="BG361" s="43"/>
      <c r="BH361" s="43"/>
      <c r="BI361" s="43"/>
      <c r="BJ361" s="43"/>
      <c r="BK361" s="43"/>
      <c r="BL361" s="43"/>
      <c r="BM361" s="43"/>
      <c r="BN361" s="43"/>
      <c r="BO361" s="11"/>
      <c r="BP361" s="11"/>
      <c r="BQ361" s="11"/>
      <c r="BR361" s="11"/>
      <c r="BS361" s="11"/>
    </row>
    <row r="362" ht="13.5" customHeight="1">
      <c r="A362" s="11"/>
      <c r="B362" s="11"/>
      <c r="C362" s="43"/>
      <c r="D362" s="43"/>
      <c r="E362" s="43"/>
      <c r="F362" s="43"/>
      <c r="G362" s="43"/>
      <c r="H362" s="43"/>
      <c r="I362" s="43"/>
      <c r="J362" s="43"/>
      <c r="K362" s="43"/>
      <c r="L362" s="43"/>
      <c r="M362" s="43"/>
      <c r="N362" s="43"/>
      <c r="O362" s="43"/>
      <c r="P362" s="43"/>
      <c r="Q362" s="44"/>
      <c r="R362" s="44"/>
      <c r="S362" s="43"/>
      <c r="T362" s="43"/>
      <c r="U362" s="44"/>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4"/>
      <c r="AY362" s="43"/>
      <c r="AZ362" s="43"/>
      <c r="BA362" s="43"/>
      <c r="BB362" s="43"/>
      <c r="BC362" s="43"/>
      <c r="BD362" s="43"/>
      <c r="BE362" s="43"/>
      <c r="BF362" s="43"/>
      <c r="BG362" s="43"/>
      <c r="BH362" s="43"/>
      <c r="BI362" s="43"/>
      <c r="BJ362" s="43"/>
      <c r="BK362" s="43"/>
      <c r="BL362" s="43"/>
      <c r="BM362" s="43"/>
      <c r="BN362" s="43"/>
      <c r="BO362" s="11"/>
      <c r="BP362" s="11"/>
      <c r="BQ362" s="11"/>
      <c r="BR362" s="11"/>
      <c r="BS362" s="11"/>
    </row>
    <row r="363" ht="13.5" customHeight="1">
      <c r="A363" s="11"/>
      <c r="B363" s="11"/>
      <c r="C363" s="43"/>
      <c r="D363" s="43"/>
      <c r="E363" s="43"/>
      <c r="F363" s="43"/>
      <c r="G363" s="43"/>
      <c r="H363" s="43"/>
      <c r="I363" s="43"/>
      <c r="J363" s="43"/>
      <c r="K363" s="43"/>
      <c r="L363" s="43"/>
      <c r="M363" s="43"/>
      <c r="N363" s="43"/>
      <c r="O363" s="43"/>
      <c r="P363" s="43"/>
      <c r="Q363" s="44"/>
      <c r="R363" s="44"/>
      <c r="S363" s="43"/>
      <c r="T363" s="43"/>
      <c r="U363" s="44"/>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4"/>
      <c r="AY363" s="43"/>
      <c r="AZ363" s="43"/>
      <c r="BA363" s="43"/>
      <c r="BB363" s="43"/>
      <c r="BC363" s="43"/>
      <c r="BD363" s="43"/>
      <c r="BE363" s="43"/>
      <c r="BF363" s="43"/>
      <c r="BG363" s="43"/>
      <c r="BH363" s="43"/>
      <c r="BI363" s="43"/>
      <c r="BJ363" s="43"/>
      <c r="BK363" s="43"/>
      <c r="BL363" s="43"/>
      <c r="BM363" s="43"/>
      <c r="BN363" s="43"/>
      <c r="BO363" s="11"/>
      <c r="BP363" s="11"/>
      <c r="BQ363" s="11"/>
      <c r="BR363" s="11"/>
      <c r="BS363" s="11"/>
    </row>
    <row r="364" ht="13.5" customHeight="1">
      <c r="A364" s="11"/>
      <c r="B364" s="11"/>
      <c r="C364" s="43"/>
      <c r="D364" s="43"/>
      <c r="E364" s="43"/>
      <c r="F364" s="43"/>
      <c r="G364" s="43"/>
      <c r="H364" s="43"/>
      <c r="I364" s="43"/>
      <c r="J364" s="43"/>
      <c r="K364" s="43"/>
      <c r="L364" s="43"/>
      <c r="M364" s="43"/>
      <c r="N364" s="43"/>
      <c r="O364" s="43"/>
      <c r="P364" s="43"/>
      <c r="Q364" s="44"/>
      <c r="R364" s="44"/>
      <c r="S364" s="43"/>
      <c r="T364" s="43"/>
      <c r="U364" s="44"/>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4"/>
      <c r="AY364" s="43"/>
      <c r="AZ364" s="43"/>
      <c r="BA364" s="43"/>
      <c r="BB364" s="43"/>
      <c r="BC364" s="43"/>
      <c r="BD364" s="43"/>
      <c r="BE364" s="43"/>
      <c r="BF364" s="43"/>
      <c r="BG364" s="43"/>
      <c r="BH364" s="43"/>
      <c r="BI364" s="43"/>
      <c r="BJ364" s="43"/>
      <c r="BK364" s="43"/>
      <c r="BL364" s="43"/>
      <c r="BM364" s="43"/>
      <c r="BN364" s="43"/>
      <c r="BO364" s="11"/>
      <c r="BP364" s="11"/>
      <c r="BQ364" s="11"/>
      <c r="BR364" s="11"/>
      <c r="BS364" s="11"/>
    </row>
    <row r="365" ht="13.5" customHeight="1">
      <c r="A365" s="11"/>
      <c r="B365" s="11"/>
      <c r="C365" s="43"/>
      <c r="D365" s="43"/>
      <c r="E365" s="43"/>
      <c r="F365" s="43"/>
      <c r="G365" s="43"/>
      <c r="H365" s="43"/>
      <c r="I365" s="43"/>
      <c r="J365" s="43"/>
      <c r="K365" s="43"/>
      <c r="L365" s="43"/>
      <c r="M365" s="43"/>
      <c r="N365" s="43"/>
      <c r="O365" s="43"/>
      <c r="P365" s="43"/>
      <c r="Q365" s="44"/>
      <c r="R365" s="44"/>
      <c r="S365" s="43"/>
      <c r="T365" s="43"/>
      <c r="U365" s="44"/>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4"/>
      <c r="AY365" s="43"/>
      <c r="AZ365" s="43"/>
      <c r="BA365" s="43"/>
      <c r="BB365" s="43"/>
      <c r="BC365" s="43"/>
      <c r="BD365" s="43"/>
      <c r="BE365" s="43"/>
      <c r="BF365" s="43"/>
      <c r="BG365" s="43"/>
      <c r="BH365" s="43"/>
      <c r="BI365" s="43"/>
      <c r="BJ365" s="43"/>
      <c r="BK365" s="43"/>
      <c r="BL365" s="43"/>
      <c r="BM365" s="43"/>
      <c r="BN365" s="43"/>
      <c r="BO365" s="11"/>
      <c r="BP365" s="11"/>
      <c r="BQ365" s="11"/>
      <c r="BR365" s="11"/>
      <c r="BS365" s="11"/>
    </row>
    <row r="366" ht="13.5" customHeight="1">
      <c r="A366" s="11"/>
      <c r="B366" s="11"/>
      <c r="C366" s="43"/>
      <c r="D366" s="43"/>
      <c r="E366" s="43"/>
      <c r="F366" s="43"/>
      <c r="G366" s="43"/>
      <c r="H366" s="43"/>
      <c r="I366" s="43"/>
      <c r="J366" s="43"/>
      <c r="K366" s="43"/>
      <c r="L366" s="43"/>
      <c r="M366" s="43"/>
      <c r="N366" s="43"/>
      <c r="O366" s="43"/>
      <c r="P366" s="43"/>
      <c r="Q366" s="44"/>
      <c r="R366" s="44"/>
      <c r="S366" s="43"/>
      <c r="T366" s="43"/>
      <c r="U366" s="44"/>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4"/>
      <c r="AY366" s="43"/>
      <c r="AZ366" s="43"/>
      <c r="BA366" s="43"/>
      <c r="BB366" s="43"/>
      <c r="BC366" s="43"/>
      <c r="BD366" s="43"/>
      <c r="BE366" s="43"/>
      <c r="BF366" s="43"/>
      <c r="BG366" s="43"/>
      <c r="BH366" s="43"/>
      <c r="BI366" s="43"/>
      <c r="BJ366" s="43"/>
      <c r="BK366" s="43"/>
      <c r="BL366" s="43"/>
      <c r="BM366" s="43"/>
      <c r="BN366" s="43"/>
      <c r="BO366" s="11"/>
      <c r="BP366" s="11"/>
      <c r="BQ366" s="11"/>
      <c r="BR366" s="11"/>
      <c r="BS366" s="11"/>
    </row>
    <row r="367" ht="13.5" customHeight="1">
      <c r="A367" s="11"/>
      <c r="B367" s="11"/>
      <c r="C367" s="43"/>
      <c r="D367" s="43"/>
      <c r="E367" s="43"/>
      <c r="F367" s="43"/>
      <c r="G367" s="43"/>
      <c r="H367" s="43"/>
      <c r="I367" s="43"/>
      <c r="J367" s="43"/>
      <c r="K367" s="43"/>
      <c r="L367" s="43"/>
      <c r="M367" s="43"/>
      <c r="N367" s="43"/>
      <c r="O367" s="43"/>
      <c r="P367" s="43"/>
      <c r="Q367" s="44"/>
      <c r="R367" s="44"/>
      <c r="S367" s="43"/>
      <c r="T367" s="43"/>
      <c r="U367" s="44"/>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4"/>
      <c r="AY367" s="43"/>
      <c r="AZ367" s="43"/>
      <c r="BA367" s="43"/>
      <c r="BB367" s="43"/>
      <c r="BC367" s="43"/>
      <c r="BD367" s="43"/>
      <c r="BE367" s="43"/>
      <c r="BF367" s="43"/>
      <c r="BG367" s="43"/>
      <c r="BH367" s="43"/>
      <c r="BI367" s="43"/>
      <c r="BJ367" s="43"/>
      <c r="BK367" s="43"/>
      <c r="BL367" s="43"/>
      <c r="BM367" s="43"/>
      <c r="BN367" s="43"/>
      <c r="BO367" s="11"/>
      <c r="BP367" s="11"/>
      <c r="BQ367" s="11"/>
      <c r="BR367" s="11"/>
      <c r="BS367" s="11"/>
    </row>
    <row r="368" ht="13.5" customHeight="1">
      <c r="A368" s="11"/>
      <c r="B368" s="11"/>
      <c r="C368" s="43"/>
      <c r="D368" s="43"/>
      <c r="E368" s="43"/>
      <c r="F368" s="43"/>
      <c r="G368" s="43"/>
      <c r="H368" s="43"/>
      <c r="I368" s="43"/>
      <c r="J368" s="43"/>
      <c r="K368" s="43"/>
      <c r="L368" s="43"/>
      <c r="M368" s="43"/>
      <c r="N368" s="43"/>
      <c r="O368" s="43"/>
      <c r="P368" s="43"/>
      <c r="Q368" s="44"/>
      <c r="R368" s="44"/>
      <c r="S368" s="43"/>
      <c r="T368" s="43"/>
      <c r="U368" s="44"/>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4"/>
      <c r="AY368" s="43"/>
      <c r="AZ368" s="43"/>
      <c r="BA368" s="43"/>
      <c r="BB368" s="43"/>
      <c r="BC368" s="43"/>
      <c r="BD368" s="43"/>
      <c r="BE368" s="43"/>
      <c r="BF368" s="43"/>
      <c r="BG368" s="43"/>
      <c r="BH368" s="43"/>
      <c r="BI368" s="43"/>
      <c r="BJ368" s="43"/>
      <c r="BK368" s="43"/>
      <c r="BL368" s="43"/>
      <c r="BM368" s="43"/>
      <c r="BN368" s="43"/>
      <c r="BO368" s="11"/>
      <c r="BP368" s="11"/>
      <c r="BQ368" s="11"/>
      <c r="BR368" s="11"/>
      <c r="BS368" s="11"/>
    </row>
    <row r="369" ht="13.5" customHeight="1">
      <c r="A369" s="11"/>
      <c r="B369" s="11"/>
      <c r="C369" s="43"/>
      <c r="D369" s="43"/>
      <c r="E369" s="43"/>
      <c r="F369" s="43"/>
      <c r="G369" s="43"/>
      <c r="H369" s="43"/>
      <c r="I369" s="43"/>
      <c r="J369" s="43"/>
      <c r="K369" s="43"/>
      <c r="L369" s="43"/>
      <c r="M369" s="43"/>
      <c r="N369" s="43"/>
      <c r="O369" s="43"/>
      <c r="P369" s="43"/>
      <c r="Q369" s="44"/>
      <c r="R369" s="44"/>
      <c r="S369" s="43"/>
      <c r="T369" s="43"/>
      <c r="U369" s="44"/>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4"/>
      <c r="AY369" s="43"/>
      <c r="AZ369" s="43"/>
      <c r="BA369" s="43"/>
      <c r="BB369" s="43"/>
      <c r="BC369" s="43"/>
      <c r="BD369" s="43"/>
      <c r="BE369" s="43"/>
      <c r="BF369" s="43"/>
      <c r="BG369" s="43"/>
      <c r="BH369" s="43"/>
      <c r="BI369" s="43"/>
      <c r="BJ369" s="43"/>
      <c r="BK369" s="43"/>
      <c r="BL369" s="43"/>
      <c r="BM369" s="43"/>
      <c r="BN369" s="43"/>
      <c r="BO369" s="11"/>
      <c r="BP369" s="11"/>
      <c r="BQ369" s="11"/>
      <c r="BR369" s="11"/>
      <c r="BS369" s="11"/>
    </row>
    <row r="370" ht="13.5" customHeight="1">
      <c r="A370" s="11"/>
      <c r="B370" s="11"/>
      <c r="C370" s="43"/>
      <c r="D370" s="43"/>
      <c r="E370" s="43"/>
      <c r="F370" s="43"/>
      <c r="G370" s="43"/>
      <c r="H370" s="43"/>
      <c r="I370" s="43"/>
      <c r="J370" s="43"/>
      <c r="K370" s="43"/>
      <c r="L370" s="43"/>
      <c r="M370" s="43"/>
      <c r="N370" s="43"/>
      <c r="O370" s="43"/>
      <c r="P370" s="43"/>
      <c r="Q370" s="44"/>
      <c r="R370" s="44"/>
      <c r="S370" s="43"/>
      <c r="T370" s="43"/>
      <c r="U370" s="44"/>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4"/>
      <c r="AY370" s="43"/>
      <c r="AZ370" s="43"/>
      <c r="BA370" s="43"/>
      <c r="BB370" s="43"/>
      <c r="BC370" s="43"/>
      <c r="BD370" s="43"/>
      <c r="BE370" s="43"/>
      <c r="BF370" s="43"/>
      <c r="BG370" s="43"/>
      <c r="BH370" s="43"/>
      <c r="BI370" s="43"/>
      <c r="BJ370" s="43"/>
      <c r="BK370" s="43"/>
      <c r="BL370" s="43"/>
      <c r="BM370" s="43"/>
      <c r="BN370" s="43"/>
      <c r="BO370" s="11"/>
      <c r="BP370" s="11"/>
      <c r="BQ370" s="11"/>
      <c r="BR370" s="11"/>
      <c r="BS370" s="11"/>
    </row>
    <row r="371" ht="13.5" customHeight="1">
      <c r="A371" s="11"/>
      <c r="B371" s="11"/>
      <c r="C371" s="43"/>
      <c r="D371" s="43"/>
      <c r="E371" s="43"/>
      <c r="F371" s="43"/>
      <c r="G371" s="43"/>
      <c r="H371" s="43"/>
      <c r="I371" s="43"/>
      <c r="J371" s="43"/>
      <c r="K371" s="43"/>
      <c r="L371" s="43"/>
      <c r="M371" s="43"/>
      <c r="N371" s="43"/>
      <c r="O371" s="43"/>
      <c r="P371" s="43"/>
      <c r="Q371" s="44"/>
      <c r="R371" s="44"/>
      <c r="S371" s="43"/>
      <c r="T371" s="43"/>
      <c r="U371" s="44"/>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4"/>
      <c r="AY371" s="43"/>
      <c r="AZ371" s="43"/>
      <c r="BA371" s="43"/>
      <c r="BB371" s="43"/>
      <c r="BC371" s="43"/>
      <c r="BD371" s="43"/>
      <c r="BE371" s="43"/>
      <c r="BF371" s="43"/>
      <c r="BG371" s="43"/>
      <c r="BH371" s="43"/>
      <c r="BI371" s="43"/>
      <c r="BJ371" s="43"/>
      <c r="BK371" s="43"/>
      <c r="BL371" s="43"/>
      <c r="BM371" s="43"/>
      <c r="BN371" s="43"/>
      <c r="BO371" s="11"/>
      <c r="BP371" s="11"/>
      <c r="BQ371" s="11"/>
      <c r="BR371" s="11"/>
      <c r="BS371" s="11"/>
    </row>
    <row r="372" ht="13.5" customHeight="1">
      <c r="A372" s="11"/>
      <c r="B372" s="11"/>
      <c r="C372" s="43"/>
      <c r="D372" s="43"/>
      <c r="E372" s="43"/>
      <c r="F372" s="43"/>
      <c r="G372" s="43"/>
      <c r="H372" s="43"/>
      <c r="I372" s="43"/>
      <c r="J372" s="43"/>
      <c r="K372" s="43"/>
      <c r="L372" s="43"/>
      <c r="M372" s="43"/>
      <c r="N372" s="43"/>
      <c r="O372" s="43"/>
      <c r="P372" s="43"/>
      <c r="Q372" s="44"/>
      <c r="R372" s="44"/>
      <c r="S372" s="43"/>
      <c r="T372" s="43"/>
      <c r="U372" s="44"/>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4"/>
      <c r="AY372" s="43"/>
      <c r="AZ372" s="43"/>
      <c r="BA372" s="43"/>
      <c r="BB372" s="43"/>
      <c r="BC372" s="43"/>
      <c r="BD372" s="43"/>
      <c r="BE372" s="43"/>
      <c r="BF372" s="43"/>
      <c r="BG372" s="43"/>
      <c r="BH372" s="43"/>
      <c r="BI372" s="43"/>
      <c r="BJ372" s="43"/>
      <c r="BK372" s="43"/>
      <c r="BL372" s="43"/>
      <c r="BM372" s="43"/>
      <c r="BN372" s="43"/>
      <c r="BO372" s="11"/>
      <c r="BP372" s="11"/>
      <c r="BQ372" s="11"/>
      <c r="BR372" s="11"/>
      <c r="BS372" s="11"/>
    </row>
    <row r="373" ht="13.5" customHeight="1">
      <c r="A373" s="11"/>
      <c r="B373" s="11"/>
      <c r="C373" s="43"/>
      <c r="D373" s="43"/>
      <c r="E373" s="43"/>
      <c r="F373" s="43"/>
      <c r="G373" s="43"/>
      <c r="H373" s="43"/>
      <c r="I373" s="43"/>
      <c r="J373" s="43"/>
      <c r="K373" s="43"/>
      <c r="L373" s="43"/>
      <c r="M373" s="43"/>
      <c r="N373" s="43"/>
      <c r="O373" s="43"/>
      <c r="P373" s="43"/>
      <c r="Q373" s="44"/>
      <c r="R373" s="44"/>
      <c r="S373" s="43"/>
      <c r="T373" s="43"/>
      <c r="U373" s="44"/>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4"/>
      <c r="AY373" s="43"/>
      <c r="AZ373" s="43"/>
      <c r="BA373" s="43"/>
      <c r="BB373" s="43"/>
      <c r="BC373" s="43"/>
      <c r="BD373" s="43"/>
      <c r="BE373" s="43"/>
      <c r="BF373" s="43"/>
      <c r="BG373" s="43"/>
      <c r="BH373" s="43"/>
      <c r="BI373" s="43"/>
      <c r="BJ373" s="43"/>
      <c r="BK373" s="43"/>
      <c r="BL373" s="43"/>
      <c r="BM373" s="43"/>
      <c r="BN373" s="43"/>
      <c r="BO373" s="11"/>
      <c r="BP373" s="11"/>
      <c r="BQ373" s="11"/>
      <c r="BR373" s="11"/>
      <c r="BS373" s="11"/>
    </row>
    <row r="374" ht="13.5" customHeight="1">
      <c r="A374" s="11"/>
      <c r="B374" s="11"/>
      <c r="C374" s="43"/>
      <c r="D374" s="43"/>
      <c r="E374" s="43"/>
      <c r="F374" s="43"/>
      <c r="G374" s="43"/>
      <c r="H374" s="43"/>
      <c r="I374" s="43"/>
      <c r="J374" s="43"/>
      <c r="K374" s="43"/>
      <c r="L374" s="43"/>
      <c r="M374" s="43"/>
      <c r="N374" s="43"/>
      <c r="O374" s="43"/>
      <c r="P374" s="43"/>
      <c r="Q374" s="44"/>
      <c r="R374" s="44"/>
      <c r="S374" s="43"/>
      <c r="T374" s="43"/>
      <c r="U374" s="44"/>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4"/>
      <c r="AY374" s="43"/>
      <c r="AZ374" s="43"/>
      <c r="BA374" s="43"/>
      <c r="BB374" s="43"/>
      <c r="BC374" s="43"/>
      <c r="BD374" s="43"/>
      <c r="BE374" s="43"/>
      <c r="BF374" s="43"/>
      <c r="BG374" s="43"/>
      <c r="BH374" s="43"/>
      <c r="BI374" s="43"/>
      <c r="BJ374" s="43"/>
      <c r="BK374" s="43"/>
      <c r="BL374" s="43"/>
      <c r="BM374" s="43"/>
      <c r="BN374" s="43"/>
      <c r="BO374" s="11"/>
      <c r="BP374" s="11"/>
      <c r="BQ374" s="11"/>
      <c r="BR374" s="11"/>
      <c r="BS374" s="11"/>
    </row>
    <row r="375" ht="13.5" customHeight="1">
      <c r="A375" s="11"/>
      <c r="B375" s="11"/>
      <c r="C375" s="43"/>
      <c r="D375" s="43"/>
      <c r="E375" s="43"/>
      <c r="F375" s="43"/>
      <c r="G375" s="43"/>
      <c r="H375" s="43"/>
      <c r="I375" s="43"/>
      <c r="J375" s="43"/>
      <c r="K375" s="43"/>
      <c r="L375" s="43"/>
      <c r="M375" s="43"/>
      <c r="N375" s="43"/>
      <c r="O375" s="43"/>
      <c r="P375" s="43"/>
      <c r="Q375" s="44"/>
      <c r="R375" s="44"/>
      <c r="S375" s="43"/>
      <c r="T375" s="43"/>
      <c r="U375" s="44"/>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4"/>
      <c r="AY375" s="43"/>
      <c r="AZ375" s="43"/>
      <c r="BA375" s="43"/>
      <c r="BB375" s="43"/>
      <c r="BC375" s="43"/>
      <c r="BD375" s="43"/>
      <c r="BE375" s="43"/>
      <c r="BF375" s="43"/>
      <c r="BG375" s="43"/>
      <c r="BH375" s="43"/>
      <c r="BI375" s="43"/>
      <c r="BJ375" s="43"/>
      <c r="BK375" s="43"/>
      <c r="BL375" s="43"/>
      <c r="BM375" s="43"/>
      <c r="BN375" s="43"/>
      <c r="BO375" s="11"/>
      <c r="BP375" s="11"/>
      <c r="BQ375" s="11"/>
      <c r="BR375" s="11"/>
      <c r="BS375" s="11"/>
    </row>
    <row r="376" ht="13.5" customHeight="1">
      <c r="A376" s="11"/>
      <c r="B376" s="11"/>
      <c r="C376" s="43"/>
      <c r="D376" s="43"/>
      <c r="E376" s="43"/>
      <c r="F376" s="43"/>
      <c r="G376" s="43"/>
      <c r="H376" s="43"/>
      <c r="I376" s="43"/>
      <c r="J376" s="43"/>
      <c r="K376" s="43"/>
      <c r="L376" s="43"/>
      <c r="M376" s="43"/>
      <c r="N376" s="43"/>
      <c r="O376" s="43"/>
      <c r="P376" s="43"/>
      <c r="Q376" s="44"/>
      <c r="R376" s="44"/>
      <c r="S376" s="43"/>
      <c r="T376" s="43"/>
      <c r="U376" s="44"/>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4"/>
      <c r="AY376" s="43"/>
      <c r="AZ376" s="43"/>
      <c r="BA376" s="43"/>
      <c r="BB376" s="43"/>
      <c r="BC376" s="43"/>
      <c r="BD376" s="43"/>
      <c r="BE376" s="43"/>
      <c r="BF376" s="43"/>
      <c r="BG376" s="43"/>
      <c r="BH376" s="43"/>
      <c r="BI376" s="43"/>
      <c r="BJ376" s="43"/>
      <c r="BK376" s="43"/>
      <c r="BL376" s="43"/>
      <c r="BM376" s="43"/>
      <c r="BN376" s="43"/>
      <c r="BO376" s="11"/>
      <c r="BP376" s="11"/>
      <c r="BQ376" s="11"/>
      <c r="BR376" s="11"/>
      <c r="BS376" s="11"/>
    </row>
    <row r="377" ht="13.5" customHeight="1">
      <c r="A377" s="11"/>
      <c r="B377" s="11"/>
      <c r="C377" s="43"/>
      <c r="D377" s="43"/>
      <c r="E377" s="43"/>
      <c r="F377" s="43"/>
      <c r="G377" s="43"/>
      <c r="H377" s="43"/>
      <c r="I377" s="43"/>
      <c r="J377" s="43"/>
      <c r="K377" s="43"/>
      <c r="L377" s="43"/>
      <c r="M377" s="43"/>
      <c r="N377" s="43"/>
      <c r="O377" s="43"/>
      <c r="P377" s="43"/>
      <c r="Q377" s="44"/>
      <c r="R377" s="44"/>
      <c r="S377" s="43"/>
      <c r="T377" s="43"/>
      <c r="U377" s="44"/>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4"/>
      <c r="AY377" s="43"/>
      <c r="AZ377" s="43"/>
      <c r="BA377" s="43"/>
      <c r="BB377" s="43"/>
      <c r="BC377" s="43"/>
      <c r="BD377" s="43"/>
      <c r="BE377" s="43"/>
      <c r="BF377" s="43"/>
      <c r="BG377" s="43"/>
      <c r="BH377" s="43"/>
      <c r="BI377" s="43"/>
      <c r="BJ377" s="43"/>
      <c r="BK377" s="43"/>
      <c r="BL377" s="43"/>
      <c r="BM377" s="43"/>
      <c r="BN377" s="43"/>
      <c r="BO377" s="11"/>
      <c r="BP377" s="11"/>
      <c r="BQ377" s="11"/>
      <c r="BR377" s="11"/>
      <c r="BS377" s="11"/>
    </row>
    <row r="378" ht="13.5" customHeight="1">
      <c r="A378" s="11"/>
      <c r="B378" s="11"/>
      <c r="C378" s="43"/>
      <c r="D378" s="43"/>
      <c r="E378" s="43"/>
      <c r="F378" s="43"/>
      <c r="G378" s="43"/>
      <c r="H378" s="43"/>
      <c r="I378" s="43"/>
      <c r="J378" s="43"/>
      <c r="K378" s="43"/>
      <c r="L378" s="43"/>
      <c r="M378" s="43"/>
      <c r="N378" s="43"/>
      <c r="O378" s="43"/>
      <c r="P378" s="43"/>
      <c r="Q378" s="44"/>
      <c r="R378" s="44"/>
      <c r="S378" s="43"/>
      <c r="T378" s="43"/>
      <c r="U378" s="44"/>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4"/>
      <c r="AY378" s="43"/>
      <c r="AZ378" s="43"/>
      <c r="BA378" s="43"/>
      <c r="BB378" s="43"/>
      <c r="BC378" s="43"/>
      <c r="BD378" s="43"/>
      <c r="BE378" s="43"/>
      <c r="BF378" s="43"/>
      <c r="BG378" s="43"/>
      <c r="BH378" s="43"/>
      <c r="BI378" s="43"/>
      <c r="BJ378" s="43"/>
      <c r="BK378" s="43"/>
      <c r="BL378" s="43"/>
      <c r="BM378" s="43"/>
      <c r="BN378" s="43"/>
      <c r="BO378" s="11"/>
      <c r="BP378" s="11"/>
      <c r="BQ378" s="11"/>
      <c r="BR378" s="11"/>
      <c r="BS378" s="11"/>
    </row>
    <row r="379" ht="13.5" customHeight="1">
      <c r="A379" s="11"/>
      <c r="B379" s="11"/>
      <c r="C379" s="43"/>
      <c r="D379" s="43"/>
      <c r="E379" s="43"/>
      <c r="F379" s="43"/>
      <c r="G379" s="43"/>
      <c r="H379" s="43"/>
      <c r="I379" s="43"/>
      <c r="J379" s="43"/>
      <c r="K379" s="43"/>
      <c r="L379" s="43"/>
      <c r="M379" s="43"/>
      <c r="N379" s="43"/>
      <c r="O379" s="43"/>
      <c r="P379" s="43"/>
      <c r="Q379" s="44"/>
      <c r="R379" s="44"/>
      <c r="S379" s="43"/>
      <c r="T379" s="43"/>
      <c r="U379" s="44"/>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4"/>
      <c r="AY379" s="43"/>
      <c r="AZ379" s="43"/>
      <c r="BA379" s="43"/>
      <c r="BB379" s="43"/>
      <c r="BC379" s="43"/>
      <c r="BD379" s="43"/>
      <c r="BE379" s="43"/>
      <c r="BF379" s="43"/>
      <c r="BG379" s="43"/>
      <c r="BH379" s="43"/>
      <c r="BI379" s="43"/>
      <c r="BJ379" s="43"/>
      <c r="BK379" s="43"/>
      <c r="BL379" s="43"/>
      <c r="BM379" s="43"/>
      <c r="BN379" s="43"/>
      <c r="BO379" s="11"/>
      <c r="BP379" s="11"/>
      <c r="BQ379" s="11"/>
      <c r="BR379" s="11"/>
      <c r="BS379" s="11"/>
    </row>
    <row r="380" ht="13.5" customHeight="1">
      <c r="A380" s="11"/>
      <c r="B380" s="11"/>
      <c r="C380" s="43"/>
      <c r="D380" s="43"/>
      <c r="E380" s="43"/>
      <c r="F380" s="43"/>
      <c r="G380" s="43"/>
      <c r="H380" s="43"/>
      <c r="I380" s="43"/>
      <c r="J380" s="43"/>
      <c r="K380" s="43"/>
      <c r="L380" s="43"/>
      <c r="M380" s="43"/>
      <c r="N380" s="43"/>
      <c r="O380" s="43"/>
      <c r="P380" s="43"/>
      <c r="Q380" s="44"/>
      <c r="R380" s="44"/>
      <c r="S380" s="43"/>
      <c r="T380" s="43"/>
      <c r="U380" s="44"/>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4"/>
      <c r="AY380" s="43"/>
      <c r="AZ380" s="43"/>
      <c r="BA380" s="43"/>
      <c r="BB380" s="43"/>
      <c r="BC380" s="43"/>
      <c r="BD380" s="43"/>
      <c r="BE380" s="43"/>
      <c r="BF380" s="43"/>
      <c r="BG380" s="43"/>
      <c r="BH380" s="43"/>
      <c r="BI380" s="43"/>
      <c r="BJ380" s="43"/>
      <c r="BK380" s="43"/>
      <c r="BL380" s="43"/>
      <c r="BM380" s="43"/>
      <c r="BN380" s="43"/>
      <c r="BO380" s="11"/>
      <c r="BP380" s="11"/>
      <c r="BQ380" s="11"/>
      <c r="BR380" s="11"/>
      <c r="BS380" s="11"/>
    </row>
    <row r="381" ht="13.5" customHeight="1">
      <c r="A381" s="11"/>
      <c r="B381" s="11"/>
      <c r="C381" s="43"/>
      <c r="D381" s="43"/>
      <c r="E381" s="43"/>
      <c r="F381" s="43"/>
      <c r="G381" s="43"/>
      <c r="H381" s="43"/>
      <c r="I381" s="43"/>
      <c r="J381" s="43"/>
      <c r="K381" s="43"/>
      <c r="L381" s="43"/>
      <c r="M381" s="43"/>
      <c r="N381" s="43"/>
      <c r="O381" s="43"/>
      <c r="P381" s="43"/>
      <c r="Q381" s="44"/>
      <c r="R381" s="44"/>
      <c r="S381" s="43"/>
      <c r="T381" s="43"/>
      <c r="U381" s="44"/>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4"/>
      <c r="AY381" s="43"/>
      <c r="AZ381" s="43"/>
      <c r="BA381" s="43"/>
      <c r="BB381" s="43"/>
      <c r="BC381" s="43"/>
      <c r="BD381" s="43"/>
      <c r="BE381" s="43"/>
      <c r="BF381" s="43"/>
      <c r="BG381" s="43"/>
      <c r="BH381" s="43"/>
      <c r="BI381" s="43"/>
      <c r="BJ381" s="43"/>
      <c r="BK381" s="43"/>
      <c r="BL381" s="43"/>
      <c r="BM381" s="43"/>
      <c r="BN381" s="43"/>
      <c r="BO381" s="11"/>
      <c r="BP381" s="11"/>
      <c r="BQ381" s="11"/>
      <c r="BR381" s="11"/>
      <c r="BS381" s="11"/>
    </row>
    <row r="382" ht="13.5" customHeight="1">
      <c r="A382" s="11"/>
      <c r="B382" s="11"/>
      <c r="C382" s="43"/>
      <c r="D382" s="43"/>
      <c r="E382" s="43"/>
      <c r="F382" s="43"/>
      <c r="G382" s="43"/>
      <c r="H382" s="43"/>
      <c r="I382" s="43"/>
      <c r="J382" s="43"/>
      <c r="K382" s="43"/>
      <c r="L382" s="43"/>
      <c r="M382" s="43"/>
      <c r="N382" s="43"/>
      <c r="O382" s="43"/>
      <c r="P382" s="43"/>
      <c r="Q382" s="44"/>
      <c r="R382" s="44"/>
      <c r="S382" s="43"/>
      <c r="T382" s="43"/>
      <c r="U382" s="44"/>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4"/>
      <c r="AY382" s="43"/>
      <c r="AZ382" s="43"/>
      <c r="BA382" s="43"/>
      <c r="BB382" s="43"/>
      <c r="BC382" s="43"/>
      <c r="BD382" s="43"/>
      <c r="BE382" s="43"/>
      <c r="BF382" s="43"/>
      <c r="BG382" s="43"/>
      <c r="BH382" s="43"/>
      <c r="BI382" s="43"/>
      <c r="BJ382" s="43"/>
      <c r="BK382" s="43"/>
      <c r="BL382" s="43"/>
      <c r="BM382" s="43"/>
      <c r="BN382" s="43"/>
      <c r="BO382" s="11"/>
      <c r="BP382" s="11"/>
      <c r="BQ382" s="11"/>
      <c r="BR382" s="11"/>
      <c r="BS382" s="11"/>
    </row>
    <row r="383" ht="13.5" customHeight="1">
      <c r="A383" s="11"/>
      <c r="B383" s="11"/>
      <c r="C383" s="43"/>
      <c r="D383" s="43"/>
      <c r="E383" s="43"/>
      <c r="F383" s="43"/>
      <c r="G383" s="43"/>
      <c r="H383" s="43"/>
      <c r="I383" s="43"/>
      <c r="J383" s="43"/>
      <c r="K383" s="43"/>
      <c r="L383" s="43"/>
      <c r="M383" s="43"/>
      <c r="N383" s="43"/>
      <c r="O383" s="43"/>
      <c r="P383" s="43"/>
      <c r="Q383" s="44"/>
      <c r="R383" s="44"/>
      <c r="S383" s="43"/>
      <c r="T383" s="43"/>
      <c r="U383" s="44"/>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4"/>
      <c r="AY383" s="43"/>
      <c r="AZ383" s="43"/>
      <c r="BA383" s="43"/>
      <c r="BB383" s="43"/>
      <c r="BC383" s="43"/>
      <c r="BD383" s="43"/>
      <c r="BE383" s="43"/>
      <c r="BF383" s="43"/>
      <c r="BG383" s="43"/>
      <c r="BH383" s="43"/>
      <c r="BI383" s="43"/>
      <c r="BJ383" s="43"/>
      <c r="BK383" s="43"/>
      <c r="BL383" s="43"/>
      <c r="BM383" s="43"/>
      <c r="BN383" s="43"/>
      <c r="BO383" s="11"/>
      <c r="BP383" s="11"/>
      <c r="BQ383" s="11"/>
      <c r="BR383" s="11"/>
      <c r="BS383" s="11"/>
    </row>
    <row r="384" ht="13.5" customHeight="1">
      <c r="A384" s="11"/>
      <c r="B384" s="11"/>
      <c r="C384" s="43"/>
      <c r="D384" s="43"/>
      <c r="E384" s="43"/>
      <c r="F384" s="43"/>
      <c r="G384" s="43"/>
      <c r="H384" s="43"/>
      <c r="I384" s="43"/>
      <c r="J384" s="43"/>
      <c r="K384" s="43"/>
      <c r="L384" s="43"/>
      <c r="M384" s="43"/>
      <c r="N384" s="43"/>
      <c r="O384" s="43"/>
      <c r="P384" s="43"/>
      <c r="Q384" s="44"/>
      <c r="R384" s="44"/>
      <c r="S384" s="43"/>
      <c r="T384" s="43"/>
      <c r="U384" s="44"/>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4"/>
      <c r="AY384" s="43"/>
      <c r="AZ384" s="43"/>
      <c r="BA384" s="43"/>
      <c r="BB384" s="43"/>
      <c r="BC384" s="43"/>
      <c r="BD384" s="43"/>
      <c r="BE384" s="43"/>
      <c r="BF384" s="43"/>
      <c r="BG384" s="43"/>
      <c r="BH384" s="43"/>
      <c r="BI384" s="43"/>
      <c r="BJ384" s="43"/>
      <c r="BK384" s="43"/>
      <c r="BL384" s="43"/>
      <c r="BM384" s="43"/>
      <c r="BN384" s="43"/>
      <c r="BO384" s="11"/>
      <c r="BP384" s="11"/>
      <c r="BQ384" s="11"/>
      <c r="BR384" s="11"/>
      <c r="BS384" s="11"/>
    </row>
    <row r="385" ht="13.5" customHeight="1">
      <c r="A385" s="11"/>
      <c r="B385" s="11"/>
      <c r="C385" s="43"/>
      <c r="D385" s="43"/>
      <c r="E385" s="43"/>
      <c r="F385" s="43"/>
      <c r="G385" s="43"/>
      <c r="H385" s="43"/>
      <c r="I385" s="43"/>
      <c r="J385" s="43"/>
      <c r="K385" s="43"/>
      <c r="L385" s="43"/>
      <c r="M385" s="43"/>
      <c r="N385" s="43"/>
      <c r="O385" s="43"/>
      <c r="P385" s="43"/>
      <c r="Q385" s="44"/>
      <c r="R385" s="44"/>
      <c r="S385" s="43"/>
      <c r="T385" s="43"/>
      <c r="U385" s="44"/>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4"/>
      <c r="AY385" s="43"/>
      <c r="AZ385" s="43"/>
      <c r="BA385" s="43"/>
      <c r="BB385" s="43"/>
      <c r="BC385" s="43"/>
      <c r="BD385" s="43"/>
      <c r="BE385" s="43"/>
      <c r="BF385" s="43"/>
      <c r="BG385" s="43"/>
      <c r="BH385" s="43"/>
      <c r="BI385" s="43"/>
      <c r="BJ385" s="43"/>
      <c r="BK385" s="43"/>
      <c r="BL385" s="43"/>
      <c r="BM385" s="43"/>
      <c r="BN385" s="43"/>
      <c r="BO385" s="11"/>
      <c r="BP385" s="11"/>
      <c r="BQ385" s="11"/>
      <c r="BR385" s="11"/>
      <c r="BS385" s="11"/>
    </row>
    <row r="386" ht="13.5" customHeight="1">
      <c r="A386" s="11"/>
      <c r="B386" s="11"/>
      <c r="C386" s="43"/>
      <c r="D386" s="43"/>
      <c r="E386" s="43"/>
      <c r="F386" s="43"/>
      <c r="G386" s="43"/>
      <c r="H386" s="43"/>
      <c r="I386" s="43"/>
      <c r="J386" s="43"/>
      <c r="K386" s="43"/>
      <c r="L386" s="43"/>
      <c r="M386" s="43"/>
      <c r="N386" s="43"/>
      <c r="O386" s="43"/>
      <c r="P386" s="43"/>
      <c r="Q386" s="44"/>
      <c r="R386" s="44"/>
      <c r="S386" s="43"/>
      <c r="T386" s="43"/>
      <c r="U386" s="44"/>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4"/>
      <c r="AY386" s="43"/>
      <c r="AZ386" s="43"/>
      <c r="BA386" s="43"/>
      <c r="BB386" s="43"/>
      <c r="BC386" s="43"/>
      <c r="BD386" s="43"/>
      <c r="BE386" s="43"/>
      <c r="BF386" s="43"/>
      <c r="BG386" s="43"/>
      <c r="BH386" s="43"/>
      <c r="BI386" s="43"/>
      <c r="BJ386" s="43"/>
      <c r="BK386" s="43"/>
      <c r="BL386" s="43"/>
      <c r="BM386" s="43"/>
      <c r="BN386" s="43"/>
      <c r="BO386" s="11"/>
      <c r="BP386" s="11"/>
      <c r="BQ386" s="11"/>
      <c r="BR386" s="11"/>
      <c r="BS386" s="11"/>
    </row>
    <row r="387" ht="13.5" customHeight="1">
      <c r="A387" s="11"/>
      <c r="B387" s="11"/>
      <c r="C387" s="43"/>
      <c r="D387" s="43"/>
      <c r="E387" s="43"/>
      <c r="F387" s="43"/>
      <c r="G387" s="43"/>
      <c r="H387" s="43"/>
      <c r="I387" s="43"/>
      <c r="J387" s="43"/>
      <c r="K387" s="43"/>
      <c r="L387" s="43"/>
      <c r="M387" s="43"/>
      <c r="N387" s="43"/>
      <c r="O387" s="43"/>
      <c r="P387" s="43"/>
      <c r="Q387" s="44"/>
      <c r="R387" s="44"/>
      <c r="S387" s="43"/>
      <c r="T387" s="43"/>
      <c r="U387" s="44"/>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4"/>
      <c r="AY387" s="43"/>
      <c r="AZ387" s="43"/>
      <c r="BA387" s="43"/>
      <c r="BB387" s="43"/>
      <c r="BC387" s="43"/>
      <c r="BD387" s="43"/>
      <c r="BE387" s="43"/>
      <c r="BF387" s="43"/>
      <c r="BG387" s="43"/>
      <c r="BH387" s="43"/>
      <c r="BI387" s="43"/>
      <c r="BJ387" s="43"/>
      <c r="BK387" s="43"/>
      <c r="BL387" s="43"/>
      <c r="BM387" s="43"/>
      <c r="BN387" s="43"/>
      <c r="BO387" s="11"/>
      <c r="BP387" s="11"/>
      <c r="BQ387" s="11"/>
      <c r="BR387" s="11"/>
      <c r="BS387" s="11"/>
    </row>
    <row r="388" ht="13.5" customHeight="1">
      <c r="A388" s="11"/>
      <c r="B388" s="11"/>
      <c r="C388" s="43"/>
      <c r="D388" s="43"/>
      <c r="E388" s="43"/>
      <c r="F388" s="43"/>
      <c r="G388" s="43"/>
      <c r="H388" s="43"/>
      <c r="I388" s="43"/>
      <c r="J388" s="43"/>
      <c r="K388" s="43"/>
      <c r="L388" s="43"/>
      <c r="M388" s="43"/>
      <c r="N388" s="43"/>
      <c r="O388" s="43"/>
      <c r="P388" s="43"/>
      <c r="Q388" s="44"/>
      <c r="R388" s="44"/>
      <c r="S388" s="43"/>
      <c r="T388" s="43"/>
      <c r="U388" s="44"/>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4"/>
      <c r="AY388" s="43"/>
      <c r="AZ388" s="43"/>
      <c r="BA388" s="43"/>
      <c r="BB388" s="43"/>
      <c r="BC388" s="43"/>
      <c r="BD388" s="43"/>
      <c r="BE388" s="43"/>
      <c r="BF388" s="43"/>
      <c r="BG388" s="43"/>
      <c r="BH388" s="43"/>
      <c r="BI388" s="43"/>
      <c r="BJ388" s="43"/>
      <c r="BK388" s="43"/>
      <c r="BL388" s="43"/>
      <c r="BM388" s="43"/>
      <c r="BN388" s="43"/>
      <c r="BO388" s="11"/>
      <c r="BP388" s="11"/>
      <c r="BQ388" s="11"/>
      <c r="BR388" s="11"/>
      <c r="BS388" s="11"/>
    </row>
    <row r="389" ht="13.5" customHeight="1">
      <c r="A389" s="11"/>
      <c r="B389" s="11"/>
      <c r="C389" s="43"/>
      <c r="D389" s="43"/>
      <c r="E389" s="43"/>
      <c r="F389" s="43"/>
      <c r="G389" s="43"/>
      <c r="H389" s="43"/>
      <c r="I389" s="43"/>
      <c r="J389" s="43"/>
      <c r="K389" s="43"/>
      <c r="L389" s="43"/>
      <c r="M389" s="43"/>
      <c r="N389" s="43"/>
      <c r="O389" s="43"/>
      <c r="P389" s="43"/>
      <c r="Q389" s="44"/>
      <c r="R389" s="44"/>
      <c r="S389" s="43"/>
      <c r="T389" s="43"/>
      <c r="U389" s="44"/>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4"/>
      <c r="AY389" s="43"/>
      <c r="AZ389" s="43"/>
      <c r="BA389" s="43"/>
      <c r="BB389" s="43"/>
      <c r="BC389" s="43"/>
      <c r="BD389" s="43"/>
      <c r="BE389" s="43"/>
      <c r="BF389" s="43"/>
      <c r="BG389" s="43"/>
      <c r="BH389" s="43"/>
      <c r="BI389" s="43"/>
      <c r="BJ389" s="43"/>
      <c r="BK389" s="43"/>
      <c r="BL389" s="43"/>
      <c r="BM389" s="43"/>
      <c r="BN389" s="43"/>
      <c r="BO389" s="11"/>
      <c r="BP389" s="11"/>
      <c r="BQ389" s="11"/>
      <c r="BR389" s="11"/>
      <c r="BS389" s="11"/>
    </row>
    <row r="390" ht="13.5" customHeight="1">
      <c r="A390" s="11"/>
      <c r="B390" s="11"/>
      <c r="C390" s="43"/>
      <c r="D390" s="43"/>
      <c r="E390" s="43"/>
      <c r="F390" s="43"/>
      <c r="G390" s="43"/>
      <c r="H390" s="43"/>
      <c r="I390" s="43"/>
      <c r="J390" s="43"/>
      <c r="K390" s="43"/>
      <c r="L390" s="43"/>
      <c r="M390" s="43"/>
      <c r="N390" s="43"/>
      <c r="O390" s="43"/>
      <c r="P390" s="43"/>
      <c r="Q390" s="44"/>
      <c r="R390" s="44"/>
      <c r="S390" s="43"/>
      <c r="T390" s="43"/>
      <c r="U390" s="44"/>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4"/>
      <c r="AY390" s="43"/>
      <c r="AZ390" s="43"/>
      <c r="BA390" s="43"/>
      <c r="BB390" s="43"/>
      <c r="BC390" s="43"/>
      <c r="BD390" s="43"/>
      <c r="BE390" s="43"/>
      <c r="BF390" s="43"/>
      <c r="BG390" s="43"/>
      <c r="BH390" s="43"/>
      <c r="BI390" s="43"/>
      <c r="BJ390" s="43"/>
      <c r="BK390" s="43"/>
      <c r="BL390" s="43"/>
      <c r="BM390" s="43"/>
      <c r="BN390" s="43"/>
      <c r="BO390" s="11"/>
      <c r="BP390" s="11"/>
      <c r="BQ390" s="11"/>
      <c r="BR390" s="11"/>
      <c r="BS390" s="11"/>
    </row>
    <row r="391" ht="13.5" customHeight="1">
      <c r="A391" s="11"/>
      <c r="B391" s="11"/>
      <c r="C391" s="43"/>
      <c r="D391" s="43"/>
      <c r="E391" s="43"/>
      <c r="F391" s="43"/>
      <c r="G391" s="43"/>
      <c r="H391" s="43"/>
      <c r="I391" s="43"/>
      <c r="J391" s="43"/>
      <c r="K391" s="43"/>
      <c r="L391" s="43"/>
      <c r="M391" s="43"/>
      <c r="N391" s="43"/>
      <c r="O391" s="43"/>
      <c r="P391" s="43"/>
      <c r="Q391" s="44"/>
      <c r="R391" s="44"/>
      <c r="S391" s="43"/>
      <c r="T391" s="43"/>
      <c r="U391" s="44"/>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4"/>
      <c r="AY391" s="43"/>
      <c r="AZ391" s="43"/>
      <c r="BA391" s="43"/>
      <c r="BB391" s="43"/>
      <c r="BC391" s="43"/>
      <c r="BD391" s="43"/>
      <c r="BE391" s="43"/>
      <c r="BF391" s="43"/>
      <c r="BG391" s="43"/>
      <c r="BH391" s="43"/>
      <c r="BI391" s="43"/>
      <c r="BJ391" s="43"/>
      <c r="BK391" s="43"/>
      <c r="BL391" s="43"/>
      <c r="BM391" s="43"/>
      <c r="BN391" s="43"/>
      <c r="BO391" s="11"/>
      <c r="BP391" s="11"/>
      <c r="BQ391" s="11"/>
      <c r="BR391" s="11"/>
      <c r="BS391" s="11"/>
    </row>
    <row r="392" ht="13.5" customHeight="1">
      <c r="A392" s="11"/>
      <c r="B392" s="11"/>
      <c r="C392" s="43"/>
      <c r="D392" s="43"/>
      <c r="E392" s="43"/>
      <c r="F392" s="43"/>
      <c r="G392" s="43"/>
      <c r="H392" s="43"/>
      <c r="I392" s="43"/>
      <c r="J392" s="43"/>
      <c r="K392" s="43"/>
      <c r="L392" s="43"/>
      <c r="M392" s="43"/>
      <c r="N392" s="43"/>
      <c r="O392" s="43"/>
      <c r="P392" s="43"/>
      <c r="Q392" s="44"/>
      <c r="R392" s="44"/>
      <c r="S392" s="43"/>
      <c r="T392" s="43"/>
      <c r="U392" s="44"/>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4"/>
      <c r="AY392" s="43"/>
      <c r="AZ392" s="43"/>
      <c r="BA392" s="43"/>
      <c r="BB392" s="43"/>
      <c r="BC392" s="43"/>
      <c r="BD392" s="43"/>
      <c r="BE392" s="43"/>
      <c r="BF392" s="43"/>
      <c r="BG392" s="43"/>
      <c r="BH392" s="43"/>
      <c r="BI392" s="43"/>
      <c r="BJ392" s="43"/>
      <c r="BK392" s="43"/>
      <c r="BL392" s="43"/>
      <c r="BM392" s="43"/>
      <c r="BN392" s="43"/>
      <c r="BO392" s="11"/>
      <c r="BP392" s="11"/>
      <c r="BQ392" s="11"/>
      <c r="BR392" s="11"/>
      <c r="BS392" s="11"/>
    </row>
    <row r="393" ht="13.5" customHeight="1">
      <c r="A393" s="11"/>
      <c r="B393" s="11"/>
      <c r="C393" s="43"/>
      <c r="D393" s="43"/>
      <c r="E393" s="43"/>
      <c r="F393" s="43"/>
      <c r="G393" s="43"/>
      <c r="H393" s="43"/>
      <c r="I393" s="43"/>
      <c r="J393" s="43"/>
      <c r="K393" s="43"/>
      <c r="L393" s="43"/>
      <c r="M393" s="43"/>
      <c r="N393" s="43"/>
      <c r="O393" s="43"/>
      <c r="P393" s="43"/>
      <c r="Q393" s="44"/>
      <c r="R393" s="44"/>
      <c r="S393" s="43"/>
      <c r="T393" s="43"/>
      <c r="U393" s="44"/>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4"/>
      <c r="AY393" s="43"/>
      <c r="AZ393" s="43"/>
      <c r="BA393" s="43"/>
      <c r="BB393" s="43"/>
      <c r="BC393" s="43"/>
      <c r="BD393" s="43"/>
      <c r="BE393" s="43"/>
      <c r="BF393" s="43"/>
      <c r="BG393" s="43"/>
      <c r="BH393" s="43"/>
      <c r="BI393" s="43"/>
      <c r="BJ393" s="43"/>
      <c r="BK393" s="43"/>
      <c r="BL393" s="43"/>
      <c r="BM393" s="43"/>
      <c r="BN393" s="43"/>
      <c r="BO393" s="11"/>
      <c r="BP393" s="11"/>
      <c r="BQ393" s="11"/>
      <c r="BR393" s="11"/>
      <c r="BS393" s="11"/>
    </row>
    <row r="394" ht="13.5" customHeight="1">
      <c r="A394" s="11"/>
      <c r="B394" s="11"/>
      <c r="C394" s="43"/>
      <c r="D394" s="43"/>
      <c r="E394" s="43"/>
      <c r="F394" s="43"/>
      <c r="G394" s="43"/>
      <c r="H394" s="43"/>
      <c r="I394" s="43"/>
      <c r="J394" s="43"/>
      <c r="K394" s="43"/>
      <c r="L394" s="43"/>
      <c r="M394" s="43"/>
      <c r="N394" s="43"/>
      <c r="O394" s="43"/>
      <c r="P394" s="43"/>
      <c r="Q394" s="44"/>
      <c r="R394" s="44"/>
      <c r="S394" s="43"/>
      <c r="T394" s="43"/>
      <c r="U394" s="44"/>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4"/>
      <c r="AY394" s="43"/>
      <c r="AZ394" s="43"/>
      <c r="BA394" s="43"/>
      <c r="BB394" s="43"/>
      <c r="BC394" s="43"/>
      <c r="BD394" s="43"/>
      <c r="BE394" s="43"/>
      <c r="BF394" s="43"/>
      <c r="BG394" s="43"/>
      <c r="BH394" s="43"/>
      <c r="BI394" s="43"/>
      <c r="BJ394" s="43"/>
      <c r="BK394" s="43"/>
      <c r="BL394" s="43"/>
      <c r="BM394" s="43"/>
      <c r="BN394" s="43"/>
      <c r="BO394" s="11"/>
      <c r="BP394" s="11"/>
      <c r="BQ394" s="11"/>
      <c r="BR394" s="11"/>
      <c r="BS394" s="11"/>
    </row>
    <row r="395" ht="13.5" customHeight="1">
      <c r="A395" s="11"/>
      <c r="B395" s="11"/>
      <c r="C395" s="43"/>
      <c r="D395" s="43"/>
      <c r="E395" s="43"/>
      <c r="F395" s="43"/>
      <c r="G395" s="43"/>
      <c r="H395" s="43"/>
      <c r="I395" s="43"/>
      <c r="J395" s="43"/>
      <c r="K395" s="43"/>
      <c r="L395" s="43"/>
      <c r="M395" s="43"/>
      <c r="N395" s="43"/>
      <c r="O395" s="43"/>
      <c r="P395" s="43"/>
      <c r="Q395" s="44"/>
      <c r="R395" s="44"/>
      <c r="S395" s="43"/>
      <c r="T395" s="43"/>
      <c r="U395" s="44"/>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4"/>
      <c r="AY395" s="43"/>
      <c r="AZ395" s="43"/>
      <c r="BA395" s="43"/>
      <c r="BB395" s="43"/>
      <c r="BC395" s="43"/>
      <c r="BD395" s="43"/>
      <c r="BE395" s="43"/>
      <c r="BF395" s="43"/>
      <c r="BG395" s="43"/>
      <c r="BH395" s="43"/>
      <c r="BI395" s="43"/>
      <c r="BJ395" s="43"/>
      <c r="BK395" s="43"/>
      <c r="BL395" s="43"/>
      <c r="BM395" s="43"/>
      <c r="BN395" s="43"/>
      <c r="BO395" s="11"/>
      <c r="BP395" s="11"/>
      <c r="BQ395" s="11"/>
      <c r="BR395" s="11"/>
      <c r="BS395" s="11"/>
    </row>
    <row r="396" ht="13.5" customHeight="1">
      <c r="A396" s="11"/>
      <c r="B396" s="11"/>
      <c r="C396" s="43"/>
      <c r="D396" s="43"/>
      <c r="E396" s="43"/>
      <c r="F396" s="43"/>
      <c r="G396" s="43"/>
      <c r="H396" s="43"/>
      <c r="I396" s="43"/>
      <c r="J396" s="43"/>
      <c r="K396" s="43"/>
      <c r="L396" s="43"/>
      <c r="M396" s="43"/>
      <c r="N396" s="43"/>
      <c r="O396" s="43"/>
      <c r="P396" s="43"/>
      <c r="Q396" s="44"/>
      <c r="R396" s="44"/>
      <c r="S396" s="43"/>
      <c r="T396" s="43"/>
      <c r="U396" s="44"/>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4"/>
      <c r="AY396" s="43"/>
      <c r="AZ396" s="43"/>
      <c r="BA396" s="43"/>
      <c r="BB396" s="43"/>
      <c r="BC396" s="43"/>
      <c r="BD396" s="43"/>
      <c r="BE396" s="43"/>
      <c r="BF396" s="43"/>
      <c r="BG396" s="43"/>
      <c r="BH396" s="43"/>
      <c r="BI396" s="43"/>
      <c r="BJ396" s="43"/>
      <c r="BK396" s="43"/>
      <c r="BL396" s="43"/>
      <c r="BM396" s="43"/>
      <c r="BN396" s="43"/>
      <c r="BO396" s="11"/>
      <c r="BP396" s="11"/>
      <c r="BQ396" s="11"/>
      <c r="BR396" s="11"/>
      <c r="BS396" s="11"/>
    </row>
    <row r="397" ht="13.5" customHeight="1">
      <c r="A397" s="11"/>
      <c r="B397" s="11"/>
      <c r="C397" s="43"/>
      <c r="D397" s="43"/>
      <c r="E397" s="43"/>
      <c r="F397" s="43"/>
      <c r="G397" s="43"/>
      <c r="H397" s="43"/>
      <c r="I397" s="43"/>
      <c r="J397" s="43"/>
      <c r="K397" s="43"/>
      <c r="L397" s="43"/>
      <c r="M397" s="43"/>
      <c r="N397" s="43"/>
      <c r="O397" s="43"/>
      <c r="P397" s="43"/>
      <c r="Q397" s="44"/>
      <c r="R397" s="44"/>
      <c r="S397" s="43"/>
      <c r="T397" s="43"/>
      <c r="U397" s="44"/>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4"/>
      <c r="AY397" s="43"/>
      <c r="AZ397" s="43"/>
      <c r="BA397" s="43"/>
      <c r="BB397" s="43"/>
      <c r="BC397" s="43"/>
      <c r="BD397" s="43"/>
      <c r="BE397" s="43"/>
      <c r="BF397" s="43"/>
      <c r="BG397" s="43"/>
      <c r="BH397" s="43"/>
      <c r="BI397" s="43"/>
      <c r="BJ397" s="43"/>
      <c r="BK397" s="43"/>
      <c r="BL397" s="43"/>
      <c r="BM397" s="43"/>
      <c r="BN397" s="43"/>
      <c r="BO397" s="11"/>
      <c r="BP397" s="11"/>
      <c r="BQ397" s="11"/>
      <c r="BR397" s="11"/>
      <c r="BS397" s="11"/>
    </row>
    <row r="398" ht="13.5" customHeight="1">
      <c r="A398" s="11"/>
      <c r="B398" s="11"/>
      <c r="C398" s="43"/>
      <c r="D398" s="43"/>
      <c r="E398" s="43"/>
      <c r="F398" s="43"/>
      <c r="G398" s="43"/>
      <c r="H398" s="43"/>
      <c r="I398" s="43"/>
      <c r="J398" s="43"/>
      <c r="K398" s="43"/>
      <c r="L398" s="43"/>
      <c r="M398" s="43"/>
      <c r="N398" s="43"/>
      <c r="O398" s="43"/>
      <c r="P398" s="43"/>
      <c r="Q398" s="44"/>
      <c r="R398" s="44"/>
      <c r="S398" s="43"/>
      <c r="T398" s="43"/>
      <c r="U398" s="44"/>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4"/>
      <c r="AY398" s="43"/>
      <c r="AZ398" s="43"/>
      <c r="BA398" s="43"/>
      <c r="BB398" s="43"/>
      <c r="BC398" s="43"/>
      <c r="BD398" s="43"/>
      <c r="BE398" s="43"/>
      <c r="BF398" s="43"/>
      <c r="BG398" s="43"/>
      <c r="BH398" s="43"/>
      <c r="BI398" s="43"/>
      <c r="BJ398" s="43"/>
      <c r="BK398" s="43"/>
      <c r="BL398" s="43"/>
      <c r="BM398" s="43"/>
      <c r="BN398" s="43"/>
      <c r="BO398" s="11"/>
      <c r="BP398" s="11"/>
      <c r="BQ398" s="11"/>
      <c r="BR398" s="11"/>
      <c r="BS398" s="11"/>
    </row>
    <row r="399" ht="13.5" customHeight="1">
      <c r="A399" s="11"/>
      <c r="B399" s="11"/>
      <c r="C399" s="43"/>
      <c r="D399" s="43"/>
      <c r="E399" s="43"/>
      <c r="F399" s="43"/>
      <c r="G399" s="43"/>
      <c r="H399" s="43"/>
      <c r="I399" s="43"/>
      <c r="J399" s="43"/>
      <c r="K399" s="43"/>
      <c r="L399" s="43"/>
      <c r="M399" s="43"/>
      <c r="N399" s="43"/>
      <c r="O399" s="43"/>
      <c r="P399" s="43"/>
      <c r="Q399" s="44"/>
      <c r="R399" s="44"/>
      <c r="S399" s="43"/>
      <c r="T399" s="43"/>
      <c r="U399" s="44"/>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4"/>
      <c r="AY399" s="43"/>
      <c r="AZ399" s="43"/>
      <c r="BA399" s="43"/>
      <c r="BB399" s="43"/>
      <c r="BC399" s="43"/>
      <c r="BD399" s="43"/>
      <c r="BE399" s="43"/>
      <c r="BF399" s="43"/>
      <c r="BG399" s="43"/>
      <c r="BH399" s="43"/>
      <c r="BI399" s="43"/>
      <c r="BJ399" s="43"/>
      <c r="BK399" s="43"/>
      <c r="BL399" s="43"/>
      <c r="BM399" s="43"/>
      <c r="BN399" s="43"/>
      <c r="BO399" s="11"/>
      <c r="BP399" s="11"/>
      <c r="BQ399" s="11"/>
      <c r="BR399" s="11"/>
      <c r="BS399" s="11"/>
    </row>
    <row r="400" ht="13.5" customHeight="1">
      <c r="A400" s="11"/>
      <c r="B400" s="11"/>
      <c r="C400" s="43"/>
      <c r="D400" s="43"/>
      <c r="E400" s="43"/>
      <c r="F400" s="43"/>
      <c r="G400" s="43"/>
      <c r="H400" s="43"/>
      <c r="I400" s="43"/>
      <c r="J400" s="43"/>
      <c r="K400" s="43"/>
      <c r="L400" s="43"/>
      <c r="M400" s="43"/>
      <c r="N400" s="43"/>
      <c r="O400" s="43"/>
      <c r="P400" s="43"/>
      <c r="Q400" s="44"/>
      <c r="R400" s="44"/>
      <c r="S400" s="43"/>
      <c r="T400" s="43"/>
      <c r="U400" s="44"/>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4"/>
      <c r="AY400" s="43"/>
      <c r="AZ400" s="43"/>
      <c r="BA400" s="43"/>
      <c r="BB400" s="43"/>
      <c r="BC400" s="43"/>
      <c r="BD400" s="43"/>
      <c r="BE400" s="43"/>
      <c r="BF400" s="43"/>
      <c r="BG400" s="43"/>
      <c r="BH400" s="43"/>
      <c r="BI400" s="43"/>
      <c r="BJ400" s="43"/>
      <c r="BK400" s="43"/>
      <c r="BL400" s="43"/>
      <c r="BM400" s="43"/>
      <c r="BN400" s="43"/>
      <c r="BO400" s="11"/>
      <c r="BP400" s="11"/>
      <c r="BQ400" s="11"/>
      <c r="BR400" s="11"/>
      <c r="BS400" s="11"/>
    </row>
    <row r="401" ht="13.5" customHeight="1">
      <c r="A401" s="11"/>
      <c r="B401" s="11"/>
      <c r="C401" s="43"/>
      <c r="D401" s="43"/>
      <c r="E401" s="43"/>
      <c r="F401" s="43"/>
      <c r="G401" s="43"/>
      <c r="H401" s="43"/>
      <c r="I401" s="43"/>
      <c r="J401" s="43"/>
      <c r="K401" s="43"/>
      <c r="L401" s="43"/>
      <c r="M401" s="43"/>
      <c r="N401" s="43"/>
      <c r="O401" s="43"/>
      <c r="P401" s="43"/>
      <c r="Q401" s="44"/>
      <c r="R401" s="44"/>
      <c r="S401" s="43"/>
      <c r="T401" s="43"/>
      <c r="U401" s="44"/>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4"/>
      <c r="AY401" s="43"/>
      <c r="AZ401" s="43"/>
      <c r="BA401" s="43"/>
      <c r="BB401" s="43"/>
      <c r="BC401" s="43"/>
      <c r="BD401" s="43"/>
      <c r="BE401" s="43"/>
      <c r="BF401" s="43"/>
      <c r="BG401" s="43"/>
      <c r="BH401" s="43"/>
      <c r="BI401" s="43"/>
      <c r="BJ401" s="43"/>
      <c r="BK401" s="43"/>
      <c r="BL401" s="43"/>
      <c r="BM401" s="43"/>
      <c r="BN401" s="43"/>
      <c r="BO401" s="11"/>
      <c r="BP401" s="11"/>
      <c r="BQ401" s="11"/>
      <c r="BR401" s="11"/>
      <c r="BS401" s="11"/>
    </row>
    <row r="402" ht="13.5" customHeight="1">
      <c r="A402" s="11"/>
      <c r="B402" s="11"/>
      <c r="C402" s="43"/>
      <c r="D402" s="43"/>
      <c r="E402" s="43"/>
      <c r="F402" s="43"/>
      <c r="G402" s="43"/>
      <c r="H402" s="43"/>
      <c r="I402" s="43"/>
      <c r="J402" s="43"/>
      <c r="K402" s="43"/>
      <c r="L402" s="43"/>
      <c r="M402" s="43"/>
      <c r="N402" s="43"/>
      <c r="O402" s="43"/>
      <c r="P402" s="43"/>
      <c r="Q402" s="44"/>
      <c r="R402" s="44"/>
      <c r="S402" s="43"/>
      <c r="T402" s="43"/>
      <c r="U402" s="44"/>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4"/>
      <c r="AY402" s="43"/>
      <c r="AZ402" s="43"/>
      <c r="BA402" s="43"/>
      <c r="BB402" s="43"/>
      <c r="BC402" s="43"/>
      <c r="BD402" s="43"/>
      <c r="BE402" s="43"/>
      <c r="BF402" s="43"/>
      <c r="BG402" s="43"/>
      <c r="BH402" s="43"/>
      <c r="BI402" s="43"/>
      <c r="BJ402" s="43"/>
      <c r="BK402" s="43"/>
      <c r="BL402" s="43"/>
      <c r="BM402" s="43"/>
      <c r="BN402" s="43"/>
      <c r="BO402" s="11"/>
      <c r="BP402" s="11"/>
      <c r="BQ402" s="11"/>
      <c r="BR402" s="11"/>
      <c r="BS402" s="11"/>
    </row>
    <row r="403" ht="13.5" customHeight="1">
      <c r="A403" s="11"/>
      <c r="B403" s="11"/>
      <c r="C403" s="43"/>
      <c r="D403" s="43"/>
      <c r="E403" s="43"/>
      <c r="F403" s="43"/>
      <c r="G403" s="43"/>
      <c r="H403" s="43"/>
      <c r="I403" s="43"/>
      <c r="J403" s="43"/>
      <c r="K403" s="43"/>
      <c r="L403" s="43"/>
      <c r="M403" s="43"/>
      <c r="N403" s="43"/>
      <c r="O403" s="43"/>
      <c r="P403" s="43"/>
      <c r="Q403" s="44"/>
      <c r="R403" s="44"/>
      <c r="S403" s="43"/>
      <c r="T403" s="43"/>
      <c r="U403" s="44"/>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4"/>
      <c r="AY403" s="43"/>
      <c r="AZ403" s="43"/>
      <c r="BA403" s="43"/>
      <c r="BB403" s="43"/>
      <c r="BC403" s="43"/>
      <c r="BD403" s="43"/>
      <c r="BE403" s="43"/>
      <c r="BF403" s="43"/>
      <c r="BG403" s="43"/>
      <c r="BH403" s="43"/>
      <c r="BI403" s="43"/>
      <c r="BJ403" s="43"/>
      <c r="BK403" s="43"/>
      <c r="BL403" s="43"/>
      <c r="BM403" s="43"/>
      <c r="BN403" s="43"/>
      <c r="BO403" s="11"/>
      <c r="BP403" s="11"/>
      <c r="BQ403" s="11"/>
      <c r="BR403" s="11"/>
      <c r="BS403" s="11"/>
    </row>
    <row r="404" ht="13.5" customHeight="1">
      <c r="A404" s="11"/>
      <c r="B404" s="11"/>
      <c r="C404" s="43"/>
      <c r="D404" s="43"/>
      <c r="E404" s="43"/>
      <c r="F404" s="43"/>
      <c r="G404" s="43"/>
      <c r="H404" s="43"/>
      <c r="I404" s="43"/>
      <c r="J404" s="43"/>
      <c r="K404" s="43"/>
      <c r="L404" s="43"/>
      <c r="M404" s="43"/>
      <c r="N404" s="43"/>
      <c r="O404" s="43"/>
      <c r="P404" s="43"/>
      <c r="Q404" s="44"/>
      <c r="R404" s="44"/>
      <c r="S404" s="43"/>
      <c r="T404" s="43"/>
      <c r="U404" s="44"/>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4"/>
      <c r="AY404" s="43"/>
      <c r="AZ404" s="43"/>
      <c r="BA404" s="43"/>
      <c r="BB404" s="43"/>
      <c r="BC404" s="43"/>
      <c r="BD404" s="43"/>
      <c r="BE404" s="43"/>
      <c r="BF404" s="43"/>
      <c r="BG404" s="43"/>
      <c r="BH404" s="43"/>
      <c r="BI404" s="43"/>
      <c r="BJ404" s="43"/>
      <c r="BK404" s="43"/>
      <c r="BL404" s="43"/>
      <c r="BM404" s="43"/>
      <c r="BN404" s="43"/>
      <c r="BO404" s="11"/>
      <c r="BP404" s="11"/>
      <c r="BQ404" s="11"/>
      <c r="BR404" s="11"/>
      <c r="BS404" s="11"/>
    </row>
    <row r="405" ht="13.5" customHeight="1">
      <c r="A405" s="11"/>
      <c r="B405" s="11"/>
      <c r="C405" s="43"/>
      <c r="D405" s="43"/>
      <c r="E405" s="43"/>
      <c r="F405" s="43"/>
      <c r="G405" s="43"/>
      <c r="H405" s="43"/>
      <c r="I405" s="43"/>
      <c r="J405" s="43"/>
      <c r="K405" s="43"/>
      <c r="L405" s="43"/>
      <c r="M405" s="43"/>
      <c r="N405" s="43"/>
      <c r="O405" s="43"/>
      <c r="P405" s="43"/>
      <c r="Q405" s="44"/>
      <c r="R405" s="44"/>
      <c r="S405" s="43"/>
      <c r="T405" s="43"/>
      <c r="U405" s="44"/>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4"/>
      <c r="AY405" s="43"/>
      <c r="AZ405" s="43"/>
      <c r="BA405" s="43"/>
      <c r="BB405" s="43"/>
      <c r="BC405" s="43"/>
      <c r="BD405" s="43"/>
      <c r="BE405" s="43"/>
      <c r="BF405" s="43"/>
      <c r="BG405" s="43"/>
      <c r="BH405" s="43"/>
      <c r="BI405" s="43"/>
      <c r="BJ405" s="43"/>
      <c r="BK405" s="43"/>
      <c r="BL405" s="43"/>
      <c r="BM405" s="43"/>
      <c r="BN405" s="43"/>
      <c r="BO405" s="11"/>
      <c r="BP405" s="11"/>
      <c r="BQ405" s="11"/>
      <c r="BR405" s="11"/>
      <c r="BS405" s="11"/>
    </row>
    <row r="406" ht="13.5" customHeight="1">
      <c r="A406" s="11"/>
      <c r="B406" s="11"/>
      <c r="C406" s="43"/>
      <c r="D406" s="43"/>
      <c r="E406" s="43"/>
      <c r="F406" s="43"/>
      <c r="G406" s="43"/>
      <c r="H406" s="43"/>
      <c r="I406" s="43"/>
      <c r="J406" s="43"/>
      <c r="K406" s="43"/>
      <c r="L406" s="43"/>
      <c r="M406" s="43"/>
      <c r="N406" s="43"/>
      <c r="O406" s="43"/>
      <c r="P406" s="43"/>
      <c r="Q406" s="44"/>
      <c r="R406" s="44"/>
      <c r="S406" s="43"/>
      <c r="T406" s="43"/>
      <c r="U406" s="44"/>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4"/>
      <c r="AY406" s="43"/>
      <c r="AZ406" s="43"/>
      <c r="BA406" s="43"/>
      <c r="BB406" s="43"/>
      <c r="BC406" s="43"/>
      <c r="BD406" s="43"/>
      <c r="BE406" s="43"/>
      <c r="BF406" s="43"/>
      <c r="BG406" s="43"/>
      <c r="BH406" s="43"/>
      <c r="BI406" s="43"/>
      <c r="BJ406" s="43"/>
      <c r="BK406" s="43"/>
      <c r="BL406" s="43"/>
      <c r="BM406" s="43"/>
      <c r="BN406" s="43"/>
      <c r="BO406" s="11"/>
      <c r="BP406" s="11"/>
      <c r="BQ406" s="11"/>
      <c r="BR406" s="11"/>
      <c r="BS406" s="11"/>
    </row>
    <row r="407" ht="13.5" customHeight="1">
      <c r="A407" s="11"/>
      <c r="B407" s="11"/>
      <c r="C407" s="43"/>
      <c r="D407" s="43"/>
      <c r="E407" s="43"/>
      <c r="F407" s="43"/>
      <c r="G407" s="43"/>
      <c r="H407" s="43"/>
      <c r="I407" s="43"/>
      <c r="J407" s="43"/>
      <c r="K407" s="43"/>
      <c r="L407" s="43"/>
      <c r="M407" s="43"/>
      <c r="N407" s="43"/>
      <c r="O407" s="43"/>
      <c r="P407" s="43"/>
      <c r="Q407" s="44"/>
      <c r="R407" s="44"/>
      <c r="S407" s="43"/>
      <c r="T407" s="43"/>
      <c r="U407" s="44"/>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4"/>
      <c r="AY407" s="43"/>
      <c r="AZ407" s="43"/>
      <c r="BA407" s="43"/>
      <c r="BB407" s="43"/>
      <c r="BC407" s="43"/>
      <c r="BD407" s="43"/>
      <c r="BE407" s="43"/>
      <c r="BF407" s="43"/>
      <c r="BG407" s="43"/>
      <c r="BH407" s="43"/>
      <c r="BI407" s="43"/>
      <c r="BJ407" s="43"/>
      <c r="BK407" s="43"/>
      <c r="BL407" s="43"/>
      <c r="BM407" s="43"/>
      <c r="BN407" s="43"/>
      <c r="BO407" s="11"/>
      <c r="BP407" s="11"/>
      <c r="BQ407" s="11"/>
      <c r="BR407" s="11"/>
      <c r="BS407" s="11"/>
    </row>
    <row r="408" ht="13.5" customHeight="1">
      <c r="A408" s="11"/>
      <c r="B408" s="11"/>
      <c r="C408" s="43"/>
      <c r="D408" s="43"/>
      <c r="E408" s="43"/>
      <c r="F408" s="43"/>
      <c r="G408" s="43"/>
      <c r="H408" s="43"/>
      <c r="I408" s="43"/>
      <c r="J408" s="43"/>
      <c r="K408" s="43"/>
      <c r="L408" s="43"/>
      <c r="M408" s="43"/>
      <c r="N408" s="43"/>
      <c r="O408" s="43"/>
      <c r="P408" s="43"/>
      <c r="Q408" s="44"/>
      <c r="R408" s="44"/>
      <c r="S408" s="43"/>
      <c r="T408" s="43"/>
      <c r="U408" s="44"/>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4"/>
      <c r="AY408" s="43"/>
      <c r="AZ408" s="43"/>
      <c r="BA408" s="43"/>
      <c r="BB408" s="43"/>
      <c r="BC408" s="43"/>
      <c r="BD408" s="43"/>
      <c r="BE408" s="43"/>
      <c r="BF408" s="43"/>
      <c r="BG408" s="43"/>
      <c r="BH408" s="43"/>
      <c r="BI408" s="43"/>
      <c r="BJ408" s="43"/>
      <c r="BK408" s="43"/>
      <c r="BL408" s="43"/>
      <c r="BM408" s="43"/>
      <c r="BN408" s="43"/>
      <c r="BO408" s="11"/>
      <c r="BP408" s="11"/>
      <c r="BQ408" s="11"/>
      <c r="BR408" s="11"/>
      <c r="BS408" s="11"/>
    </row>
    <row r="409" ht="13.5" customHeight="1">
      <c r="A409" s="11"/>
      <c r="B409" s="11"/>
      <c r="C409" s="43"/>
      <c r="D409" s="43"/>
      <c r="E409" s="43"/>
      <c r="F409" s="43"/>
      <c r="G409" s="43"/>
      <c r="H409" s="43"/>
      <c r="I409" s="43"/>
      <c r="J409" s="43"/>
      <c r="K409" s="43"/>
      <c r="L409" s="43"/>
      <c r="M409" s="43"/>
      <c r="N409" s="43"/>
      <c r="O409" s="43"/>
      <c r="P409" s="43"/>
      <c r="Q409" s="44"/>
      <c r="R409" s="44"/>
      <c r="S409" s="43"/>
      <c r="T409" s="43"/>
      <c r="U409" s="44"/>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4"/>
      <c r="AY409" s="43"/>
      <c r="AZ409" s="43"/>
      <c r="BA409" s="43"/>
      <c r="BB409" s="43"/>
      <c r="BC409" s="43"/>
      <c r="BD409" s="43"/>
      <c r="BE409" s="43"/>
      <c r="BF409" s="43"/>
      <c r="BG409" s="43"/>
      <c r="BH409" s="43"/>
      <c r="BI409" s="43"/>
      <c r="BJ409" s="43"/>
      <c r="BK409" s="43"/>
      <c r="BL409" s="43"/>
      <c r="BM409" s="43"/>
      <c r="BN409" s="43"/>
      <c r="BO409" s="11"/>
      <c r="BP409" s="11"/>
      <c r="BQ409" s="11"/>
      <c r="BR409" s="11"/>
      <c r="BS409" s="11"/>
    </row>
    <row r="410" ht="13.5" customHeight="1">
      <c r="A410" s="11"/>
      <c r="B410" s="11"/>
      <c r="C410" s="43"/>
      <c r="D410" s="43"/>
      <c r="E410" s="43"/>
      <c r="F410" s="43"/>
      <c r="G410" s="43"/>
      <c r="H410" s="43"/>
      <c r="I410" s="43"/>
      <c r="J410" s="43"/>
      <c r="K410" s="43"/>
      <c r="L410" s="43"/>
      <c r="M410" s="43"/>
      <c r="N410" s="43"/>
      <c r="O410" s="43"/>
      <c r="P410" s="43"/>
      <c r="Q410" s="44"/>
      <c r="R410" s="44"/>
      <c r="S410" s="43"/>
      <c r="T410" s="43"/>
      <c r="U410" s="44"/>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4"/>
      <c r="AY410" s="43"/>
      <c r="AZ410" s="43"/>
      <c r="BA410" s="43"/>
      <c r="BB410" s="43"/>
      <c r="BC410" s="43"/>
      <c r="BD410" s="43"/>
      <c r="BE410" s="43"/>
      <c r="BF410" s="43"/>
      <c r="BG410" s="43"/>
      <c r="BH410" s="43"/>
      <c r="BI410" s="43"/>
      <c r="BJ410" s="43"/>
      <c r="BK410" s="43"/>
      <c r="BL410" s="43"/>
      <c r="BM410" s="43"/>
      <c r="BN410" s="43"/>
      <c r="BO410" s="11"/>
      <c r="BP410" s="11"/>
      <c r="BQ410" s="11"/>
      <c r="BR410" s="11"/>
      <c r="BS410" s="11"/>
    </row>
    <row r="411" ht="13.5" customHeight="1">
      <c r="A411" s="11"/>
      <c r="B411" s="11"/>
      <c r="C411" s="43"/>
      <c r="D411" s="43"/>
      <c r="E411" s="43"/>
      <c r="F411" s="43"/>
      <c r="G411" s="43"/>
      <c r="H411" s="43"/>
      <c r="I411" s="43"/>
      <c r="J411" s="43"/>
      <c r="K411" s="43"/>
      <c r="L411" s="43"/>
      <c r="M411" s="43"/>
      <c r="N411" s="43"/>
      <c r="O411" s="43"/>
      <c r="P411" s="43"/>
      <c r="Q411" s="44"/>
      <c r="R411" s="44"/>
      <c r="S411" s="43"/>
      <c r="T411" s="43"/>
      <c r="U411" s="44"/>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4"/>
      <c r="AY411" s="43"/>
      <c r="AZ411" s="43"/>
      <c r="BA411" s="43"/>
      <c r="BB411" s="43"/>
      <c r="BC411" s="43"/>
      <c r="BD411" s="43"/>
      <c r="BE411" s="43"/>
      <c r="BF411" s="43"/>
      <c r="BG411" s="43"/>
      <c r="BH411" s="43"/>
      <c r="BI411" s="43"/>
      <c r="BJ411" s="43"/>
      <c r="BK411" s="43"/>
      <c r="BL411" s="43"/>
      <c r="BM411" s="43"/>
      <c r="BN411" s="43"/>
      <c r="BO411" s="11"/>
      <c r="BP411" s="11"/>
      <c r="BQ411" s="11"/>
      <c r="BR411" s="11"/>
      <c r="BS411" s="11"/>
    </row>
    <row r="412" ht="13.5" customHeight="1">
      <c r="A412" s="11"/>
      <c r="B412" s="11"/>
      <c r="C412" s="43"/>
      <c r="D412" s="43"/>
      <c r="E412" s="43"/>
      <c r="F412" s="43"/>
      <c r="G412" s="43"/>
      <c r="H412" s="43"/>
      <c r="I412" s="43"/>
      <c r="J412" s="43"/>
      <c r="K412" s="43"/>
      <c r="L412" s="43"/>
      <c r="M412" s="43"/>
      <c r="N412" s="43"/>
      <c r="O412" s="43"/>
      <c r="P412" s="43"/>
      <c r="Q412" s="44"/>
      <c r="R412" s="44"/>
      <c r="S412" s="43"/>
      <c r="T412" s="43"/>
      <c r="U412" s="44"/>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4"/>
      <c r="AY412" s="43"/>
      <c r="AZ412" s="43"/>
      <c r="BA412" s="43"/>
      <c r="BB412" s="43"/>
      <c r="BC412" s="43"/>
      <c r="BD412" s="43"/>
      <c r="BE412" s="43"/>
      <c r="BF412" s="43"/>
      <c r="BG412" s="43"/>
      <c r="BH412" s="43"/>
      <c r="BI412" s="43"/>
      <c r="BJ412" s="43"/>
      <c r="BK412" s="43"/>
      <c r="BL412" s="43"/>
      <c r="BM412" s="43"/>
      <c r="BN412" s="43"/>
      <c r="BO412" s="11"/>
      <c r="BP412" s="11"/>
      <c r="BQ412" s="11"/>
      <c r="BR412" s="11"/>
      <c r="BS412" s="11"/>
    </row>
    <row r="413" ht="13.5" customHeight="1">
      <c r="A413" s="11"/>
      <c r="B413" s="11"/>
      <c r="C413" s="43"/>
      <c r="D413" s="43"/>
      <c r="E413" s="43"/>
      <c r="F413" s="43"/>
      <c r="G413" s="43"/>
      <c r="H413" s="43"/>
      <c r="I413" s="43"/>
      <c r="J413" s="43"/>
      <c r="K413" s="43"/>
      <c r="L413" s="43"/>
      <c r="M413" s="43"/>
      <c r="N413" s="43"/>
      <c r="O413" s="43"/>
      <c r="P413" s="43"/>
      <c r="Q413" s="44"/>
      <c r="R413" s="44"/>
      <c r="S413" s="43"/>
      <c r="T413" s="43"/>
      <c r="U413" s="44"/>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4"/>
      <c r="AY413" s="43"/>
      <c r="AZ413" s="43"/>
      <c r="BA413" s="43"/>
      <c r="BB413" s="43"/>
      <c r="BC413" s="43"/>
      <c r="BD413" s="43"/>
      <c r="BE413" s="43"/>
      <c r="BF413" s="43"/>
      <c r="BG413" s="43"/>
      <c r="BH413" s="43"/>
      <c r="BI413" s="43"/>
      <c r="BJ413" s="43"/>
      <c r="BK413" s="43"/>
      <c r="BL413" s="43"/>
      <c r="BM413" s="43"/>
      <c r="BN413" s="43"/>
      <c r="BO413" s="11"/>
      <c r="BP413" s="11"/>
      <c r="BQ413" s="11"/>
      <c r="BR413" s="11"/>
      <c r="BS413" s="11"/>
    </row>
    <row r="414" ht="13.5" customHeight="1">
      <c r="A414" s="11"/>
      <c r="B414" s="11"/>
      <c r="C414" s="43"/>
      <c r="D414" s="43"/>
      <c r="E414" s="43"/>
      <c r="F414" s="43"/>
      <c r="G414" s="43"/>
      <c r="H414" s="43"/>
      <c r="I414" s="43"/>
      <c r="J414" s="43"/>
      <c r="K414" s="43"/>
      <c r="L414" s="43"/>
      <c r="M414" s="43"/>
      <c r="N414" s="43"/>
      <c r="O414" s="43"/>
      <c r="P414" s="43"/>
      <c r="Q414" s="44"/>
      <c r="R414" s="44"/>
      <c r="S414" s="43"/>
      <c r="T414" s="43"/>
      <c r="U414" s="44"/>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4"/>
      <c r="AY414" s="43"/>
      <c r="AZ414" s="43"/>
      <c r="BA414" s="43"/>
      <c r="BB414" s="43"/>
      <c r="BC414" s="43"/>
      <c r="BD414" s="43"/>
      <c r="BE414" s="43"/>
      <c r="BF414" s="43"/>
      <c r="BG414" s="43"/>
      <c r="BH414" s="43"/>
      <c r="BI414" s="43"/>
      <c r="BJ414" s="43"/>
      <c r="BK414" s="43"/>
      <c r="BL414" s="43"/>
      <c r="BM414" s="43"/>
      <c r="BN414" s="43"/>
      <c r="BO414" s="11"/>
      <c r="BP414" s="11"/>
      <c r="BQ414" s="11"/>
      <c r="BR414" s="11"/>
      <c r="BS414" s="11"/>
    </row>
    <row r="415" ht="13.5" customHeight="1">
      <c r="A415" s="11"/>
      <c r="B415" s="11"/>
      <c r="C415" s="43"/>
      <c r="D415" s="43"/>
      <c r="E415" s="43"/>
      <c r="F415" s="43"/>
      <c r="G415" s="43"/>
      <c r="H415" s="43"/>
      <c r="I415" s="43"/>
      <c r="J415" s="43"/>
      <c r="K415" s="43"/>
      <c r="L415" s="43"/>
      <c r="M415" s="43"/>
      <c r="N415" s="43"/>
      <c r="O415" s="43"/>
      <c r="P415" s="43"/>
      <c r="Q415" s="44"/>
      <c r="R415" s="44"/>
      <c r="S415" s="43"/>
      <c r="T415" s="43"/>
      <c r="U415" s="44"/>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4"/>
      <c r="AY415" s="43"/>
      <c r="AZ415" s="43"/>
      <c r="BA415" s="43"/>
      <c r="BB415" s="43"/>
      <c r="BC415" s="43"/>
      <c r="BD415" s="43"/>
      <c r="BE415" s="43"/>
      <c r="BF415" s="43"/>
      <c r="BG415" s="43"/>
      <c r="BH415" s="43"/>
      <c r="BI415" s="43"/>
      <c r="BJ415" s="43"/>
      <c r="BK415" s="43"/>
      <c r="BL415" s="43"/>
      <c r="BM415" s="43"/>
      <c r="BN415" s="43"/>
      <c r="BO415" s="11"/>
      <c r="BP415" s="11"/>
      <c r="BQ415" s="11"/>
      <c r="BR415" s="11"/>
      <c r="BS415" s="11"/>
    </row>
    <row r="416" ht="13.5" customHeight="1">
      <c r="A416" s="11"/>
      <c r="B416" s="11"/>
      <c r="C416" s="43"/>
      <c r="D416" s="43"/>
      <c r="E416" s="43"/>
      <c r="F416" s="43"/>
      <c r="G416" s="43"/>
      <c r="H416" s="43"/>
      <c r="I416" s="43"/>
      <c r="J416" s="43"/>
      <c r="K416" s="43"/>
      <c r="L416" s="43"/>
      <c r="M416" s="43"/>
      <c r="N416" s="43"/>
      <c r="O416" s="43"/>
      <c r="P416" s="43"/>
      <c r="Q416" s="44"/>
      <c r="R416" s="44"/>
      <c r="S416" s="43"/>
      <c r="T416" s="43"/>
      <c r="U416" s="44"/>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4"/>
      <c r="AY416" s="43"/>
      <c r="AZ416" s="43"/>
      <c r="BA416" s="43"/>
      <c r="BB416" s="43"/>
      <c r="BC416" s="43"/>
      <c r="BD416" s="43"/>
      <c r="BE416" s="43"/>
      <c r="BF416" s="43"/>
      <c r="BG416" s="43"/>
      <c r="BH416" s="43"/>
      <c r="BI416" s="43"/>
      <c r="BJ416" s="43"/>
      <c r="BK416" s="43"/>
      <c r="BL416" s="43"/>
      <c r="BM416" s="43"/>
      <c r="BN416" s="43"/>
      <c r="BO416" s="11"/>
      <c r="BP416" s="11"/>
      <c r="BQ416" s="11"/>
      <c r="BR416" s="11"/>
      <c r="BS416" s="11"/>
    </row>
    <row r="417" ht="13.5" customHeight="1">
      <c r="A417" s="11"/>
      <c r="B417" s="11"/>
      <c r="C417" s="43"/>
      <c r="D417" s="43"/>
      <c r="E417" s="43"/>
      <c r="F417" s="43"/>
      <c r="G417" s="43"/>
      <c r="H417" s="43"/>
      <c r="I417" s="43"/>
      <c r="J417" s="43"/>
      <c r="K417" s="43"/>
      <c r="L417" s="43"/>
      <c r="M417" s="43"/>
      <c r="N417" s="43"/>
      <c r="O417" s="43"/>
      <c r="P417" s="43"/>
      <c r="Q417" s="44"/>
      <c r="R417" s="44"/>
      <c r="S417" s="43"/>
      <c r="T417" s="43"/>
      <c r="U417" s="44"/>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4"/>
      <c r="AY417" s="43"/>
      <c r="AZ417" s="43"/>
      <c r="BA417" s="43"/>
      <c r="BB417" s="43"/>
      <c r="BC417" s="43"/>
      <c r="BD417" s="43"/>
      <c r="BE417" s="43"/>
      <c r="BF417" s="43"/>
      <c r="BG417" s="43"/>
      <c r="BH417" s="43"/>
      <c r="BI417" s="43"/>
      <c r="BJ417" s="43"/>
      <c r="BK417" s="43"/>
      <c r="BL417" s="43"/>
      <c r="BM417" s="43"/>
      <c r="BN417" s="43"/>
      <c r="BO417" s="11"/>
      <c r="BP417" s="11"/>
      <c r="BQ417" s="11"/>
      <c r="BR417" s="11"/>
      <c r="BS417" s="11"/>
    </row>
    <row r="418" ht="13.5" customHeight="1">
      <c r="A418" s="11"/>
      <c r="B418" s="11"/>
      <c r="C418" s="43"/>
      <c r="D418" s="43"/>
      <c r="E418" s="43"/>
      <c r="F418" s="43"/>
      <c r="G418" s="43"/>
      <c r="H418" s="43"/>
      <c r="I418" s="43"/>
      <c r="J418" s="43"/>
      <c r="K418" s="43"/>
      <c r="L418" s="43"/>
      <c r="M418" s="43"/>
      <c r="N418" s="43"/>
      <c r="O418" s="43"/>
      <c r="P418" s="43"/>
      <c r="Q418" s="44"/>
      <c r="R418" s="44"/>
      <c r="S418" s="43"/>
      <c r="T418" s="43"/>
      <c r="U418" s="44"/>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4"/>
      <c r="AY418" s="43"/>
      <c r="AZ418" s="43"/>
      <c r="BA418" s="43"/>
      <c r="BB418" s="43"/>
      <c r="BC418" s="43"/>
      <c r="BD418" s="43"/>
      <c r="BE418" s="43"/>
      <c r="BF418" s="43"/>
      <c r="BG418" s="43"/>
      <c r="BH418" s="43"/>
      <c r="BI418" s="43"/>
      <c r="BJ418" s="43"/>
      <c r="BK418" s="43"/>
      <c r="BL418" s="43"/>
      <c r="BM418" s="43"/>
      <c r="BN418" s="43"/>
      <c r="BO418" s="11"/>
      <c r="BP418" s="11"/>
      <c r="BQ418" s="11"/>
      <c r="BR418" s="11"/>
      <c r="BS418" s="11"/>
    </row>
    <row r="419" ht="13.5" customHeight="1">
      <c r="A419" s="11"/>
      <c r="B419" s="11"/>
      <c r="C419" s="43"/>
      <c r="D419" s="43"/>
      <c r="E419" s="43"/>
      <c r="F419" s="43"/>
      <c r="G419" s="43"/>
      <c r="H419" s="43"/>
      <c r="I419" s="43"/>
      <c r="J419" s="43"/>
      <c r="K419" s="43"/>
      <c r="L419" s="43"/>
      <c r="M419" s="43"/>
      <c r="N419" s="43"/>
      <c r="O419" s="43"/>
      <c r="P419" s="43"/>
      <c r="Q419" s="44"/>
      <c r="R419" s="44"/>
      <c r="S419" s="43"/>
      <c r="T419" s="43"/>
      <c r="U419" s="44"/>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4"/>
      <c r="AY419" s="43"/>
      <c r="AZ419" s="43"/>
      <c r="BA419" s="43"/>
      <c r="BB419" s="43"/>
      <c r="BC419" s="43"/>
      <c r="BD419" s="43"/>
      <c r="BE419" s="43"/>
      <c r="BF419" s="43"/>
      <c r="BG419" s="43"/>
      <c r="BH419" s="43"/>
      <c r="BI419" s="43"/>
      <c r="BJ419" s="43"/>
      <c r="BK419" s="43"/>
      <c r="BL419" s="43"/>
      <c r="BM419" s="43"/>
      <c r="BN419" s="43"/>
      <c r="BO419" s="11"/>
      <c r="BP419" s="11"/>
      <c r="BQ419" s="11"/>
      <c r="BR419" s="11"/>
      <c r="BS419" s="11"/>
    </row>
    <row r="420" ht="13.5" customHeight="1">
      <c r="A420" s="11"/>
      <c r="B420" s="11"/>
      <c r="C420" s="43"/>
      <c r="D420" s="43"/>
      <c r="E420" s="43"/>
      <c r="F420" s="43"/>
      <c r="G420" s="43"/>
      <c r="H420" s="43"/>
      <c r="I420" s="43"/>
      <c r="J420" s="43"/>
      <c r="K420" s="43"/>
      <c r="L420" s="43"/>
      <c r="M420" s="43"/>
      <c r="N420" s="43"/>
      <c r="O420" s="43"/>
      <c r="P420" s="43"/>
      <c r="Q420" s="44"/>
      <c r="R420" s="44"/>
      <c r="S420" s="43"/>
      <c r="T420" s="43"/>
      <c r="U420" s="44"/>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4"/>
      <c r="AY420" s="43"/>
      <c r="AZ420" s="43"/>
      <c r="BA420" s="43"/>
      <c r="BB420" s="43"/>
      <c r="BC420" s="43"/>
      <c r="BD420" s="43"/>
      <c r="BE420" s="43"/>
      <c r="BF420" s="43"/>
      <c r="BG420" s="43"/>
      <c r="BH420" s="43"/>
      <c r="BI420" s="43"/>
      <c r="BJ420" s="43"/>
      <c r="BK420" s="43"/>
      <c r="BL420" s="43"/>
      <c r="BM420" s="43"/>
      <c r="BN420" s="43"/>
      <c r="BO420" s="11"/>
      <c r="BP420" s="11"/>
      <c r="BQ420" s="11"/>
      <c r="BR420" s="11"/>
      <c r="BS420" s="11"/>
    </row>
    <row r="421" ht="13.5" customHeight="1">
      <c r="A421" s="11"/>
      <c r="B421" s="11"/>
      <c r="C421" s="43"/>
      <c r="D421" s="43"/>
      <c r="E421" s="43"/>
      <c r="F421" s="43"/>
      <c r="G421" s="43"/>
      <c r="H421" s="43"/>
      <c r="I421" s="43"/>
      <c r="J421" s="43"/>
      <c r="K421" s="43"/>
      <c r="L421" s="43"/>
      <c r="M421" s="43"/>
      <c r="N421" s="43"/>
      <c r="O421" s="43"/>
      <c r="P421" s="43"/>
      <c r="Q421" s="44"/>
      <c r="R421" s="44"/>
      <c r="S421" s="43"/>
      <c r="T421" s="43"/>
      <c r="U421" s="44"/>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4"/>
      <c r="AY421" s="43"/>
      <c r="AZ421" s="43"/>
      <c r="BA421" s="43"/>
      <c r="BB421" s="43"/>
      <c r="BC421" s="43"/>
      <c r="BD421" s="43"/>
      <c r="BE421" s="43"/>
      <c r="BF421" s="43"/>
      <c r="BG421" s="43"/>
      <c r="BH421" s="43"/>
      <c r="BI421" s="43"/>
      <c r="BJ421" s="43"/>
      <c r="BK421" s="43"/>
      <c r="BL421" s="43"/>
      <c r="BM421" s="43"/>
      <c r="BN421" s="43"/>
      <c r="BO421" s="11"/>
      <c r="BP421" s="11"/>
      <c r="BQ421" s="11"/>
      <c r="BR421" s="11"/>
      <c r="BS421" s="11"/>
    </row>
    <row r="422" ht="13.5" customHeight="1">
      <c r="A422" s="11"/>
      <c r="B422" s="11"/>
      <c r="C422" s="43"/>
      <c r="D422" s="43"/>
      <c r="E422" s="43"/>
      <c r="F422" s="43"/>
      <c r="G422" s="43"/>
      <c r="H422" s="43"/>
      <c r="I422" s="43"/>
      <c r="J422" s="43"/>
      <c r="K422" s="43"/>
      <c r="L422" s="43"/>
      <c r="M422" s="43"/>
      <c r="N422" s="43"/>
      <c r="O422" s="43"/>
      <c r="P422" s="43"/>
      <c r="Q422" s="44"/>
      <c r="R422" s="44"/>
      <c r="S422" s="43"/>
      <c r="T422" s="43"/>
      <c r="U422" s="44"/>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4"/>
      <c r="AY422" s="43"/>
      <c r="AZ422" s="43"/>
      <c r="BA422" s="43"/>
      <c r="BB422" s="43"/>
      <c r="BC422" s="43"/>
      <c r="BD422" s="43"/>
      <c r="BE422" s="43"/>
      <c r="BF422" s="43"/>
      <c r="BG422" s="43"/>
      <c r="BH422" s="43"/>
      <c r="BI422" s="43"/>
      <c r="BJ422" s="43"/>
      <c r="BK422" s="43"/>
      <c r="BL422" s="43"/>
      <c r="BM422" s="43"/>
      <c r="BN422" s="43"/>
      <c r="BO422" s="11"/>
      <c r="BP422" s="11"/>
      <c r="BQ422" s="11"/>
      <c r="BR422" s="11"/>
      <c r="BS422" s="11"/>
    </row>
    <row r="423" ht="13.5" customHeight="1">
      <c r="A423" s="11"/>
      <c r="B423" s="11"/>
      <c r="C423" s="43"/>
      <c r="D423" s="43"/>
      <c r="E423" s="43"/>
      <c r="F423" s="43"/>
      <c r="G423" s="43"/>
      <c r="H423" s="43"/>
      <c r="I423" s="43"/>
      <c r="J423" s="43"/>
      <c r="K423" s="43"/>
      <c r="L423" s="43"/>
      <c r="M423" s="43"/>
      <c r="N423" s="43"/>
      <c r="O423" s="43"/>
      <c r="P423" s="43"/>
      <c r="Q423" s="44"/>
      <c r="R423" s="44"/>
      <c r="S423" s="43"/>
      <c r="T423" s="43"/>
      <c r="U423" s="44"/>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4"/>
      <c r="AY423" s="43"/>
      <c r="AZ423" s="43"/>
      <c r="BA423" s="43"/>
      <c r="BB423" s="43"/>
      <c r="BC423" s="43"/>
      <c r="BD423" s="43"/>
      <c r="BE423" s="43"/>
      <c r="BF423" s="43"/>
      <c r="BG423" s="43"/>
      <c r="BH423" s="43"/>
      <c r="BI423" s="43"/>
      <c r="BJ423" s="43"/>
      <c r="BK423" s="43"/>
      <c r="BL423" s="43"/>
      <c r="BM423" s="43"/>
      <c r="BN423" s="43"/>
      <c r="BO423" s="11"/>
      <c r="BP423" s="11"/>
      <c r="BQ423" s="11"/>
      <c r="BR423" s="11"/>
      <c r="BS423" s="11"/>
    </row>
    <row r="424" ht="13.5" customHeight="1">
      <c r="A424" s="11"/>
      <c r="B424" s="11"/>
      <c r="C424" s="43"/>
      <c r="D424" s="43"/>
      <c r="E424" s="43"/>
      <c r="F424" s="43"/>
      <c r="G424" s="43"/>
      <c r="H424" s="43"/>
      <c r="I424" s="43"/>
      <c r="J424" s="43"/>
      <c r="K424" s="43"/>
      <c r="L424" s="43"/>
      <c r="M424" s="43"/>
      <c r="N424" s="43"/>
      <c r="O424" s="43"/>
      <c r="P424" s="43"/>
      <c r="Q424" s="44"/>
      <c r="R424" s="44"/>
      <c r="S424" s="43"/>
      <c r="T424" s="43"/>
      <c r="U424" s="44"/>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4"/>
      <c r="AY424" s="43"/>
      <c r="AZ424" s="43"/>
      <c r="BA424" s="43"/>
      <c r="BB424" s="43"/>
      <c r="BC424" s="43"/>
      <c r="BD424" s="43"/>
      <c r="BE424" s="43"/>
      <c r="BF424" s="43"/>
      <c r="BG424" s="43"/>
      <c r="BH424" s="43"/>
      <c r="BI424" s="43"/>
      <c r="BJ424" s="43"/>
      <c r="BK424" s="43"/>
      <c r="BL424" s="43"/>
      <c r="BM424" s="43"/>
      <c r="BN424" s="43"/>
      <c r="BO424" s="11"/>
      <c r="BP424" s="11"/>
      <c r="BQ424" s="11"/>
      <c r="BR424" s="11"/>
      <c r="BS424" s="11"/>
    </row>
    <row r="425" ht="13.5" customHeight="1">
      <c r="A425" s="11"/>
      <c r="B425" s="11"/>
      <c r="C425" s="43"/>
      <c r="D425" s="43"/>
      <c r="E425" s="43"/>
      <c r="F425" s="43"/>
      <c r="G425" s="43"/>
      <c r="H425" s="43"/>
      <c r="I425" s="43"/>
      <c r="J425" s="43"/>
      <c r="K425" s="43"/>
      <c r="L425" s="43"/>
      <c r="M425" s="43"/>
      <c r="N425" s="43"/>
      <c r="O425" s="43"/>
      <c r="P425" s="43"/>
      <c r="Q425" s="44"/>
      <c r="R425" s="44"/>
      <c r="S425" s="43"/>
      <c r="T425" s="43"/>
      <c r="U425" s="44"/>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4"/>
      <c r="AY425" s="43"/>
      <c r="AZ425" s="43"/>
      <c r="BA425" s="43"/>
      <c r="BB425" s="43"/>
      <c r="BC425" s="43"/>
      <c r="BD425" s="43"/>
      <c r="BE425" s="43"/>
      <c r="BF425" s="43"/>
      <c r="BG425" s="43"/>
      <c r="BH425" s="43"/>
      <c r="BI425" s="43"/>
      <c r="BJ425" s="43"/>
      <c r="BK425" s="43"/>
      <c r="BL425" s="43"/>
      <c r="BM425" s="43"/>
      <c r="BN425" s="43"/>
      <c r="BO425" s="11"/>
      <c r="BP425" s="11"/>
      <c r="BQ425" s="11"/>
      <c r="BR425" s="11"/>
      <c r="BS425" s="11"/>
    </row>
    <row r="426" ht="13.5" customHeight="1">
      <c r="A426" s="11"/>
      <c r="B426" s="11"/>
      <c r="C426" s="43"/>
      <c r="D426" s="43"/>
      <c r="E426" s="43"/>
      <c r="F426" s="43"/>
      <c r="G426" s="43"/>
      <c r="H426" s="43"/>
      <c r="I426" s="43"/>
      <c r="J426" s="43"/>
      <c r="K426" s="43"/>
      <c r="L426" s="43"/>
      <c r="M426" s="43"/>
      <c r="N426" s="43"/>
      <c r="O426" s="43"/>
      <c r="P426" s="43"/>
      <c r="Q426" s="44"/>
      <c r="R426" s="44"/>
      <c r="S426" s="43"/>
      <c r="T426" s="43"/>
      <c r="U426" s="44"/>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4"/>
      <c r="AY426" s="43"/>
      <c r="AZ426" s="43"/>
      <c r="BA426" s="43"/>
      <c r="BB426" s="43"/>
      <c r="BC426" s="43"/>
      <c r="BD426" s="43"/>
      <c r="BE426" s="43"/>
      <c r="BF426" s="43"/>
      <c r="BG426" s="43"/>
      <c r="BH426" s="43"/>
      <c r="BI426" s="43"/>
      <c r="BJ426" s="43"/>
      <c r="BK426" s="43"/>
      <c r="BL426" s="43"/>
      <c r="BM426" s="43"/>
      <c r="BN426" s="43"/>
      <c r="BO426" s="11"/>
      <c r="BP426" s="11"/>
      <c r="BQ426" s="11"/>
      <c r="BR426" s="11"/>
      <c r="BS426" s="11"/>
    </row>
    <row r="427" ht="13.5" customHeight="1">
      <c r="A427" s="11"/>
      <c r="B427" s="11"/>
      <c r="C427" s="43"/>
      <c r="D427" s="43"/>
      <c r="E427" s="43"/>
      <c r="F427" s="43"/>
      <c r="G427" s="43"/>
      <c r="H427" s="43"/>
      <c r="I427" s="43"/>
      <c r="J427" s="43"/>
      <c r="K427" s="43"/>
      <c r="L427" s="43"/>
      <c r="M427" s="43"/>
      <c r="N427" s="43"/>
      <c r="O427" s="43"/>
      <c r="P427" s="43"/>
      <c r="Q427" s="44"/>
      <c r="R427" s="44"/>
      <c r="S427" s="43"/>
      <c r="T427" s="43"/>
      <c r="U427" s="44"/>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4"/>
      <c r="AY427" s="43"/>
      <c r="AZ427" s="43"/>
      <c r="BA427" s="43"/>
      <c r="BB427" s="43"/>
      <c r="BC427" s="43"/>
      <c r="BD427" s="43"/>
      <c r="BE427" s="43"/>
      <c r="BF427" s="43"/>
      <c r="BG427" s="43"/>
      <c r="BH427" s="43"/>
      <c r="BI427" s="43"/>
      <c r="BJ427" s="43"/>
      <c r="BK427" s="43"/>
      <c r="BL427" s="43"/>
      <c r="BM427" s="43"/>
      <c r="BN427" s="43"/>
      <c r="BO427" s="11"/>
      <c r="BP427" s="11"/>
      <c r="BQ427" s="11"/>
      <c r="BR427" s="11"/>
      <c r="BS427" s="11"/>
    </row>
    <row r="428" ht="13.5" customHeight="1">
      <c r="A428" s="11"/>
      <c r="B428" s="11"/>
      <c r="C428" s="43"/>
      <c r="D428" s="43"/>
      <c r="E428" s="43"/>
      <c r="F428" s="43"/>
      <c r="G428" s="43"/>
      <c r="H428" s="43"/>
      <c r="I428" s="43"/>
      <c r="J428" s="43"/>
      <c r="K428" s="43"/>
      <c r="L428" s="43"/>
      <c r="M428" s="43"/>
      <c r="N428" s="43"/>
      <c r="O428" s="43"/>
      <c r="P428" s="43"/>
      <c r="Q428" s="44"/>
      <c r="R428" s="44"/>
      <c r="S428" s="43"/>
      <c r="T428" s="43"/>
      <c r="U428" s="44"/>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4"/>
      <c r="AY428" s="43"/>
      <c r="AZ428" s="43"/>
      <c r="BA428" s="43"/>
      <c r="BB428" s="43"/>
      <c r="BC428" s="43"/>
      <c r="BD428" s="43"/>
      <c r="BE428" s="43"/>
      <c r="BF428" s="43"/>
      <c r="BG428" s="43"/>
      <c r="BH428" s="43"/>
      <c r="BI428" s="43"/>
      <c r="BJ428" s="43"/>
      <c r="BK428" s="43"/>
      <c r="BL428" s="43"/>
      <c r="BM428" s="43"/>
      <c r="BN428" s="43"/>
      <c r="BO428" s="11"/>
      <c r="BP428" s="11"/>
      <c r="BQ428" s="11"/>
      <c r="BR428" s="11"/>
      <c r="BS428" s="11"/>
    </row>
    <row r="429" ht="13.5" customHeight="1">
      <c r="A429" s="11"/>
      <c r="B429" s="11"/>
      <c r="C429" s="43"/>
      <c r="D429" s="43"/>
      <c r="E429" s="43"/>
      <c r="F429" s="43"/>
      <c r="G429" s="43"/>
      <c r="H429" s="43"/>
      <c r="I429" s="43"/>
      <c r="J429" s="43"/>
      <c r="K429" s="43"/>
      <c r="L429" s="43"/>
      <c r="M429" s="43"/>
      <c r="N429" s="43"/>
      <c r="O429" s="43"/>
      <c r="P429" s="43"/>
      <c r="Q429" s="44"/>
      <c r="R429" s="44"/>
      <c r="S429" s="43"/>
      <c r="T429" s="43"/>
      <c r="U429" s="44"/>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4"/>
      <c r="AY429" s="43"/>
      <c r="AZ429" s="43"/>
      <c r="BA429" s="43"/>
      <c r="BB429" s="43"/>
      <c r="BC429" s="43"/>
      <c r="BD429" s="43"/>
      <c r="BE429" s="43"/>
      <c r="BF429" s="43"/>
      <c r="BG429" s="43"/>
      <c r="BH429" s="43"/>
      <c r="BI429" s="43"/>
      <c r="BJ429" s="43"/>
      <c r="BK429" s="43"/>
      <c r="BL429" s="43"/>
      <c r="BM429" s="43"/>
      <c r="BN429" s="43"/>
      <c r="BO429" s="11"/>
      <c r="BP429" s="11"/>
      <c r="BQ429" s="11"/>
      <c r="BR429" s="11"/>
      <c r="BS429" s="11"/>
    </row>
    <row r="430" ht="13.5" customHeight="1">
      <c r="A430" s="11"/>
      <c r="B430" s="11"/>
      <c r="C430" s="43"/>
      <c r="D430" s="43"/>
      <c r="E430" s="43"/>
      <c r="F430" s="43"/>
      <c r="G430" s="43"/>
      <c r="H430" s="43"/>
      <c r="I430" s="43"/>
      <c r="J430" s="43"/>
      <c r="K430" s="43"/>
      <c r="L430" s="43"/>
      <c r="M430" s="43"/>
      <c r="N430" s="43"/>
      <c r="O430" s="43"/>
      <c r="P430" s="43"/>
      <c r="Q430" s="44"/>
      <c r="R430" s="44"/>
      <c r="S430" s="43"/>
      <c r="T430" s="43"/>
      <c r="U430" s="44"/>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4"/>
      <c r="AY430" s="43"/>
      <c r="AZ430" s="43"/>
      <c r="BA430" s="43"/>
      <c r="BB430" s="43"/>
      <c r="BC430" s="43"/>
      <c r="BD430" s="43"/>
      <c r="BE430" s="43"/>
      <c r="BF430" s="43"/>
      <c r="BG430" s="43"/>
      <c r="BH430" s="43"/>
      <c r="BI430" s="43"/>
      <c r="BJ430" s="43"/>
      <c r="BK430" s="43"/>
      <c r="BL430" s="43"/>
      <c r="BM430" s="43"/>
      <c r="BN430" s="43"/>
      <c r="BO430" s="11"/>
      <c r="BP430" s="11"/>
      <c r="BQ430" s="11"/>
      <c r="BR430" s="11"/>
      <c r="BS430" s="11"/>
    </row>
    <row r="431" ht="13.5" customHeight="1">
      <c r="A431" s="11"/>
      <c r="B431" s="11"/>
      <c r="C431" s="43"/>
      <c r="D431" s="43"/>
      <c r="E431" s="43"/>
      <c r="F431" s="43"/>
      <c r="G431" s="43"/>
      <c r="H431" s="43"/>
      <c r="I431" s="43"/>
      <c r="J431" s="43"/>
      <c r="K431" s="43"/>
      <c r="L431" s="43"/>
      <c r="M431" s="43"/>
      <c r="N431" s="43"/>
      <c r="O431" s="43"/>
      <c r="P431" s="43"/>
      <c r="Q431" s="44"/>
      <c r="R431" s="44"/>
      <c r="S431" s="43"/>
      <c r="T431" s="43"/>
      <c r="U431" s="44"/>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4"/>
      <c r="AY431" s="43"/>
      <c r="AZ431" s="43"/>
      <c r="BA431" s="43"/>
      <c r="BB431" s="43"/>
      <c r="BC431" s="43"/>
      <c r="BD431" s="43"/>
      <c r="BE431" s="43"/>
      <c r="BF431" s="43"/>
      <c r="BG431" s="43"/>
      <c r="BH431" s="43"/>
      <c r="BI431" s="43"/>
      <c r="BJ431" s="43"/>
      <c r="BK431" s="43"/>
      <c r="BL431" s="43"/>
      <c r="BM431" s="43"/>
      <c r="BN431" s="43"/>
      <c r="BO431" s="11"/>
      <c r="BP431" s="11"/>
      <c r="BQ431" s="11"/>
      <c r="BR431" s="11"/>
      <c r="BS431" s="11"/>
    </row>
    <row r="432" ht="13.5" customHeight="1">
      <c r="A432" s="11"/>
      <c r="B432" s="11"/>
      <c r="C432" s="43"/>
      <c r="D432" s="43"/>
      <c r="E432" s="43"/>
      <c r="F432" s="43"/>
      <c r="G432" s="43"/>
      <c r="H432" s="43"/>
      <c r="I432" s="43"/>
      <c r="J432" s="43"/>
      <c r="K432" s="43"/>
      <c r="L432" s="43"/>
      <c r="M432" s="43"/>
      <c r="N432" s="43"/>
      <c r="O432" s="43"/>
      <c r="P432" s="43"/>
      <c r="Q432" s="44"/>
      <c r="R432" s="44"/>
      <c r="S432" s="43"/>
      <c r="T432" s="43"/>
      <c r="U432" s="44"/>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4"/>
      <c r="AY432" s="43"/>
      <c r="AZ432" s="43"/>
      <c r="BA432" s="43"/>
      <c r="BB432" s="43"/>
      <c r="BC432" s="43"/>
      <c r="BD432" s="43"/>
      <c r="BE432" s="43"/>
      <c r="BF432" s="43"/>
      <c r="BG432" s="43"/>
      <c r="BH432" s="43"/>
      <c r="BI432" s="43"/>
      <c r="BJ432" s="43"/>
      <c r="BK432" s="43"/>
      <c r="BL432" s="43"/>
      <c r="BM432" s="43"/>
      <c r="BN432" s="43"/>
      <c r="BO432" s="11"/>
      <c r="BP432" s="11"/>
      <c r="BQ432" s="11"/>
      <c r="BR432" s="11"/>
      <c r="BS432" s="11"/>
    </row>
    <row r="433" ht="13.5" customHeight="1">
      <c r="A433" s="11"/>
      <c r="B433" s="11"/>
      <c r="C433" s="43"/>
      <c r="D433" s="43"/>
      <c r="E433" s="43"/>
      <c r="F433" s="43"/>
      <c r="G433" s="43"/>
      <c r="H433" s="43"/>
      <c r="I433" s="43"/>
      <c r="J433" s="43"/>
      <c r="K433" s="43"/>
      <c r="L433" s="43"/>
      <c r="M433" s="43"/>
      <c r="N433" s="43"/>
      <c r="O433" s="43"/>
      <c r="P433" s="43"/>
      <c r="Q433" s="44"/>
      <c r="R433" s="44"/>
      <c r="S433" s="43"/>
      <c r="T433" s="43"/>
      <c r="U433" s="44"/>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4"/>
      <c r="AY433" s="43"/>
      <c r="AZ433" s="43"/>
      <c r="BA433" s="43"/>
      <c r="BB433" s="43"/>
      <c r="BC433" s="43"/>
      <c r="BD433" s="43"/>
      <c r="BE433" s="43"/>
      <c r="BF433" s="43"/>
      <c r="BG433" s="43"/>
      <c r="BH433" s="43"/>
      <c r="BI433" s="43"/>
      <c r="BJ433" s="43"/>
      <c r="BK433" s="43"/>
      <c r="BL433" s="43"/>
      <c r="BM433" s="43"/>
      <c r="BN433" s="43"/>
      <c r="BO433" s="11"/>
      <c r="BP433" s="11"/>
      <c r="BQ433" s="11"/>
      <c r="BR433" s="11"/>
      <c r="BS433" s="11"/>
    </row>
    <row r="434" ht="13.5" customHeight="1">
      <c r="A434" s="11"/>
      <c r="B434" s="11"/>
      <c r="C434" s="43"/>
      <c r="D434" s="43"/>
      <c r="E434" s="43"/>
      <c r="F434" s="43"/>
      <c r="G434" s="43"/>
      <c r="H434" s="43"/>
      <c r="I434" s="43"/>
      <c r="J434" s="43"/>
      <c r="K434" s="43"/>
      <c r="L434" s="43"/>
      <c r="M434" s="43"/>
      <c r="N434" s="43"/>
      <c r="O434" s="43"/>
      <c r="P434" s="43"/>
      <c r="Q434" s="44"/>
      <c r="R434" s="44"/>
      <c r="S434" s="43"/>
      <c r="T434" s="43"/>
      <c r="U434" s="44"/>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4"/>
      <c r="AY434" s="43"/>
      <c r="AZ434" s="43"/>
      <c r="BA434" s="43"/>
      <c r="BB434" s="43"/>
      <c r="BC434" s="43"/>
      <c r="BD434" s="43"/>
      <c r="BE434" s="43"/>
      <c r="BF434" s="43"/>
      <c r="BG434" s="43"/>
      <c r="BH434" s="43"/>
      <c r="BI434" s="43"/>
      <c r="BJ434" s="43"/>
      <c r="BK434" s="43"/>
      <c r="BL434" s="43"/>
      <c r="BM434" s="43"/>
      <c r="BN434" s="43"/>
      <c r="BO434" s="11"/>
      <c r="BP434" s="11"/>
      <c r="BQ434" s="11"/>
      <c r="BR434" s="11"/>
      <c r="BS434" s="11"/>
    </row>
    <row r="435" ht="13.5" customHeight="1">
      <c r="A435" s="11"/>
      <c r="B435" s="11"/>
      <c r="C435" s="43"/>
      <c r="D435" s="43"/>
      <c r="E435" s="43"/>
      <c r="F435" s="43"/>
      <c r="G435" s="43"/>
      <c r="H435" s="43"/>
      <c r="I435" s="43"/>
      <c r="J435" s="43"/>
      <c r="K435" s="43"/>
      <c r="L435" s="43"/>
      <c r="M435" s="43"/>
      <c r="N435" s="43"/>
      <c r="O435" s="43"/>
      <c r="P435" s="43"/>
      <c r="Q435" s="44"/>
      <c r="R435" s="44"/>
      <c r="S435" s="43"/>
      <c r="T435" s="43"/>
      <c r="U435" s="44"/>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4"/>
      <c r="AY435" s="43"/>
      <c r="AZ435" s="43"/>
      <c r="BA435" s="43"/>
      <c r="BB435" s="43"/>
      <c r="BC435" s="43"/>
      <c r="BD435" s="43"/>
      <c r="BE435" s="43"/>
      <c r="BF435" s="43"/>
      <c r="BG435" s="43"/>
      <c r="BH435" s="43"/>
      <c r="BI435" s="43"/>
      <c r="BJ435" s="43"/>
      <c r="BK435" s="43"/>
      <c r="BL435" s="43"/>
      <c r="BM435" s="43"/>
      <c r="BN435" s="43"/>
      <c r="BO435" s="11"/>
      <c r="BP435" s="11"/>
      <c r="BQ435" s="11"/>
      <c r="BR435" s="11"/>
      <c r="BS435" s="11"/>
    </row>
    <row r="436" ht="13.5" customHeight="1">
      <c r="A436" s="11"/>
      <c r="B436" s="11"/>
      <c r="C436" s="43"/>
      <c r="D436" s="43"/>
      <c r="E436" s="43"/>
      <c r="F436" s="43"/>
      <c r="G436" s="43"/>
      <c r="H436" s="43"/>
      <c r="I436" s="43"/>
      <c r="J436" s="43"/>
      <c r="K436" s="43"/>
      <c r="L436" s="43"/>
      <c r="M436" s="43"/>
      <c r="N436" s="43"/>
      <c r="O436" s="43"/>
      <c r="P436" s="43"/>
      <c r="Q436" s="44"/>
      <c r="R436" s="44"/>
      <c r="S436" s="43"/>
      <c r="T436" s="43"/>
      <c r="U436" s="44"/>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4"/>
      <c r="AY436" s="43"/>
      <c r="AZ436" s="43"/>
      <c r="BA436" s="43"/>
      <c r="BB436" s="43"/>
      <c r="BC436" s="43"/>
      <c r="BD436" s="43"/>
      <c r="BE436" s="43"/>
      <c r="BF436" s="43"/>
      <c r="BG436" s="43"/>
      <c r="BH436" s="43"/>
      <c r="BI436" s="43"/>
      <c r="BJ436" s="43"/>
      <c r="BK436" s="43"/>
      <c r="BL436" s="43"/>
      <c r="BM436" s="43"/>
      <c r="BN436" s="43"/>
      <c r="BO436" s="11"/>
      <c r="BP436" s="11"/>
      <c r="BQ436" s="11"/>
      <c r="BR436" s="11"/>
      <c r="BS436" s="11"/>
    </row>
    <row r="437" ht="13.5" customHeight="1">
      <c r="A437" s="11"/>
      <c r="B437" s="11"/>
      <c r="C437" s="43"/>
      <c r="D437" s="43"/>
      <c r="E437" s="43"/>
      <c r="F437" s="43"/>
      <c r="G437" s="43"/>
      <c r="H437" s="43"/>
      <c r="I437" s="43"/>
      <c r="J437" s="43"/>
      <c r="K437" s="43"/>
      <c r="L437" s="43"/>
      <c r="M437" s="43"/>
      <c r="N437" s="43"/>
      <c r="O437" s="43"/>
      <c r="P437" s="43"/>
      <c r="Q437" s="44"/>
      <c r="R437" s="44"/>
      <c r="S437" s="43"/>
      <c r="T437" s="43"/>
      <c r="U437" s="44"/>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4"/>
      <c r="AY437" s="43"/>
      <c r="AZ437" s="43"/>
      <c r="BA437" s="43"/>
      <c r="BB437" s="43"/>
      <c r="BC437" s="43"/>
      <c r="BD437" s="43"/>
      <c r="BE437" s="43"/>
      <c r="BF437" s="43"/>
      <c r="BG437" s="43"/>
      <c r="BH437" s="43"/>
      <c r="BI437" s="43"/>
      <c r="BJ437" s="43"/>
      <c r="BK437" s="43"/>
      <c r="BL437" s="43"/>
      <c r="BM437" s="43"/>
      <c r="BN437" s="43"/>
      <c r="BO437" s="11"/>
      <c r="BP437" s="11"/>
      <c r="BQ437" s="11"/>
      <c r="BR437" s="11"/>
      <c r="BS437" s="11"/>
    </row>
    <row r="438" ht="13.5" customHeight="1">
      <c r="A438" s="11"/>
      <c r="B438" s="11"/>
      <c r="C438" s="43"/>
      <c r="D438" s="43"/>
      <c r="E438" s="43"/>
      <c r="F438" s="43"/>
      <c r="G438" s="43"/>
      <c r="H438" s="43"/>
      <c r="I438" s="43"/>
      <c r="J438" s="43"/>
      <c r="K438" s="43"/>
      <c r="L438" s="43"/>
      <c r="M438" s="43"/>
      <c r="N438" s="43"/>
      <c r="O438" s="43"/>
      <c r="P438" s="43"/>
      <c r="Q438" s="44"/>
      <c r="R438" s="44"/>
      <c r="S438" s="43"/>
      <c r="T438" s="43"/>
      <c r="U438" s="44"/>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4"/>
      <c r="AY438" s="43"/>
      <c r="AZ438" s="43"/>
      <c r="BA438" s="43"/>
      <c r="BB438" s="43"/>
      <c r="BC438" s="43"/>
      <c r="BD438" s="43"/>
      <c r="BE438" s="43"/>
      <c r="BF438" s="43"/>
      <c r="BG438" s="43"/>
      <c r="BH438" s="43"/>
      <c r="BI438" s="43"/>
      <c r="BJ438" s="43"/>
      <c r="BK438" s="43"/>
      <c r="BL438" s="43"/>
      <c r="BM438" s="43"/>
      <c r="BN438" s="43"/>
      <c r="BO438" s="11"/>
      <c r="BP438" s="11"/>
      <c r="BQ438" s="11"/>
      <c r="BR438" s="11"/>
      <c r="BS438" s="11"/>
    </row>
    <row r="439" ht="13.5" customHeight="1">
      <c r="A439" s="11"/>
      <c r="B439" s="11"/>
      <c r="C439" s="43"/>
      <c r="D439" s="43"/>
      <c r="E439" s="43"/>
      <c r="F439" s="43"/>
      <c r="G439" s="43"/>
      <c r="H439" s="43"/>
      <c r="I439" s="43"/>
      <c r="J439" s="43"/>
      <c r="K439" s="43"/>
      <c r="L439" s="43"/>
      <c r="M439" s="43"/>
      <c r="N439" s="43"/>
      <c r="O439" s="43"/>
      <c r="P439" s="43"/>
      <c r="Q439" s="44"/>
      <c r="R439" s="44"/>
      <c r="S439" s="43"/>
      <c r="T439" s="43"/>
      <c r="U439" s="44"/>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4"/>
      <c r="AY439" s="43"/>
      <c r="AZ439" s="43"/>
      <c r="BA439" s="43"/>
      <c r="BB439" s="43"/>
      <c r="BC439" s="43"/>
      <c r="BD439" s="43"/>
      <c r="BE439" s="43"/>
      <c r="BF439" s="43"/>
      <c r="BG439" s="43"/>
      <c r="BH439" s="43"/>
      <c r="BI439" s="43"/>
      <c r="BJ439" s="43"/>
      <c r="BK439" s="43"/>
      <c r="BL439" s="43"/>
      <c r="BM439" s="43"/>
      <c r="BN439" s="43"/>
      <c r="BO439" s="11"/>
      <c r="BP439" s="11"/>
      <c r="BQ439" s="11"/>
      <c r="BR439" s="11"/>
      <c r="BS439" s="11"/>
    </row>
    <row r="440" ht="13.5" customHeight="1">
      <c r="A440" s="11"/>
      <c r="B440" s="11"/>
      <c r="C440" s="43"/>
      <c r="D440" s="43"/>
      <c r="E440" s="43"/>
      <c r="F440" s="43"/>
      <c r="G440" s="43"/>
      <c r="H440" s="43"/>
      <c r="I440" s="43"/>
      <c r="J440" s="43"/>
      <c r="K440" s="43"/>
      <c r="L440" s="43"/>
      <c r="M440" s="43"/>
      <c r="N440" s="43"/>
      <c r="O440" s="43"/>
      <c r="P440" s="43"/>
      <c r="Q440" s="44"/>
      <c r="R440" s="44"/>
      <c r="S440" s="43"/>
      <c r="T440" s="43"/>
      <c r="U440" s="44"/>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4"/>
      <c r="AY440" s="43"/>
      <c r="AZ440" s="43"/>
      <c r="BA440" s="43"/>
      <c r="BB440" s="43"/>
      <c r="BC440" s="43"/>
      <c r="BD440" s="43"/>
      <c r="BE440" s="43"/>
      <c r="BF440" s="43"/>
      <c r="BG440" s="43"/>
      <c r="BH440" s="43"/>
      <c r="BI440" s="43"/>
      <c r="BJ440" s="43"/>
      <c r="BK440" s="43"/>
      <c r="BL440" s="43"/>
      <c r="BM440" s="43"/>
      <c r="BN440" s="43"/>
      <c r="BO440" s="11"/>
      <c r="BP440" s="11"/>
      <c r="BQ440" s="11"/>
      <c r="BR440" s="11"/>
      <c r="BS440" s="11"/>
    </row>
    <row r="441" ht="13.5" customHeight="1">
      <c r="A441" s="11"/>
      <c r="B441" s="11"/>
      <c r="C441" s="43"/>
      <c r="D441" s="43"/>
      <c r="E441" s="43"/>
      <c r="F441" s="43"/>
      <c r="G441" s="43"/>
      <c r="H441" s="43"/>
      <c r="I441" s="43"/>
      <c r="J441" s="43"/>
      <c r="K441" s="43"/>
      <c r="L441" s="43"/>
      <c r="M441" s="43"/>
      <c r="N441" s="43"/>
      <c r="O441" s="43"/>
      <c r="P441" s="43"/>
      <c r="Q441" s="44"/>
      <c r="R441" s="44"/>
      <c r="S441" s="43"/>
      <c r="T441" s="43"/>
      <c r="U441" s="44"/>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4"/>
      <c r="AY441" s="43"/>
      <c r="AZ441" s="43"/>
      <c r="BA441" s="43"/>
      <c r="BB441" s="43"/>
      <c r="BC441" s="43"/>
      <c r="BD441" s="43"/>
      <c r="BE441" s="43"/>
      <c r="BF441" s="43"/>
      <c r="BG441" s="43"/>
      <c r="BH441" s="43"/>
      <c r="BI441" s="43"/>
      <c r="BJ441" s="43"/>
      <c r="BK441" s="43"/>
      <c r="BL441" s="43"/>
      <c r="BM441" s="43"/>
      <c r="BN441" s="43"/>
      <c r="BO441" s="11"/>
      <c r="BP441" s="11"/>
      <c r="BQ441" s="11"/>
      <c r="BR441" s="11"/>
      <c r="BS441" s="11"/>
    </row>
    <row r="442" ht="13.5" customHeight="1">
      <c r="A442" s="11"/>
      <c r="B442" s="11"/>
      <c r="C442" s="43"/>
      <c r="D442" s="43"/>
      <c r="E442" s="43"/>
      <c r="F442" s="43"/>
      <c r="G442" s="43"/>
      <c r="H442" s="43"/>
      <c r="I442" s="43"/>
      <c r="J442" s="43"/>
      <c r="K442" s="43"/>
      <c r="L442" s="43"/>
      <c r="M442" s="43"/>
      <c r="N442" s="43"/>
      <c r="O442" s="43"/>
      <c r="P442" s="43"/>
      <c r="Q442" s="44"/>
      <c r="R442" s="44"/>
      <c r="S442" s="43"/>
      <c r="T442" s="43"/>
      <c r="U442" s="44"/>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4"/>
      <c r="AY442" s="43"/>
      <c r="AZ442" s="43"/>
      <c r="BA442" s="43"/>
      <c r="BB442" s="43"/>
      <c r="BC442" s="43"/>
      <c r="BD442" s="43"/>
      <c r="BE442" s="43"/>
      <c r="BF442" s="43"/>
      <c r="BG442" s="43"/>
      <c r="BH442" s="43"/>
      <c r="BI442" s="43"/>
      <c r="BJ442" s="43"/>
      <c r="BK442" s="43"/>
      <c r="BL442" s="43"/>
      <c r="BM442" s="43"/>
      <c r="BN442" s="43"/>
      <c r="BO442" s="11"/>
      <c r="BP442" s="11"/>
      <c r="BQ442" s="11"/>
      <c r="BR442" s="11"/>
      <c r="BS442" s="11"/>
    </row>
    <row r="443" ht="13.5" customHeight="1">
      <c r="A443" s="11"/>
      <c r="B443" s="11"/>
      <c r="C443" s="43"/>
      <c r="D443" s="43"/>
      <c r="E443" s="43"/>
      <c r="F443" s="43"/>
      <c r="G443" s="43"/>
      <c r="H443" s="43"/>
      <c r="I443" s="43"/>
      <c r="J443" s="43"/>
      <c r="K443" s="43"/>
      <c r="L443" s="43"/>
      <c r="M443" s="43"/>
      <c r="N443" s="43"/>
      <c r="O443" s="43"/>
      <c r="P443" s="43"/>
      <c r="Q443" s="44"/>
      <c r="R443" s="44"/>
      <c r="S443" s="43"/>
      <c r="T443" s="43"/>
      <c r="U443" s="44"/>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4"/>
      <c r="AY443" s="43"/>
      <c r="AZ443" s="43"/>
      <c r="BA443" s="43"/>
      <c r="BB443" s="43"/>
      <c r="BC443" s="43"/>
      <c r="BD443" s="43"/>
      <c r="BE443" s="43"/>
      <c r="BF443" s="43"/>
      <c r="BG443" s="43"/>
      <c r="BH443" s="43"/>
      <c r="BI443" s="43"/>
      <c r="BJ443" s="43"/>
      <c r="BK443" s="43"/>
      <c r="BL443" s="43"/>
      <c r="BM443" s="43"/>
      <c r="BN443" s="43"/>
      <c r="BO443" s="11"/>
      <c r="BP443" s="11"/>
      <c r="BQ443" s="11"/>
      <c r="BR443" s="11"/>
      <c r="BS443" s="11"/>
    </row>
    <row r="444" ht="13.5" customHeight="1">
      <c r="A444" s="11"/>
      <c r="B444" s="11"/>
      <c r="C444" s="43"/>
      <c r="D444" s="43"/>
      <c r="E444" s="43"/>
      <c r="F444" s="43"/>
      <c r="G444" s="43"/>
      <c r="H444" s="43"/>
      <c r="I444" s="43"/>
      <c r="J444" s="43"/>
      <c r="K444" s="43"/>
      <c r="L444" s="43"/>
      <c r="M444" s="43"/>
      <c r="N444" s="43"/>
      <c r="O444" s="43"/>
      <c r="P444" s="43"/>
      <c r="Q444" s="44"/>
      <c r="R444" s="44"/>
      <c r="S444" s="43"/>
      <c r="T444" s="43"/>
      <c r="U444" s="44"/>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4"/>
      <c r="AY444" s="43"/>
      <c r="AZ444" s="43"/>
      <c r="BA444" s="43"/>
      <c r="BB444" s="43"/>
      <c r="BC444" s="43"/>
      <c r="BD444" s="43"/>
      <c r="BE444" s="43"/>
      <c r="BF444" s="43"/>
      <c r="BG444" s="43"/>
      <c r="BH444" s="43"/>
      <c r="BI444" s="43"/>
      <c r="BJ444" s="43"/>
      <c r="BK444" s="43"/>
      <c r="BL444" s="43"/>
      <c r="BM444" s="43"/>
      <c r="BN444" s="43"/>
      <c r="BO444" s="11"/>
      <c r="BP444" s="11"/>
      <c r="BQ444" s="11"/>
      <c r="BR444" s="11"/>
      <c r="BS444" s="11"/>
    </row>
    <row r="445" ht="13.5" customHeight="1">
      <c r="A445" s="11"/>
      <c r="B445" s="11"/>
      <c r="C445" s="43"/>
      <c r="D445" s="43"/>
      <c r="E445" s="43"/>
      <c r="F445" s="43"/>
      <c r="G445" s="43"/>
      <c r="H445" s="43"/>
      <c r="I445" s="43"/>
      <c r="J445" s="43"/>
      <c r="K445" s="43"/>
      <c r="L445" s="43"/>
      <c r="M445" s="43"/>
      <c r="N445" s="43"/>
      <c r="O445" s="43"/>
      <c r="P445" s="43"/>
      <c r="Q445" s="44"/>
      <c r="R445" s="44"/>
      <c r="S445" s="43"/>
      <c r="T445" s="43"/>
      <c r="U445" s="44"/>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4"/>
      <c r="AY445" s="43"/>
      <c r="AZ445" s="43"/>
      <c r="BA445" s="43"/>
      <c r="BB445" s="43"/>
      <c r="BC445" s="43"/>
      <c r="BD445" s="43"/>
      <c r="BE445" s="43"/>
      <c r="BF445" s="43"/>
      <c r="BG445" s="43"/>
      <c r="BH445" s="43"/>
      <c r="BI445" s="43"/>
      <c r="BJ445" s="43"/>
      <c r="BK445" s="43"/>
      <c r="BL445" s="43"/>
      <c r="BM445" s="43"/>
      <c r="BN445" s="43"/>
      <c r="BO445" s="11"/>
      <c r="BP445" s="11"/>
      <c r="BQ445" s="11"/>
      <c r="BR445" s="11"/>
      <c r="BS445" s="11"/>
    </row>
    <row r="446" ht="13.5" customHeight="1">
      <c r="A446" s="11"/>
      <c r="B446" s="11"/>
      <c r="C446" s="43"/>
      <c r="D446" s="43"/>
      <c r="E446" s="43"/>
      <c r="F446" s="43"/>
      <c r="G446" s="43"/>
      <c r="H446" s="43"/>
      <c r="I446" s="43"/>
      <c r="J446" s="43"/>
      <c r="K446" s="43"/>
      <c r="L446" s="43"/>
      <c r="M446" s="43"/>
      <c r="N446" s="43"/>
      <c r="O446" s="43"/>
      <c r="P446" s="43"/>
      <c r="Q446" s="44"/>
      <c r="R446" s="44"/>
      <c r="S446" s="43"/>
      <c r="T446" s="43"/>
      <c r="U446" s="44"/>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4"/>
      <c r="AY446" s="43"/>
      <c r="AZ446" s="43"/>
      <c r="BA446" s="43"/>
      <c r="BB446" s="43"/>
      <c r="BC446" s="43"/>
      <c r="BD446" s="43"/>
      <c r="BE446" s="43"/>
      <c r="BF446" s="43"/>
      <c r="BG446" s="43"/>
      <c r="BH446" s="43"/>
      <c r="BI446" s="43"/>
      <c r="BJ446" s="43"/>
      <c r="BK446" s="43"/>
      <c r="BL446" s="43"/>
      <c r="BM446" s="43"/>
      <c r="BN446" s="43"/>
      <c r="BO446" s="11"/>
      <c r="BP446" s="11"/>
      <c r="BQ446" s="11"/>
      <c r="BR446" s="11"/>
      <c r="BS446" s="11"/>
    </row>
    <row r="447" ht="13.5" customHeight="1">
      <c r="A447" s="11"/>
      <c r="B447" s="11"/>
      <c r="C447" s="43"/>
      <c r="D447" s="43"/>
      <c r="E447" s="43"/>
      <c r="F447" s="43"/>
      <c r="G447" s="43"/>
      <c r="H447" s="43"/>
      <c r="I447" s="43"/>
      <c r="J447" s="43"/>
      <c r="K447" s="43"/>
      <c r="L447" s="43"/>
      <c r="M447" s="43"/>
      <c r="N447" s="43"/>
      <c r="O447" s="43"/>
      <c r="P447" s="43"/>
      <c r="Q447" s="44"/>
      <c r="R447" s="44"/>
      <c r="S447" s="43"/>
      <c r="T447" s="43"/>
      <c r="U447" s="44"/>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4"/>
      <c r="AY447" s="43"/>
      <c r="AZ447" s="43"/>
      <c r="BA447" s="43"/>
      <c r="BB447" s="43"/>
      <c r="BC447" s="43"/>
      <c r="BD447" s="43"/>
      <c r="BE447" s="43"/>
      <c r="BF447" s="43"/>
      <c r="BG447" s="43"/>
      <c r="BH447" s="43"/>
      <c r="BI447" s="43"/>
      <c r="BJ447" s="43"/>
      <c r="BK447" s="43"/>
      <c r="BL447" s="43"/>
      <c r="BM447" s="43"/>
      <c r="BN447" s="43"/>
      <c r="BO447" s="11"/>
      <c r="BP447" s="11"/>
      <c r="BQ447" s="11"/>
      <c r="BR447" s="11"/>
      <c r="BS447" s="11"/>
    </row>
    <row r="448" ht="13.5" customHeight="1">
      <c r="A448" s="11"/>
      <c r="B448" s="11"/>
      <c r="C448" s="43"/>
      <c r="D448" s="43"/>
      <c r="E448" s="43"/>
      <c r="F448" s="43"/>
      <c r="G448" s="43"/>
      <c r="H448" s="43"/>
      <c r="I448" s="43"/>
      <c r="J448" s="43"/>
      <c r="K448" s="43"/>
      <c r="L448" s="43"/>
      <c r="M448" s="43"/>
      <c r="N448" s="43"/>
      <c r="O448" s="43"/>
      <c r="P448" s="43"/>
      <c r="Q448" s="44"/>
      <c r="R448" s="44"/>
      <c r="S448" s="43"/>
      <c r="T448" s="43"/>
      <c r="U448" s="44"/>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4"/>
      <c r="AY448" s="43"/>
      <c r="AZ448" s="43"/>
      <c r="BA448" s="43"/>
      <c r="BB448" s="43"/>
      <c r="BC448" s="43"/>
      <c r="BD448" s="43"/>
      <c r="BE448" s="43"/>
      <c r="BF448" s="43"/>
      <c r="BG448" s="43"/>
      <c r="BH448" s="43"/>
      <c r="BI448" s="43"/>
      <c r="BJ448" s="43"/>
      <c r="BK448" s="43"/>
      <c r="BL448" s="43"/>
      <c r="BM448" s="43"/>
      <c r="BN448" s="43"/>
      <c r="BO448" s="11"/>
      <c r="BP448" s="11"/>
      <c r="BQ448" s="11"/>
      <c r="BR448" s="11"/>
      <c r="BS448" s="11"/>
    </row>
    <row r="449" ht="13.5" customHeight="1">
      <c r="A449" s="11"/>
      <c r="B449" s="11"/>
      <c r="C449" s="43"/>
      <c r="D449" s="43"/>
      <c r="E449" s="43"/>
      <c r="F449" s="43"/>
      <c r="G449" s="43"/>
      <c r="H449" s="43"/>
      <c r="I449" s="43"/>
      <c r="J449" s="43"/>
      <c r="K449" s="43"/>
      <c r="L449" s="43"/>
      <c r="M449" s="43"/>
      <c r="N449" s="43"/>
      <c r="O449" s="43"/>
      <c r="P449" s="43"/>
      <c r="Q449" s="44"/>
      <c r="R449" s="44"/>
      <c r="S449" s="43"/>
      <c r="T449" s="43"/>
      <c r="U449" s="44"/>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4"/>
      <c r="AY449" s="43"/>
      <c r="AZ449" s="43"/>
      <c r="BA449" s="43"/>
      <c r="BB449" s="43"/>
      <c r="BC449" s="43"/>
      <c r="BD449" s="43"/>
      <c r="BE449" s="43"/>
      <c r="BF449" s="43"/>
      <c r="BG449" s="43"/>
      <c r="BH449" s="43"/>
      <c r="BI449" s="43"/>
      <c r="BJ449" s="43"/>
      <c r="BK449" s="43"/>
      <c r="BL449" s="43"/>
      <c r="BM449" s="43"/>
      <c r="BN449" s="43"/>
      <c r="BO449" s="11"/>
      <c r="BP449" s="11"/>
      <c r="BQ449" s="11"/>
      <c r="BR449" s="11"/>
      <c r="BS449" s="11"/>
    </row>
    <row r="450" ht="13.5" customHeight="1">
      <c r="A450" s="11"/>
      <c r="B450" s="11"/>
      <c r="C450" s="43"/>
      <c r="D450" s="43"/>
      <c r="E450" s="43"/>
      <c r="F450" s="43"/>
      <c r="G450" s="43"/>
      <c r="H450" s="43"/>
      <c r="I450" s="43"/>
      <c r="J450" s="43"/>
      <c r="K450" s="43"/>
      <c r="L450" s="43"/>
      <c r="M450" s="43"/>
      <c r="N450" s="43"/>
      <c r="O450" s="43"/>
      <c r="P450" s="43"/>
      <c r="Q450" s="44"/>
      <c r="R450" s="44"/>
      <c r="S450" s="43"/>
      <c r="T450" s="43"/>
      <c r="U450" s="44"/>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4"/>
      <c r="AY450" s="43"/>
      <c r="AZ450" s="43"/>
      <c r="BA450" s="43"/>
      <c r="BB450" s="43"/>
      <c r="BC450" s="43"/>
      <c r="BD450" s="43"/>
      <c r="BE450" s="43"/>
      <c r="BF450" s="43"/>
      <c r="BG450" s="43"/>
      <c r="BH450" s="43"/>
      <c r="BI450" s="43"/>
      <c r="BJ450" s="43"/>
      <c r="BK450" s="43"/>
      <c r="BL450" s="43"/>
      <c r="BM450" s="43"/>
      <c r="BN450" s="43"/>
      <c r="BO450" s="11"/>
      <c r="BP450" s="11"/>
      <c r="BQ450" s="11"/>
      <c r="BR450" s="11"/>
      <c r="BS450" s="11"/>
    </row>
    <row r="451" ht="13.5" customHeight="1">
      <c r="A451" s="11"/>
      <c r="B451" s="11"/>
      <c r="C451" s="43"/>
      <c r="D451" s="43"/>
      <c r="E451" s="43"/>
      <c r="F451" s="43"/>
      <c r="G451" s="43"/>
      <c r="H451" s="43"/>
      <c r="I451" s="43"/>
      <c r="J451" s="43"/>
      <c r="K451" s="43"/>
      <c r="L451" s="43"/>
      <c r="M451" s="43"/>
      <c r="N451" s="43"/>
      <c r="O451" s="43"/>
      <c r="P451" s="43"/>
      <c r="Q451" s="44"/>
      <c r="R451" s="44"/>
      <c r="S451" s="43"/>
      <c r="T451" s="43"/>
      <c r="U451" s="44"/>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4"/>
      <c r="AY451" s="43"/>
      <c r="AZ451" s="43"/>
      <c r="BA451" s="43"/>
      <c r="BB451" s="43"/>
      <c r="BC451" s="43"/>
      <c r="BD451" s="43"/>
      <c r="BE451" s="43"/>
      <c r="BF451" s="43"/>
      <c r="BG451" s="43"/>
      <c r="BH451" s="43"/>
      <c r="BI451" s="43"/>
      <c r="BJ451" s="43"/>
      <c r="BK451" s="43"/>
      <c r="BL451" s="43"/>
      <c r="BM451" s="43"/>
      <c r="BN451" s="43"/>
      <c r="BO451" s="11"/>
      <c r="BP451" s="11"/>
      <c r="BQ451" s="11"/>
      <c r="BR451" s="11"/>
      <c r="BS451" s="11"/>
    </row>
    <row r="452" ht="13.5" customHeight="1">
      <c r="A452" s="11"/>
      <c r="B452" s="11"/>
      <c r="C452" s="43"/>
      <c r="D452" s="43"/>
      <c r="E452" s="43"/>
      <c r="F452" s="43"/>
      <c r="G452" s="43"/>
      <c r="H452" s="43"/>
      <c r="I452" s="43"/>
      <c r="J452" s="43"/>
      <c r="K452" s="43"/>
      <c r="L452" s="43"/>
      <c r="M452" s="43"/>
      <c r="N452" s="43"/>
      <c r="O452" s="43"/>
      <c r="P452" s="43"/>
      <c r="Q452" s="44"/>
      <c r="R452" s="44"/>
      <c r="S452" s="43"/>
      <c r="T452" s="43"/>
      <c r="U452" s="44"/>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4"/>
      <c r="AY452" s="43"/>
      <c r="AZ452" s="43"/>
      <c r="BA452" s="43"/>
      <c r="BB452" s="43"/>
      <c r="BC452" s="43"/>
      <c r="BD452" s="43"/>
      <c r="BE452" s="43"/>
      <c r="BF452" s="43"/>
      <c r="BG452" s="43"/>
      <c r="BH452" s="43"/>
      <c r="BI452" s="43"/>
      <c r="BJ452" s="43"/>
      <c r="BK452" s="43"/>
      <c r="BL452" s="43"/>
      <c r="BM452" s="43"/>
      <c r="BN452" s="43"/>
      <c r="BO452" s="11"/>
      <c r="BP452" s="11"/>
      <c r="BQ452" s="11"/>
      <c r="BR452" s="11"/>
      <c r="BS452" s="11"/>
    </row>
    <row r="453" ht="13.5" customHeight="1">
      <c r="A453" s="11"/>
      <c r="B453" s="11"/>
      <c r="C453" s="43"/>
      <c r="D453" s="43"/>
      <c r="E453" s="43"/>
      <c r="F453" s="43"/>
      <c r="G453" s="43"/>
      <c r="H453" s="43"/>
      <c r="I453" s="43"/>
      <c r="J453" s="43"/>
      <c r="K453" s="43"/>
      <c r="L453" s="43"/>
      <c r="M453" s="43"/>
      <c r="N453" s="43"/>
      <c r="O453" s="43"/>
      <c r="P453" s="43"/>
      <c r="Q453" s="44"/>
      <c r="R453" s="44"/>
      <c r="S453" s="43"/>
      <c r="T453" s="43"/>
      <c r="U453" s="44"/>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4"/>
      <c r="AY453" s="43"/>
      <c r="AZ453" s="43"/>
      <c r="BA453" s="43"/>
      <c r="BB453" s="43"/>
      <c r="BC453" s="43"/>
      <c r="BD453" s="43"/>
      <c r="BE453" s="43"/>
      <c r="BF453" s="43"/>
      <c r="BG453" s="43"/>
      <c r="BH453" s="43"/>
      <c r="BI453" s="43"/>
      <c r="BJ453" s="43"/>
      <c r="BK453" s="43"/>
      <c r="BL453" s="43"/>
      <c r="BM453" s="43"/>
      <c r="BN453" s="43"/>
      <c r="BO453" s="11"/>
      <c r="BP453" s="11"/>
      <c r="BQ453" s="11"/>
      <c r="BR453" s="11"/>
      <c r="BS453" s="11"/>
    </row>
    <row r="454" ht="13.5" customHeight="1">
      <c r="A454" s="11"/>
      <c r="B454" s="11"/>
      <c r="C454" s="43"/>
      <c r="D454" s="43"/>
      <c r="E454" s="43"/>
      <c r="F454" s="43"/>
      <c r="G454" s="43"/>
      <c r="H454" s="43"/>
      <c r="I454" s="43"/>
      <c r="J454" s="43"/>
      <c r="K454" s="43"/>
      <c r="L454" s="43"/>
      <c r="M454" s="43"/>
      <c r="N454" s="43"/>
      <c r="O454" s="43"/>
      <c r="P454" s="43"/>
      <c r="Q454" s="44"/>
      <c r="R454" s="44"/>
      <c r="S454" s="43"/>
      <c r="T454" s="43"/>
      <c r="U454" s="44"/>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4"/>
      <c r="AY454" s="43"/>
      <c r="AZ454" s="43"/>
      <c r="BA454" s="43"/>
      <c r="BB454" s="43"/>
      <c r="BC454" s="43"/>
      <c r="BD454" s="43"/>
      <c r="BE454" s="43"/>
      <c r="BF454" s="43"/>
      <c r="BG454" s="43"/>
      <c r="BH454" s="43"/>
      <c r="BI454" s="43"/>
      <c r="BJ454" s="43"/>
      <c r="BK454" s="43"/>
      <c r="BL454" s="43"/>
      <c r="BM454" s="43"/>
      <c r="BN454" s="43"/>
      <c r="BO454" s="11"/>
      <c r="BP454" s="11"/>
      <c r="BQ454" s="11"/>
      <c r="BR454" s="11"/>
      <c r="BS454" s="11"/>
    </row>
    <row r="455" ht="13.5" customHeight="1">
      <c r="A455" s="11"/>
      <c r="B455" s="11"/>
      <c r="C455" s="43"/>
      <c r="D455" s="43"/>
      <c r="E455" s="43"/>
      <c r="F455" s="43"/>
      <c r="G455" s="43"/>
      <c r="H455" s="43"/>
      <c r="I455" s="43"/>
      <c r="J455" s="43"/>
      <c r="K455" s="43"/>
      <c r="L455" s="43"/>
      <c r="M455" s="43"/>
      <c r="N455" s="43"/>
      <c r="O455" s="43"/>
      <c r="P455" s="43"/>
      <c r="Q455" s="44"/>
      <c r="R455" s="44"/>
      <c r="S455" s="43"/>
      <c r="T455" s="43"/>
      <c r="U455" s="44"/>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4"/>
      <c r="AY455" s="43"/>
      <c r="AZ455" s="43"/>
      <c r="BA455" s="43"/>
      <c r="BB455" s="43"/>
      <c r="BC455" s="43"/>
      <c r="BD455" s="43"/>
      <c r="BE455" s="43"/>
      <c r="BF455" s="43"/>
      <c r="BG455" s="43"/>
      <c r="BH455" s="43"/>
      <c r="BI455" s="43"/>
      <c r="BJ455" s="43"/>
      <c r="BK455" s="43"/>
      <c r="BL455" s="43"/>
      <c r="BM455" s="43"/>
      <c r="BN455" s="43"/>
      <c r="BO455" s="11"/>
      <c r="BP455" s="11"/>
      <c r="BQ455" s="11"/>
      <c r="BR455" s="11"/>
      <c r="BS455" s="11"/>
    </row>
    <row r="456" ht="13.5" customHeight="1">
      <c r="A456" s="11"/>
      <c r="B456" s="11"/>
      <c r="C456" s="43"/>
      <c r="D456" s="43"/>
      <c r="E456" s="43"/>
      <c r="F456" s="43"/>
      <c r="G456" s="43"/>
      <c r="H456" s="43"/>
      <c r="I456" s="43"/>
      <c r="J456" s="43"/>
      <c r="K456" s="43"/>
      <c r="L456" s="43"/>
      <c r="M456" s="43"/>
      <c r="N456" s="43"/>
      <c r="O456" s="43"/>
      <c r="P456" s="43"/>
      <c r="Q456" s="44"/>
      <c r="R456" s="44"/>
      <c r="S456" s="43"/>
      <c r="T456" s="43"/>
      <c r="U456" s="44"/>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4"/>
      <c r="AY456" s="43"/>
      <c r="AZ456" s="43"/>
      <c r="BA456" s="43"/>
      <c r="BB456" s="43"/>
      <c r="BC456" s="43"/>
      <c r="BD456" s="43"/>
      <c r="BE456" s="43"/>
      <c r="BF456" s="43"/>
      <c r="BG456" s="43"/>
      <c r="BH456" s="43"/>
      <c r="BI456" s="43"/>
      <c r="BJ456" s="43"/>
      <c r="BK456" s="43"/>
      <c r="BL456" s="43"/>
      <c r="BM456" s="43"/>
      <c r="BN456" s="43"/>
      <c r="BO456" s="11"/>
      <c r="BP456" s="11"/>
      <c r="BQ456" s="11"/>
      <c r="BR456" s="11"/>
      <c r="BS456" s="11"/>
    </row>
    <row r="457" ht="13.5" customHeight="1">
      <c r="A457" s="11"/>
      <c r="B457" s="11"/>
      <c r="C457" s="43"/>
      <c r="D457" s="43"/>
      <c r="E457" s="43"/>
      <c r="F457" s="43"/>
      <c r="G457" s="43"/>
      <c r="H457" s="43"/>
      <c r="I457" s="43"/>
      <c r="J457" s="43"/>
      <c r="K457" s="43"/>
      <c r="L457" s="43"/>
      <c r="M457" s="43"/>
      <c r="N457" s="43"/>
      <c r="O457" s="43"/>
      <c r="P457" s="43"/>
      <c r="Q457" s="44"/>
      <c r="R457" s="44"/>
      <c r="S457" s="43"/>
      <c r="T457" s="43"/>
      <c r="U457" s="44"/>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4"/>
      <c r="AY457" s="43"/>
      <c r="AZ457" s="43"/>
      <c r="BA457" s="43"/>
      <c r="BB457" s="43"/>
      <c r="BC457" s="43"/>
      <c r="BD457" s="43"/>
      <c r="BE457" s="43"/>
      <c r="BF457" s="43"/>
      <c r="BG457" s="43"/>
      <c r="BH457" s="43"/>
      <c r="BI457" s="43"/>
      <c r="BJ457" s="43"/>
      <c r="BK457" s="43"/>
      <c r="BL457" s="43"/>
      <c r="BM457" s="43"/>
      <c r="BN457" s="43"/>
      <c r="BO457" s="11"/>
      <c r="BP457" s="11"/>
      <c r="BQ457" s="11"/>
      <c r="BR457" s="11"/>
      <c r="BS457" s="11"/>
    </row>
    <row r="458" ht="13.5" customHeight="1">
      <c r="A458" s="11"/>
      <c r="B458" s="11"/>
      <c r="C458" s="43"/>
      <c r="D458" s="43"/>
      <c r="E458" s="43"/>
      <c r="F458" s="43"/>
      <c r="G458" s="43"/>
      <c r="H458" s="43"/>
      <c r="I458" s="43"/>
      <c r="J458" s="43"/>
      <c r="K458" s="43"/>
      <c r="L458" s="43"/>
      <c r="M458" s="43"/>
      <c r="N458" s="43"/>
      <c r="O458" s="43"/>
      <c r="P458" s="43"/>
      <c r="Q458" s="44"/>
      <c r="R458" s="44"/>
      <c r="S458" s="43"/>
      <c r="T458" s="43"/>
      <c r="U458" s="44"/>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4"/>
      <c r="AY458" s="43"/>
      <c r="AZ458" s="43"/>
      <c r="BA458" s="43"/>
      <c r="BB458" s="43"/>
      <c r="BC458" s="43"/>
      <c r="BD458" s="43"/>
      <c r="BE458" s="43"/>
      <c r="BF458" s="43"/>
      <c r="BG458" s="43"/>
      <c r="BH458" s="43"/>
      <c r="BI458" s="43"/>
      <c r="BJ458" s="43"/>
      <c r="BK458" s="43"/>
      <c r="BL458" s="43"/>
      <c r="BM458" s="43"/>
      <c r="BN458" s="43"/>
      <c r="BO458" s="11"/>
      <c r="BP458" s="11"/>
      <c r="BQ458" s="11"/>
      <c r="BR458" s="11"/>
      <c r="BS458" s="11"/>
    </row>
    <row r="459" ht="13.5" customHeight="1">
      <c r="A459" s="11"/>
      <c r="B459" s="11"/>
      <c r="C459" s="43"/>
      <c r="D459" s="43"/>
      <c r="E459" s="43"/>
      <c r="F459" s="43"/>
      <c r="G459" s="43"/>
      <c r="H459" s="43"/>
      <c r="I459" s="43"/>
      <c r="J459" s="43"/>
      <c r="K459" s="43"/>
      <c r="L459" s="43"/>
      <c r="M459" s="43"/>
      <c r="N459" s="43"/>
      <c r="O459" s="43"/>
      <c r="P459" s="43"/>
      <c r="Q459" s="44"/>
      <c r="R459" s="44"/>
      <c r="S459" s="43"/>
      <c r="T459" s="43"/>
      <c r="U459" s="44"/>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4"/>
      <c r="AY459" s="43"/>
      <c r="AZ459" s="43"/>
      <c r="BA459" s="43"/>
      <c r="BB459" s="43"/>
      <c r="BC459" s="43"/>
      <c r="BD459" s="43"/>
      <c r="BE459" s="43"/>
      <c r="BF459" s="43"/>
      <c r="BG459" s="43"/>
      <c r="BH459" s="43"/>
      <c r="BI459" s="43"/>
      <c r="BJ459" s="43"/>
      <c r="BK459" s="43"/>
      <c r="BL459" s="43"/>
      <c r="BM459" s="43"/>
      <c r="BN459" s="43"/>
      <c r="BO459" s="11"/>
      <c r="BP459" s="11"/>
      <c r="BQ459" s="11"/>
      <c r="BR459" s="11"/>
      <c r="BS459" s="11"/>
    </row>
    <row r="460" ht="13.5" customHeight="1">
      <c r="A460" s="11"/>
      <c r="B460" s="11"/>
      <c r="C460" s="43"/>
      <c r="D460" s="43"/>
      <c r="E460" s="43"/>
      <c r="F460" s="43"/>
      <c r="G460" s="43"/>
      <c r="H460" s="43"/>
      <c r="I460" s="43"/>
      <c r="J460" s="43"/>
      <c r="K460" s="43"/>
      <c r="L460" s="43"/>
      <c r="M460" s="43"/>
      <c r="N460" s="43"/>
      <c r="O460" s="43"/>
      <c r="P460" s="43"/>
      <c r="Q460" s="44"/>
      <c r="R460" s="44"/>
      <c r="S460" s="43"/>
      <c r="T460" s="43"/>
      <c r="U460" s="44"/>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4"/>
      <c r="AY460" s="43"/>
      <c r="AZ460" s="43"/>
      <c r="BA460" s="43"/>
      <c r="BB460" s="43"/>
      <c r="BC460" s="43"/>
      <c r="BD460" s="43"/>
      <c r="BE460" s="43"/>
      <c r="BF460" s="43"/>
      <c r="BG460" s="43"/>
      <c r="BH460" s="43"/>
      <c r="BI460" s="43"/>
      <c r="BJ460" s="43"/>
      <c r="BK460" s="43"/>
      <c r="BL460" s="43"/>
      <c r="BM460" s="43"/>
      <c r="BN460" s="43"/>
      <c r="BO460" s="11"/>
      <c r="BP460" s="11"/>
      <c r="BQ460" s="11"/>
      <c r="BR460" s="11"/>
      <c r="BS460" s="11"/>
    </row>
    <row r="461" ht="13.5" customHeight="1">
      <c r="A461" s="11"/>
      <c r="B461" s="11"/>
      <c r="C461" s="43"/>
      <c r="D461" s="43"/>
      <c r="E461" s="43"/>
      <c r="F461" s="43"/>
      <c r="G461" s="43"/>
      <c r="H461" s="43"/>
      <c r="I461" s="43"/>
      <c r="J461" s="43"/>
      <c r="K461" s="43"/>
      <c r="L461" s="43"/>
      <c r="M461" s="43"/>
      <c r="N461" s="43"/>
      <c r="O461" s="43"/>
      <c r="P461" s="43"/>
      <c r="Q461" s="44"/>
      <c r="R461" s="44"/>
      <c r="S461" s="43"/>
      <c r="T461" s="43"/>
      <c r="U461" s="44"/>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4"/>
      <c r="AY461" s="43"/>
      <c r="AZ461" s="43"/>
      <c r="BA461" s="43"/>
      <c r="BB461" s="43"/>
      <c r="BC461" s="43"/>
      <c r="BD461" s="43"/>
      <c r="BE461" s="43"/>
      <c r="BF461" s="43"/>
      <c r="BG461" s="43"/>
      <c r="BH461" s="43"/>
      <c r="BI461" s="43"/>
      <c r="BJ461" s="43"/>
      <c r="BK461" s="43"/>
      <c r="BL461" s="43"/>
      <c r="BM461" s="43"/>
      <c r="BN461" s="43"/>
      <c r="BO461" s="11"/>
      <c r="BP461" s="11"/>
      <c r="BQ461" s="11"/>
      <c r="BR461" s="11"/>
      <c r="BS461" s="11"/>
    </row>
    <row r="462" ht="13.5" customHeight="1">
      <c r="A462" s="11"/>
      <c r="B462" s="11"/>
      <c r="C462" s="43"/>
      <c r="D462" s="43"/>
      <c r="E462" s="43"/>
      <c r="F462" s="43"/>
      <c r="G462" s="43"/>
      <c r="H462" s="43"/>
      <c r="I462" s="43"/>
      <c r="J462" s="43"/>
      <c r="K462" s="43"/>
      <c r="L462" s="43"/>
      <c r="M462" s="43"/>
      <c r="N462" s="43"/>
      <c r="O462" s="43"/>
      <c r="P462" s="43"/>
      <c r="Q462" s="44"/>
      <c r="R462" s="44"/>
      <c r="S462" s="43"/>
      <c r="T462" s="43"/>
      <c r="U462" s="44"/>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4"/>
      <c r="AY462" s="43"/>
      <c r="AZ462" s="43"/>
      <c r="BA462" s="43"/>
      <c r="BB462" s="43"/>
      <c r="BC462" s="43"/>
      <c r="BD462" s="43"/>
      <c r="BE462" s="43"/>
      <c r="BF462" s="43"/>
      <c r="BG462" s="43"/>
      <c r="BH462" s="43"/>
      <c r="BI462" s="43"/>
      <c r="BJ462" s="43"/>
      <c r="BK462" s="43"/>
      <c r="BL462" s="43"/>
      <c r="BM462" s="43"/>
      <c r="BN462" s="43"/>
      <c r="BO462" s="11"/>
      <c r="BP462" s="11"/>
      <c r="BQ462" s="11"/>
      <c r="BR462" s="11"/>
      <c r="BS462" s="11"/>
    </row>
    <row r="463" ht="13.5" customHeight="1">
      <c r="A463" s="11"/>
      <c r="B463" s="11"/>
      <c r="C463" s="43"/>
      <c r="D463" s="43"/>
      <c r="E463" s="43"/>
      <c r="F463" s="43"/>
      <c r="G463" s="43"/>
      <c r="H463" s="43"/>
      <c r="I463" s="43"/>
      <c r="J463" s="43"/>
      <c r="K463" s="43"/>
      <c r="L463" s="43"/>
      <c r="M463" s="43"/>
      <c r="N463" s="43"/>
      <c r="O463" s="43"/>
      <c r="P463" s="43"/>
      <c r="Q463" s="44"/>
      <c r="R463" s="44"/>
      <c r="S463" s="43"/>
      <c r="T463" s="43"/>
      <c r="U463" s="44"/>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4"/>
      <c r="AY463" s="43"/>
      <c r="AZ463" s="43"/>
      <c r="BA463" s="43"/>
      <c r="BB463" s="43"/>
      <c r="BC463" s="43"/>
      <c r="BD463" s="43"/>
      <c r="BE463" s="43"/>
      <c r="BF463" s="43"/>
      <c r="BG463" s="43"/>
      <c r="BH463" s="43"/>
      <c r="BI463" s="43"/>
      <c r="BJ463" s="43"/>
      <c r="BK463" s="43"/>
      <c r="BL463" s="43"/>
      <c r="BM463" s="43"/>
      <c r="BN463" s="43"/>
      <c r="BO463" s="11"/>
      <c r="BP463" s="11"/>
      <c r="BQ463" s="11"/>
      <c r="BR463" s="11"/>
      <c r="BS463" s="11"/>
    </row>
    <row r="464" ht="13.5" customHeight="1">
      <c r="A464" s="11"/>
      <c r="B464" s="11"/>
      <c r="C464" s="43"/>
      <c r="D464" s="43"/>
      <c r="E464" s="43"/>
      <c r="F464" s="43"/>
      <c r="G464" s="43"/>
      <c r="H464" s="43"/>
      <c r="I464" s="43"/>
      <c r="J464" s="43"/>
      <c r="K464" s="43"/>
      <c r="L464" s="43"/>
      <c r="M464" s="43"/>
      <c r="N464" s="43"/>
      <c r="O464" s="43"/>
      <c r="P464" s="43"/>
      <c r="Q464" s="44"/>
      <c r="R464" s="44"/>
      <c r="S464" s="43"/>
      <c r="T464" s="43"/>
      <c r="U464" s="44"/>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4"/>
      <c r="AY464" s="43"/>
      <c r="AZ464" s="43"/>
      <c r="BA464" s="43"/>
      <c r="BB464" s="43"/>
      <c r="BC464" s="43"/>
      <c r="BD464" s="43"/>
      <c r="BE464" s="43"/>
      <c r="BF464" s="43"/>
      <c r="BG464" s="43"/>
      <c r="BH464" s="43"/>
      <c r="BI464" s="43"/>
      <c r="BJ464" s="43"/>
      <c r="BK464" s="43"/>
      <c r="BL464" s="43"/>
      <c r="BM464" s="43"/>
      <c r="BN464" s="43"/>
      <c r="BO464" s="11"/>
      <c r="BP464" s="11"/>
      <c r="BQ464" s="11"/>
      <c r="BR464" s="11"/>
      <c r="BS464" s="11"/>
    </row>
    <row r="465" ht="13.5" customHeight="1">
      <c r="A465" s="11"/>
      <c r="B465" s="11"/>
      <c r="C465" s="43"/>
      <c r="D465" s="43"/>
      <c r="E465" s="43"/>
      <c r="F465" s="43"/>
      <c r="G465" s="43"/>
      <c r="H465" s="43"/>
      <c r="I465" s="43"/>
      <c r="J465" s="43"/>
      <c r="K465" s="43"/>
      <c r="L465" s="43"/>
      <c r="M465" s="43"/>
      <c r="N465" s="43"/>
      <c r="O465" s="43"/>
      <c r="P465" s="43"/>
      <c r="Q465" s="44"/>
      <c r="R465" s="44"/>
      <c r="S465" s="43"/>
      <c r="T465" s="43"/>
      <c r="U465" s="44"/>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4"/>
      <c r="AY465" s="43"/>
      <c r="AZ465" s="43"/>
      <c r="BA465" s="43"/>
      <c r="BB465" s="43"/>
      <c r="BC465" s="43"/>
      <c r="BD465" s="43"/>
      <c r="BE465" s="43"/>
      <c r="BF465" s="43"/>
      <c r="BG465" s="43"/>
      <c r="BH465" s="43"/>
      <c r="BI465" s="43"/>
      <c r="BJ465" s="43"/>
      <c r="BK465" s="43"/>
      <c r="BL465" s="43"/>
      <c r="BM465" s="43"/>
      <c r="BN465" s="43"/>
      <c r="BO465" s="11"/>
      <c r="BP465" s="11"/>
      <c r="BQ465" s="11"/>
      <c r="BR465" s="11"/>
      <c r="BS465" s="11"/>
    </row>
    <row r="466" ht="13.5" customHeight="1">
      <c r="A466" s="11"/>
      <c r="B466" s="11"/>
      <c r="C466" s="43"/>
      <c r="D466" s="43"/>
      <c r="E466" s="43"/>
      <c r="F466" s="43"/>
      <c r="G466" s="43"/>
      <c r="H466" s="43"/>
      <c r="I466" s="43"/>
      <c r="J466" s="43"/>
      <c r="K466" s="43"/>
      <c r="L466" s="43"/>
      <c r="M466" s="43"/>
      <c r="N466" s="43"/>
      <c r="O466" s="43"/>
      <c r="P466" s="43"/>
      <c r="Q466" s="44"/>
      <c r="R466" s="44"/>
      <c r="S466" s="43"/>
      <c r="T466" s="43"/>
      <c r="U466" s="44"/>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4"/>
      <c r="AY466" s="43"/>
      <c r="AZ466" s="43"/>
      <c r="BA466" s="43"/>
      <c r="BB466" s="43"/>
      <c r="BC466" s="43"/>
      <c r="BD466" s="43"/>
      <c r="BE466" s="43"/>
      <c r="BF466" s="43"/>
      <c r="BG466" s="43"/>
      <c r="BH466" s="43"/>
      <c r="BI466" s="43"/>
      <c r="BJ466" s="43"/>
      <c r="BK466" s="43"/>
      <c r="BL466" s="43"/>
      <c r="BM466" s="43"/>
      <c r="BN466" s="43"/>
      <c r="BO466" s="11"/>
      <c r="BP466" s="11"/>
      <c r="BQ466" s="11"/>
      <c r="BR466" s="11"/>
      <c r="BS466" s="11"/>
    </row>
    <row r="467" ht="13.5" customHeight="1">
      <c r="A467" s="11"/>
      <c r="B467" s="11"/>
      <c r="C467" s="43"/>
      <c r="D467" s="43"/>
      <c r="E467" s="43"/>
      <c r="F467" s="43"/>
      <c r="G467" s="43"/>
      <c r="H467" s="43"/>
      <c r="I467" s="43"/>
      <c r="J467" s="43"/>
      <c r="K467" s="43"/>
      <c r="L467" s="43"/>
      <c r="M467" s="43"/>
      <c r="N467" s="43"/>
      <c r="O467" s="43"/>
      <c r="P467" s="43"/>
      <c r="Q467" s="44"/>
      <c r="R467" s="44"/>
      <c r="S467" s="43"/>
      <c r="T467" s="43"/>
      <c r="U467" s="44"/>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4"/>
      <c r="AY467" s="43"/>
      <c r="AZ467" s="43"/>
      <c r="BA467" s="43"/>
      <c r="BB467" s="43"/>
      <c r="BC467" s="43"/>
      <c r="BD467" s="43"/>
      <c r="BE467" s="43"/>
      <c r="BF467" s="43"/>
      <c r="BG467" s="43"/>
      <c r="BH467" s="43"/>
      <c r="BI467" s="43"/>
      <c r="BJ467" s="43"/>
      <c r="BK467" s="43"/>
      <c r="BL467" s="43"/>
      <c r="BM467" s="43"/>
      <c r="BN467" s="43"/>
      <c r="BO467" s="11"/>
      <c r="BP467" s="11"/>
      <c r="BQ467" s="11"/>
      <c r="BR467" s="11"/>
      <c r="BS467" s="11"/>
    </row>
    <row r="468" ht="13.5" customHeight="1">
      <c r="A468" s="11"/>
      <c r="B468" s="11"/>
      <c r="C468" s="43"/>
      <c r="D468" s="43"/>
      <c r="E468" s="43"/>
      <c r="F468" s="43"/>
      <c r="G468" s="43"/>
      <c r="H468" s="43"/>
      <c r="I468" s="43"/>
      <c r="J468" s="43"/>
      <c r="K468" s="43"/>
      <c r="L468" s="43"/>
      <c r="M468" s="43"/>
      <c r="N468" s="43"/>
      <c r="O468" s="43"/>
      <c r="P468" s="43"/>
      <c r="Q468" s="44"/>
      <c r="R468" s="44"/>
      <c r="S468" s="43"/>
      <c r="T468" s="43"/>
      <c r="U468" s="44"/>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4"/>
      <c r="AY468" s="43"/>
      <c r="AZ468" s="43"/>
      <c r="BA468" s="43"/>
      <c r="BB468" s="43"/>
      <c r="BC468" s="43"/>
      <c r="BD468" s="43"/>
      <c r="BE468" s="43"/>
      <c r="BF468" s="43"/>
      <c r="BG468" s="43"/>
      <c r="BH468" s="43"/>
      <c r="BI468" s="43"/>
      <c r="BJ468" s="43"/>
      <c r="BK468" s="43"/>
      <c r="BL468" s="43"/>
      <c r="BM468" s="43"/>
      <c r="BN468" s="43"/>
      <c r="BO468" s="11"/>
      <c r="BP468" s="11"/>
      <c r="BQ468" s="11"/>
      <c r="BR468" s="11"/>
      <c r="BS468" s="11"/>
    </row>
    <row r="469" ht="13.5" customHeight="1">
      <c r="A469" s="11"/>
      <c r="B469" s="11"/>
      <c r="C469" s="43"/>
      <c r="D469" s="43"/>
      <c r="E469" s="43"/>
      <c r="F469" s="43"/>
      <c r="G469" s="43"/>
      <c r="H469" s="43"/>
      <c r="I469" s="43"/>
      <c r="J469" s="43"/>
      <c r="K469" s="43"/>
      <c r="L469" s="43"/>
      <c r="M469" s="43"/>
      <c r="N469" s="43"/>
      <c r="O469" s="43"/>
      <c r="P469" s="43"/>
      <c r="Q469" s="44"/>
      <c r="R469" s="44"/>
      <c r="S469" s="43"/>
      <c r="T469" s="43"/>
      <c r="U469" s="44"/>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4"/>
      <c r="AY469" s="43"/>
      <c r="AZ469" s="43"/>
      <c r="BA469" s="43"/>
      <c r="BB469" s="43"/>
      <c r="BC469" s="43"/>
      <c r="BD469" s="43"/>
      <c r="BE469" s="43"/>
      <c r="BF469" s="43"/>
      <c r="BG469" s="43"/>
      <c r="BH469" s="43"/>
      <c r="BI469" s="43"/>
      <c r="BJ469" s="43"/>
      <c r="BK469" s="43"/>
      <c r="BL469" s="43"/>
      <c r="BM469" s="43"/>
      <c r="BN469" s="43"/>
      <c r="BO469" s="11"/>
      <c r="BP469" s="11"/>
      <c r="BQ469" s="11"/>
      <c r="BR469" s="11"/>
      <c r="BS469" s="11"/>
    </row>
    <row r="470" ht="13.5" customHeight="1">
      <c r="A470" s="11"/>
      <c r="B470" s="11"/>
      <c r="C470" s="43"/>
      <c r="D470" s="43"/>
      <c r="E470" s="43"/>
      <c r="F470" s="43"/>
      <c r="G470" s="43"/>
      <c r="H470" s="43"/>
      <c r="I470" s="43"/>
      <c r="J470" s="43"/>
      <c r="K470" s="43"/>
      <c r="L470" s="43"/>
      <c r="M470" s="43"/>
      <c r="N470" s="43"/>
      <c r="O470" s="43"/>
      <c r="P470" s="43"/>
      <c r="Q470" s="44"/>
      <c r="R470" s="44"/>
      <c r="S470" s="43"/>
      <c r="T470" s="43"/>
      <c r="U470" s="44"/>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4"/>
      <c r="AY470" s="43"/>
      <c r="AZ470" s="43"/>
      <c r="BA470" s="43"/>
      <c r="BB470" s="43"/>
      <c r="BC470" s="43"/>
      <c r="BD470" s="43"/>
      <c r="BE470" s="43"/>
      <c r="BF470" s="43"/>
      <c r="BG470" s="43"/>
      <c r="BH470" s="43"/>
      <c r="BI470" s="43"/>
      <c r="BJ470" s="43"/>
      <c r="BK470" s="43"/>
      <c r="BL470" s="43"/>
      <c r="BM470" s="43"/>
      <c r="BN470" s="43"/>
      <c r="BO470" s="11"/>
      <c r="BP470" s="11"/>
      <c r="BQ470" s="11"/>
      <c r="BR470" s="11"/>
      <c r="BS470" s="11"/>
    </row>
    <row r="471" ht="13.5" customHeight="1">
      <c r="A471" s="11"/>
      <c r="B471" s="11"/>
      <c r="C471" s="43"/>
      <c r="D471" s="43"/>
      <c r="E471" s="43"/>
      <c r="F471" s="43"/>
      <c r="G471" s="43"/>
      <c r="H471" s="43"/>
      <c r="I471" s="43"/>
      <c r="J471" s="43"/>
      <c r="K471" s="43"/>
      <c r="L471" s="43"/>
      <c r="M471" s="43"/>
      <c r="N471" s="43"/>
      <c r="O471" s="43"/>
      <c r="P471" s="43"/>
      <c r="Q471" s="44"/>
      <c r="R471" s="44"/>
      <c r="S471" s="43"/>
      <c r="T471" s="43"/>
      <c r="U471" s="44"/>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4"/>
      <c r="AY471" s="43"/>
      <c r="AZ471" s="43"/>
      <c r="BA471" s="43"/>
      <c r="BB471" s="43"/>
      <c r="BC471" s="43"/>
      <c r="BD471" s="43"/>
      <c r="BE471" s="43"/>
      <c r="BF471" s="43"/>
      <c r="BG471" s="43"/>
      <c r="BH471" s="43"/>
      <c r="BI471" s="43"/>
      <c r="BJ471" s="43"/>
      <c r="BK471" s="43"/>
      <c r="BL471" s="43"/>
      <c r="BM471" s="43"/>
      <c r="BN471" s="43"/>
      <c r="BO471" s="11"/>
      <c r="BP471" s="11"/>
      <c r="BQ471" s="11"/>
      <c r="BR471" s="11"/>
      <c r="BS471" s="11"/>
    </row>
    <row r="472" ht="13.5" customHeight="1">
      <c r="A472" s="11"/>
      <c r="B472" s="11"/>
      <c r="C472" s="43"/>
      <c r="D472" s="43"/>
      <c r="E472" s="43"/>
      <c r="F472" s="43"/>
      <c r="G472" s="43"/>
      <c r="H472" s="43"/>
      <c r="I472" s="43"/>
      <c r="J472" s="43"/>
      <c r="K472" s="43"/>
      <c r="L472" s="43"/>
      <c r="M472" s="43"/>
      <c r="N472" s="43"/>
      <c r="O472" s="43"/>
      <c r="P472" s="43"/>
      <c r="Q472" s="44"/>
      <c r="R472" s="44"/>
      <c r="S472" s="43"/>
      <c r="T472" s="43"/>
      <c r="U472" s="44"/>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4"/>
      <c r="AY472" s="43"/>
      <c r="AZ472" s="43"/>
      <c r="BA472" s="43"/>
      <c r="BB472" s="43"/>
      <c r="BC472" s="43"/>
      <c r="BD472" s="43"/>
      <c r="BE472" s="43"/>
      <c r="BF472" s="43"/>
      <c r="BG472" s="43"/>
      <c r="BH472" s="43"/>
      <c r="BI472" s="43"/>
      <c r="BJ472" s="43"/>
      <c r="BK472" s="43"/>
      <c r="BL472" s="43"/>
      <c r="BM472" s="43"/>
      <c r="BN472" s="43"/>
      <c r="BO472" s="11"/>
      <c r="BP472" s="11"/>
      <c r="BQ472" s="11"/>
      <c r="BR472" s="11"/>
      <c r="BS472" s="11"/>
    </row>
    <row r="473" ht="13.5" customHeight="1">
      <c r="A473" s="11"/>
      <c r="B473" s="11"/>
      <c r="C473" s="43"/>
      <c r="D473" s="43"/>
      <c r="E473" s="43"/>
      <c r="F473" s="43"/>
      <c r="G473" s="43"/>
      <c r="H473" s="43"/>
      <c r="I473" s="43"/>
      <c r="J473" s="43"/>
      <c r="K473" s="43"/>
      <c r="L473" s="43"/>
      <c r="M473" s="43"/>
      <c r="N473" s="43"/>
      <c r="O473" s="43"/>
      <c r="P473" s="43"/>
      <c r="Q473" s="44"/>
      <c r="R473" s="44"/>
      <c r="S473" s="43"/>
      <c r="T473" s="43"/>
      <c r="U473" s="44"/>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4"/>
      <c r="AY473" s="43"/>
      <c r="AZ473" s="43"/>
      <c r="BA473" s="43"/>
      <c r="BB473" s="43"/>
      <c r="BC473" s="43"/>
      <c r="BD473" s="43"/>
      <c r="BE473" s="43"/>
      <c r="BF473" s="43"/>
      <c r="BG473" s="43"/>
      <c r="BH473" s="43"/>
      <c r="BI473" s="43"/>
      <c r="BJ473" s="43"/>
      <c r="BK473" s="43"/>
      <c r="BL473" s="43"/>
      <c r="BM473" s="43"/>
      <c r="BN473" s="43"/>
      <c r="BO473" s="11"/>
      <c r="BP473" s="11"/>
      <c r="BQ473" s="11"/>
      <c r="BR473" s="11"/>
      <c r="BS473" s="11"/>
    </row>
    <row r="474" ht="13.5" customHeight="1">
      <c r="A474" s="11"/>
      <c r="B474" s="11"/>
      <c r="C474" s="43"/>
      <c r="D474" s="43"/>
      <c r="E474" s="43"/>
      <c r="F474" s="43"/>
      <c r="G474" s="43"/>
      <c r="H474" s="43"/>
      <c r="I474" s="43"/>
      <c r="J474" s="43"/>
      <c r="K474" s="43"/>
      <c r="L474" s="43"/>
      <c r="M474" s="43"/>
      <c r="N474" s="43"/>
      <c r="O474" s="43"/>
      <c r="P474" s="43"/>
      <c r="Q474" s="44"/>
      <c r="R474" s="44"/>
      <c r="S474" s="43"/>
      <c r="T474" s="43"/>
      <c r="U474" s="44"/>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4"/>
      <c r="AY474" s="43"/>
      <c r="AZ474" s="43"/>
      <c r="BA474" s="43"/>
      <c r="BB474" s="43"/>
      <c r="BC474" s="43"/>
      <c r="BD474" s="43"/>
      <c r="BE474" s="43"/>
      <c r="BF474" s="43"/>
      <c r="BG474" s="43"/>
      <c r="BH474" s="43"/>
      <c r="BI474" s="43"/>
      <c r="BJ474" s="43"/>
      <c r="BK474" s="43"/>
      <c r="BL474" s="43"/>
      <c r="BM474" s="43"/>
      <c r="BN474" s="43"/>
      <c r="BO474" s="11"/>
      <c r="BP474" s="11"/>
      <c r="BQ474" s="11"/>
      <c r="BR474" s="11"/>
      <c r="BS474" s="11"/>
    </row>
    <row r="475" ht="13.5" customHeight="1">
      <c r="A475" s="11"/>
      <c r="B475" s="11"/>
      <c r="C475" s="43"/>
      <c r="D475" s="43"/>
      <c r="E475" s="43"/>
      <c r="F475" s="43"/>
      <c r="G475" s="43"/>
      <c r="H475" s="43"/>
      <c r="I475" s="43"/>
      <c r="J475" s="43"/>
      <c r="K475" s="43"/>
      <c r="L475" s="43"/>
      <c r="M475" s="43"/>
      <c r="N475" s="43"/>
      <c r="O475" s="43"/>
      <c r="P475" s="43"/>
      <c r="Q475" s="44"/>
      <c r="R475" s="44"/>
      <c r="S475" s="43"/>
      <c r="T475" s="43"/>
      <c r="U475" s="44"/>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4"/>
      <c r="AY475" s="43"/>
      <c r="AZ475" s="43"/>
      <c r="BA475" s="43"/>
      <c r="BB475" s="43"/>
      <c r="BC475" s="43"/>
      <c r="BD475" s="43"/>
      <c r="BE475" s="43"/>
      <c r="BF475" s="43"/>
      <c r="BG475" s="43"/>
      <c r="BH475" s="43"/>
      <c r="BI475" s="43"/>
      <c r="BJ475" s="43"/>
      <c r="BK475" s="43"/>
      <c r="BL475" s="43"/>
      <c r="BM475" s="43"/>
      <c r="BN475" s="43"/>
      <c r="BO475" s="11"/>
      <c r="BP475" s="11"/>
      <c r="BQ475" s="11"/>
      <c r="BR475" s="11"/>
      <c r="BS475" s="11"/>
    </row>
    <row r="476" ht="13.5" customHeight="1">
      <c r="A476" s="11"/>
      <c r="B476" s="11"/>
      <c r="C476" s="43"/>
      <c r="D476" s="43"/>
      <c r="E476" s="43"/>
      <c r="F476" s="43"/>
      <c r="G476" s="43"/>
      <c r="H476" s="43"/>
      <c r="I476" s="43"/>
      <c r="J476" s="43"/>
      <c r="K476" s="43"/>
      <c r="L476" s="43"/>
      <c r="M476" s="43"/>
      <c r="N476" s="43"/>
      <c r="O476" s="43"/>
      <c r="P476" s="43"/>
      <c r="Q476" s="44"/>
      <c r="R476" s="44"/>
      <c r="S476" s="43"/>
      <c r="T476" s="43"/>
      <c r="U476" s="44"/>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4"/>
      <c r="AY476" s="43"/>
      <c r="AZ476" s="43"/>
      <c r="BA476" s="43"/>
      <c r="BB476" s="43"/>
      <c r="BC476" s="43"/>
      <c r="BD476" s="43"/>
      <c r="BE476" s="43"/>
      <c r="BF476" s="43"/>
      <c r="BG476" s="43"/>
      <c r="BH476" s="43"/>
      <c r="BI476" s="43"/>
      <c r="BJ476" s="43"/>
      <c r="BK476" s="43"/>
      <c r="BL476" s="43"/>
      <c r="BM476" s="43"/>
      <c r="BN476" s="43"/>
      <c r="BO476" s="11"/>
      <c r="BP476" s="11"/>
      <c r="BQ476" s="11"/>
      <c r="BR476" s="11"/>
      <c r="BS476" s="11"/>
    </row>
    <row r="477" ht="13.5" customHeight="1">
      <c r="A477" s="11"/>
      <c r="B477" s="11"/>
      <c r="C477" s="43"/>
      <c r="D477" s="43"/>
      <c r="E477" s="43"/>
      <c r="F477" s="43"/>
      <c r="G477" s="43"/>
      <c r="H477" s="43"/>
      <c r="I477" s="43"/>
      <c r="J477" s="43"/>
      <c r="K477" s="43"/>
      <c r="L477" s="43"/>
      <c r="M477" s="43"/>
      <c r="N477" s="43"/>
      <c r="O477" s="43"/>
      <c r="P477" s="43"/>
      <c r="Q477" s="44"/>
      <c r="R477" s="44"/>
      <c r="S477" s="43"/>
      <c r="T477" s="43"/>
      <c r="U477" s="44"/>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4"/>
      <c r="AY477" s="43"/>
      <c r="AZ477" s="43"/>
      <c r="BA477" s="43"/>
      <c r="BB477" s="43"/>
      <c r="BC477" s="43"/>
      <c r="BD477" s="43"/>
      <c r="BE477" s="43"/>
      <c r="BF477" s="43"/>
      <c r="BG477" s="43"/>
      <c r="BH477" s="43"/>
      <c r="BI477" s="43"/>
      <c r="BJ477" s="43"/>
      <c r="BK477" s="43"/>
      <c r="BL477" s="43"/>
      <c r="BM477" s="43"/>
      <c r="BN477" s="43"/>
      <c r="BO477" s="11"/>
      <c r="BP477" s="11"/>
      <c r="BQ477" s="11"/>
      <c r="BR477" s="11"/>
      <c r="BS477" s="11"/>
    </row>
    <row r="478" ht="13.5" customHeight="1">
      <c r="A478" s="11"/>
      <c r="B478" s="11"/>
      <c r="C478" s="43"/>
      <c r="D478" s="43"/>
      <c r="E478" s="43"/>
      <c r="F478" s="43"/>
      <c r="G478" s="43"/>
      <c r="H478" s="43"/>
      <c r="I478" s="43"/>
      <c r="J478" s="43"/>
      <c r="K478" s="43"/>
      <c r="L478" s="43"/>
      <c r="M478" s="43"/>
      <c r="N478" s="43"/>
      <c r="O478" s="43"/>
      <c r="P478" s="43"/>
      <c r="Q478" s="44"/>
      <c r="R478" s="44"/>
      <c r="S478" s="43"/>
      <c r="T478" s="43"/>
      <c r="U478" s="44"/>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4"/>
      <c r="AY478" s="43"/>
      <c r="AZ478" s="43"/>
      <c r="BA478" s="43"/>
      <c r="BB478" s="43"/>
      <c r="BC478" s="43"/>
      <c r="BD478" s="43"/>
      <c r="BE478" s="43"/>
      <c r="BF478" s="43"/>
      <c r="BG478" s="43"/>
      <c r="BH478" s="43"/>
      <c r="BI478" s="43"/>
      <c r="BJ478" s="43"/>
      <c r="BK478" s="43"/>
      <c r="BL478" s="43"/>
      <c r="BM478" s="43"/>
      <c r="BN478" s="43"/>
      <c r="BO478" s="11"/>
      <c r="BP478" s="11"/>
      <c r="BQ478" s="11"/>
      <c r="BR478" s="11"/>
      <c r="BS478" s="11"/>
    </row>
    <row r="479" ht="13.5" customHeight="1">
      <c r="A479" s="11"/>
      <c r="B479" s="11"/>
      <c r="C479" s="43"/>
      <c r="D479" s="43"/>
      <c r="E479" s="43"/>
      <c r="F479" s="43"/>
      <c r="G479" s="43"/>
      <c r="H479" s="43"/>
      <c r="I479" s="43"/>
      <c r="J479" s="43"/>
      <c r="K479" s="43"/>
      <c r="L479" s="43"/>
      <c r="M479" s="43"/>
      <c r="N479" s="43"/>
      <c r="O479" s="43"/>
      <c r="P479" s="43"/>
      <c r="Q479" s="44"/>
      <c r="R479" s="44"/>
      <c r="S479" s="43"/>
      <c r="T479" s="43"/>
      <c r="U479" s="44"/>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4"/>
      <c r="AY479" s="43"/>
      <c r="AZ479" s="43"/>
      <c r="BA479" s="43"/>
      <c r="BB479" s="43"/>
      <c r="BC479" s="43"/>
      <c r="BD479" s="43"/>
      <c r="BE479" s="43"/>
      <c r="BF479" s="43"/>
      <c r="BG479" s="43"/>
      <c r="BH479" s="43"/>
      <c r="BI479" s="43"/>
      <c r="BJ479" s="43"/>
      <c r="BK479" s="43"/>
      <c r="BL479" s="43"/>
      <c r="BM479" s="43"/>
      <c r="BN479" s="43"/>
      <c r="BO479" s="11"/>
      <c r="BP479" s="11"/>
      <c r="BQ479" s="11"/>
      <c r="BR479" s="11"/>
      <c r="BS479" s="11"/>
    </row>
    <row r="480" ht="13.5" customHeight="1">
      <c r="A480" s="11"/>
      <c r="B480" s="11"/>
      <c r="C480" s="43"/>
      <c r="D480" s="43"/>
      <c r="E480" s="43"/>
      <c r="F480" s="43"/>
      <c r="G480" s="43"/>
      <c r="H480" s="43"/>
      <c r="I480" s="43"/>
      <c r="J480" s="43"/>
      <c r="K480" s="43"/>
      <c r="L480" s="43"/>
      <c r="M480" s="43"/>
      <c r="N480" s="43"/>
      <c r="O480" s="43"/>
      <c r="P480" s="43"/>
      <c r="Q480" s="44"/>
      <c r="R480" s="44"/>
      <c r="S480" s="43"/>
      <c r="T480" s="43"/>
      <c r="U480" s="44"/>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4"/>
      <c r="AY480" s="43"/>
      <c r="AZ480" s="43"/>
      <c r="BA480" s="43"/>
      <c r="BB480" s="43"/>
      <c r="BC480" s="43"/>
      <c r="BD480" s="43"/>
      <c r="BE480" s="43"/>
      <c r="BF480" s="43"/>
      <c r="BG480" s="43"/>
      <c r="BH480" s="43"/>
      <c r="BI480" s="43"/>
      <c r="BJ480" s="43"/>
      <c r="BK480" s="43"/>
      <c r="BL480" s="43"/>
      <c r="BM480" s="43"/>
      <c r="BN480" s="43"/>
      <c r="BO480" s="11"/>
      <c r="BP480" s="11"/>
      <c r="BQ480" s="11"/>
      <c r="BR480" s="11"/>
      <c r="BS480" s="11"/>
    </row>
    <row r="481" ht="13.5" customHeight="1">
      <c r="A481" s="11"/>
      <c r="B481" s="11"/>
      <c r="C481" s="43"/>
      <c r="D481" s="43"/>
      <c r="E481" s="43"/>
      <c r="F481" s="43"/>
      <c r="G481" s="43"/>
      <c r="H481" s="43"/>
      <c r="I481" s="43"/>
      <c r="J481" s="43"/>
      <c r="K481" s="43"/>
      <c r="L481" s="43"/>
      <c r="M481" s="43"/>
      <c r="N481" s="43"/>
      <c r="O481" s="43"/>
      <c r="P481" s="43"/>
      <c r="Q481" s="44"/>
      <c r="R481" s="44"/>
      <c r="S481" s="43"/>
      <c r="T481" s="43"/>
      <c r="U481" s="44"/>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4"/>
      <c r="AY481" s="43"/>
      <c r="AZ481" s="43"/>
      <c r="BA481" s="43"/>
      <c r="BB481" s="43"/>
      <c r="BC481" s="43"/>
      <c r="BD481" s="43"/>
      <c r="BE481" s="43"/>
      <c r="BF481" s="43"/>
      <c r="BG481" s="43"/>
      <c r="BH481" s="43"/>
      <c r="BI481" s="43"/>
      <c r="BJ481" s="43"/>
      <c r="BK481" s="43"/>
      <c r="BL481" s="43"/>
      <c r="BM481" s="43"/>
      <c r="BN481" s="43"/>
      <c r="BO481" s="11"/>
      <c r="BP481" s="11"/>
      <c r="BQ481" s="11"/>
      <c r="BR481" s="11"/>
      <c r="BS481" s="11"/>
    </row>
    <row r="482" ht="13.5" customHeight="1">
      <c r="A482" s="11"/>
      <c r="B482" s="11"/>
      <c r="C482" s="43"/>
      <c r="D482" s="43"/>
      <c r="E482" s="43"/>
      <c r="F482" s="43"/>
      <c r="G482" s="43"/>
      <c r="H482" s="43"/>
      <c r="I482" s="43"/>
      <c r="J482" s="43"/>
      <c r="K482" s="43"/>
      <c r="L482" s="43"/>
      <c r="M482" s="43"/>
      <c r="N482" s="43"/>
      <c r="O482" s="43"/>
      <c r="P482" s="43"/>
      <c r="Q482" s="44"/>
      <c r="R482" s="44"/>
      <c r="S482" s="43"/>
      <c r="T482" s="43"/>
      <c r="U482" s="44"/>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4"/>
      <c r="AY482" s="43"/>
      <c r="AZ482" s="43"/>
      <c r="BA482" s="43"/>
      <c r="BB482" s="43"/>
      <c r="BC482" s="43"/>
      <c r="BD482" s="43"/>
      <c r="BE482" s="43"/>
      <c r="BF482" s="43"/>
      <c r="BG482" s="43"/>
      <c r="BH482" s="43"/>
      <c r="BI482" s="43"/>
      <c r="BJ482" s="43"/>
      <c r="BK482" s="43"/>
      <c r="BL482" s="43"/>
      <c r="BM482" s="43"/>
      <c r="BN482" s="43"/>
      <c r="BO482" s="11"/>
      <c r="BP482" s="11"/>
      <c r="BQ482" s="11"/>
      <c r="BR482" s="11"/>
      <c r="BS482" s="11"/>
    </row>
    <row r="483" ht="13.5" customHeight="1">
      <c r="A483" s="11"/>
      <c r="B483" s="11"/>
      <c r="C483" s="43"/>
      <c r="D483" s="43"/>
      <c r="E483" s="43"/>
      <c r="F483" s="43"/>
      <c r="G483" s="43"/>
      <c r="H483" s="43"/>
      <c r="I483" s="43"/>
      <c r="J483" s="43"/>
      <c r="K483" s="43"/>
      <c r="L483" s="43"/>
      <c r="M483" s="43"/>
      <c r="N483" s="43"/>
      <c r="O483" s="43"/>
      <c r="P483" s="43"/>
      <c r="Q483" s="44"/>
      <c r="R483" s="44"/>
      <c r="S483" s="43"/>
      <c r="T483" s="43"/>
      <c r="U483" s="44"/>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4"/>
      <c r="AY483" s="43"/>
      <c r="AZ483" s="43"/>
      <c r="BA483" s="43"/>
      <c r="BB483" s="43"/>
      <c r="BC483" s="43"/>
      <c r="BD483" s="43"/>
      <c r="BE483" s="43"/>
      <c r="BF483" s="43"/>
      <c r="BG483" s="43"/>
      <c r="BH483" s="43"/>
      <c r="BI483" s="43"/>
      <c r="BJ483" s="43"/>
      <c r="BK483" s="43"/>
      <c r="BL483" s="43"/>
      <c r="BM483" s="43"/>
      <c r="BN483" s="43"/>
      <c r="BO483" s="11"/>
      <c r="BP483" s="11"/>
      <c r="BQ483" s="11"/>
      <c r="BR483" s="11"/>
      <c r="BS483" s="11"/>
    </row>
    <row r="484" ht="13.5" customHeight="1">
      <c r="A484" s="11"/>
      <c r="B484" s="11"/>
      <c r="C484" s="43"/>
      <c r="D484" s="43"/>
      <c r="E484" s="43"/>
      <c r="F484" s="43"/>
      <c r="G484" s="43"/>
      <c r="H484" s="43"/>
      <c r="I484" s="43"/>
      <c r="J484" s="43"/>
      <c r="K484" s="43"/>
      <c r="L484" s="43"/>
      <c r="M484" s="43"/>
      <c r="N484" s="43"/>
      <c r="O484" s="43"/>
      <c r="P484" s="43"/>
      <c r="Q484" s="44"/>
      <c r="R484" s="44"/>
      <c r="S484" s="43"/>
      <c r="T484" s="43"/>
      <c r="U484" s="44"/>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4"/>
      <c r="AY484" s="43"/>
      <c r="AZ484" s="43"/>
      <c r="BA484" s="43"/>
      <c r="BB484" s="43"/>
      <c r="BC484" s="43"/>
      <c r="BD484" s="43"/>
      <c r="BE484" s="43"/>
      <c r="BF484" s="43"/>
      <c r="BG484" s="43"/>
      <c r="BH484" s="43"/>
      <c r="BI484" s="43"/>
      <c r="BJ484" s="43"/>
      <c r="BK484" s="43"/>
      <c r="BL484" s="43"/>
      <c r="BM484" s="43"/>
      <c r="BN484" s="43"/>
      <c r="BO484" s="11"/>
      <c r="BP484" s="11"/>
      <c r="BQ484" s="11"/>
      <c r="BR484" s="11"/>
      <c r="BS484" s="11"/>
    </row>
    <row r="485" ht="13.5" customHeight="1">
      <c r="A485" s="11"/>
      <c r="B485" s="11"/>
      <c r="C485" s="43"/>
      <c r="D485" s="43"/>
      <c r="E485" s="43"/>
      <c r="F485" s="43"/>
      <c r="G485" s="43"/>
      <c r="H485" s="43"/>
      <c r="I485" s="43"/>
      <c r="J485" s="43"/>
      <c r="K485" s="43"/>
      <c r="L485" s="43"/>
      <c r="M485" s="43"/>
      <c r="N485" s="43"/>
      <c r="O485" s="43"/>
      <c r="P485" s="43"/>
      <c r="Q485" s="44"/>
      <c r="R485" s="44"/>
      <c r="S485" s="43"/>
      <c r="T485" s="43"/>
      <c r="U485" s="44"/>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4"/>
      <c r="AY485" s="43"/>
      <c r="AZ485" s="43"/>
      <c r="BA485" s="43"/>
      <c r="BB485" s="43"/>
      <c r="BC485" s="43"/>
      <c r="BD485" s="43"/>
      <c r="BE485" s="43"/>
      <c r="BF485" s="43"/>
      <c r="BG485" s="43"/>
      <c r="BH485" s="43"/>
      <c r="BI485" s="43"/>
      <c r="BJ485" s="43"/>
      <c r="BK485" s="43"/>
      <c r="BL485" s="43"/>
      <c r="BM485" s="43"/>
      <c r="BN485" s="43"/>
      <c r="BO485" s="11"/>
      <c r="BP485" s="11"/>
      <c r="BQ485" s="11"/>
      <c r="BR485" s="11"/>
      <c r="BS485" s="11"/>
    </row>
    <row r="486" ht="13.5" customHeight="1">
      <c r="A486" s="11"/>
      <c r="B486" s="11"/>
      <c r="C486" s="43"/>
      <c r="D486" s="43"/>
      <c r="E486" s="43"/>
      <c r="F486" s="43"/>
      <c r="G486" s="43"/>
      <c r="H486" s="43"/>
      <c r="I486" s="43"/>
      <c r="J486" s="43"/>
      <c r="K486" s="43"/>
      <c r="L486" s="43"/>
      <c r="M486" s="43"/>
      <c r="N486" s="43"/>
      <c r="O486" s="43"/>
      <c r="P486" s="43"/>
      <c r="Q486" s="44"/>
      <c r="R486" s="44"/>
      <c r="S486" s="43"/>
      <c r="T486" s="43"/>
      <c r="U486" s="44"/>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4"/>
      <c r="AY486" s="43"/>
      <c r="AZ486" s="43"/>
      <c r="BA486" s="43"/>
      <c r="BB486" s="43"/>
      <c r="BC486" s="43"/>
      <c r="BD486" s="43"/>
      <c r="BE486" s="43"/>
      <c r="BF486" s="43"/>
      <c r="BG486" s="43"/>
      <c r="BH486" s="43"/>
      <c r="BI486" s="43"/>
      <c r="BJ486" s="43"/>
      <c r="BK486" s="43"/>
      <c r="BL486" s="43"/>
      <c r="BM486" s="43"/>
      <c r="BN486" s="43"/>
      <c r="BO486" s="11"/>
      <c r="BP486" s="11"/>
      <c r="BQ486" s="11"/>
      <c r="BR486" s="11"/>
      <c r="BS486" s="11"/>
    </row>
    <row r="487" ht="13.5" customHeight="1">
      <c r="A487" s="11"/>
      <c r="B487" s="11"/>
      <c r="C487" s="43"/>
      <c r="D487" s="43"/>
      <c r="E487" s="43"/>
      <c r="F487" s="43"/>
      <c r="G487" s="43"/>
      <c r="H487" s="43"/>
      <c r="I487" s="43"/>
      <c r="J487" s="43"/>
      <c r="K487" s="43"/>
      <c r="L487" s="43"/>
      <c r="M487" s="43"/>
      <c r="N487" s="43"/>
      <c r="O487" s="43"/>
      <c r="P487" s="43"/>
      <c r="Q487" s="44"/>
      <c r="R487" s="44"/>
      <c r="S487" s="43"/>
      <c r="T487" s="43"/>
      <c r="U487" s="44"/>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4"/>
      <c r="AY487" s="43"/>
      <c r="AZ487" s="43"/>
      <c r="BA487" s="43"/>
      <c r="BB487" s="43"/>
      <c r="BC487" s="43"/>
      <c r="BD487" s="43"/>
      <c r="BE487" s="43"/>
      <c r="BF487" s="43"/>
      <c r="BG487" s="43"/>
      <c r="BH487" s="43"/>
      <c r="BI487" s="43"/>
      <c r="BJ487" s="43"/>
      <c r="BK487" s="43"/>
      <c r="BL487" s="43"/>
      <c r="BM487" s="43"/>
      <c r="BN487" s="43"/>
      <c r="BO487" s="11"/>
      <c r="BP487" s="11"/>
      <c r="BQ487" s="11"/>
      <c r="BR487" s="11"/>
      <c r="BS487" s="11"/>
    </row>
    <row r="488" ht="13.5" customHeight="1">
      <c r="A488" s="11"/>
      <c r="B488" s="11"/>
      <c r="C488" s="43"/>
      <c r="D488" s="43"/>
      <c r="E488" s="43"/>
      <c r="F488" s="43"/>
      <c r="G488" s="43"/>
      <c r="H488" s="43"/>
      <c r="I488" s="43"/>
      <c r="J488" s="43"/>
      <c r="K488" s="43"/>
      <c r="L488" s="43"/>
      <c r="M488" s="43"/>
      <c r="N488" s="43"/>
      <c r="O488" s="43"/>
      <c r="P488" s="43"/>
      <c r="Q488" s="44"/>
      <c r="R488" s="44"/>
      <c r="S488" s="43"/>
      <c r="T488" s="43"/>
      <c r="U488" s="44"/>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4"/>
      <c r="AY488" s="43"/>
      <c r="AZ488" s="43"/>
      <c r="BA488" s="43"/>
      <c r="BB488" s="43"/>
      <c r="BC488" s="43"/>
      <c r="BD488" s="43"/>
      <c r="BE488" s="43"/>
      <c r="BF488" s="43"/>
      <c r="BG488" s="43"/>
      <c r="BH488" s="43"/>
      <c r="BI488" s="43"/>
      <c r="BJ488" s="43"/>
      <c r="BK488" s="43"/>
      <c r="BL488" s="43"/>
      <c r="BM488" s="43"/>
      <c r="BN488" s="43"/>
      <c r="BO488" s="11"/>
      <c r="BP488" s="11"/>
      <c r="BQ488" s="11"/>
      <c r="BR488" s="11"/>
      <c r="BS488" s="11"/>
    </row>
    <row r="489" ht="13.5" customHeight="1">
      <c r="A489" s="11"/>
      <c r="B489" s="11"/>
      <c r="C489" s="43"/>
      <c r="D489" s="43"/>
      <c r="E489" s="43"/>
      <c r="F489" s="43"/>
      <c r="G489" s="43"/>
      <c r="H489" s="43"/>
      <c r="I489" s="43"/>
      <c r="J489" s="43"/>
      <c r="K489" s="43"/>
      <c r="L489" s="43"/>
      <c r="M489" s="43"/>
      <c r="N489" s="43"/>
      <c r="O489" s="43"/>
      <c r="P489" s="43"/>
      <c r="Q489" s="44"/>
      <c r="R489" s="44"/>
      <c r="S489" s="43"/>
      <c r="T489" s="43"/>
      <c r="U489" s="44"/>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4"/>
      <c r="AY489" s="43"/>
      <c r="AZ489" s="43"/>
      <c r="BA489" s="43"/>
      <c r="BB489" s="43"/>
      <c r="BC489" s="43"/>
      <c r="BD489" s="43"/>
      <c r="BE489" s="43"/>
      <c r="BF489" s="43"/>
      <c r="BG489" s="43"/>
      <c r="BH489" s="43"/>
      <c r="BI489" s="43"/>
      <c r="BJ489" s="43"/>
      <c r="BK489" s="43"/>
      <c r="BL489" s="43"/>
      <c r="BM489" s="43"/>
      <c r="BN489" s="43"/>
      <c r="BO489" s="11"/>
      <c r="BP489" s="11"/>
      <c r="BQ489" s="11"/>
      <c r="BR489" s="11"/>
      <c r="BS489" s="11"/>
    </row>
    <row r="490" ht="13.5" customHeight="1">
      <c r="A490" s="11"/>
      <c r="B490" s="11"/>
      <c r="C490" s="43"/>
      <c r="D490" s="43"/>
      <c r="E490" s="43"/>
      <c r="F490" s="43"/>
      <c r="G490" s="43"/>
      <c r="H490" s="43"/>
      <c r="I490" s="43"/>
      <c r="J490" s="43"/>
      <c r="K490" s="43"/>
      <c r="L490" s="43"/>
      <c r="M490" s="43"/>
      <c r="N490" s="43"/>
      <c r="O490" s="43"/>
      <c r="P490" s="43"/>
      <c r="Q490" s="44"/>
      <c r="R490" s="44"/>
      <c r="S490" s="43"/>
      <c r="T490" s="43"/>
      <c r="U490" s="44"/>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4"/>
      <c r="AY490" s="43"/>
      <c r="AZ490" s="43"/>
      <c r="BA490" s="43"/>
      <c r="BB490" s="43"/>
      <c r="BC490" s="43"/>
      <c r="BD490" s="43"/>
      <c r="BE490" s="43"/>
      <c r="BF490" s="43"/>
      <c r="BG490" s="43"/>
      <c r="BH490" s="43"/>
      <c r="BI490" s="43"/>
      <c r="BJ490" s="43"/>
      <c r="BK490" s="43"/>
      <c r="BL490" s="43"/>
      <c r="BM490" s="43"/>
      <c r="BN490" s="43"/>
      <c r="BO490" s="11"/>
      <c r="BP490" s="11"/>
      <c r="BQ490" s="11"/>
      <c r="BR490" s="11"/>
      <c r="BS490" s="11"/>
    </row>
    <row r="491" ht="13.5" customHeight="1">
      <c r="A491" s="11"/>
      <c r="B491" s="11"/>
      <c r="C491" s="43"/>
      <c r="D491" s="43"/>
      <c r="E491" s="43"/>
      <c r="F491" s="43"/>
      <c r="G491" s="43"/>
      <c r="H491" s="43"/>
      <c r="I491" s="43"/>
      <c r="J491" s="43"/>
      <c r="K491" s="43"/>
      <c r="L491" s="43"/>
      <c r="M491" s="43"/>
      <c r="N491" s="43"/>
      <c r="O491" s="43"/>
      <c r="P491" s="43"/>
      <c r="Q491" s="44"/>
      <c r="R491" s="44"/>
      <c r="S491" s="43"/>
      <c r="T491" s="43"/>
      <c r="U491" s="44"/>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4"/>
      <c r="AY491" s="43"/>
      <c r="AZ491" s="43"/>
      <c r="BA491" s="43"/>
      <c r="BB491" s="43"/>
      <c r="BC491" s="43"/>
      <c r="BD491" s="43"/>
      <c r="BE491" s="43"/>
      <c r="BF491" s="43"/>
      <c r="BG491" s="43"/>
      <c r="BH491" s="43"/>
      <c r="BI491" s="43"/>
      <c r="BJ491" s="43"/>
      <c r="BK491" s="43"/>
      <c r="BL491" s="43"/>
      <c r="BM491" s="43"/>
      <c r="BN491" s="43"/>
      <c r="BO491" s="11"/>
      <c r="BP491" s="11"/>
      <c r="BQ491" s="11"/>
      <c r="BR491" s="11"/>
      <c r="BS491" s="11"/>
    </row>
    <row r="492" ht="13.5" customHeight="1">
      <c r="A492" s="11"/>
      <c r="B492" s="11"/>
      <c r="C492" s="43"/>
      <c r="D492" s="43"/>
      <c r="E492" s="43"/>
      <c r="F492" s="43"/>
      <c r="G492" s="43"/>
      <c r="H492" s="43"/>
      <c r="I492" s="43"/>
      <c r="J492" s="43"/>
      <c r="K492" s="43"/>
      <c r="L492" s="43"/>
      <c r="M492" s="43"/>
      <c r="N492" s="43"/>
      <c r="O492" s="43"/>
      <c r="P492" s="43"/>
      <c r="Q492" s="44"/>
      <c r="R492" s="44"/>
      <c r="S492" s="43"/>
      <c r="T492" s="43"/>
      <c r="U492" s="44"/>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4"/>
      <c r="AY492" s="43"/>
      <c r="AZ492" s="43"/>
      <c r="BA492" s="43"/>
      <c r="BB492" s="43"/>
      <c r="BC492" s="43"/>
      <c r="BD492" s="43"/>
      <c r="BE492" s="43"/>
      <c r="BF492" s="43"/>
      <c r="BG492" s="43"/>
      <c r="BH492" s="43"/>
      <c r="BI492" s="43"/>
      <c r="BJ492" s="43"/>
      <c r="BK492" s="43"/>
      <c r="BL492" s="43"/>
      <c r="BM492" s="43"/>
      <c r="BN492" s="43"/>
      <c r="BO492" s="11"/>
      <c r="BP492" s="11"/>
      <c r="BQ492" s="11"/>
      <c r="BR492" s="11"/>
      <c r="BS492" s="11"/>
    </row>
    <row r="493" ht="13.5" customHeight="1">
      <c r="A493" s="11"/>
      <c r="B493" s="11"/>
      <c r="C493" s="43"/>
      <c r="D493" s="43"/>
      <c r="E493" s="43"/>
      <c r="F493" s="43"/>
      <c r="G493" s="43"/>
      <c r="H493" s="43"/>
      <c r="I493" s="43"/>
      <c r="J493" s="43"/>
      <c r="K493" s="43"/>
      <c r="L493" s="43"/>
      <c r="M493" s="43"/>
      <c r="N493" s="43"/>
      <c r="O493" s="43"/>
      <c r="P493" s="43"/>
      <c r="Q493" s="44"/>
      <c r="R493" s="44"/>
      <c r="S493" s="43"/>
      <c r="T493" s="43"/>
      <c r="U493" s="44"/>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4"/>
      <c r="AY493" s="43"/>
      <c r="AZ493" s="43"/>
      <c r="BA493" s="43"/>
      <c r="BB493" s="43"/>
      <c r="BC493" s="43"/>
      <c r="BD493" s="43"/>
      <c r="BE493" s="43"/>
      <c r="BF493" s="43"/>
      <c r="BG493" s="43"/>
      <c r="BH493" s="43"/>
      <c r="BI493" s="43"/>
      <c r="BJ493" s="43"/>
      <c r="BK493" s="43"/>
      <c r="BL493" s="43"/>
      <c r="BM493" s="43"/>
      <c r="BN493" s="43"/>
      <c r="BO493" s="11"/>
      <c r="BP493" s="11"/>
      <c r="BQ493" s="11"/>
      <c r="BR493" s="11"/>
      <c r="BS493" s="11"/>
    </row>
    <row r="494" ht="13.5" customHeight="1">
      <c r="A494" s="11"/>
      <c r="B494" s="11"/>
      <c r="C494" s="43"/>
      <c r="D494" s="43"/>
      <c r="E494" s="43"/>
      <c r="F494" s="43"/>
      <c r="G494" s="43"/>
      <c r="H494" s="43"/>
      <c r="I494" s="43"/>
      <c r="J494" s="43"/>
      <c r="K494" s="43"/>
      <c r="L494" s="43"/>
      <c r="M494" s="43"/>
      <c r="N494" s="43"/>
      <c r="O494" s="43"/>
      <c r="P494" s="43"/>
      <c r="Q494" s="44"/>
      <c r="R494" s="44"/>
      <c r="S494" s="43"/>
      <c r="T494" s="43"/>
      <c r="U494" s="44"/>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4"/>
      <c r="AY494" s="43"/>
      <c r="AZ494" s="43"/>
      <c r="BA494" s="43"/>
      <c r="BB494" s="43"/>
      <c r="BC494" s="43"/>
      <c r="BD494" s="43"/>
      <c r="BE494" s="43"/>
      <c r="BF494" s="43"/>
      <c r="BG494" s="43"/>
      <c r="BH494" s="43"/>
      <c r="BI494" s="43"/>
      <c r="BJ494" s="43"/>
      <c r="BK494" s="43"/>
      <c r="BL494" s="43"/>
      <c r="BM494" s="43"/>
      <c r="BN494" s="43"/>
      <c r="BO494" s="11"/>
      <c r="BP494" s="11"/>
      <c r="BQ494" s="11"/>
      <c r="BR494" s="11"/>
      <c r="BS494" s="11"/>
    </row>
    <row r="495" ht="13.5" customHeight="1">
      <c r="A495" s="11"/>
      <c r="B495" s="11"/>
      <c r="C495" s="43"/>
      <c r="D495" s="43"/>
      <c r="E495" s="43"/>
      <c r="F495" s="43"/>
      <c r="G495" s="43"/>
      <c r="H495" s="43"/>
      <c r="I495" s="43"/>
      <c r="J495" s="43"/>
      <c r="K495" s="43"/>
      <c r="L495" s="43"/>
      <c r="M495" s="43"/>
      <c r="N495" s="43"/>
      <c r="O495" s="43"/>
      <c r="P495" s="43"/>
      <c r="Q495" s="44"/>
      <c r="R495" s="44"/>
      <c r="S495" s="43"/>
      <c r="T495" s="43"/>
      <c r="U495" s="44"/>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4"/>
      <c r="AY495" s="43"/>
      <c r="AZ495" s="43"/>
      <c r="BA495" s="43"/>
      <c r="BB495" s="43"/>
      <c r="BC495" s="43"/>
      <c r="BD495" s="43"/>
      <c r="BE495" s="43"/>
      <c r="BF495" s="43"/>
      <c r="BG495" s="43"/>
      <c r="BH495" s="43"/>
      <c r="BI495" s="43"/>
      <c r="BJ495" s="43"/>
      <c r="BK495" s="43"/>
      <c r="BL495" s="43"/>
      <c r="BM495" s="43"/>
      <c r="BN495" s="43"/>
      <c r="BO495" s="11"/>
      <c r="BP495" s="11"/>
      <c r="BQ495" s="11"/>
      <c r="BR495" s="11"/>
      <c r="BS495" s="11"/>
    </row>
    <row r="496" ht="13.5" customHeight="1">
      <c r="A496" s="11"/>
      <c r="B496" s="11"/>
      <c r="C496" s="43"/>
      <c r="D496" s="43"/>
      <c r="E496" s="43"/>
      <c r="F496" s="43"/>
      <c r="G496" s="43"/>
      <c r="H496" s="43"/>
      <c r="I496" s="43"/>
      <c r="J496" s="43"/>
      <c r="K496" s="43"/>
      <c r="L496" s="43"/>
      <c r="M496" s="43"/>
      <c r="N496" s="43"/>
      <c r="O496" s="43"/>
      <c r="P496" s="43"/>
      <c r="Q496" s="44"/>
      <c r="R496" s="44"/>
      <c r="S496" s="43"/>
      <c r="T496" s="43"/>
      <c r="U496" s="44"/>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4"/>
      <c r="AY496" s="43"/>
      <c r="AZ496" s="43"/>
      <c r="BA496" s="43"/>
      <c r="BB496" s="43"/>
      <c r="BC496" s="43"/>
      <c r="BD496" s="43"/>
      <c r="BE496" s="43"/>
      <c r="BF496" s="43"/>
      <c r="BG496" s="43"/>
      <c r="BH496" s="43"/>
      <c r="BI496" s="43"/>
      <c r="BJ496" s="43"/>
      <c r="BK496" s="43"/>
      <c r="BL496" s="43"/>
      <c r="BM496" s="43"/>
      <c r="BN496" s="43"/>
      <c r="BO496" s="11"/>
      <c r="BP496" s="11"/>
      <c r="BQ496" s="11"/>
      <c r="BR496" s="11"/>
      <c r="BS496" s="11"/>
    </row>
    <row r="497" ht="13.5" customHeight="1">
      <c r="A497" s="11"/>
      <c r="B497" s="11"/>
      <c r="C497" s="43"/>
      <c r="D497" s="43"/>
      <c r="E497" s="43"/>
      <c r="F497" s="43"/>
      <c r="G497" s="43"/>
      <c r="H497" s="43"/>
      <c r="I497" s="43"/>
      <c r="J497" s="43"/>
      <c r="K497" s="43"/>
      <c r="L497" s="43"/>
      <c r="M497" s="43"/>
      <c r="N497" s="43"/>
      <c r="O497" s="43"/>
      <c r="P497" s="43"/>
      <c r="Q497" s="44"/>
      <c r="R497" s="44"/>
      <c r="S497" s="43"/>
      <c r="T497" s="43"/>
      <c r="U497" s="44"/>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4"/>
      <c r="AY497" s="43"/>
      <c r="AZ497" s="43"/>
      <c r="BA497" s="43"/>
      <c r="BB497" s="43"/>
      <c r="BC497" s="43"/>
      <c r="BD497" s="43"/>
      <c r="BE497" s="43"/>
      <c r="BF497" s="43"/>
      <c r="BG497" s="43"/>
      <c r="BH497" s="43"/>
      <c r="BI497" s="43"/>
      <c r="BJ497" s="43"/>
      <c r="BK497" s="43"/>
      <c r="BL497" s="43"/>
      <c r="BM497" s="43"/>
      <c r="BN497" s="43"/>
      <c r="BO497" s="11"/>
      <c r="BP497" s="11"/>
      <c r="BQ497" s="11"/>
      <c r="BR497" s="11"/>
      <c r="BS497" s="11"/>
    </row>
    <row r="498" ht="13.5" customHeight="1">
      <c r="A498" s="11"/>
      <c r="B498" s="11"/>
      <c r="C498" s="43"/>
      <c r="D498" s="43"/>
      <c r="E498" s="43"/>
      <c r="F498" s="43"/>
      <c r="G498" s="43"/>
      <c r="H498" s="43"/>
      <c r="I498" s="43"/>
      <c r="J498" s="43"/>
      <c r="K498" s="43"/>
      <c r="L498" s="43"/>
      <c r="M498" s="43"/>
      <c r="N498" s="43"/>
      <c r="O498" s="43"/>
      <c r="P498" s="43"/>
      <c r="Q498" s="44"/>
      <c r="R498" s="44"/>
      <c r="S498" s="43"/>
      <c r="T498" s="43"/>
      <c r="U498" s="44"/>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4"/>
      <c r="AY498" s="43"/>
      <c r="AZ498" s="43"/>
      <c r="BA498" s="43"/>
      <c r="BB498" s="43"/>
      <c r="BC498" s="43"/>
      <c r="BD498" s="43"/>
      <c r="BE498" s="43"/>
      <c r="BF498" s="43"/>
      <c r="BG498" s="43"/>
      <c r="BH498" s="43"/>
      <c r="BI498" s="43"/>
      <c r="BJ498" s="43"/>
      <c r="BK498" s="43"/>
      <c r="BL498" s="43"/>
      <c r="BM498" s="43"/>
      <c r="BN498" s="43"/>
      <c r="BO498" s="11"/>
      <c r="BP498" s="11"/>
      <c r="BQ498" s="11"/>
      <c r="BR498" s="11"/>
      <c r="BS498" s="11"/>
    </row>
    <row r="499" ht="13.5" customHeight="1">
      <c r="A499" s="11"/>
      <c r="B499" s="11"/>
      <c r="C499" s="43"/>
      <c r="D499" s="43"/>
      <c r="E499" s="43"/>
      <c r="F499" s="43"/>
      <c r="G499" s="43"/>
      <c r="H499" s="43"/>
      <c r="I499" s="43"/>
      <c r="J499" s="43"/>
      <c r="K499" s="43"/>
      <c r="L499" s="43"/>
      <c r="M499" s="43"/>
      <c r="N499" s="43"/>
      <c r="O499" s="43"/>
      <c r="P499" s="43"/>
      <c r="Q499" s="44"/>
      <c r="R499" s="44"/>
      <c r="S499" s="43"/>
      <c r="T499" s="43"/>
      <c r="U499" s="44"/>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4"/>
      <c r="AY499" s="43"/>
      <c r="AZ499" s="43"/>
      <c r="BA499" s="43"/>
      <c r="BB499" s="43"/>
      <c r="BC499" s="43"/>
      <c r="BD499" s="43"/>
      <c r="BE499" s="43"/>
      <c r="BF499" s="43"/>
      <c r="BG499" s="43"/>
      <c r="BH499" s="43"/>
      <c r="BI499" s="43"/>
      <c r="BJ499" s="43"/>
      <c r="BK499" s="43"/>
      <c r="BL499" s="43"/>
      <c r="BM499" s="43"/>
      <c r="BN499" s="43"/>
      <c r="BO499" s="11"/>
      <c r="BP499" s="11"/>
      <c r="BQ499" s="11"/>
      <c r="BR499" s="11"/>
      <c r="BS499" s="11"/>
    </row>
    <row r="500" ht="13.5" customHeight="1">
      <c r="A500" s="11"/>
      <c r="B500" s="11"/>
      <c r="C500" s="43"/>
      <c r="D500" s="43"/>
      <c r="E500" s="43"/>
      <c r="F500" s="43"/>
      <c r="G500" s="43"/>
      <c r="H500" s="43"/>
      <c r="I500" s="43"/>
      <c r="J500" s="43"/>
      <c r="K500" s="43"/>
      <c r="L500" s="43"/>
      <c r="M500" s="43"/>
      <c r="N500" s="43"/>
      <c r="O500" s="43"/>
      <c r="P500" s="43"/>
      <c r="Q500" s="44"/>
      <c r="R500" s="44"/>
      <c r="S500" s="43"/>
      <c r="T500" s="43"/>
      <c r="U500" s="44"/>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4"/>
      <c r="AY500" s="43"/>
      <c r="AZ500" s="43"/>
      <c r="BA500" s="43"/>
      <c r="BB500" s="43"/>
      <c r="BC500" s="43"/>
      <c r="BD500" s="43"/>
      <c r="BE500" s="43"/>
      <c r="BF500" s="43"/>
      <c r="BG500" s="43"/>
      <c r="BH500" s="43"/>
      <c r="BI500" s="43"/>
      <c r="BJ500" s="43"/>
      <c r="BK500" s="43"/>
      <c r="BL500" s="43"/>
      <c r="BM500" s="43"/>
      <c r="BN500" s="43"/>
      <c r="BO500" s="11"/>
      <c r="BP500" s="11"/>
      <c r="BQ500" s="11"/>
      <c r="BR500" s="11"/>
      <c r="BS500" s="11"/>
    </row>
    <row r="501" ht="13.5" customHeight="1">
      <c r="A501" s="11"/>
      <c r="B501" s="11"/>
      <c r="C501" s="43"/>
      <c r="D501" s="43"/>
      <c r="E501" s="43"/>
      <c r="F501" s="43"/>
      <c r="G501" s="43"/>
      <c r="H501" s="43"/>
      <c r="I501" s="43"/>
      <c r="J501" s="43"/>
      <c r="K501" s="43"/>
      <c r="L501" s="43"/>
      <c r="M501" s="43"/>
      <c r="N501" s="43"/>
      <c r="O501" s="43"/>
      <c r="P501" s="43"/>
      <c r="Q501" s="44"/>
      <c r="R501" s="44"/>
      <c r="S501" s="43"/>
      <c r="T501" s="43"/>
      <c r="U501" s="44"/>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4"/>
      <c r="AY501" s="43"/>
      <c r="AZ501" s="43"/>
      <c r="BA501" s="43"/>
      <c r="BB501" s="43"/>
      <c r="BC501" s="43"/>
      <c r="BD501" s="43"/>
      <c r="BE501" s="43"/>
      <c r="BF501" s="43"/>
      <c r="BG501" s="43"/>
      <c r="BH501" s="43"/>
      <c r="BI501" s="43"/>
      <c r="BJ501" s="43"/>
      <c r="BK501" s="43"/>
      <c r="BL501" s="43"/>
      <c r="BM501" s="43"/>
      <c r="BN501" s="43"/>
      <c r="BO501" s="11"/>
      <c r="BP501" s="11"/>
      <c r="BQ501" s="11"/>
      <c r="BR501" s="11"/>
      <c r="BS501" s="11"/>
    </row>
    <row r="502" ht="13.5" customHeight="1">
      <c r="A502" s="11"/>
      <c r="B502" s="11"/>
      <c r="C502" s="43"/>
      <c r="D502" s="43"/>
      <c r="E502" s="43"/>
      <c r="F502" s="43"/>
      <c r="G502" s="43"/>
      <c r="H502" s="43"/>
      <c r="I502" s="43"/>
      <c r="J502" s="43"/>
      <c r="K502" s="43"/>
      <c r="L502" s="43"/>
      <c r="M502" s="43"/>
      <c r="N502" s="43"/>
      <c r="O502" s="43"/>
      <c r="P502" s="43"/>
      <c r="Q502" s="44"/>
      <c r="R502" s="44"/>
      <c r="S502" s="43"/>
      <c r="T502" s="43"/>
      <c r="U502" s="44"/>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4"/>
      <c r="AY502" s="43"/>
      <c r="AZ502" s="43"/>
      <c r="BA502" s="43"/>
      <c r="BB502" s="43"/>
      <c r="BC502" s="43"/>
      <c r="BD502" s="43"/>
      <c r="BE502" s="43"/>
      <c r="BF502" s="43"/>
      <c r="BG502" s="43"/>
      <c r="BH502" s="43"/>
      <c r="BI502" s="43"/>
      <c r="BJ502" s="43"/>
      <c r="BK502" s="43"/>
      <c r="BL502" s="43"/>
      <c r="BM502" s="43"/>
      <c r="BN502" s="43"/>
      <c r="BO502" s="11"/>
      <c r="BP502" s="11"/>
      <c r="BQ502" s="11"/>
      <c r="BR502" s="11"/>
      <c r="BS502" s="11"/>
    </row>
    <row r="503" ht="13.5" customHeight="1">
      <c r="A503" s="11"/>
      <c r="B503" s="11"/>
      <c r="C503" s="43"/>
      <c r="D503" s="43"/>
      <c r="E503" s="43"/>
      <c r="F503" s="43"/>
      <c r="G503" s="43"/>
      <c r="H503" s="43"/>
      <c r="I503" s="43"/>
      <c r="J503" s="43"/>
      <c r="K503" s="43"/>
      <c r="L503" s="43"/>
      <c r="M503" s="43"/>
      <c r="N503" s="43"/>
      <c r="O503" s="43"/>
      <c r="P503" s="43"/>
      <c r="Q503" s="44"/>
      <c r="R503" s="44"/>
      <c r="S503" s="43"/>
      <c r="T503" s="43"/>
      <c r="U503" s="44"/>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4"/>
      <c r="AY503" s="43"/>
      <c r="AZ503" s="43"/>
      <c r="BA503" s="43"/>
      <c r="BB503" s="43"/>
      <c r="BC503" s="43"/>
      <c r="BD503" s="43"/>
      <c r="BE503" s="43"/>
      <c r="BF503" s="43"/>
      <c r="BG503" s="43"/>
      <c r="BH503" s="43"/>
      <c r="BI503" s="43"/>
      <c r="BJ503" s="43"/>
      <c r="BK503" s="43"/>
      <c r="BL503" s="43"/>
      <c r="BM503" s="43"/>
      <c r="BN503" s="43"/>
      <c r="BO503" s="11"/>
      <c r="BP503" s="11"/>
      <c r="BQ503" s="11"/>
      <c r="BR503" s="11"/>
      <c r="BS503" s="11"/>
    </row>
    <row r="504" ht="13.5" customHeight="1">
      <c r="A504" s="11"/>
      <c r="B504" s="11"/>
      <c r="C504" s="43"/>
      <c r="D504" s="43"/>
      <c r="E504" s="43"/>
      <c r="F504" s="43"/>
      <c r="G504" s="43"/>
      <c r="H504" s="43"/>
      <c r="I504" s="43"/>
      <c r="J504" s="43"/>
      <c r="K504" s="43"/>
      <c r="L504" s="43"/>
      <c r="M504" s="43"/>
      <c r="N504" s="43"/>
      <c r="O504" s="43"/>
      <c r="P504" s="43"/>
      <c r="Q504" s="44"/>
      <c r="R504" s="44"/>
      <c r="S504" s="43"/>
      <c r="T504" s="43"/>
      <c r="U504" s="44"/>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4"/>
      <c r="AY504" s="43"/>
      <c r="AZ504" s="43"/>
      <c r="BA504" s="43"/>
      <c r="BB504" s="43"/>
      <c r="BC504" s="43"/>
      <c r="BD504" s="43"/>
      <c r="BE504" s="43"/>
      <c r="BF504" s="43"/>
      <c r="BG504" s="43"/>
      <c r="BH504" s="43"/>
      <c r="BI504" s="43"/>
      <c r="BJ504" s="43"/>
      <c r="BK504" s="43"/>
      <c r="BL504" s="43"/>
      <c r="BM504" s="43"/>
      <c r="BN504" s="43"/>
      <c r="BO504" s="11"/>
      <c r="BP504" s="11"/>
      <c r="BQ504" s="11"/>
      <c r="BR504" s="11"/>
      <c r="BS504" s="11"/>
    </row>
    <row r="505" ht="13.5" customHeight="1">
      <c r="A505" s="11"/>
      <c r="B505" s="11"/>
      <c r="C505" s="43"/>
      <c r="D505" s="43"/>
      <c r="E505" s="43"/>
      <c r="F505" s="43"/>
      <c r="G505" s="43"/>
      <c r="H505" s="43"/>
      <c r="I505" s="43"/>
      <c r="J505" s="43"/>
      <c r="K505" s="43"/>
      <c r="L505" s="43"/>
      <c r="M505" s="43"/>
      <c r="N505" s="43"/>
      <c r="O505" s="43"/>
      <c r="P505" s="43"/>
      <c r="Q505" s="44"/>
      <c r="R505" s="44"/>
      <c r="S505" s="43"/>
      <c r="T505" s="43"/>
      <c r="U505" s="44"/>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4"/>
      <c r="AY505" s="43"/>
      <c r="AZ505" s="43"/>
      <c r="BA505" s="43"/>
      <c r="BB505" s="43"/>
      <c r="BC505" s="43"/>
      <c r="BD505" s="43"/>
      <c r="BE505" s="43"/>
      <c r="BF505" s="43"/>
      <c r="BG505" s="43"/>
      <c r="BH505" s="43"/>
      <c r="BI505" s="43"/>
      <c r="BJ505" s="43"/>
      <c r="BK505" s="43"/>
      <c r="BL505" s="43"/>
      <c r="BM505" s="43"/>
      <c r="BN505" s="43"/>
      <c r="BO505" s="11"/>
      <c r="BP505" s="11"/>
      <c r="BQ505" s="11"/>
      <c r="BR505" s="11"/>
      <c r="BS505" s="11"/>
    </row>
    <row r="506" ht="13.5" customHeight="1">
      <c r="A506" s="11"/>
      <c r="B506" s="11"/>
      <c r="C506" s="43"/>
      <c r="D506" s="43"/>
      <c r="E506" s="43"/>
      <c r="F506" s="43"/>
      <c r="G506" s="43"/>
      <c r="H506" s="43"/>
      <c r="I506" s="43"/>
      <c r="J506" s="43"/>
      <c r="K506" s="43"/>
      <c r="L506" s="43"/>
      <c r="M506" s="43"/>
      <c r="N506" s="43"/>
      <c r="O506" s="43"/>
      <c r="P506" s="43"/>
      <c r="Q506" s="44"/>
      <c r="R506" s="44"/>
      <c r="S506" s="43"/>
      <c r="T506" s="43"/>
      <c r="U506" s="44"/>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4"/>
      <c r="AY506" s="43"/>
      <c r="AZ506" s="43"/>
      <c r="BA506" s="43"/>
      <c r="BB506" s="43"/>
      <c r="BC506" s="43"/>
      <c r="BD506" s="43"/>
      <c r="BE506" s="43"/>
      <c r="BF506" s="43"/>
      <c r="BG506" s="43"/>
      <c r="BH506" s="43"/>
      <c r="BI506" s="43"/>
      <c r="BJ506" s="43"/>
      <c r="BK506" s="43"/>
      <c r="BL506" s="43"/>
      <c r="BM506" s="43"/>
      <c r="BN506" s="43"/>
      <c r="BO506" s="11"/>
      <c r="BP506" s="11"/>
      <c r="BQ506" s="11"/>
      <c r="BR506" s="11"/>
      <c r="BS506" s="11"/>
    </row>
    <row r="507" ht="13.5" customHeight="1">
      <c r="A507" s="11"/>
      <c r="B507" s="11"/>
      <c r="C507" s="43"/>
      <c r="D507" s="43"/>
      <c r="E507" s="43"/>
      <c r="F507" s="43"/>
      <c r="G507" s="43"/>
      <c r="H507" s="43"/>
      <c r="I507" s="43"/>
      <c r="J507" s="43"/>
      <c r="K507" s="43"/>
      <c r="L507" s="43"/>
      <c r="M507" s="43"/>
      <c r="N507" s="43"/>
      <c r="O507" s="43"/>
      <c r="P507" s="43"/>
      <c r="Q507" s="44"/>
      <c r="R507" s="44"/>
      <c r="S507" s="43"/>
      <c r="T507" s="43"/>
      <c r="U507" s="44"/>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4"/>
      <c r="AY507" s="43"/>
      <c r="AZ507" s="43"/>
      <c r="BA507" s="43"/>
      <c r="BB507" s="43"/>
      <c r="BC507" s="43"/>
      <c r="BD507" s="43"/>
      <c r="BE507" s="43"/>
      <c r="BF507" s="43"/>
      <c r="BG507" s="43"/>
      <c r="BH507" s="43"/>
      <c r="BI507" s="43"/>
      <c r="BJ507" s="43"/>
      <c r="BK507" s="43"/>
      <c r="BL507" s="43"/>
      <c r="BM507" s="43"/>
      <c r="BN507" s="43"/>
      <c r="BO507" s="11"/>
      <c r="BP507" s="11"/>
      <c r="BQ507" s="11"/>
      <c r="BR507" s="11"/>
      <c r="BS507" s="11"/>
    </row>
    <row r="508" ht="13.5" customHeight="1">
      <c r="A508" s="11"/>
      <c r="B508" s="11"/>
      <c r="C508" s="43"/>
      <c r="D508" s="43"/>
      <c r="E508" s="43"/>
      <c r="F508" s="43"/>
      <c r="G508" s="43"/>
      <c r="H508" s="43"/>
      <c r="I508" s="43"/>
      <c r="J508" s="43"/>
      <c r="K508" s="43"/>
      <c r="L508" s="43"/>
      <c r="M508" s="43"/>
      <c r="N508" s="43"/>
      <c r="O508" s="43"/>
      <c r="P508" s="43"/>
      <c r="Q508" s="44"/>
      <c r="R508" s="44"/>
      <c r="S508" s="43"/>
      <c r="T508" s="43"/>
      <c r="U508" s="44"/>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4"/>
      <c r="AY508" s="43"/>
      <c r="AZ508" s="43"/>
      <c r="BA508" s="43"/>
      <c r="BB508" s="43"/>
      <c r="BC508" s="43"/>
      <c r="BD508" s="43"/>
      <c r="BE508" s="43"/>
      <c r="BF508" s="43"/>
      <c r="BG508" s="43"/>
      <c r="BH508" s="43"/>
      <c r="BI508" s="43"/>
      <c r="BJ508" s="43"/>
      <c r="BK508" s="43"/>
      <c r="BL508" s="43"/>
      <c r="BM508" s="43"/>
      <c r="BN508" s="43"/>
      <c r="BO508" s="11"/>
      <c r="BP508" s="11"/>
      <c r="BQ508" s="11"/>
      <c r="BR508" s="11"/>
      <c r="BS508" s="11"/>
    </row>
    <row r="509" ht="13.5" customHeight="1">
      <c r="A509" s="11"/>
      <c r="B509" s="11"/>
      <c r="C509" s="43"/>
      <c r="D509" s="43"/>
      <c r="E509" s="43"/>
      <c r="F509" s="43"/>
      <c r="G509" s="43"/>
      <c r="H509" s="43"/>
      <c r="I509" s="43"/>
      <c r="J509" s="43"/>
      <c r="K509" s="43"/>
      <c r="L509" s="43"/>
      <c r="M509" s="43"/>
      <c r="N509" s="43"/>
      <c r="O509" s="43"/>
      <c r="P509" s="43"/>
      <c r="Q509" s="44"/>
      <c r="R509" s="44"/>
      <c r="S509" s="43"/>
      <c r="T509" s="43"/>
      <c r="U509" s="44"/>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4"/>
      <c r="AY509" s="43"/>
      <c r="AZ509" s="43"/>
      <c r="BA509" s="43"/>
      <c r="BB509" s="43"/>
      <c r="BC509" s="43"/>
      <c r="BD509" s="43"/>
      <c r="BE509" s="43"/>
      <c r="BF509" s="43"/>
      <c r="BG509" s="43"/>
      <c r="BH509" s="43"/>
      <c r="BI509" s="43"/>
      <c r="BJ509" s="43"/>
      <c r="BK509" s="43"/>
      <c r="BL509" s="43"/>
      <c r="BM509" s="43"/>
      <c r="BN509" s="43"/>
      <c r="BO509" s="11"/>
      <c r="BP509" s="11"/>
      <c r="BQ509" s="11"/>
      <c r="BR509" s="11"/>
      <c r="BS509" s="11"/>
    </row>
    <row r="510" ht="13.5" customHeight="1">
      <c r="A510" s="11"/>
      <c r="B510" s="11"/>
      <c r="C510" s="43"/>
      <c r="D510" s="43"/>
      <c r="E510" s="43"/>
      <c r="F510" s="43"/>
      <c r="G510" s="43"/>
      <c r="H510" s="43"/>
      <c r="I510" s="43"/>
      <c r="J510" s="43"/>
      <c r="K510" s="43"/>
      <c r="L510" s="43"/>
      <c r="M510" s="43"/>
      <c r="N510" s="43"/>
      <c r="O510" s="43"/>
      <c r="P510" s="43"/>
      <c r="Q510" s="44"/>
      <c r="R510" s="44"/>
      <c r="S510" s="43"/>
      <c r="T510" s="43"/>
      <c r="U510" s="44"/>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4"/>
      <c r="AY510" s="43"/>
      <c r="AZ510" s="43"/>
      <c r="BA510" s="43"/>
      <c r="BB510" s="43"/>
      <c r="BC510" s="43"/>
      <c r="BD510" s="43"/>
      <c r="BE510" s="43"/>
      <c r="BF510" s="43"/>
      <c r="BG510" s="43"/>
      <c r="BH510" s="43"/>
      <c r="BI510" s="43"/>
      <c r="BJ510" s="43"/>
      <c r="BK510" s="43"/>
      <c r="BL510" s="43"/>
      <c r="BM510" s="43"/>
      <c r="BN510" s="43"/>
      <c r="BO510" s="11"/>
      <c r="BP510" s="11"/>
      <c r="BQ510" s="11"/>
      <c r="BR510" s="11"/>
      <c r="BS510" s="11"/>
    </row>
    <row r="511" ht="13.5" customHeight="1">
      <c r="A511" s="11"/>
      <c r="B511" s="11"/>
      <c r="C511" s="43"/>
      <c r="D511" s="43"/>
      <c r="E511" s="43"/>
      <c r="F511" s="43"/>
      <c r="G511" s="43"/>
      <c r="H511" s="43"/>
      <c r="I511" s="43"/>
      <c r="J511" s="43"/>
      <c r="K511" s="43"/>
      <c r="L511" s="43"/>
      <c r="M511" s="43"/>
      <c r="N511" s="43"/>
      <c r="O511" s="43"/>
      <c r="P511" s="43"/>
      <c r="Q511" s="44"/>
      <c r="R511" s="44"/>
      <c r="S511" s="43"/>
      <c r="T511" s="43"/>
      <c r="U511" s="44"/>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4"/>
      <c r="AY511" s="43"/>
      <c r="AZ511" s="43"/>
      <c r="BA511" s="43"/>
      <c r="BB511" s="43"/>
      <c r="BC511" s="43"/>
      <c r="BD511" s="43"/>
      <c r="BE511" s="43"/>
      <c r="BF511" s="43"/>
      <c r="BG511" s="43"/>
      <c r="BH511" s="43"/>
      <c r="BI511" s="43"/>
      <c r="BJ511" s="43"/>
      <c r="BK511" s="43"/>
      <c r="BL511" s="43"/>
      <c r="BM511" s="43"/>
      <c r="BN511" s="43"/>
      <c r="BO511" s="11"/>
      <c r="BP511" s="11"/>
      <c r="BQ511" s="11"/>
      <c r="BR511" s="11"/>
      <c r="BS511" s="11"/>
    </row>
    <row r="512" ht="13.5" customHeight="1">
      <c r="A512" s="11"/>
      <c r="B512" s="11"/>
      <c r="C512" s="43"/>
      <c r="D512" s="43"/>
      <c r="E512" s="43"/>
      <c r="F512" s="43"/>
      <c r="G512" s="43"/>
      <c r="H512" s="43"/>
      <c r="I512" s="43"/>
      <c r="J512" s="43"/>
      <c r="K512" s="43"/>
      <c r="L512" s="43"/>
      <c r="M512" s="43"/>
      <c r="N512" s="43"/>
      <c r="O512" s="43"/>
      <c r="P512" s="43"/>
      <c r="Q512" s="44"/>
      <c r="R512" s="44"/>
      <c r="S512" s="43"/>
      <c r="T512" s="43"/>
      <c r="U512" s="44"/>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4"/>
      <c r="AY512" s="43"/>
      <c r="AZ512" s="43"/>
      <c r="BA512" s="43"/>
      <c r="BB512" s="43"/>
      <c r="BC512" s="43"/>
      <c r="BD512" s="43"/>
      <c r="BE512" s="43"/>
      <c r="BF512" s="43"/>
      <c r="BG512" s="43"/>
      <c r="BH512" s="43"/>
      <c r="BI512" s="43"/>
      <c r="BJ512" s="43"/>
      <c r="BK512" s="43"/>
      <c r="BL512" s="43"/>
      <c r="BM512" s="43"/>
      <c r="BN512" s="43"/>
      <c r="BO512" s="11"/>
      <c r="BP512" s="11"/>
      <c r="BQ512" s="11"/>
      <c r="BR512" s="11"/>
      <c r="BS512" s="11"/>
    </row>
    <row r="513" ht="13.5" customHeight="1">
      <c r="A513" s="11"/>
      <c r="B513" s="11"/>
      <c r="C513" s="43"/>
      <c r="D513" s="43"/>
      <c r="E513" s="43"/>
      <c r="F513" s="43"/>
      <c r="G513" s="43"/>
      <c r="H513" s="43"/>
      <c r="I513" s="43"/>
      <c r="J513" s="43"/>
      <c r="K513" s="43"/>
      <c r="L513" s="43"/>
      <c r="M513" s="43"/>
      <c r="N513" s="43"/>
      <c r="O513" s="43"/>
      <c r="P513" s="43"/>
      <c r="Q513" s="44"/>
      <c r="R513" s="44"/>
      <c r="S513" s="43"/>
      <c r="T513" s="43"/>
      <c r="U513" s="44"/>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4"/>
      <c r="AY513" s="43"/>
      <c r="AZ513" s="43"/>
      <c r="BA513" s="43"/>
      <c r="BB513" s="43"/>
      <c r="BC513" s="43"/>
      <c r="BD513" s="43"/>
      <c r="BE513" s="43"/>
      <c r="BF513" s="43"/>
      <c r="BG513" s="43"/>
      <c r="BH513" s="43"/>
      <c r="BI513" s="43"/>
      <c r="BJ513" s="43"/>
      <c r="BK513" s="43"/>
      <c r="BL513" s="43"/>
      <c r="BM513" s="43"/>
      <c r="BN513" s="43"/>
      <c r="BO513" s="11"/>
      <c r="BP513" s="11"/>
      <c r="BQ513" s="11"/>
      <c r="BR513" s="11"/>
      <c r="BS513" s="11"/>
    </row>
    <row r="514" ht="13.5" customHeight="1">
      <c r="A514" s="11"/>
      <c r="B514" s="11"/>
      <c r="C514" s="43"/>
      <c r="D514" s="43"/>
      <c r="E514" s="43"/>
      <c r="F514" s="43"/>
      <c r="G514" s="43"/>
      <c r="H514" s="43"/>
      <c r="I514" s="43"/>
      <c r="J514" s="43"/>
      <c r="K514" s="43"/>
      <c r="L514" s="43"/>
      <c r="M514" s="43"/>
      <c r="N514" s="43"/>
      <c r="O514" s="43"/>
      <c r="P514" s="43"/>
      <c r="Q514" s="44"/>
      <c r="R514" s="44"/>
      <c r="S514" s="43"/>
      <c r="T514" s="43"/>
      <c r="U514" s="44"/>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4"/>
      <c r="AY514" s="43"/>
      <c r="AZ514" s="43"/>
      <c r="BA514" s="43"/>
      <c r="BB514" s="43"/>
      <c r="BC514" s="43"/>
      <c r="BD514" s="43"/>
      <c r="BE514" s="43"/>
      <c r="BF514" s="43"/>
      <c r="BG514" s="43"/>
      <c r="BH514" s="43"/>
      <c r="BI514" s="43"/>
      <c r="BJ514" s="43"/>
      <c r="BK514" s="43"/>
      <c r="BL514" s="43"/>
      <c r="BM514" s="43"/>
      <c r="BN514" s="43"/>
      <c r="BO514" s="11"/>
      <c r="BP514" s="11"/>
      <c r="BQ514" s="11"/>
      <c r="BR514" s="11"/>
      <c r="BS514" s="11"/>
    </row>
    <row r="515" ht="13.5" customHeight="1">
      <c r="A515" s="11"/>
      <c r="B515" s="11"/>
      <c r="C515" s="43"/>
      <c r="D515" s="43"/>
      <c r="E515" s="43"/>
      <c r="F515" s="43"/>
      <c r="G515" s="43"/>
      <c r="H515" s="43"/>
      <c r="I515" s="43"/>
      <c r="J515" s="43"/>
      <c r="K515" s="43"/>
      <c r="L515" s="43"/>
      <c r="M515" s="43"/>
      <c r="N515" s="43"/>
      <c r="O515" s="43"/>
      <c r="P515" s="43"/>
      <c r="Q515" s="44"/>
      <c r="R515" s="44"/>
      <c r="S515" s="43"/>
      <c r="T515" s="43"/>
      <c r="U515" s="44"/>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4"/>
      <c r="AY515" s="43"/>
      <c r="AZ515" s="43"/>
      <c r="BA515" s="43"/>
      <c r="BB515" s="43"/>
      <c r="BC515" s="43"/>
      <c r="BD515" s="43"/>
      <c r="BE515" s="43"/>
      <c r="BF515" s="43"/>
      <c r="BG515" s="43"/>
      <c r="BH515" s="43"/>
      <c r="BI515" s="43"/>
      <c r="BJ515" s="43"/>
      <c r="BK515" s="43"/>
      <c r="BL515" s="43"/>
      <c r="BM515" s="43"/>
      <c r="BN515" s="43"/>
      <c r="BO515" s="11"/>
      <c r="BP515" s="11"/>
      <c r="BQ515" s="11"/>
      <c r="BR515" s="11"/>
      <c r="BS515" s="11"/>
    </row>
    <row r="516" ht="13.5" customHeight="1">
      <c r="A516" s="11"/>
      <c r="B516" s="11"/>
      <c r="C516" s="43"/>
      <c r="D516" s="43"/>
      <c r="E516" s="43"/>
      <c r="F516" s="43"/>
      <c r="G516" s="43"/>
      <c r="H516" s="43"/>
      <c r="I516" s="43"/>
      <c r="J516" s="43"/>
      <c r="K516" s="43"/>
      <c r="L516" s="43"/>
      <c r="M516" s="43"/>
      <c r="N516" s="43"/>
      <c r="O516" s="43"/>
      <c r="P516" s="43"/>
      <c r="Q516" s="44"/>
      <c r="R516" s="44"/>
      <c r="S516" s="43"/>
      <c r="T516" s="43"/>
      <c r="U516" s="44"/>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4"/>
      <c r="AY516" s="43"/>
      <c r="AZ516" s="43"/>
      <c r="BA516" s="43"/>
      <c r="BB516" s="43"/>
      <c r="BC516" s="43"/>
      <c r="BD516" s="43"/>
      <c r="BE516" s="43"/>
      <c r="BF516" s="43"/>
      <c r="BG516" s="43"/>
      <c r="BH516" s="43"/>
      <c r="BI516" s="43"/>
      <c r="BJ516" s="43"/>
      <c r="BK516" s="43"/>
      <c r="BL516" s="43"/>
      <c r="BM516" s="43"/>
      <c r="BN516" s="43"/>
      <c r="BO516" s="11"/>
      <c r="BP516" s="11"/>
      <c r="BQ516" s="11"/>
      <c r="BR516" s="11"/>
      <c r="BS516" s="11"/>
    </row>
    <row r="517" ht="13.5" customHeight="1">
      <c r="A517" s="11"/>
      <c r="B517" s="11"/>
      <c r="C517" s="43"/>
      <c r="D517" s="43"/>
      <c r="E517" s="43"/>
      <c r="F517" s="43"/>
      <c r="G517" s="43"/>
      <c r="H517" s="43"/>
      <c r="I517" s="43"/>
      <c r="J517" s="43"/>
      <c r="K517" s="43"/>
      <c r="L517" s="43"/>
      <c r="M517" s="43"/>
      <c r="N517" s="43"/>
      <c r="O517" s="43"/>
      <c r="P517" s="43"/>
      <c r="Q517" s="44"/>
      <c r="R517" s="44"/>
      <c r="S517" s="43"/>
      <c r="T517" s="43"/>
      <c r="U517" s="44"/>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4"/>
      <c r="AY517" s="43"/>
      <c r="AZ517" s="43"/>
      <c r="BA517" s="43"/>
      <c r="BB517" s="43"/>
      <c r="BC517" s="43"/>
      <c r="BD517" s="43"/>
      <c r="BE517" s="43"/>
      <c r="BF517" s="43"/>
      <c r="BG517" s="43"/>
      <c r="BH517" s="43"/>
      <c r="BI517" s="43"/>
      <c r="BJ517" s="43"/>
      <c r="BK517" s="43"/>
      <c r="BL517" s="43"/>
      <c r="BM517" s="43"/>
      <c r="BN517" s="43"/>
      <c r="BO517" s="11"/>
      <c r="BP517" s="11"/>
      <c r="BQ517" s="11"/>
      <c r="BR517" s="11"/>
      <c r="BS517" s="11"/>
    </row>
    <row r="518" ht="13.5" customHeight="1">
      <c r="A518" s="11"/>
      <c r="B518" s="11"/>
      <c r="C518" s="43"/>
      <c r="D518" s="43"/>
      <c r="E518" s="43"/>
      <c r="F518" s="43"/>
      <c r="G518" s="43"/>
      <c r="H518" s="43"/>
      <c r="I518" s="43"/>
      <c r="J518" s="43"/>
      <c r="K518" s="43"/>
      <c r="L518" s="43"/>
      <c r="M518" s="43"/>
      <c r="N518" s="43"/>
      <c r="O518" s="43"/>
      <c r="P518" s="43"/>
      <c r="Q518" s="44"/>
      <c r="R518" s="44"/>
      <c r="S518" s="43"/>
      <c r="T518" s="43"/>
      <c r="U518" s="44"/>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4"/>
      <c r="AY518" s="43"/>
      <c r="AZ518" s="43"/>
      <c r="BA518" s="43"/>
      <c r="BB518" s="43"/>
      <c r="BC518" s="43"/>
      <c r="BD518" s="43"/>
      <c r="BE518" s="43"/>
      <c r="BF518" s="43"/>
      <c r="BG518" s="43"/>
      <c r="BH518" s="43"/>
      <c r="BI518" s="43"/>
      <c r="BJ518" s="43"/>
      <c r="BK518" s="43"/>
      <c r="BL518" s="43"/>
      <c r="BM518" s="43"/>
      <c r="BN518" s="43"/>
      <c r="BO518" s="11"/>
      <c r="BP518" s="11"/>
      <c r="BQ518" s="11"/>
      <c r="BR518" s="11"/>
      <c r="BS518" s="11"/>
    </row>
    <row r="519" ht="13.5" customHeight="1">
      <c r="A519" s="11"/>
      <c r="B519" s="11"/>
      <c r="C519" s="43"/>
      <c r="D519" s="43"/>
      <c r="E519" s="43"/>
      <c r="F519" s="43"/>
      <c r="G519" s="43"/>
      <c r="H519" s="43"/>
      <c r="I519" s="43"/>
      <c r="J519" s="43"/>
      <c r="K519" s="43"/>
      <c r="L519" s="43"/>
      <c r="M519" s="43"/>
      <c r="N519" s="43"/>
      <c r="O519" s="43"/>
      <c r="P519" s="43"/>
      <c r="Q519" s="44"/>
      <c r="R519" s="44"/>
      <c r="S519" s="43"/>
      <c r="T519" s="43"/>
      <c r="U519" s="44"/>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4"/>
      <c r="AY519" s="43"/>
      <c r="AZ519" s="43"/>
      <c r="BA519" s="43"/>
      <c r="BB519" s="43"/>
      <c r="BC519" s="43"/>
      <c r="BD519" s="43"/>
      <c r="BE519" s="43"/>
      <c r="BF519" s="43"/>
      <c r="BG519" s="43"/>
      <c r="BH519" s="43"/>
      <c r="BI519" s="43"/>
      <c r="BJ519" s="43"/>
      <c r="BK519" s="43"/>
      <c r="BL519" s="43"/>
      <c r="BM519" s="43"/>
      <c r="BN519" s="43"/>
      <c r="BO519" s="11"/>
      <c r="BP519" s="11"/>
      <c r="BQ519" s="11"/>
      <c r="BR519" s="11"/>
      <c r="BS519" s="11"/>
    </row>
    <row r="520" ht="13.5" customHeight="1">
      <c r="A520" s="11"/>
      <c r="B520" s="11"/>
      <c r="C520" s="43"/>
      <c r="D520" s="43"/>
      <c r="E520" s="43"/>
      <c r="F520" s="43"/>
      <c r="G520" s="43"/>
      <c r="H520" s="43"/>
      <c r="I520" s="43"/>
      <c r="J520" s="43"/>
      <c r="K520" s="43"/>
      <c r="L520" s="43"/>
      <c r="M520" s="43"/>
      <c r="N520" s="43"/>
      <c r="O520" s="43"/>
      <c r="P520" s="43"/>
      <c r="Q520" s="44"/>
      <c r="R520" s="44"/>
      <c r="S520" s="43"/>
      <c r="T520" s="43"/>
      <c r="U520" s="44"/>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4"/>
      <c r="AY520" s="43"/>
      <c r="AZ520" s="43"/>
      <c r="BA520" s="43"/>
      <c r="BB520" s="43"/>
      <c r="BC520" s="43"/>
      <c r="BD520" s="43"/>
      <c r="BE520" s="43"/>
      <c r="BF520" s="43"/>
      <c r="BG520" s="43"/>
      <c r="BH520" s="43"/>
      <c r="BI520" s="43"/>
      <c r="BJ520" s="43"/>
      <c r="BK520" s="43"/>
      <c r="BL520" s="43"/>
      <c r="BM520" s="43"/>
      <c r="BN520" s="43"/>
      <c r="BO520" s="11"/>
      <c r="BP520" s="11"/>
      <c r="BQ520" s="11"/>
      <c r="BR520" s="11"/>
      <c r="BS520" s="11"/>
    </row>
    <row r="521" ht="13.5" customHeight="1">
      <c r="A521" s="11"/>
      <c r="B521" s="11"/>
      <c r="C521" s="43"/>
      <c r="D521" s="43"/>
      <c r="E521" s="43"/>
      <c r="F521" s="43"/>
      <c r="G521" s="43"/>
      <c r="H521" s="43"/>
      <c r="I521" s="43"/>
      <c r="J521" s="43"/>
      <c r="K521" s="43"/>
      <c r="L521" s="43"/>
      <c r="M521" s="43"/>
      <c r="N521" s="43"/>
      <c r="O521" s="43"/>
      <c r="P521" s="43"/>
      <c r="Q521" s="44"/>
      <c r="R521" s="44"/>
      <c r="S521" s="43"/>
      <c r="T521" s="43"/>
      <c r="U521" s="44"/>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4"/>
      <c r="AY521" s="43"/>
      <c r="AZ521" s="43"/>
      <c r="BA521" s="43"/>
      <c r="BB521" s="43"/>
      <c r="BC521" s="43"/>
      <c r="BD521" s="43"/>
      <c r="BE521" s="43"/>
      <c r="BF521" s="43"/>
      <c r="BG521" s="43"/>
      <c r="BH521" s="43"/>
      <c r="BI521" s="43"/>
      <c r="BJ521" s="43"/>
      <c r="BK521" s="43"/>
      <c r="BL521" s="43"/>
      <c r="BM521" s="43"/>
      <c r="BN521" s="43"/>
      <c r="BO521" s="11"/>
      <c r="BP521" s="11"/>
      <c r="BQ521" s="11"/>
      <c r="BR521" s="11"/>
      <c r="BS521" s="11"/>
    </row>
    <row r="522" ht="13.5" customHeight="1">
      <c r="A522" s="11"/>
      <c r="B522" s="11"/>
      <c r="C522" s="43"/>
      <c r="D522" s="43"/>
      <c r="E522" s="43"/>
      <c r="F522" s="43"/>
      <c r="G522" s="43"/>
      <c r="H522" s="43"/>
      <c r="I522" s="43"/>
      <c r="J522" s="43"/>
      <c r="K522" s="43"/>
      <c r="L522" s="43"/>
      <c r="M522" s="43"/>
      <c r="N522" s="43"/>
      <c r="O522" s="43"/>
      <c r="P522" s="43"/>
      <c r="Q522" s="44"/>
      <c r="R522" s="44"/>
      <c r="S522" s="43"/>
      <c r="T522" s="43"/>
      <c r="U522" s="44"/>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4"/>
      <c r="AY522" s="43"/>
      <c r="AZ522" s="43"/>
      <c r="BA522" s="43"/>
      <c r="BB522" s="43"/>
      <c r="BC522" s="43"/>
      <c r="BD522" s="43"/>
      <c r="BE522" s="43"/>
      <c r="BF522" s="43"/>
      <c r="BG522" s="43"/>
      <c r="BH522" s="43"/>
      <c r="BI522" s="43"/>
      <c r="BJ522" s="43"/>
      <c r="BK522" s="43"/>
      <c r="BL522" s="43"/>
      <c r="BM522" s="43"/>
      <c r="BN522" s="43"/>
      <c r="BO522" s="11"/>
      <c r="BP522" s="11"/>
      <c r="BQ522" s="11"/>
      <c r="BR522" s="11"/>
      <c r="BS522" s="11"/>
    </row>
    <row r="523" ht="13.5" customHeight="1">
      <c r="A523" s="11"/>
      <c r="B523" s="11"/>
      <c r="C523" s="43"/>
      <c r="D523" s="43"/>
      <c r="E523" s="43"/>
      <c r="F523" s="43"/>
      <c r="G523" s="43"/>
      <c r="H523" s="43"/>
      <c r="I523" s="43"/>
      <c r="J523" s="43"/>
      <c r="K523" s="43"/>
      <c r="L523" s="43"/>
      <c r="M523" s="43"/>
      <c r="N523" s="43"/>
      <c r="O523" s="43"/>
      <c r="P523" s="43"/>
      <c r="Q523" s="44"/>
      <c r="R523" s="44"/>
      <c r="S523" s="43"/>
      <c r="T523" s="43"/>
      <c r="U523" s="44"/>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4"/>
      <c r="AY523" s="43"/>
      <c r="AZ523" s="43"/>
      <c r="BA523" s="43"/>
      <c r="BB523" s="43"/>
      <c r="BC523" s="43"/>
      <c r="BD523" s="43"/>
      <c r="BE523" s="43"/>
      <c r="BF523" s="43"/>
      <c r="BG523" s="43"/>
      <c r="BH523" s="43"/>
      <c r="BI523" s="43"/>
      <c r="BJ523" s="43"/>
      <c r="BK523" s="43"/>
      <c r="BL523" s="43"/>
      <c r="BM523" s="43"/>
      <c r="BN523" s="43"/>
      <c r="BO523" s="11"/>
      <c r="BP523" s="11"/>
      <c r="BQ523" s="11"/>
      <c r="BR523" s="11"/>
      <c r="BS523" s="11"/>
    </row>
    <row r="524" ht="13.5" customHeight="1">
      <c r="A524" s="11"/>
      <c r="B524" s="11"/>
      <c r="C524" s="43"/>
      <c r="D524" s="43"/>
      <c r="E524" s="43"/>
      <c r="F524" s="43"/>
      <c r="G524" s="43"/>
      <c r="H524" s="43"/>
      <c r="I524" s="43"/>
      <c r="J524" s="43"/>
      <c r="K524" s="43"/>
      <c r="L524" s="43"/>
      <c r="M524" s="43"/>
      <c r="N524" s="43"/>
      <c r="O524" s="43"/>
      <c r="P524" s="43"/>
      <c r="Q524" s="44"/>
      <c r="R524" s="44"/>
      <c r="S524" s="43"/>
      <c r="T524" s="43"/>
      <c r="U524" s="44"/>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4"/>
      <c r="AY524" s="43"/>
      <c r="AZ524" s="43"/>
      <c r="BA524" s="43"/>
      <c r="BB524" s="43"/>
      <c r="BC524" s="43"/>
      <c r="BD524" s="43"/>
      <c r="BE524" s="43"/>
      <c r="BF524" s="43"/>
      <c r="BG524" s="43"/>
      <c r="BH524" s="43"/>
      <c r="BI524" s="43"/>
      <c r="BJ524" s="43"/>
      <c r="BK524" s="43"/>
      <c r="BL524" s="43"/>
      <c r="BM524" s="43"/>
      <c r="BN524" s="43"/>
      <c r="BO524" s="11"/>
      <c r="BP524" s="11"/>
      <c r="BQ524" s="11"/>
      <c r="BR524" s="11"/>
      <c r="BS524" s="11"/>
    </row>
    <row r="525" ht="13.5" customHeight="1">
      <c r="A525" s="11"/>
      <c r="B525" s="11"/>
      <c r="C525" s="43"/>
      <c r="D525" s="43"/>
      <c r="E525" s="43"/>
      <c r="F525" s="43"/>
      <c r="G525" s="43"/>
      <c r="H525" s="43"/>
      <c r="I525" s="43"/>
      <c r="J525" s="43"/>
      <c r="K525" s="43"/>
      <c r="L525" s="43"/>
      <c r="M525" s="43"/>
      <c r="N525" s="43"/>
      <c r="O525" s="43"/>
      <c r="P525" s="43"/>
      <c r="Q525" s="44"/>
      <c r="R525" s="44"/>
      <c r="S525" s="43"/>
      <c r="T525" s="43"/>
      <c r="U525" s="44"/>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4"/>
      <c r="AY525" s="43"/>
      <c r="AZ525" s="43"/>
      <c r="BA525" s="43"/>
      <c r="BB525" s="43"/>
      <c r="BC525" s="43"/>
      <c r="BD525" s="43"/>
      <c r="BE525" s="43"/>
      <c r="BF525" s="43"/>
      <c r="BG525" s="43"/>
      <c r="BH525" s="43"/>
      <c r="BI525" s="43"/>
      <c r="BJ525" s="43"/>
      <c r="BK525" s="43"/>
      <c r="BL525" s="43"/>
      <c r="BM525" s="43"/>
      <c r="BN525" s="43"/>
      <c r="BO525" s="11"/>
      <c r="BP525" s="11"/>
      <c r="BQ525" s="11"/>
      <c r="BR525" s="11"/>
      <c r="BS525" s="11"/>
    </row>
    <row r="526" ht="13.5" customHeight="1">
      <c r="A526" s="11"/>
      <c r="B526" s="11"/>
      <c r="C526" s="43"/>
      <c r="D526" s="43"/>
      <c r="E526" s="43"/>
      <c r="F526" s="43"/>
      <c r="G526" s="43"/>
      <c r="H526" s="43"/>
      <c r="I526" s="43"/>
      <c r="J526" s="43"/>
      <c r="K526" s="43"/>
      <c r="L526" s="43"/>
      <c r="M526" s="43"/>
      <c r="N526" s="43"/>
      <c r="O526" s="43"/>
      <c r="P526" s="43"/>
      <c r="Q526" s="44"/>
      <c r="R526" s="44"/>
      <c r="S526" s="43"/>
      <c r="T526" s="43"/>
      <c r="U526" s="44"/>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4"/>
      <c r="AY526" s="43"/>
      <c r="AZ526" s="43"/>
      <c r="BA526" s="43"/>
      <c r="BB526" s="43"/>
      <c r="BC526" s="43"/>
      <c r="BD526" s="43"/>
      <c r="BE526" s="43"/>
      <c r="BF526" s="43"/>
      <c r="BG526" s="43"/>
      <c r="BH526" s="43"/>
      <c r="BI526" s="43"/>
      <c r="BJ526" s="43"/>
      <c r="BK526" s="43"/>
      <c r="BL526" s="43"/>
      <c r="BM526" s="43"/>
      <c r="BN526" s="43"/>
      <c r="BO526" s="11"/>
      <c r="BP526" s="11"/>
      <c r="BQ526" s="11"/>
      <c r="BR526" s="11"/>
      <c r="BS526" s="11"/>
    </row>
    <row r="527" ht="13.5" customHeight="1">
      <c r="A527" s="11"/>
      <c r="B527" s="11"/>
      <c r="C527" s="43"/>
      <c r="D527" s="43"/>
      <c r="E527" s="43"/>
      <c r="F527" s="43"/>
      <c r="G527" s="43"/>
      <c r="H527" s="43"/>
      <c r="I527" s="43"/>
      <c r="J527" s="43"/>
      <c r="K527" s="43"/>
      <c r="L527" s="43"/>
      <c r="M527" s="43"/>
      <c r="N527" s="43"/>
      <c r="O527" s="43"/>
      <c r="P527" s="43"/>
      <c r="Q527" s="44"/>
      <c r="R527" s="44"/>
      <c r="S527" s="43"/>
      <c r="T527" s="43"/>
      <c r="U527" s="44"/>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4"/>
      <c r="AY527" s="43"/>
      <c r="AZ527" s="43"/>
      <c r="BA527" s="43"/>
      <c r="BB527" s="43"/>
      <c r="BC527" s="43"/>
      <c r="BD527" s="43"/>
      <c r="BE527" s="43"/>
      <c r="BF527" s="43"/>
      <c r="BG527" s="43"/>
      <c r="BH527" s="43"/>
      <c r="BI527" s="43"/>
      <c r="BJ527" s="43"/>
      <c r="BK527" s="43"/>
      <c r="BL527" s="43"/>
      <c r="BM527" s="43"/>
      <c r="BN527" s="43"/>
      <c r="BO527" s="11"/>
      <c r="BP527" s="11"/>
      <c r="BQ527" s="11"/>
      <c r="BR527" s="11"/>
      <c r="BS527" s="11"/>
    </row>
    <row r="528" ht="13.5" customHeight="1">
      <c r="A528" s="11"/>
      <c r="B528" s="11"/>
      <c r="C528" s="43"/>
      <c r="D528" s="43"/>
      <c r="E528" s="43"/>
      <c r="F528" s="43"/>
      <c r="G528" s="43"/>
      <c r="H528" s="43"/>
      <c r="I528" s="43"/>
      <c r="J528" s="43"/>
      <c r="K528" s="43"/>
      <c r="L528" s="43"/>
      <c r="M528" s="43"/>
      <c r="N528" s="43"/>
      <c r="O528" s="43"/>
      <c r="P528" s="43"/>
      <c r="Q528" s="44"/>
      <c r="R528" s="44"/>
      <c r="S528" s="43"/>
      <c r="T528" s="43"/>
      <c r="U528" s="44"/>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4"/>
      <c r="AY528" s="43"/>
      <c r="AZ528" s="43"/>
      <c r="BA528" s="43"/>
      <c r="BB528" s="43"/>
      <c r="BC528" s="43"/>
      <c r="BD528" s="43"/>
      <c r="BE528" s="43"/>
      <c r="BF528" s="43"/>
      <c r="BG528" s="43"/>
      <c r="BH528" s="43"/>
      <c r="BI528" s="43"/>
      <c r="BJ528" s="43"/>
      <c r="BK528" s="43"/>
      <c r="BL528" s="43"/>
      <c r="BM528" s="43"/>
      <c r="BN528" s="43"/>
      <c r="BO528" s="11"/>
      <c r="BP528" s="11"/>
      <c r="BQ528" s="11"/>
      <c r="BR528" s="11"/>
      <c r="BS528" s="11"/>
    </row>
    <row r="529" ht="13.5" customHeight="1">
      <c r="A529" s="11"/>
      <c r="B529" s="11"/>
      <c r="C529" s="43"/>
      <c r="D529" s="43"/>
      <c r="E529" s="43"/>
      <c r="F529" s="43"/>
      <c r="G529" s="43"/>
      <c r="H529" s="43"/>
      <c r="I529" s="43"/>
      <c r="J529" s="43"/>
      <c r="K529" s="43"/>
      <c r="L529" s="43"/>
      <c r="M529" s="43"/>
      <c r="N529" s="43"/>
      <c r="O529" s="43"/>
      <c r="P529" s="43"/>
      <c r="Q529" s="44"/>
      <c r="R529" s="44"/>
      <c r="S529" s="43"/>
      <c r="T529" s="43"/>
      <c r="U529" s="44"/>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4"/>
      <c r="AY529" s="43"/>
      <c r="AZ529" s="43"/>
      <c r="BA529" s="43"/>
      <c r="BB529" s="43"/>
      <c r="BC529" s="43"/>
      <c r="BD529" s="43"/>
      <c r="BE529" s="43"/>
      <c r="BF529" s="43"/>
      <c r="BG529" s="43"/>
      <c r="BH529" s="43"/>
      <c r="BI529" s="43"/>
      <c r="BJ529" s="43"/>
      <c r="BK529" s="43"/>
      <c r="BL529" s="43"/>
      <c r="BM529" s="43"/>
      <c r="BN529" s="43"/>
      <c r="BO529" s="11"/>
      <c r="BP529" s="11"/>
      <c r="BQ529" s="11"/>
      <c r="BR529" s="11"/>
      <c r="BS529" s="11"/>
    </row>
    <row r="530" ht="13.5" customHeight="1">
      <c r="A530" s="11"/>
      <c r="B530" s="11"/>
      <c r="C530" s="43"/>
      <c r="D530" s="43"/>
      <c r="E530" s="43"/>
      <c r="F530" s="43"/>
      <c r="G530" s="43"/>
      <c r="H530" s="43"/>
      <c r="I530" s="43"/>
      <c r="J530" s="43"/>
      <c r="K530" s="43"/>
      <c r="L530" s="43"/>
      <c r="M530" s="43"/>
      <c r="N530" s="43"/>
      <c r="O530" s="43"/>
      <c r="P530" s="43"/>
      <c r="Q530" s="44"/>
      <c r="R530" s="44"/>
      <c r="S530" s="43"/>
      <c r="T530" s="43"/>
      <c r="U530" s="44"/>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4"/>
      <c r="AY530" s="43"/>
      <c r="AZ530" s="43"/>
      <c r="BA530" s="43"/>
      <c r="BB530" s="43"/>
      <c r="BC530" s="43"/>
      <c r="BD530" s="43"/>
      <c r="BE530" s="43"/>
      <c r="BF530" s="43"/>
      <c r="BG530" s="43"/>
      <c r="BH530" s="43"/>
      <c r="BI530" s="43"/>
      <c r="BJ530" s="43"/>
      <c r="BK530" s="43"/>
      <c r="BL530" s="43"/>
      <c r="BM530" s="43"/>
      <c r="BN530" s="43"/>
      <c r="BO530" s="11"/>
      <c r="BP530" s="11"/>
      <c r="BQ530" s="11"/>
      <c r="BR530" s="11"/>
      <c r="BS530" s="11"/>
    </row>
    <row r="531" ht="13.5" customHeight="1">
      <c r="A531" s="11"/>
      <c r="B531" s="11"/>
      <c r="C531" s="43"/>
      <c r="D531" s="43"/>
      <c r="E531" s="43"/>
      <c r="F531" s="43"/>
      <c r="G531" s="43"/>
      <c r="H531" s="43"/>
      <c r="I531" s="43"/>
      <c r="J531" s="43"/>
      <c r="K531" s="43"/>
      <c r="L531" s="43"/>
      <c r="M531" s="43"/>
      <c r="N531" s="43"/>
      <c r="O531" s="43"/>
      <c r="P531" s="43"/>
      <c r="Q531" s="44"/>
      <c r="R531" s="44"/>
      <c r="S531" s="43"/>
      <c r="T531" s="43"/>
      <c r="U531" s="44"/>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4"/>
      <c r="AY531" s="43"/>
      <c r="AZ531" s="43"/>
      <c r="BA531" s="43"/>
      <c r="BB531" s="43"/>
      <c r="BC531" s="43"/>
      <c r="BD531" s="43"/>
      <c r="BE531" s="43"/>
      <c r="BF531" s="43"/>
      <c r="BG531" s="43"/>
      <c r="BH531" s="43"/>
      <c r="BI531" s="43"/>
      <c r="BJ531" s="43"/>
      <c r="BK531" s="43"/>
      <c r="BL531" s="43"/>
      <c r="BM531" s="43"/>
      <c r="BN531" s="43"/>
      <c r="BO531" s="11"/>
      <c r="BP531" s="11"/>
      <c r="BQ531" s="11"/>
      <c r="BR531" s="11"/>
      <c r="BS531" s="11"/>
    </row>
    <row r="532" ht="13.5" customHeight="1">
      <c r="A532" s="11"/>
      <c r="B532" s="11"/>
      <c r="C532" s="43"/>
      <c r="D532" s="43"/>
      <c r="E532" s="43"/>
      <c r="F532" s="43"/>
      <c r="G532" s="43"/>
      <c r="H532" s="43"/>
      <c r="I532" s="43"/>
      <c r="J532" s="43"/>
      <c r="K532" s="43"/>
      <c r="L532" s="43"/>
      <c r="M532" s="43"/>
      <c r="N532" s="43"/>
      <c r="O532" s="43"/>
      <c r="P532" s="43"/>
      <c r="Q532" s="44"/>
      <c r="R532" s="44"/>
      <c r="S532" s="43"/>
      <c r="T532" s="43"/>
      <c r="U532" s="44"/>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4"/>
      <c r="AY532" s="43"/>
      <c r="AZ532" s="43"/>
      <c r="BA532" s="43"/>
      <c r="BB532" s="43"/>
      <c r="BC532" s="43"/>
      <c r="BD532" s="43"/>
      <c r="BE532" s="43"/>
      <c r="BF532" s="43"/>
      <c r="BG532" s="43"/>
      <c r="BH532" s="43"/>
      <c r="BI532" s="43"/>
      <c r="BJ532" s="43"/>
      <c r="BK532" s="43"/>
      <c r="BL532" s="43"/>
      <c r="BM532" s="43"/>
      <c r="BN532" s="43"/>
      <c r="BO532" s="11"/>
      <c r="BP532" s="11"/>
      <c r="BQ532" s="11"/>
      <c r="BR532" s="11"/>
      <c r="BS532" s="11"/>
    </row>
    <row r="533" ht="13.5" customHeight="1">
      <c r="A533" s="11"/>
      <c r="B533" s="11"/>
      <c r="C533" s="43"/>
      <c r="D533" s="43"/>
      <c r="E533" s="43"/>
      <c r="F533" s="43"/>
      <c r="G533" s="43"/>
      <c r="H533" s="43"/>
      <c r="I533" s="43"/>
      <c r="J533" s="43"/>
      <c r="K533" s="43"/>
      <c r="L533" s="43"/>
      <c r="M533" s="43"/>
      <c r="N533" s="43"/>
      <c r="O533" s="43"/>
      <c r="P533" s="43"/>
      <c r="Q533" s="44"/>
      <c r="R533" s="44"/>
      <c r="S533" s="43"/>
      <c r="T533" s="43"/>
      <c r="U533" s="44"/>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4"/>
      <c r="AY533" s="43"/>
      <c r="AZ533" s="43"/>
      <c r="BA533" s="43"/>
      <c r="BB533" s="43"/>
      <c r="BC533" s="43"/>
      <c r="BD533" s="43"/>
      <c r="BE533" s="43"/>
      <c r="BF533" s="43"/>
      <c r="BG533" s="43"/>
      <c r="BH533" s="43"/>
      <c r="BI533" s="43"/>
      <c r="BJ533" s="43"/>
      <c r="BK533" s="43"/>
      <c r="BL533" s="43"/>
      <c r="BM533" s="43"/>
      <c r="BN533" s="43"/>
      <c r="BO533" s="11"/>
      <c r="BP533" s="11"/>
      <c r="BQ533" s="11"/>
      <c r="BR533" s="11"/>
      <c r="BS533" s="11"/>
    </row>
    <row r="534" ht="13.5" customHeight="1">
      <c r="A534" s="11"/>
      <c r="B534" s="11"/>
      <c r="C534" s="43"/>
      <c r="D534" s="43"/>
      <c r="E534" s="43"/>
      <c r="F534" s="43"/>
      <c r="G534" s="43"/>
      <c r="H534" s="43"/>
      <c r="I534" s="43"/>
      <c r="J534" s="43"/>
      <c r="K534" s="43"/>
      <c r="L534" s="43"/>
      <c r="M534" s="43"/>
      <c r="N534" s="43"/>
      <c r="O534" s="43"/>
      <c r="P534" s="43"/>
      <c r="Q534" s="44"/>
      <c r="R534" s="44"/>
      <c r="S534" s="43"/>
      <c r="T534" s="43"/>
      <c r="U534" s="44"/>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4"/>
      <c r="AY534" s="43"/>
      <c r="AZ534" s="43"/>
      <c r="BA534" s="43"/>
      <c r="BB534" s="43"/>
      <c r="BC534" s="43"/>
      <c r="BD534" s="43"/>
      <c r="BE534" s="43"/>
      <c r="BF534" s="43"/>
      <c r="BG534" s="43"/>
      <c r="BH534" s="43"/>
      <c r="BI534" s="43"/>
      <c r="BJ534" s="43"/>
      <c r="BK534" s="43"/>
      <c r="BL534" s="43"/>
      <c r="BM534" s="43"/>
      <c r="BN534" s="43"/>
      <c r="BO534" s="11"/>
      <c r="BP534" s="11"/>
      <c r="BQ534" s="11"/>
      <c r="BR534" s="11"/>
      <c r="BS534" s="11"/>
    </row>
    <row r="535" ht="13.5" customHeight="1">
      <c r="A535" s="11"/>
      <c r="B535" s="11"/>
      <c r="C535" s="43"/>
      <c r="D535" s="43"/>
      <c r="E535" s="43"/>
      <c r="F535" s="43"/>
      <c r="G535" s="43"/>
      <c r="H535" s="43"/>
      <c r="I535" s="43"/>
      <c r="J535" s="43"/>
      <c r="K535" s="43"/>
      <c r="L535" s="43"/>
      <c r="M535" s="43"/>
      <c r="N535" s="43"/>
      <c r="O535" s="43"/>
      <c r="P535" s="43"/>
      <c r="Q535" s="44"/>
      <c r="R535" s="44"/>
      <c r="S535" s="43"/>
      <c r="T535" s="43"/>
      <c r="U535" s="44"/>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4"/>
      <c r="AY535" s="43"/>
      <c r="AZ535" s="43"/>
      <c r="BA535" s="43"/>
      <c r="BB535" s="43"/>
      <c r="BC535" s="43"/>
      <c r="BD535" s="43"/>
      <c r="BE535" s="43"/>
      <c r="BF535" s="43"/>
      <c r="BG535" s="43"/>
      <c r="BH535" s="43"/>
      <c r="BI535" s="43"/>
      <c r="BJ535" s="43"/>
      <c r="BK535" s="43"/>
      <c r="BL535" s="43"/>
      <c r="BM535" s="43"/>
      <c r="BN535" s="43"/>
      <c r="BO535" s="11"/>
      <c r="BP535" s="11"/>
      <c r="BQ535" s="11"/>
      <c r="BR535" s="11"/>
      <c r="BS535" s="11"/>
    </row>
    <row r="536" ht="13.5" customHeight="1">
      <c r="A536" s="11"/>
      <c r="B536" s="11"/>
      <c r="C536" s="43"/>
      <c r="D536" s="43"/>
      <c r="E536" s="43"/>
      <c r="F536" s="43"/>
      <c r="G536" s="43"/>
      <c r="H536" s="43"/>
      <c r="I536" s="43"/>
      <c r="J536" s="43"/>
      <c r="K536" s="43"/>
      <c r="L536" s="43"/>
      <c r="M536" s="43"/>
      <c r="N536" s="43"/>
      <c r="O536" s="43"/>
      <c r="P536" s="43"/>
      <c r="Q536" s="44"/>
      <c r="R536" s="44"/>
      <c r="S536" s="43"/>
      <c r="T536" s="43"/>
      <c r="U536" s="44"/>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4"/>
      <c r="AY536" s="43"/>
      <c r="AZ536" s="43"/>
      <c r="BA536" s="43"/>
      <c r="BB536" s="43"/>
      <c r="BC536" s="43"/>
      <c r="BD536" s="43"/>
      <c r="BE536" s="43"/>
      <c r="BF536" s="43"/>
      <c r="BG536" s="43"/>
      <c r="BH536" s="43"/>
      <c r="BI536" s="43"/>
      <c r="BJ536" s="43"/>
      <c r="BK536" s="43"/>
      <c r="BL536" s="43"/>
      <c r="BM536" s="43"/>
      <c r="BN536" s="43"/>
      <c r="BO536" s="11"/>
      <c r="BP536" s="11"/>
      <c r="BQ536" s="11"/>
      <c r="BR536" s="11"/>
      <c r="BS536" s="11"/>
    </row>
    <row r="537" ht="13.5" customHeight="1">
      <c r="A537" s="11"/>
      <c r="B537" s="11"/>
      <c r="C537" s="43"/>
      <c r="D537" s="43"/>
      <c r="E537" s="43"/>
      <c r="F537" s="43"/>
      <c r="G537" s="43"/>
      <c r="H537" s="43"/>
      <c r="I537" s="43"/>
      <c r="J537" s="43"/>
      <c r="K537" s="43"/>
      <c r="L537" s="43"/>
      <c r="M537" s="43"/>
      <c r="N537" s="43"/>
      <c r="O537" s="43"/>
      <c r="P537" s="43"/>
      <c r="Q537" s="44"/>
      <c r="R537" s="44"/>
      <c r="S537" s="43"/>
      <c r="T537" s="43"/>
      <c r="U537" s="44"/>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4"/>
      <c r="AY537" s="43"/>
      <c r="AZ537" s="43"/>
      <c r="BA537" s="43"/>
      <c r="BB537" s="43"/>
      <c r="BC537" s="43"/>
      <c r="BD537" s="43"/>
      <c r="BE537" s="43"/>
      <c r="BF537" s="43"/>
      <c r="BG537" s="43"/>
      <c r="BH537" s="43"/>
      <c r="BI537" s="43"/>
      <c r="BJ537" s="43"/>
      <c r="BK537" s="43"/>
      <c r="BL537" s="43"/>
      <c r="BM537" s="43"/>
      <c r="BN537" s="43"/>
      <c r="BO537" s="11"/>
      <c r="BP537" s="11"/>
      <c r="BQ537" s="11"/>
      <c r="BR537" s="11"/>
      <c r="BS537" s="11"/>
    </row>
    <row r="538" ht="13.5" customHeight="1">
      <c r="A538" s="11"/>
      <c r="B538" s="11"/>
      <c r="C538" s="43"/>
      <c r="D538" s="43"/>
      <c r="E538" s="43"/>
      <c r="F538" s="43"/>
      <c r="G538" s="43"/>
      <c r="H538" s="43"/>
      <c r="I538" s="43"/>
      <c r="J538" s="43"/>
      <c r="K538" s="43"/>
      <c r="L538" s="43"/>
      <c r="M538" s="43"/>
      <c r="N538" s="43"/>
      <c r="O538" s="43"/>
      <c r="P538" s="43"/>
      <c r="Q538" s="44"/>
      <c r="R538" s="44"/>
      <c r="S538" s="43"/>
      <c r="T538" s="43"/>
      <c r="U538" s="44"/>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4"/>
      <c r="AY538" s="43"/>
      <c r="AZ538" s="43"/>
      <c r="BA538" s="43"/>
      <c r="BB538" s="43"/>
      <c r="BC538" s="43"/>
      <c r="BD538" s="43"/>
      <c r="BE538" s="43"/>
      <c r="BF538" s="43"/>
      <c r="BG538" s="43"/>
      <c r="BH538" s="43"/>
      <c r="BI538" s="43"/>
      <c r="BJ538" s="43"/>
      <c r="BK538" s="43"/>
      <c r="BL538" s="43"/>
      <c r="BM538" s="43"/>
      <c r="BN538" s="43"/>
      <c r="BO538" s="11"/>
      <c r="BP538" s="11"/>
      <c r="BQ538" s="11"/>
      <c r="BR538" s="11"/>
      <c r="BS538" s="11"/>
    </row>
    <row r="539" ht="13.5" customHeight="1">
      <c r="A539" s="11"/>
      <c r="B539" s="11"/>
      <c r="C539" s="43"/>
      <c r="D539" s="43"/>
      <c r="E539" s="43"/>
      <c r="F539" s="43"/>
      <c r="G539" s="43"/>
      <c r="H539" s="43"/>
      <c r="I539" s="43"/>
      <c r="J539" s="43"/>
      <c r="K539" s="43"/>
      <c r="L539" s="43"/>
      <c r="M539" s="43"/>
      <c r="N539" s="43"/>
      <c r="O539" s="43"/>
      <c r="P539" s="43"/>
      <c r="Q539" s="44"/>
      <c r="R539" s="44"/>
      <c r="S539" s="43"/>
      <c r="T539" s="43"/>
      <c r="U539" s="44"/>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4"/>
      <c r="AY539" s="43"/>
      <c r="AZ539" s="43"/>
      <c r="BA539" s="43"/>
      <c r="BB539" s="43"/>
      <c r="BC539" s="43"/>
      <c r="BD539" s="43"/>
      <c r="BE539" s="43"/>
      <c r="BF539" s="43"/>
      <c r="BG539" s="43"/>
      <c r="BH539" s="43"/>
      <c r="BI539" s="43"/>
      <c r="BJ539" s="43"/>
      <c r="BK539" s="43"/>
      <c r="BL539" s="43"/>
      <c r="BM539" s="43"/>
      <c r="BN539" s="43"/>
      <c r="BO539" s="11"/>
      <c r="BP539" s="11"/>
      <c r="BQ539" s="11"/>
      <c r="BR539" s="11"/>
      <c r="BS539" s="11"/>
    </row>
    <row r="540" ht="13.5" customHeight="1">
      <c r="A540" s="11"/>
      <c r="B540" s="11"/>
      <c r="C540" s="43"/>
      <c r="D540" s="43"/>
      <c r="E540" s="43"/>
      <c r="F540" s="43"/>
      <c r="G540" s="43"/>
      <c r="H540" s="43"/>
      <c r="I540" s="43"/>
      <c r="J540" s="43"/>
      <c r="K540" s="43"/>
      <c r="L540" s="43"/>
      <c r="M540" s="43"/>
      <c r="N540" s="43"/>
      <c r="O540" s="43"/>
      <c r="P540" s="43"/>
      <c r="Q540" s="44"/>
      <c r="R540" s="44"/>
      <c r="S540" s="43"/>
      <c r="T540" s="43"/>
      <c r="U540" s="44"/>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4"/>
      <c r="AY540" s="43"/>
      <c r="AZ540" s="43"/>
      <c r="BA540" s="43"/>
      <c r="BB540" s="43"/>
      <c r="BC540" s="43"/>
      <c r="BD540" s="43"/>
      <c r="BE540" s="43"/>
      <c r="BF540" s="43"/>
      <c r="BG540" s="43"/>
      <c r="BH540" s="43"/>
      <c r="BI540" s="43"/>
      <c r="BJ540" s="43"/>
      <c r="BK540" s="43"/>
      <c r="BL540" s="43"/>
      <c r="BM540" s="43"/>
      <c r="BN540" s="43"/>
      <c r="BO540" s="11"/>
      <c r="BP540" s="11"/>
      <c r="BQ540" s="11"/>
      <c r="BR540" s="11"/>
      <c r="BS540" s="11"/>
    </row>
    <row r="541" ht="13.5" customHeight="1">
      <c r="A541" s="11"/>
      <c r="B541" s="11"/>
      <c r="C541" s="43"/>
      <c r="D541" s="43"/>
      <c r="E541" s="43"/>
      <c r="F541" s="43"/>
      <c r="G541" s="43"/>
      <c r="H541" s="43"/>
      <c r="I541" s="43"/>
      <c r="J541" s="43"/>
      <c r="K541" s="43"/>
      <c r="L541" s="43"/>
      <c r="M541" s="43"/>
      <c r="N541" s="43"/>
      <c r="O541" s="43"/>
      <c r="P541" s="43"/>
      <c r="Q541" s="44"/>
      <c r="R541" s="44"/>
      <c r="S541" s="43"/>
      <c r="T541" s="43"/>
      <c r="U541" s="44"/>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4"/>
      <c r="AY541" s="43"/>
      <c r="AZ541" s="43"/>
      <c r="BA541" s="43"/>
      <c r="BB541" s="43"/>
      <c r="BC541" s="43"/>
      <c r="BD541" s="43"/>
      <c r="BE541" s="43"/>
      <c r="BF541" s="43"/>
      <c r="BG541" s="43"/>
      <c r="BH541" s="43"/>
      <c r="BI541" s="43"/>
      <c r="BJ541" s="43"/>
      <c r="BK541" s="43"/>
      <c r="BL541" s="43"/>
      <c r="BM541" s="43"/>
      <c r="BN541" s="43"/>
      <c r="BO541" s="11"/>
      <c r="BP541" s="11"/>
      <c r="BQ541" s="11"/>
      <c r="BR541" s="11"/>
      <c r="BS541" s="11"/>
    </row>
    <row r="542" ht="13.5" customHeight="1">
      <c r="A542" s="11"/>
      <c r="B542" s="11"/>
      <c r="C542" s="43"/>
      <c r="D542" s="43"/>
      <c r="E542" s="43"/>
      <c r="F542" s="43"/>
      <c r="G542" s="43"/>
      <c r="H542" s="43"/>
      <c r="I542" s="43"/>
      <c r="J542" s="43"/>
      <c r="K542" s="43"/>
      <c r="L542" s="43"/>
      <c r="M542" s="43"/>
      <c r="N542" s="43"/>
      <c r="O542" s="43"/>
      <c r="P542" s="43"/>
      <c r="Q542" s="44"/>
      <c r="R542" s="44"/>
      <c r="S542" s="43"/>
      <c r="T542" s="43"/>
      <c r="U542" s="44"/>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4"/>
      <c r="AY542" s="43"/>
      <c r="AZ542" s="43"/>
      <c r="BA542" s="43"/>
      <c r="BB542" s="43"/>
      <c r="BC542" s="43"/>
      <c r="BD542" s="43"/>
      <c r="BE542" s="43"/>
      <c r="BF542" s="43"/>
      <c r="BG542" s="43"/>
      <c r="BH542" s="43"/>
      <c r="BI542" s="43"/>
      <c r="BJ542" s="43"/>
      <c r="BK542" s="43"/>
      <c r="BL542" s="43"/>
      <c r="BM542" s="43"/>
      <c r="BN542" s="43"/>
      <c r="BO542" s="11"/>
      <c r="BP542" s="11"/>
      <c r="BQ542" s="11"/>
      <c r="BR542" s="11"/>
      <c r="BS542" s="11"/>
    </row>
    <row r="543" ht="13.5" customHeight="1">
      <c r="A543" s="11"/>
      <c r="B543" s="11"/>
      <c r="C543" s="43"/>
      <c r="D543" s="43"/>
      <c r="E543" s="43"/>
      <c r="F543" s="43"/>
      <c r="G543" s="43"/>
      <c r="H543" s="43"/>
      <c r="I543" s="43"/>
      <c r="J543" s="43"/>
      <c r="K543" s="43"/>
      <c r="L543" s="43"/>
      <c r="M543" s="43"/>
      <c r="N543" s="43"/>
      <c r="O543" s="43"/>
      <c r="P543" s="43"/>
      <c r="Q543" s="44"/>
      <c r="R543" s="44"/>
      <c r="S543" s="43"/>
      <c r="T543" s="43"/>
      <c r="U543" s="44"/>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4"/>
      <c r="AY543" s="43"/>
      <c r="AZ543" s="43"/>
      <c r="BA543" s="43"/>
      <c r="BB543" s="43"/>
      <c r="BC543" s="43"/>
      <c r="BD543" s="43"/>
      <c r="BE543" s="43"/>
      <c r="BF543" s="43"/>
      <c r="BG543" s="43"/>
      <c r="BH543" s="43"/>
      <c r="BI543" s="43"/>
      <c r="BJ543" s="43"/>
      <c r="BK543" s="43"/>
      <c r="BL543" s="43"/>
      <c r="BM543" s="43"/>
      <c r="BN543" s="43"/>
      <c r="BO543" s="11"/>
      <c r="BP543" s="11"/>
      <c r="BQ543" s="11"/>
      <c r="BR543" s="11"/>
      <c r="BS543" s="11"/>
    </row>
    <row r="544" ht="13.5" customHeight="1">
      <c r="A544" s="11"/>
      <c r="B544" s="11"/>
      <c r="C544" s="43"/>
      <c r="D544" s="43"/>
      <c r="E544" s="43"/>
      <c r="F544" s="43"/>
      <c r="G544" s="43"/>
      <c r="H544" s="43"/>
      <c r="I544" s="43"/>
      <c r="J544" s="43"/>
      <c r="K544" s="43"/>
      <c r="L544" s="43"/>
      <c r="M544" s="43"/>
      <c r="N544" s="43"/>
      <c r="O544" s="43"/>
      <c r="P544" s="43"/>
      <c r="Q544" s="44"/>
      <c r="R544" s="44"/>
      <c r="S544" s="43"/>
      <c r="T544" s="43"/>
      <c r="U544" s="44"/>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4"/>
      <c r="AY544" s="43"/>
      <c r="AZ544" s="43"/>
      <c r="BA544" s="43"/>
      <c r="BB544" s="43"/>
      <c r="BC544" s="43"/>
      <c r="BD544" s="43"/>
      <c r="BE544" s="43"/>
      <c r="BF544" s="43"/>
      <c r="BG544" s="43"/>
      <c r="BH544" s="43"/>
      <c r="BI544" s="43"/>
      <c r="BJ544" s="43"/>
      <c r="BK544" s="43"/>
      <c r="BL544" s="43"/>
      <c r="BM544" s="43"/>
      <c r="BN544" s="43"/>
      <c r="BO544" s="11"/>
      <c r="BP544" s="11"/>
      <c r="BQ544" s="11"/>
      <c r="BR544" s="11"/>
      <c r="BS544" s="11"/>
    </row>
    <row r="545" ht="13.5" customHeight="1">
      <c r="A545" s="11"/>
      <c r="B545" s="11"/>
      <c r="C545" s="43"/>
      <c r="D545" s="43"/>
      <c r="E545" s="43"/>
      <c r="F545" s="43"/>
      <c r="G545" s="43"/>
      <c r="H545" s="43"/>
      <c r="I545" s="43"/>
      <c r="J545" s="43"/>
      <c r="K545" s="43"/>
      <c r="L545" s="43"/>
      <c r="M545" s="43"/>
      <c r="N545" s="43"/>
      <c r="O545" s="43"/>
      <c r="P545" s="43"/>
      <c r="Q545" s="44"/>
      <c r="R545" s="44"/>
      <c r="S545" s="43"/>
      <c r="T545" s="43"/>
      <c r="U545" s="44"/>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4"/>
      <c r="AY545" s="43"/>
      <c r="AZ545" s="43"/>
      <c r="BA545" s="43"/>
      <c r="BB545" s="43"/>
      <c r="BC545" s="43"/>
      <c r="BD545" s="43"/>
      <c r="BE545" s="43"/>
      <c r="BF545" s="43"/>
      <c r="BG545" s="43"/>
      <c r="BH545" s="43"/>
      <c r="BI545" s="43"/>
      <c r="BJ545" s="43"/>
      <c r="BK545" s="43"/>
      <c r="BL545" s="43"/>
      <c r="BM545" s="43"/>
      <c r="BN545" s="43"/>
      <c r="BO545" s="11"/>
      <c r="BP545" s="11"/>
      <c r="BQ545" s="11"/>
      <c r="BR545" s="11"/>
      <c r="BS545" s="11"/>
    </row>
    <row r="546" ht="13.5" customHeight="1">
      <c r="A546" s="11"/>
      <c r="B546" s="11"/>
      <c r="C546" s="43"/>
      <c r="D546" s="43"/>
      <c r="E546" s="43"/>
      <c r="F546" s="43"/>
      <c r="G546" s="43"/>
      <c r="H546" s="43"/>
      <c r="I546" s="43"/>
      <c r="J546" s="43"/>
      <c r="K546" s="43"/>
      <c r="L546" s="43"/>
      <c r="M546" s="43"/>
      <c r="N546" s="43"/>
      <c r="O546" s="43"/>
      <c r="P546" s="43"/>
      <c r="Q546" s="44"/>
      <c r="R546" s="44"/>
      <c r="S546" s="43"/>
      <c r="T546" s="43"/>
      <c r="U546" s="44"/>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4"/>
      <c r="AY546" s="43"/>
      <c r="AZ546" s="43"/>
      <c r="BA546" s="43"/>
      <c r="BB546" s="43"/>
      <c r="BC546" s="43"/>
      <c r="BD546" s="43"/>
      <c r="BE546" s="43"/>
      <c r="BF546" s="43"/>
      <c r="BG546" s="43"/>
      <c r="BH546" s="43"/>
      <c r="BI546" s="43"/>
      <c r="BJ546" s="43"/>
      <c r="BK546" s="43"/>
      <c r="BL546" s="43"/>
      <c r="BM546" s="43"/>
      <c r="BN546" s="43"/>
      <c r="BO546" s="11"/>
      <c r="BP546" s="11"/>
      <c r="BQ546" s="11"/>
      <c r="BR546" s="11"/>
      <c r="BS546" s="11"/>
    </row>
    <row r="547" ht="13.5" customHeight="1">
      <c r="A547" s="11"/>
      <c r="B547" s="11"/>
      <c r="C547" s="43"/>
      <c r="D547" s="43"/>
      <c r="E547" s="43"/>
      <c r="F547" s="43"/>
      <c r="G547" s="43"/>
      <c r="H547" s="43"/>
      <c r="I547" s="43"/>
      <c r="J547" s="43"/>
      <c r="K547" s="43"/>
      <c r="L547" s="43"/>
      <c r="M547" s="43"/>
      <c r="N547" s="43"/>
      <c r="O547" s="43"/>
      <c r="P547" s="43"/>
      <c r="Q547" s="44"/>
      <c r="R547" s="44"/>
      <c r="S547" s="43"/>
      <c r="T547" s="43"/>
      <c r="U547" s="44"/>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4"/>
      <c r="AY547" s="43"/>
      <c r="AZ547" s="43"/>
      <c r="BA547" s="43"/>
      <c r="BB547" s="43"/>
      <c r="BC547" s="43"/>
      <c r="BD547" s="43"/>
      <c r="BE547" s="43"/>
      <c r="BF547" s="43"/>
      <c r="BG547" s="43"/>
      <c r="BH547" s="43"/>
      <c r="BI547" s="43"/>
      <c r="BJ547" s="43"/>
      <c r="BK547" s="43"/>
      <c r="BL547" s="43"/>
      <c r="BM547" s="43"/>
      <c r="BN547" s="43"/>
      <c r="BO547" s="11"/>
      <c r="BP547" s="11"/>
      <c r="BQ547" s="11"/>
      <c r="BR547" s="11"/>
      <c r="BS547" s="11"/>
    </row>
    <row r="548" ht="13.5" customHeight="1">
      <c r="A548" s="11"/>
      <c r="B548" s="11"/>
      <c r="C548" s="43"/>
      <c r="D548" s="43"/>
      <c r="E548" s="43"/>
      <c r="F548" s="43"/>
      <c r="G548" s="43"/>
      <c r="H548" s="43"/>
      <c r="I548" s="43"/>
      <c r="J548" s="43"/>
      <c r="K548" s="43"/>
      <c r="L548" s="43"/>
      <c r="M548" s="43"/>
      <c r="N548" s="43"/>
      <c r="O548" s="43"/>
      <c r="P548" s="43"/>
      <c r="Q548" s="44"/>
      <c r="R548" s="44"/>
      <c r="S548" s="43"/>
      <c r="T548" s="43"/>
      <c r="U548" s="44"/>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4"/>
      <c r="AY548" s="43"/>
      <c r="AZ548" s="43"/>
      <c r="BA548" s="43"/>
      <c r="BB548" s="43"/>
      <c r="BC548" s="43"/>
      <c r="BD548" s="43"/>
      <c r="BE548" s="43"/>
      <c r="BF548" s="43"/>
      <c r="BG548" s="43"/>
      <c r="BH548" s="43"/>
      <c r="BI548" s="43"/>
      <c r="BJ548" s="43"/>
      <c r="BK548" s="43"/>
      <c r="BL548" s="43"/>
      <c r="BM548" s="43"/>
      <c r="BN548" s="43"/>
      <c r="BO548" s="11"/>
      <c r="BP548" s="11"/>
      <c r="BQ548" s="11"/>
      <c r="BR548" s="11"/>
      <c r="BS548" s="11"/>
    </row>
    <row r="549" ht="13.5" customHeight="1">
      <c r="A549" s="11"/>
      <c r="B549" s="11"/>
      <c r="C549" s="43"/>
      <c r="D549" s="43"/>
      <c r="E549" s="43"/>
      <c r="F549" s="43"/>
      <c r="G549" s="43"/>
      <c r="H549" s="43"/>
      <c r="I549" s="43"/>
      <c r="J549" s="43"/>
      <c r="K549" s="43"/>
      <c r="L549" s="43"/>
      <c r="M549" s="43"/>
      <c r="N549" s="43"/>
      <c r="O549" s="43"/>
      <c r="P549" s="43"/>
      <c r="Q549" s="44"/>
      <c r="R549" s="44"/>
      <c r="S549" s="43"/>
      <c r="T549" s="43"/>
      <c r="U549" s="44"/>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4"/>
      <c r="AY549" s="43"/>
      <c r="AZ549" s="43"/>
      <c r="BA549" s="43"/>
      <c r="BB549" s="43"/>
      <c r="BC549" s="43"/>
      <c r="BD549" s="43"/>
      <c r="BE549" s="43"/>
      <c r="BF549" s="43"/>
      <c r="BG549" s="43"/>
      <c r="BH549" s="43"/>
      <c r="BI549" s="43"/>
      <c r="BJ549" s="43"/>
      <c r="BK549" s="43"/>
      <c r="BL549" s="43"/>
      <c r="BM549" s="43"/>
      <c r="BN549" s="43"/>
      <c r="BO549" s="11"/>
      <c r="BP549" s="11"/>
      <c r="BQ549" s="11"/>
      <c r="BR549" s="11"/>
      <c r="BS549" s="11"/>
    </row>
    <row r="550" ht="13.5" customHeight="1">
      <c r="A550" s="11"/>
      <c r="B550" s="11"/>
      <c r="C550" s="43"/>
      <c r="D550" s="43"/>
      <c r="E550" s="43"/>
      <c r="F550" s="43"/>
      <c r="G550" s="43"/>
      <c r="H550" s="43"/>
      <c r="I550" s="43"/>
      <c r="J550" s="43"/>
      <c r="K550" s="43"/>
      <c r="L550" s="43"/>
      <c r="M550" s="43"/>
      <c r="N550" s="43"/>
      <c r="O550" s="43"/>
      <c r="P550" s="43"/>
      <c r="Q550" s="44"/>
      <c r="R550" s="44"/>
      <c r="S550" s="43"/>
      <c r="T550" s="43"/>
      <c r="U550" s="44"/>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4"/>
      <c r="AY550" s="43"/>
      <c r="AZ550" s="43"/>
      <c r="BA550" s="43"/>
      <c r="BB550" s="43"/>
      <c r="BC550" s="43"/>
      <c r="BD550" s="43"/>
      <c r="BE550" s="43"/>
      <c r="BF550" s="43"/>
      <c r="BG550" s="43"/>
      <c r="BH550" s="43"/>
      <c r="BI550" s="43"/>
      <c r="BJ550" s="43"/>
      <c r="BK550" s="43"/>
      <c r="BL550" s="43"/>
      <c r="BM550" s="43"/>
      <c r="BN550" s="43"/>
      <c r="BO550" s="11"/>
      <c r="BP550" s="11"/>
      <c r="BQ550" s="11"/>
      <c r="BR550" s="11"/>
      <c r="BS550" s="11"/>
    </row>
    <row r="551" ht="13.5" customHeight="1">
      <c r="A551" s="11"/>
      <c r="B551" s="11"/>
      <c r="C551" s="43"/>
      <c r="D551" s="43"/>
      <c r="E551" s="43"/>
      <c r="F551" s="43"/>
      <c r="G551" s="43"/>
      <c r="H551" s="43"/>
      <c r="I551" s="43"/>
      <c r="J551" s="43"/>
      <c r="K551" s="43"/>
      <c r="L551" s="43"/>
      <c r="M551" s="43"/>
      <c r="N551" s="43"/>
      <c r="O551" s="43"/>
      <c r="P551" s="43"/>
      <c r="Q551" s="44"/>
      <c r="R551" s="44"/>
      <c r="S551" s="43"/>
      <c r="T551" s="43"/>
      <c r="U551" s="44"/>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4"/>
      <c r="AY551" s="43"/>
      <c r="AZ551" s="43"/>
      <c r="BA551" s="43"/>
      <c r="BB551" s="43"/>
      <c r="BC551" s="43"/>
      <c r="BD551" s="43"/>
      <c r="BE551" s="43"/>
      <c r="BF551" s="43"/>
      <c r="BG551" s="43"/>
      <c r="BH551" s="43"/>
      <c r="BI551" s="43"/>
      <c r="BJ551" s="43"/>
      <c r="BK551" s="43"/>
      <c r="BL551" s="43"/>
      <c r="BM551" s="43"/>
      <c r="BN551" s="43"/>
      <c r="BO551" s="11"/>
      <c r="BP551" s="11"/>
      <c r="BQ551" s="11"/>
      <c r="BR551" s="11"/>
      <c r="BS551" s="11"/>
    </row>
    <row r="552" ht="13.5" customHeight="1">
      <c r="A552" s="11"/>
      <c r="B552" s="11"/>
      <c r="C552" s="43"/>
      <c r="D552" s="43"/>
      <c r="E552" s="43"/>
      <c r="F552" s="43"/>
      <c r="G552" s="43"/>
      <c r="H552" s="43"/>
      <c r="I552" s="43"/>
      <c r="J552" s="43"/>
      <c r="K552" s="43"/>
      <c r="L552" s="43"/>
      <c r="M552" s="43"/>
      <c r="N552" s="43"/>
      <c r="O552" s="43"/>
      <c r="P552" s="43"/>
      <c r="Q552" s="44"/>
      <c r="R552" s="44"/>
      <c r="S552" s="43"/>
      <c r="T552" s="43"/>
      <c r="U552" s="44"/>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4"/>
      <c r="AY552" s="43"/>
      <c r="AZ552" s="43"/>
      <c r="BA552" s="43"/>
      <c r="BB552" s="43"/>
      <c r="BC552" s="43"/>
      <c r="BD552" s="43"/>
      <c r="BE552" s="43"/>
      <c r="BF552" s="43"/>
      <c r="BG552" s="43"/>
      <c r="BH552" s="43"/>
      <c r="BI552" s="43"/>
      <c r="BJ552" s="43"/>
      <c r="BK552" s="43"/>
      <c r="BL552" s="43"/>
      <c r="BM552" s="43"/>
      <c r="BN552" s="43"/>
      <c r="BO552" s="11"/>
      <c r="BP552" s="11"/>
      <c r="BQ552" s="11"/>
      <c r="BR552" s="11"/>
      <c r="BS552" s="11"/>
    </row>
    <row r="553" ht="13.5" customHeight="1">
      <c r="A553" s="11"/>
      <c r="B553" s="11"/>
      <c r="C553" s="43"/>
      <c r="D553" s="43"/>
      <c r="E553" s="43"/>
      <c r="F553" s="43"/>
      <c r="G553" s="43"/>
      <c r="H553" s="43"/>
      <c r="I553" s="43"/>
      <c r="J553" s="43"/>
      <c r="K553" s="43"/>
      <c r="L553" s="43"/>
      <c r="M553" s="43"/>
      <c r="N553" s="43"/>
      <c r="O553" s="43"/>
      <c r="P553" s="43"/>
      <c r="Q553" s="44"/>
      <c r="R553" s="44"/>
      <c r="S553" s="43"/>
      <c r="T553" s="43"/>
      <c r="U553" s="44"/>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4"/>
      <c r="AY553" s="43"/>
      <c r="AZ553" s="43"/>
      <c r="BA553" s="43"/>
      <c r="BB553" s="43"/>
      <c r="BC553" s="43"/>
      <c r="BD553" s="43"/>
      <c r="BE553" s="43"/>
      <c r="BF553" s="43"/>
      <c r="BG553" s="43"/>
      <c r="BH553" s="43"/>
      <c r="BI553" s="43"/>
      <c r="BJ553" s="43"/>
      <c r="BK553" s="43"/>
      <c r="BL553" s="43"/>
      <c r="BM553" s="43"/>
      <c r="BN553" s="43"/>
      <c r="BO553" s="11"/>
      <c r="BP553" s="11"/>
      <c r="BQ553" s="11"/>
      <c r="BR553" s="11"/>
      <c r="BS553" s="11"/>
    </row>
    <row r="554" ht="13.5" customHeight="1">
      <c r="A554" s="11"/>
      <c r="B554" s="11"/>
      <c r="C554" s="43"/>
      <c r="D554" s="43"/>
      <c r="E554" s="43"/>
      <c r="F554" s="43"/>
      <c r="G554" s="43"/>
      <c r="H554" s="43"/>
      <c r="I554" s="43"/>
      <c r="J554" s="43"/>
      <c r="K554" s="43"/>
      <c r="L554" s="43"/>
      <c r="M554" s="43"/>
      <c r="N554" s="43"/>
      <c r="O554" s="43"/>
      <c r="P554" s="43"/>
      <c r="Q554" s="44"/>
      <c r="R554" s="44"/>
      <c r="S554" s="43"/>
      <c r="T554" s="43"/>
      <c r="U554" s="44"/>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4"/>
      <c r="AY554" s="43"/>
      <c r="AZ554" s="43"/>
      <c r="BA554" s="43"/>
      <c r="BB554" s="43"/>
      <c r="BC554" s="43"/>
      <c r="BD554" s="43"/>
      <c r="BE554" s="43"/>
      <c r="BF554" s="43"/>
      <c r="BG554" s="43"/>
      <c r="BH554" s="43"/>
      <c r="BI554" s="43"/>
      <c r="BJ554" s="43"/>
      <c r="BK554" s="43"/>
      <c r="BL554" s="43"/>
      <c r="BM554" s="43"/>
      <c r="BN554" s="43"/>
      <c r="BO554" s="11"/>
      <c r="BP554" s="11"/>
      <c r="BQ554" s="11"/>
      <c r="BR554" s="11"/>
      <c r="BS554" s="11"/>
    </row>
    <row r="555" ht="13.5" customHeight="1">
      <c r="A555" s="11"/>
      <c r="B555" s="11"/>
      <c r="C555" s="43"/>
      <c r="D555" s="43"/>
      <c r="E555" s="43"/>
      <c r="F555" s="43"/>
      <c r="G555" s="43"/>
      <c r="H555" s="43"/>
      <c r="I555" s="43"/>
      <c r="J555" s="43"/>
      <c r="K555" s="43"/>
      <c r="L555" s="43"/>
      <c r="M555" s="43"/>
      <c r="N555" s="43"/>
      <c r="O555" s="43"/>
      <c r="P555" s="43"/>
      <c r="Q555" s="44"/>
      <c r="R555" s="44"/>
      <c r="S555" s="43"/>
      <c r="T555" s="43"/>
      <c r="U555" s="44"/>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4"/>
      <c r="AY555" s="43"/>
      <c r="AZ555" s="43"/>
      <c r="BA555" s="43"/>
      <c r="BB555" s="43"/>
      <c r="BC555" s="43"/>
      <c r="BD555" s="43"/>
      <c r="BE555" s="43"/>
      <c r="BF555" s="43"/>
      <c r="BG555" s="43"/>
      <c r="BH555" s="43"/>
      <c r="BI555" s="43"/>
      <c r="BJ555" s="43"/>
      <c r="BK555" s="43"/>
      <c r="BL555" s="43"/>
      <c r="BM555" s="43"/>
      <c r="BN555" s="43"/>
      <c r="BO555" s="11"/>
      <c r="BP555" s="11"/>
      <c r="BQ555" s="11"/>
      <c r="BR555" s="11"/>
      <c r="BS555" s="11"/>
    </row>
    <row r="556" ht="13.5" customHeight="1">
      <c r="A556" s="11"/>
      <c r="B556" s="11"/>
      <c r="C556" s="43"/>
      <c r="D556" s="43"/>
      <c r="E556" s="43"/>
      <c r="F556" s="43"/>
      <c r="G556" s="43"/>
      <c r="H556" s="43"/>
      <c r="I556" s="43"/>
      <c r="J556" s="43"/>
      <c r="K556" s="43"/>
      <c r="L556" s="43"/>
      <c r="M556" s="43"/>
      <c r="N556" s="43"/>
      <c r="O556" s="43"/>
      <c r="P556" s="43"/>
      <c r="Q556" s="44"/>
      <c r="R556" s="44"/>
      <c r="S556" s="43"/>
      <c r="T556" s="43"/>
      <c r="U556" s="44"/>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4"/>
      <c r="AY556" s="43"/>
      <c r="AZ556" s="43"/>
      <c r="BA556" s="43"/>
      <c r="BB556" s="43"/>
      <c r="BC556" s="43"/>
      <c r="BD556" s="43"/>
      <c r="BE556" s="43"/>
      <c r="BF556" s="43"/>
      <c r="BG556" s="43"/>
      <c r="BH556" s="43"/>
      <c r="BI556" s="43"/>
      <c r="BJ556" s="43"/>
      <c r="BK556" s="43"/>
      <c r="BL556" s="43"/>
      <c r="BM556" s="43"/>
      <c r="BN556" s="43"/>
      <c r="BO556" s="11"/>
      <c r="BP556" s="11"/>
      <c r="BQ556" s="11"/>
      <c r="BR556" s="11"/>
      <c r="BS556" s="11"/>
    </row>
    <row r="557" ht="13.5" customHeight="1">
      <c r="A557" s="11"/>
      <c r="B557" s="11"/>
      <c r="C557" s="43"/>
      <c r="D557" s="43"/>
      <c r="E557" s="43"/>
      <c r="F557" s="43"/>
      <c r="G557" s="43"/>
      <c r="H557" s="43"/>
      <c r="I557" s="43"/>
      <c r="J557" s="43"/>
      <c r="K557" s="43"/>
      <c r="L557" s="43"/>
      <c r="M557" s="43"/>
      <c r="N557" s="43"/>
      <c r="O557" s="43"/>
      <c r="P557" s="43"/>
      <c r="Q557" s="44"/>
      <c r="R557" s="44"/>
      <c r="S557" s="43"/>
      <c r="T557" s="43"/>
      <c r="U557" s="44"/>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4"/>
      <c r="AY557" s="43"/>
      <c r="AZ557" s="43"/>
      <c r="BA557" s="43"/>
      <c r="BB557" s="43"/>
      <c r="BC557" s="43"/>
      <c r="BD557" s="43"/>
      <c r="BE557" s="43"/>
      <c r="BF557" s="43"/>
      <c r="BG557" s="43"/>
      <c r="BH557" s="43"/>
      <c r="BI557" s="43"/>
      <c r="BJ557" s="43"/>
      <c r="BK557" s="43"/>
      <c r="BL557" s="43"/>
      <c r="BM557" s="43"/>
      <c r="BN557" s="43"/>
      <c r="BO557" s="11"/>
      <c r="BP557" s="11"/>
      <c r="BQ557" s="11"/>
      <c r="BR557" s="11"/>
      <c r="BS557" s="11"/>
    </row>
    <row r="558" ht="13.5" customHeight="1">
      <c r="A558" s="11"/>
      <c r="B558" s="11"/>
      <c r="C558" s="43"/>
      <c r="D558" s="43"/>
      <c r="E558" s="43"/>
      <c r="F558" s="43"/>
      <c r="G558" s="43"/>
      <c r="H558" s="43"/>
      <c r="I558" s="43"/>
      <c r="J558" s="43"/>
      <c r="K558" s="43"/>
      <c r="L558" s="43"/>
      <c r="M558" s="43"/>
      <c r="N558" s="43"/>
      <c r="O558" s="43"/>
      <c r="P558" s="43"/>
      <c r="Q558" s="44"/>
      <c r="R558" s="44"/>
      <c r="S558" s="43"/>
      <c r="T558" s="43"/>
      <c r="U558" s="44"/>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4"/>
      <c r="AY558" s="43"/>
      <c r="AZ558" s="43"/>
      <c r="BA558" s="43"/>
      <c r="BB558" s="43"/>
      <c r="BC558" s="43"/>
      <c r="BD558" s="43"/>
      <c r="BE558" s="43"/>
      <c r="BF558" s="43"/>
      <c r="BG558" s="43"/>
      <c r="BH558" s="43"/>
      <c r="BI558" s="43"/>
      <c r="BJ558" s="43"/>
      <c r="BK558" s="43"/>
      <c r="BL558" s="43"/>
      <c r="BM558" s="43"/>
      <c r="BN558" s="43"/>
      <c r="BO558" s="11"/>
      <c r="BP558" s="11"/>
      <c r="BQ558" s="11"/>
      <c r="BR558" s="11"/>
      <c r="BS558" s="11"/>
    </row>
    <row r="559" ht="13.5" customHeight="1">
      <c r="A559" s="11"/>
      <c r="B559" s="11"/>
      <c r="C559" s="43"/>
      <c r="D559" s="43"/>
      <c r="E559" s="43"/>
      <c r="F559" s="43"/>
      <c r="G559" s="43"/>
      <c r="H559" s="43"/>
      <c r="I559" s="43"/>
      <c r="J559" s="43"/>
      <c r="K559" s="43"/>
      <c r="L559" s="43"/>
      <c r="M559" s="43"/>
      <c r="N559" s="43"/>
      <c r="O559" s="43"/>
      <c r="P559" s="43"/>
      <c r="Q559" s="44"/>
      <c r="R559" s="44"/>
      <c r="S559" s="43"/>
      <c r="T559" s="43"/>
      <c r="U559" s="44"/>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4"/>
      <c r="AY559" s="43"/>
      <c r="AZ559" s="43"/>
      <c r="BA559" s="43"/>
      <c r="BB559" s="43"/>
      <c r="BC559" s="43"/>
      <c r="BD559" s="43"/>
      <c r="BE559" s="43"/>
      <c r="BF559" s="43"/>
      <c r="BG559" s="43"/>
      <c r="BH559" s="43"/>
      <c r="BI559" s="43"/>
      <c r="BJ559" s="43"/>
      <c r="BK559" s="43"/>
      <c r="BL559" s="43"/>
      <c r="BM559" s="43"/>
      <c r="BN559" s="43"/>
      <c r="BO559" s="11"/>
      <c r="BP559" s="11"/>
      <c r="BQ559" s="11"/>
      <c r="BR559" s="11"/>
      <c r="BS559" s="11"/>
    </row>
    <row r="560" ht="13.5" customHeight="1">
      <c r="A560" s="11"/>
      <c r="B560" s="11"/>
      <c r="C560" s="43"/>
      <c r="D560" s="43"/>
      <c r="E560" s="43"/>
      <c r="F560" s="43"/>
      <c r="G560" s="43"/>
      <c r="H560" s="43"/>
      <c r="I560" s="43"/>
      <c r="J560" s="43"/>
      <c r="K560" s="43"/>
      <c r="L560" s="43"/>
      <c r="M560" s="43"/>
      <c r="N560" s="43"/>
      <c r="O560" s="43"/>
      <c r="P560" s="43"/>
      <c r="Q560" s="44"/>
      <c r="R560" s="44"/>
      <c r="S560" s="43"/>
      <c r="T560" s="43"/>
      <c r="U560" s="44"/>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4"/>
      <c r="AY560" s="43"/>
      <c r="AZ560" s="43"/>
      <c r="BA560" s="43"/>
      <c r="BB560" s="43"/>
      <c r="BC560" s="43"/>
      <c r="BD560" s="43"/>
      <c r="BE560" s="43"/>
      <c r="BF560" s="43"/>
      <c r="BG560" s="43"/>
      <c r="BH560" s="43"/>
      <c r="BI560" s="43"/>
      <c r="BJ560" s="43"/>
      <c r="BK560" s="43"/>
      <c r="BL560" s="43"/>
      <c r="BM560" s="43"/>
      <c r="BN560" s="43"/>
      <c r="BO560" s="11"/>
      <c r="BP560" s="11"/>
      <c r="BQ560" s="11"/>
      <c r="BR560" s="11"/>
      <c r="BS560" s="11"/>
    </row>
    <row r="561" ht="13.5" customHeight="1">
      <c r="A561" s="11"/>
      <c r="B561" s="11"/>
      <c r="C561" s="43"/>
      <c r="D561" s="43"/>
      <c r="E561" s="43"/>
      <c r="F561" s="43"/>
      <c r="G561" s="43"/>
      <c r="H561" s="43"/>
      <c r="I561" s="43"/>
      <c r="J561" s="43"/>
      <c r="K561" s="43"/>
      <c r="L561" s="43"/>
      <c r="M561" s="43"/>
      <c r="N561" s="43"/>
      <c r="O561" s="43"/>
      <c r="P561" s="43"/>
      <c r="Q561" s="44"/>
      <c r="R561" s="44"/>
      <c r="S561" s="43"/>
      <c r="T561" s="43"/>
      <c r="U561" s="44"/>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4"/>
      <c r="AY561" s="43"/>
      <c r="AZ561" s="43"/>
      <c r="BA561" s="43"/>
      <c r="BB561" s="43"/>
      <c r="BC561" s="43"/>
      <c r="BD561" s="43"/>
      <c r="BE561" s="43"/>
      <c r="BF561" s="43"/>
      <c r="BG561" s="43"/>
      <c r="BH561" s="43"/>
      <c r="BI561" s="43"/>
      <c r="BJ561" s="43"/>
      <c r="BK561" s="43"/>
      <c r="BL561" s="43"/>
      <c r="BM561" s="43"/>
      <c r="BN561" s="43"/>
      <c r="BO561" s="11"/>
      <c r="BP561" s="11"/>
      <c r="BQ561" s="11"/>
      <c r="BR561" s="11"/>
      <c r="BS561" s="11"/>
    </row>
    <row r="562" ht="13.5" customHeight="1">
      <c r="A562" s="11"/>
      <c r="B562" s="11"/>
      <c r="C562" s="43"/>
      <c r="D562" s="43"/>
      <c r="E562" s="43"/>
      <c r="F562" s="43"/>
      <c r="G562" s="43"/>
      <c r="H562" s="43"/>
      <c r="I562" s="43"/>
      <c r="J562" s="43"/>
      <c r="K562" s="43"/>
      <c r="L562" s="43"/>
      <c r="M562" s="43"/>
      <c r="N562" s="43"/>
      <c r="O562" s="43"/>
      <c r="P562" s="43"/>
      <c r="Q562" s="44"/>
      <c r="R562" s="44"/>
      <c r="S562" s="43"/>
      <c r="T562" s="43"/>
      <c r="U562" s="44"/>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4"/>
      <c r="AY562" s="43"/>
      <c r="AZ562" s="43"/>
      <c r="BA562" s="43"/>
      <c r="BB562" s="43"/>
      <c r="BC562" s="43"/>
      <c r="BD562" s="43"/>
      <c r="BE562" s="43"/>
      <c r="BF562" s="43"/>
      <c r="BG562" s="43"/>
      <c r="BH562" s="43"/>
      <c r="BI562" s="43"/>
      <c r="BJ562" s="43"/>
      <c r="BK562" s="43"/>
      <c r="BL562" s="43"/>
      <c r="BM562" s="43"/>
      <c r="BN562" s="43"/>
      <c r="BO562" s="11"/>
      <c r="BP562" s="11"/>
      <c r="BQ562" s="11"/>
      <c r="BR562" s="11"/>
      <c r="BS562" s="11"/>
    </row>
    <row r="563" ht="13.5" customHeight="1">
      <c r="A563" s="11"/>
      <c r="B563" s="11"/>
      <c r="C563" s="43"/>
      <c r="D563" s="43"/>
      <c r="E563" s="43"/>
      <c r="F563" s="43"/>
      <c r="G563" s="43"/>
      <c r="H563" s="43"/>
      <c r="I563" s="43"/>
      <c r="J563" s="43"/>
      <c r="K563" s="43"/>
      <c r="L563" s="43"/>
      <c r="M563" s="43"/>
      <c r="N563" s="43"/>
      <c r="O563" s="43"/>
      <c r="P563" s="43"/>
      <c r="Q563" s="44"/>
      <c r="R563" s="44"/>
      <c r="S563" s="43"/>
      <c r="T563" s="43"/>
      <c r="U563" s="44"/>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4"/>
      <c r="AY563" s="43"/>
      <c r="AZ563" s="43"/>
      <c r="BA563" s="43"/>
      <c r="BB563" s="43"/>
      <c r="BC563" s="43"/>
      <c r="BD563" s="43"/>
      <c r="BE563" s="43"/>
      <c r="BF563" s="43"/>
      <c r="BG563" s="43"/>
      <c r="BH563" s="43"/>
      <c r="BI563" s="43"/>
      <c r="BJ563" s="43"/>
      <c r="BK563" s="43"/>
      <c r="BL563" s="43"/>
      <c r="BM563" s="43"/>
      <c r="BN563" s="43"/>
      <c r="BO563" s="11"/>
      <c r="BP563" s="11"/>
      <c r="BQ563" s="11"/>
      <c r="BR563" s="11"/>
      <c r="BS563" s="11"/>
    </row>
    <row r="564" ht="13.5" customHeight="1">
      <c r="A564" s="11"/>
      <c r="B564" s="11"/>
      <c r="C564" s="43"/>
      <c r="D564" s="43"/>
      <c r="E564" s="43"/>
      <c r="F564" s="43"/>
      <c r="G564" s="43"/>
      <c r="H564" s="43"/>
      <c r="I564" s="43"/>
      <c r="J564" s="43"/>
      <c r="K564" s="43"/>
      <c r="L564" s="43"/>
      <c r="M564" s="43"/>
      <c r="N564" s="43"/>
      <c r="O564" s="43"/>
      <c r="P564" s="43"/>
      <c r="Q564" s="44"/>
      <c r="R564" s="44"/>
      <c r="S564" s="43"/>
      <c r="T564" s="43"/>
      <c r="U564" s="44"/>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4"/>
      <c r="AY564" s="43"/>
      <c r="AZ564" s="43"/>
      <c r="BA564" s="43"/>
      <c r="BB564" s="43"/>
      <c r="BC564" s="43"/>
      <c r="BD564" s="43"/>
      <c r="BE564" s="43"/>
      <c r="BF564" s="43"/>
      <c r="BG564" s="43"/>
      <c r="BH564" s="43"/>
      <c r="BI564" s="43"/>
      <c r="BJ564" s="43"/>
      <c r="BK564" s="43"/>
      <c r="BL564" s="43"/>
      <c r="BM564" s="43"/>
      <c r="BN564" s="43"/>
      <c r="BO564" s="11"/>
      <c r="BP564" s="11"/>
      <c r="BQ564" s="11"/>
      <c r="BR564" s="11"/>
      <c r="BS564" s="11"/>
    </row>
    <row r="565" ht="13.5" customHeight="1">
      <c r="A565" s="11"/>
      <c r="B565" s="11"/>
      <c r="C565" s="43"/>
      <c r="D565" s="43"/>
      <c r="E565" s="43"/>
      <c r="F565" s="43"/>
      <c r="G565" s="43"/>
      <c r="H565" s="43"/>
      <c r="I565" s="43"/>
      <c r="J565" s="43"/>
      <c r="K565" s="43"/>
      <c r="L565" s="43"/>
      <c r="M565" s="43"/>
      <c r="N565" s="43"/>
      <c r="O565" s="43"/>
      <c r="P565" s="43"/>
      <c r="Q565" s="44"/>
      <c r="R565" s="44"/>
      <c r="S565" s="43"/>
      <c r="T565" s="43"/>
      <c r="U565" s="44"/>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4"/>
      <c r="AY565" s="43"/>
      <c r="AZ565" s="43"/>
      <c r="BA565" s="43"/>
      <c r="BB565" s="43"/>
      <c r="BC565" s="43"/>
      <c r="BD565" s="43"/>
      <c r="BE565" s="43"/>
      <c r="BF565" s="43"/>
      <c r="BG565" s="43"/>
      <c r="BH565" s="43"/>
      <c r="BI565" s="43"/>
      <c r="BJ565" s="43"/>
      <c r="BK565" s="43"/>
      <c r="BL565" s="43"/>
      <c r="BM565" s="43"/>
      <c r="BN565" s="43"/>
      <c r="BO565" s="11"/>
      <c r="BP565" s="11"/>
      <c r="BQ565" s="11"/>
      <c r="BR565" s="11"/>
      <c r="BS565" s="11"/>
    </row>
    <row r="566" ht="13.5" customHeight="1">
      <c r="A566" s="11"/>
      <c r="B566" s="11"/>
      <c r="C566" s="43"/>
      <c r="D566" s="43"/>
      <c r="E566" s="43"/>
      <c r="F566" s="43"/>
      <c r="G566" s="43"/>
      <c r="H566" s="43"/>
      <c r="I566" s="43"/>
      <c r="J566" s="43"/>
      <c r="K566" s="43"/>
      <c r="L566" s="43"/>
      <c r="M566" s="43"/>
      <c r="N566" s="43"/>
      <c r="O566" s="43"/>
      <c r="P566" s="43"/>
      <c r="Q566" s="44"/>
      <c r="R566" s="44"/>
      <c r="S566" s="43"/>
      <c r="T566" s="43"/>
      <c r="U566" s="44"/>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4"/>
      <c r="AY566" s="43"/>
      <c r="AZ566" s="43"/>
      <c r="BA566" s="43"/>
      <c r="BB566" s="43"/>
      <c r="BC566" s="43"/>
      <c r="BD566" s="43"/>
      <c r="BE566" s="43"/>
      <c r="BF566" s="43"/>
      <c r="BG566" s="43"/>
      <c r="BH566" s="43"/>
      <c r="BI566" s="43"/>
      <c r="BJ566" s="43"/>
      <c r="BK566" s="43"/>
      <c r="BL566" s="43"/>
      <c r="BM566" s="43"/>
      <c r="BN566" s="43"/>
      <c r="BO566" s="11"/>
      <c r="BP566" s="11"/>
      <c r="BQ566" s="11"/>
      <c r="BR566" s="11"/>
      <c r="BS566" s="11"/>
    </row>
    <row r="567" ht="13.5" customHeight="1">
      <c r="A567" s="11"/>
      <c r="B567" s="11"/>
      <c r="C567" s="43"/>
      <c r="D567" s="43"/>
      <c r="E567" s="43"/>
      <c r="F567" s="43"/>
      <c r="G567" s="43"/>
      <c r="H567" s="43"/>
      <c r="I567" s="43"/>
      <c r="J567" s="43"/>
      <c r="K567" s="43"/>
      <c r="L567" s="43"/>
      <c r="M567" s="43"/>
      <c r="N567" s="43"/>
      <c r="O567" s="43"/>
      <c r="P567" s="43"/>
      <c r="Q567" s="44"/>
      <c r="R567" s="44"/>
      <c r="S567" s="43"/>
      <c r="T567" s="43"/>
      <c r="U567" s="44"/>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4"/>
      <c r="AY567" s="43"/>
      <c r="AZ567" s="43"/>
      <c r="BA567" s="43"/>
      <c r="BB567" s="43"/>
      <c r="BC567" s="43"/>
      <c r="BD567" s="43"/>
      <c r="BE567" s="43"/>
      <c r="BF567" s="43"/>
      <c r="BG567" s="43"/>
      <c r="BH567" s="43"/>
      <c r="BI567" s="43"/>
      <c r="BJ567" s="43"/>
      <c r="BK567" s="43"/>
      <c r="BL567" s="43"/>
      <c r="BM567" s="43"/>
      <c r="BN567" s="43"/>
      <c r="BO567" s="11"/>
      <c r="BP567" s="11"/>
      <c r="BQ567" s="11"/>
      <c r="BR567" s="11"/>
      <c r="BS567" s="11"/>
    </row>
    <row r="568" ht="13.5" customHeight="1">
      <c r="A568" s="11"/>
      <c r="B568" s="11"/>
      <c r="C568" s="43"/>
      <c r="D568" s="43"/>
      <c r="E568" s="43"/>
      <c r="F568" s="43"/>
      <c r="G568" s="43"/>
      <c r="H568" s="43"/>
      <c r="I568" s="43"/>
      <c r="J568" s="43"/>
      <c r="K568" s="43"/>
      <c r="L568" s="43"/>
      <c r="M568" s="43"/>
      <c r="N568" s="43"/>
      <c r="O568" s="43"/>
      <c r="P568" s="43"/>
      <c r="Q568" s="44"/>
      <c r="R568" s="44"/>
      <c r="S568" s="43"/>
      <c r="T568" s="43"/>
      <c r="U568" s="44"/>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4"/>
      <c r="AY568" s="43"/>
      <c r="AZ568" s="43"/>
      <c r="BA568" s="43"/>
      <c r="BB568" s="43"/>
      <c r="BC568" s="43"/>
      <c r="BD568" s="43"/>
      <c r="BE568" s="43"/>
      <c r="BF568" s="43"/>
      <c r="BG568" s="43"/>
      <c r="BH568" s="43"/>
      <c r="BI568" s="43"/>
      <c r="BJ568" s="43"/>
      <c r="BK568" s="43"/>
      <c r="BL568" s="43"/>
      <c r="BM568" s="43"/>
      <c r="BN568" s="43"/>
      <c r="BO568" s="11"/>
      <c r="BP568" s="11"/>
      <c r="BQ568" s="11"/>
      <c r="BR568" s="11"/>
      <c r="BS568" s="11"/>
    </row>
    <row r="569" ht="13.5" customHeight="1">
      <c r="A569" s="11"/>
      <c r="B569" s="11"/>
      <c r="C569" s="43"/>
      <c r="D569" s="43"/>
      <c r="E569" s="43"/>
      <c r="F569" s="43"/>
      <c r="G569" s="43"/>
      <c r="H569" s="43"/>
      <c r="I569" s="43"/>
      <c r="J569" s="43"/>
      <c r="K569" s="43"/>
      <c r="L569" s="43"/>
      <c r="M569" s="43"/>
      <c r="N569" s="43"/>
      <c r="O569" s="43"/>
      <c r="P569" s="43"/>
      <c r="Q569" s="44"/>
      <c r="R569" s="44"/>
      <c r="S569" s="43"/>
      <c r="T569" s="43"/>
      <c r="U569" s="44"/>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4"/>
      <c r="AY569" s="43"/>
      <c r="AZ569" s="43"/>
      <c r="BA569" s="43"/>
      <c r="BB569" s="43"/>
      <c r="BC569" s="43"/>
      <c r="BD569" s="43"/>
      <c r="BE569" s="43"/>
      <c r="BF569" s="43"/>
      <c r="BG569" s="43"/>
      <c r="BH569" s="43"/>
      <c r="BI569" s="43"/>
      <c r="BJ569" s="43"/>
      <c r="BK569" s="43"/>
      <c r="BL569" s="43"/>
      <c r="BM569" s="43"/>
      <c r="BN569" s="43"/>
      <c r="BO569" s="11"/>
      <c r="BP569" s="11"/>
      <c r="BQ569" s="11"/>
      <c r="BR569" s="11"/>
      <c r="BS569" s="11"/>
    </row>
    <row r="570" ht="13.5" customHeight="1">
      <c r="A570" s="11"/>
      <c r="B570" s="11"/>
      <c r="C570" s="43"/>
      <c r="D570" s="43"/>
      <c r="E570" s="43"/>
      <c r="F570" s="43"/>
      <c r="G570" s="43"/>
      <c r="H570" s="43"/>
      <c r="I570" s="43"/>
      <c r="J570" s="43"/>
      <c r="K570" s="43"/>
      <c r="L570" s="43"/>
      <c r="M570" s="43"/>
      <c r="N570" s="43"/>
      <c r="O570" s="43"/>
      <c r="P570" s="43"/>
      <c r="Q570" s="44"/>
      <c r="R570" s="44"/>
      <c r="S570" s="43"/>
      <c r="T570" s="43"/>
      <c r="U570" s="44"/>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4"/>
      <c r="AY570" s="43"/>
      <c r="AZ570" s="43"/>
      <c r="BA570" s="43"/>
      <c r="BB570" s="43"/>
      <c r="BC570" s="43"/>
      <c r="BD570" s="43"/>
      <c r="BE570" s="43"/>
      <c r="BF570" s="43"/>
      <c r="BG570" s="43"/>
      <c r="BH570" s="43"/>
      <c r="BI570" s="43"/>
      <c r="BJ570" s="43"/>
      <c r="BK570" s="43"/>
      <c r="BL570" s="43"/>
      <c r="BM570" s="43"/>
      <c r="BN570" s="43"/>
      <c r="BO570" s="11"/>
      <c r="BP570" s="11"/>
      <c r="BQ570" s="11"/>
      <c r="BR570" s="11"/>
      <c r="BS570" s="11"/>
    </row>
    <row r="571" ht="13.5" customHeight="1">
      <c r="A571" s="11"/>
      <c r="B571" s="11"/>
      <c r="C571" s="43"/>
      <c r="D571" s="43"/>
      <c r="E571" s="43"/>
      <c r="F571" s="43"/>
      <c r="G571" s="43"/>
      <c r="H571" s="43"/>
      <c r="I571" s="43"/>
      <c r="J571" s="43"/>
      <c r="K571" s="43"/>
      <c r="L571" s="43"/>
      <c r="M571" s="43"/>
      <c r="N571" s="43"/>
      <c r="O571" s="43"/>
      <c r="P571" s="43"/>
      <c r="Q571" s="44"/>
      <c r="R571" s="44"/>
      <c r="S571" s="43"/>
      <c r="T571" s="43"/>
      <c r="U571" s="44"/>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4"/>
      <c r="AY571" s="43"/>
      <c r="AZ571" s="43"/>
      <c r="BA571" s="43"/>
      <c r="BB571" s="43"/>
      <c r="BC571" s="43"/>
      <c r="BD571" s="43"/>
      <c r="BE571" s="43"/>
      <c r="BF571" s="43"/>
      <c r="BG571" s="43"/>
      <c r="BH571" s="43"/>
      <c r="BI571" s="43"/>
      <c r="BJ571" s="43"/>
      <c r="BK571" s="43"/>
      <c r="BL571" s="43"/>
      <c r="BM571" s="43"/>
      <c r="BN571" s="43"/>
      <c r="BO571" s="11"/>
      <c r="BP571" s="11"/>
      <c r="BQ571" s="11"/>
      <c r="BR571" s="11"/>
      <c r="BS571" s="11"/>
    </row>
    <row r="572" ht="13.5" customHeight="1">
      <c r="A572" s="11"/>
      <c r="B572" s="11"/>
      <c r="C572" s="43"/>
      <c r="D572" s="43"/>
      <c r="E572" s="43"/>
      <c r="F572" s="43"/>
      <c r="G572" s="43"/>
      <c r="H572" s="43"/>
      <c r="I572" s="43"/>
      <c r="J572" s="43"/>
      <c r="K572" s="43"/>
      <c r="L572" s="43"/>
      <c r="M572" s="43"/>
      <c r="N572" s="43"/>
      <c r="O572" s="43"/>
      <c r="P572" s="43"/>
      <c r="Q572" s="44"/>
      <c r="R572" s="44"/>
      <c r="S572" s="43"/>
      <c r="T572" s="43"/>
      <c r="U572" s="44"/>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4"/>
      <c r="AY572" s="43"/>
      <c r="AZ572" s="43"/>
      <c r="BA572" s="43"/>
      <c r="BB572" s="43"/>
      <c r="BC572" s="43"/>
      <c r="BD572" s="43"/>
      <c r="BE572" s="43"/>
      <c r="BF572" s="43"/>
      <c r="BG572" s="43"/>
      <c r="BH572" s="43"/>
      <c r="BI572" s="43"/>
      <c r="BJ572" s="43"/>
      <c r="BK572" s="43"/>
      <c r="BL572" s="43"/>
      <c r="BM572" s="43"/>
      <c r="BN572" s="43"/>
      <c r="BO572" s="11"/>
      <c r="BP572" s="11"/>
      <c r="BQ572" s="11"/>
      <c r="BR572" s="11"/>
      <c r="BS572" s="11"/>
    </row>
    <row r="573" ht="13.5" customHeight="1">
      <c r="A573" s="11"/>
      <c r="B573" s="11"/>
      <c r="C573" s="43"/>
      <c r="D573" s="43"/>
      <c r="E573" s="43"/>
      <c r="F573" s="43"/>
      <c r="G573" s="43"/>
      <c r="H573" s="43"/>
      <c r="I573" s="43"/>
      <c r="J573" s="43"/>
      <c r="K573" s="43"/>
      <c r="L573" s="43"/>
      <c r="M573" s="43"/>
      <c r="N573" s="43"/>
      <c r="O573" s="43"/>
      <c r="P573" s="43"/>
      <c r="Q573" s="44"/>
      <c r="R573" s="44"/>
      <c r="S573" s="43"/>
      <c r="T573" s="43"/>
      <c r="U573" s="44"/>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4"/>
      <c r="AY573" s="43"/>
      <c r="AZ573" s="43"/>
      <c r="BA573" s="43"/>
      <c r="BB573" s="43"/>
      <c r="BC573" s="43"/>
      <c r="BD573" s="43"/>
      <c r="BE573" s="43"/>
      <c r="BF573" s="43"/>
      <c r="BG573" s="43"/>
      <c r="BH573" s="43"/>
      <c r="BI573" s="43"/>
      <c r="BJ573" s="43"/>
      <c r="BK573" s="43"/>
      <c r="BL573" s="43"/>
      <c r="BM573" s="43"/>
      <c r="BN573" s="43"/>
      <c r="BO573" s="11"/>
      <c r="BP573" s="11"/>
      <c r="BQ573" s="11"/>
      <c r="BR573" s="11"/>
      <c r="BS573" s="11"/>
    </row>
    <row r="574" ht="13.5" customHeight="1">
      <c r="A574" s="11"/>
      <c r="B574" s="11"/>
      <c r="C574" s="43"/>
      <c r="D574" s="43"/>
      <c r="E574" s="43"/>
      <c r="F574" s="43"/>
      <c r="G574" s="43"/>
      <c r="H574" s="43"/>
      <c r="I574" s="43"/>
      <c r="J574" s="43"/>
      <c r="K574" s="43"/>
      <c r="L574" s="43"/>
      <c r="M574" s="43"/>
      <c r="N574" s="43"/>
      <c r="O574" s="43"/>
      <c r="P574" s="43"/>
      <c r="Q574" s="44"/>
      <c r="R574" s="44"/>
      <c r="S574" s="43"/>
      <c r="T574" s="43"/>
      <c r="U574" s="44"/>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4"/>
      <c r="AY574" s="43"/>
      <c r="AZ574" s="43"/>
      <c r="BA574" s="43"/>
      <c r="BB574" s="43"/>
      <c r="BC574" s="43"/>
      <c r="BD574" s="43"/>
      <c r="BE574" s="43"/>
      <c r="BF574" s="43"/>
      <c r="BG574" s="43"/>
      <c r="BH574" s="43"/>
      <c r="BI574" s="43"/>
      <c r="BJ574" s="43"/>
      <c r="BK574" s="43"/>
      <c r="BL574" s="43"/>
      <c r="BM574" s="43"/>
      <c r="BN574" s="43"/>
      <c r="BO574" s="11"/>
      <c r="BP574" s="11"/>
      <c r="BQ574" s="11"/>
      <c r="BR574" s="11"/>
      <c r="BS574" s="11"/>
    </row>
    <row r="575" ht="13.5" customHeight="1">
      <c r="A575" s="11"/>
      <c r="B575" s="11"/>
      <c r="C575" s="43"/>
      <c r="D575" s="43"/>
      <c r="E575" s="43"/>
      <c r="F575" s="43"/>
      <c r="G575" s="43"/>
      <c r="H575" s="43"/>
      <c r="I575" s="43"/>
      <c r="J575" s="43"/>
      <c r="K575" s="43"/>
      <c r="L575" s="43"/>
      <c r="M575" s="43"/>
      <c r="N575" s="43"/>
      <c r="O575" s="43"/>
      <c r="P575" s="43"/>
      <c r="Q575" s="44"/>
      <c r="R575" s="44"/>
      <c r="S575" s="43"/>
      <c r="T575" s="43"/>
      <c r="U575" s="44"/>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4"/>
      <c r="AY575" s="43"/>
      <c r="AZ575" s="43"/>
      <c r="BA575" s="43"/>
      <c r="BB575" s="43"/>
      <c r="BC575" s="43"/>
      <c r="BD575" s="43"/>
      <c r="BE575" s="43"/>
      <c r="BF575" s="43"/>
      <c r="BG575" s="43"/>
      <c r="BH575" s="43"/>
      <c r="BI575" s="43"/>
      <c r="BJ575" s="43"/>
      <c r="BK575" s="43"/>
      <c r="BL575" s="43"/>
      <c r="BM575" s="43"/>
      <c r="BN575" s="43"/>
      <c r="BO575" s="11"/>
      <c r="BP575" s="11"/>
      <c r="BQ575" s="11"/>
      <c r="BR575" s="11"/>
      <c r="BS575" s="11"/>
    </row>
    <row r="576" ht="13.5" customHeight="1">
      <c r="A576" s="11"/>
      <c r="B576" s="11"/>
      <c r="C576" s="43"/>
      <c r="D576" s="43"/>
      <c r="E576" s="43"/>
      <c r="F576" s="43"/>
      <c r="G576" s="43"/>
      <c r="H576" s="43"/>
      <c r="I576" s="43"/>
      <c r="J576" s="43"/>
      <c r="K576" s="43"/>
      <c r="L576" s="43"/>
      <c r="M576" s="43"/>
      <c r="N576" s="43"/>
      <c r="O576" s="43"/>
      <c r="P576" s="43"/>
      <c r="Q576" s="44"/>
      <c r="R576" s="44"/>
      <c r="S576" s="43"/>
      <c r="T576" s="43"/>
      <c r="U576" s="44"/>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4"/>
      <c r="AY576" s="43"/>
      <c r="AZ576" s="43"/>
      <c r="BA576" s="43"/>
      <c r="BB576" s="43"/>
      <c r="BC576" s="43"/>
      <c r="BD576" s="43"/>
      <c r="BE576" s="43"/>
      <c r="BF576" s="43"/>
      <c r="BG576" s="43"/>
      <c r="BH576" s="43"/>
      <c r="BI576" s="43"/>
      <c r="BJ576" s="43"/>
      <c r="BK576" s="43"/>
      <c r="BL576" s="43"/>
      <c r="BM576" s="43"/>
      <c r="BN576" s="43"/>
      <c r="BO576" s="11"/>
      <c r="BP576" s="11"/>
      <c r="BQ576" s="11"/>
      <c r="BR576" s="11"/>
      <c r="BS576" s="11"/>
    </row>
    <row r="577" ht="13.5" customHeight="1">
      <c r="A577" s="11"/>
      <c r="B577" s="11"/>
      <c r="C577" s="43"/>
      <c r="D577" s="43"/>
      <c r="E577" s="43"/>
      <c r="F577" s="43"/>
      <c r="G577" s="43"/>
      <c r="H577" s="43"/>
      <c r="I577" s="43"/>
      <c r="J577" s="43"/>
      <c r="K577" s="43"/>
      <c r="L577" s="43"/>
      <c r="M577" s="43"/>
      <c r="N577" s="43"/>
      <c r="O577" s="43"/>
      <c r="P577" s="43"/>
      <c r="Q577" s="44"/>
      <c r="R577" s="44"/>
      <c r="S577" s="43"/>
      <c r="T577" s="43"/>
      <c r="U577" s="44"/>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4"/>
      <c r="AY577" s="43"/>
      <c r="AZ577" s="43"/>
      <c r="BA577" s="43"/>
      <c r="BB577" s="43"/>
      <c r="BC577" s="43"/>
      <c r="BD577" s="43"/>
      <c r="BE577" s="43"/>
      <c r="BF577" s="43"/>
      <c r="BG577" s="43"/>
      <c r="BH577" s="43"/>
      <c r="BI577" s="43"/>
      <c r="BJ577" s="43"/>
      <c r="BK577" s="43"/>
      <c r="BL577" s="43"/>
      <c r="BM577" s="43"/>
      <c r="BN577" s="43"/>
      <c r="BO577" s="11"/>
      <c r="BP577" s="11"/>
      <c r="BQ577" s="11"/>
      <c r="BR577" s="11"/>
      <c r="BS577" s="11"/>
    </row>
    <row r="578" ht="13.5" customHeight="1">
      <c r="A578" s="11"/>
      <c r="B578" s="11"/>
      <c r="C578" s="43"/>
      <c r="D578" s="43"/>
      <c r="E578" s="43"/>
      <c r="F578" s="43"/>
      <c r="G578" s="43"/>
      <c r="H578" s="43"/>
      <c r="I578" s="43"/>
      <c r="J578" s="43"/>
      <c r="K578" s="43"/>
      <c r="L578" s="43"/>
      <c r="M578" s="43"/>
      <c r="N578" s="43"/>
      <c r="O578" s="43"/>
      <c r="P578" s="43"/>
      <c r="Q578" s="44"/>
      <c r="R578" s="44"/>
      <c r="S578" s="43"/>
      <c r="T578" s="43"/>
      <c r="U578" s="44"/>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4"/>
      <c r="AY578" s="43"/>
      <c r="AZ578" s="43"/>
      <c r="BA578" s="43"/>
      <c r="BB578" s="43"/>
      <c r="BC578" s="43"/>
      <c r="BD578" s="43"/>
      <c r="BE578" s="43"/>
      <c r="BF578" s="43"/>
      <c r="BG578" s="43"/>
      <c r="BH578" s="43"/>
      <c r="BI578" s="43"/>
      <c r="BJ578" s="43"/>
      <c r="BK578" s="43"/>
      <c r="BL578" s="43"/>
      <c r="BM578" s="43"/>
      <c r="BN578" s="43"/>
      <c r="BO578" s="11"/>
      <c r="BP578" s="11"/>
      <c r="BQ578" s="11"/>
      <c r="BR578" s="11"/>
      <c r="BS578" s="11"/>
    </row>
    <row r="579" ht="13.5" customHeight="1">
      <c r="A579" s="11"/>
      <c r="B579" s="11"/>
      <c r="C579" s="43"/>
      <c r="D579" s="43"/>
      <c r="E579" s="43"/>
      <c r="F579" s="43"/>
      <c r="G579" s="43"/>
      <c r="H579" s="43"/>
      <c r="I579" s="43"/>
      <c r="J579" s="43"/>
      <c r="K579" s="43"/>
      <c r="L579" s="43"/>
      <c r="M579" s="43"/>
      <c r="N579" s="43"/>
      <c r="O579" s="43"/>
      <c r="P579" s="43"/>
      <c r="Q579" s="44"/>
      <c r="R579" s="44"/>
      <c r="S579" s="43"/>
      <c r="T579" s="43"/>
      <c r="U579" s="44"/>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4"/>
      <c r="AY579" s="43"/>
      <c r="AZ579" s="43"/>
      <c r="BA579" s="43"/>
      <c r="BB579" s="43"/>
      <c r="BC579" s="43"/>
      <c r="BD579" s="43"/>
      <c r="BE579" s="43"/>
      <c r="BF579" s="43"/>
      <c r="BG579" s="43"/>
      <c r="BH579" s="43"/>
      <c r="BI579" s="43"/>
      <c r="BJ579" s="43"/>
      <c r="BK579" s="43"/>
      <c r="BL579" s="43"/>
      <c r="BM579" s="43"/>
      <c r="BN579" s="43"/>
      <c r="BO579" s="11"/>
      <c r="BP579" s="11"/>
      <c r="BQ579" s="11"/>
      <c r="BR579" s="11"/>
      <c r="BS579" s="11"/>
    </row>
    <row r="580" ht="13.5" customHeight="1">
      <c r="A580" s="11"/>
      <c r="B580" s="11"/>
      <c r="C580" s="43"/>
      <c r="D580" s="43"/>
      <c r="E580" s="43"/>
      <c r="F580" s="43"/>
      <c r="G580" s="43"/>
      <c r="H580" s="43"/>
      <c r="I580" s="43"/>
      <c r="J580" s="43"/>
      <c r="K580" s="43"/>
      <c r="L580" s="43"/>
      <c r="M580" s="43"/>
      <c r="N580" s="43"/>
      <c r="O580" s="43"/>
      <c r="P580" s="43"/>
      <c r="Q580" s="44"/>
      <c r="R580" s="44"/>
      <c r="S580" s="43"/>
      <c r="T580" s="43"/>
      <c r="U580" s="44"/>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4"/>
      <c r="AY580" s="43"/>
      <c r="AZ580" s="43"/>
      <c r="BA580" s="43"/>
      <c r="BB580" s="43"/>
      <c r="BC580" s="43"/>
      <c r="BD580" s="43"/>
      <c r="BE580" s="43"/>
      <c r="BF580" s="43"/>
      <c r="BG580" s="43"/>
      <c r="BH580" s="43"/>
      <c r="BI580" s="43"/>
      <c r="BJ580" s="43"/>
      <c r="BK580" s="43"/>
      <c r="BL580" s="43"/>
      <c r="BM580" s="43"/>
      <c r="BN580" s="43"/>
      <c r="BO580" s="11"/>
      <c r="BP580" s="11"/>
      <c r="BQ580" s="11"/>
      <c r="BR580" s="11"/>
      <c r="BS580" s="11"/>
    </row>
    <row r="581" ht="13.5" customHeight="1">
      <c r="A581" s="11"/>
      <c r="B581" s="11"/>
      <c r="C581" s="43"/>
      <c r="D581" s="43"/>
      <c r="E581" s="43"/>
      <c r="F581" s="43"/>
      <c r="G581" s="43"/>
      <c r="H581" s="43"/>
      <c r="I581" s="43"/>
      <c r="J581" s="43"/>
      <c r="K581" s="43"/>
      <c r="L581" s="43"/>
      <c r="M581" s="43"/>
      <c r="N581" s="43"/>
      <c r="O581" s="43"/>
      <c r="P581" s="43"/>
      <c r="Q581" s="44"/>
      <c r="R581" s="44"/>
      <c r="S581" s="43"/>
      <c r="T581" s="43"/>
      <c r="U581" s="44"/>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4"/>
      <c r="AY581" s="43"/>
      <c r="AZ581" s="43"/>
      <c r="BA581" s="43"/>
      <c r="BB581" s="43"/>
      <c r="BC581" s="43"/>
      <c r="BD581" s="43"/>
      <c r="BE581" s="43"/>
      <c r="BF581" s="43"/>
      <c r="BG581" s="43"/>
      <c r="BH581" s="43"/>
      <c r="BI581" s="43"/>
      <c r="BJ581" s="43"/>
      <c r="BK581" s="43"/>
      <c r="BL581" s="43"/>
      <c r="BM581" s="43"/>
      <c r="BN581" s="43"/>
      <c r="BO581" s="11"/>
      <c r="BP581" s="11"/>
      <c r="BQ581" s="11"/>
      <c r="BR581" s="11"/>
      <c r="BS581" s="11"/>
    </row>
    <row r="582" ht="13.5" customHeight="1">
      <c r="A582" s="11"/>
      <c r="B582" s="11"/>
      <c r="C582" s="43"/>
      <c r="D582" s="43"/>
      <c r="E582" s="43"/>
      <c r="F582" s="43"/>
      <c r="G582" s="43"/>
      <c r="H582" s="43"/>
      <c r="I582" s="43"/>
      <c r="J582" s="43"/>
      <c r="K582" s="43"/>
      <c r="L582" s="43"/>
      <c r="M582" s="43"/>
      <c r="N582" s="43"/>
      <c r="O582" s="43"/>
      <c r="P582" s="43"/>
      <c r="Q582" s="44"/>
      <c r="R582" s="44"/>
      <c r="S582" s="43"/>
      <c r="T582" s="43"/>
      <c r="U582" s="44"/>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4"/>
      <c r="AY582" s="43"/>
      <c r="AZ582" s="43"/>
      <c r="BA582" s="43"/>
      <c r="BB582" s="43"/>
      <c r="BC582" s="43"/>
      <c r="BD582" s="43"/>
      <c r="BE582" s="43"/>
      <c r="BF582" s="43"/>
      <c r="BG582" s="43"/>
      <c r="BH582" s="43"/>
      <c r="BI582" s="43"/>
      <c r="BJ582" s="43"/>
      <c r="BK582" s="43"/>
      <c r="BL582" s="43"/>
      <c r="BM582" s="43"/>
      <c r="BN582" s="43"/>
      <c r="BO582" s="11"/>
      <c r="BP582" s="11"/>
      <c r="BQ582" s="11"/>
      <c r="BR582" s="11"/>
      <c r="BS582" s="11"/>
    </row>
    <row r="583" ht="13.5" customHeight="1">
      <c r="A583" s="11"/>
      <c r="B583" s="11"/>
      <c r="C583" s="43"/>
      <c r="D583" s="43"/>
      <c r="E583" s="43"/>
      <c r="F583" s="43"/>
      <c r="G583" s="43"/>
      <c r="H583" s="43"/>
      <c r="I583" s="43"/>
      <c r="J583" s="43"/>
      <c r="K583" s="43"/>
      <c r="L583" s="43"/>
      <c r="M583" s="43"/>
      <c r="N583" s="43"/>
      <c r="O583" s="43"/>
      <c r="P583" s="43"/>
      <c r="Q583" s="44"/>
      <c r="R583" s="44"/>
      <c r="S583" s="43"/>
      <c r="T583" s="43"/>
      <c r="U583" s="44"/>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4"/>
      <c r="AY583" s="43"/>
      <c r="AZ583" s="43"/>
      <c r="BA583" s="43"/>
      <c r="BB583" s="43"/>
      <c r="BC583" s="43"/>
      <c r="BD583" s="43"/>
      <c r="BE583" s="43"/>
      <c r="BF583" s="43"/>
      <c r="BG583" s="43"/>
      <c r="BH583" s="43"/>
      <c r="BI583" s="43"/>
      <c r="BJ583" s="43"/>
      <c r="BK583" s="43"/>
      <c r="BL583" s="43"/>
      <c r="BM583" s="43"/>
      <c r="BN583" s="43"/>
      <c r="BO583" s="11"/>
      <c r="BP583" s="11"/>
      <c r="BQ583" s="11"/>
      <c r="BR583" s="11"/>
      <c r="BS583" s="11"/>
    </row>
    <row r="584" ht="13.5" customHeight="1">
      <c r="A584" s="11"/>
      <c r="B584" s="11"/>
      <c r="C584" s="43"/>
      <c r="D584" s="43"/>
      <c r="E584" s="43"/>
      <c r="F584" s="43"/>
      <c r="G584" s="43"/>
      <c r="H584" s="43"/>
      <c r="I584" s="43"/>
      <c r="J584" s="43"/>
      <c r="K584" s="43"/>
      <c r="L584" s="43"/>
      <c r="M584" s="43"/>
      <c r="N584" s="43"/>
      <c r="O584" s="43"/>
      <c r="P584" s="43"/>
      <c r="Q584" s="44"/>
      <c r="R584" s="44"/>
      <c r="S584" s="43"/>
      <c r="T584" s="43"/>
      <c r="U584" s="44"/>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4"/>
      <c r="AY584" s="43"/>
      <c r="AZ584" s="43"/>
      <c r="BA584" s="43"/>
      <c r="BB584" s="43"/>
      <c r="BC584" s="43"/>
      <c r="BD584" s="43"/>
      <c r="BE584" s="43"/>
      <c r="BF584" s="43"/>
      <c r="BG584" s="43"/>
      <c r="BH584" s="43"/>
      <c r="BI584" s="43"/>
      <c r="BJ584" s="43"/>
      <c r="BK584" s="43"/>
      <c r="BL584" s="43"/>
      <c r="BM584" s="43"/>
      <c r="BN584" s="43"/>
      <c r="BO584" s="11"/>
      <c r="BP584" s="11"/>
      <c r="BQ584" s="11"/>
      <c r="BR584" s="11"/>
      <c r="BS584" s="11"/>
    </row>
    <row r="585" ht="13.5" customHeight="1">
      <c r="A585" s="11"/>
      <c r="B585" s="11"/>
      <c r="C585" s="43"/>
      <c r="D585" s="43"/>
      <c r="E585" s="43"/>
      <c r="F585" s="43"/>
      <c r="G585" s="43"/>
      <c r="H585" s="43"/>
      <c r="I585" s="43"/>
      <c r="J585" s="43"/>
      <c r="K585" s="43"/>
      <c r="L585" s="43"/>
      <c r="M585" s="43"/>
      <c r="N585" s="43"/>
      <c r="O585" s="43"/>
      <c r="P585" s="43"/>
      <c r="Q585" s="44"/>
      <c r="R585" s="44"/>
      <c r="S585" s="43"/>
      <c r="T585" s="43"/>
      <c r="U585" s="44"/>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4"/>
      <c r="AY585" s="43"/>
      <c r="AZ585" s="43"/>
      <c r="BA585" s="43"/>
      <c r="BB585" s="43"/>
      <c r="BC585" s="43"/>
      <c r="BD585" s="43"/>
      <c r="BE585" s="43"/>
      <c r="BF585" s="43"/>
      <c r="BG585" s="43"/>
      <c r="BH585" s="43"/>
      <c r="BI585" s="43"/>
      <c r="BJ585" s="43"/>
      <c r="BK585" s="43"/>
      <c r="BL585" s="43"/>
      <c r="BM585" s="43"/>
      <c r="BN585" s="43"/>
      <c r="BO585" s="11"/>
      <c r="BP585" s="11"/>
      <c r="BQ585" s="11"/>
      <c r="BR585" s="11"/>
      <c r="BS585" s="11"/>
    </row>
    <row r="586" ht="13.5" customHeight="1">
      <c r="A586" s="11"/>
      <c r="B586" s="11"/>
      <c r="C586" s="43"/>
      <c r="D586" s="43"/>
      <c r="E586" s="43"/>
      <c r="F586" s="43"/>
      <c r="G586" s="43"/>
      <c r="H586" s="43"/>
      <c r="I586" s="43"/>
      <c r="J586" s="43"/>
      <c r="K586" s="43"/>
      <c r="L586" s="43"/>
      <c r="M586" s="43"/>
      <c r="N586" s="43"/>
      <c r="O586" s="43"/>
      <c r="P586" s="43"/>
      <c r="Q586" s="44"/>
      <c r="R586" s="44"/>
      <c r="S586" s="43"/>
      <c r="T586" s="43"/>
      <c r="U586" s="44"/>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4"/>
      <c r="AY586" s="43"/>
      <c r="AZ586" s="43"/>
      <c r="BA586" s="43"/>
      <c r="BB586" s="43"/>
      <c r="BC586" s="43"/>
      <c r="BD586" s="43"/>
      <c r="BE586" s="43"/>
      <c r="BF586" s="43"/>
      <c r="BG586" s="43"/>
      <c r="BH586" s="43"/>
      <c r="BI586" s="43"/>
      <c r="BJ586" s="43"/>
      <c r="BK586" s="43"/>
      <c r="BL586" s="43"/>
      <c r="BM586" s="43"/>
      <c r="BN586" s="43"/>
      <c r="BO586" s="11"/>
      <c r="BP586" s="11"/>
      <c r="BQ586" s="11"/>
      <c r="BR586" s="11"/>
      <c r="BS586" s="11"/>
    </row>
    <row r="587" ht="13.5" customHeight="1">
      <c r="A587" s="11"/>
      <c r="B587" s="11"/>
      <c r="C587" s="43"/>
      <c r="D587" s="43"/>
      <c r="E587" s="43"/>
      <c r="F587" s="43"/>
      <c r="G587" s="43"/>
      <c r="H587" s="43"/>
      <c r="I587" s="43"/>
      <c r="J587" s="43"/>
      <c r="K587" s="43"/>
      <c r="L587" s="43"/>
      <c r="M587" s="43"/>
      <c r="N587" s="43"/>
      <c r="O587" s="43"/>
      <c r="P587" s="43"/>
      <c r="Q587" s="44"/>
      <c r="R587" s="44"/>
      <c r="S587" s="43"/>
      <c r="T587" s="43"/>
      <c r="U587" s="44"/>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4"/>
      <c r="AY587" s="43"/>
      <c r="AZ587" s="43"/>
      <c r="BA587" s="43"/>
      <c r="BB587" s="43"/>
      <c r="BC587" s="43"/>
      <c r="BD587" s="43"/>
      <c r="BE587" s="43"/>
      <c r="BF587" s="43"/>
      <c r="BG587" s="43"/>
      <c r="BH587" s="43"/>
      <c r="BI587" s="43"/>
      <c r="BJ587" s="43"/>
      <c r="BK587" s="43"/>
      <c r="BL587" s="43"/>
      <c r="BM587" s="43"/>
      <c r="BN587" s="43"/>
      <c r="BO587" s="11"/>
      <c r="BP587" s="11"/>
      <c r="BQ587" s="11"/>
      <c r="BR587" s="11"/>
      <c r="BS587" s="11"/>
    </row>
    <row r="588" ht="13.5" customHeight="1">
      <c r="A588" s="11"/>
      <c r="B588" s="11"/>
      <c r="C588" s="43"/>
      <c r="D588" s="43"/>
      <c r="E588" s="43"/>
      <c r="F588" s="43"/>
      <c r="G588" s="43"/>
      <c r="H588" s="43"/>
      <c r="I588" s="43"/>
      <c r="J588" s="43"/>
      <c r="K588" s="43"/>
      <c r="L588" s="43"/>
      <c r="M588" s="43"/>
      <c r="N588" s="43"/>
      <c r="O588" s="43"/>
      <c r="P588" s="43"/>
      <c r="Q588" s="44"/>
      <c r="R588" s="44"/>
      <c r="S588" s="43"/>
      <c r="T588" s="43"/>
      <c r="U588" s="44"/>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4"/>
      <c r="AY588" s="43"/>
      <c r="AZ588" s="43"/>
      <c r="BA588" s="43"/>
      <c r="BB588" s="43"/>
      <c r="BC588" s="43"/>
      <c r="BD588" s="43"/>
      <c r="BE588" s="43"/>
      <c r="BF588" s="43"/>
      <c r="BG588" s="43"/>
      <c r="BH588" s="43"/>
      <c r="BI588" s="43"/>
      <c r="BJ588" s="43"/>
      <c r="BK588" s="43"/>
      <c r="BL588" s="43"/>
      <c r="BM588" s="43"/>
      <c r="BN588" s="43"/>
      <c r="BO588" s="11"/>
      <c r="BP588" s="11"/>
      <c r="BQ588" s="11"/>
      <c r="BR588" s="11"/>
      <c r="BS588" s="11"/>
    </row>
    <row r="589" ht="13.5" customHeight="1">
      <c r="A589" s="11"/>
      <c r="B589" s="11"/>
      <c r="C589" s="43"/>
      <c r="D589" s="43"/>
      <c r="E589" s="43"/>
      <c r="F589" s="43"/>
      <c r="G589" s="43"/>
      <c r="H589" s="43"/>
      <c r="I589" s="43"/>
      <c r="J589" s="43"/>
      <c r="K589" s="43"/>
      <c r="L589" s="43"/>
      <c r="M589" s="43"/>
      <c r="N589" s="43"/>
      <c r="O589" s="43"/>
      <c r="P589" s="43"/>
      <c r="Q589" s="44"/>
      <c r="R589" s="44"/>
      <c r="S589" s="43"/>
      <c r="T589" s="43"/>
      <c r="U589" s="44"/>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4"/>
      <c r="AY589" s="43"/>
      <c r="AZ589" s="43"/>
      <c r="BA589" s="43"/>
      <c r="BB589" s="43"/>
      <c r="BC589" s="43"/>
      <c r="BD589" s="43"/>
      <c r="BE589" s="43"/>
      <c r="BF589" s="43"/>
      <c r="BG589" s="43"/>
      <c r="BH589" s="43"/>
      <c r="BI589" s="43"/>
      <c r="BJ589" s="43"/>
      <c r="BK589" s="43"/>
      <c r="BL589" s="43"/>
      <c r="BM589" s="43"/>
      <c r="BN589" s="43"/>
      <c r="BO589" s="11"/>
      <c r="BP589" s="11"/>
      <c r="BQ589" s="11"/>
      <c r="BR589" s="11"/>
      <c r="BS589" s="11"/>
    </row>
    <row r="590" ht="13.5" customHeight="1">
      <c r="A590" s="11"/>
      <c r="B590" s="11"/>
      <c r="C590" s="43"/>
      <c r="D590" s="43"/>
      <c r="E590" s="43"/>
      <c r="F590" s="43"/>
      <c r="G590" s="43"/>
      <c r="H590" s="43"/>
      <c r="I590" s="43"/>
      <c r="J590" s="43"/>
      <c r="K590" s="43"/>
      <c r="L590" s="43"/>
      <c r="M590" s="43"/>
      <c r="N590" s="43"/>
      <c r="O590" s="43"/>
      <c r="P590" s="43"/>
      <c r="Q590" s="44"/>
      <c r="R590" s="44"/>
      <c r="S590" s="43"/>
      <c r="T590" s="43"/>
      <c r="U590" s="44"/>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4"/>
      <c r="AY590" s="43"/>
      <c r="AZ590" s="43"/>
      <c r="BA590" s="43"/>
      <c r="BB590" s="43"/>
      <c r="BC590" s="43"/>
      <c r="BD590" s="43"/>
      <c r="BE590" s="43"/>
      <c r="BF590" s="43"/>
      <c r="BG590" s="43"/>
      <c r="BH590" s="43"/>
      <c r="BI590" s="43"/>
      <c r="BJ590" s="43"/>
      <c r="BK590" s="43"/>
      <c r="BL590" s="43"/>
      <c r="BM590" s="43"/>
      <c r="BN590" s="43"/>
      <c r="BO590" s="11"/>
      <c r="BP590" s="11"/>
      <c r="BQ590" s="11"/>
      <c r="BR590" s="11"/>
      <c r="BS590" s="11"/>
    </row>
    <row r="591" ht="13.5" customHeight="1">
      <c r="A591" s="11"/>
      <c r="B591" s="11"/>
      <c r="C591" s="43"/>
      <c r="D591" s="43"/>
      <c r="E591" s="43"/>
      <c r="F591" s="43"/>
      <c r="G591" s="43"/>
      <c r="H591" s="43"/>
      <c r="I591" s="43"/>
      <c r="J591" s="43"/>
      <c r="K591" s="43"/>
      <c r="L591" s="43"/>
      <c r="M591" s="43"/>
      <c r="N591" s="43"/>
      <c r="O591" s="43"/>
      <c r="P591" s="43"/>
      <c r="Q591" s="44"/>
      <c r="R591" s="44"/>
      <c r="S591" s="43"/>
      <c r="T591" s="43"/>
      <c r="U591" s="44"/>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4"/>
      <c r="AY591" s="43"/>
      <c r="AZ591" s="43"/>
      <c r="BA591" s="43"/>
      <c r="BB591" s="43"/>
      <c r="BC591" s="43"/>
      <c r="BD591" s="43"/>
      <c r="BE591" s="43"/>
      <c r="BF591" s="43"/>
      <c r="BG591" s="43"/>
      <c r="BH591" s="43"/>
      <c r="BI591" s="43"/>
      <c r="BJ591" s="43"/>
      <c r="BK591" s="43"/>
      <c r="BL591" s="43"/>
      <c r="BM591" s="43"/>
      <c r="BN591" s="43"/>
      <c r="BO591" s="11"/>
      <c r="BP591" s="11"/>
      <c r="BQ591" s="11"/>
      <c r="BR591" s="11"/>
      <c r="BS591" s="11"/>
    </row>
    <row r="592" ht="13.5" customHeight="1">
      <c r="A592" s="11"/>
      <c r="B592" s="11"/>
      <c r="C592" s="43"/>
      <c r="D592" s="43"/>
      <c r="E592" s="43"/>
      <c r="F592" s="43"/>
      <c r="G592" s="43"/>
      <c r="H592" s="43"/>
      <c r="I592" s="43"/>
      <c r="J592" s="43"/>
      <c r="K592" s="43"/>
      <c r="L592" s="43"/>
      <c r="M592" s="43"/>
      <c r="N592" s="43"/>
      <c r="O592" s="43"/>
      <c r="P592" s="43"/>
      <c r="Q592" s="44"/>
      <c r="R592" s="44"/>
      <c r="S592" s="43"/>
      <c r="T592" s="43"/>
      <c r="U592" s="44"/>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4"/>
      <c r="AY592" s="43"/>
      <c r="AZ592" s="43"/>
      <c r="BA592" s="43"/>
      <c r="BB592" s="43"/>
      <c r="BC592" s="43"/>
      <c r="BD592" s="43"/>
      <c r="BE592" s="43"/>
      <c r="BF592" s="43"/>
      <c r="BG592" s="43"/>
      <c r="BH592" s="43"/>
      <c r="BI592" s="43"/>
      <c r="BJ592" s="43"/>
      <c r="BK592" s="43"/>
      <c r="BL592" s="43"/>
      <c r="BM592" s="43"/>
      <c r="BN592" s="43"/>
      <c r="BO592" s="11"/>
      <c r="BP592" s="11"/>
      <c r="BQ592" s="11"/>
      <c r="BR592" s="11"/>
      <c r="BS592" s="11"/>
    </row>
    <row r="593" ht="13.5" customHeight="1">
      <c r="A593" s="11"/>
      <c r="B593" s="11"/>
      <c r="C593" s="43"/>
      <c r="D593" s="43"/>
      <c r="E593" s="43"/>
      <c r="F593" s="43"/>
      <c r="G593" s="43"/>
      <c r="H593" s="43"/>
      <c r="I593" s="43"/>
      <c r="J593" s="43"/>
      <c r="K593" s="43"/>
      <c r="L593" s="43"/>
      <c r="M593" s="43"/>
      <c r="N593" s="43"/>
      <c r="O593" s="43"/>
      <c r="P593" s="43"/>
      <c r="Q593" s="44"/>
      <c r="R593" s="44"/>
      <c r="S593" s="43"/>
      <c r="T593" s="43"/>
      <c r="U593" s="44"/>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4"/>
      <c r="AY593" s="43"/>
      <c r="AZ593" s="43"/>
      <c r="BA593" s="43"/>
      <c r="BB593" s="43"/>
      <c r="BC593" s="43"/>
      <c r="BD593" s="43"/>
      <c r="BE593" s="43"/>
      <c r="BF593" s="43"/>
      <c r="BG593" s="43"/>
      <c r="BH593" s="43"/>
      <c r="BI593" s="43"/>
      <c r="BJ593" s="43"/>
      <c r="BK593" s="43"/>
      <c r="BL593" s="43"/>
      <c r="BM593" s="43"/>
      <c r="BN593" s="43"/>
      <c r="BO593" s="11"/>
      <c r="BP593" s="11"/>
      <c r="BQ593" s="11"/>
      <c r="BR593" s="11"/>
      <c r="BS593" s="11"/>
    </row>
    <row r="594" ht="13.5" customHeight="1">
      <c r="A594" s="11"/>
      <c r="B594" s="11"/>
      <c r="C594" s="43"/>
      <c r="D594" s="43"/>
      <c r="E594" s="43"/>
      <c r="F594" s="43"/>
      <c r="G594" s="43"/>
      <c r="H594" s="43"/>
      <c r="I594" s="43"/>
      <c r="J594" s="43"/>
      <c r="K594" s="43"/>
      <c r="L594" s="43"/>
      <c r="M594" s="43"/>
      <c r="N594" s="43"/>
      <c r="O594" s="43"/>
      <c r="P594" s="43"/>
      <c r="Q594" s="44"/>
      <c r="R594" s="44"/>
      <c r="S594" s="43"/>
      <c r="T594" s="43"/>
      <c r="U594" s="44"/>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4"/>
      <c r="AY594" s="43"/>
      <c r="AZ594" s="43"/>
      <c r="BA594" s="43"/>
      <c r="BB594" s="43"/>
      <c r="BC594" s="43"/>
      <c r="BD594" s="43"/>
      <c r="BE594" s="43"/>
      <c r="BF594" s="43"/>
      <c r="BG594" s="43"/>
      <c r="BH594" s="43"/>
      <c r="BI594" s="43"/>
      <c r="BJ594" s="43"/>
      <c r="BK594" s="43"/>
      <c r="BL594" s="43"/>
      <c r="BM594" s="43"/>
      <c r="BN594" s="43"/>
      <c r="BO594" s="11"/>
      <c r="BP594" s="11"/>
      <c r="BQ594" s="11"/>
      <c r="BR594" s="11"/>
      <c r="BS594" s="11"/>
    </row>
    <row r="595" ht="13.5" customHeight="1">
      <c r="A595" s="11"/>
      <c r="B595" s="11"/>
      <c r="C595" s="43"/>
      <c r="D595" s="43"/>
      <c r="E595" s="43"/>
      <c r="F595" s="43"/>
      <c r="G595" s="43"/>
      <c r="H595" s="43"/>
      <c r="I595" s="43"/>
      <c r="J595" s="43"/>
      <c r="K595" s="43"/>
      <c r="L595" s="43"/>
      <c r="M595" s="43"/>
      <c r="N595" s="43"/>
      <c r="O595" s="43"/>
      <c r="P595" s="43"/>
      <c r="Q595" s="44"/>
      <c r="R595" s="44"/>
      <c r="S595" s="43"/>
      <c r="T595" s="43"/>
      <c r="U595" s="44"/>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4"/>
      <c r="AY595" s="43"/>
      <c r="AZ595" s="43"/>
      <c r="BA595" s="43"/>
      <c r="BB595" s="43"/>
      <c r="BC595" s="43"/>
      <c r="BD595" s="43"/>
      <c r="BE595" s="43"/>
      <c r="BF595" s="43"/>
      <c r="BG595" s="43"/>
      <c r="BH595" s="43"/>
      <c r="BI595" s="43"/>
      <c r="BJ595" s="43"/>
      <c r="BK595" s="43"/>
      <c r="BL595" s="43"/>
      <c r="BM595" s="43"/>
      <c r="BN595" s="43"/>
      <c r="BO595" s="11"/>
      <c r="BP595" s="11"/>
      <c r="BQ595" s="11"/>
      <c r="BR595" s="11"/>
      <c r="BS595" s="11"/>
    </row>
    <row r="596" ht="13.5" customHeight="1">
      <c r="A596" s="11"/>
      <c r="B596" s="11"/>
      <c r="C596" s="43"/>
      <c r="D596" s="43"/>
      <c r="E596" s="43"/>
      <c r="F596" s="43"/>
      <c r="G596" s="43"/>
      <c r="H596" s="43"/>
      <c r="I596" s="43"/>
      <c r="J596" s="43"/>
      <c r="K596" s="43"/>
      <c r="L596" s="43"/>
      <c r="M596" s="43"/>
      <c r="N596" s="43"/>
      <c r="O596" s="43"/>
      <c r="P596" s="43"/>
      <c r="Q596" s="44"/>
      <c r="R596" s="44"/>
      <c r="S596" s="43"/>
      <c r="T596" s="43"/>
      <c r="U596" s="44"/>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4"/>
      <c r="AY596" s="43"/>
      <c r="AZ596" s="43"/>
      <c r="BA596" s="43"/>
      <c r="BB596" s="43"/>
      <c r="BC596" s="43"/>
      <c r="BD596" s="43"/>
      <c r="BE596" s="43"/>
      <c r="BF596" s="43"/>
      <c r="BG596" s="43"/>
      <c r="BH596" s="43"/>
      <c r="BI596" s="43"/>
      <c r="BJ596" s="43"/>
      <c r="BK596" s="43"/>
      <c r="BL596" s="43"/>
      <c r="BM596" s="43"/>
      <c r="BN596" s="43"/>
      <c r="BO596" s="11"/>
      <c r="BP596" s="11"/>
      <c r="BQ596" s="11"/>
      <c r="BR596" s="11"/>
      <c r="BS596" s="11"/>
    </row>
    <row r="597" ht="13.5" customHeight="1">
      <c r="A597" s="11"/>
      <c r="B597" s="11"/>
      <c r="C597" s="43"/>
      <c r="D597" s="43"/>
      <c r="E597" s="43"/>
      <c r="F597" s="43"/>
      <c r="G597" s="43"/>
      <c r="H597" s="43"/>
      <c r="I597" s="43"/>
      <c r="J597" s="43"/>
      <c r="K597" s="43"/>
      <c r="L597" s="43"/>
      <c r="M597" s="43"/>
      <c r="N597" s="43"/>
      <c r="O597" s="43"/>
      <c r="P597" s="43"/>
      <c r="Q597" s="44"/>
      <c r="R597" s="44"/>
      <c r="S597" s="43"/>
      <c r="T597" s="43"/>
      <c r="U597" s="44"/>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4"/>
      <c r="AY597" s="43"/>
      <c r="AZ597" s="43"/>
      <c r="BA597" s="43"/>
      <c r="BB597" s="43"/>
      <c r="BC597" s="43"/>
      <c r="BD597" s="43"/>
      <c r="BE597" s="43"/>
      <c r="BF597" s="43"/>
      <c r="BG597" s="43"/>
      <c r="BH597" s="43"/>
      <c r="BI597" s="43"/>
      <c r="BJ597" s="43"/>
      <c r="BK597" s="43"/>
      <c r="BL597" s="43"/>
      <c r="BM597" s="43"/>
      <c r="BN597" s="43"/>
      <c r="BO597" s="11"/>
      <c r="BP597" s="11"/>
      <c r="BQ597" s="11"/>
      <c r="BR597" s="11"/>
      <c r="BS597" s="11"/>
    </row>
    <row r="598" ht="13.5" customHeight="1">
      <c r="A598" s="11"/>
      <c r="B598" s="11"/>
      <c r="C598" s="43"/>
      <c r="D598" s="43"/>
      <c r="E598" s="43"/>
      <c r="F598" s="43"/>
      <c r="G598" s="43"/>
      <c r="H598" s="43"/>
      <c r="I598" s="43"/>
      <c r="J598" s="43"/>
      <c r="K598" s="43"/>
      <c r="L598" s="43"/>
      <c r="M598" s="43"/>
      <c r="N598" s="43"/>
      <c r="O598" s="43"/>
      <c r="P598" s="43"/>
      <c r="Q598" s="44"/>
      <c r="R598" s="44"/>
      <c r="S598" s="43"/>
      <c r="T598" s="43"/>
      <c r="U598" s="44"/>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4"/>
      <c r="AY598" s="43"/>
      <c r="AZ598" s="43"/>
      <c r="BA598" s="43"/>
      <c r="BB598" s="43"/>
      <c r="BC598" s="43"/>
      <c r="BD598" s="43"/>
      <c r="BE598" s="43"/>
      <c r="BF598" s="43"/>
      <c r="BG598" s="43"/>
      <c r="BH598" s="43"/>
      <c r="BI598" s="43"/>
      <c r="BJ598" s="43"/>
      <c r="BK598" s="43"/>
      <c r="BL598" s="43"/>
      <c r="BM598" s="43"/>
      <c r="BN598" s="43"/>
      <c r="BO598" s="11"/>
      <c r="BP598" s="11"/>
      <c r="BQ598" s="11"/>
      <c r="BR598" s="11"/>
      <c r="BS598" s="11"/>
    </row>
    <row r="599" ht="13.5" customHeight="1">
      <c r="A599" s="11"/>
      <c r="B599" s="11"/>
      <c r="C599" s="43"/>
      <c r="D599" s="43"/>
      <c r="E599" s="43"/>
      <c r="F599" s="43"/>
      <c r="G599" s="43"/>
      <c r="H599" s="43"/>
      <c r="I599" s="43"/>
      <c r="J599" s="43"/>
      <c r="K599" s="43"/>
      <c r="L599" s="43"/>
      <c r="M599" s="43"/>
      <c r="N599" s="43"/>
      <c r="O599" s="43"/>
      <c r="P599" s="43"/>
      <c r="Q599" s="44"/>
      <c r="R599" s="44"/>
      <c r="S599" s="43"/>
      <c r="T599" s="43"/>
      <c r="U599" s="44"/>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4"/>
      <c r="AY599" s="43"/>
      <c r="AZ599" s="43"/>
      <c r="BA599" s="43"/>
      <c r="BB599" s="43"/>
      <c r="BC599" s="43"/>
      <c r="BD599" s="43"/>
      <c r="BE599" s="43"/>
      <c r="BF599" s="43"/>
      <c r="BG599" s="43"/>
      <c r="BH599" s="43"/>
      <c r="BI599" s="43"/>
      <c r="BJ599" s="43"/>
      <c r="BK599" s="43"/>
      <c r="BL599" s="43"/>
      <c r="BM599" s="43"/>
      <c r="BN599" s="43"/>
      <c r="BO599" s="11"/>
      <c r="BP599" s="11"/>
      <c r="BQ599" s="11"/>
      <c r="BR599" s="11"/>
      <c r="BS599" s="11"/>
    </row>
    <row r="600" ht="13.5" customHeight="1">
      <c r="A600" s="11"/>
      <c r="B600" s="11"/>
      <c r="C600" s="43"/>
      <c r="D600" s="43"/>
      <c r="E600" s="43"/>
      <c r="F600" s="43"/>
      <c r="G600" s="43"/>
      <c r="H600" s="43"/>
      <c r="I600" s="43"/>
      <c r="J600" s="43"/>
      <c r="K600" s="43"/>
      <c r="L600" s="43"/>
      <c r="M600" s="43"/>
      <c r="N600" s="43"/>
      <c r="O600" s="43"/>
      <c r="P600" s="43"/>
      <c r="Q600" s="44"/>
      <c r="R600" s="44"/>
      <c r="S600" s="43"/>
      <c r="T600" s="43"/>
      <c r="U600" s="44"/>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4"/>
      <c r="AY600" s="43"/>
      <c r="AZ600" s="43"/>
      <c r="BA600" s="43"/>
      <c r="BB600" s="43"/>
      <c r="BC600" s="43"/>
      <c r="BD600" s="43"/>
      <c r="BE600" s="43"/>
      <c r="BF600" s="43"/>
      <c r="BG600" s="43"/>
      <c r="BH600" s="43"/>
      <c r="BI600" s="43"/>
      <c r="BJ600" s="43"/>
      <c r="BK600" s="43"/>
      <c r="BL600" s="43"/>
      <c r="BM600" s="43"/>
      <c r="BN600" s="43"/>
      <c r="BO600" s="11"/>
      <c r="BP600" s="11"/>
      <c r="BQ600" s="11"/>
      <c r="BR600" s="11"/>
      <c r="BS600" s="11"/>
    </row>
    <row r="601" ht="13.5" customHeight="1">
      <c r="A601" s="11"/>
      <c r="B601" s="11"/>
      <c r="C601" s="43"/>
      <c r="D601" s="43"/>
      <c r="E601" s="43"/>
      <c r="F601" s="43"/>
      <c r="G601" s="43"/>
      <c r="H601" s="43"/>
      <c r="I601" s="43"/>
      <c r="J601" s="43"/>
      <c r="K601" s="43"/>
      <c r="L601" s="43"/>
      <c r="M601" s="43"/>
      <c r="N601" s="43"/>
      <c r="O601" s="43"/>
      <c r="P601" s="43"/>
      <c r="Q601" s="44"/>
      <c r="R601" s="44"/>
      <c r="S601" s="43"/>
      <c r="T601" s="43"/>
      <c r="U601" s="44"/>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4"/>
      <c r="AY601" s="43"/>
      <c r="AZ601" s="43"/>
      <c r="BA601" s="43"/>
      <c r="BB601" s="43"/>
      <c r="BC601" s="43"/>
      <c r="BD601" s="43"/>
      <c r="BE601" s="43"/>
      <c r="BF601" s="43"/>
      <c r="BG601" s="43"/>
      <c r="BH601" s="43"/>
      <c r="BI601" s="43"/>
      <c r="BJ601" s="43"/>
      <c r="BK601" s="43"/>
      <c r="BL601" s="43"/>
      <c r="BM601" s="43"/>
      <c r="BN601" s="43"/>
      <c r="BO601" s="11"/>
      <c r="BP601" s="11"/>
      <c r="BQ601" s="11"/>
      <c r="BR601" s="11"/>
      <c r="BS601" s="11"/>
    </row>
    <row r="602" ht="13.5" customHeight="1">
      <c r="A602" s="11"/>
      <c r="B602" s="11"/>
      <c r="C602" s="43"/>
      <c r="D602" s="43"/>
      <c r="E602" s="43"/>
      <c r="F602" s="43"/>
      <c r="G602" s="43"/>
      <c r="H602" s="43"/>
      <c r="I602" s="43"/>
      <c r="J602" s="43"/>
      <c r="K602" s="43"/>
      <c r="L602" s="43"/>
      <c r="M602" s="43"/>
      <c r="N602" s="43"/>
      <c r="O602" s="43"/>
      <c r="P602" s="43"/>
      <c r="Q602" s="44"/>
      <c r="R602" s="44"/>
      <c r="S602" s="43"/>
      <c r="T602" s="43"/>
      <c r="U602" s="44"/>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4"/>
      <c r="AY602" s="43"/>
      <c r="AZ602" s="43"/>
      <c r="BA602" s="43"/>
      <c r="BB602" s="43"/>
      <c r="BC602" s="43"/>
      <c r="BD602" s="43"/>
      <c r="BE602" s="43"/>
      <c r="BF602" s="43"/>
      <c r="BG602" s="43"/>
      <c r="BH602" s="43"/>
      <c r="BI602" s="43"/>
      <c r="BJ602" s="43"/>
      <c r="BK602" s="43"/>
      <c r="BL602" s="43"/>
      <c r="BM602" s="43"/>
      <c r="BN602" s="43"/>
      <c r="BO602" s="11"/>
      <c r="BP602" s="11"/>
      <c r="BQ602" s="11"/>
      <c r="BR602" s="11"/>
      <c r="BS602" s="11"/>
    </row>
    <row r="603" ht="13.5" customHeight="1">
      <c r="A603" s="11"/>
      <c r="B603" s="11"/>
      <c r="C603" s="43"/>
      <c r="D603" s="43"/>
      <c r="E603" s="43"/>
      <c r="F603" s="43"/>
      <c r="G603" s="43"/>
      <c r="H603" s="43"/>
      <c r="I603" s="43"/>
      <c r="J603" s="43"/>
      <c r="K603" s="43"/>
      <c r="L603" s="43"/>
      <c r="M603" s="43"/>
      <c r="N603" s="43"/>
      <c r="O603" s="43"/>
      <c r="P603" s="43"/>
      <c r="Q603" s="44"/>
      <c r="R603" s="44"/>
      <c r="S603" s="43"/>
      <c r="T603" s="43"/>
      <c r="U603" s="44"/>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4"/>
      <c r="AY603" s="43"/>
      <c r="AZ603" s="43"/>
      <c r="BA603" s="43"/>
      <c r="BB603" s="43"/>
      <c r="BC603" s="43"/>
      <c r="BD603" s="43"/>
      <c r="BE603" s="43"/>
      <c r="BF603" s="43"/>
      <c r="BG603" s="43"/>
      <c r="BH603" s="43"/>
      <c r="BI603" s="43"/>
      <c r="BJ603" s="43"/>
      <c r="BK603" s="43"/>
      <c r="BL603" s="43"/>
      <c r="BM603" s="43"/>
      <c r="BN603" s="43"/>
      <c r="BO603" s="11"/>
      <c r="BP603" s="11"/>
      <c r="BQ603" s="11"/>
      <c r="BR603" s="11"/>
      <c r="BS603" s="11"/>
    </row>
    <row r="604" ht="13.5" customHeight="1">
      <c r="A604" s="11"/>
      <c r="B604" s="11"/>
      <c r="C604" s="43"/>
      <c r="D604" s="43"/>
      <c r="E604" s="43"/>
      <c r="F604" s="43"/>
      <c r="G604" s="43"/>
      <c r="H604" s="43"/>
      <c r="I604" s="43"/>
      <c r="J604" s="43"/>
      <c r="K604" s="43"/>
      <c r="L604" s="43"/>
      <c r="M604" s="43"/>
      <c r="N604" s="43"/>
      <c r="O604" s="43"/>
      <c r="P604" s="43"/>
      <c r="Q604" s="44"/>
      <c r="R604" s="44"/>
      <c r="S604" s="43"/>
      <c r="T604" s="43"/>
      <c r="U604" s="44"/>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4"/>
      <c r="AY604" s="43"/>
      <c r="AZ604" s="43"/>
      <c r="BA604" s="43"/>
      <c r="BB604" s="43"/>
      <c r="BC604" s="43"/>
      <c r="BD604" s="43"/>
      <c r="BE604" s="43"/>
      <c r="BF604" s="43"/>
      <c r="BG604" s="43"/>
      <c r="BH604" s="43"/>
      <c r="BI604" s="43"/>
      <c r="BJ604" s="43"/>
      <c r="BK604" s="43"/>
      <c r="BL604" s="43"/>
      <c r="BM604" s="43"/>
      <c r="BN604" s="43"/>
      <c r="BO604" s="11"/>
      <c r="BP604" s="11"/>
      <c r="BQ604" s="11"/>
      <c r="BR604" s="11"/>
      <c r="BS604" s="11"/>
    </row>
    <row r="605" ht="13.5" customHeight="1">
      <c r="A605" s="11"/>
      <c r="B605" s="11"/>
      <c r="C605" s="43"/>
      <c r="D605" s="43"/>
      <c r="E605" s="43"/>
      <c r="F605" s="43"/>
      <c r="G605" s="43"/>
      <c r="H605" s="43"/>
      <c r="I605" s="43"/>
      <c r="J605" s="43"/>
      <c r="K605" s="43"/>
      <c r="L605" s="43"/>
      <c r="M605" s="43"/>
      <c r="N605" s="43"/>
      <c r="O605" s="43"/>
      <c r="P605" s="43"/>
      <c r="Q605" s="44"/>
      <c r="R605" s="44"/>
      <c r="S605" s="43"/>
      <c r="T605" s="43"/>
      <c r="U605" s="44"/>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4"/>
      <c r="AY605" s="43"/>
      <c r="AZ605" s="43"/>
      <c r="BA605" s="43"/>
      <c r="BB605" s="43"/>
      <c r="BC605" s="43"/>
      <c r="BD605" s="43"/>
      <c r="BE605" s="43"/>
      <c r="BF605" s="43"/>
      <c r="BG605" s="43"/>
      <c r="BH605" s="43"/>
      <c r="BI605" s="43"/>
      <c r="BJ605" s="43"/>
      <c r="BK605" s="43"/>
      <c r="BL605" s="43"/>
      <c r="BM605" s="43"/>
      <c r="BN605" s="43"/>
      <c r="BO605" s="11"/>
      <c r="BP605" s="11"/>
      <c r="BQ605" s="11"/>
      <c r="BR605" s="11"/>
      <c r="BS605" s="11"/>
    </row>
    <row r="606" ht="13.5" customHeight="1">
      <c r="A606" s="11"/>
      <c r="B606" s="11"/>
      <c r="C606" s="43"/>
      <c r="D606" s="43"/>
      <c r="E606" s="43"/>
      <c r="F606" s="43"/>
      <c r="G606" s="43"/>
      <c r="H606" s="43"/>
      <c r="I606" s="43"/>
      <c r="J606" s="43"/>
      <c r="K606" s="43"/>
      <c r="L606" s="43"/>
      <c r="M606" s="43"/>
      <c r="N606" s="43"/>
      <c r="O606" s="43"/>
      <c r="P606" s="43"/>
      <c r="Q606" s="44"/>
      <c r="R606" s="44"/>
      <c r="S606" s="43"/>
      <c r="T606" s="43"/>
      <c r="U606" s="44"/>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4"/>
      <c r="AY606" s="43"/>
      <c r="AZ606" s="43"/>
      <c r="BA606" s="43"/>
      <c r="BB606" s="43"/>
      <c r="BC606" s="43"/>
      <c r="BD606" s="43"/>
      <c r="BE606" s="43"/>
      <c r="BF606" s="43"/>
      <c r="BG606" s="43"/>
      <c r="BH606" s="43"/>
      <c r="BI606" s="43"/>
      <c r="BJ606" s="43"/>
      <c r="BK606" s="43"/>
      <c r="BL606" s="43"/>
      <c r="BM606" s="43"/>
      <c r="BN606" s="43"/>
      <c r="BO606" s="11"/>
      <c r="BP606" s="11"/>
      <c r="BQ606" s="11"/>
      <c r="BR606" s="11"/>
      <c r="BS606" s="11"/>
    </row>
    <row r="607" ht="13.5" customHeight="1">
      <c r="A607" s="11"/>
      <c r="B607" s="11"/>
      <c r="C607" s="43"/>
      <c r="D607" s="43"/>
      <c r="E607" s="43"/>
      <c r="F607" s="43"/>
      <c r="G607" s="43"/>
      <c r="H607" s="43"/>
      <c r="I607" s="43"/>
      <c r="J607" s="43"/>
      <c r="K607" s="43"/>
      <c r="L607" s="43"/>
      <c r="M607" s="43"/>
      <c r="N607" s="43"/>
      <c r="O607" s="43"/>
      <c r="P607" s="43"/>
      <c r="Q607" s="44"/>
      <c r="R607" s="44"/>
      <c r="S607" s="43"/>
      <c r="T607" s="43"/>
      <c r="U607" s="44"/>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4"/>
      <c r="AY607" s="43"/>
      <c r="AZ607" s="43"/>
      <c r="BA607" s="43"/>
      <c r="BB607" s="43"/>
      <c r="BC607" s="43"/>
      <c r="BD607" s="43"/>
      <c r="BE607" s="43"/>
      <c r="BF607" s="43"/>
      <c r="BG607" s="43"/>
      <c r="BH607" s="43"/>
      <c r="BI607" s="43"/>
      <c r="BJ607" s="43"/>
      <c r="BK607" s="43"/>
      <c r="BL607" s="43"/>
      <c r="BM607" s="43"/>
      <c r="BN607" s="43"/>
      <c r="BO607" s="11"/>
      <c r="BP607" s="11"/>
      <c r="BQ607" s="11"/>
      <c r="BR607" s="11"/>
      <c r="BS607" s="11"/>
    </row>
    <row r="608" ht="13.5" customHeight="1">
      <c r="A608" s="11"/>
      <c r="B608" s="11"/>
      <c r="C608" s="43"/>
      <c r="D608" s="43"/>
      <c r="E608" s="43"/>
      <c r="F608" s="43"/>
      <c r="G608" s="43"/>
      <c r="H608" s="43"/>
      <c r="I608" s="43"/>
      <c r="J608" s="43"/>
      <c r="K608" s="43"/>
      <c r="L608" s="43"/>
      <c r="M608" s="43"/>
      <c r="N608" s="43"/>
      <c r="O608" s="43"/>
      <c r="P608" s="43"/>
      <c r="Q608" s="44"/>
      <c r="R608" s="44"/>
      <c r="S608" s="43"/>
      <c r="T608" s="43"/>
      <c r="U608" s="44"/>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4"/>
      <c r="AY608" s="43"/>
      <c r="AZ608" s="43"/>
      <c r="BA608" s="43"/>
      <c r="BB608" s="43"/>
      <c r="BC608" s="43"/>
      <c r="BD608" s="43"/>
      <c r="BE608" s="43"/>
      <c r="BF608" s="43"/>
      <c r="BG608" s="43"/>
      <c r="BH608" s="43"/>
      <c r="BI608" s="43"/>
      <c r="BJ608" s="43"/>
      <c r="BK608" s="43"/>
      <c r="BL608" s="43"/>
      <c r="BM608" s="43"/>
      <c r="BN608" s="43"/>
      <c r="BO608" s="11"/>
      <c r="BP608" s="11"/>
      <c r="BQ608" s="11"/>
      <c r="BR608" s="11"/>
      <c r="BS608" s="11"/>
    </row>
    <row r="609" ht="13.5" customHeight="1">
      <c r="A609" s="11"/>
      <c r="B609" s="11"/>
      <c r="C609" s="43"/>
      <c r="D609" s="43"/>
      <c r="E609" s="43"/>
      <c r="F609" s="43"/>
      <c r="G609" s="43"/>
      <c r="H609" s="43"/>
      <c r="I609" s="43"/>
      <c r="J609" s="43"/>
      <c r="K609" s="43"/>
      <c r="L609" s="43"/>
      <c r="M609" s="43"/>
      <c r="N609" s="43"/>
      <c r="O609" s="43"/>
      <c r="P609" s="43"/>
      <c r="Q609" s="44"/>
      <c r="R609" s="44"/>
      <c r="S609" s="43"/>
      <c r="T609" s="43"/>
      <c r="U609" s="44"/>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4"/>
      <c r="AY609" s="43"/>
      <c r="AZ609" s="43"/>
      <c r="BA609" s="43"/>
      <c r="BB609" s="43"/>
      <c r="BC609" s="43"/>
      <c r="BD609" s="43"/>
      <c r="BE609" s="43"/>
      <c r="BF609" s="43"/>
      <c r="BG609" s="43"/>
      <c r="BH609" s="43"/>
      <c r="BI609" s="43"/>
      <c r="BJ609" s="43"/>
      <c r="BK609" s="43"/>
      <c r="BL609" s="43"/>
      <c r="BM609" s="43"/>
      <c r="BN609" s="43"/>
      <c r="BO609" s="11"/>
      <c r="BP609" s="11"/>
      <c r="BQ609" s="11"/>
      <c r="BR609" s="11"/>
      <c r="BS609" s="11"/>
    </row>
    <row r="610" ht="13.5" customHeight="1">
      <c r="A610" s="11"/>
      <c r="B610" s="11"/>
      <c r="C610" s="43"/>
      <c r="D610" s="43"/>
      <c r="E610" s="43"/>
      <c r="F610" s="43"/>
      <c r="G610" s="43"/>
      <c r="H610" s="43"/>
      <c r="I610" s="43"/>
      <c r="J610" s="43"/>
      <c r="K610" s="43"/>
      <c r="L610" s="43"/>
      <c r="M610" s="43"/>
      <c r="N610" s="43"/>
      <c r="O610" s="43"/>
      <c r="P610" s="43"/>
      <c r="Q610" s="44"/>
      <c r="R610" s="44"/>
      <c r="S610" s="43"/>
      <c r="T610" s="43"/>
      <c r="U610" s="44"/>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4"/>
      <c r="AY610" s="43"/>
      <c r="AZ610" s="43"/>
      <c r="BA610" s="43"/>
      <c r="BB610" s="43"/>
      <c r="BC610" s="43"/>
      <c r="BD610" s="43"/>
      <c r="BE610" s="43"/>
      <c r="BF610" s="43"/>
      <c r="BG610" s="43"/>
      <c r="BH610" s="43"/>
      <c r="BI610" s="43"/>
      <c r="BJ610" s="43"/>
      <c r="BK610" s="43"/>
      <c r="BL610" s="43"/>
      <c r="BM610" s="43"/>
      <c r="BN610" s="43"/>
      <c r="BO610" s="11"/>
      <c r="BP610" s="11"/>
      <c r="BQ610" s="11"/>
      <c r="BR610" s="11"/>
      <c r="BS610" s="11"/>
    </row>
    <row r="611" ht="13.5" customHeight="1">
      <c r="A611" s="11"/>
      <c r="B611" s="11"/>
      <c r="C611" s="43"/>
      <c r="D611" s="43"/>
      <c r="E611" s="43"/>
      <c r="F611" s="43"/>
      <c r="G611" s="43"/>
      <c r="H611" s="43"/>
      <c r="I611" s="43"/>
      <c r="J611" s="43"/>
      <c r="K611" s="43"/>
      <c r="L611" s="43"/>
      <c r="M611" s="43"/>
      <c r="N611" s="43"/>
      <c r="O611" s="43"/>
      <c r="P611" s="43"/>
      <c r="Q611" s="44"/>
      <c r="R611" s="44"/>
      <c r="S611" s="43"/>
      <c r="T611" s="43"/>
      <c r="U611" s="44"/>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4"/>
      <c r="AY611" s="43"/>
      <c r="AZ611" s="43"/>
      <c r="BA611" s="43"/>
      <c r="BB611" s="43"/>
      <c r="BC611" s="43"/>
      <c r="BD611" s="43"/>
      <c r="BE611" s="43"/>
      <c r="BF611" s="43"/>
      <c r="BG611" s="43"/>
      <c r="BH611" s="43"/>
      <c r="BI611" s="43"/>
      <c r="BJ611" s="43"/>
      <c r="BK611" s="43"/>
      <c r="BL611" s="43"/>
      <c r="BM611" s="43"/>
      <c r="BN611" s="43"/>
      <c r="BO611" s="11"/>
      <c r="BP611" s="11"/>
      <c r="BQ611" s="11"/>
      <c r="BR611" s="11"/>
      <c r="BS611" s="11"/>
    </row>
    <row r="612" ht="13.5" customHeight="1">
      <c r="A612" s="11"/>
      <c r="B612" s="11"/>
      <c r="C612" s="43"/>
      <c r="D612" s="43"/>
      <c r="E612" s="43"/>
      <c r="F612" s="43"/>
      <c r="G612" s="43"/>
      <c r="H612" s="43"/>
      <c r="I612" s="43"/>
      <c r="J612" s="43"/>
      <c r="K612" s="43"/>
      <c r="L612" s="43"/>
      <c r="M612" s="43"/>
      <c r="N612" s="43"/>
      <c r="O612" s="43"/>
      <c r="P612" s="43"/>
      <c r="Q612" s="44"/>
      <c r="R612" s="44"/>
      <c r="S612" s="43"/>
      <c r="T612" s="43"/>
      <c r="U612" s="44"/>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4"/>
      <c r="AY612" s="43"/>
      <c r="AZ612" s="43"/>
      <c r="BA612" s="43"/>
      <c r="BB612" s="43"/>
      <c r="BC612" s="43"/>
      <c r="BD612" s="43"/>
      <c r="BE612" s="43"/>
      <c r="BF612" s="43"/>
      <c r="BG612" s="43"/>
      <c r="BH612" s="43"/>
      <c r="BI612" s="43"/>
      <c r="BJ612" s="43"/>
      <c r="BK612" s="43"/>
      <c r="BL612" s="43"/>
      <c r="BM612" s="43"/>
      <c r="BN612" s="43"/>
      <c r="BO612" s="11"/>
      <c r="BP612" s="11"/>
      <c r="BQ612" s="11"/>
      <c r="BR612" s="11"/>
      <c r="BS612" s="11"/>
    </row>
    <row r="613" ht="13.5" customHeight="1">
      <c r="A613" s="11"/>
      <c r="B613" s="11"/>
      <c r="C613" s="43"/>
      <c r="D613" s="43"/>
      <c r="E613" s="43"/>
      <c r="F613" s="43"/>
      <c r="G613" s="43"/>
      <c r="H613" s="43"/>
      <c r="I613" s="43"/>
      <c r="J613" s="43"/>
      <c r="K613" s="43"/>
      <c r="L613" s="43"/>
      <c r="M613" s="43"/>
      <c r="N613" s="43"/>
      <c r="O613" s="43"/>
      <c r="P613" s="43"/>
      <c r="Q613" s="44"/>
      <c r="R613" s="44"/>
      <c r="S613" s="43"/>
      <c r="T613" s="43"/>
      <c r="U613" s="44"/>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4"/>
      <c r="AY613" s="43"/>
      <c r="AZ613" s="43"/>
      <c r="BA613" s="43"/>
      <c r="BB613" s="43"/>
      <c r="BC613" s="43"/>
      <c r="BD613" s="43"/>
      <c r="BE613" s="43"/>
      <c r="BF613" s="43"/>
      <c r="BG613" s="43"/>
      <c r="BH613" s="43"/>
      <c r="BI613" s="43"/>
      <c r="BJ613" s="43"/>
      <c r="BK613" s="43"/>
      <c r="BL613" s="43"/>
      <c r="BM613" s="43"/>
      <c r="BN613" s="43"/>
      <c r="BO613" s="11"/>
      <c r="BP613" s="11"/>
      <c r="BQ613" s="11"/>
      <c r="BR613" s="11"/>
      <c r="BS613" s="11"/>
    </row>
    <row r="614" ht="13.5" customHeight="1">
      <c r="A614" s="11"/>
      <c r="B614" s="11"/>
      <c r="C614" s="43"/>
      <c r="D614" s="43"/>
      <c r="E614" s="43"/>
      <c r="F614" s="43"/>
      <c r="G614" s="43"/>
      <c r="H614" s="43"/>
      <c r="I614" s="43"/>
      <c r="J614" s="43"/>
      <c r="K614" s="43"/>
      <c r="L614" s="43"/>
      <c r="M614" s="43"/>
      <c r="N614" s="43"/>
      <c r="O614" s="43"/>
      <c r="P614" s="43"/>
      <c r="Q614" s="44"/>
      <c r="R614" s="44"/>
      <c r="S614" s="43"/>
      <c r="T614" s="43"/>
      <c r="U614" s="44"/>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4"/>
      <c r="AY614" s="43"/>
      <c r="AZ614" s="43"/>
      <c r="BA614" s="43"/>
      <c r="BB614" s="43"/>
      <c r="BC614" s="43"/>
      <c r="BD614" s="43"/>
      <c r="BE614" s="43"/>
      <c r="BF614" s="43"/>
      <c r="BG614" s="43"/>
      <c r="BH614" s="43"/>
      <c r="BI614" s="43"/>
      <c r="BJ614" s="43"/>
      <c r="BK614" s="43"/>
      <c r="BL614" s="43"/>
      <c r="BM614" s="43"/>
      <c r="BN614" s="43"/>
      <c r="BO614" s="11"/>
      <c r="BP614" s="11"/>
      <c r="BQ614" s="11"/>
      <c r="BR614" s="11"/>
      <c r="BS614" s="11"/>
    </row>
    <row r="615" ht="13.5" customHeight="1">
      <c r="A615" s="11"/>
      <c r="B615" s="11"/>
      <c r="C615" s="43"/>
      <c r="D615" s="43"/>
      <c r="E615" s="43"/>
      <c r="F615" s="43"/>
      <c r="G615" s="43"/>
      <c r="H615" s="43"/>
      <c r="I615" s="43"/>
      <c r="J615" s="43"/>
      <c r="K615" s="43"/>
      <c r="L615" s="43"/>
      <c r="M615" s="43"/>
      <c r="N615" s="43"/>
      <c r="O615" s="43"/>
      <c r="P615" s="43"/>
      <c r="Q615" s="44"/>
      <c r="R615" s="44"/>
      <c r="S615" s="43"/>
      <c r="T615" s="43"/>
      <c r="U615" s="44"/>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4"/>
      <c r="AY615" s="43"/>
      <c r="AZ615" s="43"/>
      <c r="BA615" s="43"/>
      <c r="BB615" s="43"/>
      <c r="BC615" s="43"/>
      <c r="BD615" s="43"/>
      <c r="BE615" s="43"/>
      <c r="BF615" s="43"/>
      <c r="BG615" s="43"/>
      <c r="BH615" s="43"/>
      <c r="BI615" s="43"/>
      <c r="BJ615" s="43"/>
      <c r="BK615" s="43"/>
      <c r="BL615" s="43"/>
      <c r="BM615" s="43"/>
      <c r="BN615" s="43"/>
      <c r="BO615" s="11"/>
      <c r="BP615" s="11"/>
      <c r="BQ615" s="11"/>
      <c r="BR615" s="11"/>
      <c r="BS615" s="11"/>
    </row>
    <row r="616" ht="13.5" customHeight="1">
      <c r="A616" s="11"/>
      <c r="B616" s="11"/>
      <c r="C616" s="43"/>
      <c r="D616" s="43"/>
      <c r="E616" s="43"/>
      <c r="F616" s="43"/>
      <c r="G616" s="43"/>
      <c r="H616" s="43"/>
      <c r="I616" s="43"/>
      <c r="J616" s="43"/>
      <c r="K616" s="43"/>
      <c r="L616" s="43"/>
      <c r="M616" s="43"/>
      <c r="N616" s="43"/>
      <c r="O616" s="43"/>
      <c r="P616" s="43"/>
      <c r="Q616" s="44"/>
      <c r="R616" s="44"/>
      <c r="S616" s="43"/>
      <c r="T616" s="43"/>
      <c r="U616" s="44"/>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4"/>
      <c r="AY616" s="43"/>
      <c r="AZ616" s="43"/>
      <c r="BA616" s="43"/>
      <c r="BB616" s="43"/>
      <c r="BC616" s="43"/>
      <c r="BD616" s="43"/>
      <c r="BE616" s="43"/>
      <c r="BF616" s="43"/>
      <c r="BG616" s="43"/>
      <c r="BH616" s="43"/>
      <c r="BI616" s="43"/>
      <c r="BJ616" s="43"/>
      <c r="BK616" s="43"/>
      <c r="BL616" s="43"/>
      <c r="BM616" s="43"/>
      <c r="BN616" s="43"/>
      <c r="BO616" s="11"/>
      <c r="BP616" s="11"/>
      <c r="BQ616" s="11"/>
      <c r="BR616" s="11"/>
      <c r="BS616" s="11"/>
    </row>
    <row r="617" ht="13.5" customHeight="1">
      <c r="A617" s="11"/>
      <c r="B617" s="11"/>
      <c r="C617" s="43"/>
      <c r="D617" s="43"/>
      <c r="E617" s="43"/>
      <c r="F617" s="43"/>
      <c r="G617" s="43"/>
      <c r="H617" s="43"/>
      <c r="I617" s="43"/>
      <c r="J617" s="43"/>
      <c r="K617" s="43"/>
      <c r="L617" s="43"/>
      <c r="M617" s="43"/>
      <c r="N617" s="43"/>
      <c r="O617" s="43"/>
      <c r="P617" s="43"/>
      <c r="Q617" s="44"/>
      <c r="R617" s="44"/>
      <c r="S617" s="43"/>
      <c r="T617" s="43"/>
      <c r="U617" s="44"/>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4"/>
      <c r="AY617" s="43"/>
      <c r="AZ617" s="43"/>
      <c r="BA617" s="43"/>
      <c r="BB617" s="43"/>
      <c r="BC617" s="43"/>
      <c r="BD617" s="43"/>
      <c r="BE617" s="43"/>
      <c r="BF617" s="43"/>
      <c r="BG617" s="43"/>
      <c r="BH617" s="43"/>
      <c r="BI617" s="43"/>
      <c r="BJ617" s="43"/>
      <c r="BK617" s="43"/>
      <c r="BL617" s="43"/>
      <c r="BM617" s="43"/>
      <c r="BN617" s="43"/>
      <c r="BO617" s="11"/>
      <c r="BP617" s="11"/>
      <c r="BQ617" s="11"/>
      <c r="BR617" s="11"/>
      <c r="BS617" s="11"/>
    </row>
    <row r="618" ht="13.5" customHeight="1">
      <c r="A618" s="11"/>
      <c r="B618" s="11"/>
      <c r="C618" s="43"/>
      <c r="D618" s="43"/>
      <c r="E618" s="43"/>
      <c r="F618" s="43"/>
      <c r="G618" s="43"/>
      <c r="H618" s="43"/>
      <c r="I618" s="43"/>
      <c r="J618" s="43"/>
      <c r="K618" s="43"/>
      <c r="L618" s="43"/>
      <c r="M618" s="43"/>
      <c r="N618" s="43"/>
      <c r="O618" s="43"/>
      <c r="P618" s="43"/>
      <c r="Q618" s="44"/>
      <c r="R618" s="44"/>
      <c r="S618" s="43"/>
      <c r="T618" s="43"/>
      <c r="U618" s="44"/>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4"/>
      <c r="AY618" s="43"/>
      <c r="AZ618" s="43"/>
      <c r="BA618" s="43"/>
      <c r="BB618" s="43"/>
      <c r="BC618" s="43"/>
      <c r="BD618" s="43"/>
      <c r="BE618" s="43"/>
      <c r="BF618" s="43"/>
      <c r="BG618" s="43"/>
      <c r="BH618" s="43"/>
      <c r="BI618" s="43"/>
      <c r="BJ618" s="43"/>
      <c r="BK618" s="43"/>
      <c r="BL618" s="43"/>
      <c r="BM618" s="43"/>
      <c r="BN618" s="43"/>
      <c r="BO618" s="11"/>
      <c r="BP618" s="11"/>
      <c r="BQ618" s="11"/>
      <c r="BR618" s="11"/>
      <c r="BS618" s="11"/>
    </row>
    <row r="619" ht="13.5" customHeight="1">
      <c r="A619" s="11"/>
      <c r="B619" s="11"/>
      <c r="C619" s="43"/>
      <c r="D619" s="43"/>
      <c r="E619" s="43"/>
      <c r="F619" s="43"/>
      <c r="G619" s="43"/>
      <c r="H619" s="43"/>
      <c r="I619" s="43"/>
      <c r="J619" s="43"/>
      <c r="K619" s="43"/>
      <c r="L619" s="43"/>
      <c r="M619" s="43"/>
      <c r="N619" s="43"/>
      <c r="O619" s="43"/>
      <c r="P619" s="43"/>
      <c r="Q619" s="44"/>
      <c r="R619" s="44"/>
      <c r="S619" s="43"/>
      <c r="T619" s="43"/>
      <c r="U619" s="44"/>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4"/>
      <c r="AY619" s="43"/>
      <c r="AZ619" s="43"/>
      <c r="BA619" s="43"/>
      <c r="BB619" s="43"/>
      <c r="BC619" s="43"/>
      <c r="BD619" s="43"/>
      <c r="BE619" s="43"/>
      <c r="BF619" s="43"/>
      <c r="BG619" s="43"/>
      <c r="BH619" s="43"/>
      <c r="BI619" s="43"/>
      <c r="BJ619" s="43"/>
      <c r="BK619" s="43"/>
      <c r="BL619" s="43"/>
      <c r="BM619" s="43"/>
      <c r="BN619" s="43"/>
      <c r="BO619" s="11"/>
      <c r="BP619" s="11"/>
      <c r="BQ619" s="11"/>
      <c r="BR619" s="11"/>
      <c r="BS619" s="11"/>
    </row>
    <row r="620" ht="13.5" customHeight="1">
      <c r="A620" s="11"/>
      <c r="B620" s="11"/>
      <c r="C620" s="43"/>
      <c r="D620" s="43"/>
      <c r="E620" s="43"/>
      <c r="F620" s="43"/>
      <c r="G620" s="43"/>
      <c r="H620" s="43"/>
      <c r="I620" s="43"/>
      <c r="J620" s="43"/>
      <c r="K620" s="43"/>
      <c r="L620" s="43"/>
      <c r="M620" s="43"/>
      <c r="N620" s="43"/>
      <c r="O620" s="43"/>
      <c r="P620" s="43"/>
      <c r="Q620" s="44"/>
      <c r="R620" s="44"/>
      <c r="S620" s="43"/>
      <c r="T620" s="43"/>
      <c r="U620" s="44"/>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4"/>
      <c r="AY620" s="43"/>
      <c r="AZ620" s="43"/>
      <c r="BA620" s="43"/>
      <c r="BB620" s="43"/>
      <c r="BC620" s="43"/>
      <c r="BD620" s="43"/>
      <c r="BE620" s="43"/>
      <c r="BF620" s="43"/>
      <c r="BG620" s="43"/>
      <c r="BH620" s="43"/>
      <c r="BI620" s="43"/>
      <c r="BJ620" s="43"/>
      <c r="BK620" s="43"/>
      <c r="BL620" s="43"/>
      <c r="BM620" s="43"/>
      <c r="BN620" s="43"/>
      <c r="BO620" s="11"/>
      <c r="BP620" s="11"/>
      <c r="BQ620" s="11"/>
      <c r="BR620" s="11"/>
      <c r="BS620" s="11"/>
    </row>
    <row r="621" ht="13.5" customHeight="1">
      <c r="A621" s="11"/>
      <c r="B621" s="11"/>
      <c r="C621" s="43"/>
      <c r="D621" s="43"/>
      <c r="E621" s="43"/>
      <c r="F621" s="43"/>
      <c r="G621" s="43"/>
      <c r="H621" s="43"/>
      <c r="I621" s="43"/>
      <c r="J621" s="43"/>
      <c r="K621" s="43"/>
      <c r="L621" s="43"/>
      <c r="M621" s="43"/>
      <c r="N621" s="43"/>
      <c r="O621" s="43"/>
      <c r="P621" s="43"/>
      <c r="Q621" s="44"/>
      <c r="R621" s="44"/>
      <c r="S621" s="43"/>
      <c r="T621" s="43"/>
      <c r="U621" s="44"/>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4"/>
      <c r="AY621" s="43"/>
      <c r="AZ621" s="43"/>
      <c r="BA621" s="43"/>
      <c r="BB621" s="43"/>
      <c r="BC621" s="43"/>
      <c r="BD621" s="43"/>
      <c r="BE621" s="43"/>
      <c r="BF621" s="43"/>
      <c r="BG621" s="43"/>
      <c r="BH621" s="43"/>
      <c r="BI621" s="43"/>
      <c r="BJ621" s="43"/>
      <c r="BK621" s="43"/>
      <c r="BL621" s="43"/>
      <c r="BM621" s="43"/>
      <c r="BN621" s="43"/>
      <c r="BO621" s="11"/>
      <c r="BP621" s="11"/>
      <c r="BQ621" s="11"/>
      <c r="BR621" s="11"/>
      <c r="BS621" s="11"/>
    </row>
    <row r="622" ht="13.5" customHeight="1">
      <c r="A622" s="11"/>
      <c r="B622" s="11"/>
      <c r="C622" s="43"/>
      <c r="D622" s="43"/>
      <c r="E622" s="43"/>
      <c r="F622" s="43"/>
      <c r="G622" s="43"/>
      <c r="H622" s="43"/>
      <c r="I622" s="43"/>
      <c r="J622" s="43"/>
      <c r="K622" s="43"/>
      <c r="L622" s="43"/>
      <c r="M622" s="43"/>
      <c r="N622" s="43"/>
      <c r="O622" s="43"/>
      <c r="P622" s="43"/>
      <c r="Q622" s="44"/>
      <c r="R622" s="44"/>
      <c r="S622" s="43"/>
      <c r="T622" s="43"/>
      <c r="U622" s="44"/>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4"/>
      <c r="AY622" s="43"/>
      <c r="AZ622" s="43"/>
      <c r="BA622" s="43"/>
      <c r="BB622" s="43"/>
      <c r="BC622" s="43"/>
      <c r="BD622" s="43"/>
      <c r="BE622" s="43"/>
      <c r="BF622" s="43"/>
      <c r="BG622" s="43"/>
      <c r="BH622" s="43"/>
      <c r="BI622" s="43"/>
      <c r="BJ622" s="43"/>
      <c r="BK622" s="43"/>
      <c r="BL622" s="43"/>
      <c r="BM622" s="43"/>
      <c r="BN622" s="43"/>
      <c r="BO622" s="11"/>
      <c r="BP622" s="11"/>
      <c r="BQ622" s="11"/>
      <c r="BR622" s="11"/>
      <c r="BS622" s="11"/>
    </row>
    <row r="623" ht="13.5" customHeight="1">
      <c r="A623" s="11"/>
      <c r="B623" s="11"/>
      <c r="C623" s="43"/>
      <c r="D623" s="43"/>
      <c r="E623" s="43"/>
      <c r="F623" s="43"/>
      <c r="G623" s="43"/>
      <c r="H623" s="43"/>
      <c r="I623" s="43"/>
      <c r="J623" s="43"/>
      <c r="K623" s="43"/>
      <c r="L623" s="43"/>
      <c r="M623" s="43"/>
      <c r="N623" s="43"/>
      <c r="O623" s="43"/>
      <c r="P623" s="43"/>
      <c r="Q623" s="44"/>
      <c r="R623" s="44"/>
      <c r="S623" s="43"/>
      <c r="T623" s="43"/>
      <c r="U623" s="44"/>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4"/>
      <c r="AY623" s="43"/>
      <c r="AZ623" s="43"/>
      <c r="BA623" s="43"/>
      <c r="BB623" s="43"/>
      <c r="BC623" s="43"/>
      <c r="BD623" s="43"/>
      <c r="BE623" s="43"/>
      <c r="BF623" s="43"/>
      <c r="BG623" s="43"/>
      <c r="BH623" s="43"/>
      <c r="BI623" s="43"/>
      <c r="BJ623" s="43"/>
      <c r="BK623" s="43"/>
      <c r="BL623" s="43"/>
      <c r="BM623" s="43"/>
      <c r="BN623" s="43"/>
      <c r="BO623" s="11"/>
      <c r="BP623" s="11"/>
      <c r="BQ623" s="11"/>
      <c r="BR623" s="11"/>
      <c r="BS623" s="11"/>
    </row>
    <row r="624" ht="13.5" customHeight="1">
      <c r="A624" s="11"/>
      <c r="B624" s="11"/>
      <c r="C624" s="43"/>
      <c r="D624" s="43"/>
      <c r="E624" s="43"/>
      <c r="F624" s="43"/>
      <c r="G624" s="43"/>
      <c r="H624" s="43"/>
      <c r="I624" s="43"/>
      <c r="J624" s="43"/>
      <c r="K624" s="43"/>
      <c r="L624" s="43"/>
      <c r="M624" s="43"/>
      <c r="N624" s="43"/>
      <c r="O624" s="43"/>
      <c r="P624" s="43"/>
      <c r="Q624" s="44"/>
      <c r="R624" s="44"/>
      <c r="S624" s="43"/>
      <c r="T624" s="43"/>
      <c r="U624" s="44"/>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4"/>
      <c r="AY624" s="43"/>
      <c r="AZ624" s="43"/>
      <c r="BA624" s="43"/>
      <c r="BB624" s="43"/>
      <c r="BC624" s="43"/>
      <c r="BD624" s="43"/>
      <c r="BE624" s="43"/>
      <c r="BF624" s="43"/>
      <c r="BG624" s="43"/>
      <c r="BH624" s="43"/>
      <c r="BI624" s="43"/>
      <c r="BJ624" s="43"/>
      <c r="BK624" s="43"/>
      <c r="BL624" s="43"/>
      <c r="BM624" s="43"/>
      <c r="BN624" s="43"/>
      <c r="BO624" s="11"/>
      <c r="BP624" s="11"/>
      <c r="BQ624" s="11"/>
      <c r="BR624" s="11"/>
      <c r="BS624" s="11"/>
    </row>
    <row r="625" ht="13.5" customHeight="1">
      <c r="A625" s="11"/>
      <c r="B625" s="11"/>
      <c r="C625" s="43"/>
      <c r="D625" s="43"/>
      <c r="E625" s="43"/>
      <c r="F625" s="43"/>
      <c r="G625" s="43"/>
      <c r="H625" s="43"/>
      <c r="I625" s="43"/>
      <c r="J625" s="43"/>
      <c r="K625" s="43"/>
      <c r="L625" s="43"/>
      <c r="M625" s="43"/>
      <c r="N625" s="43"/>
      <c r="O625" s="43"/>
      <c r="P625" s="43"/>
      <c r="Q625" s="44"/>
      <c r="R625" s="44"/>
      <c r="S625" s="43"/>
      <c r="T625" s="43"/>
      <c r="U625" s="44"/>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4"/>
      <c r="AY625" s="43"/>
      <c r="AZ625" s="43"/>
      <c r="BA625" s="43"/>
      <c r="BB625" s="43"/>
      <c r="BC625" s="43"/>
      <c r="BD625" s="43"/>
      <c r="BE625" s="43"/>
      <c r="BF625" s="43"/>
      <c r="BG625" s="43"/>
      <c r="BH625" s="43"/>
      <c r="BI625" s="43"/>
      <c r="BJ625" s="43"/>
      <c r="BK625" s="43"/>
      <c r="BL625" s="43"/>
      <c r="BM625" s="43"/>
      <c r="BN625" s="43"/>
      <c r="BO625" s="11"/>
      <c r="BP625" s="11"/>
      <c r="BQ625" s="11"/>
      <c r="BR625" s="11"/>
      <c r="BS625" s="11"/>
    </row>
    <row r="626" ht="13.5" customHeight="1">
      <c r="A626" s="11"/>
      <c r="B626" s="11"/>
      <c r="C626" s="43"/>
      <c r="D626" s="43"/>
      <c r="E626" s="43"/>
      <c r="F626" s="43"/>
      <c r="G626" s="43"/>
      <c r="H626" s="43"/>
      <c r="I626" s="43"/>
      <c r="J626" s="43"/>
      <c r="K626" s="43"/>
      <c r="L626" s="43"/>
      <c r="M626" s="43"/>
      <c r="N626" s="43"/>
      <c r="O626" s="43"/>
      <c r="P626" s="43"/>
      <c r="Q626" s="44"/>
      <c r="R626" s="44"/>
      <c r="S626" s="43"/>
      <c r="T626" s="43"/>
      <c r="U626" s="44"/>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4"/>
      <c r="AY626" s="43"/>
      <c r="AZ626" s="43"/>
      <c r="BA626" s="43"/>
      <c r="BB626" s="43"/>
      <c r="BC626" s="43"/>
      <c r="BD626" s="43"/>
      <c r="BE626" s="43"/>
      <c r="BF626" s="43"/>
      <c r="BG626" s="43"/>
      <c r="BH626" s="43"/>
      <c r="BI626" s="43"/>
      <c r="BJ626" s="43"/>
      <c r="BK626" s="43"/>
      <c r="BL626" s="43"/>
      <c r="BM626" s="43"/>
      <c r="BN626" s="43"/>
      <c r="BO626" s="11"/>
      <c r="BP626" s="11"/>
      <c r="BQ626" s="11"/>
      <c r="BR626" s="11"/>
      <c r="BS626" s="11"/>
    </row>
    <row r="627" ht="13.5" customHeight="1">
      <c r="A627" s="11"/>
      <c r="B627" s="11"/>
      <c r="C627" s="43"/>
      <c r="D627" s="43"/>
      <c r="E627" s="43"/>
      <c r="F627" s="43"/>
      <c r="G627" s="43"/>
      <c r="H627" s="43"/>
      <c r="I627" s="43"/>
      <c r="J627" s="43"/>
      <c r="K627" s="43"/>
      <c r="L627" s="43"/>
      <c r="M627" s="43"/>
      <c r="N627" s="43"/>
      <c r="O627" s="43"/>
      <c r="P627" s="43"/>
      <c r="Q627" s="44"/>
      <c r="R627" s="44"/>
      <c r="S627" s="43"/>
      <c r="T627" s="43"/>
      <c r="U627" s="44"/>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4"/>
      <c r="AY627" s="43"/>
      <c r="AZ627" s="43"/>
      <c r="BA627" s="43"/>
      <c r="BB627" s="43"/>
      <c r="BC627" s="43"/>
      <c r="BD627" s="43"/>
      <c r="BE627" s="43"/>
      <c r="BF627" s="43"/>
      <c r="BG627" s="43"/>
      <c r="BH627" s="43"/>
      <c r="BI627" s="43"/>
      <c r="BJ627" s="43"/>
      <c r="BK627" s="43"/>
      <c r="BL627" s="43"/>
      <c r="BM627" s="43"/>
      <c r="BN627" s="43"/>
      <c r="BO627" s="11"/>
      <c r="BP627" s="11"/>
      <c r="BQ627" s="11"/>
      <c r="BR627" s="11"/>
      <c r="BS627" s="11"/>
    </row>
    <row r="628" ht="13.5" customHeight="1">
      <c r="A628" s="11"/>
      <c r="B628" s="11"/>
      <c r="C628" s="43"/>
      <c r="D628" s="43"/>
      <c r="E628" s="43"/>
      <c r="F628" s="43"/>
      <c r="G628" s="43"/>
      <c r="H628" s="43"/>
      <c r="I628" s="43"/>
      <c r="J628" s="43"/>
      <c r="K628" s="43"/>
      <c r="L628" s="43"/>
      <c r="M628" s="43"/>
      <c r="N628" s="43"/>
      <c r="O628" s="43"/>
      <c r="P628" s="43"/>
      <c r="Q628" s="44"/>
      <c r="R628" s="44"/>
      <c r="S628" s="43"/>
      <c r="T628" s="43"/>
      <c r="U628" s="44"/>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4"/>
      <c r="AY628" s="43"/>
      <c r="AZ628" s="43"/>
      <c r="BA628" s="43"/>
      <c r="BB628" s="43"/>
      <c r="BC628" s="43"/>
      <c r="BD628" s="43"/>
      <c r="BE628" s="43"/>
      <c r="BF628" s="43"/>
      <c r="BG628" s="43"/>
      <c r="BH628" s="43"/>
      <c r="BI628" s="43"/>
      <c r="BJ628" s="43"/>
      <c r="BK628" s="43"/>
      <c r="BL628" s="43"/>
      <c r="BM628" s="43"/>
      <c r="BN628" s="43"/>
      <c r="BO628" s="11"/>
      <c r="BP628" s="11"/>
      <c r="BQ628" s="11"/>
      <c r="BR628" s="11"/>
      <c r="BS628" s="11"/>
    </row>
    <row r="629" ht="13.5" customHeight="1">
      <c r="A629" s="11"/>
      <c r="B629" s="11"/>
      <c r="C629" s="43"/>
      <c r="D629" s="43"/>
      <c r="E629" s="43"/>
      <c r="F629" s="43"/>
      <c r="G629" s="43"/>
      <c r="H629" s="43"/>
      <c r="I629" s="43"/>
      <c r="J629" s="43"/>
      <c r="K629" s="43"/>
      <c r="L629" s="43"/>
      <c r="M629" s="43"/>
      <c r="N629" s="43"/>
      <c r="O629" s="43"/>
      <c r="P629" s="43"/>
      <c r="Q629" s="44"/>
      <c r="R629" s="44"/>
      <c r="S629" s="43"/>
      <c r="T629" s="43"/>
      <c r="U629" s="44"/>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4"/>
      <c r="AY629" s="43"/>
      <c r="AZ629" s="43"/>
      <c r="BA629" s="43"/>
      <c r="BB629" s="43"/>
      <c r="BC629" s="43"/>
      <c r="BD629" s="43"/>
      <c r="BE629" s="43"/>
      <c r="BF629" s="43"/>
      <c r="BG629" s="43"/>
      <c r="BH629" s="43"/>
      <c r="BI629" s="43"/>
      <c r="BJ629" s="43"/>
      <c r="BK629" s="43"/>
      <c r="BL629" s="43"/>
      <c r="BM629" s="43"/>
      <c r="BN629" s="43"/>
      <c r="BO629" s="11"/>
      <c r="BP629" s="11"/>
      <c r="BQ629" s="11"/>
      <c r="BR629" s="11"/>
      <c r="BS629" s="11"/>
    </row>
    <row r="630" ht="13.5" customHeight="1">
      <c r="A630" s="11"/>
      <c r="B630" s="11"/>
      <c r="C630" s="43"/>
      <c r="D630" s="43"/>
      <c r="E630" s="43"/>
      <c r="F630" s="43"/>
      <c r="G630" s="43"/>
      <c r="H630" s="43"/>
      <c r="I630" s="43"/>
      <c r="J630" s="43"/>
      <c r="K630" s="43"/>
      <c r="L630" s="43"/>
      <c r="M630" s="43"/>
      <c r="N630" s="43"/>
      <c r="O630" s="43"/>
      <c r="P630" s="43"/>
      <c r="Q630" s="44"/>
      <c r="R630" s="44"/>
      <c r="S630" s="43"/>
      <c r="T630" s="43"/>
      <c r="U630" s="44"/>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4"/>
      <c r="AY630" s="43"/>
      <c r="AZ630" s="43"/>
      <c r="BA630" s="43"/>
      <c r="BB630" s="43"/>
      <c r="BC630" s="43"/>
      <c r="BD630" s="43"/>
      <c r="BE630" s="43"/>
      <c r="BF630" s="43"/>
      <c r="BG630" s="43"/>
      <c r="BH630" s="43"/>
      <c r="BI630" s="43"/>
      <c r="BJ630" s="43"/>
      <c r="BK630" s="43"/>
      <c r="BL630" s="43"/>
      <c r="BM630" s="43"/>
      <c r="BN630" s="43"/>
      <c r="BO630" s="11"/>
      <c r="BP630" s="11"/>
      <c r="BQ630" s="11"/>
      <c r="BR630" s="11"/>
      <c r="BS630" s="11"/>
    </row>
    <row r="631" ht="13.5" customHeight="1">
      <c r="A631" s="11"/>
      <c r="B631" s="11"/>
      <c r="C631" s="43"/>
      <c r="D631" s="43"/>
      <c r="E631" s="43"/>
      <c r="F631" s="43"/>
      <c r="G631" s="43"/>
      <c r="H631" s="43"/>
      <c r="I631" s="43"/>
      <c r="J631" s="43"/>
      <c r="K631" s="43"/>
      <c r="L631" s="43"/>
      <c r="M631" s="43"/>
      <c r="N631" s="43"/>
      <c r="O631" s="43"/>
      <c r="P631" s="43"/>
      <c r="Q631" s="44"/>
      <c r="R631" s="44"/>
      <c r="S631" s="43"/>
      <c r="T631" s="43"/>
      <c r="U631" s="44"/>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4"/>
      <c r="AY631" s="43"/>
      <c r="AZ631" s="43"/>
      <c r="BA631" s="43"/>
      <c r="BB631" s="43"/>
      <c r="BC631" s="43"/>
      <c r="BD631" s="43"/>
      <c r="BE631" s="43"/>
      <c r="BF631" s="43"/>
      <c r="BG631" s="43"/>
      <c r="BH631" s="43"/>
      <c r="BI631" s="43"/>
      <c r="BJ631" s="43"/>
      <c r="BK631" s="43"/>
      <c r="BL631" s="43"/>
      <c r="BM631" s="43"/>
      <c r="BN631" s="43"/>
      <c r="BO631" s="11"/>
      <c r="BP631" s="11"/>
      <c r="BQ631" s="11"/>
      <c r="BR631" s="11"/>
      <c r="BS631" s="11"/>
    </row>
    <row r="632" ht="13.5" customHeight="1">
      <c r="A632" s="11"/>
      <c r="B632" s="11"/>
      <c r="C632" s="43"/>
      <c r="D632" s="43"/>
      <c r="E632" s="43"/>
      <c r="F632" s="43"/>
      <c r="G632" s="43"/>
      <c r="H632" s="43"/>
      <c r="I632" s="43"/>
      <c r="J632" s="43"/>
      <c r="K632" s="43"/>
      <c r="L632" s="43"/>
      <c r="M632" s="43"/>
      <c r="N632" s="43"/>
      <c r="O632" s="43"/>
      <c r="P632" s="43"/>
      <c r="Q632" s="44"/>
      <c r="R632" s="44"/>
      <c r="S632" s="43"/>
      <c r="T632" s="43"/>
      <c r="U632" s="44"/>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4"/>
      <c r="AY632" s="43"/>
      <c r="AZ632" s="43"/>
      <c r="BA632" s="43"/>
      <c r="BB632" s="43"/>
      <c r="BC632" s="43"/>
      <c r="BD632" s="43"/>
      <c r="BE632" s="43"/>
      <c r="BF632" s="43"/>
      <c r="BG632" s="43"/>
      <c r="BH632" s="43"/>
      <c r="BI632" s="43"/>
      <c r="BJ632" s="43"/>
      <c r="BK632" s="43"/>
      <c r="BL632" s="43"/>
      <c r="BM632" s="43"/>
      <c r="BN632" s="43"/>
      <c r="BO632" s="11"/>
      <c r="BP632" s="11"/>
      <c r="BQ632" s="11"/>
      <c r="BR632" s="11"/>
      <c r="BS632" s="11"/>
    </row>
    <row r="633" ht="13.5" customHeight="1">
      <c r="A633" s="11"/>
      <c r="B633" s="11"/>
      <c r="C633" s="43"/>
      <c r="D633" s="43"/>
      <c r="E633" s="43"/>
      <c r="F633" s="43"/>
      <c r="G633" s="43"/>
      <c r="H633" s="43"/>
      <c r="I633" s="43"/>
      <c r="J633" s="43"/>
      <c r="K633" s="43"/>
      <c r="L633" s="43"/>
      <c r="M633" s="43"/>
      <c r="N633" s="43"/>
      <c r="O633" s="43"/>
      <c r="P633" s="43"/>
      <c r="Q633" s="44"/>
      <c r="R633" s="44"/>
      <c r="S633" s="43"/>
      <c r="T633" s="43"/>
      <c r="U633" s="44"/>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4"/>
      <c r="AY633" s="43"/>
      <c r="AZ633" s="43"/>
      <c r="BA633" s="43"/>
      <c r="BB633" s="43"/>
      <c r="BC633" s="43"/>
      <c r="BD633" s="43"/>
      <c r="BE633" s="43"/>
      <c r="BF633" s="43"/>
      <c r="BG633" s="43"/>
      <c r="BH633" s="43"/>
      <c r="BI633" s="43"/>
      <c r="BJ633" s="43"/>
      <c r="BK633" s="43"/>
      <c r="BL633" s="43"/>
      <c r="BM633" s="43"/>
      <c r="BN633" s="43"/>
      <c r="BO633" s="11"/>
      <c r="BP633" s="11"/>
      <c r="BQ633" s="11"/>
      <c r="BR633" s="11"/>
      <c r="BS633" s="11"/>
    </row>
    <row r="634" ht="13.5" customHeight="1">
      <c r="A634" s="11"/>
      <c r="B634" s="11"/>
      <c r="C634" s="43"/>
      <c r="D634" s="43"/>
      <c r="E634" s="43"/>
      <c r="F634" s="43"/>
      <c r="G634" s="43"/>
      <c r="H634" s="43"/>
      <c r="I634" s="43"/>
      <c r="J634" s="43"/>
      <c r="K634" s="43"/>
      <c r="L634" s="43"/>
      <c r="M634" s="43"/>
      <c r="N634" s="43"/>
      <c r="O634" s="43"/>
      <c r="P634" s="43"/>
      <c r="Q634" s="44"/>
      <c r="R634" s="44"/>
      <c r="S634" s="43"/>
      <c r="T634" s="43"/>
      <c r="U634" s="44"/>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4"/>
      <c r="AY634" s="43"/>
      <c r="AZ634" s="43"/>
      <c r="BA634" s="43"/>
      <c r="BB634" s="43"/>
      <c r="BC634" s="43"/>
      <c r="BD634" s="43"/>
      <c r="BE634" s="43"/>
      <c r="BF634" s="43"/>
      <c r="BG634" s="43"/>
      <c r="BH634" s="43"/>
      <c r="BI634" s="43"/>
      <c r="BJ634" s="43"/>
      <c r="BK634" s="43"/>
      <c r="BL634" s="43"/>
      <c r="BM634" s="43"/>
      <c r="BN634" s="43"/>
      <c r="BO634" s="11"/>
      <c r="BP634" s="11"/>
      <c r="BQ634" s="11"/>
      <c r="BR634" s="11"/>
      <c r="BS634" s="11"/>
    </row>
    <row r="635" ht="13.5" customHeight="1">
      <c r="A635" s="11"/>
      <c r="B635" s="11"/>
      <c r="C635" s="43"/>
      <c r="D635" s="43"/>
      <c r="E635" s="43"/>
      <c r="F635" s="43"/>
      <c r="G635" s="43"/>
      <c r="H635" s="43"/>
      <c r="I635" s="43"/>
      <c r="J635" s="43"/>
      <c r="K635" s="43"/>
      <c r="L635" s="43"/>
      <c r="M635" s="43"/>
      <c r="N635" s="43"/>
      <c r="O635" s="43"/>
      <c r="P635" s="43"/>
      <c r="Q635" s="44"/>
      <c r="R635" s="44"/>
      <c r="S635" s="43"/>
      <c r="T635" s="43"/>
      <c r="U635" s="44"/>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4"/>
      <c r="AY635" s="43"/>
      <c r="AZ635" s="43"/>
      <c r="BA635" s="43"/>
      <c r="BB635" s="43"/>
      <c r="BC635" s="43"/>
      <c r="BD635" s="43"/>
      <c r="BE635" s="43"/>
      <c r="BF635" s="43"/>
      <c r="BG635" s="43"/>
      <c r="BH635" s="43"/>
      <c r="BI635" s="43"/>
      <c r="BJ635" s="43"/>
      <c r="BK635" s="43"/>
      <c r="BL635" s="43"/>
      <c r="BM635" s="43"/>
      <c r="BN635" s="43"/>
      <c r="BO635" s="11"/>
      <c r="BP635" s="11"/>
      <c r="BQ635" s="11"/>
      <c r="BR635" s="11"/>
      <c r="BS635" s="11"/>
    </row>
    <row r="636" ht="13.5" customHeight="1">
      <c r="A636" s="11"/>
      <c r="B636" s="11"/>
      <c r="C636" s="43"/>
      <c r="D636" s="43"/>
      <c r="E636" s="43"/>
      <c r="F636" s="43"/>
      <c r="G636" s="43"/>
      <c r="H636" s="43"/>
      <c r="I636" s="43"/>
      <c r="J636" s="43"/>
      <c r="K636" s="43"/>
      <c r="L636" s="43"/>
      <c r="M636" s="43"/>
      <c r="N636" s="43"/>
      <c r="O636" s="43"/>
      <c r="P636" s="43"/>
      <c r="Q636" s="44"/>
      <c r="R636" s="44"/>
      <c r="S636" s="43"/>
      <c r="T636" s="43"/>
      <c r="U636" s="44"/>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4"/>
      <c r="AY636" s="43"/>
      <c r="AZ636" s="43"/>
      <c r="BA636" s="43"/>
      <c r="BB636" s="43"/>
      <c r="BC636" s="43"/>
      <c r="BD636" s="43"/>
      <c r="BE636" s="43"/>
      <c r="BF636" s="43"/>
      <c r="BG636" s="43"/>
      <c r="BH636" s="43"/>
      <c r="BI636" s="43"/>
      <c r="BJ636" s="43"/>
      <c r="BK636" s="43"/>
      <c r="BL636" s="43"/>
      <c r="BM636" s="43"/>
      <c r="BN636" s="43"/>
      <c r="BO636" s="11"/>
      <c r="BP636" s="11"/>
      <c r="BQ636" s="11"/>
      <c r="BR636" s="11"/>
      <c r="BS636" s="11"/>
    </row>
    <row r="637" ht="13.5" customHeight="1">
      <c r="A637" s="11"/>
      <c r="B637" s="11"/>
      <c r="C637" s="43"/>
      <c r="D637" s="43"/>
      <c r="E637" s="43"/>
      <c r="F637" s="43"/>
      <c r="G637" s="43"/>
      <c r="H637" s="43"/>
      <c r="I637" s="43"/>
      <c r="J637" s="43"/>
      <c r="K637" s="43"/>
      <c r="L637" s="43"/>
      <c r="M637" s="43"/>
      <c r="N637" s="43"/>
      <c r="O637" s="43"/>
      <c r="P637" s="43"/>
      <c r="Q637" s="44"/>
      <c r="R637" s="44"/>
      <c r="S637" s="43"/>
      <c r="T637" s="43"/>
      <c r="U637" s="44"/>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4"/>
      <c r="AY637" s="43"/>
      <c r="AZ637" s="43"/>
      <c r="BA637" s="43"/>
      <c r="BB637" s="43"/>
      <c r="BC637" s="43"/>
      <c r="BD637" s="43"/>
      <c r="BE637" s="43"/>
      <c r="BF637" s="43"/>
      <c r="BG637" s="43"/>
      <c r="BH637" s="43"/>
      <c r="BI637" s="43"/>
      <c r="BJ637" s="43"/>
      <c r="BK637" s="43"/>
      <c r="BL637" s="43"/>
      <c r="BM637" s="43"/>
      <c r="BN637" s="43"/>
      <c r="BO637" s="11"/>
      <c r="BP637" s="11"/>
      <c r="BQ637" s="11"/>
      <c r="BR637" s="11"/>
      <c r="BS637" s="11"/>
    </row>
    <row r="638" ht="13.5" customHeight="1">
      <c r="A638" s="11"/>
      <c r="B638" s="11"/>
      <c r="C638" s="43"/>
      <c r="D638" s="43"/>
      <c r="E638" s="43"/>
      <c r="F638" s="43"/>
      <c r="G638" s="43"/>
      <c r="H638" s="43"/>
      <c r="I638" s="43"/>
      <c r="J638" s="43"/>
      <c r="K638" s="43"/>
      <c r="L638" s="43"/>
      <c r="M638" s="43"/>
      <c r="N638" s="43"/>
      <c r="O638" s="43"/>
      <c r="P638" s="43"/>
      <c r="Q638" s="44"/>
      <c r="R638" s="44"/>
      <c r="S638" s="43"/>
      <c r="T638" s="43"/>
      <c r="U638" s="44"/>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4"/>
      <c r="AY638" s="43"/>
      <c r="AZ638" s="43"/>
      <c r="BA638" s="43"/>
      <c r="BB638" s="43"/>
      <c r="BC638" s="43"/>
      <c r="BD638" s="43"/>
      <c r="BE638" s="43"/>
      <c r="BF638" s="43"/>
      <c r="BG638" s="43"/>
      <c r="BH638" s="43"/>
      <c r="BI638" s="43"/>
      <c r="BJ638" s="43"/>
      <c r="BK638" s="43"/>
      <c r="BL638" s="43"/>
      <c r="BM638" s="43"/>
      <c r="BN638" s="43"/>
      <c r="BO638" s="11"/>
      <c r="BP638" s="11"/>
      <c r="BQ638" s="11"/>
      <c r="BR638" s="11"/>
      <c r="BS638" s="11"/>
    </row>
    <row r="639" ht="13.5" customHeight="1">
      <c r="A639" s="11"/>
      <c r="B639" s="11"/>
      <c r="C639" s="43"/>
      <c r="D639" s="43"/>
      <c r="E639" s="43"/>
      <c r="F639" s="43"/>
      <c r="G639" s="43"/>
      <c r="H639" s="43"/>
      <c r="I639" s="43"/>
      <c r="J639" s="43"/>
      <c r="K639" s="43"/>
      <c r="L639" s="43"/>
      <c r="M639" s="43"/>
      <c r="N639" s="43"/>
      <c r="O639" s="43"/>
      <c r="P639" s="43"/>
      <c r="Q639" s="44"/>
      <c r="R639" s="44"/>
      <c r="S639" s="43"/>
      <c r="T639" s="43"/>
      <c r="U639" s="44"/>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4"/>
      <c r="AY639" s="43"/>
      <c r="AZ639" s="43"/>
      <c r="BA639" s="43"/>
      <c r="BB639" s="43"/>
      <c r="BC639" s="43"/>
      <c r="BD639" s="43"/>
      <c r="BE639" s="43"/>
      <c r="BF639" s="43"/>
      <c r="BG639" s="43"/>
      <c r="BH639" s="43"/>
      <c r="BI639" s="43"/>
      <c r="BJ639" s="43"/>
      <c r="BK639" s="43"/>
      <c r="BL639" s="43"/>
      <c r="BM639" s="43"/>
      <c r="BN639" s="43"/>
      <c r="BO639" s="11"/>
      <c r="BP639" s="11"/>
      <c r="BQ639" s="11"/>
      <c r="BR639" s="11"/>
      <c r="BS639" s="11"/>
    </row>
    <row r="640" ht="13.5" customHeight="1">
      <c r="A640" s="11"/>
      <c r="B640" s="11"/>
      <c r="C640" s="43"/>
      <c r="D640" s="43"/>
      <c r="E640" s="43"/>
      <c r="F640" s="43"/>
      <c r="G640" s="43"/>
      <c r="H640" s="43"/>
      <c r="I640" s="43"/>
      <c r="J640" s="43"/>
      <c r="K640" s="43"/>
      <c r="L640" s="43"/>
      <c r="M640" s="43"/>
      <c r="N640" s="43"/>
      <c r="O640" s="43"/>
      <c r="P640" s="43"/>
      <c r="Q640" s="44"/>
      <c r="R640" s="44"/>
      <c r="S640" s="43"/>
      <c r="T640" s="43"/>
      <c r="U640" s="44"/>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4"/>
      <c r="AY640" s="43"/>
      <c r="AZ640" s="43"/>
      <c r="BA640" s="43"/>
      <c r="BB640" s="43"/>
      <c r="BC640" s="43"/>
      <c r="BD640" s="43"/>
      <c r="BE640" s="43"/>
      <c r="BF640" s="43"/>
      <c r="BG640" s="43"/>
      <c r="BH640" s="43"/>
      <c r="BI640" s="43"/>
      <c r="BJ640" s="43"/>
      <c r="BK640" s="43"/>
      <c r="BL640" s="43"/>
      <c r="BM640" s="43"/>
      <c r="BN640" s="43"/>
      <c r="BO640" s="11"/>
      <c r="BP640" s="11"/>
      <c r="BQ640" s="11"/>
      <c r="BR640" s="11"/>
      <c r="BS640" s="11"/>
    </row>
    <row r="641" ht="13.5" customHeight="1">
      <c r="A641" s="11"/>
      <c r="B641" s="11"/>
      <c r="C641" s="43"/>
      <c r="D641" s="43"/>
      <c r="E641" s="43"/>
      <c r="F641" s="43"/>
      <c r="G641" s="43"/>
      <c r="H641" s="43"/>
      <c r="I641" s="43"/>
      <c r="J641" s="43"/>
      <c r="K641" s="43"/>
      <c r="L641" s="43"/>
      <c r="M641" s="43"/>
      <c r="N641" s="43"/>
      <c r="O641" s="43"/>
      <c r="P641" s="43"/>
      <c r="Q641" s="44"/>
      <c r="R641" s="44"/>
      <c r="S641" s="43"/>
      <c r="T641" s="43"/>
      <c r="U641" s="44"/>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4"/>
      <c r="AY641" s="43"/>
      <c r="AZ641" s="43"/>
      <c r="BA641" s="43"/>
      <c r="BB641" s="43"/>
      <c r="BC641" s="43"/>
      <c r="BD641" s="43"/>
      <c r="BE641" s="43"/>
      <c r="BF641" s="43"/>
      <c r="BG641" s="43"/>
      <c r="BH641" s="43"/>
      <c r="BI641" s="43"/>
      <c r="BJ641" s="43"/>
      <c r="BK641" s="43"/>
      <c r="BL641" s="43"/>
      <c r="BM641" s="43"/>
      <c r="BN641" s="43"/>
      <c r="BO641" s="11"/>
      <c r="BP641" s="11"/>
      <c r="BQ641" s="11"/>
      <c r="BR641" s="11"/>
      <c r="BS641" s="11"/>
    </row>
    <row r="642" ht="13.5" customHeight="1">
      <c r="A642" s="11"/>
      <c r="B642" s="11"/>
      <c r="C642" s="43"/>
      <c r="D642" s="43"/>
      <c r="E642" s="43"/>
      <c r="F642" s="43"/>
      <c r="G642" s="43"/>
      <c r="H642" s="43"/>
      <c r="I642" s="43"/>
      <c r="J642" s="43"/>
      <c r="K642" s="43"/>
      <c r="L642" s="43"/>
      <c r="M642" s="43"/>
      <c r="N642" s="43"/>
      <c r="O642" s="43"/>
      <c r="P642" s="43"/>
      <c r="Q642" s="44"/>
      <c r="R642" s="44"/>
      <c r="S642" s="43"/>
      <c r="T642" s="43"/>
      <c r="U642" s="44"/>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4"/>
      <c r="AY642" s="43"/>
      <c r="AZ642" s="43"/>
      <c r="BA642" s="43"/>
      <c r="BB642" s="43"/>
      <c r="BC642" s="43"/>
      <c r="BD642" s="43"/>
      <c r="BE642" s="43"/>
      <c r="BF642" s="43"/>
      <c r="BG642" s="43"/>
      <c r="BH642" s="43"/>
      <c r="BI642" s="43"/>
      <c r="BJ642" s="43"/>
      <c r="BK642" s="43"/>
      <c r="BL642" s="43"/>
      <c r="BM642" s="43"/>
      <c r="BN642" s="43"/>
      <c r="BO642" s="11"/>
      <c r="BP642" s="11"/>
      <c r="BQ642" s="11"/>
      <c r="BR642" s="11"/>
      <c r="BS642" s="11"/>
    </row>
    <row r="643" ht="13.5" customHeight="1">
      <c r="A643" s="11"/>
      <c r="B643" s="11"/>
      <c r="C643" s="43"/>
      <c r="D643" s="43"/>
      <c r="E643" s="43"/>
      <c r="F643" s="43"/>
      <c r="G643" s="43"/>
      <c r="H643" s="43"/>
      <c r="I643" s="43"/>
      <c r="J643" s="43"/>
      <c r="K643" s="43"/>
      <c r="L643" s="43"/>
      <c r="M643" s="43"/>
      <c r="N643" s="43"/>
      <c r="O643" s="43"/>
      <c r="P643" s="43"/>
      <c r="Q643" s="44"/>
      <c r="R643" s="44"/>
      <c r="S643" s="43"/>
      <c r="T643" s="43"/>
      <c r="U643" s="44"/>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4"/>
      <c r="AY643" s="43"/>
      <c r="AZ643" s="43"/>
      <c r="BA643" s="43"/>
      <c r="BB643" s="43"/>
      <c r="BC643" s="43"/>
      <c r="BD643" s="43"/>
      <c r="BE643" s="43"/>
      <c r="BF643" s="43"/>
      <c r="BG643" s="43"/>
      <c r="BH643" s="43"/>
      <c r="BI643" s="43"/>
      <c r="BJ643" s="43"/>
      <c r="BK643" s="43"/>
      <c r="BL643" s="43"/>
      <c r="BM643" s="43"/>
      <c r="BN643" s="43"/>
      <c r="BO643" s="11"/>
      <c r="BP643" s="11"/>
      <c r="BQ643" s="11"/>
      <c r="BR643" s="11"/>
      <c r="BS643" s="11"/>
    </row>
    <row r="644" ht="13.5" customHeight="1">
      <c r="A644" s="11"/>
      <c r="B644" s="11"/>
      <c r="C644" s="43"/>
      <c r="D644" s="43"/>
      <c r="E644" s="43"/>
      <c r="F644" s="43"/>
      <c r="G644" s="43"/>
      <c r="H644" s="43"/>
      <c r="I644" s="43"/>
      <c r="J644" s="43"/>
      <c r="K644" s="43"/>
      <c r="L644" s="43"/>
      <c r="M644" s="43"/>
      <c r="N644" s="43"/>
      <c r="O644" s="43"/>
      <c r="P644" s="43"/>
      <c r="Q644" s="44"/>
      <c r="R644" s="44"/>
      <c r="S644" s="43"/>
      <c r="T644" s="43"/>
      <c r="U644" s="44"/>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4"/>
      <c r="AY644" s="43"/>
      <c r="AZ644" s="43"/>
      <c r="BA644" s="43"/>
      <c r="BB644" s="43"/>
      <c r="BC644" s="43"/>
      <c r="BD644" s="43"/>
      <c r="BE644" s="43"/>
      <c r="BF644" s="43"/>
      <c r="BG644" s="43"/>
      <c r="BH644" s="43"/>
      <c r="BI644" s="43"/>
      <c r="BJ644" s="43"/>
      <c r="BK644" s="43"/>
      <c r="BL644" s="43"/>
      <c r="BM644" s="43"/>
      <c r="BN644" s="43"/>
      <c r="BO644" s="11"/>
      <c r="BP644" s="11"/>
      <c r="BQ644" s="11"/>
      <c r="BR644" s="11"/>
      <c r="BS644" s="11"/>
    </row>
    <row r="645" ht="13.5" customHeight="1">
      <c r="A645" s="11"/>
      <c r="B645" s="11"/>
      <c r="C645" s="43"/>
      <c r="D645" s="43"/>
      <c r="E645" s="43"/>
      <c r="F645" s="43"/>
      <c r="G645" s="43"/>
      <c r="H645" s="43"/>
      <c r="I645" s="43"/>
      <c r="J645" s="43"/>
      <c r="K645" s="43"/>
      <c r="L645" s="43"/>
      <c r="M645" s="43"/>
      <c r="N645" s="43"/>
      <c r="O645" s="43"/>
      <c r="P645" s="43"/>
      <c r="Q645" s="44"/>
      <c r="R645" s="44"/>
      <c r="S645" s="43"/>
      <c r="T645" s="43"/>
      <c r="U645" s="44"/>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4"/>
      <c r="AY645" s="43"/>
      <c r="AZ645" s="43"/>
      <c r="BA645" s="43"/>
      <c r="BB645" s="43"/>
      <c r="BC645" s="43"/>
      <c r="BD645" s="43"/>
      <c r="BE645" s="43"/>
      <c r="BF645" s="43"/>
      <c r="BG645" s="43"/>
      <c r="BH645" s="43"/>
      <c r="BI645" s="43"/>
      <c r="BJ645" s="43"/>
      <c r="BK645" s="43"/>
      <c r="BL645" s="43"/>
      <c r="BM645" s="43"/>
      <c r="BN645" s="43"/>
      <c r="BO645" s="11"/>
      <c r="BP645" s="11"/>
      <c r="BQ645" s="11"/>
      <c r="BR645" s="11"/>
      <c r="BS645" s="11"/>
    </row>
    <row r="646" ht="13.5" customHeight="1">
      <c r="A646" s="11"/>
      <c r="B646" s="11"/>
      <c r="C646" s="43"/>
      <c r="D646" s="43"/>
      <c r="E646" s="43"/>
      <c r="F646" s="43"/>
      <c r="G646" s="43"/>
      <c r="H646" s="43"/>
      <c r="I646" s="43"/>
      <c r="J646" s="43"/>
      <c r="K646" s="43"/>
      <c r="L646" s="43"/>
      <c r="M646" s="43"/>
      <c r="N646" s="43"/>
      <c r="O646" s="43"/>
      <c r="P646" s="43"/>
      <c r="Q646" s="44"/>
      <c r="R646" s="44"/>
      <c r="S646" s="43"/>
      <c r="T646" s="43"/>
      <c r="U646" s="44"/>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4"/>
      <c r="AY646" s="43"/>
      <c r="AZ646" s="43"/>
      <c r="BA646" s="43"/>
      <c r="BB646" s="43"/>
      <c r="BC646" s="43"/>
      <c r="BD646" s="43"/>
      <c r="BE646" s="43"/>
      <c r="BF646" s="43"/>
      <c r="BG646" s="43"/>
      <c r="BH646" s="43"/>
      <c r="BI646" s="43"/>
      <c r="BJ646" s="43"/>
      <c r="BK646" s="43"/>
      <c r="BL646" s="43"/>
      <c r="BM646" s="43"/>
      <c r="BN646" s="43"/>
      <c r="BO646" s="11"/>
      <c r="BP646" s="11"/>
      <c r="BQ646" s="11"/>
      <c r="BR646" s="11"/>
      <c r="BS646" s="11"/>
    </row>
    <row r="647" ht="13.5" customHeight="1">
      <c r="A647" s="11"/>
      <c r="B647" s="11"/>
      <c r="C647" s="43"/>
      <c r="D647" s="43"/>
      <c r="E647" s="43"/>
      <c r="F647" s="43"/>
      <c r="G647" s="43"/>
      <c r="H647" s="43"/>
      <c r="I647" s="43"/>
      <c r="J647" s="43"/>
      <c r="K647" s="43"/>
      <c r="L647" s="43"/>
      <c r="M647" s="43"/>
      <c r="N647" s="43"/>
      <c r="O647" s="43"/>
      <c r="P647" s="43"/>
      <c r="Q647" s="44"/>
      <c r="R647" s="44"/>
      <c r="S647" s="43"/>
      <c r="T647" s="43"/>
      <c r="U647" s="44"/>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4"/>
      <c r="AY647" s="43"/>
      <c r="AZ647" s="43"/>
      <c r="BA647" s="43"/>
      <c r="BB647" s="43"/>
      <c r="BC647" s="43"/>
      <c r="BD647" s="43"/>
      <c r="BE647" s="43"/>
      <c r="BF647" s="43"/>
      <c r="BG647" s="43"/>
      <c r="BH647" s="43"/>
      <c r="BI647" s="43"/>
      <c r="BJ647" s="43"/>
      <c r="BK647" s="43"/>
      <c r="BL647" s="43"/>
      <c r="BM647" s="43"/>
      <c r="BN647" s="43"/>
      <c r="BO647" s="11"/>
      <c r="BP647" s="11"/>
      <c r="BQ647" s="11"/>
      <c r="BR647" s="11"/>
      <c r="BS647" s="11"/>
    </row>
    <row r="648" ht="13.5" customHeight="1">
      <c r="A648" s="11"/>
      <c r="B648" s="11"/>
      <c r="C648" s="43"/>
      <c r="D648" s="43"/>
      <c r="E648" s="43"/>
      <c r="F648" s="43"/>
      <c r="G648" s="43"/>
      <c r="H648" s="43"/>
      <c r="I648" s="43"/>
      <c r="J648" s="43"/>
      <c r="K648" s="43"/>
      <c r="L648" s="43"/>
      <c r="M648" s="43"/>
      <c r="N648" s="43"/>
      <c r="O648" s="43"/>
      <c r="P648" s="43"/>
      <c r="Q648" s="44"/>
      <c r="R648" s="44"/>
      <c r="S648" s="43"/>
      <c r="T648" s="43"/>
      <c r="U648" s="44"/>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4"/>
      <c r="AY648" s="43"/>
      <c r="AZ648" s="43"/>
      <c r="BA648" s="43"/>
      <c r="BB648" s="43"/>
      <c r="BC648" s="43"/>
      <c r="BD648" s="43"/>
      <c r="BE648" s="43"/>
      <c r="BF648" s="43"/>
      <c r="BG648" s="43"/>
      <c r="BH648" s="43"/>
      <c r="BI648" s="43"/>
      <c r="BJ648" s="43"/>
      <c r="BK648" s="43"/>
      <c r="BL648" s="43"/>
      <c r="BM648" s="43"/>
      <c r="BN648" s="43"/>
      <c r="BO648" s="11"/>
      <c r="BP648" s="11"/>
      <c r="BQ648" s="11"/>
      <c r="BR648" s="11"/>
      <c r="BS648" s="11"/>
    </row>
    <row r="649" ht="13.5" customHeight="1">
      <c r="A649" s="11"/>
      <c r="B649" s="11"/>
      <c r="C649" s="43"/>
      <c r="D649" s="43"/>
      <c r="E649" s="43"/>
      <c r="F649" s="43"/>
      <c r="G649" s="43"/>
      <c r="H649" s="43"/>
      <c r="I649" s="43"/>
      <c r="J649" s="43"/>
      <c r="K649" s="43"/>
      <c r="L649" s="43"/>
      <c r="M649" s="43"/>
      <c r="N649" s="43"/>
      <c r="O649" s="43"/>
      <c r="P649" s="43"/>
      <c r="Q649" s="44"/>
      <c r="R649" s="44"/>
      <c r="S649" s="43"/>
      <c r="T649" s="43"/>
      <c r="U649" s="44"/>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4"/>
      <c r="AY649" s="43"/>
      <c r="AZ649" s="43"/>
      <c r="BA649" s="43"/>
      <c r="BB649" s="43"/>
      <c r="BC649" s="43"/>
      <c r="BD649" s="43"/>
      <c r="BE649" s="43"/>
      <c r="BF649" s="43"/>
      <c r="BG649" s="43"/>
      <c r="BH649" s="43"/>
      <c r="BI649" s="43"/>
      <c r="BJ649" s="43"/>
      <c r="BK649" s="43"/>
      <c r="BL649" s="43"/>
      <c r="BM649" s="43"/>
      <c r="BN649" s="43"/>
      <c r="BO649" s="11"/>
      <c r="BP649" s="11"/>
      <c r="BQ649" s="11"/>
      <c r="BR649" s="11"/>
      <c r="BS649" s="11"/>
    </row>
    <row r="650" ht="13.5" customHeight="1">
      <c r="A650" s="11"/>
      <c r="B650" s="11"/>
      <c r="C650" s="43"/>
      <c r="D650" s="43"/>
      <c r="E650" s="43"/>
      <c r="F650" s="43"/>
      <c r="G650" s="43"/>
      <c r="H650" s="43"/>
      <c r="I650" s="43"/>
      <c r="J650" s="43"/>
      <c r="K650" s="43"/>
      <c r="L650" s="43"/>
      <c r="M650" s="43"/>
      <c r="N650" s="43"/>
      <c r="O650" s="43"/>
      <c r="P650" s="43"/>
      <c r="Q650" s="44"/>
      <c r="R650" s="44"/>
      <c r="S650" s="43"/>
      <c r="T650" s="43"/>
      <c r="U650" s="44"/>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4"/>
      <c r="AY650" s="43"/>
      <c r="AZ650" s="43"/>
      <c r="BA650" s="43"/>
      <c r="BB650" s="43"/>
      <c r="BC650" s="43"/>
      <c r="BD650" s="43"/>
      <c r="BE650" s="43"/>
      <c r="BF650" s="43"/>
      <c r="BG650" s="43"/>
      <c r="BH650" s="43"/>
      <c r="BI650" s="43"/>
      <c r="BJ650" s="43"/>
      <c r="BK650" s="43"/>
      <c r="BL650" s="43"/>
      <c r="BM650" s="43"/>
      <c r="BN650" s="43"/>
      <c r="BO650" s="11"/>
      <c r="BP650" s="11"/>
      <c r="BQ650" s="11"/>
      <c r="BR650" s="11"/>
      <c r="BS650" s="11"/>
    </row>
    <row r="651" ht="13.5" customHeight="1">
      <c r="A651" s="11"/>
      <c r="B651" s="11"/>
      <c r="C651" s="43"/>
      <c r="D651" s="43"/>
      <c r="E651" s="43"/>
      <c r="F651" s="43"/>
      <c r="G651" s="43"/>
      <c r="H651" s="43"/>
      <c r="I651" s="43"/>
      <c r="J651" s="43"/>
      <c r="K651" s="43"/>
      <c r="L651" s="43"/>
      <c r="M651" s="43"/>
      <c r="N651" s="43"/>
      <c r="O651" s="43"/>
      <c r="P651" s="43"/>
      <c r="Q651" s="44"/>
      <c r="R651" s="44"/>
      <c r="S651" s="43"/>
      <c r="T651" s="43"/>
      <c r="U651" s="44"/>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4"/>
      <c r="AY651" s="43"/>
      <c r="AZ651" s="43"/>
      <c r="BA651" s="43"/>
      <c r="BB651" s="43"/>
      <c r="BC651" s="43"/>
      <c r="BD651" s="43"/>
      <c r="BE651" s="43"/>
      <c r="BF651" s="43"/>
      <c r="BG651" s="43"/>
      <c r="BH651" s="43"/>
      <c r="BI651" s="43"/>
      <c r="BJ651" s="43"/>
      <c r="BK651" s="43"/>
      <c r="BL651" s="43"/>
      <c r="BM651" s="43"/>
      <c r="BN651" s="43"/>
      <c r="BO651" s="11"/>
      <c r="BP651" s="11"/>
      <c r="BQ651" s="11"/>
      <c r="BR651" s="11"/>
      <c r="BS651" s="11"/>
    </row>
    <row r="652" ht="13.5" customHeight="1">
      <c r="A652" s="11"/>
      <c r="B652" s="11"/>
      <c r="C652" s="43"/>
      <c r="D652" s="43"/>
      <c r="E652" s="43"/>
      <c r="F652" s="43"/>
      <c r="G652" s="43"/>
      <c r="H652" s="43"/>
      <c r="I652" s="43"/>
      <c r="J652" s="43"/>
      <c r="K652" s="43"/>
      <c r="L652" s="43"/>
      <c r="M652" s="43"/>
      <c r="N652" s="43"/>
      <c r="O652" s="43"/>
      <c r="P652" s="43"/>
      <c r="Q652" s="44"/>
      <c r="R652" s="44"/>
      <c r="S652" s="43"/>
      <c r="T652" s="43"/>
      <c r="U652" s="44"/>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4"/>
      <c r="AY652" s="43"/>
      <c r="AZ652" s="43"/>
      <c r="BA652" s="43"/>
      <c r="BB652" s="43"/>
      <c r="BC652" s="43"/>
      <c r="BD652" s="43"/>
      <c r="BE652" s="43"/>
      <c r="BF652" s="43"/>
      <c r="BG652" s="43"/>
      <c r="BH652" s="43"/>
      <c r="BI652" s="43"/>
      <c r="BJ652" s="43"/>
      <c r="BK652" s="43"/>
      <c r="BL652" s="43"/>
      <c r="BM652" s="43"/>
      <c r="BN652" s="43"/>
      <c r="BO652" s="11"/>
      <c r="BP652" s="11"/>
      <c r="BQ652" s="11"/>
      <c r="BR652" s="11"/>
      <c r="BS652" s="11"/>
    </row>
    <row r="653" ht="13.5" customHeight="1">
      <c r="A653" s="11"/>
      <c r="B653" s="11"/>
      <c r="C653" s="43"/>
      <c r="D653" s="43"/>
      <c r="E653" s="43"/>
      <c r="F653" s="43"/>
      <c r="G653" s="43"/>
      <c r="H653" s="43"/>
      <c r="I653" s="43"/>
      <c r="J653" s="43"/>
      <c r="K653" s="43"/>
      <c r="L653" s="43"/>
      <c r="M653" s="43"/>
      <c r="N653" s="43"/>
      <c r="O653" s="43"/>
      <c r="P653" s="43"/>
      <c r="Q653" s="44"/>
      <c r="R653" s="44"/>
      <c r="S653" s="43"/>
      <c r="T653" s="43"/>
      <c r="U653" s="44"/>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4"/>
      <c r="AY653" s="43"/>
      <c r="AZ653" s="43"/>
      <c r="BA653" s="43"/>
      <c r="BB653" s="43"/>
      <c r="BC653" s="43"/>
      <c r="BD653" s="43"/>
      <c r="BE653" s="43"/>
      <c r="BF653" s="43"/>
      <c r="BG653" s="43"/>
      <c r="BH653" s="43"/>
      <c r="BI653" s="43"/>
      <c r="BJ653" s="43"/>
      <c r="BK653" s="43"/>
      <c r="BL653" s="43"/>
      <c r="BM653" s="43"/>
      <c r="BN653" s="43"/>
      <c r="BO653" s="11"/>
      <c r="BP653" s="11"/>
      <c r="BQ653" s="11"/>
      <c r="BR653" s="11"/>
      <c r="BS653" s="11"/>
    </row>
    <row r="654" ht="13.5" customHeight="1">
      <c r="A654" s="11"/>
      <c r="B654" s="11"/>
      <c r="C654" s="43"/>
      <c r="D654" s="43"/>
      <c r="E654" s="43"/>
      <c r="F654" s="43"/>
      <c r="G654" s="43"/>
      <c r="H654" s="43"/>
      <c r="I654" s="43"/>
      <c r="J654" s="43"/>
      <c r="K654" s="43"/>
      <c r="L654" s="43"/>
      <c r="M654" s="43"/>
      <c r="N654" s="43"/>
      <c r="O654" s="43"/>
      <c r="P654" s="43"/>
      <c r="Q654" s="44"/>
      <c r="R654" s="44"/>
      <c r="S654" s="43"/>
      <c r="T654" s="43"/>
      <c r="U654" s="44"/>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4"/>
      <c r="AY654" s="43"/>
      <c r="AZ654" s="43"/>
      <c r="BA654" s="43"/>
      <c r="BB654" s="43"/>
      <c r="BC654" s="43"/>
      <c r="BD654" s="43"/>
      <c r="BE654" s="43"/>
      <c r="BF654" s="43"/>
      <c r="BG654" s="43"/>
      <c r="BH654" s="43"/>
      <c r="BI654" s="43"/>
      <c r="BJ654" s="43"/>
      <c r="BK654" s="43"/>
      <c r="BL654" s="43"/>
      <c r="BM654" s="43"/>
      <c r="BN654" s="43"/>
      <c r="BO654" s="11"/>
      <c r="BP654" s="11"/>
      <c r="BQ654" s="11"/>
      <c r="BR654" s="11"/>
      <c r="BS654" s="11"/>
    </row>
    <row r="655" ht="13.5" customHeight="1">
      <c r="A655" s="11"/>
      <c r="B655" s="11"/>
      <c r="C655" s="43"/>
      <c r="D655" s="43"/>
      <c r="E655" s="43"/>
      <c r="F655" s="43"/>
      <c r="G655" s="43"/>
      <c r="H655" s="43"/>
      <c r="I655" s="43"/>
      <c r="J655" s="43"/>
      <c r="K655" s="43"/>
      <c r="L655" s="43"/>
      <c r="M655" s="43"/>
      <c r="N655" s="43"/>
      <c r="O655" s="43"/>
      <c r="P655" s="43"/>
      <c r="Q655" s="44"/>
      <c r="R655" s="44"/>
      <c r="S655" s="43"/>
      <c r="T655" s="43"/>
      <c r="U655" s="44"/>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4"/>
      <c r="AY655" s="43"/>
      <c r="AZ655" s="43"/>
      <c r="BA655" s="43"/>
      <c r="BB655" s="43"/>
      <c r="BC655" s="43"/>
      <c r="BD655" s="43"/>
      <c r="BE655" s="43"/>
      <c r="BF655" s="43"/>
      <c r="BG655" s="43"/>
      <c r="BH655" s="43"/>
      <c r="BI655" s="43"/>
      <c r="BJ655" s="43"/>
      <c r="BK655" s="43"/>
      <c r="BL655" s="43"/>
      <c r="BM655" s="43"/>
      <c r="BN655" s="43"/>
      <c r="BO655" s="11"/>
      <c r="BP655" s="11"/>
      <c r="BQ655" s="11"/>
      <c r="BR655" s="11"/>
      <c r="BS655" s="11"/>
    </row>
    <row r="656" ht="13.5" customHeight="1">
      <c r="A656" s="11"/>
      <c r="B656" s="11"/>
      <c r="C656" s="43"/>
      <c r="D656" s="43"/>
      <c r="E656" s="43"/>
      <c r="F656" s="43"/>
      <c r="G656" s="43"/>
      <c r="H656" s="43"/>
      <c r="I656" s="43"/>
      <c r="J656" s="43"/>
      <c r="K656" s="43"/>
      <c r="L656" s="43"/>
      <c r="M656" s="43"/>
      <c r="N656" s="43"/>
      <c r="O656" s="43"/>
      <c r="P656" s="43"/>
      <c r="Q656" s="44"/>
      <c r="R656" s="44"/>
      <c r="S656" s="43"/>
      <c r="T656" s="43"/>
      <c r="U656" s="44"/>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4"/>
      <c r="AY656" s="43"/>
      <c r="AZ656" s="43"/>
      <c r="BA656" s="43"/>
      <c r="BB656" s="43"/>
      <c r="BC656" s="43"/>
      <c r="BD656" s="43"/>
      <c r="BE656" s="43"/>
      <c r="BF656" s="43"/>
      <c r="BG656" s="43"/>
      <c r="BH656" s="43"/>
      <c r="BI656" s="43"/>
      <c r="BJ656" s="43"/>
      <c r="BK656" s="43"/>
      <c r="BL656" s="43"/>
      <c r="BM656" s="43"/>
      <c r="BN656" s="43"/>
      <c r="BO656" s="11"/>
      <c r="BP656" s="11"/>
      <c r="BQ656" s="11"/>
      <c r="BR656" s="11"/>
      <c r="BS656" s="11"/>
    </row>
    <row r="657" ht="13.5" customHeight="1">
      <c r="A657" s="11"/>
      <c r="B657" s="11"/>
      <c r="C657" s="43"/>
      <c r="D657" s="43"/>
      <c r="E657" s="43"/>
      <c r="F657" s="43"/>
      <c r="G657" s="43"/>
      <c r="H657" s="43"/>
      <c r="I657" s="43"/>
      <c r="J657" s="43"/>
      <c r="K657" s="43"/>
      <c r="L657" s="43"/>
      <c r="M657" s="43"/>
      <c r="N657" s="43"/>
      <c r="O657" s="43"/>
      <c r="P657" s="43"/>
      <c r="Q657" s="44"/>
      <c r="R657" s="44"/>
      <c r="S657" s="43"/>
      <c r="T657" s="43"/>
      <c r="U657" s="44"/>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4"/>
      <c r="AY657" s="43"/>
      <c r="AZ657" s="43"/>
      <c r="BA657" s="43"/>
      <c r="BB657" s="43"/>
      <c r="BC657" s="43"/>
      <c r="BD657" s="43"/>
      <c r="BE657" s="43"/>
      <c r="BF657" s="43"/>
      <c r="BG657" s="43"/>
      <c r="BH657" s="43"/>
      <c r="BI657" s="43"/>
      <c r="BJ657" s="43"/>
      <c r="BK657" s="43"/>
      <c r="BL657" s="43"/>
      <c r="BM657" s="43"/>
      <c r="BN657" s="43"/>
      <c r="BO657" s="11"/>
      <c r="BP657" s="11"/>
      <c r="BQ657" s="11"/>
      <c r="BR657" s="11"/>
      <c r="BS657" s="11"/>
    </row>
    <row r="658" ht="13.5" customHeight="1">
      <c r="A658" s="11"/>
      <c r="B658" s="11"/>
      <c r="C658" s="43"/>
      <c r="D658" s="43"/>
      <c r="E658" s="43"/>
      <c r="F658" s="43"/>
      <c r="G658" s="43"/>
      <c r="H658" s="43"/>
      <c r="I658" s="43"/>
      <c r="J658" s="43"/>
      <c r="K658" s="43"/>
      <c r="L658" s="43"/>
      <c r="M658" s="43"/>
      <c r="N658" s="43"/>
      <c r="O658" s="43"/>
      <c r="P658" s="43"/>
      <c r="Q658" s="44"/>
      <c r="R658" s="44"/>
      <c r="S658" s="43"/>
      <c r="T658" s="43"/>
      <c r="U658" s="44"/>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4"/>
      <c r="AY658" s="43"/>
      <c r="AZ658" s="43"/>
      <c r="BA658" s="43"/>
      <c r="BB658" s="43"/>
      <c r="BC658" s="43"/>
      <c r="BD658" s="43"/>
      <c r="BE658" s="43"/>
      <c r="BF658" s="43"/>
      <c r="BG658" s="43"/>
      <c r="BH658" s="43"/>
      <c r="BI658" s="43"/>
      <c r="BJ658" s="43"/>
      <c r="BK658" s="43"/>
      <c r="BL658" s="43"/>
      <c r="BM658" s="43"/>
      <c r="BN658" s="43"/>
      <c r="BO658" s="11"/>
      <c r="BP658" s="11"/>
      <c r="BQ658" s="11"/>
      <c r="BR658" s="11"/>
      <c r="BS658" s="11"/>
    </row>
    <row r="659" ht="13.5" customHeight="1">
      <c r="A659" s="11"/>
      <c r="B659" s="11"/>
      <c r="C659" s="43"/>
      <c r="D659" s="43"/>
      <c r="E659" s="43"/>
      <c r="F659" s="43"/>
      <c r="G659" s="43"/>
      <c r="H659" s="43"/>
      <c r="I659" s="43"/>
      <c r="J659" s="43"/>
      <c r="K659" s="43"/>
      <c r="L659" s="43"/>
      <c r="M659" s="43"/>
      <c r="N659" s="43"/>
      <c r="O659" s="43"/>
      <c r="P659" s="43"/>
      <c r="Q659" s="44"/>
      <c r="R659" s="44"/>
      <c r="S659" s="43"/>
      <c r="T659" s="43"/>
      <c r="U659" s="44"/>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4"/>
      <c r="AY659" s="43"/>
      <c r="AZ659" s="43"/>
      <c r="BA659" s="43"/>
      <c r="BB659" s="43"/>
      <c r="BC659" s="43"/>
      <c r="BD659" s="43"/>
      <c r="BE659" s="43"/>
      <c r="BF659" s="43"/>
      <c r="BG659" s="43"/>
      <c r="BH659" s="43"/>
      <c r="BI659" s="43"/>
      <c r="BJ659" s="43"/>
      <c r="BK659" s="43"/>
      <c r="BL659" s="43"/>
      <c r="BM659" s="43"/>
      <c r="BN659" s="43"/>
      <c r="BO659" s="11"/>
      <c r="BP659" s="11"/>
      <c r="BQ659" s="11"/>
      <c r="BR659" s="11"/>
      <c r="BS659" s="11"/>
    </row>
    <row r="660" ht="13.5" customHeight="1">
      <c r="A660" s="11"/>
      <c r="B660" s="11"/>
      <c r="C660" s="43"/>
      <c r="D660" s="43"/>
      <c r="E660" s="43"/>
      <c r="F660" s="43"/>
      <c r="G660" s="43"/>
      <c r="H660" s="43"/>
      <c r="I660" s="43"/>
      <c r="J660" s="43"/>
      <c r="K660" s="43"/>
      <c r="L660" s="43"/>
      <c r="M660" s="43"/>
      <c r="N660" s="43"/>
      <c r="O660" s="43"/>
      <c r="P660" s="43"/>
      <c r="Q660" s="44"/>
      <c r="R660" s="44"/>
      <c r="S660" s="43"/>
      <c r="T660" s="43"/>
      <c r="U660" s="44"/>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4"/>
      <c r="AY660" s="43"/>
      <c r="AZ660" s="43"/>
      <c r="BA660" s="43"/>
      <c r="BB660" s="43"/>
      <c r="BC660" s="43"/>
      <c r="BD660" s="43"/>
      <c r="BE660" s="43"/>
      <c r="BF660" s="43"/>
      <c r="BG660" s="43"/>
      <c r="BH660" s="43"/>
      <c r="BI660" s="43"/>
      <c r="BJ660" s="43"/>
      <c r="BK660" s="43"/>
      <c r="BL660" s="43"/>
      <c r="BM660" s="43"/>
      <c r="BN660" s="43"/>
      <c r="BO660" s="11"/>
      <c r="BP660" s="11"/>
      <c r="BQ660" s="11"/>
      <c r="BR660" s="11"/>
      <c r="BS660" s="11"/>
    </row>
    <row r="661" ht="13.5" customHeight="1">
      <c r="A661" s="11"/>
      <c r="B661" s="11"/>
      <c r="C661" s="43"/>
      <c r="D661" s="43"/>
      <c r="E661" s="43"/>
      <c r="F661" s="43"/>
      <c r="G661" s="43"/>
      <c r="H661" s="43"/>
      <c r="I661" s="43"/>
      <c r="J661" s="43"/>
      <c r="K661" s="43"/>
      <c r="L661" s="43"/>
      <c r="M661" s="43"/>
      <c r="N661" s="43"/>
      <c r="O661" s="43"/>
      <c r="P661" s="43"/>
      <c r="Q661" s="44"/>
      <c r="R661" s="44"/>
      <c r="S661" s="43"/>
      <c r="T661" s="43"/>
      <c r="U661" s="44"/>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4"/>
      <c r="AY661" s="43"/>
      <c r="AZ661" s="43"/>
      <c r="BA661" s="43"/>
      <c r="BB661" s="43"/>
      <c r="BC661" s="43"/>
      <c r="BD661" s="43"/>
      <c r="BE661" s="43"/>
      <c r="BF661" s="43"/>
      <c r="BG661" s="43"/>
      <c r="BH661" s="43"/>
      <c r="BI661" s="43"/>
      <c r="BJ661" s="43"/>
      <c r="BK661" s="43"/>
      <c r="BL661" s="43"/>
      <c r="BM661" s="43"/>
      <c r="BN661" s="43"/>
      <c r="BO661" s="11"/>
      <c r="BP661" s="11"/>
      <c r="BQ661" s="11"/>
      <c r="BR661" s="11"/>
      <c r="BS661" s="11"/>
    </row>
    <row r="662" ht="13.5" customHeight="1">
      <c r="A662" s="11"/>
      <c r="B662" s="11"/>
      <c r="C662" s="43"/>
      <c r="D662" s="43"/>
      <c r="E662" s="43"/>
      <c r="F662" s="43"/>
      <c r="G662" s="43"/>
      <c r="H662" s="43"/>
      <c r="I662" s="43"/>
      <c r="J662" s="43"/>
      <c r="K662" s="43"/>
      <c r="L662" s="43"/>
      <c r="M662" s="43"/>
      <c r="N662" s="43"/>
      <c r="O662" s="43"/>
      <c r="P662" s="43"/>
      <c r="Q662" s="44"/>
      <c r="R662" s="44"/>
      <c r="S662" s="43"/>
      <c r="T662" s="43"/>
      <c r="U662" s="44"/>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4"/>
      <c r="AY662" s="43"/>
      <c r="AZ662" s="43"/>
      <c r="BA662" s="43"/>
      <c r="BB662" s="43"/>
      <c r="BC662" s="43"/>
      <c r="BD662" s="43"/>
      <c r="BE662" s="43"/>
      <c r="BF662" s="43"/>
      <c r="BG662" s="43"/>
      <c r="BH662" s="43"/>
      <c r="BI662" s="43"/>
      <c r="BJ662" s="43"/>
      <c r="BK662" s="43"/>
      <c r="BL662" s="43"/>
      <c r="BM662" s="43"/>
      <c r="BN662" s="43"/>
      <c r="BO662" s="11"/>
      <c r="BP662" s="11"/>
      <c r="BQ662" s="11"/>
      <c r="BR662" s="11"/>
      <c r="BS662" s="11"/>
    </row>
    <row r="663" ht="13.5" customHeight="1">
      <c r="A663" s="11"/>
      <c r="B663" s="11"/>
      <c r="C663" s="43"/>
      <c r="D663" s="43"/>
      <c r="E663" s="43"/>
      <c r="F663" s="43"/>
      <c r="G663" s="43"/>
      <c r="H663" s="43"/>
      <c r="I663" s="43"/>
      <c r="J663" s="43"/>
      <c r="K663" s="43"/>
      <c r="L663" s="43"/>
      <c r="M663" s="43"/>
      <c r="N663" s="43"/>
      <c r="O663" s="43"/>
      <c r="P663" s="43"/>
      <c r="Q663" s="44"/>
      <c r="R663" s="44"/>
      <c r="S663" s="43"/>
      <c r="T663" s="43"/>
      <c r="U663" s="44"/>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4"/>
      <c r="AY663" s="43"/>
      <c r="AZ663" s="43"/>
      <c r="BA663" s="43"/>
      <c r="BB663" s="43"/>
      <c r="BC663" s="43"/>
      <c r="BD663" s="43"/>
      <c r="BE663" s="43"/>
      <c r="BF663" s="43"/>
      <c r="BG663" s="43"/>
      <c r="BH663" s="43"/>
      <c r="BI663" s="43"/>
      <c r="BJ663" s="43"/>
      <c r="BK663" s="43"/>
      <c r="BL663" s="43"/>
      <c r="BM663" s="43"/>
      <c r="BN663" s="43"/>
      <c r="BO663" s="11"/>
      <c r="BP663" s="11"/>
      <c r="BQ663" s="11"/>
      <c r="BR663" s="11"/>
      <c r="BS663" s="11"/>
    </row>
    <row r="664" ht="13.5" customHeight="1">
      <c r="A664" s="11"/>
      <c r="B664" s="11"/>
      <c r="C664" s="43"/>
      <c r="D664" s="43"/>
      <c r="E664" s="43"/>
      <c r="F664" s="43"/>
      <c r="G664" s="43"/>
      <c r="H664" s="43"/>
      <c r="I664" s="43"/>
      <c r="J664" s="43"/>
      <c r="K664" s="43"/>
      <c r="L664" s="43"/>
      <c r="M664" s="43"/>
      <c r="N664" s="43"/>
      <c r="O664" s="43"/>
      <c r="P664" s="43"/>
      <c r="Q664" s="44"/>
      <c r="R664" s="44"/>
      <c r="S664" s="43"/>
      <c r="T664" s="43"/>
      <c r="U664" s="44"/>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4"/>
      <c r="AY664" s="43"/>
      <c r="AZ664" s="43"/>
      <c r="BA664" s="43"/>
      <c r="BB664" s="43"/>
      <c r="BC664" s="43"/>
      <c r="BD664" s="43"/>
      <c r="BE664" s="43"/>
      <c r="BF664" s="43"/>
      <c r="BG664" s="43"/>
      <c r="BH664" s="43"/>
      <c r="BI664" s="43"/>
      <c r="BJ664" s="43"/>
      <c r="BK664" s="43"/>
      <c r="BL664" s="43"/>
      <c r="BM664" s="43"/>
      <c r="BN664" s="43"/>
      <c r="BO664" s="11"/>
      <c r="BP664" s="11"/>
      <c r="BQ664" s="11"/>
      <c r="BR664" s="11"/>
      <c r="BS664" s="11"/>
    </row>
    <row r="665" ht="13.5" customHeight="1">
      <c r="A665" s="11"/>
      <c r="B665" s="11"/>
      <c r="C665" s="43"/>
      <c r="D665" s="43"/>
      <c r="E665" s="43"/>
      <c r="F665" s="43"/>
      <c r="G665" s="43"/>
      <c r="H665" s="43"/>
      <c r="I665" s="43"/>
      <c r="J665" s="43"/>
      <c r="K665" s="43"/>
      <c r="L665" s="43"/>
      <c r="M665" s="43"/>
      <c r="N665" s="43"/>
      <c r="O665" s="43"/>
      <c r="P665" s="43"/>
      <c r="Q665" s="44"/>
      <c r="R665" s="44"/>
      <c r="S665" s="43"/>
      <c r="T665" s="43"/>
      <c r="U665" s="44"/>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4"/>
      <c r="AY665" s="43"/>
      <c r="AZ665" s="43"/>
      <c r="BA665" s="43"/>
      <c r="BB665" s="43"/>
      <c r="BC665" s="43"/>
      <c r="BD665" s="43"/>
      <c r="BE665" s="43"/>
      <c r="BF665" s="43"/>
      <c r="BG665" s="43"/>
      <c r="BH665" s="43"/>
      <c r="BI665" s="43"/>
      <c r="BJ665" s="43"/>
      <c r="BK665" s="43"/>
      <c r="BL665" s="43"/>
      <c r="BM665" s="43"/>
      <c r="BN665" s="43"/>
      <c r="BO665" s="11"/>
      <c r="BP665" s="11"/>
      <c r="BQ665" s="11"/>
      <c r="BR665" s="11"/>
      <c r="BS665" s="11"/>
    </row>
    <row r="666" ht="13.5" customHeight="1">
      <c r="A666" s="11"/>
      <c r="B666" s="11"/>
      <c r="C666" s="43"/>
      <c r="D666" s="43"/>
      <c r="E666" s="43"/>
      <c r="F666" s="43"/>
      <c r="G666" s="43"/>
      <c r="H666" s="43"/>
      <c r="I666" s="43"/>
      <c r="J666" s="43"/>
      <c r="K666" s="43"/>
      <c r="L666" s="43"/>
      <c r="M666" s="43"/>
      <c r="N666" s="43"/>
      <c r="O666" s="43"/>
      <c r="P666" s="43"/>
      <c r="Q666" s="44"/>
      <c r="R666" s="44"/>
      <c r="S666" s="43"/>
      <c r="T666" s="43"/>
      <c r="U666" s="44"/>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4"/>
      <c r="AY666" s="43"/>
      <c r="AZ666" s="43"/>
      <c r="BA666" s="43"/>
      <c r="BB666" s="43"/>
      <c r="BC666" s="43"/>
      <c r="BD666" s="43"/>
      <c r="BE666" s="43"/>
      <c r="BF666" s="43"/>
      <c r="BG666" s="43"/>
      <c r="BH666" s="43"/>
      <c r="BI666" s="43"/>
      <c r="BJ666" s="43"/>
      <c r="BK666" s="43"/>
      <c r="BL666" s="43"/>
      <c r="BM666" s="43"/>
      <c r="BN666" s="43"/>
      <c r="BO666" s="11"/>
      <c r="BP666" s="11"/>
      <c r="BQ666" s="11"/>
      <c r="BR666" s="11"/>
      <c r="BS666" s="11"/>
    </row>
    <row r="667" ht="13.5" customHeight="1">
      <c r="A667" s="11"/>
      <c r="B667" s="11"/>
      <c r="C667" s="43"/>
      <c r="D667" s="43"/>
      <c r="E667" s="43"/>
      <c r="F667" s="43"/>
      <c r="G667" s="43"/>
      <c r="H667" s="43"/>
      <c r="I667" s="43"/>
      <c r="J667" s="43"/>
      <c r="K667" s="43"/>
      <c r="L667" s="43"/>
      <c r="M667" s="43"/>
      <c r="N667" s="43"/>
      <c r="O667" s="43"/>
      <c r="P667" s="43"/>
      <c r="Q667" s="44"/>
      <c r="R667" s="44"/>
      <c r="S667" s="43"/>
      <c r="T667" s="43"/>
      <c r="U667" s="44"/>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4"/>
      <c r="AY667" s="43"/>
      <c r="AZ667" s="43"/>
      <c r="BA667" s="43"/>
      <c r="BB667" s="43"/>
      <c r="BC667" s="43"/>
      <c r="BD667" s="43"/>
      <c r="BE667" s="43"/>
      <c r="BF667" s="43"/>
      <c r="BG667" s="43"/>
      <c r="BH667" s="43"/>
      <c r="BI667" s="43"/>
      <c r="BJ667" s="43"/>
      <c r="BK667" s="43"/>
      <c r="BL667" s="43"/>
      <c r="BM667" s="43"/>
      <c r="BN667" s="43"/>
      <c r="BO667" s="11"/>
      <c r="BP667" s="11"/>
      <c r="BQ667" s="11"/>
      <c r="BR667" s="11"/>
      <c r="BS667" s="11"/>
    </row>
    <row r="668" ht="13.5" customHeight="1">
      <c r="A668" s="11"/>
      <c r="B668" s="11"/>
      <c r="C668" s="43"/>
      <c r="D668" s="43"/>
      <c r="E668" s="43"/>
      <c r="F668" s="43"/>
      <c r="G668" s="43"/>
      <c r="H668" s="43"/>
      <c r="I668" s="43"/>
      <c r="J668" s="43"/>
      <c r="K668" s="43"/>
      <c r="L668" s="43"/>
      <c r="M668" s="43"/>
      <c r="N668" s="43"/>
      <c r="O668" s="43"/>
      <c r="P668" s="43"/>
      <c r="Q668" s="44"/>
      <c r="R668" s="44"/>
      <c r="S668" s="43"/>
      <c r="T668" s="43"/>
      <c r="U668" s="44"/>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4"/>
      <c r="AY668" s="43"/>
      <c r="AZ668" s="43"/>
      <c r="BA668" s="43"/>
      <c r="BB668" s="43"/>
      <c r="BC668" s="43"/>
      <c r="BD668" s="43"/>
      <c r="BE668" s="43"/>
      <c r="BF668" s="43"/>
      <c r="BG668" s="43"/>
      <c r="BH668" s="43"/>
      <c r="BI668" s="43"/>
      <c r="BJ668" s="43"/>
      <c r="BK668" s="43"/>
      <c r="BL668" s="43"/>
      <c r="BM668" s="43"/>
      <c r="BN668" s="43"/>
      <c r="BO668" s="11"/>
      <c r="BP668" s="11"/>
      <c r="BQ668" s="11"/>
      <c r="BR668" s="11"/>
      <c r="BS668" s="11"/>
    </row>
    <row r="669" ht="13.5" customHeight="1">
      <c r="A669" s="11"/>
      <c r="B669" s="11"/>
      <c r="C669" s="43"/>
      <c r="D669" s="43"/>
      <c r="E669" s="43"/>
      <c r="F669" s="43"/>
      <c r="G669" s="43"/>
      <c r="H669" s="43"/>
      <c r="I669" s="43"/>
      <c r="J669" s="43"/>
      <c r="K669" s="43"/>
      <c r="L669" s="43"/>
      <c r="M669" s="43"/>
      <c r="N669" s="43"/>
      <c r="O669" s="43"/>
      <c r="P669" s="43"/>
      <c r="Q669" s="44"/>
      <c r="R669" s="44"/>
      <c r="S669" s="43"/>
      <c r="T669" s="43"/>
      <c r="U669" s="44"/>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4"/>
      <c r="AY669" s="43"/>
      <c r="AZ669" s="43"/>
      <c r="BA669" s="43"/>
      <c r="BB669" s="43"/>
      <c r="BC669" s="43"/>
      <c r="BD669" s="43"/>
      <c r="BE669" s="43"/>
      <c r="BF669" s="43"/>
      <c r="BG669" s="43"/>
      <c r="BH669" s="43"/>
      <c r="BI669" s="43"/>
      <c r="BJ669" s="43"/>
      <c r="BK669" s="43"/>
      <c r="BL669" s="43"/>
      <c r="BM669" s="43"/>
      <c r="BN669" s="43"/>
      <c r="BO669" s="11"/>
      <c r="BP669" s="11"/>
      <c r="BQ669" s="11"/>
      <c r="BR669" s="11"/>
      <c r="BS669" s="11"/>
    </row>
    <row r="670" ht="13.5" customHeight="1">
      <c r="A670" s="11"/>
      <c r="B670" s="11"/>
      <c r="C670" s="43"/>
      <c r="D670" s="43"/>
      <c r="E670" s="43"/>
      <c r="F670" s="43"/>
      <c r="G670" s="43"/>
      <c r="H670" s="43"/>
      <c r="I670" s="43"/>
      <c r="J670" s="43"/>
      <c r="K670" s="43"/>
      <c r="L670" s="43"/>
      <c r="M670" s="43"/>
      <c r="N670" s="43"/>
      <c r="O670" s="43"/>
      <c r="P670" s="43"/>
      <c r="Q670" s="44"/>
      <c r="R670" s="44"/>
      <c r="S670" s="43"/>
      <c r="T670" s="43"/>
      <c r="U670" s="44"/>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4"/>
      <c r="AY670" s="43"/>
      <c r="AZ670" s="43"/>
      <c r="BA670" s="43"/>
      <c r="BB670" s="43"/>
      <c r="BC670" s="43"/>
      <c r="BD670" s="43"/>
      <c r="BE670" s="43"/>
      <c r="BF670" s="43"/>
      <c r="BG670" s="43"/>
      <c r="BH670" s="43"/>
      <c r="BI670" s="43"/>
      <c r="BJ670" s="43"/>
      <c r="BK670" s="43"/>
      <c r="BL670" s="43"/>
      <c r="BM670" s="43"/>
      <c r="BN670" s="43"/>
      <c r="BO670" s="11"/>
      <c r="BP670" s="11"/>
      <c r="BQ670" s="11"/>
      <c r="BR670" s="11"/>
      <c r="BS670" s="11"/>
    </row>
    <row r="671" ht="13.5" customHeight="1">
      <c r="A671" s="11"/>
      <c r="B671" s="11"/>
      <c r="C671" s="43"/>
      <c r="D671" s="43"/>
      <c r="E671" s="43"/>
      <c r="F671" s="43"/>
      <c r="G671" s="43"/>
      <c r="H671" s="43"/>
      <c r="I671" s="43"/>
      <c r="J671" s="43"/>
      <c r="K671" s="43"/>
      <c r="L671" s="43"/>
      <c r="M671" s="43"/>
      <c r="N671" s="43"/>
      <c r="O671" s="43"/>
      <c r="P671" s="43"/>
      <c r="Q671" s="44"/>
      <c r="R671" s="44"/>
      <c r="S671" s="43"/>
      <c r="T671" s="43"/>
      <c r="U671" s="44"/>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4"/>
      <c r="AY671" s="43"/>
      <c r="AZ671" s="43"/>
      <c r="BA671" s="43"/>
      <c r="BB671" s="43"/>
      <c r="BC671" s="43"/>
      <c r="BD671" s="43"/>
      <c r="BE671" s="43"/>
      <c r="BF671" s="43"/>
      <c r="BG671" s="43"/>
      <c r="BH671" s="43"/>
      <c r="BI671" s="43"/>
      <c r="BJ671" s="43"/>
      <c r="BK671" s="43"/>
      <c r="BL671" s="43"/>
      <c r="BM671" s="43"/>
      <c r="BN671" s="43"/>
      <c r="BO671" s="11"/>
      <c r="BP671" s="11"/>
      <c r="BQ671" s="11"/>
      <c r="BR671" s="11"/>
      <c r="BS671" s="11"/>
    </row>
    <row r="672" ht="13.5" customHeight="1">
      <c r="A672" s="11"/>
      <c r="B672" s="11"/>
      <c r="C672" s="43"/>
      <c r="D672" s="43"/>
      <c r="E672" s="43"/>
      <c r="F672" s="43"/>
      <c r="G672" s="43"/>
      <c r="H672" s="43"/>
      <c r="I672" s="43"/>
      <c r="J672" s="43"/>
      <c r="K672" s="43"/>
      <c r="L672" s="43"/>
      <c r="M672" s="43"/>
      <c r="N672" s="43"/>
      <c r="O672" s="43"/>
      <c r="P672" s="43"/>
      <c r="Q672" s="44"/>
      <c r="R672" s="44"/>
      <c r="S672" s="43"/>
      <c r="T672" s="43"/>
      <c r="U672" s="44"/>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4"/>
      <c r="AY672" s="43"/>
      <c r="AZ672" s="43"/>
      <c r="BA672" s="43"/>
      <c r="BB672" s="43"/>
      <c r="BC672" s="43"/>
      <c r="BD672" s="43"/>
      <c r="BE672" s="43"/>
      <c r="BF672" s="43"/>
      <c r="BG672" s="43"/>
      <c r="BH672" s="43"/>
      <c r="BI672" s="43"/>
      <c r="BJ672" s="43"/>
      <c r="BK672" s="43"/>
      <c r="BL672" s="43"/>
      <c r="BM672" s="43"/>
      <c r="BN672" s="43"/>
      <c r="BO672" s="11"/>
      <c r="BP672" s="11"/>
      <c r="BQ672" s="11"/>
      <c r="BR672" s="11"/>
      <c r="BS672" s="11"/>
    </row>
    <row r="673" ht="13.5" customHeight="1">
      <c r="A673" s="11"/>
      <c r="B673" s="11"/>
      <c r="C673" s="43"/>
      <c r="D673" s="43"/>
      <c r="E673" s="43"/>
      <c r="F673" s="43"/>
      <c r="G673" s="43"/>
      <c r="H673" s="43"/>
      <c r="I673" s="43"/>
      <c r="J673" s="43"/>
      <c r="K673" s="43"/>
      <c r="L673" s="43"/>
      <c r="M673" s="43"/>
      <c r="N673" s="43"/>
      <c r="O673" s="43"/>
      <c r="P673" s="43"/>
      <c r="Q673" s="44"/>
      <c r="R673" s="44"/>
      <c r="S673" s="43"/>
      <c r="T673" s="43"/>
      <c r="U673" s="44"/>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4"/>
      <c r="AY673" s="43"/>
      <c r="AZ673" s="43"/>
      <c r="BA673" s="43"/>
      <c r="BB673" s="43"/>
      <c r="BC673" s="43"/>
      <c r="BD673" s="43"/>
      <c r="BE673" s="43"/>
      <c r="BF673" s="43"/>
      <c r="BG673" s="43"/>
      <c r="BH673" s="43"/>
      <c r="BI673" s="43"/>
      <c r="BJ673" s="43"/>
      <c r="BK673" s="43"/>
      <c r="BL673" s="43"/>
      <c r="BM673" s="43"/>
      <c r="BN673" s="43"/>
      <c r="BO673" s="11"/>
      <c r="BP673" s="11"/>
      <c r="BQ673" s="11"/>
      <c r="BR673" s="11"/>
      <c r="BS673" s="11"/>
    </row>
    <row r="674" ht="13.5" customHeight="1">
      <c r="A674" s="11"/>
      <c r="B674" s="11"/>
      <c r="C674" s="43"/>
      <c r="D674" s="43"/>
      <c r="E674" s="43"/>
      <c r="F674" s="43"/>
      <c r="G674" s="43"/>
      <c r="H674" s="43"/>
      <c r="I674" s="43"/>
      <c r="J674" s="43"/>
      <c r="K674" s="43"/>
      <c r="L674" s="43"/>
      <c r="M674" s="43"/>
      <c r="N674" s="43"/>
      <c r="O674" s="43"/>
      <c r="P674" s="43"/>
      <c r="Q674" s="44"/>
      <c r="R674" s="44"/>
      <c r="S674" s="43"/>
      <c r="T674" s="43"/>
      <c r="U674" s="44"/>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4"/>
      <c r="AY674" s="43"/>
      <c r="AZ674" s="43"/>
      <c r="BA674" s="43"/>
      <c r="BB674" s="43"/>
      <c r="BC674" s="43"/>
      <c r="BD674" s="43"/>
      <c r="BE674" s="43"/>
      <c r="BF674" s="43"/>
      <c r="BG674" s="43"/>
      <c r="BH674" s="43"/>
      <c r="BI674" s="43"/>
      <c r="BJ674" s="43"/>
      <c r="BK674" s="43"/>
      <c r="BL674" s="43"/>
      <c r="BM674" s="43"/>
      <c r="BN674" s="43"/>
      <c r="BO674" s="11"/>
      <c r="BP674" s="11"/>
      <c r="BQ674" s="11"/>
      <c r="BR674" s="11"/>
      <c r="BS674" s="11"/>
    </row>
    <row r="675" ht="13.5" customHeight="1">
      <c r="A675" s="11"/>
      <c r="B675" s="11"/>
      <c r="C675" s="43"/>
      <c r="D675" s="43"/>
      <c r="E675" s="43"/>
      <c r="F675" s="43"/>
      <c r="G675" s="43"/>
      <c r="H675" s="43"/>
      <c r="I675" s="43"/>
      <c r="J675" s="43"/>
      <c r="K675" s="43"/>
      <c r="L675" s="43"/>
      <c r="M675" s="43"/>
      <c r="N675" s="43"/>
      <c r="O675" s="43"/>
      <c r="P675" s="43"/>
      <c r="Q675" s="44"/>
      <c r="R675" s="44"/>
      <c r="S675" s="43"/>
      <c r="T675" s="43"/>
      <c r="U675" s="44"/>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4"/>
      <c r="AY675" s="43"/>
      <c r="AZ675" s="43"/>
      <c r="BA675" s="43"/>
      <c r="BB675" s="43"/>
      <c r="BC675" s="43"/>
      <c r="BD675" s="43"/>
      <c r="BE675" s="43"/>
      <c r="BF675" s="43"/>
      <c r="BG675" s="43"/>
      <c r="BH675" s="43"/>
      <c r="BI675" s="43"/>
      <c r="BJ675" s="43"/>
      <c r="BK675" s="43"/>
      <c r="BL675" s="43"/>
      <c r="BM675" s="43"/>
      <c r="BN675" s="43"/>
      <c r="BO675" s="11"/>
      <c r="BP675" s="11"/>
      <c r="BQ675" s="11"/>
      <c r="BR675" s="11"/>
      <c r="BS675" s="11"/>
    </row>
    <row r="676" ht="13.5" customHeight="1">
      <c r="A676" s="11"/>
      <c r="B676" s="11"/>
      <c r="C676" s="43"/>
      <c r="D676" s="43"/>
      <c r="E676" s="43"/>
      <c r="F676" s="43"/>
      <c r="G676" s="43"/>
      <c r="H676" s="43"/>
      <c r="I676" s="43"/>
      <c r="J676" s="43"/>
      <c r="K676" s="43"/>
      <c r="L676" s="43"/>
      <c r="M676" s="43"/>
      <c r="N676" s="43"/>
      <c r="O676" s="43"/>
      <c r="P676" s="43"/>
      <c r="Q676" s="44"/>
      <c r="R676" s="44"/>
      <c r="S676" s="43"/>
      <c r="T676" s="43"/>
      <c r="U676" s="44"/>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4"/>
      <c r="AY676" s="43"/>
      <c r="AZ676" s="43"/>
      <c r="BA676" s="43"/>
      <c r="BB676" s="43"/>
      <c r="BC676" s="43"/>
      <c r="BD676" s="43"/>
      <c r="BE676" s="43"/>
      <c r="BF676" s="43"/>
      <c r="BG676" s="43"/>
      <c r="BH676" s="43"/>
      <c r="BI676" s="43"/>
      <c r="BJ676" s="43"/>
      <c r="BK676" s="43"/>
      <c r="BL676" s="43"/>
      <c r="BM676" s="43"/>
      <c r="BN676" s="43"/>
      <c r="BO676" s="11"/>
      <c r="BP676" s="11"/>
      <c r="BQ676" s="11"/>
      <c r="BR676" s="11"/>
      <c r="BS676" s="11"/>
    </row>
    <row r="677" ht="13.5" customHeight="1">
      <c r="A677" s="11"/>
      <c r="B677" s="11"/>
      <c r="C677" s="43"/>
      <c r="D677" s="43"/>
      <c r="E677" s="43"/>
      <c r="F677" s="43"/>
      <c r="G677" s="43"/>
      <c r="H677" s="43"/>
      <c r="I677" s="43"/>
      <c r="J677" s="43"/>
      <c r="K677" s="43"/>
      <c r="L677" s="43"/>
      <c r="M677" s="43"/>
      <c r="N677" s="43"/>
      <c r="O677" s="43"/>
      <c r="P677" s="43"/>
      <c r="Q677" s="44"/>
      <c r="R677" s="44"/>
      <c r="S677" s="43"/>
      <c r="T677" s="43"/>
      <c r="U677" s="44"/>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4"/>
      <c r="AY677" s="43"/>
      <c r="AZ677" s="43"/>
      <c r="BA677" s="43"/>
      <c r="BB677" s="43"/>
      <c r="BC677" s="43"/>
      <c r="BD677" s="43"/>
      <c r="BE677" s="43"/>
      <c r="BF677" s="43"/>
      <c r="BG677" s="43"/>
      <c r="BH677" s="43"/>
      <c r="BI677" s="43"/>
      <c r="BJ677" s="43"/>
      <c r="BK677" s="43"/>
      <c r="BL677" s="43"/>
      <c r="BM677" s="43"/>
      <c r="BN677" s="43"/>
      <c r="BO677" s="11"/>
      <c r="BP677" s="11"/>
      <c r="BQ677" s="11"/>
      <c r="BR677" s="11"/>
      <c r="BS677" s="11"/>
    </row>
    <row r="678" ht="13.5" customHeight="1">
      <c r="A678" s="11"/>
      <c r="B678" s="11"/>
      <c r="C678" s="43"/>
      <c r="D678" s="43"/>
      <c r="E678" s="43"/>
      <c r="F678" s="43"/>
      <c r="G678" s="43"/>
      <c r="H678" s="43"/>
      <c r="I678" s="43"/>
      <c r="J678" s="43"/>
      <c r="K678" s="43"/>
      <c r="L678" s="43"/>
      <c r="M678" s="43"/>
      <c r="N678" s="43"/>
      <c r="O678" s="43"/>
      <c r="P678" s="43"/>
      <c r="Q678" s="44"/>
      <c r="R678" s="44"/>
      <c r="S678" s="43"/>
      <c r="T678" s="43"/>
      <c r="U678" s="44"/>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4"/>
      <c r="AY678" s="43"/>
      <c r="AZ678" s="43"/>
      <c r="BA678" s="43"/>
      <c r="BB678" s="43"/>
      <c r="BC678" s="43"/>
      <c r="BD678" s="43"/>
      <c r="BE678" s="43"/>
      <c r="BF678" s="43"/>
      <c r="BG678" s="43"/>
      <c r="BH678" s="43"/>
      <c r="BI678" s="43"/>
      <c r="BJ678" s="43"/>
      <c r="BK678" s="43"/>
      <c r="BL678" s="43"/>
      <c r="BM678" s="43"/>
      <c r="BN678" s="43"/>
      <c r="BO678" s="11"/>
      <c r="BP678" s="11"/>
      <c r="BQ678" s="11"/>
      <c r="BR678" s="11"/>
      <c r="BS678" s="11"/>
    </row>
    <row r="679" ht="13.5" customHeight="1">
      <c r="A679" s="11"/>
      <c r="B679" s="11"/>
      <c r="C679" s="43"/>
      <c r="D679" s="43"/>
      <c r="E679" s="43"/>
      <c r="F679" s="43"/>
      <c r="G679" s="43"/>
      <c r="H679" s="43"/>
      <c r="I679" s="43"/>
      <c r="J679" s="43"/>
      <c r="K679" s="43"/>
      <c r="L679" s="43"/>
      <c r="M679" s="43"/>
      <c r="N679" s="43"/>
      <c r="O679" s="43"/>
      <c r="P679" s="43"/>
      <c r="Q679" s="44"/>
      <c r="R679" s="44"/>
      <c r="S679" s="43"/>
      <c r="T679" s="43"/>
      <c r="U679" s="44"/>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4"/>
      <c r="AY679" s="43"/>
      <c r="AZ679" s="43"/>
      <c r="BA679" s="43"/>
      <c r="BB679" s="43"/>
      <c r="BC679" s="43"/>
      <c r="BD679" s="43"/>
      <c r="BE679" s="43"/>
      <c r="BF679" s="43"/>
      <c r="BG679" s="43"/>
      <c r="BH679" s="43"/>
      <c r="BI679" s="43"/>
      <c r="BJ679" s="43"/>
      <c r="BK679" s="43"/>
      <c r="BL679" s="43"/>
      <c r="BM679" s="43"/>
      <c r="BN679" s="43"/>
      <c r="BO679" s="11"/>
      <c r="BP679" s="11"/>
      <c r="BQ679" s="11"/>
      <c r="BR679" s="11"/>
      <c r="BS679" s="11"/>
    </row>
    <row r="680" ht="13.5" customHeight="1">
      <c r="A680" s="11"/>
      <c r="B680" s="11"/>
      <c r="C680" s="43"/>
      <c r="D680" s="43"/>
      <c r="E680" s="43"/>
      <c r="F680" s="43"/>
      <c r="G680" s="43"/>
      <c r="H680" s="43"/>
      <c r="I680" s="43"/>
      <c r="J680" s="43"/>
      <c r="K680" s="43"/>
      <c r="L680" s="43"/>
      <c r="M680" s="43"/>
      <c r="N680" s="43"/>
      <c r="O680" s="43"/>
      <c r="P680" s="43"/>
      <c r="Q680" s="44"/>
      <c r="R680" s="44"/>
      <c r="S680" s="43"/>
      <c r="T680" s="43"/>
      <c r="U680" s="44"/>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4"/>
      <c r="AY680" s="43"/>
      <c r="AZ680" s="43"/>
      <c r="BA680" s="43"/>
      <c r="BB680" s="43"/>
      <c r="BC680" s="43"/>
      <c r="BD680" s="43"/>
      <c r="BE680" s="43"/>
      <c r="BF680" s="43"/>
      <c r="BG680" s="43"/>
      <c r="BH680" s="43"/>
      <c r="BI680" s="43"/>
      <c r="BJ680" s="43"/>
      <c r="BK680" s="43"/>
      <c r="BL680" s="43"/>
      <c r="BM680" s="43"/>
      <c r="BN680" s="43"/>
      <c r="BO680" s="11"/>
      <c r="BP680" s="11"/>
      <c r="BQ680" s="11"/>
      <c r="BR680" s="11"/>
      <c r="BS680" s="11"/>
    </row>
    <row r="681" ht="13.5" customHeight="1">
      <c r="A681" s="11"/>
      <c r="B681" s="11"/>
      <c r="C681" s="43"/>
      <c r="D681" s="43"/>
      <c r="E681" s="43"/>
      <c r="F681" s="43"/>
      <c r="G681" s="43"/>
      <c r="H681" s="43"/>
      <c r="I681" s="43"/>
      <c r="J681" s="43"/>
      <c r="K681" s="43"/>
      <c r="L681" s="43"/>
      <c r="M681" s="43"/>
      <c r="N681" s="43"/>
      <c r="O681" s="43"/>
      <c r="P681" s="43"/>
      <c r="Q681" s="44"/>
      <c r="R681" s="44"/>
      <c r="S681" s="43"/>
      <c r="T681" s="43"/>
      <c r="U681" s="44"/>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4"/>
      <c r="AY681" s="43"/>
      <c r="AZ681" s="43"/>
      <c r="BA681" s="43"/>
      <c r="BB681" s="43"/>
      <c r="BC681" s="43"/>
      <c r="BD681" s="43"/>
      <c r="BE681" s="43"/>
      <c r="BF681" s="43"/>
      <c r="BG681" s="43"/>
      <c r="BH681" s="43"/>
      <c r="BI681" s="43"/>
      <c r="BJ681" s="43"/>
      <c r="BK681" s="43"/>
      <c r="BL681" s="43"/>
      <c r="BM681" s="43"/>
      <c r="BN681" s="43"/>
      <c r="BO681" s="11"/>
      <c r="BP681" s="11"/>
      <c r="BQ681" s="11"/>
      <c r="BR681" s="11"/>
      <c r="BS681" s="11"/>
    </row>
    <row r="682" ht="13.5" customHeight="1">
      <c r="A682" s="11"/>
      <c r="B682" s="11"/>
      <c r="C682" s="43"/>
      <c r="D682" s="43"/>
      <c r="E682" s="43"/>
      <c r="F682" s="43"/>
      <c r="G682" s="43"/>
      <c r="H682" s="43"/>
      <c r="I682" s="43"/>
      <c r="J682" s="43"/>
      <c r="K682" s="43"/>
      <c r="L682" s="43"/>
      <c r="M682" s="43"/>
      <c r="N682" s="43"/>
      <c r="O682" s="43"/>
      <c r="P682" s="43"/>
      <c r="Q682" s="44"/>
      <c r="R682" s="44"/>
      <c r="S682" s="43"/>
      <c r="T682" s="43"/>
      <c r="U682" s="44"/>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4"/>
      <c r="AY682" s="43"/>
      <c r="AZ682" s="43"/>
      <c r="BA682" s="43"/>
      <c r="BB682" s="43"/>
      <c r="BC682" s="43"/>
      <c r="BD682" s="43"/>
      <c r="BE682" s="43"/>
      <c r="BF682" s="43"/>
      <c r="BG682" s="43"/>
      <c r="BH682" s="43"/>
      <c r="BI682" s="43"/>
      <c r="BJ682" s="43"/>
      <c r="BK682" s="43"/>
      <c r="BL682" s="43"/>
      <c r="BM682" s="43"/>
      <c r="BN682" s="43"/>
      <c r="BO682" s="11"/>
      <c r="BP682" s="11"/>
      <c r="BQ682" s="11"/>
      <c r="BR682" s="11"/>
      <c r="BS682" s="11"/>
    </row>
    <row r="683" ht="13.5" customHeight="1">
      <c r="A683" s="11"/>
      <c r="B683" s="11"/>
      <c r="C683" s="43"/>
      <c r="D683" s="43"/>
      <c r="E683" s="43"/>
      <c r="F683" s="43"/>
      <c r="G683" s="43"/>
      <c r="H683" s="43"/>
      <c r="I683" s="43"/>
      <c r="J683" s="43"/>
      <c r="K683" s="43"/>
      <c r="L683" s="43"/>
      <c r="M683" s="43"/>
      <c r="N683" s="43"/>
      <c r="O683" s="43"/>
      <c r="P683" s="43"/>
      <c r="Q683" s="44"/>
      <c r="R683" s="44"/>
      <c r="S683" s="43"/>
      <c r="T683" s="43"/>
      <c r="U683" s="44"/>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4"/>
      <c r="AY683" s="43"/>
      <c r="AZ683" s="43"/>
      <c r="BA683" s="43"/>
      <c r="BB683" s="43"/>
      <c r="BC683" s="43"/>
      <c r="BD683" s="43"/>
      <c r="BE683" s="43"/>
      <c r="BF683" s="43"/>
      <c r="BG683" s="43"/>
      <c r="BH683" s="43"/>
      <c r="BI683" s="43"/>
      <c r="BJ683" s="43"/>
      <c r="BK683" s="43"/>
      <c r="BL683" s="43"/>
      <c r="BM683" s="43"/>
      <c r="BN683" s="43"/>
      <c r="BO683" s="11"/>
      <c r="BP683" s="11"/>
      <c r="BQ683" s="11"/>
      <c r="BR683" s="11"/>
      <c r="BS683" s="11"/>
    </row>
    <row r="684" ht="13.5" customHeight="1">
      <c r="A684" s="11"/>
      <c r="B684" s="11"/>
      <c r="C684" s="43"/>
      <c r="D684" s="43"/>
      <c r="E684" s="43"/>
      <c r="F684" s="43"/>
      <c r="G684" s="43"/>
      <c r="H684" s="43"/>
      <c r="I684" s="43"/>
      <c r="J684" s="43"/>
      <c r="K684" s="43"/>
      <c r="L684" s="43"/>
      <c r="M684" s="43"/>
      <c r="N684" s="43"/>
      <c r="O684" s="43"/>
      <c r="P684" s="43"/>
      <c r="Q684" s="44"/>
      <c r="R684" s="44"/>
      <c r="S684" s="43"/>
      <c r="T684" s="43"/>
      <c r="U684" s="44"/>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4"/>
      <c r="AY684" s="43"/>
      <c r="AZ684" s="43"/>
      <c r="BA684" s="43"/>
      <c r="BB684" s="43"/>
      <c r="BC684" s="43"/>
      <c r="BD684" s="43"/>
      <c r="BE684" s="43"/>
      <c r="BF684" s="43"/>
      <c r="BG684" s="43"/>
      <c r="BH684" s="43"/>
      <c r="BI684" s="43"/>
      <c r="BJ684" s="43"/>
      <c r="BK684" s="43"/>
      <c r="BL684" s="43"/>
      <c r="BM684" s="43"/>
      <c r="BN684" s="43"/>
      <c r="BO684" s="11"/>
      <c r="BP684" s="11"/>
      <c r="BQ684" s="11"/>
      <c r="BR684" s="11"/>
      <c r="BS684" s="11"/>
    </row>
    <row r="685" ht="13.5" customHeight="1">
      <c r="A685" s="11"/>
      <c r="B685" s="11"/>
      <c r="C685" s="43"/>
      <c r="D685" s="43"/>
      <c r="E685" s="43"/>
      <c r="F685" s="43"/>
      <c r="G685" s="43"/>
      <c r="H685" s="43"/>
      <c r="I685" s="43"/>
      <c r="J685" s="43"/>
      <c r="K685" s="43"/>
      <c r="L685" s="43"/>
      <c r="M685" s="43"/>
      <c r="N685" s="43"/>
      <c r="O685" s="43"/>
      <c r="P685" s="43"/>
      <c r="Q685" s="44"/>
      <c r="R685" s="44"/>
      <c r="S685" s="43"/>
      <c r="T685" s="43"/>
      <c r="U685" s="44"/>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4"/>
      <c r="AY685" s="43"/>
      <c r="AZ685" s="43"/>
      <c r="BA685" s="43"/>
      <c r="BB685" s="43"/>
      <c r="BC685" s="43"/>
      <c r="BD685" s="43"/>
      <c r="BE685" s="43"/>
      <c r="BF685" s="43"/>
      <c r="BG685" s="43"/>
      <c r="BH685" s="43"/>
      <c r="BI685" s="43"/>
      <c r="BJ685" s="43"/>
      <c r="BK685" s="43"/>
      <c r="BL685" s="43"/>
      <c r="BM685" s="43"/>
      <c r="BN685" s="43"/>
      <c r="BO685" s="11"/>
      <c r="BP685" s="11"/>
      <c r="BQ685" s="11"/>
      <c r="BR685" s="11"/>
      <c r="BS685" s="11"/>
    </row>
    <row r="686" ht="13.5" customHeight="1">
      <c r="A686" s="11"/>
      <c r="B686" s="11"/>
      <c r="C686" s="43"/>
      <c r="D686" s="43"/>
      <c r="E686" s="43"/>
      <c r="F686" s="43"/>
      <c r="G686" s="43"/>
      <c r="H686" s="43"/>
      <c r="I686" s="43"/>
      <c r="J686" s="43"/>
      <c r="K686" s="43"/>
      <c r="L686" s="43"/>
      <c r="M686" s="43"/>
      <c r="N686" s="43"/>
      <c r="O686" s="43"/>
      <c r="P686" s="43"/>
      <c r="Q686" s="44"/>
      <c r="R686" s="44"/>
      <c r="S686" s="43"/>
      <c r="T686" s="43"/>
      <c r="U686" s="44"/>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4"/>
      <c r="AY686" s="43"/>
      <c r="AZ686" s="43"/>
      <c r="BA686" s="43"/>
      <c r="BB686" s="43"/>
      <c r="BC686" s="43"/>
      <c r="BD686" s="43"/>
      <c r="BE686" s="43"/>
      <c r="BF686" s="43"/>
      <c r="BG686" s="43"/>
      <c r="BH686" s="43"/>
      <c r="BI686" s="43"/>
      <c r="BJ686" s="43"/>
      <c r="BK686" s="43"/>
      <c r="BL686" s="43"/>
      <c r="BM686" s="43"/>
      <c r="BN686" s="43"/>
      <c r="BO686" s="11"/>
      <c r="BP686" s="11"/>
      <c r="BQ686" s="11"/>
      <c r="BR686" s="11"/>
      <c r="BS686" s="11"/>
    </row>
    <row r="687" ht="13.5" customHeight="1">
      <c r="A687" s="11"/>
      <c r="B687" s="11"/>
      <c r="C687" s="43"/>
      <c r="D687" s="43"/>
      <c r="E687" s="43"/>
      <c r="F687" s="43"/>
      <c r="G687" s="43"/>
      <c r="H687" s="43"/>
      <c r="I687" s="43"/>
      <c r="J687" s="43"/>
      <c r="K687" s="43"/>
      <c r="L687" s="43"/>
      <c r="M687" s="43"/>
      <c r="N687" s="43"/>
      <c r="O687" s="43"/>
      <c r="P687" s="43"/>
      <c r="Q687" s="44"/>
      <c r="R687" s="44"/>
      <c r="S687" s="43"/>
      <c r="T687" s="43"/>
      <c r="U687" s="44"/>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4"/>
      <c r="AY687" s="43"/>
      <c r="AZ687" s="43"/>
      <c r="BA687" s="43"/>
      <c r="BB687" s="43"/>
      <c r="BC687" s="43"/>
      <c r="BD687" s="43"/>
      <c r="BE687" s="43"/>
      <c r="BF687" s="43"/>
      <c r="BG687" s="43"/>
      <c r="BH687" s="43"/>
      <c r="BI687" s="43"/>
      <c r="BJ687" s="43"/>
      <c r="BK687" s="43"/>
      <c r="BL687" s="43"/>
      <c r="BM687" s="43"/>
      <c r="BN687" s="43"/>
      <c r="BO687" s="11"/>
      <c r="BP687" s="11"/>
      <c r="BQ687" s="11"/>
      <c r="BR687" s="11"/>
      <c r="BS687" s="11"/>
    </row>
    <row r="688" ht="13.5" customHeight="1">
      <c r="A688" s="11"/>
      <c r="B688" s="11"/>
      <c r="C688" s="43"/>
      <c r="D688" s="43"/>
      <c r="E688" s="43"/>
      <c r="F688" s="43"/>
      <c r="G688" s="43"/>
      <c r="H688" s="43"/>
      <c r="I688" s="43"/>
      <c r="J688" s="43"/>
      <c r="K688" s="43"/>
      <c r="L688" s="43"/>
      <c r="M688" s="43"/>
      <c r="N688" s="43"/>
      <c r="O688" s="43"/>
      <c r="P688" s="43"/>
      <c r="Q688" s="44"/>
      <c r="R688" s="44"/>
      <c r="S688" s="43"/>
      <c r="T688" s="43"/>
      <c r="U688" s="44"/>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4"/>
      <c r="AY688" s="43"/>
      <c r="AZ688" s="43"/>
      <c r="BA688" s="43"/>
      <c r="BB688" s="43"/>
      <c r="BC688" s="43"/>
      <c r="BD688" s="43"/>
      <c r="BE688" s="43"/>
      <c r="BF688" s="43"/>
      <c r="BG688" s="43"/>
      <c r="BH688" s="43"/>
      <c r="BI688" s="43"/>
      <c r="BJ688" s="43"/>
      <c r="BK688" s="43"/>
      <c r="BL688" s="43"/>
      <c r="BM688" s="43"/>
      <c r="BN688" s="43"/>
      <c r="BO688" s="11"/>
      <c r="BP688" s="11"/>
      <c r="BQ688" s="11"/>
      <c r="BR688" s="11"/>
      <c r="BS688" s="11"/>
    </row>
    <row r="689" ht="13.5" customHeight="1">
      <c r="A689" s="11"/>
      <c r="B689" s="11"/>
      <c r="C689" s="43"/>
      <c r="D689" s="43"/>
      <c r="E689" s="43"/>
      <c r="F689" s="43"/>
      <c r="G689" s="43"/>
      <c r="H689" s="43"/>
      <c r="I689" s="43"/>
      <c r="J689" s="43"/>
      <c r="K689" s="43"/>
      <c r="L689" s="43"/>
      <c r="M689" s="43"/>
      <c r="N689" s="43"/>
      <c r="O689" s="43"/>
      <c r="P689" s="43"/>
      <c r="Q689" s="44"/>
      <c r="R689" s="44"/>
      <c r="S689" s="43"/>
      <c r="T689" s="43"/>
      <c r="U689" s="44"/>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4"/>
      <c r="AY689" s="43"/>
      <c r="AZ689" s="43"/>
      <c r="BA689" s="43"/>
      <c r="BB689" s="43"/>
      <c r="BC689" s="43"/>
      <c r="BD689" s="43"/>
      <c r="BE689" s="43"/>
      <c r="BF689" s="43"/>
      <c r="BG689" s="43"/>
      <c r="BH689" s="43"/>
      <c r="BI689" s="43"/>
      <c r="BJ689" s="43"/>
      <c r="BK689" s="43"/>
      <c r="BL689" s="43"/>
      <c r="BM689" s="43"/>
      <c r="BN689" s="43"/>
      <c r="BO689" s="11"/>
      <c r="BP689" s="11"/>
      <c r="BQ689" s="11"/>
      <c r="BR689" s="11"/>
      <c r="BS689" s="11"/>
    </row>
    <row r="690" ht="13.5" customHeight="1">
      <c r="A690" s="11"/>
      <c r="B690" s="11"/>
      <c r="C690" s="43"/>
      <c r="D690" s="43"/>
      <c r="E690" s="43"/>
      <c r="F690" s="43"/>
      <c r="G690" s="43"/>
      <c r="H690" s="43"/>
      <c r="I690" s="43"/>
      <c r="J690" s="43"/>
      <c r="K690" s="43"/>
      <c r="L690" s="43"/>
      <c r="M690" s="43"/>
      <c r="N690" s="43"/>
      <c r="O690" s="43"/>
      <c r="P690" s="43"/>
      <c r="Q690" s="44"/>
      <c r="R690" s="44"/>
      <c r="S690" s="43"/>
      <c r="T690" s="43"/>
      <c r="U690" s="44"/>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4"/>
      <c r="AY690" s="43"/>
      <c r="AZ690" s="43"/>
      <c r="BA690" s="43"/>
      <c r="BB690" s="43"/>
      <c r="BC690" s="43"/>
      <c r="BD690" s="43"/>
      <c r="BE690" s="43"/>
      <c r="BF690" s="43"/>
      <c r="BG690" s="43"/>
      <c r="BH690" s="43"/>
      <c r="BI690" s="43"/>
      <c r="BJ690" s="43"/>
      <c r="BK690" s="43"/>
      <c r="BL690" s="43"/>
      <c r="BM690" s="43"/>
      <c r="BN690" s="43"/>
      <c r="BO690" s="11"/>
      <c r="BP690" s="11"/>
      <c r="BQ690" s="11"/>
      <c r="BR690" s="11"/>
      <c r="BS690" s="11"/>
    </row>
    <row r="691" ht="13.5" customHeight="1">
      <c r="A691" s="11"/>
      <c r="B691" s="11"/>
      <c r="C691" s="43"/>
      <c r="D691" s="43"/>
      <c r="E691" s="43"/>
      <c r="F691" s="43"/>
      <c r="G691" s="43"/>
      <c r="H691" s="43"/>
      <c r="I691" s="43"/>
      <c r="J691" s="43"/>
      <c r="K691" s="43"/>
      <c r="L691" s="43"/>
      <c r="M691" s="43"/>
      <c r="N691" s="43"/>
      <c r="O691" s="43"/>
      <c r="P691" s="43"/>
      <c r="Q691" s="44"/>
      <c r="R691" s="44"/>
      <c r="S691" s="43"/>
      <c r="T691" s="43"/>
      <c r="U691" s="44"/>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4"/>
      <c r="AY691" s="43"/>
      <c r="AZ691" s="43"/>
      <c r="BA691" s="43"/>
      <c r="BB691" s="43"/>
      <c r="BC691" s="43"/>
      <c r="BD691" s="43"/>
      <c r="BE691" s="43"/>
      <c r="BF691" s="43"/>
      <c r="BG691" s="43"/>
      <c r="BH691" s="43"/>
      <c r="BI691" s="43"/>
      <c r="BJ691" s="43"/>
      <c r="BK691" s="43"/>
      <c r="BL691" s="43"/>
      <c r="BM691" s="43"/>
      <c r="BN691" s="43"/>
      <c r="BO691" s="11"/>
      <c r="BP691" s="11"/>
      <c r="BQ691" s="11"/>
      <c r="BR691" s="11"/>
      <c r="BS691" s="11"/>
    </row>
    <row r="692" ht="13.5" customHeight="1">
      <c r="A692" s="11"/>
      <c r="B692" s="11"/>
      <c r="C692" s="43"/>
      <c r="D692" s="43"/>
      <c r="E692" s="43"/>
      <c r="F692" s="43"/>
      <c r="G692" s="43"/>
      <c r="H692" s="43"/>
      <c r="I692" s="43"/>
      <c r="J692" s="43"/>
      <c r="K692" s="43"/>
      <c r="L692" s="43"/>
      <c r="M692" s="43"/>
      <c r="N692" s="43"/>
      <c r="O692" s="43"/>
      <c r="P692" s="43"/>
      <c r="Q692" s="44"/>
      <c r="R692" s="44"/>
      <c r="S692" s="43"/>
      <c r="T692" s="43"/>
      <c r="U692" s="44"/>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4"/>
      <c r="AY692" s="43"/>
      <c r="AZ692" s="43"/>
      <c r="BA692" s="43"/>
      <c r="BB692" s="43"/>
      <c r="BC692" s="43"/>
      <c r="BD692" s="43"/>
      <c r="BE692" s="43"/>
      <c r="BF692" s="43"/>
      <c r="BG692" s="43"/>
      <c r="BH692" s="43"/>
      <c r="BI692" s="43"/>
      <c r="BJ692" s="43"/>
      <c r="BK692" s="43"/>
      <c r="BL692" s="43"/>
      <c r="BM692" s="43"/>
      <c r="BN692" s="43"/>
      <c r="BO692" s="11"/>
      <c r="BP692" s="11"/>
      <c r="BQ692" s="11"/>
      <c r="BR692" s="11"/>
      <c r="BS692" s="11"/>
    </row>
    <row r="693" ht="13.5" customHeight="1">
      <c r="A693" s="11"/>
      <c r="B693" s="11"/>
      <c r="C693" s="43"/>
      <c r="D693" s="43"/>
      <c r="E693" s="43"/>
      <c r="F693" s="43"/>
      <c r="G693" s="43"/>
      <c r="H693" s="43"/>
      <c r="I693" s="43"/>
      <c r="J693" s="43"/>
      <c r="K693" s="43"/>
      <c r="L693" s="43"/>
      <c r="M693" s="43"/>
      <c r="N693" s="43"/>
      <c r="O693" s="43"/>
      <c r="P693" s="43"/>
      <c r="Q693" s="44"/>
      <c r="R693" s="44"/>
      <c r="S693" s="43"/>
      <c r="T693" s="43"/>
      <c r="U693" s="44"/>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4"/>
      <c r="AY693" s="43"/>
      <c r="AZ693" s="43"/>
      <c r="BA693" s="43"/>
      <c r="BB693" s="43"/>
      <c r="BC693" s="43"/>
      <c r="BD693" s="43"/>
      <c r="BE693" s="43"/>
      <c r="BF693" s="43"/>
      <c r="BG693" s="43"/>
      <c r="BH693" s="43"/>
      <c r="BI693" s="43"/>
      <c r="BJ693" s="43"/>
      <c r="BK693" s="43"/>
      <c r="BL693" s="43"/>
      <c r="BM693" s="43"/>
      <c r="BN693" s="43"/>
      <c r="BO693" s="11"/>
      <c r="BP693" s="11"/>
      <c r="BQ693" s="11"/>
      <c r="BR693" s="11"/>
      <c r="BS693" s="11"/>
    </row>
    <row r="694" ht="13.5" customHeight="1">
      <c r="A694" s="11"/>
      <c r="B694" s="11"/>
      <c r="C694" s="43"/>
      <c r="D694" s="43"/>
      <c r="E694" s="43"/>
      <c r="F694" s="43"/>
      <c r="G694" s="43"/>
      <c r="H694" s="43"/>
      <c r="I694" s="43"/>
      <c r="J694" s="43"/>
      <c r="K694" s="43"/>
      <c r="L694" s="43"/>
      <c r="M694" s="43"/>
      <c r="N694" s="43"/>
      <c r="O694" s="43"/>
      <c r="P694" s="43"/>
      <c r="Q694" s="44"/>
      <c r="R694" s="44"/>
      <c r="S694" s="43"/>
      <c r="T694" s="43"/>
      <c r="U694" s="44"/>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4"/>
      <c r="AY694" s="43"/>
      <c r="AZ694" s="43"/>
      <c r="BA694" s="43"/>
      <c r="BB694" s="43"/>
      <c r="BC694" s="43"/>
      <c r="BD694" s="43"/>
      <c r="BE694" s="43"/>
      <c r="BF694" s="43"/>
      <c r="BG694" s="43"/>
      <c r="BH694" s="43"/>
      <c r="BI694" s="43"/>
      <c r="BJ694" s="43"/>
      <c r="BK694" s="43"/>
      <c r="BL694" s="43"/>
      <c r="BM694" s="43"/>
      <c r="BN694" s="43"/>
      <c r="BO694" s="11"/>
      <c r="BP694" s="11"/>
      <c r="BQ694" s="11"/>
      <c r="BR694" s="11"/>
      <c r="BS694" s="11"/>
    </row>
    <row r="695" ht="13.5" customHeight="1">
      <c r="A695" s="11"/>
      <c r="B695" s="11"/>
      <c r="C695" s="43"/>
      <c r="D695" s="43"/>
      <c r="E695" s="43"/>
      <c r="F695" s="43"/>
      <c r="G695" s="43"/>
      <c r="H695" s="43"/>
      <c r="I695" s="43"/>
      <c r="J695" s="43"/>
      <c r="K695" s="43"/>
      <c r="L695" s="43"/>
      <c r="M695" s="43"/>
      <c r="N695" s="43"/>
      <c r="O695" s="43"/>
      <c r="P695" s="43"/>
      <c r="Q695" s="44"/>
      <c r="R695" s="44"/>
      <c r="S695" s="43"/>
      <c r="T695" s="43"/>
      <c r="U695" s="44"/>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4"/>
      <c r="AY695" s="43"/>
      <c r="AZ695" s="43"/>
      <c r="BA695" s="43"/>
      <c r="BB695" s="43"/>
      <c r="BC695" s="43"/>
      <c r="BD695" s="43"/>
      <c r="BE695" s="43"/>
      <c r="BF695" s="43"/>
      <c r="BG695" s="43"/>
      <c r="BH695" s="43"/>
      <c r="BI695" s="43"/>
      <c r="BJ695" s="43"/>
      <c r="BK695" s="43"/>
      <c r="BL695" s="43"/>
      <c r="BM695" s="43"/>
      <c r="BN695" s="43"/>
      <c r="BO695" s="11"/>
      <c r="BP695" s="11"/>
      <c r="BQ695" s="11"/>
      <c r="BR695" s="11"/>
      <c r="BS695" s="11"/>
    </row>
    <row r="696" ht="13.5" customHeight="1">
      <c r="A696" s="11"/>
      <c r="B696" s="11"/>
      <c r="C696" s="43"/>
      <c r="D696" s="43"/>
      <c r="E696" s="43"/>
      <c r="F696" s="43"/>
      <c r="G696" s="43"/>
      <c r="H696" s="43"/>
      <c r="I696" s="43"/>
      <c r="J696" s="43"/>
      <c r="K696" s="43"/>
      <c r="L696" s="43"/>
      <c r="M696" s="43"/>
      <c r="N696" s="43"/>
      <c r="O696" s="43"/>
      <c r="P696" s="43"/>
      <c r="Q696" s="44"/>
      <c r="R696" s="44"/>
      <c r="S696" s="43"/>
      <c r="T696" s="43"/>
      <c r="U696" s="44"/>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4"/>
      <c r="AY696" s="43"/>
      <c r="AZ696" s="43"/>
      <c r="BA696" s="43"/>
      <c r="BB696" s="43"/>
      <c r="BC696" s="43"/>
      <c r="BD696" s="43"/>
      <c r="BE696" s="43"/>
      <c r="BF696" s="43"/>
      <c r="BG696" s="43"/>
      <c r="BH696" s="43"/>
      <c r="BI696" s="43"/>
      <c r="BJ696" s="43"/>
      <c r="BK696" s="43"/>
      <c r="BL696" s="43"/>
      <c r="BM696" s="43"/>
      <c r="BN696" s="43"/>
      <c r="BO696" s="11"/>
      <c r="BP696" s="11"/>
      <c r="BQ696" s="11"/>
      <c r="BR696" s="11"/>
      <c r="BS696" s="11"/>
    </row>
    <row r="697" ht="13.5" customHeight="1">
      <c r="A697" s="11"/>
      <c r="B697" s="11"/>
      <c r="C697" s="43"/>
      <c r="D697" s="43"/>
      <c r="E697" s="43"/>
      <c r="F697" s="43"/>
      <c r="G697" s="43"/>
      <c r="H697" s="43"/>
      <c r="I697" s="43"/>
      <c r="J697" s="43"/>
      <c r="K697" s="43"/>
      <c r="L697" s="43"/>
      <c r="M697" s="43"/>
      <c r="N697" s="43"/>
      <c r="O697" s="43"/>
      <c r="P697" s="43"/>
      <c r="Q697" s="44"/>
      <c r="R697" s="44"/>
      <c r="S697" s="43"/>
      <c r="T697" s="43"/>
      <c r="U697" s="44"/>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4"/>
      <c r="AY697" s="43"/>
      <c r="AZ697" s="43"/>
      <c r="BA697" s="43"/>
      <c r="BB697" s="43"/>
      <c r="BC697" s="43"/>
      <c r="BD697" s="43"/>
      <c r="BE697" s="43"/>
      <c r="BF697" s="43"/>
      <c r="BG697" s="43"/>
      <c r="BH697" s="43"/>
      <c r="BI697" s="43"/>
      <c r="BJ697" s="43"/>
      <c r="BK697" s="43"/>
      <c r="BL697" s="43"/>
      <c r="BM697" s="43"/>
      <c r="BN697" s="43"/>
      <c r="BO697" s="11"/>
      <c r="BP697" s="11"/>
      <c r="BQ697" s="11"/>
      <c r="BR697" s="11"/>
      <c r="BS697" s="11"/>
    </row>
    <row r="698" ht="13.5" customHeight="1">
      <c r="A698" s="11"/>
      <c r="B698" s="11"/>
      <c r="C698" s="43"/>
      <c r="D698" s="43"/>
      <c r="E698" s="43"/>
      <c r="F698" s="43"/>
      <c r="G698" s="43"/>
      <c r="H698" s="43"/>
      <c r="I698" s="43"/>
      <c r="J698" s="43"/>
      <c r="K698" s="43"/>
      <c r="L698" s="43"/>
      <c r="M698" s="43"/>
      <c r="N698" s="43"/>
      <c r="O698" s="43"/>
      <c r="P698" s="43"/>
      <c r="Q698" s="44"/>
      <c r="R698" s="44"/>
      <c r="S698" s="43"/>
      <c r="T698" s="43"/>
      <c r="U698" s="44"/>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4"/>
      <c r="AY698" s="43"/>
      <c r="AZ698" s="43"/>
      <c r="BA698" s="43"/>
      <c r="BB698" s="43"/>
      <c r="BC698" s="43"/>
      <c r="BD698" s="43"/>
      <c r="BE698" s="43"/>
      <c r="BF698" s="43"/>
      <c r="BG698" s="43"/>
      <c r="BH698" s="43"/>
      <c r="BI698" s="43"/>
      <c r="BJ698" s="43"/>
      <c r="BK698" s="43"/>
      <c r="BL698" s="43"/>
      <c r="BM698" s="43"/>
      <c r="BN698" s="43"/>
      <c r="BO698" s="11"/>
      <c r="BP698" s="11"/>
      <c r="BQ698" s="11"/>
      <c r="BR698" s="11"/>
      <c r="BS698" s="11"/>
    </row>
    <row r="699" ht="13.5" customHeight="1">
      <c r="A699" s="11"/>
      <c r="B699" s="11"/>
      <c r="C699" s="43"/>
      <c r="D699" s="43"/>
      <c r="E699" s="43"/>
      <c r="F699" s="43"/>
      <c r="G699" s="43"/>
      <c r="H699" s="43"/>
      <c r="I699" s="43"/>
      <c r="J699" s="43"/>
      <c r="K699" s="43"/>
      <c r="L699" s="43"/>
      <c r="M699" s="43"/>
      <c r="N699" s="43"/>
      <c r="O699" s="43"/>
      <c r="P699" s="43"/>
      <c r="Q699" s="44"/>
      <c r="R699" s="44"/>
      <c r="S699" s="43"/>
      <c r="T699" s="43"/>
      <c r="U699" s="44"/>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4"/>
      <c r="AY699" s="43"/>
      <c r="AZ699" s="43"/>
      <c r="BA699" s="43"/>
      <c r="BB699" s="43"/>
      <c r="BC699" s="43"/>
      <c r="BD699" s="43"/>
      <c r="BE699" s="43"/>
      <c r="BF699" s="43"/>
      <c r="BG699" s="43"/>
      <c r="BH699" s="43"/>
      <c r="BI699" s="43"/>
      <c r="BJ699" s="43"/>
      <c r="BK699" s="43"/>
      <c r="BL699" s="43"/>
      <c r="BM699" s="43"/>
      <c r="BN699" s="43"/>
      <c r="BO699" s="11"/>
      <c r="BP699" s="11"/>
      <c r="BQ699" s="11"/>
      <c r="BR699" s="11"/>
      <c r="BS699" s="11"/>
    </row>
    <row r="700" ht="13.5" customHeight="1">
      <c r="A700" s="11"/>
      <c r="B700" s="11"/>
      <c r="C700" s="43"/>
      <c r="D700" s="43"/>
      <c r="E700" s="43"/>
      <c r="F700" s="43"/>
      <c r="G700" s="43"/>
      <c r="H700" s="43"/>
      <c r="I700" s="43"/>
      <c r="J700" s="43"/>
      <c r="K700" s="43"/>
      <c r="L700" s="43"/>
      <c r="M700" s="43"/>
      <c r="N700" s="43"/>
      <c r="O700" s="43"/>
      <c r="P700" s="43"/>
      <c r="Q700" s="44"/>
      <c r="R700" s="44"/>
      <c r="S700" s="43"/>
      <c r="T700" s="43"/>
      <c r="U700" s="44"/>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4"/>
      <c r="AY700" s="43"/>
      <c r="AZ700" s="43"/>
      <c r="BA700" s="43"/>
      <c r="BB700" s="43"/>
      <c r="BC700" s="43"/>
      <c r="BD700" s="43"/>
      <c r="BE700" s="43"/>
      <c r="BF700" s="43"/>
      <c r="BG700" s="43"/>
      <c r="BH700" s="43"/>
      <c r="BI700" s="43"/>
      <c r="BJ700" s="43"/>
      <c r="BK700" s="43"/>
      <c r="BL700" s="43"/>
      <c r="BM700" s="43"/>
      <c r="BN700" s="43"/>
      <c r="BO700" s="11"/>
      <c r="BP700" s="11"/>
      <c r="BQ700" s="11"/>
      <c r="BR700" s="11"/>
      <c r="BS700" s="11"/>
    </row>
    <row r="701" ht="13.5" customHeight="1">
      <c r="A701" s="11"/>
      <c r="B701" s="11"/>
      <c r="C701" s="43"/>
      <c r="D701" s="43"/>
      <c r="E701" s="43"/>
      <c r="F701" s="43"/>
      <c r="G701" s="43"/>
      <c r="H701" s="43"/>
      <c r="I701" s="43"/>
      <c r="J701" s="43"/>
      <c r="K701" s="43"/>
      <c r="L701" s="43"/>
      <c r="M701" s="43"/>
      <c r="N701" s="43"/>
      <c r="O701" s="43"/>
      <c r="P701" s="43"/>
      <c r="Q701" s="44"/>
      <c r="R701" s="44"/>
      <c r="S701" s="43"/>
      <c r="T701" s="43"/>
      <c r="U701" s="44"/>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4"/>
      <c r="AY701" s="43"/>
      <c r="AZ701" s="43"/>
      <c r="BA701" s="43"/>
      <c r="BB701" s="43"/>
      <c r="BC701" s="43"/>
      <c r="BD701" s="43"/>
      <c r="BE701" s="43"/>
      <c r="BF701" s="43"/>
      <c r="BG701" s="43"/>
      <c r="BH701" s="43"/>
      <c r="BI701" s="43"/>
      <c r="BJ701" s="43"/>
      <c r="BK701" s="43"/>
      <c r="BL701" s="43"/>
      <c r="BM701" s="43"/>
      <c r="BN701" s="43"/>
      <c r="BO701" s="11"/>
      <c r="BP701" s="11"/>
      <c r="BQ701" s="11"/>
      <c r="BR701" s="11"/>
      <c r="BS701" s="11"/>
    </row>
    <row r="702" ht="13.5" customHeight="1">
      <c r="A702" s="11"/>
      <c r="B702" s="11"/>
      <c r="C702" s="43"/>
      <c r="D702" s="43"/>
      <c r="E702" s="43"/>
      <c r="F702" s="43"/>
      <c r="G702" s="43"/>
      <c r="H702" s="43"/>
      <c r="I702" s="43"/>
      <c r="J702" s="43"/>
      <c r="K702" s="43"/>
      <c r="L702" s="43"/>
      <c r="M702" s="43"/>
      <c r="N702" s="43"/>
      <c r="O702" s="43"/>
      <c r="P702" s="43"/>
      <c r="Q702" s="44"/>
      <c r="R702" s="44"/>
      <c r="S702" s="43"/>
      <c r="T702" s="43"/>
      <c r="U702" s="44"/>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4"/>
      <c r="AY702" s="43"/>
      <c r="AZ702" s="43"/>
      <c r="BA702" s="43"/>
      <c r="BB702" s="43"/>
      <c r="BC702" s="43"/>
      <c r="BD702" s="43"/>
      <c r="BE702" s="43"/>
      <c r="BF702" s="43"/>
      <c r="BG702" s="43"/>
      <c r="BH702" s="43"/>
      <c r="BI702" s="43"/>
      <c r="BJ702" s="43"/>
      <c r="BK702" s="43"/>
      <c r="BL702" s="43"/>
      <c r="BM702" s="43"/>
      <c r="BN702" s="43"/>
      <c r="BO702" s="11"/>
      <c r="BP702" s="11"/>
      <c r="BQ702" s="11"/>
      <c r="BR702" s="11"/>
      <c r="BS702" s="11"/>
    </row>
    <row r="703" ht="13.5" customHeight="1">
      <c r="A703" s="11"/>
      <c r="B703" s="11"/>
      <c r="C703" s="43"/>
      <c r="D703" s="43"/>
      <c r="E703" s="43"/>
      <c r="F703" s="43"/>
      <c r="G703" s="43"/>
      <c r="H703" s="43"/>
      <c r="I703" s="43"/>
      <c r="J703" s="43"/>
      <c r="K703" s="43"/>
      <c r="L703" s="43"/>
      <c r="M703" s="43"/>
      <c r="N703" s="43"/>
      <c r="O703" s="43"/>
      <c r="P703" s="43"/>
      <c r="Q703" s="44"/>
      <c r="R703" s="44"/>
      <c r="S703" s="43"/>
      <c r="T703" s="43"/>
      <c r="U703" s="44"/>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4"/>
      <c r="AY703" s="43"/>
      <c r="AZ703" s="43"/>
      <c r="BA703" s="43"/>
      <c r="BB703" s="43"/>
      <c r="BC703" s="43"/>
      <c r="BD703" s="43"/>
      <c r="BE703" s="43"/>
      <c r="BF703" s="43"/>
      <c r="BG703" s="43"/>
      <c r="BH703" s="43"/>
      <c r="BI703" s="43"/>
      <c r="BJ703" s="43"/>
      <c r="BK703" s="43"/>
      <c r="BL703" s="43"/>
      <c r="BM703" s="43"/>
      <c r="BN703" s="43"/>
      <c r="BO703" s="11"/>
      <c r="BP703" s="11"/>
      <c r="BQ703" s="11"/>
      <c r="BR703" s="11"/>
      <c r="BS703" s="11"/>
    </row>
    <row r="704" ht="13.5" customHeight="1">
      <c r="A704" s="11"/>
      <c r="B704" s="11"/>
      <c r="C704" s="43"/>
      <c r="D704" s="43"/>
      <c r="E704" s="43"/>
      <c r="F704" s="43"/>
      <c r="G704" s="43"/>
      <c r="H704" s="43"/>
      <c r="I704" s="43"/>
      <c r="J704" s="43"/>
      <c r="K704" s="43"/>
      <c r="L704" s="43"/>
      <c r="M704" s="43"/>
      <c r="N704" s="43"/>
      <c r="O704" s="43"/>
      <c r="P704" s="43"/>
      <c r="Q704" s="44"/>
      <c r="R704" s="44"/>
      <c r="S704" s="43"/>
      <c r="T704" s="43"/>
      <c r="U704" s="44"/>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4"/>
      <c r="AY704" s="43"/>
      <c r="AZ704" s="43"/>
      <c r="BA704" s="43"/>
      <c r="BB704" s="43"/>
      <c r="BC704" s="43"/>
      <c r="BD704" s="43"/>
      <c r="BE704" s="43"/>
      <c r="BF704" s="43"/>
      <c r="BG704" s="43"/>
      <c r="BH704" s="43"/>
      <c r="BI704" s="43"/>
      <c r="BJ704" s="43"/>
      <c r="BK704" s="43"/>
      <c r="BL704" s="43"/>
      <c r="BM704" s="43"/>
      <c r="BN704" s="43"/>
      <c r="BO704" s="11"/>
      <c r="BP704" s="11"/>
      <c r="BQ704" s="11"/>
      <c r="BR704" s="11"/>
      <c r="BS704" s="11"/>
    </row>
    <row r="705" ht="13.5" customHeight="1">
      <c r="A705" s="11"/>
      <c r="B705" s="11"/>
      <c r="C705" s="43"/>
      <c r="D705" s="43"/>
      <c r="E705" s="43"/>
      <c r="F705" s="43"/>
      <c r="G705" s="43"/>
      <c r="H705" s="43"/>
      <c r="I705" s="43"/>
      <c r="J705" s="43"/>
      <c r="K705" s="43"/>
      <c r="L705" s="43"/>
      <c r="M705" s="43"/>
      <c r="N705" s="43"/>
      <c r="O705" s="43"/>
      <c r="P705" s="43"/>
      <c r="Q705" s="44"/>
      <c r="R705" s="44"/>
      <c r="S705" s="43"/>
      <c r="T705" s="43"/>
      <c r="U705" s="44"/>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4"/>
      <c r="AY705" s="43"/>
      <c r="AZ705" s="43"/>
      <c r="BA705" s="43"/>
      <c r="BB705" s="43"/>
      <c r="BC705" s="43"/>
      <c r="BD705" s="43"/>
      <c r="BE705" s="43"/>
      <c r="BF705" s="43"/>
      <c r="BG705" s="43"/>
      <c r="BH705" s="43"/>
      <c r="BI705" s="43"/>
      <c r="BJ705" s="43"/>
      <c r="BK705" s="43"/>
      <c r="BL705" s="43"/>
      <c r="BM705" s="43"/>
      <c r="BN705" s="43"/>
      <c r="BO705" s="11"/>
      <c r="BP705" s="11"/>
      <c r="BQ705" s="11"/>
      <c r="BR705" s="11"/>
      <c r="BS705" s="11"/>
    </row>
    <row r="706" ht="13.5" customHeight="1">
      <c r="A706" s="11"/>
      <c r="B706" s="11"/>
      <c r="C706" s="43"/>
      <c r="D706" s="43"/>
      <c r="E706" s="43"/>
      <c r="F706" s="43"/>
      <c r="G706" s="43"/>
      <c r="H706" s="43"/>
      <c r="I706" s="43"/>
      <c r="J706" s="43"/>
      <c r="K706" s="43"/>
      <c r="L706" s="43"/>
      <c r="M706" s="43"/>
      <c r="N706" s="43"/>
      <c r="O706" s="43"/>
      <c r="P706" s="43"/>
      <c r="Q706" s="44"/>
      <c r="R706" s="44"/>
      <c r="S706" s="43"/>
      <c r="T706" s="43"/>
      <c r="U706" s="44"/>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4"/>
      <c r="AY706" s="43"/>
      <c r="AZ706" s="43"/>
      <c r="BA706" s="43"/>
      <c r="BB706" s="43"/>
      <c r="BC706" s="43"/>
      <c r="BD706" s="43"/>
      <c r="BE706" s="43"/>
      <c r="BF706" s="43"/>
      <c r="BG706" s="43"/>
      <c r="BH706" s="43"/>
      <c r="BI706" s="43"/>
      <c r="BJ706" s="43"/>
      <c r="BK706" s="43"/>
      <c r="BL706" s="43"/>
      <c r="BM706" s="43"/>
      <c r="BN706" s="43"/>
      <c r="BO706" s="11"/>
      <c r="BP706" s="11"/>
      <c r="BQ706" s="11"/>
      <c r="BR706" s="11"/>
      <c r="BS706" s="11"/>
    </row>
    <row r="707" ht="13.5" customHeight="1">
      <c r="A707" s="11"/>
      <c r="B707" s="11"/>
      <c r="C707" s="43"/>
      <c r="D707" s="43"/>
      <c r="E707" s="43"/>
      <c r="F707" s="43"/>
      <c r="G707" s="43"/>
      <c r="H707" s="43"/>
      <c r="I707" s="43"/>
      <c r="J707" s="43"/>
      <c r="K707" s="43"/>
      <c r="L707" s="43"/>
      <c r="M707" s="43"/>
      <c r="N707" s="43"/>
      <c r="O707" s="43"/>
      <c r="P707" s="43"/>
      <c r="Q707" s="44"/>
      <c r="R707" s="44"/>
      <c r="S707" s="43"/>
      <c r="T707" s="43"/>
      <c r="U707" s="44"/>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4"/>
      <c r="AY707" s="43"/>
      <c r="AZ707" s="43"/>
      <c r="BA707" s="43"/>
      <c r="BB707" s="43"/>
      <c r="BC707" s="43"/>
      <c r="BD707" s="43"/>
      <c r="BE707" s="43"/>
      <c r="BF707" s="43"/>
      <c r="BG707" s="43"/>
      <c r="BH707" s="43"/>
      <c r="BI707" s="43"/>
      <c r="BJ707" s="43"/>
      <c r="BK707" s="43"/>
      <c r="BL707" s="43"/>
      <c r="BM707" s="43"/>
      <c r="BN707" s="43"/>
      <c r="BO707" s="11"/>
      <c r="BP707" s="11"/>
      <c r="BQ707" s="11"/>
      <c r="BR707" s="11"/>
      <c r="BS707" s="11"/>
    </row>
    <row r="708" ht="13.5" customHeight="1">
      <c r="A708" s="11"/>
      <c r="B708" s="11"/>
      <c r="C708" s="43"/>
      <c r="D708" s="43"/>
      <c r="E708" s="43"/>
      <c r="F708" s="43"/>
      <c r="G708" s="43"/>
      <c r="H708" s="43"/>
      <c r="I708" s="43"/>
      <c r="J708" s="43"/>
      <c r="K708" s="43"/>
      <c r="L708" s="43"/>
      <c r="M708" s="43"/>
      <c r="N708" s="43"/>
      <c r="O708" s="43"/>
      <c r="P708" s="43"/>
      <c r="Q708" s="44"/>
      <c r="R708" s="44"/>
      <c r="S708" s="43"/>
      <c r="T708" s="43"/>
      <c r="U708" s="44"/>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4"/>
      <c r="AY708" s="43"/>
      <c r="AZ708" s="43"/>
      <c r="BA708" s="43"/>
      <c r="BB708" s="43"/>
      <c r="BC708" s="43"/>
      <c r="BD708" s="43"/>
      <c r="BE708" s="43"/>
      <c r="BF708" s="43"/>
      <c r="BG708" s="43"/>
      <c r="BH708" s="43"/>
      <c r="BI708" s="43"/>
      <c r="BJ708" s="43"/>
      <c r="BK708" s="43"/>
      <c r="BL708" s="43"/>
      <c r="BM708" s="43"/>
      <c r="BN708" s="43"/>
      <c r="BO708" s="11"/>
      <c r="BP708" s="11"/>
      <c r="BQ708" s="11"/>
      <c r="BR708" s="11"/>
      <c r="BS708" s="11"/>
    </row>
    <row r="709" ht="13.5" customHeight="1">
      <c r="A709" s="11"/>
      <c r="B709" s="11"/>
      <c r="C709" s="43"/>
      <c r="D709" s="43"/>
      <c r="E709" s="43"/>
      <c r="F709" s="43"/>
      <c r="G709" s="43"/>
      <c r="H709" s="43"/>
      <c r="I709" s="43"/>
      <c r="J709" s="43"/>
      <c r="K709" s="43"/>
      <c r="L709" s="43"/>
      <c r="M709" s="43"/>
      <c r="N709" s="43"/>
      <c r="O709" s="43"/>
      <c r="P709" s="43"/>
      <c r="Q709" s="44"/>
      <c r="R709" s="44"/>
      <c r="S709" s="43"/>
      <c r="T709" s="43"/>
      <c r="U709" s="44"/>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4"/>
      <c r="AY709" s="43"/>
      <c r="AZ709" s="43"/>
      <c r="BA709" s="43"/>
      <c r="BB709" s="43"/>
      <c r="BC709" s="43"/>
      <c r="BD709" s="43"/>
      <c r="BE709" s="43"/>
      <c r="BF709" s="43"/>
      <c r="BG709" s="43"/>
      <c r="BH709" s="43"/>
      <c r="BI709" s="43"/>
      <c r="BJ709" s="43"/>
      <c r="BK709" s="43"/>
      <c r="BL709" s="43"/>
      <c r="BM709" s="43"/>
      <c r="BN709" s="43"/>
      <c r="BO709" s="11"/>
      <c r="BP709" s="11"/>
      <c r="BQ709" s="11"/>
      <c r="BR709" s="11"/>
      <c r="BS709" s="11"/>
    </row>
    <row r="710" ht="13.5" customHeight="1">
      <c r="A710" s="11"/>
      <c r="B710" s="11"/>
      <c r="C710" s="43"/>
      <c r="D710" s="43"/>
      <c r="E710" s="43"/>
      <c r="F710" s="43"/>
      <c r="G710" s="43"/>
      <c r="H710" s="43"/>
      <c r="I710" s="43"/>
      <c r="J710" s="43"/>
      <c r="K710" s="43"/>
      <c r="L710" s="43"/>
      <c r="M710" s="43"/>
      <c r="N710" s="43"/>
      <c r="O710" s="43"/>
      <c r="P710" s="43"/>
      <c r="Q710" s="44"/>
      <c r="R710" s="44"/>
      <c r="S710" s="43"/>
      <c r="T710" s="43"/>
      <c r="U710" s="44"/>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4"/>
      <c r="AY710" s="43"/>
      <c r="AZ710" s="43"/>
      <c r="BA710" s="43"/>
      <c r="BB710" s="43"/>
      <c r="BC710" s="43"/>
      <c r="BD710" s="43"/>
      <c r="BE710" s="43"/>
      <c r="BF710" s="43"/>
      <c r="BG710" s="43"/>
      <c r="BH710" s="43"/>
      <c r="BI710" s="43"/>
      <c r="BJ710" s="43"/>
      <c r="BK710" s="43"/>
      <c r="BL710" s="43"/>
      <c r="BM710" s="43"/>
      <c r="BN710" s="43"/>
      <c r="BO710" s="11"/>
      <c r="BP710" s="11"/>
      <c r="BQ710" s="11"/>
      <c r="BR710" s="11"/>
      <c r="BS710" s="11"/>
    </row>
    <row r="711" ht="13.5" customHeight="1">
      <c r="A711" s="11"/>
      <c r="B711" s="11"/>
      <c r="C711" s="43"/>
      <c r="D711" s="43"/>
      <c r="E711" s="43"/>
      <c r="F711" s="43"/>
      <c r="G711" s="43"/>
      <c r="H711" s="43"/>
      <c r="I711" s="43"/>
      <c r="J711" s="43"/>
      <c r="K711" s="43"/>
      <c r="L711" s="43"/>
      <c r="M711" s="43"/>
      <c r="N711" s="43"/>
      <c r="O711" s="43"/>
      <c r="P711" s="43"/>
      <c r="Q711" s="44"/>
      <c r="R711" s="44"/>
      <c r="S711" s="43"/>
      <c r="T711" s="43"/>
      <c r="U711" s="44"/>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4"/>
      <c r="AY711" s="43"/>
      <c r="AZ711" s="43"/>
      <c r="BA711" s="43"/>
      <c r="BB711" s="43"/>
      <c r="BC711" s="43"/>
      <c r="BD711" s="43"/>
      <c r="BE711" s="43"/>
      <c r="BF711" s="43"/>
      <c r="BG711" s="43"/>
      <c r="BH711" s="43"/>
      <c r="BI711" s="43"/>
      <c r="BJ711" s="43"/>
      <c r="BK711" s="43"/>
      <c r="BL711" s="43"/>
      <c r="BM711" s="43"/>
      <c r="BN711" s="43"/>
      <c r="BO711" s="11"/>
      <c r="BP711" s="11"/>
      <c r="BQ711" s="11"/>
      <c r="BR711" s="11"/>
      <c r="BS711" s="11"/>
    </row>
    <row r="712" ht="13.5" customHeight="1">
      <c r="A712" s="11"/>
      <c r="B712" s="11"/>
      <c r="C712" s="43"/>
      <c r="D712" s="43"/>
      <c r="E712" s="43"/>
      <c r="F712" s="43"/>
      <c r="G712" s="43"/>
      <c r="H712" s="43"/>
      <c r="I712" s="43"/>
      <c r="J712" s="43"/>
      <c r="K712" s="43"/>
      <c r="L712" s="43"/>
      <c r="M712" s="43"/>
      <c r="N712" s="43"/>
      <c r="O712" s="43"/>
      <c r="P712" s="43"/>
      <c r="Q712" s="44"/>
      <c r="R712" s="44"/>
      <c r="S712" s="43"/>
      <c r="T712" s="43"/>
      <c r="U712" s="44"/>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4"/>
      <c r="AY712" s="43"/>
      <c r="AZ712" s="43"/>
      <c r="BA712" s="43"/>
      <c r="BB712" s="43"/>
      <c r="BC712" s="43"/>
      <c r="BD712" s="43"/>
      <c r="BE712" s="43"/>
      <c r="BF712" s="43"/>
      <c r="BG712" s="43"/>
      <c r="BH712" s="43"/>
      <c r="BI712" s="43"/>
      <c r="BJ712" s="43"/>
      <c r="BK712" s="43"/>
      <c r="BL712" s="43"/>
      <c r="BM712" s="43"/>
      <c r="BN712" s="43"/>
      <c r="BO712" s="11"/>
      <c r="BP712" s="11"/>
      <c r="BQ712" s="11"/>
      <c r="BR712" s="11"/>
      <c r="BS712" s="11"/>
    </row>
    <row r="713" ht="13.5" customHeight="1">
      <c r="A713" s="11"/>
      <c r="B713" s="11"/>
      <c r="C713" s="43"/>
      <c r="D713" s="43"/>
      <c r="E713" s="43"/>
      <c r="F713" s="43"/>
      <c r="G713" s="43"/>
      <c r="H713" s="43"/>
      <c r="I713" s="43"/>
      <c r="J713" s="43"/>
      <c r="K713" s="43"/>
      <c r="L713" s="43"/>
      <c r="M713" s="43"/>
      <c r="N713" s="43"/>
      <c r="O713" s="43"/>
      <c r="P713" s="43"/>
      <c r="Q713" s="44"/>
      <c r="R713" s="44"/>
      <c r="S713" s="43"/>
      <c r="T713" s="43"/>
      <c r="U713" s="44"/>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4"/>
      <c r="AY713" s="43"/>
      <c r="AZ713" s="43"/>
      <c r="BA713" s="43"/>
      <c r="BB713" s="43"/>
      <c r="BC713" s="43"/>
      <c r="BD713" s="43"/>
      <c r="BE713" s="43"/>
      <c r="BF713" s="43"/>
      <c r="BG713" s="43"/>
      <c r="BH713" s="43"/>
      <c r="BI713" s="43"/>
      <c r="BJ713" s="43"/>
      <c r="BK713" s="43"/>
      <c r="BL713" s="43"/>
      <c r="BM713" s="43"/>
      <c r="BN713" s="43"/>
      <c r="BO713" s="11"/>
      <c r="BP713" s="11"/>
      <c r="BQ713" s="11"/>
      <c r="BR713" s="11"/>
      <c r="BS713" s="11"/>
    </row>
    <row r="714" ht="13.5" customHeight="1">
      <c r="A714" s="11"/>
      <c r="B714" s="11"/>
      <c r="C714" s="43"/>
      <c r="D714" s="43"/>
      <c r="E714" s="43"/>
      <c r="F714" s="43"/>
      <c r="G714" s="43"/>
      <c r="H714" s="43"/>
      <c r="I714" s="43"/>
      <c r="J714" s="43"/>
      <c r="K714" s="43"/>
      <c r="L714" s="43"/>
      <c r="M714" s="43"/>
      <c r="N714" s="43"/>
      <c r="O714" s="43"/>
      <c r="P714" s="43"/>
      <c r="Q714" s="44"/>
      <c r="R714" s="44"/>
      <c r="S714" s="43"/>
      <c r="T714" s="43"/>
      <c r="U714" s="44"/>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4"/>
      <c r="AY714" s="43"/>
      <c r="AZ714" s="43"/>
      <c r="BA714" s="43"/>
      <c r="BB714" s="43"/>
      <c r="BC714" s="43"/>
      <c r="BD714" s="43"/>
      <c r="BE714" s="43"/>
      <c r="BF714" s="43"/>
      <c r="BG714" s="43"/>
      <c r="BH714" s="43"/>
      <c r="BI714" s="43"/>
      <c r="BJ714" s="43"/>
      <c r="BK714" s="43"/>
      <c r="BL714" s="43"/>
      <c r="BM714" s="43"/>
      <c r="BN714" s="43"/>
      <c r="BO714" s="11"/>
      <c r="BP714" s="11"/>
      <c r="BQ714" s="11"/>
      <c r="BR714" s="11"/>
      <c r="BS714" s="11"/>
    </row>
    <row r="715" ht="13.5" customHeight="1">
      <c r="A715" s="11"/>
      <c r="B715" s="11"/>
      <c r="C715" s="43"/>
      <c r="D715" s="43"/>
      <c r="E715" s="43"/>
      <c r="F715" s="43"/>
      <c r="G715" s="43"/>
      <c r="H715" s="43"/>
      <c r="I715" s="43"/>
      <c r="J715" s="43"/>
      <c r="K715" s="43"/>
      <c r="L715" s="43"/>
      <c r="M715" s="43"/>
      <c r="N715" s="43"/>
      <c r="O715" s="43"/>
      <c r="P715" s="43"/>
      <c r="Q715" s="44"/>
      <c r="R715" s="44"/>
      <c r="S715" s="43"/>
      <c r="T715" s="43"/>
      <c r="U715" s="44"/>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4"/>
      <c r="AY715" s="43"/>
      <c r="AZ715" s="43"/>
      <c r="BA715" s="43"/>
      <c r="BB715" s="43"/>
      <c r="BC715" s="43"/>
      <c r="BD715" s="43"/>
      <c r="BE715" s="43"/>
      <c r="BF715" s="43"/>
      <c r="BG715" s="43"/>
      <c r="BH715" s="43"/>
      <c r="BI715" s="43"/>
      <c r="BJ715" s="43"/>
      <c r="BK715" s="43"/>
      <c r="BL715" s="43"/>
      <c r="BM715" s="43"/>
      <c r="BN715" s="43"/>
      <c r="BO715" s="11"/>
      <c r="BP715" s="11"/>
      <c r="BQ715" s="11"/>
      <c r="BR715" s="11"/>
      <c r="BS715" s="11"/>
    </row>
    <row r="716" ht="13.5" customHeight="1">
      <c r="A716" s="11"/>
      <c r="B716" s="11"/>
      <c r="C716" s="43"/>
      <c r="D716" s="43"/>
      <c r="E716" s="43"/>
      <c r="F716" s="43"/>
      <c r="G716" s="43"/>
      <c r="H716" s="43"/>
      <c r="I716" s="43"/>
      <c r="J716" s="43"/>
      <c r="K716" s="43"/>
      <c r="L716" s="43"/>
      <c r="M716" s="43"/>
      <c r="N716" s="43"/>
      <c r="O716" s="43"/>
      <c r="P716" s="43"/>
      <c r="Q716" s="44"/>
      <c r="R716" s="44"/>
      <c r="S716" s="43"/>
      <c r="T716" s="43"/>
      <c r="U716" s="44"/>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4"/>
      <c r="AY716" s="43"/>
      <c r="AZ716" s="43"/>
      <c r="BA716" s="43"/>
      <c r="BB716" s="43"/>
      <c r="BC716" s="43"/>
      <c r="BD716" s="43"/>
      <c r="BE716" s="43"/>
      <c r="BF716" s="43"/>
      <c r="BG716" s="43"/>
      <c r="BH716" s="43"/>
      <c r="BI716" s="43"/>
      <c r="BJ716" s="43"/>
      <c r="BK716" s="43"/>
      <c r="BL716" s="43"/>
      <c r="BM716" s="43"/>
      <c r="BN716" s="43"/>
      <c r="BO716" s="11"/>
      <c r="BP716" s="11"/>
      <c r="BQ716" s="11"/>
      <c r="BR716" s="11"/>
      <c r="BS716" s="11"/>
    </row>
    <row r="717" ht="13.5" customHeight="1">
      <c r="A717" s="11"/>
      <c r="B717" s="11"/>
      <c r="C717" s="43"/>
      <c r="D717" s="43"/>
      <c r="E717" s="43"/>
      <c r="F717" s="43"/>
      <c r="G717" s="43"/>
      <c r="H717" s="43"/>
      <c r="I717" s="43"/>
      <c r="J717" s="43"/>
      <c r="K717" s="43"/>
      <c r="L717" s="43"/>
      <c r="M717" s="43"/>
      <c r="N717" s="43"/>
      <c r="O717" s="43"/>
      <c r="P717" s="43"/>
      <c r="Q717" s="44"/>
      <c r="R717" s="44"/>
      <c r="S717" s="43"/>
      <c r="T717" s="43"/>
      <c r="U717" s="44"/>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4"/>
      <c r="AY717" s="43"/>
      <c r="AZ717" s="43"/>
      <c r="BA717" s="43"/>
      <c r="BB717" s="43"/>
      <c r="BC717" s="43"/>
      <c r="BD717" s="43"/>
      <c r="BE717" s="43"/>
      <c r="BF717" s="43"/>
      <c r="BG717" s="43"/>
      <c r="BH717" s="43"/>
      <c r="BI717" s="43"/>
      <c r="BJ717" s="43"/>
      <c r="BK717" s="43"/>
      <c r="BL717" s="43"/>
      <c r="BM717" s="43"/>
      <c r="BN717" s="43"/>
      <c r="BO717" s="11"/>
      <c r="BP717" s="11"/>
      <c r="BQ717" s="11"/>
      <c r="BR717" s="11"/>
      <c r="BS717" s="11"/>
    </row>
    <row r="718" ht="13.5" customHeight="1">
      <c r="A718" s="11"/>
      <c r="B718" s="11"/>
      <c r="C718" s="43"/>
      <c r="D718" s="43"/>
      <c r="E718" s="43"/>
      <c r="F718" s="43"/>
      <c r="G718" s="43"/>
      <c r="H718" s="43"/>
      <c r="I718" s="43"/>
      <c r="J718" s="43"/>
      <c r="K718" s="43"/>
      <c r="L718" s="43"/>
      <c r="M718" s="43"/>
      <c r="N718" s="43"/>
      <c r="O718" s="43"/>
      <c r="P718" s="43"/>
      <c r="Q718" s="44"/>
      <c r="R718" s="44"/>
      <c r="S718" s="43"/>
      <c r="T718" s="43"/>
      <c r="U718" s="44"/>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4"/>
      <c r="AY718" s="43"/>
      <c r="AZ718" s="43"/>
      <c r="BA718" s="43"/>
      <c r="BB718" s="43"/>
      <c r="BC718" s="43"/>
      <c r="BD718" s="43"/>
      <c r="BE718" s="43"/>
      <c r="BF718" s="43"/>
      <c r="BG718" s="43"/>
      <c r="BH718" s="43"/>
      <c r="BI718" s="43"/>
      <c r="BJ718" s="43"/>
      <c r="BK718" s="43"/>
      <c r="BL718" s="43"/>
      <c r="BM718" s="43"/>
      <c r="BN718" s="43"/>
      <c r="BO718" s="11"/>
      <c r="BP718" s="11"/>
      <c r="BQ718" s="11"/>
      <c r="BR718" s="11"/>
      <c r="BS718" s="11"/>
    </row>
    <row r="719" ht="13.5" customHeight="1">
      <c r="A719" s="11"/>
      <c r="B719" s="11"/>
      <c r="C719" s="43"/>
      <c r="D719" s="43"/>
      <c r="E719" s="43"/>
      <c r="F719" s="43"/>
      <c r="G719" s="43"/>
      <c r="H719" s="43"/>
      <c r="I719" s="43"/>
      <c r="J719" s="43"/>
      <c r="K719" s="43"/>
      <c r="L719" s="43"/>
      <c r="M719" s="43"/>
      <c r="N719" s="43"/>
      <c r="O719" s="43"/>
      <c r="P719" s="43"/>
      <c r="Q719" s="44"/>
      <c r="R719" s="44"/>
      <c r="S719" s="43"/>
      <c r="T719" s="43"/>
      <c r="U719" s="44"/>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4"/>
      <c r="AY719" s="43"/>
      <c r="AZ719" s="43"/>
      <c r="BA719" s="43"/>
      <c r="BB719" s="43"/>
      <c r="BC719" s="43"/>
      <c r="BD719" s="43"/>
      <c r="BE719" s="43"/>
      <c r="BF719" s="43"/>
      <c r="BG719" s="43"/>
      <c r="BH719" s="43"/>
      <c r="BI719" s="43"/>
      <c r="BJ719" s="43"/>
      <c r="BK719" s="43"/>
      <c r="BL719" s="43"/>
      <c r="BM719" s="43"/>
      <c r="BN719" s="43"/>
      <c r="BO719" s="11"/>
      <c r="BP719" s="11"/>
      <c r="BQ719" s="11"/>
      <c r="BR719" s="11"/>
      <c r="BS719" s="11"/>
    </row>
    <row r="720" ht="13.5" customHeight="1">
      <c r="A720" s="11"/>
      <c r="B720" s="11"/>
      <c r="C720" s="43"/>
      <c r="D720" s="43"/>
      <c r="E720" s="43"/>
      <c r="F720" s="43"/>
      <c r="G720" s="43"/>
      <c r="H720" s="43"/>
      <c r="I720" s="43"/>
      <c r="J720" s="43"/>
      <c r="K720" s="43"/>
      <c r="L720" s="43"/>
      <c r="M720" s="43"/>
      <c r="N720" s="43"/>
      <c r="O720" s="43"/>
      <c r="P720" s="43"/>
      <c r="Q720" s="44"/>
      <c r="R720" s="44"/>
      <c r="S720" s="43"/>
      <c r="T720" s="43"/>
      <c r="U720" s="44"/>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4"/>
      <c r="AY720" s="43"/>
      <c r="AZ720" s="43"/>
      <c r="BA720" s="43"/>
      <c r="BB720" s="43"/>
      <c r="BC720" s="43"/>
      <c r="BD720" s="43"/>
      <c r="BE720" s="43"/>
      <c r="BF720" s="43"/>
      <c r="BG720" s="43"/>
      <c r="BH720" s="43"/>
      <c r="BI720" s="43"/>
      <c r="BJ720" s="43"/>
      <c r="BK720" s="43"/>
      <c r="BL720" s="43"/>
      <c r="BM720" s="43"/>
      <c r="BN720" s="43"/>
      <c r="BO720" s="11"/>
      <c r="BP720" s="11"/>
      <c r="BQ720" s="11"/>
      <c r="BR720" s="11"/>
      <c r="BS720" s="11"/>
    </row>
    <row r="721" ht="13.5" customHeight="1">
      <c r="A721" s="11"/>
      <c r="B721" s="11"/>
      <c r="C721" s="43"/>
      <c r="D721" s="43"/>
      <c r="E721" s="43"/>
      <c r="F721" s="43"/>
      <c r="G721" s="43"/>
      <c r="H721" s="43"/>
      <c r="I721" s="43"/>
      <c r="J721" s="43"/>
      <c r="K721" s="43"/>
      <c r="L721" s="43"/>
      <c r="M721" s="43"/>
      <c r="N721" s="43"/>
      <c r="O721" s="43"/>
      <c r="P721" s="43"/>
      <c r="Q721" s="44"/>
      <c r="R721" s="44"/>
      <c r="S721" s="43"/>
      <c r="T721" s="43"/>
      <c r="U721" s="44"/>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4"/>
      <c r="AY721" s="43"/>
      <c r="AZ721" s="43"/>
      <c r="BA721" s="43"/>
      <c r="BB721" s="43"/>
      <c r="BC721" s="43"/>
      <c r="BD721" s="43"/>
      <c r="BE721" s="43"/>
      <c r="BF721" s="43"/>
      <c r="BG721" s="43"/>
      <c r="BH721" s="43"/>
      <c r="BI721" s="43"/>
      <c r="BJ721" s="43"/>
      <c r="BK721" s="43"/>
      <c r="BL721" s="43"/>
      <c r="BM721" s="43"/>
      <c r="BN721" s="43"/>
      <c r="BO721" s="11"/>
      <c r="BP721" s="11"/>
      <c r="BQ721" s="11"/>
      <c r="BR721" s="11"/>
      <c r="BS721" s="11"/>
    </row>
    <row r="722" ht="13.5" customHeight="1">
      <c r="A722" s="11"/>
      <c r="B722" s="11"/>
      <c r="C722" s="43"/>
      <c r="D722" s="43"/>
      <c r="E722" s="43"/>
      <c r="F722" s="43"/>
      <c r="G722" s="43"/>
      <c r="H722" s="43"/>
      <c r="I722" s="43"/>
      <c r="J722" s="43"/>
      <c r="K722" s="43"/>
      <c r="L722" s="43"/>
      <c r="M722" s="43"/>
      <c r="N722" s="43"/>
      <c r="O722" s="43"/>
      <c r="P722" s="43"/>
      <c r="Q722" s="44"/>
      <c r="R722" s="44"/>
      <c r="S722" s="43"/>
      <c r="T722" s="43"/>
      <c r="U722" s="44"/>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4"/>
      <c r="AY722" s="43"/>
      <c r="AZ722" s="43"/>
      <c r="BA722" s="43"/>
      <c r="BB722" s="43"/>
      <c r="BC722" s="43"/>
      <c r="BD722" s="43"/>
      <c r="BE722" s="43"/>
      <c r="BF722" s="43"/>
      <c r="BG722" s="43"/>
      <c r="BH722" s="43"/>
      <c r="BI722" s="43"/>
      <c r="BJ722" s="43"/>
      <c r="BK722" s="43"/>
      <c r="BL722" s="43"/>
      <c r="BM722" s="43"/>
      <c r="BN722" s="43"/>
      <c r="BO722" s="11"/>
      <c r="BP722" s="11"/>
      <c r="BQ722" s="11"/>
      <c r="BR722" s="11"/>
      <c r="BS722" s="11"/>
    </row>
    <row r="723" ht="13.5" customHeight="1">
      <c r="A723" s="11"/>
      <c r="B723" s="11"/>
      <c r="C723" s="43"/>
      <c r="D723" s="43"/>
      <c r="E723" s="43"/>
      <c r="F723" s="43"/>
      <c r="G723" s="43"/>
      <c r="H723" s="43"/>
      <c r="I723" s="43"/>
      <c r="J723" s="43"/>
      <c r="K723" s="43"/>
      <c r="L723" s="43"/>
      <c r="M723" s="43"/>
      <c r="N723" s="43"/>
      <c r="O723" s="43"/>
      <c r="P723" s="43"/>
      <c r="Q723" s="44"/>
      <c r="R723" s="44"/>
      <c r="S723" s="43"/>
      <c r="T723" s="43"/>
      <c r="U723" s="44"/>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4"/>
      <c r="AY723" s="43"/>
      <c r="AZ723" s="43"/>
      <c r="BA723" s="43"/>
      <c r="BB723" s="43"/>
      <c r="BC723" s="43"/>
      <c r="BD723" s="43"/>
      <c r="BE723" s="43"/>
      <c r="BF723" s="43"/>
      <c r="BG723" s="43"/>
      <c r="BH723" s="43"/>
      <c r="BI723" s="43"/>
      <c r="BJ723" s="43"/>
      <c r="BK723" s="43"/>
      <c r="BL723" s="43"/>
      <c r="BM723" s="43"/>
      <c r="BN723" s="43"/>
      <c r="BO723" s="11"/>
      <c r="BP723" s="11"/>
      <c r="BQ723" s="11"/>
      <c r="BR723" s="11"/>
      <c r="BS723" s="11"/>
    </row>
    <row r="724" ht="13.5" customHeight="1">
      <c r="A724" s="11"/>
      <c r="B724" s="11"/>
      <c r="C724" s="43"/>
      <c r="D724" s="43"/>
      <c r="E724" s="43"/>
      <c r="F724" s="43"/>
      <c r="G724" s="43"/>
      <c r="H724" s="43"/>
      <c r="I724" s="43"/>
      <c r="J724" s="43"/>
      <c r="K724" s="43"/>
      <c r="L724" s="43"/>
      <c r="M724" s="43"/>
      <c r="N724" s="43"/>
      <c r="O724" s="43"/>
      <c r="P724" s="43"/>
      <c r="Q724" s="44"/>
      <c r="R724" s="44"/>
      <c r="S724" s="43"/>
      <c r="T724" s="43"/>
      <c r="U724" s="44"/>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4"/>
      <c r="AY724" s="43"/>
      <c r="AZ724" s="43"/>
      <c r="BA724" s="43"/>
      <c r="BB724" s="43"/>
      <c r="BC724" s="43"/>
      <c r="BD724" s="43"/>
      <c r="BE724" s="43"/>
      <c r="BF724" s="43"/>
      <c r="BG724" s="43"/>
      <c r="BH724" s="43"/>
      <c r="BI724" s="43"/>
      <c r="BJ724" s="43"/>
      <c r="BK724" s="43"/>
      <c r="BL724" s="43"/>
      <c r="BM724" s="43"/>
      <c r="BN724" s="43"/>
      <c r="BO724" s="11"/>
      <c r="BP724" s="11"/>
      <c r="BQ724" s="11"/>
      <c r="BR724" s="11"/>
      <c r="BS724" s="11"/>
    </row>
    <row r="725" ht="13.5" customHeight="1">
      <c r="A725" s="11"/>
      <c r="B725" s="11"/>
      <c r="C725" s="43"/>
      <c r="D725" s="43"/>
      <c r="E725" s="43"/>
      <c r="F725" s="43"/>
      <c r="G725" s="43"/>
      <c r="H725" s="43"/>
      <c r="I725" s="43"/>
      <c r="J725" s="43"/>
      <c r="K725" s="43"/>
      <c r="L725" s="43"/>
      <c r="M725" s="43"/>
      <c r="N725" s="43"/>
      <c r="O725" s="43"/>
      <c r="P725" s="43"/>
      <c r="Q725" s="44"/>
      <c r="R725" s="44"/>
      <c r="S725" s="43"/>
      <c r="T725" s="43"/>
      <c r="U725" s="44"/>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4"/>
      <c r="AY725" s="43"/>
      <c r="AZ725" s="43"/>
      <c r="BA725" s="43"/>
      <c r="BB725" s="43"/>
      <c r="BC725" s="43"/>
      <c r="BD725" s="43"/>
      <c r="BE725" s="43"/>
      <c r="BF725" s="43"/>
      <c r="BG725" s="43"/>
      <c r="BH725" s="43"/>
      <c r="BI725" s="43"/>
      <c r="BJ725" s="43"/>
      <c r="BK725" s="43"/>
      <c r="BL725" s="43"/>
      <c r="BM725" s="43"/>
      <c r="BN725" s="43"/>
      <c r="BO725" s="11"/>
      <c r="BP725" s="11"/>
      <c r="BQ725" s="11"/>
      <c r="BR725" s="11"/>
      <c r="BS725" s="11"/>
    </row>
    <row r="726" ht="13.5" customHeight="1">
      <c r="A726" s="11"/>
      <c r="B726" s="11"/>
      <c r="C726" s="43"/>
      <c r="D726" s="43"/>
      <c r="E726" s="43"/>
      <c r="F726" s="43"/>
      <c r="G726" s="43"/>
      <c r="H726" s="43"/>
      <c r="I726" s="43"/>
      <c r="J726" s="43"/>
      <c r="K726" s="43"/>
      <c r="L726" s="43"/>
      <c r="M726" s="43"/>
      <c r="N726" s="43"/>
      <c r="O726" s="43"/>
      <c r="P726" s="43"/>
      <c r="Q726" s="44"/>
      <c r="R726" s="44"/>
      <c r="S726" s="43"/>
      <c r="T726" s="43"/>
      <c r="U726" s="44"/>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4"/>
      <c r="AY726" s="43"/>
      <c r="AZ726" s="43"/>
      <c r="BA726" s="43"/>
      <c r="BB726" s="43"/>
      <c r="BC726" s="43"/>
      <c r="BD726" s="43"/>
      <c r="BE726" s="43"/>
      <c r="BF726" s="43"/>
      <c r="BG726" s="43"/>
      <c r="BH726" s="43"/>
      <c r="BI726" s="43"/>
      <c r="BJ726" s="43"/>
      <c r="BK726" s="43"/>
      <c r="BL726" s="43"/>
      <c r="BM726" s="43"/>
      <c r="BN726" s="43"/>
      <c r="BO726" s="11"/>
      <c r="BP726" s="11"/>
      <c r="BQ726" s="11"/>
      <c r="BR726" s="11"/>
      <c r="BS726" s="11"/>
    </row>
    <row r="727" ht="13.5" customHeight="1">
      <c r="A727" s="11"/>
      <c r="B727" s="11"/>
      <c r="C727" s="43"/>
      <c r="D727" s="43"/>
      <c r="E727" s="43"/>
      <c r="F727" s="43"/>
      <c r="G727" s="43"/>
      <c r="H727" s="43"/>
      <c r="I727" s="43"/>
      <c r="J727" s="43"/>
      <c r="K727" s="43"/>
      <c r="L727" s="43"/>
      <c r="M727" s="43"/>
      <c r="N727" s="43"/>
      <c r="O727" s="43"/>
      <c r="P727" s="43"/>
      <c r="Q727" s="44"/>
      <c r="R727" s="44"/>
      <c r="S727" s="43"/>
      <c r="T727" s="43"/>
      <c r="U727" s="44"/>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4"/>
      <c r="AY727" s="43"/>
      <c r="AZ727" s="43"/>
      <c r="BA727" s="43"/>
      <c r="BB727" s="43"/>
      <c r="BC727" s="43"/>
      <c r="BD727" s="43"/>
      <c r="BE727" s="43"/>
      <c r="BF727" s="43"/>
      <c r="BG727" s="43"/>
      <c r="BH727" s="43"/>
      <c r="BI727" s="43"/>
      <c r="BJ727" s="43"/>
      <c r="BK727" s="43"/>
      <c r="BL727" s="43"/>
      <c r="BM727" s="43"/>
      <c r="BN727" s="43"/>
      <c r="BO727" s="11"/>
      <c r="BP727" s="11"/>
      <c r="BQ727" s="11"/>
      <c r="BR727" s="11"/>
      <c r="BS727" s="11"/>
    </row>
    <row r="728" ht="13.5" customHeight="1">
      <c r="A728" s="11"/>
      <c r="B728" s="11"/>
      <c r="C728" s="43"/>
      <c r="D728" s="43"/>
      <c r="E728" s="43"/>
      <c r="F728" s="43"/>
      <c r="G728" s="43"/>
      <c r="H728" s="43"/>
      <c r="I728" s="43"/>
      <c r="J728" s="43"/>
      <c r="K728" s="43"/>
      <c r="L728" s="43"/>
      <c r="M728" s="43"/>
      <c r="N728" s="43"/>
      <c r="O728" s="43"/>
      <c r="P728" s="43"/>
      <c r="Q728" s="44"/>
      <c r="R728" s="44"/>
      <c r="S728" s="43"/>
      <c r="T728" s="43"/>
      <c r="U728" s="44"/>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4"/>
      <c r="AY728" s="43"/>
      <c r="AZ728" s="43"/>
      <c r="BA728" s="43"/>
      <c r="BB728" s="43"/>
      <c r="BC728" s="43"/>
      <c r="BD728" s="43"/>
      <c r="BE728" s="43"/>
      <c r="BF728" s="43"/>
      <c r="BG728" s="43"/>
      <c r="BH728" s="43"/>
      <c r="BI728" s="43"/>
      <c r="BJ728" s="43"/>
      <c r="BK728" s="43"/>
      <c r="BL728" s="43"/>
      <c r="BM728" s="43"/>
      <c r="BN728" s="43"/>
      <c r="BO728" s="11"/>
      <c r="BP728" s="11"/>
      <c r="BQ728" s="11"/>
      <c r="BR728" s="11"/>
      <c r="BS728" s="11"/>
    </row>
    <row r="729" ht="13.5" customHeight="1">
      <c r="A729" s="11"/>
      <c r="B729" s="11"/>
      <c r="C729" s="43"/>
      <c r="D729" s="43"/>
      <c r="E729" s="43"/>
      <c r="F729" s="43"/>
      <c r="G729" s="43"/>
      <c r="H729" s="43"/>
      <c r="I729" s="43"/>
      <c r="J729" s="43"/>
      <c r="K729" s="43"/>
      <c r="L729" s="43"/>
      <c r="M729" s="43"/>
      <c r="N729" s="43"/>
      <c r="O729" s="43"/>
      <c r="P729" s="43"/>
      <c r="Q729" s="44"/>
      <c r="R729" s="44"/>
      <c r="S729" s="43"/>
      <c r="T729" s="43"/>
      <c r="U729" s="44"/>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4"/>
      <c r="AY729" s="43"/>
      <c r="AZ729" s="43"/>
      <c r="BA729" s="43"/>
      <c r="BB729" s="43"/>
      <c r="BC729" s="43"/>
      <c r="BD729" s="43"/>
      <c r="BE729" s="43"/>
      <c r="BF729" s="43"/>
      <c r="BG729" s="43"/>
      <c r="BH729" s="43"/>
      <c r="BI729" s="43"/>
      <c r="BJ729" s="43"/>
      <c r="BK729" s="43"/>
      <c r="BL729" s="43"/>
      <c r="BM729" s="43"/>
      <c r="BN729" s="43"/>
      <c r="BO729" s="11"/>
      <c r="BP729" s="11"/>
      <c r="BQ729" s="11"/>
      <c r="BR729" s="11"/>
      <c r="BS729" s="11"/>
    </row>
    <row r="730" ht="13.5" customHeight="1">
      <c r="A730" s="11"/>
      <c r="B730" s="11"/>
      <c r="C730" s="43"/>
      <c r="D730" s="43"/>
      <c r="E730" s="43"/>
      <c r="F730" s="43"/>
      <c r="G730" s="43"/>
      <c r="H730" s="43"/>
      <c r="I730" s="43"/>
      <c r="J730" s="43"/>
      <c r="K730" s="43"/>
      <c r="L730" s="43"/>
      <c r="M730" s="43"/>
      <c r="N730" s="43"/>
      <c r="O730" s="43"/>
      <c r="P730" s="43"/>
      <c r="Q730" s="44"/>
      <c r="R730" s="44"/>
      <c r="S730" s="43"/>
      <c r="T730" s="43"/>
      <c r="U730" s="44"/>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4"/>
      <c r="AY730" s="43"/>
      <c r="AZ730" s="43"/>
      <c r="BA730" s="43"/>
      <c r="BB730" s="43"/>
      <c r="BC730" s="43"/>
      <c r="BD730" s="43"/>
      <c r="BE730" s="43"/>
      <c r="BF730" s="43"/>
      <c r="BG730" s="43"/>
      <c r="BH730" s="43"/>
      <c r="BI730" s="43"/>
      <c r="BJ730" s="43"/>
      <c r="BK730" s="43"/>
      <c r="BL730" s="43"/>
      <c r="BM730" s="43"/>
      <c r="BN730" s="43"/>
      <c r="BO730" s="11"/>
      <c r="BP730" s="11"/>
      <c r="BQ730" s="11"/>
      <c r="BR730" s="11"/>
      <c r="BS730" s="11"/>
    </row>
    <row r="731" ht="13.5" customHeight="1">
      <c r="A731" s="11"/>
      <c r="B731" s="11"/>
      <c r="C731" s="43"/>
      <c r="D731" s="43"/>
      <c r="E731" s="43"/>
      <c r="F731" s="43"/>
      <c r="G731" s="43"/>
      <c r="H731" s="43"/>
      <c r="I731" s="43"/>
      <c r="J731" s="43"/>
      <c r="K731" s="43"/>
      <c r="L731" s="43"/>
      <c r="M731" s="43"/>
      <c r="N731" s="43"/>
      <c r="O731" s="43"/>
      <c r="P731" s="43"/>
      <c r="Q731" s="44"/>
      <c r="R731" s="44"/>
      <c r="S731" s="43"/>
      <c r="T731" s="43"/>
      <c r="U731" s="44"/>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4"/>
      <c r="AY731" s="43"/>
      <c r="AZ731" s="43"/>
      <c r="BA731" s="43"/>
      <c r="BB731" s="43"/>
      <c r="BC731" s="43"/>
      <c r="BD731" s="43"/>
      <c r="BE731" s="43"/>
      <c r="BF731" s="43"/>
      <c r="BG731" s="43"/>
      <c r="BH731" s="43"/>
      <c r="BI731" s="43"/>
      <c r="BJ731" s="43"/>
      <c r="BK731" s="43"/>
      <c r="BL731" s="43"/>
      <c r="BM731" s="43"/>
      <c r="BN731" s="43"/>
      <c r="BO731" s="11"/>
      <c r="BP731" s="11"/>
      <c r="BQ731" s="11"/>
      <c r="BR731" s="11"/>
      <c r="BS731" s="11"/>
    </row>
    <row r="732" ht="13.5" customHeight="1">
      <c r="A732" s="11"/>
      <c r="B732" s="11"/>
      <c r="C732" s="43"/>
      <c r="D732" s="43"/>
      <c r="E732" s="43"/>
      <c r="F732" s="43"/>
      <c r="G732" s="43"/>
      <c r="H732" s="43"/>
      <c r="I732" s="43"/>
      <c r="J732" s="43"/>
      <c r="K732" s="43"/>
      <c r="L732" s="43"/>
      <c r="M732" s="43"/>
      <c r="N732" s="43"/>
      <c r="O732" s="43"/>
      <c r="P732" s="43"/>
      <c r="Q732" s="44"/>
      <c r="R732" s="44"/>
      <c r="S732" s="43"/>
      <c r="T732" s="43"/>
      <c r="U732" s="44"/>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4"/>
      <c r="AY732" s="43"/>
      <c r="AZ732" s="43"/>
      <c r="BA732" s="43"/>
      <c r="BB732" s="43"/>
      <c r="BC732" s="43"/>
      <c r="BD732" s="43"/>
      <c r="BE732" s="43"/>
      <c r="BF732" s="43"/>
      <c r="BG732" s="43"/>
      <c r="BH732" s="43"/>
      <c r="BI732" s="43"/>
      <c r="BJ732" s="43"/>
      <c r="BK732" s="43"/>
      <c r="BL732" s="43"/>
      <c r="BM732" s="43"/>
      <c r="BN732" s="43"/>
      <c r="BO732" s="11"/>
      <c r="BP732" s="11"/>
      <c r="BQ732" s="11"/>
      <c r="BR732" s="11"/>
      <c r="BS732" s="11"/>
    </row>
    <row r="733" ht="13.5" customHeight="1">
      <c r="A733" s="11"/>
      <c r="B733" s="11"/>
      <c r="C733" s="43"/>
      <c r="D733" s="43"/>
      <c r="E733" s="43"/>
      <c r="F733" s="43"/>
      <c r="G733" s="43"/>
      <c r="H733" s="43"/>
      <c r="I733" s="43"/>
      <c r="J733" s="43"/>
      <c r="K733" s="43"/>
      <c r="L733" s="43"/>
      <c r="M733" s="43"/>
      <c r="N733" s="43"/>
      <c r="O733" s="43"/>
      <c r="P733" s="43"/>
      <c r="Q733" s="44"/>
      <c r="R733" s="44"/>
      <c r="S733" s="43"/>
      <c r="T733" s="43"/>
      <c r="U733" s="44"/>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4"/>
      <c r="AY733" s="43"/>
      <c r="AZ733" s="43"/>
      <c r="BA733" s="43"/>
      <c r="BB733" s="43"/>
      <c r="BC733" s="43"/>
      <c r="BD733" s="43"/>
      <c r="BE733" s="43"/>
      <c r="BF733" s="43"/>
      <c r="BG733" s="43"/>
      <c r="BH733" s="43"/>
      <c r="BI733" s="43"/>
      <c r="BJ733" s="43"/>
      <c r="BK733" s="43"/>
      <c r="BL733" s="43"/>
      <c r="BM733" s="43"/>
      <c r="BN733" s="43"/>
      <c r="BO733" s="11"/>
      <c r="BP733" s="11"/>
      <c r="BQ733" s="11"/>
      <c r="BR733" s="11"/>
      <c r="BS733" s="11"/>
    </row>
    <row r="734" ht="13.5" customHeight="1">
      <c r="A734" s="11"/>
      <c r="B734" s="11"/>
      <c r="C734" s="43"/>
      <c r="D734" s="43"/>
      <c r="E734" s="43"/>
      <c r="F734" s="43"/>
      <c r="G734" s="43"/>
      <c r="H734" s="43"/>
      <c r="I734" s="43"/>
      <c r="J734" s="43"/>
      <c r="K734" s="43"/>
      <c r="L734" s="43"/>
      <c r="M734" s="43"/>
      <c r="N734" s="43"/>
      <c r="O734" s="43"/>
      <c r="P734" s="43"/>
      <c r="Q734" s="44"/>
      <c r="R734" s="44"/>
      <c r="S734" s="43"/>
      <c r="T734" s="43"/>
      <c r="U734" s="44"/>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4"/>
      <c r="AY734" s="43"/>
      <c r="AZ734" s="43"/>
      <c r="BA734" s="43"/>
      <c r="BB734" s="43"/>
      <c r="BC734" s="43"/>
      <c r="BD734" s="43"/>
      <c r="BE734" s="43"/>
      <c r="BF734" s="43"/>
      <c r="BG734" s="43"/>
      <c r="BH734" s="43"/>
      <c r="BI734" s="43"/>
      <c r="BJ734" s="43"/>
      <c r="BK734" s="43"/>
      <c r="BL734" s="43"/>
      <c r="BM734" s="43"/>
      <c r="BN734" s="43"/>
      <c r="BO734" s="11"/>
      <c r="BP734" s="11"/>
      <c r="BQ734" s="11"/>
      <c r="BR734" s="11"/>
      <c r="BS734" s="11"/>
    </row>
    <row r="735" ht="13.5" customHeight="1">
      <c r="A735" s="11"/>
      <c r="B735" s="11"/>
      <c r="C735" s="43"/>
      <c r="D735" s="43"/>
      <c r="E735" s="43"/>
      <c r="F735" s="43"/>
      <c r="G735" s="43"/>
      <c r="H735" s="43"/>
      <c r="I735" s="43"/>
      <c r="J735" s="43"/>
      <c r="K735" s="43"/>
      <c r="L735" s="43"/>
      <c r="M735" s="43"/>
      <c r="N735" s="43"/>
      <c r="O735" s="43"/>
      <c r="P735" s="43"/>
      <c r="Q735" s="44"/>
      <c r="R735" s="44"/>
      <c r="S735" s="43"/>
      <c r="T735" s="43"/>
      <c r="U735" s="44"/>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4"/>
      <c r="AY735" s="43"/>
      <c r="AZ735" s="43"/>
      <c r="BA735" s="43"/>
      <c r="BB735" s="43"/>
      <c r="BC735" s="43"/>
      <c r="BD735" s="43"/>
      <c r="BE735" s="43"/>
      <c r="BF735" s="43"/>
      <c r="BG735" s="43"/>
      <c r="BH735" s="43"/>
      <c r="BI735" s="43"/>
      <c r="BJ735" s="43"/>
      <c r="BK735" s="43"/>
      <c r="BL735" s="43"/>
      <c r="BM735" s="43"/>
      <c r="BN735" s="43"/>
      <c r="BO735" s="11"/>
      <c r="BP735" s="11"/>
      <c r="BQ735" s="11"/>
      <c r="BR735" s="11"/>
      <c r="BS735" s="11"/>
    </row>
    <row r="736" ht="13.5" customHeight="1">
      <c r="A736" s="11"/>
      <c r="B736" s="11"/>
      <c r="C736" s="43"/>
      <c r="D736" s="43"/>
      <c r="E736" s="43"/>
      <c r="F736" s="43"/>
      <c r="G736" s="43"/>
      <c r="H736" s="43"/>
      <c r="I736" s="43"/>
      <c r="J736" s="43"/>
      <c r="K736" s="43"/>
      <c r="L736" s="43"/>
      <c r="M736" s="43"/>
      <c r="N736" s="43"/>
      <c r="O736" s="43"/>
      <c r="P736" s="43"/>
      <c r="Q736" s="44"/>
      <c r="R736" s="44"/>
      <c r="S736" s="43"/>
      <c r="T736" s="43"/>
      <c r="U736" s="44"/>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4"/>
      <c r="AY736" s="43"/>
      <c r="AZ736" s="43"/>
      <c r="BA736" s="43"/>
      <c r="BB736" s="43"/>
      <c r="BC736" s="43"/>
      <c r="BD736" s="43"/>
      <c r="BE736" s="43"/>
      <c r="BF736" s="43"/>
      <c r="BG736" s="43"/>
      <c r="BH736" s="43"/>
      <c r="BI736" s="43"/>
      <c r="BJ736" s="43"/>
      <c r="BK736" s="43"/>
      <c r="BL736" s="43"/>
      <c r="BM736" s="43"/>
      <c r="BN736" s="43"/>
      <c r="BO736" s="11"/>
      <c r="BP736" s="11"/>
      <c r="BQ736" s="11"/>
      <c r="BR736" s="11"/>
      <c r="BS736" s="11"/>
    </row>
    <row r="737" ht="13.5" customHeight="1">
      <c r="A737" s="11"/>
      <c r="B737" s="11"/>
      <c r="C737" s="43"/>
      <c r="D737" s="43"/>
      <c r="E737" s="43"/>
      <c r="F737" s="43"/>
      <c r="G737" s="43"/>
      <c r="H737" s="43"/>
      <c r="I737" s="43"/>
      <c r="J737" s="43"/>
      <c r="K737" s="43"/>
      <c r="L737" s="43"/>
      <c r="M737" s="43"/>
      <c r="N737" s="43"/>
      <c r="O737" s="43"/>
      <c r="P737" s="43"/>
      <c r="Q737" s="44"/>
      <c r="R737" s="44"/>
      <c r="S737" s="43"/>
      <c r="T737" s="43"/>
      <c r="U737" s="44"/>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4"/>
      <c r="AY737" s="43"/>
      <c r="AZ737" s="43"/>
      <c r="BA737" s="43"/>
      <c r="BB737" s="43"/>
      <c r="BC737" s="43"/>
      <c r="BD737" s="43"/>
      <c r="BE737" s="43"/>
      <c r="BF737" s="43"/>
      <c r="BG737" s="43"/>
      <c r="BH737" s="43"/>
      <c r="BI737" s="43"/>
      <c r="BJ737" s="43"/>
      <c r="BK737" s="43"/>
      <c r="BL737" s="43"/>
      <c r="BM737" s="43"/>
      <c r="BN737" s="43"/>
      <c r="BO737" s="11"/>
      <c r="BP737" s="11"/>
      <c r="BQ737" s="11"/>
      <c r="BR737" s="11"/>
      <c r="BS737" s="11"/>
    </row>
    <row r="738" ht="13.5" customHeight="1">
      <c r="A738" s="11"/>
      <c r="B738" s="11"/>
      <c r="C738" s="43"/>
      <c r="D738" s="43"/>
      <c r="E738" s="43"/>
      <c r="F738" s="43"/>
      <c r="G738" s="43"/>
      <c r="H738" s="43"/>
      <c r="I738" s="43"/>
      <c r="J738" s="43"/>
      <c r="K738" s="43"/>
      <c r="L738" s="43"/>
      <c r="M738" s="43"/>
      <c r="N738" s="43"/>
      <c r="O738" s="43"/>
      <c r="P738" s="43"/>
      <c r="Q738" s="44"/>
      <c r="R738" s="44"/>
      <c r="S738" s="43"/>
      <c r="T738" s="43"/>
      <c r="U738" s="44"/>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4"/>
      <c r="AY738" s="43"/>
      <c r="AZ738" s="43"/>
      <c r="BA738" s="43"/>
      <c r="BB738" s="43"/>
      <c r="BC738" s="43"/>
      <c r="BD738" s="43"/>
      <c r="BE738" s="43"/>
      <c r="BF738" s="43"/>
      <c r="BG738" s="43"/>
      <c r="BH738" s="43"/>
      <c r="BI738" s="43"/>
      <c r="BJ738" s="43"/>
      <c r="BK738" s="43"/>
      <c r="BL738" s="43"/>
      <c r="BM738" s="43"/>
      <c r="BN738" s="43"/>
      <c r="BO738" s="11"/>
      <c r="BP738" s="11"/>
      <c r="BQ738" s="11"/>
      <c r="BR738" s="11"/>
      <c r="BS738" s="11"/>
    </row>
    <row r="739" ht="13.5" customHeight="1">
      <c r="A739" s="11"/>
      <c r="B739" s="11"/>
      <c r="C739" s="43"/>
      <c r="D739" s="43"/>
      <c r="E739" s="43"/>
      <c r="F739" s="43"/>
      <c r="G739" s="43"/>
      <c r="H739" s="43"/>
      <c r="I739" s="43"/>
      <c r="J739" s="43"/>
      <c r="K739" s="43"/>
      <c r="L739" s="43"/>
      <c r="M739" s="43"/>
      <c r="N739" s="43"/>
      <c r="O739" s="43"/>
      <c r="P739" s="43"/>
      <c r="Q739" s="44"/>
      <c r="R739" s="44"/>
      <c r="S739" s="43"/>
      <c r="T739" s="43"/>
      <c r="U739" s="44"/>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4"/>
      <c r="AY739" s="43"/>
      <c r="AZ739" s="43"/>
      <c r="BA739" s="43"/>
      <c r="BB739" s="43"/>
      <c r="BC739" s="43"/>
      <c r="BD739" s="43"/>
      <c r="BE739" s="43"/>
      <c r="BF739" s="43"/>
      <c r="BG739" s="43"/>
      <c r="BH739" s="43"/>
      <c r="BI739" s="43"/>
      <c r="BJ739" s="43"/>
      <c r="BK739" s="43"/>
      <c r="BL739" s="43"/>
      <c r="BM739" s="43"/>
      <c r="BN739" s="43"/>
      <c r="BO739" s="11"/>
      <c r="BP739" s="11"/>
      <c r="BQ739" s="11"/>
      <c r="BR739" s="11"/>
      <c r="BS739" s="11"/>
    </row>
    <row r="740" ht="13.5" customHeight="1">
      <c r="A740" s="11"/>
      <c r="B740" s="11"/>
      <c r="C740" s="43"/>
      <c r="D740" s="43"/>
      <c r="E740" s="43"/>
      <c r="F740" s="43"/>
      <c r="G740" s="43"/>
      <c r="H740" s="43"/>
      <c r="I740" s="43"/>
      <c r="J740" s="43"/>
      <c r="K740" s="43"/>
      <c r="L740" s="43"/>
      <c r="M740" s="43"/>
      <c r="N740" s="43"/>
      <c r="O740" s="43"/>
      <c r="P740" s="43"/>
      <c r="Q740" s="44"/>
      <c r="R740" s="44"/>
      <c r="S740" s="43"/>
      <c r="T740" s="43"/>
      <c r="U740" s="44"/>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4"/>
      <c r="AY740" s="43"/>
      <c r="AZ740" s="43"/>
      <c r="BA740" s="43"/>
      <c r="BB740" s="43"/>
      <c r="BC740" s="43"/>
      <c r="BD740" s="43"/>
      <c r="BE740" s="43"/>
      <c r="BF740" s="43"/>
      <c r="BG740" s="43"/>
      <c r="BH740" s="43"/>
      <c r="BI740" s="43"/>
      <c r="BJ740" s="43"/>
      <c r="BK740" s="43"/>
      <c r="BL740" s="43"/>
      <c r="BM740" s="43"/>
      <c r="BN740" s="43"/>
      <c r="BO740" s="11"/>
      <c r="BP740" s="11"/>
      <c r="BQ740" s="11"/>
      <c r="BR740" s="11"/>
      <c r="BS740" s="11"/>
    </row>
    <row r="741" ht="13.5" customHeight="1">
      <c r="A741" s="11"/>
      <c r="B741" s="11"/>
      <c r="C741" s="43"/>
      <c r="D741" s="43"/>
      <c r="E741" s="43"/>
      <c r="F741" s="43"/>
      <c r="G741" s="43"/>
      <c r="H741" s="43"/>
      <c r="I741" s="43"/>
      <c r="J741" s="43"/>
      <c r="K741" s="43"/>
      <c r="L741" s="43"/>
      <c r="M741" s="43"/>
      <c r="N741" s="43"/>
      <c r="O741" s="43"/>
      <c r="P741" s="43"/>
      <c r="Q741" s="44"/>
      <c r="R741" s="44"/>
      <c r="S741" s="43"/>
      <c r="T741" s="43"/>
      <c r="U741" s="44"/>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4"/>
      <c r="AY741" s="43"/>
      <c r="AZ741" s="43"/>
      <c r="BA741" s="43"/>
      <c r="BB741" s="43"/>
      <c r="BC741" s="43"/>
      <c r="BD741" s="43"/>
      <c r="BE741" s="43"/>
      <c r="BF741" s="43"/>
      <c r="BG741" s="43"/>
      <c r="BH741" s="43"/>
      <c r="BI741" s="43"/>
      <c r="BJ741" s="43"/>
      <c r="BK741" s="43"/>
      <c r="BL741" s="43"/>
      <c r="BM741" s="43"/>
      <c r="BN741" s="43"/>
      <c r="BO741" s="11"/>
      <c r="BP741" s="11"/>
      <c r="BQ741" s="11"/>
      <c r="BR741" s="11"/>
      <c r="BS741" s="11"/>
    </row>
    <row r="742" ht="13.5" customHeight="1">
      <c r="A742" s="11"/>
      <c r="B742" s="11"/>
      <c r="C742" s="43"/>
      <c r="D742" s="43"/>
      <c r="E742" s="43"/>
      <c r="F742" s="43"/>
      <c r="G742" s="43"/>
      <c r="H742" s="43"/>
      <c r="I742" s="43"/>
      <c r="J742" s="43"/>
      <c r="K742" s="43"/>
      <c r="L742" s="43"/>
      <c r="M742" s="43"/>
      <c r="N742" s="43"/>
      <c r="O742" s="43"/>
      <c r="P742" s="43"/>
      <c r="Q742" s="44"/>
      <c r="R742" s="44"/>
      <c r="S742" s="43"/>
      <c r="T742" s="43"/>
      <c r="U742" s="44"/>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4"/>
      <c r="AY742" s="43"/>
      <c r="AZ742" s="43"/>
      <c r="BA742" s="43"/>
      <c r="BB742" s="43"/>
      <c r="BC742" s="43"/>
      <c r="BD742" s="43"/>
      <c r="BE742" s="43"/>
      <c r="BF742" s="43"/>
      <c r="BG742" s="43"/>
      <c r="BH742" s="43"/>
      <c r="BI742" s="43"/>
      <c r="BJ742" s="43"/>
      <c r="BK742" s="43"/>
      <c r="BL742" s="43"/>
      <c r="BM742" s="43"/>
      <c r="BN742" s="43"/>
      <c r="BO742" s="11"/>
      <c r="BP742" s="11"/>
      <c r="BQ742" s="11"/>
      <c r="BR742" s="11"/>
      <c r="BS742" s="11"/>
    </row>
    <row r="743" ht="13.5" customHeight="1">
      <c r="A743" s="11"/>
      <c r="B743" s="11"/>
      <c r="C743" s="43"/>
      <c r="D743" s="43"/>
      <c r="E743" s="43"/>
      <c r="F743" s="43"/>
      <c r="G743" s="43"/>
      <c r="H743" s="43"/>
      <c r="I743" s="43"/>
      <c r="J743" s="43"/>
      <c r="K743" s="43"/>
      <c r="L743" s="43"/>
      <c r="M743" s="43"/>
      <c r="N743" s="43"/>
      <c r="O743" s="43"/>
      <c r="P743" s="43"/>
      <c r="Q743" s="44"/>
      <c r="R743" s="44"/>
      <c r="S743" s="43"/>
      <c r="T743" s="43"/>
      <c r="U743" s="44"/>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4"/>
      <c r="AY743" s="43"/>
      <c r="AZ743" s="43"/>
      <c r="BA743" s="43"/>
      <c r="BB743" s="43"/>
      <c r="BC743" s="43"/>
      <c r="BD743" s="43"/>
      <c r="BE743" s="43"/>
      <c r="BF743" s="43"/>
      <c r="BG743" s="43"/>
      <c r="BH743" s="43"/>
      <c r="BI743" s="43"/>
      <c r="BJ743" s="43"/>
      <c r="BK743" s="43"/>
      <c r="BL743" s="43"/>
      <c r="BM743" s="43"/>
      <c r="BN743" s="43"/>
      <c r="BO743" s="11"/>
      <c r="BP743" s="11"/>
      <c r="BQ743" s="11"/>
      <c r="BR743" s="11"/>
      <c r="BS743" s="11"/>
    </row>
    <row r="744" ht="13.5" customHeight="1">
      <c r="A744" s="11"/>
      <c r="B744" s="11"/>
      <c r="C744" s="43"/>
      <c r="D744" s="43"/>
      <c r="E744" s="43"/>
      <c r="F744" s="43"/>
      <c r="G744" s="43"/>
      <c r="H744" s="43"/>
      <c r="I744" s="43"/>
      <c r="J744" s="43"/>
      <c r="K744" s="43"/>
      <c r="L744" s="43"/>
      <c r="M744" s="43"/>
      <c r="N744" s="43"/>
      <c r="O744" s="43"/>
      <c r="P744" s="43"/>
      <c r="Q744" s="44"/>
      <c r="R744" s="44"/>
      <c r="S744" s="43"/>
      <c r="T744" s="43"/>
      <c r="U744" s="44"/>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4"/>
      <c r="AY744" s="43"/>
      <c r="AZ744" s="43"/>
      <c r="BA744" s="43"/>
      <c r="BB744" s="43"/>
      <c r="BC744" s="43"/>
      <c r="BD744" s="43"/>
      <c r="BE744" s="43"/>
      <c r="BF744" s="43"/>
      <c r="BG744" s="43"/>
      <c r="BH744" s="43"/>
      <c r="BI744" s="43"/>
      <c r="BJ744" s="43"/>
      <c r="BK744" s="43"/>
      <c r="BL744" s="43"/>
      <c r="BM744" s="43"/>
      <c r="BN744" s="43"/>
      <c r="BO744" s="11"/>
      <c r="BP744" s="11"/>
      <c r="BQ744" s="11"/>
      <c r="BR744" s="11"/>
      <c r="BS744" s="11"/>
    </row>
    <row r="745" ht="13.5" customHeight="1">
      <c r="A745" s="11"/>
      <c r="B745" s="11"/>
      <c r="C745" s="43"/>
      <c r="D745" s="43"/>
      <c r="E745" s="43"/>
      <c r="F745" s="43"/>
      <c r="G745" s="43"/>
      <c r="H745" s="43"/>
      <c r="I745" s="43"/>
      <c r="J745" s="43"/>
      <c r="K745" s="43"/>
      <c r="L745" s="43"/>
      <c r="M745" s="43"/>
      <c r="N745" s="43"/>
      <c r="O745" s="43"/>
      <c r="P745" s="43"/>
      <c r="Q745" s="44"/>
      <c r="R745" s="44"/>
      <c r="S745" s="43"/>
      <c r="T745" s="43"/>
      <c r="U745" s="44"/>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4"/>
      <c r="AY745" s="43"/>
      <c r="AZ745" s="43"/>
      <c r="BA745" s="43"/>
      <c r="BB745" s="43"/>
      <c r="BC745" s="43"/>
      <c r="BD745" s="43"/>
      <c r="BE745" s="43"/>
      <c r="BF745" s="43"/>
      <c r="BG745" s="43"/>
      <c r="BH745" s="43"/>
      <c r="BI745" s="43"/>
      <c r="BJ745" s="43"/>
      <c r="BK745" s="43"/>
      <c r="BL745" s="43"/>
      <c r="BM745" s="43"/>
      <c r="BN745" s="43"/>
      <c r="BO745" s="11"/>
      <c r="BP745" s="11"/>
      <c r="BQ745" s="11"/>
      <c r="BR745" s="11"/>
      <c r="BS745" s="11"/>
    </row>
    <row r="746" ht="13.5" customHeight="1">
      <c r="A746" s="11"/>
      <c r="B746" s="11"/>
      <c r="C746" s="43"/>
      <c r="D746" s="43"/>
      <c r="E746" s="43"/>
      <c r="F746" s="43"/>
      <c r="G746" s="43"/>
      <c r="H746" s="43"/>
      <c r="I746" s="43"/>
      <c r="J746" s="43"/>
      <c r="K746" s="43"/>
      <c r="L746" s="43"/>
      <c r="M746" s="43"/>
      <c r="N746" s="43"/>
      <c r="O746" s="43"/>
      <c r="P746" s="43"/>
      <c r="Q746" s="44"/>
      <c r="R746" s="44"/>
      <c r="S746" s="43"/>
      <c r="T746" s="43"/>
      <c r="U746" s="44"/>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4"/>
      <c r="AY746" s="43"/>
      <c r="AZ746" s="43"/>
      <c r="BA746" s="43"/>
      <c r="BB746" s="43"/>
      <c r="BC746" s="43"/>
      <c r="BD746" s="43"/>
      <c r="BE746" s="43"/>
      <c r="BF746" s="43"/>
      <c r="BG746" s="43"/>
      <c r="BH746" s="43"/>
      <c r="BI746" s="43"/>
      <c r="BJ746" s="43"/>
      <c r="BK746" s="43"/>
      <c r="BL746" s="43"/>
      <c r="BM746" s="43"/>
      <c r="BN746" s="43"/>
      <c r="BO746" s="11"/>
      <c r="BP746" s="11"/>
      <c r="BQ746" s="11"/>
      <c r="BR746" s="11"/>
      <c r="BS746" s="11"/>
    </row>
    <row r="747" ht="13.5" customHeight="1">
      <c r="A747" s="11"/>
      <c r="B747" s="11"/>
      <c r="C747" s="43"/>
      <c r="D747" s="43"/>
      <c r="E747" s="43"/>
      <c r="F747" s="43"/>
      <c r="G747" s="43"/>
      <c r="H747" s="43"/>
      <c r="I747" s="43"/>
      <c r="J747" s="43"/>
      <c r="K747" s="43"/>
      <c r="L747" s="43"/>
      <c r="M747" s="43"/>
      <c r="N747" s="43"/>
      <c r="O747" s="43"/>
      <c r="P747" s="43"/>
      <c r="Q747" s="44"/>
      <c r="R747" s="44"/>
      <c r="S747" s="43"/>
      <c r="T747" s="43"/>
      <c r="U747" s="44"/>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4"/>
      <c r="AY747" s="43"/>
      <c r="AZ747" s="43"/>
      <c r="BA747" s="43"/>
      <c r="BB747" s="43"/>
      <c r="BC747" s="43"/>
      <c r="BD747" s="43"/>
      <c r="BE747" s="43"/>
      <c r="BF747" s="43"/>
      <c r="BG747" s="43"/>
      <c r="BH747" s="43"/>
      <c r="BI747" s="43"/>
      <c r="BJ747" s="43"/>
      <c r="BK747" s="43"/>
      <c r="BL747" s="43"/>
      <c r="BM747" s="43"/>
      <c r="BN747" s="43"/>
      <c r="BO747" s="11"/>
      <c r="BP747" s="11"/>
      <c r="BQ747" s="11"/>
      <c r="BR747" s="11"/>
      <c r="BS747" s="11"/>
    </row>
    <row r="748" ht="13.5" customHeight="1">
      <c r="A748" s="11"/>
      <c r="B748" s="11"/>
      <c r="C748" s="43"/>
      <c r="D748" s="43"/>
      <c r="E748" s="43"/>
      <c r="F748" s="43"/>
      <c r="G748" s="43"/>
      <c r="H748" s="43"/>
      <c r="I748" s="43"/>
      <c r="J748" s="43"/>
      <c r="K748" s="43"/>
      <c r="L748" s="43"/>
      <c r="M748" s="43"/>
      <c r="N748" s="43"/>
      <c r="O748" s="43"/>
      <c r="P748" s="43"/>
      <c r="Q748" s="44"/>
      <c r="R748" s="44"/>
      <c r="S748" s="43"/>
      <c r="T748" s="43"/>
      <c r="U748" s="44"/>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4"/>
      <c r="AY748" s="43"/>
      <c r="AZ748" s="43"/>
      <c r="BA748" s="43"/>
      <c r="BB748" s="43"/>
      <c r="BC748" s="43"/>
      <c r="BD748" s="43"/>
      <c r="BE748" s="43"/>
      <c r="BF748" s="43"/>
      <c r="BG748" s="43"/>
      <c r="BH748" s="43"/>
      <c r="BI748" s="43"/>
      <c r="BJ748" s="43"/>
      <c r="BK748" s="43"/>
      <c r="BL748" s="43"/>
      <c r="BM748" s="43"/>
      <c r="BN748" s="43"/>
      <c r="BO748" s="11"/>
      <c r="BP748" s="11"/>
      <c r="BQ748" s="11"/>
      <c r="BR748" s="11"/>
      <c r="BS748" s="11"/>
    </row>
    <row r="749" ht="13.5" customHeight="1">
      <c r="A749" s="11"/>
      <c r="B749" s="11"/>
      <c r="C749" s="43"/>
      <c r="D749" s="43"/>
      <c r="E749" s="43"/>
      <c r="F749" s="43"/>
      <c r="G749" s="43"/>
      <c r="H749" s="43"/>
      <c r="I749" s="43"/>
      <c r="J749" s="43"/>
      <c r="K749" s="43"/>
      <c r="L749" s="43"/>
      <c r="M749" s="43"/>
      <c r="N749" s="43"/>
      <c r="O749" s="43"/>
      <c r="P749" s="43"/>
      <c r="Q749" s="44"/>
      <c r="R749" s="44"/>
      <c r="S749" s="43"/>
      <c r="T749" s="43"/>
      <c r="U749" s="44"/>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4"/>
      <c r="AY749" s="43"/>
      <c r="AZ749" s="43"/>
      <c r="BA749" s="43"/>
      <c r="BB749" s="43"/>
      <c r="BC749" s="43"/>
      <c r="BD749" s="43"/>
      <c r="BE749" s="43"/>
      <c r="BF749" s="43"/>
      <c r="BG749" s="43"/>
      <c r="BH749" s="43"/>
      <c r="BI749" s="43"/>
      <c r="BJ749" s="43"/>
      <c r="BK749" s="43"/>
      <c r="BL749" s="43"/>
      <c r="BM749" s="43"/>
      <c r="BN749" s="43"/>
      <c r="BO749" s="11"/>
      <c r="BP749" s="11"/>
      <c r="BQ749" s="11"/>
      <c r="BR749" s="11"/>
      <c r="BS749" s="11"/>
    </row>
    <row r="750" ht="13.5" customHeight="1">
      <c r="A750" s="11"/>
      <c r="B750" s="11"/>
      <c r="C750" s="43"/>
      <c r="D750" s="43"/>
      <c r="E750" s="43"/>
      <c r="F750" s="43"/>
      <c r="G750" s="43"/>
      <c r="H750" s="43"/>
      <c r="I750" s="43"/>
      <c r="J750" s="43"/>
      <c r="K750" s="43"/>
      <c r="L750" s="43"/>
      <c r="M750" s="43"/>
      <c r="N750" s="43"/>
      <c r="O750" s="43"/>
      <c r="P750" s="43"/>
      <c r="Q750" s="44"/>
      <c r="R750" s="44"/>
      <c r="S750" s="43"/>
      <c r="T750" s="43"/>
      <c r="U750" s="44"/>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4"/>
      <c r="AY750" s="43"/>
      <c r="AZ750" s="43"/>
      <c r="BA750" s="43"/>
      <c r="BB750" s="43"/>
      <c r="BC750" s="43"/>
      <c r="BD750" s="43"/>
      <c r="BE750" s="43"/>
      <c r="BF750" s="43"/>
      <c r="BG750" s="43"/>
      <c r="BH750" s="43"/>
      <c r="BI750" s="43"/>
      <c r="BJ750" s="43"/>
      <c r="BK750" s="43"/>
      <c r="BL750" s="43"/>
      <c r="BM750" s="43"/>
      <c r="BN750" s="43"/>
      <c r="BO750" s="11"/>
      <c r="BP750" s="11"/>
      <c r="BQ750" s="11"/>
      <c r="BR750" s="11"/>
      <c r="BS750" s="11"/>
    </row>
    <row r="751" ht="13.5" customHeight="1">
      <c r="A751" s="11"/>
      <c r="B751" s="11"/>
      <c r="C751" s="43"/>
      <c r="D751" s="43"/>
      <c r="E751" s="43"/>
      <c r="F751" s="43"/>
      <c r="G751" s="43"/>
      <c r="H751" s="43"/>
      <c r="I751" s="43"/>
      <c r="J751" s="43"/>
      <c r="K751" s="43"/>
      <c r="L751" s="43"/>
      <c r="M751" s="43"/>
      <c r="N751" s="43"/>
      <c r="O751" s="43"/>
      <c r="P751" s="43"/>
      <c r="Q751" s="44"/>
      <c r="R751" s="44"/>
      <c r="S751" s="43"/>
      <c r="T751" s="43"/>
      <c r="U751" s="44"/>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4"/>
      <c r="AY751" s="43"/>
      <c r="AZ751" s="43"/>
      <c r="BA751" s="43"/>
      <c r="BB751" s="43"/>
      <c r="BC751" s="43"/>
      <c r="BD751" s="43"/>
      <c r="BE751" s="43"/>
      <c r="BF751" s="43"/>
      <c r="BG751" s="43"/>
      <c r="BH751" s="43"/>
      <c r="BI751" s="43"/>
      <c r="BJ751" s="43"/>
      <c r="BK751" s="43"/>
      <c r="BL751" s="43"/>
      <c r="BM751" s="43"/>
      <c r="BN751" s="43"/>
      <c r="BO751" s="11"/>
      <c r="BP751" s="11"/>
      <c r="BQ751" s="11"/>
      <c r="BR751" s="11"/>
      <c r="BS751" s="11"/>
    </row>
    <row r="752" ht="13.5" customHeight="1">
      <c r="A752" s="11"/>
      <c r="B752" s="11"/>
      <c r="C752" s="43"/>
      <c r="D752" s="43"/>
      <c r="E752" s="43"/>
      <c r="F752" s="43"/>
      <c r="G752" s="43"/>
      <c r="H752" s="43"/>
      <c r="I752" s="43"/>
      <c r="J752" s="43"/>
      <c r="K752" s="43"/>
      <c r="L752" s="43"/>
      <c r="M752" s="43"/>
      <c r="N752" s="43"/>
      <c r="O752" s="43"/>
      <c r="P752" s="43"/>
      <c r="Q752" s="44"/>
      <c r="R752" s="44"/>
      <c r="S752" s="43"/>
      <c r="T752" s="43"/>
      <c r="U752" s="44"/>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4"/>
      <c r="AY752" s="43"/>
      <c r="AZ752" s="43"/>
      <c r="BA752" s="43"/>
      <c r="BB752" s="43"/>
      <c r="BC752" s="43"/>
      <c r="BD752" s="43"/>
      <c r="BE752" s="43"/>
      <c r="BF752" s="43"/>
      <c r="BG752" s="43"/>
      <c r="BH752" s="43"/>
      <c r="BI752" s="43"/>
      <c r="BJ752" s="43"/>
      <c r="BK752" s="43"/>
      <c r="BL752" s="43"/>
      <c r="BM752" s="43"/>
      <c r="BN752" s="43"/>
      <c r="BO752" s="11"/>
      <c r="BP752" s="11"/>
      <c r="BQ752" s="11"/>
      <c r="BR752" s="11"/>
      <c r="BS752" s="11"/>
    </row>
    <row r="753" ht="13.5" customHeight="1">
      <c r="A753" s="11"/>
      <c r="B753" s="11"/>
      <c r="C753" s="43"/>
      <c r="D753" s="43"/>
      <c r="E753" s="43"/>
      <c r="F753" s="43"/>
      <c r="G753" s="43"/>
      <c r="H753" s="43"/>
      <c r="I753" s="43"/>
      <c r="J753" s="43"/>
      <c r="K753" s="43"/>
      <c r="L753" s="43"/>
      <c r="M753" s="43"/>
      <c r="N753" s="43"/>
      <c r="O753" s="43"/>
      <c r="P753" s="43"/>
      <c r="Q753" s="44"/>
      <c r="R753" s="44"/>
      <c r="S753" s="43"/>
      <c r="T753" s="43"/>
      <c r="U753" s="44"/>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4"/>
      <c r="AY753" s="43"/>
      <c r="AZ753" s="43"/>
      <c r="BA753" s="43"/>
      <c r="BB753" s="43"/>
      <c r="BC753" s="43"/>
      <c r="BD753" s="43"/>
      <c r="BE753" s="43"/>
      <c r="BF753" s="43"/>
      <c r="BG753" s="43"/>
      <c r="BH753" s="43"/>
      <c r="BI753" s="43"/>
      <c r="BJ753" s="43"/>
      <c r="BK753" s="43"/>
      <c r="BL753" s="43"/>
      <c r="BM753" s="43"/>
      <c r="BN753" s="43"/>
      <c r="BO753" s="11"/>
      <c r="BP753" s="11"/>
      <c r="BQ753" s="11"/>
      <c r="BR753" s="11"/>
      <c r="BS753" s="11"/>
    </row>
    <row r="754" ht="13.5" customHeight="1">
      <c r="A754" s="11"/>
      <c r="B754" s="11"/>
      <c r="C754" s="43"/>
      <c r="D754" s="43"/>
      <c r="E754" s="43"/>
      <c r="F754" s="43"/>
      <c r="G754" s="43"/>
      <c r="H754" s="43"/>
      <c r="I754" s="43"/>
      <c r="J754" s="43"/>
      <c r="K754" s="43"/>
      <c r="L754" s="43"/>
      <c r="M754" s="43"/>
      <c r="N754" s="43"/>
      <c r="O754" s="43"/>
      <c r="P754" s="43"/>
      <c r="Q754" s="44"/>
      <c r="R754" s="44"/>
      <c r="S754" s="43"/>
      <c r="T754" s="43"/>
      <c r="U754" s="44"/>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4"/>
      <c r="AY754" s="43"/>
      <c r="AZ754" s="43"/>
      <c r="BA754" s="43"/>
      <c r="BB754" s="43"/>
      <c r="BC754" s="43"/>
      <c r="BD754" s="43"/>
      <c r="BE754" s="43"/>
      <c r="BF754" s="43"/>
      <c r="BG754" s="43"/>
      <c r="BH754" s="43"/>
      <c r="BI754" s="43"/>
      <c r="BJ754" s="43"/>
      <c r="BK754" s="43"/>
      <c r="BL754" s="43"/>
      <c r="BM754" s="43"/>
      <c r="BN754" s="43"/>
      <c r="BO754" s="11"/>
      <c r="BP754" s="11"/>
      <c r="BQ754" s="11"/>
      <c r="BR754" s="11"/>
      <c r="BS754" s="11"/>
    </row>
    <row r="755" ht="13.5" customHeight="1">
      <c r="A755" s="11"/>
      <c r="B755" s="11"/>
      <c r="C755" s="43"/>
      <c r="D755" s="43"/>
      <c r="E755" s="43"/>
      <c r="F755" s="43"/>
      <c r="G755" s="43"/>
      <c r="H755" s="43"/>
      <c r="I755" s="43"/>
      <c r="J755" s="43"/>
      <c r="K755" s="43"/>
      <c r="L755" s="43"/>
      <c r="M755" s="43"/>
      <c r="N755" s="43"/>
      <c r="O755" s="43"/>
      <c r="P755" s="43"/>
      <c r="Q755" s="44"/>
      <c r="R755" s="44"/>
      <c r="S755" s="43"/>
      <c r="T755" s="43"/>
      <c r="U755" s="44"/>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4"/>
      <c r="AY755" s="43"/>
      <c r="AZ755" s="43"/>
      <c r="BA755" s="43"/>
      <c r="BB755" s="43"/>
      <c r="BC755" s="43"/>
      <c r="BD755" s="43"/>
      <c r="BE755" s="43"/>
      <c r="BF755" s="43"/>
      <c r="BG755" s="43"/>
      <c r="BH755" s="43"/>
      <c r="BI755" s="43"/>
      <c r="BJ755" s="43"/>
      <c r="BK755" s="43"/>
      <c r="BL755" s="43"/>
      <c r="BM755" s="43"/>
      <c r="BN755" s="43"/>
      <c r="BO755" s="11"/>
      <c r="BP755" s="11"/>
      <c r="BQ755" s="11"/>
      <c r="BR755" s="11"/>
      <c r="BS755" s="11"/>
    </row>
    <row r="756" ht="13.5" customHeight="1">
      <c r="A756" s="11"/>
      <c r="B756" s="11"/>
      <c r="C756" s="43"/>
      <c r="D756" s="43"/>
      <c r="E756" s="43"/>
      <c r="F756" s="43"/>
      <c r="G756" s="43"/>
      <c r="H756" s="43"/>
      <c r="I756" s="43"/>
      <c r="J756" s="43"/>
      <c r="K756" s="43"/>
      <c r="L756" s="43"/>
      <c r="M756" s="43"/>
      <c r="N756" s="43"/>
      <c r="O756" s="43"/>
      <c r="P756" s="43"/>
      <c r="Q756" s="44"/>
      <c r="R756" s="44"/>
      <c r="S756" s="43"/>
      <c r="T756" s="43"/>
      <c r="U756" s="44"/>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4"/>
      <c r="AY756" s="43"/>
      <c r="AZ756" s="43"/>
      <c r="BA756" s="43"/>
      <c r="BB756" s="43"/>
      <c r="BC756" s="43"/>
      <c r="BD756" s="43"/>
      <c r="BE756" s="43"/>
      <c r="BF756" s="43"/>
      <c r="BG756" s="43"/>
      <c r="BH756" s="43"/>
      <c r="BI756" s="43"/>
      <c r="BJ756" s="43"/>
      <c r="BK756" s="43"/>
      <c r="BL756" s="43"/>
      <c r="BM756" s="43"/>
      <c r="BN756" s="43"/>
      <c r="BO756" s="11"/>
      <c r="BP756" s="11"/>
      <c r="BQ756" s="11"/>
      <c r="BR756" s="11"/>
      <c r="BS756" s="11"/>
    </row>
    <row r="757" ht="13.5" customHeight="1">
      <c r="A757" s="11"/>
      <c r="B757" s="11"/>
      <c r="C757" s="43"/>
      <c r="D757" s="43"/>
      <c r="E757" s="43"/>
      <c r="F757" s="43"/>
      <c r="G757" s="43"/>
      <c r="H757" s="43"/>
      <c r="I757" s="43"/>
      <c r="J757" s="43"/>
      <c r="K757" s="43"/>
      <c r="L757" s="43"/>
      <c r="M757" s="43"/>
      <c r="N757" s="43"/>
      <c r="O757" s="43"/>
      <c r="P757" s="43"/>
      <c r="Q757" s="44"/>
      <c r="R757" s="44"/>
      <c r="S757" s="43"/>
      <c r="T757" s="43"/>
      <c r="U757" s="44"/>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4"/>
      <c r="AY757" s="43"/>
      <c r="AZ757" s="43"/>
      <c r="BA757" s="43"/>
      <c r="BB757" s="43"/>
      <c r="BC757" s="43"/>
      <c r="BD757" s="43"/>
      <c r="BE757" s="43"/>
      <c r="BF757" s="43"/>
      <c r="BG757" s="43"/>
      <c r="BH757" s="43"/>
      <c r="BI757" s="43"/>
      <c r="BJ757" s="43"/>
      <c r="BK757" s="43"/>
      <c r="BL757" s="43"/>
      <c r="BM757" s="43"/>
      <c r="BN757" s="43"/>
      <c r="BO757" s="11"/>
      <c r="BP757" s="11"/>
      <c r="BQ757" s="11"/>
      <c r="BR757" s="11"/>
      <c r="BS757" s="11"/>
    </row>
    <row r="758" ht="13.5" customHeight="1">
      <c r="A758" s="11"/>
      <c r="B758" s="11"/>
      <c r="C758" s="43"/>
      <c r="D758" s="43"/>
      <c r="E758" s="43"/>
      <c r="F758" s="43"/>
      <c r="G758" s="43"/>
      <c r="H758" s="43"/>
      <c r="I758" s="43"/>
      <c r="J758" s="43"/>
      <c r="K758" s="43"/>
      <c r="L758" s="43"/>
      <c r="M758" s="43"/>
      <c r="N758" s="43"/>
      <c r="O758" s="43"/>
      <c r="P758" s="43"/>
      <c r="Q758" s="44"/>
      <c r="R758" s="44"/>
      <c r="S758" s="43"/>
      <c r="T758" s="43"/>
      <c r="U758" s="44"/>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4"/>
      <c r="AY758" s="43"/>
      <c r="AZ758" s="43"/>
      <c r="BA758" s="43"/>
      <c r="BB758" s="43"/>
      <c r="BC758" s="43"/>
      <c r="BD758" s="43"/>
      <c r="BE758" s="43"/>
      <c r="BF758" s="43"/>
      <c r="BG758" s="43"/>
      <c r="BH758" s="43"/>
      <c r="BI758" s="43"/>
      <c r="BJ758" s="43"/>
      <c r="BK758" s="43"/>
      <c r="BL758" s="43"/>
      <c r="BM758" s="43"/>
      <c r="BN758" s="43"/>
      <c r="BO758" s="11"/>
      <c r="BP758" s="11"/>
      <c r="BQ758" s="11"/>
      <c r="BR758" s="11"/>
      <c r="BS758" s="11"/>
    </row>
    <row r="759" ht="13.5" customHeight="1">
      <c r="A759" s="11"/>
      <c r="B759" s="11"/>
      <c r="C759" s="43"/>
      <c r="D759" s="43"/>
      <c r="E759" s="43"/>
      <c r="F759" s="43"/>
      <c r="G759" s="43"/>
      <c r="H759" s="43"/>
      <c r="I759" s="43"/>
      <c r="J759" s="43"/>
      <c r="K759" s="43"/>
      <c r="L759" s="43"/>
      <c r="M759" s="43"/>
      <c r="N759" s="43"/>
      <c r="O759" s="43"/>
      <c r="P759" s="43"/>
      <c r="Q759" s="44"/>
      <c r="R759" s="44"/>
      <c r="S759" s="43"/>
      <c r="T759" s="43"/>
      <c r="U759" s="44"/>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4"/>
      <c r="AY759" s="43"/>
      <c r="AZ759" s="43"/>
      <c r="BA759" s="43"/>
      <c r="BB759" s="43"/>
      <c r="BC759" s="43"/>
      <c r="BD759" s="43"/>
      <c r="BE759" s="43"/>
      <c r="BF759" s="43"/>
      <c r="BG759" s="43"/>
      <c r="BH759" s="43"/>
      <c r="BI759" s="43"/>
      <c r="BJ759" s="43"/>
      <c r="BK759" s="43"/>
      <c r="BL759" s="43"/>
      <c r="BM759" s="43"/>
      <c r="BN759" s="43"/>
      <c r="BO759" s="11"/>
      <c r="BP759" s="11"/>
      <c r="BQ759" s="11"/>
      <c r="BR759" s="11"/>
      <c r="BS759" s="11"/>
    </row>
    <row r="760" ht="13.5" customHeight="1">
      <c r="A760" s="11"/>
      <c r="B760" s="11"/>
      <c r="C760" s="43"/>
      <c r="D760" s="43"/>
      <c r="E760" s="43"/>
      <c r="F760" s="43"/>
      <c r="G760" s="43"/>
      <c r="H760" s="43"/>
      <c r="I760" s="43"/>
      <c r="J760" s="43"/>
      <c r="K760" s="43"/>
      <c r="L760" s="43"/>
      <c r="M760" s="43"/>
      <c r="N760" s="43"/>
      <c r="O760" s="43"/>
      <c r="P760" s="43"/>
      <c r="Q760" s="44"/>
      <c r="R760" s="44"/>
      <c r="S760" s="43"/>
      <c r="T760" s="43"/>
      <c r="U760" s="44"/>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4"/>
      <c r="AY760" s="43"/>
      <c r="AZ760" s="43"/>
      <c r="BA760" s="43"/>
      <c r="BB760" s="43"/>
      <c r="BC760" s="43"/>
      <c r="BD760" s="43"/>
      <c r="BE760" s="43"/>
      <c r="BF760" s="43"/>
      <c r="BG760" s="43"/>
      <c r="BH760" s="43"/>
      <c r="BI760" s="43"/>
      <c r="BJ760" s="43"/>
      <c r="BK760" s="43"/>
      <c r="BL760" s="43"/>
      <c r="BM760" s="43"/>
      <c r="BN760" s="43"/>
      <c r="BO760" s="11"/>
      <c r="BP760" s="11"/>
      <c r="BQ760" s="11"/>
      <c r="BR760" s="11"/>
      <c r="BS760" s="11"/>
    </row>
    <row r="761" ht="13.5" customHeight="1">
      <c r="A761" s="11"/>
      <c r="B761" s="11"/>
      <c r="C761" s="43"/>
      <c r="D761" s="43"/>
      <c r="E761" s="43"/>
      <c r="F761" s="43"/>
      <c r="G761" s="43"/>
      <c r="H761" s="43"/>
      <c r="I761" s="43"/>
      <c r="J761" s="43"/>
      <c r="K761" s="43"/>
      <c r="L761" s="43"/>
      <c r="M761" s="43"/>
      <c r="N761" s="43"/>
      <c r="O761" s="43"/>
      <c r="P761" s="43"/>
      <c r="Q761" s="44"/>
      <c r="R761" s="44"/>
      <c r="S761" s="43"/>
      <c r="T761" s="43"/>
      <c r="U761" s="44"/>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4"/>
      <c r="AY761" s="43"/>
      <c r="AZ761" s="43"/>
      <c r="BA761" s="43"/>
      <c r="BB761" s="43"/>
      <c r="BC761" s="43"/>
      <c r="BD761" s="43"/>
      <c r="BE761" s="43"/>
      <c r="BF761" s="43"/>
      <c r="BG761" s="43"/>
      <c r="BH761" s="43"/>
      <c r="BI761" s="43"/>
      <c r="BJ761" s="43"/>
      <c r="BK761" s="43"/>
      <c r="BL761" s="43"/>
      <c r="BM761" s="43"/>
      <c r="BN761" s="43"/>
      <c r="BO761" s="11"/>
      <c r="BP761" s="11"/>
      <c r="BQ761" s="11"/>
      <c r="BR761" s="11"/>
      <c r="BS761" s="11"/>
    </row>
    <row r="762" ht="13.5" customHeight="1">
      <c r="A762" s="11"/>
      <c r="B762" s="11"/>
      <c r="C762" s="43"/>
      <c r="D762" s="43"/>
      <c r="E762" s="43"/>
      <c r="F762" s="43"/>
      <c r="G762" s="43"/>
      <c r="H762" s="43"/>
      <c r="I762" s="43"/>
      <c r="J762" s="43"/>
      <c r="K762" s="43"/>
      <c r="L762" s="43"/>
      <c r="M762" s="43"/>
      <c r="N762" s="43"/>
      <c r="O762" s="43"/>
      <c r="P762" s="43"/>
      <c r="Q762" s="44"/>
      <c r="R762" s="44"/>
      <c r="S762" s="43"/>
      <c r="T762" s="43"/>
      <c r="U762" s="44"/>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4"/>
      <c r="AY762" s="43"/>
      <c r="AZ762" s="43"/>
      <c r="BA762" s="43"/>
      <c r="BB762" s="43"/>
      <c r="BC762" s="43"/>
      <c r="BD762" s="43"/>
      <c r="BE762" s="43"/>
      <c r="BF762" s="43"/>
      <c r="BG762" s="43"/>
      <c r="BH762" s="43"/>
      <c r="BI762" s="43"/>
      <c r="BJ762" s="43"/>
      <c r="BK762" s="43"/>
      <c r="BL762" s="43"/>
      <c r="BM762" s="43"/>
      <c r="BN762" s="43"/>
      <c r="BO762" s="11"/>
      <c r="BP762" s="11"/>
      <c r="BQ762" s="11"/>
      <c r="BR762" s="11"/>
      <c r="BS762" s="11"/>
    </row>
    <row r="763" ht="13.5" customHeight="1">
      <c r="A763" s="11"/>
      <c r="B763" s="11"/>
      <c r="C763" s="43"/>
      <c r="D763" s="43"/>
      <c r="E763" s="43"/>
      <c r="F763" s="43"/>
      <c r="G763" s="43"/>
      <c r="H763" s="43"/>
      <c r="I763" s="43"/>
      <c r="J763" s="43"/>
      <c r="K763" s="43"/>
      <c r="L763" s="43"/>
      <c r="M763" s="43"/>
      <c r="N763" s="43"/>
      <c r="O763" s="43"/>
      <c r="P763" s="43"/>
      <c r="Q763" s="44"/>
      <c r="R763" s="44"/>
      <c r="S763" s="43"/>
      <c r="T763" s="43"/>
      <c r="U763" s="44"/>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4"/>
      <c r="AY763" s="43"/>
      <c r="AZ763" s="43"/>
      <c r="BA763" s="43"/>
      <c r="BB763" s="43"/>
      <c r="BC763" s="43"/>
      <c r="BD763" s="43"/>
      <c r="BE763" s="43"/>
      <c r="BF763" s="43"/>
      <c r="BG763" s="43"/>
      <c r="BH763" s="43"/>
      <c r="BI763" s="43"/>
      <c r="BJ763" s="43"/>
      <c r="BK763" s="43"/>
      <c r="BL763" s="43"/>
      <c r="BM763" s="43"/>
      <c r="BN763" s="43"/>
      <c r="BO763" s="11"/>
      <c r="BP763" s="11"/>
      <c r="BQ763" s="11"/>
      <c r="BR763" s="11"/>
      <c r="BS763" s="11"/>
    </row>
    <row r="764" ht="13.5" customHeight="1">
      <c r="A764" s="11"/>
      <c r="B764" s="11"/>
      <c r="C764" s="43"/>
      <c r="D764" s="43"/>
      <c r="E764" s="43"/>
      <c r="F764" s="43"/>
      <c r="G764" s="43"/>
      <c r="H764" s="43"/>
      <c r="I764" s="43"/>
      <c r="J764" s="43"/>
      <c r="K764" s="43"/>
      <c r="L764" s="43"/>
      <c r="M764" s="43"/>
      <c r="N764" s="43"/>
      <c r="O764" s="43"/>
      <c r="P764" s="43"/>
      <c r="Q764" s="44"/>
      <c r="R764" s="44"/>
      <c r="S764" s="43"/>
      <c r="T764" s="43"/>
      <c r="U764" s="44"/>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4"/>
      <c r="AY764" s="43"/>
      <c r="AZ764" s="43"/>
      <c r="BA764" s="43"/>
      <c r="BB764" s="43"/>
      <c r="BC764" s="43"/>
      <c r="BD764" s="43"/>
      <c r="BE764" s="43"/>
      <c r="BF764" s="43"/>
      <c r="BG764" s="43"/>
      <c r="BH764" s="43"/>
      <c r="BI764" s="43"/>
      <c r="BJ764" s="43"/>
      <c r="BK764" s="43"/>
      <c r="BL764" s="43"/>
      <c r="BM764" s="43"/>
      <c r="BN764" s="43"/>
      <c r="BO764" s="11"/>
      <c r="BP764" s="11"/>
      <c r="BQ764" s="11"/>
      <c r="BR764" s="11"/>
      <c r="BS764" s="11"/>
    </row>
    <row r="765" ht="13.5" customHeight="1">
      <c r="A765" s="11"/>
      <c r="B765" s="11"/>
      <c r="C765" s="43"/>
      <c r="D765" s="43"/>
      <c r="E765" s="43"/>
      <c r="F765" s="43"/>
      <c r="G765" s="43"/>
      <c r="H765" s="43"/>
      <c r="I765" s="43"/>
      <c r="J765" s="43"/>
      <c r="K765" s="43"/>
      <c r="L765" s="43"/>
      <c r="M765" s="43"/>
      <c r="N765" s="43"/>
      <c r="O765" s="43"/>
      <c r="P765" s="43"/>
      <c r="Q765" s="44"/>
      <c r="R765" s="44"/>
      <c r="S765" s="43"/>
      <c r="T765" s="43"/>
      <c r="U765" s="44"/>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4"/>
      <c r="AY765" s="43"/>
      <c r="AZ765" s="43"/>
      <c r="BA765" s="43"/>
      <c r="BB765" s="43"/>
      <c r="BC765" s="43"/>
      <c r="BD765" s="43"/>
      <c r="BE765" s="43"/>
      <c r="BF765" s="43"/>
      <c r="BG765" s="43"/>
      <c r="BH765" s="43"/>
      <c r="BI765" s="43"/>
      <c r="BJ765" s="43"/>
      <c r="BK765" s="43"/>
      <c r="BL765" s="43"/>
      <c r="BM765" s="43"/>
      <c r="BN765" s="43"/>
      <c r="BO765" s="11"/>
      <c r="BP765" s="11"/>
      <c r="BQ765" s="11"/>
      <c r="BR765" s="11"/>
      <c r="BS765" s="11"/>
    </row>
    <row r="766" ht="13.5" customHeight="1">
      <c r="A766" s="11"/>
      <c r="B766" s="11"/>
      <c r="C766" s="43"/>
      <c r="D766" s="43"/>
      <c r="E766" s="43"/>
      <c r="F766" s="43"/>
      <c r="G766" s="43"/>
      <c r="H766" s="43"/>
      <c r="I766" s="43"/>
      <c r="J766" s="43"/>
      <c r="K766" s="43"/>
      <c r="L766" s="43"/>
      <c r="M766" s="43"/>
      <c r="N766" s="43"/>
      <c r="O766" s="43"/>
      <c r="P766" s="43"/>
      <c r="Q766" s="44"/>
      <c r="R766" s="44"/>
      <c r="S766" s="43"/>
      <c r="T766" s="43"/>
      <c r="U766" s="44"/>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4"/>
      <c r="AY766" s="43"/>
      <c r="AZ766" s="43"/>
      <c r="BA766" s="43"/>
      <c r="BB766" s="43"/>
      <c r="BC766" s="43"/>
      <c r="BD766" s="43"/>
      <c r="BE766" s="43"/>
      <c r="BF766" s="43"/>
      <c r="BG766" s="43"/>
      <c r="BH766" s="43"/>
      <c r="BI766" s="43"/>
      <c r="BJ766" s="43"/>
      <c r="BK766" s="43"/>
      <c r="BL766" s="43"/>
      <c r="BM766" s="43"/>
      <c r="BN766" s="43"/>
      <c r="BO766" s="11"/>
      <c r="BP766" s="11"/>
      <c r="BQ766" s="11"/>
      <c r="BR766" s="11"/>
      <c r="BS766" s="11"/>
    </row>
    <row r="767" ht="13.5" customHeight="1">
      <c r="A767" s="11"/>
      <c r="B767" s="11"/>
      <c r="C767" s="43"/>
      <c r="D767" s="43"/>
      <c r="E767" s="43"/>
      <c r="F767" s="43"/>
      <c r="G767" s="43"/>
      <c r="H767" s="43"/>
      <c r="I767" s="43"/>
      <c r="J767" s="43"/>
      <c r="K767" s="43"/>
      <c r="L767" s="43"/>
      <c r="M767" s="43"/>
      <c r="N767" s="43"/>
      <c r="O767" s="43"/>
      <c r="P767" s="43"/>
      <c r="Q767" s="44"/>
      <c r="R767" s="44"/>
      <c r="S767" s="43"/>
      <c r="T767" s="43"/>
      <c r="U767" s="44"/>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4"/>
      <c r="AY767" s="43"/>
      <c r="AZ767" s="43"/>
      <c r="BA767" s="43"/>
      <c r="BB767" s="43"/>
      <c r="BC767" s="43"/>
      <c r="BD767" s="43"/>
      <c r="BE767" s="43"/>
      <c r="BF767" s="43"/>
      <c r="BG767" s="43"/>
      <c r="BH767" s="43"/>
      <c r="BI767" s="43"/>
      <c r="BJ767" s="43"/>
      <c r="BK767" s="43"/>
      <c r="BL767" s="43"/>
      <c r="BM767" s="43"/>
      <c r="BN767" s="43"/>
      <c r="BO767" s="11"/>
      <c r="BP767" s="11"/>
      <c r="BQ767" s="11"/>
      <c r="BR767" s="11"/>
      <c r="BS767" s="11"/>
    </row>
    <row r="768" ht="13.5" customHeight="1">
      <c r="A768" s="11"/>
      <c r="B768" s="11"/>
      <c r="C768" s="43"/>
      <c r="D768" s="43"/>
      <c r="E768" s="43"/>
      <c r="F768" s="43"/>
      <c r="G768" s="43"/>
      <c r="H768" s="43"/>
      <c r="I768" s="43"/>
      <c r="J768" s="43"/>
      <c r="K768" s="43"/>
      <c r="L768" s="43"/>
      <c r="M768" s="43"/>
      <c r="N768" s="43"/>
      <c r="O768" s="43"/>
      <c r="P768" s="43"/>
      <c r="Q768" s="44"/>
      <c r="R768" s="44"/>
      <c r="S768" s="43"/>
      <c r="T768" s="43"/>
      <c r="U768" s="44"/>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4"/>
      <c r="AY768" s="43"/>
      <c r="AZ768" s="43"/>
      <c r="BA768" s="43"/>
      <c r="BB768" s="43"/>
      <c r="BC768" s="43"/>
      <c r="BD768" s="43"/>
      <c r="BE768" s="43"/>
      <c r="BF768" s="43"/>
      <c r="BG768" s="43"/>
      <c r="BH768" s="43"/>
      <c r="BI768" s="43"/>
      <c r="BJ768" s="43"/>
      <c r="BK768" s="43"/>
      <c r="BL768" s="43"/>
      <c r="BM768" s="43"/>
      <c r="BN768" s="43"/>
      <c r="BO768" s="11"/>
      <c r="BP768" s="11"/>
      <c r="BQ768" s="11"/>
      <c r="BR768" s="11"/>
      <c r="BS768" s="11"/>
    </row>
    <row r="769" ht="13.5" customHeight="1">
      <c r="A769" s="11"/>
      <c r="B769" s="11"/>
      <c r="C769" s="43"/>
      <c r="D769" s="43"/>
      <c r="E769" s="43"/>
      <c r="F769" s="43"/>
      <c r="G769" s="43"/>
      <c r="H769" s="43"/>
      <c r="I769" s="43"/>
      <c r="J769" s="43"/>
      <c r="K769" s="43"/>
      <c r="L769" s="43"/>
      <c r="M769" s="43"/>
      <c r="N769" s="43"/>
      <c r="O769" s="43"/>
      <c r="P769" s="43"/>
      <c r="Q769" s="44"/>
      <c r="R769" s="44"/>
      <c r="S769" s="43"/>
      <c r="T769" s="43"/>
      <c r="U769" s="44"/>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4"/>
      <c r="AY769" s="43"/>
      <c r="AZ769" s="43"/>
      <c r="BA769" s="43"/>
      <c r="BB769" s="43"/>
      <c r="BC769" s="43"/>
      <c r="BD769" s="43"/>
      <c r="BE769" s="43"/>
      <c r="BF769" s="43"/>
      <c r="BG769" s="43"/>
      <c r="BH769" s="43"/>
      <c r="BI769" s="43"/>
      <c r="BJ769" s="43"/>
      <c r="BK769" s="43"/>
      <c r="BL769" s="43"/>
      <c r="BM769" s="43"/>
      <c r="BN769" s="43"/>
      <c r="BO769" s="11"/>
      <c r="BP769" s="11"/>
      <c r="BQ769" s="11"/>
      <c r="BR769" s="11"/>
      <c r="BS769" s="11"/>
    </row>
    <row r="770" ht="13.5" customHeight="1">
      <c r="A770" s="11"/>
      <c r="B770" s="11"/>
      <c r="C770" s="43"/>
      <c r="D770" s="43"/>
      <c r="E770" s="43"/>
      <c r="F770" s="43"/>
      <c r="G770" s="43"/>
      <c r="H770" s="43"/>
      <c r="I770" s="43"/>
      <c r="J770" s="43"/>
      <c r="K770" s="43"/>
      <c r="L770" s="43"/>
      <c r="M770" s="43"/>
      <c r="N770" s="43"/>
      <c r="O770" s="43"/>
      <c r="P770" s="43"/>
      <c r="Q770" s="44"/>
      <c r="R770" s="44"/>
      <c r="S770" s="43"/>
      <c r="T770" s="43"/>
      <c r="U770" s="44"/>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4"/>
      <c r="AY770" s="43"/>
      <c r="AZ770" s="43"/>
      <c r="BA770" s="43"/>
      <c r="BB770" s="43"/>
      <c r="BC770" s="43"/>
      <c r="BD770" s="43"/>
      <c r="BE770" s="43"/>
      <c r="BF770" s="43"/>
      <c r="BG770" s="43"/>
      <c r="BH770" s="43"/>
      <c r="BI770" s="43"/>
      <c r="BJ770" s="43"/>
      <c r="BK770" s="43"/>
      <c r="BL770" s="43"/>
      <c r="BM770" s="43"/>
      <c r="BN770" s="43"/>
      <c r="BO770" s="11"/>
      <c r="BP770" s="11"/>
      <c r="BQ770" s="11"/>
      <c r="BR770" s="11"/>
      <c r="BS770" s="11"/>
    </row>
    <row r="771" ht="13.5" customHeight="1">
      <c r="A771" s="11"/>
      <c r="B771" s="11"/>
      <c r="C771" s="43"/>
      <c r="D771" s="43"/>
      <c r="E771" s="43"/>
      <c r="F771" s="43"/>
      <c r="G771" s="43"/>
      <c r="H771" s="43"/>
      <c r="I771" s="43"/>
      <c r="J771" s="43"/>
      <c r="K771" s="43"/>
      <c r="L771" s="43"/>
      <c r="M771" s="43"/>
      <c r="N771" s="43"/>
      <c r="O771" s="43"/>
      <c r="P771" s="43"/>
      <c r="Q771" s="44"/>
      <c r="R771" s="44"/>
      <c r="S771" s="43"/>
      <c r="T771" s="43"/>
      <c r="U771" s="44"/>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4"/>
      <c r="AY771" s="43"/>
      <c r="AZ771" s="43"/>
      <c r="BA771" s="43"/>
      <c r="BB771" s="43"/>
      <c r="BC771" s="43"/>
      <c r="BD771" s="43"/>
      <c r="BE771" s="43"/>
      <c r="BF771" s="43"/>
      <c r="BG771" s="43"/>
      <c r="BH771" s="43"/>
      <c r="BI771" s="43"/>
      <c r="BJ771" s="43"/>
      <c r="BK771" s="43"/>
      <c r="BL771" s="43"/>
      <c r="BM771" s="43"/>
      <c r="BN771" s="43"/>
      <c r="BO771" s="11"/>
      <c r="BP771" s="11"/>
      <c r="BQ771" s="11"/>
      <c r="BR771" s="11"/>
      <c r="BS771" s="11"/>
    </row>
    <row r="772" ht="13.5" customHeight="1">
      <c r="A772" s="11"/>
      <c r="B772" s="11"/>
      <c r="C772" s="43"/>
      <c r="D772" s="43"/>
      <c r="E772" s="43"/>
      <c r="F772" s="43"/>
      <c r="G772" s="43"/>
      <c r="H772" s="43"/>
      <c r="I772" s="43"/>
      <c r="J772" s="43"/>
      <c r="K772" s="43"/>
      <c r="L772" s="43"/>
      <c r="M772" s="43"/>
      <c r="N772" s="43"/>
      <c r="O772" s="43"/>
      <c r="P772" s="43"/>
      <c r="Q772" s="44"/>
      <c r="R772" s="44"/>
      <c r="S772" s="43"/>
      <c r="T772" s="43"/>
      <c r="U772" s="44"/>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4"/>
      <c r="AY772" s="43"/>
      <c r="AZ772" s="43"/>
      <c r="BA772" s="43"/>
      <c r="BB772" s="43"/>
      <c r="BC772" s="43"/>
      <c r="BD772" s="43"/>
      <c r="BE772" s="43"/>
      <c r="BF772" s="43"/>
      <c r="BG772" s="43"/>
      <c r="BH772" s="43"/>
      <c r="BI772" s="43"/>
      <c r="BJ772" s="43"/>
      <c r="BK772" s="43"/>
      <c r="BL772" s="43"/>
      <c r="BM772" s="43"/>
      <c r="BN772" s="43"/>
      <c r="BO772" s="11"/>
      <c r="BP772" s="11"/>
      <c r="BQ772" s="11"/>
      <c r="BR772" s="11"/>
      <c r="BS772" s="11"/>
    </row>
    <row r="773" ht="13.5" customHeight="1">
      <c r="A773" s="11"/>
      <c r="B773" s="11"/>
      <c r="C773" s="43"/>
      <c r="D773" s="43"/>
      <c r="E773" s="43"/>
      <c r="F773" s="43"/>
      <c r="G773" s="43"/>
      <c r="H773" s="43"/>
      <c r="I773" s="43"/>
      <c r="J773" s="43"/>
      <c r="K773" s="43"/>
      <c r="L773" s="43"/>
      <c r="M773" s="43"/>
      <c r="N773" s="43"/>
      <c r="O773" s="43"/>
      <c r="P773" s="43"/>
      <c r="Q773" s="44"/>
      <c r="R773" s="44"/>
      <c r="S773" s="43"/>
      <c r="T773" s="43"/>
      <c r="U773" s="44"/>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4"/>
      <c r="AY773" s="43"/>
      <c r="AZ773" s="43"/>
      <c r="BA773" s="43"/>
      <c r="BB773" s="43"/>
      <c r="BC773" s="43"/>
      <c r="BD773" s="43"/>
      <c r="BE773" s="43"/>
      <c r="BF773" s="43"/>
      <c r="BG773" s="43"/>
      <c r="BH773" s="43"/>
      <c r="BI773" s="43"/>
      <c r="BJ773" s="43"/>
      <c r="BK773" s="43"/>
      <c r="BL773" s="43"/>
      <c r="BM773" s="43"/>
      <c r="BN773" s="43"/>
      <c r="BO773" s="11"/>
      <c r="BP773" s="11"/>
      <c r="BQ773" s="11"/>
      <c r="BR773" s="11"/>
      <c r="BS773" s="11"/>
    </row>
    <row r="774" ht="13.5" customHeight="1">
      <c r="A774" s="11"/>
      <c r="B774" s="11"/>
      <c r="C774" s="43"/>
      <c r="D774" s="43"/>
      <c r="E774" s="43"/>
      <c r="F774" s="43"/>
      <c r="G774" s="43"/>
      <c r="H774" s="43"/>
      <c r="I774" s="43"/>
      <c r="J774" s="43"/>
      <c r="K774" s="43"/>
      <c r="L774" s="43"/>
      <c r="M774" s="43"/>
      <c r="N774" s="43"/>
      <c r="O774" s="43"/>
      <c r="P774" s="43"/>
      <c r="Q774" s="44"/>
      <c r="R774" s="44"/>
      <c r="S774" s="43"/>
      <c r="T774" s="43"/>
      <c r="U774" s="44"/>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4"/>
      <c r="AY774" s="43"/>
      <c r="AZ774" s="43"/>
      <c r="BA774" s="43"/>
      <c r="BB774" s="43"/>
      <c r="BC774" s="43"/>
      <c r="BD774" s="43"/>
      <c r="BE774" s="43"/>
      <c r="BF774" s="43"/>
      <c r="BG774" s="43"/>
      <c r="BH774" s="43"/>
      <c r="BI774" s="43"/>
      <c r="BJ774" s="43"/>
      <c r="BK774" s="43"/>
      <c r="BL774" s="43"/>
      <c r="BM774" s="43"/>
      <c r="BN774" s="43"/>
      <c r="BO774" s="11"/>
      <c r="BP774" s="11"/>
      <c r="BQ774" s="11"/>
      <c r="BR774" s="11"/>
      <c r="BS774" s="11"/>
    </row>
    <row r="775" ht="13.5" customHeight="1">
      <c r="A775" s="11"/>
      <c r="B775" s="11"/>
      <c r="C775" s="43"/>
      <c r="D775" s="43"/>
      <c r="E775" s="43"/>
      <c r="F775" s="43"/>
      <c r="G775" s="43"/>
      <c r="H775" s="43"/>
      <c r="I775" s="43"/>
      <c r="J775" s="43"/>
      <c r="K775" s="43"/>
      <c r="L775" s="43"/>
      <c r="M775" s="43"/>
      <c r="N775" s="43"/>
      <c r="O775" s="43"/>
      <c r="P775" s="43"/>
      <c r="Q775" s="44"/>
      <c r="R775" s="44"/>
      <c r="S775" s="43"/>
      <c r="T775" s="43"/>
      <c r="U775" s="44"/>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4"/>
      <c r="AY775" s="43"/>
      <c r="AZ775" s="43"/>
      <c r="BA775" s="43"/>
      <c r="BB775" s="43"/>
      <c r="BC775" s="43"/>
      <c r="BD775" s="43"/>
      <c r="BE775" s="43"/>
      <c r="BF775" s="43"/>
      <c r="BG775" s="43"/>
      <c r="BH775" s="43"/>
      <c r="BI775" s="43"/>
      <c r="BJ775" s="43"/>
      <c r="BK775" s="43"/>
      <c r="BL775" s="43"/>
      <c r="BM775" s="43"/>
      <c r="BN775" s="43"/>
      <c r="BO775" s="11"/>
      <c r="BP775" s="11"/>
      <c r="BQ775" s="11"/>
      <c r="BR775" s="11"/>
      <c r="BS775" s="11"/>
    </row>
    <row r="776" ht="13.5" customHeight="1">
      <c r="A776" s="11"/>
      <c r="B776" s="11"/>
      <c r="C776" s="43"/>
      <c r="D776" s="43"/>
      <c r="E776" s="43"/>
      <c r="F776" s="43"/>
      <c r="G776" s="43"/>
      <c r="H776" s="43"/>
      <c r="I776" s="43"/>
      <c r="J776" s="43"/>
      <c r="K776" s="43"/>
      <c r="L776" s="43"/>
      <c r="M776" s="43"/>
      <c r="N776" s="43"/>
      <c r="O776" s="43"/>
      <c r="P776" s="43"/>
      <c r="Q776" s="44"/>
      <c r="R776" s="44"/>
      <c r="S776" s="43"/>
      <c r="T776" s="43"/>
      <c r="U776" s="44"/>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4"/>
      <c r="AY776" s="43"/>
      <c r="AZ776" s="43"/>
      <c r="BA776" s="43"/>
      <c r="BB776" s="43"/>
      <c r="BC776" s="43"/>
      <c r="BD776" s="43"/>
      <c r="BE776" s="43"/>
      <c r="BF776" s="43"/>
      <c r="BG776" s="43"/>
      <c r="BH776" s="43"/>
      <c r="BI776" s="43"/>
      <c r="BJ776" s="43"/>
      <c r="BK776" s="43"/>
      <c r="BL776" s="43"/>
      <c r="BM776" s="43"/>
      <c r="BN776" s="43"/>
      <c r="BO776" s="11"/>
      <c r="BP776" s="11"/>
      <c r="BQ776" s="11"/>
      <c r="BR776" s="11"/>
      <c r="BS776" s="11"/>
    </row>
    <row r="777" ht="13.5" customHeight="1">
      <c r="A777" s="11"/>
      <c r="B777" s="11"/>
      <c r="C777" s="43"/>
      <c r="D777" s="43"/>
      <c r="E777" s="43"/>
      <c r="F777" s="43"/>
      <c r="G777" s="43"/>
      <c r="H777" s="43"/>
      <c r="I777" s="43"/>
      <c r="J777" s="43"/>
      <c r="K777" s="43"/>
      <c r="L777" s="43"/>
      <c r="M777" s="43"/>
      <c r="N777" s="43"/>
      <c r="O777" s="43"/>
      <c r="P777" s="43"/>
      <c r="Q777" s="44"/>
      <c r="R777" s="44"/>
      <c r="S777" s="43"/>
      <c r="T777" s="43"/>
      <c r="U777" s="44"/>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4"/>
      <c r="AY777" s="43"/>
      <c r="AZ777" s="43"/>
      <c r="BA777" s="43"/>
      <c r="BB777" s="43"/>
      <c r="BC777" s="43"/>
      <c r="BD777" s="43"/>
      <c r="BE777" s="43"/>
      <c r="BF777" s="43"/>
      <c r="BG777" s="43"/>
      <c r="BH777" s="43"/>
      <c r="BI777" s="43"/>
      <c r="BJ777" s="43"/>
      <c r="BK777" s="43"/>
      <c r="BL777" s="43"/>
      <c r="BM777" s="43"/>
      <c r="BN777" s="43"/>
      <c r="BO777" s="11"/>
      <c r="BP777" s="11"/>
      <c r="BQ777" s="11"/>
      <c r="BR777" s="11"/>
      <c r="BS777" s="11"/>
    </row>
    <row r="778" ht="13.5" customHeight="1">
      <c r="A778" s="11"/>
      <c r="B778" s="11"/>
      <c r="C778" s="43"/>
      <c r="D778" s="43"/>
      <c r="E778" s="43"/>
      <c r="F778" s="43"/>
      <c r="G778" s="43"/>
      <c r="H778" s="43"/>
      <c r="I778" s="43"/>
      <c r="J778" s="43"/>
      <c r="K778" s="43"/>
      <c r="L778" s="43"/>
      <c r="M778" s="43"/>
      <c r="N778" s="43"/>
      <c r="O778" s="43"/>
      <c r="P778" s="43"/>
      <c r="Q778" s="44"/>
      <c r="R778" s="44"/>
      <c r="S778" s="43"/>
      <c r="T778" s="43"/>
      <c r="U778" s="44"/>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4"/>
      <c r="AY778" s="43"/>
      <c r="AZ778" s="43"/>
      <c r="BA778" s="43"/>
      <c r="BB778" s="43"/>
      <c r="BC778" s="43"/>
      <c r="BD778" s="43"/>
      <c r="BE778" s="43"/>
      <c r="BF778" s="43"/>
      <c r="BG778" s="43"/>
      <c r="BH778" s="43"/>
      <c r="BI778" s="43"/>
      <c r="BJ778" s="43"/>
      <c r="BK778" s="43"/>
      <c r="BL778" s="43"/>
      <c r="BM778" s="43"/>
      <c r="BN778" s="43"/>
      <c r="BO778" s="11"/>
      <c r="BP778" s="11"/>
      <c r="BQ778" s="11"/>
      <c r="BR778" s="11"/>
      <c r="BS778" s="11"/>
    </row>
    <row r="779" ht="13.5" customHeight="1">
      <c r="A779" s="11"/>
      <c r="B779" s="11"/>
      <c r="C779" s="43"/>
      <c r="D779" s="43"/>
      <c r="E779" s="43"/>
      <c r="F779" s="43"/>
      <c r="G779" s="43"/>
      <c r="H779" s="43"/>
      <c r="I779" s="43"/>
      <c r="J779" s="43"/>
      <c r="K779" s="43"/>
      <c r="L779" s="43"/>
      <c r="M779" s="43"/>
      <c r="N779" s="43"/>
      <c r="O779" s="43"/>
      <c r="P779" s="43"/>
      <c r="Q779" s="44"/>
      <c r="R779" s="44"/>
      <c r="S779" s="43"/>
      <c r="T779" s="43"/>
      <c r="U779" s="44"/>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4"/>
      <c r="AY779" s="43"/>
      <c r="AZ779" s="43"/>
      <c r="BA779" s="43"/>
      <c r="BB779" s="43"/>
      <c r="BC779" s="43"/>
      <c r="BD779" s="43"/>
      <c r="BE779" s="43"/>
      <c r="BF779" s="43"/>
      <c r="BG779" s="43"/>
      <c r="BH779" s="43"/>
      <c r="BI779" s="43"/>
      <c r="BJ779" s="43"/>
      <c r="BK779" s="43"/>
      <c r="BL779" s="43"/>
      <c r="BM779" s="43"/>
      <c r="BN779" s="43"/>
      <c r="BO779" s="11"/>
      <c r="BP779" s="11"/>
      <c r="BQ779" s="11"/>
      <c r="BR779" s="11"/>
      <c r="BS779" s="11"/>
    </row>
    <row r="780" ht="13.5" customHeight="1">
      <c r="A780" s="11"/>
      <c r="B780" s="11"/>
      <c r="C780" s="43"/>
      <c r="D780" s="43"/>
      <c r="E780" s="43"/>
      <c r="F780" s="43"/>
      <c r="G780" s="43"/>
      <c r="H780" s="43"/>
      <c r="I780" s="43"/>
      <c r="J780" s="43"/>
      <c r="K780" s="43"/>
      <c r="L780" s="43"/>
      <c r="M780" s="43"/>
      <c r="N780" s="43"/>
      <c r="O780" s="43"/>
      <c r="P780" s="43"/>
      <c r="Q780" s="44"/>
      <c r="R780" s="44"/>
      <c r="S780" s="43"/>
      <c r="T780" s="43"/>
      <c r="U780" s="44"/>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4"/>
      <c r="AY780" s="43"/>
      <c r="AZ780" s="43"/>
      <c r="BA780" s="43"/>
      <c r="BB780" s="43"/>
      <c r="BC780" s="43"/>
      <c r="BD780" s="43"/>
      <c r="BE780" s="43"/>
      <c r="BF780" s="43"/>
      <c r="BG780" s="43"/>
      <c r="BH780" s="43"/>
      <c r="BI780" s="43"/>
      <c r="BJ780" s="43"/>
      <c r="BK780" s="43"/>
      <c r="BL780" s="43"/>
      <c r="BM780" s="43"/>
      <c r="BN780" s="43"/>
      <c r="BO780" s="11"/>
      <c r="BP780" s="11"/>
      <c r="BQ780" s="11"/>
      <c r="BR780" s="11"/>
      <c r="BS780" s="11"/>
    </row>
    <row r="781" ht="13.5" customHeight="1">
      <c r="A781" s="11"/>
      <c r="B781" s="11"/>
      <c r="C781" s="43"/>
      <c r="D781" s="43"/>
      <c r="E781" s="43"/>
      <c r="F781" s="43"/>
      <c r="G781" s="43"/>
      <c r="H781" s="43"/>
      <c r="I781" s="43"/>
      <c r="J781" s="43"/>
      <c r="K781" s="43"/>
      <c r="L781" s="43"/>
      <c r="M781" s="43"/>
      <c r="N781" s="43"/>
      <c r="O781" s="43"/>
      <c r="P781" s="43"/>
      <c r="Q781" s="44"/>
      <c r="R781" s="44"/>
      <c r="S781" s="43"/>
      <c r="T781" s="43"/>
      <c r="U781" s="44"/>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4"/>
      <c r="AY781" s="43"/>
      <c r="AZ781" s="43"/>
      <c r="BA781" s="43"/>
      <c r="BB781" s="43"/>
      <c r="BC781" s="43"/>
      <c r="BD781" s="43"/>
      <c r="BE781" s="43"/>
      <c r="BF781" s="43"/>
      <c r="BG781" s="43"/>
      <c r="BH781" s="43"/>
      <c r="BI781" s="43"/>
      <c r="BJ781" s="43"/>
      <c r="BK781" s="43"/>
      <c r="BL781" s="43"/>
      <c r="BM781" s="43"/>
      <c r="BN781" s="43"/>
      <c r="BO781" s="11"/>
      <c r="BP781" s="11"/>
      <c r="BQ781" s="11"/>
      <c r="BR781" s="11"/>
      <c r="BS781" s="11"/>
    </row>
    <row r="782" ht="13.5" customHeight="1">
      <c r="A782" s="11"/>
      <c r="B782" s="11"/>
      <c r="C782" s="43"/>
      <c r="D782" s="43"/>
      <c r="E782" s="43"/>
      <c r="F782" s="43"/>
      <c r="G782" s="43"/>
      <c r="H782" s="43"/>
      <c r="I782" s="43"/>
      <c r="J782" s="43"/>
      <c r="K782" s="43"/>
      <c r="L782" s="43"/>
      <c r="M782" s="43"/>
      <c r="N782" s="43"/>
      <c r="O782" s="43"/>
      <c r="P782" s="43"/>
      <c r="Q782" s="44"/>
      <c r="R782" s="44"/>
      <c r="S782" s="43"/>
      <c r="T782" s="43"/>
      <c r="U782" s="44"/>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4"/>
      <c r="AY782" s="43"/>
      <c r="AZ782" s="43"/>
      <c r="BA782" s="43"/>
      <c r="BB782" s="43"/>
      <c r="BC782" s="43"/>
      <c r="BD782" s="43"/>
      <c r="BE782" s="43"/>
      <c r="BF782" s="43"/>
      <c r="BG782" s="43"/>
      <c r="BH782" s="43"/>
      <c r="BI782" s="43"/>
      <c r="BJ782" s="43"/>
      <c r="BK782" s="43"/>
      <c r="BL782" s="43"/>
      <c r="BM782" s="43"/>
      <c r="BN782" s="43"/>
      <c r="BO782" s="11"/>
      <c r="BP782" s="11"/>
      <c r="BQ782" s="11"/>
      <c r="BR782" s="11"/>
      <c r="BS782" s="11"/>
    </row>
    <row r="783" ht="13.5" customHeight="1">
      <c r="A783" s="11"/>
      <c r="B783" s="11"/>
      <c r="C783" s="43"/>
      <c r="D783" s="43"/>
      <c r="E783" s="43"/>
      <c r="F783" s="43"/>
      <c r="G783" s="43"/>
      <c r="H783" s="43"/>
      <c r="I783" s="43"/>
      <c r="J783" s="43"/>
      <c r="K783" s="43"/>
      <c r="L783" s="43"/>
      <c r="M783" s="43"/>
      <c r="N783" s="43"/>
      <c r="O783" s="43"/>
      <c r="P783" s="43"/>
      <c r="Q783" s="44"/>
      <c r="R783" s="44"/>
      <c r="S783" s="43"/>
      <c r="T783" s="43"/>
      <c r="U783" s="44"/>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4"/>
      <c r="AY783" s="43"/>
      <c r="AZ783" s="43"/>
      <c r="BA783" s="43"/>
      <c r="BB783" s="43"/>
      <c r="BC783" s="43"/>
      <c r="BD783" s="43"/>
      <c r="BE783" s="43"/>
      <c r="BF783" s="43"/>
      <c r="BG783" s="43"/>
      <c r="BH783" s="43"/>
      <c r="BI783" s="43"/>
      <c r="BJ783" s="43"/>
      <c r="BK783" s="43"/>
      <c r="BL783" s="43"/>
      <c r="BM783" s="43"/>
      <c r="BN783" s="43"/>
      <c r="BO783" s="11"/>
      <c r="BP783" s="11"/>
      <c r="BQ783" s="11"/>
      <c r="BR783" s="11"/>
      <c r="BS783" s="11"/>
    </row>
    <row r="784" ht="13.5" customHeight="1">
      <c r="A784" s="11"/>
      <c r="B784" s="11"/>
      <c r="C784" s="43"/>
      <c r="D784" s="43"/>
      <c r="E784" s="43"/>
      <c r="F784" s="43"/>
      <c r="G784" s="43"/>
      <c r="H784" s="43"/>
      <c r="I784" s="43"/>
      <c r="J784" s="43"/>
      <c r="K784" s="43"/>
      <c r="L784" s="43"/>
      <c r="M784" s="43"/>
      <c r="N784" s="43"/>
      <c r="O784" s="43"/>
      <c r="P784" s="43"/>
      <c r="Q784" s="44"/>
      <c r="R784" s="44"/>
      <c r="S784" s="43"/>
      <c r="T784" s="43"/>
      <c r="U784" s="44"/>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4"/>
      <c r="AY784" s="43"/>
      <c r="AZ784" s="43"/>
      <c r="BA784" s="43"/>
      <c r="BB784" s="43"/>
      <c r="BC784" s="43"/>
      <c r="BD784" s="43"/>
      <c r="BE784" s="43"/>
      <c r="BF784" s="43"/>
      <c r="BG784" s="43"/>
      <c r="BH784" s="43"/>
      <c r="BI784" s="43"/>
      <c r="BJ784" s="43"/>
      <c r="BK784" s="43"/>
      <c r="BL784" s="43"/>
      <c r="BM784" s="43"/>
      <c r="BN784" s="43"/>
      <c r="BO784" s="11"/>
      <c r="BP784" s="11"/>
      <c r="BQ784" s="11"/>
      <c r="BR784" s="11"/>
      <c r="BS784" s="11"/>
    </row>
    <row r="785" ht="13.5" customHeight="1">
      <c r="A785" s="11"/>
      <c r="B785" s="11"/>
      <c r="C785" s="43"/>
      <c r="D785" s="43"/>
      <c r="E785" s="43"/>
      <c r="F785" s="43"/>
      <c r="G785" s="43"/>
      <c r="H785" s="43"/>
      <c r="I785" s="43"/>
      <c r="J785" s="43"/>
      <c r="K785" s="43"/>
      <c r="L785" s="43"/>
      <c r="M785" s="43"/>
      <c r="N785" s="43"/>
      <c r="O785" s="43"/>
      <c r="P785" s="43"/>
      <c r="Q785" s="44"/>
      <c r="R785" s="44"/>
      <c r="S785" s="43"/>
      <c r="T785" s="43"/>
      <c r="U785" s="44"/>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4"/>
      <c r="AY785" s="43"/>
      <c r="AZ785" s="43"/>
      <c r="BA785" s="43"/>
      <c r="BB785" s="43"/>
      <c r="BC785" s="43"/>
      <c r="BD785" s="43"/>
      <c r="BE785" s="43"/>
      <c r="BF785" s="43"/>
      <c r="BG785" s="43"/>
      <c r="BH785" s="43"/>
      <c r="BI785" s="43"/>
      <c r="BJ785" s="43"/>
      <c r="BK785" s="43"/>
      <c r="BL785" s="43"/>
      <c r="BM785" s="43"/>
      <c r="BN785" s="43"/>
      <c r="BO785" s="11"/>
      <c r="BP785" s="11"/>
      <c r="BQ785" s="11"/>
      <c r="BR785" s="11"/>
      <c r="BS785" s="11"/>
    </row>
    <row r="786" ht="13.5" customHeight="1">
      <c r="A786" s="11"/>
      <c r="B786" s="11"/>
      <c r="C786" s="43"/>
      <c r="D786" s="43"/>
      <c r="E786" s="43"/>
      <c r="F786" s="43"/>
      <c r="G786" s="43"/>
      <c r="H786" s="43"/>
      <c r="I786" s="43"/>
      <c r="J786" s="43"/>
      <c r="K786" s="43"/>
      <c r="L786" s="43"/>
      <c r="M786" s="43"/>
      <c r="N786" s="43"/>
      <c r="O786" s="43"/>
      <c r="P786" s="43"/>
      <c r="Q786" s="44"/>
      <c r="R786" s="44"/>
      <c r="S786" s="43"/>
      <c r="T786" s="43"/>
      <c r="U786" s="44"/>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4"/>
      <c r="AY786" s="43"/>
      <c r="AZ786" s="43"/>
      <c r="BA786" s="43"/>
      <c r="BB786" s="43"/>
      <c r="BC786" s="43"/>
      <c r="BD786" s="43"/>
      <c r="BE786" s="43"/>
      <c r="BF786" s="43"/>
      <c r="BG786" s="43"/>
      <c r="BH786" s="43"/>
      <c r="BI786" s="43"/>
      <c r="BJ786" s="43"/>
      <c r="BK786" s="43"/>
      <c r="BL786" s="43"/>
      <c r="BM786" s="43"/>
      <c r="BN786" s="43"/>
      <c r="BO786" s="11"/>
      <c r="BP786" s="11"/>
      <c r="BQ786" s="11"/>
      <c r="BR786" s="11"/>
      <c r="BS786" s="11"/>
    </row>
    <row r="787" ht="13.5" customHeight="1">
      <c r="A787" s="11"/>
      <c r="B787" s="11"/>
      <c r="C787" s="43"/>
      <c r="D787" s="43"/>
      <c r="E787" s="43"/>
      <c r="F787" s="43"/>
      <c r="G787" s="43"/>
      <c r="H787" s="43"/>
      <c r="I787" s="43"/>
      <c r="J787" s="43"/>
      <c r="K787" s="43"/>
      <c r="L787" s="43"/>
      <c r="M787" s="43"/>
      <c r="N787" s="43"/>
      <c r="O787" s="43"/>
      <c r="P787" s="43"/>
      <c r="Q787" s="44"/>
      <c r="R787" s="44"/>
      <c r="S787" s="43"/>
      <c r="T787" s="43"/>
      <c r="U787" s="44"/>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4"/>
      <c r="AY787" s="43"/>
      <c r="AZ787" s="43"/>
      <c r="BA787" s="43"/>
      <c r="BB787" s="43"/>
      <c r="BC787" s="43"/>
      <c r="BD787" s="43"/>
      <c r="BE787" s="43"/>
      <c r="BF787" s="43"/>
      <c r="BG787" s="43"/>
      <c r="BH787" s="43"/>
      <c r="BI787" s="43"/>
      <c r="BJ787" s="43"/>
      <c r="BK787" s="43"/>
      <c r="BL787" s="43"/>
      <c r="BM787" s="43"/>
      <c r="BN787" s="43"/>
      <c r="BO787" s="11"/>
      <c r="BP787" s="11"/>
      <c r="BQ787" s="11"/>
      <c r="BR787" s="11"/>
      <c r="BS787" s="11"/>
    </row>
    <row r="788" ht="13.5" customHeight="1">
      <c r="A788" s="11"/>
      <c r="B788" s="11"/>
      <c r="C788" s="43"/>
      <c r="D788" s="43"/>
      <c r="E788" s="43"/>
      <c r="F788" s="43"/>
      <c r="G788" s="43"/>
      <c r="H788" s="43"/>
      <c r="I788" s="43"/>
      <c r="J788" s="43"/>
      <c r="K788" s="43"/>
      <c r="L788" s="43"/>
      <c r="M788" s="43"/>
      <c r="N788" s="43"/>
      <c r="O788" s="43"/>
      <c r="P788" s="43"/>
      <c r="Q788" s="44"/>
      <c r="R788" s="44"/>
      <c r="S788" s="43"/>
      <c r="T788" s="43"/>
      <c r="U788" s="44"/>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4"/>
      <c r="AY788" s="43"/>
      <c r="AZ788" s="43"/>
      <c r="BA788" s="43"/>
      <c r="BB788" s="43"/>
      <c r="BC788" s="43"/>
      <c r="BD788" s="43"/>
      <c r="BE788" s="43"/>
      <c r="BF788" s="43"/>
      <c r="BG788" s="43"/>
      <c r="BH788" s="43"/>
      <c r="BI788" s="43"/>
      <c r="BJ788" s="43"/>
      <c r="BK788" s="43"/>
      <c r="BL788" s="43"/>
      <c r="BM788" s="43"/>
      <c r="BN788" s="43"/>
      <c r="BO788" s="11"/>
      <c r="BP788" s="11"/>
      <c r="BQ788" s="11"/>
      <c r="BR788" s="11"/>
      <c r="BS788" s="11"/>
    </row>
    <row r="789" ht="13.5" customHeight="1">
      <c r="A789" s="11"/>
      <c r="B789" s="11"/>
      <c r="C789" s="43"/>
      <c r="D789" s="43"/>
      <c r="E789" s="43"/>
      <c r="F789" s="43"/>
      <c r="G789" s="43"/>
      <c r="H789" s="43"/>
      <c r="I789" s="43"/>
      <c r="J789" s="43"/>
      <c r="K789" s="43"/>
      <c r="L789" s="43"/>
      <c r="M789" s="43"/>
      <c r="N789" s="43"/>
      <c r="O789" s="43"/>
      <c r="P789" s="43"/>
      <c r="Q789" s="44"/>
      <c r="R789" s="44"/>
      <c r="S789" s="43"/>
      <c r="T789" s="43"/>
      <c r="U789" s="44"/>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4"/>
      <c r="AY789" s="43"/>
      <c r="AZ789" s="43"/>
      <c r="BA789" s="43"/>
      <c r="BB789" s="43"/>
      <c r="BC789" s="43"/>
      <c r="BD789" s="43"/>
      <c r="BE789" s="43"/>
      <c r="BF789" s="43"/>
      <c r="BG789" s="43"/>
      <c r="BH789" s="43"/>
      <c r="BI789" s="43"/>
      <c r="BJ789" s="43"/>
      <c r="BK789" s="43"/>
      <c r="BL789" s="43"/>
      <c r="BM789" s="43"/>
      <c r="BN789" s="43"/>
      <c r="BO789" s="11"/>
      <c r="BP789" s="11"/>
      <c r="BQ789" s="11"/>
      <c r="BR789" s="11"/>
      <c r="BS789" s="11"/>
    </row>
    <row r="790" ht="13.5" customHeight="1">
      <c r="A790" s="11"/>
      <c r="B790" s="11"/>
      <c r="C790" s="43"/>
      <c r="D790" s="43"/>
      <c r="E790" s="43"/>
      <c r="F790" s="43"/>
      <c r="G790" s="43"/>
      <c r="H790" s="43"/>
      <c r="I790" s="43"/>
      <c r="J790" s="43"/>
      <c r="K790" s="43"/>
      <c r="L790" s="43"/>
      <c r="M790" s="43"/>
      <c r="N790" s="43"/>
      <c r="O790" s="43"/>
      <c r="P790" s="43"/>
      <c r="Q790" s="44"/>
      <c r="R790" s="44"/>
      <c r="S790" s="43"/>
      <c r="T790" s="43"/>
      <c r="U790" s="44"/>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4"/>
      <c r="AY790" s="43"/>
      <c r="AZ790" s="43"/>
      <c r="BA790" s="43"/>
      <c r="BB790" s="43"/>
      <c r="BC790" s="43"/>
      <c r="BD790" s="43"/>
      <c r="BE790" s="43"/>
      <c r="BF790" s="43"/>
      <c r="BG790" s="43"/>
      <c r="BH790" s="43"/>
      <c r="BI790" s="43"/>
      <c r="BJ790" s="43"/>
      <c r="BK790" s="43"/>
      <c r="BL790" s="43"/>
      <c r="BM790" s="43"/>
      <c r="BN790" s="43"/>
      <c r="BO790" s="11"/>
      <c r="BP790" s="11"/>
      <c r="BQ790" s="11"/>
      <c r="BR790" s="11"/>
      <c r="BS790" s="11"/>
    </row>
    <row r="791" ht="13.5" customHeight="1">
      <c r="A791" s="11"/>
      <c r="B791" s="11"/>
      <c r="C791" s="43"/>
      <c r="D791" s="43"/>
      <c r="E791" s="43"/>
      <c r="F791" s="43"/>
      <c r="G791" s="43"/>
      <c r="H791" s="43"/>
      <c r="I791" s="43"/>
      <c r="J791" s="43"/>
      <c r="K791" s="43"/>
      <c r="L791" s="43"/>
      <c r="M791" s="43"/>
      <c r="N791" s="43"/>
      <c r="O791" s="43"/>
      <c r="P791" s="43"/>
      <c r="Q791" s="44"/>
      <c r="R791" s="44"/>
      <c r="S791" s="43"/>
      <c r="T791" s="43"/>
      <c r="U791" s="44"/>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4"/>
      <c r="AY791" s="43"/>
      <c r="AZ791" s="43"/>
      <c r="BA791" s="43"/>
      <c r="BB791" s="43"/>
      <c r="BC791" s="43"/>
      <c r="BD791" s="43"/>
      <c r="BE791" s="43"/>
      <c r="BF791" s="43"/>
      <c r="BG791" s="43"/>
      <c r="BH791" s="43"/>
      <c r="BI791" s="43"/>
      <c r="BJ791" s="43"/>
      <c r="BK791" s="43"/>
      <c r="BL791" s="43"/>
      <c r="BM791" s="43"/>
      <c r="BN791" s="43"/>
      <c r="BO791" s="11"/>
      <c r="BP791" s="11"/>
      <c r="BQ791" s="11"/>
      <c r="BR791" s="11"/>
      <c r="BS791" s="11"/>
    </row>
    <row r="792" ht="13.5" customHeight="1">
      <c r="A792" s="11"/>
      <c r="B792" s="11"/>
      <c r="C792" s="43"/>
      <c r="D792" s="43"/>
      <c r="E792" s="43"/>
      <c r="F792" s="43"/>
      <c r="G792" s="43"/>
      <c r="H792" s="43"/>
      <c r="I792" s="43"/>
      <c r="J792" s="43"/>
      <c r="K792" s="43"/>
      <c r="L792" s="43"/>
      <c r="M792" s="43"/>
      <c r="N792" s="43"/>
      <c r="O792" s="43"/>
      <c r="P792" s="43"/>
      <c r="Q792" s="44"/>
      <c r="R792" s="44"/>
      <c r="S792" s="43"/>
      <c r="T792" s="43"/>
      <c r="U792" s="44"/>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4"/>
      <c r="AY792" s="43"/>
      <c r="AZ792" s="43"/>
      <c r="BA792" s="43"/>
      <c r="BB792" s="43"/>
      <c r="BC792" s="43"/>
      <c r="BD792" s="43"/>
      <c r="BE792" s="43"/>
      <c r="BF792" s="43"/>
      <c r="BG792" s="43"/>
      <c r="BH792" s="43"/>
      <c r="BI792" s="43"/>
      <c r="BJ792" s="43"/>
      <c r="BK792" s="43"/>
      <c r="BL792" s="43"/>
      <c r="BM792" s="43"/>
      <c r="BN792" s="43"/>
      <c r="BO792" s="11"/>
      <c r="BP792" s="11"/>
      <c r="BQ792" s="11"/>
      <c r="BR792" s="11"/>
      <c r="BS792" s="11"/>
    </row>
    <row r="793" ht="13.5" customHeight="1">
      <c r="A793" s="11"/>
      <c r="B793" s="11"/>
      <c r="C793" s="43"/>
      <c r="D793" s="43"/>
      <c r="E793" s="43"/>
      <c r="F793" s="43"/>
      <c r="G793" s="43"/>
      <c r="H793" s="43"/>
      <c r="I793" s="43"/>
      <c r="J793" s="43"/>
      <c r="K793" s="43"/>
      <c r="L793" s="43"/>
      <c r="M793" s="43"/>
      <c r="N793" s="43"/>
      <c r="O793" s="43"/>
      <c r="P793" s="43"/>
      <c r="Q793" s="44"/>
      <c r="R793" s="44"/>
      <c r="S793" s="43"/>
      <c r="T793" s="43"/>
      <c r="U793" s="44"/>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4"/>
      <c r="AY793" s="43"/>
      <c r="AZ793" s="43"/>
      <c r="BA793" s="43"/>
      <c r="BB793" s="43"/>
      <c r="BC793" s="43"/>
      <c r="BD793" s="43"/>
      <c r="BE793" s="43"/>
      <c r="BF793" s="43"/>
      <c r="BG793" s="43"/>
      <c r="BH793" s="43"/>
      <c r="BI793" s="43"/>
      <c r="BJ793" s="43"/>
      <c r="BK793" s="43"/>
      <c r="BL793" s="43"/>
      <c r="BM793" s="43"/>
      <c r="BN793" s="43"/>
      <c r="BO793" s="11"/>
      <c r="BP793" s="11"/>
      <c r="BQ793" s="11"/>
      <c r="BR793" s="11"/>
      <c r="BS793" s="11"/>
    </row>
    <row r="794" ht="13.5" customHeight="1">
      <c r="A794" s="11"/>
      <c r="B794" s="11"/>
      <c r="C794" s="43"/>
      <c r="D794" s="43"/>
      <c r="E794" s="43"/>
      <c r="F794" s="43"/>
      <c r="G794" s="43"/>
      <c r="H794" s="43"/>
      <c r="I794" s="43"/>
      <c r="J794" s="43"/>
      <c r="K794" s="43"/>
      <c r="L794" s="43"/>
      <c r="M794" s="43"/>
      <c r="N794" s="43"/>
      <c r="O794" s="43"/>
      <c r="P794" s="43"/>
      <c r="Q794" s="44"/>
      <c r="R794" s="44"/>
      <c r="S794" s="43"/>
      <c r="T794" s="43"/>
      <c r="U794" s="44"/>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4"/>
      <c r="AY794" s="43"/>
      <c r="AZ794" s="43"/>
      <c r="BA794" s="43"/>
      <c r="BB794" s="43"/>
      <c r="BC794" s="43"/>
      <c r="BD794" s="43"/>
      <c r="BE794" s="43"/>
      <c r="BF794" s="43"/>
      <c r="BG794" s="43"/>
      <c r="BH794" s="43"/>
      <c r="BI794" s="43"/>
      <c r="BJ794" s="43"/>
      <c r="BK794" s="43"/>
      <c r="BL794" s="43"/>
      <c r="BM794" s="43"/>
      <c r="BN794" s="43"/>
      <c r="BO794" s="11"/>
      <c r="BP794" s="11"/>
      <c r="BQ794" s="11"/>
      <c r="BR794" s="11"/>
      <c r="BS794" s="11"/>
    </row>
    <row r="795" ht="13.5" customHeight="1">
      <c r="A795" s="11"/>
      <c r="B795" s="11"/>
      <c r="C795" s="43"/>
      <c r="D795" s="43"/>
      <c r="E795" s="43"/>
      <c r="F795" s="43"/>
      <c r="G795" s="43"/>
      <c r="H795" s="43"/>
      <c r="I795" s="43"/>
      <c r="J795" s="43"/>
      <c r="K795" s="43"/>
      <c r="L795" s="43"/>
      <c r="M795" s="43"/>
      <c r="N795" s="43"/>
      <c r="O795" s="43"/>
      <c r="P795" s="43"/>
      <c r="Q795" s="44"/>
      <c r="R795" s="44"/>
      <c r="S795" s="43"/>
      <c r="T795" s="43"/>
      <c r="U795" s="44"/>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4"/>
      <c r="AY795" s="43"/>
      <c r="AZ795" s="43"/>
      <c r="BA795" s="43"/>
      <c r="BB795" s="43"/>
      <c r="BC795" s="43"/>
      <c r="BD795" s="43"/>
      <c r="BE795" s="43"/>
      <c r="BF795" s="43"/>
      <c r="BG795" s="43"/>
      <c r="BH795" s="43"/>
      <c r="BI795" s="43"/>
      <c r="BJ795" s="43"/>
      <c r="BK795" s="43"/>
      <c r="BL795" s="43"/>
      <c r="BM795" s="43"/>
      <c r="BN795" s="43"/>
      <c r="BO795" s="11"/>
      <c r="BP795" s="11"/>
      <c r="BQ795" s="11"/>
      <c r="BR795" s="11"/>
      <c r="BS795" s="11"/>
    </row>
    <row r="796" ht="13.5" customHeight="1">
      <c r="A796" s="11"/>
      <c r="B796" s="11"/>
      <c r="C796" s="43"/>
      <c r="D796" s="43"/>
      <c r="E796" s="43"/>
      <c r="F796" s="43"/>
      <c r="G796" s="43"/>
      <c r="H796" s="43"/>
      <c r="I796" s="43"/>
      <c r="J796" s="43"/>
      <c r="K796" s="43"/>
      <c r="L796" s="43"/>
      <c r="M796" s="43"/>
      <c r="N796" s="43"/>
      <c r="O796" s="43"/>
      <c r="P796" s="43"/>
      <c r="Q796" s="44"/>
      <c r="R796" s="44"/>
      <c r="S796" s="43"/>
      <c r="T796" s="43"/>
      <c r="U796" s="44"/>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4"/>
      <c r="AY796" s="43"/>
      <c r="AZ796" s="43"/>
      <c r="BA796" s="43"/>
      <c r="BB796" s="43"/>
      <c r="BC796" s="43"/>
      <c r="BD796" s="43"/>
      <c r="BE796" s="43"/>
      <c r="BF796" s="43"/>
      <c r="BG796" s="43"/>
      <c r="BH796" s="43"/>
      <c r="BI796" s="43"/>
      <c r="BJ796" s="43"/>
      <c r="BK796" s="43"/>
      <c r="BL796" s="43"/>
      <c r="BM796" s="43"/>
      <c r="BN796" s="43"/>
      <c r="BO796" s="11"/>
      <c r="BP796" s="11"/>
      <c r="BQ796" s="11"/>
      <c r="BR796" s="11"/>
      <c r="BS796" s="11"/>
    </row>
    <row r="797" ht="13.5" customHeight="1">
      <c r="A797" s="11"/>
      <c r="B797" s="11"/>
      <c r="C797" s="43"/>
      <c r="D797" s="43"/>
      <c r="E797" s="43"/>
      <c r="F797" s="43"/>
      <c r="G797" s="43"/>
      <c r="H797" s="43"/>
      <c r="I797" s="43"/>
      <c r="J797" s="43"/>
      <c r="K797" s="43"/>
      <c r="L797" s="43"/>
      <c r="M797" s="43"/>
      <c r="N797" s="43"/>
      <c r="O797" s="43"/>
      <c r="P797" s="43"/>
      <c r="Q797" s="44"/>
      <c r="R797" s="44"/>
      <c r="S797" s="43"/>
      <c r="T797" s="43"/>
      <c r="U797" s="44"/>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4"/>
      <c r="AY797" s="43"/>
      <c r="AZ797" s="43"/>
      <c r="BA797" s="43"/>
      <c r="BB797" s="43"/>
      <c r="BC797" s="43"/>
      <c r="BD797" s="43"/>
      <c r="BE797" s="43"/>
      <c r="BF797" s="43"/>
      <c r="BG797" s="43"/>
      <c r="BH797" s="43"/>
      <c r="BI797" s="43"/>
      <c r="BJ797" s="43"/>
      <c r="BK797" s="43"/>
      <c r="BL797" s="43"/>
      <c r="BM797" s="43"/>
      <c r="BN797" s="43"/>
      <c r="BO797" s="11"/>
      <c r="BP797" s="11"/>
      <c r="BQ797" s="11"/>
      <c r="BR797" s="11"/>
      <c r="BS797" s="11"/>
    </row>
    <row r="798" ht="13.5" customHeight="1">
      <c r="A798" s="11"/>
      <c r="B798" s="11"/>
      <c r="C798" s="43"/>
      <c r="D798" s="43"/>
      <c r="E798" s="43"/>
      <c r="F798" s="43"/>
      <c r="G798" s="43"/>
      <c r="H798" s="43"/>
      <c r="I798" s="43"/>
      <c r="J798" s="43"/>
      <c r="K798" s="43"/>
      <c r="L798" s="43"/>
      <c r="M798" s="43"/>
      <c r="N798" s="43"/>
      <c r="O798" s="43"/>
      <c r="P798" s="43"/>
      <c r="Q798" s="44"/>
      <c r="R798" s="44"/>
      <c r="S798" s="43"/>
      <c r="T798" s="43"/>
      <c r="U798" s="44"/>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4"/>
      <c r="AY798" s="43"/>
      <c r="AZ798" s="43"/>
      <c r="BA798" s="43"/>
      <c r="BB798" s="43"/>
      <c r="BC798" s="43"/>
      <c r="BD798" s="43"/>
      <c r="BE798" s="43"/>
      <c r="BF798" s="43"/>
      <c r="BG798" s="43"/>
      <c r="BH798" s="43"/>
      <c r="BI798" s="43"/>
      <c r="BJ798" s="43"/>
      <c r="BK798" s="43"/>
      <c r="BL798" s="43"/>
      <c r="BM798" s="43"/>
      <c r="BN798" s="43"/>
      <c r="BO798" s="11"/>
      <c r="BP798" s="11"/>
      <c r="BQ798" s="11"/>
      <c r="BR798" s="11"/>
      <c r="BS798" s="11"/>
    </row>
    <row r="799" ht="13.5" customHeight="1">
      <c r="A799" s="11"/>
      <c r="B799" s="11"/>
      <c r="C799" s="43"/>
      <c r="D799" s="43"/>
      <c r="E799" s="43"/>
      <c r="F799" s="43"/>
      <c r="G799" s="43"/>
      <c r="H799" s="43"/>
      <c r="I799" s="43"/>
      <c r="J799" s="43"/>
      <c r="K799" s="43"/>
      <c r="L799" s="43"/>
      <c r="M799" s="43"/>
      <c r="N799" s="43"/>
      <c r="O799" s="43"/>
      <c r="P799" s="43"/>
      <c r="Q799" s="44"/>
      <c r="R799" s="44"/>
      <c r="S799" s="43"/>
      <c r="T799" s="43"/>
      <c r="U799" s="44"/>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4"/>
      <c r="AY799" s="43"/>
      <c r="AZ799" s="43"/>
      <c r="BA799" s="43"/>
      <c r="BB799" s="43"/>
      <c r="BC799" s="43"/>
      <c r="BD799" s="43"/>
      <c r="BE799" s="43"/>
      <c r="BF799" s="43"/>
      <c r="BG799" s="43"/>
      <c r="BH799" s="43"/>
      <c r="BI799" s="43"/>
      <c r="BJ799" s="43"/>
      <c r="BK799" s="43"/>
      <c r="BL799" s="43"/>
      <c r="BM799" s="43"/>
      <c r="BN799" s="43"/>
      <c r="BO799" s="11"/>
      <c r="BP799" s="11"/>
      <c r="BQ799" s="11"/>
      <c r="BR799" s="11"/>
      <c r="BS799" s="11"/>
    </row>
    <row r="800" ht="13.5" customHeight="1">
      <c r="A800" s="11"/>
      <c r="B800" s="11"/>
      <c r="C800" s="43"/>
      <c r="D800" s="43"/>
      <c r="E800" s="43"/>
      <c r="F800" s="43"/>
      <c r="G800" s="43"/>
      <c r="H800" s="43"/>
      <c r="I800" s="43"/>
      <c r="J800" s="43"/>
      <c r="K800" s="43"/>
      <c r="L800" s="43"/>
      <c r="M800" s="43"/>
      <c r="N800" s="43"/>
      <c r="O800" s="43"/>
      <c r="P800" s="43"/>
      <c r="Q800" s="44"/>
      <c r="R800" s="44"/>
      <c r="S800" s="43"/>
      <c r="T800" s="43"/>
      <c r="U800" s="44"/>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4"/>
      <c r="AY800" s="43"/>
      <c r="AZ800" s="43"/>
      <c r="BA800" s="43"/>
      <c r="BB800" s="43"/>
      <c r="BC800" s="43"/>
      <c r="BD800" s="43"/>
      <c r="BE800" s="43"/>
      <c r="BF800" s="43"/>
      <c r="BG800" s="43"/>
      <c r="BH800" s="43"/>
      <c r="BI800" s="43"/>
      <c r="BJ800" s="43"/>
      <c r="BK800" s="43"/>
      <c r="BL800" s="43"/>
      <c r="BM800" s="43"/>
      <c r="BN800" s="43"/>
      <c r="BO800" s="11"/>
      <c r="BP800" s="11"/>
      <c r="BQ800" s="11"/>
      <c r="BR800" s="11"/>
      <c r="BS800" s="11"/>
    </row>
    <row r="801" ht="13.5" customHeight="1">
      <c r="A801" s="11"/>
      <c r="B801" s="11"/>
      <c r="C801" s="43"/>
      <c r="D801" s="43"/>
      <c r="E801" s="43"/>
      <c r="F801" s="43"/>
      <c r="G801" s="43"/>
      <c r="H801" s="43"/>
      <c r="I801" s="43"/>
      <c r="J801" s="43"/>
      <c r="K801" s="43"/>
      <c r="L801" s="43"/>
      <c r="M801" s="43"/>
      <c r="N801" s="43"/>
      <c r="O801" s="43"/>
      <c r="P801" s="43"/>
      <c r="Q801" s="44"/>
      <c r="R801" s="44"/>
      <c r="S801" s="43"/>
      <c r="T801" s="43"/>
      <c r="U801" s="44"/>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4"/>
      <c r="AY801" s="43"/>
      <c r="AZ801" s="43"/>
      <c r="BA801" s="43"/>
      <c r="BB801" s="43"/>
      <c r="BC801" s="43"/>
      <c r="BD801" s="43"/>
      <c r="BE801" s="43"/>
      <c r="BF801" s="43"/>
      <c r="BG801" s="43"/>
      <c r="BH801" s="43"/>
      <c r="BI801" s="43"/>
      <c r="BJ801" s="43"/>
      <c r="BK801" s="43"/>
      <c r="BL801" s="43"/>
      <c r="BM801" s="43"/>
      <c r="BN801" s="43"/>
      <c r="BO801" s="11"/>
      <c r="BP801" s="11"/>
      <c r="BQ801" s="11"/>
      <c r="BR801" s="11"/>
      <c r="BS801" s="11"/>
    </row>
    <row r="802" ht="13.5" customHeight="1">
      <c r="A802" s="11"/>
      <c r="B802" s="11"/>
      <c r="C802" s="43"/>
      <c r="D802" s="43"/>
      <c r="E802" s="43"/>
      <c r="F802" s="43"/>
      <c r="G802" s="43"/>
      <c r="H802" s="43"/>
      <c r="I802" s="43"/>
      <c r="J802" s="43"/>
      <c r="K802" s="43"/>
      <c r="L802" s="43"/>
      <c r="M802" s="43"/>
      <c r="N802" s="43"/>
      <c r="O802" s="43"/>
      <c r="P802" s="43"/>
      <c r="Q802" s="44"/>
      <c r="R802" s="44"/>
      <c r="S802" s="43"/>
      <c r="T802" s="43"/>
      <c r="U802" s="44"/>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4"/>
      <c r="AY802" s="43"/>
      <c r="AZ802" s="43"/>
      <c r="BA802" s="43"/>
      <c r="BB802" s="43"/>
      <c r="BC802" s="43"/>
      <c r="BD802" s="43"/>
      <c r="BE802" s="43"/>
      <c r="BF802" s="43"/>
      <c r="BG802" s="43"/>
      <c r="BH802" s="43"/>
      <c r="BI802" s="43"/>
      <c r="BJ802" s="43"/>
      <c r="BK802" s="43"/>
      <c r="BL802" s="43"/>
      <c r="BM802" s="43"/>
      <c r="BN802" s="43"/>
      <c r="BO802" s="11"/>
      <c r="BP802" s="11"/>
      <c r="BQ802" s="11"/>
      <c r="BR802" s="11"/>
      <c r="BS802" s="11"/>
    </row>
    <row r="803" ht="13.5" customHeight="1">
      <c r="A803" s="11"/>
      <c r="B803" s="11"/>
      <c r="C803" s="43"/>
      <c r="D803" s="43"/>
      <c r="E803" s="43"/>
      <c r="F803" s="43"/>
      <c r="G803" s="43"/>
      <c r="H803" s="43"/>
      <c r="I803" s="43"/>
      <c r="J803" s="43"/>
      <c r="K803" s="43"/>
      <c r="L803" s="43"/>
      <c r="M803" s="43"/>
      <c r="N803" s="43"/>
      <c r="O803" s="43"/>
      <c r="P803" s="43"/>
      <c r="Q803" s="44"/>
      <c r="R803" s="44"/>
      <c r="S803" s="43"/>
      <c r="T803" s="43"/>
      <c r="U803" s="44"/>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4"/>
      <c r="AY803" s="43"/>
      <c r="AZ803" s="43"/>
      <c r="BA803" s="43"/>
      <c r="BB803" s="43"/>
      <c r="BC803" s="43"/>
      <c r="BD803" s="43"/>
      <c r="BE803" s="43"/>
      <c r="BF803" s="43"/>
      <c r="BG803" s="43"/>
      <c r="BH803" s="43"/>
      <c r="BI803" s="43"/>
      <c r="BJ803" s="43"/>
      <c r="BK803" s="43"/>
      <c r="BL803" s="43"/>
      <c r="BM803" s="43"/>
      <c r="BN803" s="43"/>
      <c r="BO803" s="11"/>
      <c r="BP803" s="11"/>
      <c r="BQ803" s="11"/>
      <c r="BR803" s="11"/>
      <c r="BS803" s="11"/>
    </row>
    <row r="804" ht="13.5" customHeight="1">
      <c r="A804" s="11"/>
      <c r="B804" s="11"/>
      <c r="C804" s="43"/>
      <c r="D804" s="43"/>
      <c r="E804" s="43"/>
      <c r="F804" s="43"/>
      <c r="G804" s="43"/>
      <c r="H804" s="43"/>
      <c r="I804" s="43"/>
      <c r="J804" s="43"/>
      <c r="K804" s="43"/>
      <c r="L804" s="43"/>
      <c r="M804" s="43"/>
      <c r="N804" s="43"/>
      <c r="O804" s="43"/>
      <c r="P804" s="43"/>
      <c r="Q804" s="44"/>
      <c r="R804" s="44"/>
      <c r="S804" s="43"/>
      <c r="T804" s="43"/>
      <c r="U804" s="44"/>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4"/>
      <c r="AY804" s="43"/>
      <c r="AZ804" s="43"/>
      <c r="BA804" s="43"/>
      <c r="BB804" s="43"/>
      <c r="BC804" s="43"/>
      <c r="BD804" s="43"/>
      <c r="BE804" s="43"/>
      <c r="BF804" s="43"/>
      <c r="BG804" s="43"/>
      <c r="BH804" s="43"/>
      <c r="BI804" s="43"/>
      <c r="BJ804" s="43"/>
      <c r="BK804" s="43"/>
      <c r="BL804" s="43"/>
      <c r="BM804" s="43"/>
      <c r="BN804" s="43"/>
      <c r="BO804" s="11"/>
      <c r="BP804" s="11"/>
      <c r="BQ804" s="11"/>
      <c r="BR804" s="11"/>
      <c r="BS804" s="11"/>
    </row>
    <row r="805" ht="13.5" customHeight="1">
      <c r="A805" s="11"/>
      <c r="B805" s="11"/>
      <c r="C805" s="43"/>
      <c r="D805" s="43"/>
      <c r="E805" s="43"/>
      <c r="F805" s="43"/>
      <c r="G805" s="43"/>
      <c r="H805" s="43"/>
      <c r="I805" s="43"/>
      <c r="J805" s="43"/>
      <c r="K805" s="43"/>
      <c r="L805" s="43"/>
      <c r="M805" s="43"/>
      <c r="N805" s="43"/>
      <c r="O805" s="43"/>
      <c r="P805" s="43"/>
      <c r="Q805" s="44"/>
      <c r="R805" s="44"/>
      <c r="S805" s="43"/>
      <c r="T805" s="43"/>
      <c r="U805" s="44"/>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4"/>
      <c r="AY805" s="43"/>
      <c r="AZ805" s="43"/>
      <c r="BA805" s="43"/>
      <c r="BB805" s="43"/>
      <c r="BC805" s="43"/>
      <c r="BD805" s="43"/>
      <c r="BE805" s="43"/>
      <c r="BF805" s="43"/>
      <c r="BG805" s="43"/>
      <c r="BH805" s="43"/>
      <c r="BI805" s="43"/>
      <c r="BJ805" s="43"/>
      <c r="BK805" s="43"/>
      <c r="BL805" s="43"/>
      <c r="BM805" s="43"/>
      <c r="BN805" s="43"/>
      <c r="BO805" s="11"/>
      <c r="BP805" s="11"/>
      <c r="BQ805" s="11"/>
      <c r="BR805" s="11"/>
      <c r="BS805" s="11"/>
    </row>
    <row r="806" ht="13.5" customHeight="1">
      <c r="A806" s="11"/>
      <c r="B806" s="11"/>
      <c r="C806" s="43"/>
      <c r="D806" s="43"/>
      <c r="E806" s="43"/>
      <c r="F806" s="43"/>
      <c r="G806" s="43"/>
      <c r="H806" s="43"/>
      <c r="I806" s="43"/>
      <c r="J806" s="43"/>
      <c r="K806" s="43"/>
      <c r="L806" s="43"/>
      <c r="M806" s="43"/>
      <c r="N806" s="43"/>
      <c r="O806" s="43"/>
      <c r="P806" s="43"/>
      <c r="Q806" s="44"/>
      <c r="R806" s="44"/>
      <c r="S806" s="43"/>
      <c r="T806" s="43"/>
      <c r="U806" s="44"/>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4"/>
      <c r="AY806" s="43"/>
      <c r="AZ806" s="43"/>
      <c r="BA806" s="43"/>
      <c r="BB806" s="43"/>
      <c r="BC806" s="43"/>
      <c r="BD806" s="43"/>
      <c r="BE806" s="43"/>
      <c r="BF806" s="43"/>
      <c r="BG806" s="43"/>
      <c r="BH806" s="43"/>
      <c r="BI806" s="43"/>
      <c r="BJ806" s="43"/>
      <c r="BK806" s="43"/>
      <c r="BL806" s="43"/>
      <c r="BM806" s="43"/>
      <c r="BN806" s="43"/>
      <c r="BO806" s="11"/>
      <c r="BP806" s="11"/>
      <c r="BQ806" s="11"/>
      <c r="BR806" s="11"/>
      <c r="BS806" s="11"/>
    </row>
    <row r="807" ht="13.5" customHeight="1">
      <c r="A807" s="11"/>
      <c r="B807" s="11"/>
      <c r="C807" s="43"/>
      <c r="D807" s="43"/>
      <c r="E807" s="43"/>
      <c r="F807" s="43"/>
      <c r="G807" s="43"/>
      <c r="H807" s="43"/>
      <c r="I807" s="43"/>
      <c r="J807" s="43"/>
      <c r="K807" s="43"/>
      <c r="L807" s="43"/>
      <c r="M807" s="43"/>
      <c r="N807" s="43"/>
      <c r="O807" s="43"/>
      <c r="P807" s="43"/>
      <c r="Q807" s="44"/>
      <c r="R807" s="44"/>
      <c r="S807" s="43"/>
      <c r="T807" s="43"/>
      <c r="U807" s="44"/>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4"/>
      <c r="AY807" s="43"/>
      <c r="AZ807" s="43"/>
      <c r="BA807" s="43"/>
      <c r="BB807" s="43"/>
      <c r="BC807" s="43"/>
      <c r="BD807" s="43"/>
      <c r="BE807" s="43"/>
      <c r="BF807" s="43"/>
      <c r="BG807" s="43"/>
      <c r="BH807" s="43"/>
      <c r="BI807" s="43"/>
      <c r="BJ807" s="43"/>
      <c r="BK807" s="43"/>
      <c r="BL807" s="43"/>
      <c r="BM807" s="43"/>
      <c r="BN807" s="43"/>
      <c r="BO807" s="11"/>
      <c r="BP807" s="11"/>
      <c r="BQ807" s="11"/>
      <c r="BR807" s="11"/>
      <c r="BS807" s="11"/>
    </row>
    <row r="808" ht="13.5" customHeight="1">
      <c r="A808" s="11"/>
      <c r="B808" s="11"/>
      <c r="C808" s="43"/>
      <c r="D808" s="43"/>
      <c r="E808" s="43"/>
      <c r="F808" s="43"/>
      <c r="G808" s="43"/>
      <c r="H808" s="43"/>
      <c r="I808" s="43"/>
      <c r="J808" s="43"/>
      <c r="K808" s="43"/>
      <c r="L808" s="43"/>
      <c r="M808" s="43"/>
      <c r="N808" s="43"/>
      <c r="O808" s="43"/>
      <c r="P808" s="43"/>
      <c r="Q808" s="44"/>
      <c r="R808" s="44"/>
      <c r="S808" s="43"/>
      <c r="T808" s="43"/>
      <c r="U808" s="44"/>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4"/>
      <c r="AY808" s="43"/>
      <c r="AZ808" s="43"/>
      <c r="BA808" s="43"/>
      <c r="BB808" s="43"/>
      <c r="BC808" s="43"/>
      <c r="BD808" s="43"/>
      <c r="BE808" s="43"/>
      <c r="BF808" s="43"/>
      <c r="BG808" s="43"/>
      <c r="BH808" s="43"/>
      <c r="BI808" s="43"/>
      <c r="BJ808" s="43"/>
      <c r="BK808" s="43"/>
      <c r="BL808" s="43"/>
      <c r="BM808" s="43"/>
      <c r="BN808" s="43"/>
      <c r="BO808" s="11"/>
      <c r="BP808" s="11"/>
      <c r="BQ808" s="11"/>
      <c r="BR808" s="11"/>
      <c r="BS808" s="11"/>
    </row>
    <row r="809" ht="13.5" customHeight="1">
      <c r="A809" s="11"/>
      <c r="B809" s="11"/>
      <c r="C809" s="43"/>
      <c r="D809" s="43"/>
      <c r="E809" s="43"/>
      <c r="F809" s="43"/>
      <c r="G809" s="43"/>
      <c r="H809" s="43"/>
      <c r="I809" s="43"/>
      <c r="J809" s="43"/>
      <c r="K809" s="43"/>
      <c r="L809" s="43"/>
      <c r="M809" s="43"/>
      <c r="N809" s="43"/>
      <c r="O809" s="43"/>
      <c r="P809" s="43"/>
      <c r="Q809" s="44"/>
      <c r="R809" s="44"/>
      <c r="S809" s="43"/>
      <c r="T809" s="43"/>
      <c r="U809" s="44"/>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4"/>
      <c r="AY809" s="43"/>
      <c r="AZ809" s="43"/>
      <c r="BA809" s="43"/>
      <c r="BB809" s="43"/>
      <c r="BC809" s="43"/>
      <c r="BD809" s="43"/>
      <c r="BE809" s="43"/>
      <c r="BF809" s="43"/>
      <c r="BG809" s="43"/>
      <c r="BH809" s="43"/>
      <c r="BI809" s="43"/>
      <c r="BJ809" s="43"/>
      <c r="BK809" s="43"/>
      <c r="BL809" s="43"/>
      <c r="BM809" s="43"/>
      <c r="BN809" s="43"/>
      <c r="BO809" s="11"/>
      <c r="BP809" s="11"/>
      <c r="BQ809" s="11"/>
      <c r="BR809" s="11"/>
      <c r="BS809" s="11"/>
    </row>
    <row r="810" ht="13.5" customHeight="1">
      <c r="A810" s="11"/>
      <c r="B810" s="11"/>
      <c r="C810" s="43"/>
      <c r="D810" s="43"/>
      <c r="E810" s="43"/>
      <c r="F810" s="43"/>
      <c r="G810" s="43"/>
      <c r="H810" s="43"/>
      <c r="I810" s="43"/>
      <c r="J810" s="43"/>
      <c r="K810" s="43"/>
      <c r="L810" s="43"/>
      <c r="M810" s="43"/>
      <c r="N810" s="43"/>
      <c r="O810" s="43"/>
      <c r="P810" s="43"/>
      <c r="Q810" s="44"/>
      <c r="R810" s="44"/>
      <c r="S810" s="43"/>
      <c r="T810" s="43"/>
      <c r="U810" s="44"/>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4"/>
      <c r="AY810" s="43"/>
      <c r="AZ810" s="43"/>
      <c r="BA810" s="43"/>
      <c r="BB810" s="43"/>
      <c r="BC810" s="43"/>
      <c r="BD810" s="43"/>
      <c r="BE810" s="43"/>
      <c r="BF810" s="43"/>
      <c r="BG810" s="43"/>
      <c r="BH810" s="43"/>
      <c r="BI810" s="43"/>
      <c r="BJ810" s="43"/>
      <c r="BK810" s="43"/>
      <c r="BL810" s="43"/>
      <c r="BM810" s="43"/>
      <c r="BN810" s="43"/>
      <c r="BO810" s="11"/>
      <c r="BP810" s="11"/>
      <c r="BQ810" s="11"/>
      <c r="BR810" s="11"/>
      <c r="BS810" s="11"/>
    </row>
    <row r="811" ht="13.5" customHeight="1">
      <c r="A811" s="11"/>
      <c r="B811" s="11"/>
      <c r="C811" s="43"/>
      <c r="D811" s="43"/>
      <c r="E811" s="43"/>
      <c r="F811" s="43"/>
      <c r="G811" s="43"/>
      <c r="H811" s="43"/>
      <c r="I811" s="43"/>
      <c r="J811" s="43"/>
      <c r="K811" s="43"/>
      <c r="L811" s="43"/>
      <c r="M811" s="43"/>
      <c r="N811" s="43"/>
      <c r="O811" s="43"/>
      <c r="P811" s="43"/>
      <c r="Q811" s="44"/>
      <c r="R811" s="44"/>
      <c r="S811" s="43"/>
      <c r="T811" s="43"/>
      <c r="U811" s="44"/>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4"/>
      <c r="AY811" s="43"/>
      <c r="AZ811" s="43"/>
      <c r="BA811" s="43"/>
      <c r="BB811" s="43"/>
      <c r="BC811" s="43"/>
      <c r="BD811" s="43"/>
      <c r="BE811" s="43"/>
      <c r="BF811" s="43"/>
      <c r="BG811" s="43"/>
      <c r="BH811" s="43"/>
      <c r="BI811" s="43"/>
      <c r="BJ811" s="43"/>
      <c r="BK811" s="43"/>
      <c r="BL811" s="43"/>
      <c r="BM811" s="43"/>
      <c r="BN811" s="43"/>
      <c r="BO811" s="11"/>
      <c r="BP811" s="11"/>
      <c r="BQ811" s="11"/>
      <c r="BR811" s="11"/>
      <c r="BS811" s="11"/>
    </row>
    <row r="812" ht="13.5" customHeight="1">
      <c r="A812" s="11"/>
      <c r="B812" s="11"/>
      <c r="C812" s="43"/>
      <c r="D812" s="43"/>
      <c r="E812" s="43"/>
      <c r="F812" s="43"/>
      <c r="G812" s="43"/>
      <c r="H812" s="43"/>
      <c r="I812" s="43"/>
      <c r="J812" s="43"/>
      <c r="K812" s="43"/>
      <c r="L812" s="43"/>
      <c r="M812" s="43"/>
      <c r="N812" s="43"/>
      <c r="O812" s="43"/>
      <c r="P812" s="43"/>
      <c r="Q812" s="44"/>
      <c r="R812" s="44"/>
      <c r="S812" s="43"/>
      <c r="T812" s="43"/>
      <c r="U812" s="44"/>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4"/>
      <c r="AY812" s="43"/>
      <c r="AZ812" s="43"/>
      <c r="BA812" s="43"/>
      <c r="BB812" s="43"/>
      <c r="BC812" s="43"/>
      <c r="BD812" s="43"/>
      <c r="BE812" s="43"/>
      <c r="BF812" s="43"/>
      <c r="BG812" s="43"/>
      <c r="BH812" s="43"/>
      <c r="BI812" s="43"/>
      <c r="BJ812" s="43"/>
      <c r="BK812" s="43"/>
      <c r="BL812" s="43"/>
      <c r="BM812" s="43"/>
      <c r="BN812" s="43"/>
      <c r="BO812" s="11"/>
      <c r="BP812" s="11"/>
      <c r="BQ812" s="11"/>
      <c r="BR812" s="11"/>
      <c r="BS812" s="11"/>
    </row>
    <row r="813" ht="13.5" customHeight="1">
      <c r="A813" s="11"/>
      <c r="B813" s="11"/>
      <c r="C813" s="43"/>
      <c r="D813" s="43"/>
      <c r="E813" s="43"/>
      <c r="F813" s="43"/>
      <c r="G813" s="43"/>
      <c r="H813" s="43"/>
      <c r="I813" s="43"/>
      <c r="J813" s="43"/>
      <c r="K813" s="43"/>
      <c r="L813" s="43"/>
      <c r="M813" s="43"/>
      <c r="N813" s="43"/>
      <c r="O813" s="43"/>
      <c r="P813" s="43"/>
      <c r="Q813" s="44"/>
      <c r="R813" s="44"/>
      <c r="S813" s="43"/>
      <c r="T813" s="43"/>
      <c r="U813" s="44"/>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4"/>
      <c r="AY813" s="43"/>
      <c r="AZ813" s="43"/>
      <c r="BA813" s="43"/>
      <c r="BB813" s="43"/>
      <c r="BC813" s="43"/>
      <c r="BD813" s="43"/>
      <c r="BE813" s="43"/>
      <c r="BF813" s="43"/>
      <c r="BG813" s="43"/>
      <c r="BH813" s="43"/>
      <c r="BI813" s="43"/>
      <c r="BJ813" s="43"/>
      <c r="BK813" s="43"/>
      <c r="BL813" s="43"/>
      <c r="BM813" s="43"/>
      <c r="BN813" s="43"/>
      <c r="BO813" s="11"/>
      <c r="BP813" s="11"/>
      <c r="BQ813" s="11"/>
      <c r="BR813" s="11"/>
      <c r="BS813" s="11"/>
    </row>
    <row r="814" ht="13.5" customHeight="1">
      <c r="A814" s="11"/>
      <c r="B814" s="11"/>
      <c r="C814" s="43"/>
      <c r="D814" s="43"/>
      <c r="E814" s="43"/>
      <c r="F814" s="43"/>
      <c r="G814" s="43"/>
      <c r="H814" s="43"/>
      <c r="I814" s="43"/>
      <c r="J814" s="43"/>
      <c r="K814" s="43"/>
      <c r="L814" s="43"/>
      <c r="M814" s="43"/>
      <c r="N814" s="43"/>
      <c r="O814" s="43"/>
      <c r="P814" s="43"/>
      <c r="Q814" s="44"/>
      <c r="R814" s="44"/>
      <c r="S814" s="43"/>
      <c r="T814" s="43"/>
      <c r="U814" s="44"/>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4"/>
      <c r="AY814" s="43"/>
      <c r="AZ814" s="43"/>
      <c r="BA814" s="43"/>
      <c r="BB814" s="43"/>
      <c r="BC814" s="43"/>
      <c r="BD814" s="43"/>
      <c r="BE814" s="43"/>
      <c r="BF814" s="43"/>
      <c r="BG814" s="43"/>
      <c r="BH814" s="43"/>
      <c r="BI814" s="43"/>
      <c r="BJ814" s="43"/>
      <c r="BK814" s="43"/>
      <c r="BL814" s="43"/>
      <c r="BM814" s="43"/>
      <c r="BN814" s="43"/>
      <c r="BO814" s="11"/>
      <c r="BP814" s="11"/>
      <c r="BQ814" s="11"/>
      <c r="BR814" s="11"/>
      <c r="BS814" s="11"/>
    </row>
    <row r="815" ht="13.5" customHeight="1">
      <c r="A815" s="11"/>
      <c r="B815" s="11"/>
      <c r="C815" s="43"/>
      <c r="D815" s="43"/>
      <c r="E815" s="43"/>
      <c r="F815" s="43"/>
      <c r="G815" s="43"/>
      <c r="H815" s="43"/>
      <c r="I815" s="43"/>
      <c r="J815" s="43"/>
      <c r="K815" s="43"/>
      <c r="L815" s="43"/>
      <c r="M815" s="43"/>
      <c r="N815" s="43"/>
      <c r="O815" s="43"/>
      <c r="P815" s="43"/>
      <c r="Q815" s="44"/>
      <c r="R815" s="44"/>
      <c r="S815" s="43"/>
      <c r="T815" s="43"/>
      <c r="U815" s="44"/>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4"/>
      <c r="AY815" s="43"/>
      <c r="AZ815" s="43"/>
      <c r="BA815" s="43"/>
      <c r="BB815" s="43"/>
      <c r="BC815" s="43"/>
      <c r="BD815" s="43"/>
      <c r="BE815" s="43"/>
      <c r="BF815" s="43"/>
      <c r="BG815" s="43"/>
      <c r="BH815" s="43"/>
      <c r="BI815" s="43"/>
      <c r="BJ815" s="43"/>
      <c r="BK815" s="43"/>
      <c r="BL815" s="43"/>
      <c r="BM815" s="43"/>
      <c r="BN815" s="43"/>
      <c r="BO815" s="11"/>
      <c r="BP815" s="11"/>
      <c r="BQ815" s="11"/>
      <c r="BR815" s="11"/>
      <c r="BS815" s="11"/>
    </row>
    <row r="816" ht="13.5" customHeight="1">
      <c r="A816" s="11"/>
      <c r="B816" s="11"/>
      <c r="C816" s="43"/>
      <c r="D816" s="43"/>
      <c r="E816" s="43"/>
      <c r="F816" s="43"/>
      <c r="G816" s="43"/>
      <c r="H816" s="43"/>
      <c r="I816" s="43"/>
      <c r="J816" s="43"/>
      <c r="K816" s="43"/>
      <c r="L816" s="43"/>
      <c r="M816" s="43"/>
      <c r="N816" s="43"/>
      <c r="O816" s="43"/>
      <c r="P816" s="43"/>
      <c r="Q816" s="44"/>
      <c r="R816" s="44"/>
      <c r="S816" s="43"/>
      <c r="T816" s="43"/>
      <c r="U816" s="44"/>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4"/>
      <c r="AY816" s="43"/>
      <c r="AZ816" s="43"/>
      <c r="BA816" s="43"/>
      <c r="BB816" s="43"/>
      <c r="BC816" s="43"/>
      <c r="BD816" s="43"/>
      <c r="BE816" s="43"/>
      <c r="BF816" s="43"/>
      <c r="BG816" s="43"/>
      <c r="BH816" s="43"/>
      <c r="BI816" s="43"/>
      <c r="BJ816" s="43"/>
      <c r="BK816" s="43"/>
      <c r="BL816" s="43"/>
      <c r="BM816" s="43"/>
      <c r="BN816" s="43"/>
      <c r="BO816" s="11"/>
      <c r="BP816" s="11"/>
      <c r="BQ816" s="11"/>
      <c r="BR816" s="11"/>
      <c r="BS816" s="11"/>
    </row>
    <row r="817" ht="13.5" customHeight="1">
      <c r="A817" s="11"/>
      <c r="B817" s="11"/>
      <c r="C817" s="43"/>
      <c r="D817" s="43"/>
      <c r="E817" s="43"/>
      <c r="F817" s="43"/>
      <c r="G817" s="43"/>
      <c r="H817" s="43"/>
      <c r="I817" s="43"/>
      <c r="J817" s="43"/>
      <c r="K817" s="43"/>
      <c r="L817" s="43"/>
      <c r="M817" s="43"/>
      <c r="N817" s="43"/>
      <c r="O817" s="43"/>
      <c r="P817" s="43"/>
      <c r="Q817" s="44"/>
      <c r="R817" s="44"/>
      <c r="S817" s="43"/>
      <c r="T817" s="43"/>
      <c r="U817" s="44"/>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4"/>
      <c r="AY817" s="43"/>
      <c r="AZ817" s="43"/>
      <c r="BA817" s="43"/>
      <c r="BB817" s="43"/>
      <c r="BC817" s="43"/>
      <c r="BD817" s="43"/>
      <c r="BE817" s="43"/>
      <c r="BF817" s="43"/>
      <c r="BG817" s="43"/>
      <c r="BH817" s="43"/>
      <c r="BI817" s="43"/>
      <c r="BJ817" s="43"/>
      <c r="BK817" s="43"/>
      <c r="BL817" s="43"/>
      <c r="BM817" s="43"/>
      <c r="BN817" s="43"/>
      <c r="BO817" s="11"/>
      <c r="BP817" s="11"/>
      <c r="BQ817" s="11"/>
      <c r="BR817" s="11"/>
      <c r="BS817" s="11"/>
    </row>
    <row r="818" ht="13.5" customHeight="1">
      <c r="A818" s="11"/>
      <c r="B818" s="11"/>
      <c r="C818" s="43"/>
      <c r="D818" s="43"/>
      <c r="E818" s="43"/>
      <c r="F818" s="43"/>
      <c r="G818" s="43"/>
      <c r="H818" s="43"/>
      <c r="I818" s="43"/>
      <c r="J818" s="43"/>
      <c r="K818" s="43"/>
      <c r="L818" s="43"/>
      <c r="M818" s="43"/>
      <c r="N818" s="43"/>
      <c r="O818" s="43"/>
      <c r="P818" s="43"/>
      <c r="Q818" s="44"/>
      <c r="R818" s="44"/>
      <c r="S818" s="43"/>
      <c r="T818" s="43"/>
      <c r="U818" s="44"/>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4"/>
      <c r="AY818" s="43"/>
      <c r="AZ818" s="43"/>
      <c r="BA818" s="43"/>
      <c r="BB818" s="43"/>
      <c r="BC818" s="43"/>
      <c r="BD818" s="43"/>
      <c r="BE818" s="43"/>
      <c r="BF818" s="43"/>
      <c r="BG818" s="43"/>
      <c r="BH818" s="43"/>
      <c r="BI818" s="43"/>
      <c r="BJ818" s="43"/>
      <c r="BK818" s="43"/>
      <c r="BL818" s="43"/>
      <c r="BM818" s="43"/>
      <c r="BN818" s="43"/>
      <c r="BO818" s="11"/>
      <c r="BP818" s="11"/>
      <c r="BQ818" s="11"/>
      <c r="BR818" s="11"/>
      <c r="BS818" s="11"/>
    </row>
    <row r="819" ht="13.5" customHeight="1">
      <c r="A819" s="11"/>
      <c r="B819" s="11"/>
      <c r="C819" s="43"/>
      <c r="D819" s="43"/>
      <c r="E819" s="43"/>
      <c r="F819" s="43"/>
      <c r="G819" s="43"/>
      <c r="H819" s="43"/>
      <c r="I819" s="43"/>
      <c r="J819" s="43"/>
      <c r="K819" s="43"/>
      <c r="L819" s="43"/>
      <c r="M819" s="43"/>
      <c r="N819" s="43"/>
      <c r="O819" s="43"/>
      <c r="P819" s="43"/>
      <c r="Q819" s="44"/>
      <c r="R819" s="44"/>
      <c r="S819" s="43"/>
      <c r="T819" s="43"/>
      <c r="U819" s="44"/>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4"/>
      <c r="AY819" s="43"/>
      <c r="AZ819" s="43"/>
      <c r="BA819" s="43"/>
      <c r="BB819" s="43"/>
      <c r="BC819" s="43"/>
      <c r="BD819" s="43"/>
      <c r="BE819" s="43"/>
      <c r="BF819" s="43"/>
      <c r="BG819" s="43"/>
      <c r="BH819" s="43"/>
      <c r="BI819" s="43"/>
      <c r="BJ819" s="43"/>
      <c r="BK819" s="43"/>
      <c r="BL819" s="43"/>
      <c r="BM819" s="43"/>
      <c r="BN819" s="43"/>
      <c r="BO819" s="11"/>
      <c r="BP819" s="11"/>
      <c r="BQ819" s="11"/>
      <c r="BR819" s="11"/>
      <c r="BS819" s="11"/>
    </row>
    <row r="820" ht="13.5" customHeight="1">
      <c r="A820" s="11"/>
      <c r="B820" s="11"/>
      <c r="C820" s="43"/>
      <c r="D820" s="43"/>
      <c r="E820" s="43"/>
      <c r="F820" s="43"/>
      <c r="G820" s="43"/>
      <c r="H820" s="43"/>
      <c r="I820" s="43"/>
      <c r="J820" s="43"/>
      <c r="K820" s="43"/>
      <c r="L820" s="43"/>
      <c r="M820" s="43"/>
      <c r="N820" s="43"/>
      <c r="O820" s="43"/>
      <c r="P820" s="43"/>
      <c r="Q820" s="44"/>
      <c r="R820" s="44"/>
      <c r="S820" s="43"/>
      <c r="T820" s="43"/>
      <c r="U820" s="44"/>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4"/>
      <c r="AY820" s="43"/>
      <c r="AZ820" s="43"/>
      <c r="BA820" s="43"/>
      <c r="BB820" s="43"/>
      <c r="BC820" s="43"/>
      <c r="BD820" s="43"/>
      <c r="BE820" s="43"/>
      <c r="BF820" s="43"/>
      <c r="BG820" s="43"/>
      <c r="BH820" s="43"/>
      <c r="BI820" s="43"/>
      <c r="BJ820" s="43"/>
      <c r="BK820" s="43"/>
      <c r="BL820" s="43"/>
      <c r="BM820" s="43"/>
      <c r="BN820" s="43"/>
      <c r="BO820" s="11"/>
      <c r="BP820" s="11"/>
      <c r="BQ820" s="11"/>
      <c r="BR820" s="11"/>
      <c r="BS820" s="11"/>
    </row>
    <row r="821" ht="13.5" customHeight="1">
      <c r="A821" s="11"/>
      <c r="B821" s="11"/>
      <c r="C821" s="43"/>
      <c r="D821" s="43"/>
      <c r="E821" s="43"/>
      <c r="F821" s="43"/>
      <c r="G821" s="43"/>
      <c r="H821" s="43"/>
      <c r="I821" s="43"/>
      <c r="J821" s="43"/>
      <c r="K821" s="43"/>
      <c r="L821" s="43"/>
      <c r="M821" s="43"/>
      <c r="N821" s="43"/>
      <c r="O821" s="43"/>
      <c r="P821" s="43"/>
      <c r="Q821" s="44"/>
      <c r="R821" s="44"/>
      <c r="S821" s="43"/>
      <c r="T821" s="43"/>
      <c r="U821" s="44"/>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4"/>
      <c r="AY821" s="43"/>
      <c r="AZ821" s="43"/>
      <c r="BA821" s="43"/>
      <c r="BB821" s="43"/>
      <c r="BC821" s="43"/>
      <c r="BD821" s="43"/>
      <c r="BE821" s="43"/>
      <c r="BF821" s="43"/>
      <c r="BG821" s="43"/>
      <c r="BH821" s="43"/>
      <c r="BI821" s="43"/>
      <c r="BJ821" s="43"/>
      <c r="BK821" s="43"/>
      <c r="BL821" s="43"/>
      <c r="BM821" s="43"/>
      <c r="BN821" s="43"/>
      <c r="BO821" s="11"/>
      <c r="BP821" s="11"/>
      <c r="BQ821" s="11"/>
      <c r="BR821" s="11"/>
      <c r="BS821" s="11"/>
    </row>
    <row r="822" ht="13.5" customHeight="1">
      <c r="A822" s="11"/>
      <c r="B822" s="11"/>
      <c r="C822" s="43"/>
      <c r="D822" s="43"/>
      <c r="E822" s="43"/>
      <c r="F822" s="43"/>
      <c r="G822" s="43"/>
      <c r="H822" s="43"/>
      <c r="I822" s="43"/>
      <c r="J822" s="43"/>
      <c r="K822" s="43"/>
      <c r="L822" s="43"/>
      <c r="M822" s="43"/>
      <c r="N822" s="43"/>
      <c r="O822" s="43"/>
      <c r="P822" s="43"/>
      <c r="Q822" s="44"/>
      <c r="R822" s="44"/>
      <c r="S822" s="43"/>
      <c r="T822" s="43"/>
      <c r="U822" s="44"/>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4"/>
      <c r="AY822" s="43"/>
      <c r="AZ822" s="43"/>
      <c r="BA822" s="43"/>
      <c r="BB822" s="43"/>
      <c r="BC822" s="43"/>
      <c r="BD822" s="43"/>
      <c r="BE822" s="43"/>
      <c r="BF822" s="43"/>
      <c r="BG822" s="43"/>
      <c r="BH822" s="43"/>
      <c r="BI822" s="43"/>
      <c r="BJ822" s="43"/>
      <c r="BK822" s="43"/>
      <c r="BL822" s="43"/>
      <c r="BM822" s="43"/>
      <c r="BN822" s="43"/>
      <c r="BO822" s="11"/>
      <c r="BP822" s="11"/>
      <c r="BQ822" s="11"/>
      <c r="BR822" s="11"/>
      <c r="BS822" s="11"/>
    </row>
    <row r="823" ht="13.5" customHeight="1">
      <c r="A823" s="11"/>
      <c r="B823" s="11"/>
      <c r="C823" s="43"/>
      <c r="D823" s="43"/>
      <c r="E823" s="43"/>
      <c r="F823" s="43"/>
      <c r="G823" s="43"/>
      <c r="H823" s="43"/>
      <c r="I823" s="43"/>
      <c r="J823" s="43"/>
      <c r="K823" s="43"/>
      <c r="L823" s="43"/>
      <c r="M823" s="43"/>
      <c r="N823" s="43"/>
      <c r="O823" s="43"/>
      <c r="P823" s="43"/>
      <c r="Q823" s="44"/>
      <c r="R823" s="44"/>
      <c r="S823" s="43"/>
      <c r="T823" s="43"/>
      <c r="U823" s="44"/>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4"/>
      <c r="AY823" s="43"/>
      <c r="AZ823" s="43"/>
      <c r="BA823" s="43"/>
      <c r="BB823" s="43"/>
      <c r="BC823" s="43"/>
      <c r="BD823" s="43"/>
      <c r="BE823" s="43"/>
      <c r="BF823" s="43"/>
      <c r="BG823" s="43"/>
      <c r="BH823" s="43"/>
      <c r="BI823" s="43"/>
      <c r="BJ823" s="43"/>
      <c r="BK823" s="43"/>
      <c r="BL823" s="43"/>
      <c r="BM823" s="43"/>
      <c r="BN823" s="43"/>
      <c r="BO823" s="11"/>
      <c r="BP823" s="11"/>
      <c r="BQ823" s="11"/>
      <c r="BR823" s="11"/>
      <c r="BS823" s="11"/>
    </row>
    <row r="824" ht="13.5" customHeight="1">
      <c r="A824" s="11"/>
      <c r="B824" s="11"/>
      <c r="C824" s="43"/>
      <c r="D824" s="43"/>
      <c r="E824" s="43"/>
      <c r="F824" s="43"/>
      <c r="G824" s="43"/>
      <c r="H824" s="43"/>
      <c r="I824" s="43"/>
      <c r="J824" s="43"/>
      <c r="K824" s="43"/>
      <c r="L824" s="43"/>
      <c r="M824" s="43"/>
      <c r="N824" s="43"/>
      <c r="O824" s="43"/>
      <c r="P824" s="43"/>
      <c r="Q824" s="44"/>
      <c r="R824" s="44"/>
      <c r="S824" s="43"/>
      <c r="T824" s="43"/>
      <c r="U824" s="44"/>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4"/>
      <c r="AY824" s="43"/>
      <c r="AZ824" s="43"/>
      <c r="BA824" s="43"/>
      <c r="BB824" s="43"/>
      <c r="BC824" s="43"/>
      <c r="BD824" s="43"/>
      <c r="BE824" s="43"/>
      <c r="BF824" s="43"/>
      <c r="BG824" s="43"/>
      <c r="BH824" s="43"/>
      <c r="BI824" s="43"/>
      <c r="BJ824" s="43"/>
      <c r="BK824" s="43"/>
      <c r="BL824" s="43"/>
      <c r="BM824" s="43"/>
      <c r="BN824" s="43"/>
      <c r="BO824" s="11"/>
      <c r="BP824" s="11"/>
      <c r="BQ824" s="11"/>
      <c r="BR824" s="11"/>
      <c r="BS824" s="11"/>
    </row>
    <row r="825" ht="13.5" customHeight="1">
      <c r="A825" s="11"/>
      <c r="B825" s="11"/>
      <c r="C825" s="43"/>
      <c r="D825" s="43"/>
      <c r="E825" s="43"/>
      <c r="F825" s="43"/>
      <c r="G825" s="43"/>
      <c r="H825" s="43"/>
      <c r="I825" s="43"/>
      <c r="J825" s="43"/>
      <c r="K825" s="43"/>
      <c r="L825" s="43"/>
      <c r="M825" s="43"/>
      <c r="N825" s="43"/>
      <c r="O825" s="43"/>
      <c r="P825" s="43"/>
      <c r="Q825" s="44"/>
      <c r="R825" s="44"/>
      <c r="S825" s="43"/>
      <c r="T825" s="43"/>
      <c r="U825" s="44"/>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4"/>
      <c r="AY825" s="43"/>
      <c r="AZ825" s="43"/>
      <c r="BA825" s="43"/>
      <c r="BB825" s="43"/>
      <c r="BC825" s="43"/>
      <c r="BD825" s="43"/>
      <c r="BE825" s="43"/>
      <c r="BF825" s="43"/>
      <c r="BG825" s="43"/>
      <c r="BH825" s="43"/>
      <c r="BI825" s="43"/>
      <c r="BJ825" s="43"/>
      <c r="BK825" s="43"/>
      <c r="BL825" s="43"/>
      <c r="BM825" s="43"/>
      <c r="BN825" s="43"/>
      <c r="BO825" s="11"/>
      <c r="BP825" s="11"/>
      <c r="BQ825" s="11"/>
      <c r="BR825" s="11"/>
      <c r="BS825" s="11"/>
    </row>
    <row r="826" ht="13.5" customHeight="1">
      <c r="A826" s="11"/>
      <c r="B826" s="11"/>
      <c r="C826" s="43"/>
      <c r="D826" s="43"/>
      <c r="E826" s="43"/>
      <c r="F826" s="43"/>
      <c r="G826" s="43"/>
      <c r="H826" s="43"/>
      <c r="I826" s="43"/>
      <c r="J826" s="43"/>
      <c r="K826" s="43"/>
      <c r="L826" s="43"/>
      <c r="M826" s="43"/>
      <c r="N826" s="43"/>
      <c r="O826" s="43"/>
      <c r="P826" s="43"/>
      <c r="Q826" s="44"/>
      <c r="R826" s="44"/>
      <c r="S826" s="43"/>
      <c r="T826" s="43"/>
      <c r="U826" s="44"/>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4"/>
      <c r="AY826" s="43"/>
      <c r="AZ826" s="43"/>
      <c r="BA826" s="43"/>
      <c r="BB826" s="43"/>
      <c r="BC826" s="43"/>
      <c r="BD826" s="43"/>
      <c r="BE826" s="43"/>
      <c r="BF826" s="43"/>
      <c r="BG826" s="43"/>
      <c r="BH826" s="43"/>
      <c r="BI826" s="43"/>
      <c r="BJ826" s="43"/>
      <c r="BK826" s="43"/>
      <c r="BL826" s="43"/>
      <c r="BM826" s="43"/>
      <c r="BN826" s="43"/>
      <c r="BO826" s="11"/>
      <c r="BP826" s="11"/>
      <c r="BQ826" s="11"/>
      <c r="BR826" s="11"/>
      <c r="BS826" s="11"/>
    </row>
    <row r="827" ht="13.5" customHeight="1">
      <c r="A827" s="11"/>
      <c r="B827" s="11"/>
      <c r="C827" s="43"/>
      <c r="D827" s="43"/>
      <c r="E827" s="43"/>
      <c r="F827" s="43"/>
      <c r="G827" s="43"/>
      <c r="H827" s="43"/>
      <c r="I827" s="43"/>
      <c r="J827" s="43"/>
      <c r="K827" s="43"/>
      <c r="L827" s="43"/>
      <c r="M827" s="43"/>
      <c r="N827" s="43"/>
      <c r="O827" s="43"/>
      <c r="P827" s="43"/>
      <c r="Q827" s="44"/>
      <c r="R827" s="44"/>
      <c r="S827" s="43"/>
      <c r="T827" s="43"/>
      <c r="U827" s="44"/>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4"/>
      <c r="AY827" s="43"/>
      <c r="AZ827" s="43"/>
      <c r="BA827" s="43"/>
      <c r="BB827" s="43"/>
      <c r="BC827" s="43"/>
      <c r="BD827" s="43"/>
      <c r="BE827" s="43"/>
      <c r="BF827" s="43"/>
      <c r="BG827" s="43"/>
      <c r="BH827" s="43"/>
      <c r="BI827" s="43"/>
      <c r="BJ827" s="43"/>
      <c r="BK827" s="43"/>
      <c r="BL827" s="43"/>
      <c r="BM827" s="43"/>
      <c r="BN827" s="43"/>
      <c r="BO827" s="11"/>
      <c r="BP827" s="11"/>
      <c r="BQ827" s="11"/>
      <c r="BR827" s="11"/>
      <c r="BS827" s="11"/>
    </row>
    <row r="828" ht="13.5" customHeight="1">
      <c r="A828" s="11"/>
      <c r="B828" s="11"/>
      <c r="C828" s="43"/>
      <c r="D828" s="43"/>
      <c r="E828" s="43"/>
      <c r="F828" s="43"/>
      <c r="G828" s="43"/>
      <c r="H828" s="43"/>
      <c r="I828" s="43"/>
      <c r="J828" s="43"/>
      <c r="K828" s="43"/>
      <c r="L828" s="43"/>
      <c r="M828" s="43"/>
      <c r="N828" s="43"/>
      <c r="O828" s="43"/>
      <c r="P828" s="43"/>
      <c r="Q828" s="44"/>
      <c r="R828" s="44"/>
      <c r="S828" s="43"/>
      <c r="T828" s="43"/>
      <c r="U828" s="44"/>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4"/>
      <c r="AY828" s="43"/>
      <c r="AZ828" s="43"/>
      <c r="BA828" s="43"/>
      <c r="BB828" s="43"/>
      <c r="BC828" s="43"/>
      <c r="BD828" s="43"/>
      <c r="BE828" s="43"/>
      <c r="BF828" s="43"/>
      <c r="BG828" s="43"/>
      <c r="BH828" s="43"/>
      <c r="BI828" s="43"/>
      <c r="BJ828" s="43"/>
      <c r="BK828" s="43"/>
      <c r="BL828" s="43"/>
      <c r="BM828" s="43"/>
      <c r="BN828" s="43"/>
      <c r="BO828" s="11"/>
      <c r="BP828" s="11"/>
      <c r="BQ828" s="11"/>
      <c r="BR828" s="11"/>
      <c r="BS828" s="11"/>
    </row>
    <row r="829" ht="13.5" customHeight="1">
      <c r="A829" s="11"/>
      <c r="B829" s="11"/>
      <c r="C829" s="43"/>
      <c r="D829" s="43"/>
      <c r="E829" s="43"/>
      <c r="F829" s="43"/>
      <c r="G829" s="43"/>
      <c r="H829" s="43"/>
      <c r="I829" s="43"/>
      <c r="J829" s="43"/>
      <c r="K829" s="43"/>
      <c r="L829" s="43"/>
      <c r="M829" s="43"/>
      <c r="N829" s="43"/>
      <c r="O829" s="43"/>
      <c r="P829" s="43"/>
      <c r="Q829" s="44"/>
      <c r="R829" s="44"/>
      <c r="S829" s="43"/>
      <c r="T829" s="43"/>
      <c r="U829" s="44"/>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4"/>
      <c r="AY829" s="43"/>
      <c r="AZ829" s="43"/>
      <c r="BA829" s="43"/>
      <c r="BB829" s="43"/>
      <c r="BC829" s="43"/>
      <c r="BD829" s="43"/>
      <c r="BE829" s="43"/>
      <c r="BF829" s="43"/>
      <c r="BG829" s="43"/>
      <c r="BH829" s="43"/>
      <c r="BI829" s="43"/>
      <c r="BJ829" s="43"/>
      <c r="BK829" s="43"/>
      <c r="BL829" s="43"/>
      <c r="BM829" s="43"/>
      <c r="BN829" s="43"/>
      <c r="BO829" s="11"/>
      <c r="BP829" s="11"/>
      <c r="BQ829" s="11"/>
      <c r="BR829" s="11"/>
      <c r="BS829" s="11"/>
    </row>
    <row r="830" ht="13.5" customHeight="1">
      <c r="A830" s="11"/>
      <c r="B830" s="11"/>
      <c r="C830" s="43"/>
      <c r="D830" s="43"/>
      <c r="E830" s="43"/>
      <c r="F830" s="43"/>
      <c r="G830" s="43"/>
      <c r="H830" s="43"/>
      <c r="I830" s="43"/>
      <c r="J830" s="43"/>
      <c r="K830" s="43"/>
      <c r="L830" s="43"/>
      <c r="M830" s="43"/>
      <c r="N830" s="43"/>
      <c r="O830" s="43"/>
      <c r="P830" s="43"/>
      <c r="Q830" s="44"/>
      <c r="R830" s="44"/>
      <c r="S830" s="43"/>
      <c r="T830" s="43"/>
      <c r="U830" s="44"/>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4"/>
      <c r="AY830" s="43"/>
      <c r="AZ830" s="43"/>
      <c r="BA830" s="43"/>
      <c r="BB830" s="43"/>
      <c r="BC830" s="43"/>
      <c r="BD830" s="43"/>
      <c r="BE830" s="43"/>
      <c r="BF830" s="43"/>
      <c r="BG830" s="43"/>
      <c r="BH830" s="43"/>
      <c r="BI830" s="43"/>
      <c r="BJ830" s="43"/>
      <c r="BK830" s="43"/>
      <c r="BL830" s="43"/>
      <c r="BM830" s="43"/>
      <c r="BN830" s="43"/>
      <c r="BO830" s="11"/>
      <c r="BP830" s="11"/>
      <c r="BQ830" s="11"/>
      <c r="BR830" s="11"/>
      <c r="BS830" s="11"/>
    </row>
    <row r="831" ht="13.5" customHeight="1">
      <c r="A831" s="11"/>
      <c r="B831" s="11"/>
      <c r="C831" s="43"/>
      <c r="D831" s="43"/>
      <c r="E831" s="43"/>
      <c r="F831" s="43"/>
      <c r="G831" s="43"/>
      <c r="H831" s="43"/>
      <c r="I831" s="43"/>
      <c r="J831" s="43"/>
      <c r="K831" s="43"/>
      <c r="L831" s="43"/>
      <c r="M831" s="43"/>
      <c r="N831" s="43"/>
      <c r="O831" s="43"/>
      <c r="P831" s="43"/>
      <c r="Q831" s="44"/>
      <c r="R831" s="44"/>
      <c r="S831" s="43"/>
      <c r="T831" s="43"/>
      <c r="U831" s="44"/>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4"/>
      <c r="AY831" s="43"/>
      <c r="AZ831" s="43"/>
      <c r="BA831" s="43"/>
      <c r="BB831" s="43"/>
      <c r="BC831" s="43"/>
      <c r="BD831" s="43"/>
      <c r="BE831" s="43"/>
      <c r="BF831" s="43"/>
      <c r="BG831" s="43"/>
      <c r="BH831" s="43"/>
      <c r="BI831" s="43"/>
      <c r="BJ831" s="43"/>
      <c r="BK831" s="43"/>
      <c r="BL831" s="43"/>
      <c r="BM831" s="43"/>
      <c r="BN831" s="43"/>
      <c r="BO831" s="11"/>
      <c r="BP831" s="11"/>
      <c r="BQ831" s="11"/>
      <c r="BR831" s="11"/>
      <c r="BS831" s="11"/>
    </row>
    <row r="832" ht="13.5" customHeight="1">
      <c r="A832" s="11"/>
      <c r="B832" s="11"/>
      <c r="C832" s="43"/>
      <c r="D832" s="43"/>
      <c r="E832" s="43"/>
      <c r="F832" s="43"/>
      <c r="G832" s="43"/>
      <c r="H832" s="43"/>
      <c r="I832" s="43"/>
      <c r="J832" s="43"/>
      <c r="K832" s="43"/>
      <c r="L832" s="43"/>
      <c r="M832" s="43"/>
      <c r="N832" s="43"/>
      <c r="O832" s="43"/>
      <c r="P832" s="43"/>
      <c r="Q832" s="44"/>
      <c r="R832" s="44"/>
      <c r="S832" s="43"/>
      <c r="T832" s="43"/>
      <c r="U832" s="44"/>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4"/>
      <c r="AY832" s="43"/>
      <c r="AZ832" s="43"/>
      <c r="BA832" s="43"/>
      <c r="BB832" s="43"/>
      <c r="BC832" s="43"/>
      <c r="BD832" s="43"/>
      <c r="BE832" s="43"/>
      <c r="BF832" s="43"/>
      <c r="BG832" s="43"/>
      <c r="BH832" s="43"/>
      <c r="BI832" s="43"/>
      <c r="BJ832" s="43"/>
      <c r="BK832" s="43"/>
      <c r="BL832" s="43"/>
      <c r="BM832" s="43"/>
      <c r="BN832" s="43"/>
      <c r="BO832" s="11"/>
      <c r="BP832" s="11"/>
      <c r="BQ832" s="11"/>
      <c r="BR832" s="11"/>
      <c r="BS832" s="11"/>
    </row>
    <row r="833" ht="13.5" customHeight="1">
      <c r="A833" s="11"/>
      <c r="B833" s="11"/>
      <c r="C833" s="43"/>
      <c r="D833" s="43"/>
      <c r="E833" s="43"/>
      <c r="F833" s="43"/>
      <c r="G833" s="43"/>
      <c r="H833" s="43"/>
      <c r="I833" s="43"/>
      <c r="J833" s="43"/>
      <c r="K833" s="43"/>
      <c r="L833" s="43"/>
      <c r="M833" s="43"/>
      <c r="N833" s="43"/>
      <c r="O833" s="43"/>
      <c r="P833" s="43"/>
      <c r="Q833" s="44"/>
      <c r="R833" s="44"/>
      <c r="S833" s="43"/>
      <c r="T833" s="43"/>
      <c r="U833" s="44"/>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4"/>
      <c r="AY833" s="43"/>
      <c r="AZ833" s="43"/>
      <c r="BA833" s="43"/>
      <c r="BB833" s="43"/>
      <c r="BC833" s="43"/>
      <c r="BD833" s="43"/>
      <c r="BE833" s="43"/>
      <c r="BF833" s="43"/>
      <c r="BG833" s="43"/>
      <c r="BH833" s="43"/>
      <c r="BI833" s="43"/>
      <c r="BJ833" s="43"/>
      <c r="BK833" s="43"/>
      <c r="BL833" s="43"/>
      <c r="BM833" s="43"/>
      <c r="BN833" s="43"/>
      <c r="BO833" s="11"/>
      <c r="BP833" s="11"/>
      <c r="BQ833" s="11"/>
      <c r="BR833" s="11"/>
      <c r="BS833" s="11"/>
    </row>
    <row r="834" ht="13.5" customHeight="1">
      <c r="A834" s="11"/>
      <c r="B834" s="11"/>
      <c r="C834" s="43"/>
      <c r="D834" s="43"/>
      <c r="E834" s="43"/>
      <c r="F834" s="43"/>
      <c r="G834" s="43"/>
      <c r="H834" s="43"/>
      <c r="I834" s="43"/>
      <c r="J834" s="43"/>
      <c r="K834" s="43"/>
      <c r="L834" s="43"/>
      <c r="M834" s="43"/>
      <c r="N834" s="43"/>
      <c r="O834" s="43"/>
      <c r="P834" s="43"/>
      <c r="Q834" s="44"/>
      <c r="R834" s="44"/>
      <c r="S834" s="43"/>
      <c r="T834" s="43"/>
      <c r="U834" s="44"/>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4"/>
      <c r="AY834" s="43"/>
      <c r="AZ834" s="43"/>
      <c r="BA834" s="43"/>
      <c r="BB834" s="43"/>
      <c r="BC834" s="43"/>
      <c r="BD834" s="43"/>
      <c r="BE834" s="43"/>
      <c r="BF834" s="43"/>
      <c r="BG834" s="43"/>
      <c r="BH834" s="43"/>
      <c r="BI834" s="43"/>
      <c r="BJ834" s="43"/>
      <c r="BK834" s="43"/>
      <c r="BL834" s="43"/>
      <c r="BM834" s="43"/>
      <c r="BN834" s="43"/>
      <c r="BO834" s="11"/>
      <c r="BP834" s="11"/>
      <c r="BQ834" s="11"/>
      <c r="BR834" s="11"/>
      <c r="BS834" s="11"/>
    </row>
    <row r="835" ht="13.5" customHeight="1">
      <c r="A835" s="11"/>
      <c r="B835" s="11"/>
      <c r="C835" s="43"/>
      <c r="D835" s="43"/>
      <c r="E835" s="43"/>
      <c r="F835" s="43"/>
      <c r="G835" s="43"/>
      <c r="H835" s="43"/>
      <c r="I835" s="43"/>
      <c r="J835" s="43"/>
      <c r="K835" s="43"/>
      <c r="L835" s="43"/>
      <c r="M835" s="43"/>
      <c r="N835" s="43"/>
      <c r="O835" s="43"/>
      <c r="P835" s="43"/>
      <c r="Q835" s="44"/>
      <c r="R835" s="44"/>
      <c r="S835" s="43"/>
      <c r="T835" s="43"/>
      <c r="U835" s="44"/>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4"/>
      <c r="AY835" s="43"/>
      <c r="AZ835" s="43"/>
      <c r="BA835" s="43"/>
      <c r="BB835" s="43"/>
      <c r="BC835" s="43"/>
      <c r="BD835" s="43"/>
      <c r="BE835" s="43"/>
      <c r="BF835" s="43"/>
      <c r="BG835" s="43"/>
      <c r="BH835" s="43"/>
      <c r="BI835" s="43"/>
      <c r="BJ835" s="43"/>
      <c r="BK835" s="43"/>
      <c r="BL835" s="43"/>
      <c r="BM835" s="43"/>
      <c r="BN835" s="43"/>
      <c r="BO835" s="11"/>
      <c r="BP835" s="11"/>
      <c r="BQ835" s="11"/>
      <c r="BR835" s="11"/>
      <c r="BS835" s="11"/>
    </row>
    <row r="836" ht="13.5" customHeight="1">
      <c r="A836" s="11"/>
      <c r="B836" s="11"/>
      <c r="C836" s="43"/>
      <c r="D836" s="43"/>
      <c r="E836" s="43"/>
      <c r="F836" s="43"/>
      <c r="G836" s="43"/>
      <c r="H836" s="43"/>
      <c r="I836" s="43"/>
      <c r="J836" s="43"/>
      <c r="K836" s="43"/>
      <c r="L836" s="43"/>
      <c r="M836" s="43"/>
      <c r="N836" s="43"/>
      <c r="O836" s="43"/>
      <c r="P836" s="43"/>
      <c r="Q836" s="44"/>
      <c r="R836" s="44"/>
      <c r="S836" s="43"/>
      <c r="T836" s="43"/>
      <c r="U836" s="44"/>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4"/>
      <c r="AY836" s="43"/>
      <c r="AZ836" s="43"/>
      <c r="BA836" s="43"/>
      <c r="BB836" s="43"/>
      <c r="BC836" s="43"/>
      <c r="BD836" s="43"/>
      <c r="BE836" s="43"/>
      <c r="BF836" s="43"/>
      <c r="BG836" s="43"/>
      <c r="BH836" s="43"/>
      <c r="BI836" s="43"/>
      <c r="BJ836" s="43"/>
      <c r="BK836" s="43"/>
      <c r="BL836" s="43"/>
      <c r="BM836" s="43"/>
      <c r="BN836" s="43"/>
      <c r="BO836" s="11"/>
      <c r="BP836" s="11"/>
      <c r="BQ836" s="11"/>
      <c r="BR836" s="11"/>
      <c r="BS836" s="11"/>
    </row>
    <row r="837" ht="13.5" customHeight="1">
      <c r="A837" s="11"/>
      <c r="B837" s="11"/>
      <c r="C837" s="43"/>
      <c r="D837" s="43"/>
      <c r="E837" s="43"/>
      <c r="F837" s="43"/>
      <c r="G837" s="43"/>
      <c r="H837" s="43"/>
      <c r="I837" s="43"/>
      <c r="J837" s="43"/>
      <c r="K837" s="43"/>
      <c r="L837" s="43"/>
      <c r="M837" s="43"/>
      <c r="N837" s="43"/>
      <c r="O837" s="43"/>
      <c r="P837" s="43"/>
      <c r="Q837" s="44"/>
      <c r="R837" s="44"/>
      <c r="S837" s="43"/>
      <c r="T837" s="43"/>
      <c r="U837" s="44"/>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4"/>
      <c r="AY837" s="43"/>
      <c r="AZ837" s="43"/>
      <c r="BA837" s="43"/>
      <c r="BB837" s="43"/>
      <c r="BC837" s="43"/>
      <c r="BD837" s="43"/>
      <c r="BE837" s="43"/>
      <c r="BF837" s="43"/>
      <c r="BG837" s="43"/>
      <c r="BH837" s="43"/>
      <c r="BI837" s="43"/>
      <c r="BJ837" s="43"/>
      <c r="BK837" s="43"/>
      <c r="BL837" s="43"/>
      <c r="BM837" s="43"/>
      <c r="BN837" s="43"/>
      <c r="BO837" s="11"/>
      <c r="BP837" s="11"/>
      <c r="BQ837" s="11"/>
      <c r="BR837" s="11"/>
      <c r="BS837" s="11"/>
    </row>
    <row r="838" ht="13.5" customHeight="1">
      <c r="A838" s="11"/>
      <c r="B838" s="11"/>
      <c r="C838" s="43"/>
      <c r="D838" s="43"/>
      <c r="E838" s="43"/>
      <c r="F838" s="43"/>
      <c r="G838" s="43"/>
      <c r="H838" s="43"/>
      <c r="I838" s="43"/>
      <c r="J838" s="43"/>
      <c r="K838" s="43"/>
      <c r="L838" s="43"/>
      <c r="M838" s="43"/>
      <c r="N838" s="43"/>
      <c r="O838" s="43"/>
      <c r="P838" s="43"/>
      <c r="Q838" s="44"/>
      <c r="R838" s="44"/>
      <c r="S838" s="43"/>
      <c r="T838" s="43"/>
      <c r="U838" s="44"/>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4"/>
      <c r="AY838" s="43"/>
      <c r="AZ838" s="43"/>
      <c r="BA838" s="43"/>
      <c r="BB838" s="43"/>
      <c r="BC838" s="43"/>
      <c r="BD838" s="43"/>
      <c r="BE838" s="43"/>
      <c r="BF838" s="43"/>
      <c r="BG838" s="43"/>
      <c r="BH838" s="43"/>
      <c r="BI838" s="43"/>
      <c r="BJ838" s="43"/>
      <c r="BK838" s="43"/>
      <c r="BL838" s="43"/>
      <c r="BM838" s="43"/>
      <c r="BN838" s="43"/>
      <c r="BO838" s="11"/>
      <c r="BP838" s="11"/>
      <c r="BQ838" s="11"/>
      <c r="BR838" s="11"/>
      <c r="BS838" s="11"/>
    </row>
    <row r="839" ht="13.5" customHeight="1">
      <c r="A839" s="11"/>
      <c r="B839" s="11"/>
      <c r="C839" s="43"/>
      <c r="D839" s="43"/>
      <c r="E839" s="43"/>
      <c r="F839" s="43"/>
      <c r="G839" s="43"/>
      <c r="H839" s="43"/>
      <c r="I839" s="43"/>
      <c r="J839" s="43"/>
      <c r="K839" s="43"/>
      <c r="L839" s="43"/>
      <c r="M839" s="43"/>
      <c r="N839" s="43"/>
      <c r="O839" s="43"/>
      <c r="P839" s="43"/>
      <c r="Q839" s="44"/>
      <c r="R839" s="44"/>
      <c r="S839" s="43"/>
      <c r="T839" s="43"/>
      <c r="U839" s="44"/>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4"/>
      <c r="AY839" s="43"/>
      <c r="AZ839" s="43"/>
      <c r="BA839" s="43"/>
      <c r="BB839" s="43"/>
      <c r="BC839" s="43"/>
      <c r="BD839" s="43"/>
      <c r="BE839" s="43"/>
      <c r="BF839" s="43"/>
      <c r="BG839" s="43"/>
      <c r="BH839" s="43"/>
      <c r="BI839" s="43"/>
      <c r="BJ839" s="43"/>
      <c r="BK839" s="43"/>
      <c r="BL839" s="43"/>
      <c r="BM839" s="43"/>
      <c r="BN839" s="43"/>
      <c r="BO839" s="11"/>
      <c r="BP839" s="11"/>
      <c r="BQ839" s="11"/>
      <c r="BR839" s="11"/>
      <c r="BS839" s="11"/>
    </row>
    <row r="840" ht="13.5" customHeight="1">
      <c r="A840" s="11"/>
      <c r="B840" s="11"/>
      <c r="C840" s="43"/>
      <c r="D840" s="43"/>
      <c r="E840" s="43"/>
      <c r="F840" s="43"/>
      <c r="G840" s="43"/>
      <c r="H840" s="43"/>
      <c r="I840" s="43"/>
      <c r="J840" s="43"/>
      <c r="K840" s="43"/>
      <c r="L840" s="43"/>
      <c r="M840" s="43"/>
      <c r="N840" s="43"/>
      <c r="O840" s="43"/>
      <c r="P840" s="43"/>
      <c r="Q840" s="44"/>
      <c r="R840" s="44"/>
      <c r="S840" s="43"/>
      <c r="T840" s="43"/>
      <c r="U840" s="44"/>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4"/>
      <c r="AY840" s="43"/>
      <c r="AZ840" s="43"/>
      <c r="BA840" s="43"/>
      <c r="BB840" s="43"/>
      <c r="BC840" s="43"/>
      <c r="BD840" s="43"/>
      <c r="BE840" s="43"/>
      <c r="BF840" s="43"/>
      <c r="BG840" s="43"/>
      <c r="BH840" s="43"/>
      <c r="BI840" s="43"/>
      <c r="BJ840" s="43"/>
      <c r="BK840" s="43"/>
      <c r="BL840" s="43"/>
      <c r="BM840" s="43"/>
      <c r="BN840" s="43"/>
      <c r="BO840" s="11"/>
      <c r="BP840" s="11"/>
      <c r="BQ840" s="11"/>
      <c r="BR840" s="11"/>
      <c r="BS840" s="11"/>
    </row>
    <row r="841" ht="13.5" customHeight="1">
      <c r="A841" s="11"/>
      <c r="B841" s="11"/>
      <c r="C841" s="43"/>
      <c r="D841" s="43"/>
      <c r="E841" s="43"/>
      <c r="F841" s="43"/>
      <c r="G841" s="43"/>
      <c r="H841" s="43"/>
      <c r="I841" s="43"/>
      <c r="J841" s="43"/>
      <c r="K841" s="43"/>
      <c r="L841" s="43"/>
      <c r="M841" s="43"/>
      <c r="N841" s="43"/>
      <c r="O841" s="43"/>
      <c r="P841" s="43"/>
      <c r="Q841" s="44"/>
      <c r="R841" s="44"/>
      <c r="S841" s="43"/>
      <c r="T841" s="43"/>
      <c r="U841" s="44"/>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4"/>
      <c r="AY841" s="43"/>
      <c r="AZ841" s="43"/>
      <c r="BA841" s="43"/>
      <c r="BB841" s="43"/>
      <c r="BC841" s="43"/>
      <c r="BD841" s="43"/>
      <c r="BE841" s="43"/>
      <c r="BF841" s="43"/>
      <c r="BG841" s="43"/>
      <c r="BH841" s="43"/>
      <c r="BI841" s="43"/>
      <c r="BJ841" s="43"/>
      <c r="BK841" s="43"/>
      <c r="BL841" s="43"/>
      <c r="BM841" s="43"/>
      <c r="BN841" s="43"/>
      <c r="BO841" s="11"/>
      <c r="BP841" s="11"/>
      <c r="BQ841" s="11"/>
      <c r="BR841" s="11"/>
      <c r="BS841" s="11"/>
    </row>
    <row r="842" ht="13.5" customHeight="1">
      <c r="A842" s="11"/>
      <c r="B842" s="11"/>
      <c r="C842" s="43"/>
      <c r="D842" s="43"/>
      <c r="E842" s="43"/>
      <c r="F842" s="43"/>
      <c r="G842" s="43"/>
      <c r="H842" s="43"/>
      <c r="I842" s="43"/>
      <c r="J842" s="43"/>
      <c r="K842" s="43"/>
      <c r="L842" s="43"/>
      <c r="M842" s="43"/>
      <c r="N842" s="43"/>
      <c r="O842" s="43"/>
      <c r="P842" s="43"/>
      <c r="Q842" s="44"/>
      <c r="R842" s="44"/>
      <c r="S842" s="43"/>
      <c r="T842" s="43"/>
      <c r="U842" s="44"/>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4"/>
      <c r="AY842" s="43"/>
      <c r="AZ842" s="43"/>
      <c r="BA842" s="43"/>
      <c r="BB842" s="43"/>
      <c r="BC842" s="43"/>
      <c r="BD842" s="43"/>
      <c r="BE842" s="43"/>
      <c r="BF842" s="43"/>
      <c r="BG842" s="43"/>
      <c r="BH842" s="43"/>
      <c r="BI842" s="43"/>
      <c r="BJ842" s="43"/>
      <c r="BK842" s="43"/>
      <c r="BL842" s="43"/>
      <c r="BM842" s="43"/>
      <c r="BN842" s="43"/>
      <c r="BO842" s="11"/>
      <c r="BP842" s="11"/>
      <c r="BQ842" s="11"/>
      <c r="BR842" s="11"/>
      <c r="BS842" s="11"/>
    </row>
    <row r="843" ht="13.5" customHeight="1">
      <c r="A843" s="11"/>
      <c r="B843" s="11"/>
      <c r="C843" s="43"/>
      <c r="D843" s="43"/>
      <c r="E843" s="43"/>
      <c r="F843" s="43"/>
      <c r="G843" s="43"/>
      <c r="H843" s="43"/>
      <c r="I843" s="43"/>
      <c r="J843" s="43"/>
      <c r="K843" s="43"/>
      <c r="L843" s="43"/>
      <c r="M843" s="43"/>
      <c r="N843" s="43"/>
      <c r="O843" s="43"/>
      <c r="P843" s="43"/>
      <c r="Q843" s="44"/>
      <c r="R843" s="44"/>
      <c r="S843" s="43"/>
      <c r="T843" s="43"/>
      <c r="U843" s="44"/>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4"/>
      <c r="AY843" s="43"/>
      <c r="AZ843" s="43"/>
      <c r="BA843" s="43"/>
      <c r="BB843" s="43"/>
      <c r="BC843" s="43"/>
      <c r="BD843" s="43"/>
      <c r="BE843" s="43"/>
      <c r="BF843" s="43"/>
      <c r="BG843" s="43"/>
      <c r="BH843" s="43"/>
      <c r="BI843" s="43"/>
      <c r="BJ843" s="43"/>
      <c r="BK843" s="43"/>
      <c r="BL843" s="43"/>
      <c r="BM843" s="43"/>
      <c r="BN843" s="43"/>
      <c r="BO843" s="11"/>
      <c r="BP843" s="11"/>
      <c r="BQ843" s="11"/>
      <c r="BR843" s="11"/>
      <c r="BS843" s="11"/>
    </row>
    <row r="844" ht="13.5" customHeight="1">
      <c r="A844" s="11"/>
      <c r="B844" s="11"/>
      <c r="C844" s="43"/>
      <c r="D844" s="43"/>
      <c r="E844" s="43"/>
      <c r="F844" s="43"/>
      <c r="G844" s="43"/>
      <c r="H844" s="43"/>
      <c r="I844" s="43"/>
      <c r="J844" s="43"/>
      <c r="K844" s="43"/>
      <c r="L844" s="43"/>
      <c r="M844" s="43"/>
      <c r="N844" s="43"/>
      <c r="O844" s="43"/>
      <c r="P844" s="43"/>
      <c r="Q844" s="44"/>
      <c r="R844" s="44"/>
      <c r="S844" s="43"/>
      <c r="T844" s="43"/>
      <c r="U844" s="44"/>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4"/>
      <c r="AY844" s="43"/>
      <c r="AZ844" s="43"/>
      <c r="BA844" s="43"/>
      <c r="BB844" s="43"/>
      <c r="BC844" s="43"/>
      <c r="BD844" s="43"/>
      <c r="BE844" s="43"/>
      <c r="BF844" s="43"/>
      <c r="BG844" s="43"/>
      <c r="BH844" s="43"/>
      <c r="BI844" s="43"/>
      <c r="BJ844" s="43"/>
      <c r="BK844" s="43"/>
      <c r="BL844" s="43"/>
      <c r="BM844" s="43"/>
      <c r="BN844" s="43"/>
      <c r="BO844" s="11"/>
      <c r="BP844" s="11"/>
      <c r="BQ844" s="11"/>
      <c r="BR844" s="11"/>
      <c r="BS844" s="11"/>
    </row>
    <row r="845" ht="13.5" customHeight="1">
      <c r="A845" s="11"/>
      <c r="B845" s="11"/>
      <c r="C845" s="43"/>
      <c r="D845" s="43"/>
      <c r="E845" s="43"/>
      <c r="F845" s="43"/>
      <c r="G845" s="43"/>
      <c r="H845" s="43"/>
      <c r="I845" s="43"/>
      <c r="J845" s="43"/>
      <c r="K845" s="43"/>
      <c r="L845" s="43"/>
      <c r="M845" s="43"/>
      <c r="N845" s="43"/>
      <c r="O845" s="43"/>
      <c r="P845" s="43"/>
      <c r="Q845" s="44"/>
      <c r="R845" s="44"/>
      <c r="S845" s="43"/>
      <c r="T845" s="43"/>
      <c r="U845" s="44"/>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4"/>
      <c r="AY845" s="43"/>
      <c r="AZ845" s="43"/>
      <c r="BA845" s="43"/>
      <c r="BB845" s="43"/>
      <c r="BC845" s="43"/>
      <c r="BD845" s="43"/>
      <c r="BE845" s="43"/>
      <c r="BF845" s="43"/>
      <c r="BG845" s="43"/>
      <c r="BH845" s="43"/>
      <c r="BI845" s="43"/>
      <c r="BJ845" s="43"/>
      <c r="BK845" s="43"/>
      <c r="BL845" s="43"/>
      <c r="BM845" s="43"/>
      <c r="BN845" s="43"/>
      <c r="BO845" s="11"/>
      <c r="BP845" s="11"/>
      <c r="BQ845" s="11"/>
      <c r="BR845" s="11"/>
      <c r="BS845" s="11"/>
    </row>
    <row r="846" ht="13.5" customHeight="1">
      <c r="A846" s="11"/>
      <c r="B846" s="11"/>
      <c r="C846" s="43"/>
      <c r="D846" s="43"/>
      <c r="E846" s="43"/>
      <c r="F846" s="43"/>
      <c r="G846" s="43"/>
      <c r="H846" s="43"/>
      <c r="I846" s="43"/>
      <c r="J846" s="43"/>
      <c r="K846" s="43"/>
      <c r="L846" s="43"/>
      <c r="M846" s="43"/>
      <c r="N846" s="43"/>
      <c r="O846" s="43"/>
      <c r="P846" s="43"/>
      <c r="Q846" s="44"/>
      <c r="R846" s="44"/>
      <c r="S846" s="43"/>
      <c r="T846" s="43"/>
      <c r="U846" s="44"/>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4"/>
      <c r="AY846" s="43"/>
      <c r="AZ846" s="43"/>
      <c r="BA846" s="43"/>
      <c r="BB846" s="43"/>
      <c r="BC846" s="43"/>
      <c r="BD846" s="43"/>
      <c r="BE846" s="43"/>
      <c r="BF846" s="43"/>
      <c r="BG846" s="43"/>
      <c r="BH846" s="43"/>
      <c r="BI846" s="43"/>
      <c r="BJ846" s="43"/>
      <c r="BK846" s="43"/>
      <c r="BL846" s="43"/>
      <c r="BM846" s="43"/>
      <c r="BN846" s="43"/>
      <c r="BO846" s="11"/>
      <c r="BP846" s="11"/>
      <c r="BQ846" s="11"/>
      <c r="BR846" s="11"/>
      <c r="BS846" s="11"/>
    </row>
    <row r="847" ht="13.5" customHeight="1">
      <c r="A847" s="11"/>
      <c r="B847" s="11"/>
      <c r="C847" s="43"/>
      <c r="D847" s="43"/>
      <c r="E847" s="43"/>
      <c r="F847" s="43"/>
      <c r="G847" s="43"/>
      <c r="H847" s="43"/>
      <c r="I847" s="43"/>
      <c r="J847" s="43"/>
      <c r="K847" s="43"/>
      <c r="L847" s="43"/>
      <c r="M847" s="43"/>
      <c r="N847" s="43"/>
      <c r="O847" s="43"/>
      <c r="P847" s="43"/>
      <c r="Q847" s="44"/>
      <c r="R847" s="44"/>
      <c r="S847" s="43"/>
      <c r="T847" s="43"/>
      <c r="U847" s="44"/>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4"/>
      <c r="AY847" s="43"/>
      <c r="AZ847" s="43"/>
      <c r="BA847" s="43"/>
      <c r="BB847" s="43"/>
      <c r="BC847" s="43"/>
      <c r="BD847" s="43"/>
      <c r="BE847" s="43"/>
      <c r="BF847" s="43"/>
      <c r="BG847" s="43"/>
      <c r="BH847" s="43"/>
      <c r="BI847" s="43"/>
      <c r="BJ847" s="43"/>
      <c r="BK847" s="43"/>
      <c r="BL847" s="43"/>
      <c r="BM847" s="43"/>
      <c r="BN847" s="43"/>
      <c r="BO847" s="11"/>
      <c r="BP847" s="11"/>
      <c r="BQ847" s="11"/>
      <c r="BR847" s="11"/>
      <c r="BS847" s="11"/>
    </row>
    <row r="848" ht="13.5" customHeight="1">
      <c r="A848" s="11"/>
      <c r="B848" s="11"/>
      <c r="C848" s="43"/>
      <c r="D848" s="43"/>
      <c r="E848" s="43"/>
      <c r="F848" s="43"/>
      <c r="G848" s="43"/>
      <c r="H848" s="43"/>
      <c r="I848" s="43"/>
      <c r="J848" s="43"/>
      <c r="K848" s="43"/>
      <c r="L848" s="43"/>
      <c r="M848" s="43"/>
      <c r="N848" s="43"/>
      <c r="O848" s="43"/>
      <c r="P848" s="43"/>
      <c r="Q848" s="44"/>
      <c r="R848" s="44"/>
      <c r="S848" s="43"/>
      <c r="T848" s="43"/>
      <c r="U848" s="44"/>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4"/>
      <c r="AY848" s="43"/>
      <c r="AZ848" s="43"/>
      <c r="BA848" s="43"/>
      <c r="BB848" s="43"/>
      <c r="BC848" s="43"/>
      <c r="BD848" s="43"/>
      <c r="BE848" s="43"/>
      <c r="BF848" s="43"/>
      <c r="BG848" s="43"/>
      <c r="BH848" s="43"/>
      <c r="BI848" s="43"/>
      <c r="BJ848" s="43"/>
      <c r="BK848" s="43"/>
      <c r="BL848" s="43"/>
      <c r="BM848" s="43"/>
      <c r="BN848" s="43"/>
      <c r="BO848" s="11"/>
      <c r="BP848" s="11"/>
      <c r="BQ848" s="11"/>
      <c r="BR848" s="11"/>
      <c r="BS848" s="11"/>
    </row>
    <row r="849" ht="13.5" customHeight="1">
      <c r="A849" s="11"/>
      <c r="B849" s="11"/>
      <c r="C849" s="43"/>
      <c r="D849" s="43"/>
      <c r="E849" s="43"/>
      <c r="F849" s="43"/>
      <c r="G849" s="43"/>
      <c r="H849" s="43"/>
      <c r="I849" s="43"/>
      <c r="J849" s="43"/>
      <c r="K849" s="43"/>
      <c r="L849" s="43"/>
      <c r="M849" s="43"/>
      <c r="N849" s="43"/>
      <c r="O849" s="43"/>
      <c r="P849" s="43"/>
      <c r="Q849" s="44"/>
      <c r="R849" s="44"/>
      <c r="S849" s="43"/>
      <c r="T849" s="43"/>
      <c r="U849" s="44"/>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4"/>
      <c r="AY849" s="43"/>
      <c r="AZ849" s="43"/>
      <c r="BA849" s="43"/>
      <c r="BB849" s="43"/>
      <c r="BC849" s="43"/>
      <c r="BD849" s="43"/>
      <c r="BE849" s="43"/>
      <c r="BF849" s="43"/>
      <c r="BG849" s="43"/>
      <c r="BH849" s="43"/>
      <c r="BI849" s="43"/>
      <c r="BJ849" s="43"/>
      <c r="BK849" s="43"/>
      <c r="BL849" s="43"/>
      <c r="BM849" s="43"/>
      <c r="BN849" s="43"/>
      <c r="BO849" s="11"/>
      <c r="BP849" s="11"/>
      <c r="BQ849" s="11"/>
      <c r="BR849" s="11"/>
      <c r="BS849" s="11"/>
    </row>
    <row r="850" ht="13.5" customHeight="1">
      <c r="A850" s="11"/>
      <c r="B850" s="11"/>
      <c r="C850" s="43"/>
      <c r="D850" s="43"/>
      <c r="E850" s="43"/>
      <c r="F850" s="43"/>
      <c r="G850" s="43"/>
      <c r="H850" s="43"/>
      <c r="I850" s="43"/>
      <c r="J850" s="43"/>
      <c r="K850" s="43"/>
      <c r="L850" s="43"/>
      <c r="M850" s="43"/>
      <c r="N850" s="43"/>
      <c r="O850" s="43"/>
      <c r="P850" s="43"/>
      <c r="Q850" s="44"/>
      <c r="R850" s="44"/>
      <c r="S850" s="43"/>
      <c r="T850" s="43"/>
      <c r="U850" s="44"/>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4"/>
      <c r="AY850" s="43"/>
      <c r="AZ850" s="43"/>
      <c r="BA850" s="43"/>
      <c r="BB850" s="43"/>
      <c r="BC850" s="43"/>
      <c r="BD850" s="43"/>
      <c r="BE850" s="43"/>
      <c r="BF850" s="43"/>
      <c r="BG850" s="43"/>
      <c r="BH850" s="43"/>
      <c r="BI850" s="43"/>
      <c r="BJ850" s="43"/>
      <c r="BK850" s="43"/>
      <c r="BL850" s="43"/>
      <c r="BM850" s="43"/>
      <c r="BN850" s="43"/>
      <c r="BO850" s="11"/>
      <c r="BP850" s="11"/>
      <c r="BQ850" s="11"/>
      <c r="BR850" s="11"/>
      <c r="BS850" s="11"/>
    </row>
    <row r="851" ht="13.5" customHeight="1">
      <c r="A851" s="11"/>
      <c r="B851" s="11"/>
      <c r="C851" s="43"/>
      <c r="D851" s="43"/>
      <c r="E851" s="43"/>
      <c r="F851" s="43"/>
      <c r="G851" s="43"/>
      <c r="H851" s="43"/>
      <c r="I851" s="43"/>
      <c r="J851" s="43"/>
      <c r="K851" s="43"/>
      <c r="L851" s="43"/>
      <c r="M851" s="43"/>
      <c r="N851" s="43"/>
      <c r="O851" s="43"/>
      <c r="P851" s="43"/>
      <c r="Q851" s="44"/>
      <c r="R851" s="44"/>
      <c r="S851" s="43"/>
      <c r="T851" s="43"/>
      <c r="U851" s="44"/>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4"/>
      <c r="AY851" s="43"/>
      <c r="AZ851" s="43"/>
      <c r="BA851" s="43"/>
      <c r="BB851" s="43"/>
      <c r="BC851" s="43"/>
      <c r="BD851" s="43"/>
      <c r="BE851" s="43"/>
      <c r="BF851" s="43"/>
      <c r="BG851" s="43"/>
      <c r="BH851" s="43"/>
      <c r="BI851" s="43"/>
      <c r="BJ851" s="43"/>
      <c r="BK851" s="43"/>
      <c r="BL851" s="43"/>
      <c r="BM851" s="43"/>
      <c r="BN851" s="43"/>
      <c r="BO851" s="11"/>
      <c r="BP851" s="11"/>
      <c r="BQ851" s="11"/>
      <c r="BR851" s="11"/>
      <c r="BS851" s="11"/>
    </row>
    <row r="852" ht="13.5" customHeight="1">
      <c r="A852" s="11"/>
      <c r="B852" s="11"/>
      <c r="C852" s="43"/>
      <c r="D852" s="43"/>
      <c r="E852" s="43"/>
      <c r="F852" s="43"/>
      <c r="G852" s="43"/>
      <c r="H852" s="43"/>
      <c r="I852" s="43"/>
      <c r="J852" s="43"/>
      <c r="K852" s="43"/>
      <c r="L852" s="43"/>
      <c r="M852" s="43"/>
      <c r="N852" s="43"/>
      <c r="O852" s="43"/>
      <c r="P852" s="43"/>
      <c r="Q852" s="44"/>
      <c r="R852" s="44"/>
      <c r="S852" s="43"/>
      <c r="T852" s="43"/>
      <c r="U852" s="44"/>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4"/>
      <c r="AY852" s="43"/>
      <c r="AZ852" s="43"/>
      <c r="BA852" s="43"/>
      <c r="BB852" s="43"/>
      <c r="BC852" s="43"/>
      <c r="BD852" s="43"/>
      <c r="BE852" s="43"/>
      <c r="BF852" s="43"/>
      <c r="BG852" s="43"/>
      <c r="BH852" s="43"/>
      <c r="BI852" s="43"/>
      <c r="BJ852" s="43"/>
      <c r="BK852" s="43"/>
      <c r="BL852" s="43"/>
      <c r="BM852" s="43"/>
      <c r="BN852" s="43"/>
      <c r="BO852" s="11"/>
      <c r="BP852" s="11"/>
      <c r="BQ852" s="11"/>
      <c r="BR852" s="11"/>
      <c r="BS852" s="11"/>
    </row>
    <row r="853" ht="13.5" customHeight="1">
      <c r="A853" s="11"/>
      <c r="B853" s="11"/>
      <c r="C853" s="43"/>
      <c r="D853" s="43"/>
      <c r="E853" s="43"/>
      <c r="F853" s="43"/>
      <c r="G853" s="43"/>
      <c r="H853" s="43"/>
      <c r="I853" s="43"/>
      <c r="J853" s="43"/>
      <c r="K853" s="43"/>
      <c r="L853" s="43"/>
      <c r="M853" s="43"/>
      <c r="N853" s="43"/>
      <c r="O853" s="43"/>
      <c r="P853" s="43"/>
      <c r="Q853" s="44"/>
      <c r="R853" s="44"/>
      <c r="S853" s="43"/>
      <c r="T853" s="43"/>
      <c r="U853" s="44"/>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4"/>
      <c r="AY853" s="43"/>
      <c r="AZ853" s="43"/>
      <c r="BA853" s="43"/>
      <c r="BB853" s="43"/>
      <c r="BC853" s="43"/>
      <c r="BD853" s="43"/>
      <c r="BE853" s="43"/>
      <c r="BF853" s="43"/>
      <c r="BG853" s="43"/>
      <c r="BH853" s="43"/>
      <c r="BI853" s="43"/>
      <c r="BJ853" s="43"/>
      <c r="BK853" s="43"/>
      <c r="BL853" s="43"/>
      <c r="BM853" s="43"/>
      <c r="BN853" s="43"/>
      <c r="BO853" s="11"/>
      <c r="BP853" s="11"/>
      <c r="BQ853" s="11"/>
      <c r="BR853" s="11"/>
      <c r="BS853" s="11"/>
    </row>
    <row r="854" ht="13.5" customHeight="1">
      <c r="A854" s="11"/>
      <c r="B854" s="11"/>
      <c r="C854" s="43"/>
      <c r="D854" s="43"/>
      <c r="E854" s="43"/>
      <c r="F854" s="43"/>
      <c r="G854" s="43"/>
      <c r="H854" s="43"/>
      <c r="I854" s="43"/>
      <c r="J854" s="43"/>
      <c r="K854" s="43"/>
      <c r="L854" s="43"/>
      <c r="M854" s="43"/>
      <c r="N854" s="43"/>
      <c r="O854" s="43"/>
      <c r="P854" s="43"/>
      <c r="Q854" s="44"/>
      <c r="R854" s="44"/>
      <c r="S854" s="43"/>
      <c r="T854" s="43"/>
      <c r="U854" s="44"/>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4"/>
      <c r="AY854" s="43"/>
      <c r="AZ854" s="43"/>
      <c r="BA854" s="43"/>
      <c r="BB854" s="43"/>
      <c r="BC854" s="43"/>
      <c r="BD854" s="43"/>
      <c r="BE854" s="43"/>
      <c r="BF854" s="43"/>
      <c r="BG854" s="43"/>
      <c r="BH854" s="43"/>
      <c r="BI854" s="43"/>
      <c r="BJ854" s="43"/>
      <c r="BK854" s="43"/>
      <c r="BL854" s="43"/>
      <c r="BM854" s="43"/>
      <c r="BN854" s="43"/>
      <c r="BO854" s="11"/>
      <c r="BP854" s="11"/>
      <c r="BQ854" s="11"/>
      <c r="BR854" s="11"/>
      <c r="BS854" s="11"/>
    </row>
    <row r="855" ht="13.5" customHeight="1">
      <c r="A855" s="11"/>
      <c r="B855" s="11"/>
      <c r="C855" s="43"/>
      <c r="D855" s="43"/>
      <c r="E855" s="43"/>
      <c r="F855" s="43"/>
      <c r="G855" s="43"/>
      <c r="H855" s="43"/>
      <c r="I855" s="43"/>
      <c r="J855" s="43"/>
      <c r="K855" s="43"/>
      <c r="L855" s="43"/>
      <c r="M855" s="43"/>
      <c r="N855" s="43"/>
      <c r="O855" s="43"/>
      <c r="P855" s="43"/>
      <c r="Q855" s="44"/>
      <c r="R855" s="44"/>
      <c r="S855" s="43"/>
      <c r="T855" s="43"/>
      <c r="U855" s="44"/>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4"/>
      <c r="AY855" s="43"/>
      <c r="AZ855" s="43"/>
      <c r="BA855" s="43"/>
      <c r="BB855" s="43"/>
      <c r="BC855" s="43"/>
      <c r="BD855" s="43"/>
      <c r="BE855" s="43"/>
      <c r="BF855" s="43"/>
      <c r="BG855" s="43"/>
      <c r="BH855" s="43"/>
      <c r="BI855" s="43"/>
      <c r="BJ855" s="43"/>
      <c r="BK855" s="43"/>
      <c r="BL855" s="43"/>
      <c r="BM855" s="43"/>
      <c r="BN855" s="43"/>
      <c r="BO855" s="11"/>
      <c r="BP855" s="11"/>
      <c r="BQ855" s="11"/>
      <c r="BR855" s="11"/>
      <c r="BS855" s="11"/>
    </row>
    <row r="856" ht="13.5" customHeight="1">
      <c r="A856" s="11"/>
      <c r="B856" s="11"/>
      <c r="C856" s="43"/>
      <c r="D856" s="43"/>
      <c r="E856" s="43"/>
      <c r="F856" s="43"/>
      <c r="G856" s="43"/>
      <c r="H856" s="43"/>
      <c r="I856" s="43"/>
      <c r="J856" s="43"/>
      <c r="K856" s="43"/>
      <c r="L856" s="43"/>
      <c r="M856" s="43"/>
      <c r="N856" s="43"/>
      <c r="O856" s="43"/>
      <c r="P856" s="43"/>
      <c r="Q856" s="44"/>
      <c r="R856" s="44"/>
      <c r="S856" s="43"/>
      <c r="T856" s="43"/>
      <c r="U856" s="44"/>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4"/>
      <c r="AY856" s="43"/>
      <c r="AZ856" s="43"/>
      <c r="BA856" s="43"/>
      <c r="BB856" s="43"/>
      <c r="BC856" s="43"/>
      <c r="BD856" s="43"/>
      <c r="BE856" s="43"/>
      <c r="BF856" s="43"/>
      <c r="BG856" s="43"/>
      <c r="BH856" s="43"/>
      <c r="BI856" s="43"/>
      <c r="BJ856" s="43"/>
      <c r="BK856" s="43"/>
      <c r="BL856" s="43"/>
      <c r="BM856" s="43"/>
      <c r="BN856" s="43"/>
      <c r="BO856" s="11"/>
      <c r="BP856" s="11"/>
      <c r="BQ856" s="11"/>
      <c r="BR856" s="11"/>
      <c r="BS856" s="11"/>
    </row>
    <row r="857" ht="13.5" customHeight="1">
      <c r="A857" s="11"/>
      <c r="B857" s="11"/>
      <c r="C857" s="43"/>
      <c r="D857" s="43"/>
      <c r="E857" s="43"/>
      <c r="F857" s="43"/>
      <c r="G857" s="43"/>
      <c r="H857" s="43"/>
      <c r="I857" s="43"/>
      <c r="J857" s="43"/>
      <c r="K857" s="43"/>
      <c r="L857" s="43"/>
      <c r="M857" s="43"/>
      <c r="N857" s="43"/>
      <c r="O857" s="43"/>
      <c r="P857" s="43"/>
      <c r="Q857" s="44"/>
      <c r="R857" s="44"/>
      <c r="S857" s="43"/>
      <c r="T857" s="43"/>
      <c r="U857" s="44"/>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4"/>
      <c r="AY857" s="43"/>
      <c r="AZ857" s="43"/>
      <c r="BA857" s="43"/>
      <c r="BB857" s="43"/>
      <c r="BC857" s="43"/>
      <c r="BD857" s="43"/>
      <c r="BE857" s="43"/>
      <c r="BF857" s="43"/>
      <c r="BG857" s="43"/>
      <c r="BH857" s="43"/>
      <c r="BI857" s="43"/>
      <c r="BJ857" s="43"/>
      <c r="BK857" s="43"/>
      <c r="BL857" s="43"/>
      <c r="BM857" s="43"/>
      <c r="BN857" s="43"/>
      <c r="BO857" s="11"/>
      <c r="BP857" s="11"/>
      <c r="BQ857" s="11"/>
      <c r="BR857" s="11"/>
      <c r="BS857" s="11"/>
    </row>
    <row r="858" ht="13.5" customHeight="1">
      <c r="A858" s="11"/>
      <c r="B858" s="11"/>
      <c r="C858" s="43"/>
      <c r="D858" s="43"/>
      <c r="E858" s="43"/>
      <c r="F858" s="43"/>
      <c r="G858" s="43"/>
      <c r="H858" s="43"/>
      <c r="I858" s="43"/>
      <c r="J858" s="43"/>
      <c r="K858" s="43"/>
      <c r="L858" s="43"/>
      <c r="M858" s="43"/>
      <c r="N858" s="43"/>
      <c r="O858" s="43"/>
      <c r="P858" s="43"/>
      <c r="Q858" s="44"/>
      <c r="R858" s="44"/>
      <c r="S858" s="43"/>
      <c r="T858" s="43"/>
      <c r="U858" s="44"/>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4"/>
      <c r="AY858" s="43"/>
      <c r="AZ858" s="43"/>
      <c r="BA858" s="43"/>
      <c r="BB858" s="43"/>
      <c r="BC858" s="43"/>
      <c r="BD858" s="43"/>
      <c r="BE858" s="43"/>
      <c r="BF858" s="43"/>
      <c r="BG858" s="43"/>
      <c r="BH858" s="43"/>
      <c r="BI858" s="43"/>
      <c r="BJ858" s="43"/>
      <c r="BK858" s="43"/>
      <c r="BL858" s="43"/>
      <c r="BM858" s="43"/>
      <c r="BN858" s="43"/>
      <c r="BO858" s="11"/>
      <c r="BP858" s="11"/>
      <c r="BQ858" s="11"/>
      <c r="BR858" s="11"/>
      <c r="BS858" s="11"/>
    </row>
    <row r="859" ht="13.5" customHeight="1">
      <c r="A859" s="11"/>
      <c r="B859" s="11"/>
      <c r="C859" s="43"/>
      <c r="D859" s="43"/>
      <c r="E859" s="43"/>
      <c r="F859" s="43"/>
      <c r="G859" s="43"/>
      <c r="H859" s="43"/>
      <c r="I859" s="43"/>
      <c r="J859" s="43"/>
      <c r="K859" s="43"/>
      <c r="L859" s="43"/>
      <c r="M859" s="43"/>
      <c r="N859" s="43"/>
      <c r="O859" s="43"/>
      <c r="P859" s="43"/>
      <c r="Q859" s="44"/>
      <c r="R859" s="44"/>
      <c r="S859" s="43"/>
      <c r="T859" s="43"/>
      <c r="U859" s="44"/>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4"/>
      <c r="AY859" s="43"/>
      <c r="AZ859" s="43"/>
      <c r="BA859" s="43"/>
      <c r="BB859" s="43"/>
      <c r="BC859" s="43"/>
      <c r="BD859" s="43"/>
      <c r="BE859" s="43"/>
      <c r="BF859" s="43"/>
      <c r="BG859" s="43"/>
      <c r="BH859" s="43"/>
      <c r="BI859" s="43"/>
      <c r="BJ859" s="43"/>
      <c r="BK859" s="43"/>
      <c r="BL859" s="43"/>
      <c r="BM859" s="43"/>
      <c r="BN859" s="43"/>
      <c r="BO859" s="11"/>
      <c r="BP859" s="11"/>
      <c r="BQ859" s="11"/>
      <c r="BR859" s="11"/>
      <c r="BS859" s="11"/>
    </row>
    <row r="860" ht="13.5" customHeight="1">
      <c r="A860" s="11"/>
      <c r="B860" s="11"/>
      <c r="C860" s="43"/>
      <c r="D860" s="43"/>
      <c r="E860" s="43"/>
      <c r="F860" s="43"/>
      <c r="G860" s="43"/>
      <c r="H860" s="43"/>
      <c r="I860" s="43"/>
      <c r="J860" s="43"/>
      <c r="K860" s="43"/>
      <c r="L860" s="43"/>
      <c r="M860" s="43"/>
      <c r="N860" s="43"/>
      <c r="O860" s="43"/>
      <c r="P860" s="43"/>
      <c r="Q860" s="44"/>
      <c r="R860" s="44"/>
      <c r="S860" s="43"/>
      <c r="T860" s="43"/>
      <c r="U860" s="44"/>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4"/>
      <c r="AY860" s="43"/>
      <c r="AZ860" s="43"/>
      <c r="BA860" s="43"/>
      <c r="BB860" s="43"/>
      <c r="BC860" s="43"/>
      <c r="BD860" s="43"/>
      <c r="BE860" s="43"/>
      <c r="BF860" s="43"/>
      <c r="BG860" s="43"/>
      <c r="BH860" s="43"/>
      <c r="BI860" s="43"/>
      <c r="BJ860" s="43"/>
      <c r="BK860" s="43"/>
      <c r="BL860" s="43"/>
      <c r="BM860" s="43"/>
      <c r="BN860" s="43"/>
      <c r="BO860" s="11"/>
      <c r="BP860" s="11"/>
      <c r="BQ860" s="11"/>
      <c r="BR860" s="11"/>
      <c r="BS860" s="11"/>
    </row>
    <row r="861" ht="13.5" customHeight="1">
      <c r="A861" s="11"/>
      <c r="B861" s="11"/>
      <c r="C861" s="43"/>
      <c r="D861" s="43"/>
      <c r="E861" s="43"/>
      <c r="F861" s="43"/>
      <c r="G861" s="43"/>
      <c r="H861" s="43"/>
      <c r="I861" s="43"/>
      <c r="J861" s="43"/>
      <c r="K861" s="43"/>
      <c r="L861" s="43"/>
      <c r="M861" s="43"/>
      <c r="N861" s="43"/>
      <c r="O861" s="43"/>
      <c r="P861" s="43"/>
      <c r="Q861" s="44"/>
      <c r="R861" s="44"/>
      <c r="S861" s="43"/>
      <c r="T861" s="43"/>
      <c r="U861" s="44"/>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4"/>
      <c r="AY861" s="43"/>
      <c r="AZ861" s="43"/>
      <c r="BA861" s="43"/>
      <c r="BB861" s="43"/>
      <c r="BC861" s="43"/>
      <c r="BD861" s="43"/>
      <c r="BE861" s="43"/>
      <c r="BF861" s="43"/>
      <c r="BG861" s="43"/>
      <c r="BH861" s="43"/>
      <c r="BI861" s="43"/>
      <c r="BJ861" s="43"/>
      <c r="BK861" s="43"/>
      <c r="BL861" s="43"/>
      <c r="BM861" s="43"/>
      <c r="BN861" s="43"/>
      <c r="BO861" s="11"/>
      <c r="BP861" s="11"/>
      <c r="BQ861" s="11"/>
      <c r="BR861" s="11"/>
      <c r="BS861" s="11"/>
    </row>
    <row r="862" ht="13.5" customHeight="1">
      <c r="A862" s="11"/>
      <c r="B862" s="11"/>
      <c r="C862" s="43"/>
      <c r="D862" s="43"/>
      <c r="E862" s="43"/>
      <c r="F862" s="43"/>
      <c r="G862" s="43"/>
      <c r="H862" s="43"/>
      <c r="I862" s="43"/>
      <c r="J862" s="43"/>
      <c r="K862" s="43"/>
      <c r="L862" s="43"/>
      <c r="M862" s="43"/>
      <c r="N862" s="43"/>
      <c r="O862" s="43"/>
      <c r="P862" s="43"/>
      <c r="Q862" s="44"/>
      <c r="R862" s="44"/>
      <c r="S862" s="43"/>
      <c r="T862" s="43"/>
      <c r="U862" s="44"/>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4"/>
      <c r="AY862" s="43"/>
      <c r="AZ862" s="43"/>
      <c r="BA862" s="43"/>
      <c r="BB862" s="43"/>
      <c r="BC862" s="43"/>
      <c r="BD862" s="43"/>
      <c r="BE862" s="43"/>
      <c r="BF862" s="43"/>
      <c r="BG862" s="43"/>
      <c r="BH862" s="43"/>
      <c r="BI862" s="43"/>
      <c r="BJ862" s="43"/>
      <c r="BK862" s="43"/>
      <c r="BL862" s="43"/>
      <c r="BM862" s="43"/>
      <c r="BN862" s="43"/>
      <c r="BO862" s="11"/>
      <c r="BP862" s="11"/>
      <c r="BQ862" s="11"/>
      <c r="BR862" s="11"/>
      <c r="BS862" s="11"/>
    </row>
    <row r="863" ht="13.5" customHeight="1">
      <c r="A863" s="11"/>
      <c r="B863" s="11"/>
      <c r="C863" s="43"/>
      <c r="D863" s="43"/>
      <c r="E863" s="43"/>
      <c r="F863" s="43"/>
      <c r="G863" s="43"/>
      <c r="H863" s="43"/>
      <c r="I863" s="43"/>
      <c r="J863" s="43"/>
      <c r="K863" s="43"/>
      <c r="L863" s="43"/>
      <c r="M863" s="43"/>
      <c r="N863" s="43"/>
      <c r="O863" s="43"/>
      <c r="P863" s="43"/>
      <c r="Q863" s="44"/>
      <c r="R863" s="44"/>
      <c r="S863" s="43"/>
      <c r="T863" s="43"/>
      <c r="U863" s="44"/>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4"/>
      <c r="AY863" s="43"/>
      <c r="AZ863" s="43"/>
      <c r="BA863" s="43"/>
      <c r="BB863" s="43"/>
      <c r="BC863" s="43"/>
      <c r="BD863" s="43"/>
      <c r="BE863" s="43"/>
      <c r="BF863" s="43"/>
      <c r="BG863" s="43"/>
      <c r="BH863" s="43"/>
      <c r="BI863" s="43"/>
      <c r="BJ863" s="43"/>
      <c r="BK863" s="43"/>
      <c r="BL863" s="43"/>
      <c r="BM863" s="43"/>
      <c r="BN863" s="43"/>
      <c r="BO863" s="11"/>
      <c r="BP863" s="11"/>
      <c r="BQ863" s="11"/>
      <c r="BR863" s="11"/>
      <c r="BS863" s="11"/>
    </row>
    <row r="864" ht="13.5" customHeight="1">
      <c r="A864" s="11"/>
      <c r="B864" s="11"/>
      <c r="C864" s="43"/>
      <c r="D864" s="43"/>
      <c r="E864" s="43"/>
      <c r="F864" s="43"/>
      <c r="G864" s="43"/>
      <c r="H864" s="43"/>
      <c r="I864" s="43"/>
      <c r="J864" s="43"/>
      <c r="K864" s="43"/>
      <c r="L864" s="43"/>
      <c r="M864" s="43"/>
      <c r="N864" s="43"/>
      <c r="O864" s="43"/>
      <c r="P864" s="43"/>
      <c r="Q864" s="44"/>
      <c r="R864" s="44"/>
      <c r="S864" s="43"/>
      <c r="T864" s="43"/>
      <c r="U864" s="44"/>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4"/>
      <c r="AY864" s="43"/>
      <c r="AZ864" s="43"/>
      <c r="BA864" s="43"/>
      <c r="BB864" s="43"/>
      <c r="BC864" s="43"/>
      <c r="BD864" s="43"/>
      <c r="BE864" s="43"/>
      <c r="BF864" s="43"/>
      <c r="BG864" s="43"/>
      <c r="BH864" s="43"/>
      <c r="BI864" s="43"/>
      <c r="BJ864" s="43"/>
      <c r="BK864" s="43"/>
      <c r="BL864" s="43"/>
      <c r="BM864" s="43"/>
      <c r="BN864" s="43"/>
      <c r="BO864" s="11"/>
      <c r="BP864" s="11"/>
      <c r="BQ864" s="11"/>
      <c r="BR864" s="11"/>
      <c r="BS864" s="11"/>
    </row>
    <row r="865" ht="13.5" customHeight="1">
      <c r="A865" s="11"/>
      <c r="B865" s="11"/>
      <c r="C865" s="43"/>
      <c r="D865" s="43"/>
      <c r="E865" s="43"/>
      <c r="F865" s="43"/>
      <c r="G865" s="43"/>
      <c r="H865" s="43"/>
      <c r="I865" s="43"/>
      <c r="J865" s="43"/>
      <c r="K865" s="43"/>
      <c r="L865" s="43"/>
      <c r="M865" s="43"/>
      <c r="N865" s="43"/>
      <c r="O865" s="43"/>
      <c r="P865" s="43"/>
      <c r="Q865" s="44"/>
      <c r="R865" s="44"/>
      <c r="S865" s="43"/>
      <c r="T865" s="43"/>
      <c r="U865" s="44"/>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4"/>
      <c r="AY865" s="43"/>
      <c r="AZ865" s="43"/>
      <c r="BA865" s="43"/>
      <c r="BB865" s="43"/>
      <c r="BC865" s="43"/>
      <c r="BD865" s="43"/>
      <c r="BE865" s="43"/>
      <c r="BF865" s="43"/>
      <c r="BG865" s="43"/>
      <c r="BH865" s="43"/>
      <c r="BI865" s="43"/>
      <c r="BJ865" s="43"/>
      <c r="BK865" s="43"/>
      <c r="BL865" s="43"/>
      <c r="BM865" s="43"/>
      <c r="BN865" s="43"/>
      <c r="BO865" s="11"/>
      <c r="BP865" s="11"/>
      <c r="BQ865" s="11"/>
      <c r="BR865" s="11"/>
      <c r="BS865" s="11"/>
    </row>
    <row r="866" ht="13.5" customHeight="1">
      <c r="A866" s="11"/>
      <c r="B866" s="11"/>
      <c r="C866" s="43"/>
      <c r="D866" s="43"/>
      <c r="E866" s="43"/>
      <c r="F866" s="43"/>
      <c r="G866" s="43"/>
      <c r="H866" s="43"/>
      <c r="I866" s="43"/>
      <c r="J866" s="43"/>
      <c r="K866" s="43"/>
      <c r="L866" s="43"/>
      <c r="M866" s="43"/>
      <c r="N866" s="43"/>
      <c r="O866" s="43"/>
      <c r="P866" s="43"/>
      <c r="Q866" s="44"/>
      <c r="R866" s="44"/>
      <c r="S866" s="43"/>
      <c r="T866" s="43"/>
      <c r="U866" s="44"/>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4"/>
      <c r="AY866" s="43"/>
      <c r="AZ866" s="43"/>
      <c r="BA866" s="43"/>
      <c r="BB866" s="43"/>
      <c r="BC866" s="43"/>
      <c r="BD866" s="43"/>
      <c r="BE866" s="43"/>
      <c r="BF866" s="43"/>
      <c r="BG866" s="43"/>
      <c r="BH866" s="43"/>
      <c r="BI866" s="43"/>
      <c r="BJ866" s="43"/>
      <c r="BK866" s="43"/>
      <c r="BL866" s="43"/>
      <c r="BM866" s="43"/>
      <c r="BN866" s="43"/>
      <c r="BO866" s="11"/>
      <c r="BP866" s="11"/>
      <c r="BQ866" s="11"/>
      <c r="BR866" s="11"/>
      <c r="BS866" s="11"/>
    </row>
    <row r="867" ht="13.5" customHeight="1">
      <c r="A867" s="11"/>
      <c r="B867" s="11"/>
      <c r="C867" s="43"/>
      <c r="D867" s="43"/>
      <c r="E867" s="43"/>
      <c r="F867" s="43"/>
      <c r="G867" s="43"/>
      <c r="H867" s="43"/>
      <c r="I867" s="43"/>
      <c r="J867" s="43"/>
      <c r="K867" s="43"/>
      <c r="L867" s="43"/>
      <c r="M867" s="43"/>
      <c r="N867" s="43"/>
      <c r="O867" s="43"/>
      <c r="P867" s="43"/>
      <c r="Q867" s="44"/>
      <c r="R867" s="44"/>
      <c r="S867" s="43"/>
      <c r="T867" s="43"/>
      <c r="U867" s="44"/>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4"/>
      <c r="AY867" s="43"/>
      <c r="AZ867" s="43"/>
      <c r="BA867" s="43"/>
      <c r="BB867" s="43"/>
      <c r="BC867" s="43"/>
      <c r="BD867" s="43"/>
      <c r="BE867" s="43"/>
      <c r="BF867" s="43"/>
      <c r="BG867" s="43"/>
      <c r="BH867" s="43"/>
      <c r="BI867" s="43"/>
      <c r="BJ867" s="43"/>
      <c r="BK867" s="43"/>
      <c r="BL867" s="43"/>
      <c r="BM867" s="43"/>
      <c r="BN867" s="43"/>
      <c r="BO867" s="11"/>
      <c r="BP867" s="11"/>
      <c r="BQ867" s="11"/>
      <c r="BR867" s="11"/>
      <c r="BS867" s="11"/>
    </row>
    <row r="868" ht="13.5" customHeight="1">
      <c r="A868" s="11"/>
      <c r="B868" s="11"/>
      <c r="C868" s="43"/>
      <c r="D868" s="43"/>
      <c r="E868" s="43"/>
      <c r="F868" s="43"/>
      <c r="G868" s="43"/>
      <c r="H868" s="43"/>
      <c r="I868" s="43"/>
      <c r="J868" s="43"/>
      <c r="K868" s="43"/>
      <c r="L868" s="43"/>
      <c r="M868" s="43"/>
      <c r="N868" s="43"/>
      <c r="O868" s="43"/>
      <c r="P868" s="43"/>
      <c r="Q868" s="44"/>
      <c r="R868" s="44"/>
      <c r="S868" s="43"/>
      <c r="T868" s="43"/>
      <c r="U868" s="44"/>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4"/>
      <c r="AY868" s="43"/>
      <c r="AZ868" s="43"/>
      <c r="BA868" s="43"/>
      <c r="BB868" s="43"/>
      <c r="BC868" s="43"/>
      <c r="BD868" s="43"/>
      <c r="BE868" s="43"/>
      <c r="BF868" s="43"/>
      <c r="BG868" s="43"/>
      <c r="BH868" s="43"/>
      <c r="BI868" s="43"/>
      <c r="BJ868" s="43"/>
      <c r="BK868" s="43"/>
      <c r="BL868" s="43"/>
      <c r="BM868" s="43"/>
      <c r="BN868" s="43"/>
      <c r="BO868" s="11"/>
      <c r="BP868" s="11"/>
      <c r="BQ868" s="11"/>
      <c r="BR868" s="11"/>
      <c r="BS868" s="11"/>
    </row>
    <row r="869" ht="13.5" customHeight="1">
      <c r="A869" s="11"/>
      <c r="B869" s="11"/>
      <c r="C869" s="43"/>
      <c r="D869" s="43"/>
      <c r="E869" s="43"/>
      <c r="F869" s="43"/>
      <c r="G869" s="43"/>
      <c r="H869" s="43"/>
      <c r="I869" s="43"/>
      <c r="J869" s="43"/>
      <c r="K869" s="43"/>
      <c r="L869" s="43"/>
      <c r="M869" s="43"/>
      <c r="N869" s="43"/>
      <c r="O869" s="43"/>
      <c r="P869" s="43"/>
      <c r="Q869" s="44"/>
      <c r="R869" s="44"/>
      <c r="S869" s="43"/>
      <c r="T869" s="43"/>
      <c r="U869" s="44"/>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4"/>
      <c r="AY869" s="43"/>
      <c r="AZ869" s="43"/>
      <c r="BA869" s="43"/>
      <c r="BB869" s="43"/>
      <c r="BC869" s="43"/>
      <c r="BD869" s="43"/>
      <c r="BE869" s="43"/>
      <c r="BF869" s="43"/>
      <c r="BG869" s="43"/>
      <c r="BH869" s="43"/>
      <c r="BI869" s="43"/>
      <c r="BJ869" s="43"/>
      <c r="BK869" s="43"/>
      <c r="BL869" s="43"/>
      <c r="BM869" s="43"/>
      <c r="BN869" s="43"/>
      <c r="BO869" s="11"/>
      <c r="BP869" s="11"/>
      <c r="BQ869" s="11"/>
      <c r="BR869" s="11"/>
      <c r="BS869" s="11"/>
    </row>
    <row r="870" ht="13.5" customHeight="1">
      <c r="A870" s="11"/>
      <c r="B870" s="11"/>
      <c r="C870" s="43"/>
      <c r="D870" s="43"/>
      <c r="E870" s="43"/>
      <c r="F870" s="43"/>
      <c r="G870" s="43"/>
      <c r="H870" s="43"/>
      <c r="I870" s="43"/>
      <c r="J870" s="43"/>
      <c r="K870" s="43"/>
      <c r="L870" s="43"/>
      <c r="M870" s="43"/>
      <c r="N870" s="43"/>
      <c r="O870" s="43"/>
      <c r="P870" s="43"/>
      <c r="Q870" s="44"/>
      <c r="R870" s="44"/>
      <c r="S870" s="43"/>
      <c r="T870" s="43"/>
      <c r="U870" s="44"/>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4"/>
      <c r="AY870" s="43"/>
      <c r="AZ870" s="43"/>
      <c r="BA870" s="43"/>
      <c r="BB870" s="43"/>
      <c r="BC870" s="43"/>
      <c r="BD870" s="43"/>
      <c r="BE870" s="43"/>
      <c r="BF870" s="43"/>
      <c r="BG870" s="43"/>
      <c r="BH870" s="43"/>
      <c r="BI870" s="43"/>
      <c r="BJ870" s="43"/>
      <c r="BK870" s="43"/>
      <c r="BL870" s="43"/>
      <c r="BM870" s="43"/>
      <c r="BN870" s="43"/>
      <c r="BO870" s="11"/>
      <c r="BP870" s="11"/>
      <c r="BQ870" s="11"/>
      <c r="BR870" s="11"/>
      <c r="BS870" s="11"/>
    </row>
    <row r="871" ht="13.5" customHeight="1">
      <c r="A871" s="11"/>
      <c r="B871" s="11"/>
      <c r="C871" s="43"/>
      <c r="D871" s="43"/>
      <c r="E871" s="43"/>
      <c r="F871" s="43"/>
      <c r="G871" s="43"/>
      <c r="H871" s="43"/>
      <c r="I871" s="43"/>
      <c r="J871" s="43"/>
      <c r="K871" s="43"/>
      <c r="L871" s="43"/>
      <c r="M871" s="43"/>
      <c r="N871" s="43"/>
      <c r="O871" s="43"/>
      <c r="P871" s="43"/>
      <c r="Q871" s="44"/>
      <c r="R871" s="44"/>
      <c r="S871" s="43"/>
      <c r="T871" s="43"/>
      <c r="U871" s="44"/>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4"/>
      <c r="AY871" s="43"/>
      <c r="AZ871" s="43"/>
      <c r="BA871" s="43"/>
      <c r="BB871" s="43"/>
      <c r="BC871" s="43"/>
      <c r="BD871" s="43"/>
      <c r="BE871" s="43"/>
      <c r="BF871" s="43"/>
      <c r="BG871" s="43"/>
      <c r="BH871" s="43"/>
      <c r="BI871" s="43"/>
      <c r="BJ871" s="43"/>
      <c r="BK871" s="43"/>
      <c r="BL871" s="43"/>
      <c r="BM871" s="43"/>
      <c r="BN871" s="43"/>
      <c r="BO871" s="11"/>
      <c r="BP871" s="11"/>
      <c r="BQ871" s="11"/>
      <c r="BR871" s="11"/>
      <c r="BS871" s="11"/>
    </row>
    <row r="872" ht="13.5" customHeight="1">
      <c r="A872" s="11"/>
      <c r="B872" s="11"/>
      <c r="C872" s="43"/>
      <c r="D872" s="43"/>
      <c r="E872" s="43"/>
      <c r="F872" s="43"/>
      <c r="G872" s="43"/>
      <c r="H872" s="43"/>
      <c r="I872" s="43"/>
      <c r="J872" s="43"/>
      <c r="K872" s="43"/>
      <c r="L872" s="43"/>
      <c r="M872" s="43"/>
      <c r="N872" s="43"/>
      <c r="O872" s="43"/>
      <c r="P872" s="43"/>
      <c r="Q872" s="44"/>
      <c r="R872" s="44"/>
      <c r="S872" s="43"/>
      <c r="T872" s="43"/>
      <c r="U872" s="44"/>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4"/>
      <c r="AY872" s="43"/>
      <c r="AZ872" s="43"/>
      <c r="BA872" s="43"/>
      <c r="BB872" s="43"/>
      <c r="BC872" s="43"/>
      <c r="BD872" s="43"/>
      <c r="BE872" s="43"/>
      <c r="BF872" s="43"/>
      <c r="BG872" s="43"/>
      <c r="BH872" s="43"/>
      <c r="BI872" s="43"/>
      <c r="BJ872" s="43"/>
      <c r="BK872" s="43"/>
      <c r="BL872" s="43"/>
      <c r="BM872" s="43"/>
      <c r="BN872" s="43"/>
      <c r="BO872" s="11"/>
      <c r="BP872" s="11"/>
      <c r="BQ872" s="11"/>
      <c r="BR872" s="11"/>
      <c r="BS872" s="11"/>
    </row>
    <row r="873" ht="13.5" customHeight="1">
      <c r="A873" s="11"/>
      <c r="B873" s="11"/>
      <c r="C873" s="43"/>
      <c r="D873" s="43"/>
      <c r="E873" s="43"/>
      <c r="F873" s="43"/>
      <c r="G873" s="43"/>
      <c r="H873" s="43"/>
      <c r="I873" s="43"/>
      <c r="J873" s="43"/>
      <c r="K873" s="43"/>
      <c r="L873" s="43"/>
      <c r="M873" s="43"/>
      <c r="N873" s="43"/>
      <c r="O873" s="43"/>
      <c r="P873" s="43"/>
      <c r="Q873" s="44"/>
      <c r="R873" s="44"/>
      <c r="S873" s="43"/>
      <c r="T873" s="43"/>
      <c r="U873" s="44"/>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4"/>
      <c r="AY873" s="43"/>
      <c r="AZ873" s="43"/>
      <c r="BA873" s="43"/>
      <c r="BB873" s="43"/>
      <c r="BC873" s="43"/>
      <c r="BD873" s="43"/>
      <c r="BE873" s="43"/>
      <c r="BF873" s="43"/>
      <c r="BG873" s="43"/>
      <c r="BH873" s="43"/>
      <c r="BI873" s="43"/>
      <c r="BJ873" s="43"/>
      <c r="BK873" s="43"/>
      <c r="BL873" s="43"/>
      <c r="BM873" s="43"/>
      <c r="BN873" s="43"/>
      <c r="BO873" s="11"/>
      <c r="BP873" s="11"/>
      <c r="BQ873" s="11"/>
      <c r="BR873" s="11"/>
      <c r="BS873" s="11"/>
    </row>
    <row r="874" ht="13.5" customHeight="1">
      <c r="A874" s="11"/>
      <c r="B874" s="11"/>
      <c r="C874" s="43"/>
      <c r="D874" s="43"/>
      <c r="E874" s="43"/>
      <c r="F874" s="43"/>
      <c r="G874" s="43"/>
      <c r="H874" s="43"/>
      <c r="I874" s="43"/>
      <c r="J874" s="43"/>
      <c r="K874" s="43"/>
      <c r="L874" s="43"/>
      <c r="M874" s="43"/>
      <c r="N874" s="43"/>
      <c r="O874" s="43"/>
      <c r="P874" s="43"/>
      <c r="Q874" s="44"/>
      <c r="R874" s="44"/>
      <c r="S874" s="43"/>
      <c r="T874" s="43"/>
      <c r="U874" s="44"/>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4"/>
      <c r="AY874" s="43"/>
      <c r="AZ874" s="43"/>
      <c r="BA874" s="43"/>
      <c r="BB874" s="43"/>
      <c r="BC874" s="43"/>
      <c r="BD874" s="43"/>
      <c r="BE874" s="43"/>
      <c r="BF874" s="43"/>
      <c r="BG874" s="43"/>
      <c r="BH874" s="43"/>
      <c r="BI874" s="43"/>
      <c r="BJ874" s="43"/>
      <c r="BK874" s="43"/>
      <c r="BL874" s="43"/>
      <c r="BM874" s="43"/>
      <c r="BN874" s="43"/>
      <c r="BO874" s="11"/>
      <c r="BP874" s="11"/>
      <c r="BQ874" s="11"/>
      <c r="BR874" s="11"/>
      <c r="BS874" s="11"/>
    </row>
    <row r="875" ht="13.5" customHeight="1">
      <c r="A875" s="11"/>
      <c r="B875" s="11"/>
      <c r="C875" s="43"/>
      <c r="D875" s="43"/>
      <c r="E875" s="43"/>
      <c r="F875" s="43"/>
      <c r="G875" s="43"/>
      <c r="H875" s="43"/>
      <c r="I875" s="43"/>
      <c r="J875" s="43"/>
      <c r="K875" s="43"/>
      <c r="L875" s="43"/>
      <c r="M875" s="43"/>
      <c r="N875" s="43"/>
      <c r="O875" s="43"/>
      <c r="P875" s="43"/>
      <c r="Q875" s="44"/>
      <c r="R875" s="44"/>
      <c r="S875" s="43"/>
      <c r="T875" s="43"/>
      <c r="U875" s="44"/>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4"/>
      <c r="AY875" s="43"/>
      <c r="AZ875" s="43"/>
      <c r="BA875" s="43"/>
      <c r="BB875" s="43"/>
      <c r="BC875" s="43"/>
      <c r="BD875" s="43"/>
      <c r="BE875" s="43"/>
      <c r="BF875" s="43"/>
      <c r="BG875" s="43"/>
      <c r="BH875" s="43"/>
      <c r="BI875" s="43"/>
      <c r="BJ875" s="43"/>
      <c r="BK875" s="43"/>
      <c r="BL875" s="43"/>
      <c r="BM875" s="43"/>
      <c r="BN875" s="43"/>
      <c r="BO875" s="11"/>
      <c r="BP875" s="11"/>
      <c r="BQ875" s="11"/>
      <c r="BR875" s="11"/>
      <c r="BS875" s="11"/>
    </row>
    <row r="876" ht="13.5" customHeight="1">
      <c r="A876" s="11"/>
      <c r="B876" s="11"/>
      <c r="C876" s="43"/>
      <c r="D876" s="43"/>
      <c r="E876" s="43"/>
      <c r="F876" s="43"/>
      <c r="G876" s="43"/>
      <c r="H876" s="43"/>
      <c r="I876" s="43"/>
      <c r="J876" s="43"/>
      <c r="K876" s="43"/>
      <c r="L876" s="43"/>
      <c r="M876" s="43"/>
      <c r="N876" s="43"/>
      <c r="O876" s="43"/>
      <c r="P876" s="43"/>
      <c r="Q876" s="44"/>
      <c r="R876" s="44"/>
      <c r="S876" s="43"/>
      <c r="T876" s="43"/>
      <c r="U876" s="44"/>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4"/>
      <c r="AY876" s="43"/>
      <c r="AZ876" s="43"/>
      <c r="BA876" s="43"/>
      <c r="BB876" s="43"/>
      <c r="BC876" s="43"/>
      <c r="BD876" s="43"/>
      <c r="BE876" s="43"/>
      <c r="BF876" s="43"/>
      <c r="BG876" s="43"/>
      <c r="BH876" s="43"/>
      <c r="BI876" s="43"/>
      <c r="BJ876" s="43"/>
      <c r="BK876" s="43"/>
      <c r="BL876" s="43"/>
      <c r="BM876" s="43"/>
      <c r="BN876" s="43"/>
      <c r="BO876" s="11"/>
      <c r="BP876" s="11"/>
      <c r="BQ876" s="11"/>
      <c r="BR876" s="11"/>
      <c r="BS876" s="11"/>
    </row>
    <row r="877" ht="13.5" customHeight="1">
      <c r="A877" s="11"/>
      <c r="B877" s="11"/>
      <c r="C877" s="43"/>
      <c r="D877" s="43"/>
      <c r="E877" s="43"/>
      <c r="F877" s="43"/>
      <c r="G877" s="43"/>
      <c r="H877" s="43"/>
      <c r="I877" s="43"/>
      <c r="J877" s="43"/>
      <c r="K877" s="43"/>
      <c r="L877" s="43"/>
      <c r="M877" s="43"/>
      <c r="N877" s="43"/>
      <c r="O877" s="43"/>
      <c r="P877" s="43"/>
      <c r="Q877" s="44"/>
      <c r="R877" s="44"/>
      <c r="S877" s="43"/>
      <c r="T877" s="43"/>
      <c r="U877" s="44"/>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4"/>
      <c r="AY877" s="43"/>
      <c r="AZ877" s="43"/>
      <c r="BA877" s="43"/>
      <c r="BB877" s="43"/>
      <c r="BC877" s="43"/>
      <c r="BD877" s="43"/>
      <c r="BE877" s="43"/>
      <c r="BF877" s="43"/>
      <c r="BG877" s="43"/>
      <c r="BH877" s="43"/>
      <c r="BI877" s="43"/>
      <c r="BJ877" s="43"/>
      <c r="BK877" s="43"/>
      <c r="BL877" s="43"/>
      <c r="BM877" s="43"/>
      <c r="BN877" s="43"/>
      <c r="BO877" s="11"/>
      <c r="BP877" s="11"/>
      <c r="BQ877" s="11"/>
      <c r="BR877" s="11"/>
      <c r="BS877" s="11"/>
    </row>
    <row r="878" ht="13.5" customHeight="1">
      <c r="A878" s="11"/>
      <c r="B878" s="11"/>
      <c r="C878" s="43"/>
      <c r="D878" s="43"/>
      <c r="E878" s="43"/>
      <c r="F878" s="43"/>
      <c r="G878" s="43"/>
      <c r="H878" s="43"/>
      <c r="I878" s="43"/>
      <c r="J878" s="43"/>
      <c r="K878" s="43"/>
      <c r="L878" s="43"/>
      <c r="M878" s="43"/>
      <c r="N878" s="43"/>
      <c r="O878" s="43"/>
      <c r="P878" s="43"/>
      <c r="Q878" s="44"/>
      <c r="R878" s="44"/>
      <c r="S878" s="43"/>
      <c r="T878" s="43"/>
      <c r="U878" s="44"/>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4"/>
      <c r="AY878" s="43"/>
      <c r="AZ878" s="43"/>
      <c r="BA878" s="43"/>
      <c r="BB878" s="43"/>
      <c r="BC878" s="43"/>
      <c r="BD878" s="43"/>
      <c r="BE878" s="43"/>
      <c r="BF878" s="43"/>
      <c r="BG878" s="43"/>
      <c r="BH878" s="43"/>
      <c r="BI878" s="43"/>
      <c r="BJ878" s="43"/>
      <c r="BK878" s="43"/>
      <c r="BL878" s="43"/>
      <c r="BM878" s="43"/>
      <c r="BN878" s="43"/>
      <c r="BO878" s="11"/>
      <c r="BP878" s="11"/>
      <c r="BQ878" s="11"/>
      <c r="BR878" s="11"/>
      <c r="BS878" s="11"/>
    </row>
    <row r="879" ht="13.5" customHeight="1">
      <c r="A879" s="11"/>
      <c r="B879" s="11"/>
      <c r="C879" s="43"/>
      <c r="D879" s="43"/>
      <c r="E879" s="43"/>
      <c r="F879" s="43"/>
      <c r="G879" s="43"/>
      <c r="H879" s="43"/>
      <c r="I879" s="43"/>
      <c r="J879" s="43"/>
      <c r="K879" s="43"/>
      <c r="L879" s="43"/>
      <c r="M879" s="43"/>
      <c r="N879" s="43"/>
      <c r="O879" s="43"/>
      <c r="P879" s="43"/>
      <c r="Q879" s="44"/>
      <c r="R879" s="44"/>
      <c r="S879" s="43"/>
      <c r="T879" s="43"/>
      <c r="U879" s="44"/>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4"/>
      <c r="AY879" s="43"/>
      <c r="AZ879" s="43"/>
      <c r="BA879" s="43"/>
      <c r="BB879" s="43"/>
      <c r="BC879" s="43"/>
      <c r="BD879" s="43"/>
      <c r="BE879" s="43"/>
      <c r="BF879" s="43"/>
      <c r="BG879" s="43"/>
      <c r="BH879" s="43"/>
      <c r="BI879" s="43"/>
      <c r="BJ879" s="43"/>
      <c r="BK879" s="43"/>
      <c r="BL879" s="43"/>
      <c r="BM879" s="43"/>
      <c r="BN879" s="43"/>
      <c r="BO879" s="11"/>
      <c r="BP879" s="11"/>
      <c r="BQ879" s="11"/>
      <c r="BR879" s="11"/>
      <c r="BS879" s="11"/>
    </row>
    <row r="880" ht="13.5" customHeight="1">
      <c r="A880" s="11"/>
      <c r="B880" s="11"/>
      <c r="C880" s="43"/>
      <c r="D880" s="43"/>
      <c r="E880" s="43"/>
      <c r="F880" s="43"/>
      <c r="G880" s="43"/>
      <c r="H880" s="43"/>
      <c r="I880" s="43"/>
      <c r="J880" s="43"/>
      <c r="K880" s="43"/>
      <c r="L880" s="43"/>
      <c r="M880" s="43"/>
      <c r="N880" s="43"/>
      <c r="O880" s="43"/>
      <c r="P880" s="43"/>
      <c r="Q880" s="44"/>
      <c r="R880" s="44"/>
      <c r="S880" s="43"/>
      <c r="T880" s="43"/>
      <c r="U880" s="44"/>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4"/>
      <c r="AY880" s="43"/>
      <c r="AZ880" s="43"/>
      <c r="BA880" s="43"/>
      <c r="BB880" s="43"/>
      <c r="BC880" s="43"/>
      <c r="BD880" s="43"/>
      <c r="BE880" s="43"/>
      <c r="BF880" s="43"/>
      <c r="BG880" s="43"/>
      <c r="BH880" s="43"/>
      <c r="BI880" s="43"/>
      <c r="BJ880" s="43"/>
      <c r="BK880" s="43"/>
      <c r="BL880" s="43"/>
      <c r="BM880" s="43"/>
      <c r="BN880" s="43"/>
      <c r="BO880" s="11"/>
      <c r="BP880" s="11"/>
      <c r="BQ880" s="11"/>
      <c r="BR880" s="11"/>
      <c r="BS880" s="11"/>
    </row>
    <row r="881" ht="13.5" customHeight="1">
      <c r="A881" s="11"/>
      <c r="B881" s="11"/>
      <c r="C881" s="43"/>
      <c r="D881" s="43"/>
      <c r="E881" s="43"/>
      <c r="F881" s="43"/>
      <c r="G881" s="43"/>
      <c r="H881" s="43"/>
      <c r="I881" s="43"/>
      <c r="J881" s="43"/>
      <c r="K881" s="43"/>
      <c r="L881" s="43"/>
      <c r="M881" s="43"/>
      <c r="N881" s="43"/>
      <c r="O881" s="43"/>
      <c r="P881" s="43"/>
      <c r="Q881" s="44"/>
      <c r="R881" s="44"/>
      <c r="S881" s="43"/>
      <c r="T881" s="43"/>
      <c r="U881" s="44"/>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4"/>
      <c r="AY881" s="43"/>
      <c r="AZ881" s="43"/>
      <c r="BA881" s="43"/>
      <c r="BB881" s="43"/>
      <c r="BC881" s="43"/>
      <c r="BD881" s="43"/>
      <c r="BE881" s="43"/>
      <c r="BF881" s="43"/>
      <c r="BG881" s="43"/>
      <c r="BH881" s="43"/>
      <c r="BI881" s="43"/>
      <c r="BJ881" s="43"/>
      <c r="BK881" s="43"/>
      <c r="BL881" s="43"/>
      <c r="BM881" s="43"/>
      <c r="BN881" s="43"/>
      <c r="BO881" s="11"/>
      <c r="BP881" s="11"/>
      <c r="BQ881" s="11"/>
      <c r="BR881" s="11"/>
      <c r="BS881" s="11"/>
    </row>
    <row r="882" ht="13.5" customHeight="1">
      <c r="A882" s="11"/>
      <c r="B882" s="11"/>
      <c r="C882" s="43"/>
      <c r="D882" s="43"/>
      <c r="E882" s="43"/>
      <c r="F882" s="43"/>
      <c r="G882" s="43"/>
      <c r="H882" s="43"/>
      <c r="I882" s="43"/>
      <c r="J882" s="43"/>
      <c r="K882" s="43"/>
      <c r="L882" s="43"/>
      <c r="M882" s="43"/>
      <c r="N882" s="43"/>
      <c r="O882" s="43"/>
      <c r="P882" s="43"/>
      <c r="Q882" s="44"/>
      <c r="R882" s="44"/>
      <c r="S882" s="43"/>
      <c r="T882" s="43"/>
      <c r="U882" s="44"/>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4"/>
      <c r="AY882" s="43"/>
      <c r="AZ882" s="43"/>
      <c r="BA882" s="43"/>
      <c r="BB882" s="43"/>
      <c r="BC882" s="43"/>
      <c r="BD882" s="43"/>
      <c r="BE882" s="43"/>
      <c r="BF882" s="43"/>
      <c r="BG882" s="43"/>
      <c r="BH882" s="43"/>
      <c r="BI882" s="43"/>
      <c r="BJ882" s="43"/>
      <c r="BK882" s="43"/>
      <c r="BL882" s="43"/>
      <c r="BM882" s="43"/>
      <c r="BN882" s="43"/>
      <c r="BO882" s="11"/>
      <c r="BP882" s="11"/>
      <c r="BQ882" s="11"/>
      <c r="BR882" s="11"/>
      <c r="BS882" s="11"/>
    </row>
    <row r="883" ht="13.5" customHeight="1">
      <c r="A883" s="11"/>
      <c r="B883" s="11"/>
      <c r="C883" s="43"/>
      <c r="D883" s="43"/>
      <c r="E883" s="43"/>
      <c r="F883" s="43"/>
      <c r="G883" s="43"/>
      <c r="H883" s="43"/>
      <c r="I883" s="43"/>
      <c r="J883" s="43"/>
      <c r="K883" s="43"/>
      <c r="L883" s="43"/>
      <c r="M883" s="43"/>
      <c r="N883" s="43"/>
      <c r="O883" s="43"/>
      <c r="P883" s="43"/>
      <c r="Q883" s="44"/>
      <c r="R883" s="44"/>
      <c r="S883" s="43"/>
      <c r="T883" s="43"/>
      <c r="U883" s="44"/>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4"/>
      <c r="AY883" s="43"/>
      <c r="AZ883" s="43"/>
      <c r="BA883" s="43"/>
      <c r="BB883" s="43"/>
      <c r="BC883" s="43"/>
      <c r="BD883" s="43"/>
      <c r="BE883" s="43"/>
      <c r="BF883" s="43"/>
      <c r="BG883" s="43"/>
      <c r="BH883" s="43"/>
      <c r="BI883" s="43"/>
      <c r="BJ883" s="43"/>
      <c r="BK883" s="43"/>
      <c r="BL883" s="43"/>
      <c r="BM883" s="43"/>
      <c r="BN883" s="43"/>
      <c r="BO883" s="11"/>
      <c r="BP883" s="11"/>
      <c r="BQ883" s="11"/>
      <c r="BR883" s="11"/>
      <c r="BS883" s="11"/>
    </row>
    <row r="884" ht="13.5" customHeight="1">
      <c r="A884" s="11"/>
      <c r="B884" s="11"/>
      <c r="C884" s="43"/>
      <c r="D884" s="43"/>
      <c r="E884" s="43"/>
      <c r="F884" s="43"/>
      <c r="G884" s="43"/>
      <c r="H884" s="43"/>
      <c r="I884" s="43"/>
      <c r="J884" s="43"/>
      <c r="K884" s="43"/>
      <c r="L884" s="43"/>
      <c r="M884" s="43"/>
      <c r="N884" s="43"/>
      <c r="O884" s="43"/>
      <c r="P884" s="43"/>
      <c r="Q884" s="44"/>
      <c r="R884" s="44"/>
      <c r="S884" s="43"/>
      <c r="T884" s="43"/>
      <c r="U884" s="44"/>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4"/>
      <c r="AY884" s="43"/>
      <c r="AZ884" s="43"/>
      <c r="BA884" s="43"/>
      <c r="BB884" s="43"/>
      <c r="BC884" s="43"/>
      <c r="BD884" s="43"/>
      <c r="BE884" s="43"/>
      <c r="BF884" s="43"/>
      <c r="BG884" s="43"/>
      <c r="BH884" s="43"/>
      <c r="BI884" s="43"/>
      <c r="BJ884" s="43"/>
      <c r="BK884" s="43"/>
      <c r="BL884" s="43"/>
      <c r="BM884" s="43"/>
      <c r="BN884" s="43"/>
      <c r="BO884" s="11"/>
      <c r="BP884" s="11"/>
      <c r="BQ884" s="11"/>
      <c r="BR884" s="11"/>
      <c r="BS884" s="11"/>
    </row>
    <row r="885" ht="13.5" customHeight="1">
      <c r="A885" s="11"/>
      <c r="B885" s="11"/>
      <c r="C885" s="43"/>
      <c r="D885" s="43"/>
      <c r="E885" s="43"/>
      <c r="F885" s="43"/>
      <c r="G885" s="43"/>
      <c r="H885" s="43"/>
      <c r="I885" s="43"/>
      <c r="J885" s="43"/>
      <c r="K885" s="43"/>
      <c r="L885" s="43"/>
      <c r="M885" s="43"/>
      <c r="N885" s="43"/>
      <c r="O885" s="43"/>
      <c r="P885" s="43"/>
      <c r="Q885" s="44"/>
      <c r="R885" s="44"/>
      <c r="S885" s="43"/>
      <c r="T885" s="43"/>
      <c r="U885" s="44"/>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4"/>
      <c r="AY885" s="43"/>
      <c r="AZ885" s="43"/>
      <c r="BA885" s="43"/>
      <c r="BB885" s="43"/>
      <c r="BC885" s="43"/>
      <c r="BD885" s="43"/>
      <c r="BE885" s="43"/>
      <c r="BF885" s="43"/>
      <c r="BG885" s="43"/>
      <c r="BH885" s="43"/>
      <c r="BI885" s="43"/>
      <c r="BJ885" s="43"/>
      <c r="BK885" s="43"/>
      <c r="BL885" s="43"/>
      <c r="BM885" s="43"/>
      <c r="BN885" s="43"/>
      <c r="BO885" s="11"/>
      <c r="BP885" s="11"/>
      <c r="BQ885" s="11"/>
      <c r="BR885" s="11"/>
      <c r="BS885" s="11"/>
    </row>
    <row r="886" ht="13.5" customHeight="1">
      <c r="A886" s="11"/>
      <c r="B886" s="11"/>
      <c r="C886" s="43"/>
      <c r="D886" s="43"/>
      <c r="E886" s="43"/>
      <c r="F886" s="43"/>
      <c r="G886" s="43"/>
      <c r="H886" s="43"/>
      <c r="I886" s="43"/>
      <c r="J886" s="43"/>
      <c r="K886" s="43"/>
      <c r="L886" s="43"/>
      <c r="M886" s="43"/>
      <c r="N886" s="43"/>
      <c r="O886" s="43"/>
      <c r="P886" s="43"/>
      <c r="Q886" s="44"/>
      <c r="R886" s="44"/>
      <c r="S886" s="43"/>
      <c r="T886" s="43"/>
      <c r="U886" s="44"/>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4"/>
      <c r="AY886" s="43"/>
      <c r="AZ886" s="43"/>
      <c r="BA886" s="43"/>
      <c r="BB886" s="43"/>
      <c r="BC886" s="43"/>
      <c r="BD886" s="43"/>
      <c r="BE886" s="43"/>
      <c r="BF886" s="43"/>
      <c r="BG886" s="43"/>
      <c r="BH886" s="43"/>
      <c r="BI886" s="43"/>
      <c r="BJ886" s="43"/>
      <c r="BK886" s="43"/>
      <c r="BL886" s="43"/>
      <c r="BM886" s="43"/>
      <c r="BN886" s="43"/>
      <c r="BO886" s="11"/>
      <c r="BP886" s="11"/>
      <c r="BQ886" s="11"/>
      <c r="BR886" s="11"/>
      <c r="BS886" s="11"/>
    </row>
    <row r="887" ht="13.5" customHeight="1">
      <c r="A887" s="11"/>
      <c r="B887" s="11"/>
      <c r="C887" s="43"/>
      <c r="D887" s="43"/>
      <c r="E887" s="43"/>
      <c r="F887" s="43"/>
      <c r="G887" s="43"/>
      <c r="H887" s="43"/>
      <c r="I887" s="43"/>
      <c r="J887" s="43"/>
      <c r="K887" s="43"/>
      <c r="L887" s="43"/>
      <c r="M887" s="43"/>
      <c r="N887" s="43"/>
      <c r="O887" s="43"/>
      <c r="P887" s="43"/>
      <c r="Q887" s="44"/>
      <c r="R887" s="44"/>
      <c r="S887" s="43"/>
      <c r="T887" s="43"/>
      <c r="U887" s="44"/>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4"/>
      <c r="AY887" s="43"/>
      <c r="AZ887" s="43"/>
      <c r="BA887" s="43"/>
      <c r="BB887" s="43"/>
      <c r="BC887" s="43"/>
      <c r="BD887" s="43"/>
      <c r="BE887" s="43"/>
      <c r="BF887" s="43"/>
      <c r="BG887" s="43"/>
      <c r="BH887" s="43"/>
      <c r="BI887" s="43"/>
      <c r="BJ887" s="43"/>
      <c r="BK887" s="43"/>
      <c r="BL887" s="43"/>
      <c r="BM887" s="43"/>
      <c r="BN887" s="43"/>
      <c r="BO887" s="11"/>
      <c r="BP887" s="11"/>
      <c r="BQ887" s="11"/>
      <c r="BR887" s="11"/>
      <c r="BS887" s="11"/>
    </row>
    <row r="888" ht="13.5" customHeight="1">
      <c r="A888" s="11"/>
      <c r="B888" s="11"/>
      <c r="C888" s="43"/>
      <c r="D888" s="43"/>
      <c r="E888" s="43"/>
      <c r="F888" s="43"/>
      <c r="G888" s="43"/>
      <c r="H888" s="43"/>
      <c r="I888" s="43"/>
      <c r="J888" s="43"/>
      <c r="K888" s="43"/>
      <c r="L888" s="43"/>
      <c r="M888" s="43"/>
      <c r="N888" s="43"/>
      <c r="O888" s="43"/>
      <c r="P888" s="43"/>
      <c r="Q888" s="44"/>
      <c r="R888" s="44"/>
      <c r="S888" s="43"/>
      <c r="T888" s="43"/>
      <c r="U888" s="44"/>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4"/>
      <c r="AY888" s="43"/>
      <c r="AZ888" s="43"/>
      <c r="BA888" s="43"/>
      <c r="BB888" s="43"/>
      <c r="BC888" s="43"/>
      <c r="BD888" s="43"/>
      <c r="BE888" s="43"/>
      <c r="BF888" s="43"/>
      <c r="BG888" s="43"/>
      <c r="BH888" s="43"/>
      <c r="BI888" s="43"/>
      <c r="BJ888" s="43"/>
      <c r="BK888" s="43"/>
      <c r="BL888" s="43"/>
      <c r="BM888" s="43"/>
      <c r="BN888" s="43"/>
      <c r="BO888" s="11"/>
      <c r="BP888" s="11"/>
      <c r="BQ888" s="11"/>
      <c r="BR888" s="11"/>
      <c r="BS888" s="11"/>
    </row>
    <row r="889" ht="13.5" customHeight="1">
      <c r="A889" s="11"/>
      <c r="B889" s="11"/>
      <c r="C889" s="43"/>
      <c r="D889" s="43"/>
      <c r="E889" s="43"/>
      <c r="F889" s="43"/>
      <c r="G889" s="43"/>
      <c r="H889" s="43"/>
      <c r="I889" s="43"/>
      <c r="J889" s="43"/>
      <c r="K889" s="43"/>
      <c r="L889" s="43"/>
      <c r="M889" s="43"/>
      <c r="N889" s="43"/>
      <c r="O889" s="43"/>
      <c r="P889" s="43"/>
      <c r="Q889" s="44"/>
      <c r="R889" s="44"/>
      <c r="S889" s="43"/>
      <c r="T889" s="43"/>
      <c r="U889" s="44"/>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4"/>
      <c r="AY889" s="43"/>
      <c r="AZ889" s="43"/>
      <c r="BA889" s="43"/>
      <c r="BB889" s="43"/>
      <c r="BC889" s="43"/>
      <c r="BD889" s="43"/>
      <c r="BE889" s="43"/>
      <c r="BF889" s="43"/>
      <c r="BG889" s="43"/>
      <c r="BH889" s="43"/>
      <c r="BI889" s="43"/>
      <c r="BJ889" s="43"/>
      <c r="BK889" s="43"/>
      <c r="BL889" s="43"/>
      <c r="BM889" s="43"/>
      <c r="BN889" s="43"/>
      <c r="BO889" s="11"/>
      <c r="BP889" s="11"/>
      <c r="BQ889" s="11"/>
      <c r="BR889" s="11"/>
      <c r="BS889" s="11"/>
    </row>
    <row r="890" ht="13.5" customHeight="1">
      <c r="A890" s="11"/>
      <c r="B890" s="11"/>
      <c r="C890" s="43"/>
      <c r="D890" s="43"/>
      <c r="E890" s="43"/>
      <c r="F890" s="43"/>
      <c r="G890" s="43"/>
      <c r="H890" s="43"/>
      <c r="I890" s="43"/>
      <c r="J890" s="43"/>
      <c r="K890" s="43"/>
      <c r="L890" s="43"/>
      <c r="M890" s="43"/>
      <c r="N890" s="43"/>
      <c r="O890" s="43"/>
      <c r="P890" s="43"/>
      <c r="Q890" s="44"/>
      <c r="R890" s="44"/>
      <c r="S890" s="43"/>
      <c r="T890" s="43"/>
      <c r="U890" s="44"/>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4"/>
      <c r="AY890" s="43"/>
      <c r="AZ890" s="43"/>
      <c r="BA890" s="43"/>
      <c r="BB890" s="43"/>
      <c r="BC890" s="43"/>
      <c r="BD890" s="43"/>
      <c r="BE890" s="43"/>
      <c r="BF890" s="43"/>
      <c r="BG890" s="43"/>
      <c r="BH890" s="43"/>
      <c r="BI890" s="43"/>
      <c r="BJ890" s="43"/>
      <c r="BK890" s="43"/>
      <c r="BL890" s="43"/>
      <c r="BM890" s="43"/>
      <c r="BN890" s="43"/>
      <c r="BO890" s="11"/>
      <c r="BP890" s="11"/>
      <c r="BQ890" s="11"/>
      <c r="BR890" s="11"/>
      <c r="BS890" s="11"/>
    </row>
    <row r="891" ht="13.5" customHeight="1">
      <c r="A891" s="11"/>
      <c r="B891" s="11"/>
      <c r="C891" s="43"/>
      <c r="D891" s="43"/>
      <c r="E891" s="43"/>
      <c r="F891" s="43"/>
      <c r="G891" s="43"/>
      <c r="H891" s="43"/>
      <c r="I891" s="43"/>
      <c r="J891" s="43"/>
      <c r="K891" s="43"/>
      <c r="L891" s="43"/>
      <c r="M891" s="43"/>
      <c r="N891" s="43"/>
      <c r="O891" s="43"/>
      <c r="P891" s="43"/>
      <c r="Q891" s="44"/>
      <c r="R891" s="44"/>
      <c r="S891" s="43"/>
      <c r="T891" s="43"/>
      <c r="U891" s="44"/>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4"/>
      <c r="AY891" s="43"/>
      <c r="AZ891" s="43"/>
      <c r="BA891" s="43"/>
      <c r="BB891" s="43"/>
      <c r="BC891" s="43"/>
      <c r="BD891" s="43"/>
      <c r="BE891" s="43"/>
      <c r="BF891" s="43"/>
      <c r="BG891" s="43"/>
      <c r="BH891" s="43"/>
      <c r="BI891" s="43"/>
      <c r="BJ891" s="43"/>
      <c r="BK891" s="43"/>
      <c r="BL891" s="43"/>
      <c r="BM891" s="43"/>
      <c r="BN891" s="43"/>
      <c r="BO891" s="11"/>
      <c r="BP891" s="11"/>
      <c r="BQ891" s="11"/>
      <c r="BR891" s="11"/>
      <c r="BS891" s="11"/>
    </row>
    <row r="892" ht="13.5" customHeight="1">
      <c r="A892" s="11"/>
      <c r="B892" s="11"/>
      <c r="C892" s="43"/>
      <c r="D892" s="43"/>
      <c r="E892" s="43"/>
      <c r="F892" s="43"/>
      <c r="G892" s="43"/>
      <c r="H892" s="43"/>
      <c r="I892" s="43"/>
      <c r="J892" s="43"/>
      <c r="K892" s="43"/>
      <c r="L892" s="43"/>
      <c r="M892" s="43"/>
      <c r="N892" s="43"/>
      <c r="O892" s="43"/>
      <c r="P892" s="43"/>
      <c r="Q892" s="44"/>
      <c r="R892" s="44"/>
      <c r="S892" s="43"/>
      <c r="T892" s="43"/>
      <c r="U892" s="44"/>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4"/>
      <c r="AY892" s="43"/>
      <c r="AZ892" s="43"/>
      <c r="BA892" s="43"/>
      <c r="BB892" s="43"/>
      <c r="BC892" s="43"/>
      <c r="BD892" s="43"/>
      <c r="BE892" s="43"/>
      <c r="BF892" s="43"/>
      <c r="BG892" s="43"/>
      <c r="BH892" s="43"/>
      <c r="BI892" s="43"/>
      <c r="BJ892" s="43"/>
      <c r="BK892" s="43"/>
      <c r="BL892" s="43"/>
      <c r="BM892" s="43"/>
      <c r="BN892" s="43"/>
      <c r="BO892" s="11"/>
      <c r="BP892" s="11"/>
      <c r="BQ892" s="11"/>
      <c r="BR892" s="11"/>
      <c r="BS892" s="11"/>
    </row>
    <row r="893" ht="13.5" customHeight="1">
      <c r="A893" s="11"/>
      <c r="B893" s="11"/>
      <c r="C893" s="43"/>
      <c r="D893" s="43"/>
      <c r="E893" s="43"/>
      <c r="F893" s="43"/>
      <c r="G893" s="43"/>
      <c r="H893" s="43"/>
      <c r="I893" s="43"/>
      <c r="J893" s="43"/>
      <c r="K893" s="43"/>
      <c r="L893" s="43"/>
      <c r="M893" s="43"/>
      <c r="N893" s="43"/>
      <c r="O893" s="43"/>
      <c r="P893" s="43"/>
      <c r="Q893" s="44"/>
      <c r="R893" s="44"/>
      <c r="S893" s="43"/>
      <c r="T893" s="43"/>
      <c r="U893" s="44"/>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4"/>
      <c r="AY893" s="43"/>
      <c r="AZ893" s="43"/>
      <c r="BA893" s="43"/>
      <c r="BB893" s="43"/>
      <c r="BC893" s="43"/>
      <c r="BD893" s="43"/>
      <c r="BE893" s="43"/>
      <c r="BF893" s="43"/>
      <c r="BG893" s="43"/>
      <c r="BH893" s="43"/>
      <c r="BI893" s="43"/>
      <c r="BJ893" s="43"/>
      <c r="BK893" s="43"/>
      <c r="BL893" s="43"/>
      <c r="BM893" s="43"/>
      <c r="BN893" s="43"/>
      <c r="BO893" s="11"/>
      <c r="BP893" s="11"/>
      <c r="BQ893" s="11"/>
      <c r="BR893" s="11"/>
      <c r="BS893" s="11"/>
    </row>
    <row r="894" ht="13.5" customHeight="1">
      <c r="A894" s="11"/>
      <c r="B894" s="11"/>
      <c r="C894" s="43"/>
      <c r="D894" s="43"/>
      <c r="E894" s="43"/>
      <c r="F894" s="43"/>
      <c r="G894" s="43"/>
      <c r="H894" s="43"/>
      <c r="I894" s="43"/>
      <c r="J894" s="43"/>
      <c r="K894" s="43"/>
      <c r="L894" s="43"/>
      <c r="M894" s="43"/>
      <c r="N894" s="43"/>
      <c r="O894" s="43"/>
      <c r="P894" s="43"/>
      <c r="Q894" s="44"/>
      <c r="R894" s="44"/>
      <c r="S894" s="43"/>
      <c r="T894" s="43"/>
      <c r="U894" s="44"/>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4"/>
      <c r="AY894" s="43"/>
      <c r="AZ894" s="43"/>
      <c r="BA894" s="43"/>
      <c r="BB894" s="43"/>
      <c r="BC894" s="43"/>
      <c r="BD894" s="43"/>
      <c r="BE894" s="43"/>
      <c r="BF894" s="43"/>
      <c r="BG894" s="43"/>
      <c r="BH894" s="43"/>
      <c r="BI894" s="43"/>
      <c r="BJ894" s="43"/>
      <c r="BK894" s="43"/>
      <c r="BL894" s="43"/>
      <c r="BM894" s="43"/>
      <c r="BN894" s="43"/>
      <c r="BO894" s="11"/>
      <c r="BP894" s="11"/>
      <c r="BQ894" s="11"/>
      <c r="BR894" s="11"/>
      <c r="BS894" s="11"/>
    </row>
    <row r="895" ht="13.5" customHeight="1">
      <c r="A895" s="11"/>
      <c r="B895" s="11"/>
      <c r="C895" s="43"/>
      <c r="D895" s="43"/>
      <c r="E895" s="43"/>
      <c r="F895" s="43"/>
      <c r="G895" s="43"/>
      <c r="H895" s="43"/>
      <c r="I895" s="43"/>
      <c r="J895" s="43"/>
      <c r="K895" s="43"/>
      <c r="L895" s="43"/>
      <c r="M895" s="43"/>
      <c r="N895" s="43"/>
      <c r="O895" s="43"/>
      <c r="P895" s="43"/>
      <c r="Q895" s="44"/>
      <c r="R895" s="44"/>
      <c r="S895" s="43"/>
      <c r="T895" s="43"/>
      <c r="U895" s="44"/>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4"/>
      <c r="AY895" s="43"/>
      <c r="AZ895" s="43"/>
      <c r="BA895" s="43"/>
      <c r="BB895" s="43"/>
      <c r="BC895" s="43"/>
      <c r="BD895" s="43"/>
      <c r="BE895" s="43"/>
      <c r="BF895" s="43"/>
      <c r="BG895" s="43"/>
      <c r="BH895" s="43"/>
      <c r="BI895" s="43"/>
      <c r="BJ895" s="43"/>
      <c r="BK895" s="43"/>
      <c r="BL895" s="43"/>
      <c r="BM895" s="43"/>
      <c r="BN895" s="43"/>
      <c r="BO895" s="11"/>
      <c r="BP895" s="11"/>
      <c r="BQ895" s="11"/>
      <c r="BR895" s="11"/>
      <c r="BS895" s="11"/>
    </row>
    <row r="896" ht="13.5" customHeight="1">
      <c r="A896" s="11"/>
      <c r="B896" s="11"/>
      <c r="C896" s="43"/>
      <c r="D896" s="43"/>
      <c r="E896" s="43"/>
      <c r="F896" s="43"/>
      <c r="G896" s="43"/>
      <c r="H896" s="43"/>
      <c r="I896" s="43"/>
      <c r="J896" s="43"/>
      <c r="K896" s="43"/>
      <c r="L896" s="43"/>
      <c r="M896" s="43"/>
      <c r="N896" s="43"/>
      <c r="O896" s="43"/>
      <c r="P896" s="43"/>
      <c r="Q896" s="44"/>
      <c r="R896" s="44"/>
      <c r="S896" s="43"/>
      <c r="T896" s="43"/>
      <c r="U896" s="44"/>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4"/>
      <c r="AY896" s="43"/>
      <c r="AZ896" s="43"/>
      <c r="BA896" s="43"/>
      <c r="BB896" s="43"/>
      <c r="BC896" s="43"/>
      <c r="BD896" s="43"/>
      <c r="BE896" s="43"/>
      <c r="BF896" s="43"/>
      <c r="BG896" s="43"/>
      <c r="BH896" s="43"/>
      <c r="BI896" s="43"/>
      <c r="BJ896" s="43"/>
      <c r="BK896" s="43"/>
      <c r="BL896" s="43"/>
      <c r="BM896" s="43"/>
      <c r="BN896" s="43"/>
      <c r="BO896" s="11"/>
      <c r="BP896" s="11"/>
      <c r="BQ896" s="11"/>
      <c r="BR896" s="11"/>
      <c r="BS896" s="11"/>
    </row>
    <row r="897" ht="13.5" customHeight="1">
      <c r="A897" s="11"/>
      <c r="B897" s="11"/>
      <c r="C897" s="43"/>
      <c r="D897" s="43"/>
      <c r="E897" s="43"/>
      <c r="F897" s="43"/>
      <c r="G897" s="43"/>
      <c r="H897" s="43"/>
      <c r="I897" s="43"/>
      <c r="J897" s="43"/>
      <c r="K897" s="43"/>
      <c r="L897" s="43"/>
      <c r="M897" s="43"/>
      <c r="N897" s="43"/>
      <c r="O897" s="43"/>
      <c r="P897" s="43"/>
      <c r="Q897" s="44"/>
      <c r="R897" s="44"/>
      <c r="S897" s="43"/>
      <c r="T897" s="43"/>
      <c r="U897" s="44"/>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4"/>
      <c r="AY897" s="43"/>
      <c r="AZ897" s="43"/>
      <c r="BA897" s="43"/>
      <c r="BB897" s="43"/>
      <c r="BC897" s="43"/>
      <c r="BD897" s="43"/>
      <c r="BE897" s="43"/>
      <c r="BF897" s="43"/>
      <c r="BG897" s="43"/>
      <c r="BH897" s="43"/>
      <c r="BI897" s="43"/>
      <c r="BJ897" s="43"/>
      <c r="BK897" s="43"/>
      <c r="BL897" s="43"/>
      <c r="BM897" s="43"/>
      <c r="BN897" s="43"/>
      <c r="BO897" s="11"/>
      <c r="BP897" s="11"/>
      <c r="BQ897" s="11"/>
      <c r="BR897" s="11"/>
      <c r="BS897" s="11"/>
    </row>
    <row r="898" ht="13.5" customHeight="1">
      <c r="A898" s="11"/>
      <c r="B898" s="11"/>
      <c r="C898" s="43"/>
      <c r="D898" s="43"/>
      <c r="E898" s="43"/>
      <c r="F898" s="43"/>
      <c r="G898" s="43"/>
      <c r="H898" s="43"/>
      <c r="I898" s="43"/>
      <c r="J898" s="43"/>
      <c r="K898" s="43"/>
      <c r="L898" s="43"/>
      <c r="M898" s="43"/>
      <c r="N898" s="43"/>
      <c r="O898" s="43"/>
      <c r="P898" s="43"/>
      <c r="Q898" s="44"/>
      <c r="R898" s="44"/>
      <c r="S898" s="43"/>
      <c r="T898" s="43"/>
      <c r="U898" s="44"/>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4"/>
      <c r="AY898" s="43"/>
      <c r="AZ898" s="43"/>
      <c r="BA898" s="43"/>
      <c r="BB898" s="43"/>
      <c r="BC898" s="43"/>
      <c r="BD898" s="43"/>
      <c r="BE898" s="43"/>
      <c r="BF898" s="43"/>
      <c r="BG898" s="43"/>
      <c r="BH898" s="43"/>
      <c r="BI898" s="43"/>
      <c r="BJ898" s="43"/>
      <c r="BK898" s="43"/>
      <c r="BL898" s="43"/>
      <c r="BM898" s="43"/>
      <c r="BN898" s="43"/>
      <c r="BO898" s="11"/>
      <c r="BP898" s="11"/>
      <c r="BQ898" s="11"/>
      <c r="BR898" s="11"/>
      <c r="BS898" s="11"/>
    </row>
    <row r="899" ht="13.5" customHeight="1">
      <c r="A899" s="11"/>
      <c r="B899" s="11"/>
      <c r="C899" s="43"/>
      <c r="D899" s="43"/>
      <c r="E899" s="43"/>
      <c r="F899" s="43"/>
      <c r="G899" s="43"/>
      <c r="H899" s="43"/>
      <c r="I899" s="43"/>
      <c r="J899" s="43"/>
      <c r="K899" s="43"/>
      <c r="L899" s="43"/>
      <c r="M899" s="43"/>
      <c r="N899" s="43"/>
      <c r="O899" s="43"/>
      <c r="P899" s="43"/>
      <c r="Q899" s="44"/>
      <c r="R899" s="44"/>
      <c r="S899" s="43"/>
      <c r="T899" s="43"/>
      <c r="U899" s="44"/>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4"/>
      <c r="AY899" s="43"/>
      <c r="AZ899" s="43"/>
      <c r="BA899" s="43"/>
      <c r="BB899" s="43"/>
      <c r="BC899" s="43"/>
      <c r="BD899" s="43"/>
      <c r="BE899" s="43"/>
      <c r="BF899" s="43"/>
      <c r="BG899" s="43"/>
      <c r="BH899" s="43"/>
      <c r="BI899" s="43"/>
      <c r="BJ899" s="43"/>
      <c r="BK899" s="43"/>
      <c r="BL899" s="43"/>
      <c r="BM899" s="43"/>
      <c r="BN899" s="43"/>
      <c r="BO899" s="11"/>
      <c r="BP899" s="11"/>
      <c r="BQ899" s="11"/>
      <c r="BR899" s="11"/>
      <c r="BS899" s="11"/>
    </row>
    <row r="900" ht="13.5" customHeight="1">
      <c r="A900" s="11"/>
      <c r="B900" s="11"/>
      <c r="C900" s="43"/>
      <c r="D900" s="43"/>
      <c r="E900" s="43"/>
      <c r="F900" s="43"/>
      <c r="G900" s="43"/>
      <c r="H900" s="43"/>
      <c r="I900" s="43"/>
      <c r="J900" s="43"/>
      <c r="K900" s="43"/>
      <c r="L900" s="43"/>
      <c r="M900" s="43"/>
      <c r="N900" s="43"/>
      <c r="O900" s="43"/>
      <c r="P900" s="43"/>
      <c r="Q900" s="44"/>
      <c r="R900" s="44"/>
      <c r="S900" s="43"/>
      <c r="T900" s="43"/>
      <c r="U900" s="44"/>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4"/>
      <c r="AY900" s="43"/>
      <c r="AZ900" s="43"/>
      <c r="BA900" s="43"/>
      <c r="BB900" s="43"/>
      <c r="BC900" s="43"/>
      <c r="BD900" s="43"/>
      <c r="BE900" s="43"/>
      <c r="BF900" s="43"/>
      <c r="BG900" s="43"/>
      <c r="BH900" s="43"/>
      <c r="BI900" s="43"/>
      <c r="BJ900" s="43"/>
      <c r="BK900" s="43"/>
      <c r="BL900" s="43"/>
      <c r="BM900" s="43"/>
      <c r="BN900" s="43"/>
      <c r="BO900" s="11"/>
      <c r="BP900" s="11"/>
      <c r="BQ900" s="11"/>
      <c r="BR900" s="11"/>
      <c r="BS900" s="11"/>
    </row>
    <row r="901" ht="13.5" customHeight="1">
      <c r="A901" s="11"/>
      <c r="B901" s="11"/>
      <c r="C901" s="43"/>
      <c r="D901" s="43"/>
      <c r="E901" s="43"/>
      <c r="F901" s="43"/>
      <c r="G901" s="43"/>
      <c r="H901" s="43"/>
      <c r="I901" s="43"/>
      <c r="J901" s="43"/>
      <c r="K901" s="43"/>
      <c r="L901" s="43"/>
      <c r="M901" s="43"/>
      <c r="N901" s="43"/>
      <c r="O901" s="43"/>
      <c r="P901" s="43"/>
      <c r="Q901" s="44"/>
      <c r="R901" s="44"/>
      <c r="S901" s="43"/>
      <c r="T901" s="43"/>
      <c r="U901" s="44"/>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4"/>
      <c r="AY901" s="43"/>
      <c r="AZ901" s="43"/>
      <c r="BA901" s="43"/>
      <c r="BB901" s="43"/>
      <c r="BC901" s="43"/>
      <c r="BD901" s="43"/>
      <c r="BE901" s="43"/>
      <c r="BF901" s="43"/>
      <c r="BG901" s="43"/>
      <c r="BH901" s="43"/>
      <c r="BI901" s="43"/>
      <c r="BJ901" s="43"/>
      <c r="BK901" s="43"/>
      <c r="BL901" s="43"/>
      <c r="BM901" s="43"/>
      <c r="BN901" s="43"/>
      <c r="BO901" s="11"/>
      <c r="BP901" s="11"/>
      <c r="BQ901" s="11"/>
      <c r="BR901" s="11"/>
      <c r="BS901" s="11"/>
    </row>
    <row r="902" ht="13.5" customHeight="1">
      <c r="A902" s="11"/>
      <c r="B902" s="11"/>
      <c r="C902" s="43"/>
      <c r="D902" s="43"/>
      <c r="E902" s="43"/>
      <c r="F902" s="43"/>
      <c r="G902" s="43"/>
      <c r="H902" s="43"/>
      <c r="I902" s="43"/>
      <c r="J902" s="43"/>
      <c r="K902" s="43"/>
      <c r="L902" s="43"/>
      <c r="M902" s="43"/>
      <c r="N902" s="43"/>
      <c r="O902" s="43"/>
      <c r="P902" s="43"/>
      <c r="Q902" s="44"/>
      <c r="R902" s="44"/>
      <c r="S902" s="43"/>
      <c r="T902" s="43"/>
      <c r="U902" s="44"/>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4"/>
      <c r="AY902" s="43"/>
      <c r="AZ902" s="43"/>
      <c r="BA902" s="43"/>
      <c r="BB902" s="43"/>
      <c r="BC902" s="43"/>
      <c r="BD902" s="43"/>
      <c r="BE902" s="43"/>
      <c r="BF902" s="43"/>
      <c r="BG902" s="43"/>
      <c r="BH902" s="43"/>
      <c r="BI902" s="43"/>
      <c r="BJ902" s="43"/>
      <c r="BK902" s="43"/>
      <c r="BL902" s="43"/>
      <c r="BM902" s="43"/>
      <c r="BN902" s="43"/>
      <c r="BO902" s="11"/>
      <c r="BP902" s="11"/>
      <c r="BQ902" s="11"/>
      <c r="BR902" s="11"/>
      <c r="BS902" s="11"/>
    </row>
    <row r="903" ht="13.5" customHeight="1">
      <c r="A903" s="11"/>
      <c r="B903" s="11"/>
      <c r="C903" s="43"/>
      <c r="D903" s="43"/>
      <c r="E903" s="43"/>
      <c r="F903" s="43"/>
      <c r="G903" s="43"/>
      <c r="H903" s="43"/>
      <c r="I903" s="43"/>
      <c r="J903" s="43"/>
      <c r="K903" s="43"/>
      <c r="L903" s="43"/>
      <c r="M903" s="43"/>
      <c r="N903" s="43"/>
      <c r="O903" s="43"/>
      <c r="P903" s="43"/>
      <c r="Q903" s="44"/>
      <c r="R903" s="44"/>
      <c r="S903" s="43"/>
      <c r="T903" s="43"/>
      <c r="U903" s="44"/>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4"/>
      <c r="AY903" s="43"/>
      <c r="AZ903" s="43"/>
      <c r="BA903" s="43"/>
      <c r="BB903" s="43"/>
      <c r="BC903" s="43"/>
      <c r="BD903" s="43"/>
      <c r="BE903" s="43"/>
      <c r="BF903" s="43"/>
      <c r="BG903" s="43"/>
      <c r="BH903" s="43"/>
      <c r="BI903" s="43"/>
      <c r="BJ903" s="43"/>
      <c r="BK903" s="43"/>
      <c r="BL903" s="43"/>
      <c r="BM903" s="43"/>
      <c r="BN903" s="43"/>
      <c r="BO903" s="11"/>
      <c r="BP903" s="11"/>
      <c r="BQ903" s="11"/>
      <c r="BR903" s="11"/>
      <c r="BS903" s="11"/>
    </row>
    <row r="904" ht="13.5" customHeight="1">
      <c r="A904" s="11"/>
      <c r="B904" s="11"/>
      <c r="C904" s="43"/>
      <c r="D904" s="43"/>
      <c r="E904" s="43"/>
      <c r="F904" s="43"/>
      <c r="G904" s="43"/>
      <c r="H904" s="43"/>
      <c r="I904" s="43"/>
      <c r="J904" s="43"/>
      <c r="K904" s="43"/>
      <c r="L904" s="43"/>
      <c r="M904" s="43"/>
      <c r="N904" s="43"/>
      <c r="O904" s="43"/>
      <c r="P904" s="43"/>
      <c r="Q904" s="44"/>
      <c r="R904" s="44"/>
      <c r="S904" s="43"/>
      <c r="T904" s="43"/>
      <c r="U904" s="44"/>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4"/>
      <c r="AY904" s="43"/>
      <c r="AZ904" s="43"/>
      <c r="BA904" s="43"/>
      <c r="BB904" s="43"/>
      <c r="BC904" s="43"/>
      <c r="BD904" s="43"/>
      <c r="BE904" s="43"/>
      <c r="BF904" s="43"/>
      <c r="BG904" s="43"/>
      <c r="BH904" s="43"/>
      <c r="BI904" s="43"/>
      <c r="BJ904" s="43"/>
      <c r="BK904" s="43"/>
      <c r="BL904" s="43"/>
      <c r="BM904" s="43"/>
      <c r="BN904" s="43"/>
      <c r="BO904" s="11"/>
      <c r="BP904" s="11"/>
      <c r="BQ904" s="11"/>
      <c r="BR904" s="11"/>
      <c r="BS904" s="11"/>
    </row>
    <row r="905" ht="13.5" customHeight="1">
      <c r="A905" s="11"/>
      <c r="B905" s="11"/>
      <c r="C905" s="43"/>
      <c r="D905" s="43"/>
      <c r="E905" s="43"/>
      <c r="F905" s="43"/>
      <c r="G905" s="43"/>
      <c r="H905" s="43"/>
      <c r="I905" s="43"/>
      <c r="J905" s="43"/>
      <c r="K905" s="43"/>
      <c r="L905" s="43"/>
      <c r="M905" s="43"/>
      <c r="N905" s="43"/>
      <c r="O905" s="43"/>
      <c r="P905" s="43"/>
      <c r="Q905" s="44"/>
      <c r="R905" s="44"/>
      <c r="S905" s="43"/>
      <c r="T905" s="43"/>
      <c r="U905" s="44"/>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4"/>
      <c r="AY905" s="43"/>
      <c r="AZ905" s="43"/>
      <c r="BA905" s="43"/>
      <c r="BB905" s="43"/>
      <c r="BC905" s="43"/>
      <c r="BD905" s="43"/>
      <c r="BE905" s="43"/>
      <c r="BF905" s="43"/>
      <c r="BG905" s="43"/>
      <c r="BH905" s="43"/>
      <c r="BI905" s="43"/>
      <c r="BJ905" s="43"/>
      <c r="BK905" s="43"/>
      <c r="BL905" s="43"/>
      <c r="BM905" s="43"/>
      <c r="BN905" s="43"/>
      <c r="BO905" s="11"/>
      <c r="BP905" s="11"/>
      <c r="BQ905" s="11"/>
      <c r="BR905" s="11"/>
      <c r="BS905" s="11"/>
    </row>
    <row r="906" ht="13.5" customHeight="1">
      <c r="A906" s="11"/>
      <c r="B906" s="11"/>
      <c r="C906" s="43"/>
      <c r="D906" s="43"/>
      <c r="E906" s="43"/>
      <c r="F906" s="43"/>
      <c r="G906" s="43"/>
      <c r="H906" s="43"/>
      <c r="I906" s="43"/>
      <c r="J906" s="43"/>
      <c r="K906" s="43"/>
      <c r="L906" s="43"/>
      <c r="M906" s="43"/>
      <c r="N906" s="43"/>
      <c r="O906" s="43"/>
      <c r="P906" s="43"/>
      <c r="Q906" s="44"/>
      <c r="R906" s="44"/>
      <c r="S906" s="43"/>
      <c r="T906" s="43"/>
      <c r="U906" s="44"/>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4"/>
      <c r="AY906" s="43"/>
      <c r="AZ906" s="43"/>
      <c r="BA906" s="43"/>
      <c r="BB906" s="43"/>
      <c r="BC906" s="43"/>
      <c r="BD906" s="43"/>
      <c r="BE906" s="43"/>
      <c r="BF906" s="43"/>
      <c r="BG906" s="43"/>
      <c r="BH906" s="43"/>
      <c r="BI906" s="43"/>
      <c r="BJ906" s="43"/>
      <c r="BK906" s="43"/>
      <c r="BL906" s="43"/>
      <c r="BM906" s="43"/>
      <c r="BN906" s="43"/>
      <c r="BO906" s="11"/>
      <c r="BP906" s="11"/>
      <c r="BQ906" s="11"/>
      <c r="BR906" s="11"/>
      <c r="BS906" s="11"/>
    </row>
    <row r="907" ht="13.5" customHeight="1">
      <c r="A907" s="11"/>
      <c r="B907" s="11"/>
      <c r="C907" s="43"/>
      <c r="D907" s="43"/>
      <c r="E907" s="43"/>
      <c r="F907" s="43"/>
      <c r="G907" s="43"/>
      <c r="H907" s="43"/>
      <c r="I907" s="43"/>
      <c r="J907" s="43"/>
      <c r="K907" s="43"/>
      <c r="L907" s="43"/>
      <c r="M907" s="43"/>
      <c r="N907" s="43"/>
      <c r="O907" s="43"/>
      <c r="P907" s="43"/>
      <c r="Q907" s="44"/>
      <c r="R907" s="44"/>
      <c r="S907" s="43"/>
      <c r="T907" s="43"/>
      <c r="U907" s="44"/>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4"/>
      <c r="AY907" s="43"/>
      <c r="AZ907" s="43"/>
      <c r="BA907" s="43"/>
      <c r="BB907" s="43"/>
      <c r="BC907" s="43"/>
      <c r="BD907" s="43"/>
      <c r="BE907" s="43"/>
      <c r="BF907" s="43"/>
      <c r="BG907" s="43"/>
      <c r="BH907" s="43"/>
      <c r="BI907" s="43"/>
      <c r="BJ907" s="43"/>
      <c r="BK907" s="43"/>
      <c r="BL907" s="43"/>
      <c r="BM907" s="43"/>
      <c r="BN907" s="43"/>
      <c r="BO907" s="11"/>
      <c r="BP907" s="11"/>
      <c r="BQ907" s="11"/>
      <c r="BR907" s="11"/>
      <c r="BS907" s="11"/>
    </row>
    <row r="908" ht="13.5" customHeight="1">
      <c r="A908" s="11"/>
      <c r="B908" s="11"/>
      <c r="C908" s="43"/>
      <c r="D908" s="43"/>
      <c r="E908" s="43"/>
      <c r="F908" s="43"/>
      <c r="G908" s="43"/>
      <c r="H908" s="43"/>
      <c r="I908" s="43"/>
      <c r="J908" s="43"/>
      <c r="K908" s="43"/>
      <c r="L908" s="43"/>
      <c r="M908" s="43"/>
      <c r="N908" s="43"/>
      <c r="O908" s="43"/>
      <c r="P908" s="43"/>
      <c r="Q908" s="44"/>
      <c r="R908" s="44"/>
      <c r="S908" s="43"/>
      <c r="T908" s="43"/>
      <c r="U908" s="44"/>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4"/>
      <c r="AY908" s="43"/>
      <c r="AZ908" s="43"/>
      <c r="BA908" s="43"/>
      <c r="BB908" s="43"/>
      <c r="BC908" s="43"/>
      <c r="BD908" s="43"/>
      <c r="BE908" s="43"/>
      <c r="BF908" s="43"/>
      <c r="BG908" s="43"/>
      <c r="BH908" s="43"/>
      <c r="BI908" s="43"/>
      <c r="BJ908" s="43"/>
      <c r="BK908" s="43"/>
      <c r="BL908" s="43"/>
      <c r="BM908" s="43"/>
      <c r="BN908" s="43"/>
      <c r="BO908" s="11"/>
      <c r="BP908" s="11"/>
      <c r="BQ908" s="11"/>
      <c r="BR908" s="11"/>
      <c r="BS908" s="11"/>
    </row>
    <row r="909" ht="13.5" customHeight="1">
      <c r="A909" s="11"/>
      <c r="B909" s="11"/>
      <c r="C909" s="43"/>
      <c r="D909" s="43"/>
      <c r="E909" s="43"/>
      <c r="F909" s="43"/>
      <c r="G909" s="43"/>
      <c r="H909" s="43"/>
      <c r="I909" s="43"/>
      <c r="J909" s="43"/>
      <c r="K909" s="43"/>
      <c r="L909" s="43"/>
      <c r="M909" s="43"/>
      <c r="N909" s="43"/>
      <c r="O909" s="43"/>
      <c r="P909" s="43"/>
      <c r="Q909" s="44"/>
      <c r="R909" s="44"/>
      <c r="S909" s="43"/>
      <c r="T909" s="43"/>
      <c r="U909" s="44"/>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4"/>
      <c r="AY909" s="43"/>
      <c r="AZ909" s="43"/>
      <c r="BA909" s="43"/>
      <c r="BB909" s="43"/>
      <c r="BC909" s="43"/>
      <c r="BD909" s="43"/>
      <c r="BE909" s="43"/>
      <c r="BF909" s="43"/>
      <c r="BG909" s="43"/>
      <c r="BH909" s="43"/>
      <c r="BI909" s="43"/>
      <c r="BJ909" s="43"/>
      <c r="BK909" s="43"/>
      <c r="BL909" s="43"/>
      <c r="BM909" s="43"/>
      <c r="BN909" s="43"/>
      <c r="BO909" s="11"/>
      <c r="BP909" s="11"/>
      <c r="BQ909" s="11"/>
      <c r="BR909" s="11"/>
      <c r="BS909" s="11"/>
    </row>
    <row r="910" ht="13.5" customHeight="1">
      <c r="A910" s="11"/>
      <c r="B910" s="11"/>
      <c r="C910" s="43"/>
      <c r="D910" s="43"/>
      <c r="E910" s="43"/>
      <c r="F910" s="43"/>
      <c r="G910" s="43"/>
      <c r="H910" s="43"/>
      <c r="I910" s="43"/>
      <c r="J910" s="43"/>
      <c r="K910" s="43"/>
      <c r="L910" s="43"/>
      <c r="M910" s="43"/>
      <c r="N910" s="43"/>
      <c r="O910" s="43"/>
      <c r="P910" s="43"/>
      <c r="Q910" s="44"/>
      <c r="R910" s="44"/>
      <c r="S910" s="43"/>
      <c r="T910" s="43"/>
      <c r="U910" s="44"/>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4"/>
      <c r="AY910" s="43"/>
      <c r="AZ910" s="43"/>
      <c r="BA910" s="43"/>
      <c r="BB910" s="43"/>
      <c r="BC910" s="43"/>
      <c r="BD910" s="43"/>
      <c r="BE910" s="43"/>
      <c r="BF910" s="43"/>
      <c r="BG910" s="43"/>
      <c r="BH910" s="43"/>
      <c r="BI910" s="43"/>
      <c r="BJ910" s="43"/>
      <c r="BK910" s="43"/>
      <c r="BL910" s="43"/>
      <c r="BM910" s="43"/>
      <c r="BN910" s="43"/>
      <c r="BO910" s="11"/>
      <c r="BP910" s="11"/>
      <c r="BQ910" s="11"/>
      <c r="BR910" s="11"/>
      <c r="BS910" s="11"/>
    </row>
    <row r="911" ht="13.5" customHeight="1">
      <c r="A911" s="11"/>
      <c r="B911" s="11"/>
      <c r="C911" s="43"/>
      <c r="D911" s="43"/>
      <c r="E911" s="43"/>
      <c r="F911" s="43"/>
      <c r="G911" s="43"/>
      <c r="H911" s="43"/>
      <c r="I911" s="43"/>
      <c r="J911" s="43"/>
      <c r="K911" s="43"/>
      <c r="L911" s="43"/>
      <c r="M911" s="43"/>
      <c r="N911" s="43"/>
      <c r="O911" s="43"/>
      <c r="P911" s="43"/>
      <c r="Q911" s="44"/>
      <c r="R911" s="44"/>
      <c r="S911" s="43"/>
      <c r="T911" s="43"/>
      <c r="U911" s="44"/>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4"/>
      <c r="AY911" s="43"/>
      <c r="AZ911" s="43"/>
      <c r="BA911" s="43"/>
      <c r="BB911" s="43"/>
      <c r="BC911" s="43"/>
      <c r="BD911" s="43"/>
      <c r="BE911" s="43"/>
      <c r="BF911" s="43"/>
      <c r="BG911" s="43"/>
      <c r="BH911" s="43"/>
      <c r="BI911" s="43"/>
      <c r="BJ911" s="43"/>
      <c r="BK911" s="43"/>
      <c r="BL911" s="43"/>
      <c r="BM911" s="43"/>
      <c r="BN911" s="43"/>
      <c r="BO911" s="11"/>
      <c r="BP911" s="11"/>
      <c r="BQ911" s="11"/>
      <c r="BR911" s="11"/>
      <c r="BS911" s="11"/>
    </row>
    <row r="912" ht="13.5" customHeight="1">
      <c r="A912" s="11"/>
      <c r="B912" s="11"/>
      <c r="C912" s="43"/>
      <c r="D912" s="43"/>
      <c r="E912" s="43"/>
      <c r="F912" s="43"/>
      <c r="G912" s="43"/>
      <c r="H912" s="43"/>
      <c r="I912" s="43"/>
      <c r="J912" s="43"/>
      <c r="K912" s="43"/>
      <c r="L912" s="43"/>
      <c r="M912" s="43"/>
      <c r="N912" s="43"/>
      <c r="O912" s="43"/>
      <c r="P912" s="43"/>
      <c r="Q912" s="44"/>
      <c r="R912" s="44"/>
      <c r="S912" s="43"/>
      <c r="T912" s="43"/>
      <c r="U912" s="44"/>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4"/>
      <c r="AY912" s="43"/>
      <c r="AZ912" s="43"/>
      <c r="BA912" s="43"/>
      <c r="BB912" s="43"/>
      <c r="BC912" s="43"/>
      <c r="BD912" s="43"/>
      <c r="BE912" s="43"/>
      <c r="BF912" s="43"/>
      <c r="BG912" s="43"/>
      <c r="BH912" s="43"/>
      <c r="BI912" s="43"/>
      <c r="BJ912" s="43"/>
      <c r="BK912" s="43"/>
      <c r="BL912" s="43"/>
      <c r="BM912" s="43"/>
      <c r="BN912" s="43"/>
      <c r="BO912" s="11"/>
      <c r="BP912" s="11"/>
      <c r="BQ912" s="11"/>
      <c r="BR912" s="11"/>
      <c r="BS912" s="11"/>
    </row>
    <row r="913" ht="13.5" customHeight="1">
      <c r="A913" s="11"/>
      <c r="B913" s="11"/>
      <c r="C913" s="43"/>
      <c r="D913" s="43"/>
      <c r="E913" s="43"/>
      <c r="F913" s="43"/>
      <c r="G913" s="43"/>
      <c r="H913" s="43"/>
      <c r="I913" s="43"/>
      <c r="J913" s="43"/>
      <c r="K913" s="43"/>
      <c r="L913" s="43"/>
      <c r="M913" s="43"/>
      <c r="N913" s="43"/>
      <c r="O913" s="43"/>
      <c r="P913" s="43"/>
      <c r="Q913" s="44"/>
      <c r="R913" s="44"/>
      <c r="S913" s="43"/>
      <c r="T913" s="43"/>
      <c r="U913" s="44"/>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4"/>
      <c r="AY913" s="43"/>
      <c r="AZ913" s="43"/>
      <c r="BA913" s="43"/>
      <c r="BB913" s="43"/>
      <c r="BC913" s="43"/>
      <c r="BD913" s="43"/>
      <c r="BE913" s="43"/>
      <c r="BF913" s="43"/>
      <c r="BG913" s="43"/>
      <c r="BH913" s="43"/>
      <c r="BI913" s="43"/>
      <c r="BJ913" s="43"/>
      <c r="BK913" s="43"/>
      <c r="BL913" s="43"/>
      <c r="BM913" s="43"/>
      <c r="BN913" s="43"/>
      <c r="BO913" s="11"/>
      <c r="BP913" s="11"/>
      <c r="BQ913" s="11"/>
      <c r="BR913" s="11"/>
      <c r="BS913" s="11"/>
    </row>
    <row r="914" ht="13.5" customHeight="1">
      <c r="A914" s="11"/>
      <c r="B914" s="11"/>
      <c r="C914" s="43"/>
      <c r="D914" s="43"/>
      <c r="E914" s="43"/>
      <c r="F914" s="43"/>
      <c r="G914" s="43"/>
      <c r="H914" s="43"/>
      <c r="I914" s="43"/>
      <c r="J914" s="43"/>
      <c r="K914" s="43"/>
      <c r="L914" s="43"/>
      <c r="M914" s="43"/>
      <c r="N914" s="43"/>
      <c r="O914" s="43"/>
      <c r="P914" s="43"/>
      <c r="Q914" s="44"/>
      <c r="R914" s="44"/>
      <c r="S914" s="43"/>
      <c r="T914" s="43"/>
      <c r="U914" s="44"/>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4"/>
      <c r="AY914" s="43"/>
      <c r="AZ914" s="43"/>
      <c r="BA914" s="43"/>
      <c r="BB914" s="43"/>
      <c r="BC914" s="43"/>
      <c r="BD914" s="43"/>
      <c r="BE914" s="43"/>
      <c r="BF914" s="43"/>
      <c r="BG914" s="43"/>
      <c r="BH914" s="43"/>
      <c r="BI914" s="43"/>
      <c r="BJ914" s="43"/>
      <c r="BK914" s="43"/>
      <c r="BL914" s="43"/>
      <c r="BM914" s="43"/>
      <c r="BN914" s="43"/>
      <c r="BO914" s="11"/>
      <c r="BP914" s="11"/>
      <c r="BQ914" s="11"/>
      <c r="BR914" s="11"/>
      <c r="BS914" s="11"/>
    </row>
    <row r="915" ht="13.5" customHeight="1">
      <c r="A915" s="11"/>
      <c r="B915" s="11"/>
      <c r="C915" s="43"/>
      <c r="D915" s="43"/>
      <c r="E915" s="43"/>
      <c r="F915" s="43"/>
      <c r="G915" s="43"/>
      <c r="H915" s="43"/>
      <c r="I915" s="43"/>
      <c r="J915" s="43"/>
      <c r="K915" s="43"/>
      <c r="L915" s="43"/>
      <c r="M915" s="43"/>
      <c r="N915" s="43"/>
      <c r="O915" s="43"/>
      <c r="P915" s="43"/>
      <c r="Q915" s="44"/>
      <c r="R915" s="44"/>
      <c r="S915" s="43"/>
      <c r="T915" s="43"/>
      <c r="U915" s="44"/>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4"/>
      <c r="AY915" s="43"/>
      <c r="AZ915" s="43"/>
      <c r="BA915" s="43"/>
      <c r="BB915" s="43"/>
      <c r="BC915" s="43"/>
      <c r="BD915" s="43"/>
      <c r="BE915" s="43"/>
      <c r="BF915" s="43"/>
      <c r="BG915" s="43"/>
      <c r="BH915" s="43"/>
      <c r="BI915" s="43"/>
      <c r="BJ915" s="43"/>
      <c r="BK915" s="43"/>
      <c r="BL915" s="43"/>
      <c r="BM915" s="43"/>
      <c r="BN915" s="43"/>
      <c r="BO915" s="11"/>
      <c r="BP915" s="11"/>
      <c r="BQ915" s="11"/>
      <c r="BR915" s="11"/>
      <c r="BS915" s="11"/>
    </row>
    <row r="916" ht="13.5" customHeight="1">
      <c r="A916" s="11"/>
      <c r="B916" s="11"/>
      <c r="C916" s="43"/>
      <c r="D916" s="43"/>
      <c r="E916" s="43"/>
      <c r="F916" s="43"/>
      <c r="G916" s="43"/>
      <c r="H916" s="43"/>
      <c r="I916" s="43"/>
      <c r="J916" s="43"/>
      <c r="K916" s="43"/>
      <c r="L916" s="43"/>
      <c r="M916" s="43"/>
      <c r="N916" s="43"/>
      <c r="O916" s="43"/>
      <c r="P916" s="43"/>
      <c r="Q916" s="44"/>
      <c r="R916" s="44"/>
      <c r="S916" s="43"/>
      <c r="T916" s="43"/>
      <c r="U916" s="44"/>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4"/>
      <c r="AY916" s="43"/>
      <c r="AZ916" s="43"/>
      <c r="BA916" s="43"/>
      <c r="BB916" s="43"/>
      <c r="BC916" s="43"/>
      <c r="BD916" s="43"/>
      <c r="BE916" s="43"/>
      <c r="BF916" s="43"/>
      <c r="BG916" s="43"/>
      <c r="BH916" s="43"/>
      <c r="BI916" s="43"/>
      <c r="BJ916" s="43"/>
      <c r="BK916" s="43"/>
      <c r="BL916" s="43"/>
      <c r="BM916" s="43"/>
      <c r="BN916" s="43"/>
      <c r="BO916" s="11"/>
      <c r="BP916" s="11"/>
      <c r="BQ916" s="11"/>
      <c r="BR916" s="11"/>
      <c r="BS916" s="11"/>
    </row>
    <row r="917" ht="13.5" customHeight="1">
      <c r="A917" s="11"/>
      <c r="B917" s="11"/>
      <c r="C917" s="43"/>
      <c r="D917" s="43"/>
      <c r="E917" s="43"/>
      <c r="F917" s="43"/>
      <c r="G917" s="43"/>
      <c r="H917" s="43"/>
      <c r="I917" s="43"/>
      <c r="J917" s="43"/>
      <c r="K917" s="43"/>
      <c r="L917" s="43"/>
      <c r="M917" s="43"/>
      <c r="N917" s="43"/>
      <c r="O917" s="43"/>
      <c r="P917" s="43"/>
      <c r="Q917" s="44"/>
      <c r="R917" s="44"/>
      <c r="S917" s="43"/>
      <c r="T917" s="43"/>
      <c r="U917" s="44"/>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4"/>
      <c r="AY917" s="43"/>
      <c r="AZ917" s="43"/>
      <c r="BA917" s="43"/>
      <c r="BB917" s="43"/>
      <c r="BC917" s="43"/>
      <c r="BD917" s="43"/>
      <c r="BE917" s="43"/>
      <c r="BF917" s="43"/>
      <c r="BG917" s="43"/>
      <c r="BH917" s="43"/>
      <c r="BI917" s="43"/>
      <c r="BJ917" s="43"/>
      <c r="BK917" s="43"/>
      <c r="BL917" s="43"/>
      <c r="BM917" s="43"/>
      <c r="BN917" s="43"/>
      <c r="BO917" s="11"/>
      <c r="BP917" s="11"/>
      <c r="BQ917" s="11"/>
      <c r="BR917" s="11"/>
      <c r="BS917" s="11"/>
    </row>
    <row r="918" ht="13.5" customHeight="1">
      <c r="A918" s="11"/>
      <c r="B918" s="11"/>
      <c r="C918" s="43"/>
      <c r="D918" s="43"/>
      <c r="E918" s="43"/>
      <c r="F918" s="43"/>
      <c r="G918" s="43"/>
      <c r="H918" s="43"/>
      <c r="I918" s="43"/>
      <c r="J918" s="43"/>
      <c r="K918" s="43"/>
      <c r="L918" s="43"/>
      <c r="M918" s="43"/>
      <c r="N918" s="43"/>
      <c r="O918" s="43"/>
      <c r="P918" s="43"/>
      <c r="Q918" s="44"/>
      <c r="R918" s="44"/>
      <c r="S918" s="43"/>
      <c r="T918" s="43"/>
      <c r="U918" s="44"/>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4"/>
      <c r="AY918" s="43"/>
      <c r="AZ918" s="43"/>
      <c r="BA918" s="43"/>
      <c r="BB918" s="43"/>
      <c r="BC918" s="43"/>
      <c r="BD918" s="43"/>
      <c r="BE918" s="43"/>
      <c r="BF918" s="43"/>
      <c r="BG918" s="43"/>
      <c r="BH918" s="43"/>
      <c r="BI918" s="43"/>
      <c r="BJ918" s="43"/>
      <c r="BK918" s="43"/>
      <c r="BL918" s="43"/>
      <c r="BM918" s="43"/>
      <c r="BN918" s="43"/>
      <c r="BO918" s="11"/>
      <c r="BP918" s="11"/>
      <c r="BQ918" s="11"/>
      <c r="BR918" s="11"/>
      <c r="BS918" s="11"/>
    </row>
    <row r="919" ht="13.5" customHeight="1">
      <c r="A919" s="11"/>
      <c r="B919" s="11"/>
      <c r="C919" s="43"/>
      <c r="D919" s="43"/>
      <c r="E919" s="43"/>
      <c r="F919" s="43"/>
      <c r="G919" s="43"/>
      <c r="H919" s="43"/>
      <c r="I919" s="43"/>
      <c r="J919" s="43"/>
      <c r="K919" s="43"/>
      <c r="L919" s="43"/>
      <c r="M919" s="43"/>
      <c r="N919" s="43"/>
      <c r="O919" s="43"/>
      <c r="P919" s="43"/>
      <c r="Q919" s="44"/>
      <c r="R919" s="44"/>
      <c r="S919" s="43"/>
      <c r="T919" s="43"/>
      <c r="U919" s="44"/>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4"/>
      <c r="AY919" s="43"/>
      <c r="AZ919" s="43"/>
      <c r="BA919" s="43"/>
      <c r="BB919" s="43"/>
      <c r="BC919" s="43"/>
      <c r="BD919" s="43"/>
      <c r="BE919" s="43"/>
      <c r="BF919" s="43"/>
      <c r="BG919" s="43"/>
      <c r="BH919" s="43"/>
      <c r="BI919" s="43"/>
      <c r="BJ919" s="43"/>
      <c r="BK919" s="43"/>
      <c r="BL919" s="43"/>
      <c r="BM919" s="43"/>
      <c r="BN919" s="43"/>
      <c r="BO919" s="11"/>
      <c r="BP919" s="11"/>
      <c r="BQ919" s="11"/>
      <c r="BR919" s="11"/>
      <c r="BS919" s="11"/>
    </row>
    <row r="920" ht="13.5" customHeight="1">
      <c r="A920" s="11"/>
      <c r="B920" s="11"/>
      <c r="C920" s="43"/>
      <c r="D920" s="43"/>
      <c r="E920" s="43"/>
      <c r="F920" s="43"/>
      <c r="G920" s="43"/>
      <c r="H920" s="43"/>
      <c r="I920" s="43"/>
      <c r="J920" s="43"/>
      <c r="K920" s="43"/>
      <c r="L920" s="43"/>
      <c r="M920" s="43"/>
      <c r="N920" s="43"/>
      <c r="O920" s="43"/>
      <c r="P920" s="43"/>
      <c r="Q920" s="44"/>
      <c r="R920" s="44"/>
      <c r="S920" s="43"/>
      <c r="T920" s="43"/>
      <c r="U920" s="44"/>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4"/>
      <c r="AY920" s="43"/>
      <c r="AZ920" s="43"/>
      <c r="BA920" s="43"/>
      <c r="BB920" s="43"/>
      <c r="BC920" s="43"/>
      <c r="BD920" s="43"/>
      <c r="BE920" s="43"/>
      <c r="BF920" s="43"/>
      <c r="BG920" s="43"/>
      <c r="BH920" s="43"/>
      <c r="BI920" s="43"/>
      <c r="BJ920" s="43"/>
      <c r="BK920" s="43"/>
      <c r="BL920" s="43"/>
      <c r="BM920" s="43"/>
      <c r="BN920" s="43"/>
      <c r="BO920" s="11"/>
      <c r="BP920" s="11"/>
      <c r="BQ920" s="11"/>
      <c r="BR920" s="11"/>
      <c r="BS920" s="11"/>
    </row>
    <row r="921" ht="13.5" customHeight="1">
      <c r="A921" s="11"/>
      <c r="B921" s="11"/>
      <c r="C921" s="43"/>
      <c r="D921" s="43"/>
      <c r="E921" s="43"/>
      <c r="F921" s="43"/>
      <c r="G921" s="43"/>
      <c r="H921" s="43"/>
      <c r="I921" s="43"/>
      <c r="J921" s="43"/>
      <c r="K921" s="43"/>
      <c r="L921" s="43"/>
      <c r="M921" s="43"/>
      <c r="N921" s="43"/>
      <c r="O921" s="43"/>
      <c r="P921" s="43"/>
      <c r="Q921" s="44"/>
      <c r="R921" s="44"/>
      <c r="S921" s="43"/>
      <c r="T921" s="43"/>
      <c r="U921" s="44"/>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4"/>
      <c r="AY921" s="43"/>
      <c r="AZ921" s="43"/>
      <c r="BA921" s="43"/>
      <c r="BB921" s="43"/>
      <c r="BC921" s="43"/>
      <c r="BD921" s="43"/>
      <c r="BE921" s="43"/>
      <c r="BF921" s="43"/>
      <c r="BG921" s="43"/>
      <c r="BH921" s="43"/>
      <c r="BI921" s="43"/>
      <c r="BJ921" s="43"/>
      <c r="BK921" s="43"/>
      <c r="BL921" s="43"/>
      <c r="BM921" s="43"/>
      <c r="BN921" s="43"/>
      <c r="BO921" s="11"/>
      <c r="BP921" s="11"/>
      <c r="BQ921" s="11"/>
      <c r="BR921" s="11"/>
      <c r="BS921" s="11"/>
    </row>
    <row r="922" ht="13.5" customHeight="1">
      <c r="A922" s="11"/>
      <c r="B922" s="11"/>
      <c r="C922" s="43"/>
      <c r="D922" s="43"/>
      <c r="E922" s="43"/>
      <c r="F922" s="43"/>
      <c r="G922" s="43"/>
      <c r="H922" s="43"/>
      <c r="I922" s="43"/>
      <c r="J922" s="43"/>
      <c r="K922" s="43"/>
      <c r="L922" s="43"/>
      <c r="M922" s="43"/>
      <c r="N922" s="43"/>
      <c r="O922" s="43"/>
      <c r="P922" s="43"/>
      <c r="Q922" s="44"/>
      <c r="R922" s="44"/>
      <c r="S922" s="43"/>
      <c r="T922" s="43"/>
      <c r="U922" s="44"/>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4"/>
      <c r="AY922" s="43"/>
      <c r="AZ922" s="43"/>
      <c r="BA922" s="43"/>
      <c r="BB922" s="43"/>
      <c r="BC922" s="43"/>
      <c r="BD922" s="43"/>
      <c r="BE922" s="43"/>
      <c r="BF922" s="43"/>
      <c r="BG922" s="43"/>
      <c r="BH922" s="43"/>
      <c r="BI922" s="43"/>
      <c r="BJ922" s="43"/>
      <c r="BK922" s="43"/>
      <c r="BL922" s="43"/>
      <c r="BM922" s="43"/>
      <c r="BN922" s="43"/>
      <c r="BO922" s="11"/>
      <c r="BP922" s="11"/>
      <c r="BQ922" s="11"/>
      <c r="BR922" s="11"/>
      <c r="BS922" s="11"/>
    </row>
    <row r="923" ht="13.5" customHeight="1">
      <c r="A923" s="11"/>
      <c r="B923" s="11"/>
      <c r="C923" s="43"/>
      <c r="D923" s="43"/>
      <c r="E923" s="43"/>
      <c r="F923" s="43"/>
      <c r="G923" s="43"/>
      <c r="H923" s="43"/>
      <c r="I923" s="43"/>
      <c r="J923" s="43"/>
      <c r="K923" s="43"/>
      <c r="L923" s="43"/>
      <c r="M923" s="43"/>
      <c r="N923" s="43"/>
      <c r="O923" s="43"/>
      <c r="P923" s="43"/>
      <c r="Q923" s="44"/>
      <c r="R923" s="44"/>
      <c r="S923" s="43"/>
      <c r="T923" s="43"/>
      <c r="U923" s="44"/>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4"/>
      <c r="AY923" s="43"/>
      <c r="AZ923" s="43"/>
      <c r="BA923" s="43"/>
      <c r="BB923" s="43"/>
      <c r="BC923" s="43"/>
      <c r="BD923" s="43"/>
      <c r="BE923" s="43"/>
      <c r="BF923" s="43"/>
      <c r="BG923" s="43"/>
      <c r="BH923" s="43"/>
      <c r="BI923" s="43"/>
      <c r="BJ923" s="43"/>
      <c r="BK923" s="43"/>
      <c r="BL923" s="43"/>
      <c r="BM923" s="43"/>
      <c r="BN923" s="43"/>
      <c r="BO923" s="11"/>
      <c r="BP923" s="11"/>
      <c r="BQ923" s="11"/>
      <c r="BR923" s="11"/>
      <c r="BS923" s="11"/>
    </row>
    <row r="924" ht="13.5" customHeight="1">
      <c r="A924" s="11"/>
      <c r="B924" s="11"/>
      <c r="C924" s="43"/>
      <c r="D924" s="43"/>
      <c r="E924" s="43"/>
      <c r="F924" s="43"/>
      <c r="G924" s="43"/>
      <c r="H924" s="43"/>
      <c r="I924" s="43"/>
      <c r="J924" s="43"/>
      <c r="K924" s="43"/>
      <c r="L924" s="43"/>
      <c r="M924" s="43"/>
      <c r="N924" s="43"/>
      <c r="O924" s="43"/>
      <c r="P924" s="43"/>
      <c r="Q924" s="44"/>
      <c r="R924" s="44"/>
      <c r="S924" s="43"/>
      <c r="T924" s="43"/>
      <c r="U924" s="44"/>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4"/>
      <c r="AY924" s="43"/>
      <c r="AZ924" s="43"/>
      <c r="BA924" s="43"/>
      <c r="BB924" s="43"/>
      <c r="BC924" s="43"/>
      <c r="BD924" s="43"/>
      <c r="BE924" s="43"/>
      <c r="BF924" s="43"/>
      <c r="BG924" s="43"/>
      <c r="BH924" s="43"/>
      <c r="BI924" s="43"/>
      <c r="BJ924" s="43"/>
      <c r="BK924" s="43"/>
      <c r="BL924" s="43"/>
      <c r="BM924" s="43"/>
      <c r="BN924" s="43"/>
      <c r="BO924" s="11"/>
      <c r="BP924" s="11"/>
      <c r="BQ924" s="11"/>
      <c r="BR924" s="11"/>
      <c r="BS924" s="11"/>
    </row>
    <row r="925" ht="13.5" customHeight="1">
      <c r="A925" s="11"/>
      <c r="B925" s="11"/>
      <c r="C925" s="43"/>
      <c r="D925" s="43"/>
      <c r="E925" s="43"/>
      <c r="F925" s="43"/>
      <c r="G925" s="43"/>
      <c r="H925" s="43"/>
      <c r="I925" s="43"/>
      <c r="J925" s="43"/>
      <c r="K925" s="43"/>
      <c r="L925" s="43"/>
      <c r="M925" s="43"/>
      <c r="N925" s="43"/>
      <c r="O925" s="43"/>
      <c r="P925" s="43"/>
      <c r="Q925" s="44"/>
      <c r="R925" s="44"/>
      <c r="S925" s="43"/>
      <c r="T925" s="43"/>
      <c r="U925" s="44"/>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4"/>
      <c r="AY925" s="43"/>
      <c r="AZ925" s="43"/>
      <c r="BA925" s="43"/>
      <c r="BB925" s="43"/>
      <c r="BC925" s="43"/>
      <c r="BD925" s="43"/>
      <c r="BE925" s="43"/>
      <c r="BF925" s="43"/>
      <c r="BG925" s="43"/>
      <c r="BH925" s="43"/>
      <c r="BI925" s="43"/>
      <c r="BJ925" s="43"/>
      <c r="BK925" s="43"/>
      <c r="BL925" s="43"/>
      <c r="BM925" s="43"/>
      <c r="BN925" s="43"/>
      <c r="BO925" s="11"/>
      <c r="BP925" s="11"/>
      <c r="BQ925" s="11"/>
      <c r="BR925" s="11"/>
      <c r="BS925" s="11"/>
    </row>
    <row r="926" ht="13.5" customHeight="1">
      <c r="A926" s="11"/>
      <c r="B926" s="11"/>
      <c r="C926" s="43"/>
      <c r="D926" s="43"/>
      <c r="E926" s="43"/>
      <c r="F926" s="43"/>
      <c r="G926" s="43"/>
      <c r="H926" s="43"/>
      <c r="I926" s="43"/>
      <c r="J926" s="43"/>
      <c r="K926" s="43"/>
      <c r="L926" s="43"/>
      <c r="M926" s="43"/>
      <c r="N926" s="43"/>
      <c r="O926" s="43"/>
      <c r="P926" s="43"/>
      <c r="Q926" s="44"/>
      <c r="R926" s="44"/>
      <c r="S926" s="43"/>
      <c r="T926" s="43"/>
      <c r="U926" s="44"/>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4"/>
      <c r="AY926" s="43"/>
      <c r="AZ926" s="43"/>
      <c r="BA926" s="43"/>
      <c r="BB926" s="43"/>
      <c r="BC926" s="43"/>
      <c r="BD926" s="43"/>
      <c r="BE926" s="43"/>
      <c r="BF926" s="43"/>
      <c r="BG926" s="43"/>
      <c r="BH926" s="43"/>
      <c r="BI926" s="43"/>
      <c r="BJ926" s="43"/>
      <c r="BK926" s="43"/>
      <c r="BL926" s="43"/>
      <c r="BM926" s="43"/>
      <c r="BN926" s="43"/>
      <c r="BO926" s="11"/>
      <c r="BP926" s="11"/>
      <c r="BQ926" s="11"/>
      <c r="BR926" s="11"/>
      <c r="BS926" s="11"/>
    </row>
    <row r="927" ht="13.5" customHeight="1">
      <c r="A927" s="11"/>
      <c r="B927" s="11"/>
      <c r="C927" s="43"/>
      <c r="D927" s="43"/>
      <c r="E927" s="43"/>
      <c r="F927" s="43"/>
      <c r="G927" s="43"/>
      <c r="H927" s="43"/>
      <c r="I927" s="43"/>
      <c r="J927" s="43"/>
      <c r="K927" s="43"/>
      <c r="L927" s="43"/>
      <c r="M927" s="43"/>
      <c r="N927" s="43"/>
      <c r="O927" s="43"/>
      <c r="P927" s="43"/>
      <c r="Q927" s="44"/>
      <c r="R927" s="44"/>
      <c r="S927" s="43"/>
      <c r="T927" s="43"/>
      <c r="U927" s="44"/>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4"/>
      <c r="AY927" s="43"/>
      <c r="AZ927" s="43"/>
      <c r="BA927" s="43"/>
      <c r="BB927" s="43"/>
      <c r="BC927" s="43"/>
      <c r="BD927" s="43"/>
      <c r="BE927" s="43"/>
      <c r="BF927" s="43"/>
      <c r="BG927" s="43"/>
      <c r="BH927" s="43"/>
      <c r="BI927" s="43"/>
      <c r="BJ927" s="43"/>
      <c r="BK927" s="43"/>
      <c r="BL927" s="43"/>
      <c r="BM927" s="43"/>
      <c r="BN927" s="43"/>
      <c r="BO927" s="11"/>
      <c r="BP927" s="11"/>
      <c r="BQ927" s="11"/>
      <c r="BR927" s="11"/>
      <c r="BS927" s="11"/>
    </row>
    <row r="928" ht="13.5" customHeight="1">
      <c r="A928" s="11"/>
      <c r="B928" s="11"/>
      <c r="C928" s="43"/>
      <c r="D928" s="43"/>
      <c r="E928" s="43"/>
      <c r="F928" s="43"/>
      <c r="G928" s="43"/>
      <c r="H928" s="43"/>
      <c r="I928" s="43"/>
      <c r="J928" s="43"/>
      <c r="K928" s="43"/>
      <c r="L928" s="43"/>
      <c r="M928" s="43"/>
      <c r="N928" s="43"/>
      <c r="O928" s="43"/>
      <c r="P928" s="43"/>
      <c r="Q928" s="44"/>
      <c r="R928" s="44"/>
      <c r="S928" s="43"/>
      <c r="T928" s="43"/>
      <c r="U928" s="44"/>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4"/>
      <c r="AY928" s="43"/>
      <c r="AZ928" s="43"/>
      <c r="BA928" s="43"/>
      <c r="BB928" s="43"/>
      <c r="BC928" s="43"/>
      <c r="BD928" s="43"/>
      <c r="BE928" s="43"/>
      <c r="BF928" s="43"/>
      <c r="BG928" s="43"/>
      <c r="BH928" s="43"/>
      <c r="BI928" s="43"/>
      <c r="BJ928" s="43"/>
      <c r="BK928" s="43"/>
      <c r="BL928" s="43"/>
      <c r="BM928" s="43"/>
      <c r="BN928" s="43"/>
      <c r="BO928" s="11"/>
      <c r="BP928" s="11"/>
      <c r="BQ928" s="11"/>
      <c r="BR928" s="11"/>
      <c r="BS928" s="11"/>
    </row>
    <row r="929" ht="13.5" customHeight="1">
      <c r="A929" s="11"/>
      <c r="B929" s="11"/>
      <c r="C929" s="43"/>
      <c r="D929" s="43"/>
      <c r="E929" s="43"/>
      <c r="F929" s="43"/>
      <c r="G929" s="43"/>
      <c r="H929" s="43"/>
      <c r="I929" s="43"/>
      <c r="J929" s="43"/>
      <c r="K929" s="43"/>
      <c r="L929" s="43"/>
      <c r="M929" s="43"/>
      <c r="N929" s="43"/>
      <c r="O929" s="43"/>
      <c r="P929" s="43"/>
      <c r="Q929" s="44"/>
      <c r="R929" s="44"/>
      <c r="S929" s="43"/>
      <c r="T929" s="43"/>
      <c r="U929" s="44"/>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4"/>
      <c r="AY929" s="43"/>
      <c r="AZ929" s="43"/>
      <c r="BA929" s="43"/>
      <c r="BB929" s="43"/>
      <c r="BC929" s="43"/>
      <c r="BD929" s="43"/>
      <c r="BE929" s="43"/>
      <c r="BF929" s="43"/>
      <c r="BG929" s="43"/>
      <c r="BH929" s="43"/>
      <c r="BI929" s="43"/>
      <c r="BJ929" s="43"/>
      <c r="BK929" s="43"/>
      <c r="BL929" s="43"/>
      <c r="BM929" s="43"/>
      <c r="BN929" s="43"/>
      <c r="BO929" s="11"/>
      <c r="BP929" s="11"/>
      <c r="BQ929" s="11"/>
      <c r="BR929" s="11"/>
      <c r="BS929" s="11"/>
    </row>
    <row r="930" ht="13.5" customHeight="1">
      <c r="A930" s="11"/>
      <c r="B930" s="11"/>
      <c r="C930" s="43"/>
      <c r="D930" s="43"/>
      <c r="E930" s="43"/>
      <c r="F930" s="43"/>
      <c r="G930" s="43"/>
      <c r="H930" s="43"/>
      <c r="I930" s="43"/>
      <c r="J930" s="43"/>
      <c r="K930" s="43"/>
      <c r="L930" s="43"/>
      <c r="M930" s="43"/>
      <c r="N930" s="43"/>
      <c r="O930" s="43"/>
      <c r="P930" s="43"/>
      <c r="Q930" s="44"/>
      <c r="R930" s="44"/>
      <c r="S930" s="43"/>
      <c r="T930" s="43"/>
      <c r="U930" s="44"/>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4"/>
      <c r="AY930" s="43"/>
      <c r="AZ930" s="43"/>
      <c r="BA930" s="43"/>
      <c r="BB930" s="43"/>
      <c r="BC930" s="43"/>
      <c r="BD930" s="43"/>
      <c r="BE930" s="43"/>
      <c r="BF930" s="43"/>
      <c r="BG930" s="43"/>
      <c r="BH930" s="43"/>
      <c r="BI930" s="43"/>
      <c r="BJ930" s="43"/>
      <c r="BK930" s="43"/>
      <c r="BL930" s="43"/>
      <c r="BM930" s="43"/>
      <c r="BN930" s="43"/>
      <c r="BO930" s="11"/>
      <c r="BP930" s="11"/>
      <c r="BQ930" s="11"/>
      <c r="BR930" s="11"/>
      <c r="BS930" s="11"/>
    </row>
    <row r="931" ht="13.5" customHeight="1">
      <c r="A931" s="11"/>
      <c r="B931" s="11"/>
      <c r="C931" s="43"/>
      <c r="D931" s="43"/>
      <c r="E931" s="43"/>
      <c r="F931" s="43"/>
      <c r="G931" s="43"/>
      <c r="H931" s="43"/>
      <c r="I931" s="43"/>
      <c r="J931" s="43"/>
      <c r="K931" s="43"/>
      <c r="L931" s="43"/>
      <c r="M931" s="43"/>
      <c r="N931" s="43"/>
      <c r="O931" s="43"/>
      <c r="P931" s="43"/>
      <c r="Q931" s="44"/>
      <c r="R931" s="44"/>
      <c r="S931" s="43"/>
      <c r="T931" s="43"/>
      <c r="U931" s="44"/>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4"/>
      <c r="AY931" s="43"/>
      <c r="AZ931" s="43"/>
      <c r="BA931" s="43"/>
      <c r="BB931" s="43"/>
      <c r="BC931" s="43"/>
      <c r="BD931" s="43"/>
      <c r="BE931" s="43"/>
      <c r="BF931" s="43"/>
      <c r="BG931" s="43"/>
      <c r="BH931" s="43"/>
      <c r="BI931" s="43"/>
      <c r="BJ931" s="43"/>
      <c r="BK931" s="43"/>
      <c r="BL931" s="43"/>
      <c r="BM931" s="43"/>
      <c r="BN931" s="43"/>
      <c r="BO931" s="11"/>
      <c r="BP931" s="11"/>
      <c r="BQ931" s="11"/>
      <c r="BR931" s="11"/>
      <c r="BS931" s="11"/>
    </row>
    <row r="932" ht="13.5" customHeight="1">
      <c r="A932" s="11"/>
      <c r="B932" s="11"/>
      <c r="C932" s="43"/>
      <c r="D932" s="43"/>
      <c r="E932" s="43"/>
      <c r="F932" s="43"/>
      <c r="G932" s="43"/>
      <c r="H932" s="43"/>
      <c r="I932" s="43"/>
      <c r="J932" s="43"/>
      <c r="K932" s="43"/>
      <c r="L932" s="43"/>
      <c r="M932" s="43"/>
      <c r="N932" s="43"/>
      <c r="O932" s="43"/>
      <c r="P932" s="43"/>
      <c r="Q932" s="44"/>
      <c r="R932" s="44"/>
      <c r="S932" s="43"/>
      <c r="T932" s="43"/>
      <c r="U932" s="44"/>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4"/>
      <c r="AY932" s="43"/>
      <c r="AZ932" s="43"/>
      <c r="BA932" s="43"/>
      <c r="BB932" s="43"/>
      <c r="BC932" s="43"/>
      <c r="BD932" s="43"/>
      <c r="BE932" s="43"/>
      <c r="BF932" s="43"/>
      <c r="BG932" s="43"/>
      <c r="BH932" s="43"/>
      <c r="BI932" s="43"/>
      <c r="BJ932" s="43"/>
      <c r="BK932" s="43"/>
      <c r="BL932" s="43"/>
      <c r="BM932" s="43"/>
      <c r="BN932" s="43"/>
      <c r="BO932" s="11"/>
      <c r="BP932" s="11"/>
      <c r="BQ932" s="11"/>
      <c r="BR932" s="11"/>
      <c r="BS932" s="11"/>
    </row>
    <row r="933" ht="13.5" customHeight="1">
      <c r="A933" s="11"/>
      <c r="B933" s="11"/>
      <c r="C933" s="43"/>
      <c r="D933" s="43"/>
      <c r="E933" s="43"/>
      <c r="F933" s="43"/>
      <c r="G933" s="43"/>
      <c r="H933" s="43"/>
      <c r="I933" s="43"/>
      <c r="J933" s="43"/>
      <c r="K933" s="43"/>
      <c r="L933" s="43"/>
      <c r="M933" s="43"/>
      <c r="N933" s="43"/>
      <c r="O933" s="43"/>
      <c r="P933" s="43"/>
      <c r="Q933" s="44"/>
      <c r="R933" s="44"/>
      <c r="S933" s="43"/>
      <c r="T933" s="43"/>
      <c r="U933" s="44"/>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4"/>
      <c r="AY933" s="43"/>
      <c r="AZ933" s="43"/>
      <c r="BA933" s="43"/>
      <c r="BB933" s="43"/>
      <c r="BC933" s="43"/>
      <c r="BD933" s="43"/>
      <c r="BE933" s="43"/>
      <c r="BF933" s="43"/>
      <c r="BG933" s="43"/>
      <c r="BH933" s="43"/>
      <c r="BI933" s="43"/>
      <c r="BJ933" s="43"/>
      <c r="BK933" s="43"/>
      <c r="BL933" s="43"/>
      <c r="BM933" s="43"/>
      <c r="BN933" s="43"/>
      <c r="BO933" s="11"/>
      <c r="BP933" s="11"/>
      <c r="BQ933" s="11"/>
      <c r="BR933" s="11"/>
      <c r="BS933" s="11"/>
    </row>
    <row r="934" ht="13.5" customHeight="1">
      <c r="A934" s="11"/>
      <c r="B934" s="11"/>
      <c r="C934" s="43"/>
      <c r="D934" s="43"/>
      <c r="E934" s="43"/>
      <c r="F934" s="43"/>
      <c r="G934" s="43"/>
      <c r="H934" s="43"/>
      <c r="I934" s="43"/>
      <c r="J934" s="43"/>
      <c r="K934" s="43"/>
      <c r="L934" s="43"/>
      <c r="M934" s="43"/>
      <c r="N934" s="43"/>
      <c r="O934" s="43"/>
      <c r="P934" s="43"/>
      <c r="Q934" s="44"/>
      <c r="R934" s="44"/>
      <c r="S934" s="43"/>
      <c r="T934" s="43"/>
      <c r="U934" s="44"/>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4"/>
      <c r="AY934" s="43"/>
      <c r="AZ934" s="43"/>
      <c r="BA934" s="43"/>
      <c r="BB934" s="43"/>
      <c r="BC934" s="43"/>
      <c r="BD934" s="43"/>
      <c r="BE934" s="43"/>
      <c r="BF934" s="43"/>
      <c r="BG934" s="43"/>
      <c r="BH934" s="43"/>
      <c r="BI934" s="43"/>
      <c r="BJ934" s="43"/>
      <c r="BK934" s="43"/>
      <c r="BL934" s="43"/>
      <c r="BM934" s="43"/>
      <c r="BN934" s="43"/>
      <c r="BO934" s="11"/>
      <c r="BP934" s="11"/>
      <c r="BQ934" s="11"/>
      <c r="BR934" s="11"/>
      <c r="BS934" s="11"/>
    </row>
    <row r="935" ht="13.5" customHeight="1">
      <c r="A935" s="11"/>
      <c r="B935" s="11"/>
      <c r="C935" s="43"/>
      <c r="D935" s="43"/>
      <c r="E935" s="43"/>
      <c r="F935" s="43"/>
      <c r="G935" s="43"/>
      <c r="H935" s="43"/>
      <c r="I935" s="43"/>
      <c r="J935" s="43"/>
      <c r="K935" s="43"/>
      <c r="L935" s="43"/>
      <c r="M935" s="43"/>
      <c r="N935" s="43"/>
      <c r="O935" s="43"/>
      <c r="P935" s="43"/>
      <c r="Q935" s="44"/>
      <c r="R935" s="44"/>
      <c r="S935" s="43"/>
      <c r="T935" s="43"/>
      <c r="U935" s="44"/>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4"/>
      <c r="AY935" s="43"/>
      <c r="AZ935" s="43"/>
      <c r="BA935" s="43"/>
      <c r="BB935" s="43"/>
      <c r="BC935" s="43"/>
      <c r="BD935" s="43"/>
      <c r="BE935" s="43"/>
      <c r="BF935" s="43"/>
      <c r="BG935" s="43"/>
      <c r="BH935" s="43"/>
      <c r="BI935" s="43"/>
      <c r="BJ935" s="43"/>
      <c r="BK935" s="43"/>
      <c r="BL935" s="43"/>
      <c r="BM935" s="43"/>
      <c r="BN935" s="43"/>
      <c r="BO935" s="11"/>
      <c r="BP935" s="11"/>
      <c r="BQ935" s="11"/>
      <c r="BR935" s="11"/>
      <c r="BS935" s="11"/>
    </row>
    <row r="936" ht="13.5" customHeight="1">
      <c r="A936" s="11"/>
      <c r="B936" s="11"/>
      <c r="C936" s="43"/>
      <c r="D936" s="43"/>
      <c r="E936" s="43"/>
      <c r="F936" s="43"/>
      <c r="G936" s="43"/>
      <c r="H936" s="43"/>
      <c r="I936" s="43"/>
      <c r="J936" s="43"/>
      <c r="K936" s="43"/>
      <c r="L936" s="43"/>
      <c r="M936" s="43"/>
      <c r="N936" s="43"/>
      <c r="O936" s="43"/>
      <c r="P936" s="43"/>
      <c r="Q936" s="44"/>
      <c r="R936" s="44"/>
      <c r="S936" s="43"/>
      <c r="T936" s="43"/>
      <c r="U936" s="44"/>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4"/>
      <c r="AY936" s="43"/>
      <c r="AZ936" s="43"/>
      <c r="BA936" s="43"/>
      <c r="BB936" s="43"/>
      <c r="BC936" s="43"/>
      <c r="BD936" s="43"/>
      <c r="BE936" s="43"/>
      <c r="BF936" s="43"/>
      <c r="BG936" s="43"/>
      <c r="BH936" s="43"/>
      <c r="BI936" s="43"/>
      <c r="BJ936" s="43"/>
      <c r="BK936" s="43"/>
      <c r="BL936" s="43"/>
      <c r="BM936" s="43"/>
      <c r="BN936" s="43"/>
      <c r="BO936" s="11"/>
      <c r="BP936" s="11"/>
      <c r="BQ936" s="11"/>
      <c r="BR936" s="11"/>
      <c r="BS936" s="11"/>
    </row>
    <row r="937" ht="13.5" customHeight="1">
      <c r="A937" s="11"/>
      <c r="B937" s="11"/>
      <c r="C937" s="43"/>
      <c r="D937" s="43"/>
      <c r="E937" s="43"/>
      <c r="F937" s="43"/>
      <c r="G937" s="43"/>
      <c r="H937" s="43"/>
      <c r="I937" s="43"/>
      <c r="J937" s="43"/>
      <c r="K937" s="43"/>
      <c r="L937" s="43"/>
      <c r="M937" s="43"/>
      <c r="N937" s="43"/>
      <c r="O937" s="43"/>
      <c r="P937" s="43"/>
      <c r="Q937" s="44"/>
      <c r="R937" s="44"/>
      <c r="S937" s="43"/>
      <c r="T937" s="43"/>
      <c r="U937" s="44"/>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4"/>
      <c r="AY937" s="43"/>
      <c r="AZ937" s="43"/>
      <c r="BA937" s="43"/>
      <c r="BB937" s="43"/>
      <c r="BC937" s="43"/>
      <c r="BD937" s="43"/>
      <c r="BE937" s="43"/>
      <c r="BF937" s="43"/>
      <c r="BG937" s="43"/>
      <c r="BH937" s="43"/>
      <c r="BI937" s="43"/>
      <c r="BJ937" s="43"/>
      <c r="BK937" s="43"/>
      <c r="BL937" s="43"/>
      <c r="BM937" s="43"/>
      <c r="BN937" s="43"/>
      <c r="BO937" s="11"/>
      <c r="BP937" s="11"/>
      <c r="BQ937" s="11"/>
      <c r="BR937" s="11"/>
      <c r="BS937" s="11"/>
    </row>
    <row r="938" ht="13.5" customHeight="1">
      <c r="A938" s="11"/>
      <c r="B938" s="11"/>
      <c r="C938" s="43"/>
      <c r="D938" s="43"/>
      <c r="E938" s="43"/>
      <c r="F938" s="43"/>
      <c r="G938" s="43"/>
      <c r="H938" s="43"/>
      <c r="I938" s="43"/>
      <c r="J938" s="43"/>
      <c r="K938" s="43"/>
      <c r="L938" s="43"/>
      <c r="M938" s="43"/>
      <c r="N938" s="43"/>
      <c r="O938" s="43"/>
      <c r="P938" s="43"/>
      <c r="Q938" s="44"/>
      <c r="R938" s="44"/>
      <c r="S938" s="43"/>
      <c r="T938" s="43"/>
      <c r="U938" s="44"/>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4"/>
      <c r="AY938" s="43"/>
      <c r="AZ938" s="43"/>
      <c r="BA938" s="43"/>
      <c r="BB938" s="43"/>
      <c r="BC938" s="43"/>
      <c r="BD938" s="43"/>
      <c r="BE938" s="43"/>
      <c r="BF938" s="43"/>
      <c r="BG938" s="43"/>
      <c r="BH938" s="43"/>
      <c r="BI938" s="43"/>
      <c r="BJ938" s="43"/>
      <c r="BK938" s="43"/>
      <c r="BL938" s="43"/>
      <c r="BM938" s="43"/>
      <c r="BN938" s="43"/>
      <c r="BO938" s="11"/>
      <c r="BP938" s="11"/>
      <c r="BQ938" s="11"/>
      <c r="BR938" s="11"/>
      <c r="BS938" s="11"/>
    </row>
    <row r="939" ht="13.5" customHeight="1">
      <c r="A939" s="11"/>
      <c r="B939" s="11"/>
      <c r="C939" s="43"/>
      <c r="D939" s="43"/>
      <c r="E939" s="43"/>
      <c r="F939" s="43"/>
      <c r="G939" s="43"/>
      <c r="H939" s="43"/>
      <c r="I939" s="43"/>
      <c r="J939" s="43"/>
      <c r="K939" s="43"/>
      <c r="L939" s="43"/>
      <c r="M939" s="43"/>
      <c r="N939" s="43"/>
      <c r="O939" s="43"/>
      <c r="P939" s="43"/>
      <c r="Q939" s="44"/>
      <c r="R939" s="44"/>
      <c r="S939" s="43"/>
      <c r="T939" s="43"/>
      <c r="U939" s="44"/>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4"/>
      <c r="AY939" s="43"/>
      <c r="AZ939" s="43"/>
      <c r="BA939" s="43"/>
      <c r="BB939" s="43"/>
      <c r="BC939" s="43"/>
      <c r="BD939" s="43"/>
      <c r="BE939" s="43"/>
      <c r="BF939" s="43"/>
      <c r="BG939" s="43"/>
      <c r="BH939" s="43"/>
      <c r="BI939" s="43"/>
      <c r="BJ939" s="43"/>
      <c r="BK939" s="43"/>
      <c r="BL939" s="43"/>
      <c r="BM939" s="43"/>
      <c r="BN939" s="43"/>
      <c r="BO939" s="11"/>
      <c r="BP939" s="11"/>
      <c r="BQ939" s="11"/>
      <c r="BR939" s="11"/>
      <c r="BS939" s="11"/>
    </row>
    <row r="940" ht="13.5" customHeight="1">
      <c r="A940" s="11"/>
      <c r="B940" s="11"/>
      <c r="C940" s="43"/>
      <c r="D940" s="43"/>
      <c r="E940" s="43"/>
      <c r="F940" s="43"/>
      <c r="G940" s="43"/>
      <c r="H940" s="43"/>
      <c r="I940" s="43"/>
      <c r="J940" s="43"/>
      <c r="K940" s="43"/>
      <c r="L940" s="43"/>
      <c r="M940" s="43"/>
      <c r="N940" s="43"/>
      <c r="O940" s="43"/>
      <c r="P940" s="43"/>
      <c r="Q940" s="44"/>
      <c r="R940" s="44"/>
      <c r="S940" s="43"/>
      <c r="T940" s="43"/>
      <c r="U940" s="44"/>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4"/>
      <c r="AY940" s="43"/>
      <c r="AZ940" s="43"/>
      <c r="BA940" s="43"/>
      <c r="BB940" s="43"/>
      <c r="BC940" s="43"/>
      <c r="BD940" s="43"/>
      <c r="BE940" s="43"/>
      <c r="BF940" s="43"/>
      <c r="BG940" s="43"/>
      <c r="BH940" s="43"/>
      <c r="BI940" s="43"/>
      <c r="BJ940" s="43"/>
      <c r="BK940" s="43"/>
      <c r="BL940" s="43"/>
      <c r="BM940" s="43"/>
      <c r="BN940" s="43"/>
      <c r="BO940" s="11"/>
      <c r="BP940" s="11"/>
      <c r="BQ940" s="11"/>
      <c r="BR940" s="11"/>
      <c r="BS940" s="11"/>
    </row>
    <row r="941" ht="13.5" customHeight="1">
      <c r="A941" s="11"/>
      <c r="B941" s="11"/>
      <c r="C941" s="43"/>
      <c r="D941" s="43"/>
      <c r="E941" s="43"/>
      <c r="F941" s="43"/>
      <c r="G941" s="43"/>
      <c r="H941" s="43"/>
      <c r="I941" s="43"/>
      <c r="J941" s="43"/>
      <c r="K941" s="43"/>
      <c r="L941" s="43"/>
      <c r="M941" s="43"/>
      <c r="N941" s="43"/>
      <c r="O941" s="43"/>
      <c r="P941" s="43"/>
      <c r="Q941" s="44"/>
      <c r="R941" s="44"/>
      <c r="S941" s="43"/>
      <c r="T941" s="43"/>
      <c r="U941" s="44"/>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4"/>
      <c r="AY941" s="43"/>
      <c r="AZ941" s="43"/>
      <c r="BA941" s="43"/>
      <c r="BB941" s="43"/>
      <c r="BC941" s="43"/>
      <c r="BD941" s="43"/>
      <c r="BE941" s="43"/>
      <c r="BF941" s="43"/>
      <c r="BG941" s="43"/>
      <c r="BH941" s="43"/>
      <c r="BI941" s="43"/>
      <c r="BJ941" s="43"/>
      <c r="BK941" s="43"/>
      <c r="BL941" s="43"/>
      <c r="BM941" s="43"/>
      <c r="BN941" s="43"/>
      <c r="BO941" s="11"/>
      <c r="BP941" s="11"/>
      <c r="BQ941" s="11"/>
      <c r="BR941" s="11"/>
      <c r="BS941" s="11"/>
    </row>
    <row r="942" ht="13.5" customHeight="1">
      <c r="A942" s="11"/>
      <c r="B942" s="11"/>
      <c r="C942" s="43"/>
      <c r="D942" s="43"/>
      <c r="E942" s="43"/>
      <c r="F942" s="43"/>
      <c r="G942" s="43"/>
      <c r="H942" s="43"/>
      <c r="I942" s="43"/>
      <c r="J942" s="43"/>
      <c r="K942" s="43"/>
      <c r="L942" s="43"/>
      <c r="M942" s="43"/>
      <c r="N942" s="43"/>
      <c r="O942" s="43"/>
      <c r="P942" s="43"/>
      <c r="Q942" s="44"/>
      <c r="R942" s="44"/>
      <c r="S942" s="43"/>
      <c r="T942" s="43"/>
      <c r="U942" s="44"/>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4"/>
      <c r="AY942" s="43"/>
      <c r="AZ942" s="43"/>
      <c r="BA942" s="43"/>
      <c r="BB942" s="43"/>
      <c r="BC942" s="43"/>
      <c r="BD942" s="43"/>
      <c r="BE942" s="43"/>
      <c r="BF942" s="43"/>
      <c r="BG942" s="43"/>
      <c r="BH942" s="43"/>
      <c r="BI942" s="43"/>
      <c r="BJ942" s="43"/>
      <c r="BK942" s="43"/>
      <c r="BL942" s="43"/>
      <c r="BM942" s="43"/>
      <c r="BN942" s="43"/>
      <c r="BO942" s="11"/>
      <c r="BP942" s="11"/>
      <c r="BQ942" s="11"/>
      <c r="BR942" s="11"/>
      <c r="BS942" s="11"/>
    </row>
    <row r="943" ht="13.5" customHeight="1">
      <c r="A943" s="11"/>
      <c r="B943" s="11"/>
      <c r="C943" s="43"/>
      <c r="D943" s="43"/>
      <c r="E943" s="43"/>
      <c r="F943" s="43"/>
      <c r="G943" s="43"/>
      <c r="H943" s="43"/>
      <c r="I943" s="43"/>
      <c r="J943" s="43"/>
      <c r="K943" s="43"/>
      <c r="L943" s="43"/>
      <c r="M943" s="43"/>
      <c r="N943" s="43"/>
      <c r="O943" s="43"/>
      <c r="P943" s="43"/>
      <c r="Q943" s="44"/>
      <c r="R943" s="44"/>
      <c r="S943" s="43"/>
      <c r="T943" s="43"/>
      <c r="U943" s="44"/>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4"/>
      <c r="AY943" s="43"/>
      <c r="AZ943" s="43"/>
      <c r="BA943" s="43"/>
      <c r="BB943" s="43"/>
      <c r="BC943" s="43"/>
      <c r="BD943" s="43"/>
      <c r="BE943" s="43"/>
      <c r="BF943" s="43"/>
      <c r="BG943" s="43"/>
      <c r="BH943" s="43"/>
      <c r="BI943" s="43"/>
      <c r="BJ943" s="43"/>
      <c r="BK943" s="43"/>
      <c r="BL943" s="43"/>
      <c r="BM943" s="43"/>
      <c r="BN943" s="43"/>
      <c r="BO943" s="11"/>
      <c r="BP943" s="11"/>
      <c r="BQ943" s="11"/>
      <c r="BR943" s="11"/>
      <c r="BS943" s="11"/>
    </row>
    <row r="944" ht="13.5" customHeight="1">
      <c r="A944" s="11"/>
      <c r="B944" s="11"/>
      <c r="C944" s="43"/>
      <c r="D944" s="43"/>
      <c r="E944" s="43"/>
      <c r="F944" s="43"/>
      <c r="G944" s="43"/>
      <c r="H944" s="43"/>
      <c r="I944" s="43"/>
      <c r="J944" s="43"/>
      <c r="K944" s="43"/>
      <c r="L944" s="43"/>
      <c r="M944" s="43"/>
      <c r="N944" s="43"/>
      <c r="O944" s="43"/>
      <c r="P944" s="43"/>
      <c r="Q944" s="44"/>
      <c r="R944" s="44"/>
      <c r="S944" s="43"/>
      <c r="T944" s="43"/>
      <c r="U944" s="44"/>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4"/>
      <c r="AY944" s="43"/>
      <c r="AZ944" s="43"/>
      <c r="BA944" s="43"/>
      <c r="BB944" s="43"/>
      <c r="BC944" s="43"/>
      <c r="BD944" s="43"/>
      <c r="BE944" s="43"/>
      <c r="BF944" s="43"/>
      <c r="BG944" s="43"/>
      <c r="BH944" s="43"/>
      <c r="BI944" s="43"/>
      <c r="BJ944" s="43"/>
      <c r="BK944" s="43"/>
      <c r="BL944" s="43"/>
      <c r="BM944" s="43"/>
      <c r="BN944" s="43"/>
      <c r="BO944" s="11"/>
      <c r="BP944" s="11"/>
      <c r="BQ944" s="11"/>
      <c r="BR944" s="11"/>
      <c r="BS944" s="11"/>
    </row>
    <row r="945" ht="13.5" customHeight="1">
      <c r="A945" s="11"/>
      <c r="B945" s="11"/>
      <c r="C945" s="43"/>
      <c r="D945" s="43"/>
      <c r="E945" s="43"/>
      <c r="F945" s="43"/>
      <c r="G945" s="43"/>
      <c r="H945" s="43"/>
      <c r="I945" s="43"/>
      <c r="J945" s="43"/>
      <c r="K945" s="43"/>
      <c r="L945" s="43"/>
      <c r="M945" s="43"/>
      <c r="N945" s="43"/>
      <c r="O945" s="43"/>
      <c r="P945" s="43"/>
      <c r="Q945" s="44"/>
      <c r="R945" s="44"/>
      <c r="S945" s="43"/>
      <c r="T945" s="43"/>
      <c r="U945" s="44"/>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4"/>
      <c r="AY945" s="43"/>
      <c r="AZ945" s="43"/>
      <c r="BA945" s="43"/>
      <c r="BB945" s="43"/>
      <c r="BC945" s="43"/>
      <c r="BD945" s="43"/>
      <c r="BE945" s="43"/>
      <c r="BF945" s="43"/>
      <c r="BG945" s="43"/>
      <c r="BH945" s="43"/>
      <c r="BI945" s="43"/>
      <c r="BJ945" s="43"/>
      <c r="BK945" s="43"/>
      <c r="BL945" s="43"/>
      <c r="BM945" s="43"/>
      <c r="BN945" s="43"/>
      <c r="BO945" s="11"/>
      <c r="BP945" s="11"/>
      <c r="BQ945" s="11"/>
      <c r="BR945" s="11"/>
      <c r="BS945" s="11"/>
    </row>
    <row r="946" ht="13.5" customHeight="1">
      <c r="A946" s="11"/>
      <c r="B946" s="11"/>
      <c r="C946" s="43"/>
      <c r="D946" s="43"/>
      <c r="E946" s="43"/>
      <c r="F946" s="43"/>
      <c r="G946" s="43"/>
      <c r="H946" s="43"/>
      <c r="I946" s="43"/>
      <c r="J946" s="43"/>
      <c r="K946" s="43"/>
      <c r="L946" s="43"/>
      <c r="M946" s="43"/>
      <c r="N946" s="43"/>
      <c r="O946" s="43"/>
      <c r="P946" s="43"/>
      <c r="Q946" s="44"/>
      <c r="R946" s="44"/>
      <c r="S946" s="43"/>
      <c r="T946" s="43"/>
      <c r="U946" s="44"/>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4"/>
      <c r="AY946" s="43"/>
      <c r="AZ946" s="43"/>
      <c r="BA946" s="43"/>
      <c r="BB946" s="43"/>
      <c r="BC946" s="43"/>
      <c r="BD946" s="43"/>
      <c r="BE946" s="43"/>
      <c r="BF946" s="43"/>
      <c r="BG946" s="43"/>
      <c r="BH946" s="43"/>
      <c r="BI946" s="43"/>
      <c r="BJ946" s="43"/>
      <c r="BK946" s="43"/>
      <c r="BL946" s="43"/>
      <c r="BM946" s="43"/>
      <c r="BN946" s="43"/>
      <c r="BO946" s="11"/>
      <c r="BP946" s="11"/>
      <c r="BQ946" s="11"/>
      <c r="BR946" s="11"/>
      <c r="BS946" s="11"/>
    </row>
    <row r="947" ht="13.5" customHeight="1">
      <c r="A947" s="11"/>
      <c r="B947" s="11"/>
      <c r="C947" s="43"/>
      <c r="D947" s="43"/>
      <c r="E947" s="43"/>
      <c r="F947" s="43"/>
      <c r="G947" s="43"/>
      <c r="H947" s="43"/>
      <c r="I947" s="43"/>
      <c r="J947" s="43"/>
      <c r="K947" s="43"/>
      <c r="L947" s="43"/>
      <c r="M947" s="43"/>
      <c r="N947" s="43"/>
      <c r="O947" s="43"/>
      <c r="P947" s="43"/>
      <c r="Q947" s="44"/>
      <c r="R947" s="44"/>
      <c r="S947" s="43"/>
      <c r="T947" s="43"/>
      <c r="U947" s="44"/>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4"/>
      <c r="AY947" s="43"/>
      <c r="AZ947" s="43"/>
      <c r="BA947" s="43"/>
      <c r="BB947" s="43"/>
      <c r="BC947" s="43"/>
      <c r="BD947" s="43"/>
      <c r="BE947" s="43"/>
      <c r="BF947" s="43"/>
      <c r="BG947" s="43"/>
      <c r="BH947" s="43"/>
      <c r="BI947" s="43"/>
      <c r="BJ947" s="43"/>
      <c r="BK947" s="43"/>
      <c r="BL947" s="43"/>
      <c r="BM947" s="43"/>
      <c r="BN947" s="43"/>
      <c r="BO947" s="11"/>
      <c r="BP947" s="11"/>
      <c r="BQ947" s="11"/>
      <c r="BR947" s="11"/>
      <c r="BS947" s="11"/>
    </row>
    <row r="948" ht="13.5" customHeight="1">
      <c r="A948" s="11"/>
      <c r="B948" s="11"/>
      <c r="C948" s="43"/>
      <c r="D948" s="43"/>
      <c r="E948" s="43"/>
      <c r="F948" s="43"/>
      <c r="G948" s="43"/>
      <c r="H948" s="43"/>
      <c r="I948" s="43"/>
      <c r="J948" s="43"/>
      <c r="K948" s="43"/>
      <c r="L948" s="43"/>
      <c r="M948" s="43"/>
      <c r="N948" s="43"/>
      <c r="O948" s="43"/>
      <c r="P948" s="43"/>
      <c r="Q948" s="44"/>
      <c r="R948" s="44"/>
      <c r="S948" s="43"/>
      <c r="T948" s="43"/>
      <c r="U948" s="44"/>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4"/>
      <c r="AY948" s="43"/>
      <c r="AZ948" s="43"/>
      <c r="BA948" s="43"/>
      <c r="BB948" s="43"/>
      <c r="BC948" s="43"/>
      <c r="BD948" s="43"/>
      <c r="BE948" s="43"/>
      <c r="BF948" s="43"/>
      <c r="BG948" s="43"/>
      <c r="BH948" s="43"/>
      <c r="BI948" s="43"/>
      <c r="BJ948" s="43"/>
      <c r="BK948" s="43"/>
      <c r="BL948" s="43"/>
      <c r="BM948" s="43"/>
      <c r="BN948" s="43"/>
      <c r="BO948" s="11"/>
      <c r="BP948" s="11"/>
      <c r="BQ948" s="11"/>
      <c r="BR948" s="11"/>
      <c r="BS948" s="11"/>
    </row>
    <row r="949" ht="13.5" customHeight="1">
      <c r="A949" s="11"/>
      <c r="B949" s="11"/>
      <c r="C949" s="43"/>
      <c r="D949" s="43"/>
      <c r="E949" s="43"/>
      <c r="F949" s="43"/>
      <c r="G949" s="43"/>
      <c r="H949" s="43"/>
      <c r="I949" s="43"/>
      <c r="J949" s="43"/>
      <c r="K949" s="43"/>
      <c r="L949" s="43"/>
      <c r="M949" s="43"/>
      <c r="N949" s="43"/>
      <c r="O949" s="43"/>
      <c r="P949" s="43"/>
      <c r="Q949" s="44"/>
      <c r="R949" s="44"/>
      <c r="S949" s="43"/>
      <c r="T949" s="43"/>
      <c r="U949" s="44"/>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4"/>
      <c r="AY949" s="43"/>
      <c r="AZ949" s="43"/>
      <c r="BA949" s="43"/>
      <c r="BB949" s="43"/>
      <c r="BC949" s="43"/>
      <c r="BD949" s="43"/>
      <c r="BE949" s="43"/>
      <c r="BF949" s="43"/>
      <c r="BG949" s="43"/>
      <c r="BH949" s="43"/>
      <c r="BI949" s="43"/>
      <c r="BJ949" s="43"/>
      <c r="BK949" s="43"/>
      <c r="BL949" s="43"/>
      <c r="BM949" s="43"/>
      <c r="BN949" s="43"/>
      <c r="BO949" s="11"/>
      <c r="BP949" s="11"/>
      <c r="BQ949" s="11"/>
      <c r="BR949" s="11"/>
      <c r="BS949" s="11"/>
    </row>
    <row r="950" ht="13.5" customHeight="1">
      <c r="A950" s="11"/>
      <c r="B950" s="11"/>
      <c r="C950" s="43"/>
      <c r="D950" s="43"/>
      <c r="E950" s="43"/>
      <c r="F950" s="43"/>
      <c r="G950" s="43"/>
      <c r="H950" s="43"/>
      <c r="I950" s="43"/>
      <c r="J950" s="43"/>
      <c r="K950" s="43"/>
      <c r="L950" s="43"/>
      <c r="M950" s="43"/>
      <c r="N950" s="43"/>
      <c r="O950" s="43"/>
      <c r="P950" s="43"/>
      <c r="Q950" s="44"/>
      <c r="R950" s="44"/>
      <c r="S950" s="43"/>
      <c r="T950" s="43"/>
      <c r="U950" s="44"/>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4"/>
      <c r="AY950" s="43"/>
      <c r="AZ950" s="43"/>
      <c r="BA950" s="43"/>
      <c r="BB950" s="43"/>
      <c r="BC950" s="43"/>
      <c r="BD950" s="43"/>
      <c r="BE950" s="43"/>
      <c r="BF950" s="43"/>
      <c r="BG950" s="43"/>
      <c r="BH950" s="43"/>
      <c r="BI950" s="43"/>
      <c r="BJ950" s="43"/>
      <c r="BK950" s="43"/>
      <c r="BL950" s="43"/>
      <c r="BM950" s="43"/>
      <c r="BN950" s="43"/>
      <c r="BO950" s="11"/>
      <c r="BP950" s="11"/>
      <c r="BQ950" s="11"/>
      <c r="BR950" s="11"/>
      <c r="BS950" s="11"/>
    </row>
    <row r="951" ht="13.5" customHeight="1">
      <c r="A951" s="11"/>
      <c r="B951" s="11"/>
      <c r="C951" s="43"/>
      <c r="D951" s="43"/>
      <c r="E951" s="43"/>
      <c r="F951" s="43"/>
      <c r="G951" s="43"/>
      <c r="H951" s="43"/>
      <c r="I951" s="43"/>
      <c r="J951" s="43"/>
      <c r="K951" s="43"/>
      <c r="L951" s="43"/>
      <c r="M951" s="43"/>
      <c r="N951" s="43"/>
      <c r="O951" s="43"/>
      <c r="P951" s="43"/>
      <c r="Q951" s="44"/>
      <c r="R951" s="44"/>
      <c r="S951" s="43"/>
      <c r="T951" s="43"/>
      <c r="U951" s="44"/>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4"/>
      <c r="AY951" s="43"/>
      <c r="AZ951" s="43"/>
      <c r="BA951" s="43"/>
      <c r="BB951" s="43"/>
      <c r="BC951" s="43"/>
      <c r="BD951" s="43"/>
      <c r="BE951" s="43"/>
      <c r="BF951" s="43"/>
      <c r="BG951" s="43"/>
      <c r="BH951" s="43"/>
      <c r="BI951" s="43"/>
      <c r="BJ951" s="43"/>
      <c r="BK951" s="43"/>
      <c r="BL951" s="43"/>
      <c r="BM951" s="43"/>
      <c r="BN951" s="43"/>
      <c r="BO951" s="11"/>
      <c r="BP951" s="11"/>
      <c r="BQ951" s="11"/>
      <c r="BR951" s="11"/>
      <c r="BS951" s="11"/>
    </row>
    <row r="952" ht="13.5" customHeight="1">
      <c r="A952" s="11"/>
      <c r="B952" s="11"/>
      <c r="C952" s="43"/>
      <c r="D952" s="43"/>
      <c r="E952" s="43"/>
      <c r="F952" s="43"/>
      <c r="G952" s="43"/>
      <c r="H952" s="43"/>
      <c r="I952" s="43"/>
      <c r="J952" s="43"/>
      <c r="K952" s="43"/>
      <c r="L952" s="43"/>
      <c r="M952" s="43"/>
      <c r="N952" s="43"/>
      <c r="O952" s="43"/>
      <c r="P952" s="43"/>
      <c r="Q952" s="44"/>
      <c r="R952" s="44"/>
      <c r="S952" s="43"/>
      <c r="T952" s="43"/>
      <c r="U952" s="44"/>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4"/>
      <c r="AY952" s="43"/>
      <c r="AZ952" s="43"/>
      <c r="BA952" s="43"/>
      <c r="BB952" s="43"/>
      <c r="BC952" s="43"/>
      <c r="BD952" s="43"/>
      <c r="BE952" s="43"/>
      <c r="BF952" s="43"/>
      <c r="BG952" s="43"/>
      <c r="BH952" s="43"/>
      <c r="BI952" s="43"/>
      <c r="BJ952" s="43"/>
      <c r="BK952" s="43"/>
      <c r="BL952" s="43"/>
      <c r="BM952" s="43"/>
      <c r="BN952" s="43"/>
      <c r="BO952" s="11"/>
      <c r="BP952" s="11"/>
      <c r="BQ952" s="11"/>
      <c r="BR952" s="11"/>
      <c r="BS952" s="11"/>
    </row>
    <row r="953" ht="13.5" customHeight="1">
      <c r="A953" s="11"/>
      <c r="B953" s="11"/>
      <c r="C953" s="43"/>
      <c r="D953" s="43"/>
      <c r="E953" s="43"/>
      <c r="F953" s="43"/>
      <c r="G953" s="43"/>
      <c r="H953" s="43"/>
      <c r="I953" s="43"/>
      <c r="J953" s="43"/>
      <c r="K953" s="43"/>
      <c r="L953" s="43"/>
      <c r="M953" s="43"/>
      <c r="N953" s="43"/>
      <c r="O953" s="43"/>
      <c r="P953" s="43"/>
      <c r="Q953" s="44"/>
      <c r="R953" s="44"/>
      <c r="S953" s="43"/>
      <c r="T953" s="43"/>
      <c r="U953" s="44"/>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4"/>
      <c r="AY953" s="43"/>
      <c r="AZ953" s="43"/>
      <c r="BA953" s="43"/>
      <c r="BB953" s="43"/>
      <c r="BC953" s="43"/>
      <c r="BD953" s="43"/>
      <c r="BE953" s="43"/>
      <c r="BF953" s="43"/>
      <c r="BG953" s="43"/>
      <c r="BH953" s="43"/>
      <c r="BI953" s="43"/>
      <c r="BJ953" s="43"/>
      <c r="BK953" s="43"/>
      <c r="BL953" s="43"/>
      <c r="BM953" s="43"/>
      <c r="BN953" s="43"/>
      <c r="BO953" s="11"/>
      <c r="BP953" s="11"/>
      <c r="BQ953" s="11"/>
      <c r="BR953" s="11"/>
      <c r="BS953" s="11"/>
    </row>
    <row r="954" ht="13.5" customHeight="1">
      <c r="A954" s="11"/>
      <c r="B954" s="11"/>
      <c r="C954" s="43"/>
      <c r="D954" s="43"/>
      <c r="E954" s="43"/>
      <c r="F954" s="43"/>
      <c r="G954" s="43"/>
      <c r="H954" s="43"/>
      <c r="I954" s="43"/>
      <c r="J954" s="43"/>
      <c r="K954" s="43"/>
      <c r="L954" s="43"/>
      <c r="M954" s="43"/>
      <c r="N954" s="43"/>
      <c r="O954" s="43"/>
      <c r="P954" s="43"/>
      <c r="Q954" s="44"/>
      <c r="R954" s="44"/>
      <c r="S954" s="43"/>
      <c r="T954" s="43"/>
      <c r="U954" s="44"/>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4"/>
      <c r="AY954" s="43"/>
      <c r="AZ954" s="43"/>
      <c r="BA954" s="43"/>
      <c r="BB954" s="43"/>
      <c r="BC954" s="43"/>
      <c r="BD954" s="43"/>
      <c r="BE954" s="43"/>
      <c r="BF954" s="43"/>
      <c r="BG954" s="43"/>
      <c r="BH954" s="43"/>
      <c r="BI954" s="43"/>
      <c r="BJ954" s="43"/>
      <c r="BK954" s="43"/>
      <c r="BL954" s="43"/>
      <c r="BM954" s="43"/>
      <c r="BN954" s="43"/>
      <c r="BO954" s="11"/>
      <c r="BP954" s="11"/>
      <c r="BQ954" s="11"/>
      <c r="BR954" s="11"/>
      <c r="BS954" s="11"/>
    </row>
    <row r="955" ht="13.5" customHeight="1">
      <c r="A955" s="11"/>
      <c r="B955" s="11"/>
      <c r="C955" s="43"/>
      <c r="D955" s="43"/>
      <c r="E955" s="43"/>
      <c r="F955" s="43"/>
      <c r="G955" s="43"/>
      <c r="H955" s="43"/>
      <c r="I955" s="43"/>
      <c r="J955" s="43"/>
      <c r="K955" s="43"/>
      <c r="L955" s="43"/>
      <c r="M955" s="43"/>
      <c r="N955" s="43"/>
      <c r="O955" s="43"/>
      <c r="P955" s="43"/>
      <c r="Q955" s="44"/>
      <c r="R955" s="44"/>
      <c r="S955" s="43"/>
      <c r="T955" s="43"/>
      <c r="U955" s="44"/>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4"/>
      <c r="AY955" s="43"/>
      <c r="AZ955" s="43"/>
      <c r="BA955" s="43"/>
      <c r="BB955" s="43"/>
      <c r="BC955" s="43"/>
      <c r="BD955" s="43"/>
      <c r="BE955" s="43"/>
      <c r="BF955" s="43"/>
      <c r="BG955" s="43"/>
      <c r="BH955" s="43"/>
      <c r="BI955" s="43"/>
      <c r="BJ955" s="43"/>
      <c r="BK955" s="43"/>
      <c r="BL955" s="43"/>
      <c r="BM955" s="43"/>
      <c r="BN955" s="43"/>
      <c r="BO955" s="11"/>
      <c r="BP955" s="11"/>
      <c r="BQ955" s="11"/>
      <c r="BR955" s="11"/>
      <c r="BS955" s="11"/>
    </row>
    <row r="956" ht="13.5" customHeight="1">
      <c r="A956" s="11"/>
      <c r="B956" s="11"/>
      <c r="C956" s="43"/>
      <c r="D956" s="43"/>
      <c r="E956" s="43"/>
      <c r="F956" s="43"/>
      <c r="G956" s="43"/>
      <c r="H956" s="43"/>
      <c r="I956" s="43"/>
      <c r="J956" s="43"/>
      <c r="K956" s="43"/>
      <c r="L956" s="43"/>
      <c r="M956" s="43"/>
      <c r="N956" s="43"/>
      <c r="O956" s="43"/>
      <c r="P956" s="43"/>
      <c r="Q956" s="44"/>
      <c r="R956" s="44"/>
      <c r="S956" s="43"/>
      <c r="T956" s="43"/>
      <c r="U956" s="44"/>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4"/>
      <c r="AY956" s="43"/>
      <c r="AZ956" s="43"/>
      <c r="BA956" s="43"/>
      <c r="BB956" s="43"/>
      <c r="BC956" s="43"/>
      <c r="BD956" s="43"/>
      <c r="BE956" s="43"/>
      <c r="BF956" s="43"/>
      <c r="BG956" s="43"/>
      <c r="BH956" s="43"/>
      <c r="BI956" s="43"/>
      <c r="BJ956" s="43"/>
      <c r="BK956" s="43"/>
      <c r="BL956" s="43"/>
      <c r="BM956" s="43"/>
      <c r="BN956" s="43"/>
      <c r="BO956" s="11"/>
      <c r="BP956" s="11"/>
      <c r="BQ956" s="11"/>
      <c r="BR956" s="11"/>
      <c r="BS956" s="11"/>
    </row>
    <row r="957" ht="13.5" customHeight="1">
      <c r="A957" s="11"/>
      <c r="B957" s="11"/>
      <c r="C957" s="43"/>
      <c r="D957" s="43"/>
      <c r="E957" s="43"/>
      <c r="F957" s="43"/>
      <c r="G957" s="43"/>
      <c r="H957" s="43"/>
      <c r="I957" s="43"/>
      <c r="J957" s="43"/>
      <c r="K957" s="43"/>
      <c r="L957" s="43"/>
      <c r="M957" s="43"/>
      <c r="N957" s="43"/>
      <c r="O957" s="43"/>
      <c r="P957" s="43"/>
      <c r="Q957" s="44"/>
      <c r="R957" s="44"/>
      <c r="S957" s="43"/>
      <c r="T957" s="43"/>
      <c r="U957" s="44"/>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4"/>
      <c r="AY957" s="43"/>
      <c r="AZ957" s="43"/>
      <c r="BA957" s="43"/>
      <c r="BB957" s="43"/>
      <c r="BC957" s="43"/>
      <c r="BD957" s="43"/>
      <c r="BE957" s="43"/>
      <c r="BF957" s="43"/>
      <c r="BG957" s="43"/>
      <c r="BH957" s="43"/>
      <c r="BI957" s="43"/>
      <c r="BJ957" s="43"/>
      <c r="BK957" s="43"/>
      <c r="BL957" s="43"/>
      <c r="BM957" s="43"/>
      <c r="BN957" s="43"/>
      <c r="BO957" s="11"/>
      <c r="BP957" s="11"/>
      <c r="BQ957" s="11"/>
      <c r="BR957" s="11"/>
      <c r="BS957" s="11"/>
    </row>
    <row r="958" ht="13.5" customHeight="1">
      <c r="A958" s="11"/>
      <c r="B958" s="11"/>
      <c r="C958" s="43"/>
      <c r="D958" s="43"/>
      <c r="E958" s="43"/>
      <c r="F958" s="43"/>
      <c r="G958" s="43"/>
      <c r="H958" s="43"/>
      <c r="I958" s="43"/>
      <c r="J958" s="43"/>
      <c r="K958" s="43"/>
      <c r="L958" s="43"/>
      <c r="M958" s="43"/>
      <c r="N958" s="43"/>
      <c r="O958" s="43"/>
      <c r="P958" s="43"/>
      <c r="Q958" s="44"/>
      <c r="R958" s="44"/>
      <c r="S958" s="43"/>
      <c r="T958" s="43"/>
      <c r="U958" s="44"/>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4"/>
      <c r="AY958" s="43"/>
      <c r="AZ958" s="43"/>
      <c r="BA958" s="43"/>
      <c r="BB958" s="43"/>
      <c r="BC958" s="43"/>
      <c r="BD958" s="43"/>
      <c r="BE958" s="43"/>
      <c r="BF958" s="43"/>
      <c r="BG958" s="43"/>
      <c r="BH958" s="43"/>
      <c r="BI958" s="43"/>
      <c r="BJ958" s="43"/>
      <c r="BK958" s="43"/>
      <c r="BL958" s="43"/>
      <c r="BM958" s="43"/>
      <c r="BN958" s="43"/>
      <c r="BO958" s="11"/>
      <c r="BP958" s="11"/>
      <c r="BQ958" s="11"/>
      <c r="BR958" s="11"/>
      <c r="BS958" s="11"/>
    </row>
    <row r="959" ht="13.5" customHeight="1">
      <c r="A959" s="11"/>
      <c r="B959" s="11"/>
      <c r="C959" s="43"/>
      <c r="D959" s="43"/>
      <c r="E959" s="43"/>
      <c r="F959" s="43"/>
      <c r="G959" s="43"/>
      <c r="H959" s="43"/>
      <c r="I959" s="43"/>
      <c r="J959" s="43"/>
      <c r="K959" s="43"/>
      <c r="L959" s="43"/>
      <c r="M959" s="43"/>
      <c r="N959" s="43"/>
      <c r="O959" s="43"/>
      <c r="P959" s="43"/>
      <c r="Q959" s="44"/>
      <c r="R959" s="44"/>
      <c r="S959" s="43"/>
      <c r="T959" s="43"/>
      <c r="U959" s="44"/>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4"/>
      <c r="AY959" s="43"/>
      <c r="AZ959" s="43"/>
      <c r="BA959" s="43"/>
      <c r="BB959" s="43"/>
      <c r="BC959" s="43"/>
      <c r="BD959" s="43"/>
      <c r="BE959" s="43"/>
      <c r="BF959" s="43"/>
      <c r="BG959" s="43"/>
      <c r="BH959" s="43"/>
      <c r="BI959" s="43"/>
      <c r="BJ959" s="43"/>
      <c r="BK959" s="43"/>
      <c r="BL959" s="43"/>
      <c r="BM959" s="43"/>
      <c r="BN959" s="43"/>
      <c r="BO959" s="11"/>
      <c r="BP959" s="11"/>
      <c r="BQ959" s="11"/>
      <c r="BR959" s="11"/>
      <c r="BS959" s="11"/>
    </row>
    <row r="960" ht="13.5" customHeight="1">
      <c r="A960" s="11"/>
      <c r="B960" s="11"/>
      <c r="C960" s="43"/>
      <c r="D960" s="43"/>
      <c r="E960" s="43"/>
      <c r="F960" s="43"/>
      <c r="G960" s="43"/>
      <c r="H960" s="43"/>
      <c r="I960" s="43"/>
      <c r="J960" s="43"/>
      <c r="K960" s="43"/>
      <c r="L960" s="43"/>
      <c r="M960" s="43"/>
      <c r="N960" s="43"/>
      <c r="O960" s="43"/>
      <c r="P960" s="43"/>
      <c r="Q960" s="44"/>
      <c r="R960" s="44"/>
      <c r="S960" s="43"/>
      <c r="T960" s="43"/>
      <c r="U960" s="44"/>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4"/>
      <c r="AY960" s="43"/>
      <c r="AZ960" s="43"/>
      <c r="BA960" s="43"/>
      <c r="BB960" s="43"/>
      <c r="BC960" s="43"/>
      <c r="BD960" s="43"/>
      <c r="BE960" s="43"/>
      <c r="BF960" s="43"/>
      <c r="BG960" s="43"/>
      <c r="BH960" s="43"/>
      <c r="BI960" s="43"/>
      <c r="BJ960" s="43"/>
      <c r="BK960" s="43"/>
      <c r="BL960" s="43"/>
      <c r="BM960" s="43"/>
      <c r="BN960" s="43"/>
      <c r="BO960" s="11"/>
      <c r="BP960" s="11"/>
      <c r="BQ960" s="11"/>
      <c r="BR960" s="11"/>
      <c r="BS960" s="11"/>
    </row>
    <row r="961" ht="13.5" customHeight="1">
      <c r="A961" s="11"/>
      <c r="B961" s="11"/>
      <c r="C961" s="43"/>
      <c r="D961" s="43"/>
      <c r="E961" s="43"/>
      <c r="F961" s="43"/>
      <c r="G961" s="43"/>
      <c r="H961" s="43"/>
      <c r="I961" s="43"/>
      <c r="J961" s="43"/>
      <c r="K961" s="43"/>
      <c r="L961" s="43"/>
      <c r="M961" s="43"/>
      <c r="N961" s="43"/>
      <c r="O961" s="43"/>
      <c r="P961" s="43"/>
      <c r="Q961" s="44"/>
      <c r="R961" s="44"/>
      <c r="S961" s="43"/>
      <c r="T961" s="43"/>
      <c r="U961" s="44"/>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4"/>
      <c r="AY961" s="43"/>
      <c r="AZ961" s="43"/>
      <c r="BA961" s="43"/>
      <c r="BB961" s="43"/>
      <c r="BC961" s="43"/>
      <c r="BD961" s="43"/>
      <c r="BE961" s="43"/>
      <c r="BF961" s="43"/>
      <c r="BG961" s="43"/>
      <c r="BH961" s="43"/>
      <c r="BI961" s="43"/>
      <c r="BJ961" s="43"/>
      <c r="BK961" s="43"/>
      <c r="BL961" s="43"/>
      <c r="BM961" s="43"/>
      <c r="BN961" s="43"/>
      <c r="BO961" s="11"/>
      <c r="BP961" s="11"/>
      <c r="BQ961" s="11"/>
      <c r="BR961" s="11"/>
      <c r="BS961" s="11"/>
    </row>
    <row r="962" ht="13.5" customHeight="1">
      <c r="A962" s="11"/>
      <c r="B962" s="11"/>
      <c r="C962" s="43"/>
      <c r="D962" s="43"/>
      <c r="E962" s="43"/>
      <c r="F962" s="43"/>
      <c r="G962" s="43"/>
      <c r="H962" s="43"/>
      <c r="I962" s="43"/>
      <c r="J962" s="43"/>
      <c r="K962" s="43"/>
      <c r="L962" s="43"/>
      <c r="M962" s="43"/>
      <c r="N962" s="43"/>
      <c r="O962" s="43"/>
      <c r="P962" s="43"/>
      <c r="Q962" s="44"/>
      <c r="R962" s="44"/>
      <c r="S962" s="43"/>
      <c r="T962" s="43"/>
      <c r="U962" s="44"/>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4"/>
      <c r="AY962" s="43"/>
      <c r="AZ962" s="43"/>
      <c r="BA962" s="43"/>
      <c r="BB962" s="43"/>
      <c r="BC962" s="43"/>
      <c r="BD962" s="43"/>
      <c r="BE962" s="43"/>
      <c r="BF962" s="43"/>
      <c r="BG962" s="43"/>
      <c r="BH962" s="43"/>
      <c r="BI962" s="43"/>
      <c r="BJ962" s="43"/>
      <c r="BK962" s="43"/>
      <c r="BL962" s="43"/>
      <c r="BM962" s="43"/>
      <c r="BN962" s="43"/>
      <c r="BO962" s="11"/>
      <c r="BP962" s="11"/>
      <c r="BQ962" s="11"/>
      <c r="BR962" s="11"/>
      <c r="BS962" s="11"/>
    </row>
    <row r="963" ht="13.5" customHeight="1">
      <c r="A963" s="11"/>
      <c r="B963" s="11"/>
      <c r="C963" s="43"/>
      <c r="D963" s="43"/>
      <c r="E963" s="43"/>
      <c r="F963" s="43"/>
      <c r="G963" s="43"/>
      <c r="H963" s="43"/>
      <c r="I963" s="43"/>
      <c r="J963" s="43"/>
      <c r="K963" s="43"/>
      <c r="L963" s="43"/>
      <c r="M963" s="43"/>
      <c r="N963" s="43"/>
      <c r="O963" s="43"/>
      <c r="P963" s="43"/>
      <c r="Q963" s="44"/>
      <c r="R963" s="44"/>
      <c r="S963" s="43"/>
      <c r="T963" s="43"/>
      <c r="U963" s="44"/>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4"/>
      <c r="AY963" s="43"/>
      <c r="AZ963" s="43"/>
      <c r="BA963" s="43"/>
      <c r="BB963" s="43"/>
      <c r="BC963" s="43"/>
      <c r="BD963" s="43"/>
      <c r="BE963" s="43"/>
      <c r="BF963" s="43"/>
      <c r="BG963" s="43"/>
      <c r="BH963" s="43"/>
      <c r="BI963" s="43"/>
      <c r="BJ963" s="43"/>
      <c r="BK963" s="43"/>
      <c r="BL963" s="43"/>
      <c r="BM963" s="43"/>
      <c r="BN963" s="43"/>
      <c r="BO963" s="11"/>
      <c r="BP963" s="11"/>
      <c r="BQ963" s="11"/>
      <c r="BR963" s="11"/>
      <c r="BS963" s="11"/>
    </row>
    <row r="964" ht="13.5" customHeight="1">
      <c r="A964" s="11"/>
      <c r="B964" s="11"/>
      <c r="C964" s="43"/>
      <c r="D964" s="43"/>
      <c r="E964" s="43"/>
      <c r="F964" s="43"/>
      <c r="G964" s="43"/>
      <c r="H964" s="43"/>
      <c r="I964" s="43"/>
      <c r="J964" s="43"/>
      <c r="K964" s="43"/>
      <c r="L964" s="43"/>
      <c r="M964" s="43"/>
      <c r="N964" s="43"/>
      <c r="O964" s="43"/>
      <c r="P964" s="43"/>
      <c r="Q964" s="44"/>
      <c r="R964" s="44"/>
      <c r="S964" s="43"/>
      <c r="T964" s="43"/>
      <c r="U964" s="44"/>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4"/>
      <c r="AY964" s="43"/>
      <c r="AZ964" s="43"/>
      <c r="BA964" s="43"/>
      <c r="BB964" s="43"/>
      <c r="BC964" s="43"/>
      <c r="BD964" s="43"/>
      <c r="BE964" s="43"/>
      <c r="BF964" s="43"/>
      <c r="BG964" s="43"/>
      <c r="BH964" s="43"/>
      <c r="BI964" s="43"/>
      <c r="BJ964" s="43"/>
      <c r="BK964" s="43"/>
      <c r="BL964" s="43"/>
      <c r="BM964" s="43"/>
      <c r="BN964" s="43"/>
      <c r="BO964" s="11"/>
      <c r="BP964" s="11"/>
      <c r="BQ964" s="11"/>
      <c r="BR964" s="11"/>
      <c r="BS964" s="11"/>
    </row>
    <row r="965" ht="13.5" customHeight="1">
      <c r="A965" s="11"/>
      <c r="B965" s="11"/>
      <c r="C965" s="43"/>
      <c r="D965" s="43"/>
      <c r="E965" s="43"/>
      <c r="F965" s="43"/>
      <c r="G965" s="43"/>
      <c r="H965" s="43"/>
      <c r="I965" s="43"/>
      <c r="J965" s="43"/>
      <c r="K965" s="43"/>
      <c r="L965" s="43"/>
      <c r="M965" s="43"/>
      <c r="N965" s="43"/>
      <c r="O965" s="43"/>
      <c r="P965" s="43"/>
      <c r="Q965" s="44"/>
      <c r="R965" s="44"/>
      <c r="S965" s="43"/>
      <c r="T965" s="43"/>
      <c r="U965" s="44"/>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4"/>
      <c r="AY965" s="43"/>
      <c r="AZ965" s="43"/>
      <c r="BA965" s="43"/>
      <c r="BB965" s="43"/>
      <c r="BC965" s="43"/>
      <c r="BD965" s="43"/>
      <c r="BE965" s="43"/>
      <c r="BF965" s="43"/>
      <c r="BG965" s="43"/>
      <c r="BH965" s="43"/>
      <c r="BI965" s="43"/>
      <c r="BJ965" s="43"/>
      <c r="BK965" s="43"/>
      <c r="BL965" s="43"/>
      <c r="BM965" s="43"/>
      <c r="BN965" s="43"/>
      <c r="BO965" s="11"/>
      <c r="BP965" s="11"/>
      <c r="BQ965" s="11"/>
      <c r="BR965" s="11"/>
      <c r="BS965" s="11"/>
    </row>
    <row r="966" ht="13.5" customHeight="1">
      <c r="A966" s="11"/>
      <c r="B966" s="11"/>
      <c r="C966" s="43"/>
      <c r="D966" s="43"/>
      <c r="E966" s="43"/>
      <c r="F966" s="43"/>
      <c r="G966" s="43"/>
      <c r="H966" s="43"/>
      <c r="I966" s="43"/>
      <c r="J966" s="43"/>
      <c r="K966" s="43"/>
      <c r="L966" s="43"/>
      <c r="M966" s="43"/>
      <c r="N966" s="43"/>
      <c r="O966" s="43"/>
      <c r="P966" s="43"/>
      <c r="Q966" s="44"/>
      <c r="R966" s="44"/>
      <c r="S966" s="43"/>
      <c r="T966" s="43"/>
      <c r="U966" s="44"/>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4"/>
      <c r="AY966" s="43"/>
      <c r="AZ966" s="43"/>
      <c r="BA966" s="43"/>
      <c r="BB966" s="43"/>
      <c r="BC966" s="43"/>
      <c r="BD966" s="43"/>
      <c r="BE966" s="43"/>
      <c r="BF966" s="43"/>
      <c r="BG966" s="43"/>
      <c r="BH966" s="43"/>
      <c r="BI966" s="43"/>
      <c r="BJ966" s="43"/>
      <c r="BK966" s="43"/>
      <c r="BL966" s="43"/>
      <c r="BM966" s="43"/>
      <c r="BN966" s="43"/>
      <c r="BO966" s="11"/>
      <c r="BP966" s="11"/>
      <c r="BQ966" s="11"/>
      <c r="BR966" s="11"/>
      <c r="BS966" s="11"/>
    </row>
    <row r="967" ht="13.5" customHeight="1">
      <c r="A967" s="11"/>
      <c r="B967" s="11"/>
      <c r="C967" s="43"/>
      <c r="D967" s="43"/>
      <c r="E967" s="43"/>
      <c r="F967" s="43"/>
      <c r="G967" s="43"/>
      <c r="H967" s="43"/>
      <c r="I967" s="43"/>
      <c r="J967" s="43"/>
      <c r="K967" s="43"/>
      <c r="L967" s="43"/>
      <c r="M967" s="43"/>
      <c r="N967" s="43"/>
      <c r="O967" s="43"/>
      <c r="P967" s="43"/>
      <c r="Q967" s="44"/>
      <c r="R967" s="44"/>
      <c r="S967" s="43"/>
      <c r="T967" s="43"/>
      <c r="U967" s="44"/>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4"/>
      <c r="AY967" s="43"/>
      <c r="AZ967" s="43"/>
      <c r="BA967" s="43"/>
      <c r="BB967" s="43"/>
      <c r="BC967" s="43"/>
      <c r="BD967" s="43"/>
      <c r="BE967" s="43"/>
      <c r="BF967" s="43"/>
      <c r="BG967" s="43"/>
      <c r="BH967" s="43"/>
      <c r="BI967" s="43"/>
      <c r="BJ967" s="43"/>
      <c r="BK967" s="43"/>
      <c r="BL967" s="43"/>
      <c r="BM967" s="43"/>
      <c r="BN967" s="43"/>
      <c r="BO967" s="11"/>
      <c r="BP967" s="11"/>
      <c r="BQ967" s="11"/>
      <c r="BR967" s="11"/>
      <c r="BS967" s="11"/>
    </row>
    <row r="968" ht="13.5" customHeight="1">
      <c r="A968" s="11"/>
      <c r="B968" s="11"/>
      <c r="C968" s="43"/>
      <c r="D968" s="43"/>
      <c r="E968" s="43"/>
      <c r="F968" s="43"/>
      <c r="G968" s="43"/>
      <c r="H968" s="43"/>
      <c r="I968" s="43"/>
      <c r="J968" s="43"/>
      <c r="K968" s="43"/>
      <c r="L968" s="43"/>
      <c r="M968" s="43"/>
      <c r="N968" s="43"/>
      <c r="O968" s="43"/>
      <c r="P968" s="43"/>
      <c r="Q968" s="44"/>
      <c r="R968" s="44"/>
      <c r="S968" s="43"/>
      <c r="T968" s="43"/>
      <c r="U968" s="44"/>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4"/>
      <c r="AY968" s="43"/>
      <c r="AZ968" s="43"/>
      <c r="BA968" s="43"/>
      <c r="BB968" s="43"/>
      <c r="BC968" s="43"/>
      <c r="BD968" s="43"/>
      <c r="BE968" s="43"/>
      <c r="BF968" s="43"/>
      <c r="BG968" s="43"/>
      <c r="BH968" s="43"/>
      <c r="BI968" s="43"/>
      <c r="BJ968" s="43"/>
      <c r="BK968" s="43"/>
      <c r="BL968" s="43"/>
      <c r="BM968" s="43"/>
      <c r="BN968" s="43"/>
      <c r="BO968" s="11"/>
      <c r="BP968" s="11"/>
      <c r="BQ968" s="11"/>
      <c r="BR968" s="11"/>
      <c r="BS968" s="11"/>
    </row>
    <row r="969" ht="13.5" customHeight="1">
      <c r="A969" s="11"/>
      <c r="B969" s="11"/>
      <c r="C969" s="43"/>
      <c r="D969" s="43"/>
      <c r="E969" s="43"/>
      <c r="F969" s="43"/>
      <c r="G969" s="43"/>
      <c r="H969" s="43"/>
      <c r="I969" s="43"/>
      <c r="J969" s="43"/>
      <c r="K969" s="43"/>
      <c r="L969" s="43"/>
      <c r="M969" s="43"/>
      <c r="N969" s="43"/>
      <c r="O969" s="43"/>
      <c r="P969" s="43"/>
      <c r="Q969" s="44"/>
      <c r="R969" s="44"/>
      <c r="S969" s="43"/>
      <c r="T969" s="43"/>
      <c r="U969" s="44"/>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4"/>
      <c r="AY969" s="43"/>
      <c r="AZ969" s="43"/>
      <c r="BA969" s="43"/>
      <c r="BB969" s="43"/>
      <c r="BC969" s="43"/>
      <c r="BD969" s="43"/>
      <c r="BE969" s="43"/>
      <c r="BF969" s="43"/>
      <c r="BG969" s="43"/>
      <c r="BH969" s="43"/>
      <c r="BI969" s="43"/>
      <c r="BJ969" s="43"/>
      <c r="BK969" s="43"/>
      <c r="BL969" s="43"/>
      <c r="BM969" s="43"/>
      <c r="BN969" s="43"/>
      <c r="BO969" s="11"/>
      <c r="BP969" s="11"/>
      <c r="BQ969" s="11"/>
      <c r="BR969" s="11"/>
      <c r="BS969" s="11"/>
    </row>
    <row r="970" ht="13.5" customHeight="1">
      <c r="A970" s="11"/>
      <c r="B970" s="11"/>
      <c r="C970" s="43"/>
      <c r="D970" s="43"/>
      <c r="E970" s="43"/>
      <c r="F970" s="43"/>
      <c r="G970" s="43"/>
      <c r="H970" s="43"/>
      <c r="I970" s="43"/>
      <c r="J970" s="43"/>
      <c r="K970" s="43"/>
      <c r="L970" s="43"/>
      <c r="M970" s="43"/>
      <c r="N970" s="43"/>
      <c r="O970" s="43"/>
      <c r="P970" s="43"/>
      <c r="Q970" s="44"/>
      <c r="R970" s="44"/>
      <c r="S970" s="43"/>
      <c r="T970" s="43"/>
      <c r="U970" s="44"/>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4"/>
      <c r="AY970" s="43"/>
      <c r="AZ970" s="43"/>
      <c r="BA970" s="43"/>
      <c r="BB970" s="43"/>
      <c r="BC970" s="43"/>
      <c r="BD970" s="43"/>
      <c r="BE970" s="43"/>
      <c r="BF970" s="43"/>
      <c r="BG970" s="43"/>
      <c r="BH970" s="43"/>
      <c r="BI970" s="43"/>
      <c r="BJ970" s="43"/>
      <c r="BK970" s="43"/>
      <c r="BL970" s="43"/>
      <c r="BM970" s="43"/>
      <c r="BN970" s="43"/>
      <c r="BO970" s="11"/>
      <c r="BP970" s="11"/>
      <c r="BQ970" s="11"/>
      <c r="BR970" s="11"/>
      <c r="BS970" s="11"/>
    </row>
    <row r="971" ht="13.5" customHeight="1">
      <c r="A971" s="11"/>
      <c r="B971" s="11"/>
      <c r="C971" s="43"/>
      <c r="D971" s="43"/>
      <c r="E971" s="43"/>
      <c r="F971" s="43"/>
      <c r="G971" s="43"/>
      <c r="H971" s="43"/>
      <c r="I971" s="43"/>
      <c r="J971" s="43"/>
      <c r="K971" s="43"/>
      <c r="L971" s="43"/>
      <c r="M971" s="43"/>
      <c r="N971" s="43"/>
      <c r="O971" s="43"/>
      <c r="P971" s="43"/>
      <c r="Q971" s="44"/>
      <c r="R971" s="44"/>
      <c r="S971" s="43"/>
      <c r="T971" s="43"/>
      <c r="U971" s="44"/>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4"/>
      <c r="AY971" s="43"/>
      <c r="AZ971" s="43"/>
      <c r="BA971" s="43"/>
      <c r="BB971" s="43"/>
      <c r="BC971" s="43"/>
      <c r="BD971" s="43"/>
      <c r="BE971" s="43"/>
      <c r="BF971" s="43"/>
      <c r="BG971" s="43"/>
      <c r="BH971" s="43"/>
      <c r="BI971" s="43"/>
      <c r="BJ971" s="43"/>
      <c r="BK971" s="43"/>
      <c r="BL971" s="43"/>
      <c r="BM971" s="43"/>
      <c r="BN971" s="43"/>
      <c r="BO971" s="11"/>
      <c r="BP971" s="11"/>
      <c r="BQ971" s="11"/>
      <c r="BR971" s="11"/>
      <c r="BS971" s="11"/>
    </row>
    <row r="972" ht="13.5" customHeight="1">
      <c r="A972" s="11"/>
      <c r="B972" s="11"/>
      <c r="C972" s="43"/>
      <c r="D972" s="43"/>
      <c r="E972" s="43"/>
      <c r="F972" s="43"/>
      <c r="G972" s="43"/>
      <c r="H972" s="43"/>
      <c r="I972" s="43"/>
      <c r="J972" s="43"/>
      <c r="K972" s="43"/>
      <c r="L972" s="43"/>
      <c r="M972" s="43"/>
      <c r="N972" s="43"/>
      <c r="O972" s="43"/>
      <c r="P972" s="43"/>
      <c r="Q972" s="44"/>
      <c r="R972" s="44"/>
      <c r="S972" s="43"/>
      <c r="T972" s="43"/>
      <c r="U972" s="44"/>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4"/>
      <c r="AY972" s="43"/>
      <c r="AZ972" s="43"/>
      <c r="BA972" s="43"/>
      <c r="BB972" s="43"/>
      <c r="BC972" s="43"/>
      <c r="BD972" s="43"/>
      <c r="BE972" s="43"/>
      <c r="BF972" s="43"/>
      <c r="BG972" s="43"/>
      <c r="BH972" s="43"/>
      <c r="BI972" s="43"/>
      <c r="BJ972" s="43"/>
      <c r="BK972" s="43"/>
      <c r="BL972" s="43"/>
      <c r="BM972" s="43"/>
      <c r="BN972" s="43"/>
      <c r="BO972" s="11"/>
      <c r="BP972" s="11"/>
      <c r="BQ972" s="11"/>
      <c r="BR972" s="11"/>
      <c r="BS972" s="11"/>
    </row>
    <row r="973" ht="13.5" customHeight="1">
      <c r="A973" s="11"/>
      <c r="B973" s="11"/>
      <c r="C973" s="43"/>
      <c r="D973" s="43"/>
      <c r="E973" s="43"/>
      <c r="F973" s="43"/>
      <c r="G973" s="43"/>
      <c r="H973" s="43"/>
      <c r="I973" s="43"/>
      <c r="J973" s="43"/>
      <c r="K973" s="43"/>
      <c r="L973" s="43"/>
      <c r="M973" s="43"/>
      <c r="N973" s="43"/>
      <c r="O973" s="43"/>
      <c r="P973" s="43"/>
      <c r="Q973" s="44"/>
      <c r="R973" s="44"/>
      <c r="S973" s="43"/>
      <c r="T973" s="43"/>
      <c r="U973" s="44"/>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4"/>
      <c r="AY973" s="43"/>
      <c r="AZ973" s="43"/>
      <c r="BA973" s="43"/>
      <c r="BB973" s="43"/>
      <c r="BC973" s="43"/>
      <c r="BD973" s="43"/>
      <c r="BE973" s="43"/>
      <c r="BF973" s="43"/>
      <c r="BG973" s="43"/>
      <c r="BH973" s="43"/>
      <c r="BI973" s="43"/>
      <c r="BJ973" s="43"/>
      <c r="BK973" s="43"/>
      <c r="BL973" s="43"/>
      <c r="BM973" s="43"/>
      <c r="BN973" s="43"/>
      <c r="BO973" s="11"/>
      <c r="BP973" s="11"/>
      <c r="BQ973" s="11"/>
      <c r="BR973" s="11"/>
      <c r="BS973" s="11"/>
    </row>
    <row r="974" ht="13.5" customHeight="1">
      <c r="A974" s="11"/>
      <c r="B974" s="11"/>
      <c r="C974" s="43"/>
      <c r="D974" s="43"/>
      <c r="E974" s="43"/>
      <c r="F974" s="43"/>
      <c r="G974" s="43"/>
      <c r="H974" s="43"/>
      <c r="I974" s="43"/>
      <c r="J974" s="43"/>
      <c r="K974" s="43"/>
      <c r="L974" s="43"/>
      <c r="M974" s="43"/>
      <c r="N974" s="43"/>
      <c r="O974" s="43"/>
      <c r="P974" s="43"/>
      <c r="Q974" s="44"/>
      <c r="R974" s="44"/>
      <c r="S974" s="43"/>
      <c r="T974" s="43"/>
      <c r="U974" s="44"/>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4"/>
      <c r="AY974" s="43"/>
      <c r="AZ974" s="43"/>
      <c r="BA974" s="43"/>
      <c r="BB974" s="43"/>
      <c r="BC974" s="43"/>
      <c r="BD974" s="43"/>
      <c r="BE974" s="43"/>
      <c r="BF974" s="43"/>
      <c r="BG974" s="43"/>
      <c r="BH974" s="43"/>
      <c r="BI974" s="43"/>
      <c r="BJ974" s="43"/>
      <c r="BK974" s="43"/>
      <c r="BL974" s="43"/>
      <c r="BM974" s="43"/>
      <c r="BN974" s="43"/>
      <c r="BO974" s="11"/>
      <c r="BP974" s="11"/>
      <c r="BQ974" s="11"/>
      <c r="BR974" s="11"/>
      <c r="BS974" s="11"/>
    </row>
    <row r="975" ht="13.5" customHeight="1">
      <c r="A975" s="11"/>
      <c r="B975" s="11"/>
      <c r="C975" s="43"/>
      <c r="D975" s="43"/>
      <c r="E975" s="43"/>
      <c r="F975" s="43"/>
      <c r="G975" s="43"/>
      <c r="H975" s="43"/>
      <c r="I975" s="43"/>
      <c r="J975" s="43"/>
      <c r="K975" s="43"/>
      <c r="L975" s="43"/>
      <c r="M975" s="43"/>
      <c r="N975" s="43"/>
      <c r="O975" s="43"/>
      <c r="P975" s="43"/>
      <c r="Q975" s="44"/>
      <c r="R975" s="44"/>
      <c r="S975" s="43"/>
      <c r="T975" s="43"/>
      <c r="U975" s="44"/>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4"/>
      <c r="AY975" s="43"/>
      <c r="AZ975" s="43"/>
      <c r="BA975" s="43"/>
      <c r="BB975" s="43"/>
      <c r="BC975" s="43"/>
      <c r="BD975" s="43"/>
      <c r="BE975" s="43"/>
      <c r="BF975" s="43"/>
      <c r="BG975" s="43"/>
      <c r="BH975" s="43"/>
      <c r="BI975" s="43"/>
      <c r="BJ975" s="43"/>
      <c r="BK975" s="43"/>
      <c r="BL975" s="43"/>
      <c r="BM975" s="43"/>
      <c r="BN975" s="43"/>
      <c r="BO975" s="11"/>
      <c r="BP975" s="11"/>
      <c r="BQ975" s="11"/>
      <c r="BR975" s="11"/>
      <c r="BS975" s="11"/>
    </row>
    <row r="976" ht="13.5" customHeight="1">
      <c r="A976" s="11"/>
      <c r="B976" s="11"/>
      <c r="C976" s="43"/>
      <c r="D976" s="43"/>
      <c r="E976" s="43"/>
      <c r="F976" s="43"/>
      <c r="G976" s="43"/>
      <c r="H976" s="43"/>
      <c r="I976" s="43"/>
      <c r="J976" s="43"/>
      <c r="K976" s="43"/>
      <c r="L976" s="43"/>
      <c r="M976" s="43"/>
      <c r="N976" s="43"/>
      <c r="O976" s="43"/>
      <c r="P976" s="43"/>
      <c r="Q976" s="44"/>
      <c r="R976" s="44"/>
      <c r="S976" s="43"/>
      <c r="T976" s="43"/>
      <c r="U976" s="44"/>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4"/>
      <c r="AY976" s="43"/>
      <c r="AZ976" s="43"/>
      <c r="BA976" s="43"/>
      <c r="BB976" s="43"/>
      <c r="BC976" s="43"/>
      <c r="BD976" s="43"/>
      <c r="BE976" s="43"/>
      <c r="BF976" s="43"/>
      <c r="BG976" s="43"/>
      <c r="BH976" s="43"/>
      <c r="BI976" s="43"/>
      <c r="BJ976" s="43"/>
      <c r="BK976" s="43"/>
      <c r="BL976" s="43"/>
      <c r="BM976" s="43"/>
      <c r="BN976" s="43"/>
      <c r="BO976" s="11"/>
      <c r="BP976" s="11"/>
      <c r="BQ976" s="11"/>
      <c r="BR976" s="11"/>
      <c r="BS976" s="11"/>
    </row>
    <row r="977" ht="13.5" customHeight="1">
      <c r="A977" s="11"/>
      <c r="B977" s="11"/>
      <c r="C977" s="43"/>
      <c r="D977" s="43"/>
      <c r="E977" s="43"/>
      <c r="F977" s="43"/>
      <c r="G977" s="43"/>
      <c r="H977" s="43"/>
      <c r="I977" s="43"/>
      <c r="J977" s="43"/>
      <c r="K977" s="43"/>
      <c r="L977" s="43"/>
      <c r="M977" s="43"/>
      <c r="N977" s="43"/>
      <c r="O977" s="43"/>
      <c r="P977" s="43"/>
      <c r="Q977" s="44"/>
      <c r="R977" s="44"/>
      <c r="S977" s="43"/>
      <c r="T977" s="43"/>
      <c r="U977" s="44"/>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4"/>
      <c r="AY977" s="43"/>
      <c r="AZ977" s="43"/>
      <c r="BA977" s="43"/>
      <c r="BB977" s="43"/>
      <c r="BC977" s="43"/>
      <c r="BD977" s="43"/>
      <c r="BE977" s="43"/>
      <c r="BF977" s="43"/>
      <c r="BG977" s="43"/>
      <c r="BH977" s="43"/>
      <c r="BI977" s="43"/>
      <c r="BJ977" s="43"/>
      <c r="BK977" s="43"/>
      <c r="BL977" s="43"/>
      <c r="BM977" s="43"/>
      <c r="BN977" s="43"/>
      <c r="BO977" s="11"/>
      <c r="BP977" s="11"/>
      <c r="BQ977" s="11"/>
      <c r="BR977" s="11"/>
      <c r="BS977" s="11"/>
    </row>
    <row r="978" ht="13.5" customHeight="1">
      <c r="A978" s="11"/>
      <c r="B978" s="11"/>
      <c r="C978" s="43"/>
      <c r="D978" s="43"/>
      <c r="E978" s="43"/>
      <c r="F978" s="43"/>
      <c r="G978" s="43"/>
      <c r="H978" s="43"/>
      <c r="I978" s="43"/>
      <c r="J978" s="43"/>
      <c r="K978" s="43"/>
      <c r="L978" s="43"/>
      <c r="M978" s="43"/>
      <c r="N978" s="43"/>
      <c r="O978" s="43"/>
      <c r="P978" s="43"/>
      <c r="Q978" s="44"/>
      <c r="R978" s="44"/>
      <c r="S978" s="43"/>
      <c r="T978" s="43"/>
      <c r="U978" s="44"/>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4"/>
      <c r="AY978" s="43"/>
      <c r="AZ978" s="43"/>
      <c r="BA978" s="43"/>
      <c r="BB978" s="43"/>
      <c r="BC978" s="43"/>
      <c r="BD978" s="43"/>
      <c r="BE978" s="43"/>
      <c r="BF978" s="43"/>
      <c r="BG978" s="43"/>
      <c r="BH978" s="43"/>
      <c r="BI978" s="43"/>
      <c r="BJ978" s="43"/>
      <c r="BK978" s="43"/>
      <c r="BL978" s="43"/>
      <c r="BM978" s="43"/>
      <c r="BN978" s="43"/>
      <c r="BO978" s="11"/>
      <c r="BP978" s="11"/>
      <c r="BQ978" s="11"/>
      <c r="BR978" s="11"/>
      <c r="BS978" s="11"/>
    </row>
    <row r="979" ht="13.5" customHeight="1">
      <c r="A979" s="11"/>
      <c r="B979" s="11"/>
      <c r="C979" s="43"/>
      <c r="D979" s="43"/>
      <c r="E979" s="43"/>
      <c r="F979" s="43"/>
      <c r="G979" s="43"/>
      <c r="H979" s="43"/>
      <c r="I979" s="43"/>
      <c r="J979" s="43"/>
      <c r="K979" s="43"/>
      <c r="L979" s="43"/>
      <c r="M979" s="43"/>
      <c r="N979" s="43"/>
      <c r="O979" s="43"/>
      <c r="P979" s="43"/>
      <c r="Q979" s="44"/>
      <c r="R979" s="44"/>
      <c r="S979" s="43"/>
      <c r="T979" s="43"/>
      <c r="U979" s="44"/>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4"/>
      <c r="AY979" s="43"/>
      <c r="AZ979" s="43"/>
      <c r="BA979" s="43"/>
      <c r="BB979" s="43"/>
      <c r="BC979" s="43"/>
      <c r="BD979" s="43"/>
      <c r="BE979" s="43"/>
      <c r="BF979" s="43"/>
      <c r="BG979" s="43"/>
      <c r="BH979" s="43"/>
      <c r="BI979" s="43"/>
      <c r="BJ979" s="43"/>
      <c r="BK979" s="43"/>
      <c r="BL979" s="43"/>
      <c r="BM979" s="43"/>
      <c r="BN979" s="43"/>
      <c r="BO979" s="11"/>
      <c r="BP979" s="11"/>
      <c r="BQ979" s="11"/>
      <c r="BR979" s="11"/>
      <c r="BS979" s="11"/>
    </row>
    <row r="980" ht="13.5" customHeight="1">
      <c r="A980" s="11"/>
      <c r="B980" s="11"/>
      <c r="C980" s="43"/>
      <c r="D980" s="43"/>
      <c r="E980" s="43"/>
      <c r="F980" s="43"/>
      <c r="G980" s="43"/>
      <c r="H980" s="43"/>
      <c r="I980" s="43"/>
      <c r="J980" s="43"/>
      <c r="K980" s="43"/>
      <c r="L980" s="43"/>
      <c r="M980" s="43"/>
      <c r="N980" s="43"/>
      <c r="O980" s="43"/>
      <c r="P980" s="43"/>
      <c r="Q980" s="44"/>
      <c r="R980" s="44"/>
      <c r="S980" s="43"/>
      <c r="T980" s="43"/>
      <c r="U980" s="44"/>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4"/>
      <c r="AY980" s="43"/>
      <c r="AZ980" s="43"/>
      <c r="BA980" s="43"/>
      <c r="BB980" s="43"/>
      <c r="BC980" s="43"/>
      <c r="BD980" s="43"/>
      <c r="BE980" s="43"/>
      <c r="BF980" s="43"/>
      <c r="BG980" s="43"/>
      <c r="BH980" s="43"/>
      <c r="BI980" s="43"/>
      <c r="BJ980" s="43"/>
      <c r="BK980" s="43"/>
      <c r="BL980" s="43"/>
      <c r="BM980" s="43"/>
      <c r="BN980" s="43"/>
      <c r="BO980" s="11"/>
      <c r="BP980" s="11"/>
      <c r="BQ980" s="11"/>
      <c r="BR980" s="11"/>
      <c r="BS980" s="11"/>
    </row>
    <row r="981" ht="13.5" customHeight="1">
      <c r="A981" s="11"/>
      <c r="B981" s="11"/>
      <c r="C981" s="43"/>
      <c r="D981" s="43"/>
      <c r="E981" s="43"/>
      <c r="F981" s="43"/>
      <c r="G981" s="43"/>
      <c r="H981" s="43"/>
      <c r="I981" s="43"/>
      <c r="J981" s="43"/>
      <c r="K981" s="43"/>
      <c r="L981" s="43"/>
      <c r="M981" s="43"/>
      <c r="N981" s="43"/>
      <c r="O981" s="43"/>
      <c r="P981" s="43"/>
      <c r="Q981" s="44"/>
      <c r="R981" s="44"/>
      <c r="S981" s="43"/>
      <c r="T981" s="43"/>
      <c r="U981" s="44"/>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4"/>
      <c r="AY981" s="43"/>
      <c r="AZ981" s="43"/>
      <c r="BA981" s="43"/>
      <c r="BB981" s="43"/>
      <c r="BC981" s="43"/>
      <c r="BD981" s="43"/>
      <c r="BE981" s="43"/>
      <c r="BF981" s="43"/>
      <c r="BG981" s="43"/>
      <c r="BH981" s="43"/>
      <c r="BI981" s="43"/>
      <c r="BJ981" s="43"/>
      <c r="BK981" s="43"/>
      <c r="BL981" s="43"/>
      <c r="BM981" s="43"/>
      <c r="BN981" s="43"/>
      <c r="BO981" s="11"/>
      <c r="BP981" s="11"/>
      <c r="BQ981" s="11"/>
      <c r="BR981" s="11"/>
      <c r="BS981" s="11"/>
    </row>
    <row r="982" ht="13.5" customHeight="1">
      <c r="A982" s="11"/>
      <c r="B982" s="11"/>
      <c r="C982" s="43"/>
      <c r="D982" s="43"/>
      <c r="E982" s="43"/>
      <c r="F982" s="43"/>
      <c r="G982" s="43"/>
      <c r="H982" s="43"/>
      <c r="I982" s="43"/>
      <c r="J982" s="43"/>
      <c r="K982" s="43"/>
      <c r="L982" s="43"/>
      <c r="M982" s="43"/>
      <c r="N982" s="43"/>
      <c r="O982" s="43"/>
      <c r="P982" s="43"/>
      <c r="Q982" s="44"/>
      <c r="R982" s="44"/>
      <c r="S982" s="43"/>
      <c r="T982" s="43"/>
      <c r="U982" s="44"/>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4"/>
      <c r="AY982" s="43"/>
      <c r="AZ982" s="43"/>
      <c r="BA982" s="43"/>
      <c r="BB982" s="43"/>
      <c r="BC982" s="43"/>
      <c r="BD982" s="43"/>
      <c r="BE982" s="43"/>
      <c r="BF982" s="43"/>
      <c r="BG982" s="43"/>
      <c r="BH982" s="43"/>
      <c r="BI982" s="43"/>
      <c r="BJ982" s="43"/>
      <c r="BK982" s="43"/>
      <c r="BL982" s="43"/>
      <c r="BM982" s="43"/>
      <c r="BN982" s="43"/>
      <c r="BO982" s="11"/>
      <c r="BP982" s="11"/>
      <c r="BQ982" s="11"/>
      <c r="BR982" s="11"/>
      <c r="BS982" s="11"/>
    </row>
    <row r="983" ht="13.5" customHeight="1">
      <c r="A983" s="11"/>
      <c r="B983" s="11"/>
      <c r="C983" s="43"/>
      <c r="D983" s="43"/>
      <c r="E983" s="43"/>
      <c r="F983" s="43"/>
      <c r="G983" s="43"/>
      <c r="H983" s="43"/>
      <c r="I983" s="43"/>
      <c r="J983" s="43"/>
      <c r="K983" s="43"/>
      <c r="L983" s="43"/>
      <c r="M983" s="43"/>
      <c r="N983" s="43"/>
      <c r="O983" s="43"/>
      <c r="P983" s="43"/>
      <c r="Q983" s="44"/>
      <c r="R983" s="44"/>
      <c r="S983" s="43"/>
      <c r="T983" s="43"/>
      <c r="U983" s="44"/>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4"/>
      <c r="AY983" s="43"/>
      <c r="AZ983" s="43"/>
      <c r="BA983" s="43"/>
      <c r="BB983" s="43"/>
      <c r="BC983" s="43"/>
      <c r="BD983" s="43"/>
      <c r="BE983" s="43"/>
      <c r="BF983" s="43"/>
      <c r="BG983" s="43"/>
      <c r="BH983" s="43"/>
      <c r="BI983" s="43"/>
      <c r="BJ983" s="43"/>
      <c r="BK983" s="43"/>
      <c r="BL983" s="43"/>
      <c r="BM983" s="43"/>
      <c r="BN983" s="43"/>
      <c r="BO983" s="11"/>
      <c r="BP983" s="11"/>
      <c r="BQ983" s="11"/>
      <c r="BR983" s="11"/>
      <c r="BS983" s="11"/>
    </row>
    <row r="984" ht="13.5" customHeight="1">
      <c r="A984" s="11"/>
      <c r="B984" s="11"/>
      <c r="C984" s="43"/>
      <c r="D984" s="43"/>
      <c r="E984" s="43"/>
      <c r="F984" s="43"/>
      <c r="G984" s="43"/>
      <c r="H984" s="43"/>
      <c r="I984" s="43"/>
      <c r="J984" s="43"/>
      <c r="K984" s="43"/>
      <c r="L984" s="43"/>
      <c r="M984" s="43"/>
      <c r="N984" s="43"/>
      <c r="O984" s="43"/>
      <c r="P984" s="43"/>
      <c r="Q984" s="44"/>
      <c r="R984" s="44"/>
      <c r="S984" s="43"/>
      <c r="T984" s="43"/>
      <c r="U984" s="44"/>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4"/>
      <c r="AY984" s="43"/>
      <c r="AZ984" s="43"/>
      <c r="BA984" s="43"/>
      <c r="BB984" s="43"/>
      <c r="BC984" s="43"/>
      <c r="BD984" s="43"/>
      <c r="BE984" s="43"/>
      <c r="BF984" s="43"/>
      <c r="BG984" s="43"/>
      <c r="BH984" s="43"/>
      <c r="BI984" s="43"/>
      <c r="BJ984" s="43"/>
      <c r="BK984" s="43"/>
      <c r="BL984" s="43"/>
      <c r="BM984" s="43"/>
      <c r="BN984" s="43"/>
      <c r="BO984" s="11"/>
      <c r="BP984" s="11"/>
      <c r="BQ984" s="11"/>
      <c r="BR984" s="11"/>
      <c r="BS984" s="11"/>
    </row>
    <row r="985" ht="13.5" customHeight="1">
      <c r="A985" s="11"/>
      <c r="B985" s="11"/>
      <c r="C985" s="43"/>
      <c r="D985" s="43"/>
      <c r="E985" s="43"/>
      <c r="F985" s="43"/>
      <c r="G985" s="43"/>
      <c r="H985" s="43"/>
      <c r="I985" s="43"/>
      <c r="J985" s="43"/>
      <c r="K985" s="43"/>
      <c r="L985" s="43"/>
      <c r="M985" s="43"/>
      <c r="N985" s="43"/>
      <c r="O985" s="43"/>
      <c r="P985" s="43"/>
      <c r="Q985" s="44"/>
      <c r="R985" s="44"/>
      <c r="S985" s="43"/>
      <c r="T985" s="43"/>
      <c r="U985" s="44"/>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4"/>
      <c r="AY985" s="43"/>
      <c r="AZ985" s="43"/>
      <c r="BA985" s="43"/>
      <c r="BB985" s="43"/>
      <c r="BC985" s="43"/>
      <c r="BD985" s="43"/>
      <c r="BE985" s="43"/>
      <c r="BF985" s="43"/>
      <c r="BG985" s="43"/>
      <c r="BH985" s="43"/>
      <c r="BI985" s="43"/>
      <c r="BJ985" s="43"/>
      <c r="BK985" s="43"/>
      <c r="BL985" s="43"/>
      <c r="BM985" s="43"/>
      <c r="BN985" s="43"/>
      <c r="BO985" s="11"/>
      <c r="BP985" s="11"/>
      <c r="BQ985" s="11"/>
      <c r="BR985" s="11"/>
      <c r="BS985" s="11"/>
    </row>
    <row r="986" ht="13.5" customHeight="1">
      <c r="A986" s="11"/>
      <c r="B986" s="11"/>
      <c r="C986" s="43"/>
      <c r="D986" s="43"/>
      <c r="E986" s="43"/>
      <c r="F986" s="43"/>
      <c r="G986" s="43"/>
      <c r="H986" s="43"/>
      <c r="I986" s="43"/>
      <c r="J986" s="43"/>
      <c r="K986" s="43"/>
      <c r="L986" s="43"/>
      <c r="M986" s="43"/>
      <c r="N986" s="43"/>
      <c r="O986" s="43"/>
      <c r="P986" s="43"/>
      <c r="Q986" s="44"/>
      <c r="R986" s="44"/>
      <c r="S986" s="43"/>
      <c r="T986" s="43"/>
      <c r="U986" s="44"/>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4"/>
      <c r="AY986" s="43"/>
      <c r="AZ986" s="43"/>
      <c r="BA986" s="43"/>
      <c r="BB986" s="43"/>
      <c r="BC986" s="43"/>
      <c r="BD986" s="43"/>
      <c r="BE986" s="43"/>
      <c r="BF986" s="43"/>
      <c r="BG986" s="43"/>
      <c r="BH986" s="43"/>
      <c r="BI986" s="43"/>
      <c r="BJ986" s="43"/>
      <c r="BK986" s="43"/>
      <c r="BL986" s="43"/>
      <c r="BM986" s="43"/>
      <c r="BN986" s="43"/>
      <c r="BO986" s="11"/>
      <c r="BP986" s="11"/>
      <c r="BQ986" s="11"/>
      <c r="BR986" s="11"/>
      <c r="BS986" s="11"/>
    </row>
    <row r="987" ht="13.5" customHeight="1">
      <c r="A987" s="11"/>
      <c r="B987" s="11"/>
      <c r="C987" s="43"/>
      <c r="D987" s="43"/>
      <c r="E987" s="43"/>
      <c r="F987" s="43"/>
      <c r="G987" s="43"/>
      <c r="H987" s="43"/>
      <c r="I987" s="43"/>
      <c r="J987" s="43"/>
      <c r="K987" s="43"/>
      <c r="L987" s="43"/>
      <c r="M987" s="43"/>
      <c r="N987" s="43"/>
      <c r="O987" s="43"/>
      <c r="P987" s="43"/>
      <c r="Q987" s="44"/>
      <c r="R987" s="44"/>
      <c r="S987" s="43"/>
      <c r="T987" s="43"/>
      <c r="U987" s="44"/>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4"/>
      <c r="AY987" s="43"/>
      <c r="AZ987" s="43"/>
      <c r="BA987" s="43"/>
      <c r="BB987" s="43"/>
      <c r="BC987" s="43"/>
      <c r="BD987" s="43"/>
      <c r="BE987" s="43"/>
      <c r="BF987" s="43"/>
      <c r="BG987" s="43"/>
      <c r="BH987" s="43"/>
      <c r="BI987" s="43"/>
      <c r="BJ987" s="43"/>
      <c r="BK987" s="43"/>
      <c r="BL987" s="43"/>
      <c r="BM987" s="43"/>
      <c r="BN987" s="43"/>
      <c r="BO987" s="11"/>
      <c r="BP987" s="11"/>
      <c r="BQ987" s="11"/>
      <c r="BR987" s="11"/>
      <c r="BS987" s="11"/>
    </row>
    <row r="988" ht="13.5" customHeight="1">
      <c r="A988" s="11"/>
      <c r="B988" s="11"/>
      <c r="C988" s="43"/>
      <c r="D988" s="43"/>
      <c r="E988" s="43"/>
      <c r="F988" s="43"/>
      <c r="G988" s="43"/>
      <c r="H988" s="43"/>
      <c r="I988" s="43"/>
      <c r="J988" s="43"/>
      <c r="K988" s="43"/>
      <c r="L988" s="43"/>
      <c r="M988" s="43"/>
      <c r="N988" s="43"/>
      <c r="O988" s="43"/>
      <c r="P988" s="43"/>
      <c r="Q988" s="44"/>
      <c r="R988" s="44"/>
      <c r="S988" s="43"/>
      <c r="T988" s="43"/>
      <c r="U988" s="44"/>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4"/>
      <c r="AY988" s="43"/>
      <c r="AZ988" s="43"/>
      <c r="BA988" s="43"/>
      <c r="BB988" s="43"/>
      <c r="BC988" s="43"/>
      <c r="BD988" s="43"/>
      <c r="BE988" s="43"/>
      <c r="BF988" s="43"/>
      <c r="BG988" s="43"/>
      <c r="BH988" s="43"/>
      <c r="BI988" s="43"/>
      <c r="BJ988" s="43"/>
      <c r="BK988" s="43"/>
      <c r="BL988" s="43"/>
      <c r="BM988" s="43"/>
      <c r="BN988" s="43"/>
      <c r="BO988" s="11"/>
      <c r="BP988" s="11"/>
      <c r="BQ988" s="11"/>
      <c r="BR988" s="11"/>
      <c r="BS988" s="11"/>
    </row>
    <row r="989" ht="13.5" customHeight="1">
      <c r="A989" s="11"/>
      <c r="B989" s="11"/>
      <c r="C989" s="43"/>
      <c r="D989" s="43"/>
      <c r="E989" s="43"/>
      <c r="F989" s="43"/>
      <c r="G989" s="43"/>
      <c r="H989" s="43"/>
      <c r="I989" s="43"/>
      <c r="J989" s="43"/>
      <c r="K989" s="43"/>
      <c r="L989" s="43"/>
      <c r="M989" s="43"/>
      <c r="N989" s="43"/>
      <c r="O989" s="43"/>
      <c r="P989" s="43"/>
      <c r="Q989" s="44"/>
      <c r="R989" s="44"/>
      <c r="S989" s="43"/>
      <c r="T989" s="43"/>
      <c r="U989" s="44"/>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4"/>
      <c r="AY989" s="43"/>
      <c r="AZ989" s="43"/>
      <c r="BA989" s="43"/>
      <c r="BB989" s="43"/>
      <c r="BC989" s="43"/>
      <c r="BD989" s="43"/>
      <c r="BE989" s="43"/>
      <c r="BF989" s="43"/>
      <c r="BG989" s="43"/>
      <c r="BH989" s="43"/>
      <c r="BI989" s="43"/>
      <c r="BJ989" s="43"/>
      <c r="BK989" s="43"/>
      <c r="BL989" s="43"/>
      <c r="BM989" s="43"/>
      <c r="BN989" s="43"/>
      <c r="BO989" s="11"/>
      <c r="BP989" s="11"/>
      <c r="BQ989" s="11"/>
      <c r="BR989" s="11"/>
      <c r="BS989" s="11"/>
    </row>
    <row r="990" ht="13.5" customHeight="1">
      <c r="A990" s="11"/>
      <c r="B990" s="11"/>
      <c r="C990" s="43"/>
      <c r="D990" s="43"/>
      <c r="E990" s="43"/>
      <c r="F990" s="43"/>
      <c r="G990" s="43"/>
      <c r="H990" s="43"/>
      <c r="I990" s="43"/>
      <c r="J990" s="43"/>
      <c r="K990" s="43"/>
      <c r="L990" s="43"/>
      <c r="M990" s="43"/>
      <c r="N990" s="43"/>
      <c r="O990" s="43"/>
      <c r="P990" s="43"/>
      <c r="Q990" s="44"/>
      <c r="R990" s="44"/>
      <c r="S990" s="43"/>
      <c r="T990" s="43"/>
      <c r="U990" s="44"/>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4"/>
      <c r="AY990" s="43"/>
      <c r="AZ990" s="43"/>
      <c r="BA990" s="43"/>
      <c r="BB990" s="43"/>
      <c r="BC990" s="43"/>
      <c r="BD990" s="43"/>
      <c r="BE990" s="43"/>
      <c r="BF990" s="43"/>
      <c r="BG990" s="43"/>
      <c r="BH990" s="43"/>
      <c r="BI990" s="43"/>
      <c r="BJ990" s="43"/>
      <c r="BK990" s="43"/>
      <c r="BL990" s="43"/>
      <c r="BM990" s="43"/>
      <c r="BN990" s="43"/>
      <c r="BO990" s="11"/>
      <c r="BP990" s="11"/>
      <c r="BQ990" s="11"/>
      <c r="BR990" s="11"/>
      <c r="BS990" s="11"/>
    </row>
    <row r="991" ht="13.5" customHeight="1">
      <c r="A991" s="11"/>
      <c r="B991" s="11"/>
      <c r="C991" s="43"/>
      <c r="D991" s="43"/>
      <c r="E991" s="43"/>
      <c r="F991" s="43"/>
      <c r="G991" s="43"/>
      <c r="H991" s="43"/>
      <c r="I991" s="43"/>
      <c r="J991" s="43"/>
      <c r="K991" s="43"/>
      <c r="L991" s="43"/>
      <c r="M991" s="43"/>
      <c r="N991" s="43"/>
      <c r="O991" s="43"/>
      <c r="P991" s="43"/>
      <c r="Q991" s="44"/>
      <c r="R991" s="44"/>
      <c r="S991" s="43"/>
      <c r="T991" s="43"/>
      <c r="U991" s="44"/>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4"/>
      <c r="AY991" s="43"/>
      <c r="AZ991" s="43"/>
      <c r="BA991" s="43"/>
      <c r="BB991" s="43"/>
      <c r="BC991" s="43"/>
      <c r="BD991" s="43"/>
      <c r="BE991" s="43"/>
      <c r="BF991" s="43"/>
      <c r="BG991" s="43"/>
      <c r="BH991" s="43"/>
      <c r="BI991" s="43"/>
      <c r="BJ991" s="43"/>
      <c r="BK991" s="43"/>
      <c r="BL991" s="43"/>
      <c r="BM991" s="43"/>
      <c r="BN991" s="43"/>
      <c r="BO991" s="11"/>
      <c r="BP991" s="11"/>
      <c r="BQ991" s="11"/>
      <c r="BR991" s="11"/>
      <c r="BS991" s="11"/>
    </row>
    <row r="992" ht="13.5" customHeight="1">
      <c r="A992" s="11"/>
      <c r="B992" s="11"/>
      <c r="C992" s="43"/>
      <c r="D992" s="43"/>
      <c r="E992" s="43"/>
      <c r="F992" s="43"/>
      <c r="G992" s="43"/>
      <c r="H992" s="43"/>
      <c r="I992" s="43"/>
      <c r="J992" s="43"/>
      <c r="K992" s="43"/>
      <c r="L992" s="43"/>
      <c r="M992" s="43"/>
      <c r="N992" s="43"/>
      <c r="O992" s="43"/>
      <c r="P992" s="43"/>
      <c r="Q992" s="44"/>
      <c r="R992" s="44"/>
      <c r="S992" s="43"/>
      <c r="T992" s="43"/>
      <c r="U992" s="44"/>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4"/>
      <c r="AY992" s="43"/>
      <c r="AZ992" s="43"/>
      <c r="BA992" s="43"/>
      <c r="BB992" s="43"/>
      <c r="BC992" s="43"/>
      <c r="BD992" s="43"/>
      <c r="BE992" s="43"/>
      <c r="BF992" s="43"/>
      <c r="BG992" s="43"/>
      <c r="BH992" s="43"/>
      <c r="BI992" s="43"/>
      <c r="BJ992" s="43"/>
      <c r="BK992" s="43"/>
      <c r="BL992" s="43"/>
      <c r="BM992" s="43"/>
      <c r="BN992" s="43"/>
      <c r="BO992" s="11"/>
      <c r="BP992" s="11"/>
      <c r="BQ992" s="11"/>
      <c r="BR992" s="11"/>
      <c r="BS992" s="11"/>
    </row>
    <row r="993" ht="13.5" customHeight="1">
      <c r="A993" s="11"/>
      <c r="B993" s="11"/>
      <c r="C993" s="43"/>
      <c r="D993" s="43"/>
      <c r="E993" s="43"/>
      <c r="F993" s="43"/>
      <c r="G993" s="43"/>
      <c r="H993" s="43"/>
      <c r="I993" s="43"/>
      <c r="J993" s="43"/>
      <c r="K993" s="43"/>
      <c r="L993" s="43"/>
      <c r="M993" s="43"/>
      <c r="N993" s="43"/>
      <c r="O993" s="43"/>
      <c r="P993" s="43"/>
      <c r="Q993" s="44"/>
      <c r="R993" s="44"/>
      <c r="S993" s="43"/>
      <c r="T993" s="43"/>
      <c r="U993" s="44"/>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4"/>
      <c r="AY993" s="43"/>
      <c r="AZ993" s="43"/>
      <c r="BA993" s="43"/>
      <c r="BB993" s="43"/>
      <c r="BC993" s="43"/>
      <c r="BD993" s="43"/>
      <c r="BE993" s="43"/>
      <c r="BF993" s="43"/>
      <c r="BG993" s="43"/>
      <c r="BH993" s="43"/>
      <c r="BI993" s="43"/>
      <c r="BJ993" s="43"/>
      <c r="BK993" s="43"/>
      <c r="BL993" s="43"/>
      <c r="BM993" s="43"/>
      <c r="BN993" s="43"/>
      <c r="BO993" s="11"/>
      <c r="BP993" s="11"/>
      <c r="BQ993" s="11"/>
      <c r="BR993" s="11"/>
      <c r="BS993" s="11"/>
    </row>
    <row r="994" ht="13.5" customHeight="1">
      <c r="A994" s="11"/>
      <c r="B994" s="11"/>
      <c r="C994" s="43"/>
      <c r="D994" s="43"/>
      <c r="E994" s="43"/>
      <c r="F994" s="43"/>
      <c r="G994" s="43"/>
      <c r="H994" s="43"/>
      <c r="I994" s="43"/>
      <c r="J994" s="43"/>
      <c r="K994" s="43"/>
      <c r="L994" s="43"/>
      <c r="M994" s="43"/>
      <c r="N994" s="43"/>
      <c r="O994" s="43"/>
      <c r="P994" s="43"/>
      <c r="Q994" s="44"/>
      <c r="R994" s="44"/>
      <c r="S994" s="43"/>
      <c r="T994" s="43"/>
      <c r="U994" s="44"/>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4"/>
      <c r="AY994" s="43"/>
      <c r="AZ994" s="43"/>
      <c r="BA994" s="43"/>
      <c r="BB994" s="43"/>
      <c r="BC994" s="43"/>
      <c r="BD994" s="43"/>
      <c r="BE994" s="43"/>
      <c r="BF994" s="43"/>
      <c r="BG994" s="43"/>
      <c r="BH994" s="43"/>
      <c r="BI994" s="43"/>
      <c r="BJ994" s="43"/>
      <c r="BK994" s="43"/>
      <c r="BL994" s="43"/>
      <c r="BM994" s="43"/>
      <c r="BN994" s="43"/>
      <c r="BO994" s="11"/>
      <c r="BP994" s="11"/>
      <c r="BQ994" s="11"/>
      <c r="BR994" s="11"/>
      <c r="BS994" s="11"/>
    </row>
    <row r="995" ht="13.5" customHeight="1">
      <c r="A995" s="11"/>
      <c r="B995" s="11"/>
      <c r="C995" s="43"/>
      <c r="D995" s="43"/>
      <c r="E995" s="43"/>
      <c r="F995" s="43"/>
      <c r="G995" s="43"/>
      <c r="H995" s="43"/>
      <c r="I995" s="43"/>
      <c r="J995" s="43"/>
      <c r="K995" s="43"/>
      <c r="L995" s="43"/>
      <c r="M995" s="43"/>
      <c r="N995" s="43"/>
      <c r="O995" s="43"/>
      <c r="P995" s="43"/>
      <c r="Q995" s="44"/>
      <c r="R995" s="44"/>
      <c r="S995" s="43"/>
      <c r="T995" s="43"/>
      <c r="U995" s="44"/>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4"/>
      <c r="AY995" s="43"/>
      <c r="AZ995" s="43"/>
      <c r="BA995" s="43"/>
      <c r="BB995" s="43"/>
      <c r="BC995" s="43"/>
      <c r="BD995" s="43"/>
      <c r="BE995" s="43"/>
      <c r="BF995" s="43"/>
      <c r="BG995" s="43"/>
      <c r="BH995" s="43"/>
      <c r="BI995" s="43"/>
      <c r="BJ995" s="43"/>
      <c r="BK995" s="43"/>
      <c r="BL995" s="43"/>
      <c r="BM995" s="43"/>
      <c r="BN995" s="43"/>
      <c r="BO995" s="11"/>
      <c r="BP995" s="11"/>
      <c r="BQ995" s="11"/>
      <c r="BR995" s="11"/>
      <c r="BS995" s="11"/>
    </row>
    <row r="996" ht="13.5" customHeight="1">
      <c r="A996" s="11"/>
      <c r="B996" s="11"/>
      <c r="C996" s="43"/>
      <c r="D996" s="43"/>
      <c r="E996" s="43"/>
      <c r="F996" s="43"/>
      <c r="G996" s="43"/>
      <c r="H996" s="43"/>
      <c r="I996" s="43"/>
      <c r="J996" s="43"/>
      <c r="K996" s="43"/>
      <c r="L996" s="43"/>
      <c r="M996" s="43"/>
      <c r="N996" s="43"/>
      <c r="O996" s="43"/>
      <c r="P996" s="43"/>
      <c r="Q996" s="44"/>
      <c r="R996" s="44"/>
      <c r="S996" s="43"/>
      <c r="T996" s="43"/>
      <c r="U996" s="44"/>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4"/>
      <c r="AY996" s="43"/>
      <c r="AZ996" s="43"/>
      <c r="BA996" s="43"/>
      <c r="BB996" s="43"/>
      <c r="BC996" s="43"/>
      <c r="BD996" s="43"/>
      <c r="BE996" s="43"/>
      <c r="BF996" s="43"/>
      <c r="BG996" s="43"/>
      <c r="BH996" s="43"/>
      <c r="BI996" s="43"/>
      <c r="BJ996" s="43"/>
      <c r="BK996" s="43"/>
      <c r="BL996" s="43"/>
      <c r="BM996" s="43"/>
      <c r="BN996" s="43"/>
      <c r="BO996" s="11"/>
      <c r="BP996" s="11"/>
      <c r="BQ996" s="11"/>
      <c r="BR996" s="11"/>
      <c r="BS996" s="11"/>
    </row>
    <row r="997" ht="13.5" customHeight="1">
      <c r="A997" s="11"/>
      <c r="B997" s="11"/>
      <c r="C997" s="43"/>
      <c r="D997" s="43"/>
      <c r="E997" s="43"/>
      <c r="F997" s="43"/>
      <c r="G997" s="43"/>
      <c r="H997" s="43"/>
      <c r="I997" s="43"/>
      <c r="J997" s="43"/>
      <c r="K997" s="43"/>
      <c r="L997" s="43"/>
      <c r="M997" s="43"/>
      <c r="N997" s="43"/>
      <c r="O997" s="43"/>
      <c r="P997" s="43"/>
      <c r="Q997" s="44"/>
      <c r="R997" s="44"/>
      <c r="S997" s="43"/>
      <c r="T997" s="43"/>
      <c r="U997" s="44"/>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4"/>
      <c r="AY997" s="43"/>
      <c r="AZ997" s="43"/>
      <c r="BA997" s="43"/>
      <c r="BB997" s="43"/>
      <c r="BC997" s="43"/>
      <c r="BD997" s="43"/>
      <c r="BE997" s="43"/>
      <c r="BF997" s="43"/>
      <c r="BG997" s="43"/>
      <c r="BH997" s="43"/>
      <c r="BI997" s="43"/>
      <c r="BJ997" s="43"/>
      <c r="BK997" s="43"/>
      <c r="BL997" s="43"/>
      <c r="BM997" s="43"/>
      <c r="BN997" s="43"/>
      <c r="BO997" s="11"/>
      <c r="BP997" s="11"/>
      <c r="BQ997" s="11"/>
      <c r="BR997" s="11"/>
      <c r="BS997" s="11"/>
    </row>
    <row r="998" ht="13.5" customHeight="1">
      <c r="A998" s="11"/>
      <c r="B998" s="11"/>
      <c r="C998" s="43"/>
      <c r="D998" s="43"/>
      <c r="E998" s="43"/>
      <c r="F998" s="43"/>
      <c r="G998" s="43"/>
      <c r="H998" s="43"/>
      <c r="I998" s="43"/>
      <c r="J998" s="43"/>
      <c r="K998" s="43"/>
      <c r="L998" s="43"/>
      <c r="M998" s="43"/>
      <c r="N998" s="43"/>
      <c r="O998" s="43"/>
      <c r="P998" s="43"/>
      <c r="Q998" s="44"/>
      <c r="R998" s="44"/>
      <c r="S998" s="43"/>
      <c r="T998" s="43"/>
      <c r="U998" s="44"/>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4"/>
      <c r="AY998" s="43"/>
      <c r="AZ998" s="43"/>
      <c r="BA998" s="43"/>
      <c r="BB998" s="43"/>
      <c r="BC998" s="43"/>
      <c r="BD998" s="43"/>
      <c r="BE998" s="43"/>
      <c r="BF998" s="43"/>
      <c r="BG998" s="43"/>
      <c r="BH998" s="43"/>
      <c r="BI998" s="43"/>
      <c r="BJ998" s="43"/>
      <c r="BK998" s="43"/>
      <c r="BL998" s="43"/>
      <c r="BM998" s="43"/>
      <c r="BN998" s="43"/>
      <c r="BO998" s="11"/>
      <c r="BP998" s="11"/>
      <c r="BQ998" s="11"/>
      <c r="BR998" s="11"/>
      <c r="BS998" s="11"/>
    </row>
    <row r="999" ht="13.5" customHeight="1">
      <c r="A999" s="11"/>
      <c r="B999" s="11"/>
      <c r="C999" s="43"/>
      <c r="D999" s="43"/>
      <c r="E999" s="43"/>
      <c r="F999" s="43"/>
      <c r="G999" s="43"/>
      <c r="H999" s="43"/>
      <c r="I999" s="43"/>
      <c r="J999" s="43"/>
      <c r="K999" s="43"/>
      <c r="L999" s="43"/>
      <c r="M999" s="43"/>
      <c r="N999" s="43"/>
      <c r="O999" s="43"/>
      <c r="P999" s="43"/>
      <c r="Q999" s="44"/>
      <c r="R999" s="44"/>
      <c r="S999" s="43"/>
      <c r="T999" s="43"/>
      <c r="U999" s="44"/>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4"/>
      <c r="AY999" s="43"/>
      <c r="AZ999" s="43"/>
      <c r="BA999" s="43"/>
      <c r="BB999" s="43"/>
      <c r="BC999" s="43"/>
      <c r="BD999" s="43"/>
      <c r="BE999" s="43"/>
      <c r="BF999" s="43"/>
      <c r="BG999" s="43"/>
      <c r="BH999" s="43"/>
      <c r="BI999" s="43"/>
      <c r="BJ999" s="43"/>
      <c r="BK999" s="43"/>
      <c r="BL999" s="43"/>
      <c r="BM999" s="43"/>
      <c r="BN999" s="43"/>
      <c r="BO999" s="11"/>
      <c r="BP999" s="11"/>
      <c r="BQ999" s="11"/>
      <c r="BR999" s="11"/>
      <c r="BS999" s="11"/>
    </row>
    <row r="1000" ht="13.5" customHeight="1">
      <c r="A1000" s="11"/>
      <c r="B1000" s="11"/>
      <c r="C1000" s="43"/>
      <c r="D1000" s="43"/>
      <c r="E1000" s="43"/>
      <c r="F1000" s="43"/>
      <c r="G1000" s="43"/>
      <c r="H1000" s="43"/>
      <c r="I1000" s="43"/>
      <c r="J1000" s="43"/>
      <c r="K1000" s="43"/>
      <c r="L1000" s="43"/>
      <c r="M1000" s="43"/>
      <c r="N1000" s="43"/>
      <c r="O1000" s="43"/>
      <c r="P1000" s="43"/>
      <c r="Q1000" s="44"/>
      <c r="R1000" s="44"/>
      <c r="S1000" s="43"/>
      <c r="T1000" s="43"/>
      <c r="U1000" s="44"/>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4"/>
      <c r="AY1000" s="43"/>
      <c r="AZ1000" s="43"/>
      <c r="BA1000" s="43"/>
      <c r="BB1000" s="43"/>
      <c r="BC1000" s="43"/>
      <c r="BD1000" s="43"/>
      <c r="BE1000" s="43"/>
      <c r="BF1000" s="43"/>
      <c r="BG1000" s="43"/>
      <c r="BH1000" s="43"/>
      <c r="BI1000" s="43"/>
      <c r="BJ1000" s="43"/>
      <c r="BK1000" s="43"/>
      <c r="BL1000" s="43"/>
      <c r="BM1000" s="43"/>
      <c r="BN1000" s="43"/>
      <c r="BO1000" s="11"/>
      <c r="BP1000" s="11"/>
      <c r="BQ1000" s="11"/>
      <c r="BR1000" s="11"/>
      <c r="BS1000" s="11"/>
    </row>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1.38"/>
    <col customWidth="1" min="2" max="64" width="8.63"/>
  </cols>
  <sheetData>
    <row r="1" ht="12.75" customHeight="1">
      <c r="A1" s="45" t="s">
        <v>402</v>
      </c>
      <c r="B1" s="46">
        <v>1.0</v>
      </c>
      <c r="C1" s="46">
        <v>2.0</v>
      </c>
      <c r="D1" s="46">
        <v>4.0</v>
      </c>
      <c r="E1" s="46">
        <v>6.0</v>
      </c>
      <c r="F1" s="46">
        <v>8.0</v>
      </c>
      <c r="G1" s="46">
        <v>10.0</v>
      </c>
      <c r="H1" s="46">
        <v>11.0</v>
      </c>
      <c r="I1" s="46">
        <v>12.0</v>
      </c>
      <c r="J1" s="46">
        <v>14.0</v>
      </c>
      <c r="K1" s="46">
        <v>15.0</v>
      </c>
      <c r="L1" s="46">
        <v>17.0</v>
      </c>
      <c r="M1" s="46">
        <v>19.0</v>
      </c>
      <c r="N1" s="46">
        <v>20.0</v>
      </c>
      <c r="O1" s="46">
        <v>22.0</v>
      </c>
      <c r="P1" s="46">
        <v>24.0</v>
      </c>
      <c r="Q1" s="46">
        <v>25.0</v>
      </c>
      <c r="R1" s="47">
        <v>26.0</v>
      </c>
      <c r="S1" s="46">
        <v>27.0</v>
      </c>
      <c r="T1" s="46">
        <v>30.0</v>
      </c>
      <c r="U1" s="46">
        <v>31.0</v>
      </c>
      <c r="V1" s="46">
        <v>33.0</v>
      </c>
      <c r="W1" s="46">
        <v>34.0</v>
      </c>
      <c r="X1" s="46">
        <v>35.0</v>
      </c>
      <c r="Y1" s="46">
        <v>36.0</v>
      </c>
      <c r="Z1" s="46">
        <v>37.0</v>
      </c>
      <c r="AA1" s="46">
        <v>38.0</v>
      </c>
      <c r="AB1" s="46">
        <v>40.0</v>
      </c>
      <c r="AC1" s="46">
        <v>42.0</v>
      </c>
      <c r="AD1" s="46">
        <v>44.0</v>
      </c>
      <c r="AE1" s="46">
        <v>45.0</v>
      </c>
      <c r="AF1" s="46">
        <v>46.0</v>
      </c>
      <c r="AG1" s="46">
        <v>48.0</v>
      </c>
      <c r="AH1" s="46">
        <v>49.0</v>
      </c>
      <c r="AI1" s="46">
        <v>51.0</v>
      </c>
      <c r="AJ1" s="46">
        <v>52.0</v>
      </c>
      <c r="AK1" s="46">
        <v>54.0</v>
      </c>
      <c r="AL1" s="46">
        <v>56.0</v>
      </c>
      <c r="AM1" s="46">
        <v>58.0</v>
      </c>
      <c r="AN1" s="46">
        <v>60.0</v>
      </c>
      <c r="AO1" s="46">
        <v>62.0</v>
      </c>
      <c r="AP1" s="46">
        <v>64.0</v>
      </c>
      <c r="AQ1" s="46">
        <v>66.0</v>
      </c>
      <c r="AR1" s="46">
        <v>67.0</v>
      </c>
      <c r="AS1" s="46">
        <v>68.0</v>
      </c>
      <c r="AT1" s="46">
        <v>70.0</v>
      </c>
      <c r="AU1" s="46">
        <v>72.0</v>
      </c>
      <c r="AV1" s="46">
        <v>74.0</v>
      </c>
      <c r="AW1" s="46">
        <v>75.0</v>
      </c>
      <c r="AX1" s="46">
        <v>77.0</v>
      </c>
      <c r="AY1" s="46">
        <v>79.0</v>
      </c>
      <c r="AZ1" s="46">
        <v>80.0</v>
      </c>
      <c r="BA1" s="47">
        <v>82.0</v>
      </c>
      <c r="BB1" s="46">
        <v>83.0</v>
      </c>
      <c r="BC1" s="46">
        <v>84.0</v>
      </c>
      <c r="BD1" s="46">
        <v>86.0</v>
      </c>
      <c r="BE1" s="46">
        <v>87.0</v>
      </c>
      <c r="BF1" s="46">
        <v>89.0</v>
      </c>
      <c r="BG1" s="46">
        <v>91.0</v>
      </c>
      <c r="BH1" s="46">
        <v>92.0</v>
      </c>
      <c r="BI1" s="46">
        <v>93.0</v>
      </c>
      <c r="BJ1" s="46">
        <v>94.0</v>
      </c>
      <c r="BK1" s="46">
        <v>95.0</v>
      </c>
      <c r="BL1" s="46">
        <v>96.0</v>
      </c>
    </row>
    <row r="2" ht="12.75" customHeight="1">
      <c r="A2" s="45" t="s">
        <v>403</v>
      </c>
      <c r="B2" s="45" t="s">
        <v>404</v>
      </c>
      <c r="C2" s="45" t="s">
        <v>405</v>
      </c>
      <c r="D2" s="45" t="s">
        <v>406</v>
      </c>
      <c r="E2" s="45" t="s">
        <v>407</v>
      </c>
      <c r="F2" s="45" t="s">
        <v>408</v>
      </c>
      <c r="G2" s="45" t="s">
        <v>409</v>
      </c>
      <c r="H2" s="45" t="s">
        <v>410</v>
      </c>
      <c r="I2" s="45" t="s">
        <v>411</v>
      </c>
      <c r="J2" s="45" t="s">
        <v>412</v>
      </c>
      <c r="K2" s="45" t="s">
        <v>413</v>
      </c>
      <c r="L2" s="45" t="s">
        <v>414</v>
      </c>
      <c r="M2" s="45" t="s">
        <v>415</v>
      </c>
      <c r="N2" s="45" t="s">
        <v>416</v>
      </c>
      <c r="O2" s="45" t="s">
        <v>417</v>
      </c>
      <c r="P2" s="45" t="s">
        <v>418</v>
      </c>
      <c r="Q2" s="45" t="s">
        <v>419</v>
      </c>
      <c r="R2" s="48" t="s">
        <v>420</v>
      </c>
      <c r="S2" s="45" t="s">
        <v>421</v>
      </c>
      <c r="T2" s="45" t="s">
        <v>422</v>
      </c>
      <c r="U2" s="45" t="s">
        <v>423</v>
      </c>
      <c r="V2" s="45" t="s">
        <v>424</v>
      </c>
      <c r="W2" s="45" t="s">
        <v>425</v>
      </c>
      <c r="X2" s="45" t="s">
        <v>426</v>
      </c>
      <c r="Y2" s="45" t="s">
        <v>427</v>
      </c>
      <c r="Z2" s="45" t="s">
        <v>428</v>
      </c>
      <c r="AA2" s="45" t="s">
        <v>429</v>
      </c>
      <c r="AB2" s="45" t="s">
        <v>430</v>
      </c>
      <c r="AC2" s="45" t="s">
        <v>431</v>
      </c>
      <c r="AD2" s="45" t="s">
        <v>432</v>
      </c>
      <c r="AE2" s="45" t="s">
        <v>433</v>
      </c>
      <c r="AF2" s="45" t="s">
        <v>434</v>
      </c>
      <c r="AG2" s="45" t="s">
        <v>435</v>
      </c>
      <c r="AH2" s="45" t="s">
        <v>436</v>
      </c>
      <c r="AI2" s="45" t="s">
        <v>437</v>
      </c>
      <c r="AJ2" s="45" t="s">
        <v>438</v>
      </c>
      <c r="AK2" s="45" t="s">
        <v>439</v>
      </c>
      <c r="AL2" s="45" t="s">
        <v>440</v>
      </c>
      <c r="AM2" s="45" t="s">
        <v>441</v>
      </c>
      <c r="AN2" s="45" t="s">
        <v>442</v>
      </c>
      <c r="AO2" s="45" t="s">
        <v>42</v>
      </c>
      <c r="AP2" s="45" t="s">
        <v>43</v>
      </c>
      <c r="AQ2" s="45" t="s">
        <v>443</v>
      </c>
      <c r="AR2" s="45" t="s">
        <v>444</v>
      </c>
      <c r="AS2" s="45" t="s">
        <v>445</v>
      </c>
      <c r="AT2" s="45" t="s">
        <v>446</v>
      </c>
      <c r="AU2" s="45" t="s">
        <v>447</v>
      </c>
      <c r="AV2" s="45" t="s">
        <v>448</v>
      </c>
      <c r="AW2" s="45" t="s">
        <v>449</v>
      </c>
      <c r="AX2" s="45" t="s">
        <v>450</v>
      </c>
      <c r="AY2" s="45" t="s">
        <v>451</v>
      </c>
      <c r="AZ2" s="45" t="s">
        <v>53</v>
      </c>
      <c r="BA2" s="48" t="s">
        <v>452</v>
      </c>
      <c r="BB2" s="45" t="s">
        <v>453</v>
      </c>
      <c r="BC2" s="45" t="s">
        <v>454</v>
      </c>
      <c r="BD2" s="45" t="s">
        <v>455</v>
      </c>
      <c r="BE2" s="45" t="s">
        <v>456</v>
      </c>
      <c r="BF2" s="45" t="s">
        <v>59</v>
      </c>
      <c r="BG2" s="45" t="s">
        <v>457</v>
      </c>
      <c r="BH2" s="45" t="s">
        <v>458</v>
      </c>
      <c r="BI2" s="45" t="s">
        <v>459</v>
      </c>
      <c r="BJ2" s="45" t="s">
        <v>460</v>
      </c>
      <c r="BK2" s="45" t="s">
        <v>461</v>
      </c>
      <c r="BL2" s="45" t="s">
        <v>462</v>
      </c>
    </row>
    <row r="3" ht="12.75" customHeight="1">
      <c r="A3" s="45" t="s">
        <v>463</v>
      </c>
      <c r="B3" s="41">
        <v>43.24486541748047</v>
      </c>
      <c r="C3" s="41">
        <v>42.272212982177734</v>
      </c>
      <c r="D3" s="41">
        <v>40.59707260131836</v>
      </c>
      <c r="E3" s="41">
        <v>44.032161712646484</v>
      </c>
      <c r="F3" s="41">
        <v>39.94883346557617</v>
      </c>
      <c r="G3" s="41">
        <v>38.16932678222656</v>
      </c>
      <c r="H3" s="41">
        <v>40.82248306274414</v>
      </c>
      <c r="I3" s="41">
        <v>42.802799224853516</v>
      </c>
      <c r="J3" s="41">
        <v>43.27262496948242</v>
      </c>
      <c r="K3" s="41">
        <v>41.125274658203125</v>
      </c>
      <c r="L3" s="41">
        <v>44.30826187133789</v>
      </c>
      <c r="M3" s="41">
        <v>43.094303131103516</v>
      </c>
      <c r="N3" s="41">
        <v>43.939971923828125</v>
      </c>
      <c r="O3" s="41">
        <v>47.80219650268555</v>
      </c>
      <c r="P3" s="41">
        <v>43.798336029052734</v>
      </c>
      <c r="Q3" s="41">
        <v>44.969482421875</v>
      </c>
      <c r="R3" s="49"/>
      <c r="S3" s="41">
        <v>44.38385772705078</v>
      </c>
      <c r="T3" s="41">
        <v>39.76153564453125</v>
      </c>
      <c r="U3" s="41">
        <v>40.286949157714844</v>
      </c>
      <c r="V3" s="41">
        <v>43.65274429321289</v>
      </c>
      <c r="W3" s="41">
        <v>45.159297943115234</v>
      </c>
      <c r="X3" s="41">
        <v>42.94662094116211</v>
      </c>
      <c r="Y3" s="41">
        <v>44.515647888183594</v>
      </c>
      <c r="Z3" s="41">
        <v>42.85316467285156</v>
      </c>
      <c r="AA3" s="41">
        <v>45.61905288696289</v>
      </c>
      <c r="AB3" s="41">
        <v>43.63958740234375</v>
      </c>
      <c r="AC3" s="41">
        <v>45.42213439941406</v>
      </c>
      <c r="AD3" s="41">
        <v>43.7600212097168</v>
      </c>
      <c r="AE3" s="41">
        <v>45.082218170166016</v>
      </c>
      <c r="AF3" s="41">
        <v>45.85688018798828</v>
      </c>
      <c r="AG3" s="41">
        <v>42.25949478149414</v>
      </c>
      <c r="AH3" s="41">
        <v>41.62566375732422</v>
      </c>
      <c r="AI3" s="41">
        <v>43.11825942993164</v>
      </c>
      <c r="AJ3" s="41">
        <v>44.643638610839844</v>
      </c>
      <c r="AK3" s="41">
        <v>41.70844650268555</v>
      </c>
      <c r="AL3" s="41">
        <v>44.6150016784668</v>
      </c>
      <c r="AM3" s="41">
        <v>44.07705307006836</v>
      </c>
      <c r="AN3" s="41">
        <v>44.212799072265625</v>
      </c>
      <c r="AO3" s="41">
        <v>39.583984375</v>
      </c>
      <c r="AP3" s="41">
        <v>41.333335876464844</v>
      </c>
      <c r="AQ3" s="41">
        <v>43.720394134521484</v>
      </c>
      <c r="AR3" s="41">
        <v>39.38524627685547</v>
      </c>
      <c r="AS3" s="41">
        <v>39.675086975097656</v>
      </c>
      <c r="AT3" s="41">
        <v>41.19432067871094</v>
      </c>
      <c r="AU3" s="41">
        <v>46.437416076660156</v>
      </c>
      <c r="AV3" s="41">
        <v>45.38346862792969</v>
      </c>
      <c r="AW3" s="41">
        <v>41.8757438659668</v>
      </c>
      <c r="AX3" s="41">
        <v>45.02012634277344</v>
      </c>
      <c r="AY3" s="41">
        <v>42.15990447998047</v>
      </c>
      <c r="AZ3" s="41">
        <v>40.43476486206055</v>
      </c>
      <c r="BA3" s="49"/>
      <c r="BB3" s="41">
        <v>39.924217224121094</v>
      </c>
      <c r="BC3" s="41">
        <v>41.920066833496094</v>
      </c>
      <c r="BD3" s="41">
        <v>44.315826416015625</v>
      </c>
      <c r="BE3" s="41">
        <v>43.728824615478516</v>
      </c>
      <c r="BF3" s="41">
        <v>44.838104248046875</v>
      </c>
      <c r="BG3" s="41">
        <v>39.567562103271484</v>
      </c>
      <c r="BH3" s="41">
        <v>40.931556701660156</v>
      </c>
      <c r="BI3" s="41">
        <v>43.773826599121094</v>
      </c>
      <c r="BJ3" s="41">
        <v>45.39178466796875</v>
      </c>
      <c r="BK3" s="41">
        <v>45.44338607788086</v>
      </c>
      <c r="BL3" s="41">
        <v>43.964332580566406</v>
      </c>
    </row>
    <row r="4" ht="12.75" customHeight="1">
      <c r="A4" s="45" t="s">
        <v>464</v>
      </c>
      <c r="B4" s="41">
        <v>44.833404541015625</v>
      </c>
      <c r="C4" s="41">
        <v>48.53886795043945</v>
      </c>
      <c r="D4" s="41">
        <v>44.072818756103516</v>
      </c>
      <c r="E4" s="41">
        <v>46.4315299987793</v>
      </c>
      <c r="F4" s="41">
        <v>46.81474685668945</v>
      </c>
      <c r="G4" s="41">
        <v>47.27186584472656</v>
      </c>
      <c r="H4" s="41">
        <v>44.59933853149414</v>
      </c>
      <c r="I4" s="41">
        <v>45.765201568603516</v>
      </c>
      <c r="J4" s="41">
        <v>47.04831314086914</v>
      </c>
      <c r="K4" s="41">
        <v>45.18543243408203</v>
      </c>
      <c r="L4" s="41">
        <v>45.45242691040039</v>
      </c>
      <c r="M4" s="41">
        <v>50.955081939697266</v>
      </c>
      <c r="N4" s="41">
        <v>48.18994903564453</v>
      </c>
      <c r="O4" s="41">
        <v>51.01901626586914</v>
      </c>
      <c r="P4" s="41">
        <v>46.60432052612305</v>
      </c>
      <c r="Q4" s="41">
        <v>46.252197265625</v>
      </c>
      <c r="R4" s="49"/>
      <c r="S4" s="41">
        <v>47.00361633300781</v>
      </c>
      <c r="T4" s="41">
        <v>45.787803649902344</v>
      </c>
      <c r="U4" s="41">
        <v>46.03132629394531</v>
      </c>
      <c r="V4" s="41">
        <v>47.5222053527832</v>
      </c>
      <c r="W4" s="41">
        <v>46.34529495239258</v>
      </c>
      <c r="X4" s="41">
        <v>45.078250885009766</v>
      </c>
      <c r="Y4" s="41">
        <v>45.687232971191406</v>
      </c>
      <c r="Z4" s="41">
        <v>47.086341857910156</v>
      </c>
      <c r="AA4" s="41">
        <v>46.84931564331055</v>
      </c>
      <c r="AB4" s="41">
        <v>44.97759246826172</v>
      </c>
      <c r="AC4" s="41">
        <v>48.143585205078125</v>
      </c>
      <c r="AD4" s="41">
        <v>45.45993423461914</v>
      </c>
      <c r="AE4" s="41">
        <v>47.27070999145508</v>
      </c>
      <c r="AF4" s="41">
        <v>47.15887451171875</v>
      </c>
      <c r="AG4" s="41">
        <v>44.3714485168457</v>
      </c>
      <c r="AH4" s="41">
        <v>43.447792053222656</v>
      </c>
      <c r="AI4" s="41">
        <v>46.3003044128418</v>
      </c>
      <c r="AJ4" s="41">
        <v>46.05645751953125</v>
      </c>
      <c r="AK4" s="41">
        <v>43.3140983581543</v>
      </c>
      <c r="AL4" s="41">
        <v>46.42122268676758</v>
      </c>
      <c r="AM4" s="41">
        <v>50.60685348510742</v>
      </c>
      <c r="AN4" s="41">
        <v>53.520782470703125</v>
      </c>
      <c r="AO4" s="41">
        <v>42.22295379638672</v>
      </c>
      <c r="AP4" s="41">
        <v>43.67625427246094</v>
      </c>
      <c r="AQ4" s="41">
        <v>44.50212478637695</v>
      </c>
      <c r="AR4" s="41">
        <v>42.77545928955078</v>
      </c>
      <c r="AS4" s="41">
        <v>42.44493103027344</v>
      </c>
      <c r="AT4" s="41">
        <v>43.29889678955078</v>
      </c>
      <c r="AU4" s="41">
        <v>52.79906463623047</v>
      </c>
      <c r="AV4" s="41">
        <v>48.795188903808594</v>
      </c>
      <c r="AW4" s="41">
        <v>43.24434280395508</v>
      </c>
      <c r="AX4" s="41">
        <v>49.40452575683594</v>
      </c>
      <c r="AY4" s="41">
        <v>45.20287322998047</v>
      </c>
      <c r="AZ4" s="41">
        <v>46.80965042114258</v>
      </c>
      <c r="BA4" s="49"/>
      <c r="BB4" s="41">
        <v>45.47643280029297</v>
      </c>
      <c r="BC4" s="41">
        <v>43.00457763671875</v>
      </c>
      <c r="BD4" s="41">
        <v>45.660491943359375</v>
      </c>
      <c r="BE4" s="41">
        <v>48.00728988647461</v>
      </c>
      <c r="BF4" s="41">
        <v>46.30717468261719</v>
      </c>
      <c r="BG4" s="41">
        <v>41.187801361083984</v>
      </c>
      <c r="BH4" s="41">
        <v>43.09559631347656</v>
      </c>
      <c r="BI4" s="41">
        <v>48.17631530761719</v>
      </c>
      <c r="BJ4" s="41">
        <v>49.421363830566406</v>
      </c>
      <c r="BK4" s="41">
        <v>46.75840377807617</v>
      </c>
      <c r="BL4" s="41">
        <v>48.9898681640625</v>
      </c>
    </row>
    <row r="5" ht="12.75" customHeight="1">
      <c r="A5" s="45" t="s">
        <v>465</v>
      </c>
      <c r="B5" s="41">
        <v>44.03913497924805</v>
      </c>
      <c r="C5" s="41">
        <v>45.405540466308594</v>
      </c>
      <c r="D5" s="41">
        <v>42.33494567871094</v>
      </c>
      <c r="E5" s="41">
        <v>45.23184585571289</v>
      </c>
      <c r="F5" s="41">
        <v>43.38179016113281</v>
      </c>
      <c r="G5" s="41">
        <v>42.72059631347656</v>
      </c>
      <c r="H5" s="41">
        <v>42.71091079711914</v>
      </c>
      <c r="I5" s="41">
        <v>44.284000396728516</v>
      </c>
      <c r="J5" s="41">
        <v>45.16046905517578</v>
      </c>
      <c r="K5" s="41">
        <v>43.15535354614258</v>
      </c>
      <c r="L5" s="41">
        <v>44.88034439086914</v>
      </c>
      <c r="M5" s="41">
        <v>47.02469253540039</v>
      </c>
      <c r="N5" s="41">
        <v>46.06496047973633</v>
      </c>
      <c r="O5" s="41">
        <v>49.410606384277344</v>
      </c>
      <c r="P5" s="41">
        <v>45.20132827758789</v>
      </c>
      <c r="Q5" s="41">
        <v>45.61083984375</v>
      </c>
      <c r="R5" s="49"/>
      <c r="S5" s="41">
        <v>45.6937370300293</v>
      </c>
      <c r="T5" s="41">
        <v>42.7746696472168</v>
      </c>
      <c r="U5" s="41">
        <v>43.15913772583008</v>
      </c>
      <c r="V5" s="41">
        <v>45.58747482299805</v>
      </c>
      <c r="W5" s="41">
        <v>45.752296447753906</v>
      </c>
      <c r="X5" s="41">
        <v>44.01243591308594</v>
      </c>
      <c r="Y5" s="41">
        <v>45.1014404296875</v>
      </c>
      <c r="Z5" s="41">
        <v>44.96975326538086</v>
      </c>
      <c r="AA5" s="41">
        <v>46.23418426513672</v>
      </c>
      <c r="AB5" s="41">
        <v>44.308589935302734</v>
      </c>
      <c r="AC5" s="41">
        <v>46.782859802246094</v>
      </c>
      <c r="AD5" s="41">
        <v>44.60997772216797</v>
      </c>
      <c r="AE5" s="41">
        <v>46.17646408081055</v>
      </c>
      <c r="AF5" s="41">
        <v>46.507877349853516</v>
      </c>
      <c r="AG5" s="41">
        <v>43.31547164916992</v>
      </c>
      <c r="AH5" s="41">
        <v>42.53672790527344</v>
      </c>
      <c r="AI5" s="41">
        <v>44.70928192138672</v>
      </c>
      <c r="AJ5" s="41">
        <v>45.35004806518555</v>
      </c>
      <c r="AK5" s="41">
        <v>42.51127243041992</v>
      </c>
      <c r="AL5" s="41">
        <v>45.51811218261719</v>
      </c>
      <c r="AM5" s="41">
        <v>47.34195327758789</v>
      </c>
      <c r="AN5" s="41">
        <v>48.866790771484375</v>
      </c>
      <c r="AO5" s="41">
        <v>40.90346908569336</v>
      </c>
      <c r="AP5" s="41">
        <v>42.50479507446289</v>
      </c>
      <c r="AQ5" s="41">
        <v>44.11125946044922</v>
      </c>
      <c r="AR5" s="41">
        <v>41.080352783203125</v>
      </c>
      <c r="AS5" s="41">
        <v>41.06000900268555</v>
      </c>
      <c r="AT5" s="41">
        <v>42.24660873413086</v>
      </c>
      <c r="AU5" s="41">
        <v>49.61824035644531</v>
      </c>
      <c r="AV5" s="41">
        <v>47.08932876586914</v>
      </c>
      <c r="AW5" s="41">
        <v>42.56004333496094</v>
      </c>
      <c r="AX5" s="41">
        <v>47.21232604980469</v>
      </c>
      <c r="AY5" s="41">
        <v>43.68138885498047</v>
      </c>
      <c r="AZ5" s="41">
        <v>43.62220764160156</v>
      </c>
      <c r="BA5" s="49"/>
      <c r="BB5" s="41">
        <v>42.70032501220703</v>
      </c>
      <c r="BC5" s="41">
        <v>42.46232223510742</v>
      </c>
      <c r="BD5" s="41">
        <v>44.9881591796875</v>
      </c>
      <c r="BE5" s="41">
        <v>45.86805725097656</v>
      </c>
      <c r="BF5" s="41">
        <v>45.57263946533203</v>
      </c>
      <c r="BG5" s="41">
        <v>40.377681732177734</v>
      </c>
      <c r="BH5" s="41">
        <v>42.01357650756836</v>
      </c>
      <c r="BI5" s="41">
        <v>45.97507095336914</v>
      </c>
      <c r="BJ5" s="41">
        <v>47.40657424926758</v>
      </c>
      <c r="BK5" s="41">
        <v>46.100894927978516</v>
      </c>
      <c r="BL5" s="41">
        <v>46.47710037231445</v>
      </c>
    </row>
    <row r="6" ht="12.75" customHeight="1">
      <c r="A6" s="45" t="s">
        <v>466</v>
      </c>
      <c r="B6" s="41">
        <v>0.4052186906337738</v>
      </c>
      <c r="C6" s="41">
        <v>1.5985521078109741</v>
      </c>
      <c r="D6" s="41">
        <v>0.8866238594055176</v>
      </c>
      <c r="E6" s="41">
        <v>0.6120523810386658</v>
      </c>
      <c r="F6" s="41">
        <v>1.7514162063598633</v>
      </c>
      <c r="G6" s="41">
        <v>2.3219542503356934</v>
      </c>
      <c r="H6" s="41">
        <v>0.9634335041046143</v>
      </c>
      <c r="I6" s="41">
        <v>0.7556743025779724</v>
      </c>
      <c r="J6" s="41">
        <v>0.9631354808807373</v>
      </c>
      <c r="K6" s="41">
        <v>1.0356991291046143</v>
      </c>
      <c r="L6" s="41">
        <v>0.29186317324638367</v>
      </c>
      <c r="M6" s="41">
        <v>2.005194902420044</v>
      </c>
      <c r="N6" s="41">
        <v>1.0841209888458252</v>
      </c>
      <c r="O6" s="41">
        <v>0.8205743432044983</v>
      </c>
      <c r="P6" s="41">
        <v>0.7157738208770752</v>
      </c>
      <c r="Q6" s="41">
        <v>0.32720640301704407</v>
      </c>
      <c r="R6" s="49"/>
      <c r="S6" s="41">
        <v>0.6682703495025635</v>
      </c>
      <c r="T6" s="41">
        <v>1.5372315645217896</v>
      </c>
      <c r="U6" s="41">
        <v>1.4653241634368896</v>
      </c>
      <c r="V6" s="41">
        <v>0.9870553016662598</v>
      </c>
      <c r="W6" s="41">
        <v>0.30253344774246216</v>
      </c>
      <c r="X6" s="41">
        <v>0.5437551736831665</v>
      </c>
      <c r="Y6" s="41">
        <v>0.298857718706131</v>
      </c>
      <c r="Z6" s="41">
        <v>1.079835295677185</v>
      </c>
      <c r="AA6" s="41">
        <v>0.31382644176483154</v>
      </c>
      <c r="AB6" s="41">
        <v>0.3413102626800537</v>
      </c>
      <c r="AC6" s="41">
        <v>0.6942110657691956</v>
      </c>
      <c r="AD6" s="41">
        <v>0.4336289167404175</v>
      </c>
      <c r="AE6" s="41">
        <v>0.5582591891288757</v>
      </c>
      <c r="AF6" s="41">
        <v>0.3321238160133362</v>
      </c>
      <c r="AG6" s="41">
        <v>0.5387360453605652</v>
      </c>
      <c r="AH6" s="41">
        <v>0.46480506658554077</v>
      </c>
      <c r="AI6" s="41">
        <v>0.8117042779922485</v>
      </c>
      <c r="AJ6" s="41">
        <v>0.36039432883262634</v>
      </c>
      <c r="AK6" s="41">
        <v>0.4095844030380249</v>
      </c>
      <c r="AL6" s="41">
        <v>0.4607461392879486</v>
      </c>
      <c r="AM6" s="41">
        <v>1.6656782627105713</v>
      </c>
      <c r="AN6" s="41">
        <v>2.374361276626587</v>
      </c>
      <c r="AO6" s="41">
        <v>0.6731709241867065</v>
      </c>
      <c r="AP6" s="41">
        <v>0.5976514220237732</v>
      </c>
      <c r="AQ6" s="41">
        <v>0.19941024482250214</v>
      </c>
      <c r="AR6" s="41">
        <v>0.8648055195808411</v>
      </c>
      <c r="AS6" s="41">
        <v>0.7065562605857849</v>
      </c>
      <c r="AT6" s="41">
        <v>0.5368527770042419</v>
      </c>
      <c r="AU6" s="41">
        <v>1.6227834224700928</v>
      </c>
      <c r="AV6" s="41">
        <v>0.8702903985977173</v>
      </c>
      <c r="AW6" s="41">
        <v>0.34911489486694336</v>
      </c>
      <c r="AX6" s="41">
        <v>1.1184098720550537</v>
      </c>
      <c r="AY6" s="41">
        <v>0.776226818561554</v>
      </c>
      <c r="AZ6" s="41">
        <v>1.6261602640151978</v>
      </c>
      <c r="BA6" s="49"/>
      <c r="BB6" s="41">
        <v>1.4163073301315308</v>
      </c>
      <c r="BC6" s="41">
        <v>0.2766457498073578</v>
      </c>
      <c r="BD6" s="41">
        <v>0.3430093824863434</v>
      </c>
      <c r="BE6" s="41">
        <v>1.091387391090393</v>
      </c>
      <c r="BF6" s="41">
        <v>0.37474381923675537</v>
      </c>
      <c r="BG6" s="41">
        <v>0.41330486536026</v>
      </c>
      <c r="BH6" s="41">
        <v>0.5520213842391968</v>
      </c>
      <c r="BI6" s="41">
        <v>1.1230250597000122</v>
      </c>
      <c r="BJ6" s="41">
        <v>1.0278998613357544</v>
      </c>
      <c r="BK6" s="41">
        <v>0.335446298122406</v>
      </c>
      <c r="BL6" s="41">
        <v>1.2819571495056152</v>
      </c>
    </row>
    <row r="7" ht="12.75" customHeight="1">
      <c r="A7" s="45" t="s">
        <v>69</v>
      </c>
      <c r="B7" s="41">
        <v>43.22079086303711</v>
      </c>
      <c r="C7" s="41">
        <v>41.01776123046875</v>
      </c>
      <c r="D7" s="41">
        <v>39.59832000732422</v>
      </c>
      <c r="E7" s="41">
        <v>42.439395904541016</v>
      </c>
      <c r="F7" s="41">
        <v>39.7186279296875</v>
      </c>
      <c r="G7" s="41">
        <v>38.581424713134766</v>
      </c>
      <c r="H7" s="41">
        <v>40.439476013183594</v>
      </c>
      <c r="I7" s="41">
        <v>42.184722900390625</v>
      </c>
      <c r="J7" s="41">
        <v>42.42144775390625</v>
      </c>
      <c r="K7" s="41">
        <v>39.9055290222168</v>
      </c>
      <c r="L7" s="41">
        <v>43.043357849121094</v>
      </c>
      <c r="M7" s="41">
        <v>43.32390594482422</v>
      </c>
      <c r="N7" s="41">
        <v>43.07524490356445</v>
      </c>
      <c r="O7" s="41">
        <v>46.90607452392578</v>
      </c>
      <c r="P7" s="41">
        <v>43.32445526123047</v>
      </c>
      <c r="Q7" s="41">
        <v>43.91075897216797</v>
      </c>
      <c r="R7" s="49"/>
      <c r="S7" s="41">
        <v>44.52967071533203</v>
      </c>
      <c r="T7" s="41">
        <v>40.418941497802734</v>
      </c>
      <c r="U7" s="41">
        <v>40.6925163269043</v>
      </c>
      <c r="V7" s="41">
        <v>42.37144088745117</v>
      </c>
      <c r="W7" s="41">
        <v>44.20016098022461</v>
      </c>
      <c r="X7" s="41">
        <v>42.898014068603516</v>
      </c>
      <c r="Y7" s="41">
        <v>43.81855773925781</v>
      </c>
      <c r="Z7" s="41">
        <v>42.83125305175781</v>
      </c>
      <c r="AA7" s="41">
        <v>44.529170989990234</v>
      </c>
      <c r="AB7" s="41">
        <v>42.400672912597656</v>
      </c>
      <c r="AC7" s="41">
        <v>44.70790481567383</v>
      </c>
      <c r="AD7" s="41">
        <v>43.15298080444336</v>
      </c>
      <c r="AE7" s="41">
        <v>44.166927337646484</v>
      </c>
      <c r="AF7" s="41">
        <v>44.52157974243164</v>
      </c>
      <c r="AG7" s="41">
        <v>42.27772521972656</v>
      </c>
      <c r="AH7" s="41">
        <v>39.9948844909668</v>
      </c>
      <c r="AI7" s="41">
        <v>41.67807388305664</v>
      </c>
      <c r="AJ7" s="41">
        <v>43.07759475708008</v>
      </c>
      <c r="AK7" s="41">
        <v>39.88523483276367</v>
      </c>
      <c r="AL7" s="41">
        <v>42.97685241699219</v>
      </c>
      <c r="AM7" s="41">
        <v>42.78427505493164</v>
      </c>
      <c r="AN7" s="41">
        <v>43.0824089050293</v>
      </c>
      <c r="AO7" s="41">
        <v>39.349205017089844</v>
      </c>
      <c r="AP7" s="41">
        <v>39.90459060668945</v>
      </c>
      <c r="AQ7" s="41">
        <v>42.699676513671875</v>
      </c>
      <c r="AR7" s="41">
        <v>39.25410079956055</v>
      </c>
      <c r="AS7" s="41">
        <v>40.110530853271484</v>
      </c>
      <c r="AT7" s="41">
        <v>40.389671325683594</v>
      </c>
      <c r="AU7" s="41">
        <v>44.733768463134766</v>
      </c>
      <c r="AV7" s="41">
        <v>43.996646881103516</v>
      </c>
      <c r="AW7" s="41">
        <v>41.19111633300781</v>
      </c>
      <c r="AX7" s="41">
        <v>43.56075668334961</v>
      </c>
      <c r="AY7" s="41">
        <v>41.62562942504883</v>
      </c>
      <c r="AZ7" s="41">
        <v>39.75954055786133</v>
      </c>
      <c r="BA7" s="49"/>
      <c r="BB7" s="41">
        <v>38.74732208251953</v>
      </c>
      <c r="BC7" s="41">
        <v>40.2188606262207</v>
      </c>
      <c r="BD7" s="41">
        <v>42.80316162109375</v>
      </c>
      <c r="BE7" s="41">
        <v>42.028533935546875</v>
      </c>
      <c r="BF7" s="41">
        <v>42.35531234741211</v>
      </c>
      <c r="BG7" s="41">
        <v>39.431983947753906</v>
      </c>
      <c r="BH7" s="41">
        <v>39.07084274291992</v>
      </c>
      <c r="BI7" s="41">
        <v>42.0503044128418</v>
      </c>
      <c r="BJ7" s="41">
        <v>43.553104400634766</v>
      </c>
      <c r="BK7" s="41">
        <v>43.52726364135742</v>
      </c>
      <c r="BL7" s="41">
        <v>42.011470794677734</v>
      </c>
    </row>
    <row r="8" ht="12.75" customHeight="1">
      <c r="A8" s="45" t="s">
        <v>71</v>
      </c>
      <c r="B8" s="41">
        <v>44.32863998413086</v>
      </c>
      <c r="C8" s="41">
        <v>46.44004821777344</v>
      </c>
      <c r="D8" s="41">
        <v>43.06663513183594</v>
      </c>
      <c r="E8" s="41">
        <v>45.7530632019043</v>
      </c>
      <c r="F8" s="41">
        <v>45.37493133544922</v>
      </c>
      <c r="G8" s="41">
        <v>44.916378021240234</v>
      </c>
      <c r="H8" s="41">
        <v>42.31217956542969</v>
      </c>
      <c r="I8" s="41">
        <v>44.7744140625</v>
      </c>
      <c r="J8" s="41">
        <v>45.35365295410156</v>
      </c>
      <c r="K8" s="41">
        <v>43.97257614135742</v>
      </c>
      <c r="L8" s="41">
        <v>43.91222381591797</v>
      </c>
      <c r="M8" s="41">
        <v>49.37339782714844</v>
      </c>
      <c r="N8" s="41">
        <v>46.932003021240234</v>
      </c>
      <c r="O8" s="41">
        <v>48.73639678955078</v>
      </c>
      <c r="P8" s="41">
        <v>46.046356201171875</v>
      </c>
      <c r="Q8" s="41">
        <v>44.918243408203125</v>
      </c>
      <c r="R8" s="49"/>
      <c r="S8" s="41">
        <v>46.44166564941406</v>
      </c>
      <c r="T8" s="41">
        <v>44.770626068115234</v>
      </c>
      <c r="U8" s="41">
        <v>44.714786529541016</v>
      </c>
      <c r="V8" s="41">
        <v>46.43704605102539</v>
      </c>
      <c r="W8" s="41">
        <v>45.27566146850586</v>
      </c>
      <c r="X8" s="41">
        <v>43.86745834350586</v>
      </c>
      <c r="Y8" s="41">
        <v>44.896461486816406</v>
      </c>
      <c r="Z8" s="41">
        <v>45.07276916503906</v>
      </c>
      <c r="AA8" s="41">
        <v>45.21232986450195</v>
      </c>
      <c r="AB8" s="41">
        <v>43.739105224609375</v>
      </c>
      <c r="AC8" s="41">
        <v>46.39826583862305</v>
      </c>
      <c r="AD8" s="41">
        <v>44.45662307739258</v>
      </c>
      <c r="AE8" s="41">
        <v>45.32761001586914</v>
      </c>
      <c r="AF8" s="41">
        <v>45.668514251708984</v>
      </c>
      <c r="AG8" s="41">
        <v>44.14640808105469</v>
      </c>
      <c r="AH8" s="41">
        <v>42.014034271240234</v>
      </c>
      <c r="AI8" s="41">
        <v>44.4600944519043</v>
      </c>
      <c r="AJ8" s="41">
        <v>43.858577728271484</v>
      </c>
      <c r="AK8" s="41">
        <v>41.45163345336914</v>
      </c>
      <c r="AL8" s="41">
        <v>44.63585662841797</v>
      </c>
      <c r="AM8" s="41">
        <v>48.680301666259766</v>
      </c>
      <c r="AN8" s="41">
        <v>51.1708869934082</v>
      </c>
      <c r="AO8" s="41">
        <v>41.26731872558594</v>
      </c>
      <c r="AP8" s="41">
        <v>42.66720962524414</v>
      </c>
      <c r="AQ8" s="41">
        <v>43.320777893066406</v>
      </c>
      <c r="AR8" s="41">
        <v>41.8206672668457</v>
      </c>
      <c r="AS8" s="41">
        <v>41.92532730102539</v>
      </c>
      <c r="AT8" s="41">
        <v>42.86919403076172</v>
      </c>
      <c r="AU8" s="41">
        <v>49.956722259521484</v>
      </c>
      <c r="AV8" s="41">
        <v>46.785640716552734</v>
      </c>
      <c r="AW8" s="41">
        <v>42.457794189453125</v>
      </c>
      <c r="AX8" s="41">
        <v>47.50343704223633</v>
      </c>
      <c r="AY8" s="41">
        <v>44.00070571899414</v>
      </c>
      <c r="AZ8" s="41">
        <v>44.82662582397461</v>
      </c>
      <c r="BA8" s="49"/>
      <c r="BB8" s="41">
        <v>43.75177764892578</v>
      </c>
      <c r="BC8" s="41">
        <v>41.013736724853516</v>
      </c>
      <c r="BD8" s="41">
        <v>43.58873748779297</v>
      </c>
      <c r="BE8" s="41">
        <v>45.64289093017578</v>
      </c>
      <c r="BF8" s="41">
        <v>43.42805862426758</v>
      </c>
      <c r="BG8" s="41">
        <v>40.39238739013672</v>
      </c>
      <c r="BH8" s="41">
        <v>41.81448745727539</v>
      </c>
      <c r="BI8" s="41">
        <v>45.96291732788086</v>
      </c>
      <c r="BJ8" s="41">
        <v>46.81973648071289</v>
      </c>
      <c r="BK8" s="41">
        <v>44.67350387573242</v>
      </c>
      <c r="BL8" s="41">
        <v>47.0318489074707</v>
      </c>
    </row>
    <row r="9" ht="12.75" customHeight="1">
      <c r="A9" s="50" t="s">
        <v>66</v>
      </c>
      <c r="B9" s="51">
        <v>43.774715423583984</v>
      </c>
      <c r="C9" s="51">
        <v>43.728904724121094</v>
      </c>
      <c r="D9" s="51">
        <v>41.33247756958008</v>
      </c>
      <c r="E9" s="51">
        <v>44.096229553222656</v>
      </c>
      <c r="F9" s="51">
        <v>42.54677963256836</v>
      </c>
      <c r="G9" s="51">
        <v>41.7489013671875</v>
      </c>
      <c r="H9" s="51">
        <v>41.37582778930664</v>
      </c>
      <c r="I9" s="51">
        <v>43.47956848144531</v>
      </c>
      <c r="J9" s="51">
        <v>43.887550354003906</v>
      </c>
      <c r="K9" s="51">
        <v>41.93905258178711</v>
      </c>
      <c r="L9" s="51">
        <v>43.47779083251953</v>
      </c>
      <c r="M9" s="51">
        <v>46.34865188598633</v>
      </c>
      <c r="N9" s="51">
        <v>45.003623962402344</v>
      </c>
      <c r="O9" s="51">
        <v>47.82123565673828</v>
      </c>
      <c r="P9" s="51">
        <v>44.68540573120117</v>
      </c>
      <c r="Q9" s="51">
        <v>44.41450119018555</v>
      </c>
      <c r="R9" s="49"/>
      <c r="S9" s="51">
        <v>45.48566818237305</v>
      </c>
      <c r="T9" s="51">
        <v>42.594783782958984</v>
      </c>
      <c r="U9" s="51">
        <v>42.703651428222656</v>
      </c>
      <c r="V9" s="51">
        <v>44.40424346923828</v>
      </c>
      <c r="W9" s="51">
        <v>44.737911224365234</v>
      </c>
      <c r="X9" s="51">
        <v>43.38273620605469</v>
      </c>
      <c r="Y9" s="51">
        <v>44.35750961303711</v>
      </c>
      <c r="Z9" s="51">
        <v>43.95201110839844</v>
      </c>
      <c r="AA9" s="51">
        <v>44.870750427246094</v>
      </c>
      <c r="AB9" s="51">
        <v>43.069889068603516</v>
      </c>
      <c r="AC9" s="51">
        <v>45.55308532714844</v>
      </c>
      <c r="AD9" s="51">
        <v>43.80480194091797</v>
      </c>
      <c r="AE9" s="51">
        <v>44.74726867675781</v>
      </c>
      <c r="AF9" s="51">
        <v>45.09504699707031</v>
      </c>
      <c r="AG9" s="51">
        <v>43.212066650390625</v>
      </c>
      <c r="AH9" s="51">
        <v>41.004459381103516</v>
      </c>
      <c r="AI9" s="51">
        <v>43.06908416748047</v>
      </c>
      <c r="AJ9" s="51">
        <v>43.46808624267578</v>
      </c>
      <c r="AK9" s="51">
        <v>40.668434143066406</v>
      </c>
      <c r="AL9" s="51">
        <v>43.80635452270508</v>
      </c>
      <c r="AM9" s="51">
        <v>45.7322883605957</v>
      </c>
      <c r="AN9" s="51">
        <v>47.12664794921875</v>
      </c>
      <c r="AO9" s="51">
        <v>40.30826187133789</v>
      </c>
      <c r="AP9" s="51">
        <v>41.2859001159668</v>
      </c>
      <c r="AQ9" s="51">
        <v>43.01022720336914</v>
      </c>
      <c r="AR9" s="51">
        <v>40.537384033203125</v>
      </c>
      <c r="AS9" s="51">
        <v>41.01792907714844</v>
      </c>
      <c r="AT9" s="51">
        <v>41.629432678222656</v>
      </c>
      <c r="AU9" s="51">
        <v>47.345245361328125</v>
      </c>
      <c r="AV9" s="51">
        <v>45.391143798828125</v>
      </c>
      <c r="AW9" s="51">
        <v>41.82445526123047</v>
      </c>
      <c r="AX9" s="51">
        <v>45.53209686279297</v>
      </c>
      <c r="AY9" s="51">
        <v>42.813167572021484</v>
      </c>
      <c r="AZ9" s="51">
        <v>42.29308319091797</v>
      </c>
      <c r="BA9" s="49"/>
      <c r="BB9" s="51">
        <v>41.249549865722656</v>
      </c>
      <c r="BC9" s="51">
        <v>40.61629867553711</v>
      </c>
      <c r="BD9" s="51">
        <v>43.19594955444336</v>
      </c>
      <c r="BE9" s="51">
        <v>43.83571243286133</v>
      </c>
      <c r="BF9" s="51">
        <v>42.891685485839844</v>
      </c>
      <c r="BG9" s="51">
        <v>39.91218566894531</v>
      </c>
      <c r="BH9" s="51">
        <v>40.442665100097656</v>
      </c>
      <c r="BI9" s="51">
        <v>44.00661087036133</v>
      </c>
      <c r="BJ9" s="51">
        <v>45.18642044067383</v>
      </c>
      <c r="BK9" s="51">
        <v>44.10038375854492</v>
      </c>
      <c r="BL9" s="51">
        <v>44.52165985107422</v>
      </c>
    </row>
    <row r="10" ht="12.75" customHeight="1">
      <c r="A10" s="45" t="s">
        <v>73</v>
      </c>
      <c r="B10" s="41">
        <v>0.2825990617275238</v>
      </c>
      <c r="C10" s="41">
        <v>1.3831640481948853</v>
      </c>
      <c r="D10" s="41">
        <v>0.8847280144691467</v>
      </c>
      <c r="E10" s="41">
        <v>0.8452791571617126</v>
      </c>
      <c r="F10" s="41">
        <v>1.442859172821045</v>
      </c>
      <c r="G10" s="41">
        <v>1.6159747838974</v>
      </c>
      <c r="H10" s="41">
        <v>0.47770553827285767</v>
      </c>
      <c r="I10" s="41">
        <v>0.6606001853942871</v>
      </c>
      <c r="J10" s="41">
        <v>0.7479726672172546</v>
      </c>
      <c r="K10" s="41">
        <v>1.0374572277069092</v>
      </c>
      <c r="L10" s="41">
        <v>0.22163698077201843</v>
      </c>
      <c r="M10" s="41">
        <v>1.5431565046310425</v>
      </c>
      <c r="N10" s="41">
        <v>0.9838147163391113</v>
      </c>
      <c r="O10" s="41">
        <v>0.46689504384994507</v>
      </c>
      <c r="P10" s="41">
        <v>0.6943268179893494</v>
      </c>
      <c r="Q10" s="41">
        <v>0.256997287273407</v>
      </c>
      <c r="R10" s="49"/>
      <c r="S10" s="41">
        <v>0.4877287745475769</v>
      </c>
      <c r="T10" s="41">
        <v>1.1100658178329468</v>
      </c>
      <c r="U10" s="41">
        <v>1.0260350704193115</v>
      </c>
      <c r="V10" s="41">
        <v>1.0370900630950928</v>
      </c>
      <c r="W10" s="41">
        <v>0.2743470072746277</v>
      </c>
      <c r="X10" s="41">
        <v>0.24729394912719727</v>
      </c>
      <c r="Y10" s="41">
        <v>0.2749611437320709</v>
      </c>
      <c r="Z10" s="41">
        <v>0.571786105632782</v>
      </c>
      <c r="AA10" s="41">
        <v>0.17426683008670807</v>
      </c>
      <c r="AB10" s="41">
        <v>0.34141823649406433</v>
      </c>
      <c r="AC10" s="41">
        <v>0.4311911165714264</v>
      </c>
      <c r="AD10" s="41">
        <v>0.3325447738170624</v>
      </c>
      <c r="AE10" s="41">
        <v>0.2960764765739441</v>
      </c>
      <c r="AF10" s="41">
        <v>0.2925703227519989</v>
      </c>
      <c r="AG10" s="41">
        <v>0.4766805171966553</v>
      </c>
      <c r="AH10" s="41">
        <v>0.5150624513626099</v>
      </c>
      <c r="AI10" s="41">
        <v>0.7096617817878723</v>
      </c>
      <c r="AJ10" s="41">
        <v>0.19921918213367462</v>
      </c>
      <c r="AK10" s="41">
        <v>0.3995707333087921</v>
      </c>
      <c r="AL10" s="41">
        <v>0.42319244146347046</v>
      </c>
      <c r="AM10" s="41">
        <v>1.5040086507797241</v>
      </c>
      <c r="AN10" s="41">
        <v>2.0632777214050293</v>
      </c>
      <c r="AO10" s="41">
        <v>0.48928895592689514</v>
      </c>
      <c r="AP10" s="41">
        <v>0.7047130465507507</v>
      </c>
      <c r="AQ10" s="41">
        <v>0.15843595564365387</v>
      </c>
      <c r="AR10" s="41">
        <v>0.6547027826309204</v>
      </c>
      <c r="AS10" s="41">
        <v>0.4629336893558502</v>
      </c>
      <c r="AT10" s="41">
        <v>0.6324970722198486</v>
      </c>
      <c r="AU10" s="41">
        <v>1.3323160409927368</v>
      </c>
      <c r="AV10" s="41">
        <v>0.7114408016204834</v>
      </c>
      <c r="AW10" s="41">
        <v>0.3231143355369568</v>
      </c>
      <c r="AX10" s="41">
        <v>1.0057337284088135</v>
      </c>
      <c r="AY10" s="41">
        <v>0.6058552861213684</v>
      </c>
      <c r="AZ10" s="41">
        <v>1.2925559282302856</v>
      </c>
      <c r="BA10" s="49"/>
      <c r="BB10" s="41">
        <v>1.276579737663269</v>
      </c>
      <c r="BC10" s="41">
        <v>0.20276370644569397</v>
      </c>
      <c r="BD10" s="41">
        <v>0.20039109885692596</v>
      </c>
      <c r="BE10" s="41">
        <v>0.9219803214073181</v>
      </c>
      <c r="BF10" s="41">
        <v>0.273645281791687</v>
      </c>
      <c r="BG10" s="41">
        <v>0.24498724937438965</v>
      </c>
      <c r="BH10" s="41">
        <v>0.6998724937438965</v>
      </c>
      <c r="BI10" s="41">
        <v>0.9980630874633789</v>
      </c>
      <c r="BJ10" s="41">
        <v>0.8332808613777161</v>
      </c>
      <c r="BK10" s="41">
        <v>0.2923925817012787</v>
      </c>
      <c r="BL10" s="41">
        <v>1.2806406021118164</v>
      </c>
    </row>
    <row r="11" ht="12.75" customHeight="1">
      <c r="A11" s="52" t="s">
        <v>75</v>
      </c>
      <c r="B11" s="53">
        <v>5.392269611358643</v>
      </c>
      <c r="C11" s="53">
        <v>5.214725017547607</v>
      </c>
      <c r="D11" s="53">
        <v>4.640318393707275</v>
      </c>
      <c r="E11" s="53">
        <v>5.329796314239502</v>
      </c>
      <c r="F11" s="53">
        <v>5.153165340423584</v>
      </c>
      <c r="G11" s="53">
        <v>4.931763648986816</v>
      </c>
      <c r="H11" s="53">
        <v>4.631535530090332</v>
      </c>
      <c r="I11" s="53">
        <v>5.236279487609863</v>
      </c>
      <c r="J11" s="53">
        <v>5.2044677734375</v>
      </c>
      <c r="K11" s="53">
        <v>4.816691875457764</v>
      </c>
      <c r="L11" s="53">
        <v>5.230724811553955</v>
      </c>
      <c r="M11" s="53">
        <v>5.834608554840088</v>
      </c>
      <c r="N11" s="53">
        <v>5.525623798370361</v>
      </c>
      <c r="O11" s="53">
        <v>5.873931407928467</v>
      </c>
      <c r="P11" s="53">
        <v>5.954645156860352</v>
      </c>
      <c r="Q11" s="53">
        <v>5.234471321105957</v>
      </c>
      <c r="R11" s="49"/>
      <c r="S11" s="53">
        <v>5.601846694946289</v>
      </c>
      <c r="T11" s="53">
        <v>5.365871429443359</v>
      </c>
      <c r="U11" s="53">
        <v>5.22770357131958</v>
      </c>
      <c r="V11" s="53">
        <v>5.452038288116455</v>
      </c>
      <c r="W11" s="53">
        <v>5.1838202476501465</v>
      </c>
      <c r="X11" s="53">
        <v>5.699130535125732</v>
      </c>
      <c r="Y11" s="53">
        <v>5.614820957183838</v>
      </c>
      <c r="Z11" s="53">
        <v>5.431022644042969</v>
      </c>
      <c r="AA11" s="53">
        <v>5.688567638397217</v>
      </c>
      <c r="AB11" s="53">
        <v>5.3183817863464355</v>
      </c>
      <c r="AC11" s="53">
        <v>5.841213226318359</v>
      </c>
      <c r="AD11" s="53">
        <v>5.478443622589111</v>
      </c>
      <c r="AE11" s="53">
        <v>5.480993747711182</v>
      </c>
      <c r="AF11" s="53">
        <v>5.3891777992248535</v>
      </c>
      <c r="AG11" s="53">
        <v>4.790397644042969</v>
      </c>
      <c r="AH11" s="53">
        <v>4.357043266296387</v>
      </c>
      <c r="AI11" s="53">
        <v>4.768667697906494</v>
      </c>
      <c r="AJ11" s="53">
        <v>4.534494400024414</v>
      </c>
      <c r="AK11" s="53">
        <v>4.30352783203125</v>
      </c>
      <c r="AL11" s="53">
        <v>4.345241546630859</v>
      </c>
      <c r="AM11" s="53">
        <v>5.061689853668213</v>
      </c>
      <c r="AN11" s="53">
        <v>5.632287502288818</v>
      </c>
      <c r="AO11" s="53">
        <v>4.536165237426758</v>
      </c>
      <c r="AP11" s="53">
        <v>4.807069778442383</v>
      </c>
      <c r="AQ11" s="53">
        <v>4.768648624420166</v>
      </c>
      <c r="AR11" s="53">
        <v>4.5958781242370605</v>
      </c>
      <c r="AS11" s="53">
        <v>4.743622779846191</v>
      </c>
      <c r="AT11" s="53">
        <v>4.530503273010254</v>
      </c>
      <c r="AU11" s="53">
        <v>5.365960597991943</v>
      </c>
      <c r="AV11" s="53">
        <v>4.86787748336792</v>
      </c>
      <c r="AW11" s="53">
        <v>4.559121608734131</v>
      </c>
      <c r="AX11" s="53">
        <v>4.606576442718506</v>
      </c>
      <c r="AY11" s="53">
        <v>4.806216716766357</v>
      </c>
      <c r="AZ11" s="53">
        <v>4.706781387329102</v>
      </c>
      <c r="BA11" s="49"/>
      <c r="BB11" s="53">
        <v>4.334688663482666</v>
      </c>
      <c r="BC11" s="53">
        <v>4.107317924499512</v>
      </c>
      <c r="BD11" s="53">
        <v>4.391294002532959</v>
      </c>
      <c r="BE11" s="53">
        <v>4.590104579925537</v>
      </c>
      <c r="BF11" s="53">
        <v>4.271936416625977</v>
      </c>
      <c r="BG11" s="53">
        <v>4.118599891662598</v>
      </c>
      <c r="BH11" s="53">
        <v>3.605530261993408</v>
      </c>
      <c r="BI11" s="53">
        <v>4.420415878295898</v>
      </c>
      <c r="BJ11" s="53">
        <v>4.969509601593018</v>
      </c>
      <c r="BK11" s="53">
        <v>4.601686954498291</v>
      </c>
      <c r="BL11" s="53">
        <v>4.650404930114746</v>
      </c>
    </row>
    <row r="12" ht="12.75" customHeight="1">
      <c r="A12" s="45" t="s">
        <v>467</v>
      </c>
      <c r="B12" s="41">
        <v>0.0019016526639461517</v>
      </c>
      <c r="C12" s="41">
        <v>0.12358606606721878</v>
      </c>
      <c r="D12" s="41">
        <v>0.05085749179124832</v>
      </c>
      <c r="E12" s="41">
        <v>0.03697539493441582</v>
      </c>
      <c r="F12" s="41">
        <v>0.07037805020809174</v>
      </c>
      <c r="G12" s="41">
        <v>0.03316986560821533</v>
      </c>
      <c r="H12" s="41">
        <v>0.00213059363886714</v>
      </c>
      <c r="I12" s="41">
        <v>0.01660912297666073</v>
      </c>
      <c r="J12" s="41">
        <v>0.002020403277128935</v>
      </c>
      <c r="K12" s="41">
        <v>0.012226742692291737</v>
      </c>
      <c r="L12" s="41">
        <v>0.005868352949619293</v>
      </c>
      <c r="M12" s="41">
        <v>0.05604272708296776</v>
      </c>
      <c r="N12" s="41">
        <v>0.005581269506365061</v>
      </c>
      <c r="O12" s="41">
        <v>0.0019267252646386623</v>
      </c>
      <c r="P12" s="41">
        <v>0.02002309262752533</v>
      </c>
      <c r="Q12" s="41">
        <v>0.0019544113893061876</v>
      </c>
      <c r="R12" s="49"/>
      <c r="S12" s="41">
        <v>0.0056695821695029736</v>
      </c>
      <c r="T12" s="41">
        <v>0.05652535334229469</v>
      </c>
      <c r="U12" s="41">
        <v>0.009500873275101185</v>
      </c>
      <c r="V12" s="41">
        <v>0.07619456946849823</v>
      </c>
      <c r="W12" s="41">
        <v>0.0031251306645572186</v>
      </c>
      <c r="X12" s="41">
        <v>0.004233298357576132</v>
      </c>
      <c r="Y12" s="41">
        <v>0.013500038534402847</v>
      </c>
      <c r="Z12" s="41">
        <v>0.0077757094986736774</v>
      </c>
      <c r="AA12" s="41">
        <v>0.006285840179771185</v>
      </c>
      <c r="AB12" s="41">
        <v>0.010442551225423813</v>
      </c>
      <c r="AC12" s="41">
        <v>0.0017031473107635975</v>
      </c>
      <c r="AD12" s="41">
        <v>0.0031713752541691065</v>
      </c>
      <c r="AE12" s="41">
        <v>0.004600273910909891</v>
      </c>
      <c r="AF12" s="41">
        <v>0.0033307289704680443</v>
      </c>
      <c r="AG12" s="41">
        <v>0.0021709888242185116</v>
      </c>
      <c r="AH12" s="41">
        <v>0.0815763846039772</v>
      </c>
      <c r="AI12" s="41">
        <v>0.013584043830633163</v>
      </c>
      <c r="AJ12" s="41">
        <v>0.02489151433110237</v>
      </c>
      <c r="AK12" s="41">
        <v>0.01718447171151638</v>
      </c>
      <c r="AL12" s="41">
        <v>0.0028847537469118834</v>
      </c>
      <c r="AM12" s="41">
        <v>0.11434459686279297</v>
      </c>
      <c r="AN12" s="41">
        <v>0.05293069779872894</v>
      </c>
      <c r="AO12" s="41">
        <v>0.004576408304274082</v>
      </c>
      <c r="AP12" s="41">
        <v>0.016313062980771065</v>
      </c>
      <c r="AQ12" s="41">
        <v>0.016593851149082184</v>
      </c>
      <c r="AR12" s="41">
        <v>0.04728341102600098</v>
      </c>
      <c r="AS12" s="41">
        <v>0.0015689564170315862</v>
      </c>
      <c r="AT12" s="41">
        <v>0.0078077251091599464</v>
      </c>
      <c r="AU12" s="41">
        <v>0.03539929538965225</v>
      </c>
      <c r="AV12" s="41">
        <v>0.0015375787625089288</v>
      </c>
      <c r="AW12" s="41">
        <v>0.00676204077899456</v>
      </c>
      <c r="AX12" s="41">
        <v>0.018656766042113304</v>
      </c>
      <c r="AY12" s="41">
        <v>0.015026544220745564</v>
      </c>
      <c r="AZ12" s="41">
        <v>0.015134698711335659</v>
      </c>
      <c r="BA12" s="49"/>
      <c r="BB12" s="41">
        <v>0.025882799178361893</v>
      </c>
      <c r="BC12" s="41">
        <v>0.001640348811633885</v>
      </c>
      <c r="BD12" s="41">
        <v>0.01763569936156273</v>
      </c>
      <c r="BE12" s="41">
        <v>0.01562022790312767</v>
      </c>
      <c r="BF12" s="41">
        <v>0.002781413495540619</v>
      </c>
      <c r="BG12" s="41">
        <v>0.0019341055303812027</v>
      </c>
      <c r="BH12" s="41">
        <v>0.0092246662825346</v>
      </c>
      <c r="BI12" s="41">
        <v>0.022214021533727646</v>
      </c>
      <c r="BJ12" s="41">
        <v>0.00976111926138401</v>
      </c>
      <c r="BK12" s="41">
        <v>0.004566298332065344</v>
      </c>
      <c r="BL12" s="41">
        <v>0.029161574319005013</v>
      </c>
    </row>
    <row r="13" ht="12.75" customHeight="1">
      <c r="A13" s="45" t="s">
        <v>395</v>
      </c>
      <c r="B13" s="41">
        <v>1027.0</v>
      </c>
      <c r="C13" s="41">
        <v>220.0</v>
      </c>
      <c r="D13" s="41">
        <v>208.0</v>
      </c>
      <c r="E13" s="41">
        <v>219.0</v>
      </c>
      <c r="F13" s="41">
        <v>232.0</v>
      </c>
      <c r="G13" s="41">
        <v>215.0</v>
      </c>
      <c r="H13" s="41">
        <v>221.0</v>
      </c>
      <c r="I13" s="41">
        <v>227.0</v>
      </c>
      <c r="J13" s="41">
        <v>225.0</v>
      </c>
      <c r="K13" s="41">
        <v>222.0</v>
      </c>
      <c r="L13" s="41">
        <v>227.0</v>
      </c>
      <c r="M13" s="41">
        <v>310.0</v>
      </c>
      <c r="N13" s="41">
        <v>219.0</v>
      </c>
      <c r="O13" s="41">
        <v>213.0</v>
      </c>
      <c r="P13" s="41">
        <v>310.0</v>
      </c>
      <c r="Q13" s="41">
        <v>218.0</v>
      </c>
      <c r="R13" s="49"/>
      <c r="S13" s="41">
        <v>312.0</v>
      </c>
      <c r="T13" s="41">
        <v>223.0</v>
      </c>
      <c r="U13" s="41">
        <v>220.0</v>
      </c>
      <c r="V13" s="41">
        <v>220.0</v>
      </c>
      <c r="W13" s="41">
        <v>225.0</v>
      </c>
      <c r="X13" s="41">
        <v>227.0</v>
      </c>
      <c r="Y13" s="41">
        <v>231.0</v>
      </c>
      <c r="Z13" s="41">
        <v>218.0</v>
      </c>
      <c r="AA13" s="41">
        <v>459.0</v>
      </c>
      <c r="AB13" s="41">
        <v>432.0</v>
      </c>
      <c r="AC13" s="41">
        <v>225.0</v>
      </c>
      <c r="AD13" s="41">
        <v>214.0</v>
      </c>
      <c r="AE13" s="41">
        <v>222.0</v>
      </c>
      <c r="AF13" s="41">
        <v>228.0</v>
      </c>
      <c r="AG13" s="41">
        <v>308.0</v>
      </c>
      <c r="AH13" s="41">
        <v>213.0</v>
      </c>
      <c r="AI13" s="41">
        <v>223.0</v>
      </c>
      <c r="AJ13" s="41">
        <v>226.0</v>
      </c>
      <c r="AK13" s="41">
        <v>215.0</v>
      </c>
      <c r="AL13" s="41">
        <v>227.0</v>
      </c>
      <c r="AM13" s="41">
        <v>213.0</v>
      </c>
      <c r="AN13" s="41">
        <v>209.0</v>
      </c>
      <c r="AO13" s="41">
        <v>219.0</v>
      </c>
      <c r="AP13" s="41">
        <v>222.0</v>
      </c>
      <c r="AQ13" s="41">
        <v>225.0</v>
      </c>
      <c r="AR13" s="41">
        <v>314.0</v>
      </c>
      <c r="AS13" s="41">
        <v>229.0</v>
      </c>
      <c r="AT13" s="41">
        <v>219.0</v>
      </c>
      <c r="AU13" s="41">
        <v>223.0</v>
      </c>
      <c r="AV13" s="41">
        <v>316.0</v>
      </c>
      <c r="AW13" s="41">
        <v>599.0</v>
      </c>
      <c r="AX13" s="41">
        <v>302.0</v>
      </c>
      <c r="AY13" s="41">
        <v>1040.0</v>
      </c>
      <c r="AZ13" s="41">
        <v>345.0</v>
      </c>
      <c r="BA13" s="49"/>
      <c r="BB13" s="41">
        <v>221.0</v>
      </c>
      <c r="BC13" s="41">
        <v>224.0</v>
      </c>
      <c r="BD13" s="41">
        <v>230.0</v>
      </c>
      <c r="BE13" s="41">
        <v>228.0</v>
      </c>
      <c r="BF13" s="41">
        <v>453.0</v>
      </c>
      <c r="BG13" s="41">
        <v>213.0</v>
      </c>
      <c r="BH13" s="41">
        <v>314.0</v>
      </c>
      <c r="BI13" s="41">
        <v>219.0</v>
      </c>
      <c r="BJ13" s="41">
        <v>216.0</v>
      </c>
      <c r="BK13" s="41">
        <v>226.0</v>
      </c>
      <c r="BL13" s="41">
        <v>229.0</v>
      </c>
    </row>
    <row r="14" ht="12.75" customHeight="1">
      <c r="A14" s="54" t="s">
        <v>78</v>
      </c>
      <c r="B14" s="55">
        <v>1.4257158041000366</v>
      </c>
      <c r="C14" s="55">
        <v>0.9793400168418884</v>
      </c>
      <c r="D14" s="55">
        <v>1.0567079782485962</v>
      </c>
      <c r="E14" s="55">
        <v>1.178650140762329</v>
      </c>
      <c r="F14" s="55">
        <v>1.0092356204986572</v>
      </c>
      <c r="G14" s="55">
        <v>1.0364036560058594</v>
      </c>
      <c r="H14" s="55">
        <v>0.9408271312713623</v>
      </c>
      <c r="I14" s="55">
        <v>1.033711314201355</v>
      </c>
      <c r="J14" s="55">
        <v>1.1391441822052002</v>
      </c>
      <c r="K14" s="55">
        <v>0.8811476826667786</v>
      </c>
      <c r="L14" s="55">
        <v>1.0031384229660034</v>
      </c>
      <c r="M14" s="55">
        <v>1.3960152864456177</v>
      </c>
      <c r="N14" s="55">
        <v>1.035178542137146</v>
      </c>
      <c r="O14" s="55">
        <v>1.2948182821273804</v>
      </c>
      <c r="P14" s="55">
        <v>1.168114185333252</v>
      </c>
      <c r="Q14" s="55">
        <v>0.9491413831710815</v>
      </c>
      <c r="R14" s="49"/>
      <c r="S14" s="55">
        <v>1.1057707071304321</v>
      </c>
      <c r="T14" s="55">
        <v>1.2178382873535156</v>
      </c>
      <c r="U14" s="55">
        <v>1.2586705684661865</v>
      </c>
      <c r="V14" s="55">
        <v>1.2528188228607178</v>
      </c>
      <c r="W14" s="55">
        <v>1.0533400774002075</v>
      </c>
      <c r="X14" s="55">
        <v>1.1557817459106445</v>
      </c>
      <c r="Y14" s="55">
        <v>1.2675167322158813</v>
      </c>
      <c r="Z14" s="55">
        <v>1.1387693881988525</v>
      </c>
      <c r="AA14" s="55">
        <v>1.1432130336761475</v>
      </c>
      <c r="AB14" s="55">
        <v>1.09967839717865</v>
      </c>
      <c r="AC14" s="55">
        <v>1.2613788843154907</v>
      </c>
      <c r="AD14" s="55">
        <v>1.200704574584961</v>
      </c>
      <c r="AE14" s="55">
        <v>1.2344014644622803</v>
      </c>
      <c r="AF14" s="55">
        <v>1.2008336782455444</v>
      </c>
      <c r="AG14" s="55">
        <v>1.3126862049102783</v>
      </c>
      <c r="AH14" s="55">
        <v>0.8681191802024841</v>
      </c>
      <c r="AI14" s="55">
        <v>1.0445582866668701</v>
      </c>
      <c r="AJ14" s="55">
        <v>1.1114546060562134</v>
      </c>
      <c r="AK14" s="55">
        <v>0.9981499910354614</v>
      </c>
      <c r="AL14" s="55">
        <v>1.1890573501586914</v>
      </c>
      <c r="AM14" s="55">
        <v>1.1990883350372314</v>
      </c>
      <c r="AN14" s="55">
        <v>1.178273320198059</v>
      </c>
      <c r="AO14" s="55">
        <v>0.7712994813919067</v>
      </c>
      <c r="AP14" s="55">
        <v>1.0046836137771606</v>
      </c>
      <c r="AQ14" s="55">
        <v>1.0015943050384521</v>
      </c>
      <c r="AR14" s="55">
        <v>0.9557104706764221</v>
      </c>
      <c r="AS14" s="55">
        <v>0.9802204370498657</v>
      </c>
      <c r="AT14" s="55">
        <v>0.870945394039154</v>
      </c>
      <c r="AU14" s="55">
        <v>1.2671078443527222</v>
      </c>
      <c r="AV14" s="55">
        <v>1.212477684020996</v>
      </c>
      <c r="AW14" s="55">
        <v>1.0835635662078857</v>
      </c>
      <c r="AX14" s="55">
        <v>1.27237069606781</v>
      </c>
      <c r="AY14" s="55">
        <v>1.1695162057876587</v>
      </c>
      <c r="AZ14" s="55">
        <v>0.920560896396637</v>
      </c>
      <c r="BA14" s="49"/>
      <c r="BB14" s="55">
        <v>1.0100916624069214</v>
      </c>
      <c r="BC14" s="55">
        <v>0.7541835904121399</v>
      </c>
      <c r="BD14" s="55">
        <v>1.0698308944702148</v>
      </c>
      <c r="BE14" s="55">
        <v>0.9690349102020264</v>
      </c>
      <c r="BF14" s="55">
        <v>0.9171549677848816</v>
      </c>
      <c r="BG14" s="55">
        <v>0.8327421545982361</v>
      </c>
      <c r="BH14" s="55">
        <v>0.8087710738182068</v>
      </c>
      <c r="BI14" s="55">
        <v>0.9334174990653992</v>
      </c>
      <c r="BJ14" s="55">
        <v>1.097209095954895</v>
      </c>
      <c r="BK14" s="55">
        <v>1.2022769451141357</v>
      </c>
      <c r="BL14" s="55">
        <v>1.1060794591903687</v>
      </c>
    </row>
    <row r="15" ht="12.75" customHeight="1">
      <c r="A15" s="54" t="s">
        <v>86</v>
      </c>
      <c r="B15" s="55">
        <v>1.5310219526290894</v>
      </c>
      <c r="C15" s="55">
        <v>1.583221673965454</v>
      </c>
      <c r="D15" s="55">
        <v>1.3801809549331665</v>
      </c>
      <c r="E15" s="55">
        <v>1.6320921182632446</v>
      </c>
      <c r="F15" s="55">
        <v>1.356796145439148</v>
      </c>
      <c r="G15" s="55">
        <v>1.4965909719467163</v>
      </c>
      <c r="H15" s="55">
        <v>1.3816125392913818</v>
      </c>
      <c r="I15" s="55">
        <v>1.4924695491790771</v>
      </c>
      <c r="J15" s="55">
        <v>1.4664212465286255</v>
      </c>
      <c r="K15" s="55">
        <v>1.3278011083602905</v>
      </c>
      <c r="L15" s="55">
        <v>1.6236674785614014</v>
      </c>
      <c r="M15" s="55">
        <v>1.6686197519302368</v>
      </c>
      <c r="N15" s="55">
        <v>1.7768661975860596</v>
      </c>
      <c r="O15" s="55">
        <v>1.8830872774124146</v>
      </c>
      <c r="P15" s="55">
        <v>1.930249571800232</v>
      </c>
      <c r="Q15" s="55">
        <v>1.6528273820877075</v>
      </c>
      <c r="R15" s="49"/>
      <c r="S15" s="55">
        <v>1.6278295516967773</v>
      </c>
      <c r="T15" s="55">
        <v>1.5117427110671997</v>
      </c>
      <c r="U15" s="55">
        <v>1.6143234968185425</v>
      </c>
      <c r="V15" s="55">
        <v>1.5737327337265015</v>
      </c>
      <c r="W15" s="55">
        <v>1.581723690032959</v>
      </c>
      <c r="X15" s="55">
        <v>1.452453851699829</v>
      </c>
      <c r="Y15" s="55">
        <v>1.6742089986801147</v>
      </c>
      <c r="Z15" s="55">
        <v>1.5242667198181152</v>
      </c>
      <c r="AA15" s="55">
        <v>1.6749478578567505</v>
      </c>
      <c r="AB15" s="55">
        <v>1.5289608240127563</v>
      </c>
      <c r="AC15" s="55">
        <v>1.521315574645996</v>
      </c>
      <c r="AD15" s="55">
        <v>1.4840712547302246</v>
      </c>
      <c r="AE15" s="55">
        <v>1.602687120437622</v>
      </c>
      <c r="AF15" s="55">
        <v>1.6325206756591797</v>
      </c>
      <c r="AG15" s="55">
        <v>1.2628200054168701</v>
      </c>
      <c r="AH15" s="55">
        <v>1.3764996528625488</v>
      </c>
      <c r="AI15" s="55">
        <v>1.3043386936187744</v>
      </c>
      <c r="AJ15" s="55">
        <v>1.286045789718628</v>
      </c>
      <c r="AK15" s="55">
        <v>1.1784031391143799</v>
      </c>
      <c r="AL15" s="55">
        <v>1.2834491729736328</v>
      </c>
      <c r="AM15" s="55">
        <v>1.4640761613845825</v>
      </c>
      <c r="AN15" s="55">
        <v>1.3485615253448486</v>
      </c>
      <c r="AO15" s="55">
        <v>1.2288163900375366</v>
      </c>
      <c r="AP15" s="55">
        <v>1.248511791229248</v>
      </c>
      <c r="AQ15" s="55">
        <v>1.3116474151611328</v>
      </c>
      <c r="AR15" s="55">
        <v>1.1872092485427856</v>
      </c>
      <c r="AS15" s="55">
        <v>1.5242958068847656</v>
      </c>
      <c r="AT15" s="55">
        <v>1.3564523458480835</v>
      </c>
      <c r="AU15" s="55">
        <v>1.3289340734481812</v>
      </c>
      <c r="AV15" s="55">
        <v>1.5107243061065674</v>
      </c>
      <c r="AW15" s="55">
        <v>1.1561932563781738</v>
      </c>
      <c r="AX15" s="55">
        <v>1.1235674619674683</v>
      </c>
      <c r="AY15" s="55">
        <v>1.073913335800171</v>
      </c>
      <c r="AZ15" s="55">
        <v>1.2139790058135986</v>
      </c>
      <c r="BA15" s="49"/>
      <c r="BB15" s="55">
        <v>1.1378370523452759</v>
      </c>
      <c r="BC15" s="55">
        <v>1.0236798524856567</v>
      </c>
      <c r="BD15" s="55">
        <v>1.1359853744506836</v>
      </c>
      <c r="BE15" s="55">
        <v>1.0346633195877075</v>
      </c>
      <c r="BF15" s="55">
        <v>1.162115454673767</v>
      </c>
      <c r="BG15" s="55">
        <v>0.9555127620697021</v>
      </c>
      <c r="BH15" s="55">
        <v>0.8518335819244385</v>
      </c>
      <c r="BI15" s="55">
        <v>1.160590648651123</v>
      </c>
      <c r="BJ15" s="55">
        <v>1.1252483129501343</v>
      </c>
      <c r="BK15" s="55">
        <v>1.2326244115829468</v>
      </c>
      <c r="BL15" s="55">
        <v>1.1447700262069702</v>
      </c>
    </row>
    <row r="16" ht="12.75" customHeight="1">
      <c r="A16" s="54" t="s">
        <v>101</v>
      </c>
      <c r="B16" s="55">
        <v>1.4599671363830566</v>
      </c>
      <c r="C16" s="55">
        <v>1.527546763420105</v>
      </c>
      <c r="D16" s="55">
        <v>1.315114140510559</v>
      </c>
      <c r="E16" s="55">
        <v>1.4993678331375122</v>
      </c>
      <c r="F16" s="55">
        <v>1.498416781425476</v>
      </c>
      <c r="G16" s="55">
        <v>1.412882685661316</v>
      </c>
      <c r="H16" s="55">
        <v>1.424857497215271</v>
      </c>
      <c r="I16" s="55">
        <v>1.4092788696289062</v>
      </c>
      <c r="J16" s="55">
        <v>1.5294194221496582</v>
      </c>
      <c r="K16" s="55">
        <v>1.6168400049209595</v>
      </c>
      <c r="L16" s="55">
        <v>1.5279152393341064</v>
      </c>
      <c r="M16" s="55">
        <v>1.590688943862915</v>
      </c>
      <c r="N16" s="55">
        <v>1.6496707201004028</v>
      </c>
      <c r="O16" s="55">
        <v>1.519393801689148</v>
      </c>
      <c r="P16" s="55">
        <v>1.4881047010421753</v>
      </c>
      <c r="Q16" s="55">
        <v>1.3896942138671875</v>
      </c>
      <c r="R16" s="49"/>
      <c r="S16" s="55">
        <v>1.5805543661117554</v>
      </c>
      <c r="T16" s="55">
        <v>1.358924388885498</v>
      </c>
      <c r="U16" s="55">
        <v>1.6196563243865967</v>
      </c>
      <c r="V16" s="55">
        <v>1.4834544658660889</v>
      </c>
      <c r="W16" s="55">
        <v>1.5421992540359497</v>
      </c>
      <c r="X16" s="55">
        <v>1.6109589338302612</v>
      </c>
      <c r="Y16" s="55">
        <v>1.3885935544967651</v>
      </c>
      <c r="Z16" s="55">
        <v>1.4241158962249756</v>
      </c>
      <c r="AA16" s="55">
        <v>1.5263433456420898</v>
      </c>
      <c r="AB16" s="55">
        <v>1.5853731632232666</v>
      </c>
      <c r="AC16" s="55">
        <v>1.546060562133789</v>
      </c>
      <c r="AD16" s="55">
        <v>1.5823684930801392</v>
      </c>
      <c r="AE16" s="55">
        <v>1.493139624595642</v>
      </c>
      <c r="AF16" s="55">
        <v>1.4913218021392822</v>
      </c>
      <c r="AG16" s="55">
        <v>1.5576400756835938</v>
      </c>
      <c r="AH16" s="55">
        <v>1.2010618448257446</v>
      </c>
      <c r="AI16" s="55">
        <v>1.41140878200531</v>
      </c>
      <c r="AJ16" s="55">
        <v>1.1336201429367065</v>
      </c>
      <c r="AK16" s="55">
        <v>1.340628981590271</v>
      </c>
      <c r="AL16" s="55">
        <v>1.3163392543792725</v>
      </c>
      <c r="AM16" s="55">
        <v>1.3610438108444214</v>
      </c>
      <c r="AN16" s="55">
        <v>1.6902822256088257</v>
      </c>
      <c r="AO16" s="55">
        <v>1.5338441133499146</v>
      </c>
      <c r="AP16" s="55">
        <v>1.4060449600219727</v>
      </c>
      <c r="AQ16" s="55">
        <v>1.513744831085205</v>
      </c>
      <c r="AR16" s="55">
        <v>1.402418851852417</v>
      </c>
      <c r="AS16" s="55">
        <v>1.3552591800689697</v>
      </c>
      <c r="AT16" s="55">
        <v>1.3086286783218384</v>
      </c>
      <c r="AU16" s="55">
        <v>1.4693844318389893</v>
      </c>
      <c r="AV16" s="55">
        <v>1.2807841300964355</v>
      </c>
      <c r="AW16" s="55">
        <v>1.3234868049621582</v>
      </c>
      <c r="AX16" s="55">
        <v>1.4318645000457764</v>
      </c>
      <c r="AY16" s="55">
        <v>1.5203059911727905</v>
      </c>
      <c r="AZ16" s="55">
        <v>1.2420836687088013</v>
      </c>
      <c r="BA16" s="49"/>
      <c r="BB16" s="55">
        <v>1.2356362342834473</v>
      </c>
      <c r="BC16" s="55">
        <v>1.3666383028030396</v>
      </c>
      <c r="BD16" s="55">
        <v>1.2636626958847046</v>
      </c>
      <c r="BE16" s="55">
        <v>1.2502268552780151</v>
      </c>
      <c r="BF16" s="55">
        <v>1.2248716354370117</v>
      </c>
      <c r="BG16" s="55">
        <v>1.2955738306045532</v>
      </c>
      <c r="BH16" s="55">
        <v>1.1516764163970947</v>
      </c>
      <c r="BI16" s="55">
        <v>1.0709612369537354</v>
      </c>
      <c r="BJ16" s="55">
        <v>1.2241754531860352</v>
      </c>
      <c r="BK16" s="55">
        <v>1.1929179430007935</v>
      </c>
      <c r="BL16" s="55">
        <v>1.3003740310668945</v>
      </c>
    </row>
    <row r="17" ht="12.75" customHeight="1">
      <c r="A17" s="54" t="s">
        <v>115</v>
      </c>
      <c r="B17" s="55">
        <v>0.9755644798278809</v>
      </c>
      <c r="C17" s="55">
        <v>1.1246166229248047</v>
      </c>
      <c r="D17" s="55">
        <v>0.8883151412010193</v>
      </c>
      <c r="E17" s="55">
        <v>1.0196858644485474</v>
      </c>
      <c r="F17" s="55">
        <v>1.2887167930603027</v>
      </c>
      <c r="G17" s="55">
        <v>0.9858862161636353</v>
      </c>
      <c r="H17" s="55">
        <v>0.8842385411262512</v>
      </c>
      <c r="I17" s="55">
        <v>1.3008201122283936</v>
      </c>
      <c r="J17" s="55">
        <v>1.0694830417633057</v>
      </c>
      <c r="K17" s="55">
        <v>0.9909032583236694</v>
      </c>
      <c r="L17" s="55">
        <v>1.0760033130645752</v>
      </c>
      <c r="M17" s="55">
        <v>1.1792844533920288</v>
      </c>
      <c r="N17" s="55">
        <v>1.0639082193374634</v>
      </c>
      <c r="O17" s="55">
        <v>1.1766319274902344</v>
      </c>
      <c r="P17" s="55">
        <v>1.3681765794754028</v>
      </c>
      <c r="Q17" s="55">
        <v>1.24280846118927</v>
      </c>
      <c r="R17" s="49"/>
      <c r="S17" s="55">
        <v>1.2876921892166138</v>
      </c>
      <c r="T17" s="55">
        <v>1.277366042137146</v>
      </c>
      <c r="U17" s="55">
        <v>0.7350531816482544</v>
      </c>
      <c r="V17" s="55">
        <v>1.1420321464538574</v>
      </c>
      <c r="W17" s="55">
        <v>1.0065572261810303</v>
      </c>
      <c r="X17" s="55">
        <v>1.479936122894287</v>
      </c>
      <c r="Y17" s="55">
        <v>1.2845017910003662</v>
      </c>
      <c r="Z17" s="55">
        <v>1.3438704013824463</v>
      </c>
      <c r="AA17" s="55">
        <v>1.344063401222229</v>
      </c>
      <c r="AB17" s="55">
        <v>1.1043694019317627</v>
      </c>
      <c r="AC17" s="55">
        <v>1.5124579668045044</v>
      </c>
      <c r="AD17" s="55">
        <v>1.2112995386123657</v>
      </c>
      <c r="AE17" s="55">
        <v>1.1507651805877686</v>
      </c>
      <c r="AF17" s="55">
        <v>1.064501404762268</v>
      </c>
      <c r="AG17" s="55">
        <v>0.6572511792182922</v>
      </c>
      <c r="AH17" s="55">
        <v>0.9113624691963196</v>
      </c>
      <c r="AI17" s="55">
        <v>1.0083616971969604</v>
      </c>
      <c r="AJ17" s="55">
        <v>1.0033739805221558</v>
      </c>
      <c r="AK17" s="55">
        <v>0.7863459587097168</v>
      </c>
      <c r="AL17" s="55">
        <v>0.5563960075378418</v>
      </c>
      <c r="AM17" s="55">
        <v>1.037481427192688</v>
      </c>
      <c r="AN17" s="55">
        <v>1.415170431137085</v>
      </c>
      <c r="AO17" s="55">
        <v>1.0022052526474</v>
      </c>
      <c r="AP17" s="55">
        <v>1.147829532623291</v>
      </c>
      <c r="AQ17" s="55">
        <v>0.9416619539260864</v>
      </c>
      <c r="AR17" s="55">
        <v>1.0505393743515015</v>
      </c>
      <c r="AS17" s="55">
        <v>0.8838473558425903</v>
      </c>
      <c r="AT17" s="55">
        <v>0.9944770336151123</v>
      </c>
      <c r="AU17" s="55">
        <v>1.3005342483520508</v>
      </c>
      <c r="AV17" s="55">
        <v>0.8638915419578552</v>
      </c>
      <c r="AW17" s="55">
        <v>0.9958779215812683</v>
      </c>
      <c r="AX17" s="55">
        <v>0.778773844242096</v>
      </c>
      <c r="AY17" s="55">
        <v>1.0424811840057373</v>
      </c>
      <c r="AZ17" s="55">
        <v>1.3301575183868408</v>
      </c>
      <c r="BA17" s="49"/>
      <c r="BB17" s="55">
        <v>0.9511237144470215</v>
      </c>
      <c r="BC17" s="55">
        <v>0.9628159403800964</v>
      </c>
      <c r="BD17" s="55">
        <v>0.9218150973320007</v>
      </c>
      <c r="BE17" s="55">
        <v>1.3361793756484985</v>
      </c>
      <c r="BF17" s="55">
        <v>0.9677943587303162</v>
      </c>
      <c r="BG17" s="55">
        <v>1.0347713232040405</v>
      </c>
      <c r="BH17" s="55">
        <v>0.793249249458313</v>
      </c>
      <c r="BI17" s="55">
        <v>1.255446434020996</v>
      </c>
      <c r="BJ17" s="55">
        <v>1.5228767395019531</v>
      </c>
      <c r="BK17" s="55">
        <v>0.9738678336143494</v>
      </c>
      <c r="BL17" s="55">
        <v>1.0991815328598022</v>
      </c>
    </row>
    <row r="18" ht="12.75" customHeight="1">
      <c r="A18" s="45" t="s">
        <v>468</v>
      </c>
      <c r="B18" s="41">
        <v>1.5842258930206299</v>
      </c>
      <c r="C18" s="41">
        <v>1.5045454502105713</v>
      </c>
      <c r="D18" s="41">
        <v>1.5240384340286255</v>
      </c>
      <c r="E18" s="41">
        <v>1.5433789491653442</v>
      </c>
      <c r="F18" s="41">
        <v>1.534482717514038</v>
      </c>
      <c r="G18" s="41">
        <v>1.5581395626068115</v>
      </c>
      <c r="H18" s="41">
        <v>1.5384615659713745</v>
      </c>
      <c r="I18" s="41">
        <v>1.5330396890640259</v>
      </c>
      <c r="J18" s="41">
        <v>1.4977778196334839</v>
      </c>
      <c r="K18" s="41">
        <v>1.5135135650634766</v>
      </c>
      <c r="L18" s="41">
        <v>1.4889867305755615</v>
      </c>
      <c r="M18" s="41">
        <v>1.548387050628662</v>
      </c>
      <c r="N18" s="41">
        <v>1.547945261001587</v>
      </c>
      <c r="O18" s="41">
        <v>1.5305163860321045</v>
      </c>
      <c r="P18" s="41">
        <v>1.5161290168762207</v>
      </c>
      <c r="Q18" s="41">
        <v>1.5183485746383667</v>
      </c>
      <c r="R18" s="49"/>
      <c r="S18" s="41">
        <v>1.5512820482254028</v>
      </c>
      <c r="T18" s="41">
        <v>1.5381165742874146</v>
      </c>
      <c r="U18" s="41">
        <v>1.5681818723678589</v>
      </c>
      <c r="V18" s="41">
        <v>1.5545454025268555</v>
      </c>
      <c r="W18" s="41">
        <v>1.5244444608688354</v>
      </c>
      <c r="X18" s="41">
        <v>1.590308427810669</v>
      </c>
      <c r="Y18" s="41">
        <v>1.4978355169296265</v>
      </c>
      <c r="Z18" s="41">
        <v>1.5642201900482178</v>
      </c>
      <c r="AA18" s="41">
        <v>1.5076252222061157</v>
      </c>
      <c r="AB18" s="41">
        <v>1.497685194015503</v>
      </c>
      <c r="AC18" s="41">
        <v>1.5111111402511597</v>
      </c>
      <c r="AD18" s="41">
        <v>1.5607476234436035</v>
      </c>
      <c r="AE18" s="41">
        <v>1.545045018196106</v>
      </c>
      <c r="AF18" s="41">
        <v>1.438596487045288</v>
      </c>
      <c r="AG18" s="41">
        <v>1.4805195331573486</v>
      </c>
      <c r="AH18" s="41">
        <v>1.4600938558578491</v>
      </c>
      <c r="AI18" s="41">
        <v>1.4349775314331055</v>
      </c>
      <c r="AJ18" s="41">
        <v>1.4734513759613037</v>
      </c>
      <c r="AK18" s="41">
        <v>1.5255813598632812</v>
      </c>
      <c r="AL18" s="41">
        <v>1.5022026300430298</v>
      </c>
      <c r="AM18" s="41">
        <v>1.4507042169570923</v>
      </c>
      <c r="AN18" s="41">
        <v>1.4832535982131958</v>
      </c>
      <c r="AO18" s="41">
        <v>1.5707762241363525</v>
      </c>
      <c r="AP18" s="41">
        <v>1.4774774312973022</v>
      </c>
      <c r="AQ18" s="41">
        <v>1.5244444608688354</v>
      </c>
      <c r="AR18" s="41">
        <v>1.5509554147720337</v>
      </c>
      <c r="AS18" s="41">
        <v>1.4934498071670532</v>
      </c>
      <c r="AT18" s="41">
        <v>1.5114154815673828</v>
      </c>
      <c r="AU18" s="41">
        <v>1.4932734966278076</v>
      </c>
      <c r="AV18" s="41">
        <v>1.5158227682113647</v>
      </c>
      <c r="AW18" s="41">
        <v>1.5191986560821533</v>
      </c>
      <c r="AX18" s="41">
        <v>1.5496689081192017</v>
      </c>
      <c r="AY18" s="41">
        <v>1.520192265510559</v>
      </c>
      <c r="AZ18" s="41">
        <v>1.5536231994628906</v>
      </c>
      <c r="BA18" s="49"/>
      <c r="BB18" s="41">
        <v>1.5203620195388794</v>
      </c>
      <c r="BC18" s="41">
        <v>1.5625</v>
      </c>
      <c r="BD18" s="41">
        <v>1.504347801208496</v>
      </c>
      <c r="BE18" s="41">
        <v>1.4649122953414917</v>
      </c>
      <c r="BF18" s="41">
        <v>1.4768211841583252</v>
      </c>
      <c r="BG18" s="41">
        <v>1.5821596384048462</v>
      </c>
      <c r="BH18" s="41">
        <v>1.5318471193313599</v>
      </c>
      <c r="BI18" s="41">
        <v>1.4748858213424683</v>
      </c>
      <c r="BJ18" s="41">
        <v>1.4814814329147339</v>
      </c>
      <c r="BK18" s="41">
        <v>1.4247788190841675</v>
      </c>
      <c r="BL18" s="41">
        <v>1.4061135053634644</v>
      </c>
    </row>
    <row r="19" ht="12.75" customHeight="1">
      <c r="A19" s="45" t="s">
        <v>469</v>
      </c>
      <c r="B19" s="41">
        <v>46.43427276611328</v>
      </c>
      <c r="C19" s="41">
        <v>45.62272644042969</v>
      </c>
      <c r="D19" s="41">
        <v>46.956729888916016</v>
      </c>
      <c r="E19" s="41">
        <v>46.890411376953125</v>
      </c>
      <c r="F19" s="41">
        <v>51.892242431640625</v>
      </c>
      <c r="G19" s="41">
        <v>49.72093200683594</v>
      </c>
      <c r="H19" s="41">
        <v>51.27149200439453</v>
      </c>
      <c r="I19" s="41">
        <v>42.916297912597656</v>
      </c>
      <c r="J19" s="41">
        <v>47.413333892822266</v>
      </c>
      <c r="K19" s="41">
        <v>50.121620178222656</v>
      </c>
      <c r="L19" s="41">
        <v>47.07929611206055</v>
      </c>
      <c r="M19" s="41">
        <v>49.23870849609375</v>
      </c>
      <c r="N19" s="41">
        <v>49.15068435668945</v>
      </c>
      <c r="O19" s="41">
        <v>46.98591613769531</v>
      </c>
      <c r="P19" s="41">
        <v>49.72903060913086</v>
      </c>
      <c r="Q19" s="41">
        <v>49.44495391845703</v>
      </c>
      <c r="R19" s="49"/>
      <c r="S19" s="41">
        <v>50.59935760498047</v>
      </c>
      <c r="T19" s="41">
        <v>52.748878479003906</v>
      </c>
      <c r="U19" s="41">
        <v>53.26818084716797</v>
      </c>
      <c r="V19" s="41">
        <v>54.29999923706055</v>
      </c>
      <c r="W19" s="41">
        <v>52.831111907958984</v>
      </c>
      <c r="X19" s="41">
        <v>56.026432037353516</v>
      </c>
      <c r="Y19" s="41">
        <v>54.623374938964844</v>
      </c>
      <c r="Z19" s="41">
        <v>54.073394775390625</v>
      </c>
      <c r="AA19" s="41">
        <v>51.925926208496094</v>
      </c>
      <c r="AB19" s="41">
        <v>53.87036895751953</v>
      </c>
      <c r="AC19" s="41">
        <v>51.42222213745117</v>
      </c>
      <c r="AD19" s="41">
        <v>53.19626235961914</v>
      </c>
      <c r="AE19" s="41">
        <v>52.783782958984375</v>
      </c>
      <c r="AF19" s="41">
        <v>49.83771896362305</v>
      </c>
      <c r="AG19" s="41">
        <v>52.95779037475586</v>
      </c>
      <c r="AH19" s="41">
        <v>53.474178314208984</v>
      </c>
      <c r="AI19" s="41">
        <v>51.72197341918945</v>
      </c>
      <c r="AJ19" s="41">
        <v>52.62389373779297</v>
      </c>
      <c r="AK19" s="41">
        <v>51.865116119384766</v>
      </c>
      <c r="AL19" s="41">
        <v>53.312774658203125</v>
      </c>
      <c r="AM19" s="41">
        <v>50.39436721801758</v>
      </c>
      <c r="AN19" s="41">
        <v>47.913875579833984</v>
      </c>
      <c r="AO19" s="41">
        <v>48.41095733642578</v>
      </c>
      <c r="AP19" s="41">
        <v>51.238739013671875</v>
      </c>
      <c r="AQ19" s="41">
        <v>50.47999954223633</v>
      </c>
      <c r="AR19" s="41">
        <v>45.1783447265625</v>
      </c>
      <c r="AS19" s="41">
        <v>48.24017333984375</v>
      </c>
      <c r="AT19" s="41">
        <v>47.15068435668945</v>
      </c>
      <c r="AU19" s="41">
        <v>47.443946838378906</v>
      </c>
      <c r="AV19" s="41">
        <v>46.322784423828125</v>
      </c>
      <c r="AW19" s="41">
        <v>49.083473205566406</v>
      </c>
      <c r="AX19" s="41">
        <v>48.241722106933594</v>
      </c>
      <c r="AY19" s="41">
        <v>45.09711456298828</v>
      </c>
      <c r="AZ19" s="41">
        <v>48.431884765625</v>
      </c>
      <c r="BA19" s="49"/>
      <c r="BB19" s="41">
        <v>53.1945686340332</v>
      </c>
      <c r="BC19" s="41">
        <v>50.35714340209961</v>
      </c>
      <c r="BD19" s="41">
        <v>51.482608795166016</v>
      </c>
      <c r="BE19" s="41">
        <v>49.793861389160156</v>
      </c>
      <c r="BF19" s="41">
        <v>54.448123931884766</v>
      </c>
      <c r="BG19" s="41">
        <v>50.66197204589844</v>
      </c>
      <c r="BH19" s="41">
        <v>45.222930908203125</v>
      </c>
      <c r="BI19" s="41">
        <v>47.977169036865234</v>
      </c>
      <c r="BJ19" s="41">
        <v>48.11111068725586</v>
      </c>
      <c r="BK19" s="41">
        <v>50.0177001953125</v>
      </c>
      <c r="BL19" s="41">
        <v>49.816593170166016</v>
      </c>
    </row>
    <row r="20" ht="12.75" customHeight="1">
      <c r="A20" s="45" t="s">
        <v>470</v>
      </c>
      <c r="B20" s="41">
        <v>2.982473134994507</v>
      </c>
      <c r="C20" s="41">
        <v>3.295454502105713</v>
      </c>
      <c r="D20" s="41">
        <v>3.033653736114502</v>
      </c>
      <c r="E20" s="41">
        <v>3.068493127822876</v>
      </c>
      <c r="F20" s="41">
        <v>3.1982758045196533</v>
      </c>
      <c r="G20" s="41">
        <v>3.130232572555542</v>
      </c>
      <c r="H20" s="41">
        <v>3.0045249462127686</v>
      </c>
      <c r="I20" s="41">
        <v>2.8678414821624756</v>
      </c>
      <c r="J20" s="41">
        <v>3.2088890075683594</v>
      </c>
      <c r="K20" s="41">
        <v>3.004504442214966</v>
      </c>
      <c r="L20" s="41">
        <v>3.303964853286743</v>
      </c>
      <c r="M20" s="41">
        <v>3.138709783554077</v>
      </c>
      <c r="N20" s="41">
        <v>3.232876777648926</v>
      </c>
      <c r="O20" s="41">
        <v>2.816901445388794</v>
      </c>
      <c r="P20" s="41">
        <v>3.1709678173065186</v>
      </c>
      <c r="Q20" s="41">
        <v>3.0275230407714844</v>
      </c>
      <c r="R20" s="49"/>
      <c r="S20" s="41">
        <v>3.1955127716064453</v>
      </c>
      <c r="T20" s="41">
        <v>2.8654708862304688</v>
      </c>
      <c r="U20" s="41">
        <v>3.1636364459991455</v>
      </c>
      <c r="V20" s="41">
        <v>3.095454454421997</v>
      </c>
      <c r="W20" s="41">
        <v>3.0222222805023193</v>
      </c>
      <c r="X20" s="41">
        <v>3.3392069339752197</v>
      </c>
      <c r="Y20" s="41">
        <v>3.354978322982788</v>
      </c>
      <c r="Z20" s="41">
        <v>3.325688123703003</v>
      </c>
      <c r="AA20" s="41">
        <v>3.2004356384277344</v>
      </c>
      <c r="AB20" s="41">
        <v>3.5254628658294678</v>
      </c>
      <c r="AC20" s="41">
        <v>3.5199999809265137</v>
      </c>
      <c r="AD20" s="41">
        <v>3.5</v>
      </c>
      <c r="AE20" s="41">
        <v>3.554054021835327</v>
      </c>
      <c r="AF20" s="41">
        <v>3.714912176132202</v>
      </c>
      <c r="AG20" s="41">
        <v>3.487013101577759</v>
      </c>
      <c r="AH20" s="41">
        <v>3.807511806488037</v>
      </c>
      <c r="AI20" s="41">
        <v>3.721973180770874</v>
      </c>
      <c r="AJ20" s="41">
        <v>3.464601755142212</v>
      </c>
      <c r="AK20" s="41">
        <v>3.362790584564209</v>
      </c>
      <c r="AL20" s="41">
        <v>3.643171787261963</v>
      </c>
      <c r="AM20" s="41">
        <v>3.5305163860321045</v>
      </c>
      <c r="AN20" s="41">
        <v>3.617224931716919</v>
      </c>
      <c r="AO20" s="41">
        <v>3.484018325805664</v>
      </c>
      <c r="AP20" s="41">
        <v>3.6036036014556885</v>
      </c>
      <c r="AQ20" s="41">
        <v>3.422222137451172</v>
      </c>
      <c r="AR20" s="41">
        <v>2.8535032272338867</v>
      </c>
      <c r="AS20" s="41">
        <v>3.685589551925659</v>
      </c>
      <c r="AT20" s="41">
        <v>3.1826484203338623</v>
      </c>
      <c r="AU20" s="41">
        <v>3.2645740509033203</v>
      </c>
      <c r="AV20" s="41">
        <v>3.126582384109497</v>
      </c>
      <c r="AW20" s="41">
        <v>3.4056761264801025</v>
      </c>
      <c r="AX20" s="41">
        <v>3.4900662899017334</v>
      </c>
      <c r="AY20" s="41">
        <v>3.3951923847198486</v>
      </c>
      <c r="AZ20" s="41">
        <v>3.055072546005249</v>
      </c>
      <c r="BA20" s="49"/>
      <c r="BB20" s="41">
        <v>3.4660632610321045</v>
      </c>
      <c r="BC20" s="41">
        <v>3.6473214626312256</v>
      </c>
      <c r="BD20" s="41">
        <v>3.5130434036254883</v>
      </c>
      <c r="BE20" s="41">
        <v>3.5701754093170166</v>
      </c>
      <c r="BF20" s="41">
        <v>3.8256070613861084</v>
      </c>
      <c r="BG20" s="41">
        <v>3.4084506034851074</v>
      </c>
      <c r="BH20" s="41">
        <v>3.4522292613983154</v>
      </c>
      <c r="BI20" s="41">
        <v>3.4611871242523193</v>
      </c>
      <c r="BJ20" s="41">
        <v>3.342592477798462</v>
      </c>
      <c r="BK20" s="41">
        <v>3.774336338043213</v>
      </c>
      <c r="BL20" s="41">
        <v>3.63755464553833</v>
      </c>
    </row>
    <row r="21" ht="12.75" customHeight="1">
      <c r="A21" s="45" t="s">
        <v>81</v>
      </c>
      <c r="B21" s="41">
        <v>0.8109383583068848</v>
      </c>
      <c r="C21" s="41">
        <v>0.5069140195846558</v>
      </c>
      <c r="D21" s="41">
        <v>0.5468549132347107</v>
      </c>
      <c r="E21" s="41">
        <v>0.6509650945663452</v>
      </c>
      <c r="F21" s="41">
        <v>0.6213284730911255</v>
      </c>
      <c r="G21" s="41">
        <v>0.5906490683555603</v>
      </c>
      <c r="H21" s="41">
        <v>0.4455891251564026</v>
      </c>
      <c r="I21" s="41">
        <v>0.5837412476539612</v>
      </c>
      <c r="J21" s="41">
        <v>0.6124204397201538</v>
      </c>
      <c r="K21" s="41">
        <v>0.573083758354187</v>
      </c>
      <c r="L21" s="41">
        <v>0.613330066204071</v>
      </c>
      <c r="M21" s="41">
        <v>0.8638831377029419</v>
      </c>
      <c r="N21" s="41">
        <v>0.5423239469528198</v>
      </c>
      <c r="O21" s="41">
        <v>0.6448731422424316</v>
      </c>
      <c r="P21" s="41">
        <v>0.6140781044960022</v>
      </c>
      <c r="Q21" s="41">
        <v>0.6673867702484131</v>
      </c>
      <c r="R21" s="49"/>
      <c r="S21" s="41">
        <v>0.6191735863685608</v>
      </c>
      <c r="T21" s="41">
        <v>0.5729036927223206</v>
      </c>
      <c r="U21" s="41">
        <v>0.5913407206535339</v>
      </c>
      <c r="V21" s="41">
        <v>0.5573049187660217</v>
      </c>
      <c r="W21" s="41">
        <v>0.6499075889587402</v>
      </c>
      <c r="X21" s="41">
        <v>0.6739833950996399</v>
      </c>
      <c r="Y21" s="41">
        <v>0.5992943048477173</v>
      </c>
      <c r="Z21" s="41">
        <v>0.5419281721115112</v>
      </c>
      <c r="AA21" s="41">
        <v>0.6201788187026978</v>
      </c>
      <c r="AB21" s="41">
        <v>0.5808171629905701</v>
      </c>
      <c r="AC21" s="41">
        <v>0.7006232738494873</v>
      </c>
      <c r="AD21" s="41">
        <v>0.706420361995697</v>
      </c>
      <c r="AE21" s="41">
        <v>0.7381323575973511</v>
      </c>
      <c r="AF21" s="41">
        <v>0.6748777031898499</v>
      </c>
      <c r="AG21" s="41">
        <v>0.6886194348335266</v>
      </c>
      <c r="AH21" s="41">
        <v>0.5247975587844849</v>
      </c>
      <c r="AI21" s="41">
        <v>0.6342837810516357</v>
      </c>
      <c r="AJ21" s="41">
        <v>0.6477127075195312</v>
      </c>
      <c r="AK21" s="41">
        <v>0.5405238270759583</v>
      </c>
      <c r="AL21" s="41">
        <v>0.70185387134552</v>
      </c>
      <c r="AM21" s="41">
        <v>0.5982184410095215</v>
      </c>
      <c r="AN21" s="41">
        <v>0.7870161533355713</v>
      </c>
      <c r="AO21" s="41">
        <v>0.5187069177627563</v>
      </c>
      <c r="AP21" s="41">
        <v>0.6393346190452576</v>
      </c>
      <c r="AQ21" s="41">
        <v>0.6031777858734131</v>
      </c>
      <c r="AR21" s="41">
        <v>0.506446897983551</v>
      </c>
      <c r="AS21" s="41">
        <v>0.494454950094223</v>
      </c>
      <c r="AT21" s="41">
        <v>0.5306422114372253</v>
      </c>
      <c r="AU21" s="41">
        <v>0.8398049473762512</v>
      </c>
      <c r="AV21" s="41">
        <v>0.8930864334106445</v>
      </c>
      <c r="AW21" s="41">
        <v>0.6010082364082336</v>
      </c>
      <c r="AX21" s="41">
        <v>0.6524099707603455</v>
      </c>
      <c r="AY21" s="41">
        <v>0.6991137266159058</v>
      </c>
      <c r="AZ21" s="41">
        <v>0.5956076979637146</v>
      </c>
      <c r="BA21" s="49"/>
      <c r="BB21" s="41">
        <v>0.5527645945549011</v>
      </c>
      <c r="BC21" s="41">
        <v>0.4512706995010376</v>
      </c>
      <c r="BD21" s="41">
        <v>0.6310809254646301</v>
      </c>
      <c r="BE21" s="41">
        <v>0.6099854707717896</v>
      </c>
      <c r="BF21" s="41">
        <v>0.5444788932800293</v>
      </c>
      <c r="BG21" s="41">
        <v>0.4800640344619751</v>
      </c>
      <c r="BH21" s="41">
        <v>0.5462154150009155</v>
      </c>
      <c r="BI21" s="41">
        <v>0.5957450866699219</v>
      </c>
      <c r="BJ21" s="41">
        <v>0.6717685461044312</v>
      </c>
      <c r="BK21" s="41">
        <v>0.7190974354743958</v>
      </c>
      <c r="BL21" s="41">
        <v>0.7386379241943359</v>
      </c>
    </row>
    <row r="22" ht="12.75" customHeight="1">
      <c r="A22" s="45" t="s">
        <v>84</v>
      </c>
      <c r="B22" s="41">
        <v>0.639611542224884</v>
      </c>
      <c r="C22" s="41">
        <v>0.39484521746635437</v>
      </c>
      <c r="D22" s="41">
        <v>0.44364631175994873</v>
      </c>
      <c r="E22" s="41">
        <v>0.4999842643737793</v>
      </c>
      <c r="F22" s="41">
        <v>0.36421191692352295</v>
      </c>
      <c r="G22" s="41">
        <v>0.40370091795921326</v>
      </c>
      <c r="H22" s="41">
        <v>0.39127400517463684</v>
      </c>
      <c r="I22" s="41">
        <v>0.4047616422176361</v>
      </c>
      <c r="J22" s="41">
        <v>0.48414015769958496</v>
      </c>
      <c r="K22" s="41">
        <v>0.2744782865047455</v>
      </c>
      <c r="L22" s="41">
        <v>0.36279138922691345</v>
      </c>
      <c r="M22" s="41">
        <v>0.5867387056350708</v>
      </c>
      <c r="N22" s="41">
        <v>0.4267745018005371</v>
      </c>
      <c r="O22" s="41">
        <v>0.6062908172607422</v>
      </c>
      <c r="P22" s="41">
        <v>0.5090624690055847</v>
      </c>
      <c r="Q22" s="41">
        <v>0.28776565194129944</v>
      </c>
      <c r="R22" s="49"/>
      <c r="S22" s="41">
        <v>0.45109823346138</v>
      </c>
      <c r="T22" s="41">
        <v>0.5738488435745239</v>
      </c>
      <c r="U22" s="41">
        <v>0.6009256839752197</v>
      </c>
      <c r="V22" s="41">
        <v>0.6127420663833618</v>
      </c>
      <c r="W22" s="41">
        <v>0.3891262710094452</v>
      </c>
      <c r="X22" s="41">
        <v>0.4681476354598999</v>
      </c>
      <c r="Y22" s="41">
        <v>0.6048121452331543</v>
      </c>
      <c r="Z22" s="41">
        <v>0.5190531611442566</v>
      </c>
      <c r="AA22" s="41">
        <v>0.4838777482509613</v>
      </c>
      <c r="AB22" s="41">
        <v>0.4648611545562744</v>
      </c>
      <c r="AC22" s="41">
        <v>0.5486918687820435</v>
      </c>
      <c r="AD22" s="41">
        <v>0.4918605387210846</v>
      </c>
      <c r="AE22" s="41">
        <v>0.5059573650360107</v>
      </c>
      <c r="AF22" s="41">
        <v>0.507746696472168</v>
      </c>
      <c r="AG22" s="41">
        <v>0.6003002524375916</v>
      </c>
      <c r="AH22" s="41">
        <v>0.28704050183296204</v>
      </c>
      <c r="AI22" s="41">
        <v>0.38913214206695557</v>
      </c>
      <c r="AJ22" s="41">
        <v>0.44188109040260315</v>
      </c>
      <c r="AK22" s="41">
        <v>0.3947603106498718</v>
      </c>
      <c r="AL22" s="41">
        <v>0.48379069566726685</v>
      </c>
      <c r="AM22" s="41">
        <v>0.5445248484611511</v>
      </c>
      <c r="AN22" s="41">
        <v>0.43162378668785095</v>
      </c>
      <c r="AO22" s="41">
        <v>0.20402386784553528</v>
      </c>
      <c r="AP22" s="41">
        <v>0.35116249322891235</v>
      </c>
      <c r="AQ22" s="41">
        <v>0.36649495363235474</v>
      </c>
      <c r="AR22" s="41">
        <v>0.3740747570991516</v>
      </c>
      <c r="AS22" s="41">
        <v>0.4018573462963104</v>
      </c>
      <c r="AT22" s="41">
        <v>0.28663039207458496</v>
      </c>
      <c r="AU22" s="41">
        <v>0.484193354845047</v>
      </c>
      <c r="AV22" s="41">
        <v>0.4089924693107605</v>
      </c>
      <c r="AW22" s="41">
        <v>0.4404412508010864</v>
      </c>
      <c r="AX22" s="41">
        <v>0.5825689435005188</v>
      </c>
      <c r="AY22" s="41">
        <v>0.4677908420562744</v>
      </c>
      <c r="AZ22" s="41">
        <v>0.2982502579689026</v>
      </c>
      <c r="BA22" s="49"/>
      <c r="BB22" s="41">
        <v>0.39925476908683777</v>
      </c>
      <c r="BC22" s="41">
        <v>0.22252783179283142</v>
      </c>
      <c r="BD22" s="41">
        <v>0.4131981134414673</v>
      </c>
      <c r="BE22" s="41">
        <v>0.33414945006370544</v>
      </c>
      <c r="BF22" s="41">
        <v>0.3207871615886688</v>
      </c>
      <c r="BG22" s="41">
        <v>0.27796101570129395</v>
      </c>
      <c r="BH22" s="41">
        <v>0.22357770800590515</v>
      </c>
      <c r="BI22" s="41">
        <v>0.30960968136787415</v>
      </c>
      <c r="BJ22" s="41">
        <v>0.4171904921531677</v>
      </c>
      <c r="BK22" s="41">
        <v>0.486919641494751</v>
      </c>
      <c r="BL22" s="41">
        <v>0.3916405439376831</v>
      </c>
    </row>
    <row r="23" ht="12.75" customHeight="1">
      <c r="A23" s="45" t="s">
        <v>89</v>
      </c>
      <c r="B23" s="41">
        <v>0.44692063331604004</v>
      </c>
      <c r="C23" s="41">
        <v>0.485791951417923</v>
      </c>
      <c r="D23" s="41">
        <v>0.548125147819519</v>
      </c>
      <c r="E23" s="41">
        <v>0.5985320210456848</v>
      </c>
      <c r="F23" s="41">
        <v>0.5883419513702393</v>
      </c>
      <c r="G23" s="41">
        <v>0.561969518661499</v>
      </c>
      <c r="H23" s="41">
        <v>0.5802168250083923</v>
      </c>
      <c r="I23" s="41">
        <v>0.5565567016601562</v>
      </c>
      <c r="J23" s="41">
        <v>0.6266666650772095</v>
      </c>
      <c r="K23" s="41">
        <v>0.576101541519165</v>
      </c>
      <c r="L23" s="41">
        <v>0.6978943347930908</v>
      </c>
      <c r="M23" s="41">
        <v>0.701612651348114</v>
      </c>
      <c r="N23" s="41">
        <v>0.6286177635192871</v>
      </c>
      <c r="O23" s="41">
        <v>0.5265938639640808</v>
      </c>
      <c r="P23" s="41">
        <v>0.6990311741828918</v>
      </c>
      <c r="Q23" s="41">
        <v>0.6266599297523499</v>
      </c>
      <c r="R23" s="49"/>
      <c r="S23" s="41">
        <v>0.5344113707542419</v>
      </c>
      <c r="T23" s="41">
        <v>0.5819000601768494</v>
      </c>
      <c r="U23" s="41">
        <v>0.5643306970596313</v>
      </c>
      <c r="V23" s="41">
        <v>0.6211469769477844</v>
      </c>
      <c r="W23" s="41">
        <v>0.67942875623703</v>
      </c>
      <c r="X23" s="41">
        <v>0.6712767481803894</v>
      </c>
      <c r="Y23" s="41">
        <v>0.5916610956192017</v>
      </c>
      <c r="Z23" s="41">
        <v>0.5490016937255859</v>
      </c>
      <c r="AA23" s="41">
        <v>0.6201788187026978</v>
      </c>
      <c r="AB23" s="41">
        <v>0.7123010754585266</v>
      </c>
      <c r="AC23" s="41">
        <v>0.6910902857780457</v>
      </c>
      <c r="AD23" s="41">
        <v>0.7421987652778625</v>
      </c>
      <c r="AE23" s="41">
        <v>0.6663954854011536</v>
      </c>
      <c r="AF23" s="41">
        <v>0.6097445487976074</v>
      </c>
      <c r="AG23" s="41">
        <v>0.439465194940567</v>
      </c>
      <c r="AH23" s="41">
        <v>0.3523106575012207</v>
      </c>
      <c r="AI23" s="41">
        <v>0.39201462268829346</v>
      </c>
      <c r="AJ23" s="41">
        <v>0.4068009555339813</v>
      </c>
      <c r="AK23" s="41">
        <v>0.28216391801834106</v>
      </c>
      <c r="AL23" s="41">
        <v>0.36629945039749146</v>
      </c>
      <c r="AM23" s="41">
        <v>0.32975056767463684</v>
      </c>
      <c r="AN23" s="41">
        <v>0.362094521522522</v>
      </c>
      <c r="AO23" s="41">
        <v>0.3999355733394623</v>
      </c>
      <c r="AP23" s="41">
        <v>0.4381256103515625</v>
      </c>
      <c r="AQ23" s="41">
        <v>0.4746495187282562</v>
      </c>
      <c r="AR23" s="41">
        <v>0.32690224051475525</v>
      </c>
      <c r="AS23" s="41">
        <v>0.3784160017967224</v>
      </c>
      <c r="AT23" s="41">
        <v>0.39684605598449707</v>
      </c>
      <c r="AU23" s="41">
        <v>0.31979528069496155</v>
      </c>
      <c r="AV23" s="41">
        <v>0.3270092010498047</v>
      </c>
      <c r="AW23" s="41">
        <v>0.32819271087646484</v>
      </c>
      <c r="AX23" s="41">
        <v>0.26867803931236267</v>
      </c>
      <c r="AY23" s="41">
        <v>0.26316705346107483</v>
      </c>
      <c r="AZ23" s="41">
        <v>0.2769843637943268</v>
      </c>
      <c r="BA23" s="49"/>
      <c r="BB23" s="41">
        <v>0.2146090269088745</v>
      </c>
      <c r="BC23" s="41">
        <v>0.3926987648010254</v>
      </c>
      <c r="BD23" s="41">
        <v>0.33622390031814575</v>
      </c>
      <c r="BE23" s="41">
        <v>0.28497764468193054</v>
      </c>
      <c r="BF23" s="41">
        <v>0.18434418737888336</v>
      </c>
      <c r="BG23" s="41">
        <v>0.23297303915023804</v>
      </c>
      <c r="BH23" s="41">
        <v>0.2834479808807373</v>
      </c>
      <c r="BI23" s="41">
        <v>0.3668387830257416</v>
      </c>
      <c r="BJ23" s="41">
        <v>0.2941652238368988</v>
      </c>
      <c r="BK23" s="41">
        <v>0.39597415924072266</v>
      </c>
      <c r="BL23" s="41">
        <v>0.35832348465919495</v>
      </c>
    </row>
    <row r="24" ht="12.75" customHeight="1">
      <c r="A24" s="45" t="s">
        <v>91</v>
      </c>
      <c r="B24" s="41">
        <v>0.1999264359474182</v>
      </c>
      <c r="C24" s="41">
        <v>0.1469811052083969</v>
      </c>
      <c r="D24" s="41">
        <v>0.09939784556627274</v>
      </c>
      <c r="E24" s="41">
        <v>0.1310354769229889</v>
      </c>
      <c r="F24" s="41">
        <v>0.14053305983543396</v>
      </c>
      <c r="G24" s="41">
        <v>0.24523639678955078</v>
      </c>
      <c r="H24" s="41">
        <v>0.17301741242408752</v>
      </c>
      <c r="I24" s="41">
        <v>0.16632908582687378</v>
      </c>
      <c r="J24" s="41">
        <v>0.20696239173412323</v>
      </c>
      <c r="K24" s="41">
        <v>0.16042934358119965</v>
      </c>
      <c r="L24" s="41">
        <v>0.2513676583766937</v>
      </c>
      <c r="M24" s="41">
        <v>0.3311195969581604</v>
      </c>
      <c r="N24" s="41">
        <v>0.23486076295375824</v>
      </c>
      <c r="O24" s="41">
        <v>0.20142564177513123</v>
      </c>
      <c r="P24" s="41">
        <v>0.24223431944847107</v>
      </c>
      <c r="Q24" s="41">
        <v>0.1992321014404297</v>
      </c>
      <c r="R24" s="49"/>
      <c r="S24" s="41">
        <v>0.24243897199630737</v>
      </c>
      <c r="T24" s="41">
        <v>0.17971569299697876</v>
      </c>
      <c r="U24" s="41">
        <v>0.27474793791770935</v>
      </c>
      <c r="V24" s="41">
        <v>0.24012534320354462</v>
      </c>
      <c r="W24" s="41">
        <v>0.2089146077632904</v>
      </c>
      <c r="X24" s="41">
        <v>0.22583840787410736</v>
      </c>
      <c r="Y24" s="41">
        <v>0.2174464911222458</v>
      </c>
      <c r="Z24" s="41">
        <v>0.2153451293706894</v>
      </c>
      <c r="AA24" s="41">
        <v>0.19133491814136505</v>
      </c>
      <c r="AB24" s="41">
        <v>0.20031893253326416</v>
      </c>
      <c r="AC24" s="41">
        <v>0.28056076169013977</v>
      </c>
      <c r="AD24" s="41">
        <v>0.1990823745727539</v>
      </c>
      <c r="AE24" s="41">
        <v>0.15095748007297516</v>
      </c>
      <c r="AF24" s="41">
        <v>0.11480700969696045</v>
      </c>
      <c r="AG24" s="41">
        <v>0.1815781146287918</v>
      </c>
      <c r="AH24" s="41">
        <v>0.13464489579200745</v>
      </c>
      <c r="AI24" s="41">
        <v>0.09939954429864883</v>
      </c>
      <c r="AJ24" s="41">
        <v>0.0888822078704834</v>
      </c>
      <c r="AK24" s="41">
        <v>0.10698185861110687</v>
      </c>
      <c r="AL24" s="41">
        <v>0.14072850346565247</v>
      </c>
      <c r="AM24" s="41">
        <v>0.16023941338062286</v>
      </c>
      <c r="AN24" s="41">
        <v>0.07434533536434174</v>
      </c>
      <c r="AO24" s="41">
        <v>0.16997002065181732</v>
      </c>
      <c r="AP24" s="41">
        <v>0.04722480848431587</v>
      </c>
      <c r="AQ24" s="41">
        <v>0.15153636038303375</v>
      </c>
      <c r="AR24" s="41">
        <v>0.0672178789973259</v>
      </c>
      <c r="AS24" s="41">
        <v>0.149234339594841</v>
      </c>
      <c r="AT24" s="41">
        <v>0.1814533770084381</v>
      </c>
      <c r="AU24" s="41">
        <v>0.11491590738296509</v>
      </c>
      <c r="AV24" s="41">
        <v>0.08115511387586594</v>
      </c>
      <c r="AW24" s="41">
        <v>0.10250084102153778</v>
      </c>
      <c r="AX24" s="41">
        <v>0.17744570970535278</v>
      </c>
      <c r="AY24" s="41">
        <v>0.08699551969766617</v>
      </c>
      <c r="AZ24" s="41">
        <v>0.05826181918382645</v>
      </c>
      <c r="BA24" s="49"/>
      <c r="BB24" s="41">
        <v>0.029272841289639473</v>
      </c>
      <c r="BC24" s="41">
        <v>0.05468043312430382</v>
      </c>
      <c r="BD24" s="41">
        <v>0.10598661750555038</v>
      </c>
      <c r="BE24" s="41">
        <v>0.10284925252199173</v>
      </c>
      <c r="BF24" s="41">
        <v>0.0748496800661087</v>
      </c>
      <c r="BG24" s="41">
        <v>0.03571389988064766</v>
      </c>
      <c r="BH24" s="41">
        <v>0.11663942784070969</v>
      </c>
      <c r="BI24" s="41">
        <v>0.13059361279010773</v>
      </c>
      <c r="BJ24" s="41">
        <v>0.06279176473617554</v>
      </c>
      <c r="BK24" s="41">
        <v>0.0655658096075058</v>
      </c>
      <c r="BL24" s="41">
        <v>0.06010865420103073</v>
      </c>
    </row>
    <row r="25" ht="12.75" customHeight="1">
      <c r="A25" s="45" t="s">
        <v>93</v>
      </c>
      <c r="B25" s="41">
        <v>0.7494521737098694</v>
      </c>
      <c r="C25" s="41">
        <v>0.7849015593528748</v>
      </c>
      <c r="D25" s="41">
        <v>0.7020648717880249</v>
      </c>
      <c r="E25" s="41">
        <v>0.7780604958534241</v>
      </c>
      <c r="F25" s="41">
        <v>0.5797280669212341</v>
      </c>
      <c r="G25" s="41">
        <v>0.7112044095993042</v>
      </c>
      <c r="H25" s="41">
        <v>0.5745406746864319</v>
      </c>
      <c r="I25" s="41">
        <v>0.7731932401657104</v>
      </c>
      <c r="J25" s="41">
        <v>0.7555757761001587</v>
      </c>
      <c r="K25" s="41">
        <v>0.549489438533783</v>
      </c>
      <c r="L25" s="41">
        <v>0.7536060214042664</v>
      </c>
      <c r="M25" s="41">
        <v>0.7239459156990051</v>
      </c>
      <c r="N25" s="41">
        <v>0.823261022567749</v>
      </c>
      <c r="O25" s="41">
        <v>0.9087409377098083</v>
      </c>
      <c r="P25" s="41">
        <v>0.8966826796531677</v>
      </c>
      <c r="Q25" s="41">
        <v>0.7758247256278992</v>
      </c>
      <c r="R25" s="49"/>
      <c r="S25" s="41">
        <v>0.7522395253181458</v>
      </c>
      <c r="T25" s="41">
        <v>0.717610776424408</v>
      </c>
      <c r="U25" s="41">
        <v>0.799721360206604</v>
      </c>
      <c r="V25" s="41">
        <v>0.806119441986084</v>
      </c>
      <c r="W25" s="41">
        <v>0.6838257312774658</v>
      </c>
      <c r="X25" s="41">
        <v>0.5782754421234131</v>
      </c>
      <c r="Y25" s="41">
        <v>0.78605717420578</v>
      </c>
      <c r="Z25" s="41">
        <v>0.7514144778251648</v>
      </c>
      <c r="AA25" s="41">
        <v>0.8109942078590393</v>
      </c>
      <c r="AB25" s="41">
        <v>0.7079676985740662</v>
      </c>
      <c r="AC25" s="41">
        <v>0.6619997620582581</v>
      </c>
      <c r="AD25" s="41">
        <v>0.6669226288795471</v>
      </c>
      <c r="AE25" s="41">
        <v>0.8054613471031189</v>
      </c>
      <c r="AF25" s="41">
        <v>0.7975592613220215</v>
      </c>
      <c r="AG25" s="41">
        <v>0.5825177431106567</v>
      </c>
      <c r="AH25" s="41">
        <v>0.7237651348114014</v>
      </c>
      <c r="AI25" s="41">
        <v>0.6231081485748291</v>
      </c>
      <c r="AJ25" s="41">
        <v>0.6080173850059509</v>
      </c>
      <c r="AK25" s="41">
        <v>0.6345230340957642</v>
      </c>
      <c r="AL25" s="41">
        <v>0.5771081447601318</v>
      </c>
      <c r="AM25" s="41">
        <v>0.7249679565429688</v>
      </c>
      <c r="AN25" s="41">
        <v>0.6785871386528015</v>
      </c>
      <c r="AO25" s="41">
        <v>0.5704007148742676</v>
      </c>
      <c r="AP25" s="41">
        <v>0.6039302945137024</v>
      </c>
      <c r="AQ25" s="41">
        <v>0.6163248419761658</v>
      </c>
      <c r="AR25" s="41">
        <v>0.6033774614334106</v>
      </c>
      <c r="AS25" s="41">
        <v>0.7135714292526245</v>
      </c>
      <c r="AT25" s="41">
        <v>0.6790609955787659</v>
      </c>
      <c r="AU25" s="41">
        <v>0.667935311794281</v>
      </c>
      <c r="AV25" s="41">
        <v>0.7791881561279297</v>
      </c>
      <c r="AW25" s="41">
        <v>0.5761245489120483</v>
      </c>
      <c r="AX25" s="41">
        <v>0.5179643034934998</v>
      </c>
      <c r="AY25" s="41">
        <v>0.5167073011398315</v>
      </c>
      <c r="AZ25" s="41">
        <v>0.6465757489204407</v>
      </c>
      <c r="BA25" s="49"/>
      <c r="BB25" s="41">
        <v>0.597362756729126</v>
      </c>
      <c r="BC25" s="41">
        <v>0.5052675008773804</v>
      </c>
      <c r="BD25" s="41">
        <v>0.5685539245605469</v>
      </c>
      <c r="BE25" s="41">
        <v>0.4803328216075897</v>
      </c>
      <c r="BF25" s="41">
        <v>0.5687932372093201</v>
      </c>
      <c r="BG25" s="41">
        <v>0.47233474254608154</v>
      </c>
      <c r="BH25" s="41">
        <v>0.4236889183521271</v>
      </c>
      <c r="BI25" s="41">
        <v>0.5383297204971313</v>
      </c>
      <c r="BJ25" s="41">
        <v>0.47403484582901</v>
      </c>
      <c r="BK25" s="41">
        <v>0.5921309590339661</v>
      </c>
      <c r="BL25" s="41">
        <v>0.4790572226047516</v>
      </c>
    </row>
    <row r="26" ht="12.75" customHeight="1">
      <c r="A26" s="45" t="s">
        <v>95</v>
      </c>
      <c r="B26" s="41">
        <v>0.7478628158569336</v>
      </c>
      <c r="C26" s="41">
        <v>0.810205340385437</v>
      </c>
      <c r="D26" s="41">
        <v>0.6515446305274963</v>
      </c>
      <c r="E26" s="41">
        <v>0.7971348762512207</v>
      </c>
      <c r="F26" s="41">
        <v>0.640281081199646</v>
      </c>
      <c r="G26" s="41">
        <v>0.6383263468742371</v>
      </c>
      <c r="H26" s="41">
        <v>0.6530224084854126</v>
      </c>
      <c r="I26" s="41">
        <v>0.6873217821121216</v>
      </c>
      <c r="J26" s="41">
        <v>0.5729452967643738</v>
      </c>
      <c r="K26" s="41">
        <v>0.6350831389427185</v>
      </c>
      <c r="L26" s="41">
        <v>0.7390244007110596</v>
      </c>
      <c r="M26" s="41">
        <v>0.7020034790039062</v>
      </c>
      <c r="N26" s="41">
        <v>0.8723568320274353</v>
      </c>
      <c r="O26" s="41">
        <v>0.9718307852745056</v>
      </c>
      <c r="P26" s="41">
        <v>0.9470303058624268</v>
      </c>
      <c r="Q26" s="41">
        <v>0.7190593481063843</v>
      </c>
      <c r="R26" s="49"/>
      <c r="S26" s="41">
        <v>0.7854822278022766</v>
      </c>
      <c r="T26" s="41">
        <v>0.6634531617164612</v>
      </c>
      <c r="U26" s="41">
        <v>0.667741596698761</v>
      </c>
      <c r="V26" s="41">
        <v>0.6636003255844116</v>
      </c>
      <c r="W26" s="41">
        <v>0.6998282670974731</v>
      </c>
      <c r="X26" s="41">
        <v>0.6324818134307861</v>
      </c>
      <c r="Y26" s="41">
        <v>0.8169811964035034</v>
      </c>
      <c r="Z26" s="41">
        <v>0.6043183207511902</v>
      </c>
      <c r="AA26" s="41">
        <v>0.785284161567688</v>
      </c>
      <c r="AB26" s="41">
        <v>0.5956529974937439</v>
      </c>
      <c r="AC26" s="41">
        <v>0.6217256188392639</v>
      </c>
      <c r="AD26" s="41">
        <v>0.5337913632392883</v>
      </c>
      <c r="AE26" s="41">
        <v>0.6280637979507446</v>
      </c>
      <c r="AF26" s="41">
        <v>0.7345956563949585</v>
      </c>
      <c r="AG26" s="41">
        <v>0.5390027761459351</v>
      </c>
      <c r="AH26" s="41">
        <v>0.6459160447120667</v>
      </c>
      <c r="AI26" s="41">
        <v>0.5900646448135376</v>
      </c>
      <c r="AJ26" s="41">
        <v>0.5064863562583923</v>
      </c>
      <c r="AK26" s="41">
        <v>0.5272228121757507</v>
      </c>
      <c r="AL26" s="41">
        <v>0.5925348997116089</v>
      </c>
      <c r="AM26" s="41">
        <v>0.7200162410736084</v>
      </c>
      <c r="AN26" s="41">
        <v>0.640330970287323</v>
      </c>
      <c r="AO26" s="41">
        <v>0.5078009963035583</v>
      </c>
      <c r="AP26" s="41">
        <v>0.5805568099021912</v>
      </c>
      <c r="AQ26" s="41">
        <v>0.5933802127838135</v>
      </c>
      <c r="AR26" s="41">
        <v>0.5900182127952576</v>
      </c>
      <c r="AS26" s="41">
        <v>0.7750809192657471</v>
      </c>
      <c r="AT26" s="41">
        <v>0.6098020672798157</v>
      </c>
      <c r="AU26" s="41">
        <v>0.6083755493164062</v>
      </c>
      <c r="AV26" s="41">
        <v>0.7958957552909851</v>
      </c>
      <c r="AW26" s="41">
        <v>0.5827293395996094</v>
      </c>
      <c r="AX26" s="41">
        <v>0.5129774808883667</v>
      </c>
      <c r="AY26" s="41">
        <v>0.562699556350708</v>
      </c>
      <c r="AZ26" s="41">
        <v>0.5870037078857422</v>
      </c>
      <c r="BA26" s="49"/>
      <c r="BB26" s="41">
        <v>0.4973657429218292</v>
      </c>
      <c r="BC26" s="41">
        <v>0.4132501184940338</v>
      </c>
      <c r="BD26" s="41">
        <v>0.47878551483154297</v>
      </c>
      <c r="BE26" s="41">
        <v>0.4978979825973511</v>
      </c>
      <c r="BF26" s="41">
        <v>0.5921506285667419</v>
      </c>
      <c r="BG26" s="41">
        <v>0.4806046783924103</v>
      </c>
      <c r="BH26" s="41">
        <v>0.40239909291267395</v>
      </c>
      <c r="BI26" s="41">
        <v>0.4556100070476532</v>
      </c>
      <c r="BJ26" s="41">
        <v>0.5597540736198425</v>
      </c>
      <c r="BK26" s="41">
        <v>0.657520592212677</v>
      </c>
      <c r="BL26" s="41">
        <v>0.49570414423942566</v>
      </c>
    </row>
    <row r="27" ht="12.75" customHeight="1">
      <c r="A27" s="45" t="s">
        <v>97</v>
      </c>
      <c r="B27" s="41">
        <v>0.8227519392967224</v>
      </c>
      <c r="C27" s="41">
        <v>0.8066422343254089</v>
      </c>
      <c r="D27" s="41">
        <v>0.7833121418952942</v>
      </c>
      <c r="E27" s="41">
        <v>0.8731768131256104</v>
      </c>
      <c r="F27" s="41">
        <v>0.8486215472221375</v>
      </c>
      <c r="G27" s="41">
        <v>0.8671941757202148</v>
      </c>
      <c r="H27" s="41">
        <v>0.8534526228904724</v>
      </c>
      <c r="I27" s="41">
        <v>0.767871081829071</v>
      </c>
      <c r="J27" s="41">
        <v>0.782661497592926</v>
      </c>
      <c r="K27" s="41">
        <v>0.8369664549827576</v>
      </c>
      <c r="L27" s="41">
        <v>0.8567401170730591</v>
      </c>
      <c r="M27" s="41">
        <v>0.9062615633010864</v>
      </c>
      <c r="N27" s="41">
        <v>0.8985885381698608</v>
      </c>
      <c r="O27" s="41">
        <v>0.9331837892532349</v>
      </c>
      <c r="P27" s="41">
        <v>0.9331718683242798</v>
      </c>
      <c r="Q27" s="41">
        <v>0.8741797208786011</v>
      </c>
      <c r="R27" s="49"/>
      <c r="S27" s="41">
        <v>0.8560521006584167</v>
      </c>
      <c r="T27" s="41">
        <v>0.8188489675521851</v>
      </c>
      <c r="U27" s="41">
        <v>0.8654324412345886</v>
      </c>
      <c r="V27" s="41">
        <v>0.7857160568237305</v>
      </c>
      <c r="W27" s="41">
        <v>0.9154805541038513</v>
      </c>
      <c r="X27" s="41">
        <v>0.9014061093330383</v>
      </c>
      <c r="Y27" s="41">
        <v>0.841476559638977</v>
      </c>
      <c r="Z27" s="41">
        <v>0.9342269897460938</v>
      </c>
      <c r="AA27" s="41">
        <v>0.876252293586731</v>
      </c>
      <c r="AB27" s="41">
        <v>0.8930951952934265</v>
      </c>
      <c r="AC27" s="41">
        <v>0.9483489394187927</v>
      </c>
      <c r="AD27" s="41">
        <v>0.9573394656181335</v>
      </c>
      <c r="AE27" s="41">
        <v>0.8845983147621155</v>
      </c>
      <c r="AF27" s="41">
        <v>0.8934493064880371</v>
      </c>
      <c r="AG27" s="41">
        <v>0.8694192171096802</v>
      </c>
      <c r="AH27" s="41">
        <v>0.8116428256034851</v>
      </c>
      <c r="AI27" s="41">
        <v>0.8595917820930481</v>
      </c>
      <c r="AJ27" s="41">
        <v>0.8978036642074585</v>
      </c>
      <c r="AK27" s="41">
        <v>0.7852354049682617</v>
      </c>
      <c r="AL27" s="41">
        <v>0.8116071224212646</v>
      </c>
      <c r="AM27" s="41">
        <v>0.8735611438751221</v>
      </c>
      <c r="AN27" s="41">
        <v>0.9357068538665771</v>
      </c>
      <c r="AO27" s="41">
        <v>0.8154107928276062</v>
      </c>
      <c r="AP27" s="41">
        <v>0.774890124797821</v>
      </c>
      <c r="AQ27" s="41">
        <v>0.8368596434593201</v>
      </c>
      <c r="AR27" s="41">
        <v>0.7765150666236877</v>
      </c>
      <c r="AS27" s="41">
        <v>0.8448516130447388</v>
      </c>
      <c r="AT27" s="41">
        <v>0.8066322803497314</v>
      </c>
      <c r="AU27" s="41">
        <v>0.8941242098808289</v>
      </c>
      <c r="AV27" s="41">
        <v>0.7802863121032715</v>
      </c>
      <c r="AW27" s="41">
        <v>0.6765403151512146</v>
      </c>
      <c r="AX27" s="41">
        <v>0.7745196223258972</v>
      </c>
      <c r="AY27" s="41">
        <v>0.7614346742630005</v>
      </c>
      <c r="AZ27" s="41">
        <v>0.8434649705886841</v>
      </c>
      <c r="BA27" s="49"/>
      <c r="BB27" s="41">
        <v>0.8160446882247925</v>
      </c>
      <c r="BC27" s="41">
        <v>0.7057146430015564</v>
      </c>
      <c r="BD27" s="41">
        <v>0.7911742329597473</v>
      </c>
      <c r="BE27" s="41">
        <v>0.7726325988769531</v>
      </c>
      <c r="BF27" s="41">
        <v>0.8066720366477966</v>
      </c>
      <c r="BG27" s="41">
        <v>0.6705417633056641</v>
      </c>
      <c r="BH27" s="41">
        <v>0.7135202288627625</v>
      </c>
      <c r="BI27" s="41">
        <v>0.8503293395042419</v>
      </c>
      <c r="BJ27" s="41">
        <v>0.8537701368331909</v>
      </c>
      <c r="BK27" s="41">
        <v>0.7205872535705566</v>
      </c>
      <c r="BL27" s="41">
        <v>0.873630940914154</v>
      </c>
    </row>
    <row r="28" ht="12.75" customHeight="1">
      <c r="A28" s="45" t="s">
        <v>103</v>
      </c>
      <c r="B28" s="41">
        <v>0.38519978523254395</v>
      </c>
      <c r="C28" s="41">
        <v>0.43580207228660583</v>
      </c>
      <c r="D28" s="41">
        <v>0.23938368260860443</v>
      </c>
      <c r="E28" s="41">
        <v>0.4370519518852234</v>
      </c>
      <c r="F28" s="41">
        <v>0.42069539427757263</v>
      </c>
      <c r="G28" s="41">
        <v>0.3559669256210327</v>
      </c>
      <c r="H28" s="41">
        <v>0.3885963559150696</v>
      </c>
      <c r="I28" s="41">
        <v>0.33147239685058594</v>
      </c>
      <c r="J28" s="41">
        <v>0.425483763217926</v>
      </c>
      <c r="K28" s="41">
        <v>0.5648166537284851</v>
      </c>
      <c r="L28" s="41">
        <v>0.49046534299850464</v>
      </c>
      <c r="M28" s="41">
        <v>0.5459835529327393</v>
      </c>
      <c r="N28" s="41">
        <v>0.6074891090393066</v>
      </c>
      <c r="O28" s="41">
        <v>0.4113055467605591</v>
      </c>
      <c r="P28" s="41">
        <v>0.4315471649169922</v>
      </c>
      <c r="Q28" s="41">
        <v>0.3001279830932617</v>
      </c>
      <c r="R28" s="49"/>
      <c r="S28" s="41">
        <v>0.4911198019981384</v>
      </c>
      <c r="T28" s="41">
        <v>0.34967678785324097</v>
      </c>
      <c r="U28" s="41">
        <v>0.452179491519928</v>
      </c>
      <c r="V28" s="41">
        <v>0.3863866925239563</v>
      </c>
      <c r="W28" s="41">
        <v>0.3899681270122528</v>
      </c>
      <c r="X28" s="41">
        <v>0.4737919270992279</v>
      </c>
      <c r="Y28" s="41">
        <v>0.31516554951667786</v>
      </c>
      <c r="Z28" s="41">
        <v>0.3865374028682709</v>
      </c>
      <c r="AA28" s="41">
        <v>0.4442780911922455</v>
      </c>
      <c r="AB28" s="41">
        <v>0.4729325771331787</v>
      </c>
      <c r="AC28" s="41">
        <v>0.493894100189209</v>
      </c>
      <c r="AD28" s="41">
        <v>0.5449545383453369</v>
      </c>
      <c r="AE28" s="41">
        <v>0.5104488730430603</v>
      </c>
      <c r="AF28" s="41">
        <v>0.4753669500350952</v>
      </c>
      <c r="AG28" s="41">
        <v>0.5393161773681641</v>
      </c>
      <c r="AH28" s="41">
        <v>0.3463062047958374</v>
      </c>
      <c r="AI28" s="41">
        <v>0.34142905473709106</v>
      </c>
      <c r="AJ28" s="41">
        <v>0.42262932658195496</v>
      </c>
      <c r="AK28" s="41">
        <v>0.402513325214386</v>
      </c>
      <c r="AL28" s="41">
        <v>0.2602463960647583</v>
      </c>
      <c r="AM28" s="41">
        <v>0.5038975477218628</v>
      </c>
      <c r="AN28" s="41">
        <v>0.6312033534049988</v>
      </c>
      <c r="AO28" s="41">
        <v>0.4293234646320343</v>
      </c>
      <c r="AP28" s="41">
        <v>0.33294937014579773</v>
      </c>
      <c r="AQ28" s="41">
        <v>0.4097767770290375</v>
      </c>
      <c r="AR28" s="41">
        <v>0.3490307629108429</v>
      </c>
      <c r="AS28" s="41">
        <v>0.34224024415016174</v>
      </c>
      <c r="AT28" s="41">
        <v>0.4412682354450226</v>
      </c>
      <c r="AU28" s="41">
        <v>0.4648841917514801</v>
      </c>
      <c r="AV28" s="41">
        <v>0.2939717173576355</v>
      </c>
      <c r="AW28" s="41">
        <v>0.23529845476150513</v>
      </c>
      <c r="AX28" s="41">
        <v>0.3867591619491577</v>
      </c>
      <c r="AY28" s="41">
        <v>0.4715946614742279</v>
      </c>
      <c r="AZ28" s="41">
        <v>0.1554691344499588</v>
      </c>
      <c r="BA28" s="49"/>
      <c r="BB28" s="41">
        <v>0.3236560821533203</v>
      </c>
      <c r="BC28" s="41">
        <v>0.24204233288764954</v>
      </c>
      <c r="BD28" s="41">
        <v>0.322948694229126</v>
      </c>
      <c r="BE28" s="41">
        <v>0.3038337230682373</v>
      </c>
      <c r="BF28" s="41">
        <v>0.31779351830482483</v>
      </c>
      <c r="BG28" s="41">
        <v>0.2887589931488037</v>
      </c>
      <c r="BH28" s="41">
        <v>0.303231418132782</v>
      </c>
      <c r="BI28" s="41">
        <v>0.31034356355667114</v>
      </c>
      <c r="BJ28" s="41">
        <v>0.3673703074455261</v>
      </c>
      <c r="BK28" s="41">
        <v>0.3485029339790344</v>
      </c>
      <c r="BL28" s="41">
        <v>0.35366663336753845</v>
      </c>
    </row>
    <row r="29" ht="12.75" customHeight="1">
      <c r="A29" s="45" t="s">
        <v>105</v>
      </c>
      <c r="B29" s="41">
        <v>0.4561282694339752</v>
      </c>
      <c r="C29" s="41">
        <v>0.4561939537525177</v>
      </c>
      <c r="D29" s="41">
        <v>0.29361090064048767</v>
      </c>
      <c r="E29" s="41">
        <v>0.4548596739768982</v>
      </c>
      <c r="F29" s="41">
        <v>0.5770440101623535</v>
      </c>
      <c r="G29" s="41">
        <v>0.40350502729415894</v>
      </c>
      <c r="H29" s="41">
        <v>0.45921579003334045</v>
      </c>
      <c r="I29" s="41">
        <v>0.4288768470287323</v>
      </c>
      <c r="J29" s="41">
        <v>0.4782256484031677</v>
      </c>
      <c r="K29" s="41">
        <v>0.656157910823822</v>
      </c>
      <c r="L29" s="41">
        <v>0.5659080147743225</v>
      </c>
      <c r="M29" s="41">
        <v>0.589120626449585</v>
      </c>
      <c r="N29" s="41">
        <v>0.8512998223304749</v>
      </c>
      <c r="O29" s="41">
        <v>0.4585713744163513</v>
      </c>
      <c r="P29" s="41">
        <v>0.4969220459461212</v>
      </c>
      <c r="Q29" s="41">
        <v>0.382180780172348</v>
      </c>
      <c r="R29" s="49"/>
      <c r="S29" s="41">
        <v>0.6904194951057434</v>
      </c>
      <c r="T29" s="41">
        <v>0.49676787853240967</v>
      </c>
      <c r="U29" s="41">
        <v>0.5521208047866821</v>
      </c>
      <c r="V29" s="41">
        <v>0.5116577744483948</v>
      </c>
      <c r="W29" s="41">
        <v>0.504803478717804</v>
      </c>
      <c r="X29" s="41">
        <v>0.6623316407203674</v>
      </c>
      <c r="Y29" s="41">
        <v>0.37087512016296387</v>
      </c>
      <c r="Z29" s="41">
        <v>0.46423280239105225</v>
      </c>
      <c r="AA29" s="41">
        <v>0.5420740246772766</v>
      </c>
      <c r="AB29" s="41">
        <v>0.633837103843689</v>
      </c>
      <c r="AC29" s="41">
        <v>0.5461059212684631</v>
      </c>
      <c r="AD29" s="41">
        <v>0.643348753452301</v>
      </c>
      <c r="AE29" s="41">
        <v>0.6283451318740845</v>
      </c>
      <c r="AF29" s="41">
        <v>0.525278627872467</v>
      </c>
      <c r="AG29" s="41">
        <v>0.63088059425354</v>
      </c>
      <c r="AH29" s="41">
        <v>0.4141601324081421</v>
      </c>
      <c r="AI29" s="41">
        <v>0.4281295835971832</v>
      </c>
      <c r="AJ29" s="41">
        <v>0.4550133943557739</v>
      </c>
      <c r="AK29" s="41">
        <v>0.5212609767913818</v>
      </c>
      <c r="AL29" s="41">
        <v>0.3104133903980255</v>
      </c>
      <c r="AM29" s="41">
        <v>0.5319668054580688</v>
      </c>
      <c r="AN29" s="41">
        <v>0.8850259184837341</v>
      </c>
      <c r="AO29" s="41">
        <v>0.49835169315338135</v>
      </c>
      <c r="AP29" s="41">
        <v>0.4406450688838959</v>
      </c>
      <c r="AQ29" s="41">
        <v>0.48480305075645447</v>
      </c>
      <c r="AR29" s="41">
        <v>0.3849751353263855</v>
      </c>
      <c r="AS29" s="41">
        <v>0.41981443762779236</v>
      </c>
      <c r="AT29" s="41">
        <v>0.454738050699234</v>
      </c>
      <c r="AU29" s="41">
        <v>0.4852108955383301</v>
      </c>
      <c r="AV29" s="41">
        <v>0.3078053295612335</v>
      </c>
      <c r="AW29" s="41">
        <v>0.27629271149635315</v>
      </c>
      <c r="AX29" s="41">
        <v>0.39104655385017395</v>
      </c>
      <c r="AY29" s="41">
        <v>0.5936104655265808</v>
      </c>
      <c r="AZ29" s="41">
        <v>0.17056281864643097</v>
      </c>
      <c r="BA29" s="49"/>
      <c r="BB29" s="41">
        <v>0.35662227869033813</v>
      </c>
      <c r="BC29" s="41">
        <v>0.2646928131580353</v>
      </c>
      <c r="BD29" s="41">
        <v>0.355258584022522</v>
      </c>
      <c r="BE29" s="41">
        <v>0.3080529272556305</v>
      </c>
      <c r="BF29" s="41">
        <v>0.3490174412727356</v>
      </c>
      <c r="BG29" s="41">
        <v>0.3343020975589752</v>
      </c>
      <c r="BH29" s="41">
        <v>0.4058998227119446</v>
      </c>
      <c r="BI29" s="41">
        <v>0.3389571011066437</v>
      </c>
      <c r="BJ29" s="41">
        <v>0.45740625262260437</v>
      </c>
      <c r="BK29" s="41">
        <v>0.3678511083126068</v>
      </c>
      <c r="BL29" s="41">
        <v>0.40972205996513367</v>
      </c>
    </row>
    <row r="30" ht="12.75" customHeight="1">
      <c r="A30" s="45" t="s">
        <v>99</v>
      </c>
      <c r="B30" s="41">
        <v>0.6709067225456238</v>
      </c>
      <c r="C30" s="41">
        <v>0.6728598475456238</v>
      </c>
      <c r="D30" s="41">
        <v>0.6056050658226013</v>
      </c>
      <c r="E30" s="41">
        <v>0.654388427734375</v>
      </c>
      <c r="F30" s="41">
        <v>0.6256853938102722</v>
      </c>
      <c r="G30" s="41">
        <v>0.61991947889328</v>
      </c>
      <c r="H30" s="41">
        <v>0.635256290435791</v>
      </c>
      <c r="I30" s="41">
        <v>0.5652087926864624</v>
      </c>
      <c r="J30" s="41">
        <v>0.6291740536689758</v>
      </c>
      <c r="K30" s="41">
        <v>0.631058394908905</v>
      </c>
      <c r="L30" s="41">
        <v>0.5695860385894775</v>
      </c>
      <c r="M30" s="41">
        <v>0.7008383274078369</v>
      </c>
      <c r="N30" s="41">
        <v>0.6648009419441223</v>
      </c>
      <c r="O30" s="41">
        <v>0.6875230669975281</v>
      </c>
      <c r="P30" s="41">
        <v>0.6805645227432251</v>
      </c>
      <c r="Q30" s="41">
        <v>0.7501306533813477</v>
      </c>
      <c r="R30" s="49"/>
      <c r="S30" s="41">
        <v>0.6432349681854248</v>
      </c>
      <c r="T30" s="41">
        <v>0.7188190221786499</v>
      </c>
      <c r="U30" s="41">
        <v>0.6947450637817383</v>
      </c>
      <c r="V30" s="41">
        <v>0.6219146251678467</v>
      </c>
      <c r="W30" s="41">
        <v>0.701440155506134</v>
      </c>
      <c r="X30" s="41">
        <v>0.6843416690826416</v>
      </c>
      <c r="Y30" s="41">
        <v>0.6526625156402588</v>
      </c>
      <c r="Z30" s="41">
        <v>0.6576554775238037</v>
      </c>
      <c r="AA30" s="41">
        <v>0.6312071681022644</v>
      </c>
      <c r="AB30" s="41">
        <v>0.6787132620811462</v>
      </c>
      <c r="AC30" s="41">
        <v>0.5966343283653259</v>
      </c>
      <c r="AD30" s="41">
        <v>0.6402889490127563</v>
      </c>
      <c r="AE30" s="41">
        <v>0.7178598046302795</v>
      </c>
      <c r="AF30" s="41">
        <v>0.7214747667312622</v>
      </c>
      <c r="AG30" s="41">
        <v>0.6377180814743042</v>
      </c>
      <c r="AH30" s="41">
        <v>0.617268979549408</v>
      </c>
      <c r="AI30" s="41">
        <v>0.7136945724487305</v>
      </c>
      <c r="AJ30" s="41">
        <v>0.8185088038444519</v>
      </c>
      <c r="AK30" s="41">
        <v>0.6439206600189209</v>
      </c>
      <c r="AL30" s="41">
        <v>0.7942427396774292</v>
      </c>
      <c r="AM30" s="41">
        <v>0.6877666711807251</v>
      </c>
      <c r="AN30" s="41">
        <v>0.6131094694137573</v>
      </c>
      <c r="AO30" s="41">
        <v>0.7341837882995605</v>
      </c>
      <c r="AP30" s="41">
        <v>0.7170397043228149</v>
      </c>
      <c r="AQ30" s="41">
        <v>0.642822802066803</v>
      </c>
      <c r="AR30" s="41">
        <v>0.6322477459907532</v>
      </c>
      <c r="AS30" s="41">
        <v>0.7596920132637024</v>
      </c>
      <c r="AT30" s="41">
        <v>0.6619239449501038</v>
      </c>
      <c r="AU30" s="41">
        <v>0.6843624711036682</v>
      </c>
      <c r="AV30" s="41">
        <v>0.7326257824897766</v>
      </c>
      <c r="AW30" s="41">
        <v>0.6784354448318481</v>
      </c>
      <c r="AX30" s="41">
        <v>0.6971135139465332</v>
      </c>
      <c r="AY30" s="41">
        <v>0.609976589679718</v>
      </c>
      <c r="AZ30" s="41">
        <v>0.6405026316642761</v>
      </c>
      <c r="BA30" s="49"/>
      <c r="BB30" s="41">
        <v>0.8054394721984863</v>
      </c>
      <c r="BC30" s="41">
        <v>0.7138779759407043</v>
      </c>
      <c r="BD30" s="41">
        <v>0.6876205801963806</v>
      </c>
      <c r="BE30" s="41">
        <v>0.6241123080253601</v>
      </c>
      <c r="BF30" s="41">
        <v>0.7401984333992004</v>
      </c>
      <c r="BG30" s="41">
        <v>0.6968937516212463</v>
      </c>
      <c r="BH30" s="41">
        <v>0.45912685990333557</v>
      </c>
      <c r="BI30" s="41">
        <v>0.7380962371826172</v>
      </c>
      <c r="BJ30" s="41">
        <v>0.7454617023468018</v>
      </c>
      <c r="BK30" s="41">
        <v>0.6092456579208374</v>
      </c>
      <c r="BL30" s="41">
        <v>0.7992702722549438</v>
      </c>
    </row>
    <row r="31" ht="12.75" customHeight="1">
      <c r="A31" s="45" t="s">
        <v>107</v>
      </c>
      <c r="B31" s="41">
        <v>0.5022336840629578</v>
      </c>
      <c r="C31" s="41">
        <v>0.6014026999473572</v>
      </c>
      <c r="D31" s="41">
        <v>0.3475154936313629</v>
      </c>
      <c r="E31" s="41">
        <v>0.7428977489471436</v>
      </c>
      <c r="F31" s="41">
        <v>0.4242803752422333</v>
      </c>
      <c r="G31" s="41">
        <v>0.5844618678092957</v>
      </c>
      <c r="H31" s="41">
        <v>0.6484159231185913</v>
      </c>
      <c r="I31" s="41">
        <v>0.4965533912181854</v>
      </c>
      <c r="J31" s="41">
        <v>0.8207806944847107</v>
      </c>
      <c r="K31" s="41">
        <v>0.43699052929878235</v>
      </c>
      <c r="L31" s="41">
        <v>0.8647160530090332</v>
      </c>
      <c r="M31" s="41">
        <v>0.5092312097549438</v>
      </c>
      <c r="N31" s="41">
        <v>0.305979460477829</v>
      </c>
      <c r="O31" s="41">
        <v>0.8422400951385498</v>
      </c>
      <c r="P31" s="41">
        <v>0.9181761741638184</v>
      </c>
      <c r="Q31" s="41">
        <v>0.5083740949630737</v>
      </c>
      <c r="R31" s="49"/>
      <c r="S31" s="41">
        <v>0.8017315864562988</v>
      </c>
      <c r="T31" s="41">
        <v>0.9920596480369568</v>
      </c>
      <c r="U31" s="41">
        <v>0.8684889078140259</v>
      </c>
      <c r="V31" s="41">
        <v>0.9604490995407104</v>
      </c>
      <c r="W31" s="41">
        <v>0.9437592625617981</v>
      </c>
      <c r="X31" s="41">
        <v>0.8694290518760681</v>
      </c>
      <c r="Y31" s="41">
        <v>0.6208396553993225</v>
      </c>
      <c r="Z31" s="41">
        <v>0.8458520770072937</v>
      </c>
      <c r="AA31" s="41">
        <v>0.7300093770027161</v>
      </c>
      <c r="AB31" s="41">
        <v>0.7422053217887878</v>
      </c>
      <c r="AC31" s="41">
        <v>0.7042741179466248</v>
      </c>
      <c r="AD31" s="41">
        <v>0.73497074842453</v>
      </c>
      <c r="AE31" s="41">
        <v>0.8463567495346069</v>
      </c>
      <c r="AF31" s="41">
        <v>0.8837188482284546</v>
      </c>
      <c r="AG31" s="41">
        <v>0.30985087156295776</v>
      </c>
      <c r="AH31" s="41">
        <v>0.9721406102180481</v>
      </c>
      <c r="AI31" s="41">
        <v>0.7884656190872192</v>
      </c>
      <c r="AJ31" s="41">
        <v>1.0</v>
      </c>
      <c r="AK31" s="41">
        <v>0.9737036228179932</v>
      </c>
      <c r="AL31" s="41">
        <v>0.8139245510101318</v>
      </c>
      <c r="AM31" s="41">
        <v>0.951963484287262</v>
      </c>
      <c r="AN31" s="41">
        <v>0.9494404792785645</v>
      </c>
      <c r="AO31" s="41">
        <v>0.6743297576904297</v>
      </c>
      <c r="AP31" s="41">
        <v>0.44087448716163635</v>
      </c>
      <c r="AQ31" s="41">
        <v>0.5742562413215637</v>
      </c>
      <c r="AR31" s="41">
        <v>0.8444916009902954</v>
      </c>
      <c r="AS31" s="41">
        <v>0.8134813904762268</v>
      </c>
      <c r="AT31" s="41">
        <v>0.9341671466827393</v>
      </c>
      <c r="AU31" s="41">
        <v>0.9575721621513367</v>
      </c>
      <c r="AV31" s="41">
        <v>0.9400860071182251</v>
      </c>
      <c r="AW31" s="41">
        <v>0.7138869762420654</v>
      </c>
      <c r="AX31" s="41">
        <v>0.9436095356941223</v>
      </c>
      <c r="AY31" s="41">
        <v>0.7175633907318115</v>
      </c>
      <c r="AZ31" s="41">
        <v>0.9487207531929016</v>
      </c>
      <c r="BA31" s="49"/>
      <c r="BB31" s="41">
        <v>0.9775267839431763</v>
      </c>
      <c r="BC31" s="41">
        <v>0.9462131261825562</v>
      </c>
      <c r="BD31" s="41">
        <v>0.9198877811431885</v>
      </c>
      <c r="BE31" s="41">
        <v>0.9326740503311157</v>
      </c>
      <c r="BF31" s="41">
        <v>0.9701977968215942</v>
      </c>
      <c r="BG31" s="41">
        <v>0.9601925015449524</v>
      </c>
      <c r="BH31" s="41">
        <v>0.9737221598625183</v>
      </c>
      <c r="BI31" s="41">
        <v>1.0</v>
      </c>
      <c r="BJ31" s="41">
        <v>1.0</v>
      </c>
      <c r="BK31" s="41">
        <v>0.973086953163147</v>
      </c>
      <c r="BL31" s="41">
        <v>0.995874285697937</v>
      </c>
    </row>
    <row r="32" ht="12.75" customHeight="1">
      <c r="A32" s="45" t="s">
        <v>109</v>
      </c>
      <c r="B32" s="41">
        <v>0.8495815396308899</v>
      </c>
      <c r="C32" s="41">
        <v>0.9562018513679504</v>
      </c>
      <c r="D32" s="41">
        <v>0.9633539915084839</v>
      </c>
      <c r="E32" s="41">
        <v>0.9260216951370239</v>
      </c>
      <c r="F32" s="41">
        <v>0.9461826086044312</v>
      </c>
      <c r="G32" s="41">
        <v>0.8152349591255188</v>
      </c>
      <c r="H32" s="41">
        <v>0.8625505566596985</v>
      </c>
      <c r="I32" s="41">
        <v>0.9773247241973877</v>
      </c>
      <c r="J32" s="41">
        <v>0.8709911704063416</v>
      </c>
      <c r="K32" s="41">
        <v>0.9528800845146179</v>
      </c>
      <c r="L32" s="41">
        <v>0.730964720249176</v>
      </c>
      <c r="M32" s="41">
        <v>0.9360092878341675</v>
      </c>
      <c r="N32" s="41">
        <v>0.9641620516777039</v>
      </c>
      <c r="O32" s="41">
        <v>0.7236908674240112</v>
      </c>
      <c r="P32" s="41">
        <v>0.8282648921012878</v>
      </c>
      <c r="Q32" s="41">
        <v>0.9305049777030945</v>
      </c>
      <c r="R32" s="49"/>
      <c r="S32" s="41">
        <v>0.7184022068977356</v>
      </c>
      <c r="T32" s="41">
        <v>0.6684311628341675</v>
      </c>
      <c r="U32" s="41">
        <v>0.8271576166152954</v>
      </c>
      <c r="V32" s="41">
        <v>0.8474887013435364</v>
      </c>
      <c r="W32" s="41">
        <v>0.7972801923751831</v>
      </c>
      <c r="X32" s="41">
        <v>0.8891640305519104</v>
      </c>
      <c r="Y32" s="41">
        <v>0.9849764108657837</v>
      </c>
      <c r="Z32" s="41">
        <v>0.7602764964103699</v>
      </c>
      <c r="AA32" s="41">
        <v>0.8841721415519714</v>
      </c>
      <c r="AB32" s="41">
        <v>0.8648707866668701</v>
      </c>
      <c r="AC32" s="41">
        <v>0.9164355397224426</v>
      </c>
      <c r="AD32" s="41">
        <v>0.9432029128074646</v>
      </c>
      <c r="AE32" s="41">
        <v>0.7606135606765747</v>
      </c>
      <c r="AF32" s="41">
        <v>0.827416181564331</v>
      </c>
      <c r="AG32" s="41">
        <v>0.9835623502731323</v>
      </c>
      <c r="AH32" s="41">
        <v>0.557746410369873</v>
      </c>
      <c r="AI32" s="41">
        <v>0.8140104413032532</v>
      </c>
      <c r="AJ32" s="41">
        <v>0.4328535497188568</v>
      </c>
      <c r="AK32" s="41">
        <v>0.49800747632980347</v>
      </c>
      <c r="AL32" s="41">
        <v>0.6162348389625549</v>
      </c>
      <c r="AM32" s="41">
        <v>0.6554569005966187</v>
      </c>
      <c r="AN32" s="41">
        <v>0.7282900214195251</v>
      </c>
      <c r="AO32" s="41">
        <v>0.9098514318466187</v>
      </c>
      <c r="AP32" s="41">
        <v>0.8849397897720337</v>
      </c>
      <c r="AQ32" s="41">
        <v>0.9305050373077393</v>
      </c>
      <c r="AR32" s="41">
        <v>0.7519586086273193</v>
      </c>
      <c r="AS32" s="41">
        <v>0.7157546281814575</v>
      </c>
      <c r="AT32" s="41">
        <v>0.4737492799758911</v>
      </c>
      <c r="AU32" s="41">
        <v>0.4097113013267517</v>
      </c>
      <c r="AV32" s="41">
        <v>0.5327452421188354</v>
      </c>
      <c r="AW32" s="41">
        <v>0.6157136559486389</v>
      </c>
      <c r="AX32" s="41">
        <v>0.5080505609512329</v>
      </c>
      <c r="AY32" s="41">
        <v>0.5903100967407227</v>
      </c>
      <c r="AZ32" s="41">
        <v>0.5593594312667847</v>
      </c>
      <c r="BA32" s="49"/>
      <c r="BB32" s="41">
        <v>0.49597468972206116</v>
      </c>
      <c r="BC32" s="41">
        <v>0.5000753402709961</v>
      </c>
      <c r="BD32" s="41">
        <v>0.4618283808231354</v>
      </c>
      <c r="BE32" s="41">
        <v>0.5667839646339417</v>
      </c>
      <c r="BF32" s="41">
        <v>0.5049615502357483</v>
      </c>
      <c r="BG32" s="41">
        <v>0.5965518951416016</v>
      </c>
      <c r="BH32" s="41">
        <v>0.4373760521411896</v>
      </c>
      <c r="BI32" s="41">
        <v>0.5425181984901428</v>
      </c>
      <c r="BJ32" s="41">
        <v>0.6291961669921875</v>
      </c>
      <c r="BK32" s="41">
        <v>0.46522387862205505</v>
      </c>
      <c r="BL32" s="41">
        <v>0.6794241666793823</v>
      </c>
    </row>
    <row r="33" ht="12.75" customHeight="1">
      <c r="A33" s="45" t="s">
        <v>117</v>
      </c>
      <c r="B33" s="41">
        <v>0.4751914143562317</v>
      </c>
      <c r="C33" s="41">
        <v>0.4366567134857178</v>
      </c>
      <c r="D33" s="41">
        <v>0.306413471698761</v>
      </c>
      <c r="E33" s="41">
        <v>0.3426937758922577</v>
      </c>
      <c r="F33" s="41">
        <v>0.47721797227859497</v>
      </c>
      <c r="G33" s="41">
        <v>0.22347137331962585</v>
      </c>
      <c r="H33" s="41">
        <v>0.3733793795108795</v>
      </c>
      <c r="I33" s="41">
        <v>0.587517261505127</v>
      </c>
      <c r="J33" s="41">
        <v>0.41051578521728516</v>
      </c>
      <c r="K33" s="41">
        <v>0.3817709684371948</v>
      </c>
      <c r="L33" s="41">
        <v>0.3059832751750946</v>
      </c>
      <c r="M33" s="41">
        <v>0.43777498602867126</v>
      </c>
      <c r="N33" s="41">
        <v>0.332498699426651</v>
      </c>
      <c r="O33" s="41">
        <v>0.5937855243682861</v>
      </c>
      <c r="P33" s="41">
        <v>0.5977562665939331</v>
      </c>
      <c r="Q33" s="41">
        <v>0.573908269405365</v>
      </c>
      <c r="R33" s="49"/>
      <c r="S33" s="41">
        <v>0.7768869400024414</v>
      </c>
      <c r="T33" s="41">
        <v>0.7503515481948853</v>
      </c>
      <c r="U33" s="41">
        <v>0.38095688819885254</v>
      </c>
      <c r="V33" s="41">
        <v>0.5973712205886841</v>
      </c>
      <c r="W33" s="41">
        <v>0.3547360301017761</v>
      </c>
      <c r="X33" s="41">
        <v>0.6683954000473022</v>
      </c>
      <c r="Y33" s="41">
        <v>0.545671284198761</v>
      </c>
      <c r="Z33" s="41">
        <v>0.48680830001831055</v>
      </c>
      <c r="AA33" s="41">
        <v>0.3815988004207611</v>
      </c>
      <c r="AB33" s="41">
        <v>0.4079178273677826</v>
      </c>
      <c r="AC33" s="41">
        <v>0.6269039511680603</v>
      </c>
      <c r="AD33" s="41">
        <v>0.5551770925521851</v>
      </c>
      <c r="AE33" s="41">
        <v>0.37382087111473083</v>
      </c>
      <c r="AF33" s="41">
        <v>0.5719900727272034</v>
      </c>
      <c r="AG33" s="41">
        <v>0.2821672856807709</v>
      </c>
      <c r="AH33" s="41">
        <v>0.433065801858902</v>
      </c>
      <c r="AI33" s="41">
        <v>0.3907018303871155</v>
      </c>
      <c r="AJ33" s="41">
        <v>0.47637611627578735</v>
      </c>
      <c r="AK33" s="41">
        <v>0.39926156401634216</v>
      </c>
      <c r="AL33" s="41">
        <v>0.13106904923915863</v>
      </c>
      <c r="AM33" s="41">
        <v>0.470165491104126</v>
      </c>
      <c r="AN33" s="41">
        <v>0.6982221603393555</v>
      </c>
      <c r="AO33" s="41">
        <v>0.395041823387146</v>
      </c>
      <c r="AP33" s="41">
        <v>0.40847039222717285</v>
      </c>
      <c r="AQ33" s="41">
        <v>0.4000000059604645</v>
      </c>
      <c r="AR33" s="41">
        <v>0.46858298778533936</v>
      </c>
      <c r="AS33" s="41">
        <v>0.4096320867538452</v>
      </c>
      <c r="AT33" s="41">
        <v>0.47725287079811096</v>
      </c>
      <c r="AU33" s="41">
        <v>0.5668991208076477</v>
      </c>
      <c r="AV33" s="41">
        <v>0.4077354073524475</v>
      </c>
      <c r="AW33" s="41">
        <v>0.33748313784599304</v>
      </c>
      <c r="AX33" s="41">
        <v>0.40359529852867126</v>
      </c>
      <c r="AY33" s="41">
        <v>0.5259736180305481</v>
      </c>
      <c r="AZ33" s="41">
        <v>0.6138474345207214</v>
      </c>
      <c r="BA33" s="49"/>
      <c r="BB33" s="41">
        <v>0.4881712794303894</v>
      </c>
      <c r="BC33" s="41">
        <v>0.3189554512500763</v>
      </c>
      <c r="BD33" s="41">
        <v>0.5138541460037231</v>
      </c>
      <c r="BE33" s="41">
        <v>0.4832720160484314</v>
      </c>
      <c r="BF33" s="41">
        <v>0.4572881758213043</v>
      </c>
      <c r="BG33" s="41">
        <v>0.4398370385169983</v>
      </c>
      <c r="BH33" s="41">
        <v>0.39948493242263794</v>
      </c>
      <c r="BI33" s="41">
        <v>0.5890917778015137</v>
      </c>
      <c r="BJ33" s="41">
        <v>0.8176553845405579</v>
      </c>
      <c r="BK33" s="41">
        <v>0.4710446000099182</v>
      </c>
      <c r="BL33" s="41">
        <v>0.4887464642524719</v>
      </c>
    </row>
    <row r="34" ht="12.75" customHeight="1">
      <c r="A34" s="45" t="s">
        <v>119</v>
      </c>
      <c r="B34" s="41">
        <v>0.3745279908180237</v>
      </c>
      <c r="C34" s="41">
        <v>0.4088950753211975</v>
      </c>
      <c r="D34" s="41">
        <v>0.2624981999397278</v>
      </c>
      <c r="E34" s="41">
        <v>0.3255026340484619</v>
      </c>
      <c r="F34" s="41">
        <v>0.5107911825180054</v>
      </c>
      <c r="G34" s="41">
        <v>0.3759326934814453</v>
      </c>
      <c r="H34" s="41">
        <v>0.24236106872558594</v>
      </c>
      <c r="I34" s="41">
        <v>0.37951594591140747</v>
      </c>
      <c r="J34" s="41">
        <v>0.43852731585502625</v>
      </c>
      <c r="K34" s="41">
        <v>0.300422340631485</v>
      </c>
      <c r="L34" s="41">
        <v>0.4678250253200531</v>
      </c>
      <c r="M34" s="41">
        <v>0.41495242714881897</v>
      </c>
      <c r="N34" s="41">
        <v>0.42366093397140503</v>
      </c>
      <c r="O34" s="41">
        <v>0.352149099111557</v>
      </c>
      <c r="P34" s="41">
        <v>0.518027126789093</v>
      </c>
      <c r="Q34" s="41">
        <v>0.3913763463497162</v>
      </c>
      <c r="R34" s="49"/>
      <c r="S34" s="41">
        <v>0.3701027035713196</v>
      </c>
      <c r="T34" s="41">
        <v>0.30755844712257385</v>
      </c>
      <c r="U34" s="41">
        <v>0.1841745525598526</v>
      </c>
      <c r="V34" s="41">
        <v>0.31266888976097107</v>
      </c>
      <c r="W34" s="41">
        <v>0.4278252422809601</v>
      </c>
      <c r="X34" s="41">
        <v>0.4933549463748932</v>
      </c>
      <c r="Y34" s="41">
        <v>0.46828219294548035</v>
      </c>
      <c r="Z34" s="41">
        <v>0.4340415596961975</v>
      </c>
      <c r="AA34" s="41">
        <v>0.5516713857650757</v>
      </c>
      <c r="AB34" s="41">
        <v>0.3223976492881775</v>
      </c>
      <c r="AC34" s="41">
        <v>0.6234331727027893</v>
      </c>
      <c r="AD34" s="41">
        <v>0.3693420886993408</v>
      </c>
      <c r="AE34" s="41">
        <v>0.4534134566783905</v>
      </c>
      <c r="AF34" s="41">
        <v>0.23555614054203033</v>
      </c>
      <c r="AG34" s="41">
        <v>0.1809946596622467</v>
      </c>
      <c r="AH34" s="41">
        <v>0.20121511816978455</v>
      </c>
      <c r="AI34" s="41">
        <v>0.45651987195014954</v>
      </c>
      <c r="AJ34" s="41">
        <v>0.27001142501831055</v>
      </c>
      <c r="AK34" s="41">
        <v>0.16191422939300537</v>
      </c>
      <c r="AL34" s="41">
        <v>0.16910433769226074</v>
      </c>
      <c r="AM34" s="41">
        <v>0.2797195017337799</v>
      </c>
      <c r="AN34" s="41">
        <v>0.38298869132995605</v>
      </c>
      <c r="AO34" s="41">
        <v>0.36192166805267334</v>
      </c>
      <c r="AP34" s="41">
        <v>0.5408470630645752</v>
      </c>
      <c r="AQ34" s="41">
        <v>0.2961333394050598</v>
      </c>
      <c r="AR34" s="41">
        <v>0.4782220721244812</v>
      </c>
      <c r="AS34" s="41">
        <v>0.2479049563407898</v>
      </c>
      <c r="AT34" s="41">
        <v>0.314162939786911</v>
      </c>
      <c r="AU34" s="41">
        <v>0.3475858271121979</v>
      </c>
      <c r="AV34" s="41">
        <v>0.3671053647994995</v>
      </c>
      <c r="AW34" s="41">
        <v>0.34275269508361816</v>
      </c>
      <c r="AX34" s="41">
        <v>0.09736098349094391</v>
      </c>
      <c r="AY34" s="41">
        <v>0.31741613149642944</v>
      </c>
      <c r="AZ34" s="41">
        <v>0.48181280493736267</v>
      </c>
      <c r="BA34" s="49"/>
      <c r="BB34" s="41">
        <v>0.2147611677646637</v>
      </c>
      <c r="BC34" s="41">
        <v>0.2946987450122833</v>
      </c>
      <c r="BD34" s="41">
        <v>0.1666666716337204</v>
      </c>
      <c r="BE34" s="41">
        <v>0.479292631149292</v>
      </c>
      <c r="BF34" s="41">
        <v>0.29359763860702515</v>
      </c>
      <c r="BG34" s="41">
        <v>0.3563603460788727</v>
      </c>
      <c r="BH34" s="41">
        <v>0.19048379361629486</v>
      </c>
      <c r="BI34" s="41">
        <v>0.37090665102005005</v>
      </c>
      <c r="BJ34" s="41">
        <v>0.5548896789550781</v>
      </c>
      <c r="BK34" s="41">
        <v>0.3017338514328003</v>
      </c>
      <c r="BL34" s="41">
        <v>0.3353932797908783</v>
      </c>
    </row>
    <row r="35" ht="12.75" customHeight="1">
      <c r="A35" s="45" t="s">
        <v>121</v>
      </c>
      <c r="B35" s="41">
        <v>0.5506047606468201</v>
      </c>
      <c r="C35" s="41">
        <v>0.7827453017234802</v>
      </c>
      <c r="D35" s="41">
        <v>0.5793328285217285</v>
      </c>
      <c r="E35" s="41">
        <v>0.5603955984115601</v>
      </c>
      <c r="F35" s="41">
        <v>0.7541965246200562</v>
      </c>
      <c r="G35" s="41">
        <v>0.6576944589614868</v>
      </c>
      <c r="H35" s="41">
        <v>0.6550915241241455</v>
      </c>
      <c r="I35" s="41">
        <v>0.7497004866600037</v>
      </c>
      <c r="J35" s="41">
        <v>0.6784889698028564</v>
      </c>
      <c r="K35" s="41">
        <v>0.8329975605010986</v>
      </c>
      <c r="L35" s="41">
        <v>0.8236807584762573</v>
      </c>
      <c r="M35" s="41">
        <v>0.7245234251022339</v>
      </c>
      <c r="N35" s="41">
        <v>0.6614118814468384</v>
      </c>
      <c r="O35" s="41">
        <v>0.68638014793396</v>
      </c>
      <c r="P35" s="41">
        <v>0.8008893728256226</v>
      </c>
      <c r="Q35" s="41">
        <v>0.6666666865348816</v>
      </c>
      <c r="R35" s="49"/>
      <c r="S35" s="41">
        <v>0.8296144008636475</v>
      </c>
      <c r="T35" s="41">
        <v>0.8910089731216431</v>
      </c>
      <c r="U35" s="41">
        <v>0.5094321966171265</v>
      </c>
      <c r="V35" s="41">
        <v>0.8414748907089233</v>
      </c>
      <c r="W35" s="41">
        <v>0.7950476408004761</v>
      </c>
      <c r="X35" s="41">
        <v>0.8600485920906067</v>
      </c>
      <c r="Y35" s="41">
        <v>0.6488567590713501</v>
      </c>
      <c r="Z35" s="41">
        <v>0.7058137059211731</v>
      </c>
      <c r="AA35" s="41">
        <v>0.8149536848068237</v>
      </c>
      <c r="AB35" s="41">
        <v>0.7351972460746765</v>
      </c>
      <c r="AC35" s="41">
        <v>0.8733208179473877</v>
      </c>
      <c r="AD35" s="41">
        <v>0.8603112101554871</v>
      </c>
      <c r="AE35" s="41">
        <v>0.8428885340690613</v>
      </c>
      <c r="AF35" s="41">
        <v>0.8281148076057434</v>
      </c>
      <c r="AG35" s="41">
        <v>0.43963927030563354</v>
      </c>
      <c r="AH35" s="41">
        <v>0.5646979212760925</v>
      </c>
      <c r="AI35" s="41">
        <v>0.5620102286338806</v>
      </c>
      <c r="AJ35" s="41">
        <v>0.5718462467193604</v>
      </c>
      <c r="AK35" s="41">
        <v>0.43882420659065247</v>
      </c>
      <c r="AL35" s="41">
        <v>0.28671592473983765</v>
      </c>
      <c r="AM35" s="41">
        <v>0.567371666431427</v>
      </c>
      <c r="AN35" s="41">
        <v>0.7530036568641663</v>
      </c>
      <c r="AO35" s="41">
        <v>0.592562735080719</v>
      </c>
      <c r="AP35" s="41">
        <v>0.6459152698516846</v>
      </c>
      <c r="AQ35" s="41">
        <v>0.5845333933830261</v>
      </c>
      <c r="AR35" s="41">
        <v>0.8156100511550903</v>
      </c>
      <c r="AS35" s="41">
        <v>0.5237864255905151</v>
      </c>
      <c r="AT35" s="41">
        <v>0.749512255191803</v>
      </c>
      <c r="AU35" s="41">
        <v>0.8262071013450623</v>
      </c>
      <c r="AV35" s="41">
        <v>0.5599156618118286</v>
      </c>
      <c r="AW35" s="41">
        <v>0.5644398927688599</v>
      </c>
      <c r="AX35" s="41">
        <v>0.4985561668872833</v>
      </c>
      <c r="AY35" s="41">
        <v>0.6526393294334412</v>
      </c>
      <c r="AZ35" s="41">
        <v>0.6533195376396179</v>
      </c>
      <c r="BA35" s="49"/>
      <c r="BB35" s="41">
        <v>0.705765962600708</v>
      </c>
      <c r="BC35" s="41">
        <v>0.7053012251853943</v>
      </c>
      <c r="BD35" s="41">
        <v>0.6830776333808899</v>
      </c>
      <c r="BE35" s="41">
        <v>0.699042022228241</v>
      </c>
      <c r="BF35" s="41">
        <v>0.6388002634048462</v>
      </c>
      <c r="BG35" s="41">
        <v>0.4928021728992462</v>
      </c>
      <c r="BH35" s="41">
        <v>0.3610388934612274</v>
      </c>
      <c r="BI35" s="41">
        <v>0.5454527139663696</v>
      </c>
      <c r="BJ35" s="41">
        <v>0.5362826585769653</v>
      </c>
      <c r="BK35" s="41">
        <v>0.44123968482017517</v>
      </c>
      <c r="BL35" s="41">
        <v>0.6339361071586609</v>
      </c>
    </row>
    <row r="36" ht="12.75" customHeight="1">
      <c r="A36" s="45" t="s">
        <v>123</v>
      </c>
      <c r="B36" s="41">
        <v>0.29629871249198914</v>
      </c>
      <c r="C36" s="41">
        <v>0.5786858797073364</v>
      </c>
      <c r="D36" s="41">
        <v>0.5066373944282532</v>
      </c>
      <c r="E36" s="41">
        <v>0.40528684854507446</v>
      </c>
      <c r="F36" s="41">
        <v>0.7026376128196716</v>
      </c>
      <c r="G36" s="41">
        <v>0.5317617654800415</v>
      </c>
      <c r="H36" s="41">
        <v>0.47384193539619446</v>
      </c>
      <c r="I36" s="41">
        <v>0.5504987835884094</v>
      </c>
      <c r="J36" s="41">
        <v>0.5091773271560669</v>
      </c>
      <c r="K36" s="41">
        <v>0.6627943515777588</v>
      </c>
      <c r="L36" s="41">
        <v>0.50997394323349</v>
      </c>
      <c r="M36" s="41">
        <v>0.6108638048171997</v>
      </c>
      <c r="N36" s="41">
        <v>0.5387805700302124</v>
      </c>
      <c r="O36" s="41">
        <v>0.5848265290260315</v>
      </c>
      <c r="P36" s="41">
        <v>0.6562476754188538</v>
      </c>
      <c r="Q36" s="41">
        <v>0.5565505623817444</v>
      </c>
      <c r="R36" s="49"/>
      <c r="S36" s="41">
        <v>0.4922216236591339</v>
      </c>
      <c r="T36" s="41">
        <v>0.6047064661979675</v>
      </c>
      <c r="U36" s="41">
        <v>0.27134594321250916</v>
      </c>
      <c r="V36" s="41">
        <v>0.4882073402404785</v>
      </c>
      <c r="W36" s="41">
        <v>0.6257253885269165</v>
      </c>
      <c r="X36" s="41">
        <v>0.6246352791786194</v>
      </c>
      <c r="Y36" s="41">
        <v>0.621086597442627</v>
      </c>
      <c r="Z36" s="41">
        <v>0.5699276328086853</v>
      </c>
      <c r="AA36" s="41">
        <v>0.6509383320808411</v>
      </c>
      <c r="AB36" s="41">
        <v>0.5985800623893738</v>
      </c>
      <c r="AC36" s="41">
        <v>0.7346228957176208</v>
      </c>
      <c r="AD36" s="41">
        <v>0.5503491759300232</v>
      </c>
      <c r="AE36" s="41">
        <v>0.7061478495597839</v>
      </c>
      <c r="AF36" s="41">
        <v>0.5328180193901062</v>
      </c>
      <c r="AG36" s="41">
        <v>0.289016991853714</v>
      </c>
      <c r="AH36" s="41">
        <v>0.4520115256309509</v>
      </c>
      <c r="AI36" s="41">
        <v>0.424463152885437</v>
      </c>
      <c r="AJ36" s="41">
        <v>0.38090598583221436</v>
      </c>
      <c r="AK36" s="41">
        <v>0.22999148070812225</v>
      </c>
      <c r="AL36" s="41">
        <v>0.16910433769226074</v>
      </c>
      <c r="AM36" s="41">
        <v>0.470165491104126</v>
      </c>
      <c r="AN36" s="41">
        <v>0.5703986287117004</v>
      </c>
      <c r="AO36" s="41">
        <v>0.4646139144897461</v>
      </c>
      <c r="AP36" s="41">
        <v>0.48252713680267334</v>
      </c>
      <c r="AQ36" s="41">
        <v>0.4037778377532959</v>
      </c>
      <c r="AR36" s="41">
        <v>0.31483790278434753</v>
      </c>
      <c r="AS36" s="41">
        <v>0.3542667329311371</v>
      </c>
      <c r="AT36" s="41">
        <v>0.4077248275279999</v>
      </c>
      <c r="AU36" s="41">
        <v>0.521378755569458</v>
      </c>
      <c r="AV36" s="41">
        <v>0.4023328423500061</v>
      </c>
      <c r="AW36" s="41">
        <v>0.416967511177063</v>
      </c>
      <c r="AX36" s="41">
        <v>0.32193800806999207</v>
      </c>
      <c r="AY36" s="41">
        <v>0.260780930519104</v>
      </c>
      <c r="AZ36" s="41">
        <v>0.5714993476867676</v>
      </c>
      <c r="BA36" s="49"/>
      <c r="BB36" s="41">
        <v>0.4266888499259949</v>
      </c>
      <c r="BC36" s="41">
        <v>0.17879502475261688</v>
      </c>
      <c r="BD36" s="41">
        <v>0.31436553597450256</v>
      </c>
      <c r="BE36" s="41">
        <v>0.43669864535331726</v>
      </c>
      <c r="BF36" s="41">
        <v>0.29893001914024353</v>
      </c>
      <c r="BG36" s="41">
        <v>0.2279764860868454</v>
      </c>
      <c r="BH36" s="41">
        <v>0.2829027473926544</v>
      </c>
      <c r="BI36" s="41">
        <v>0.40363338589668274</v>
      </c>
      <c r="BJ36" s="41">
        <v>0.34215429425239563</v>
      </c>
      <c r="BK36" s="41">
        <v>0.32054615020751953</v>
      </c>
      <c r="BL36" s="41">
        <v>0.397726446390152</v>
      </c>
    </row>
    <row r="37" ht="12.75" customHeight="1">
      <c r="A37" s="45" t="s">
        <v>111</v>
      </c>
      <c r="B37" s="41">
        <v>0.026522746309638023</v>
      </c>
      <c r="C37" s="41">
        <v>0.209781676530838</v>
      </c>
      <c r="D37" s="41">
        <v>0.05317717790603638</v>
      </c>
      <c r="E37" s="41">
        <v>0.29116299748420715</v>
      </c>
      <c r="F37" s="41">
        <v>0.12380935996770859</v>
      </c>
      <c r="G37" s="41">
        <v>0.20144689083099365</v>
      </c>
      <c r="H37" s="41">
        <v>0.32237377762794495</v>
      </c>
      <c r="I37" s="41">
        <v>0.1834172010421753</v>
      </c>
      <c r="J37" s="41">
        <v>0.3308870494365692</v>
      </c>
      <c r="K37" s="41">
        <v>0.050614483654499054</v>
      </c>
      <c r="L37" s="41">
        <v>0.5056483149528503</v>
      </c>
      <c r="M37" s="41">
        <v>0.02694638818502426</v>
      </c>
      <c r="N37" s="41">
        <v>0.04684202000498772</v>
      </c>
      <c r="O37" s="41">
        <v>0.09042835980653763</v>
      </c>
      <c r="P37" s="41">
        <v>0.33720096945762634</v>
      </c>
      <c r="Q37" s="41">
        <v>0.1621883660554886</v>
      </c>
      <c r="R37" s="49"/>
      <c r="S37" s="41">
        <v>0.1734926700592041</v>
      </c>
      <c r="T37" s="41">
        <v>0.8776440620422363</v>
      </c>
      <c r="U37" s="41">
        <v>0.28178077936172485</v>
      </c>
      <c r="V37" s="41">
        <v>0.6325037479400635</v>
      </c>
      <c r="W37" s="41">
        <v>0.49012860655784607</v>
      </c>
      <c r="X37" s="41">
        <v>0.3846944570541382</v>
      </c>
      <c r="Y37" s="41">
        <v>0.25012868642807007</v>
      </c>
      <c r="Z37" s="41">
        <v>0.4510977268218994</v>
      </c>
      <c r="AA37" s="41">
        <v>0.2534789443016052</v>
      </c>
      <c r="AB37" s="41">
        <v>0.26819753646850586</v>
      </c>
      <c r="AC37" s="41">
        <v>0.28749141097068787</v>
      </c>
      <c r="AD37" s="41">
        <v>0.20865538716316223</v>
      </c>
      <c r="AE37" s="41">
        <v>0.3912349343299866</v>
      </c>
      <c r="AF37" s="41">
        <v>0.5452314615249634</v>
      </c>
      <c r="AG37" s="41">
        <v>0.01620568335056305</v>
      </c>
      <c r="AH37" s="41">
        <v>0.8576123714447021</v>
      </c>
      <c r="AI37" s="41">
        <v>0.4032711386680603</v>
      </c>
      <c r="AJ37" s="41">
        <v>1.0</v>
      </c>
      <c r="AK37" s="41">
        <v>0.7359840869903564</v>
      </c>
      <c r="AL37" s="41">
        <v>0.3137345612049103</v>
      </c>
      <c r="AM37" s="41">
        <v>0.721998929977417</v>
      </c>
      <c r="AN37" s="41">
        <v>0.4862739145755768</v>
      </c>
      <c r="AO37" s="41">
        <v>0.1726851612329483</v>
      </c>
      <c r="AP37" s="41">
        <v>0.12575702369213104</v>
      </c>
      <c r="AQ37" s="41">
        <v>0.12385772168636322</v>
      </c>
      <c r="AR37" s="41">
        <v>0.46959972381591797</v>
      </c>
      <c r="AS37" s="41">
        <v>0.36760032176971436</v>
      </c>
      <c r="AT37" s="41">
        <v>0.5761812329292297</v>
      </c>
      <c r="AU37" s="41">
        <v>0.05412527918815613</v>
      </c>
      <c r="AV37" s="41">
        <v>0.6085780262947083</v>
      </c>
      <c r="AW37" s="41">
        <v>0.09980225563049316</v>
      </c>
      <c r="AX37" s="41">
        <v>0.44594600796699524</v>
      </c>
      <c r="AY37" s="41">
        <v>0.20950396358966827</v>
      </c>
      <c r="AZ37" s="41">
        <v>0.47754931449890137</v>
      </c>
      <c r="BA37" s="49"/>
      <c r="BB37" s="41">
        <v>0.6781421303749084</v>
      </c>
      <c r="BC37" s="41">
        <v>0.07161431014537811</v>
      </c>
      <c r="BD37" s="41">
        <v>0.5565257668495178</v>
      </c>
      <c r="BE37" s="41">
        <v>0.36768460273742676</v>
      </c>
      <c r="BF37" s="41">
        <v>0.7049127221107483</v>
      </c>
      <c r="BG37" s="41">
        <v>0.740323007106781</v>
      </c>
      <c r="BH37" s="41">
        <v>0.7337859869003296</v>
      </c>
      <c r="BI37" s="41">
        <v>1.0</v>
      </c>
      <c r="BJ37" s="41">
        <v>1.0</v>
      </c>
      <c r="BK37" s="41">
        <v>0.6882632374763489</v>
      </c>
      <c r="BL37" s="41">
        <v>0.9276924729347229</v>
      </c>
    </row>
    <row r="38" ht="12.75" customHeight="1">
      <c r="A38" s="45" t="s">
        <v>113</v>
      </c>
      <c r="B38" s="41">
        <v>0.9178414940834045</v>
      </c>
      <c r="C38" s="41">
        <v>0.8277502655982971</v>
      </c>
      <c r="D38" s="41">
        <v>0.9633539915084839</v>
      </c>
      <c r="E38" s="41">
        <v>0.9542190432548523</v>
      </c>
      <c r="F38" s="41">
        <v>0.9299123287200928</v>
      </c>
      <c r="G38" s="41">
        <v>0.8650075793266296</v>
      </c>
      <c r="H38" s="41">
        <v>0.9750609397888184</v>
      </c>
      <c r="I38" s="41">
        <v>0.9261598587036133</v>
      </c>
      <c r="J38" s="41">
        <v>0.869025468826294</v>
      </c>
      <c r="K38" s="41">
        <v>0.9057601690292358</v>
      </c>
      <c r="L38" s="41">
        <v>0.9022626876831055</v>
      </c>
      <c r="M38" s="41">
        <v>0.9587177634239197</v>
      </c>
      <c r="N38" s="41">
        <v>0.9510621428489685</v>
      </c>
      <c r="O38" s="41">
        <v>0.8916645646095276</v>
      </c>
      <c r="P38" s="41">
        <v>0.9689056277275085</v>
      </c>
      <c r="Q38" s="41">
        <v>0.8829191327095032</v>
      </c>
      <c r="R38" s="49"/>
      <c r="S38" s="41">
        <v>0.9743243455886841</v>
      </c>
      <c r="T38" s="41">
        <v>0.9456915855407715</v>
      </c>
      <c r="U38" s="41">
        <v>0.8435009121894836</v>
      </c>
      <c r="V38" s="41">
        <v>0.9794169664382935</v>
      </c>
      <c r="W38" s="41">
        <v>0.9234273433685303</v>
      </c>
      <c r="X38" s="41">
        <v>0.9678124189376831</v>
      </c>
      <c r="Y38" s="41">
        <v>1.0</v>
      </c>
      <c r="Z38" s="41">
        <v>0.9123692512512207</v>
      </c>
      <c r="AA38" s="41">
        <v>0.9466603994369507</v>
      </c>
      <c r="AB38" s="41">
        <v>0.9118196964263916</v>
      </c>
      <c r="AC38" s="41">
        <v>0.9394779801368713</v>
      </c>
      <c r="AD38" s="41">
        <v>0.991646409034729</v>
      </c>
      <c r="AE38" s="41">
        <v>0.9276727437973022</v>
      </c>
      <c r="AF38" s="41">
        <v>0.8823740482330322</v>
      </c>
      <c r="AG38" s="41">
        <v>0.9441684484481812</v>
      </c>
      <c r="AH38" s="41">
        <v>0.9698003530502319</v>
      </c>
      <c r="AI38" s="41">
        <v>0.9139319658279419</v>
      </c>
      <c r="AJ38" s="41">
        <v>0.9526599645614624</v>
      </c>
      <c r="AK38" s="41">
        <v>0.8860572576522827</v>
      </c>
      <c r="AL38" s="41">
        <v>0.9250840544700623</v>
      </c>
      <c r="AM38" s="41">
        <v>0.9106097221374512</v>
      </c>
      <c r="AN38" s="41">
        <v>0.9054418802261353</v>
      </c>
      <c r="AO38" s="41">
        <v>0.9196792244911194</v>
      </c>
      <c r="AP38" s="41">
        <v>0.9156983494758606</v>
      </c>
      <c r="AQ38" s="41">
        <v>0.9213032126426697</v>
      </c>
      <c r="AR38" s="41">
        <v>0.8680307269096375</v>
      </c>
      <c r="AS38" s="41">
        <v>0.9365186095237732</v>
      </c>
      <c r="AT38" s="41">
        <v>0.9186640381813049</v>
      </c>
      <c r="AU38" s="41">
        <v>0.8824278116226196</v>
      </c>
      <c r="AV38" s="41">
        <v>0.7552019357681274</v>
      </c>
      <c r="AW38" s="41">
        <v>0.8825593590736389</v>
      </c>
      <c r="AX38" s="41">
        <v>0.9071660041809082</v>
      </c>
      <c r="AY38" s="41">
        <v>0.8021605014801025</v>
      </c>
      <c r="AZ38" s="41">
        <v>0.8974415063858032</v>
      </c>
      <c r="BA38" s="49"/>
      <c r="BB38" s="41">
        <v>0.8330726027488708</v>
      </c>
      <c r="BC38" s="41">
        <v>0.7934519052505493</v>
      </c>
      <c r="BD38" s="41">
        <v>0.8268911242485046</v>
      </c>
      <c r="BE38" s="41">
        <v>0.8935247659683228</v>
      </c>
      <c r="BF38" s="41">
        <v>0.8360934257507324</v>
      </c>
      <c r="BG38" s="41">
        <v>0.8235294222831726</v>
      </c>
      <c r="BH38" s="41">
        <v>0.8717265129089355</v>
      </c>
      <c r="BI38" s="41">
        <v>0.9677406549453735</v>
      </c>
      <c r="BJ38" s="41">
        <v>0.8040014505386353</v>
      </c>
      <c r="BK38" s="41">
        <v>0.8923478126525879</v>
      </c>
      <c r="BL38" s="41">
        <v>0.8858848214149475</v>
      </c>
    </row>
    <row r="39" ht="12.75" customHeight="1">
      <c r="A39" s="45" t="s">
        <v>125</v>
      </c>
      <c r="B39" s="41">
        <v>0.1853358894586563</v>
      </c>
      <c r="C39" s="41">
        <v>0.3530743420124054</v>
      </c>
      <c r="D39" s="41">
        <v>0.2653518319129944</v>
      </c>
      <c r="E39" s="41">
        <v>0.2888905107975006</v>
      </c>
      <c r="F39" s="41">
        <v>0.4460429549217224</v>
      </c>
      <c r="G39" s="41">
        <v>0.3927462697029114</v>
      </c>
      <c r="H39" s="41">
        <v>0.2871522605419159</v>
      </c>
      <c r="I39" s="41">
        <v>0.5094588398933411</v>
      </c>
      <c r="J39" s="41">
        <v>0.22657716274261475</v>
      </c>
      <c r="K39" s="41">
        <v>0.3232981264591217</v>
      </c>
      <c r="L39" s="41">
        <v>0.2931143641471863</v>
      </c>
      <c r="M39" s="41">
        <v>0.4157288670539856</v>
      </c>
      <c r="N39" s="41">
        <v>0.40471139550209045</v>
      </c>
      <c r="O39" s="41">
        <v>0.22879336774349213</v>
      </c>
      <c r="P39" s="41">
        <v>0.36858808994293213</v>
      </c>
      <c r="Q39" s="41">
        <v>0.3650638163089752</v>
      </c>
      <c r="R39" s="49"/>
      <c r="S39" s="41">
        <v>0.26680395007133484</v>
      </c>
      <c r="T39" s="41">
        <v>0.3713262379169464</v>
      </c>
      <c r="U39" s="41">
        <v>0.05569925904273987</v>
      </c>
      <c r="V39" s="41">
        <v>0.26987960934638977</v>
      </c>
      <c r="W39" s="41">
        <v>0.2638317048549652</v>
      </c>
      <c r="X39" s="41">
        <v>0.5258508920669556</v>
      </c>
      <c r="Y39" s="41">
        <v>0.41471564769744873</v>
      </c>
      <c r="Z39" s="41">
        <v>0.5171608924865723</v>
      </c>
      <c r="AA39" s="41">
        <v>0.523592472076416</v>
      </c>
      <c r="AB39" s="41">
        <v>0.40680885314941406</v>
      </c>
      <c r="AC39" s="41">
        <v>0.47734424471855164</v>
      </c>
      <c r="AD39" s="41">
        <v>0.3680921196937561</v>
      </c>
      <c r="AE39" s="41">
        <v>0.40069735050201416</v>
      </c>
      <c r="AF39" s="41">
        <v>0.3085287809371948</v>
      </c>
      <c r="AG39" s="41">
        <v>0.11922501772642136</v>
      </c>
      <c r="AH39" s="41">
        <v>0.21861086785793304</v>
      </c>
      <c r="AI39" s="41">
        <v>0.2430374175310135</v>
      </c>
      <c r="AJ39" s="41">
        <v>0.27772364020347595</v>
      </c>
      <c r="AK39" s="41">
        <v>0.16191422939300537</v>
      </c>
      <c r="AL39" s="41">
        <v>0.09069662541151047</v>
      </c>
      <c r="AM39" s="41">
        <v>0.28811219334602356</v>
      </c>
      <c r="AN39" s="41">
        <v>0.49399271607398987</v>
      </c>
      <c r="AO39" s="41">
        <v>0.2828201353549957</v>
      </c>
      <c r="AP39" s="41">
        <v>0.24137909710407257</v>
      </c>
      <c r="AQ39" s="41">
        <v>0.2422666996717453</v>
      </c>
      <c r="AR39" s="41">
        <v>0.13655449450016022</v>
      </c>
      <c r="AS39" s="41">
        <v>0.2239397168159485</v>
      </c>
      <c r="AT39" s="41">
        <v>0.24463489651679993</v>
      </c>
      <c r="AU39" s="41">
        <v>0.478621244430542</v>
      </c>
      <c r="AV39" s="41">
        <v>0.19707871973514557</v>
      </c>
      <c r="AW39" s="41">
        <v>0.3024102449417114</v>
      </c>
      <c r="AX39" s="41">
        <v>0.2112686187028885</v>
      </c>
      <c r="AY39" s="41">
        <v>0.20377874374389648</v>
      </c>
      <c r="AZ39" s="41">
        <v>0.3244122266769409</v>
      </c>
      <c r="BA39" s="49"/>
      <c r="BB39" s="41">
        <v>0.2412521243095398</v>
      </c>
      <c r="BC39" s="41">
        <v>0.21257825195789337</v>
      </c>
      <c r="BD39" s="41">
        <v>0.2184564471244812</v>
      </c>
      <c r="BE39" s="41">
        <v>0.29019904136657715</v>
      </c>
      <c r="BF39" s="41">
        <v>0.18861018121242523</v>
      </c>
      <c r="BG39" s="41">
        <v>0.17098236083984375</v>
      </c>
      <c r="BH39" s="41">
        <v>0.17055509984493256</v>
      </c>
      <c r="BI39" s="41">
        <v>0.4399975836277008</v>
      </c>
      <c r="BJ39" s="41">
        <v>0.34215429425239563</v>
      </c>
      <c r="BK39" s="41">
        <v>0.24138706922531128</v>
      </c>
      <c r="BL39" s="41">
        <v>0.3174639642238617</v>
      </c>
    </row>
    <row r="40" ht="12.75" customHeight="1">
      <c r="A40" s="56" t="s">
        <v>127</v>
      </c>
      <c r="B40" s="57">
        <v>5.7113518714904785</v>
      </c>
      <c r="C40" s="57">
        <v>5.480671405792236</v>
      </c>
      <c r="D40" s="57">
        <v>5.127020835876465</v>
      </c>
      <c r="E40" s="57">
        <v>5.497328281402588</v>
      </c>
      <c r="F40" s="57">
        <v>5.167506217956543</v>
      </c>
      <c r="G40" s="57">
        <v>5.212203025817871</v>
      </c>
      <c r="H40" s="57">
        <v>4.990960121154785</v>
      </c>
      <c r="I40" s="57">
        <v>5.431122779846191</v>
      </c>
      <c r="J40" s="57">
        <v>5.361041069030762</v>
      </c>
      <c r="K40" s="57">
        <v>5.058990478515625</v>
      </c>
      <c r="L40" s="57">
        <v>5.332258224487305</v>
      </c>
      <c r="M40" s="57">
        <v>6.062946796417236</v>
      </c>
      <c r="N40" s="57">
        <v>5.644308567047119</v>
      </c>
      <c r="O40" s="57">
        <v>5.830792427062988</v>
      </c>
      <c r="P40" s="57">
        <v>5.3859758377075195</v>
      </c>
      <c r="Q40" s="57">
        <v>5.773098468780518</v>
      </c>
      <c r="R40" s="49"/>
      <c r="S40" s="57">
        <v>5.477436542510986</v>
      </c>
      <c r="T40" s="57">
        <v>5.011752128601074</v>
      </c>
      <c r="U40" s="57">
        <v>5.330074787139893</v>
      </c>
      <c r="V40" s="57">
        <v>5.516221523284912</v>
      </c>
      <c r="W40" s="57">
        <v>5.632309913635254</v>
      </c>
      <c r="X40" s="57">
        <v>5.260746955871582</v>
      </c>
      <c r="Y40" s="57">
        <v>5.421072483062744</v>
      </c>
      <c r="Z40" s="57">
        <v>5.525876998901367</v>
      </c>
      <c r="AA40" s="57">
        <v>5.465581893920898</v>
      </c>
      <c r="AB40" s="57">
        <v>5.258818626403809</v>
      </c>
      <c r="AC40" s="57">
        <v>5.955793857574463</v>
      </c>
      <c r="AD40" s="57">
        <v>5.570678234100342</v>
      </c>
      <c r="AE40" s="57">
        <v>5.646862030029297</v>
      </c>
      <c r="AF40" s="57">
        <v>5.50528621673584</v>
      </c>
      <c r="AG40" s="57">
        <v>5.017689228057861</v>
      </c>
      <c r="AH40" s="57">
        <v>4.863863468170166</v>
      </c>
      <c r="AI40" s="57">
        <v>5.4296135902404785</v>
      </c>
      <c r="AJ40" s="57">
        <v>5.570094585418701</v>
      </c>
      <c r="AK40" s="57">
        <v>4.686671733856201</v>
      </c>
      <c r="AL40" s="57">
        <v>5.4215874671936035</v>
      </c>
      <c r="AM40" s="57">
        <v>5.555563449859619</v>
      </c>
      <c r="AN40" s="57">
        <v>6.230966567993164</v>
      </c>
      <c r="AO40" s="57">
        <v>4.568782806396484</v>
      </c>
      <c r="AP40" s="57">
        <v>5.0022406578063965</v>
      </c>
      <c r="AQ40" s="57">
        <v>5.259129047393799</v>
      </c>
      <c r="AR40" s="57">
        <v>4.712791442871094</v>
      </c>
      <c r="AS40" s="57">
        <v>4.666516304016113</v>
      </c>
      <c r="AT40" s="57">
        <v>4.843603610992432</v>
      </c>
      <c r="AU40" s="57">
        <v>6.125819683074951</v>
      </c>
      <c r="AV40" s="57">
        <v>5.882878303527832</v>
      </c>
      <c r="AW40" s="57">
        <v>4.921023368835449</v>
      </c>
      <c r="AX40" s="57">
        <v>5.502338886260986</v>
      </c>
      <c r="AY40" s="57">
        <v>5.1966023445129395</v>
      </c>
      <c r="AZ40" s="57">
        <v>5.084770679473877</v>
      </c>
      <c r="BA40" s="49"/>
      <c r="BB40" s="57">
        <v>4.791141986846924</v>
      </c>
      <c r="BC40" s="57">
        <v>4.84998893737793</v>
      </c>
      <c r="BD40" s="57">
        <v>5.030282974243164</v>
      </c>
      <c r="BE40" s="57">
        <v>5.206998348236084</v>
      </c>
      <c r="BF40" s="57">
        <v>5.156413555145264</v>
      </c>
      <c r="BG40" s="57">
        <v>4.415020942687988</v>
      </c>
      <c r="BH40" s="57">
        <v>4.4497904777526855</v>
      </c>
      <c r="BI40" s="57">
        <v>5.105807781219482</v>
      </c>
      <c r="BJ40" s="57">
        <v>5.565929412841797</v>
      </c>
      <c r="BK40" s="57">
        <v>5.306955337524414</v>
      </c>
      <c r="BL40" s="57">
        <v>5.524979591369629</v>
      </c>
    </row>
    <row r="41" ht="12.75" customHeight="1">
      <c r="A41" s="45" t="s">
        <v>471</v>
      </c>
      <c r="B41" s="41">
        <v>0.004308280069380999</v>
      </c>
      <c r="C41" s="41">
        <v>0.01103198155760765</v>
      </c>
      <c r="D41" s="41">
        <v>0.006762706208974123</v>
      </c>
      <c r="E41" s="41">
        <v>0.033030152320861816</v>
      </c>
      <c r="F41" s="41">
        <v>0.06387084722518921</v>
      </c>
      <c r="G41" s="41">
        <v>0.03885312378406525</v>
      </c>
      <c r="H41" s="41">
        <v>0.04270431771874428</v>
      </c>
      <c r="I41" s="41">
        <v>0.00635008979588747</v>
      </c>
      <c r="J41" s="41">
        <v>0.004698486533015966</v>
      </c>
      <c r="K41" s="41">
        <v>0.05424482747912407</v>
      </c>
      <c r="L41" s="41">
        <v>0.004280519671738148</v>
      </c>
      <c r="M41" s="41">
        <v>0.121006079018116</v>
      </c>
      <c r="N41" s="41">
        <v>0.03122212551534176</v>
      </c>
      <c r="O41" s="41">
        <v>0.010749883949756622</v>
      </c>
      <c r="P41" s="41">
        <v>0.0029539838433265686</v>
      </c>
      <c r="Q41" s="41">
        <v>0.027990028262138367</v>
      </c>
      <c r="R41" s="49"/>
      <c r="S41" s="41">
        <v>0.040726032108068466</v>
      </c>
      <c r="T41" s="41">
        <v>0.0644141286611557</v>
      </c>
      <c r="U41" s="41">
        <v>0.0014578738482668996</v>
      </c>
      <c r="V41" s="41">
        <v>0.09181717038154602</v>
      </c>
      <c r="W41" s="41">
        <v>0.03366072103381157</v>
      </c>
      <c r="X41" s="41">
        <v>0.004871063865721226</v>
      </c>
      <c r="Y41" s="41">
        <v>0.005147490184754133</v>
      </c>
      <c r="Z41" s="41">
        <v>0.010877571068704128</v>
      </c>
      <c r="AA41" s="41">
        <v>0.0026415090542286634</v>
      </c>
      <c r="AB41" s="41">
        <v>0.004649634938687086</v>
      </c>
      <c r="AC41" s="41">
        <v>0.0017275144346058369</v>
      </c>
      <c r="AD41" s="41">
        <v>0.003958971705287695</v>
      </c>
      <c r="AE41" s="41">
        <v>0.036669954657554626</v>
      </c>
      <c r="AF41" s="41">
        <v>0.00307173072360456</v>
      </c>
      <c r="AG41" s="41">
        <v>0.05182759836316109</v>
      </c>
      <c r="AH41" s="41">
        <v>0.007321465760469437</v>
      </c>
      <c r="AI41" s="41">
        <v>0.017270466312766075</v>
      </c>
      <c r="AJ41" s="41">
        <v>0.009836484678089619</v>
      </c>
      <c r="AK41" s="41">
        <v>0.026085371151566505</v>
      </c>
      <c r="AL41" s="41">
        <v>0.014612778089940548</v>
      </c>
      <c r="AM41" s="41">
        <v>0.07869342714548111</v>
      </c>
      <c r="AN41" s="41">
        <v>0.16331931948661804</v>
      </c>
      <c r="AO41" s="41">
        <v>0.003971447702497244</v>
      </c>
      <c r="AP41" s="41">
        <v>0.06270048022270203</v>
      </c>
      <c r="AQ41" s="41">
        <v>0.003806097898632288</v>
      </c>
      <c r="AR41" s="41">
        <v>0.0021698414348065853</v>
      </c>
      <c r="AS41" s="41">
        <v>0.06210525333881378</v>
      </c>
      <c r="AT41" s="41">
        <v>0.07476313412189484</v>
      </c>
      <c r="AU41" s="41">
        <v>0.06239928677678108</v>
      </c>
      <c r="AV41" s="41">
        <v>0.015610883943736553</v>
      </c>
      <c r="AW41" s="41">
        <v>0.004077447112649679</v>
      </c>
      <c r="AX41" s="41">
        <v>0.04677757993340492</v>
      </c>
      <c r="AY41" s="41">
        <v>0.026696117594838142</v>
      </c>
      <c r="AZ41" s="41">
        <v>0.0844414010643959</v>
      </c>
      <c r="BA41" s="49"/>
      <c r="BB41" s="41">
        <v>0.05779167264699936</v>
      </c>
      <c r="BC41" s="41">
        <v>0.0045576379634439945</v>
      </c>
      <c r="BD41" s="41">
        <v>0.008686014451086521</v>
      </c>
      <c r="BE41" s="41">
        <v>0.09303360432386398</v>
      </c>
      <c r="BF41" s="41">
        <v>0.003772259224206209</v>
      </c>
      <c r="BG41" s="41">
        <v>0.011989184655249119</v>
      </c>
      <c r="BH41" s="41">
        <v>0.01788977161049843</v>
      </c>
      <c r="BI41" s="41">
        <v>0.05181959643959999</v>
      </c>
      <c r="BJ41" s="41">
        <v>0.022970151156187057</v>
      </c>
      <c r="BK41" s="41">
        <v>0.007123839110136032</v>
      </c>
      <c r="BL41" s="41">
        <v>0.08719870448112488</v>
      </c>
    </row>
    <row r="42" ht="12.75" customHeight="1">
      <c r="A42" s="45" t="s">
        <v>472</v>
      </c>
      <c r="B42" s="41">
        <v>1027.0</v>
      </c>
      <c r="C42" s="41">
        <v>220.0</v>
      </c>
      <c r="D42" s="41">
        <v>208.0</v>
      </c>
      <c r="E42" s="41">
        <v>219.0</v>
      </c>
      <c r="F42" s="41">
        <v>232.0</v>
      </c>
      <c r="G42" s="41">
        <v>215.0</v>
      </c>
      <c r="H42" s="41">
        <v>221.0</v>
      </c>
      <c r="I42" s="41">
        <v>227.0</v>
      </c>
      <c r="J42" s="41">
        <v>225.0</v>
      </c>
      <c r="K42" s="41">
        <v>222.0</v>
      </c>
      <c r="L42" s="41">
        <v>227.0</v>
      </c>
      <c r="M42" s="41">
        <v>310.0</v>
      </c>
      <c r="N42" s="41">
        <v>219.0</v>
      </c>
      <c r="O42" s="41">
        <v>213.0</v>
      </c>
      <c r="P42" s="41">
        <v>310.0</v>
      </c>
      <c r="Q42" s="41">
        <v>218.0</v>
      </c>
      <c r="R42" s="49"/>
      <c r="S42" s="41">
        <v>312.0</v>
      </c>
      <c r="T42" s="41">
        <v>223.0</v>
      </c>
      <c r="U42" s="41">
        <v>220.0</v>
      </c>
      <c r="V42" s="41">
        <v>220.0</v>
      </c>
      <c r="W42" s="41">
        <v>225.0</v>
      </c>
      <c r="X42" s="41">
        <v>227.0</v>
      </c>
      <c r="Y42" s="41">
        <v>231.0</v>
      </c>
      <c r="Z42" s="41">
        <v>218.0</v>
      </c>
      <c r="AA42" s="41">
        <v>459.0</v>
      </c>
      <c r="AB42" s="41">
        <v>432.0</v>
      </c>
      <c r="AC42" s="41">
        <v>225.0</v>
      </c>
      <c r="AD42" s="41">
        <v>214.0</v>
      </c>
      <c r="AE42" s="41">
        <v>222.0</v>
      </c>
      <c r="AF42" s="41">
        <v>228.0</v>
      </c>
      <c r="AG42" s="41">
        <v>308.0</v>
      </c>
      <c r="AH42" s="41">
        <v>213.0</v>
      </c>
      <c r="AI42" s="41">
        <v>223.0</v>
      </c>
      <c r="AJ42" s="41">
        <v>226.0</v>
      </c>
      <c r="AK42" s="41">
        <v>215.0</v>
      </c>
      <c r="AL42" s="41">
        <v>227.0</v>
      </c>
      <c r="AM42" s="41">
        <v>213.0</v>
      </c>
      <c r="AN42" s="41">
        <v>209.0</v>
      </c>
      <c r="AO42" s="41">
        <v>219.0</v>
      </c>
      <c r="AP42" s="41">
        <v>222.0</v>
      </c>
      <c r="AQ42" s="41">
        <v>225.0</v>
      </c>
      <c r="AR42" s="41">
        <v>314.0</v>
      </c>
      <c r="AS42" s="41">
        <v>229.0</v>
      </c>
      <c r="AT42" s="41">
        <v>219.0</v>
      </c>
      <c r="AU42" s="41">
        <v>223.0</v>
      </c>
      <c r="AV42" s="41">
        <v>316.0</v>
      </c>
      <c r="AW42" s="41">
        <v>599.0</v>
      </c>
      <c r="AX42" s="41">
        <v>302.0</v>
      </c>
      <c r="AY42" s="41">
        <v>1040.0</v>
      </c>
      <c r="AZ42" s="41">
        <v>345.0</v>
      </c>
      <c r="BA42" s="49"/>
      <c r="BB42" s="41">
        <v>221.0</v>
      </c>
      <c r="BC42" s="41">
        <v>224.0</v>
      </c>
      <c r="BD42" s="41">
        <v>230.0</v>
      </c>
      <c r="BE42" s="41">
        <v>228.0</v>
      </c>
      <c r="BF42" s="41">
        <v>453.0</v>
      </c>
      <c r="BG42" s="41">
        <v>213.0</v>
      </c>
      <c r="BH42" s="41">
        <v>314.0</v>
      </c>
      <c r="BI42" s="41">
        <v>219.0</v>
      </c>
      <c r="BJ42" s="41">
        <v>216.0</v>
      </c>
      <c r="BK42" s="41">
        <v>226.0</v>
      </c>
      <c r="BL42" s="41">
        <v>229.0</v>
      </c>
    </row>
    <row r="43" ht="12.75" customHeight="1">
      <c r="A43" s="56" t="s">
        <v>129</v>
      </c>
      <c r="B43" s="57">
        <v>1.016435980796814</v>
      </c>
      <c r="C43" s="57">
        <v>0.9326367974281311</v>
      </c>
      <c r="D43" s="57">
        <v>0.9086573719978333</v>
      </c>
      <c r="E43" s="57">
        <v>0.9618834853172302</v>
      </c>
      <c r="F43" s="57">
        <v>0.8251240849494934</v>
      </c>
      <c r="G43" s="57">
        <v>0.8212771415710449</v>
      </c>
      <c r="H43" s="57">
        <v>0.8350481390953064</v>
      </c>
      <c r="I43" s="57">
        <v>0.9157601594924927</v>
      </c>
      <c r="J43" s="57">
        <v>0.8224684000015259</v>
      </c>
      <c r="K43" s="57">
        <v>0.8606665730476379</v>
      </c>
      <c r="L43" s="57">
        <v>0.8432465195655823</v>
      </c>
      <c r="M43" s="57">
        <v>1.0527983903884888</v>
      </c>
      <c r="N43" s="57">
        <v>0.9064255952835083</v>
      </c>
      <c r="O43" s="57">
        <v>0.8851020336151123</v>
      </c>
      <c r="P43" s="57">
        <v>0.8340359330177307</v>
      </c>
      <c r="Q43" s="57">
        <v>0.9484804272651672</v>
      </c>
      <c r="R43" s="49"/>
      <c r="S43" s="57">
        <v>0.7870041131973267</v>
      </c>
      <c r="T43" s="57">
        <v>0.8056740164756775</v>
      </c>
      <c r="U43" s="57">
        <v>0.8374723196029663</v>
      </c>
      <c r="V43" s="57">
        <v>0.8535088896751404</v>
      </c>
      <c r="W43" s="57">
        <v>0.9261182546615601</v>
      </c>
      <c r="X43" s="57">
        <v>0.7104356288909912</v>
      </c>
      <c r="Y43" s="57">
        <v>0.7987066507339478</v>
      </c>
      <c r="Z43" s="57">
        <v>0.7655020952224731</v>
      </c>
      <c r="AA43" s="57">
        <v>0.7933470606803894</v>
      </c>
      <c r="AB43" s="57">
        <v>0.7372246384620667</v>
      </c>
      <c r="AC43" s="57">
        <v>0.8236202001571655</v>
      </c>
      <c r="AD43" s="57">
        <v>0.8878865838050842</v>
      </c>
      <c r="AE43" s="57">
        <v>0.9229696989059448</v>
      </c>
      <c r="AF43" s="57">
        <v>0.86960768699646</v>
      </c>
      <c r="AG43" s="57">
        <v>0.8959353566169739</v>
      </c>
      <c r="AH43" s="57">
        <v>0.7451825737953186</v>
      </c>
      <c r="AI43" s="57">
        <v>0.8562481999397278</v>
      </c>
      <c r="AJ43" s="57">
        <v>0.8268502354621887</v>
      </c>
      <c r="AK43" s="57">
        <v>0.7847829461097717</v>
      </c>
      <c r="AL43" s="57">
        <v>0.8780637979507446</v>
      </c>
      <c r="AM43" s="57">
        <v>0.9117138981819153</v>
      </c>
      <c r="AN43" s="57">
        <v>1.0322831869125366</v>
      </c>
      <c r="AO43" s="57">
        <v>0.7968161106109619</v>
      </c>
      <c r="AP43" s="57">
        <v>0.7550389170646667</v>
      </c>
      <c r="AQ43" s="57">
        <v>0.8185592889785767</v>
      </c>
      <c r="AR43" s="57">
        <v>0.7877359390258789</v>
      </c>
      <c r="AS43" s="57">
        <v>0.7980775237083435</v>
      </c>
      <c r="AT43" s="57">
        <v>0.8190912008285522</v>
      </c>
      <c r="AU43" s="57">
        <v>0.9600882530212402</v>
      </c>
      <c r="AV43" s="57">
        <v>0.9165126085281372</v>
      </c>
      <c r="AW43" s="57">
        <v>0.8366602063179016</v>
      </c>
      <c r="AX43" s="57">
        <v>0.944362998008728</v>
      </c>
      <c r="AY43" s="57">
        <v>0.8964165449142456</v>
      </c>
      <c r="AZ43" s="57">
        <v>0.8075560927391052</v>
      </c>
      <c r="BA43" s="49"/>
      <c r="BB43" s="57">
        <v>0.7820729613304138</v>
      </c>
      <c r="BC43" s="57">
        <v>0.7553168535232544</v>
      </c>
      <c r="BD43" s="57">
        <v>0.7844939827919006</v>
      </c>
      <c r="BE43" s="57">
        <v>0.8549774885177612</v>
      </c>
      <c r="BF43" s="57">
        <v>0.7315012216567993</v>
      </c>
      <c r="BG43" s="57">
        <v>0.7785571217536926</v>
      </c>
      <c r="BH43" s="57">
        <v>0.8466195464134216</v>
      </c>
      <c r="BI43" s="57">
        <v>0.826120138168335</v>
      </c>
      <c r="BJ43" s="57">
        <v>0.8008526563644409</v>
      </c>
      <c r="BK43" s="57">
        <v>0.88755202293396</v>
      </c>
      <c r="BL43" s="57">
        <v>0.8660814166069031</v>
      </c>
    </row>
    <row r="44" ht="12.75" customHeight="1">
      <c r="A44" s="56" t="s">
        <v>143</v>
      </c>
      <c r="B44" s="57">
        <v>1.8037734031677246</v>
      </c>
      <c r="C44" s="57">
        <v>1.7882733345031738</v>
      </c>
      <c r="D44" s="57">
        <v>1.626177191734314</v>
      </c>
      <c r="E44" s="57">
        <v>1.8625731468200684</v>
      </c>
      <c r="F44" s="57">
        <v>1.683613657951355</v>
      </c>
      <c r="G44" s="57">
        <v>1.800695538520813</v>
      </c>
      <c r="H44" s="57">
        <v>1.551103949546814</v>
      </c>
      <c r="I44" s="57">
        <v>1.6528030633926392</v>
      </c>
      <c r="J44" s="57">
        <v>1.7546043395996094</v>
      </c>
      <c r="K44" s="57">
        <v>1.617728590965271</v>
      </c>
      <c r="L44" s="57">
        <v>1.7504043579101562</v>
      </c>
      <c r="M44" s="57">
        <v>1.9901481866836548</v>
      </c>
      <c r="N44" s="57">
        <v>1.8817648887634277</v>
      </c>
      <c r="O44" s="57">
        <v>2.022160053253174</v>
      </c>
      <c r="P44" s="57">
        <v>1.9175077676773071</v>
      </c>
      <c r="Q44" s="57">
        <v>1.9343061447143555</v>
      </c>
      <c r="R44" s="49"/>
      <c r="S44" s="57">
        <v>1.9177610874176025</v>
      </c>
      <c r="T44" s="57">
        <v>1.640420913696289</v>
      </c>
      <c r="U44" s="57">
        <v>1.7981692552566528</v>
      </c>
      <c r="V44" s="57">
        <v>1.777578353881836</v>
      </c>
      <c r="W44" s="57">
        <v>1.80133056640625</v>
      </c>
      <c r="X44" s="57">
        <v>1.839552879333496</v>
      </c>
      <c r="Y44" s="57">
        <v>1.801113486289978</v>
      </c>
      <c r="Z44" s="57">
        <v>1.8171499967575073</v>
      </c>
      <c r="AA44" s="57">
        <v>1.8826864957809448</v>
      </c>
      <c r="AB44" s="57">
        <v>1.8455586433410645</v>
      </c>
      <c r="AC44" s="57">
        <v>2.035574197769165</v>
      </c>
      <c r="AD44" s="57">
        <v>1.8824113607406616</v>
      </c>
      <c r="AE44" s="57">
        <v>1.764141321182251</v>
      </c>
      <c r="AF44" s="57">
        <v>1.822047233581543</v>
      </c>
      <c r="AG44" s="57">
        <v>1.6167290210723877</v>
      </c>
      <c r="AH44" s="57">
        <v>1.6215165853500366</v>
      </c>
      <c r="AI44" s="57">
        <v>1.7557393312454224</v>
      </c>
      <c r="AJ44" s="57">
        <v>1.781803846359253</v>
      </c>
      <c r="AK44" s="57">
        <v>1.421445608139038</v>
      </c>
      <c r="AL44" s="57">
        <v>1.7750195264816284</v>
      </c>
      <c r="AM44" s="57">
        <v>1.7986739873886108</v>
      </c>
      <c r="AN44" s="57">
        <v>1.870353102684021</v>
      </c>
      <c r="AO44" s="57">
        <v>1.3800122737884521</v>
      </c>
      <c r="AP44" s="57">
        <v>1.6880104541778564</v>
      </c>
      <c r="AQ44" s="57">
        <v>1.6957446336746216</v>
      </c>
      <c r="AR44" s="57">
        <v>1.4713159799575806</v>
      </c>
      <c r="AS44" s="57">
        <v>1.2985929250717163</v>
      </c>
      <c r="AT44" s="57">
        <v>1.5166738033294678</v>
      </c>
      <c r="AU44" s="57">
        <v>1.994484782218933</v>
      </c>
      <c r="AV44" s="57">
        <v>1.8986629247665405</v>
      </c>
      <c r="AW44" s="57">
        <v>1.538029432296753</v>
      </c>
      <c r="AX44" s="57">
        <v>1.7590891122817993</v>
      </c>
      <c r="AY44" s="57">
        <v>1.6158185005187988</v>
      </c>
      <c r="AZ44" s="57">
        <v>1.619933009147644</v>
      </c>
      <c r="BA44" s="49"/>
      <c r="BB44" s="57">
        <v>1.6167004108428955</v>
      </c>
      <c r="BC44" s="57">
        <v>1.5170484781265259</v>
      </c>
      <c r="BD44" s="57">
        <v>1.6969778537750244</v>
      </c>
      <c r="BE44" s="57">
        <v>1.6287832260131836</v>
      </c>
      <c r="BF44" s="57">
        <v>1.740626335144043</v>
      </c>
      <c r="BG44" s="57">
        <v>1.2574431896209717</v>
      </c>
      <c r="BH44" s="57">
        <v>1.2144030332565308</v>
      </c>
      <c r="BI44" s="57">
        <v>1.6966971158981323</v>
      </c>
      <c r="BJ44" s="57">
        <v>1.8479143381118774</v>
      </c>
      <c r="BK44" s="57">
        <v>1.6058255434036255</v>
      </c>
      <c r="BL44" s="57">
        <v>1.7844198942184448</v>
      </c>
    </row>
    <row r="45" ht="12.75" customHeight="1">
      <c r="A45" s="56" t="s">
        <v>151</v>
      </c>
      <c r="B45" s="57">
        <v>1.4837327003479004</v>
      </c>
      <c r="C45" s="57">
        <v>1.4614174365997314</v>
      </c>
      <c r="D45" s="57">
        <v>1.3255198001861572</v>
      </c>
      <c r="E45" s="57">
        <v>1.3061200380325317</v>
      </c>
      <c r="F45" s="57">
        <v>1.37165367603302</v>
      </c>
      <c r="G45" s="57">
        <v>1.3402106761932373</v>
      </c>
      <c r="H45" s="57">
        <v>1.29329252243042</v>
      </c>
      <c r="I45" s="57">
        <v>1.4385045766830444</v>
      </c>
      <c r="J45" s="57">
        <v>1.4273370504379272</v>
      </c>
      <c r="K45" s="57">
        <v>1.2821240425109863</v>
      </c>
      <c r="L45" s="57">
        <v>1.3673945665359497</v>
      </c>
      <c r="M45" s="57">
        <v>1.520050048828125</v>
      </c>
      <c r="N45" s="57">
        <v>1.4881044626235962</v>
      </c>
      <c r="O45" s="57">
        <v>1.518026351928711</v>
      </c>
      <c r="P45" s="57">
        <v>1.346362829208374</v>
      </c>
      <c r="Q45" s="57">
        <v>1.450077772140503</v>
      </c>
      <c r="R45" s="49"/>
      <c r="S45" s="57">
        <v>1.3970996141433716</v>
      </c>
      <c r="T45" s="57">
        <v>1.293824553489685</v>
      </c>
      <c r="U45" s="57">
        <v>1.376090168952942</v>
      </c>
      <c r="V45" s="57">
        <v>1.4041147232055664</v>
      </c>
      <c r="W45" s="57">
        <v>1.4466087818145752</v>
      </c>
      <c r="X45" s="57">
        <v>1.4675875902175903</v>
      </c>
      <c r="Y45" s="57">
        <v>1.4110099077224731</v>
      </c>
      <c r="Z45" s="57">
        <v>1.3869150876998901</v>
      </c>
      <c r="AA45" s="57">
        <v>1.4737282991409302</v>
      </c>
      <c r="AB45" s="57">
        <v>1.401586890220642</v>
      </c>
      <c r="AC45" s="57">
        <v>1.543204426765442</v>
      </c>
      <c r="AD45" s="57">
        <v>1.4418193101882935</v>
      </c>
      <c r="AE45" s="57">
        <v>1.4976863861083984</v>
      </c>
      <c r="AF45" s="57">
        <v>1.4468332529067993</v>
      </c>
      <c r="AG45" s="57">
        <v>1.2574986219406128</v>
      </c>
      <c r="AH45" s="57">
        <v>1.2659703493118286</v>
      </c>
      <c r="AI45" s="57">
        <v>1.325028896331787</v>
      </c>
      <c r="AJ45" s="57">
        <v>1.4751863479614258</v>
      </c>
      <c r="AK45" s="57">
        <v>1.2861328125</v>
      </c>
      <c r="AL45" s="57">
        <v>1.4175291061401367</v>
      </c>
      <c r="AM45" s="57">
        <v>1.541137456893921</v>
      </c>
      <c r="AN45" s="57">
        <v>1.7367300987243652</v>
      </c>
      <c r="AO45" s="57">
        <v>1.1194746494293213</v>
      </c>
      <c r="AP45" s="57">
        <v>1.257457971572876</v>
      </c>
      <c r="AQ45" s="57">
        <v>1.3575968742370605</v>
      </c>
      <c r="AR45" s="57">
        <v>1.1953235864639282</v>
      </c>
      <c r="AS45" s="57">
        <v>1.3075391054153442</v>
      </c>
      <c r="AT45" s="57">
        <v>1.2537566423416138</v>
      </c>
      <c r="AU45" s="57">
        <v>1.6220589876174927</v>
      </c>
      <c r="AV45" s="57">
        <v>1.5166243314743042</v>
      </c>
      <c r="AW45" s="57">
        <v>1.2406768798828125</v>
      </c>
      <c r="AX45" s="57">
        <v>1.3969866037368774</v>
      </c>
      <c r="AY45" s="57">
        <v>1.4109594821929932</v>
      </c>
      <c r="AZ45" s="57">
        <v>1.3153424263000488</v>
      </c>
      <c r="BA45" s="49"/>
      <c r="BB45" s="57">
        <v>1.3406347036361694</v>
      </c>
      <c r="BC45" s="57">
        <v>1.2388241291046143</v>
      </c>
      <c r="BD45" s="57">
        <v>1.2764298915863037</v>
      </c>
      <c r="BE45" s="57">
        <v>1.3477815389633179</v>
      </c>
      <c r="BF45" s="57">
        <v>1.301558494567871</v>
      </c>
      <c r="BG45" s="57">
        <v>1.2067943811416626</v>
      </c>
      <c r="BH45" s="57">
        <v>1.2233433723449707</v>
      </c>
      <c r="BI45" s="57">
        <v>1.307459831237793</v>
      </c>
      <c r="BJ45" s="57">
        <v>1.5052169561386108</v>
      </c>
      <c r="BK45" s="57">
        <v>1.3481303453445435</v>
      </c>
      <c r="BL45" s="57">
        <v>1.4334032535552979</v>
      </c>
    </row>
    <row r="46" ht="12.75" customHeight="1">
      <c r="A46" s="56" t="s">
        <v>159</v>
      </c>
      <c r="B46" s="57">
        <v>1.407409906387329</v>
      </c>
      <c r="C46" s="57">
        <v>1.2983437776565552</v>
      </c>
      <c r="D46" s="57">
        <v>1.2666665315628052</v>
      </c>
      <c r="E46" s="57">
        <v>1.3667513132095337</v>
      </c>
      <c r="F46" s="57">
        <v>1.2871148586273193</v>
      </c>
      <c r="G46" s="57">
        <v>1.2500195503234863</v>
      </c>
      <c r="H46" s="57">
        <v>1.3115153312683105</v>
      </c>
      <c r="I46" s="57">
        <v>1.4240549802780151</v>
      </c>
      <c r="J46" s="57">
        <v>1.3566312789916992</v>
      </c>
      <c r="K46" s="57">
        <v>1.2984713315963745</v>
      </c>
      <c r="L46" s="57">
        <v>1.3712127208709717</v>
      </c>
      <c r="M46" s="57">
        <v>1.4999502897262573</v>
      </c>
      <c r="N46" s="57">
        <v>1.3680135011672974</v>
      </c>
      <c r="O46" s="57">
        <v>1.4055036306381226</v>
      </c>
      <c r="P46" s="57">
        <v>1.2880693674087524</v>
      </c>
      <c r="Q46" s="57">
        <v>1.4402340650558472</v>
      </c>
      <c r="R46" s="49"/>
      <c r="S46" s="57">
        <v>1.3755714893341064</v>
      </c>
      <c r="T46" s="57">
        <v>1.2718324661254883</v>
      </c>
      <c r="U46" s="57">
        <v>1.318343162536621</v>
      </c>
      <c r="V46" s="57">
        <v>1.4810198545455933</v>
      </c>
      <c r="W46" s="57">
        <v>1.4582525491714478</v>
      </c>
      <c r="X46" s="57">
        <v>1.243170976638794</v>
      </c>
      <c r="Y46" s="57">
        <v>1.4102424383163452</v>
      </c>
      <c r="Z46" s="57">
        <v>1.556309700012207</v>
      </c>
      <c r="AA46" s="57">
        <v>1.3158200979232788</v>
      </c>
      <c r="AB46" s="57">
        <v>1.274448275566101</v>
      </c>
      <c r="AC46" s="57">
        <v>1.55339515209198</v>
      </c>
      <c r="AD46" s="57">
        <v>1.3585611581802368</v>
      </c>
      <c r="AE46" s="57">
        <v>1.462064504623413</v>
      </c>
      <c r="AF46" s="57">
        <v>1.366797924041748</v>
      </c>
      <c r="AG46" s="57">
        <v>1.2475261688232422</v>
      </c>
      <c r="AH46" s="57">
        <v>1.231194019317627</v>
      </c>
      <c r="AI46" s="57">
        <v>1.492596983909607</v>
      </c>
      <c r="AJ46" s="57">
        <v>1.486254334449768</v>
      </c>
      <c r="AK46" s="57">
        <v>1.1943104267120361</v>
      </c>
      <c r="AL46" s="57">
        <v>1.3509749174118042</v>
      </c>
      <c r="AM46" s="57">
        <v>1.3040380477905273</v>
      </c>
      <c r="AN46" s="57">
        <v>1.5916002988815308</v>
      </c>
      <c r="AO46" s="57">
        <v>1.27247953414917</v>
      </c>
      <c r="AP46" s="57">
        <v>1.301733374595642</v>
      </c>
      <c r="AQ46" s="57">
        <v>1.3872286081314087</v>
      </c>
      <c r="AR46" s="57">
        <v>1.2584161758422852</v>
      </c>
      <c r="AS46" s="57">
        <v>1.2623066902160645</v>
      </c>
      <c r="AT46" s="57">
        <v>1.2540818452835083</v>
      </c>
      <c r="AU46" s="57">
        <v>1.5491878986358643</v>
      </c>
      <c r="AV46" s="57">
        <v>1.55107843875885</v>
      </c>
      <c r="AW46" s="57">
        <v>1.3056567907333374</v>
      </c>
      <c r="AX46" s="57">
        <v>1.4019004106521606</v>
      </c>
      <c r="AY46" s="57">
        <v>1.2734076976776123</v>
      </c>
      <c r="AZ46" s="57">
        <v>1.3419392108917236</v>
      </c>
      <c r="BA46" s="49"/>
      <c r="BB46" s="57">
        <v>1.0517338514328003</v>
      </c>
      <c r="BC46" s="57">
        <v>1.3387997150421143</v>
      </c>
      <c r="BD46" s="57">
        <v>1.27238130569458</v>
      </c>
      <c r="BE46" s="57">
        <v>1.3754558563232422</v>
      </c>
      <c r="BF46" s="57">
        <v>1.3827277421951294</v>
      </c>
      <c r="BG46" s="57">
        <v>1.1722264289855957</v>
      </c>
      <c r="BH46" s="57">
        <v>1.1654244661331177</v>
      </c>
      <c r="BI46" s="57">
        <v>1.275530457496643</v>
      </c>
      <c r="BJ46" s="57">
        <v>1.4119455814361572</v>
      </c>
      <c r="BK46" s="57">
        <v>1.4654474258422852</v>
      </c>
      <c r="BL46" s="57">
        <v>1.441075086593628</v>
      </c>
    </row>
    <row r="47" ht="12.75" customHeight="1">
      <c r="A47" s="45" t="s">
        <v>131</v>
      </c>
      <c r="B47" s="41">
        <v>0.28816062211990356</v>
      </c>
      <c r="C47" s="41">
        <v>0.22340738773345947</v>
      </c>
      <c r="D47" s="41">
        <v>0.2026064395904541</v>
      </c>
      <c r="E47" s="41">
        <v>0.23899787664413452</v>
      </c>
      <c r="F47" s="41">
        <v>0.14731121063232422</v>
      </c>
      <c r="G47" s="41">
        <v>0.162047877907753</v>
      </c>
      <c r="H47" s="41">
        <v>0.16043370962142944</v>
      </c>
      <c r="I47" s="41">
        <v>0.20743776857852936</v>
      </c>
      <c r="J47" s="41">
        <v>0.1462102234363556</v>
      </c>
      <c r="K47" s="41">
        <v>0.17258231341838837</v>
      </c>
      <c r="L47" s="41">
        <v>0.16912569105625153</v>
      </c>
      <c r="M47" s="41">
        <v>0.2989560663700104</v>
      </c>
      <c r="N47" s="41">
        <v>0.2017100304365158</v>
      </c>
      <c r="O47" s="41">
        <v>0.20142564177513123</v>
      </c>
      <c r="P47" s="41">
        <v>0.16585929691791534</v>
      </c>
      <c r="Q47" s="41">
        <v>0.23819810152053833</v>
      </c>
      <c r="R47" s="49"/>
      <c r="S47" s="41">
        <v>0.1248100996017456</v>
      </c>
      <c r="T47" s="41">
        <v>0.14425568282604218</v>
      </c>
      <c r="U47" s="41">
        <v>0.15698392689228058</v>
      </c>
      <c r="V47" s="41">
        <v>0.1969601958990097</v>
      </c>
      <c r="W47" s="41">
        <v>0.21529565751552582</v>
      </c>
      <c r="X47" s="41">
        <v>0.09212438017129898</v>
      </c>
      <c r="Y47" s="41">
        <v>0.15027815103530884</v>
      </c>
      <c r="Z47" s="41">
        <v>0.11026816070079803</v>
      </c>
      <c r="AA47" s="41">
        <v>0.13317076861858368</v>
      </c>
      <c r="AB47" s="41">
        <v>0.12174009531736374</v>
      </c>
      <c r="AC47" s="41">
        <v>0.15529601275920868</v>
      </c>
      <c r="AD47" s="41">
        <v>0.21639804542064667</v>
      </c>
      <c r="AE47" s="41">
        <v>0.2292434275150299</v>
      </c>
      <c r="AF47" s="41">
        <v>0.20841263234615326</v>
      </c>
      <c r="AG47" s="41">
        <v>0.21510657668113708</v>
      </c>
      <c r="AH47" s="41">
        <v>0.09079844504594803</v>
      </c>
      <c r="AI47" s="41">
        <v>0.17940562963485718</v>
      </c>
      <c r="AJ47" s="41">
        <v>0.15077245235443115</v>
      </c>
      <c r="AK47" s="41">
        <v>0.13212347030639648</v>
      </c>
      <c r="AL47" s="41">
        <v>0.19506388902664185</v>
      </c>
      <c r="AM47" s="41">
        <v>0.2080746442079544</v>
      </c>
      <c r="AN47" s="41">
        <v>0.31225162744522095</v>
      </c>
      <c r="AO47" s="41">
        <v>0.1431078314781189</v>
      </c>
      <c r="AP47" s="41">
        <v>0.11028704792261124</v>
      </c>
      <c r="AQ47" s="41">
        <v>0.15440404415130615</v>
      </c>
      <c r="AR47" s="41">
        <v>0.14222638309001923</v>
      </c>
      <c r="AS47" s="41">
        <v>0.14707612991333008</v>
      </c>
      <c r="AT47" s="41">
        <v>0.15672294795513153</v>
      </c>
      <c r="AU47" s="41">
        <v>0.24311421811580658</v>
      </c>
      <c r="AV47" s="41">
        <v>0.23033683001995087</v>
      </c>
      <c r="AW47" s="41">
        <v>0.16350950300693512</v>
      </c>
      <c r="AX47" s="41">
        <v>0.23320429027080536</v>
      </c>
      <c r="AY47" s="41">
        <v>0.21156707406044006</v>
      </c>
      <c r="AZ47" s="41">
        <v>0.1427168846130371</v>
      </c>
      <c r="BA47" s="49"/>
      <c r="BB47" s="41">
        <v>0.10949641466140747</v>
      </c>
      <c r="BC47" s="41">
        <v>0.10619641095399857</v>
      </c>
      <c r="BD47" s="41">
        <v>0.11519365757703781</v>
      </c>
      <c r="BE47" s="41">
        <v>0.17790916562080383</v>
      </c>
      <c r="BF47" s="41">
        <v>0.08768162131309509</v>
      </c>
      <c r="BG47" s="41">
        <v>0.14880971610546112</v>
      </c>
      <c r="BH47" s="41">
        <v>0.17924372851848602</v>
      </c>
      <c r="BI47" s="41">
        <v>0.13646472990512848</v>
      </c>
      <c r="BJ47" s="41">
        <v>0.13644514977931976</v>
      </c>
      <c r="BK47" s="41">
        <v>0.1999855637550354</v>
      </c>
      <c r="BL47" s="41">
        <v>0.17762380838394165</v>
      </c>
    </row>
    <row r="48" ht="12.75" customHeight="1">
      <c r="A48" s="45" t="s">
        <v>133</v>
      </c>
      <c r="B48" s="41">
        <v>0.2647058367729187</v>
      </c>
      <c r="C48" s="41">
        <v>0.20346716046333313</v>
      </c>
      <c r="D48" s="41">
        <v>0.18747587502002716</v>
      </c>
      <c r="E48" s="41">
        <v>0.2201370745897293</v>
      </c>
      <c r="F48" s="41">
        <v>0.13465869426727295</v>
      </c>
      <c r="G48" s="41">
        <v>0.14337265491485596</v>
      </c>
      <c r="H48" s="41">
        <v>0.14588327705860138</v>
      </c>
      <c r="I48" s="41">
        <v>0.18719914555549622</v>
      </c>
      <c r="J48" s="41">
        <v>0.1374734789133072</v>
      </c>
      <c r="K48" s="41">
        <v>0.16376374661922455</v>
      </c>
      <c r="L48" s="41">
        <v>0.13845066726207733</v>
      </c>
      <c r="M48" s="41">
        <v>0.286232054233551</v>
      </c>
      <c r="N48" s="41">
        <v>0.1814277321100235</v>
      </c>
      <c r="O48" s="41">
        <v>0.1843477189540863</v>
      </c>
      <c r="P48" s="41">
        <v>0.1608436554670334</v>
      </c>
      <c r="Q48" s="41">
        <v>0.21199387311935425</v>
      </c>
      <c r="R48" s="49"/>
      <c r="S48" s="41">
        <v>0.10567333549261093</v>
      </c>
      <c r="T48" s="41">
        <v>0.11745350807905197</v>
      </c>
      <c r="U48" s="41">
        <v>0.13653628528118134</v>
      </c>
      <c r="V48" s="41">
        <v>0.15699152648448944</v>
      </c>
      <c r="W48" s="41">
        <v>0.1945631355047226</v>
      </c>
      <c r="X48" s="41">
        <v>0.07888831198215485</v>
      </c>
      <c r="Y48" s="41">
        <v>0.1315462589263916</v>
      </c>
      <c r="Z48" s="41">
        <v>0.08996012061834335</v>
      </c>
      <c r="AA48" s="41">
        <v>0.1152016893029213</v>
      </c>
      <c r="AB48" s="41">
        <v>0.0883023664355278</v>
      </c>
      <c r="AC48" s="41">
        <v>0.13557639718055725</v>
      </c>
      <c r="AD48" s="41">
        <v>0.16410546004772186</v>
      </c>
      <c r="AE48" s="41">
        <v>0.20179660618305206</v>
      </c>
      <c r="AF48" s="41">
        <v>0.15799130499362946</v>
      </c>
      <c r="AG48" s="41">
        <v>0.1864764392375946</v>
      </c>
      <c r="AH48" s="41">
        <v>0.07696162909269333</v>
      </c>
      <c r="AI48" s="41">
        <v>0.14575210213661194</v>
      </c>
      <c r="AJ48" s="41">
        <v>0.14789456129074097</v>
      </c>
      <c r="AK48" s="41">
        <v>0.11366978287696838</v>
      </c>
      <c r="AL48" s="41">
        <v>0.1686101108789444</v>
      </c>
      <c r="AM48" s="41">
        <v>0.18940412998199463</v>
      </c>
      <c r="AN48" s="41">
        <v>0.26680681109428406</v>
      </c>
      <c r="AO48" s="41">
        <v>0.10958904027938843</v>
      </c>
      <c r="AP48" s="41">
        <v>0.07882780581712723</v>
      </c>
      <c r="AQ48" s="41">
        <v>0.1356474757194519</v>
      </c>
      <c r="AR48" s="41">
        <v>0.12389478087425232</v>
      </c>
      <c r="AS48" s="41">
        <v>0.1184120699763298</v>
      </c>
      <c r="AT48" s="41">
        <v>0.13612937927246094</v>
      </c>
      <c r="AU48" s="41">
        <v>0.21735559403896332</v>
      </c>
      <c r="AV48" s="41">
        <v>0.20279279351234436</v>
      </c>
      <c r="AW48" s="41">
        <v>0.1439785659313202</v>
      </c>
      <c r="AX48" s="41">
        <v>0.21522969007492065</v>
      </c>
      <c r="AY48" s="41">
        <v>0.19351454079151154</v>
      </c>
      <c r="AZ48" s="41">
        <v>0.11645087599754333</v>
      </c>
      <c r="BA48" s="49"/>
      <c r="BB48" s="41">
        <v>0.10811550915241241</v>
      </c>
      <c r="BC48" s="41">
        <v>0.08043842017650604</v>
      </c>
      <c r="BD48" s="41">
        <v>0.10337454825639725</v>
      </c>
      <c r="BE48" s="41">
        <v>0.16496510803699493</v>
      </c>
      <c r="BF48" s="41">
        <v>0.07399515807628632</v>
      </c>
      <c r="BG48" s="41">
        <v>0.11600213497877121</v>
      </c>
      <c r="BH48" s="41">
        <v>0.14838925004005432</v>
      </c>
      <c r="BI48" s="41">
        <v>0.1357308328151703</v>
      </c>
      <c r="BJ48" s="41">
        <v>0.10920094698667526</v>
      </c>
      <c r="BK48" s="41">
        <v>0.17938385903835297</v>
      </c>
      <c r="BL48" s="41">
        <v>0.16606776416301727</v>
      </c>
    </row>
    <row r="49" ht="12.75" customHeight="1">
      <c r="A49" s="45" t="s">
        <v>135</v>
      </c>
      <c r="B49" s="41">
        <v>0.24983729422092438</v>
      </c>
      <c r="C49" s="41">
        <v>0.19651931524276733</v>
      </c>
      <c r="D49" s="41">
        <v>0.18642671406269073</v>
      </c>
      <c r="E49" s="41">
        <v>0.21279707551002502</v>
      </c>
      <c r="F49" s="41">
        <v>0.12878432869911194</v>
      </c>
      <c r="G49" s="41">
        <v>0.11715149134397507</v>
      </c>
      <c r="H49" s="41">
        <v>0.14588327705860138</v>
      </c>
      <c r="I49" s="41">
        <v>0.18719914555549622</v>
      </c>
      <c r="J49" s="41">
        <v>0.13688203692436218</v>
      </c>
      <c r="K49" s="41">
        <v>0.16289567947387695</v>
      </c>
      <c r="L49" s="41">
        <v>0.1376216858625412</v>
      </c>
      <c r="M49" s="41">
        <v>0.2791268229484558</v>
      </c>
      <c r="N49" s="41">
        <v>0.18044809997081757</v>
      </c>
      <c r="O49" s="41">
        <v>0.18187527358531952</v>
      </c>
      <c r="P49" s="41">
        <v>0.15582799911499023</v>
      </c>
      <c r="Q49" s="41">
        <v>0.21199387311935425</v>
      </c>
      <c r="R49" s="49"/>
      <c r="S49" s="41">
        <v>0.0949273481965065</v>
      </c>
      <c r="T49" s="41">
        <v>0.09711559116840363</v>
      </c>
      <c r="U49" s="41">
        <v>0.13653628528118134</v>
      </c>
      <c r="V49" s="41">
        <v>0.15044185519218445</v>
      </c>
      <c r="W49" s="41">
        <v>0.1937684565782547</v>
      </c>
      <c r="X49" s="41">
        <v>0.07888831198215485</v>
      </c>
      <c r="Y49" s="41">
        <v>0.11966443061828613</v>
      </c>
      <c r="Z49" s="41">
        <v>0.08996012061834335</v>
      </c>
      <c r="AA49" s="41">
        <v>0.11006767302751541</v>
      </c>
      <c r="AB49" s="41">
        <v>0.0883023664355278</v>
      </c>
      <c r="AC49" s="41">
        <v>0.13557639718055725</v>
      </c>
      <c r="AD49" s="41">
        <v>0.16410546004772186</v>
      </c>
      <c r="AE49" s="41">
        <v>0.16917242109775543</v>
      </c>
      <c r="AF49" s="41">
        <v>0.15265697240829468</v>
      </c>
      <c r="AG49" s="41">
        <v>0.17328451573848724</v>
      </c>
      <c r="AH49" s="41">
        <v>0.07576508074998856</v>
      </c>
      <c r="AI49" s="41">
        <v>0.14575210213661194</v>
      </c>
      <c r="AJ49" s="41">
        <v>0.13601936399936676</v>
      </c>
      <c r="AK49" s="41">
        <v>0.10751855373382568</v>
      </c>
      <c r="AL49" s="41">
        <v>0.1658695489168167</v>
      </c>
      <c r="AM49" s="41">
        <v>0.17768742144107819</v>
      </c>
      <c r="AN49" s="41">
        <v>0.2603147029876709</v>
      </c>
      <c r="AO49" s="41">
        <v>0.09589041024446487</v>
      </c>
      <c r="AP49" s="41">
        <v>0.0776040107011795</v>
      </c>
      <c r="AQ49" s="41">
        <v>0.12411009520292282</v>
      </c>
      <c r="AR49" s="41">
        <v>0.10696519166231155</v>
      </c>
      <c r="AS49" s="41">
        <v>0.11124605685472488</v>
      </c>
      <c r="AT49" s="41">
        <v>0.12978336215019226</v>
      </c>
      <c r="AU49" s="41">
        <v>0.21654941141605377</v>
      </c>
      <c r="AV49" s="41">
        <v>0.18964612483978271</v>
      </c>
      <c r="AW49" s="41">
        <v>0.13881775736808777</v>
      </c>
      <c r="AX49" s="41">
        <v>0.20384344458580017</v>
      </c>
      <c r="AY49" s="41">
        <v>0.1766088753938675</v>
      </c>
      <c r="AZ49" s="41">
        <v>0.11645087599754333</v>
      </c>
      <c r="BA49" s="49"/>
      <c r="BB49" s="41">
        <v>0.10096991062164307</v>
      </c>
      <c r="BC49" s="41">
        <v>0.08043842017650604</v>
      </c>
      <c r="BD49" s="41">
        <v>0.10337454825639725</v>
      </c>
      <c r="BE49" s="41">
        <v>0.16496510803699493</v>
      </c>
      <c r="BF49" s="41">
        <v>0.058596834540367126</v>
      </c>
      <c r="BG49" s="41">
        <v>0.10769682377576828</v>
      </c>
      <c r="BH49" s="41">
        <v>0.14838925004005432</v>
      </c>
      <c r="BI49" s="41">
        <v>0.1357308328151703</v>
      </c>
      <c r="BJ49" s="41">
        <v>0.10834819823503494</v>
      </c>
      <c r="BK49" s="41">
        <v>0.17335233092308044</v>
      </c>
      <c r="BL49" s="41">
        <v>0.14738263189792633</v>
      </c>
    </row>
    <row r="50" ht="12.75" customHeight="1">
      <c r="A50" s="45" t="s">
        <v>137</v>
      </c>
      <c r="B50" s="41">
        <v>0.25582683086395264</v>
      </c>
      <c r="C50" s="41">
        <v>0.19697095453739166</v>
      </c>
      <c r="D50" s="41">
        <v>0.17339448630809784</v>
      </c>
      <c r="E50" s="41">
        <v>0.21385014057159424</v>
      </c>
      <c r="F50" s="41">
        <v>0.12290997058153152</v>
      </c>
      <c r="G50" s="41">
        <v>0.12469742447137833</v>
      </c>
      <c r="H50" s="41">
        <v>0.13860805332660675</v>
      </c>
      <c r="I50" s="41">
        <v>0.18087390065193176</v>
      </c>
      <c r="J50" s="41">
        <v>0.1299196481704712</v>
      </c>
      <c r="K50" s="41">
        <v>0.1478627771139145</v>
      </c>
      <c r="L50" s="41">
        <v>0.13679270446300507</v>
      </c>
      <c r="M50" s="41">
        <v>0.2723484933376312</v>
      </c>
      <c r="N50" s="41">
        <v>0.18044809997081757</v>
      </c>
      <c r="O50" s="41">
        <v>0.17618262767791748</v>
      </c>
      <c r="P50" s="41">
        <v>0.15485915541648865</v>
      </c>
      <c r="Q50" s="41">
        <v>0.21199387311935425</v>
      </c>
      <c r="R50" s="49"/>
      <c r="S50" s="41">
        <v>0.10055103152990341</v>
      </c>
      <c r="T50" s="41">
        <v>0.1165083795785904</v>
      </c>
      <c r="U50" s="41">
        <v>0.13653628528118134</v>
      </c>
      <c r="V50" s="41">
        <v>0.15044185519218445</v>
      </c>
      <c r="W50" s="41">
        <v>0.1929737627506256</v>
      </c>
      <c r="X50" s="41">
        <v>0.0729469358921051</v>
      </c>
      <c r="Y50" s="41">
        <v>0.12469620257616043</v>
      </c>
      <c r="Z50" s="41">
        <v>0.08254425972700119</v>
      </c>
      <c r="AA50" s="41">
        <v>0.11006767302751541</v>
      </c>
      <c r="AB50" s="41">
        <v>0.08528529852628708</v>
      </c>
      <c r="AC50" s="41">
        <v>0.1291901022195816</v>
      </c>
      <c r="AD50" s="41">
        <v>0.15642186999320984</v>
      </c>
      <c r="AE50" s="41">
        <v>0.1943734735250473</v>
      </c>
      <c r="AF50" s="41">
        <v>0.15799130499362946</v>
      </c>
      <c r="AG50" s="41">
        <v>0.17888541519641876</v>
      </c>
      <c r="AH50" s="41">
        <v>0.07696162909269333</v>
      </c>
      <c r="AI50" s="41">
        <v>0.14575210213661194</v>
      </c>
      <c r="AJ50" s="41">
        <v>0.13458041846752167</v>
      </c>
      <c r="AK50" s="41">
        <v>0.10751855373382568</v>
      </c>
      <c r="AL50" s="41">
        <v>0.1606263965368271</v>
      </c>
      <c r="AM50" s="41">
        <v>0.17768742144107819</v>
      </c>
      <c r="AN50" s="41">
        <v>0.26534077525138855</v>
      </c>
      <c r="AO50" s="41">
        <v>0.10958904027938843</v>
      </c>
      <c r="AP50" s="41">
        <v>0.07882780581712723</v>
      </c>
      <c r="AQ50" s="41">
        <v>0.1356474757194519</v>
      </c>
      <c r="AR50" s="41">
        <v>0.10746566206216812</v>
      </c>
      <c r="AS50" s="41">
        <v>0.10999410599470139</v>
      </c>
      <c r="AT50" s="41">
        <v>0.12343733012676239</v>
      </c>
      <c r="AU50" s="41">
        <v>0.21654941141605377</v>
      </c>
      <c r="AV50" s="41">
        <v>0.19846369326114655</v>
      </c>
      <c r="AW50" s="41">
        <v>0.13676731288433075</v>
      </c>
      <c r="AX50" s="41">
        <v>0.209451824426651</v>
      </c>
      <c r="AY50" s="41">
        <v>0.17916645109653473</v>
      </c>
      <c r="AZ50" s="41">
        <v>0.11119767278432846</v>
      </c>
      <c r="BA50" s="49"/>
      <c r="BB50" s="41">
        <v>0.10027946531772614</v>
      </c>
      <c r="BC50" s="41">
        <v>0.07965442538261414</v>
      </c>
      <c r="BD50" s="41">
        <v>0.10337454825639725</v>
      </c>
      <c r="BE50" s="41">
        <v>0.15202106535434723</v>
      </c>
      <c r="BF50" s="41">
        <v>0.06372960656881332</v>
      </c>
      <c r="BG50" s="41">
        <v>0.1086656004190445</v>
      </c>
      <c r="BH50" s="41">
        <v>0.13692010939121246</v>
      </c>
      <c r="BI50" s="41">
        <v>0.1283939778804779</v>
      </c>
      <c r="BJ50" s="41">
        <v>0.10834819823503494</v>
      </c>
      <c r="BK50" s="41">
        <v>0.17209875583648682</v>
      </c>
      <c r="BL50" s="41">
        <v>0.15180957317352295</v>
      </c>
    </row>
    <row r="51" ht="12.75" customHeight="1">
      <c r="A51" s="45" t="s">
        <v>139</v>
      </c>
      <c r="B51" s="41">
        <v>0.9837490320205688</v>
      </c>
      <c r="C51" s="41">
        <v>1.0</v>
      </c>
      <c r="D51" s="41">
        <v>1.0</v>
      </c>
      <c r="E51" s="41">
        <v>1.0</v>
      </c>
      <c r="F51" s="41">
        <v>1.0</v>
      </c>
      <c r="G51" s="41">
        <v>0.9907872676849365</v>
      </c>
      <c r="H51" s="41">
        <v>0.9501298666000366</v>
      </c>
      <c r="I51" s="41">
        <v>1.0</v>
      </c>
      <c r="J51" s="41">
        <v>0.9956977367401123</v>
      </c>
      <c r="K51" s="41">
        <v>0.994699239730835</v>
      </c>
      <c r="L51" s="41">
        <v>1.0</v>
      </c>
      <c r="M51" s="41">
        <v>1.0</v>
      </c>
      <c r="N51" s="41">
        <v>1.0</v>
      </c>
      <c r="O51" s="41">
        <v>0.9382402300834656</v>
      </c>
      <c r="P51" s="41">
        <v>0.937633216381073</v>
      </c>
      <c r="Q51" s="41">
        <v>0.9949049353599548</v>
      </c>
      <c r="R51" s="49"/>
      <c r="S51" s="41">
        <v>1.0</v>
      </c>
      <c r="T51" s="41">
        <v>1.0</v>
      </c>
      <c r="U51" s="41">
        <v>1.0</v>
      </c>
      <c r="V51" s="41">
        <v>0.916560173034668</v>
      </c>
      <c r="W51" s="41">
        <v>1.0</v>
      </c>
      <c r="X51" s="41">
        <v>0.9075313806533813</v>
      </c>
      <c r="Y51" s="41">
        <v>0.909675657749176</v>
      </c>
      <c r="Z51" s="41">
        <v>1.0</v>
      </c>
      <c r="AA51" s="41">
        <v>0.9777172803878784</v>
      </c>
      <c r="AB51" s="41">
        <v>0.9316651225090027</v>
      </c>
      <c r="AC51" s="41">
        <v>0.9958638548851013</v>
      </c>
      <c r="AD51" s="41">
        <v>1.0</v>
      </c>
      <c r="AE51" s="41">
        <v>1.0</v>
      </c>
      <c r="AF51" s="41">
        <v>0.9662365317344666</v>
      </c>
      <c r="AG51" s="41">
        <v>0.9638170003890991</v>
      </c>
      <c r="AH51" s="41">
        <v>1.0</v>
      </c>
      <c r="AI51" s="41">
        <v>1.0</v>
      </c>
      <c r="AJ51" s="41">
        <v>0.9598524570465088</v>
      </c>
      <c r="AK51" s="41">
        <v>0.9458851218223572</v>
      </c>
      <c r="AL51" s="41">
        <v>0.9837461113929749</v>
      </c>
      <c r="AM51" s="41">
        <v>1.0</v>
      </c>
      <c r="AN51" s="41">
        <v>0.970172643661499</v>
      </c>
      <c r="AO51" s="41">
        <v>1.0</v>
      </c>
      <c r="AP51" s="41">
        <v>1.0</v>
      </c>
      <c r="AQ51" s="41">
        <v>0.9574729204177856</v>
      </c>
      <c r="AR51" s="41">
        <v>0.9541181325912476</v>
      </c>
      <c r="AS51" s="41">
        <v>0.9500552415847778</v>
      </c>
      <c r="AT51" s="41">
        <v>0.9533823728561401</v>
      </c>
      <c r="AU51" s="41">
        <v>1.0</v>
      </c>
      <c r="AV51" s="41">
        <v>0.944364607334137</v>
      </c>
      <c r="AW51" s="41">
        <v>0.9860864281654358</v>
      </c>
      <c r="AX51" s="41">
        <v>0.9995943307876587</v>
      </c>
      <c r="AY51" s="41">
        <v>0.9603303074836731</v>
      </c>
      <c r="AZ51" s="41">
        <v>1.0</v>
      </c>
      <c r="BA51" s="49"/>
      <c r="BB51" s="41">
        <v>1.0</v>
      </c>
      <c r="BC51" s="41">
        <v>1.0</v>
      </c>
      <c r="BD51" s="41">
        <v>1.0</v>
      </c>
      <c r="BE51" s="41">
        <v>0.9586359262466431</v>
      </c>
      <c r="BF51" s="41">
        <v>1.0</v>
      </c>
      <c r="BG51" s="41">
        <v>0.9367551803588867</v>
      </c>
      <c r="BH51" s="41">
        <v>0.9637549519538879</v>
      </c>
      <c r="BI51" s="41">
        <v>1.0</v>
      </c>
      <c r="BJ51" s="41">
        <v>1.0</v>
      </c>
      <c r="BK51" s="41">
        <v>0.9663764238357544</v>
      </c>
      <c r="BL51" s="41">
        <v>1.0</v>
      </c>
    </row>
    <row r="52" ht="12.75" customHeight="1">
      <c r="A52" s="45" t="s">
        <v>141</v>
      </c>
      <c r="B52" s="41">
        <v>0.9985305070877075</v>
      </c>
      <c r="C52" s="41">
        <v>1.0</v>
      </c>
      <c r="D52" s="41">
        <v>0.9934839010238647</v>
      </c>
      <c r="E52" s="41">
        <v>0.9874261617660522</v>
      </c>
      <c r="F52" s="41">
        <v>1.0</v>
      </c>
      <c r="G52" s="41">
        <v>1.0</v>
      </c>
      <c r="H52" s="41">
        <v>0.9934356808662415</v>
      </c>
      <c r="I52" s="41">
        <v>0.9873495101928711</v>
      </c>
      <c r="J52" s="41">
        <v>1.0</v>
      </c>
      <c r="K52" s="41">
        <v>1.0</v>
      </c>
      <c r="L52" s="41">
        <v>1.0</v>
      </c>
      <c r="M52" s="41">
        <v>0.9958676099777222</v>
      </c>
      <c r="N52" s="41">
        <v>0.9935657978057861</v>
      </c>
      <c r="O52" s="41">
        <v>1.0</v>
      </c>
      <c r="P52" s="41">
        <v>1.0</v>
      </c>
      <c r="Q52" s="41">
        <v>0.9937189817428589</v>
      </c>
      <c r="R52" s="49"/>
      <c r="S52" s="41">
        <v>0.9939507842063904</v>
      </c>
      <c r="T52" s="41">
        <v>0.9935357570648193</v>
      </c>
      <c r="U52" s="41">
        <v>1.0</v>
      </c>
      <c r="V52" s="41">
        <v>0.9986587166786194</v>
      </c>
      <c r="W52" s="41">
        <v>0.9936189651489258</v>
      </c>
      <c r="X52" s="41">
        <v>1.0</v>
      </c>
      <c r="Y52" s="41">
        <v>1.0</v>
      </c>
      <c r="Z52" s="41">
        <v>0.9980604648590088</v>
      </c>
      <c r="AA52" s="41">
        <v>1.0</v>
      </c>
      <c r="AB52" s="41">
        <v>0.9972903728485107</v>
      </c>
      <c r="AC52" s="41">
        <v>1.0</v>
      </c>
      <c r="AD52" s="41">
        <v>1.0</v>
      </c>
      <c r="AE52" s="41">
        <v>1.0</v>
      </c>
      <c r="AF52" s="41">
        <v>0.9946656823158264</v>
      </c>
      <c r="AG52" s="41">
        <v>1.0</v>
      </c>
      <c r="AH52" s="41">
        <v>1.0</v>
      </c>
      <c r="AI52" s="41">
        <v>1.0</v>
      </c>
      <c r="AJ52" s="41">
        <v>1.0</v>
      </c>
      <c r="AK52" s="41">
        <v>1.0</v>
      </c>
      <c r="AL52" s="41">
        <v>0.9945188760757446</v>
      </c>
      <c r="AM52" s="41">
        <v>0.9882832765579224</v>
      </c>
      <c r="AN52" s="41">
        <v>0.9870157837867737</v>
      </c>
      <c r="AO52" s="41">
        <v>1.0</v>
      </c>
      <c r="AP52" s="41">
        <v>0.9987761974334717</v>
      </c>
      <c r="AQ52" s="41">
        <v>1.0</v>
      </c>
      <c r="AR52" s="41">
        <v>1.0</v>
      </c>
      <c r="AS52" s="41">
        <v>0.9940859079360962</v>
      </c>
      <c r="AT52" s="41">
        <v>1.0</v>
      </c>
      <c r="AU52" s="41">
        <v>1.0</v>
      </c>
      <c r="AV52" s="41">
        <v>0.9938926100730896</v>
      </c>
      <c r="AW52" s="41">
        <v>0.9958991408348083</v>
      </c>
      <c r="AX52" s="41">
        <v>0.9994047284126282</v>
      </c>
      <c r="AY52" s="41">
        <v>0.9984825849533081</v>
      </c>
      <c r="AZ52" s="41">
        <v>1.0</v>
      </c>
      <c r="BA52" s="49"/>
      <c r="BB52" s="41">
        <v>1.0</v>
      </c>
      <c r="BC52" s="41">
        <v>0.9992160201072693</v>
      </c>
      <c r="BD52" s="41">
        <v>1.0</v>
      </c>
      <c r="BE52" s="41">
        <v>1.0</v>
      </c>
      <c r="BF52" s="41">
        <v>1.0</v>
      </c>
      <c r="BG52" s="41">
        <v>0.9936322569847107</v>
      </c>
      <c r="BH52" s="41">
        <v>1.0</v>
      </c>
      <c r="BI52" s="41">
        <v>1.0</v>
      </c>
      <c r="BJ52" s="41">
        <v>0.9934021234512329</v>
      </c>
      <c r="BK52" s="41">
        <v>1.0</v>
      </c>
      <c r="BL52" s="41">
        <v>1.0</v>
      </c>
    </row>
    <row r="53" ht="12.75" customHeight="1">
      <c r="A53" s="45" t="s">
        <v>145</v>
      </c>
      <c r="B53" s="41">
        <v>0.5374112129211426</v>
      </c>
      <c r="C53" s="41">
        <v>0.6800529956817627</v>
      </c>
      <c r="D53" s="41">
        <v>0.7284778952598572</v>
      </c>
      <c r="E53" s="41">
        <v>0.7777567505836487</v>
      </c>
      <c r="F53" s="41">
        <v>0.6958876252174377</v>
      </c>
      <c r="G53" s="41">
        <v>0.6894919276237488</v>
      </c>
      <c r="H53" s="41">
        <v>0.549149215221405</v>
      </c>
      <c r="I53" s="41">
        <v>0.5458222031593323</v>
      </c>
      <c r="J53" s="41">
        <v>0.6359948515892029</v>
      </c>
      <c r="K53" s="41">
        <v>0.6266844272613525</v>
      </c>
      <c r="L53" s="41">
        <v>0.7383524179458618</v>
      </c>
      <c r="M53" s="41">
        <v>0.763650119304657</v>
      </c>
      <c r="N53" s="41">
        <v>0.6806480288505554</v>
      </c>
      <c r="O53" s="41">
        <v>0.5892128944396973</v>
      </c>
      <c r="P53" s="41">
        <v>0.7686243057250977</v>
      </c>
      <c r="Q53" s="41">
        <v>0.7425593733787537</v>
      </c>
      <c r="R53" s="49"/>
      <c r="S53" s="41">
        <v>0.7059865593910217</v>
      </c>
      <c r="T53" s="41">
        <v>0.5904062390327454</v>
      </c>
      <c r="U53" s="41">
        <v>0.6203889846801758</v>
      </c>
      <c r="V53" s="41">
        <v>0.7068066596984863</v>
      </c>
      <c r="W53" s="41">
        <v>0.8030527830123901</v>
      </c>
      <c r="X53" s="41">
        <v>0.743629515171051</v>
      </c>
      <c r="Y53" s="41">
        <v>0.7697625160217285</v>
      </c>
      <c r="Z53" s="41">
        <v>0.6969194412231445</v>
      </c>
      <c r="AA53" s="41">
        <v>0.7151902914047241</v>
      </c>
      <c r="AB53" s="41">
        <v>0.7683380246162415</v>
      </c>
      <c r="AC53" s="41">
        <v>0.8338316082954407</v>
      </c>
      <c r="AD53" s="41">
        <v>0.740250289440155</v>
      </c>
      <c r="AE53" s="41">
        <v>0.6924706101417542</v>
      </c>
      <c r="AF53" s="41">
        <v>0.6779356002807617</v>
      </c>
      <c r="AG53" s="41">
        <v>0.47760605812072754</v>
      </c>
      <c r="AH53" s="41">
        <v>0.525226891040802</v>
      </c>
      <c r="AI53" s="41">
        <v>0.5876915454864502</v>
      </c>
      <c r="AJ53" s="41">
        <v>0.7178887128829956</v>
      </c>
      <c r="AK53" s="41">
        <v>0.5073567032814026</v>
      </c>
      <c r="AL53" s="41">
        <v>0.547783374786377</v>
      </c>
      <c r="AM53" s="41">
        <v>0.652547299861908</v>
      </c>
      <c r="AN53" s="41">
        <v>0.6517277359962463</v>
      </c>
      <c r="AO53" s="41">
        <v>0.5334756374359131</v>
      </c>
      <c r="AP53" s="41">
        <v>0.5424374341964722</v>
      </c>
      <c r="AQ53" s="41">
        <v>0.6218010783195496</v>
      </c>
      <c r="AR53" s="41">
        <v>0.5622312426567078</v>
      </c>
      <c r="AS53" s="41">
        <v>0.3205273151397705</v>
      </c>
      <c r="AT53" s="41">
        <v>0.4706651270389557</v>
      </c>
      <c r="AU53" s="41">
        <v>0.5958845615386963</v>
      </c>
      <c r="AV53" s="41">
        <v>0.5781048536300659</v>
      </c>
      <c r="AW53" s="41">
        <v>0.35968679189682007</v>
      </c>
      <c r="AX53" s="41">
        <v>0.527868926525116</v>
      </c>
      <c r="AY53" s="41">
        <v>0.4170355498790741</v>
      </c>
      <c r="AZ53" s="41">
        <v>0.4192797839641571</v>
      </c>
      <c r="BA53" s="49"/>
      <c r="BB53" s="41">
        <v>0.5027782320976257</v>
      </c>
      <c r="BC53" s="41">
        <v>0.4200247526168823</v>
      </c>
      <c r="BD53" s="41">
        <v>0.5221821069717407</v>
      </c>
      <c r="BE53" s="41">
        <v>0.4838525056838989</v>
      </c>
      <c r="BF53" s="41">
        <v>0.44525274634361267</v>
      </c>
      <c r="BG53" s="41">
        <v>0.374032586812973</v>
      </c>
      <c r="BH53" s="41">
        <v>0.3742891848087311</v>
      </c>
      <c r="BI53" s="41">
        <v>0.5260459184646606</v>
      </c>
      <c r="BJ53" s="41">
        <v>0.635772705078125</v>
      </c>
      <c r="BK53" s="41">
        <v>0.47187691926956177</v>
      </c>
      <c r="BL53" s="41">
        <v>0.5360910892486572</v>
      </c>
    </row>
    <row r="54" ht="12.75" customHeight="1">
      <c r="A54" s="45" t="s">
        <v>147</v>
      </c>
      <c r="B54" s="41">
        <v>0.2600378096103668</v>
      </c>
      <c r="C54" s="41">
        <v>0.37292933464050293</v>
      </c>
      <c r="D54" s="41">
        <v>0.42221739888191223</v>
      </c>
      <c r="E54" s="41">
        <v>0.28936100006103516</v>
      </c>
      <c r="F54" s="41">
        <v>0.3769227862358093</v>
      </c>
      <c r="G54" s="41">
        <v>0.3498580753803253</v>
      </c>
      <c r="H54" s="41">
        <v>0.4666260778903961</v>
      </c>
      <c r="I54" s="41">
        <v>0.3382079601287842</v>
      </c>
      <c r="J54" s="41">
        <v>0.3463346064090729</v>
      </c>
      <c r="K54" s="41">
        <v>0.4088897407054901</v>
      </c>
      <c r="L54" s="41">
        <v>0.42034173011779785</v>
      </c>
      <c r="M54" s="41">
        <v>0.24293683469295502</v>
      </c>
      <c r="N54" s="41">
        <v>0.2632923126220703</v>
      </c>
      <c r="O54" s="41">
        <v>0.12574008107185364</v>
      </c>
      <c r="P54" s="41">
        <v>0.27014029026031494</v>
      </c>
      <c r="Q54" s="41">
        <v>0.24162444472312927</v>
      </c>
      <c r="R54" s="49"/>
      <c r="S54" s="41">
        <v>0.25028789043426514</v>
      </c>
      <c r="T54" s="41">
        <v>0.3815244138240814</v>
      </c>
      <c r="U54" s="41">
        <v>0.30847153067588806</v>
      </c>
      <c r="V54" s="41">
        <v>0.32830050587654114</v>
      </c>
      <c r="W54" s="41">
        <v>0.35216253995895386</v>
      </c>
      <c r="X54" s="41">
        <v>0.31834110617637634</v>
      </c>
      <c r="Y54" s="41">
        <v>0.37362268567085266</v>
      </c>
      <c r="Z54" s="41">
        <v>0.3403204381465912</v>
      </c>
      <c r="AA54" s="41">
        <v>0.32088741660118103</v>
      </c>
      <c r="AB54" s="41">
        <v>0.3644736111164093</v>
      </c>
      <c r="AC54" s="41">
        <v>0.2662346363067627</v>
      </c>
      <c r="AD54" s="41">
        <v>0.3355299234390259</v>
      </c>
      <c r="AE54" s="41">
        <v>0.35928934812545776</v>
      </c>
      <c r="AF54" s="41">
        <v>0.34399572014808655</v>
      </c>
      <c r="AG54" s="41">
        <v>0.31546086072921753</v>
      </c>
      <c r="AH54" s="41">
        <v>0.4261747896671295</v>
      </c>
      <c r="AI54" s="41">
        <v>0.3112047016620636</v>
      </c>
      <c r="AJ54" s="41">
        <v>0.39692920446395874</v>
      </c>
      <c r="AK54" s="41">
        <v>0.5147581100463867</v>
      </c>
      <c r="AL54" s="41">
        <v>0.2992435395717621</v>
      </c>
      <c r="AM54" s="41">
        <v>0.30384641885757446</v>
      </c>
      <c r="AN54" s="41">
        <v>0.27708733081817627</v>
      </c>
      <c r="AO54" s="41">
        <v>0.5965261459350586</v>
      </c>
      <c r="AP54" s="41">
        <v>0.3560810387134552</v>
      </c>
      <c r="AQ54" s="41">
        <v>0.3780680298805237</v>
      </c>
      <c r="AR54" s="41">
        <v>0.5144783854484558</v>
      </c>
      <c r="AS54" s="41">
        <v>0.5574544668197632</v>
      </c>
      <c r="AT54" s="41">
        <v>0.414081871509552</v>
      </c>
      <c r="AU54" s="41">
        <v>0.15186707675457</v>
      </c>
      <c r="AV54" s="41">
        <v>0.2725098133087158</v>
      </c>
      <c r="AW54" s="41">
        <v>0.34357109665870667</v>
      </c>
      <c r="AX54" s="41">
        <v>0.29610541462898254</v>
      </c>
      <c r="AY54" s="41">
        <v>0.3219080865383148</v>
      </c>
      <c r="AZ54" s="41">
        <v>0.34815627336502075</v>
      </c>
      <c r="BA54" s="49"/>
      <c r="BB54" s="41">
        <v>0.37810662388801575</v>
      </c>
      <c r="BC54" s="41">
        <v>0.4091797173023224</v>
      </c>
      <c r="BD54" s="41">
        <v>0.3134382963180542</v>
      </c>
      <c r="BE54" s="41">
        <v>0.40836426615715027</v>
      </c>
      <c r="BF54" s="41">
        <v>0.2585200369358063</v>
      </c>
      <c r="BG54" s="41">
        <v>0.5536811947822571</v>
      </c>
      <c r="BH54" s="41">
        <v>0.6224037408828735</v>
      </c>
      <c r="BI54" s="41">
        <v>0.3436371684074402</v>
      </c>
      <c r="BJ54" s="41">
        <v>0.2967580258846283</v>
      </c>
      <c r="BK54" s="41">
        <v>0.4196520745754242</v>
      </c>
      <c r="BL54" s="41">
        <v>0.29964104294776917</v>
      </c>
    </row>
    <row r="55" ht="12.75" customHeight="1">
      <c r="A55" s="45" t="s">
        <v>149</v>
      </c>
      <c r="B55" s="41">
        <v>0.20221590995788574</v>
      </c>
      <c r="C55" s="41">
        <v>0.2798311114311218</v>
      </c>
      <c r="D55" s="41">
        <v>0.5224850177764893</v>
      </c>
      <c r="E55" s="41">
        <v>0.3575079143047333</v>
      </c>
      <c r="F55" s="41">
        <v>0.42793723940849304</v>
      </c>
      <c r="G55" s="41">
        <v>0.28105735778808594</v>
      </c>
      <c r="H55" s="41">
        <v>0.38339972496032715</v>
      </c>
      <c r="I55" s="41">
        <v>0.37219521403312683</v>
      </c>
      <c r="J55" s="41">
        <v>0.29671037197113037</v>
      </c>
      <c r="K55" s="41">
        <v>0.42187076807022095</v>
      </c>
      <c r="L55" s="41">
        <v>0.34011781215667725</v>
      </c>
      <c r="M55" s="41">
        <v>0.2000514417886734</v>
      </c>
      <c r="N55" s="41">
        <v>0.24548369646072388</v>
      </c>
      <c r="O55" s="41">
        <v>0.103676937520504</v>
      </c>
      <c r="P55" s="41">
        <v>0.28212064504623413</v>
      </c>
      <c r="Q55" s="41">
        <v>0.26743483543395996</v>
      </c>
      <c r="R55" s="49"/>
      <c r="S55" s="41">
        <v>0.26518160104751587</v>
      </c>
      <c r="T55" s="41">
        <v>0.3853701055049896</v>
      </c>
      <c r="U55" s="41">
        <v>0.26065582036972046</v>
      </c>
      <c r="V55" s="41">
        <v>0.3733868896961212</v>
      </c>
      <c r="W55" s="41">
        <v>0.3903886079788208</v>
      </c>
      <c r="X55" s="41">
        <v>0.31365254521369934</v>
      </c>
      <c r="Y55" s="41">
        <v>0.3294374942779541</v>
      </c>
      <c r="Z55" s="41">
        <v>0.2850053906440735</v>
      </c>
      <c r="AA55" s="41">
        <v>0.22227409482002258</v>
      </c>
      <c r="AB55" s="41">
        <v>0.28544676303863525</v>
      </c>
      <c r="AC55" s="41">
        <v>0.1909477710723877</v>
      </c>
      <c r="AD55" s="41">
        <v>0.21754300594329834</v>
      </c>
      <c r="AE55" s="41">
        <v>0.3022648096084595</v>
      </c>
      <c r="AF55" s="41">
        <v>0.23550447821617126</v>
      </c>
      <c r="AG55" s="41">
        <v>0.3626825213432312</v>
      </c>
      <c r="AH55" s="41">
        <v>0.2918437719345093</v>
      </c>
      <c r="AI55" s="41">
        <v>0.26021814346313477</v>
      </c>
      <c r="AJ55" s="41">
        <v>0.2916259765625</v>
      </c>
      <c r="AK55" s="41">
        <v>0.44911324977874756</v>
      </c>
      <c r="AL55" s="41">
        <v>0.22582483291625977</v>
      </c>
      <c r="AM55" s="41">
        <v>0.30919769406318665</v>
      </c>
      <c r="AN55" s="41">
        <v>0.22222191095352173</v>
      </c>
      <c r="AO55" s="41">
        <v>0.43374988436698914</v>
      </c>
      <c r="AP55" s="41">
        <v>0.2773473858833313</v>
      </c>
      <c r="AQ55" s="41">
        <v>0.3228095769882202</v>
      </c>
      <c r="AR55" s="41">
        <v>0.46964213252067566</v>
      </c>
      <c r="AS55" s="41">
        <v>0.4054329991340637</v>
      </c>
      <c r="AT55" s="41">
        <v>0.38976725935935974</v>
      </c>
      <c r="AU55" s="41">
        <v>0.0987640842795372</v>
      </c>
      <c r="AV55" s="41">
        <v>0.11074719578027725</v>
      </c>
      <c r="AW55" s="41">
        <v>0.29650765657424927</v>
      </c>
      <c r="AX55" s="41">
        <v>0.22758309543132782</v>
      </c>
      <c r="AY55" s="41">
        <v>0.28362295031547546</v>
      </c>
      <c r="AZ55" s="41">
        <v>0.2248910367488861</v>
      </c>
      <c r="BA55" s="49"/>
      <c r="BB55" s="41">
        <v>0.30237463116645813</v>
      </c>
      <c r="BC55" s="41">
        <v>0.34107765555381775</v>
      </c>
      <c r="BD55" s="41">
        <v>0.26355189085006714</v>
      </c>
      <c r="BE55" s="41">
        <v>0.28154516220092773</v>
      </c>
      <c r="BF55" s="41">
        <v>0.20122812688350677</v>
      </c>
      <c r="BG55" s="41">
        <v>0.48402538895606995</v>
      </c>
      <c r="BH55" s="41">
        <v>0.48397618532180786</v>
      </c>
      <c r="BI55" s="41">
        <v>0.27378252148628235</v>
      </c>
      <c r="BJ55" s="41">
        <v>0.1997242420911789</v>
      </c>
      <c r="BK55" s="41">
        <v>0.2580779492855072</v>
      </c>
      <c r="BL55" s="41">
        <v>0.18812912702560425</v>
      </c>
    </row>
    <row r="56" ht="12.75" customHeight="1">
      <c r="A56" s="45" t="s">
        <v>153</v>
      </c>
      <c r="B56" s="41">
        <v>0.446677565574646</v>
      </c>
      <c r="C56" s="41">
        <v>0.5368582010269165</v>
      </c>
      <c r="D56" s="41">
        <v>0.3095695674419403</v>
      </c>
      <c r="E56" s="41">
        <v>0.49580347537994385</v>
      </c>
      <c r="F56" s="41">
        <v>0.3953908383846283</v>
      </c>
      <c r="G56" s="41">
        <v>0.4112468361854553</v>
      </c>
      <c r="H56" s="41">
        <v>0.2471914440393448</v>
      </c>
      <c r="I56" s="41">
        <v>0.43266549706459045</v>
      </c>
      <c r="J56" s="41">
        <v>0.42384442687034607</v>
      </c>
      <c r="K56" s="41">
        <v>0.4165402948856354</v>
      </c>
      <c r="L56" s="41">
        <v>0.44453656673431396</v>
      </c>
      <c r="M56" s="41">
        <v>0.5168138742446899</v>
      </c>
      <c r="N56" s="41">
        <v>0.49056026339530945</v>
      </c>
      <c r="O56" s="41">
        <v>0.5226259827613831</v>
      </c>
      <c r="P56" s="41">
        <v>0.4559994339942932</v>
      </c>
      <c r="Q56" s="41">
        <v>0.4783567488193512</v>
      </c>
      <c r="R56" s="49"/>
      <c r="S56" s="41">
        <v>0.5232919454574585</v>
      </c>
      <c r="T56" s="41">
        <v>0.42944151163101196</v>
      </c>
      <c r="U56" s="41">
        <v>0.4327162206172943</v>
      </c>
      <c r="V56" s="41">
        <v>0.521403968334198</v>
      </c>
      <c r="W56" s="41">
        <v>0.7177622318267822</v>
      </c>
      <c r="X56" s="41">
        <v>0.5966793894767761</v>
      </c>
      <c r="Y56" s="41">
        <v>0.5989342331886292</v>
      </c>
      <c r="Z56" s="41">
        <v>0.5383341908454895</v>
      </c>
      <c r="AA56" s="41">
        <v>0.6247816681861877</v>
      </c>
      <c r="AB56" s="41">
        <v>0.5306993722915649</v>
      </c>
      <c r="AC56" s="41">
        <v>0.6905295252799988</v>
      </c>
      <c r="AD56" s="41">
        <v>0.6549292802810669</v>
      </c>
      <c r="AE56" s="41">
        <v>0.5885465741157532</v>
      </c>
      <c r="AF56" s="41">
        <v>0.527317225933075</v>
      </c>
      <c r="AG56" s="41">
        <v>0.3446590006351471</v>
      </c>
      <c r="AH56" s="41">
        <v>0.48722726106643677</v>
      </c>
      <c r="AI56" s="41">
        <v>0.3724106550216675</v>
      </c>
      <c r="AJ56" s="41">
        <v>0.47894564270973206</v>
      </c>
      <c r="AK56" s="41">
        <v>0.39609789848327637</v>
      </c>
      <c r="AL56" s="41">
        <v>0.4454227685928345</v>
      </c>
      <c r="AM56" s="41">
        <v>0.42542099952697754</v>
      </c>
      <c r="AN56" s="41">
        <v>0.556439995765686</v>
      </c>
      <c r="AO56" s="41">
        <v>0.3110872209072113</v>
      </c>
      <c r="AP56" s="41">
        <v>0.31855133175849915</v>
      </c>
      <c r="AQ56" s="41">
        <v>0.48763740062713623</v>
      </c>
      <c r="AR56" s="41">
        <v>0.37352606654167175</v>
      </c>
      <c r="AS56" s="41">
        <v>0.2723085284233093</v>
      </c>
      <c r="AT56" s="41">
        <v>0.3358430862426758</v>
      </c>
      <c r="AU56" s="41">
        <v>0.5497992038726807</v>
      </c>
      <c r="AV56" s="41">
        <v>0.4437720477581024</v>
      </c>
      <c r="AW56" s="41">
        <v>0.25214695930480957</v>
      </c>
      <c r="AX56" s="41">
        <v>0.3852018117904663</v>
      </c>
      <c r="AY56" s="41">
        <v>0.3688393831253052</v>
      </c>
      <c r="AZ56" s="41">
        <v>0.26827728748321533</v>
      </c>
      <c r="BA56" s="49"/>
      <c r="BB56" s="41">
        <v>0.2763986885547638</v>
      </c>
      <c r="BC56" s="41">
        <v>0.22801581025123596</v>
      </c>
      <c r="BD56" s="41">
        <v>0.2752869427204132</v>
      </c>
      <c r="BE56" s="41">
        <v>0.3565215468406677</v>
      </c>
      <c r="BF56" s="41">
        <v>0.2934114336967468</v>
      </c>
      <c r="BG56" s="41">
        <v>0.24473978579044342</v>
      </c>
      <c r="BH56" s="41">
        <v>0.2274487167596817</v>
      </c>
      <c r="BI56" s="41">
        <v>0.37417563796043396</v>
      </c>
      <c r="BJ56" s="41">
        <v>0.43016207218170166</v>
      </c>
      <c r="BK56" s="41">
        <v>0.24369610846042633</v>
      </c>
      <c r="BL56" s="41">
        <v>0.42015695571899414</v>
      </c>
    </row>
    <row r="57" ht="12.75" customHeight="1">
      <c r="A57" s="45" t="s">
        <v>155</v>
      </c>
      <c r="B57" s="41">
        <v>0.29459354281425476</v>
      </c>
      <c r="C57" s="41">
        <v>0.22621986269950867</v>
      </c>
      <c r="D57" s="41">
        <v>0.25187310576438904</v>
      </c>
      <c r="E57" s="41">
        <v>0.11631009727716446</v>
      </c>
      <c r="F57" s="41">
        <v>0.189714252948761</v>
      </c>
      <c r="G57" s="41">
        <v>0.22018685936927795</v>
      </c>
      <c r="H57" s="41">
        <v>0.23478052020072937</v>
      </c>
      <c r="I57" s="41">
        <v>0.2754826545715332</v>
      </c>
      <c r="J57" s="41">
        <v>0.2488737851381302</v>
      </c>
      <c r="K57" s="41">
        <v>0.1488587111234665</v>
      </c>
      <c r="L57" s="41">
        <v>0.21186073124408722</v>
      </c>
      <c r="M57" s="41">
        <v>0.2987954318523407</v>
      </c>
      <c r="N57" s="41">
        <v>0.2298266589641571</v>
      </c>
      <c r="O57" s="41">
        <v>0.20926326513290405</v>
      </c>
      <c r="P57" s="41">
        <v>0.13767853379249573</v>
      </c>
      <c r="Q57" s="41">
        <v>0.25625208020210266</v>
      </c>
      <c r="R57" s="49"/>
      <c r="S57" s="41">
        <v>0.13262803852558136</v>
      </c>
      <c r="T57" s="41">
        <v>0.09471799433231354</v>
      </c>
      <c r="U57" s="41">
        <v>0.2050206959247589</v>
      </c>
      <c r="V57" s="41">
        <v>0.1887246072292328</v>
      </c>
      <c r="W57" s="41">
        <v>0.09333070367574692</v>
      </c>
      <c r="X57" s="41">
        <v>0.20191404223442078</v>
      </c>
      <c r="Y57" s="41">
        <v>0.09837987273931503</v>
      </c>
      <c r="Z57" s="41">
        <v>0.11380745470523834</v>
      </c>
      <c r="AA57" s="41">
        <v>0.14560602605342865</v>
      </c>
      <c r="AB57" s="41">
        <v>0.20375864207744598</v>
      </c>
      <c r="AC57" s="41">
        <v>0.16971929371356964</v>
      </c>
      <c r="AD57" s="41">
        <v>0.14025574922561646</v>
      </c>
      <c r="AE57" s="41">
        <v>0.20487596094608307</v>
      </c>
      <c r="AF57" s="41">
        <v>0.17364689707756042</v>
      </c>
      <c r="AG57" s="41">
        <v>0.23505523800849915</v>
      </c>
      <c r="AH57" s="41">
        <v>0.14004813134670258</v>
      </c>
      <c r="AI57" s="41">
        <v>0.2686825394630432</v>
      </c>
      <c r="AJ57" s="41">
        <v>0.25958266854286194</v>
      </c>
      <c r="AK57" s="41">
        <v>0.11817067861557007</v>
      </c>
      <c r="AL57" s="41">
        <v>0.2314082384109497</v>
      </c>
      <c r="AM57" s="41">
        <v>0.34307345747947693</v>
      </c>
      <c r="AN57" s="41">
        <v>0.5261578559875488</v>
      </c>
      <c r="AO57" s="41">
        <v>0.24625030159950256</v>
      </c>
      <c r="AP57" s="41">
        <v>0.23570626974105835</v>
      </c>
      <c r="AQ57" s="41">
        <v>0.1893462836742401</v>
      </c>
      <c r="AR57" s="41">
        <v>0.19664347171783447</v>
      </c>
      <c r="AS57" s="41">
        <v>0.27695050835609436</v>
      </c>
      <c r="AT57" s="41">
        <v>0.16237600147724152</v>
      </c>
      <c r="AU57" s="41">
        <v>0.33675476908683777</v>
      </c>
      <c r="AV57" s="41">
        <v>0.3413495123386383</v>
      </c>
      <c r="AW57" s="41">
        <v>0.2654148042201996</v>
      </c>
      <c r="AX57" s="41">
        <v>0.2884169816970825</v>
      </c>
      <c r="AY57" s="41">
        <v>0.35352322459220886</v>
      </c>
      <c r="AZ57" s="41">
        <v>0.3268373906612396</v>
      </c>
      <c r="BA57" s="49"/>
      <c r="BB57" s="41">
        <v>0.3394528031349182</v>
      </c>
      <c r="BC57" s="41">
        <v>0.3082020878791809</v>
      </c>
      <c r="BD57" s="41">
        <v>0.1837134212255478</v>
      </c>
      <c r="BE57" s="41">
        <v>0.2277010977268219</v>
      </c>
      <c r="BF57" s="41">
        <v>0.2682263255119324</v>
      </c>
      <c r="BG57" s="41">
        <v>0.22793987393379211</v>
      </c>
      <c r="BH57" s="41">
        <v>0.27094852924346924</v>
      </c>
      <c r="BI57" s="41">
        <v>0.20980456471443176</v>
      </c>
      <c r="BJ57" s="41">
        <v>0.38000836968421936</v>
      </c>
      <c r="BK57" s="41">
        <v>0.4072607755661011</v>
      </c>
      <c r="BL57" s="41">
        <v>0.3039819598197937</v>
      </c>
    </row>
    <row r="58" ht="12.75" customHeight="1">
      <c r="A58" s="45" t="s">
        <v>157</v>
      </c>
      <c r="B58" s="41">
        <v>0.899958610534668</v>
      </c>
      <c r="C58" s="41">
        <v>0.8393297791481018</v>
      </c>
      <c r="D58" s="41">
        <v>0.8988586068153381</v>
      </c>
      <c r="E58" s="41">
        <v>0.7822476029396057</v>
      </c>
      <c r="F58" s="41">
        <v>0.9291425943374634</v>
      </c>
      <c r="G58" s="41">
        <v>0.7784454226493835</v>
      </c>
      <c r="H58" s="41">
        <v>0.8262868523597717</v>
      </c>
      <c r="I58" s="41">
        <v>0.8315345048904419</v>
      </c>
      <c r="J58" s="41">
        <v>0.907021164894104</v>
      </c>
      <c r="K58" s="41">
        <v>0.7827984690666199</v>
      </c>
      <c r="L58" s="41">
        <v>0.7911217212677002</v>
      </c>
      <c r="M58" s="41">
        <v>0.8842754364013672</v>
      </c>
      <c r="N58" s="41">
        <v>0.9284287691116333</v>
      </c>
      <c r="O58" s="41">
        <v>0.9455381035804749</v>
      </c>
      <c r="P58" s="41">
        <v>0.8477593064308167</v>
      </c>
      <c r="Q58" s="41">
        <v>0.8686957359313965</v>
      </c>
      <c r="R58" s="49"/>
      <c r="S58" s="41">
        <v>0.8534108400344849</v>
      </c>
      <c r="T58" s="41">
        <v>0.8814259171485901</v>
      </c>
      <c r="U58" s="41">
        <v>0.8582375645637512</v>
      </c>
      <c r="V58" s="41">
        <v>0.8064310550689697</v>
      </c>
      <c r="W58" s="41">
        <v>0.7799921035766602</v>
      </c>
      <c r="X58" s="41">
        <v>0.8062731623649597</v>
      </c>
      <c r="Y58" s="41">
        <v>0.8367398977279663</v>
      </c>
      <c r="Z58" s="41">
        <v>0.8287591934204102</v>
      </c>
      <c r="AA58" s="41">
        <v>0.8653674721717834</v>
      </c>
      <c r="AB58" s="41">
        <v>0.7934529185295105</v>
      </c>
      <c r="AC58" s="41">
        <v>0.867274284362793</v>
      </c>
      <c r="AD58" s="41">
        <v>0.7946066856384277</v>
      </c>
      <c r="AE58" s="41">
        <v>0.8600952625274658</v>
      </c>
      <c r="AF58" s="41">
        <v>0.8841494917869568</v>
      </c>
      <c r="AG58" s="41">
        <v>0.717079222202301</v>
      </c>
      <c r="AH58" s="41">
        <v>0.6755018830299377</v>
      </c>
      <c r="AI58" s="41">
        <v>0.834824800491333</v>
      </c>
      <c r="AJ58" s="41">
        <v>0.9105945825576782</v>
      </c>
      <c r="AK58" s="41">
        <v>0.7947387099266052</v>
      </c>
      <c r="AL58" s="41">
        <v>0.8761352896690369</v>
      </c>
      <c r="AM58" s="41">
        <v>0.9256978034973145</v>
      </c>
      <c r="AN58" s="41">
        <v>0.8908541798591614</v>
      </c>
      <c r="AO58" s="41">
        <v>0.5724510550498962</v>
      </c>
      <c r="AP58" s="41">
        <v>0.7606776356697083</v>
      </c>
      <c r="AQ58" s="41">
        <v>0.7988238334655762</v>
      </c>
      <c r="AR58" s="41">
        <v>0.6500928997993469</v>
      </c>
      <c r="AS58" s="41">
        <v>0.8421052694320679</v>
      </c>
      <c r="AT58" s="41">
        <v>0.7474071383476257</v>
      </c>
      <c r="AU58" s="41">
        <v>0.9388701915740967</v>
      </c>
      <c r="AV58" s="41">
        <v>0.9163591265678406</v>
      </c>
      <c r="AW58" s="41">
        <v>0.8020062446594238</v>
      </c>
      <c r="AX58" s="41">
        <v>0.8341069221496582</v>
      </c>
      <c r="AY58" s="41">
        <v>0.7840904593467712</v>
      </c>
      <c r="AZ58" s="41">
        <v>0.8664371967315674</v>
      </c>
      <c r="BA58" s="49"/>
      <c r="BB58" s="41">
        <v>0.8523790836334229</v>
      </c>
      <c r="BC58" s="41">
        <v>0.7398098111152649</v>
      </c>
      <c r="BD58" s="41">
        <v>0.8759429454803467</v>
      </c>
      <c r="BE58" s="41">
        <v>0.8547739386558533</v>
      </c>
      <c r="BF58" s="41">
        <v>0.8542277216911316</v>
      </c>
      <c r="BG58" s="41">
        <v>0.7799769043922424</v>
      </c>
      <c r="BH58" s="41">
        <v>0.8373804092407227</v>
      </c>
      <c r="BI58" s="41">
        <v>0.8274502158164978</v>
      </c>
      <c r="BJ58" s="41">
        <v>0.8713481426239014</v>
      </c>
      <c r="BK58" s="41">
        <v>0.8360669016838074</v>
      </c>
      <c r="BL58" s="41">
        <v>0.8601532578468323</v>
      </c>
    </row>
    <row r="59" ht="12.75" customHeight="1">
      <c r="A59" s="45" t="s">
        <v>161</v>
      </c>
      <c r="B59" s="41">
        <v>0.17222458124160767</v>
      </c>
      <c r="C59" s="41">
        <v>0.29847872257232666</v>
      </c>
      <c r="D59" s="41">
        <v>0.24462954699993134</v>
      </c>
      <c r="E59" s="41">
        <v>0.23481708765029907</v>
      </c>
      <c r="F59" s="41">
        <v>0.17080865800380707</v>
      </c>
      <c r="G59" s="41">
        <v>0.2295820564031601</v>
      </c>
      <c r="H59" s="41">
        <v>0.21453596651554108</v>
      </c>
      <c r="I59" s="41">
        <v>0.19921819865703583</v>
      </c>
      <c r="J59" s="41">
        <v>0.19717776775360107</v>
      </c>
      <c r="K59" s="41">
        <v>0.23312754929065704</v>
      </c>
      <c r="L59" s="41">
        <v>0.23080788552761078</v>
      </c>
      <c r="M59" s="41">
        <v>0.2938109338283539</v>
      </c>
      <c r="N59" s="41">
        <v>0.2091238796710968</v>
      </c>
      <c r="O59" s="41">
        <v>0.23063655197620392</v>
      </c>
      <c r="P59" s="41">
        <v>0.19789087772369385</v>
      </c>
      <c r="Q59" s="41">
        <v>0.24643966555595398</v>
      </c>
      <c r="R59" s="49"/>
      <c r="S59" s="41">
        <v>0.15137608349323273</v>
      </c>
      <c r="T59" s="41">
        <v>0.11303116381168365</v>
      </c>
      <c r="U59" s="41">
        <v>0.17513471841812134</v>
      </c>
      <c r="V59" s="41">
        <v>0.20670635998249054</v>
      </c>
      <c r="W59" s="41">
        <v>0.25757896900177</v>
      </c>
      <c r="X59" s="41">
        <v>0.18477687239646912</v>
      </c>
      <c r="Y59" s="41">
        <v>0.21101950109004974</v>
      </c>
      <c r="Z59" s="41">
        <v>0.16377641260623932</v>
      </c>
      <c r="AA59" s="41">
        <v>0.16594646871089935</v>
      </c>
      <c r="AB59" s="41">
        <v>0.1108442023396492</v>
      </c>
      <c r="AC59" s="41">
        <v>0.25781944394111633</v>
      </c>
      <c r="AD59" s="41">
        <v>0.19369283318519592</v>
      </c>
      <c r="AE59" s="41">
        <v>0.18695032596588135</v>
      </c>
      <c r="AF59" s="41">
        <v>0.27673962712287903</v>
      </c>
      <c r="AG59" s="41">
        <v>0.14907728135585785</v>
      </c>
      <c r="AH59" s="41">
        <v>0.13619650900363922</v>
      </c>
      <c r="AI59" s="41">
        <v>0.16514554619789124</v>
      </c>
      <c r="AJ59" s="41">
        <v>0.27222055196762085</v>
      </c>
      <c r="AK59" s="41">
        <v>0.19283486902713776</v>
      </c>
      <c r="AL59" s="41">
        <v>0.2420143336057663</v>
      </c>
      <c r="AM59" s="41">
        <v>0.29434630274772644</v>
      </c>
      <c r="AN59" s="41">
        <v>0.367120623588562</v>
      </c>
      <c r="AO59" s="41">
        <v>0.13300500810146332</v>
      </c>
      <c r="AP59" s="41">
        <v>0.16111135482788086</v>
      </c>
      <c r="AQ59" s="41">
        <v>0.26839393377304077</v>
      </c>
      <c r="AR59" s="41">
        <v>0.11585018038749695</v>
      </c>
      <c r="AS59" s="41">
        <v>0.2146347314119339</v>
      </c>
      <c r="AT59" s="41">
        <v>0.15115466713905334</v>
      </c>
      <c r="AU59" s="41">
        <v>0.4069174826145172</v>
      </c>
      <c r="AV59" s="41">
        <v>0.2875504493713379</v>
      </c>
      <c r="AW59" s="41">
        <v>0.1593482941389084</v>
      </c>
      <c r="AX59" s="41">
        <v>0.2634120583534241</v>
      </c>
      <c r="AY59" s="41">
        <v>0.173382967710495</v>
      </c>
      <c r="AZ59" s="41">
        <v>0.2310202419757843</v>
      </c>
      <c r="BA59" s="49"/>
      <c r="BB59" s="41">
        <v>0.10210972279310226</v>
      </c>
      <c r="BC59" s="41">
        <v>0.1319544017314911</v>
      </c>
      <c r="BD59" s="41">
        <v>0.11427295207977295</v>
      </c>
      <c r="BE59" s="41">
        <v>0.13647258281707764</v>
      </c>
      <c r="BF59" s="41">
        <v>0.15825587511062622</v>
      </c>
      <c r="BG59" s="41">
        <v>0.15171603858470917</v>
      </c>
      <c r="BH59" s="41">
        <v>0.1683461219072342</v>
      </c>
      <c r="BI59" s="41">
        <v>0.23404350876808167</v>
      </c>
      <c r="BJ59" s="41">
        <v>0.21880634129047394</v>
      </c>
      <c r="BK59" s="41">
        <v>0.18290826678276062</v>
      </c>
      <c r="BL59" s="41">
        <v>0.20711757242679596</v>
      </c>
    </row>
    <row r="60" ht="12.75" customHeight="1">
      <c r="A60" s="45" t="s">
        <v>163</v>
      </c>
      <c r="B60" s="41">
        <v>0.014707454480230808</v>
      </c>
      <c r="C60" s="41">
        <v>0.06767183542251587</v>
      </c>
      <c r="D60" s="41">
        <v>0.04119500890374184</v>
      </c>
      <c r="E60" s="41">
        <v>0.04927387461066246</v>
      </c>
      <c r="F60" s="41">
        <v>0.06055120378732681</v>
      </c>
      <c r="G60" s="41">
        <v>0.06168828532099724</v>
      </c>
      <c r="H60" s="41">
        <v>0.06618789583444595</v>
      </c>
      <c r="I60" s="41">
        <v>0.03794066235423088</v>
      </c>
      <c r="J60" s="41">
        <v>0.022070076316595078</v>
      </c>
      <c r="K60" s="41">
        <v>0.057665303349494934</v>
      </c>
      <c r="L60" s="41">
        <v>0.09699892997741699</v>
      </c>
      <c r="M60" s="41">
        <v>0.07057733088731766</v>
      </c>
      <c r="N60" s="41">
        <v>0.05833117291331291</v>
      </c>
      <c r="O60" s="41">
        <v>0.04726583883166313</v>
      </c>
      <c r="P60" s="41">
        <v>0.024109402671456337</v>
      </c>
      <c r="Q60" s="41">
        <v>0.052408475428819656</v>
      </c>
      <c r="R60" s="49"/>
      <c r="S60" s="41">
        <v>0.03214845061302185</v>
      </c>
      <c r="T60" s="41">
        <v>0.03610183671116829</v>
      </c>
      <c r="U60" s="41">
        <v>0.06662755459547043</v>
      </c>
      <c r="V60" s="41">
        <v>0.0419805683195591</v>
      </c>
      <c r="W60" s="41">
        <v>0.059813521802425385</v>
      </c>
      <c r="X60" s="41">
        <v>0.060238976031541824</v>
      </c>
      <c r="Y60" s="41">
        <v>0.059832215309143066</v>
      </c>
      <c r="Z60" s="41">
        <v>0.047062166035175323</v>
      </c>
      <c r="AA60" s="41">
        <v>0.04163547232747078</v>
      </c>
      <c r="AB60" s="41">
        <v>0.04938797280192375</v>
      </c>
      <c r="AC60" s="41">
        <v>0.07943923771381378</v>
      </c>
      <c r="AD60" s="41">
        <v>0.07419633865356445</v>
      </c>
      <c r="AE60" s="41">
        <v>0.053770747035741806</v>
      </c>
      <c r="AF60" s="41">
        <v>0.06832699477672577</v>
      </c>
      <c r="AG60" s="41">
        <v>0.018792835995554924</v>
      </c>
      <c r="AH60" s="41">
        <v>0.0509994775056839</v>
      </c>
      <c r="AI60" s="41">
        <v>0.046802736818790436</v>
      </c>
      <c r="AJ60" s="41">
        <v>0.08438354730606079</v>
      </c>
      <c r="AK60" s="41">
        <v>0.04707135260105133</v>
      </c>
      <c r="AL60" s="41">
        <v>0.031696926802396774</v>
      </c>
      <c r="AM60" s="41">
        <v>0.08665284514427185</v>
      </c>
      <c r="AN60" s="41">
        <v>0.16691100597381592</v>
      </c>
      <c r="AO60" s="41">
        <v>0.06397680193185806</v>
      </c>
      <c r="AP60" s="41">
        <v>0.043625302612781525</v>
      </c>
      <c r="AQ60" s="41">
        <v>0.04183131828904152</v>
      </c>
      <c r="AR60" s="41">
        <v>0.011955013498663902</v>
      </c>
      <c r="AS60" s="41">
        <v>0.0666523426771164</v>
      </c>
      <c r="AT60" s="41">
        <v>0.02927282638847828</v>
      </c>
      <c r="AU60" s="41">
        <v>0.0696367621421814</v>
      </c>
      <c r="AV60" s="41">
        <v>0.07778582721948624</v>
      </c>
      <c r="AW60" s="41">
        <v>0.029751552268862724</v>
      </c>
      <c r="AX60" s="41">
        <v>0.05621549114584923</v>
      </c>
      <c r="AY60" s="41">
        <v>0.03364792838692665</v>
      </c>
      <c r="AZ60" s="41">
        <v>0.06965324282646179</v>
      </c>
      <c r="BA60" s="49"/>
      <c r="BB60" s="41">
        <v>0.027891941368579865</v>
      </c>
      <c r="BC60" s="41">
        <v>0.021082483232021332</v>
      </c>
      <c r="BD60" s="41">
        <v>0.01642262376844883</v>
      </c>
      <c r="BE60" s="41">
        <v>0.0388321690261364</v>
      </c>
      <c r="BF60" s="41">
        <v>0.026091137900948524</v>
      </c>
      <c r="BG60" s="41">
        <v>0.043050434440374374</v>
      </c>
      <c r="BH60" s="41">
        <v>0.03404834493994713</v>
      </c>
      <c r="BI60" s="41">
        <v>0.07630209624767303</v>
      </c>
      <c r="BJ60" s="41">
        <v>0.035547565668821335</v>
      </c>
      <c r="BK60" s="41">
        <v>0.05452003702521324</v>
      </c>
      <c r="BL60" s="41">
        <v>0.07031362503767014</v>
      </c>
    </row>
    <row r="61" ht="12.75" customHeight="1">
      <c r="A61" s="45" t="s">
        <v>165</v>
      </c>
      <c r="B61" s="41">
        <v>0.7656320333480835</v>
      </c>
      <c r="C61" s="41">
        <v>0.7946606874465942</v>
      </c>
      <c r="D61" s="41">
        <v>1.0</v>
      </c>
      <c r="E61" s="41">
        <v>0.8510366082191467</v>
      </c>
      <c r="F61" s="41">
        <v>0.8059703707695007</v>
      </c>
      <c r="G61" s="41">
        <v>0.813441276550293</v>
      </c>
      <c r="H61" s="41">
        <v>0.7909055948257446</v>
      </c>
      <c r="I61" s="41">
        <v>1.0</v>
      </c>
      <c r="J61" s="41">
        <v>0.7113312482833862</v>
      </c>
      <c r="K61" s="41">
        <v>0.6767023801803589</v>
      </c>
      <c r="L61" s="41">
        <v>0.9282055497169495</v>
      </c>
      <c r="M61" s="41">
        <v>1.0</v>
      </c>
      <c r="N61" s="41">
        <v>1.0</v>
      </c>
      <c r="O61" s="41">
        <v>0.9476904273033142</v>
      </c>
      <c r="P61" s="41">
        <v>0.7919629216194153</v>
      </c>
      <c r="Q61" s="41">
        <v>1.0</v>
      </c>
      <c r="R61" s="49"/>
      <c r="S61" s="41">
        <v>0.8694996237754822</v>
      </c>
      <c r="T61" s="41">
        <v>0.9738204479217529</v>
      </c>
      <c r="U61" s="41">
        <v>0.8019698858261108</v>
      </c>
      <c r="V61" s="41">
        <v>1.0</v>
      </c>
      <c r="W61" s="41">
        <v>0.9867140054702759</v>
      </c>
      <c r="X61" s="41">
        <v>0.8789041042327881</v>
      </c>
      <c r="Y61" s="41">
        <v>0.9007070660591125</v>
      </c>
      <c r="Z61" s="41">
        <v>0.726060688495636</v>
      </c>
      <c r="AA61" s="41">
        <v>0.9315807819366455</v>
      </c>
      <c r="AB61" s="41">
        <v>0.9451361298561096</v>
      </c>
      <c r="AC61" s="41">
        <v>1.0</v>
      </c>
      <c r="AD61" s="41">
        <v>0.7357050776481628</v>
      </c>
      <c r="AE61" s="41">
        <v>1.0</v>
      </c>
      <c r="AF61" s="41">
        <v>0.9219293594360352</v>
      </c>
      <c r="AG61" s="41">
        <v>1.0</v>
      </c>
      <c r="AH61" s="41">
        <v>0.5932883024215698</v>
      </c>
      <c r="AI61" s="41">
        <v>0.7524046897888184</v>
      </c>
      <c r="AJ61" s="41">
        <v>0.9296355247497559</v>
      </c>
      <c r="AK61" s="41">
        <v>0.7386423945426941</v>
      </c>
      <c r="AL61" s="41">
        <v>0.834584653377533</v>
      </c>
      <c r="AM61" s="41">
        <v>0.7295712232589722</v>
      </c>
      <c r="AN61" s="41">
        <v>0.9523210525512695</v>
      </c>
      <c r="AO61" s="41">
        <v>0.8253597021102905</v>
      </c>
      <c r="AP61" s="41">
        <v>1.0</v>
      </c>
      <c r="AQ61" s="41">
        <v>1.0</v>
      </c>
      <c r="AR61" s="41">
        <v>1.0</v>
      </c>
      <c r="AS61" s="41">
        <v>0.8225399255752563</v>
      </c>
      <c r="AT61" s="41">
        <v>0.9734311699867249</v>
      </c>
      <c r="AU61" s="41">
        <v>1.0</v>
      </c>
      <c r="AV61" s="41">
        <v>1.0</v>
      </c>
      <c r="AW61" s="41">
        <v>0.86662757396698</v>
      </c>
      <c r="AX61" s="41">
        <v>0.7920002341270447</v>
      </c>
      <c r="AY61" s="41">
        <v>0.9172238707542419</v>
      </c>
      <c r="AZ61" s="41">
        <v>0.9272744655609131</v>
      </c>
      <c r="BA61" s="49"/>
      <c r="BB61" s="41">
        <v>0.7438113689422607</v>
      </c>
      <c r="BC61" s="41">
        <v>0.7038537263870239</v>
      </c>
      <c r="BD61" s="41">
        <v>0.9439368844032288</v>
      </c>
      <c r="BE61" s="41">
        <v>1.0</v>
      </c>
      <c r="BF61" s="41">
        <v>0.9016375541687012</v>
      </c>
      <c r="BG61" s="41">
        <v>0.8295828104019165</v>
      </c>
      <c r="BH61" s="41">
        <v>0.6519182324409485</v>
      </c>
      <c r="BI61" s="41">
        <v>0.8269256353378296</v>
      </c>
      <c r="BJ61" s="41">
        <v>1.0</v>
      </c>
      <c r="BK61" s="41">
        <v>0.9770073294639587</v>
      </c>
      <c r="BL61" s="41">
        <v>1.0</v>
      </c>
    </row>
    <row r="62" ht="12.75" customHeight="1">
      <c r="A62" s="45" t="s">
        <v>167</v>
      </c>
      <c r="B62" s="41">
        <v>2.3044331073760986</v>
      </c>
      <c r="C62" s="41">
        <v>2.411820650100708</v>
      </c>
      <c r="D62" s="41">
        <v>2.1773793697357178</v>
      </c>
      <c r="E62" s="41">
        <v>2.365750312805176</v>
      </c>
      <c r="F62" s="41">
        <v>2.320547580718994</v>
      </c>
      <c r="G62" s="41">
        <v>2.179847002029419</v>
      </c>
      <c r="H62" s="41">
        <v>2.173445701599121</v>
      </c>
      <c r="I62" s="41">
        <v>2.372877359390259</v>
      </c>
      <c r="J62" s="41">
        <v>2.289348840713501</v>
      </c>
      <c r="K62" s="41">
        <v>2.343939781188965</v>
      </c>
      <c r="L62" s="41">
        <v>2.4008610248565674</v>
      </c>
      <c r="M62" s="41">
        <v>2.33510160446167</v>
      </c>
      <c r="N62" s="41">
        <v>2.437453269958496</v>
      </c>
      <c r="O62" s="41">
        <v>2.274747848510742</v>
      </c>
      <c r="P62" s="41">
        <v>2.410907745361328</v>
      </c>
      <c r="Q62" s="41">
        <v>2.390394926071167</v>
      </c>
      <c r="R62" s="49"/>
      <c r="S62" s="41">
        <v>2.3599743843078613</v>
      </c>
      <c r="T62" s="41">
        <v>2.3598639965057373</v>
      </c>
      <c r="U62" s="41">
        <v>2.3568789958953857</v>
      </c>
      <c r="V62" s="41">
        <v>2.357382297515869</v>
      </c>
      <c r="W62" s="41">
        <v>2.2698428630828857</v>
      </c>
      <c r="X62" s="41">
        <v>2.2588424682617188</v>
      </c>
      <c r="Y62" s="41">
        <v>2.2873194217681885</v>
      </c>
      <c r="Z62" s="41">
        <v>2.2217938899993896</v>
      </c>
      <c r="AA62" s="41">
        <v>2.4415032863616943</v>
      </c>
      <c r="AB62" s="41">
        <v>2.284165382385254</v>
      </c>
      <c r="AC62" s="41">
        <v>2.322636604309082</v>
      </c>
      <c r="AD62" s="41">
        <v>2.380948543548584</v>
      </c>
      <c r="AE62" s="41">
        <v>2.443101644515991</v>
      </c>
      <c r="AF62" s="41">
        <v>2.378146171569824</v>
      </c>
      <c r="AG62" s="41">
        <v>2.185194730758667</v>
      </c>
      <c r="AH62" s="41">
        <v>2.1944034099578857</v>
      </c>
      <c r="AI62" s="41">
        <v>2.0378105640411377</v>
      </c>
      <c r="AJ62" s="41">
        <v>2.5373752117156982</v>
      </c>
      <c r="AK62" s="41">
        <v>2.234072685241699</v>
      </c>
      <c r="AL62" s="41">
        <v>2.2360341548919678</v>
      </c>
      <c r="AM62" s="41">
        <v>2.31002140045166</v>
      </c>
      <c r="AN62" s="41">
        <v>2.3816306591033936</v>
      </c>
      <c r="AO62" s="41">
        <v>2.4279139041900635</v>
      </c>
      <c r="AP62" s="41">
        <v>2.3306527137756348</v>
      </c>
      <c r="AQ62" s="41">
        <v>2.360106945037842</v>
      </c>
      <c r="AR62" s="41">
        <v>2.289797067642212</v>
      </c>
      <c r="AS62" s="41">
        <v>2.1455821990966797</v>
      </c>
      <c r="AT62" s="41">
        <v>2.1472902297973633</v>
      </c>
      <c r="AU62" s="41">
        <v>2.174921989440918</v>
      </c>
      <c r="AV62" s="41">
        <v>2.2914528846740723</v>
      </c>
      <c r="AW62" s="41">
        <v>2.2588131427764893</v>
      </c>
      <c r="AX62" s="41">
        <v>2.1417694091796875</v>
      </c>
      <c r="AY62" s="41">
        <v>2.2299392223358154</v>
      </c>
      <c r="AZ62" s="41">
        <v>2.061508893966675</v>
      </c>
      <c r="BA62" s="49"/>
      <c r="BB62" s="41">
        <v>2.1133134365081787</v>
      </c>
      <c r="BC62" s="41">
        <v>2.254564046859741</v>
      </c>
      <c r="BD62" s="41">
        <v>2.111485719680786</v>
      </c>
      <c r="BE62" s="41">
        <v>2.294847249984741</v>
      </c>
      <c r="BF62" s="41">
        <v>2.360337018966675</v>
      </c>
      <c r="BG62" s="41">
        <v>2.187042713165283</v>
      </c>
      <c r="BH62" s="41">
        <v>2.0840909481048584</v>
      </c>
      <c r="BI62" s="41">
        <v>2.385577440261841</v>
      </c>
      <c r="BJ62" s="41">
        <v>2.222769021987915</v>
      </c>
      <c r="BK62" s="41">
        <v>2.218775510787964</v>
      </c>
      <c r="BL62" s="41">
        <v>2.2187089920043945</v>
      </c>
    </row>
    <row r="63" ht="12.75" customHeight="1">
      <c r="A63" s="45" t="s">
        <v>170</v>
      </c>
      <c r="B63" s="41">
        <v>0.9182649254798889</v>
      </c>
      <c r="C63" s="41">
        <v>0.7584589719772339</v>
      </c>
      <c r="D63" s="41">
        <v>0.6834721565246582</v>
      </c>
      <c r="E63" s="41">
        <v>0.8280837535858154</v>
      </c>
      <c r="F63" s="41">
        <v>0.7672842144966125</v>
      </c>
      <c r="G63" s="41">
        <v>0.8170143961906433</v>
      </c>
      <c r="H63" s="41">
        <v>0.7796106338500977</v>
      </c>
      <c r="I63" s="41">
        <v>0.8633812069892883</v>
      </c>
      <c r="J63" s="41">
        <v>0.8823658227920532</v>
      </c>
      <c r="K63" s="41">
        <v>0.877724826335907</v>
      </c>
      <c r="L63" s="41">
        <v>0.8746483325958252</v>
      </c>
      <c r="M63" s="41">
        <v>0.8006540536880493</v>
      </c>
      <c r="N63" s="41">
        <v>0.7749355435371399</v>
      </c>
      <c r="O63" s="41">
        <v>0.911160945892334</v>
      </c>
      <c r="P63" s="41">
        <v>0.8810777068138123</v>
      </c>
      <c r="Q63" s="41">
        <v>0.8761402368545532</v>
      </c>
      <c r="R63" s="49"/>
      <c r="S63" s="41">
        <v>0.9076669216156006</v>
      </c>
      <c r="T63" s="41">
        <v>0.8760822415351868</v>
      </c>
      <c r="U63" s="41">
        <v>0.728205144405365</v>
      </c>
      <c r="V63" s="41">
        <v>0.8695205450057983</v>
      </c>
      <c r="W63" s="41">
        <v>0.9274479746818542</v>
      </c>
      <c r="X63" s="41">
        <v>0.9278782606124878</v>
      </c>
      <c r="Y63" s="41">
        <v>0.8665724396705627</v>
      </c>
      <c r="Z63" s="41">
        <v>0.9445521831512451</v>
      </c>
      <c r="AA63" s="41">
        <v>0.9090280532836914</v>
      </c>
      <c r="AB63" s="41">
        <v>0.8728981018066406</v>
      </c>
      <c r="AC63" s="41">
        <v>0.8683489561080933</v>
      </c>
      <c r="AD63" s="41">
        <v>0.8708714246749878</v>
      </c>
      <c r="AE63" s="41">
        <v>0.8675062656402588</v>
      </c>
      <c r="AF63" s="41">
        <v>0.872111976146698</v>
      </c>
      <c r="AG63" s="41">
        <v>0.8600608706474304</v>
      </c>
      <c r="AH63" s="41">
        <v>0.8287644386291504</v>
      </c>
      <c r="AI63" s="41">
        <v>0.8689581751823425</v>
      </c>
      <c r="AJ63" s="41">
        <v>0.8238563537597656</v>
      </c>
      <c r="AK63" s="41">
        <v>0.7127582430839539</v>
      </c>
      <c r="AL63" s="41">
        <v>0.897163450717926</v>
      </c>
      <c r="AM63" s="41">
        <v>0.7578706741333008</v>
      </c>
      <c r="AN63" s="41">
        <v>0.8410471677780151</v>
      </c>
      <c r="AO63" s="41">
        <v>0.809289276599884</v>
      </c>
      <c r="AP63" s="41">
        <v>0.830537736415863</v>
      </c>
      <c r="AQ63" s="41">
        <v>0.8340585827827454</v>
      </c>
      <c r="AR63" s="41">
        <v>0.8634595274925232</v>
      </c>
      <c r="AS63" s="41">
        <v>0.7502265572547913</v>
      </c>
      <c r="AT63" s="41">
        <v>0.7600009441375732</v>
      </c>
      <c r="AU63" s="41">
        <v>0.8498626351356506</v>
      </c>
      <c r="AV63" s="41">
        <v>0.8709368109703064</v>
      </c>
      <c r="AW63" s="41">
        <v>0.7844781875610352</v>
      </c>
      <c r="AX63" s="41">
        <v>0.8476018309593201</v>
      </c>
      <c r="AY63" s="41">
        <v>0.800417959690094</v>
      </c>
      <c r="AZ63" s="41">
        <v>0.707298755645752</v>
      </c>
      <c r="BA63" s="49"/>
      <c r="BB63" s="41">
        <v>0.7810071706771851</v>
      </c>
      <c r="BC63" s="41">
        <v>0.8298006057739258</v>
      </c>
      <c r="BD63" s="41">
        <v>0.7961630821228027</v>
      </c>
      <c r="BE63" s="41">
        <v>0.9475205540657043</v>
      </c>
      <c r="BF63" s="41">
        <v>0.9491023421287537</v>
      </c>
      <c r="BG63" s="41">
        <v>0.9123752117156982</v>
      </c>
      <c r="BH63" s="41">
        <v>0.7279424071311951</v>
      </c>
      <c r="BI63" s="41">
        <v>0.6727810502052307</v>
      </c>
      <c r="BJ63" s="41">
        <v>0.936355471611023</v>
      </c>
      <c r="BK63" s="41">
        <v>0.8170917630195618</v>
      </c>
      <c r="BL63" s="41">
        <v>0.8379854559898376</v>
      </c>
    </row>
    <row r="64" ht="12.75" customHeight="1">
      <c r="A64" s="45" t="s">
        <v>172</v>
      </c>
      <c r="B64" s="41">
        <v>0.14216849207878113</v>
      </c>
      <c r="C64" s="41">
        <v>0.3042202591896057</v>
      </c>
      <c r="D64" s="41">
        <v>0.1348002552986145</v>
      </c>
      <c r="E64" s="41">
        <v>0.23310786485671997</v>
      </c>
      <c r="F64" s="41">
        <v>0.2547525465488434</v>
      </c>
      <c r="G64" s="41">
        <v>0.35367831587791443</v>
      </c>
      <c r="H64" s="41">
        <v>0.35794827342033386</v>
      </c>
      <c r="I64" s="41">
        <v>0.5660924911499023</v>
      </c>
      <c r="J64" s="41">
        <v>0.17667211592197418</v>
      </c>
      <c r="K64" s="41">
        <v>0.20000000298023224</v>
      </c>
      <c r="L64" s="41">
        <v>0.13583730161190033</v>
      </c>
      <c r="M64" s="41">
        <v>0.37046271562576294</v>
      </c>
      <c r="N64" s="41">
        <v>0.3141982853412628</v>
      </c>
      <c r="O64" s="41">
        <v>0.29117801785469055</v>
      </c>
      <c r="P64" s="41">
        <v>0.1192823201417923</v>
      </c>
      <c r="Q64" s="41">
        <v>0.2918316125869751</v>
      </c>
      <c r="R64" s="49"/>
      <c r="S64" s="41">
        <v>0.09947959333658218</v>
      </c>
      <c r="T64" s="41">
        <v>0.0222038384526968</v>
      </c>
      <c r="U64" s="41">
        <v>0.4132411479949951</v>
      </c>
      <c r="V64" s="41">
        <v>0.801432728767395</v>
      </c>
      <c r="W64" s="41">
        <v>0.16625553369522095</v>
      </c>
      <c r="X64" s="41">
        <v>0.0</v>
      </c>
      <c r="Y64" s="41">
        <v>0.30000001192092896</v>
      </c>
      <c r="Z64" s="41">
        <v>1.0</v>
      </c>
      <c r="AA64" s="41">
        <v>0.07804253697395325</v>
      </c>
      <c r="AB64" s="41">
        <v>0.160592719912529</v>
      </c>
      <c r="AC64" s="41">
        <v>0.7392598390579224</v>
      </c>
      <c r="AD64" s="41">
        <v>0.2769834101200104</v>
      </c>
      <c r="AE64" s="41">
        <v>0.47015732526779175</v>
      </c>
      <c r="AF64" s="41">
        <v>0.11330045759677887</v>
      </c>
      <c r="AG64" s="41">
        <v>0.0</v>
      </c>
      <c r="AH64" s="41">
        <v>0.2027425616979599</v>
      </c>
      <c r="AI64" s="41">
        <v>1.0</v>
      </c>
      <c r="AJ64" s="41">
        <v>0.6075804829597473</v>
      </c>
      <c r="AK64" s="41">
        <v>0.16324754059314728</v>
      </c>
      <c r="AL64" s="41">
        <v>0.1580694615840912</v>
      </c>
      <c r="AM64" s="41">
        <v>0.24507033824920654</v>
      </c>
      <c r="AN64" s="41">
        <v>0.3224089741706848</v>
      </c>
      <c r="AO64" s="41">
        <v>0.11580055952072144</v>
      </c>
      <c r="AP64" s="41">
        <v>0.05182840675115585</v>
      </c>
      <c r="AQ64" s="41">
        <v>0.22845831513404846</v>
      </c>
      <c r="AR64" s="41">
        <v>0.18380890786647797</v>
      </c>
      <c r="AS64" s="41">
        <v>0.24034933745861053</v>
      </c>
      <c r="AT64" s="41">
        <v>0.1167774647474289</v>
      </c>
      <c r="AU64" s="41">
        <v>0.3473900258541107</v>
      </c>
      <c r="AV64" s="41">
        <v>0.48983055353164673</v>
      </c>
      <c r="AW64" s="41">
        <v>0.35497039556503296</v>
      </c>
      <c r="AX64" s="41">
        <v>0.43863096833229065</v>
      </c>
      <c r="AY64" s="41">
        <v>0.1303434520959854</v>
      </c>
      <c r="AZ64" s="41">
        <v>0.458480566740036</v>
      </c>
      <c r="BA64" s="49"/>
      <c r="BB64" s="41">
        <v>0.0</v>
      </c>
      <c r="BC64" s="41">
        <v>0.6454820036888123</v>
      </c>
      <c r="BD64" s="41">
        <v>0.27045318484306335</v>
      </c>
      <c r="BE64" s="41">
        <v>0.5781054496765137</v>
      </c>
      <c r="BF64" s="41">
        <v>0.5625386238098145</v>
      </c>
      <c r="BG64" s="41">
        <v>0.13690614700317383</v>
      </c>
      <c r="BH64" s="41">
        <v>0.292554646730423</v>
      </c>
      <c r="BI64" s="41">
        <v>0.2766653001308441</v>
      </c>
      <c r="BJ64" s="41">
        <v>0.38992080092430115</v>
      </c>
      <c r="BK64" s="41">
        <v>0.8086372017860413</v>
      </c>
      <c r="BL64" s="41">
        <v>0.5476104617118835</v>
      </c>
    </row>
    <row r="65" ht="12.75" customHeight="1">
      <c r="A65" s="45" t="s">
        <v>174</v>
      </c>
      <c r="B65" s="41">
        <v>0.6758792400360107</v>
      </c>
      <c r="C65" s="41">
        <v>0.4235399067401886</v>
      </c>
      <c r="D65" s="41">
        <v>0.41443437337875366</v>
      </c>
      <c r="E65" s="41">
        <v>0.4654848575592041</v>
      </c>
      <c r="F65" s="41">
        <v>0.5332125425338745</v>
      </c>
      <c r="G65" s="41">
        <v>0.4197344183921814</v>
      </c>
      <c r="H65" s="41">
        <v>0.3882642984390259</v>
      </c>
      <c r="I65" s="41">
        <v>0.47945719957351685</v>
      </c>
      <c r="J65" s="41">
        <v>0.5496239066123962</v>
      </c>
      <c r="K65" s="41">
        <v>0.5110781192779541</v>
      </c>
      <c r="L65" s="41">
        <v>0.49129432439804077</v>
      </c>
      <c r="M65" s="41">
        <v>0.6763335466384888</v>
      </c>
      <c r="N65" s="41">
        <v>0.48454922437667847</v>
      </c>
      <c r="O65" s="41">
        <v>0.6146851778030396</v>
      </c>
      <c r="P65" s="41">
        <v>0.5506409406661987</v>
      </c>
      <c r="Q65" s="41">
        <v>0.5238035321235657</v>
      </c>
      <c r="R65" s="49"/>
      <c r="S65" s="41">
        <v>0.49601438641548157</v>
      </c>
      <c r="T65" s="41">
        <v>0.5339664816856384</v>
      </c>
      <c r="U65" s="41">
        <v>0.4956997036933899</v>
      </c>
      <c r="V65" s="41">
        <v>0.48092132806777954</v>
      </c>
      <c r="W65" s="41">
        <v>0.5613675117492676</v>
      </c>
      <c r="X65" s="41">
        <v>0.3987325429916382</v>
      </c>
      <c r="Y65" s="41">
        <v>0.5970529317855835</v>
      </c>
      <c r="Z65" s="41">
        <v>0.516143798828125</v>
      </c>
      <c r="AA65" s="41">
        <v>0.4676307141780853</v>
      </c>
      <c r="AB65" s="41">
        <v>0.4298861622810364</v>
      </c>
      <c r="AC65" s="41">
        <v>0.5325546860694885</v>
      </c>
      <c r="AD65" s="41">
        <v>0.5442633628845215</v>
      </c>
      <c r="AE65" s="41">
        <v>0.42024824023246765</v>
      </c>
      <c r="AF65" s="41">
        <v>0.4714256525039673</v>
      </c>
      <c r="AG65" s="41">
        <v>0.4822048842906952</v>
      </c>
      <c r="AH65" s="41">
        <v>0.36834990978240967</v>
      </c>
      <c r="AI65" s="41">
        <v>0.4227856993675232</v>
      </c>
      <c r="AJ65" s="41">
        <v>0.44943946599960327</v>
      </c>
      <c r="AK65" s="41">
        <v>0.34394872188568115</v>
      </c>
      <c r="AL65" s="41">
        <v>0.5594595670700073</v>
      </c>
      <c r="AM65" s="41">
        <v>0.47447872161865234</v>
      </c>
      <c r="AN65" s="41">
        <v>0.6295293569564819</v>
      </c>
      <c r="AO65" s="41">
        <v>0.4267977774143219</v>
      </c>
      <c r="AP65" s="41">
        <v>0.41170528531074524</v>
      </c>
      <c r="AQ65" s="41">
        <v>0.5454242825508118</v>
      </c>
      <c r="AR65" s="41">
        <v>0.35045287013053894</v>
      </c>
      <c r="AS65" s="41">
        <v>0.4993319809436798</v>
      </c>
      <c r="AT65" s="41">
        <v>0.5705220103263855</v>
      </c>
      <c r="AU65" s="41">
        <v>0.7061747312545776</v>
      </c>
      <c r="AV65" s="41">
        <v>0.6330687999725342</v>
      </c>
      <c r="AW65" s="41">
        <v>0.45929351449012756</v>
      </c>
      <c r="AX65" s="41">
        <v>0.5639731287956238</v>
      </c>
      <c r="AY65" s="41">
        <v>0.5054135918617249</v>
      </c>
      <c r="AZ65" s="41">
        <v>0.40640246868133545</v>
      </c>
      <c r="BA65" s="49"/>
      <c r="BB65" s="41">
        <v>0.37781795859336853</v>
      </c>
      <c r="BC65" s="41">
        <v>0.4153777062892914</v>
      </c>
      <c r="BD65" s="41">
        <v>0.4613952338695526</v>
      </c>
      <c r="BE65" s="41">
        <v>0.4478331506252289</v>
      </c>
      <c r="BF65" s="41">
        <v>0.374254047870636</v>
      </c>
      <c r="BG65" s="41">
        <v>0.2295115888118744</v>
      </c>
      <c r="BH65" s="41">
        <v>0.43151283264160156</v>
      </c>
      <c r="BI65" s="41">
        <v>0.4027891755104065</v>
      </c>
      <c r="BJ65" s="41">
        <v>0.4693447947502136</v>
      </c>
      <c r="BK65" s="41">
        <v>0.4640471041202545</v>
      </c>
      <c r="BL65" s="41">
        <v>0.5182395577430725</v>
      </c>
    </row>
    <row r="66" ht="12.75" customHeight="1">
      <c r="A66" s="58" t="s">
        <v>176</v>
      </c>
      <c r="B66" s="59">
        <v>4.362600803375244</v>
      </c>
      <c r="C66" s="59">
        <v>4.275051593780518</v>
      </c>
      <c r="D66" s="59">
        <v>4.211669445037842</v>
      </c>
      <c r="E66" s="59">
        <v>4.312431812286377</v>
      </c>
      <c r="F66" s="59">
        <v>4.289880752563477</v>
      </c>
      <c r="G66" s="59">
        <v>4.220093727111816</v>
      </c>
      <c r="H66" s="59">
        <v>4.2216644287109375</v>
      </c>
      <c r="I66" s="59">
        <v>4.219032287597656</v>
      </c>
      <c r="J66" s="59">
        <v>4.462280750274658</v>
      </c>
      <c r="K66" s="59">
        <v>4.154719352722168</v>
      </c>
      <c r="L66" s="59">
        <v>4.263790607452393</v>
      </c>
      <c r="M66" s="59">
        <v>4.598509788513184</v>
      </c>
      <c r="N66" s="59">
        <v>4.403242111206055</v>
      </c>
      <c r="O66" s="59">
        <v>4.344813346862793</v>
      </c>
      <c r="P66" s="59">
        <v>4.386430263519287</v>
      </c>
      <c r="Q66" s="59">
        <v>4.32708215713501</v>
      </c>
      <c r="R66" s="49"/>
      <c r="S66" s="59">
        <v>4.357043743133545</v>
      </c>
      <c r="T66" s="59">
        <v>4.319250106811523</v>
      </c>
      <c r="U66" s="59">
        <v>4.127769947052002</v>
      </c>
      <c r="V66" s="59">
        <v>4.369144439697266</v>
      </c>
      <c r="W66" s="59">
        <v>4.610137462615967</v>
      </c>
      <c r="X66" s="59">
        <v>4.411416530609131</v>
      </c>
      <c r="Y66" s="59">
        <v>4.258040428161621</v>
      </c>
      <c r="Z66" s="59">
        <v>4.339326858520508</v>
      </c>
      <c r="AA66" s="59">
        <v>4.484826564788818</v>
      </c>
      <c r="AB66" s="59">
        <v>4.282999038696289</v>
      </c>
      <c r="AC66" s="59">
        <v>4.564269542694092</v>
      </c>
      <c r="AD66" s="59">
        <v>4.492395401000977</v>
      </c>
      <c r="AE66" s="59">
        <v>4.314319610595703</v>
      </c>
      <c r="AF66" s="59">
        <v>4.302932262420654</v>
      </c>
      <c r="AG66" s="59">
        <v>4.386317253112793</v>
      </c>
      <c r="AH66" s="59">
        <v>3.9765357971191406</v>
      </c>
      <c r="AI66" s="59">
        <v>4.389740943908691</v>
      </c>
      <c r="AJ66" s="59">
        <v>4.117840766906738</v>
      </c>
      <c r="AK66" s="59">
        <v>4.130749225616455</v>
      </c>
      <c r="AL66" s="59">
        <v>4.318063259124756</v>
      </c>
      <c r="AM66" s="59">
        <v>4.47751522064209</v>
      </c>
      <c r="AN66" s="59">
        <v>4.351754665374756</v>
      </c>
      <c r="AO66" s="59">
        <v>3.8909189701080322</v>
      </c>
      <c r="AP66" s="59">
        <v>4.177762031555176</v>
      </c>
      <c r="AQ66" s="59">
        <v>4.329457759857178</v>
      </c>
      <c r="AR66" s="59">
        <v>4.233317852020264</v>
      </c>
      <c r="AS66" s="59">
        <v>4.3657941818237305</v>
      </c>
      <c r="AT66" s="59">
        <v>4.296006202697754</v>
      </c>
      <c r="AU66" s="59">
        <v>4.481971263885498</v>
      </c>
      <c r="AV66" s="59">
        <v>4.256371021270752</v>
      </c>
      <c r="AW66" s="59">
        <v>4.269532203674316</v>
      </c>
      <c r="AX66" s="59">
        <v>4.36368989944458</v>
      </c>
      <c r="AY66" s="59">
        <v>4.174640655517578</v>
      </c>
      <c r="AZ66" s="59">
        <v>4.259685516357422</v>
      </c>
      <c r="BA66" s="49"/>
      <c r="BB66" s="59">
        <v>4.3068318367004395</v>
      </c>
      <c r="BC66" s="59">
        <v>4.155826568603516</v>
      </c>
      <c r="BD66" s="59">
        <v>3.952871084213257</v>
      </c>
      <c r="BE66" s="59">
        <v>4.408047199249268</v>
      </c>
      <c r="BF66" s="59">
        <v>3.9967048168182373</v>
      </c>
      <c r="BG66" s="59">
        <v>3.8997576236724854</v>
      </c>
      <c r="BH66" s="59">
        <v>3.98630428314209</v>
      </c>
      <c r="BI66" s="59">
        <v>4.2974772453308105</v>
      </c>
      <c r="BJ66" s="59">
        <v>4.189925193786621</v>
      </c>
      <c r="BK66" s="59">
        <v>4.396917819976807</v>
      </c>
      <c r="BL66" s="59">
        <v>4.587042331695557</v>
      </c>
    </row>
    <row r="67" ht="12.75" customHeight="1">
      <c r="A67" s="45" t="s">
        <v>473</v>
      </c>
      <c r="B67" s="41">
        <v>0.0011205313494428992</v>
      </c>
      <c r="C67" s="41">
        <v>0.01322548184543848</v>
      </c>
      <c r="D67" s="41">
        <v>0.011873464100062847</v>
      </c>
      <c r="E67" s="41">
        <v>0.012792116031050682</v>
      </c>
      <c r="F67" s="41">
        <v>0.003525526262819767</v>
      </c>
      <c r="G67" s="41">
        <v>0.008622783236205578</v>
      </c>
      <c r="H67" s="41">
        <v>0.006279211025685072</v>
      </c>
      <c r="I67" s="41">
        <v>0.019543752074241638</v>
      </c>
      <c r="J67" s="41">
        <v>0.004102564882487059</v>
      </c>
      <c r="K67" s="41">
        <v>0.0027749689761549234</v>
      </c>
      <c r="L67" s="41">
        <v>0.001647505210712552</v>
      </c>
      <c r="M67" s="41">
        <v>0.004272661171853542</v>
      </c>
      <c r="N67" s="41">
        <v>0.0018553551053628325</v>
      </c>
      <c r="O67" s="41">
        <v>0.003417672822251916</v>
      </c>
      <c r="P67" s="41">
        <v>0.005875456612557173</v>
      </c>
      <c r="Q67" s="41">
        <v>7.109596626833081E-4</v>
      </c>
      <c r="R67" s="49"/>
      <c r="S67" s="41">
        <v>0.003553437301889062</v>
      </c>
      <c r="T67" s="41">
        <v>0.003853272181004286</v>
      </c>
      <c r="U67" s="41">
        <v>0.002739452524110675</v>
      </c>
      <c r="V67" s="41">
        <v>0.0281281229108572</v>
      </c>
      <c r="W67" s="41">
        <v>0.0035161080304533243</v>
      </c>
      <c r="X67" s="41">
        <v>0.0017652534879744053</v>
      </c>
      <c r="Y67" s="41">
        <v>0.0010351472301408648</v>
      </c>
      <c r="Z67" s="41">
        <v>0.001051566912792623</v>
      </c>
      <c r="AA67" s="41">
        <v>0.0013980022631585598</v>
      </c>
      <c r="AB67" s="41">
        <v>0.0048724571242928505</v>
      </c>
      <c r="AC67" s="41">
        <v>0.004660325590521097</v>
      </c>
      <c r="AD67" s="41">
        <v>0.0011165841715410352</v>
      </c>
      <c r="AE67" s="41">
        <v>0.0012164119398221374</v>
      </c>
      <c r="AF67" s="41">
        <v>0.002104113344103098</v>
      </c>
      <c r="AG67" s="41">
        <v>0.0017346000531688333</v>
      </c>
      <c r="AH67" s="41">
        <v>0.01418488472700119</v>
      </c>
      <c r="AI67" s="41">
        <v>7.996083004400134E-4</v>
      </c>
      <c r="AJ67" s="41">
        <v>0.0010243523865938187</v>
      </c>
      <c r="AK67" s="41">
        <v>0.0013704333687201142</v>
      </c>
      <c r="AL67" s="41">
        <v>0.009319549426436424</v>
      </c>
      <c r="AM67" s="41">
        <v>0.02526487410068512</v>
      </c>
      <c r="AN67" s="41">
        <v>0.059906937181949615</v>
      </c>
      <c r="AO67" s="41">
        <v>0.0014396037440747023</v>
      </c>
      <c r="AP67" s="41">
        <v>0.004125552251935005</v>
      </c>
      <c r="AQ67" s="41">
        <v>6.717998767271638E-4</v>
      </c>
      <c r="AR67" s="41">
        <v>0.003487951122224331</v>
      </c>
      <c r="AS67" s="41">
        <v>0.0010913467267528176</v>
      </c>
      <c r="AT67" s="41">
        <v>0.007568469736725092</v>
      </c>
      <c r="AU67" s="41">
        <v>0.008811278268694878</v>
      </c>
      <c r="AV67" s="41">
        <v>0.001739836996421218</v>
      </c>
      <c r="AW67" s="41">
        <v>8.470311877317727E-4</v>
      </c>
      <c r="AX67" s="41">
        <v>0.005489168222993612</v>
      </c>
      <c r="AY67" s="41">
        <v>0.0028635449707508087</v>
      </c>
      <c r="AZ67" s="41">
        <v>6.940878229215741E-4</v>
      </c>
      <c r="BA67" s="49"/>
      <c r="BB67" s="41">
        <v>0.018358316272497177</v>
      </c>
      <c r="BC67" s="41">
        <v>0.00107477605342865</v>
      </c>
      <c r="BD67" s="41">
        <v>0.003435769584029913</v>
      </c>
      <c r="BE67" s="41">
        <v>0.00964598823338747</v>
      </c>
      <c r="BF67" s="41">
        <v>8.238956797868013E-4</v>
      </c>
      <c r="BG67" s="41">
        <v>0.0014078054809942842</v>
      </c>
      <c r="BH67" s="41">
        <v>0.007872222922742367</v>
      </c>
      <c r="BI67" s="41">
        <v>0.005384568125009537</v>
      </c>
      <c r="BJ67" s="41">
        <v>0.001695288228802383</v>
      </c>
      <c r="BK67" s="41">
        <v>0.00160646578297019</v>
      </c>
      <c r="BL67" s="41">
        <v>0.018473973497748375</v>
      </c>
    </row>
    <row r="68" ht="12.75" customHeight="1">
      <c r="A68" s="45" t="s">
        <v>474</v>
      </c>
      <c r="B68" s="41">
        <v>1027.0</v>
      </c>
      <c r="C68" s="41">
        <v>220.0</v>
      </c>
      <c r="D68" s="41">
        <v>208.0</v>
      </c>
      <c r="E68" s="41">
        <v>219.0</v>
      </c>
      <c r="F68" s="41">
        <v>232.0</v>
      </c>
      <c r="G68" s="41">
        <v>215.0</v>
      </c>
      <c r="H68" s="41">
        <v>221.0</v>
      </c>
      <c r="I68" s="41">
        <v>227.0</v>
      </c>
      <c r="J68" s="41">
        <v>225.0</v>
      </c>
      <c r="K68" s="41">
        <v>222.0</v>
      </c>
      <c r="L68" s="41">
        <v>227.0</v>
      </c>
      <c r="M68" s="41">
        <v>310.0</v>
      </c>
      <c r="N68" s="41">
        <v>219.0</v>
      </c>
      <c r="O68" s="41">
        <v>213.0</v>
      </c>
      <c r="P68" s="41">
        <v>310.0</v>
      </c>
      <c r="Q68" s="41">
        <v>218.0</v>
      </c>
      <c r="R68" s="49"/>
      <c r="S68" s="41">
        <v>312.0</v>
      </c>
      <c r="T68" s="41">
        <v>223.0</v>
      </c>
      <c r="U68" s="41">
        <v>220.0</v>
      </c>
      <c r="V68" s="41">
        <v>220.0</v>
      </c>
      <c r="W68" s="41">
        <v>225.0</v>
      </c>
      <c r="X68" s="41">
        <v>227.0</v>
      </c>
      <c r="Y68" s="41">
        <v>231.0</v>
      </c>
      <c r="Z68" s="41">
        <v>218.0</v>
      </c>
      <c r="AA68" s="41">
        <v>459.0</v>
      </c>
      <c r="AB68" s="41">
        <v>432.0</v>
      </c>
      <c r="AC68" s="41">
        <v>225.0</v>
      </c>
      <c r="AD68" s="41">
        <v>214.0</v>
      </c>
      <c r="AE68" s="41">
        <v>222.0</v>
      </c>
      <c r="AF68" s="41">
        <v>228.0</v>
      </c>
      <c r="AG68" s="41">
        <v>308.0</v>
      </c>
      <c r="AH68" s="41">
        <v>213.0</v>
      </c>
      <c r="AI68" s="41">
        <v>223.0</v>
      </c>
      <c r="AJ68" s="41">
        <v>226.0</v>
      </c>
      <c r="AK68" s="41">
        <v>215.0</v>
      </c>
      <c r="AL68" s="41">
        <v>227.0</v>
      </c>
      <c r="AM68" s="41">
        <v>213.0</v>
      </c>
      <c r="AN68" s="41">
        <v>209.0</v>
      </c>
      <c r="AO68" s="41">
        <v>219.0</v>
      </c>
      <c r="AP68" s="41">
        <v>222.0</v>
      </c>
      <c r="AQ68" s="41">
        <v>225.0</v>
      </c>
      <c r="AR68" s="41">
        <v>314.0</v>
      </c>
      <c r="AS68" s="41">
        <v>229.0</v>
      </c>
      <c r="AT68" s="41">
        <v>219.0</v>
      </c>
      <c r="AU68" s="41">
        <v>223.0</v>
      </c>
      <c r="AV68" s="41">
        <v>316.0</v>
      </c>
      <c r="AW68" s="41">
        <v>599.0</v>
      </c>
      <c r="AX68" s="41">
        <v>302.0</v>
      </c>
      <c r="AY68" s="41">
        <v>1040.0</v>
      </c>
      <c r="AZ68" s="41">
        <v>345.0</v>
      </c>
      <c r="BA68" s="49"/>
      <c r="BB68" s="41">
        <v>221.0</v>
      </c>
      <c r="BC68" s="41">
        <v>224.0</v>
      </c>
      <c r="BD68" s="41">
        <v>230.0</v>
      </c>
      <c r="BE68" s="41">
        <v>228.0</v>
      </c>
      <c r="BF68" s="41">
        <v>453.0</v>
      </c>
      <c r="BG68" s="41">
        <v>213.0</v>
      </c>
      <c r="BH68" s="41">
        <v>314.0</v>
      </c>
      <c r="BI68" s="41">
        <v>219.0</v>
      </c>
      <c r="BJ68" s="41">
        <v>216.0</v>
      </c>
      <c r="BK68" s="41">
        <v>226.0</v>
      </c>
      <c r="BL68" s="41">
        <v>229.0</v>
      </c>
    </row>
    <row r="69" ht="12.75" customHeight="1">
      <c r="A69" s="58" t="s">
        <v>179</v>
      </c>
      <c r="B69" s="59">
        <v>2.0179762840270996</v>
      </c>
      <c r="C69" s="59">
        <v>2.024729013442993</v>
      </c>
      <c r="D69" s="59">
        <v>1.989776849746704</v>
      </c>
      <c r="E69" s="59">
        <v>1.83626389503479</v>
      </c>
      <c r="F69" s="59">
        <v>1.832352638244629</v>
      </c>
      <c r="G69" s="59">
        <v>1.828925609588623</v>
      </c>
      <c r="H69" s="59">
        <v>2.0242042541503906</v>
      </c>
      <c r="I69" s="59">
        <v>1.945608139038086</v>
      </c>
      <c r="J69" s="59">
        <v>2.112396240234375</v>
      </c>
      <c r="K69" s="59">
        <v>1.8485894203186035</v>
      </c>
      <c r="L69" s="59">
        <v>1.9737606048583984</v>
      </c>
      <c r="M69" s="59">
        <v>2.091853618621826</v>
      </c>
      <c r="N69" s="59">
        <v>1.9666800498962402</v>
      </c>
      <c r="O69" s="59">
        <v>1.9697656631469727</v>
      </c>
      <c r="P69" s="59">
        <v>1.8512670993804932</v>
      </c>
      <c r="Q69" s="59">
        <v>2.0086095333099365</v>
      </c>
      <c r="R69" s="49"/>
      <c r="S69" s="59">
        <v>1.9182374477386475</v>
      </c>
      <c r="T69" s="59">
        <v>1.9552388191223145</v>
      </c>
      <c r="U69" s="59">
        <v>1.9656046628952026</v>
      </c>
      <c r="V69" s="59">
        <v>2.0611720085144043</v>
      </c>
      <c r="W69" s="59">
        <v>2.1875646114349365</v>
      </c>
      <c r="X69" s="59">
        <v>2.0260026454925537</v>
      </c>
      <c r="Y69" s="59">
        <v>2.023057699203491</v>
      </c>
      <c r="Z69" s="59">
        <v>1.9309169054031372</v>
      </c>
      <c r="AA69" s="59">
        <v>1.8793033361434937</v>
      </c>
      <c r="AB69" s="59">
        <v>1.9651199579238892</v>
      </c>
      <c r="AC69" s="59">
        <v>2.109903573989868</v>
      </c>
      <c r="AD69" s="59">
        <v>1.9161635637283325</v>
      </c>
      <c r="AE69" s="59">
        <v>1.8027002811431885</v>
      </c>
      <c r="AF69" s="59">
        <v>1.8860782384872437</v>
      </c>
      <c r="AG69" s="59">
        <v>1.9996639490127563</v>
      </c>
      <c r="AH69" s="59">
        <v>1.7149726152420044</v>
      </c>
      <c r="AI69" s="59">
        <v>2.0300521850585938</v>
      </c>
      <c r="AJ69" s="59">
        <v>1.8972606658935547</v>
      </c>
      <c r="AK69" s="59">
        <v>2.021775722503662</v>
      </c>
      <c r="AL69" s="59">
        <v>2.0830912590026855</v>
      </c>
      <c r="AM69" s="59">
        <v>2.10779070854187</v>
      </c>
      <c r="AN69" s="59">
        <v>2.220085859298706</v>
      </c>
      <c r="AO69" s="59">
        <v>1.846135139465332</v>
      </c>
      <c r="AP69" s="59">
        <v>1.9151195287704468</v>
      </c>
      <c r="AQ69" s="59">
        <v>1.9763293266296387</v>
      </c>
      <c r="AR69" s="59">
        <v>1.8607443571090698</v>
      </c>
      <c r="AS69" s="59">
        <v>2.077855348587036</v>
      </c>
      <c r="AT69" s="59">
        <v>1.9336336851119995</v>
      </c>
      <c r="AU69" s="59">
        <v>2.096017837524414</v>
      </c>
      <c r="AV69" s="59">
        <v>1.9539121389389038</v>
      </c>
      <c r="AW69" s="59">
        <v>1.9595446586608887</v>
      </c>
      <c r="AX69" s="59">
        <v>2.0798096656799316</v>
      </c>
      <c r="AY69" s="59">
        <v>1.9550327062606812</v>
      </c>
      <c r="AZ69" s="59">
        <v>2.0633959770202637</v>
      </c>
      <c r="BA69" s="49"/>
      <c r="BB69" s="59">
        <v>2.0327768325805664</v>
      </c>
      <c r="BC69" s="59">
        <v>2.0350253582000732</v>
      </c>
      <c r="BD69" s="59">
        <v>1.7735490798950195</v>
      </c>
      <c r="BE69" s="59">
        <v>2.1030988693237305</v>
      </c>
      <c r="BF69" s="59">
        <v>1.8429330587387085</v>
      </c>
      <c r="BG69" s="59">
        <v>1.9550689458847046</v>
      </c>
      <c r="BH69" s="59">
        <v>1.8936183452606201</v>
      </c>
      <c r="BI69" s="59">
        <v>2.0197901725769043</v>
      </c>
      <c r="BJ69" s="59">
        <v>2.0243823528289795</v>
      </c>
      <c r="BK69" s="59">
        <v>2.110393524169922</v>
      </c>
      <c r="BL69" s="59">
        <v>2.153724193572998</v>
      </c>
    </row>
    <row r="70" ht="12.75" customHeight="1">
      <c r="A70" s="58" t="s">
        <v>198</v>
      </c>
      <c r="B70" s="59">
        <v>0.41293877363204956</v>
      </c>
      <c r="C70" s="59">
        <v>0.4653269648551941</v>
      </c>
      <c r="D70" s="59">
        <v>0.4447023570537567</v>
      </c>
      <c r="E70" s="59">
        <v>0.508605420589447</v>
      </c>
      <c r="F70" s="59">
        <v>0.5366787910461426</v>
      </c>
      <c r="G70" s="59">
        <v>0.502494215965271</v>
      </c>
      <c r="H70" s="59">
        <v>0.5024546384811401</v>
      </c>
      <c r="I70" s="59">
        <v>0.44223499298095703</v>
      </c>
      <c r="J70" s="59">
        <v>0.48664340376853943</v>
      </c>
      <c r="K70" s="59">
        <v>0.4695602357387543</v>
      </c>
      <c r="L70" s="59">
        <v>0.4976195693016052</v>
      </c>
      <c r="M70" s="59">
        <v>0.5477790832519531</v>
      </c>
      <c r="N70" s="59">
        <v>0.45743635296821594</v>
      </c>
      <c r="O70" s="59">
        <v>0.41709691286087036</v>
      </c>
      <c r="P70" s="59">
        <v>0.5038495063781738</v>
      </c>
      <c r="Q70" s="59">
        <v>0.4809895157814026</v>
      </c>
      <c r="R70" s="49"/>
      <c r="S70" s="59">
        <v>0.5003798604011536</v>
      </c>
      <c r="T70" s="59">
        <v>0.4323101341724396</v>
      </c>
      <c r="U70" s="59">
        <v>0.44608622789382935</v>
      </c>
      <c r="V70" s="59">
        <v>0.492840439081192</v>
      </c>
      <c r="W70" s="59">
        <v>0.5114989876747131</v>
      </c>
      <c r="X70" s="59">
        <v>0.4881390631198883</v>
      </c>
      <c r="Y70" s="59">
        <v>0.4768705666065216</v>
      </c>
      <c r="Z70" s="59">
        <v>0.45350998640060425</v>
      </c>
      <c r="AA70" s="59">
        <v>0.5243767499923706</v>
      </c>
      <c r="AB70" s="59">
        <v>0.547804594039917</v>
      </c>
      <c r="AC70" s="59">
        <v>0.5144799947738647</v>
      </c>
      <c r="AD70" s="59">
        <v>0.6105639338493347</v>
      </c>
      <c r="AE70" s="59">
        <v>0.575314998626709</v>
      </c>
      <c r="AF70" s="59">
        <v>0.48729437589645386</v>
      </c>
      <c r="AG70" s="59">
        <v>0.47901996970176697</v>
      </c>
      <c r="AH70" s="59">
        <v>0.49557411670684814</v>
      </c>
      <c r="AI70" s="59">
        <v>0.5195483565330505</v>
      </c>
      <c r="AJ70" s="59">
        <v>0.47194334864616394</v>
      </c>
      <c r="AK70" s="59">
        <v>0.47427114844322205</v>
      </c>
      <c r="AL70" s="59">
        <v>0.45081549882888794</v>
      </c>
      <c r="AM70" s="59">
        <v>0.49075499176979065</v>
      </c>
      <c r="AN70" s="59">
        <v>0.5229725241661072</v>
      </c>
      <c r="AO70" s="59">
        <v>0.4412000775337219</v>
      </c>
      <c r="AP70" s="59">
        <v>0.4926808178424835</v>
      </c>
      <c r="AQ70" s="59">
        <v>0.47888627648353577</v>
      </c>
      <c r="AR70" s="59">
        <v>0.45474711060523987</v>
      </c>
      <c r="AS70" s="59">
        <v>0.42923539876937866</v>
      </c>
      <c r="AT70" s="59">
        <v>0.45112478733062744</v>
      </c>
      <c r="AU70" s="59">
        <v>0.46747201681137085</v>
      </c>
      <c r="AV70" s="59">
        <v>0.42609506845474243</v>
      </c>
      <c r="AW70" s="59">
        <v>0.40764254331588745</v>
      </c>
      <c r="AX70" s="59">
        <v>0.43925097584724426</v>
      </c>
      <c r="AY70" s="59">
        <v>0.4032723307609558</v>
      </c>
      <c r="AZ70" s="59">
        <v>0.4182825982570648</v>
      </c>
      <c r="BA70" s="49"/>
      <c r="BB70" s="59">
        <v>0.4398919641971588</v>
      </c>
      <c r="BC70" s="59">
        <v>0.42853713035583496</v>
      </c>
      <c r="BD70" s="59">
        <v>0.4333687722682953</v>
      </c>
      <c r="BE70" s="59">
        <v>0.45073652267456055</v>
      </c>
      <c r="BF70" s="59">
        <v>0.42590954899787903</v>
      </c>
      <c r="BG70" s="59">
        <v>0.43812718987464905</v>
      </c>
      <c r="BH70" s="59">
        <v>0.38844621181488037</v>
      </c>
      <c r="BI70" s="59">
        <v>0.4953326880931854</v>
      </c>
      <c r="BJ70" s="59">
        <v>0.43019434809684753</v>
      </c>
      <c r="BK70" s="59">
        <v>0.48427614569664</v>
      </c>
      <c r="BL70" s="59">
        <v>0.5258755683898926</v>
      </c>
    </row>
    <row r="71" ht="12.75" customHeight="1">
      <c r="A71" s="58" t="s">
        <v>204</v>
      </c>
      <c r="B71" s="59">
        <v>1.9316860437393188</v>
      </c>
      <c r="C71" s="59">
        <v>1.7849955558776855</v>
      </c>
      <c r="D71" s="59">
        <v>1.7771902084350586</v>
      </c>
      <c r="E71" s="59">
        <v>1.9675623178482056</v>
      </c>
      <c r="F71" s="59">
        <v>1.920849323272705</v>
      </c>
      <c r="G71" s="59">
        <v>1.8886741399765015</v>
      </c>
      <c r="H71" s="59">
        <v>1.6950055360794067</v>
      </c>
      <c r="I71" s="59">
        <v>1.8311890363693237</v>
      </c>
      <c r="J71" s="59">
        <v>1.8632409572601318</v>
      </c>
      <c r="K71" s="59">
        <v>1.836569905281067</v>
      </c>
      <c r="L71" s="59">
        <v>1.7924103736877441</v>
      </c>
      <c r="M71" s="59">
        <v>1.9588769674301147</v>
      </c>
      <c r="N71" s="59">
        <v>1.9791258573532104</v>
      </c>
      <c r="O71" s="59">
        <v>1.9579507112503052</v>
      </c>
      <c r="P71" s="59">
        <v>2.031313419342041</v>
      </c>
      <c r="Q71" s="59">
        <v>1.8374831676483154</v>
      </c>
      <c r="R71" s="49"/>
      <c r="S71" s="59">
        <v>1.9384262561798096</v>
      </c>
      <c r="T71" s="59">
        <v>1.9317013025283813</v>
      </c>
      <c r="U71" s="59">
        <v>1.7160788774490356</v>
      </c>
      <c r="V71" s="59">
        <v>1.815131664276123</v>
      </c>
      <c r="W71" s="59">
        <v>1.9110738039016724</v>
      </c>
      <c r="X71" s="59">
        <v>1.8972749710083008</v>
      </c>
      <c r="Y71" s="59">
        <v>1.758111834526062</v>
      </c>
      <c r="Z71" s="59">
        <v>1.9549002647399902</v>
      </c>
      <c r="AA71" s="59">
        <v>2.081146478652954</v>
      </c>
      <c r="AB71" s="59">
        <v>1.770074486732483</v>
      </c>
      <c r="AC71" s="59">
        <v>1.9398860931396484</v>
      </c>
      <c r="AD71" s="59">
        <v>1.9656680822372437</v>
      </c>
      <c r="AE71" s="59">
        <v>1.9363044500350952</v>
      </c>
      <c r="AF71" s="59">
        <v>1.9295597076416016</v>
      </c>
      <c r="AG71" s="59">
        <v>1.9076333045959473</v>
      </c>
      <c r="AH71" s="59">
        <v>1.7659891843795776</v>
      </c>
      <c r="AI71" s="59">
        <v>1.8401405811309814</v>
      </c>
      <c r="AJ71" s="59">
        <v>1.7486367225646973</v>
      </c>
      <c r="AK71" s="59">
        <v>1.6347026824951172</v>
      </c>
      <c r="AL71" s="59">
        <v>1.7841566801071167</v>
      </c>
      <c r="AM71" s="59">
        <v>1.878969430923462</v>
      </c>
      <c r="AN71" s="59">
        <v>1.6086961030960083</v>
      </c>
      <c r="AO71" s="59">
        <v>1.6035839319229126</v>
      </c>
      <c r="AP71" s="59">
        <v>1.7699614763259888</v>
      </c>
      <c r="AQ71" s="59">
        <v>1.8742420673370361</v>
      </c>
      <c r="AR71" s="59">
        <v>1.9178262948989868</v>
      </c>
      <c r="AS71" s="59">
        <v>1.858703374862671</v>
      </c>
      <c r="AT71" s="59">
        <v>1.911247730255127</v>
      </c>
      <c r="AU71" s="59">
        <v>1.9184812307357788</v>
      </c>
      <c r="AV71" s="59">
        <v>1.876363754272461</v>
      </c>
      <c r="AW71" s="59">
        <v>1.9023452997207642</v>
      </c>
      <c r="AX71" s="59">
        <v>1.844629168510437</v>
      </c>
      <c r="AY71" s="59">
        <v>1.8163354396820068</v>
      </c>
      <c r="AZ71" s="59">
        <v>1.778006911277771</v>
      </c>
      <c r="BA71" s="49"/>
      <c r="BB71" s="59">
        <v>1.8341628313064575</v>
      </c>
      <c r="BC71" s="59">
        <v>1.6922639608383179</v>
      </c>
      <c r="BD71" s="59">
        <v>1.7459532022476196</v>
      </c>
      <c r="BE71" s="59">
        <v>1.854211688041687</v>
      </c>
      <c r="BF71" s="59">
        <v>1.7278623580932617</v>
      </c>
      <c r="BG71" s="59">
        <v>1.5065613985061646</v>
      </c>
      <c r="BH71" s="59">
        <v>1.704239845275879</v>
      </c>
      <c r="BI71" s="59">
        <v>1.782354474067688</v>
      </c>
      <c r="BJ71" s="59">
        <v>1.7353487014770508</v>
      </c>
      <c r="BK71" s="59">
        <v>1.8022483587265015</v>
      </c>
      <c r="BL71" s="59">
        <v>1.9074424505233765</v>
      </c>
    </row>
    <row r="72" ht="12.75" customHeight="1">
      <c r="A72" s="45" t="s">
        <v>182</v>
      </c>
      <c r="B72" s="41">
        <v>0.2871604263782501</v>
      </c>
      <c r="C72" s="41">
        <v>0.32829996943473816</v>
      </c>
      <c r="D72" s="41">
        <v>0.21710745990276337</v>
      </c>
      <c r="E72" s="41">
        <v>0.24204126000404358</v>
      </c>
      <c r="F72" s="41">
        <v>0.17803892493247986</v>
      </c>
      <c r="G72" s="41">
        <v>0.1799425333738327</v>
      </c>
      <c r="H72" s="41">
        <v>0.3231193721294403</v>
      </c>
      <c r="I72" s="41">
        <v>0.2152937650680542</v>
      </c>
      <c r="J72" s="41">
        <v>0.35126325488090515</v>
      </c>
      <c r="K72" s="41">
        <v>0.17372611165046692</v>
      </c>
      <c r="L72" s="41">
        <v>0.24758055806159973</v>
      </c>
      <c r="M72" s="41">
        <v>0.3123098313808441</v>
      </c>
      <c r="N72" s="41">
        <v>0.25407084822654724</v>
      </c>
      <c r="O72" s="41">
        <v>0.242021843791008</v>
      </c>
      <c r="P72" s="41">
        <v>0.21245341002941132</v>
      </c>
      <c r="Q72" s="41">
        <v>0.20767337083816528</v>
      </c>
      <c r="R72" s="49"/>
      <c r="S72" s="41">
        <v>0.18672078847885132</v>
      </c>
      <c r="T72" s="41">
        <v>0.1563907414674759</v>
      </c>
      <c r="U72" s="41">
        <v>0.23794908821582794</v>
      </c>
      <c r="V72" s="41">
        <v>0.2261986881494522</v>
      </c>
      <c r="W72" s="41">
        <v>0.3500688672065735</v>
      </c>
      <c r="X72" s="41">
        <v>0.2586019039154053</v>
      </c>
      <c r="Y72" s="41">
        <v>0.27205348014831543</v>
      </c>
      <c r="Z72" s="41">
        <v>0.1693747639656067</v>
      </c>
      <c r="AA72" s="41">
        <v>0.22811803221702576</v>
      </c>
      <c r="AB72" s="41">
        <v>0.3108556866645813</v>
      </c>
      <c r="AC72" s="41">
        <v>0.32168230414390564</v>
      </c>
      <c r="AD72" s="41">
        <v>0.25905856490135193</v>
      </c>
      <c r="AE72" s="41">
        <v>0.24293749034404755</v>
      </c>
      <c r="AF72" s="41">
        <v>0.2971135675907135</v>
      </c>
      <c r="AG72" s="41">
        <v>0.31558677554130554</v>
      </c>
      <c r="AH72" s="41">
        <v>0.2176395058631897</v>
      </c>
      <c r="AI72" s="41">
        <v>0.26269441843032837</v>
      </c>
      <c r="AJ72" s="41">
        <v>0.20402903854846954</v>
      </c>
      <c r="AK72" s="41">
        <v>0.23027892410755157</v>
      </c>
      <c r="AL72" s="41">
        <v>0.35862186551094055</v>
      </c>
      <c r="AM72" s="41">
        <v>0.34114789962768555</v>
      </c>
      <c r="AN72" s="41">
        <v>0.45385095477104187</v>
      </c>
      <c r="AO72" s="41">
        <v>0.21485696732997894</v>
      </c>
      <c r="AP72" s="41">
        <v>0.16701649129390717</v>
      </c>
      <c r="AQ72" s="41">
        <v>0.1846979856491089</v>
      </c>
      <c r="AR72" s="41">
        <v>0.19455586373806</v>
      </c>
      <c r="AS72" s="41">
        <v>0.2807953655719757</v>
      </c>
      <c r="AT72" s="41">
        <v>0.2218627780675888</v>
      </c>
      <c r="AU72" s="41">
        <v>0.3404218554496765</v>
      </c>
      <c r="AV72" s="41">
        <v>0.18928274512290955</v>
      </c>
      <c r="AW72" s="41">
        <v>0.20144905149936676</v>
      </c>
      <c r="AX72" s="41">
        <v>0.3108219504356384</v>
      </c>
      <c r="AY72" s="41">
        <v>0.26139649748802185</v>
      </c>
      <c r="AZ72" s="41">
        <v>0.26977989077568054</v>
      </c>
      <c r="BA72" s="49"/>
      <c r="BB72" s="41">
        <v>0.29414212703704834</v>
      </c>
      <c r="BC72" s="41">
        <v>0.28538182377815247</v>
      </c>
      <c r="BD72" s="41">
        <v>0.23798823356628418</v>
      </c>
      <c r="BE72" s="41">
        <v>0.2774507999420166</v>
      </c>
      <c r="BF72" s="41">
        <v>0.16552495956420898</v>
      </c>
      <c r="BG72" s="41">
        <v>0.2270825207233429</v>
      </c>
      <c r="BH72" s="41">
        <v>0.22707170248031616</v>
      </c>
      <c r="BI72" s="41">
        <v>0.29542088508605957</v>
      </c>
      <c r="BJ72" s="41">
        <v>0.33716341853141785</v>
      </c>
      <c r="BK72" s="41">
        <v>0.3489755094051361</v>
      </c>
      <c r="BL72" s="41">
        <v>0.3342340588569641</v>
      </c>
    </row>
    <row r="73" ht="12.75" customHeight="1">
      <c r="A73" s="45" t="s">
        <v>186</v>
      </c>
      <c r="B73" s="41">
        <v>0.1673145294189453</v>
      </c>
      <c r="C73" s="41">
        <v>0.21615475416183472</v>
      </c>
      <c r="D73" s="41">
        <v>0.1432836800813675</v>
      </c>
      <c r="E73" s="41">
        <v>0.14027898013591766</v>
      </c>
      <c r="F73" s="41">
        <v>0.09263437241315842</v>
      </c>
      <c r="G73" s="41">
        <v>0.13857267796993256</v>
      </c>
      <c r="H73" s="41">
        <v>0.16590821743011475</v>
      </c>
      <c r="I73" s="41">
        <v>0.15404678881168365</v>
      </c>
      <c r="J73" s="41">
        <v>0.19067180156707764</v>
      </c>
      <c r="K73" s="41">
        <v>0.11954578012228012</v>
      </c>
      <c r="L73" s="41">
        <v>0.09749574959278107</v>
      </c>
      <c r="M73" s="41">
        <v>0.1555251032114029</v>
      </c>
      <c r="N73" s="41">
        <v>0.15642739832401276</v>
      </c>
      <c r="O73" s="41">
        <v>0.10838941484689713</v>
      </c>
      <c r="P73" s="41">
        <v>0.10290652513504028</v>
      </c>
      <c r="Q73" s="41">
        <v>0.1435832381248474</v>
      </c>
      <c r="R73" s="49"/>
      <c r="S73" s="41">
        <v>0.11317840963602066</v>
      </c>
      <c r="T73" s="41">
        <v>0.09168311208486557</v>
      </c>
      <c r="U73" s="41">
        <v>0.20158939063549042</v>
      </c>
      <c r="V73" s="41">
        <v>0.17900972068309784</v>
      </c>
      <c r="W73" s="41">
        <v>0.25360554456710815</v>
      </c>
      <c r="X73" s="41">
        <v>0.12859785556793213</v>
      </c>
      <c r="Y73" s="41">
        <v>0.22156912088394165</v>
      </c>
      <c r="Z73" s="41">
        <v>0.1228180080652237</v>
      </c>
      <c r="AA73" s="41">
        <v>0.15142148733139038</v>
      </c>
      <c r="AB73" s="41">
        <v>0.1850641518831253</v>
      </c>
      <c r="AC73" s="41">
        <v>0.16919010877609253</v>
      </c>
      <c r="AD73" s="41">
        <v>0.10951884090900421</v>
      </c>
      <c r="AE73" s="41">
        <v>0.2026362419128418</v>
      </c>
      <c r="AF73" s="41">
        <v>0.21386849880218506</v>
      </c>
      <c r="AG73" s="41">
        <v>0.113172248005867</v>
      </c>
      <c r="AH73" s="41">
        <v>0.17735187709331512</v>
      </c>
      <c r="AI73" s="41">
        <v>0.2216988354921341</v>
      </c>
      <c r="AJ73" s="41">
        <v>0.1865798979997635</v>
      </c>
      <c r="AK73" s="41">
        <v>0.17381277680397034</v>
      </c>
      <c r="AL73" s="41">
        <v>0.1824358105659485</v>
      </c>
      <c r="AM73" s="41">
        <v>0.22943882644176483</v>
      </c>
      <c r="AN73" s="41">
        <v>0.2709529399871826</v>
      </c>
      <c r="AO73" s="41">
        <v>0.08324301987886429</v>
      </c>
      <c r="AP73" s="41">
        <v>0.08842828869819641</v>
      </c>
      <c r="AQ73" s="41">
        <v>0.09813433885574341</v>
      </c>
      <c r="AR73" s="41">
        <v>0.1404307633638382</v>
      </c>
      <c r="AS73" s="41">
        <v>0.1858176589012146</v>
      </c>
      <c r="AT73" s="41">
        <v>0.13547571003437042</v>
      </c>
      <c r="AU73" s="41">
        <v>0.23144418001174927</v>
      </c>
      <c r="AV73" s="41">
        <v>0.12151460349559784</v>
      </c>
      <c r="AW73" s="41">
        <v>0.1938822865486145</v>
      </c>
      <c r="AX73" s="41">
        <v>0.1852271854877472</v>
      </c>
      <c r="AY73" s="41">
        <v>0.17132312059402466</v>
      </c>
      <c r="AZ73" s="41">
        <v>0.22261589765548706</v>
      </c>
      <c r="BA73" s="49"/>
      <c r="BB73" s="41">
        <v>0.1747383326292038</v>
      </c>
      <c r="BC73" s="41">
        <v>0.20549798011779785</v>
      </c>
      <c r="BD73" s="41">
        <v>0.1537865251302719</v>
      </c>
      <c r="BE73" s="41">
        <v>0.22013923525810242</v>
      </c>
      <c r="BF73" s="41">
        <v>0.10334234684705734</v>
      </c>
      <c r="BG73" s="41">
        <v>0.18765610456466675</v>
      </c>
      <c r="BH73" s="41">
        <v>0.20869438350200653</v>
      </c>
      <c r="BI73" s="41">
        <v>0.23641663789749146</v>
      </c>
      <c r="BJ73" s="41">
        <v>0.17703603208065033</v>
      </c>
      <c r="BK73" s="41">
        <v>0.24494966864585876</v>
      </c>
      <c r="BL73" s="41">
        <v>0.2635467052459717</v>
      </c>
    </row>
    <row r="74" ht="12.75" customHeight="1">
      <c r="A74" s="45" t="s">
        <v>190</v>
      </c>
      <c r="B74" s="41">
        <v>0.08057330548763275</v>
      </c>
      <c r="C74" s="41">
        <v>0.1212717667222023</v>
      </c>
      <c r="D74" s="41">
        <v>0.08746951073408127</v>
      </c>
      <c r="E74" s="41">
        <v>0.09233728796243668</v>
      </c>
      <c r="F74" s="41">
        <v>0.05377305671572685</v>
      </c>
      <c r="G74" s="41">
        <v>0.08447273820638657</v>
      </c>
      <c r="H74" s="41">
        <v>0.09599969536066055</v>
      </c>
      <c r="I74" s="41">
        <v>0.09297353774309158</v>
      </c>
      <c r="J74" s="41">
        <v>0.1066666692495346</v>
      </c>
      <c r="K74" s="41">
        <v>0.039513345807790756</v>
      </c>
      <c r="L74" s="41">
        <v>0.07328788936138153</v>
      </c>
      <c r="M74" s="41">
        <v>0.13984932005405426</v>
      </c>
      <c r="N74" s="41">
        <v>0.09315215051174164</v>
      </c>
      <c r="O74" s="41">
        <v>0.04973829537630081</v>
      </c>
      <c r="P74" s="41">
        <v>0.046594105660915375</v>
      </c>
      <c r="Q74" s="41">
        <v>0.07557205855846405</v>
      </c>
      <c r="R74" s="49"/>
      <c r="S74" s="41">
        <v>0.0815313383936882</v>
      </c>
      <c r="T74" s="41">
        <v>0.04351123049855232</v>
      </c>
      <c r="U74" s="41">
        <v>0.08118756860494614</v>
      </c>
      <c r="V74" s="41">
        <v>0.11083046346902847</v>
      </c>
      <c r="W74" s="41">
        <v>0.15552930533885956</v>
      </c>
      <c r="X74" s="41">
        <v>0.10516004264354706</v>
      </c>
      <c r="Y74" s="41">
        <v>0.12015050649642944</v>
      </c>
      <c r="Z74" s="41">
        <v>0.044495172798633575</v>
      </c>
      <c r="AA74" s="41">
        <v>0.09382063895463943</v>
      </c>
      <c r="AB74" s="41">
        <v>0.1325785517692566</v>
      </c>
      <c r="AC74" s="41">
        <v>0.13915885984897614</v>
      </c>
      <c r="AD74" s="41">
        <v>0.07339490205049515</v>
      </c>
      <c r="AE74" s="41">
        <v>0.11230353266000748</v>
      </c>
      <c r="AF74" s="41">
        <v>0.14326217770576477</v>
      </c>
      <c r="AG74" s="41">
        <v>0.06381947547197342</v>
      </c>
      <c r="AH74" s="41">
        <v>0.07475920021533966</v>
      </c>
      <c r="AI74" s="41">
        <v>0.12146493792533875</v>
      </c>
      <c r="AJ74" s="41">
        <v>0.0903211459517479</v>
      </c>
      <c r="AK74" s="41">
        <v>0.1109946146607399</v>
      </c>
      <c r="AL74" s="41">
        <v>0.10307450592517853</v>
      </c>
      <c r="AM74" s="41">
        <v>0.14130127429962158</v>
      </c>
      <c r="AN74" s="41">
        <v>0.16515180468559265</v>
      </c>
      <c r="AO74" s="41">
        <v>0.07684662193059921</v>
      </c>
      <c r="AP74" s="41">
        <v>0.05764039233326912</v>
      </c>
      <c r="AQ74" s="41">
        <v>0.06058788672089577</v>
      </c>
      <c r="AR74" s="41">
        <v>0.04780803993344307</v>
      </c>
      <c r="AS74" s="41">
        <v>0.116744764149189</v>
      </c>
      <c r="AT74" s="41">
        <v>0.07932498306035995</v>
      </c>
      <c r="AU74" s="41">
        <v>0.15395694971084595</v>
      </c>
      <c r="AV74" s="41">
        <v>0.029025932773947716</v>
      </c>
      <c r="AW74" s="41">
        <v>0.0847243070602417</v>
      </c>
      <c r="AX74" s="41">
        <v>0.11099192500114441</v>
      </c>
      <c r="AY74" s="41">
        <v>0.06718181818723679</v>
      </c>
      <c r="AZ74" s="41">
        <v>0.11744249612092972</v>
      </c>
      <c r="BA74" s="49"/>
      <c r="BB74" s="41">
        <v>0.1198107972741127</v>
      </c>
      <c r="BC74" s="41">
        <v>0.12182128429412842</v>
      </c>
      <c r="BD74" s="41">
        <v>0.0646197497844696</v>
      </c>
      <c r="BE74" s="41">
        <v>0.12613295018672943</v>
      </c>
      <c r="BF74" s="41">
        <v>0.032932959496974945</v>
      </c>
      <c r="BG74" s="41">
        <v>0.07481049001216888</v>
      </c>
      <c r="BH74" s="41">
        <v>0.08255796879529953</v>
      </c>
      <c r="BI74" s="41">
        <v>0.07385624200105667</v>
      </c>
      <c r="BJ74" s="41">
        <v>0.07820900529623032</v>
      </c>
      <c r="BK74" s="41">
        <v>0.12235669046640396</v>
      </c>
      <c r="BL74" s="41">
        <v>0.16023825109004974</v>
      </c>
    </row>
    <row r="75" ht="12.75" customHeight="1">
      <c r="A75" s="45" t="s">
        <v>184</v>
      </c>
      <c r="B75" s="41">
        <v>0.9551504254341125</v>
      </c>
      <c r="C75" s="41">
        <v>0.9178364276885986</v>
      </c>
      <c r="D75" s="41">
        <v>0.8357160091400146</v>
      </c>
      <c r="E75" s="41">
        <v>0.9954747557640076</v>
      </c>
      <c r="F75" s="41">
        <v>0.8857865333557129</v>
      </c>
      <c r="G75" s="41">
        <v>0.7898143529891968</v>
      </c>
      <c r="H75" s="41">
        <v>0.8577921986579895</v>
      </c>
      <c r="I75" s="41">
        <v>0.9645039439201355</v>
      </c>
      <c r="J75" s="41">
        <v>0.9801790118217468</v>
      </c>
      <c r="K75" s="41">
        <v>0.8419257998466492</v>
      </c>
      <c r="L75" s="41">
        <v>0.9966310262680054</v>
      </c>
      <c r="M75" s="41">
        <v>0.9605604410171509</v>
      </c>
      <c r="N75" s="41">
        <v>0.9447847008705139</v>
      </c>
      <c r="O75" s="41">
        <v>0.9897841811180115</v>
      </c>
      <c r="P75" s="41">
        <v>0.9314554333686829</v>
      </c>
      <c r="Q75" s="41">
        <v>0.9645541906356812</v>
      </c>
      <c r="R75" s="49"/>
      <c r="S75" s="41">
        <v>0.9284489154815674</v>
      </c>
      <c r="T75" s="41">
        <v>0.9586659669876099</v>
      </c>
      <c r="U75" s="41">
        <v>0.9717057347297668</v>
      </c>
      <c r="V75" s="41">
        <v>0.9710446000099182</v>
      </c>
      <c r="W75" s="41">
        <v>0.9977298974990845</v>
      </c>
      <c r="X75" s="41">
        <v>0.948747456073761</v>
      </c>
      <c r="Y75" s="41">
        <v>0.9425122737884521</v>
      </c>
      <c r="Z75" s="41">
        <v>0.8850848078727722</v>
      </c>
      <c r="AA75" s="41">
        <v>0.8974884152412415</v>
      </c>
      <c r="AB75" s="41">
        <v>0.9296537637710571</v>
      </c>
      <c r="AC75" s="41">
        <v>0.9585512280464172</v>
      </c>
      <c r="AD75" s="41">
        <v>0.9243039488792419</v>
      </c>
      <c r="AE75" s="41">
        <v>0.8341085910797119</v>
      </c>
      <c r="AF75" s="41">
        <v>0.9289439916610718</v>
      </c>
      <c r="AG75" s="41">
        <v>0.8793134689331055</v>
      </c>
      <c r="AH75" s="41">
        <v>0.8438674211502075</v>
      </c>
      <c r="AI75" s="41">
        <v>0.8829147815704346</v>
      </c>
      <c r="AJ75" s="41">
        <v>0.9056420922279358</v>
      </c>
      <c r="AK75" s="41">
        <v>0.919863760471344</v>
      </c>
      <c r="AL75" s="41">
        <v>0.8959027528762817</v>
      </c>
      <c r="AM75" s="41">
        <v>0.9121134877204895</v>
      </c>
      <c r="AN75" s="41">
        <v>0.9822345972061157</v>
      </c>
      <c r="AO75" s="41">
        <v>0.9088610410690308</v>
      </c>
      <c r="AP75" s="41">
        <v>0.9197744131088257</v>
      </c>
      <c r="AQ75" s="41">
        <v>1.0</v>
      </c>
      <c r="AR75" s="41">
        <v>0.945952832698822</v>
      </c>
      <c r="AS75" s="41">
        <v>0.9698046445846558</v>
      </c>
      <c r="AT75" s="41">
        <v>0.9392877221107483</v>
      </c>
      <c r="AU75" s="41">
        <v>0.9696450233459473</v>
      </c>
      <c r="AV75" s="41">
        <v>0.9335247874259949</v>
      </c>
      <c r="AW75" s="41">
        <v>0.9388079047203064</v>
      </c>
      <c r="AX75" s="41">
        <v>0.9631313681602478</v>
      </c>
      <c r="AY75" s="41">
        <v>0.9328082799911499</v>
      </c>
      <c r="AZ75" s="41">
        <v>0.940183699131012</v>
      </c>
      <c r="BA75" s="49"/>
      <c r="BB75" s="41">
        <v>0.9324179887771606</v>
      </c>
      <c r="BC75" s="41">
        <v>0.9047619104385376</v>
      </c>
      <c r="BD75" s="41">
        <v>0.8184436559677124</v>
      </c>
      <c r="BE75" s="41">
        <v>0.9754059910774231</v>
      </c>
      <c r="BF75" s="41">
        <v>0.8397921323776245</v>
      </c>
      <c r="BG75" s="41">
        <v>0.8503773212432861</v>
      </c>
      <c r="BH75" s="41">
        <v>0.8821407556533813</v>
      </c>
      <c r="BI75" s="41">
        <v>0.9474985599517822</v>
      </c>
      <c r="BJ75" s="41">
        <v>0.9583333134651184</v>
      </c>
      <c r="BK75" s="41">
        <v>0.975101888179779</v>
      </c>
      <c r="BL75" s="41">
        <v>0.9827126264572144</v>
      </c>
    </row>
    <row r="76" ht="12.75" customHeight="1">
      <c r="A76" s="45" t="s">
        <v>188</v>
      </c>
      <c r="B76" s="41">
        <v>0.9437081813812256</v>
      </c>
      <c r="C76" s="41">
        <v>0.9007925391197205</v>
      </c>
      <c r="D76" s="41">
        <v>0.9544752240180969</v>
      </c>
      <c r="E76" s="41">
        <v>0.7669410705566406</v>
      </c>
      <c r="F76" s="41">
        <v>0.800000011920929</v>
      </c>
      <c r="G76" s="41">
        <v>0.7287746667861938</v>
      </c>
      <c r="H76" s="41">
        <v>0.8021707534790039</v>
      </c>
      <c r="I76" s="41">
        <v>0.942172110080719</v>
      </c>
      <c r="J76" s="41">
        <v>1.0</v>
      </c>
      <c r="K76" s="41">
        <v>0.7761540412902832</v>
      </c>
      <c r="L76" s="41">
        <v>0.982994556427002</v>
      </c>
      <c r="M76" s="41">
        <v>0.9733152985572815</v>
      </c>
      <c r="N76" s="41">
        <v>0.9522511959075928</v>
      </c>
      <c r="O76" s="41">
        <v>0.8721486330032349</v>
      </c>
      <c r="P76" s="41">
        <v>0.8050405979156494</v>
      </c>
      <c r="Q76" s="41">
        <v>0.9924773573875427</v>
      </c>
      <c r="R76" s="49"/>
      <c r="S76" s="41">
        <v>0.9258624315261841</v>
      </c>
      <c r="T76" s="41">
        <v>0.9294267296791077</v>
      </c>
      <c r="U76" s="41">
        <v>0.9656354784965515</v>
      </c>
      <c r="V76" s="41">
        <v>0.9268232583999634</v>
      </c>
      <c r="W76" s="41">
        <v>1.0</v>
      </c>
      <c r="X76" s="41">
        <v>0.953798770904541</v>
      </c>
      <c r="Y76" s="41">
        <v>0.9195612668991089</v>
      </c>
      <c r="Z76" s="41">
        <v>0.9475151300430298</v>
      </c>
      <c r="AA76" s="41">
        <v>0.8776106238365173</v>
      </c>
      <c r="AB76" s="41">
        <v>0.8233447670936584</v>
      </c>
      <c r="AC76" s="41">
        <v>0.9933711886405945</v>
      </c>
      <c r="AD76" s="41">
        <v>0.9403155446052551</v>
      </c>
      <c r="AE76" s="41">
        <v>0.8324038982391357</v>
      </c>
      <c r="AF76" s="41">
        <v>0.815524697303772</v>
      </c>
      <c r="AG76" s="41">
        <v>0.9599533677101135</v>
      </c>
      <c r="AH76" s="41">
        <v>0.7247093319892883</v>
      </c>
      <c r="AI76" s="41">
        <v>0.8685641288757324</v>
      </c>
      <c r="AJ76" s="41">
        <v>0.8408831357955933</v>
      </c>
      <c r="AK76" s="41">
        <v>0.9922941327095032</v>
      </c>
      <c r="AL76" s="41">
        <v>0.9562381505966187</v>
      </c>
      <c r="AM76" s="41">
        <v>0.9229483604431152</v>
      </c>
      <c r="AN76" s="41">
        <v>1.0</v>
      </c>
      <c r="AO76" s="41">
        <v>0.9320313334465027</v>
      </c>
      <c r="AP76" s="41">
        <v>0.9719476103782654</v>
      </c>
      <c r="AQ76" s="41">
        <v>0.926435649394989</v>
      </c>
      <c r="AR76" s="41">
        <v>0.844859778881073</v>
      </c>
      <c r="AS76" s="41">
        <v>0.9932224154472351</v>
      </c>
      <c r="AT76" s="41">
        <v>0.9531574845314026</v>
      </c>
      <c r="AU76" s="41">
        <v>0.9052079319953918</v>
      </c>
      <c r="AV76" s="41">
        <v>0.9185482859611511</v>
      </c>
      <c r="AW76" s="41">
        <v>0.8983613848686218</v>
      </c>
      <c r="AX76" s="41">
        <v>0.9607635736465454</v>
      </c>
      <c r="AY76" s="41">
        <v>0.929584264755249</v>
      </c>
      <c r="AZ76" s="41">
        <v>0.9718765616416931</v>
      </c>
      <c r="BA76" s="49"/>
      <c r="BB76" s="41">
        <v>0.9221650958061218</v>
      </c>
      <c r="BC76" s="41">
        <v>0.9011454582214355</v>
      </c>
      <c r="BD76" s="41">
        <v>0.7926865816116333</v>
      </c>
      <c r="BE76" s="41">
        <v>0.9967660903930664</v>
      </c>
      <c r="BF76" s="41">
        <v>0.8174256682395935</v>
      </c>
      <c r="BG76" s="41">
        <v>0.8975481986999512</v>
      </c>
      <c r="BH76" s="41">
        <v>0.8509117364883423</v>
      </c>
      <c r="BI76" s="41">
        <v>0.9409937262535095</v>
      </c>
      <c r="BJ76" s="41">
        <v>0.9205785393714905</v>
      </c>
      <c r="BK76" s="41">
        <v>0.9507529139518738</v>
      </c>
      <c r="BL76" s="41">
        <v>0.9678228497505188</v>
      </c>
    </row>
    <row r="77" ht="12.75" customHeight="1">
      <c r="A77" s="45" t="s">
        <v>192</v>
      </c>
      <c r="B77" s="41">
        <v>0.9827163815498352</v>
      </c>
      <c r="C77" s="41">
        <v>0.9419277310371399</v>
      </c>
      <c r="D77" s="41">
        <v>1.0</v>
      </c>
      <c r="E77" s="41">
        <v>0.9310463666915894</v>
      </c>
      <c r="F77" s="41">
        <v>0.890756368637085</v>
      </c>
      <c r="G77" s="41">
        <v>0.8359557390213013</v>
      </c>
      <c r="H77" s="41">
        <v>1.0</v>
      </c>
      <c r="I77" s="41">
        <v>0.8639345169067383</v>
      </c>
      <c r="J77" s="41">
        <v>0.9402724504470825</v>
      </c>
      <c r="K77" s="41">
        <v>1.0</v>
      </c>
      <c r="L77" s="41">
        <v>1.0</v>
      </c>
      <c r="M77" s="41">
        <v>0.9710242748260498</v>
      </c>
      <c r="N77" s="41">
        <v>0.9198169112205505</v>
      </c>
      <c r="O77" s="41">
        <v>1.0</v>
      </c>
      <c r="P77" s="41">
        <v>0.9027510285377502</v>
      </c>
      <c r="Q77" s="41">
        <v>1.0</v>
      </c>
      <c r="R77" s="49"/>
      <c r="S77" s="41">
        <v>0.9064396023750305</v>
      </c>
      <c r="T77" s="41">
        <v>1.0</v>
      </c>
      <c r="U77" s="41">
        <v>1.0</v>
      </c>
      <c r="V77" s="41">
        <v>1.0</v>
      </c>
      <c r="W77" s="41">
        <v>1.0</v>
      </c>
      <c r="X77" s="41">
        <v>0.9431638717651367</v>
      </c>
      <c r="Y77" s="41">
        <v>0.8516631722450256</v>
      </c>
      <c r="Z77" s="41">
        <v>0.8551283478736877</v>
      </c>
      <c r="AA77" s="41">
        <v>0.8905566930770874</v>
      </c>
      <c r="AB77" s="41">
        <v>0.9165430665016174</v>
      </c>
      <c r="AC77" s="41">
        <v>1.0</v>
      </c>
      <c r="AD77" s="41">
        <v>1.0</v>
      </c>
      <c r="AE77" s="41">
        <v>0.8870880007743835</v>
      </c>
      <c r="AF77" s="41">
        <v>0.9082021713256836</v>
      </c>
      <c r="AG77" s="41">
        <v>0.9855751991271973</v>
      </c>
      <c r="AH77" s="41">
        <v>0.8043618202209473</v>
      </c>
      <c r="AI77" s="41">
        <v>0.9522984027862549</v>
      </c>
      <c r="AJ77" s="41">
        <v>0.9342612028121948</v>
      </c>
      <c r="AK77" s="41">
        <v>1.0</v>
      </c>
      <c r="AL77" s="41">
        <v>1.0</v>
      </c>
      <c r="AM77" s="41">
        <v>0.9582956433296204</v>
      </c>
      <c r="AN77" s="41">
        <v>0.990825355052948</v>
      </c>
      <c r="AO77" s="41">
        <v>0.9240397214889526</v>
      </c>
      <c r="AP77" s="41">
        <v>0.8938050270080566</v>
      </c>
      <c r="AQ77" s="41">
        <v>1.0</v>
      </c>
      <c r="AR77" s="41">
        <v>0.9850107431411743</v>
      </c>
      <c r="AS77" s="41">
        <v>0.9489762783050537</v>
      </c>
      <c r="AT77" s="41">
        <v>1.0</v>
      </c>
      <c r="AU77" s="41">
        <v>1.0</v>
      </c>
      <c r="AV77" s="41">
        <v>1.0</v>
      </c>
      <c r="AW77" s="41">
        <v>0.9769960641860962</v>
      </c>
      <c r="AX77" s="41">
        <v>1.0</v>
      </c>
      <c r="AY77" s="41">
        <v>0.9355975985527039</v>
      </c>
      <c r="AZ77" s="41">
        <v>0.9527187943458557</v>
      </c>
      <c r="BA77" s="49"/>
      <c r="BB77" s="41">
        <v>0.9454174637794495</v>
      </c>
      <c r="BC77" s="41">
        <v>0.9933942556381226</v>
      </c>
      <c r="BD77" s="41">
        <v>0.8028495907783508</v>
      </c>
      <c r="BE77" s="41">
        <v>1.0</v>
      </c>
      <c r="BF77" s="41">
        <v>0.9220723509788513</v>
      </c>
      <c r="BG77" s="41">
        <v>0.9013032913208008</v>
      </c>
      <c r="BH77" s="41">
        <v>0.8097040057182312</v>
      </c>
      <c r="BI77" s="41">
        <v>0.9100027680397034</v>
      </c>
      <c r="BJ77" s="41">
        <v>0.9041018486022949</v>
      </c>
      <c r="BK77" s="41">
        <v>1.0</v>
      </c>
      <c r="BL77" s="41">
        <v>0.9915193319320679</v>
      </c>
    </row>
    <row r="78" ht="12.75" customHeight="1">
      <c r="A78" s="45" t="s">
        <v>194</v>
      </c>
      <c r="B78" s="41">
        <v>0.023193640634417534</v>
      </c>
      <c r="C78" s="41">
        <v>0.03248097002506256</v>
      </c>
      <c r="D78" s="41">
        <v>0.045612774789333344</v>
      </c>
      <c r="E78" s="41">
        <v>0.0632670670747757</v>
      </c>
      <c r="F78" s="41">
        <v>0.012652510777115822</v>
      </c>
      <c r="G78" s="41">
        <v>0.02505628392100334</v>
      </c>
      <c r="H78" s="41">
        <v>0.0480828583240509</v>
      </c>
      <c r="I78" s="41">
        <v>0.01897573471069336</v>
      </c>
      <c r="J78" s="41">
        <v>0.0527418814599514</v>
      </c>
      <c r="K78" s="41">
        <v>0.013296772725880146</v>
      </c>
      <c r="L78" s="41">
        <v>0.04460298269987106</v>
      </c>
      <c r="M78" s="41">
        <v>0.05256139114499092</v>
      </c>
      <c r="N78" s="41">
        <v>0.05343302711844444</v>
      </c>
      <c r="O78" s="41">
        <v>0.008165095001459122</v>
      </c>
      <c r="P78" s="41">
        <v>0.025078246369957924</v>
      </c>
      <c r="Q78" s="41">
        <v>0.012562057003378868</v>
      </c>
      <c r="R78" s="49"/>
      <c r="S78" s="41">
        <v>0.033075373619794846</v>
      </c>
      <c r="T78" s="41">
        <v>0.01024478580802679</v>
      </c>
      <c r="U78" s="41">
        <v>0.04023902490735054</v>
      </c>
      <c r="V78" s="41">
        <v>0.061629582196474075</v>
      </c>
      <c r="W78" s="41">
        <v>0.07975135743618011</v>
      </c>
      <c r="X78" s="41">
        <v>0.04106152802705765</v>
      </c>
      <c r="Y78" s="41">
        <v>0.04431382566690445</v>
      </c>
      <c r="Z78" s="41">
        <v>0.03513976186513901</v>
      </c>
      <c r="AA78" s="41">
        <v>0.054470524191856384</v>
      </c>
      <c r="AB78" s="41">
        <v>0.060533881187438965</v>
      </c>
      <c r="AC78" s="41">
        <v>0.07831770926713943</v>
      </c>
      <c r="AD78" s="41">
        <v>0.037270963191986084</v>
      </c>
      <c r="AE78" s="41">
        <v>0.032831039279699326</v>
      </c>
      <c r="AF78" s="41">
        <v>0.03683066368103027</v>
      </c>
      <c r="AG78" s="41">
        <v>0.022144027054309845</v>
      </c>
      <c r="AH78" s="41">
        <v>0.050240591168403625</v>
      </c>
      <c r="AI78" s="41">
        <v>0.05682981014251709</v>
      </c>
      <c r="AJ78" s="41">
        <v>0.031126955524086952</v>
      </c>
      <c r="AK78" s="41">
        <v>0.045210983604192734</v>
      </c>
      <c r="AL78" s="41">
        <v>0.060653287917375565</v>
      </c>
      <c r="AM78" s="41">
        <v>0.08897077292203903</v>
      </c>
      <c r="AN78" s="41">
        <v>0.06850799173116684</v>
      </c>
      <c r="AO78" s="41">
        <v>0.01943233422935009</v>
      </c>
      <c r="AP78" s="41">
        <v>0.020588858053088188</v>
      </c>
      <c r="AQ78" s="41">
        <v>0.02020706795156002</v>
      </c>
      <c r="AR78" s="41">
        <v>0.044666171073913574</v>
      </c>
      <c r="AS78" s="41">
        <v>0.05016209930181503</v>
      </c>
      <c r="AT78" s="41">
        <v>0.02616184949874878</v>
      </c>
      <c r="AU78" s="41">
        <v>0.042265769094228745</v>
      </c>
      <c r="AV78" s="41">
        <v>0.015339014120399952</v>
      </c>
      <c r="AW78" s="41">
        <v>0.03697732090950012</v>
      </c>
      <c r="AX78" s="41">
        <v>0.023582980036735535</v>
      </c>
      <c r="AY78" s="41">
        <v>0.016977164894342422</v>
      </c>
      <c r="AZ78" s="41">
        <v>0.06013469770550728</v>
      </c>
      <c r="BA78" s="49"/>
      <c r="BB78" s="41">
        <v>0.026511039584875107</v>
      </c>
      <c r="BC78" s="41">
        <v>0.03594965115189552</v>
      </c>
      <c r="BD78" s="41">
        <v>0.01968640275299549</v>
      </c>
      <c r="BE78" s="41">
        <v>0.02746259793639183</v>
      </c>
      <c r="BF78" s="41">
        <v>0.020531101152300835</v>
      </c>
      <c r="BG78" s="41">
        <v>0.03571389988064766</v>
      </c>
      <c r="BH78" s="41">
        <v>0.04144486412405968</v>
      </c>
      <c r="BI78" s="41">
        <v>0.05575929954648018</v>
      </c>
      <c r="BJ78" s="41">
        <v>0.04618503153324127</v>
      </c>
      <c r="BK78" s="41">
        <v>0.05929800495505333</v>
      </c>
      <c r="BL78" s="41">
        <v>0.06588667631149292</v>
      </c>
    </row>
    <row r="79" ht="12.75" customHeight="1">
      <c r="A79" s="45" t="s">
        <v>196</v>
      </c>
      <c r="B79" s="41">
        <v>0.9319480657577515</v>
      </c>
      <c r="C79" s="41">
        <v>1.0</v>
      </c>
      <c r="D79" s="41">
        <v>1.0</v>
      </c>
      <c r="E79" s="41">
        <v>0.6666666865348816</v>
      </c>
      <c r="F79" s="41">
        <v>1.0</v>
      </c>
      <c r="G79" s="41">
        <v>1.0</v>
      </c>
      <c r="H79" s="41">
        <v>1.0</v>
      </c>
      <c r="I79" s="41">
        <v>1.0</v>
      </c>
      <c r="J79" s="41">
        <v>1.0</v>
      </c>
      <c r="K79" s="41">
        <v>1.0</v>
      </c>
      <c r="L79" s="41">
        <v>0.862453043460846</v>
      </c>
      <c r="M79" s="41">
        <v>1.0</v>
      </c>
      <c r="N79" s="41">
        <v>0.8795834183692932</v>
      </c>
      <c r="O79" s="41">
        <v>1.0</v>
      </c>
      <c r="P79" s="41">
        <v>0.8193163871765137</v>
      </c>
      <c r="Q79" s="41">
        <v>1.0</v>
      </c>
      <c r="R79" s="49"/>
      <c r="S79" s="41">
        <v>0.8731568455696106</v>
      </c>
      <c r="T79" s="41">
        <v>1.0</v>
      </c>
      <c r="U79" s="41">
        <v>0.8278971910476685</v>
      </c>
      <c r="V79" s="41">
        <v>1.0</v>
      </c>
      <c r="W79" s="41">
        <v>1.0</v>
      </c>
      <c r="X79" s="41">
        <v>1.0</v>
      </c>
      <c r="Y79" s="41">
        <v>1.0</v>
      </c>
      <c r="Z79" s="41">
        <v>1.0</v>
      </c>
      <c r="AA79" s="41">
        <v>0.8114936351776123</v>
      </c>
      <c r="AB79" s="41">
        <v>0.8209521770477295</v>
      </c>
      <c r="AC79" s="41">
        <v>1.0</v>
      </c>
      <c r="AD79" s="41">
        <v>0.6381030678749084</v>
      </c>
      <c r="AE79" s="41">
        <v>0.6137675046920776</v>
      </c>
      <c r="AF79" s="41">
        <v>0.6900296211242676</v>
      </c>
      <c r="AG79" s="41">
        <v>1.0</v>
      </c>
      <c r="AH79" s="41">
        <v>0.6967960596084595</v>
      </c>
      <c r="AI79" s="41">
        <v>1.0</v>
      </c>
      <c r="AJ79" s="41">
        <v>0.8092456459999084</v>
      </c>
      <c r="AK79" s="41">
        <v>0.8631018400192261</v>
      </c>
      <c r="AL79" s="41">
        <v>1.0</v>
      </c>
      <c r="AM79" s="41">
        <v>1.0</v>
      </c>
      <c r="AN79" s="41">
        <v>1.0</v>
      </c>
      <c r="AO79" s="41">
        <v>0.7103222012519836</v>
      </c>
      <c r="AP79" s="41">
        <v>1.0</v>
      </c>
      <c r="AQ79" s="41">
        <v>1.0</v>
      </c>
      <c r="AR79" s="41">
        <v>0.8509923815727234</v>
      </c>
      <c r="AS79" s="41">
        <v>1.0</v>
      </c>
      <c r="AT79" s="41">
        <v>0.7574320435523987</v>
      </c>
      <c r="AU79" s="41">
        <v>1.0</v>
      </c>
      <c r="AV79" s="41">
        <v>1.0</v>
      </c>
      <c r="AW79" s="41">
        <v>0.8890975117683411</v>
      </c>
      <c r="AX79" s="41">
        <v>1.0</v>
      </c>
      <c r="AY79" s="41">
        <v>0.8355315327644348</v>
      </c>
      <c r="AZ79" s="41">
        <v>1.0</v>
      </c>
      <c r="BA79" s="49"/>
      <c r="BB79" s="41">
        <v>1.0</v>
      </c>
      <c r="BC79" s="41">
        <v>1.0</v>
      </c>
      <c r="BD79" s="41">
        <v>0.6980310082435608</v>
      </c>
      <c r="BE79" s="41">
        <v>1.0</v>
      </c>
      <c r="BF79" s="41">
        <v>1.0</v>
      </c>
      <c r="BG79" s="41">
        <v>1.0</v>
      </c>
      <c r="BH79" s="41">
        <v>0.9573038816452026</v>
      </c>
      <c r="BI79" s="41">
        <v>0.986662745475769</v>
      </c>
      <c r="BJ79" s="41">
        <v>1.0</v>
      </c>
      <c r="BK79" s="41">
        <v>0.8982844352722168</v>
      </c>
      <c r="BL79" s="41">
        <v>1.0</v>
      </c>
    </row>
    <row r="80" ht="12.75" customHeight="1">
      <c r="A80" s="45" t="s">
        <v>200</v>
      </c>
      <c r="B80" s="41">
        <v>0.1160610094666481</v>
      </c>
      <c r="C80" s="41">
        <v>0.19849900901317596</v>
      </c>
      <c r="D80" s="41">
        <v>0.16478003561496735</v>
      </c>
      <c r="E80" s="41">
        <v>0.2536463737487793</v>
      </c>
      <c r="F80" s="41">
        <v>0.29281529784202576</v>
      </c>
      <c r="G80" s="41">
        <v>0.26787418127059937</v>
      </c>
      <c r="H80" s="41">
        <v>0.24610164761543274</v>
      </c>
      <c r="I80" s="41">
        <v>0.1669713407754898</v>
      </c>
      <c r="J80" s="41">
        <v>0.2179299294948578</v>
      </c>
      <c r="K80" s="41">
        <v>0.20392979681491852</v>
      </c>
      <c r="L80" s="41">
        <v>0.24191676080226898</v>
      </c>
      <c r="M80" s="41">
        <v>0.30156993865966797</v>
      </c>
      <c r="N80" s="41">
        <v>0.17806565761566162</v>
      </c>
      <c r="O80" s="41">
        <v>0.12299486994743347</v>
      </c>
      <c r="P80" s="41">
        <v>0.26779699325561523</v>
      </c>
      <c r="Q80" s="41">
        <v>0.21071402728557587</v>
      </c>
      <c r="R80" s="49"/>
      <c r="S80" s="41">
        <v>0.2497374415397644</v>
      </c>
      <c r="T80" s="41">
        <v>0.15071995556354523</v>
      </c>
      <c r="U80" s="41">
        <v>0.17316600680351257</v>
      </c>
      <c r="V80" s="41">
        <v>0.2261986881494522</v>
      </c>
      <c r="W80" s="41">
        <v>0.24484045803546906</v>
      </c>
      <c r="X80" s="41">
        <v>0.22554130852222443</v>
      </c>
      <c r="Y80" s="41">
        <v>0.20374637842178345</v>
      </c>
      <c r="Z80" s="41">
        <v>0.17375926673412323</v>
      </c>
      <c r="AA80" s="41">
        <v>0.276327908039093</v>
      </c>
      <c r="AB80" s="41">
        <v>0.3114131689071655</v>
      </c>
      <c r="AC80" s="41">
        <v>0.25277256965637207</v>
      </c>
      <c r="AD80" s="41">
        <v>0.39862060546875</v>
      </c>
      <c r="AE80" s="41">
        <v>0.35930317640304565</v>
      </c>
      <c r="AF80" s="41">
        <v>0.22251293063163757</v>
      </c>
      <c r="AG80" s="41">
        <v>0.2206711620092392</v>
      </c>
      <c r="AH80" s="41">
        <v>0.24830450117588043</v>
      </c>
      <c r="AI80" s="41">
        <v>0.2763437330722809</v>
      </c>
      <c r="AJ80" s="41">
        <v>0.208891361951828</v>
      </c>
      <c r="AK80" s="41">
        <v>0.22706706821918488</v>
      </c>
      <c r="AL80" s="41">
        <v>0.17194949090480804</v>
      </c>
      <c r="AM80" s="41">
        <v>0.2223633974790573</v>
      </c>
      <c r="AN80" s="41">
        <v>0.26534077525138855</v>
      </c>
      <c r="AO80" s="41">
        <v>0.16904950141906738</v>
      </c>
      <c r="AP80" s="41">
        <v>0.2408754527568817</v>
      </c>
      <c r="AQ80" s="41">
        <v>0.2062889039516449</v>
      </c>
      <c r="AR80" s="41">
        <v>0.1836533397436142</v>
      </c>
      <c r="AS80" s="41">
        <v>0.14081637561321259</v>
      </c>
      <c r="AT80" s="41">
        <v>0.17420554161071777</v>
      </c>
      <c r="AU80" s="41">
        <v>0.18595367670059204</v>
      </c>
      <c r="AV80" s="41">
        <v>0.13533064723014832</v>
      </c>
      <c r="AW80" s="41">
        <v>0.11740167438983917</v>
      </c>
      <c r="AX80" s="41">
        <v>0.1509864181280136</v>
      </c>
      <c r="AY80" s="41">
        <v>0.11045271158218384</v>
      </c>
      <c r="AZ80" s="41">
        <v>0.12745971977710724</v>
      </c>
      <c r="BA80" s="49"/>
      <c r="BB80" s="41">
        <v>0.1519206464290619</v>
      </c>
      <c r="BC80" s="41">
        <v>0.13895343244075775</v>
      </c>
      <c r="BD80" s="41">
        <v>0.1569458544254303</v>
      </c>
      <c r="BE80" s="41">
        <v>0.1656683087348938</v>
      </c>
      <c r="BF80" s="41">
        <v>0.13430385291576385</v>
      </c>
      <c r="BG80" s="41">
        <v>0.17524953186511993</v>
      </c>
      <c r="BH80" s="41">
        <v>0.08660325407981873</v>
      </c>
      <c r="BI80" s="41">
        <v>0.23771092295646667</v>
      </c>
      <c r="BJ80" s="41">
        <v>0.1419661045074463</v>
      </c>
      <c r="BK80" s="41">
        <v>0.22536523640155792</v>
      </c>
      <c r="BL80" s="41">
        <v>0.2673700153827667</v>
      </c>
    </row>
    <row r="81" ht="12.75" customHeight="1">
      <c r="A81" s="45" t="s">
        <v>202</v>
      </c>
      <c r="B81" s="41">
        <v>0.10734310001134872</v>
      </c>
      <c r="C81" s="41">
        <v>0.1660180389881134</v>
      </c>
      <c r="D81" s="41">
        <v>0.14418253302574158</v>
      </c>
      <c r="E81" s="41">
        <v>0.227445587515831</v>
      </c>
      <c r="F81" s="41">
        <v>0.2638951539993286</v>
      </c>
      <c r="G81" s="41">
        <v>0.19675663113594055</v>
      </c>
      <c r="H81" s="41">
        <v>0.21842260658740997</v>
      </c>
      <c r="I81" s="41">
        <v>0.13534511625766754</v>
      </c>
      <c r="J81" s="41">
        <v>0.2040051370859146</v>
      </c>
      <c r="K81" s="41">
        <v>0.17198997735977173</v>
      </c>
      <c r="L81" s="41">
        <v>0.20958377420902252</v>
      </c>
      <c r="M81" s="41">
        <v>0.2850404381752014</v>
      </c>
      <c r="N81" s="41">
        <v>0.1651972234249115</v>
      </c>
      <c r="O81" s="41">
        <v>0.11160959303379059</v>
      </c>
      <c r="P81" s="41">
        <v>0.20048442482948303</v>
      </c>
      <c r="Q81" s="41">
        <v>0.19599172472953796</v>
      </c>
      <c r="R81" s="49"/>
      <c r="S81" s="41">
        <v>0.2091982215642929</v>
      </c>
      <c r="T81" s="41">
        <v>0.124862901866436</v>
      </c>
      <c r="U81" s="41">
        <v>0.13952411711215973</v>
      </c>
      <c r="V81" s="41">
        <v>0.21242870390415192</v>
      </c>
      <c r="W81" s="41">
        <v>0.24404576420783997</v>
      </c>
      <c r="X81" s="41">
        <v>0.2004224956035614</v>
      </c>
      <c r="Y81" s="41">
        <v>0.19186455011367798</v>
      </c>
      <c r="Z81" s="41">
        <v>0.1589275449514389</v>
      </c>
      <c r="AA81" s="41">
        <v>0.24724583327770233</v>
      </c>
      <c r="AB81" s="41">
        <v>0.27526581287384033</v>
      </c>
      <c r="AC81" s="41">
        <v>0.24414323270320892</v>
      </c>
      <c r="AD81" s="41">
        <v>0.35710713267326355</v>
      </c>
      <c r="AE81" s="41">
        <v>0.30147790908813477</v>
      </c>
      <c r="AF81" s="41">
        <v>0.20117561519145966</v>
      </c>
      <c r="AG81" s="41">
        <v>0.18072935938835144</v>
      </c>
      <c r="AH81" s="41">
        <v>0.1976863592863083</v>
      </c>
      <c r="AI81" s="41">
        <v>0.23422420024871826</v>
      </c>
      <c r="AJ81" s="41">
        <v>0.17344757914543152</v>
      </c>
      <c r="AK81" s="41">
        <v>0.16154202818870544</v>
      </c>
      <c r="AL81" s="41">
        <v>0.1534794420003891</v>
      </c>
      <c r="AM81" s="41">
        <v>0.21064668893814087</v>
      </c>
      <c r="AN81" s="41">
        <v>0.25445058941841125</v>
      </c>
      <c r="AO81" s="41">
        <v>0.13047930598258972</v>
      </c>
      <c r="AP81" s="41">
        <v>0.1973220258951187</v>
      </c>
      <c r="AQ81" s="41">
        <v>0.1947515308856964</v>
      </c>
      <c r="AR81" s="41">
        <v>0.1523657590150833</v>
      </c>
      <c r="AS81" s="41">
        <v>0.12648434937000275</v>
      </c>
      <c r="AT81" s="41">
        <v>0.152056485414505</v>
      </c>
      <c r="AU81" s="41">
        <v>0.18434131145477295</v>
      </c>
      <c r="AV81" s="41">
        <v>0.12351128458976746</v>
      </c>
      <c r="AW81" s="41">
        <v>0.09173648059368134</v>
      </c>
      <c r="AX81" s="41">
        <v>0.14329227805137634</v>
      </c>
      <c r="AY81" s="41">
        <v>0.0869138240814209</v>
      </c>
      <c r="AZ81" s="41">
        <v>0.11033850163221359</v>
      </c>
      <c r="BA81" s="49"/>
      <c r="BB81" s="41">
        <v>0.14408458769321442</v>
      </c>
      <c r="BC81" s="41">
        <v>0.12646643817424774</v>
      </c>
      <c r="BD81" s="41">
        <v>0.1214885413646698</v>
      </c>
      <c r="BE81" s="41">
        <v>0.15954789519309998</v>
      </c>
      <c r="BF81" s="41">
        <v>0.12403830885887146</v>
      </c>
      <c r="BG81" s="41">
        <v>0.11600213497877121</v>
      </c>
      <c r="BH81" s="41">
        <v>0.07082761824131012</v>
      </c>
      <c r="BI81" s="41">
        <v>0.20762960612773895</v>
      </c>
      <c r="BJ81" s="41">
        <v>0.12791763246059418</v>
      </c>
      <c r="BK81" s="41">
        <v>0.19019335508346558</v>
      </c>
      <c r="BL81" s="41">
        <v>0.26024091243743896</v>
      </c>
    </row>
    <row r="82" ht="12.75" customHeight="1">
      <c r="A82" s="45" t="s">
        <v>206</v>
      </c>
      <c r="B82" s="41">
        <v>0.9097055792808533</v>
      </c>
      <c r="C82" s="41">
        <v>0.8938026428222656</v>
      </c>
      <c r="D82" s="41">
        <v>0.8623335957527161</v>
      </c>
      <c r="E82" s="41">
        <v>0.8710706830024719</v>
      </c>
      <c r="F82" s="41">
        <v>0.9173067808151245</v>
      </c>
      <c r="G82" s="41">
        <v>0.9232198596000671</v>
      </c>
      <c r="H82" s="41">
        <v>0.8367694616317749</v>
      </c>
      <c r="I82" s="41">
        <v>0.8766631484031677</v>
      </c>
      <c r="J82" s="41">
        <v>0.9026615023612976</v>
      </c>
      <c r="K82" s="41">
        <v>0.9131369590759277</v>
      </c>
      <c r="L82" s="41">
        <v>0.8714970946311951</v>
      </c>
      <c r="M82" s="41">
        <v>0.9331331849098206</v>
      </c>
      <c r="N82" s="41">
        <v>0.9005478024482727</v>
      </c>
      <c r="O82" s="41">
        <v>0.9552066326141357</v>
      </c>
      <c r="P82" s="41">
        <v>0.9346251487731934</v>
      </c>
      <c r="Q82" s="41">
        <v>0.9402303695678711</v>
      </c>
      <c r="R82" s="49"/>
      <c r="S82" s="41">
        <v>0.9282392263412476</v>
      </c>
      <c r="T82" s="41">
        <v>0.9019392728805542</v>
      </c>
      <c r="U82" s="41">
        <v>0.8786267042160034</v>
      </c>
      <c r="V82" s="41">
        <v>0.9266123175621033</v>
      </c>
      <c r="W82" s="41">
        <v>0.9282426238059998</v>
      </c>
      <c r="X82" s="41">
        <v>0.9424676299095154</v>
      </c>
      <c r="Y82" s="41">
        <v>0.8857904076576233</v>
      </c>
      <c r="Z82" s="41">
        <v>0.9777523875236511</v>
      </c>
      <c r="AA82" s="41">
        <v>0.9398321509361267</v>
      </c>
      <c r="AB82" s="41">
        <v>0.8867536187171936</v>
      </c>
      <c r="AC82" s="41">
        <v>0.9449843764305115</v>
      </c>
      <c r="AD82" s="41">
        <v>0.931994616985321</v>
      </c>
      <c r="AE82" s="41">
        <v>0.9050590395927429</v>
      </c>
      <c r="AF82" s="41">
        <v>0.9278676509857178</v>
      </c>
      <c r="AG82" s="41">
        <v>0.8956530094146729</v>
      </c>
      <c r="AH82" s="41">
        <v>0.8699243664741516</v>
      </c>
      <c r="AI82" s="41">
        <v>0.8537977337837219</v>
      </c>
      <c r="AJ82" s="41">
        <v>0.8519235849380493</v>
      </c>
      <c r="AK82" s="41">
        <v>0.8389946818351746</v>
      </c>
      <c r="AL82" s="41">
        <v>0.8727363348007202</v>
      </c>
      <c r="AM82" s="41">
        <v>0.8993124961853027</v>
      </c>
      <c r="AN82" s="41">
        <v>0.8714137077331543</v>
      </c>
      <c r="AO82" s="41">
        <v>0.7840322852134705</v>
      </c>
      <c r="AP82" s="41">
        <v>0.8451513648033142</v>
      </c>
      <c r="AQ82" s="41">
        <v>0.9061838388442993</v>
      </c>
      <c r="AR82" s="41">
        <v>0.8570271730422974</v>
      </c>
      <c r="AS82" s="41">
        <v>0.8527089953422546</v>
      </c>
      <c r="AT82" s="41">
        <v>0.8985876441001892</v>
      </c>
      <c r="AU82" s="41">
        <v>0.8695945143699646</v>
      </c>
      <c r="AV82" s="41">
        <v>0.9015772342681885</v>
      </c>
      <c r="AW82" s="41">
        <v>0.8464038372039795</v>
      </c>
      <c r="AX82" s="41">
        <v>0.9022970795631409</v>
      </c>
      <c r="AY82" s="41">
        <v>0.8368534445762634</v>
      </c>
      <c r="AZ82" s="41">
        <v>0.8011689782142639</v>
      </c>
      <c r="BA82" s="49"/>
      <c r="BB82" s="41">
        <v>0.8109704852104187</v>
      </c>
      <c r="BC82" s="41">
        <v>0.8696420788764954</v>
      </c>
      <c r="BD82" s="41">
        <v>0.8384506106376648</v>
      </c>
      <c r="BE82" s="41">
        <v>0.8604281544685364</v>
      </c>
      <c r="BF82" s="41">
        <v>0.863129734992981</v>
      </c>
      <c r="BG82" s="41">
        <v>0.795404314994812</v>
      </c>
      <c r="BH82" s="41">
        <v>0.8343365788459778</v>
      </c>
      <c r="BI82" s="41">
        <v>0.8598678708076477</v>
      </c>
      <c r="BJ82" s="41">
        <v>0.9114453792572021</v>
      </c>
      <c r="BK82" s="41">
        <v>0.8691046833992004</v>
      </c>
      <c r="BL82" s="41">
        <v>0.8797826766967773</v>
      </c>
    </row>
    <row r="83" ht="12.75" customHeight="1">
      <c r="A83" s="45" t="s">
        <v>208</v>
      </c>
      <c r="B83" s="41">
        <v>0.819270133972168</v>
      </c>
      <c r="C83" s="41">
        <v>0.6870008707046509</v>
      </c>
      <c r="D83" s="41">
        <v>0.7105857729911804</v>
      </c>
      <c r="E83" s="41">
        <v>0.8941437602043152</v>
      </c>
      <c r="F83" s="41">
        <v>0.8007228374481201</v>
      </c>
      <c r="G83" s="41">
        <v>0.7623095512390137</v>
      </c>
      <c r="H83" s="41">
        <v>0.6531350612640381</v>
      </c>
      <c r="I83" s="41">
        <v>0.7508004903793335</v>
      </c>
      <c r="J83" s="41">
        <v>0.7571777701377869</v>
      </c>
      <c r="K83" s="41">
        <v>0.719761848449707</v>
      </c>
      <c r="L83" s="41">
        <v>0.7167961597442627</v>
      </c>
      <c r="M83" s="41">
        <v>0.8233081102371216</v>
      </c>
      <c r="N83" s="41">
        <v>0.876347005367279</v>
      </c>
      <c r="O83" s="41">
        <v>0.8002991080284119</v>
      </c>
      <c r="P83" s="41">
        <v>0.8949843645095825</v>
      </c>
      <c r="Q83" s="41">
        <v>0.6935909986495972</v>
      </c>
      <c r="R83" s="49"/>
      <c r="S83" s="41">
        <v>0.8075448870658875</v>
      </c>
      <c r="T83" s="41">
        <v>0.8270518779754639</v>
      </c>
      <c r="U83" s="41">
        <v>0.632564127445221</v>
      </c>
      <c r="V83" s="41">
        <v>0.6846317648887634</v>
      </c>
      <c r="W83" s="41">
        <v>0.7799126505851746</v>
      </c>
      <c r="X83" s="41">
        <v>0.7517493963241577</v>
      </c>
      <c r="Y83" s="41">
        <v>0.667857825756073</v>
      </c>
      <c r="Z83" s="41">
        <v>0.7746720314025879</v>
      </c>
      <c r="AA83" s="41">
        <v>0.9401137828826904</v>
      </c>
      <c r="AB83" s="41">
        <v>0.6789782047271729</v>
      </c>
      <c r="AC83" s="41">
        <v>0.7922742962837219</v>
      </c>
      <c r="AD83" s="41">
        <v>0.8313063979148865</v>
      </c>
      <c r="AE83" s="41">
        <v>0.8285818099975586</v>
      </c>
      <c r="AF83" s="41">
        <v>0.7989603281021118</v>
      </c>
      <c r="AG83" s="41">
        <v>0.8090271353721619</v>
      </c>
      <c r="AH83" s="41">
        <v>0.6916807889938354</v>
      </c>
      <c r="AI83" s="41">
        <v>0.7827078104019165</v>
      </c>
      <c r="AJ83" s="41">
        <v>0.692153811454773</v>
      </c>
      <c r="AK83" s="41">
        <v>0.5899978280067444</v>
      </c>
      <c r="AL83" s="41">
        <v>0.7072198987007141</v>
      </c>
      <c r="AM83" s="41">
        <v>0.7764140963554382</v>
      </c>
      <c r="AN83" s="41">
        <v>0.5313095450401306</v>
      </c>
      <c r="AO83" s="41">
        <v>0.6135271787643433</v>
      </c>
      <c r="AP83" s="41">
        <v>0.7204663157463074</v>
      </c>
      <c r="AQ83" s="41">
        <v>0.7647677063941956</v>
      </c>
      <c r="AR83" s="41">
        <v>0.8579487800598145</v>
      </c>
      <c r="AS83" s="41">
        <v>0.8025468587875366</v>
      </c>
      <c r="AT83" s="41">
        <v>0.8097432851791382</v>
      </c>
      <c r="AU83" s="41">
        <v>0.846043050289154</v>
      </c>
      <c r="AV83" s="41">
        <v>0.7715173363685608</v>
      </c>
      <c r="AW83" s="41">
        <v>0.852934718132019</v>
      </c>
      <c r="AX83" s="41">
        <v>0.738742470741272</v>
      </c>
      <c r="AY83" s="41">
        <v>0.7756065726280212</v>
      </c>
      <c r="AZ83" s="41">
        <v>0.772575318813324</v>
      </c>
      <c r="BA83" s="49"/>
      <c r="BB83" s="41">
        <v>0.8194969892501831</v>
      </c>
      <c r="BC83" s="41">
        <v>0.617493212223053</v>
      </c>
      <c r="BD83" s="41">
        <v>0.7029162645339966</v>
      </c>
      <c r="BE83" s="41">
        <v>0.7902906537055969</v>
      </c>
      <c r="BF83" s="41">
        <v>0.6599634885787964</v>
      </c>
      <c r="BG83" s="41">
        <v>0.5041526556015015</v>
      </c>
      <c r="BH83" s="41">
        <v>0.6648955345153809</v>
      </c>
      <c r="BI83" s="41">
        <v>0.7182679176330566</v>
      </c>
      <c r="BJ83" s="41">
        <v>0.6192098259925842</v>
      </c>
      <c r="BK83" s="41">
        <v>0.7291259169578552</v>
      </c>
      <c r="BL83" s="41">
        <v>0.824704647064209</v>
      </c>
    </row>
    <row r="84" ht="12.75" customHeight="1">
      <c r="A84" s="45" t="s">
        <v>210</v>
      </c>
      <c r="B84" s="41">
        <v>0.091708242893219</v>
      </c>
      <c r="C84" s="41">
        <v>0.13398872315883636</v>
      </c>
      <c r="D84" s="41">
        <v>0.07355448603630066</v>
      </c>
      <c r="E84" s="41">
        <v>0.03877465799450874</v>
      </c>
      <c r="F84" s="41">
        <v>0.1147763803601265</v>
      </c>
      <c r="G84" s="41">
        <v>0.10658467561006546</v>
      </c>
      <c r="H84" s="41">
        <v>0.1529456377029419</v>
      </c>
      <c r="I84" s="41">
        <v>0.09297353774309158</v>
      </c>
      <c r="J84" s="41">
        <v>0.07763420045375824</v>
      </c>
      <c r="K84" s="41">
        <v>0.14987464249134064</v>
      </c>
      <c r="L84" s="41">
        <v>0.19068194925785065</v>
      </c>
      <c r="M84" s="41">
        <v>0.07703985273838043</v>
      </c>
      <c r="N84" s="41">
        <v>0.06826072931289673</v>
      </c>
      <c r="O84" s="41">
        <v>0.09700413793325424</v>
      </c>
      <c r="P84" s="41">
        <v>0.051296770572662354</v>
      </c>
      <c r="Q84" s="41">
        <v>0.18883028626441956</v>
      </c>
      <c r="R84" s="49"/>
      <c r="S84" s="41">
        <v>0.11037392914295197</v>
      </c>
      <c r="T84" s="41">
        <v>0.08324193209409714</v>
      </c>
      <c r="U84" s="41">
        <v>0.18701651692390442</v>
      </c>
      <c r="V84" s="41">
        <v>0.15281103551387787</v>
      </c>
      <c r="W84" s="41">
        <v>0.09248988330364227</v>
      </c>
      <c r="X84" s="41">
        <v>0.14371535181999207</v>
      </c>
      <c r="Y84" s="41">
        <v>0.21108250319957733</v>
      </c>
      <c r="Z84" s="41">
        <v>0.15151168406009674</v>
      </c>
      <c r="AA84" s="41">
        <v>0.031649090349674225</v>
      </c>
      <c r="AB84" s="41">
        <v>0.14095741510391235</v>
      </c>
      <c r="AC84" s="41">
        <v>0.09052950888872147</v>
      </c>
      <c r="AD84" s="41">
        <v>0.09759272634983063</v>
      </c>
      <c r="AE84" s="41">
        <v>0.14871171116828918</v>
      </c>
      <c r="AF84" s="41">
        <v>0.11772900074720383</v>
      </c>
      <c r="AG84" s="41">
        <v>0.11186493933200836</v>
      </c>
      <c r="AH84" s="41">
        <v>0.1877588927745819</v>
      </c>
      <c r="AI84" s="41">
        <v>0.08781140297651291</v>
      </c>
      <c r="AJ84" s="41">
        <v>0.11083000898361206</v>
      </c>
      <c r="AK84" s="41">
        <v>0.2032630443572998</v>
      </c>
      <c r="AL84" s="41">
        <v>0.1342954784631729</v>
      </c>
      <c r="AM84" s="41">
        <v>0.09946499019861221</v>
      </c>
      <c r="AN84" s="41">
        <v>0.17256510257720947</v>
      </c>
      <c r="AO84" s="41">
        <v>0.12741854786872864</v>
      </c>
      <c r="AP84" s="41">
        <v>0.12101368606090546</v>
      </c>
      <c r="AQ84" s="41">
        <v>0.09523333609104156</v>
      </c>
      <c r="AR84" s="41">
        <v>0.05597364157438278</v>
      </c>
      <c r="AS84" s="41">
        <v>0.10123045742511749</v>
      </c>
      <c r="AT84" s="41">
        <v>0.11254891008138657</v>
      </c>
      <c r="AU84" s="41">
        <v>0.060173917561769485</v>
      </c>
      <c r="AV84" s="41">
        <v>0.13307982683181763</v>
      </c>
      <c r="AW84" s="41">
        <v>0.07131858170032501</v>
      </c>
      <c r="AX84" s="41">
        <v>0.13207688927650452</v>
      </c>
      <c r="AY84" s="41">
        <v>0.09947867691516876</v>
      </c>
      <c r="AZ84" s="41">
        <v>0.08050283789634705</v>
      </c>
      <c r="BA84" s="49"/>
      <c r="BB84" s="41">
        <v>0.0730779692530632</v>
      </c>
      <c r="BC84" s="41">
        <v>0.226362407207489</v>
      </c>
      <c r="BD84" s="41">
        <v>0.12555667757987976</v>
      </c>
      <c r="BE84" s="41">
        <v>0.08378476649522781</v>
      </c>
      <c r="BF84" s="41">
        <v>0.18049883842468262</v>
      </c>
      <c r="BG84" s="41">
        <v>0.20113423466682434</v>
      </c>
      <c r="BH84" s="41">
        <v>0.14312325417995453</v>
      </c>
      <c r="BI84" s="41">
        <v>0.11005285382270813</v>
      </c>
      <c r="BJ84" s="41">
        <v>0.18411153554916382</v>
      </c>
      <c r="BK84" s="41">
        <v>0.13292992115020752</v>
      </c>
      <c r="BL84" s="41">
        <v>0.08494553714990616</v>
      </c>
    </row>
    <row r="85" ht="12.75" customHeight="1">
      <c r="A85" s="60" t="s">
        <v>212</v>
      </c>
      <c r="B85" s="61">
        <v>6.698252201080322</v>
      </c>
      <c r="C85" s="61">
        <v>7.140233993530273</v>
      </c>
      <c r="D85" s="61">
        <v>6.22340202331543</v>
      </c>
      <c r="E85" s="61">
        <v>7.079667568206787</v>
      </c>
      <c r="F85" s="61">
        <v>6.753948211669922</v>
      </c>
      <c r="G85" s="61">
        <v>6.601092338562012</v>
      </c>
      <c r="H85" s="61">
        <v>6.615694999694824</v>
      </c>
      <c r="I85" s="61">
        <v>6.635307312011719</v>
      </c>
      <c r="J85" s="61">
        <v>7.062807083129883</v>
      </c>
      <c r="K85" s="61">
        <v>6.847616672515869</v>
      </c>
      <c r="L85" s="61">
        <v>6.943316459655762</v>
      </c>
      <c r="M85" s="61">
        <v>7.173022270202637</v>
      </c>
      <c r="N85" s="61">
        <v>7.133356094360352</v>
      </c>
      <c r="O85" s="61">
        <v>7.989055633544922</v>
      </c>
      <c r="P85" s="61">
        <v>7.137280464172363</v>
      </c>
      <c r="Q85" s="61">
        <v>7.147933483123779</v>
      </c>
      <c r="R85" s="49"/>
      <c r="S85" s="61">
        <v>6.877239227294922</v>
      </c>
      <c r="T85" s="61">
        <v>6.564701080322266</v>
      </c>
      <c r="U85" s="61">
        <v>6.4838080406188965</v>
      </c>
      <c r="V85" s="61">
        <v>7.195939064025879</v>
      </c>
      <c r="W85" s="61">
        <v>7.047173976898193</v>
      </c>
      <c r="X85" s="61">
        <v>6.904362678527832</v>
      </c>
      <c r="Y85" s="61">
        <v>6.928051948547363</v>
      </c>
      <c r="Z85" s="61">
        <v>6.878999710083008</v>
      </c>
      <c r="AA85" s="61">
        <v>7.291342258453369</v>
      </c>
      <c r="AB85" s="61">
        <v>6.8992919921875</v>
      </c>
      <c r="AC85" s="61">
        <v>7.189271450042725</v>
      </c>
      <c r="AD85" s="61">
        <v>6.734324932098389</v>
      </c>
      <c r="AE85" s="61">
        <v>7.349056720733643</v>
      </c>
      <c r="AF85" s="61">
        <v>7.224678993225098</v>
      </c>
      <c r="AG85" s="61">
        <v>6.617631912231445</v>
      </c>
      <c r="AH85" s="61">
        <v>6.731966018676758</v>
      </c>
      <c r="AI85" s="61">
        <v>7.0025129318237305</v>
      </c>
      <c r="AJ85" s="61">
        <v>7.186399936676025</v>
      </c>
      <c r="AK85" s="61">
        <v>7.111042022705078</v>
      </c>
      <c r="AL85" s="61">
        <v>7.205018997192383</v>
      </c>
      <c r="AM85" s="61">
        <v>7.549522399902344</v>
      </c>
      <c r="AN85" s="61">
        <v>7.714415550231934</v>
      </c>
      <c r="AO85" s="61">
        <v>6.355025291442871</v>
      </c>
      <c r="AP85" s="61">
        <v>6.648237705230713</v>
      </c>
      <c r="AQ85" s="61">
        <v>7.009811878204346</v>
      </c>
      <c r="AR85" s="61">
        <v>6.321948528289795</v>
      </c>
      <c r="AS85" s="61">
        <v>6.150503635406494</v>
      </c>
      <c r="AT85" s="61">
        <v>6.57810115814209</v>
      </c>
      <c r="AU85" s="61">
        <v>8.203923225402832</v>
      </c>
      <c r="AV85" s="61">
        <v>7.640021800994873</v>
      </c>
      <c r="AW85" s="61">
        <v>6.713534355163574</v>
      </c>
      <c r="AX85" s="61">
        <v>7.6227803230285645</v>
      </c>
      <c r="AY85" s="61">
        <v>6.954372882843018</v>
      </c>
      <c r="AZ85" s="61">
        <v>7.0440850257873535</v>
      </c>
      <c r="BA85" s="49"/>
      <c r="BB85" s="61">
        <v>6.836029052734375</v>
      </c>
      <c r="BC85" s="61">
        <v>6.904301166534424</v>
      </c>
      <c r="BD85" s="61">
        <v>7.119197368621826</v>
      </c>
      <c r="BE85" s="61">
        <v>7.280376434326172</v>
      </c>
      <c r="BF85" s="61">
        <v>7.560951232910156</v>
      </c>
      <c r="BG85" s="61">
        <v>6.086703777313232</v>
      </c>
      <c r="BH85" s="61">
        <v>6.822668075561523</v>
      </c>
      <c r="BI85" s="61">
        <v>7.411029815673828</v>
      </c>
      <c r="BJ85" s="61">
        <v>7.828555107116699</v>
      </c>
      <c r="BK85" s="61">
        <v>7.572310447692871</v>
      </c>
      <c r="BL85" s="61">
        <v>7.5912580490112305</v>
      </c>
    </row>
    <row r="86" ht="12.75" customHeight="1">
      <c r="A86" s="45" t="s">
        <v>475</v>
      </c>
      <c r="B86" s="41">
        <v>0.005843993742018938</v>
      </c>
      <c r="C86" s="41">
        <v>0.08065491169691086</v>
      </c>
      <c r="D86" s="41">
        <v>0.04150017350912094</v>
      </c>
      <c r="E86" s="41">
        <v>0.007810670416802168</v>
      </c>
      <c r="F86" s="41">
        <v>0.18421074748039246</v>
      </c>
      <c r="G86" s="41">
        <v>0.5118201375007629</v>
      </c>
      <c r="H86" s="41">
        <v>0.11865042895078659</v>
      </c>
      <c r="I86" s="41">
        <v>0.01887008361518383</v>
      </c>
      <c r="J86" s="41">
        <v>0.053193598985672</v>
      </c>
      <c r="K86" s="41">
        <v>0.029912380501627922</v>
      </c>
      <c r="L86" s="41">
        <v>0.031428273767232895</v>
      </c>
      <c r="M86" s="41">
        <v>0.15992172062397003</v>
      </c>
      <c r="N86" s="41">
        <v>0.0372629314661026</v>
      </c>
      <c r="O86" s="41">
        <v>0.08013450354337692</v>
      </c>
      <c r="P86" s="41">
        <v>0.045721568167209625</v>
      </c>
      <c r="Q86" s="41">
        <v>0.01680653542280197</v>
      </c>
      <c r="R86" s="49"/>
      <c r="S86" s="41">
        <v>0.025046221911907196</v>
      </c>
      <c r="T86" s="41">
        <v>0.09029447287321091</v>
      </c>
      <c r="U86" s="41">
        <v>0.19876091182231903</v>
      </c>
      <c r="V86" s="41">
        <v>0.007735645864158869</v>
      </c>
      <c r="W86" s="41">
        <v>0.008063109591603279</v>
      </c>
      <c r="X86" s="41">
        <v>0.0585169792175293</v>
      </c>
      <c r="Y86" s="41">
        <v>0.009381907992064953</v>
      </c>
      <c r="Z86" s="41">
        <v>0.1778922826051712</v>
      </c>
      <c r="AA86" s="41">
        <v>0.018327344208955765</v>
      </c>
      <c r="AB86" s="41">
        <v>0.012577079236507416</v>
      </c>
      <c r="AC86" s="41">
        <v>0.05975841358304024</v>
      </c>
      <c r="AD86" s="41">
        <v>0.02429947257041931</v>
      </c>
      <c r="AE86" s="41">
        <v>0.0573699027299881</v>
      </c>
      <c r="AF86" s="41">
        <v>0.008396013639867306</v>
      </c>
      <c r="AG86" s="41">
        <v>0.007418100256472826</v>
      </c>
      <c r="AH86" s="41">
        <v>0.01856607012450695</v>
      </c>
      <c r="AI86" s="41">
        <v>0.023651808500289917</v>
      </c>
      <c r="AJ86" s="41">
        <v>0.02684219554066658</v>
      </c>
      <c r="AK86" s="41">
        <v>0.006599778309464455</v>
      </c>
      <c r="AL86" s="41">
        <v>0.012895679101347923</v>
      </c>
      <c r="AM86" s="41">
        <v>0.09746403992176056</v>
      </c>
      <c r="AN86" s="41">
        <v>0.1846572905778885</v>
      </c>
      <c r="AO86" s="41">
        <v>0.033107299357652664</v>
      </c>
      <c r="AP86" s="41">
        <v>0.012147598899900913</v>
      </c>
      <c r="AQ86" s="41">
        <v>0.003996565006673336</v>
      </c>
      <c r="AR86" s="41">
        <v>0.029876654967665672</v>
      </c>
      <c r="AS86" s="41">
        <v>0.012081535533070564</v>
      </c>
      <c r="AT86" s="41">
        <v>0.007662344258278608</v>
      </c>
      <c r="AU86" s="41">
        <v>0.08955308794975281</v>
      </c>
      <c r="AV86" s="41">
        <v>0.03258480876684189</v>
      </c>
      <c r="AW86" s="41">
        <v>0.007706349715590477</v>
      </c>
      <c r="AX86" s="41">
        <v>0.0568515807390213</v>
      </c>
      <c r="AY86" s="41">
        <v>0.03214455768465996</v>
      </c>
      <c r="AZ86" s="41">
        <v>0.07990948110818863</v>
      </c>
      <c r="BA86" s="49"/>
      <c r="BB86" s="41">
        <v>0.08395926654338837</v>
      </c>
      <c r="BC86" s="41">
        <v>0.007305628154426813</v>
      </c>
      <c r="BD86" s="41">
        <v>0.025147851556539536</v>
      </c>
      <c r="BE86" s="41">
        <v>0.03288997709751129</v>
      </c>
      <c r="BF86" s="41">
        <v>0.012567716650664806</v>
      </c>
      <c r="BG86" s="41">
        <v>0.03170168027281761</v>
      </c>
      <c r="BH86" s="41">
        <v>0.005836961790919304</v>
      </c>
      <c r="BI86" s="41">
        <v>0.037409089505672455</v>
      </c>
      <c r="BJ86" s="41">
        <v>0.0742451548576355</v>
      </c>
      <c r="BK86" s="41">
        <v>0.008681166917085648</v>
      </c>
      <c r="BL86" s="41">
        <v>0.04061287268996239</v>
      </c>
    </row>
    <row r="87" ht="12.75" customHeight="1">
      <c r="A87" s="45" t="s">
        <v>476</v>
      </c>
      <c r="B87" s="41">
        <v>1027.0</v>
      </c>
      <c r="C87" s="41">
        <v>220.0</v>
      </c>
      <c r="D87" s="41">
        <v>208.0</v>
      </c>
      <c r="E87" s="41">
        <v>219.0</v>
      </c>
      <c r="F87" s="41">
        <v>232.0</v>
      </c>
      <c r="G87" s="41">
        <v>215.0</v>
      </c>
      <c r="H87" s="41">
        <v>221.0</v>
      </c>
      <c r="I87" s="41">
        <v>227.0</v>
      </c>
      <c r="J87" s="41">
        <v>225.0</v>
      </c>
      <c r="K87" s="41">
        <v>222.0</v>
      </c>
      <c r="L87" s="41">
        <v>227.0</v>
      </c>
      <c r="M87" s="41">
        <v>310.0</v>
      </c>
      <c r="N87" s="41">
        <v>219.0</v>
      </c>
      <c r="O87" s="41">
        <v>213.0</v>
      </c>
      <c r="P87" s="41">
        <v>310.0</v>
      </c>
      <c r="Q87" s="41">
        <v>218.0</v>
      </c>
      <c r="R87" s="49"/>
      <c r="S87" s="41">
        <v>312.0</v>
      </c>
      <c r="T87" s="41">
        <v>223.0</v>
      </c>
      <c r="U87" s="41">
        <v>220.0</v>
      </c>
      <c r="V87" s="41">
        <v>220.0</v>
      </c>
      <c r="W87" s="41">
        <v>225.0</v>
      </c>
      <c r="X87" s="41">
        <v>227.0</v>
      </c>
      <c r="Y87" s="41">
        <v>231.0</v>
      </c>
      <c r="Z87" s="41">
        <v>218.0</v>
      </c>
      <c r="AA87" s="41">
        <v>459.0</v>
      </c>
      <c r="AB87" s="41">
        <v>432.0</v>
      </c>
      <c r="AC87" s="41">
        <v>225.0</v>
      </c>
      <c r="AD87" s="41">
        <v>214.0</v>
      </c>
      <c r="AE87" s="41">
        <v>222.0</v>
      </c>
      <c r="AF87" s="41">
        <v>228.0</v>
      </c>
      <c r="AG87" s="41">
        <v>308.0</v>
      </c>
      <c r="AH87" s="41">
        <v>213.0</v>
      </c>
      <c r="AI87" s="41">
        <v>223.0</v>
      </c>
      <c r="AJ87" s="41">
        <v>226.0</v>
      </c>
      <c r="AK87" s="41">
        <v>215.0</v>
      </c>
      <c r="AL87" s="41">
        <v>227.0</v>
      </c>
      <c r="AM87" s="41">
        <v>213.0</v>
      </c>
      <c r="AN87" s="41">
        <v>209.0</v>
      </c>
      <c r="AO87" s="41">
        <v>219.0</v>
      </c>
      <c r="AP87" s="41">
        <v>222.0</v>
      </c>
      <c r="AQ87" s="41">
        <v>225.0</v>
      </c>
      <c r="AR87" s="41">
        <v>314.0</v>
      </c>
      <c r="AS87" s="41">
        <v>229.0</v>
      </c>
      <c r="AT87" s="41">
        <v>219.0</v>
      </c>
      <c r="AU87" s="41">
        <v>223.0</v>
      </c>
      <c r="AV87" s="41">
        <v>316.0</v>
      </c>
      <c r="AW87" s="41">
        <v>599.0</v>
      </c>
      <c r="AX87" s="41">
        <v>302.0</v>
      </c>
      <c r="AY87" s="41">
        <v>1040.0</v>
      </c>
      <c r="AZ87" s="41">
        <v>345.0</v>
      </c>
      <c r="BA87" s="49"/>
      <c r="BB87" s="41">
        <v>221.0</v>
      </c>
      <c r="BC87" s="41">
        <v>224.0</v>
      </c>
      <c r="BD87" s="41">
        <v>230.0</v>
      </c>
      <c r="BE87" s="41">
        <v>228.0</v>
      </c>
      <c r="BF87" s="41">
        <v>453.0</v>
      </c>
      <c r="BG87" s="41">
        <v>213.0</v>
      </c>
      <c r="BH87" s="41">
        <v>314.0</v>
      </c>
      <c r="BI87" s="41">
        <v>219.0</v>
      </c>
      <c r="BJ87" s="41">
        <v>216.0</v>
      </c>
      <c r="BK87" s="41">
        <v>226.0</v>
      </c>
      <c r="BL87" s="41">
        <v>229.0</v>
      </c>
    </row>
    <row r="88" ht="12.75" customHeight="1">
      <c r="A88" s="60" t="s">
        <v>214</v>
      </c>
      <c r="B88" s="61">
        <v>1.5657137632369995</v>
      </c>
      <c r="C88" s="61">
        <v>1.6915342807769775</v>
      </c>
      <c r="D88" s="61">
        <v>1.5536061525344849</v>
      </c>
      <c r="E88" s="61">
        <v>1.7704404592514038</v>
      </c>
      <c r="F88" s="61">
        <v>1.6029154062271118</v>
      </c>
      <c r="G88" s="61">
        <v>1.6058357954025269</v>
      </c>
      <c r="H88" s="61">
        <v>1.6339402198791504</v>
      </c>
      <c r="I88" s="61">
        <v>1.6096341609954834</v>
      </c>
      <c r="J88" s="61">
        <v>1.8574397563934326</v>
      </c>
      <c r="K88" s="61">
        <v>1.7256008386611938</v>
      </c>
      <c r="L88" s="61">
        <v>1.7047348022460938</v>
      </c>
      <c r="M88" s="61">
        <v>1.8315945863723755</v>
      </c>
      <c r="N88" s="61">
        <v>1.8809278011322021</v>
      </c>
      <c r="O88" s="61">
        <v>1.9818004369735718</v>
      </c>
      <c r="P88" s="61">
        <v>1.73033607006073</v>
      </c>
      <c r="Q88" s="61">
        <v>1.7688430547714233</v>
      </c>
      <c r="R88" s="49"/>
      <c r="S88" s="61">
        <v>1.7144299745559692</v>
      </c>
      <c r="T88" s="61">
        <v>1.580908179283142</v>
      </c>
      <c r="U88" s="61">
        <v>1.4402803182601929</v>
      </c>
      <c r="V88" s="61">
        <v>1.8118473291397095</v>
      </c>
      <c r="W88" s="61">
        <v>1.6854183673858643</v>
      </c>
      <c r="X88" s="61">
        <v>1.7202188968658447</v>
      </c>
      <c r="Y88" s="61">
        <v>1.7592759132385254</v>
      </c>
      <c r="Z88" s="61">
        <v>1.6932259798049927</v>
      </c>
      <c r="AA88" s="61">
        <v>1.8661251068115234</v>
      </c>
      <c r="AB88" s="61">
        <v>1.769673466682434</v>
      </c>
      <c r="AC88" s="61">
        <v>1.834789752960205</v>
      </c>
      <c r="AD88" s="61">
        <v>1.7665104866027832</v>
      </c>
      <c r="AE88" s="61">
        <v>1.9442020654678345</v>
      </c>
      <c r="AF88" s="61">
        <v>1.7880198955535889</v>
      </c>
      <c r="AG88" s="61">
        <v>1.5896109342575073</v>
      </c>
      <c r="AH88" s="61">
        <v>1.6456750631332397</v>
      </c>
      <c r="AI88" s="61">
        <v>1.762699007987976</v>
      </c>
      <c r="AJ88" s="61">
        <v>1.8485041856765747</v>
      </c>
      <c r="AK88" s="61">
        <v>1.7301405668258667</v>
      </c>
      <c r="AL88" s="61">
        <v>1.782978892326355</v>
      </c>
      <c r="AM88" s="61">
        <v>1.9372527599334717</v>
      </c>
      <c r="AN88" s="61">
        <v>1.9174344539642334</v>
      </c>
      <c r="AO88" s="61">
        <v>1.5101344585418701</v>
      </c>
      <c r="AP88" s="61">
        <v>1.5821393728256226</v>
      </c>
      <c r="AQ88" s="61">
        <v>1.7390213012695312</v>
      </c>
      <c r="AR88" s="61">
        <v>1.4162999391555786</v>
      </c>
      <c r="AS88" s="61">
        <v>1.4094648361206055</v>
      </c>
      <c r="AT88" s="61">
        <v>1.588945746421814</v>
      </c>
      <c r="AU88" s="61">
        <v>2.0225670337677</v>
      </c>
      <c r="AV88" s="61">
        <v>1.9642099142074585</v>
      </c>
      <c r="AW88" s="61">
        <v>1.5050572156906128</v>
      </c>
      <c r="AX88" s="61">
        <v>1.8876854181289673</v>
      </c>
      <c r="AY88" s="61">
        <v>1.5723910331726074</v>
      </c>
      <c r="AZ88" s="61">
        <v>1.6777606010437012</v>
      </c>
      <c r="BA88" s="49"/>
      <c r="BB88" s="61">
        <v>1.6438270807266235</v>
      </c>
      <c r="BC88" s="61">
        <v>1.634719729423523</v>
      </c>
      <c r="BD88" s="61">
        <v>1.7223149538040161</v>
      </c>
      <c r="BE88" s="61">
        <v>1.762657642364502</v>
      </c>
      <c r="BF88" s="61">
        <v>1.8465557098388672</v>
      </c>
      <c r="BG88" s="61">
        <v>1.449955940246582</v>
      </c>
      <c r="BH88" s="61">
        <v>1.6954982280731201</v>
      </c>
      <c r="BI88" s="61">
        <v>1.8617041110992432</v>
      </c>
      <c r="BJ88" s="61">
        <v>2.138533115386963</v>
      </c>
      <c r="BK88" s="61">
        <v>1.8998661041259766</v>
      </c>
      <c r="BL88" s="61">
        <v>1.9760758876800537</v>
      </c>
    </row>
    <row r="89" ht="12.75" customHeight="1">
      <c r="A89" s="60" t="s">
        <v>226</v>
      </c>
      <c r="B89" s="61">
        <v>1.9307907819747925</v>
      </c>
      <c r="C89" s="61">
        <v>2.175649404525757</v>
      </c>
      <c r="D89" s="61">
        <v>1.985324740409851</v>
      </c>
      <c r="E89" s="61">
        <v>2.116323947906494</v>
      </c>
      <c r="F89" s="61">
        <v>1.9753732681274414</v>
      </c>
      <c r="G89" s="61">
        <v>1.9637839794158936</v>
      </c>
      <c r="H89" s="61">
        <v>2.0528581142425537</v>
      </c>
      <c r="I89" s="61">
        <v>1.9952729940414429</v>
      </c>
      <c r="J89" s="61">
        <v>2.0626614093780518</v>
      </c>
      <c r="K89" s="61">
        <v>2.059460163116455</v>
      </c>
      <c r="L89" s="61">
        <v>2.004934072494507</v>
      </c>
      <c r="M89" s="61">
        <v>2.1054556369781494</v>
      </c>
      <c r="N89" s="61">
        <v>2.072702407836914</v>
      </c>
      <c r="O89" s="61">
        <v>2.2598326206207275</v>
      </c>
      <c r="P89" s="61">
        <v>2.0753707885742188</v>
      </c>
      <c r="Q89" s="61">
        <v>2.2047529220581055</v>
      </c>
      <c r="R89" s="49"/>
      <c r="S89" s="61">
        <v>2.010232448577881</v>
      </c>
      <c r="T89" s="61">
        <v>1.9735857248306274</v>
      </c>
      <c r="U89" s="61">
        <v>1.8966606855392456</v>
      </c>
      <c r="V89" s="61">
        <v>2.0561861991882324</v>
      </c>
      <c r="W89" s="61">
        <v>2.023946523666382</v>
      </c>
      <c r="X89" s="61">
        <v>1.942673921585083</v>
      </c>
      <c r="Y89" s="61">
        <v>2.017341136932373</v>
      </c>
      <c r="Z89" s="61">
        <v>2.06309175491333</v>
      </c>
      <c r="AA89" s="61">
        <v>2.097083806991577</v>
      </c>
      <c r="AB89" s="61">
        <v>2.0152390003204346</v>
      </c>
      <c r="AC89" s="61">
        <v>2.050163507461548</v>
      </c>
      <c r="AD89" s="61">
        <v>2.0008013248443604</v>
      </c>
      <c r="AE89" s="61">
        <v>2.1309657096862793</v>
      </c>
      <c r="AF89" s="61">
        <v>2.149488687515259</v>
      </c>
      <c r="AG89" s="61">
        <v>2.02272891998291</v>
      </c>
      <c r="AH89" s="61">
        <v>1.9537030458450317</v>
      </c>
      <c r="AI89" s="61">
        <v>2.059051513671875</v>
      </c>
      <c r="AJ89" s="61">
        <v>2.1125831604003906</v>
      </c>
      <c r="AK89" s="61">
        <v>2.0897955894470215</v>
      </c>
      <c r="AL89" s="61">
        <v>2.082639217376709</v>
      </c>
      <c r="AM89" s="61">
        <v>2.19446063041687</v>
      </c>
      <c r="AN89" s="61">
        <v>2.2182199954986572</v>
      </c>
      <c r="AO89" s="61">
        <v>1.9291839599609375</v>
      </c>
      <c r="AP89" s="61">
        <v>2.049600601196289</v>
      </c>
      <c r="AQ89" s="61">
        <v>2.0431652069091797</v>
      </c>
      <c r="AR89" s="61">
        <v>1.9675109386444092</v>
      </c>
      <c r="AS89" s="61">
        <v>1.8527953624725342</v>
      </c>
      <c r="AT89" s="61">
        <v>1.9401947259902954</v>
      </c>
      <c r="AU89" s="61">
        <v>2.2852017879486084</v>
      </c>
      <c r="AV89" s="61">
        <v>2.1767821311950684</v>
      </c>
      <c r="AW89" s="61">
        <v>2.009380340576172</v>
      </c>
      <c r="AX89" s="61">
        <v>2.2580692768096924</v>
      </c>
      <c r="AY89" s="61">
        <v>2.0049095153808594</v>
      </c>
      <c r="AZ89" s="61">
        <v>2.074047088623047</v>
      </c>
      <c r="BA89" s="49"/>
      <c r="BB89" s="61">
        <v>2.024017810821533</v>
      </c>
      <c r="BC89" s="61">
        <v>2.0269267559051514</v>
      </c>
      <c r="BD89" s="61">
        <v>2.0714125633239746</v>
      </c>
      <c r="BE89" s="61">
        <v>2.036436080932617</v>
      </c>
      <c r="BF89" s="61">
        <v>2.1593246459960938</v>
      </c>
      <c r="BG89" s="61">
        <v>1.8615012168884277</v>
      </c>
      <c r="BH89" s="61">
        <v>2.0156502723693848</v>
      </c>
      <c r="BI89" s="61">
        <v>2.0972137451171875</v>
      </c>
      <c r="BJ89" s="61">
        <v>2.2523791790008545</v>
      </c>
      <c r="BK89" s="61">
        <v>2.1546080112457275</v>
      </c>
      <c r="BL89" s="61">
        <v>2.1780693531036377</v>
      </c>
    </row>
    <row r="90" ht="12.75" customHeight="1">
      <c r="A90" s="60" t="s">
        <v>232</v>
      </c>
      <c r="B90" s="61">
        <v>1.139920711517334</v>
      </c>
      <c r="C90" s="61">
        <v>1.2446478605270386</v>
      </c>
      <c r="D90" s="61">
        <v>0.9589940309524536</v>
      </c>
      <c r="E90" s="61">
        <v>1.2787461280822754</v>
      </c>
      <c r="F90" s="61">
        <v>1.1491867303848267</v>
      </c>
      <c r="G90" s="61">
        <v>1.011804223060608</v>
      </c>
      <c r="H90" s="61">
        <v>0.9574185609817505</v>
      </c>
      <c r="I90" s="61">
        <v>1.1210405826568604</v>
      </c>
      <c r="J90" s="61">
        <v>1.1746119260787964</v>
      </c>
      <c r="K90" s="61">
        <v>1.0897520780563354</v>
      </c>
      <c r="L90" s="61">
        <v>1.183166742324829</v>
      </c>
      <c r="M90" s="61">
        <v>1.2149150371551514</v>
      </c>
      <c r="N90" s="61">
        <v>1.2443914413452148</v>
      </c>
      <c r="O90" s="61">
        <v>1.5780574083328247</v>
      </c>
      <c r="P90" s="61">
        <v>1.2625184059143066</v>
      </c>
      <c r="Q90" s="61">
        <v>1.2148288488388062</v>
      </c>
      <c r="R90" s="49"/>
      <c r="S90" s="61">
        <v>1.102326512336731</v>
      </c>
      <c r="T90" s="61">
        <v>1.0906901359558105</v>
      </c>
      <c r="U90" s="61">
        <v>1.1108083724975586</v>
      </c>
      <c r="V90" s="61">
        <v>1.2826308012008667</v>
      </c>
      <c r="W90" s="61">
        <v>1.2971974611282349</v>
      </c>
      <c r="X90" s="61">
        <v>1.233810544013977</v>
      </c>
      <c r="Y90" s="61">
        <v>1.2214590311050415</v>
      </c>
      <c r="Z90" s="61">
        <v>1.1442114114761353</v>
      </c>
      <c r="AA90" s="61">
        <v>1.2492092847824097</v>
      </c>
      <c r="AB90" s="61">
        <v>1.1630233526229858</v>
      </c>
      <c r="AC90" s="61">
        <v>1.254418134689331</v>
      </c>
      <c r="AD90" s="61">
        <v>1.05364990234375</v>
      </c>
      <c r="AE90" s="61">
        <v>1.2896090745925903</v>
      </c>
      <c r="AF90" s="61">
        <v>1.2848303318023682</v>
      </c>
      <c r="AG90" s="61">
        <v>1.0290740728378296</v>
      </c>
      <c r="AH90" s="61">
        <v>1.1699726581573486</v>
      </c>
      <c r="AI90" s="61">
        <v>1.2160948514938354</v>
      </c>
      <c r="AJ90" s="61">
        <v>1.3120461702346802</v>
      </c>
      <c r="AK90" s="61">
        <v>1.3132575750350952</v>
      </c>
      <c r="AL90" s="61">
        <v>1.329046607017517</v>
      </c>
      <c r="AM90" s="61">
        <v>1.4229239225387573</v>
      </c>
      <c r="AN90" s="61">
        <v>1.5848275423049927</v>
      </c>
      <c r="AO90" s="61">
        <v>1.0195796489715576</v>
      </c>
      <c r="AP90" s="61">
        <v>1.0903116464614868</v>
      </c>
      <c r="AQ90" s="61">
        <v>1.2401965856552124</v>
      </c>
      <c r="AR90" s="61">
        <v>1.040008306503296</v>
      </c>
      <c r="AS90" s="61">
        <v>1.045304298400879</v>
      </c>
      <c r="AT90" s="61">
        <v>1.0941107273101807</v>
      </c>
      <c r="AU90" s="61">
        <v>1.7514821290969849</v>
      </c>
      <c r="AV90" s="61">
        <v>1.598012089729309</v>
      </c>
      <c r="AW90" s="61">
        <v>1.2296627759933472</v>
      </c>
      <c r="AX90" s="61">
        <v>1.4299099445343018</v>
      </c>
      <c r="AY90" s="61">
        <v>1.3430789709091187</v>
      </c>
      <c r="AZ90" s="61">
        <v>1.3354321718215942</v>
      </c>
      <c r="BA90" s="49"/>
      <c r="BB90" s="61">
        <v>1.2220237255096436</v>
      </c>
      <c r="BC90" s="61">
        <v>1.2914119958877563</v>
      </c>
      <c r="BD90" s="61">
        <v>1.3925455808639526</v>
      </c>
      <c r="BE90" s="61">
        <v>1.4850623607635498</v>
      </c>
      <c r="BF90" s="61">
        <v>1.5221452713012695</v>
      </c>
      <c r="BG90" s="61">
        <v>1.1705262660980225</v>
      </c>
      <c r="BH90" s="61">
        <v>1.269539713859558</v>
      </c>
      <c r="BI90" s="61">
        <v>1.5024408102035522</v>
      </c>
      <c r="BJ90" s="61">
        <v>1.615451455116272</v>
      </c>
      <c r="BK90" s="61">
        <v>1.4885056018829346</v>
      </c>
      <c r="BL90" s="61">
        <v>1.449931025505066</v>
      </c>
    </row>
    <row r="91" ht="12.75" customHeight="1">
      <c r="A91" s="60" t="s">
        <v>239</v>
      </c>
      <c r="B91" s="61">
        <v>2.061826705932617</v>
      </c>
      <c r="C91" s="61">
        <v>2.02840256690979</v>
      </c>
      <c r="D91" s="61">
        <v>1.7254772186279297</v>
      </c>
      <c r="E91" s="61">
        <v>1.9141569137573242</v>
      </c>
      <c r="F91" s="61">
        <v>2.026473045349121</v>
      </c>
      <c r="G91" s="61">
        <v>2.0196683406829834</v>
      </c>
      <c r="H91" s="61">
        <v>1.9714778661727905</v>
      </c>
      <c r="I91" s="61">
        <v>1.9093594551086426</v>
      </c>
      <c r="J91" s="61">
        <v>1.9680941104888916</v>
      </c>
      <c r="K91" s="61">
        <v>1.9728034734725952</v>
      </c>
      <c r="L91" s="61">
        <v>2.050480842590332</v>
      </c>
      <c r="M91" s="61">
        <v>2.02105712890625</v>
      </c>
      <c r="N91" s="61">
        <v>1.9353346824645996</v>
      </c>
      <c r="O91" s="61">
        <v>2.169365167617798</v>
      </c>
      <c r="P91" s="61">
        <v>2.0690550804138184</v>
      </c>
      <c r="Q91" s="61">
        <v>1.9595082998275757</v>
      </c>
      <c r="R91" s="49"/>
      <c r="S91" s="61">
        <v>2.050250291824341</v>
      </c>
      <c r="T91" s="61">
        <v>1.9195170402526855</v>
      </c>
      <c r="U91" s="61">
        <v>2.0360584259033203</v>
      </c>
      <c r="V91" s="61">
        <v>2.045274496078491</v>
      </c>
      <c r="W91" s="61">
        <v>2.040611505508423</v>
      </c>
      <c r="X91" s="61">
        <v>2.0076591968536377</v>
      </c>
      <c r="Y91" s="61">
        <v>1.9299756288528442</v>
      </c>
      <c r="Z91" s="61">
        <v>1.9784704446792603</v>
      </c>
      <c r="AA91" s="61">
        <v>2.0789237022399902</v>
      </c>
      <c r="AB91" s="61">
        <v>1.9513561725616455</v>
      </c>
      <c r="AC91" s="61">
        <v>2.0499000549316406</v>
      </c>
      <c r="AD91" s="61">
        <v>1.9133633375167847</v>
      </c>
      <c r="AE91" s="61">
        <v>1.9842796325683594</v>
      </c>
      <c r="AF91" s="61">
        <v>2.0023398399353027</v>
      </c>
      <c r="AG91" s="61">
        <v>1.9762178659439087</v>
      </c>
      <c r="AH91" s="61">
        <v>1.9626154899597168</v>
      </c>
      <c r="AI91" s="61">
        <v>1.9646673202514648</v>
      </c>
      <c r="AJ91" s="61">
        <v>1.9132663011550903</v>
      </c>
      <c r="AK91" s="61">
        <v>1.9778481721878052</v>
      </c>
      <c r="AL91" s="61">
        <v>2.0103542804718018</v>
      </c>
      <c r="AM91" s="61">
        <v>1.9948852062225342</v>
      </c>
      <c r="AN91" s="61">
        <v>1.9939336776733398</v>
      </c>
      <c r="AO91" s="61">
        <v>1.8961269855499268</v>
      </c>
      <c r="AP91" s="61">
        <v>1.926186203956604</v>
      </c>
      <c r="AQ91" s="61">
        <v>1.9874286651611328</v>
      </c>
      <c r="AR91" s="61">
        <v>1.8981294631958008</v>
      </c>
      <c r="AS91" s="61">
        <v>1.8429388999938965</v>
      </c>
      <c r="AT91" s="61">
        <v>1.9548499584197998</v>
      </c>
      <c r="AU91" s="61">
        <v>2.14467191696167</v>
      </c>
      <c r="AV91" s="61">
        <v>1.9010177850723267</v>
      </c>
      <c r="AW91" s="61">
        <v>1.9694337844848633</v>
      </c>
      <c r="AX91" s="61">
        <v>2.0471158027648926</v>
      </c>
      <c r="AY91" s="61">
        <v>2.0339930057525635</v>
      </c>
      <c r="AZ91" s="61">
        <v>1.9568452835083008</v>
      </c>
      <c r="BA91" s="49"/>
      <c r="BB91" s="61">
        <v>1.9461606740951538</v>
      </c>
      <c r="BC91" s="61">
        <v>1.9512426853179932</v>
      </c>
      <c r="BD91" s="61">
        <v>1.9329243898391724</v>
      </c>
      <c r="BE91" s="61">
        <v>1.996220588684082</v>
      </c>
      <c r="BF91" s="61">
        <v>2.0329253673553467</v>
      </c>
      <c r="BG91" s="61">
        <v>1.6047204732894897</v>
      </c>
      <c r="BH91" s="61">
        <v>1.84197998046875</v>
      </c>
      <c r="BI91" s="61">
        <v>1.9496710300445557</v>
      </c>
      <c r="BJ91" s="61">
        <v>1.8221913576126099</v>
      </c>
      <c r="BK91" s="61">
        <v>2.0293307304382324</v>
      </c>
      <c r="BL91" s="61">
        <v>1.987181544303894</v>
      </c>
    </row>
    <row r="92" ht="12.75" customHeight="1">
      <c r="A92" s="45" t="s">
        <v>216</v>
      </c>
      <c r="B92" s="41">
        <v>0.6773017644882202</v>
      </c>
      <c r="C92" s="41">
        <v>0.6424307823181152</v>
      </c>
      <c r="D92" s="41">
        <v>0.6555304527282715</v>
      </c>
      <c r="E92" s="41">
        <v>0.6939520239830017</v>
      </c>
      <c r="F92" s="41">
        <v>0.6366927623748779</v>
      </c>
      <c r="G92" s="41">
        <v>0.6564832329750061</v>
      </c>
      <c r="H92" s="41">
        <v>0.5833925604820251</v>
      </c>
      <c r="I92" s="41">
        <v>0.626832127571106</v>
      </c>
      <c r="J92" s="41">
        <v>0.7559948563575745</v>
      </c>
      <c r="K92" s="41">
        <v>0.7154214978218079</v>
      </c>
      <c r="L92" s="41">
        <v>0.7020392417907715</v>
      </c>
      <c r="M92" s="41">
        <v>0.7504117488861084</v>
      </c>
      <c r="N92" s="41">
        <v>0.77745121717453</v>
      </c>
      <c r="O92" s="41">
        <v>0.7785055637359619</v>
      </c>
      <c r="P92" s="41">
        <v>0.6838127970695496</v>
      </c>
      <c r="Q92" s="41">
        <v>0.7260762453079224</v>
      </c>
      <c r="R92" s="49"/>
      <c r="S92" s="41">
        <v>0.6966759562492371</v>
      </c>
      <c r="T92" s="41">
        <v>0.5904062390327454</v>
      </c>
      <c r="U92" s="41">
        <v>0.6236701607704163</v>
      </c>
      <c r="V92" s="41">
        <v>0.7115011215209961</v>
      </c>
      <c r="W92" s="41">
        <v>0.7216885089874268</v>
      </c>
      <c r="X92" s="41">
        <v>0.6612754464149475</v>
      </c>
      <c r="Y92" s="41">
        <v>0.6541577577590942</v>
      </c>
      <c r="Z92" s="41">
        <v>0.662179172039032</v>
      </c>
      <c r="AA92" s="41">
        <v>0.7479339241981506</v>
      </c>
      <c r="AB92" s="41">
        <v>0.6777483820915222</v>
      </c>
      <c r="AC92" s="41">
        <v>0.7541744709014893</v>
      </c>
      <c r="AD92" s="41">
        <v>0.7786682844161987</v>
      </c>
      <c r="AE92" s="41">
        <v>0.8045036196708679</v>
      </c>
      <c r="AF92" s="41">
        <v>0.717688262462616</v>
      </c>
      <c r="AG92" s="41">
        <v>0.6210730671882629</v>
      </c>
      <c r="AH92" s="41">
        <v>0.6667770147323608</v>
      </c>
      <c r="AI92" s="41">
        <v>0.6828581094741821</v>
      </c>
      <c r="AJ92" s="41">
        <v>0.7142834663391113</v>
      </c>
      <c r="AK92" s="41">
        <v>0.6525835394859314</v>
      </c>
      <c r="AL92" s="41">
        <v>0.7217594981193542</v>
      </c>
      <c r="AM92" s="41">
        <v>0.7518852353096008</v>
      </c>
      <c r="AN92" s="41">
        <v>0.7269110679626465</v>
      </c>
      <c r="AO92" s="41">
        <v>0.5987584590911865</v>
      </c>
      <c r="AP92" s="41">
        <v>0.6296162009239197</v>
      </c>
      <c r="AQ92" s="41">
        <v>0.7142333388328552</v>
      </c>
      <c r="AR92" s="41">
        <v>0.5550504922866821</v>
      </c>
      <c r="AS92" s="41">
        <v>0.5814375281333923</v>
      </c>
      <c r="AT92" s="41">
        <v>0.6069185733795166</v>
      </c>
      <c r="AU92" s="41">
        <v>0.7913010716438293</v>
      </c>
      <c r="AV92" s="41">
        <v>0.8045096397399902</v>
      </c>
      <c r="AW92" s="41">
        <v>0.5852217674255371</v>
      </c>
      <c r="AX92" s="41">
        <v>0.7394291758537292</v>
      </c>
      <c r="AY92" s="41">
        <v>0.642305314540863</v>
      </c>
      <c r="AZ92" s="41">
        <v>0.6246780157089233</v>
      </c>
      <c r="BA92" s="49"/>
      <c r="BB92" s="41">
        <v>0.624012291431427</v>
      </c>
      <c r="BC92" s="41">
        <v>0.6627941131591797</v>
      </c>
      <c r="BD92" s="41">
        <v>0.6414439082145691</v>
      </c>
      <c r="BE92" s="41">
        <v>0.7017918825149536</v>
      </c>
      <c r="BF92" s="41">
        <v>0.7044466137886047</v>
      </c>
      <c r="BG92" s="41">
        <v>0.5701814889907837</v>
      </c>
      <c r="BH92" s="41">
        <v>0.6742449998855591</v>
      </c>
      <c r="BI92" s="41">
        <v>0.7483492493629456</v>
      </c>
      <c r="BJ92" s="41">
        <v>0.8128818869590759</v>
      </c>
      <c r="BK92" s="41">
        <v>0.7814472913742065</v>
      </c>
      <c r="BL92" s="41">
        <v>0.8081179857254028</v>
      </c>
    </row>
    <row r="93" ht="12.75" customHeight="1">
      <c r="A93" s="45" t="s">
        <v>218</v>
      </c>
      <c r="B93" s="41">
        <v>0.5907536149024963</v>
      </c>
      <c r="C93" s="41">
        <v>0.6240186095237732</v>
      </c>
      <c r="D93" s="41">
        <v>0.5277487635612488</v>
      </c>
      <c r="E93" s="41">
        <v>0.6373066306114197</v>
      </c>
      <c r="F93" s="41">
        <v>0.5842751860618591</v>
      </c>
      <c r="G93" s="41">
        <v>0.5725363492965698</v>
      </c>
      <c r="H93" s="41">
        <v>0.611237645149231</v>
      </c>
      <c r="I93" s="41">
        <v>0.5566338300704956</v>
      </c>
      <c r="J93" s="41">
        <v>0.689919650554657</v>
      </c>
      <c r="K93" s="41">
        <v>0.6117894053459167</v>
      </c>
      <c r="L93" s="41">
        <v>0.5967504978179932</v>
      </c>
      <c r="M93" s="41">
        <v>0.6941916346549988</v>
      </c>
      <c r="N93" s="41">
        <v>0.703735888004303</v>
      </c>
      <c r="O93" s="41">
        <v>0.7473406195640564</v>
      </c>
      <c r="P93" s="41">
        <v>0.6200625896453857</v>
      </c>
      <c r="Q93" s="41">
        <v>0.6138981580734253</v>
      </c>
      <c r="R93" s="49"/>
      <c r="S93" s="41">
        <v>0.6294368505477905</v>
      </c>
      <c r="T93" s="41">
        <v>0.5598235130310059</v>
      </c>
      <c r="U93" s="41">
        <v>0.4491916596889496</v>
      </c>
      <c r="V93" s="41">
        <v>0.6602883338928223</v>
      </c>
      <c r="W93" s="41">
        <v>0.5653880834579468</v>
      </c>
      <c r="X93" s="41">
        <v>0.61750727891922</v>
      </c>
      <c r="Y93" s="41">
        <v>0.6121482849121094</v>
      </c>
      <c r="Z93" s="41">
        <v>0.5854535698890686</v>
      </c>
      <c r="AA93" s="41">
        <v>0.6677932739257812</v>
      </c>
      <c r="AB93" s="41">
        <v>0.6433883309364319</v>
      </c>
      <c r="AC93" s="41">
        <v>0.6283489465713501</v>
      </c>
      <c r="AD93" s="41">
        <v>0.5665127635002136</v>
      </c>
      <c r="AE93" s="41">
        <v>0.7025765776634216</v>
      </c>
      <c r="AF93" s="41">
        <v>0.6652283072471619</v>
      </c>
      <c r="AG93" s="41">
        <v>0.6000007390975952</v>
      </c>
      <c r="AH93" s="41">
        <v>0.5461859107017517</v>
      </c>
      <c r="AI93" s="41">
        <v>0.670159101486206</v>
      </c>
      <c r="AJ93" s="41">
        <v>0.6684034466743469</v>
      </c>
      <c r="AK93" s="41">
        <v>0.6836038827896118</v>
      </c>
      <c r="AL93" s="41">
        <v>0.6456146836280823</v>
      </c>
      <c r="AM93" s="41">
        <v>0.7529807090759277</v>
      </c>
      <c r="AN93" s="41">
        <v>0.7290050983428955</v>
      </c>
      <c r="AO93" s="41">
        <v>0.5190923810005188</v>
      </c>
      <c r="AP93" s="41">
        <v>0.5533797144889832</v>
      </c>
      <c r="AQ93" s="41">
        <v>0.61033034324646</v>
      </c>
      <c r="AR93" s="41">
        <v>0.4568493068218231</v>
      </c>
      <c r="AS93" s="41">
        <v>0.4475722312927246</v>
      </c>
      <c r="AT93" s="41">
        <v>0.5522616505622864</v>
      </c>
      <c r="AU93" s="41">
        <v>0.7935082316398621</v>
      </c>
      <c r="AV93" s="41">
        <v>0.7457515597343445</v>
      </c>
      <c r="AW93" s="41">
        <v>0.5582454204559326</v>
      </c>
      <c r="AX93" s="41">
        <v>0.733786404132843</v>
      </c>
      <c r="AY93" s="41">
        <v>0.5753978490829468</v>
      </c>
      <c r="AZ93" s="41">
        <v>0.6236688494682312</v>
      </c>
      <c r="BA93" s="49"/>
      <c r="BB93" s="41">
        <v>0.617557168006897</v>
      </c>
      <c r="BC93" s="41">
        <v>0.6018986701965332</v>
      </c>
      <c r="BD93" s="41">
        <v>0.6587872505187988</v>
      </c>
      <c r="BE93" s="41">
        <v>0.6766069531440735</v>
      </c>
      <c r="BF93" s="41">
        <v>0.7010257244110107</v>
      </c>
      <c r="BG93" s="41">
        <v>0.48449423909187317</v>
      </c>
      <c r="BH93" s="41">
        <v>0.6271006464958191</v>
      </c>
      <c r="BI93" s="41">
        <v>0.6779182553291321</v>
      </c>
      <c r="BJ93" s="41">
        <v>0.8550273180007935</v>
      </c>
      <c r="BK93" s="41">
        <v>0.7055445313453674</v>
      </c>
      <c r="BL93" s="41">
        <v>0.7595653533935547</v>
      </c>
    </row>
    <row r="94" ht="12.75" customHeight="1">
      <c r="A94" s="45" t="s">
        <v>228</v>
      </c>
      <c r="B94" s="41">
        <v>0.6573621034622192</v>
      </c>
      <c r="C94" s="41">
        <v>0.7765926122665405</v>
      </c>
      <c r="D94" s="41">
        <v>0.6670713424682617</v>
      </c>
      <c r="E94" s="41">
        <v>0.6959951519966125</v>
      </c>
      <c r="F94" s="41">
        <v>0.6330776214599609</v>
      </c>
      <c r="G94" s="41">
        <v>0.6364871263504028</v>
      </c>
      <c r="H94" s="41">
        <v>0.6825680136680603</v>
      </c>
      <c r="I94" s="41">
        <v>0.6616156101226807</v>
      </c>
      <c r="J94" s="41">
        <v>0.6586563587188721</v>
      </c>
      <c r="K94" s="41">
        <v>0.7039987444877625</v>
      </c>
      <c r="L94" s="41">
        <v>0.6503075957298279</v>
      </c>
      <c r="M94" s="41">
        <v>0.6585705280303955</v>
      </c>
      <c r="N94" s="41">
        <v>0.7220589518547058</v>
      </c>
      <c r="O94" s="41">
        <v>0.8435969948768616</v>
      </c>
      <c r="P94" s="41">
        <v>0.6603592038154602</v>
      </c>
      <c r="Q94" s="41">
        <v>0.7828052043914795</v>
      </c>
      <c r="R94" s="49"/>
      <c r="S94" s="41">
        <v>0.6156660914421082</v>
      </c>
      <c r="T94" s="41">
        <v>0.6782221794128418</v>
      </c>
      <c r="U94" s="41">
        <v>0.6249825954437256</v>
      </c>
      <c r="V94" s="41">
        <v>0.6596176624298096</v>
      </c>
      <c r="W94" s="41">
        <v>0.6539045572280884</v>
      </c>
      <c r="X94" s="41">
        <v>0.6215671896934509</v>
      </c>
      <c r="Y94" s="41">
        <v>0.6387023329734802</v>
      </c>
      <c r="Z94" s="41">
        <v>0.679235577583313</v>
      </c>
      <c r="AA94" s="41">
        <v>0.7142811417579651</v>
      </c>
      <c r="AB94" s="41">
        <v>0.6506522297859192</v>
      </c>
      <c r="AC94" s="41">
        <v>0.6585980653762817</v>
      </c>
      <c r="AD94" s="41">
        <v>0.609518826007843</v>
      </c>
      <c r="AE94" s="41">
        <v>0.733392059803009</v>
      </c>
      <c r="AF94" s="41">
        <v>0.7733079791069031</v>
      </c>
      <c r="AG94" s="41">
        <v>0.7280393838882446</v>
      </c>
      <c r="AH94" s="41">
        <v>0.6659355759620667</v>
      </c>
      <c r="AI94" s="41">
        <v>0.7160614728927612</v>
      </c>
      <c r="AJ94" s="41">
        <v>0.7544077634811401</v>
      </c>
      <c r="AK94" s="41">
        <v>0.7215846180915833</v>
      </c>
      <c r="AL94" s="41">
        <v>0.7274786233901978</v>
      </c>
      <c r="AM94" s="41">
        <v>0.7927666902542114</v>
      </c>
      <c r="AN94" s="41">
        <v>0.7876442074775696</v>
      </c>
      <c r="AO94" s="41">
        <v>0.6232445240020752</v>
      </c>
      <c r="AP94" s="41">
        <v>0.712979793548584</v>
      </c>
      <c r="AQ94" s="41">
        <v>0.7026626467704773</v>
      </c>
      <c r="AR94" s="41">
        <v>0.6478996872901917</v>
      </c>
      <c r="AS94" s="41">
        <v>0.5746171474456787</v>
      </c>
      <c r="AT94" s="41">
        <v>0.6299694776535034</v>
      </c>
      <c r="AU94" s="41">
        <v>0.8919170498847961</v>
      </c>
      <c r="AV94" s="41">
        <v>0.7999445796012878</v>
      </c>
      <c r="AW94" s="41">
        <v>0.6769847273826599</v>
      </c>
      <c r="AX94" s="41">
        <v>0.841579020023346</v>
      </c>
      <c r="AY94" s="41">
        <v>0.7170423269271851</v>
      </c>
      <c r="AZ94" s="41">
        <v>0.7212631702423096</v>
      </c>
      <c r="BA94" s="49"/>
      <c r="BB94" s="41">
        <v>0.7162145972251892</v>
      </c>
      <c r="BC94" s="41">
        <v>0.7205251455307007</v>
      </c>
      <c r="BD94" s="41">
        <v>0.725248396396637</v>
      </c>
      <c r="BE94" s="41">
        <v>0.6916606426239014</v>
      </c>
      <c r="BF94" s="41">
        <v>0.7724545001983643</v>
      </c>
      <c r="BG94" s="41">
        <v>0.5804243087768555</v>
      </c>
      <c r="BH94" s="41">
        <v>0.7431952953338623</v>
      </c>
      <c r="BI94" s="41">
        <v>0.7248729467391968</v>
      </c>
      <c r="BJ94" s="41">
        <v>0.8311941623687744</v>
      </c>
      <c r="BK94" s="41">
        <v>0.7866978049278259</v>
      </c>
      <c r="BL94" s="41">
        <v>0.8152470588684082</v>
      </c>
    </row>
    <row r="95" ht="12.75" customHeight="1">
      <c r="A95" s="45" t="s">
        <v>230</v>
      </c>
      <c r="B95" s="41">
        <v>0.6367200016975403</v>
      </c>
      <c r="C95" s="41">
        <v>0.8243241906166077</v>
      </c>
      <c r="D95" s="41">
        <v>0.6803246140480042</v>
      </c>
      <c r="E95" s="41">
        <v>0.8333175778388977</v>
      </c>
      <c r="F95" s="41">
        <v>0.7044737935066223</v>
      </c>
      <c r="G95" s="41">
        <v>0.704962968826294</v>
      </c>
      <c r="H95" s="41">
        <v>0.7510546445846558</v>
      </c>
      <c r="I95" s="41">
        <v>0.7248680591583252</v>
      </c>
      <c r="J95" s="41">
        <v>0.7988170981407166</v>
      </c>
      <c r="K95" s="41">
        <v>0.7654120326042175</v>
      </c>
      <c r="L95" s="41">
        <v>0.7411715388298035</v>
      </c>
      <c r="M95" s="41">
        <v>0.8514021635055542</v>
      </c>
      <c r="N95" s="41">
        <v>0.7423412203788757</v>
      </c>
      <c r="O95" s="41">
        <v>0.867115318775177</v>
      </c>
      <c r="P95" s="41">
        <v>0.794499933719635</v>
      </c>
      <c r="Q95" s="41">
        <v>0.8497362732887268</v>
      </c>
      <c r="R95" s="49"/>
      <c r="S95" s="41">
        <v>0.7490188479423523</v>
      </c>
      <c r="T95" s="41">
        <v>0.6744416356086731</v>
      </c>
      <c r="U95" s="41">
        <v>0.6569839119911194</v>
      </c>
      <c r="V95" s="41">
        <v>0.7840614318847656</v>
      </c>
      <c r="W95" s="41">
        <v>0.7392658591270447</v>
      </c>
      <c r="X95" s="41">
        <v>0.6485674381256104</v>
      </c>
      <c r="Y95" s="41">
        <v>0.7739481925964355</v>
      </c>
      <c r="Z95" s="41">
        <v>0.7714203596115112</v>
      </c>
      <c r="AA95" s="41">
        <v>0.7638992667198181</v>
      </c>
      <c r="AB95" s="41">
        <v>0.7506005167961121</v>
      </c>
      <c r="AC95" s="41">
        <v>0.7555139064788818</v>
      </c>
      <c r="AD95" s="41">
        <v>0.7663965821266174</v>
      </c>
      <c r="AE95" s="41">
        <v>0.7934630513191223</v>
      </c>
      <c r="AF95" s="41">
        <v>0.7908399105072021</v>
      </c>
      <c r="AG95" s="41">
        <v>0.6741365194320679</v>
      </c>
      <c r="AH95" s="41">
        <v>0.6663431525230408</v>
      </c>
      <c r="AI95" s="41">
        <v>0.7207446694374084</v>
      </c>
      <c r="AJ95" s="41">
        <v>0.758724570274353</v>
      </c>
      <c r="AK95" s="41">
        <v>0.7526049613952637</v>
      </c>
      <c r="AL95" s="41">
        <v>0.7295052409172058</v>
      </c>
      <c r="AM95" s="41">
        <v>0.8255988955497742</v>
      </c>
      <c r="AN95" s="41">
        <v>0.8395811319351196</v>
      </c>
      <c r="AO95" s="41">
        <v>0.6531674861907959</v>
      </c>
      <c r="AP95" s="41">
        <v>0.7106759548187256</v>
      </c>
      <c r="AQ95" s="41">
        <v>0.7344071269035339</v>
      </c>
      <c r="AR95" s="41">
        <v>0.6932134032249451</v>
      </c>
      <c r="AS95" s="41">
        <v>0.5957695245742798</v>
      </c>
      <c r="AT95" s="41">
        <v>0.6434392333030701</v>
      </c>
      <c r="AU95" s="41">
        <v>0.8303421139717102</v>
      </c>
      <c r="AV95" s="41">
        <v>0.7825267314910889</v>
      </c>
      <c r="AW95" s="41">
        <v>0.7055317759513855</v>
      </c>
      <c r="AX95" s="41">
        <v>0.8421352505683899</v>
      </c>
      <c r="AY95" s="41">
        <v>0.6578847169876099</v>
      </c>
      <c r="AZ95" s="41">
        <v>0.7318125367164612</v>
      </c>
      <c r="BA95" s="49"/>
      <c r="BB95" s="41">
        <v>0.6562880277633667</v>
      </c>
      <c r="BC95" s="41">
        <v>0.6697931885719299</v>
      </c>
      <c r="BD95" s="41">
        <v>0.7247130274772644</v>
      </c>
      <c r="BE95" s="41">
        <v>0.6909574270248413</v>
      </c>
      <c r="BF95" s="41">
        <v>0.7737390995025635</v>
      </c>
      <c r="BG95" s="41">
        <v>0.6000827550888062</v>
      </c>
      <c r="BH95" s="41">
        <v>0.6450533270835876</v>
      </c>
      <c r="BI95" s="41">
        <v>0.7512848377227783</v>
      </c>
      <c r="BJ95" s="41">
        <v>0.8386447429656982</v>
      </c>
      <c r="BK95" s="41">
        <v>0.7588109970092773</v>
      </c>
      <c r="BL95" s="41">
        <v>0.7612901926040649</v>
      </c>
    </row>
    <row r="96" ht="12.75" customHeight="1">
      <c r="A96" s="45" t="s">
        <v>220</v>
      </c>
      <c r="B96" s="41">
        <v>0.48622962832450867</v>
      </c>
      <c r="C96" s="41">
        <v>0.6555962562561035</v>
      </c>
      <c r="D96" s="41">
        <v>0.554862380027771</v>
      </c>
      <c r="E96" s="41">
        <v>0.6959951519966125</v>
      </c>
      <c r="F96" s="41">
        <v>0.5829192996025085</v>
      </c>
      <c r="G96" s="41">
        <v>0.5787613987922668</v>
      </c>
      <c r="H96" s="41">
        <v>0.6506234407424927</v>
      </c>
      <c r="I96" s="41">
        <v>0.6293795704841614</v>
      </c>
      <c r="J96" s="41">
        <v>0.6973384618759155</v>
      </c>
      <c r="K96" s="41">
        <v>0.640256941318512</v>
      </c>
      <c r="L96" s="41">
        <v>0.6408566832542419</v>
      </c>
      <c r="M96" s="41">
        <v>0.664189338684082</v>
      </c>
      <c r="N96" s="41">
        <v>0.6933831572532654</v>
      </c>
      <c r="O96" s="41">
        <v>0.7832211852073669</v>
      </c>
      <c r="P96" s="41">
        <v>0.6699060797691345</v>
      </c>
      <c r="Q96" s="41">
        <v>0.6851497292518616</v>
      </c>
      <c r="R96" s="49"/>
      <c r="S96" s="41">
        <v>0.6264605522155762</v>
      </c>
      <c r="T96" s="41">
        <v>0.6243144869804382</v>
      </c>
      <c r="U96" s="41">
        <v>0.5141786336898804</v>
      </c>
      <c r="V96" s="41">
        <v>0.7106737494468689</v>
      </c>
      <c r="W96" s="41">
        <v>0.6268145442008972</v>
      </c>
      <c r="X96" s="41">
        <v>0.6815090775489807</v>
      </c>
      <c r="Y96" s="41">
        <v>0.7460618615150452</v>
      </c>
      <c r="Z96" s="41">
        <v>0.6766685843467712</v>
      </c>
      <c r="AA96" s="41">
        <v>0.7391062378883362</v>
      </c>
      <c r="AB96" s="41">
        <v>0.705094575881958</v>
      </c>
      <c r="AC96" s="41">
        <v>0.7305294871330261</v>
      </c>
      <c r="AD96" s="41">
        <v>0.6768330335617065</v>
      </c>
      <c r="AE96" s="41">
        <v>0.7518557906150818</v>
      </c>
      <c r="AF96" s="41">
        <v>0.6677765846252441</v>
      </c>
      <c r="AG96" s="41">
        <v>0.5650741457939148</v>
      </c>
      <c r="AH96" s="41">
        <v>0.6479371190071106</v>
      </c>
      <c r="AI96" s="41">
        <v>0.6639148592948914</v>
      </c>
      <c r="AJ96" s="41">
        <v>0.7486519813537598</v>
      </c>
      <c r="AK96" s="41">
        <v>0.6373333930969238</v>
      </c>
      <c r="AL96" s="41">
        <v>0.6765977144241333</v>
      </c>
      <c r="AM96" s="41">
        <v>0.7448043823242188</v>
      </c>
      <c r="AN96" s="41">
        <v>0.7673298120498657</v>
      </c>
      <c r="AO96" s="41">
        <v>0.5623285174369812</v>
      </c>
      <c r="AP96" s="41">
        <v>0.5931898951530457</v>
      </c>
      <c r="AQ96" s="41">
        <v>0.6607980132102966</v>
      </c>
      <c r="AR96" s="41">
        <v>0.5431668162345886</v>
      </c>
      <c r="AS96" s="41">
        <v>0.5169433951377869</v>
      </c>
      <c r="AT96" s="41">
        <v>0.6260807514190674</v>
      </c>
      <c r="AU96" s="41">
        <v>0.7786135077476501</v>
      </c>
      <c r="AV96" s="41">
        <v>0.7353519797325134</v>
      </c>
      <c r="AW96" s="41">
        <v>0.5299424529075623</v>
      </c>
      <c r="AX96" s="41">
        <v>0.7103649973869324</v>
      </c>
      <c r="AY96" s="41">
        <v>0.5454848408699036</v>
      </c>
      <c r="AZ96" s="41">
        <v>0.655333936214447</v>
      </c>
      <c r="BA96" s="49"/>
      <c r="BB96" s="41">
        <v>0.6168667078018188</v>
      </c>
      <c r="BC96" s="41">
        <v>0.5816001892089844</v>
      </c>
      <c r="BD96" s="41">
        <v>0.6628553867340088</v>
      </c>
      <c r="BE96" s="41">
        <v>0.6384779810905457</v>
      </c>
      <c r="BF96" s="41">
        <v>0.7232686877250671</v>
      </c>
      <c r="BG96" s="41">
        <v>0.5452655553817749</v>
      </c>
      <c r="BH96" s="41">
        <v>0.6259853839874268</v>
      </c>
      <c r="BI96" s="41">
        <v>0.7226712703704834</v>
      </c>
      <c r="BJ96" s="41">
        <v>0.8501349687576294</v>
      </c>
      <c r="BK96" s="41">
        <v>0.7128296494483948</v>
      </c>
      <c r="BL96" s="41">
        <v>0.733751118183136</v>
      </c>
    </row>
    <row r="97" ht="12.75" customHeight="1">
      <c r="A97" s="45" t="s">
        <v>234</v>
      </c>
      <c r="B97" s="41">
        <v>0.41642189025878906</v>
      </c>
      <c r="C97" s="41">
        <v>0.5852145552635193</v>
      </c>
      <c r="D97" s="41">
        <v>0.4531450867652893</v>
      </c>
      <c r="E97" s="41">
        <v>0.5911604762077332</v>
      </c>
      <c r="F97" s="41">
        <v>0.5047445297241211</v>
      </c>
      <c r="G97" s="41">
        <v>0.40728428959846497</v>
      </c>
      <c r="H97" s="41">
        <v>0.41020914912223816</v>
      </c>
      <c r="I97" s="41">
        <v>0.4554407000541687</v>
      </c>
      <c r="J97" s="41">
        <v>0.49051108956336975</v>
      </c>
      <c r="K97" s="41">
        <v>0.4619147479534149</v>
      </c>
      <c r="L97" s="41">
        <v>0.5017417073249817</v>
      </c>
      <c r="M97" s="41">
        <v>0.4637676477432251</v>
      </c>
      <c r="N97" s="41">
        <v>0.5835782289505005</v>
      </c>
      <c r="O97" s="41">
        <v>0.6602262854576111</v>
      </c>
      <c r="P97" s="41">
        <v>0.5009688138961792</v>
      </c>
      <c r="Q97" s="41">
        <v>0.48983868956565857</v>
      </c>
      <c r="R97" s="49"/>
      <c r="S97" s="41">
        <v>0.44569844007492065</v>
      </c>
      <c r="T97" s="41">
        <v>0.42188045382499695</v>
      </c>
      <c r="U97" s="41">
        <v>0.4594328701496124</v>
      </c>
      <c r="V97" s="41">
        <v>0.5682795643806458</v>
      </c>
      <c r="W97" s="41">
        <v>0.46971946954727173</v>
      </c>
      <c r="X97" s="41">
        <v>0.5715605616569519</v>
      </c>
      <c r="Y97" s="41">
        <v>0.5121248364448547</v>
      </c>
      <c r="Z97" s="41">
        <v>0.4906446039676666</v>
      </c>
      <c r="AA97" s="41">
        <v>0.5557540059089661</v>
      </c>
      <c r="AB97" s="41">
        <v>0.5457273125648499</v>
      </c>
      <c r="AC97" s="41">
        <v>0.5694079995155334</v>
      </c>
      <c r="AD97" s="41">
        <v>0.43853121995925903</v>
      </c>
      <c r="AE97" s="41">
        <v>0.6071985960006714</v>
      </c>
      <c r="AF97" s="41">
        <v>0.593605637550354</v>
      </c>
      <c r="AG97" s="41">
        <v>0.42903873324394226</v>
      </c>
      <c r="AH97" s="41">
        <v>0.5577940344810486</v>
      </c>
      <c r="AI97" s="41">
        <v>0.6028519868850708</v>
      </c>
      <c r="AJ97" s="41">
        <v>0.6451985239982605</v>
      </c>
      <c r="AK97" s="41">
        <v>0.610053300857544</v>
      </c>
      <c r="AL97" s="41">
        <v>0.6124899387359619</v>
      </c>
      <c r="AM97" s="41">
        <v>0.6736627817153931</v>
      </c>
      <c r="AN97" s="41">
        <v>0.7109947800636292</v>
      </c>
      <c r="AO97" s="41">
        <v>0.44554781913757324</v>
      </c>
      <c r="AP97" s="41">
        <v>0.48556604981422424</v>
      </c>
      <c r="AQ97" s="41">
        <v>0.5121960043907166</v>
      </c>
      <c r="AR97" s="41">
        <v>0.438863068819046</v>
      </c>
      <c r="AS97" s="41">
        <v>0.44312500953674316</v>
      </c>
      <c r="AT97" s="41">
        <v>0.4397127628326416</v>
      </c>
      <c r="AU97" s="41">
        <v>0.7590929865837097</v>
      </c>
      <c r="AV97" s="41">
        <v>0.679352343082428</v>
      </c>
      <c r="AW97" s="41">
        <v>0.5452885627746582</v>
      </c>
      <c r="AX97" s="41">
        <v>0.6458097696304321</v>
      </c>
      <c r="AY97" s="41">
        <v>0.5583802461624146</v>
      </c>
      <c r="AZ97" s="41">
        <v>0.5865271091461182</v>
      </c>
      <c r="BA97" s="49"/>
      <c r="BB97" s="41">
        <v>0.6161762475967407</v>
      </c>
      <c r="BC97" s="41">
        <v>0.5924907326698303</v>
      </c>
      <c r="BD97" s="41">
        <v>0.6619347333908081</v>
      </c>
      <c r="BE97" s="41">
        <v>0.6740025281906128</v>
      </c>
      <c r="BF97" s="41">
        <v>0.7536352276802063</v>
      </c>
      <c r="BG97" s="41">
        <v>0.5585561990737915</v>
      </c>
      <c r="BH97" s="41">
        <v>0.6219042539596558</v>
      </c>
      <c r="BI97" s="41">
        <v>0.708731472492218</v>
      </c>
      <c r="BJ97" s="41">
        <v>0.8022444248199463</v>
      </c>
      <c r="BK97" s="41">
        <v>0.6766404509544373</v>
      </c>
      <c r="BL97" s="41">
        <v>0.7008078098297119</v>
      </c>
    </row>
    <row r="98" ht="12.75" customHeight="1">
      <c r="A98" s="45" t="s">
        <v>241</v>
      </c>
      <c r="B98" s="41">
        <v>0.9469723105430603</v>
      </c>
      <c r="C98" s="41">
        <v>0.9666157364845276</v>
      </c>
      <c r="D98" s="41">
        <v>0.9663702845573425</v>
      </c>
      <c r="E98" s="41">
        <v>0.9591192007064819</v>
      </c>
      <c r="F98" s="41">
        <v>0.9629462361335754</v>
      </c>
      <c r="G98" s="41">
        <v>0.9435951113700867</v>
      </c>
      <c r="H98" s="41">
        <v>0.9701882004737854</v>
      </c>
      <c r="I98" s="41">
        <v>0.9405470490455627</v>
      </c>
      <c r="J98" s="41">
        <v>0.9594085216522217</v>
      </c>
      <c r="K98" s="41">
        <v>0.943202793598175</v>
      </c>
      <c r="L98" s="41">
        <v>0.9484330415725708</v>
      </c>
      <c r="M98" s="41">
        <v>0.9639680981636047</v>
      </c>
      <c r="N98" s="41">
        <v>0.965869665145874</v>
      </c>
      <c r="O98" s="41">
        <v>0.9690643548965454</v>
      </c>
      <c r="P98" s="41">
        <v>0.9789685606956482</v>
      </c>
      <c r="Q98" s="41">
        <v>0.9737957715988159</v>
      </c>
      <c r="R98" s="49"/>
      <c r="S98" s="41">
        <v>0.9822915196418762</v>
      </c>
      <c r="T98" s="41">
        <v>0.945450484752655</v>
      </c>
      <c r="U98" s="41">
        <v>0.9135810732841492</v>
      </c>
      <c r="V98" s="41">
        <v>0.964569091796875</v>
      </c>
      <c r="W98" s="41">
        <v>0.9720917344093323</v>
      </c>
      <c r="X98" s="41">
        <v>0.9867639541625977</v>
      </c>
      <c r="Y98" s="41">
        <v>0.9438043236732483</v>
      </c>
      <c r="Z98" s="41">
        <v>0.966799795627594</v>
      </c>
      <c r="AA98" s="41">
        <v>0.98459792137146</v>
      </c>
      <c r="AB98" s="41">
        <v>0.9523993134498596</v>
      </c>
      <c r="AC98" s="41">
        <v>0.9861059188842773</v>
      </c>
      <c r="AD98" s="41">
        <v>0.9584864974021912</v>
      </c>
      <c r="AE98" s="41">
        <v>0.9810991883277893</v>
      </c>
      <c r="AF98" s="41">
        <v>0.9685036540031433</v>
      </c>
      <c r="AG98" s="41">
        <v>0.9614626169204712</v>
      </c>
      <c r="AH98" s="41">
        <v>0.9393253922462463</v>
      </c>
      <c r="AI98" s="41">
        <v>0.9752626419067383</v>
      </c>
      <c r="AJ98" s="41">
        <v>0.9703119993209839</v>
      </c>
      <c r="AK98" s="41">
        <v>0.9788711667060852</v>
      </c>
      <c r="AL98" s="41">
        <v>0.9865351319313049</v>
      </c>
      <c r="AM98" s="41">
        <v>0.9742486476898193</v>
      </c>
      <c r="AN98" s="41">
        <v>0.997067928314209</v>
      </c>
      <c r="AO98" s="41">
        <v>0.9624999165534973</v>
      </c>
      <c r="AP98" s="41">
        <v>0.9758116602897644</v>
      </c>
      <c r="AQ98" s="41">
        <v>0.9538171887397766</v>
      </c>
      <c r="AR98" s="41">
        <v>0.9489015340805054</v>
      </c>
      <c r="AS98" s="41">
        <v>0.9666738510131836</v>
      </c>
      <c r="AT98" s="41">
        <v>0.9801841974258423</v>
      </c>
      <c r="AU98" s="41">
        <v>0.9913433194160461</v>
      </c>
      <c r="AV98" s="41">
        <v>0.9865714311599731</v>
      </c>
      <c r="AW98" s="41">
        <v>0.9633240103721619</v>
      </c>
      <c r="AX98" s="41">
        <v>0.9937115907669067</v>
      </c>
      <c r="AY98" s="41">
        <v>0.9649524688720703</v>
      </c>
      <c r="AZ98" s="41">
        <v>0.9789872169494629</v>
      </c>
      <c r="BA98" s="49"/>
      <c r="BB98" s="41">
        <v>0.9928544163703918</v>
      </c>
      <c r="BC98" s="41">
        <v>0.9789175391197205</v>
      </c>
      <c r="BD98" s="41">
        <v>0.9785885214805603</v>
      </c>
      <c r="BE98" s="41">
        <v>0.9992967844009399</v>
      </c>
      <c r="BF98" s="41">
        <v>0.99957275390625</v>
      </c>
      <c r="BG98" s="41">
        <v>0.9681611657142639</v>
      </c>
      <c r="BH98" s="41">
        <v>0.965951681137085</v>
      </c>
      <c r="BI98" s="41">
        <v>0.9867940545082092</v>
      </c>
      <c r="BJ98" s="41">
        <v>1.0</v>
      </c>
      <c r="BK98" s="41">
        <v>0.9939684867858887</v>
      </c>
      <c r="BL98" s="41">
        <v>0.9942219853401184</v>
      </c>
    </row>
    <row r="99" ht="12.75" customHeight="1">
      <c r="A99" s="45" t="s">
        <v>243</v>
      </c>
      <c r="B99" s="41">
        <v>0.6645087003707886</v>
      </c>
      <c r="C99" s="41">
        <v>0.5605847239494324</v>
      </c>
      <c r="D99" s="41">
        <v>0.40918850898742676</v>
      </c>
      <c r="E99" s="41">
        <v>0.5429711937904358</v>
      </c>
      <c r="F99" s="41">
        <v>0.5991864800453186</v>
      </c>
      <c r="G99" s="41">
        <v>0.5436734557151794</v>
      </c>
      <c r="H99" s="41">
        <v>0.5257357358932495</v>
      </c>
      <c r="I99" s="41">
        <v>0.501600980758667</v>
      </c>
      <c r="J99" s="41">
        <v>0.5959948897361755</v>
      </c>
      <c r="K99" s="41">
        <v>0.5142337679862976</v>
      </c>
      <c r="L99" s="41">
        <v>0.5758585929870605</v>
      </c>
      <c r="M99" s="41">
        <v>0.5756910443305969</v>
      </c>
      <c r="N99" s="41">
        <v>0.48497241735458374</v>
      </c>
      <c r="O99" s="41">
        <v>0.7572304606437683</v>
      </c>
      <c r="P99" s="41">
        <v>0.5844686031341553</v>
      </c>
      <c r="Q99" s="41">
        <v>0.49631941318511963</v>
      </c>
      <c r="R99" s="49"/>
      <c r="S99" s="41">
        <v>0.6289215087890625</v>
      </c>
      <c r="T99" s="41">
        <v>0.4459989070892334</v>
      </c>
      <c r="U99" s="41">
        <v>0.5273728966712952</v>
      </c>
      <c r="V99" s="41">
        <v>0.6006706357002258</v>
      </c>
      <c r="W99" s="41">
        <v>0.6220464706420898</v>
      </c>
      <c r="X99" s="41">
        <v>0.5691510438919067</v>
      </c>
      <c r="Y99" s="41">
        <v>0.5258249640464783</v>
      </c>
      <c r="Z99" s="41">
        <v>0.5480319261550903</v>
      </c>
      <c r="AA99" s="41">
        <v>0.617611825466156</v>
      </c>
      <c r="AB99" s="41">
        <v>0.4792741537094116</v>
      </c>
      <c r="AC99" s="41">
        <v>0.6255451440811157</v>
      </c>
      <c r="AD99" s="41">
        <v>0.422016978263855</v>
      </c>
      <c r="AE99" s="41">
        <v>0.5082030892372131</v>
      </c>
      <c r="AF99" s="41">
        <v>0.6018619537353516</v>
      </c>
      <c r="AG99" s="41">
        <v>0.6311370730400085</v>
      </c>
      <c r="AH99" s="41">
        <v>0.5922130346298218</v>
      </c>
      <c r="AI99" s="41">
        <v>0.46466556191444397</v>
      </c>
      <c r="AJ99" s="41">
        <v>0.4301877021789551</v>
      </c>
      <c r="AK99" s="41">
        <v>0.4835526943206787</v>
      </c>
      <c r="AL99" s="41">
        <v>0.5874640345573425</v>
      </c>
      <c r="AM99" s="41">
        <v>0.5026750564575195</v>
      </c>
      <c r="AN99" s="41">
        <v>0.5912046432495117</v>
      </c>
      <c r="AO99" s="41">
        <v>0.36802196502685547</v>
      </c>
      <c r="AP99" s="41">
        <v>0.4528111219406128</v>
      </c>
      <c r="AQ99" s="41">
        <v>0.5295353531837463</v>
      </c>
      <c r="AR99" s="41">
        <v>0.4124712646007538</v>
      </c>
      <c r="AS99" s="41">
        <v>0.46656638383865356</v>
      </c>
      <c r="AT99" s="41">
        <v>0.4897032082080841</v>
      </c>
      <c r="AU99" s="41">
        <v>0.7480177283287048</v>
      </c>
      <c r="AV99" s="41">
        <v>0.6660916209220886</v>
      </c>
      <c r="AW99" s="41">
        <v>0.4922131896018982</v>
      </c>
      <c r="AX99" s="41">
        <v>0.6231517195701599</v>
      </c>
      <c r="AY99" s="41">
        <v>0.5794417262077332</v>
      </c>
      <c r="AZ99" s="41">
        <v>0.5167155861854553</v>
      </c>
      <c r="BA99" s="49"/>
      <c r="BB99" s="41">
        <v>0.49653133749961853</v>
      </c>
      <c r="BC99" s="41">
        <v>0.5090301632881165</v>
      </c>
      <c r="BD99" s="41">
        <v>0.4754410982131958</v>
      </c>
      <c r="BE99" s="41">
        <v>0.5676372647285461</v>
      </c>
      <c r="BF99" s="41">
        <v>0.613771378993988</v>
      </c>
      <c r="BG99" s="41">
        <v>0.4159727692604065</v>
      </c>
      <c r="BH99" s="41">
        <v>0.4684624671936035</v>
      </c>
      <c r="BI99" s="41">
        <v>0.49816831946372986</v>
      </c>
      <c r="BJ99" s="41">
        <v>0.6921907663345337</v>
      </c>
      <c r="BK99" s="41">
        <v>0.6012824177742004</v>
      </c>
      <c r="BL99" s="41">
        <v>0.5757898092269897</v>
      </c>
    </row>
    <row r="100" ht="12.75" customHeight="1">
      <c r="A100" s="45" t="s">
        <v>222</v>
      </c>
      <c r="B100" s="41">
        <v>0.2585376799106598</v>
      </c>
      <c r="C100" s="41">
        <v>0.33141133189201355</v>
      </c>
      <c r="D100" s="41">
        <v>0.2643989622592926</v>
      </c>
      <c r="E100" s="41">
        <v>0.34587571024894714</v>
      </c>
      <c r="F100" s="41">
        <v>0.3465878963470459</v>
      </c>
      <c r="G100" s="41">
        <v>0.27806180715560913</v>
      </c>
      <c r="H100" s="41">
        <v>0.31371137499809265</v>
      </c>
      <c r="I100" s="41">
        <v>0.2897322475910187</v>
      </c>
      <c r="J100" s="41">
        <v>0.2811829149723053</v>
      </c>
      <c r="K100" s="41">
        <v>0.3006173372268677</v>
      </c>
      <c r="L100" s="41">
        <v>0.30011555552482605</v>
      </c>
      <c r="M100" s="41">
        <v>0.47573181986808777</v>
      </c>
      <c r="N100" s="41">
        <v>0.36354517936706543</v>
      </c>
      <c r="O100" s="41">
        <v>0.19423754513263702</v>
      </c>
      <c r="P100" s="41">
        <v>0.2637501657009125</v>
      </c>
      <c r="Q100" s="41">
        <v>0.27480414509773254</v>
      </c>
      <c r="R100" s="49"/>
      <c r="S100" s="41">
        <v>0.21149855852127075</v>
      </c>
      <c r="T100" s="41">
        <v>0.18413804471492767</v>
      </c>
      <c r="U100" s="41">
        <v>0.2701195180416107</v>
      </c>
      <c r="V100" s="41">
        <v>0.2866436839103699</v>
      </c>
      <c r="W100" s="41">
        <v>0.2894842326641083</v>
      </c>
      <c r="X100" s="41">
        <v>0.17665697634220123</v>
      </c>
      <c r="Y100" s="41">
        <v>0.25169676542282104</v>
      </c>
      <c r="Z100" s="41">
        <v>0.24922999739646912</v>
      </c>
      <c r="AA100" s="41">
        <v>0.2252693623304367</v>
      </c>
      <c r="AB100" s="41">
        <v>0.2810499370098114</v>
      </c>
      <c r="AC100" s="41">
        <v>0.2574765682220459</v>
      </c>
      <c r="AD100" s="41">
        <v>0.1606643944978714</v>
      </c>
      <c r="AE100" s="41">
        <v>0.2503899931907654</v>
      </c>
      <c r="AF100" s="41">
        <v>0.19672465324401855</v>
      </c>
      <c r="AG100" s="41">
        <v>0.25253593921661377</v>
      </c>
      <c r="AH100" s="41">
        <v>0.17455117404460907</v>
      </c>
      <c r="AI100" s="41">
        <v>0.19945977628231049</v>
      </c>
      <c r="AJ100" s="41">
        <v>0.16552554070949554</v>
      </c>
      <c r="AK100" s="41">
        <v>0.14977626502513885</v>
      </c>
      <c r="AL100" s="41">
        <v>0.13619926571846008</v>
      </c>
      <c r="AM100" s="41">
        <v>0.210392564535141</v>
      </c>
      <c r="AN100" s="41">
        <v>0.27539294958114624</v>
      </c>
      <c r="AO100" s="41">
        <v>0.27305206656455994</v>
      </c>
      <c r="AP100" s="41">
        <v>0.14779338240623474</v>
      </c>
      <c r="AQ100" s="41">
        <v>0.3260141909122467</v>
      </c>
      <c r="AR100" s="41">
        <v>0.23922385275363922</v>
      </c>
      <c r="AS100" s="41">
        <v>0.16857416927814484</v>
      </c>
      <c r="AT100" s="41">
        <v>0.21060213446617126</v>
      </c>
      <c r="AU100" s="41">
        <v>0.3217911124229431</v>
      </c>
      <c r="AV100" s="41">
        <v>0.30612653493881226</v>
      </c>
      <c r="AW100" s="41">
        <v>0.22564491629600525</v>
      </c>
      <c r="AX100" s="41">
        <v>0.25145959854125977</v>
      </c>
      <c r="AY100" s="41">
        <v>0.1832989901304245</v>
      </c>
      <c r="AZ100" s="41">
        <v>0.15202485024929047</v>
      </c>
      <c r="BA100" s="49"/>
      <c r="BB100" s="41">
        <v>0.1747383326292038</v>
      </c>
      <c r="BC100" s="41">
        <v>0.1397658884525299</v>
      </c>
      <c r="BD100" s="41">
        <v>0.22248630225658417</v>
      </c>
      <c r="BE100" s="41">
        <v>0.2153349369764328</v>
      </c>
      <c r="BF100" s="41">
        <v>0.09281439334154129</v>
      </c>
      <c r="BG100" s="41">
        <v>0.18106217682361603</v>
      </c>
      <c r="BH100" s="41">
        <v>0.23247884213924408</v>
      </c>
      <c r="BI100" s="41">
        <v>0.283931702375412</v>
      </c>
      <c r="BJ100" s="41">
        <v>0.1602783352136612</v>
      </c>
      <c r="BK100" s="41">
        <v>0.23641100525856018</v>
      </c>
      <c r="BL100" s="41">
        <v>0.23405295610427856</v>
      </c>
    </row>
    <row r="101" ht="12.75" customHeight="1">
      <c r="A101" s="45" t="s">
        <v>224</v>
      </c>
      <c r="B101" s="41">
        <v>0.142520472407341</v>
      </c>
      <c r="C101" s="41">
        <v>0.21645954251289368</v>
      </c>
      <c r="D101" s="41">
        <v>0.1540672332048416</v>
      </c>
      <c r="E101" s="41">
        <v>0.1760970652103424</v>
      </c>
      <c r="F101" s="41">
        <v>0.16629020869731903</v>
      </c>
      <c r="G101" s="41">
        <v>0.19769831001758575</v>
      </c>
      <c r="H101" s="41">
        <v>0.24840043485164642</v>
      </c>
      <c r="I101" s="41">
        <v>0.16570845246315002</v>
      </c>
      <c r="J101" s="41">
        <v>0.15776921808719635</v>
      </c>
      <c r="K101" s="41">
        <v>0.22705106437206268</v>
      </c>
      <c r="L101" s="41">
        <v>0.1535397619009018</v>
      </c>
      <c r="M101" s="41">
        <v>0.21447418630123138</v>
      </c>
      <c r="N101" s="41">
        <v>0.14883345365524292</v>
      </c>
      <c r="O101" s="41">
        <v>0.12793979048728943</v>
      </c>
      <c r="P101" s="41">
        <v>0.1582501083612442</v>
      </c>
      <c r="Q101" s="41">
        <v>0.18254925310611725</v>
      </c>
      <c r="R101" s="49"/>
      <c r="S101" s="41">
        <v>0.2277376800775528</v>
      </c>
      <c r="T101" s="41">
        <v>0.22655248641967773</v>
      </c>
      <c r="U101" s="41">
        <v>0.2091047316789627</v>
      </c>
      <c r="V101" s="41">
        <v>0.2117580771446228</v>
      </c>
      <c r="W101" s="41">
        <v>0.22569729387760162</v>
      </c>
      <c r="X101" s="41">
        <v>0.17395034432411194</v>
      </c>
      <c r="Y101" s="41">
        <v>0.24484670162200928</v>
      </c>
      <c r="Z101" s="41">
        <v>0.21277813613414764</v>
      </c>
      <c r="AA101" s="41">
        <v>0.183070570230484</v>
      </c>
      <c r="AB101" s="41">
        <v>0.2725561857223511</v>
      </c>
      <c r="AC101" s="41">
        <v>0.17803733050823212</v>
      </c>
      <c r="AD101" s="41">
        <v>0.21559660136699677</v>
      </c>
      <c r="AE101" s="41">
        <v>0.24589844048023224</v>
      </c>
      <c r="AF101" s="41">
        <v>0.2025686353445053</v>
      </c>
      <c r="AG101" s="41">
        <v>0.22133666276931763</v>
      </c>
      <c r="AH101" s="41">
        <v>0.2269333153963089</v>
      </c>
      <c r="AI101" s="41">
        <v>0.17673368752002716</v>
      </c>
      <c r="AJ101" s="41">
        <v>0.20421087741851807</v>
      </c>
      <c r="AK101" s="41">
        <v>0.25648561120033264</v>
      </c>
      <c r="AL101" s="41">
        <v>0.1512148231267929</v>
      </c>
      <c r="AM101" s="41">
        <v>0.26434025168418884</v>
      </c>
      <c r="AN101" s="41">
        <v>0.19078543782234192</v>
      </c>
      <c r="AO101" s="41">
        <v>0.20654956996440887</v>
      </c>
      <c r="AP101" s="41">
        <v>0.11863797903060913</v>
      </c>
      <c r="AQ101" s="41">
        <v>0.20200404524803162</v>
      </c>
      <c r="AR101" s="41">
        <v>0.15061838924884796</v>
      </c>
      <c r="AS101" s="41">
        <v>0.2515859603881836</v>
      </c>
      <c r="AT101" s="41">
        <v>0.17821833491325378</v>
      </c>
      <c r="AU101" s="41">
        <v>0.1962227076292038</v>
      </c>
      <c r="AV101" s="41">
        <v>0.17854158580303192</v>
      </c>
      <c r="AW101" s="41">
        <v>0.16031798720359802</v>
      </c>
      <c r="AX101" s="41">
        <v>0.26476213335990906</v>
      </c>
      <c r="AY101" s="41">
        <v>0.10005005449056625</v>
      </c>
      <c r="AZ101" s="41">
        <v>0.1791883111000061</v>
      </c>
      <c r="BA101" s="49"/>
      <c r="BB101" s="41">
        <v>0.1604471355676651</v>
      </c>
      <c r="BC101" s="41">
        <v>0.18265792727470398</v>
      </c>
      <c r="BD101" s="41">
        <v>0.16692355275154114</v>
      </c>
      <c r="BE101" s="41">
        <v>0.20640170574188232</v>
      </c>
      <c r="BF101" s="41">
        <v>0.14628127217292786</v>
      </c>
      <c r="BG101" s="41">
        <v>0.20999465882778168</v>
      </c>
      <c r="BH101" s="41">
        <v>0.19053196907043457</v>
      </c>
      <c r="BI101" s="41">
        <v>0.2465135157108307</v>
      </c>
      <c r="BJ101" s="41">
        <v>0.19667865335941315</v>
      </c>
      <c r="BK101" s="41">
        <v>0.18141841888427734</v>
      </c>
      <c r="BL101" s="41">
        <v>0.16238826513290405</v>
      </c>
    </row>
    <row r="102" ht="12.75" customHeight="1">
      <c r="A102" s="45" t="s">
        <v>236</v>
      </c>
      <c r="B102" s="41">
        <v>1.8730937242507935</v>
      </c>
      <c r="C102" s="41">
        <v>1.4945842027664185</v>
      </c>
      <c r="D102" s="41">
        <v>0.8853591680526733</v>
      </c>
      <c r="E102" s="41">
        <v>1.6164027452468872</v>
      </c>
      <c r="F102" s="41">
        <v>1.4726626873016357</v>
      </c>
      <c r="G102" s="41">
        <v>1.3493752479553223</v>
      </c>
      <c r="H102" s="41">
        <v>1.0930367708206177</v>
      </c>
      <c r="I102" s="41">
        <v>1.5940879583358765</v>
      </c>
      <c r="J102" s="41">
        <v>1.6568306684494019</v>
      </c>
      <c r="K102" s="41">
        <v>1.4226576089859009</v>
      </c>
      <c r="L102" s="41">
        <v>1.6386990547180176</v>
      </c>
      <c r="M102" s="41">
        <v>1.9696732759475708</v>
      </c>
      <c r="N102" s="41">
        <v>1.5016261339187622</v>
      </c>
      <c r="O102" s="41">
        <v>2.601346015930176</v>
      </c>
      <c r="P102" s="41">
        <v>1.9952375888824463</v>
      </c>
      <c r="Q102" s="41">
        <v>1.8389350175857544</v>
      </c>
      <c r="R102" s="49"/>
      <c r="S102" s="41">
        <v>1.5596258640289307</v>
      </c>
      <c r="T102" s="41">
        <v>1.6269983053207397</v>
      </c>
      <c r="U102" s="41">
        <v>1.5286506414413452</v>
      </c>
      <c r="V102" s="41">
        <v>1.7480727434158325</v>
      </c>
      <c r="W102" s="41">
        <v>2.3056137561798096</v>
      </c>
      <c r="X102" s="41">
        <v>1.514688491821289</v>
      </c>
      <c r="Y102" s="41">
        <v>1.7569715976715088</v>
      </c>
      <c r="Z102" s="41">
        <v>1.5210498571395874</v>
      </c>
      <c r="AA102" s="41">
        <v>1.6621601581573486</v>
      </c>
      <c r="AB102" s="41">
        <v>1.3292452096939087</v>
      </c>
      <c r="AC102" s="41">
        <v>1.617040753364563</v>
      </c>
      <c r="AD102" s="41">
        <v>1.37912118434906</v>
      </c>
      <c r="AE102" s="41">
        <v>1.5844920873641968</v>
      </c>
      <c r="AF102" s="41">
        <v>1.6312178373336792</v>
      </c>
      <c r="AG102" s="41">
        <v>1.3173580169677734</v>
      </c>
      <c r="AH102" s="41">
        <v>1.2997971773147583</v>
      </c>
      <c r="AI102" s="41">
        <v>1.2794950008392334</v>
      </c>
      <c r="AJ102" s="41">
        <v>1.4942127466201782</v>
      </c>
      <c r="AK102" s="41">
        <v>1.675322413444519</v>
      </c>
      <c r="AL102" s="41">
        <v>1.7333128452301025</v>
      </c>
      <c r="AM102" s="41">
        <v>1.8446813821792603</v>
      </c>
      <c r="AN102" s="41">
        <v>2.3775928020477295</v>
      </c>
      <c r="AO102" s="41">
        <v>1.192615032196045</v>
      </c>
      <c r="AP102" s="41">
        <v>1.306888461112976</v>
      </c>
      <c r="AQ102" s="41">
        <v>1.8398939371109009</v>
      </c>
      <c r="AR102" s="41">
        <v>1.3168326616287231</v>
      </c>
      <c r="AS102" s="41">
        <v>1.3190604448318481</v>
      </c>
      <c r="AT102" s="41">
        <v>1.5530394315719604</v>
      </c>
      <c r="AU102" s="41">
        <v>2.877789258956909</v>
      </c>
      <c r="AV102" s="41">
        <v>2.5944032669067383</v>
      </c>
      <c r="AW102" s="41">
        <v>1.62761390209198</v>
      </c>
      <c r="AX102" s="41">
        <v>2.0149953365325928</v>
      </c>
      <c r="AY102" s="41">
        <v>2.066227674484253</v>
      </c>
      <c r="AZ102" s="41">
        <v>1.8915075063705444</v>
      </c>
      <c r="BA102" s="49"/>
      <c r="BB102" s="41">
        <v>1.2392241954803467</v>
      </c>
      <c r="BC102" s="41">
        <v>1.666043996810913</v>
      </c>
      <c r="BD102" s="41">
        <v>1.7683066129684448</v>
      </c>
      <c r="BE102" s="41">
        <v>2.1191532611846924</v>
      </c>
      <c r="BF102" s="41">
        <v>1.8858027458190918</v>
      </c>
      <c r="BG102" s="41">
        <v>1.298446774482727</v>
      </c>
      <c r="BH102" s="41">
        <v>1.4217660427093506</v>
      </c>
      <c r="BI102" s="41">
        <v>2.0227465629577637</v>
      </c>
      <c r="BJ102" s="41">
        <v>2.057451009750366</v>
      </c>
      <c r="BK102" s="41">
        <v>2.121267318725586</v>
      </c>
      <c r="BL102" s="41">
        <v>1.828987717628479</v>
      </c>
    </row>
    <row r="103" ht="12.75" customHeight="1">
      <c r="A103" s="45" t="s">
        <v>245</v>
      </c>
      <c r="B103" s="41">
        <v>31421.75</v>
      </c>
      <c r="C103" s="41">
        <v>26708.541015625</v>
      </c>
      <c r="D103" s="41">
        <v>41019.0078125</v>
      </c>
      <c r="E103" s="41">
        <v>31896.021484375</v>
      </c>
      <c r="F103" s="41">
        <v>34354.1015625</v>
      </c>
      <c r="G103" s="41">
        <v>28058.197265625</v>
      </c>
      <c r="H103" s="41">
        <v>34339.67578125</v>
      </c>
      <c r="I103" s="41">
        <v>31127.615234375</v>
      </c>
      <c r="J103" s="41">
        <v>31336.283203125</v>
      </c>
      <c r="K103" s="41">
        <v>33166.16015625</v>
      </c>
      <c r="L103" s="41">
        <v>25992.693359375</v>
      </c>
      <c r="M103" s="41">
        <v>33158.2578125</v>
      </c>
      <c r="N103" s="41">
        <v>36143.0859375</v>
      </c>
      <c r="O103" s="41">
        <v>29190.943359375</v>
      </c>
      <c r="P103" s="41">
        <v>23411.025390625</v>
      </c>
      <c r="Q103" s="41">
        <v>32579.671875</v>
      </c>
      <c r="R103" s="49"/>
      <c r="S103" s="41">
        <v>34592.9140625</v>
      </c>
      <c r="T103" s="41">
        <v>32685.046875</v>
      </c>
      <c r="U103" s="41">
        <v>20491.404296875</v>
      </c>
      <c r="V103" s="41">
        <v>30711.970703125</v>
      </c>
      <c r="W103" s="41">
        <v>34616.078125</v>
      </c>
      <c r="X103" s="41">
        <v>33702.8984375</v>
      </c>
      <c r="Y103" s="41">
        <v>29820.51171875</v>
      </c>
      <c r="Z103" s="41">
        <v>36090.95703125</v>
      </c>
      <c r="AA103" s="41">
        <v>26639.9296875</v>
      </c>
      <c r="AB103" s="41">
        <v>24300.041015625</v>
      </c>
      <c r="AC103" s="41">
        <v>34228.31640625</v>
      </c>
      <c r="AD103" s="41">
        <v>30465.236328125</v>
      </c>
      <c r="AE103" s="41">
        <v>30175.880859375</v>
      </c>
      <c r="AF103" s="41">
        <v>40128.2265625</v>
      </c>
      <c r="AG103" s="41">
        <v>34483.546875</v>
      </c>
      <c r="AH103" s="41">
        <v>32889.70703125</v>
      </c>
      <c r="AI103" s="41">
        <v>26768.201171875</v>
      </c>
      <c r="AJ103" s="41">
        <v>32232.083984375</v>
      </c>
      <c r="AK103" s="41">
        <v>26659.15234375</v>
      </c>
      <c r="AL103" s="41">
        <v>36178.5703125</v>
      </c>
      <c r="AM103" s="41">
        <v>26382.9140625</v>
      </c>
      <c r="AN103" s="41">
        <v>39198.22265625</v>
      </c>
      <c r="AO103" s="41">
        <v>25966.2578125</v>
      </c>
      <c r="AP103" s="41">
        <v>32869.34375</v>
      </c>
      <c r="AQ103" s="41">
        <v>31571.20703125</v>
      </c>
      <c r="AR103" s="41">
        <v>31892.158203125</v>
      </c>
      <c r="AS103" s="41">
        <v>32301.8828125</v>
      </c>
      <c r="AT103" s="41">
        <v>32479.841796875</v>
      </c>
      <c r="AU103" s="41">
        <v>33021.296875</v>
      </c>
      <c r="AV103" s="41">
        <v>31561.177734375</v>
      </c>
      <c r="AW103" s="41">
        <v>29928.193359375</v>
      </c>
      <c r="AX103" s="41">
        <v>34392.5625</v>
      </c>
      <c r="AY103" s="41">
        <v>30125.244140625</v>
      </c>
      <c r="AZ103" s="41">
        <v>35715.91796875</v>
      </c>
      <c r="BA103" s="49"/>
      <c r="BB103" s="41">
        <v>35245.6796875</v>
      </c>
      <c r="BC103" s="41">
        <v>34985.12890625</v>
      </c>
      <c r="BD103" s="41">
        <v>34739.6015625</v>
      </c>
      <c r="BE103" s="41">
        <v>36438.8671875</v>
      </c>
      <c r="BF103" s="41">
        <v>35642.37109375</v>
      </c>
      <c r="BG103" s="41">
        <v>30631.279296875</v>
      </c>
      <c r="BH103" s="41">
        <v>35499.6875</v>
      </c>
      <c r="BI103" s="41">
        <v>36161.08203125</v>
      </c>
      <c r="BJ103" s="41">
        <v>44457.9921875</v>
      </c>
      <c r="BK103" s="41">
        <v>33941.671875</v>
      </c>
      <c r="BL103" s="41">
        <v>39329.1328125</v>
      </c>
    </row>
    <row r="104" ht="12.75" customHeight="1">
      <c r="A104" s="45" t="s">
        <v>248</v>
      </c>
      <c r="B104" s="41">
        <v>0.05450799688696861</v>
      </c>
      <c r="C104" s="41">
        <v>0.0</v>
      </c>
      <c r="D104" s="41">
        <v>0.1937604546546936</v>
      </c>
      <c r="E104" s="41">
        <v>0.15378688275814056</v>
      </c>
      <c r="F104" s="41">
        <v>0.0</v>
      </c>
      <c r="G104" s="41">
        <v>0.0</v>
      </c>
      <c r="H104" s="41">
        <v>0.0</v>
      </c>
      <c r="I104" s="41">
        <v>0.10639071464538574</v>
      </c>
      <c r="J104" s="41">
        <v>0.014570812694728374</v>
      </c>
      <c r="K104" s="41">
        <v>0.0</v>
      </c>
      <c r="L104" s="41">
        <v>0.0</v>
      </c>
      <c r="M104" s="41">
        <v>0.0</v>
      </c>
      <c r="N104" s="41">
        <v>0.0</v>
      </c>
      <c r="O104" s="41">
        <v>0.0</v>
      </c>
      <c r="P104" s="41">
        <v>0.0</v>
      </c>
      <c r="Q104" s="41">
        <v>0.0</v>
      </c>
      <c r="R104" s="49"/>
      <c r="S104" s="41">
        <v>0.0</v>
      </c>
      <c r="T104" s="41">
        <v>0.0</v>
      </c>
      <c r="U104" s="41">
        <v>0.0</v>
      </c>
      <c r="V104" s="41">
        <v>0.0</v>
      </c>
      <c r="W104" s="41">
        <v>0.0</v>
      </c>
      <c r="X104" s="41">
        <v>0.0</v>
      </c>
      <c r="Y104" s="41">
        <v>0.10571840405464172</v>
      </c>
      <c r="Z104" s="41">
        <v>0.0</v>
      </c>
      <c r="AA104" s="41">
        <v>0.0</v>
      </c>
      <c r="AB104" s="41">
        <v>0.056923843920230865</v>
      </c>
      <c r="AC104" s="41">
        <v>0.0</v>
      </c>
      <c r="AD104" s="41">
        <v>0.0</v>
      </c>
      <c r="AE104" s="41">
        <v>0.0</v>
      </c>
      <c r="AF104" s="41">
        <v>0.0</v>
      </c>
      <c r="AG104" s="41">
        <v>0.15276959538459778</v>
      </c>
      <c r="AH104" s="41">
        <v>0.10752325505018234</v>
      </c>
      <c r="AI104" s="41">
        <v>0.0</v>
      </c>
      <c r="AJ104" s="41">
        <v>0.0</v>
      </c>
      <c r="AK104" s="41">
        <v>0.0</v>
      </c>
      <c r="AL104" s="41">
        <v>0.0</v>
      </c>
      <c r="AM104" s="41">
        <v>0.0</v>
      </c>
      <c r="AN104" s="41">
        <v>0.0</v>
      </c>
      <c r="AO104" s="41">
        <v>0.0</v>
      </c>
      <c r="AP104" s="41">
        <v>0.0</v>
      </c>
      <c r="AQ104" s="41">
        <v>0.0</v>
      </c>
      <c r="AR104" s="41">
        <v>0.0</v>
      </c>
      <c r="AS104" s="41">
        <v>0.03756656497716904</v>
      </c>
      <c r="AT104" s="41">
        <v>0.0</v>
      </c>
      <c r="AU104" s="41">
        <v>0.0</v>
      </c>
      <c r="AV104" s="41">
        <v>0.07238534092903137</v>
      </c>
      <c r="AW104" s="41">
        <v>0.0</v>
      </c>
      <c r="AX104" s="41">
        <v>0.0</v>
      </c>
      <c r="AY104" s="41">
        <v>0.0</v>
      </c>
      <c r="AZ104" s="41">
        <v>0.0</v>
      </c>
      <c r="BA104" s="49"/>
      <c r="BB104" s="41">
        <v>0.0</v>
      </c>
      <c r="BC104" s="41">
        <v>0.0</v>
      </c>
      <c r="BD104" s="41">
        <v>0.0</v>
      </c>
      <c r="BE104" s="41">
        <v>0.0</v>
      </c>
      <c r="BF104" s="41">
        <v>0.0</v>
      </c>
      <c r="BG104" s="41">
        <v>0.4000000059604645</v>
      </c>
      <c r="BH104" s="41">
        <v>0.03472311049699783</v>
      </c>
      <c r="BI104" s="41">
        <v>0.0</v>
      </c>
      <c r="BJ104" s="41">
        <v>0.0</v>
      </c>
      <c r="BK104" s="41">
        <v>0.0</v>
      </c>
      <c r="BL104" s="41"/>
    </row>
    <row r="105" ht="12.75" customHeight="1">
      <c r="A105" s="45" t="s">
        <v>250</v>
      </c>
      <c r="B105" s="41">
        <v>0.5901936888694763</v>
      </c>
      <c r="C105" s="41">
        <v>0.3632042706012726</v>
      </c>
      <c r="D105" s="41">
        <v>0.2564292848110199</v>
      </c>
      <c r="E105" s="41">
        <v>0.6766895055770874</v>
      </c>
      <c r="F105" s="41">
        <v>0.39014601707458496</v>
      </c>
      <c r="G105" s="41">
        <v>0.23349879682064056</v>
      </c>
      <c r="H105" s="41">
        <v>0.3380132019519806</v>
      </c>
      <c r="I105" s="41">
        <v>0.39379557967185974</v>
      </c>
      <c r="J105" s="41">
        <v>0.3846284747123718</v>
      </c>
      <c r="K105" s="41">
        <v>0.5293606519699097</v>
      </c>
      <c r="L105" s="41">
        <v>0.36068010330200195</v>
      </c>
      <c r="M105" s="41">
        <v>0.6114341020584106</v>
      </c>
      <c r="N105" s="41">
        <v>0.5232307314872742</v>
      </c>
      <c r="O105" s="41">
        <v>0.429044634103775</v>
      </c>
      <c r="P105" s="41">
        <v>0.4592534005641937</v>
      </c>
      <c r="Q105" s="41">
        <v>0.4608394205570221</v>
      </c>
      <c r="R105" s="49"/>
      <c r="S105" s="41">
        <v>0.18587015569210052</v>
      </c>
      <c r="T105" s="41">
        <v>0.16597530245780945</v>
      </c>
      <c r="U105" s="41">
        <v>0.33163926005363464</v>
      </c>
      <c r="V105" s="41">
        <v>0.3939047157764435</v>
      </c>
      <c r="W105" s="41">
        <v>0.3410029113292694</v>
      </c>
      <c r="X105" s="41">
        <v>0.7127349376678467</v>
      </c>
      <c r="Y105" s="41">
        <v>0.5198881030082703</v>
      </c>
      <c r="Z105" s="41">
        <v>0.29921817779541016</v>
      </c>
      <c r="AA105" s="41">
        <v>0.45722928643226624</v>
      </c>
      <c r="AB105" s="41">
        <v>0.4028320908546448</v>
      </c>
      <c r="AC105" s="41">
        <v>0.47750183939933777</v>
      </c>
      <c r="AD105" s="41">
        <v>0.5415027737617493</v>
      </c>
      <c r="AE105" s="41">
        <v>0.46584299206733704</v>
      </c>
      <c r="AF105" s="41">
        <v>0.4253045618534088</v>
      </c>
      <c r="AG105" s="41">
        <v>0.5055104494094849</v>
      </c>
      <c r="AH105" s="41">
        <v>0.5881530046463013</v>
      </c>
      <c r="AI105" s="41">
        <v>0.44692569971084595</v>
      </c>
      <c r="AJ105" s="41">
        <v>0.24284718930721283</v>
      </c>
      <c r="AK105" s="41">
        <v>0.3170294463634491</v>
      </c>
      <c r="AL105" s="41">
        <v>0.47743821144104004</v>
      </c>
      <c r="AM105" s="41">
        <v>0.4479309320449829</v>
      </c>
      <c r="AN105" s="41">
        <v>0.5091955661773682</v>
      </c>
      <c r="AO105" s="41">
        <v>0.48417362570762634</v>
      </c>
      <c r="AP105" s="41">
        <v>0.6735085844993591</v>
      </c>
      <c r="AQ105" s="41">
        <v>0.3966178894042969</v>
      </c>
      <c r="AR105" s="41">
        <v>0.467609703540802</v>
      </c>
      <c r="AS105" s="41">
        <v>0.7761098742485046</v>
      </c>
      <c r="AT105" s="41">
        <v>0.706790566444397</v>
      </c>
      <c r="AU105" s="41">
        <v>0.5272047519683838</v>
      </c>
      <c r="AV105" s="41">
        <v>0.4418581426143646</v>
      </c>
      <c r="AW105" s="41">
        <v>0.49743983149528503</v>
      </c>
      <c r="AX105" s="41">
        <v>0.5330625772476196</v>
      </c>
      <c r="AY105" s="41">
        <v>0.4879395365715027</v>
      </c>
      <c r="AZ105" s="41">
        <v>0.5321704745292664</v>
      </c>
      <c r="BA105" s="49"/>
      <c r="BB105" s="41">
        <v>0.40592750906944275</v>
      </c>
      <c r="BC105" s="41">
        <v>0.6651256680488586</v>
      </c>
      <c r="BD105" s="41">
        <v>0.4310816824436188</v>
      </c>
      <c r="BE105" s="41">
        <v>0.39262768626213074</v>
      </c>
      <c r="BF105" s="41">
        <v>0.5195595026016235</v>
      </c>
      <c r="BG105" s="41">
        <v>0.6864475011825562</v>
      </c>
      <c r="BH105" s="41">
        <v>0.5159876942634583</v>
      </c>
      <c r="BI105" s="41">
        <v>0.3756796717643738</v>
      </c>
      <c r="BJ105" s="41">
        <v>0.5819052457809448</v>
      </c>
      <c r="BK105" s="41">
        <v>0.3926892876625061</v>
      </c>
      <c r="BL105" s="41">
        <v>0.6799486875534058</v>
      </c>
    </row>
    <row r="106" ht="12.75" customHeight="1">
      <c r="A106" s="45" t="s">
        <v>252</v>
      </c>
      <c r="B106" s="41">
        <v>0.44779717922210693</v>
      </c>
      <c r="C106" s="41">
        <v>0.6681979298591614</v>
      </c>
      <c r="D106" s="41">
        <v>0.5846232175827026</v>
      </c>
      <c r="E106" s="41">
        <v>0.5417180061340332</v>
      </c>
      <c r="F106" s="41">
        <v>0.5367352366447449</v>
      </c>
      <c r="G106" s="41">
        <v>0.6406311988830566</v>
      </c>
      <c r="H106" s="41">
        <v>0.5121209621429443</v>
      </c>
      <c r="I106" s="41">
        <v>0.40901172161102295</v>
      </c>
      <c r="J106" s="41">
        <v>0.7223355770111084</v>
      </c>
      <c r="K106" s="41">
        <v>0.5306609272956848</v>
      </c>
      <c r="L106" s="41">
        <v>0.5283772945404053</v>
      </c>
      <c r="M106" s="41">
        <v>0.6813728213310242</v>
      </c>
      <c r="N106" s="41">
        <v>0.6754504442214966</v>
      </c>
      <c r="O106" s="41">
        <v>0.507515013217926</v>
      </c>
      <c r="P106" s="41">
        <v>0.5473473072052002</v>
      </c>
      <c r="Q106" s="41">
        <v>0.6821938157081604</v>
      </c>
      <c r="R106" s="49"/>
      <c r="S106" s="41">
        <v>0.4533582627773285</v>
      </c>
      <c r="T106" s="41">
        <v>0.5182870030403137</v>
      </c>
      <c r="U106" s="41">
        <v>0.6886763572692871</v>
      </c>
      <c r="V106" s="41">
        <v>0.4189126193523407</v>
      </c>
      <c r="W106" s="41">
        <v>0.43195641040802</v>
      </c>
      <c r="X106" s="41">
        <v>0.2167273312807083</v>
      </c>
      <c r="Y106" s="41">
        <v>0.5134552717208862</v>
      </c>
      <c r="Z106" s="41">
        <v>0.25412943959236145</v>
      </c>
      <c r="AA106" s="41">
        <v>0.6066596508026123</v>
      </c>
      <c r="AB106" s="41">
        <v>0.5827634930610657</v>
      </c>
      <c r="AC106" s="41">
        <v>0.5809650421142578</v>
      </c>
      <c r="AD106" s="41">
        <v>0.5488235950469971</v>
      </c>
      <c r="AE106" s="41">
        <v>0.42167747020721436</v>
      </c>
      <c r="AF106" s="41">
        <v>0.42145276069641113</v>
      </c>
      <c r="AG106" s="41">
        <v>0.31610172986984253</v>
      </c>
      <c r="AH106" s="41">
        <v>0.5171687006950378</v>
      </c>
      <c r="AI106" s="41">
        <v>0.4026321470737457</v>
      </c>
      <c r="AJ106" s="41">
        <v>0.39080098271369934</v>
      </c>
      <c r="AK106" s="41">
        <v>0.2696068584918976</v>
      </c>
      <c r="AL106" s="41">
        <v>0.4461030066013336</v>
      </c>
      <c r="AM106" s="41">
        <v>0.5504088401794434</v>
      </c>
      <c r="AN106" s="41">
        <v>0.5085359811782837</v>
      </c>
      <c r="AO106" s="41">
        <v>0.31387582421302795</v>
      </c>
      <c r="AP106" s="41">
        <v>0.3559926152229309</v>
      </c>
      <c r="AQ106" s="41">
        <v>0.34459325671195984</v>
      </c>
      <c r="AR106" s="41">
        <v>0.4356851279735565</v>
      </c>
      <c r="AS106" s="41">
        <v>0.6273615956306458</v>
      </c>
      <c r="AT106" s="41">
        <v>0.43361788988113403</v>
      </c>
      <c r="AU106" s="41">
        <v>0.4607263207435608</v>
      </c>
      <c r="AV106" s="41">
        <v>0.4219183623790741</v>
      </c>
      <c r="AW106" s="41">
        <v>0.481311559677124</v>
      </c>
      <c r="AX106" s="41">
        <v>0.32290858030319214</v>
      </c>
      <c r="AY106" s="41">
        <v>0.34975937008857727</v>
      </c>
      <c r="AZ106" s="41">
        <v>0.24476338922977448</v>
      </c>
      <c r="BA106" s="49"/>
      <c r="BB106" s="41">
        <v>0.22230005264282227</v>
      </c>
      <c r="BC106" s="41">
        <v>0.3692570626735687</v>
      </c>
      <c r="BD106" s="41">
        <v>0.3774589002132416</v>
      </c>
      <c r="BE106" s="41">
        <v>0.23539353907108307</v>
      </c>
      <c r="BF106" s="41">
        <v>0.4668193459510803</v>
      </c>
      <c r="BG106" s="41">
        <v>0.6733153462409973</v>
      </c>
      <c r="BH106" s="41">
        <v>0.34481239318847656</v>
      </c>
      <c r="BI106" s="41">
        <v>0.31528544425964355</v>
      </c>
      <c r="BJ106" s="41">
        <v>0.38851064443588257</v>
      </c>
      <c r="BK106" s="41">
        <v>0.5027562975883484</v>
      </c>
      <c r="BL106" s="41">
        <v>0.5089935660362244</v>
      </c>
    </row>
    <row r="107" ht="12.75" customHeight="1">
      <c r="A107" s="62" t="s">
        <v>254</v>
      </c>
      <c r="B107" s="63">
        <v>7.123150825500488</v>
      </c>
      <c r="C107" s="63">
        <v>7.226977348327637</v>
      </c>
      <c r="D107" s="63">
        <v>6.81419038772583</v>
      </c>
      <c r="E107" s="63">
        <v>7.366641521453857</v>
      </c>
      <c r="F107" s="63">
        <v>7.084200382232666</v>
      </c>
      <c r="G107" s="63">
        <v>6.8470683097839355</v>
      </c>
      <c r="H107" s="63">
        <v>7.193321704864502</v>
      </c>
      <c r="I107" s="63">
        <v>7.131218910217285</v>
      </c>
      <c r="J107" s="63">
        <v>7.138986587524414</v>
      </c>
      <c r="K107" s="63">
        <v>7.075794219970703</v>
      </c>
      <c r="L107" s="63">
        <v>6.969212055206299</v>
      </c>
      <c r="M107" s="63">
        <v>7.3952202796936035</v>
      </c>
      <c r="N107" s="63">
        <v>7.485472679138184</v>
      </c>
      <c r="O107" s="63">
        <v>7.387648582458496</v>
      </c>
      <c r="P107" s="63">
        <v>7.234270095825195</v>
      </c>
      <c r="Q107" s="63">
        <v>7.260655403137207</v>
      </c>
      <c r="R107" s="49"/>
      <c r="S107" s="63">
        <v>7.535484313964844</v>
      </c>
      <c r="T107" s="63">
        <v>7.085083484649658</v>
      </c>
      <c r="U107" s="63">
        <v>7.087392330169678</v>
      </c>
      <c r="V107" s="63">
        <v>7.30969762802124</v>
      </c>
      <c r="W107" s="63">
        <v>7.254275798797607</v>
      </c>
      <c r="X107" s="63">
        <v>7.214712619781494</v>
      </c>
      <c r="Y107" s="63">
        <v>7.334561347961426</v>
      </c>
      <c r="Z107" s="63">
        <v>7.309080600738525</v>
      </c>
      <c r="AA107" s="63">
        <v>7.246796131134033</v>
      </c>
      <c r="AB107" s="63">
        <v>7.158685684204102</v>
      </c>
      <c r="AC107" s="63">
        <v>7.358854293823242</v>
      </c>
      <c r="AD107" s="63">
        <v>6.620258808135986</v>
      </c>
      <c r="AE107" s="63">
        <v>7.282435417175293</v>
      </c>
      <c r="AF107" s="63">
        <v>7.185606956481934</v>
      </c>
      <c r="AG107" s="63">
        <v>7.389806747436523</v>
      </c>
      <c r="AH107" s="63">
        <v>6.698426246643066</v>
      </c>
      <c r="AI107" s="63">
        <v>7.118405818939209</v>
      </c>
      <c r="AJ107" s="63">
        <v>6.936154365539551</v>
      </c>
      <c r="AK107" s="63">
        <v>6.755611419677734</v>
      </c>
      <c r="AL107" s="63">
        <v>7.118161678314209</v>
      </c>
      <c r="AM107" s="63">
        <v>7.51193904876709</v>
      </c>
      <c r="AN107" s="63">
        <v>7.544399261474609</v>
      </c>
      <c r="AO107" s="63">
        <v>7.245238304138184</v>
      </c>
      <c r="AP107" s="63">
        <v>6.903172969818115</v>
      </c>
      <c r="AQ107" s="63">
        <v>7.42898416519165</v>
      </c>
      <c r="AR107" s="63">
        <v>7.063444137573242</v>
      </c>
      <c r="AS107" s="63">
        <v>6.917418003082275</v>
      </c>
      <c r="AT107" s="63">
        <v>7.1242804527282715</v>
      </c>
      <c r="AU107" s="63">
        <v>7.5406975746154785</v>
      </c>
      <c r="AV107" s="63">
        <v>7.404895305633545</v>
      </c>
      <c r="AW107" s="63">
        <v>7.134692668914795</v>
      </c>
      <c r="AX107" s="63">
        <v>7.544918060302734</v>
      </c>
      <c r="AY107" s="63">
        <v>6.925244331359863</v>
      </c>
      <c r="AZ107" s="63">
        <v>7.224479675292969</v>
      </c>
      <c r="BA107" s="49"/>
      <c r="BB107" s="63">
        <v>7.203490257263184</v>
      </c>
      <c r="BC107" s="63">
        <v>6.916563510894775</v>
      </c>
      <c r="BD107" s="63">
        <v>7.289753437042236</v>
      </c>
      <c r="BE107" s="63">
        <v>7.559963226318359</v>
      </c>
      <c r="BF107" s="63">
        <v>7.18914270401001</v>
      </c>
      <c r="BG107" s="63">
        <v>7.261682033538818</v>
      </c>
      <c r="BH107" s="63">
        <v>7.136381149291992</v>
      </c>
      <c r="BI107" s="63">
        <v>7.592769145965576</v>
      </c>
      <c r="BJ107" s="63">
        <v>7.415451526641846</v>
      </c>
      <c r="BK107" s="63">
        <v>7.3383965492248535</v>
      </c>
      <c r="BL107" s="63">
        <v>7.457663536071777</v>
      </c>
    </row>
    <row r="108" ht="12.75" customHeight="1">
      <c r="A108" s="45" t="s">
        <v>477</v>
      </c>
      <c r="B108" s="41">
        <v>4.215076914988458E-4</v>
      </c>
      <c r="C108" s="41">
        <v>8.895949576981366E-4</v>
      </c>
      <c r="D108" s="41">
        <v>0.0024873949587345123</v>
      </c>
      <c r="E108" s="41">
        <v>0.013534831814467907</v>
      </c>
      <c r="F108" s="41">
        <v>0.003143774811178446</v>
      </c>
      <c r="G108" s="41">
        <v>9.526731446385384E-4</v>
      </c>
      <c r="H108" s="41">
        <v>0.0011473011691123247</v>
      </c>
      <c r="I108" s="41">
        <v>7.403444615192711E-4</v>
      </c>
      <c r="J108" s="41">
        <v>0.006783411838114262</v>
      </c>
      <c r="K108" s="41">
        <v>8.280670153908432E-4</v>
      </c>
      <c r="L108" s="41">
        <v>0.01385461911559105</v>
      </c>
      <c r="M108" s="41">
        <v>0.0053406525403261185</v>
      </c>
      <c r="N108" s="41">
        <v>0.007090071681886911</v>
      </c>
      <c r="O108" s="41">
        <v>9.416212560608983E-4</v>
      </c>
      <c r="P108" s="41">
        <v>0.0066555216908454895</v>
      </c>
      <c r="Q108" s="41">
        <v>0.002054294804111123</v>
      </c>
      <c r="R108" s="49"/>
      <c r="S108" s="41">
        <v>8.931257179938257E-4</v>
      </c>
      <c r="T108" s="41">
        <v>0.002880941843613982</v>
      </c>
      <c r="U108" s="41">
        <v>0.021596698090434074</v>
      </c>
      <c r="V108" s="41">
        <v>0.001974391983821988</v>
      </c>
      <c r="W108" s="41">
        <v>0.00256497785449028</v>
      </c>
      <c r="X108" s="41">
        <v>9.335234062746167E-4</v>
      </c>
      <c r="Y108" s="41">
        <v>0.005048987455666065</v>
      </c>
      <c r="Z108" s="41">
        <v>0.001172672607935965</v>
      </c>
      <c r="AA108" s="41">
        <v>0.001858759787864983</v>
      </c>
      <c r="AB108" s="41">
        <v>0.003005597274750471</v>
      </c>
      <c r="AC108" s="41">
        <v>0.0016789400251582265</v>
      </c>
      <c r="AD108" s="41">
        <v>0.001815215451642871</v>
      </c>
      <c r="AE108" s="41">
        <v>0.001667940174229443</v>
      </c>
      <c r="AF108" s="41">
        <v>0.00460809888318181</v>
      </c>
      <c r="AG108" s="41">
        <v>5.649247323162854E-4</v>
      </c>
      <c r="AH108" s="41">
        <v>0.0022768403869122267</v>
      </c>
      <c r="AI108" s="41">
        <v>0.005044938996434212</v>
      </c>
      <c r="AJ108" s="41">
        <v>0.0051079499535262585</v>
      </c>
      <c r="AK108" s="41">
        <v>0.002776846056804061</v>
      </c>
      <c r="AL108" s="41">
        <v>6.308876909315586E-4</v>
      </c>
      <c r="AM108" s="41">
        <v>0.011337921023368835</v>
      </c>
      <c r="AN108" s="41">
        <v>0.012969749048352242</v>
      </c>
      <c r="AO108" s="41">
        <v>0.002933440264314413</v>
      </c>
      <c r="AP108" s="41">
        <v>0.0028682772535830736</v>
      </c>
      <c r="AQ108" s="41">
        <v>0.0024058555718511343</v>
      </c>
      <c r="AR108" s="41">
        <v>9.25786851439625E-4</v>
      </c>
      <c r="AS108" s="41">
        <v>0.001258568256162107</v>
      </c>
      <c r="AT108" s="41">
        <v>0.006006836891174316</v>
      </c>
      <c r="AU108" s="41">
        <v>0.005876684095710516</v>
      </c>
      <c r="AV108" s="41">
        <v>0.001174472039565444</v>
      </c>
      <c r="AW108" s="41">
        <v>6.362596177496016E-4</v>
      </c>
      <c r="AX108" s="41">
        <v>0.01472434587776661</v>
      </c>
      <c r="AY108" s="41">
        <v>0.0010480894707143307</v>
      </c>
      <c r="AZ108" s="41">
        <v>0.004414762370288372</v>
      </c>
      <c r="BA108" s="49"/>
      <c r="BB108" s="41">
        <v>9.850392816588283E-4</v>
      </c>
      <c r="BC108" s="41">
        <v>0.0029841687064617872</v>
      </c>
      <c r="BD108" s="41">
        <v>0.002383881015703082</v>
      </c>
      <c r="BE108" s="41">
        <v>0.002224401105195284</v>
      </c>
      <c r="BF108" s="41">
        <v>9.186104289256036E-4</v>
      </c>
      <c r="BG108" s="41">
        <v>0.0014866221463307738</v>
      </c>
      <c r="BH108" s="41">
        <v>0.011945071630179882</v>
      </c>
      <c r="BI108" s="41">
        <v>0.007481223437935114</v>
      </c>
      <c r="BJ108" s="41">
        <v>0.004876783583313227</v>
      </c>
      <c r="BK108" s="41">
        <v>0.0011131525970995426</v>
      </c>
      <c r="BL108" s="41">
        <v>0.018489032983779907</v>
      </c>
    </row>
    <row r="109" ht="12.75" customHeight="1">
      <c r="A109" s="45" t="s">
        <v>478</v>
      </c>
      <c r="B109" s="41">
        <v>1027.0</v>
      </c>
      <c r="C109" s="41">
        <v>220.0</v>
      </c>
      <c r="D109" s="41">
        <v>208.0</v>
      </c>
      <c r="E109" s="41">
        <v>219.0</v>
      </c>
      <c r="F109" s="41">
        <v>232.0</v>
      </c>
      <c r="G109" s="41">
        <v>215.0</v>
      </c>
      <c r="H109" s="41">
        <v>221.0</v>
      </c>
      <c r="I109" s="41">
        <v>227.0</v>
      </c>
      <c r="J109" s="41">
        <v>225.0</v>
      </c>
      <c r="K109" s="41">
        <v>222.0</v>
      </c>
      <c r="L109" s="41">
        <v>227.0</v>
      </c>
      <c r="M109" s="41">
        <v>310.0</v>
      </c>
      <c r="N109" s="41">
        <v>219.0</v>
      </c>
      <c r="O109" s="41">
        <v>213.0</v>
      </c>
      <c r="P109" s="41">
        <v>310.0</v>
      </c>
      <c r="Q109" s="41">
        <v>218.0</v>
      </c>
      <c r="R109" s="49"/>
      <c r="S109" s="41">
        <v>312.0</v>
      </c>
      <c r="T109" s="41">
        <v>223.0</v>
      </c>
      <c r="U109" s="41">
        <v>220.0</v>
      </c>
      <c r="V109" s="41">
        <v>220.0</v>
      </c>
      <c r="W109" s="41">
        <v>225.0</v>
      </c>
      <c r="X109" s="41">
        <v>227.0</v>
      </c>
      <c r="Y109" s="41">
        <v>231.0</v>
      </c>
      <c r="Z109" s="41">
        <v>218.0</v>
      </c>
      <c r="AA109" s="41">
        <v>459.0</v>
      </c>
      <c r="AB109" s="41">
        <v>432.0</v>
      </c>
      <c r="AC109" s="41">
        <v>225.0</v>
      </c>
      <c r="AD109" s="41">
        <v>214.0</v>
      </c>
      <c r="AE109" s="41">
        <v>222.0</v>
      </c>
      <c r="AF109" s="41">
        <v>228.0</v>
      </c>
      <c r="AG109" s="41">
        <v>308.0</v>
      </c>
      <c r="AH109" s="41">
        <v>213.0</v>
      </c>
      <c r="AI109" s="41">
        <v>223.0</v>
      </c>
      <c r="AJ109" s="41">
        <v>226.0</v>
      </c>
      <c r="AK109" s="41">
        <v>215.0</v>
      </c>
      <c r="AL109" s="41">
        <v>227.0</v>
      </c>
      <c r="AM109" s="41">
        <v>213.0</v>
      </c>
      <c r="AN109" s="41">
        <v>209.0</v>
      </c>
      <c r="AO109" s="41">
        <v>219.0</v>
      </c>
      <c r="AP109" s="41">
        <v>222.0</v>
      </c>
      <c r="AQ109" s="41">
        <v>225.0</v>
      </c>
      <c r="AR109" s="41">
        <v>314.0</v>
      </c>
      <c r="AS109" s="41">
        <v>229.0</v>
      </c>
      <c r="AT109" s="41">
        <v>219.0</v>
      </c>
      <c r="AU109" s="41">
        <v>223.0</v>
      </c>
      <c r="AV109" s="41">
        <v>316.0</v>
      </c>
      <c r="AW109" s="41">
        <v>599.0</v>
      </c>
      <c r="AX109" s="41">
        <v>302.0</v>
      </c>
      <c r="AY109" s="41">
        <v>1040.0</v>
      </c>
      <c r="AZ109" s="41">
        <v>345.0</v>
      </c>
      <c r="BA109" s="49"/>
      <c r="BB109" s="41">
        <v>221.0</v>
      </c>
      <c r="BC109" s="41">
        <v>224.0</v>
      </c>
      <c r="BD109" s="41">
        <v>230.0</v>
      </c>
      <c r="BE109" s="41">
        <v>228.0</v>
      </c>
      <c r="BF109" s="41">
        <v>453.0</v>
      </c>
      <c r="BG109" s="41">
        <v>213.0</v>
      </c>
      <c r="BH109" s="41">
        <v>314.0</v>
      </c>
      <c r="BI109" s="41">
        <v>219.0</v>
      </c>
      <c r="BJ109" s="41">
        <v>216.0</v>
      </c>
      <c r="BK109" s="41">
        <v>226.0</v>
      </c>
      <c r="BL109" s="41">
        <v>229.0</v>
      </c>
    </row>
    <row r="110" ht="12.75" customHeight="1">
      <c r="A110" s="62" t="s">
        <v>256</v>
      </c>
      <c r="B110" s="63">
        <v>2.399049758911133</v>
      </c>
      <c r="C110" s="63">
        <v>2.5190188884735107</v>
      </c>
      <c r="D110" s="63">
        <v>2.402329921722412</v>
      </c>
      <c r="E110" s="63">
        <v>2.4941275119781494</v>
      </c>
      <c r="F110" s="63">
        <v>2.506258726119995</v>
      </c>
      <c r="G110" s="63">
        <v>2.3060498237609863</v>
      </c>
      <c r="H110" s="63">
        <v>2.5069615840911865</v>
      </c>
      <c r="I110" s="63">
        <v>2.5128982067108154</v>
      </c>
      <c r="J110" s="63">
        <v>2.455998659133911</v>
      </c>
      <c r="K110" s="63">
        <v>2.410508155822754</v>
      </c>
      <c r="L110" s="63">
        <v>2.413900852203369</v>
      </c>
      <c r="M110" s="63">
        <v>2.6272969245910645</v>
      </c>
      <c r="N110" s="63">
        <v>2.5574748516082764</v>
      </c>
      <c r="O110" s="63">
        <v>2.3980305194854736</v>
      </c>
      <c r="P110" s="63">
        <v>2.390127658843994</v>
      </c>
      <c r="Q110" s="63">
        <v>2.4457461833953857</v>
      </c>
      <c r="R110" s="49"/>
      <c r="S110" s="63">
        <v>2.436340808868408</v>
      </c>
      <c r="T110" s="63">
        <v>2.339637517929077</v>
      </c>
      <c r="U110" s="63">
        <v>2.3851730823516846</v>
      </c>
      <c r="V110" s="63">
        <v>2.486635446548462</v>
      </c>
      <c r="W110" s="63">
        <v>2.3936753273010254</v>
      </c>
      <c r="X110" s="63">
        <v>2.3752853870391846</v>
      </c>
      <c r="Y110" s="63">
        <v>2.433009147644043</v>
      </c>
      <c r="Z110" s="63">
        <v>2.4232075214385986</v>
      </c>
      <c r="AA110" s="63">
        <v>2.446967124938965</v>
      </c>
      <c r="AB110" s="63">
        <v>2.4038493633270264</v>
      </c>
      <c r="AC110" s="63">
        <v>2.440361261367798</v>
      </c>
      <c r="AD110" s="63">
        <v>2.1438581943511963</v>
      </c>
      <c r="AE110" s="63">
        <v>2.37825345993042</v>
      </c>
      <c r="AF110" s="63">
        <v>2.375209331512451</v>
      </c>
      <c r="AG110" s="63">
        <v>2.4369399547576904</v>
      </c>
      <c r="AH110" s="63">
        <v>2.257476806640625</v>
      </c>
      <c r="AI110" s="63">
        <v>2.3427510261535645</v>
      </c>
      <c r="AJ110" s="63">
        <v>2.3213627338409424</v>
      </c>
      <c r="AK110" s="63">
        <v>2.2492775917053223</v>
      </c>
      <c r="AL110" s="63">
        <v>2.3449671268463135</v>
      </c>
      <c r="AM110" s="63">
        <v>2.470738649368286</v>
      </c>
      <c r="AN110" s="63">
        <v>2.572354316711426</v>
      </c>
      <c r="AO110" s="63">
        <v>2.461731433868408</v>
      </c>
      <c r="AP110" s="63">
        <v>2.26886248588562</v>
      </c>
      <c r="AQ110" s="63">
        <v>2.4954094886779785</v>
      </c>
      <c r="AR110" s="63">
        <v>2.379523754119873</v>
      </c>
      <c r="AS110" s="63">
        <v>2.3104159832000732</v>
      </c>
      <c r="AT110" s="63">
        <v>2.4195523262023926</v>
      </c>
      <c r="AU110" s="63">
        <v>2.5106308460235596</v>
      </c>
      <c r="AV110" s="63">
        <v>2.469956398010254</v>
      </c>
      <c r="AW110" s="63">
        <v>2.329336643218994</v>
      </c>
      <c r="AX110" s="63">
        <v>2.4695608615875244</v>
      </c>
      <c r="AY110" s="63">
        <v>2.3666903972625732</v>
      </c>
      <c r="AZ110" s="63">
        <v>2.3513336181640625</v>
      </c>
      <c r="BA110" s="49"/>
      <c r="BB110" s="63">
        <v>2.4251434803009033</v>
      </c>
      <c r="BC110" s="63">
        <v>2.205864667892456</v>
      </c>
      <c r="BD110" s="63">
        <v>2.3968992233276367</v>
      </c>
      <c r="BE110" s="63">
        <v>2.4470643997192383</v>
      </c>
      <c r="BF110" s="63">
        <v>2.2676637172698975</v>
      </c>
      <c r="BG110" s="63">
        <v>2.3683037757873535</v>
      </c>
      <c r="BH110" s="63">
        <v>2.427626848220825</v>
      </c>
      <c r="BI110" s="63">
        <v>2.557981491088867</v>
      </c>
      <c r="BJ110" s="63">
        <v>2.380812168121338</v>
      </c>
      <c r="BK110" s="63">
        <v>2.4687445163726807</v>
      </c>
      <c r="BL110" s="63">
        <v>2.466587781906128</v>
      </c>
    </row>
    <row r="111" ht="12.75" customHeight="1">
      <c r="A111" s="62" t="s">
        <v>266</v>
      </c>
      <c r="B111" s="63">
        <v>2.2795724868774414</v>
      </c>
      <c r="C111" s="63">
        <v>2.294581174850464</v>
      </c>
      <c r="D111" s="63">
        <v>2.0604825019836426</v>
      </c>
      <c r="E111" s="63">
        <v>2.3642749786376953</v>
      </c>
      <c r="F111" s="63">
        <v>2.181663751602173</v>
      </c>
      <c r="G111" s="63">
        <v>2.2550125122070312</v>
      </c>
      <c r="H111" s="63">
        <v>2.2792208194732666</v>
      </c>
      <c r="I111" s="63">
        <v>2.2660889625549316</v>
      </c>
      <c r="J111" s="63">
        <v>2.2208259105682373</v>
      </c>
      <c r="K111" s="63">
        <v>2.219254732131958</v>
      </c>
      <c r="L111" s="63">
        <v>2.1915364265441895</v>
      </c>
      <c r="M111" s="63">
        <v>2.347883462905884</v>
      </c>
      <c r="N111" s="63">
        <v>2.513235092163086</v>
      </c>
      <c r="O111" s="63">
        <v>2.4595513343811035</v>
      </c>
      <c r="P111" s="63">
        <v>2.37740421295166</v>
      </c>
      <c r="Q111" s="63">
        <v>2.273573398590088</v>
      </c>
      <c r="R111" s="49"/>
      <c r="S111" s="63">
        <v>2.5178277492523193</v>
      </c>
      <c r="T111" s="63">
        <v>2.19427752494812</v>
      </c>
      <c r="U111" s="63">
        <v>2.270256996154785</v>
      </c>
      <c r="V111" s="63">
        <v>2.3711986541748047</v>
      </c>
      <c r="W111" s="63">
        <v>2.3840537071228027</v>
      </c>
      <c r="X111" s="63">
        <v>2.332324266433716</v>
      </c>
      <c r="Y111" s="63">
        <v>2.3183696269989014</v>
      </c>
      <c r="Z111" s="63">
        <v>2.348093032836914</v>
      </c>
      <c r="AA111" s="63">
        <v>2.285837411880493</v>
      </c>
      <c r="AB111" s="63">
        <v>2.241919755935669</v>
      </c>
      <c r="AC111" s="63">
        <v>2.4364442825317383</v>
      </c>
      <c r="AD111" s="63">
        <v>2.081089496612549</v>
      </c>
      <c r="AE111" s="63">
        <v>2.4002537727355957</v>
      </c>
      <c r="AF111" s="63">
        <v>2.2964773178100586</v>
      </c>
      <c r="AG111" s="63">
        <v>2.4552972316741943</v>
      </c>
      <c r="AH111" s="63">
        <v>1.9168115854263306</v>
      </c>
      <c r="AI111" s="63">
        <v>2.319542169570923</v>
      </c>
      <c r="AJ111" s="63">
        <v>2.1375882625579834</v>
      </c>
      <c r="AK111" s="63">
        <v>1.9846080541610718</v>
      </c>
      <c r="AL111" s="63">
        <v>2.414076089859009</v>
      </c>
      <c r="AM111" s="63">
        <v>2.490840196609497</v>
      </c>
      <c r="AN111" s="63">
        <v>2.466855049133301</v>
      </c>
      <c r="AO111" s="63">
        <v>2.3606679439544678</v>
      </c>
      <c r="AP111" s="63">
        <v>2.2062621116638184</v>
      </c>
      <c r="AQ111" s="63">
        <v>2.461972236633301</v>
      </c>
      <c r="AR111" s="63">
        <v>2.2408595085144043</v>
      </c>
      <c r="AS111" s="63">
        <v>2.2122063636779785</v>
      </c>
      <c r="AT111" s="63">
        <v>2.2732999324798584</v>
      </c>
      <c r="AU111" s="63">
        <v>2.4996323585510254</v>
      </c>
      <c r="AV111" s="63">
        <v>2.4858810901641846</v>
      </c>
      <c r="AW111" s="63">
        <v>2.358307361602783</v>
      </c>
      <c r="AX111" s="63">
        <v>2.5018792152404785</v>
      </c>
      <c r="AY111" s="63">
        <v>2.155496597290039</v>
      </c>
      <c r="AZ111" s="63">
        <v>2.4621739387512207</v>
      </c>
      <c r="BA111" s="49"/>
      <c r="BB111" s="63">
        <v>2.3540894985198975</v>
      </c>
      <c r="BC111" s="63">
        <v>2.3457071781158447</v>
      </c>
      <c r="BD111" s="63">
        <v>2.460165023803711</v>
      </c>
      <c r="BE111" s="63">
        <v>2.564234733581543</v>
      </c>
      <c r="BF111" s="63">
        <v>2.4596221446990967</v>
      </c>
      <c r="BG111" s="63">
        <v>2.4756524562835693</v>
      </c>
      <c r="BH111" s="63">
        <v>2.274301528930664</v>
      </c>
      <c r="BI111" s="63">
        <v>2.5499777793884277</v>
      </c>
      <c r="BJ111" s="63">
        <v>2.5996124744415283</v>
      </c>
      <c r="BK111" s="63">
        <v>2.38360333442688</v>
      </c>
      <c r="BL111" s="63">
        <v>2.4828379154205322</v>
      </c>
    </row>
    <row r="112" ht="12.75" customHeight="1">
      <c r="A112" s="62" t="s">
        <v>277</v>
      </c>
      <c r="B112" s="63">
        <v>2.444528341293335</v>
      </c>
      <c r="C112" s="63">
        <v>2.413377523422241</v>
      </c>
      <c r="D112" s="63">
        <v>2.3513779640197754</v>
      </c>
      <c r="E112" s="63">
        <v>2.5082387924194336</v>
      </c>
      <c r="F112" s="63">
        <v>2.396277666091919</v>
      </c>
      <c r="G112" s="63">
        <v>2.286005973815918</v>
      </c>
      <c r="H112" s="63">
        <v>2.407139301300049</v>
      </c>
      <c r="I112" s="63">
        <v>2.352231979370117</v>
      </c>
      <c r="J112" s="63">
        <v>2.4621622562408447</v>
      </c>
      <c r="K112" s="63">
        <v>2.446031093597412</v>
      </c>
      <c r="L112" s="63">
        <v>2.3637747764587402</v>
      </c>
      <c r="M112" s="63">
        <v>2.420039653778076</v>
      </c>
      <c r="N112" s="63">
        <v>2.4147627353668213</v>
      </c>
      <c r="O112" s="63">
        <v>2.53006649017334</v>
      </c>
      <c r="P112" s="63">
        <v>2.46673846244812</v>
      </c>
      <c r="Q112" s="63">
        <v>2.5413355827331543</v>
      </c>
      <c r="R112" s="49"/>
      <c r="S112" s="63">
        <v>2.581315517425537</v>
      </c>
      <c r="T112" s="63">
        <v>2.551168203353882</v>
      </c>
      <c r="U112" s="63">
        <v>2.431962490081787</v>
      </c>
      <c r="V112" s="63">
        <v>2.4518635272979736</v>
      </c>
      <c r="W112" s="63">
        <v>2.4765467643737793</v>
      </c>
      <c r="X112" s="63">
        <v>2.507103443145752</v>
      </c>
      <c r="Y112" s="63">
        <v>2.5831823348999023</v>
      </c>
      <c r="Z112" s="63">
        <v>2.5377798080444336</v>
      </c>
      <c r="AA112" s="63">
        <v>2.513991117477417</v>
      </c>
      <c r="AB112" s="63">
        <v>2.5129165649414062</v>
      </c>
      <c r="AC112" s="63">
        <v>2.482048988342285</v>
      </c>
      <c r="AD112" s="63">
        <v>2.395310878753662</v>
      </c>
      <c r="AE112" s="63">
        <v>2.5039281845092773</v>
      </c>
      <c r="AF112" s="63">
        <v>2.513920307159424</v>
      </c>
      <c r="AG112" s="63">
        <v>2.4975697994232178</v>
      </c>
      <c r="AH112" s="63">
        <v>2.5241379737854004</v>
      </c>
      <c r="AI112" s="63">
        <v>2.456112861633301</v>
      </c>
      <c r="AJ112" s="63">
        <v>2.477203369140625</v>
      </c>
      <c r="AK112" s="63">
        <v>2.521725654602051</v>
      </c>
      <c r="AL112" s="63">
        <v>2.3591182231903076</v>
      </c>
      <c r="AM112" s="63">
        <v>2.5503602027893066</v>
      </c>
      <c r="AN112" s="63">
        <v>2.505189895629883</v>
      </c>
      <c r="AO112" s="63">
        <v>2.4228386878967285</v>
      </c>
      <c r="AP112" s="63">
        <v>2.4280481338500977</v>
      </c>
      <c r="AQ112" s="63">
        <v>2.471602439880371</v>
      </c>
      <c r="AR112" s="63">
        <v>2.4430606365203857</v>
      </c>
      <c r="AS112" s="63">
        <v>2.3947956562042236</v>
      </c>
      <c r="AT112" s="63">
        <v>2.4314284324645996</v>
      </c>
      <c r="AU112" s="63">
        <v>2.5304343700408936</v>
      </c>
      <c r="AV112" s="63">
        <v>2.4490573406219482</v>
      </c>
      <c r="AW112" s="63">
        <v>2.4470484256744385</v>
      </c>
      <c r="AX112" s="63">
        <v>2.5734779834747314</v>
      </c>
      <c r="AY112" s="63">
        <v>2.403057336807251</v>
      </c>
      <c r="AZ112" s="63">
        <v>2.4109721183776855</v>
      </c>
      <c r="BA112" s="49"/>
      <c r="BB112" s="63">
        <v>2.424257516860962</v>
      </c>
      <c r="BC112" s="63">
        <v>2.3649916648864746</v>
      </c>
      <c r="BD112" s="63">
        <v>2.4326891899108887</v>
      </c>
      <c r="BE112" s="63">
        <v>2.548664093017578</v>
      </c>
      <c r="BF112" s="63">
        <v>2.4618568420410156</v>
      </c>
      <c r="BG112" s="63">
        <v>2.4177258014678955</v>
      </c>
      <c r="BH112" s="63">
        <v>2.434453010559082</v>
      </c>
      <c r="BI112" s="63">
        <v>2.4848098754882812</v>
      </c>
      <c r="BJ112" s="63">
        <v>2.4350271224975586</v>
      </c>
      <c r="BK112" s="63">
        <v>2.486048460006714</v>
      </c>
      <c r="BL112" s="63">
        <v>2.508237838745117</v>
      </c>
    </row>
    <row r="113" ht="12.75" customHeight="1">
      <c r="A113" s="45" t="s">
        <v>258</v>
      </c>
      <c r="B113" s="41">
        <v>0.2666686773300171</v>
      </c>
      <c r="C113" s="41">
        <v>0.4034212827682495</v>
      </c>
      <c r="D113" s="41">
        <v>0.31420841813087463</v>
      </c>
      <c r="E113" s="41">
        <v>0.3724687397480011</v>
      </c>
      <c r="F113" s="41">
        <v>0.36045408248901367</v>
      </c>
      <c r="G113" s="41">
        <v>0.3118289113044739</v>
      </c>
      <c r="H113" s="41">
        <v>0.37480688095092773</v>
      </c>
      <c r="I113" s="41">
        <v>0.31697413325309753</v>
      </c>
      <c r="J113" s="41">
        <v>0.2945162355899811</v>
      </c>
      <c r="K113" s="41">
        <v>0.3340550363063812</v>
      </c>
      <c r="L113" s="41">
        <v>0.3218364715576172</v>
      </c>
      <c r="M113" s="41">
        <v>0.49110180139541626</v>
      </c>
      <c r="N113" s="41">
        <v>0.39497247338294983</v>
      </c>
      <c r="O113" s="41">
        <v>0.2170080989599228</v>
      </c>
      <c r="P113" s="41">
        <v>0.27831271290779114</v>
      </c>
      <c r="Q113" s="41">
        <v>0.30762168765068054</v>
      </c>
      <c r="R113" s="49"/>
      <c r="S113" s="41">
        <v>0.2259788066148758</v>
      </c>
      <c r="T113" s="41">
        <v>0.22170394659042358</v>
      </c>
      <c r="U113" s="41">
        <v>0.3238809108734131</v>
      </c>
      <c r="V113" s="41">
        <v>0.31767433881759644</v>
      </c>
      <c r="W113" s="41">
        <v>0.3038357198238373</v>
      </c>
      <c r="X113" s="41">
        <v>0.19609981775283813</v>
      </c>
      <c r="Y113" s="41">
        <v>0.33180904388427734</v>
      </c>
      <c r="Z113" s="41">
        <v>0.29270264506340027</v>
      </c>
      <c r="AA113" s="41">
        <v>0.22842273116111755</v>
      </c>
      <c r="AB113" s="41">
        <v>0.33405858278274536</v>
      </c>
      <c r="AC113" s="41">
        <v>0.28414323925971985</v>
      </c>
      <c r="AD113" s="41">
        <v>0.16949501633644104</v>
      </c>
      <c r="AE113" s="41">
        <v>0.28662580251693726</v>
      </c>
      <c r="AF113" s="41">
        <v>0.21923142671585083</v>
      </c>
      <c r="AG113" s="41">
        <v>0.2581368684768677</v>
      </c>
      <c r="AH113" s="41">
        <v>0.17690181732177734</v>
      </c>
      <c r="AI113" s="41">
        <v>0.20681491494178772</v>
      </c>
      <c r="AJ113" s="41">
        <v>0.17846037447452545</v>
      </c>
      <c r="AK113" s="41">
        <v>0.18668363988399506</v>
      </c>
      <c r="AL113" s="41">
        <v>0.1432162970304489</v>
      </c>
      <c r="AM113" s="41">
        <v>0.23575358092784882</v>
      </c>
      <c r="AN113" s="41">
        <v>0.3113408386707306</v>
      </c>
      <c r="AO113" s="41">
        <v>0.30456647276878357</v>
      </c>
      <c r="AP113" s="41">
        <v>0.16715845465660095</v>
      </c>
      <c r="AQ113" s="41">
        <v>0.36062631011009216</v>
      </c>
      <c r="AR113" s="41">
        <v>0.2428852617740631</v>
      </c>
      <c r="AS113" s="41">
        <v>0.2008999139070511</v>
      </c>
      <c r="AT113" s="41">
        <v>0.2663058042526245</v>
      </c>
      <c r="AU113" s="41">
        <v>0.3288353979587555</v>
      </c>
      <c r="AV113" s="41">
        <v>0.3152599632740021</v>
      </c>
      <c r="AW113" s="41">
        <v>0.23982034623622894</v>
      </c>
      <c r="AX113" s="41">
        <v>0.2589963674545288</v>
      </c>
      <c r="AY113" s="41">
        <v>0.2109161615371704</v>
      </c>
      <c r="AZ113" s="41">
        <v>0.15584808588027954</v>
      </c>
      <c r="BA113" s="49"/>
      <c r="BB113" s="41">
        <v>0.18886780738830566</v>
      </c>
      <c r="BC113" s="41">
        <v>0.14944349229335785</v>
      </c>
      <c r="BD113" s="41">
        <v>0.22996659576892853</v>
      </c>
      <c r="BE113" s="41">
        <v>0.21800349652767181</v>
      </c>
      <c r="BF113" s="41">
        <v>0.09580804407596588</v>
      </c>
      <c r="BG113" s="41">
        <v>0.20152468979358673</v>
      </c>
      <c r="BH113" s="41">
        <v>0.24477922916412354</v>
      </c>
      <c r="BI113" s="41">
        <v>0.2841402292251587</v>
      </c>
      <c r="BJ113" s="41">
        <v>0.16041512787342072</v>
      </c>
      <c r="BK113" s="41">
        <v>0.2557591497898102</v>
      </c>
      <c r="BL113" s="41">
        <v>0.23541317880153656</v>
      </c>
    </row>
    <row r="114" ht="12.75" customHeight="1">
      <c r="A114" s="45" t="s">
        <v>260</v>
      </c>
      <c r="B114" s="41">
        <v>3.8309381008148193</v>
      </c>
      <c r="C114" s="41">
        <v>3.627714157104492</v>
      </c>
      <c r="D114" s="41">
        <v>3.7274131774902344</v>
      </c>
      <c r="E114" s="41">
        <v>3.9096314907073975</v>
      </c>
      <c r="F114" s="41">
        <v>3.830000162124634</v>
      </c>
      <c r="G114" s="41">
        <v>3.5371720790863037</v>
      </c>
      <c r="H114" s="41">
        <v>3.8489725589752197</v>
      </c>
      <c r="I114" s="41">
        <v>3.913111925125122</v>
      </c>
      <c r="J114" s="41">
        <v>3.849625825881958</v>
      </c>
      <c r="K114" s="41">
        <v>3.5942113399505615</v>
      </c>
      <c r="L114" s="41">
        <v>3.580819845199585</v>
      </c>
      <c r="M114" s="41">
        <v>3.82509708404541</v>
      </c>
      <c r="N114" s="41">
        <v>3.890937328338623</v>
      </c>
      <c r="O114" s="41">
        <v>3.816373348236084</v>
      </c>
      <c r="P114" s="41">
        <v>3.825531244277954</v>
      </c>
      <c r="Q114" s="41">
        <v>3.7912437915802</v>
      </c>
      <c r="R114" s="49"/>
      <c r="S114" s="41">
        <v>3.875192165374756</v>
      </c>
      <c r="T114" s="41">
        <v>3.7667057514190674</v>
      </c>
      <c r="U114" s="41">
        <v>3.6855363845825195</v>
      </c>
      <c r="V114" s="41">
        <v>3.8375327587127686</v>
      </c>
      <c r="W114" s="41">
        <v>3.64378023147583</v>
      </c>
      <c r="X114" s="41">
        <v>3.867520570755005</v>
      </c>
      <c r="Y114" s="41">
        <v>3.6834986209869385</v>
      </c>
      <c r="Z114" s="41">
        <v>3.9021739959716797</v>
      </c>
      <c r="AA114" s="41">
        <v>3.916313886642456</v>
      </c>
      <c r="AB114" s="41">
        <v>3.7489752769470215</v>
      </c>
      <c r="AC114" s="41">
        <v>3.834681987762451</v>
      </c>
      <c r="AD114" s="41">
        <v>3.643911123275757</v>
      </c>
      <c r="AE114" s="41">
        <v>3.7493631839752197</v>
      </c>
      <c r="AF114" s="41">
        <v>3.9362618923187256</v>
      </c>
      <c r="AG114" s="41">
        <v>3.876476526260376</v>
      </c>
      <c r="AH114" s="41">
        <v>3.8210437297821045</v>
      </c>
      <c r="AI114" s="41">
        <v>3.8423500061035156</v>
      </c>
      <c r="AJ114" s="41">
        <v>3.75059175491333</v>
      </c>
      <c r="AK114" s="41">
        <v>3.6688926219940186</v>
      </c>
      <c r="AL114" s="41">
        <v>3.8872995376586914</v>
      </c>
      <c r="AM114" s="41">
        <v>3.9127376079559326</v>
      </c>
      <c r="AN114" s="41">
        <v>3.944807291030884</v>
      </c>
      <c r="AO114" s="41">
        <v>3.8489320278167725</v>
      </c>
      <c r="AP114" s="41">
        <v>3.7168922424316406</v>
      </c>
      <c r="AQ114" s="41">
        <v>3.8429648876190186</v>
      </c>
      <c r="AR114" s="41">
        <v>3.897838830947876</v>
      </c>
      <c r="AS114" s="41">
        <v>3.9417712688446045</v>
      </c>
      <c r="AT114" s="41">
        <v>3.818239450454712</v>
      </c>
      <c r="AU114" s="41">
        <v>3.8708267211914062</v>
      </c>
      <c r="AV114" s="41">
        <v>3.8823134899139404</v>
      </c>
      <c r="AW114" s="41">
        <v>3.760044813156128</v>
      </c>
      <c r="AX114" s="41">
        <v>3.832108497619629</v>
      </c>
      <c r="AY114" s="41">
        <v>3.8240699768066406</v>
      </c>
      <c r="AZ114" s="41">
        <v>3.961193561553955</v>
      </c>
      <c r="BA114" s="49"/>
      <c r="BB114" s="41">
        <v>3.9630582332611084</v>
      </c>
      <c r="BC114" s="41">
        <v>3.6012449264526367</v>
      </c>
      <c r="BD114" s="41">
        <v>3.8177828788757324</v>
      </c>
      <c r="BE114" s="41">
        <v>3.996537446975708</v>
      </c>
      <c r="BF114" s="41">
        <v>3.88625168800354</v>
      </c>
      <c r="BG114" s="41">
        <v>3.867910146713257</v>
      </c>
      <c r="BH114" s="41">
        <v>3.947885036468506</v>
      </c>
      <c r="BI114" s="41">
        <v>3.9472222328186035</v>
      </c>
      <c r="BJ114" s="41">
        <v>3.8711845874786377</v>
      </c>
      <c r="BK114" s="41">
        <v>3.9585797786712646</v>
      </c>
      <c r="BL114" s="41">
        <v>3.9231553077697754</v>
      </c>
    </row>
    <row r="115" ht="12.75" customHeight="1">
      <c r="A115" s="45" t="s">
        <v>268</v>
      </c>
      <c r="B115" s="41">
        <v>0.07423116266727448</v>
      </c>
      <c r="C115" s="41">
        <v>0.12506118416786194</v>
      </c>
      <c r="D115" s="41">
        <v>0.1408139318227768</v>
      </c>
      <c r="E115" s="41">
        <v>0.12158933281898499</v>
      </c>
      <c r="F115" s="41">
        <v>0.07772263139486313</v>
      </c>
      <c r="G115" s="41">
        <v>0.1692146211862564</v>
      </c>
      <c r="H115" s="41">
        <v>0.07718373835086823</v>
      </c>
      <c r="I115" s="41">
        <v>0.09549931436777115</v>
      </c>
      <c r="J115" s="41">
        <v>0.08755384385585785</v>
      </c>
      <c r="K115" s="41">
        <v>0.10811031609773636</v>
      </c>
      <c r="L115" s="41">
        <v>0.12684497237205505</v>
      </c>
      <c r="M115" s="41">
        <v>0.169164776802063</v>
      </c>
      <c r="N115" s="41">
        <v>0.07959309220314026</v>
      </c>
      <c r="O115" s="41">
        <v>0.13857734203338623</v>
      </c>
      <c r="P115" s="41">
        <v>0.16067221760749817</v>
      </c>
      <c r="Q115" s="41">
        <v>0.1520245224237442</v>
      </c>
      <c r="R115" s="49"/>
      <c r="S115" s="41">
        <v>0.10015303641557693</v>
      </c>
      <c r="T115" s="41">
        <v>0.13968168199062347</v>
      </c>
      <c r="U115" s="41">
        <v>0.11940460652112961</v>
      </c>
      <c r="V115" s="41">
        <v>0.0918520838022232</v>
      </c>
      <c r="W115" s="41">
        <v>0.09487393498420715</v>
      </c>
      <c r="X115" s="41">
        <v>0.052944283932447433</v>
      </c>
      <c r="Y115" s="41">
        <v>0.1293049156665802</v>
      </c>
      <c r="Z115" s="41">
        <v>0.12926410138607025</v>
      </c>
      <c r="AA115" s="41">
        <v>0.15398849546909332</v>
      </c>
      <c r="AB115" s="41">
        <v>0.10967183858156204</v>
      </c>
      <c r="AC115" s="41">
        <v>0.14834895730018616</v>
      </c>
      <c r="AD115" s="41">
        <v>0.11261433362960815</v>
      </c>
      <c r="AE115" s="41">
        <v>0.14016568660736084</v>
      </c>
      <c r="AF115" s="41">
        <v>0.1299266219139099</v>
      </c>
      <c r="AG115" s="41">
        <v>0.04362567886710167</v>
      </c>
      <c r="AH115" s="41">
        <v>0.12232888489961624</v>
      </c>
      <c r="AI115" s="41">
        <v>0.08201733231544495</v>
      </c>
      <c r="AJ115" s="41">
        <v>0.0636928528547287</v>
      </c>
      <c r="AK115" s="41">
        <v>0.08531630784273148</v>
      </c>
      <c r="AL115" s="41">
        <v>0.10831765830516815</v>
      </c>
      <c r="AM115" s="41">
        <v>0.15206313133239746</v>
      </c>
      <c r="AN115" s="41">
        <v>0.1740311235189438</v>
      </c>
      <c r="AO115" s="41">
        <v>0.1177012100815773</v>
      </c>
      <c r="AP115" s="41">
        <v>0.1223093569278717</v>
      </c>
      <c r="AQ115" s="41">
        <v>0.2712283134460449</v>
      </c>
      <c r="AR115" s="41">
        <v>0.1386699378490448</v>
      </c>
      <c r="AS115" s="41">
        <v>0.11806638538837433</v>
      </c>
      <c r="AT115" s="41">
        <v>0.17109456658363342</v>
      </c>
      <c r="AU115" s="41">
        <v>0.2233823537826538</v>
      </c>
      <c r="AV115" s="41">
        <v>0.1448991894721985</v>
      </c>
      <c r="AW115" s="41">
        <v>0.10870452970266342</v>
      </c>
      <c r="AX115" s="41">
        <v>0.16549530625343323</v>
      </c>
      <c r="AY115" s="41">
        <v>0.04637163504958153</v>
      </c>
      <c r="AZ115" s="41">
        <v>0.17552463710308075</v>
      </c>
      <c r="BA115" s="49"/>
      <c r="BB115" s="41">
        <v>0.07514932751655579</v>
      </c>
      <c r="BC115" s="41">
        <v>0.13035795092582703</v>
      </c>
      <c r="BD115" s="41">
        <v>0.0996917337179184</v>
      </c>
      <c r="BE115" s="41">
        <v>0.09602562338113785</v>
      </c>
      <c r="BF115" s="41">
        <v>0.07057424634695053</v>
      </c>
      <c r="BG115" s="41">
        <v>0.07198292762041092</v>
      </c>
      <c r="BH115" s="41">
        <v>0.13051094114780426</v>
      </c>
      <c r="BI115" s="41">
        <v>0.15333807468414307</v>
      </c>
      <c r="BJ115" s="41">
        <v>0.10982954502105713</v>
      </c>
      <c r="BK115" s="41">
        <v>0.19700589776039124</v>
      </c>
      <c r="BL115" s="41">
        <v>0.14813005924224854</v>
      </c>
    </row>
    <row r="116" ht="12.75" customHeight="1">
      <c r="A116" s="45" t="s">
        <v>270</v>
      </c>
      <c r="B116" s="41">
        <v>0.8122957944869995</v>
      </c>
      <c r="C116" s="41">
        <v>0.7685297727584839</v>
      </c>
      <c r="D116" s="41">
        <v>0.7462745904922485</v>
      </c>
      <c r="E116" s="41">
        <v>0.6897623538970947</v>
      </c>
      <c r="F116" s="41">
        <v>0.8352941870689392</v>
      </c>
      <c r="G116" s="41">
        <v>0.9030065536499023</v>
      </c>
      <c r="H116" s="41">
        <v>0.9907892346382141</v>
      </c>
      <c r="I116" s="41">
        <v>0.7730436325073242</v>
      </c>
      <c r="J116" s="41">
        <v>0.6788089871406555</v>
      </c>
      <c r="K116" s="41">
        <v>0.8689779043197632</v>
      </c>
      <c r="L116" s="41">
        <v>0.8483661413192749</v>
      </c>
      <c r="M116" s="41">
        <v>0.8252933621406555</v>
      </c>
      <c r="N116" s="41">
        <v>0.9753840565681458</v>
      </c>
      <c r="O116" s="41">
        <v>0.7946042418479919</v>
      </c>
      <c r="P116" s="41">
        <v>0.852069616317749</v>
      </c>
      <c r="Q116" s="41">
        <v>0.8689473867416382</v>
      </c>
      <c r="R116" s="49"/>
      <c r="S116" s="41">
        <v>0.9542798399925232</v>
      </c>
      <c r="T116" s="41">
        <v>0.916002631187439</v>
      </c>
      <c r="U116" s="41">
        <v>0.8801286816596985</v>
      </c>
      <c r="V116" s="41">
        <v>0.8500853180885315</v>
      </c>
      <c r="W116" s="41">
        <v>0.8487311601638794</v>
      </c>
      <c r="X116" s="41">
        <v>0.8735955357551575</v>
      </c>
      <c r="Y116" s="41">
        <v>0.802157998085022</v>
      </c>
      <c r="Z116" s="41">
        <v>0.935127854347229</v>
      </c>
      <c r="AA116" s="41">
        <v>0.8366498351097107</v>
      </c>
      <c r="AB116" s="41">
        <v>0.7565169334411621</v>
      </c>
      <c r="AC116" s="41">
        <v>0.7763491868972778</v>
      </c>
      <c r="AD116" s="41">
        <v>0.6313658952713013</v>
      </c>
      <c r="AE116" s="41">
        <v>0.9020915627479553</v>
      </c>
      <c r="AF116" s="41">
        <v>0.7665666937828064</v>
      </c>
      <c r="AG116" s="41">
        <v>0.7510836124420166</v>
      </c>
      <c r="AH116" s="41">
        <v>0.44110623002052307</v>
      </c>
      <c r="AI116" s="41">
        <v>0.8396777510643005</v>
      </c>
      <c r="AJ116" s="41">
        <v>0.7694729566574097</v>
      </c>
      <c r="AK116" s="41">
        <v>0.7680248022079468</v>
      </c>
      <c r="AL116" s="41">
        <v>0.8063784241676331</v>
      </c>
      <c r="AM116" s="41">
        <v>0.869179368019104</v>
      </c>
      <c r="AN116" s="41">
        <v>0.7593261003494263</v>
      </c>
      <c r="AO116" s="41">
        <v>0.7457718253135681</v>
      </c>
      <c r="AP116" s="41">
        <v>0.8416714072227478</v>
      </c>
      <c r="AQ116" s="41">
        <v>0.7978854179382324</v>
      </c>
      <c r="AR116" s="41">
        <v>0.8140116333961487</v>
      </c>
      <c r="AS116" s="41">
        <v>0.7667444348335266</v>
      </c>
      <c r="AT116" s="41">
        <v>0.7114805579185486</v>
      </c>
      <c r="AU116" s="41">
        <v>0.7974300980567932</v>
      </c>
      <c r="AV116" s="41">
        <v>0.8967770934104919</v>
      </c>
      <c r="AW116" s="41">
        <v>0.7831023335456848</v>
      </c>
      <c r="AX116" s="41">
        <v>0.9202021956443787</v>
      </c>
      <c r="AY116" s="41">
        <v>0.7273855805397034</v>
      </c>
      <c r="AZ116" s="41">
        <v>0.8736492991447449</v>
      </c>
      <c r="BA116" s="49"/>
      <c r="BB116" s="41">
        <v>0.8082058429718018</v>
      </c>
      <c r="BC116" s="41">
        <v>0.8277905583381653</v>
      </c>
      <c r="BD116" s="41">
        <v>0.7628869414329529</v>
      </c>
      <c r="BE116" s="41">
        <v>0.9289395213127136</v>
      </c>
      <c r="BF116" s="41">
        <v>0.8758214712142944</v>
      </c>
      <c r="BG116" s="41">
        <v>0.9865416288375854</v>
      </c>
      <c r="BH116" s="41">
        <v>0.6486273407936096</v>
      </c>
      <c r="BI116" s="41">
        <v>0.8599022626876831</v>
      </c>
      <c r="BJ116" s="41">
        <v>0.9321620464324951</v>
      </c>
      <c r="BK116" s="41">
        <v>0.7423459887504578</v>
      </c>
      <c r="BL116" s="41">
        <v>0.8376413583755493</v>
      </c>
    </row>
    <row r="117" ht="12.75" customHeight="1">
      <c r="A117" s="45" t="s">
        <v>272</v>
      </c>
      <c r="B117" s="41">
        <v>0.8778770565986633</v>
      </c>
      <c r="C117" s="41">
        <v>0.7284644246101379</v>
      </c>
      <c r="D117" s="41">
        <v>0.6925492286682129</v>
      </c>
      <c r="E117" s="41">
        <v>0.8879265785217285</v>
      </c>
      <c r="F117" s="41">
        <v>0.6104660630226135</v>
      </c>
      <c r="G117" s="41">
        <v>0.7714658975601196</v>
      </c>
      <c r="H117" s="41">
        <v>0.7238922119140625</v>
      </c>
      <c r="I117" s="41">
        <v>0.6688329577445984</v>
      </c>
      <c r="J117" s="41">
        <v>0.6361700892448425</v>
      </c>
      <c r="K117" s="41">
        <v>0.6470810770988464</v>
      </c>
      <c r="L117" s="41">
        <v>0.6373621225357056</v>
      </c>
      <c r="M117" s="41">
        <v>0.8619686365127563</v>
      </c>
      <c r="N117" s="41">
        <v>0.9191610813140869</v>
      </c>
      <c r="O117" s="41">
        <v>0.9178417325019836</v>
      </c>
      <c r="P117" s="41">
        <v>0.8439167141914368</v>
      </c>
      <c r="Q117" s="41">
        <v>0.6623679399490356</v>
      </c>
      <c r="R117" s="49"/>
      <c r="S117" s="41">
        <v>0.9488552212715149</v>
      </c>
      <c r="T117" s="41">
        <v>0.7483084201812744</v>
      </c>
      <c r="U117" s="41">
        <v>0.8894995450973511</v>
      </c>
      <c r="V117" s="41">
        <v>0.8573865294456482</v>
      </c>
      <c r="W117" s="41">
        <v>0.8571073412895203</v>
      </c>
      <c r="X117" s="41">
        <v>0.7755611538887024</v>
      </c>
      <c r="Y117" s="41">
        <v>0.8551340103149414</v>
      </c>
      <c r="Z117" s="41">
        <v>0.8927625417709351</v>
      </c>
      <c r="AA117" s="41">
        <v>0.7944710850715637</v>
      </c>
      <c r="AB117" s="41">
        <v>0.7939373254776001</v>
      </c>
      <c r="AC117" s="41">
        <v>0.906078577041626</v>
      </c>
      <c r="AD117" s="41">
        <v>0.8258683681488037</v>
      </c>
      <c r="AE117" s="41">
        <v>0.8491317629814148</v>
      </c>
      <c r="AF117" s="41">
        <v>0.7126045823097229</v>
      </c>
      <c r="AG117" s="41">
        <v>0.9757330417633057</v>
      </c>
      <c r="AH117" s="41">
        <v>0.6722200512886047</v>
      </c>
      <c r="AI117" s="41">
        <v>0.7880666851997375</v>
      </c>
      <c r="AJ117" s="41">
        <v>0.906777560710907</v>
      </c>
      <c r="AK117" s="41">
        <v>0.6802477240562439</v>
      </c>
      <c r="AL117" s="41">
        <v>0.9031892418861389</v>
      </c>
      <c r="AM117" s="41">
        <v>0.8458967208862305</v>
      </c>
      <c r="AN117" s="41">
        <v>0.9169673919677734</v>
      </c>
      <c r="AO117" s="41">
        <v>0.9525368809700012</v>
      </c>
      <c r="AP117" s="41">
        <v>0.8216599822044373</v>
      </c>
      <c r="AQ117" s="41">
        <v>0.8883083462715149</v>
      </c>
      <c r="AR117" s="41">
        <v>0.7812779545783997</v>
      </c>
      <c r="AS117" s="41">
        <v>0.7283374071121216</v>
      </c>
      <c r="AT117" s="41">
        <v>0.8100005388259888</v>
      </c>
      <c r="AU117" s="41">
        <v>0.9333215951919556</v>
      </c>
      <c r="AV117" s="41">
        <v>0.804132878780365</v>
      </c>
      <c r="AW117" s="41">
        <v>0.8929575681686401</v>
      </c>
      <c r="AX117" s="41">
        <v>0.8656063675880432</v>
      </c>
      <c r="AY117" s="41">
        <v>0.82395339012146</v>
      </c>
      <c r="AZ117" s="41">
        <v>0.8833652138710022</v>
      </c>
      <c r="BA117" s="49"/>
      <c r="BB117" s="41">
        <v>0.9060306549072266</v>
      </c>
      <c r="BC117" s="41">
        <v>0.9460907578468323</v>
      </c>
      <c r="BD117" s="41">
        <v>0.9314862489700317</v>
      </c>
      <c r="BE117" s="41">
        <v>0.9362625479698181</v>
      </c>
      <c r="BF117" s="41">
        <v>0.9151631593704224</v>
      </c>
      <c r="BG117" s="41">
        <v>0.9115378856658936</v>
      </c>
      <c r="BH117" s="41">
        <v>0.8685845732688904</v>
      </c>
      <c r="BI117" s="41">
        <v>0.8708155155181885</v>
      </c>
      <c r="BJ117" s="41">
        <v>0.9922356605529785</v>
      </c>
      <c r="BK117" s="41">
        <v>0.8711730241775513</v>
      </c>
      <c r="BL117" s="41">
        <v>0.8376413583755493</v>
      </c>
    </row>
    <row r="118" ht="12.75" customHeight="1">
      <c r="A118" s="45" t="s">
        <v>274</v>
      </c>
      <c r="B118" s="41">
        <v>3.3204920291900635</v>
      </c>
      <c r="C118" s="41">
        <v>3.681112289428711</v>
      </c>
      <c r="D118" s="41">
        <v>3.0</v>
      </c>
      <c r="E118" s="41">
        <v>3.6897623538970947</v>
      </c>
      <c r="F118" s="41">
        <v>3.2616283893585205</v>
      </c>
      <c r="G118" s="41">
        <v>2.9654529094696045</v>
      </c>
      <c r="H118" s="41">
        <v>3.386244535446167</v>
      </c>
      <c r="I118" s="41">
        <v>3.2051990032196045</v>
      </c>
      <c r="J118" s="41">
        <v>3.417872190475464</v>
      </c>
      <c r="K118" s="41">
        <v>2.9412431716918945</v>
      </c>
      <c r="L118" s="41">
        <v>3.267972230911255</v>
      </c>
      <c r="M118" s="41">
        <v>3.353508710861206</v>
      </c>
      <c r="N118" s="41">
        <v>3.894545078277588</v>
      </c>
      <c r="O118" s="41">
        <v>3.635683298110962</v>
      </c>
      <c r="P118" s="41">
        <v>3.703975200653076</v>
      </c>
      <c r="Q118" s="41">
        <v>3.628156900405884</v>
      </c>
      <c r="R118" s="49"/>
      <c r="S118" s="41">
        <v>3.469558000564575</v>
      </c>
      <c r="T118" s="41">
        <v>3.15913462638855</v>
      </c>
      <c r="U118" s="41">
        <v>2.9447498321533203</v>
      </c>
      <c r="V118" s="41">
        <v>3.3363356590270996</v>
      </c>
      <c r="W118" s="41">
        <v>3.56294584274292</v>
      </c>
      <c r="X118" s="41">
        <v>3.4389028549194336</v>
      </c>
      <c r="Y118" s="41">
        <v>3.618377923965454</v>
      </c>
      <c r="Z118" s="41">
        <v>3.379082202911377</v>
      </c>
      <c r="AA118" s="41">
        <v>3.2758677005767822</v>
      </c>
      <c r="AB118" s="41">
        <v>3.4424386024475098</v>
      </c>
      <c r="AC118" s="41">
        <v>3.8595128059387207</v>
      </c>
      <c r="AD118" s="41">
        <v>3.1364586353302</v>
      </c>
      <c r="AE118" s="41">
        <v>3.436582565307617</v>
      </c>
      <c r="AF118" s="41">
        <v>3.79471755027771</v>
      </c>
      <c r="AG118" s="41">
        <v>3.850048542022705</v>
      </c>
      <c r="AH118" s="41">
        <v>3.2715461254119873</v>
      </c>
      <c r="AI118" s="41">
        <v>3.4674222469329834</v>
      </c>
      <c r="AJ118" s="41">
        <v>2.9293694496154785</v>
      </c>
      <c r="AK118" s="41">
        <v>2.6144392490386963</v>
      </c>
      <c r="AL118" s="41">
        <v>3.6842665672302246</v>
      </c>
      <c r="AM118" s="41">
        <v>3.614741802215576</v>
      </c>
      <c r="AN118" s="41">
        <v>3.891695499420166</v>
      </c>
      <c r="AO118" s="41">
        <v>3.650845527648926</v>
      </c>
      <c r="AP118" s="41">
        <v>3.0011754035949707</v>
      </c>
      <c r="AQ118" s="41">
        <v>3.5639290809631348</v>
      </c>
      <c r="AR118" s="41">
        <v>3.203219413757324</v>
      </c>
      <c r="AS118" s="41">
        <v>3.446071147918701</v>
      </c>
      <c r="AT118" s="41">
        <v>3.3330914974212646</v>
      </c>
      <c r="AU118" s="41">
        <v>3.835108518600464</v>
      </c>
      <c r="AV118" s="41">
        <v>3.794590711593628</v>
      </c>
      <c r="AW118" s="41">
        <v>3.5304696559906006</v>
      </c>
      <c r="AX118" s="41">
        <v>3.8375022411346436</v>
      </c>
      <c r="AY118" s="41">
        <v>3.259702205657959</v>
      </c>
      <c r="AZ118" s="41">
        <v>3.5280776023864746</v>
      </c>
      <c r="BA118" s="49"/>
      <c r="BB118" s="41">
        <v>3.009187698364258</v>
      </c>
      <c r="BC118" s="41">
        <v>3.0719516277313232</v>
      </c>
      <c r="BD118" s="41">
        <v>3.876073122024536</v>
      </c>
      <c r="BE118" s="41">
        <v>3.8087875843048096</v>
      </c>
      <c r="BF118" s="41">
        <v>3.7454495429992676</v>
      </c>
      <c r="BG118" s="41">
        <v>3.7346136569976807</v>
      </c>
      <c r="BH118" s="41">
        <v>3.573007345199585</v>
      </c>
      <c r="BI118" s="41">
        <v>3.775120258331299</v>
      </c>
      <c r="BJ118" s="41">
        <v>3.879852771759033</v>
      </c>
      <c r="BK118" s="41">
        <v>3.692640781402588</v>
      </c>
      <c r="BL118" s="41">
        <v>3.825732707977295</v>
      </c>
    </row>
    <row r="119" ht="12.75" customHeight="1">
      <c r="A119" s="45" t="s">
        <v>281</v>
      </c>
      <c r="B119" s="41">
        <v>0.9850746393203735</v>
      </c>
      <c r="C119" s="41">
        <v>0.9322034120559692</v>
      </c>
      <c r="D119" s="41">
        <v>0.9750000238418579</v>
      </c>
      <c r="E119" s="41">
        <v>0.9743589758872986</v>
      </c>
      <c r="F119" s="41">
        <v>0.957446813583374</v>
      </c>
      <c r="G119" s="41">
        <v>0.8723404407501221</v>
      </c>
      <c r="H119" s="41">
        <v>0.921875</v>
      </c>
      <c r="I119" s="41">
        <v>0.9756097793579102</v>
      </c>
      <c r="J119" s="41">
        <v>0.9591836929321289</v>
      </c>
      <c r="K119" s="41">
        <v>0.9444444179534912</v>
      </c>
      <c r="L119" s="41">
        <v>0.9375</v>
      </c>
      <c r="M119" s="41">
        <v>0.9733333587646484</v>
      </c>
      <c r="N119" s="41">
        <v>0.9444444179534912</v>
      </c>
      <c r="O119" s="41">
        <v>1.0</v>
      </c>
      <c r="P119" s="41">
        <v>1.0</v>
      </c>
      <c r="Q119" s="41">
        <v>1.0</v>
      </c>
      <c r="R119" s="49"/>
      <c r="S119" s="41">
        <v>1.0</v>
      </c>
      <c r="T119" s="41">
        <v>0.9803921580314636</v>
      </c>
      <c r="U119" s="41">
        <v>0.9807692170143127</v>
      </c>
      <c r="V119" s="41">
        <v>0.9166666865348816</v>
      </c>
      <c r="W119" s="41">
        <v>0.9800000190734863</v>
      </c>
      <c r="X119" s="41">
        <v>1.0</v>
      </c>
      <c r="Y119" s="41">
        <v>1.0</v>
      </c>
      <c r="Z119" s="41">
        <v>0.9814814925193787</v>
      </c>
      <c r="AA119" s="41">
        <v>1.0</v>
      </c>
      <c r="AB119" s="41">
        <v>0.9523809552192688</v>
      </c>
      <c r="AC119" s="41">
        <v>0.9487179517745972</v>
      </c>
      <c r="AD119" s="41">
        <v>0.9245283007621765</v>
      </c>
      <c r="AE119" s="41">
        <v>1.0</v>
      </c>
      <c r="AF119" s="41">
        <v>0.9803921580314636</v>
      </c>
      <c r="AG119" s="41">
        <v>0.9571428298950195</v>
      </c>
      <c r="AH119" s="41">
        <v>0.9821428656578064</v>
      </c>
      <c r="AI119" s="41">
        <v>0.9777777791023254</v>
      </c>
      <c r="AJ119" s="41">
        <v>0.9791666865348816</v>
      </c>
      <c r="AK119" s="41">
        <v>0.9848484992980957</v>
      </c>
      <c r="AL119" s="41">
        <v>1.0</v>
      </c>
      <c r="AM119" s="41">
        <v>0.9848484992980957</v>
      </c>
      <c r="AN119" s="41">
        <v>0.9756097793579102</v>
      </c>
      <c r="AO119" s="41">
        <v>1.0</v>
      </c>
      <c r="AP119" s="41">
        <v>1.0</v>
      </c>
      <c r="AQ119" s="41">
        <v>0.9333333373069763</v>
      </c>
      <c r="AR119" s="41">
        <v>1.0</v>
      </c>
      <c r="AS119" s="41">
        <v>0.9384615421295166</v>
      </c>
      <c r="AT119" s="41">
        <v>0.97826087474823</v>
      </c>
      <c r="AU119" s="41">
        <v>0.9591836929321289</v>
      </c>
      <c r="AV119" s="41">
        <v>0.9807692170143127</v>
      </c>
      <c r="AW119" s="41">
        <v>0.9387755393981934</v>
      </c>
      <c r="AX119" s="41">
        <v>1.0</v>
      </c>
      <c r="AY119" s="41">
        <v>0.9444444179534912</v>
      </c>
      <c r="AZ119" s="41">
        <v>0.9152542352676392</v>
      </c>
      <c r="BA119" s="49"/>
      <c r="BB119" s="41">
        <v>0.939393937587738</v>
      </c>
      <c r="BC119" s="41">
        <v>0.8780487775802612</v>
      </c>
      <c r="BD119" s="41">
        <v>0.9487179517745972</v>
      </c>
      <c r="BE119" s="41">
        <v>0.9591836929321289</v>
      </c>
      <c r="BF119" s="41">
        <v>0.9682539701461792</v>
      </c>
      <c r="BG119" s="41">
        <v>0.8846153616905212</v>
      </c>
      <c r="BH119" s="41">
        <v>0.9298245906829834</v>
      </c>
      <c r="BI119" s="41">
        <v>0.9622641801834106</v>
      </c>
      <c r="BJ119" s="41">
        <v>0.957446813583374</v>
      </c>
      <c r="BK119" s="41">
        <v>0.9534883499145508</v>
      </c>
      <c r="BL119" s="41">
        <v>0.9736841917037964</v>
      </c>
    </row>
    <row r="120" ht="12.75" customHeight="1">
      <c r="A120" s="45" t="s">
        <v>283</v>
      </c>
      <c r="B120" s="41">
        <v>3.7413315773010254</v>
      </c>
      <c r="C120" s="41">
        <v>3.2455265522003174</v>
      </c>
      <c r="D120" s="41">
        <v>3.0950071811676025</v>
      </c>
      <c r="E120" s="41">
        <v>3.938551902770996</v>
      </c>
      <c r="F120" s="41">
        <v>3.497628927230835</v>
      </c>
      <c r="G120" s="41">
        <v>3.2711942195892334</v>
      </c>
      <c r="H120" s="41">
        <v>3.2030844688415527</v>
      </c>
      <c r="I120" s="41">
        <v>3.3215739727020264</v>
      </c>
      <c r="J120" s="41">
        <v>3.5761473178863525</v>
      </c>
      <c r="K120" s="41">
        <v>3.438720464706421</v>
      </c>
      <c r="L120" s="41">
        <v>3.2045445442199707</v>
      </c>
      <c r="M120" s="41">
        <v>3.4074971675872803</v>
      </c>
      <c r="N120" s="41">
        <v>3.6471266746520996</v>
      </c>
      <c r="O120" s="41">
        <v>3.760035276412964</v>
      </c>
      <c r="P120" s="41">
        <v>3.7302474975585938</v>
      </c>
      <c r="Q120" s="41">
        <v>3.9159629344940186</v>
      </c>
      <c r="R120" s="49"/>
      <c r="S120" s="41">
        <v>3.77997088432312</v>
      </c>
      <c r="T120" s="41">
        <v>3.68743896484375</v>
      </c>
      <c r="U120" s="41">
        <v>3.406081199645996</v>
      </c>
      <c r="V120" s="41">
        <v>3.6201000213623047</v>
      </c>
      <c r="W120" s="41">
        <v>3.3872342109680176</v>
      </c>
      <c r="X120" s="41">
        <v>3.6505117416381836</v>
      </c>
      <c r="Y120" s="41">
        <v>3.679119110107422</v>
      </c>
      <c r="Z120" s="41">
        <v>3.7841274738311768</v>
      </c>
      <c r="AA120" s="41">
        <v>3.6570816040039062</v>
      </c>
      <c r="AB120" s="41">
        <v>3.5672900676727295</v>
      </c>
      <c r="AC120" s="41">
        <v>3.8120810985565186</v>
      </c>
      <c r="AD120" s="41">
        <v>3.623781681060791</v>
      </c>
      <c r="AE120" s="41">
        <v>3.622908592224121</v>
      </c>
      <c r="AF120" s="41">
        <v>3.759371042251587</v>
      </c>
      <c r="AG120" s="41">
        <v>3.6407952308654785</v>
      </c>
      <c r="AH120" s="41">
        <v>3.6062631607055664</v>
      </c>
      <c r="AI120" s="41">
        <v>3.503323554992676</v>
      </c>
      <c r="AJ120" s="41">
        <v>3.3865466117858887</v>
      </c>
      <c r="AK120" s="41">
        <v>3.3453829288482666</v>
      </c>
      <c r="AL120" s="41">
        <v>2.8044960498809814</v>
      </c>
      <c r="AM120" s="41">
        <v>3.3290622234344482</v>
      </c>
      <c r="AN120" s="41">
        <v>3.454967498779297</v>
      </c>
      <c r="AO120" s="41">
        <v>3.2847986221313477</v>
      </c>
      <c r="AP120" s="41">
        <v>3.5782864093780518</v>
      </c>
      <c r="AQ120" s="41">
        <v>3.7808890342712402</v>
      </c>
      <c r="AR120" s="41">
        <v>3.519428014755249</v>
      </c>
      <c r="AS120" s="41">
        <v>3.233961582183838</v>
      </c>
      <c r="AT120" s="41">
        <v>3.5846779346466064</v>
      </c>
      <c r="AU120" s="41">
        <v>3.804462432861328</v>
      </c>
      <c r="AV120" s="41">
        <v>3.7434139251708984</v>
      </c>
      <c r="AW120" s="41">
        <v>3.652322292327881</v>
      </c>
      <c r="AX120" s="41">
        <v>3.6584267616271973</v>
      </c>
      <c r="AY120" s="41">
        <v>3.6691412925720215</v>
      </c>
      <c r="AZ120" s="41">
        <v>3.618612289428711</v>
      </c>
      <c r="BA120" s="49"/>
      <c r="BB120" s="41">
        <v>3.533632516860962</v>
      </c>
      <c r="BC120" s="41">
        <v>3.7846524715423584</v>
      </c>
      <c r="BD120" s="41">
        <v>3.3867690563201904</v>
      </c>
      <c r="BE120" s="41">
        <v>3.769624710083008</v>
      </c>
      <c r="BF120" s="41">
        <v>3.613384485244751</v>
      </c>
      <c r="BG120" s="41">
        <v>3.4978275299072266</v>
      </c>
      <c r="BH120" s="41">
        <v>3.6200544834136963</v>
      </c>
      <c r="BI120" s="41">
        <v>3.438199520111084</v>
      </c>
      <c r="BJ120" s="41">
        <v>3.442304849624634</v>
      </c>
      <c r="BK120" s="41">
        <v>3.7316908836364746</v>
      </c>
      <c r="BL120" s="41">
        <v>3.593620777130127</v>
      </c>
    </row>
    <row r="121" ht="12.75" customHeight="1">
      <c r="A121" s="45" t="s">
        <v>279</v>
      </c>
      <c r="B121" s="41">
        <v>0.12664949893951416</v>
      </c>
      <c r="C121" s="41">
        <v>0.2502954602241516</v>
      </c>
      <c r="D121" s="41">
        <v>0.2278427928686142</v>
      </c>
      <c r="E121" s="41">
        <v>0.17086319625377655</v>
      </c>
      <c r="F121" s="41">
        <v>0.19069144129753113</v>
      </c>
      <c r="G121" s="41">
        <v>0.2225986123085022</v>
      </c>
      <c r="H121" s="41">
        <v>0.3119106590747833</v>
      </c>
      <c r="I121" s="41">
        <v>0.17899037897586823</v>
      </c>
      <c r="J121" s="41">
        <v>0.19540341198444366</v>
      </c>
      <c r="K121" s="41">
        <v>0.26881539821624756</v>
      </c>
      <c r="L121" s="41">
        <v>0.20427775382995605</v>
      </c>
      <c r="M121" s="41">
        <v>0.218184694647789</v>
      </c>
      <c r="N121" s="41">
        <v>0.1359650045633316</v>
      </c>
      <c r="O121" s="41">
        <v>0.13610488176345825</v>
      </c>
      <c r="P121" s="41">
        <v>0.16375017166137695</v>
      </c>
      <c r="Q121" s="41">
        <v>0.1751881092786789</v>
      </c>
      <c r="R121" s="49"/>
      <c r="S121" s="41">
        <v>0.2249569147825241</v>
      </c>
      <c r="T121" s="41">
        <v>0.2274976223707199</v>
      </c>
      <c r="U121" s="41">
        <v>0.24934376776218414</v>
      </c>
      <c r="V121" s="41">
        <v>0.2104167938232422</v>
      </c>
      <c r="W121" s="41">
        <v>0.25122150778770447</v>
      </c>
      <c r="X121" s="41">
        <v>0.20636387169361115</v>
      </c>
      <c r="Y121" s="41">
        <v>0.26770123839378357</v>
      </c>
      <c r="Z121" s="41">
        <v>0.22857962548732758</v>
      </c>
      <c r="AA121" s="41">
        <v>0.17965859174728394</v>
      </c>
      <c r="AB121" s="41">
        <v>0.297865092754364</v>
      </c>
      <c r="AC121" s="41">
        <v>0.19080989062786102</v>
      </c>
      <c r="AD121" s="41">
        <v>0.22557425498962402</v>
      </c>
      <c r="AE121" s="41">
        <v>0.24995294213294983</v>
      </c>
      <c r="AF121" s="41">
        <v>0.23114298284053802</v>
      </c>
      <c r="AG121" s="41">
        <v>0.24477210640907288</v>
      </c>
      <c r="AH121" s="41">
        <v>0.266076922416687</v>
      </c>
      <c r="AI121" s="41">
        <v>0.19879908859729767</v>
      </c>
      <c r="AJ121" s="41">
        <v>0.22202368080615997</v>
      </c>
      <c r="AK121" s="41">
        <v>0.30355697870254517</v>
      </c>
      <c r="AL121" s="41">
        <v>0.1956626921892166</v>
      </c>
      <c r="AM121" s="41">
        <v>0.3159700334072113</v>
      </c>
      <c r="AN121" s="41">
        <v>0.18136125802993774</v>
      </c>
      <c r="AO121" s="41">
        <v>0.2638697922229767</v>
      </c>
      <c r="AP121" s="41">
        <v>0.13195595145225525</v>
      </c>
      <c r="AQ121" s="41">
        <v>0.1976858675479889</v>
      </c>
      <c r="AR121" s="41">
        <v>0.1508367508649826</v>
      </c>
      <c r="AS121" s="41">
        <v>0.30481255054473877</v>
      </c>
      <c r="AT121" s="41">
        <v>0.1774405837059021</v>
      </c>
      <c r="AU121" s="41">
        <v>0.18837223947048187</v>
      </c>
      <c r="AV121" s="41">
        <v>0.14025135338306427</v>
      </c>
      <c r="AW121" s="41">
        <v>0.16715846955776215</v>
      </c>
      <c r="AX121" s="41">
        <v>0.264892578125</v>
      </c>
      <c r="AY121" s="41">
        <v>0.09632193297147751</v>
      </c>
      <c r="AZ121" s="41">
        <v>0.1635102927684784</v>
      </c>
      <c r="BA121" s="49"/>
      <c r="BB121" s="41">
        <v>0.16113759577274323</v>
      </c>
      <c r="BC121" s="41">
        <v>0.1850099116563797</v>
      </c>
      <c r="BD121" s="41">
        <v>0.17283309996128082</v>
      </c>
      <c r="BE121" s="41">
        <v>0.21864256262779236</v>
      </c>
      <c r="BF121" s="41">
        <v>0.14713579416275024</v>
      </c>
      <c r="BG121" s="41">
        <v>0.2555377781391144</v>
      </c>
      <c r="BH121" s="41">
        <v>0.2071167677640915</v>
      </c>
      <c r="BI121" s="41">
        <v>0.26118722558021545</v>
      </c>
      <c r="BJ121" s="41">
        <v>0.20498201251029968</v>
      </c>
      <c r="BK121" s="41">
        <v>0.19473505020141602</v>
      </c>
      <c r="BL121" s="41">
        <v>0.17394430935382843</v>
      </c>
    </row>
    <row r="122" ht="12.75" customHeight="1">
      <c r="A122" s="45" t="s">
        <v>263</v>
      </c>
      <c r="B122" s="41">
        <v>4.180018901824951</v>
      </c>
      <c r="C122" s="41">
        <v>4.253795146942139</v>
      </c>
      <c r="D122" s="41">
        <v>4.159760475158691</v>
      </c>
      <c r="E122" s="41">
        <v>4.025387763977051</v>
      </c>
      <c r="F122" s="41">
        <v>4.1961541175842285</v>
      </c>
      <c r="G122" s="41">
        <v>3.880221366882324</v>
      </c>
      <c r="H122" s="41">
        <v>4.179960250854492</v>
      </c>
      <c r="I122" s="41">
        <v>4.319375038146973</v>
      </c>
      <c r="J122" s="41">
        <v>4.195145606994629</v>
      </c>
      <c r="K122" s="41">
        <v>4.1389994621276855</v>
      </c>
      <c r="L122" s="41">
        <v>4.175682067871094</v>
      </c>
      <c r="M122" s="41">
        <v>4.1883015632629395</v>
      </c>
      <c r="N122" s="41">
        <v>4.241726398468018</v>
      </c>
      <c r="O122" s="41">
        <v>4.323792934417725</v>
      </c>
      <c r="P122" s="41">
        <v>4.104648590087891</v>
      </c>
      <c r="Q122" s="41">
        <v>4.303086757659912</v>
      </c>
      <c r="R122" s="49"/>
      <c r="S122" s="41">
        <v>4.4241228103637695</v>
      </c>
      <c r="T122" s="41">
        <v>4.131977081298828</v>
      </c>
      <c r="U122" s="41">
        <v>3.9256155490875244</v>
      </c>
      <c r="V122" s="41">
        <v>4.365846157073975</v>
      </c>
      <c r="W122" s="41">
        <v>4.118085861206055</v>
      </c>
      <c r="X122" s="41">
        <v>4.375189781188965</v>
      </c>
      <c r="Y122" s="41">
        <v>4.167617321014404</v>
      </c>
      <c r="Z122" s="41">
        <v>4.061004161834717</v>
      </c>
      <c r="AA122" s="41">
        <v>4.444354057312012</v>
      </c>
      <c r="AB122" s="41">
        <v>3.9817633628845215</v>
      </c>
      <c r="AC122" s="41">
        <v>4.236597061157227</v>
      </c>
      <c r="AD122" s="41">
        <v>3.7868731021881104</v>
      </c>
      <c r="AE122" s="41">
        <v>4.095130443572998</v>
      </c>
      <c r="AF122" s="41">
        <v>4.206762313842773</v>
      </c>
      <c r="AG122" s="41">
        <v>4.361833572387695</v>
      </c>
      <c r="AH122" s="41">
        <v>4.143845558166504</v>
      </c>
      <c r="AI122" s="41">
        <v>4.2370452880859375</v>
      </c>
      <c r="AJ122" s="41">
        <v>4.36714506149292</v>
      </c>
      <c r="AK122" s="41">
        <v>4.00716495513916</v>
      </c>
      <c r="AL122" s="41">
        <v>4.39613151550293</v>
      </c>
      <c r="AM122" s="41">
        <v>4.469717502593994</v>
      </c>
      <c r="AN122" s="41">
        <v>4.542316436767578</v>
      </c>
      <c r="AO122" s="41">
        <v>4.250449180603027</v>
      </c>
      <c r="AP122" s="41">
        <v>4.065943241119385</v>
      </c>
      <c r="AQ122" s="41">
        <v>4.1680073738098145</v>
      </c>
      <c r="AR122" s="41">
        <v>4.158472061157227</v>
      </c>
      <c r="AS122" s="41">
        <v>3.983004331588745</v>
      </c>
      <c r="AT122" s="41">
        <v>4.195575714111328</v>
      </c>
      <c r="AU122" s="41">
        <v>4.479161262512207</v>
      </c>
      <c r="AV122" s="41">
        <v>4.2027907371521</v>
      </c>
      <c r="AW122" s="41">
        <v>4.073074817657471</v>
      </c>
      <c r="AX122" s="41">
        <v>4.453962326049805</v>
      </c>
      <c r="AY122" s="41">
        <v>4.207241058349609</v>
      </c>
      <c r="AZ122" s="41">
        <v>4.234016418457031</v>
      </c>
      <c r="BA122" s="49"/>
      <c r="BB122" s="41">
        <v>4.414746284484863</v>
      </c>
      <c r="BC122" s="41">
        <v>3.941948890686035</v>
      </c>
      <c r="BD122" s="41">
        <v>4.339428424835205</v>
      </c>
      <c r="BE122" s="41">
        <v>4.348572731018066</v>
      </c>
      <c r="BF122" s="41">
        <v>4.299113750457764</v>
      </c>
      <c r="BG122" s="41">
        <v>4.272540092468262</v>
      </c>
      <c r="BH122" s="41">
        <v>4.254369735717773</v>
      </c>
      <c r="BI122" s="41">
        <v>4.669246673583984</v>
      </c>
      <c r="BJ122" s="41">
        <v>4.479417324066162</v>
      </c>
      <c r="BK122" s="41">
        <v>4.448997974395752</v>
      </c>
      <c r="BL122" s="41">
        <v>4.52996826171875</v>
      </c>
    </row>
    <row r="123" ht="12.75" customHeight="1">
      <c r="A123" s="45" t="s">
        <v>276</v>
      </c>
      <c r="B123" s="41">
        <v>3.7270748615264893</v>
      </c>
      <c r="C123" s="41">
        <v>3.6291682720184326</v>
      </c>
      <c r="D123" s="41">
        <v>3.679217576980591</v>
      </c>
      <c r="E123" s="41">
        <v>3.801835775375366</v>
      </c>
      <c r="F123" s="41">
        <v>3.552942991256714</v>
      </c>
      <c r="G123" s="41">
        <v>3.5172736644744873</v>
      </c>
      <c r="H123" s="41">
        <v>3.498924493789673</v>
      </c>
      <c r="I123" s="41">
        <v>3.6595048904418945</v>
      </c>
      <c r="J123" s="41">
        <v>3.7089359760284424</v>
      </c>
      <c r="K123" s="41">
        <v>3.819525718688965</v>
      </c>
      <c r="L123" s="41">
        <v>3.637362003326416</v>
      </c>
      <c r="M123" s="41">
        <v>3.9383466243743896</v>
      </c>
      <c r="N123" s="41">
        <v>4.298739910125732</v>
      </c>
      <c r="O123" s="41">
        <v>4.007050037384033</v>
      </c>
      <c r="P123" s="41">
        <v>3.783846616744995</v>
      </c>
      <c r="Q123" s="41">
        <v>3.428682565689087</v>
      </c>
      <c r="R123" s="49"/>
      <c r="S123" s="41">
        <v>4.082359790802002</v>
      </c>
      <c r="T123" s="41">
        <v>3.617763042449951</v>
      </c>
      <c r="U123" s="41">
        <v>3.7182528972625732</v>
      </c>
      <c r="V123" s="41">
        <v>3.6507675647735596</v>
      </c>
      <c r="W123" s="41">
        <v>3.6132030487060547</v>
      </c>
      <c r="X123" s="41">
        <v>3.663341760635376</v>
      </c>
      <c r="Y123" s="41">
        <v>3.8021581172943115</v>
      </c>
      <c r="Z123" s="41">
        <v>3.613415479660034</v>
      </c>
      <c r="AA123" s="41">
        <v>3.756676435470581</v>
      </c>
      <c r="AB123" s="41">
        <v>3.76625919342041</v>
      </c>
      <c r="AC123" s="41">
        <v>3.9101219177246094</v>
      </c>
      <c r="AD123" s="41">
        <v>2.9826979637145996</v>
      </c>
      <c r="AE123" s="41">
        <v>4.081886291503906</v>
      </c>
      <c r="AF123" s="41">
        <v>3.957185745239258</v>
      </c>
      <c r="AG123" s="41">
        <v>3.872418165206909</v>
      </c>
      <c r="AH123" s="41">
        <v>3.319986581802368</v>
      </c>
      <c r="AI123" s="41">
        <v>3.75</v>
      </c>
      <c r="AJ123" s="41">
        <v>3.2090368270874023</v>
      </c>
      <c r="AK123" s="41">
        <v>3.15048885345459</v>
      </c>
      <c r="AL123" s="41">
        <v>3.880084991455078</v>
      </c>
      <c r="AM123" s="41">
        <v>4.323449611663818</v>
      </c>
      <c r="AN123" s="41">
        <v>4.223825931549072</v>
      </c>
      <c r="AO123" s="41">
        <v>3.8452439308166504</v>
      </c>
      <c r="AP123" s="41">
        <v>3.0506162643432617</v>
      </c>
      <c r="AQ123" s="41">
        <v>3.8777353763580322</v>
      </c>
      <c r="AR123" s="41">
        <v>3.8344175815582275</v>
      </c>
      <c r="AS123" s="41">
        <v>3.3064017295837402</v>
      </c>
      <c r="AT123" s="41">
        <v>3.6941826343536377</v>
      </c>
      <c r="AU123" s="41">
        <v>4.359425067901611</v>
      </c>
      <c r="AV123" s="41">
        <v>4.282386302947998</v>
      </c>
      <c r="AW123" s="41">
        <v>4.162887096405029</v>
      </c>
      <c r="AX123" s="41">
        <v>4.195277690887451</v>
      </c>
      <c r="AY123" s="41">
        <v>3.753098726272583</v>
      </c>
      <c r="AZ123" s="41">
        <v>4.014752388000488</v>
      </c>
      <c r="BA123" s="49"/>
      <c r="BB123" s="41">
        <v>4.020102024078369</v>
      </c>
      <c r="BC123" s="41">
        <v>3.905708074569702</v>
      </c>
      <c r="BD123" s="41">
        <v>4.137027740478516</v>
      </c>
      <c r="BE123" s="41">
        <v>4.340656280517578</v>
      </c>
      <c r="BF123" s="41">
        <v>4.383648872375488</v>
      </c>
      <c r="BG123" s="41">
        <v>3.9249961376190186</v>
      </c>
      <c r="BH123" s="41">
        <v>3.9467391967773438</v>
      </c>
      <c r="BI123" s="41">
        <v>4.609997272491455</v>
      </c>
      <c r="BJ123" s="41">
        <v>4.548427104949951</v>
      </c>
      <c r="BK123" s="41">
        <v>3.956657886505127</v>
      </c>
      <c r="BL123" s="41">
        <v>4.204153060913086</v>
      </c>
    </row>
    <row r="124" ht="12.75" customHeight="1">
      <c r="A124" s="45" t="s">
        <v>285</v>
      </c>
      <c r="B124" s="41">
        <v>4.265470504760742</v>
      </c>
      <c r="C124" s="41">
        <v>4.087668418884277</v>
      </c>
      <c r="D124" s="41">
        <v>4.010745048522949</v>
      </c>
      <c r="E124" s="41">
        <v>4.272202968597412</v>
      </c>
      <c r="F124" s="41">
        <v>4.08530855178833</v>
      </c>
      <c r="G124" s="41">
        <v>3.704667568206787</v>
      </c>
      <c r="H124" s="41">
        <v>3.9836618900299072</v>
      </c>
      <c r="I124" s="41">
        <v>4.00364351272583</v>
      </c>
      <c r="J124" s="41">
        <v>4.060708999633789</v>
      </c>
      <c r="K124" s="41">
        <v>4.0566840171813965</v>
      </c>
      <c r="L124" s="41">
        <v>4.18831205368042</v>
      </c>
      <c r="M124" s="41">
        <v>4.015956401824951</v>
      </c>
      <c r="N124" s="41">
        <v>4.3580780029296875</v>
      </c>
      <c r="O124" s="41">
        <v>4.532808303833008</v>
      </c>
      <c r="P124" s="41">
        <v>4.147233009338379</v>
      </c>
      <c r="Q124" s="41">
        <v>4.3118720054626465</v>
      </c>
      <c r="R124" s="49"/>
      <c r="S124" s="41">
        <v>4.40487003326416</v>
      </c>
      <c r="T124" s="41">
        <v>4.35408878326416</v>
      </c>
      <c r="U124" s="41">
        <v>3.8769216537475586</v>
      </c>
      <c r="V124" s="41">
        <v>4.253816604614258</v>
      </c>
      <c r="W124" s="41">
        <v>4.179566383361816</v>
      </c>
      <c r="X124" s="41">
        <v>4.3166985511779785</v>
      </c>
      <c r="Y124" s="41">
        <v>4.2993998527526855</v>
      </c>
      <c r="Z124" s="41">
        <v>4.368105888366699</v>
      </c>
      <c r="AA124" s="41">
        <v>4.345256805419922</v>
      </c>
      <c r="AB124" s="41">
        <v>4.167380332946777</v>
      </c>
      <c r="AC124" s="41">
        <v>4.336643218994141</v>
      </c>
      <c r="AD124" s="41">
        <v>3.982222557067871</v>
      </c>
      <c r="AE124" s="41">
        <v>4.15061616897583</v>
      </c>
      <c r="AF124" s="41">
        <v>4.23098611831665</v>
      </c>
      <c r="AG124" s="41">
        <v>4.2117600440979</v>
      </c>
      <c r="AH124" s="41">
        <v>4.104903221130371</v>
      </c>
      <c r="AI124" s="41">
        <v>4.335992813110352</v>
      </c>
      <c r="AJ124" s="41">
        <v>4.397749900817871</v>
      </c>
      <c r="AK124" s="41">
        <v>4.214291572570801</v>
      </c>
      <c r="AL124" s="41">
        <v>4.230534076690674</v>
      </c>
      <c r="AM124" s="41">
        <v>4.363697528839111</v>
      </c>
      <c r="AN124" s="41">
        <v>4.5022735595703125</v>
      </c>
      <c r="AO124" s="41">
        <v>3.954883337020874</v>
      </c>
      <c r="AP124" s="41">
        <v>4.038878917694092</v>
      </c>
      <c r="AQ124" s="41">
        <v>4.291606426239014</v>
      </c>
      <c r="AR124" s="41">
        <v>4.155537128448486</v>
      </c>
      <c r="AS124" s="41">
        <v>3.902296781539917</v>
      </c>
      <c r="AT124" s="41">
        <v>4.020369529724121</v>
      </c>
      <c r="AU124" s="41">
        <v>4.6001739501953125</v>
      </c>
      <c r="AV124" s="41">
        <v>4.267396926879883</v>
      </c>
      <c r="AW124" s="41">
        <v>4.335867881774902</v>
      </c>
      <c r="AX124" s="41">
        <v>4.333769798278809</v>
      </c>
      <c r="AY124" s="41">
        <v>4.295257091522217</v>
      </c>
      <c r="AZ124" s="41">
        <v>4.161441326141357</v>
      </c>
      <c r="BA124" s="49"/>
      <c r="BB124" s="41">
        <v>4.3328537940979</v>
      </c>
      <c r="BC124" s="41">
        <v>4.008439540863037</v>
      </c>
      <c r="BD124" s="41">
        <v>4.492051601409912</v>
      </c>
      <c r="BE124" s="41">
        <v>4.445622444152832</v>
      </c>
      <c r="BF124" s="41">
        <v>4.4606451988220215</v>
      </c>
      <c r="BG124" s="41">
        <v>4.095133304595947</v>
      </c>
      <c r="BH124" s="41">
        <v>4.152300834655762</v>
      </c>
      <c r="BI124" s="41">
        <v>4.3324174880981445</v>
      </c>
      <c r="BJ124" s="41">
        <v>4.482668399810791</v>
      </c>
      <c r="BK124" s="41">
        <v>4.349021911621094</v>
      </c>
      <c r="BL124" s="41">
        <v>4.490927696228027</v>
      </c>
    </row>
    <row r="125" ht="12.75" customHeight="1">
      <c r="A125" s="64" t="s">
        <v>286</v>
      </c>
      <c r="B125" s="65">
        <v>7.568981170654297</v>
      </c>
      <c r="C125" s="65">
        <v>7.076338291168213</v>
      </c>
      <c r="D125" s="65">
        <v>7.584079742431641</v>
      </c>
      <c r="E125" s="65">
        <v>7.220732688903809</v>
      </c>
      <c r="F125" s="65">
        <v>7.293408393859863</v>
      </c>
      <c r="G125" s="65">
        <v>7.196491241455078</v>
      </c>
      <c r="H125" s="65">
        <v>6.742524147033691</v>
      </c>
      <c r="I125" s="65">
        <v>7.721698760986328</v>
      </c>
      <c r="J125" s="65">
        <v>7.46010160446167</v>
      </c>
      <c r="K125" s="65">
        <v>7.17559814453125</v>
      </c>
      <c r="L125" s="65">
        <v>7.384554862976074</v>
      </c>
      <c r="M125" s="65">
        <v>7.943896770477295</v>
      </c>
      <c r="N125" s="65">
        <v>7.861847877502441</v>
      </c>
      <c r="O125" s="65">
        <v>8.419839859008789</v>
      </c>
      <c r="P125" s="65">
        <v>7.857663154602051</v>
      </c>
      <c r="Q125" s="65">
        <v>7.781330108642578</v>
      </c>
      <c r="R125" s="49"/>
      <c r="S125" s="65">
        <v>8.400965690612793</v>
      </c>
      <c r="T125" s="65">
        <v>7.5111212730407715</v>
      </c>
      <c r="U125" s="65">
        <v>7.588500022888184</v>
      </c>
      <c r="V125" s="65">
        <v>7.549844741821289</v>
      </c>
      <c r="W125" s="65">
        <v>8.13344669342041</v>
      </c>
      <c r="X125" s="65">
        <v>7.156681537628174</v>
      </c>
      <c r="Y125" s="65">
        <v>7.8411102294921875</v>
      </c>
      <c r="Z125" s="65">
        <v>7.431368350982666</v>
      </c>
      <c r="AA125" s="65">
        <v>7.46744966506958</v>
      </c>
      <c r="AB125" s="65">
        <v>7.277576446533203</v>
      </c>
      <c r="AC125" s="65">
        <v>7.511995792388916</v>
      </c>
      <c r="AD125" s="65">
        <v>7.908047199249268</v>
      </c>
      <c r="AE125" s="65">
        <v>7.45457124710083</v>
      </c>
      <c r="AF125" s="65">
        <v>8.13743782043457</v>
      </c>
      <c r="AG125" s="65">
        <v>8.164029121398926</v>
      </c>
      <c r="AH125" s="65">
        <v>7.796145439147949</v>
      </c>
      <c r="AI125" s="65">
        <v>7.610022068023682</v>
      </c>
      <c r="AJ125" s="65">
        <v>7.939905643463135</v>
      </c>
      <c r="AK125" s="65">
        <v>7.263657093048096</v>
      </c>
      <c r="AL125" s="65">
        <v>8.11829948425293</v>
      </c>
      <c r="AM125" s="65">
        <v>8.157280921936035</v>
      </c>
      <c r="AN125" s="65">
        <v>8.171577453613281</v>
      </c>
      <c r="AO125" s="65">
        <v>7.435848712921143</v>
      </c>
      <c r="AP125" s="65">
        <v>7.389939308166504</v>
      </c>
      <c r="AQ125" s="65">
        <v>7.260577201843262</v>
      </c>
      <c r="AR125" s="65">
        <v>7.028903961181641</v>
      </c>
      <c r="AS125" s="65">
        <v>7.607983589172363</v>
      </c>
      <c r="AT125" s="65">
        <v>7.381526947021484</v>
      </c>
      <c r="AU125" s="65">
        <v>7.821871280670166</v>
      </c>
      <c r="AV125" s="65">
        <v>7.75583553314209</v>
      </c>
      <c r="AW125" s="65">
        <v>7.476936340332031</v>
      </c>
      <c r="AX125" s="65">
        <v>8.32337474822998</v>
      </c>
      <c r="AY125" s="65">
        <v>7.812324047088623</v>
      </c>
      <c r="AZ125" s="65">
        <v>6.691954612731934</v>
      </c>
      <c r="BA125" s="49"/>
      <c r="BB125" s="65">
        <v>7.031503677368164</v>
      </c>
      <c r="BC125" s="65">
        <v>7.3605875968933105</v>
      </c>
      <c r="BD125" s="65">
        <v>8.019110679626465</v>
      </c>
      <c r="BE125" s="65">
        <v>7.309685707092285</v>
      </c>
      <c r="BF125" s="65">
        <v>7.495950222015381</v>
      </c>
      <c r="BG125" s="65">
        <v>7.686404228210449</v>
      </c>
      <c r="BH125" s="65">
        <v>7.185235977172852</v>
      </c>
      <c r="BI125" s="65">
        <v>7.512540340423584</v>
      </c>
      <c r="BJ125" s="65">
        <v>8.156105995178223</v>
      </c>
      <c r="BK125" s="65">
        <v>7.503249645233154</v>
      </c>
      <c r="BL125" s="65">
        <v>7.500666618347168</v>
      </c>
    </row>
    <row r="126" ht="12.75" customHeight="1">
      <c r="A126" s="45" t="s">
        <v>479</v>
      </c>
      <c r="B126" s="41">
        <v>0.003723012050613761</v>
      </c>
      <c r="C126" s="41">
        <v>3.3209050889126956E-4</v>
      </c>
      <c r="D126" s="41">
        <v>0.0024883910082280636</v>
      </c>
      <c r="E126" s="41">
        <v>0.005243843421339989</v>
      </c>
      <c r="F126" s="41">
        <v>0.03732750192284584</v>
      </c>
      <c r="G126" s="41">
        <v>0.0011724054347723722</v>
      </c>
      <c r="H126" s="41">
        <v>0.008386005647480488</v>
      </c>
      <c r="I126" s="41">
        <v>7.345050689764321E-4</v>
      </c>
      <c r="J126" s="41">
        <v>0.003906858619302511</v>
      </c>
      <c r="K126" s="41">
        <v>0.008229533210396767</v>
      </c>
      <c r="L126" s="41">
        <v>0.003163718618452549</v>
      </c>
      <c r="M126" s="41">
        <v>0.0010994491167366505</v>
      </c>
      <c r="N126" s="41">
        <v>0.010805794969201088</v>
      </c>
      <c r="O126" s="41">
        <v>0.0014517797389999032</v>
      </c>
      <c r="P126" s="41">
        <v>0.009894052520394325</v>
      </c>
      <c r="Q126" s="41">
        <v>8.628880023024976E-4</v>
      </c>
      <c r="R126" s="49"/>
      <c r="S126" s="41">
        <v>0.0012796076480299234</v>
      </c>
      <c r="T126" s="41">
        <v>0.001967867836356163</v>
      </c>
      <c r="U126" s="41">
        <v>7.48054007999599E-4</v>
      </c>
      <c r="V126" s="41">
        <v>0.014581428840756416</v>
      </c>
      <c r="W126" s="41">
        <v>0.0016238910611718893</v>
      </c>
      <c r="X126" s="41">
        <v>0.006371535360813141</v>
      </c>
      <c r="Y126" s="41">
        <v>0.001313779386691749</v>
      </c>
      <c r="Z126" s="41">
        <v>0.0035171005874872208</v>
      </c>
      <c r="AA126" s="41">
        <v>0.002578296000137925</v>
      </c>
      <c r="AB126" s="41">
        <v>0.0036251877900213003</v>
      </c>
      <c r="AC126" s="41">
        <v>0.002150406828150153</v>
      </c>
      <c r="AD126" s="41">
        <v>0.02437233179807663</v>
      </c>
      <c r="AE126" s="41">
        <v>0.004515114706009626</v>
      </c>
      <c r="AF126" s="41">
        <v>4.382022307254374E-4</v>
      </c>
      <c r="AG126" s="41">
        <v>5.520698614418507E-4</v>
      </c>
      <c r="AH126" s="41">
        <v>0.0017833156744018197</v>
      </c>
      <c r="AI126" s="41">
        <v>4.805258649867028E-4</v>
      </c>
      <c r="AJ126" s="41">
        <v>3.576723684091121E-4</v>
      </c>
      <c r="AK126" s="41">
        <v>0.010656788013875484</v>
      </c>
      <c r="AL126" s="41">
        <v>0.0029287212528288364</v>
      </c>
      <c r="AM126" s="41">
        <v>0.0012839945266023278</v>
      </c>
      <c r="AN126" s="41">
        <v>9.879255667328835E-4</v>
      </c>
      <c r="AO126" s="41">
        <v>7.833128911443055E-4</v>
      </c>
      <c r="AP126" s="41">
        <v>0.006661494728177786</v>
      </c>
      <c r="AQ126" s="41">
        <v>2.328071277588606E-4</v>
      </c>
      <c r="AR126" s="41">
        <v>7.824335480108857E-4</v>
      </c>
      <c r="AS126" s="41">
        <v>0.0036519349087029696</v>
      </c>
      <c r="AT126" s="41">
        <v>0.006742315366864204</v>
      </c>
      <c r="AU126" s="41">
        <v>0.006924302317202091</v>
      </c>
      <c r="AV126" s="41">
        <v>6.515592685900629E-4</v>
      </c>
      <c r="AW126" s="41">
        <v>0.003514035837724805</v>
      </c>
      <c r="AX126" s="41">
        <v>0.0010079635540023446</v>
      </c>
      <c r="AY126" s="41">
        <v>1.1603005259530619E-4</v>
      </c>
      <c r="AZ126" s="41">
        <v>0.056311171501874924</v>
      </c>
      <c r="BA126" s="49"/>
      <c r="BB126" s="41">
        <v>0.04135085642337799</v>
      </c>
      <c r="BC126" s="41">
        <v>0.0021022153086960316</v>
      </c>
      <c r="BD126" s="41">
        <v>0.007227182388305664</v>
      </c>
      <c r="BE126" s="41">
        <v>7.682240102440119E-4</v>
      </c>
      <c r="BF126" s="41">
        <v>0.0012269570725038648</v>
      </c>
      <c r="BG126" s="41">
        <v>0.0028001833707094193</v>
      </c>
      <c r="BH126" s="41">
        <v>7.882644422352314E-4</v>
      </c>
      <c r="BI126" s="41">
        <v>0.004096099175512791</v>
      </c>
      <c r="BJ126" s="41">
        <v>0.010977979749441147</v>
      </c>
      <c r="BK126" s="41">
        <v>0.005544508341699839</v>
      </c>
      <c r="BL126" s="41">
        <v>0.017394648864865303</v>
      </c>
    </row>
    <row r="127" ht="12.75" customHeight="1">
      <c r="A127" s="45" t="s">
        <v>480</v>
      </c>
      <c r="B127" s="41">
        <v>1027.0</v>
      </c>
      <c r="C127" s="41">
        <v>220.0</v>
      </c>
      <c r="D127" s="41">
        <v>208.0</v>
      </c>
      <c r="E127" s="41">
        <v>219.0</v>
      </c>
      <c r="F127" s="41">
        <v>232.0</v>
      </c>
      <c r="G127" s="41">
        <v>215.0</v>
      </c>
      <c r="H127" s="41">
        <v>221.0</v>
      </c>
      <c r="I127" s="41">
        <v>227.0</v>
      </c>
      <c r="J127" s="41">
        <v>225.0</v>
      </c>
      <c r="K127" s="41">
        <v>222.0</v>
      </c>
      <c r="L127" s="41">
        <v>227.0</v>
      </c>
      <c r="M127" s="41">
        <v>310.0</v>
      </c>
      <c r="N127" s="41">
        <v>219.0</v>
      </c>
      <c r="O127" s="41">
        <v>213.0</v>
      </c>
      <c r="P127" s="41">
        <v>310.0</v>
      </c>
      <c r="Q127" s="41">
        <v>218.0</v>
      </c>
      <c r="R127" s="49"/>
      <c r="S127" s="41">
        <v>312.0</v>
      </c>
      <c r="T127" s="41">
        <v>223.0</v>
      </c>
      <c r="U127" s="41">
        <v>220.0</v>
      </c>
      <c r="V127" s="41">
        <v>220.0</v>
      </c>
      <c r="W127" s="41">
        <v>225.0</v>
      </c>
      <c r="X127" s="41">
        <v>227.0</v>
      </c>
      <c r="Y127" s="41">
        <v>231.0</v>
      </c>
      <c r="Z127" s="41">
        <v>218.0</v>
      </c>
      <c r="AA127" s="41">
        <v>459.0</v>
      </c>
      <c r="AB127" s="41">
        <v>432.0</v>
      </c>
      <c r="AC127" s="41">
        <v>225.0</v>
      </c>
      <c r="AD127" s="41">
        <v>214.0</v>
      </c>
      <c r="AE127" s="41">
        <v>222.0</v>
      </c>
      <c r="AF127" s="41">
        <v>228.0</v>
      </c>
      <c r="AG127" s="41">
        <v>308.0</v>
      </c>
      <c r="AH127" s="41">
        <v>213.0</v>
      </c>
      <c r="AI127" s="41">
        <v>223.0</v>
      </c>
      <c r="AJ127" s="41">
        <v>226.0</v>
      </c>
      <c r="AK127" s="41">
        <v>215.0</v>
      </c>
      <c r="AL127" s="41">
        <v>227.0</v>
      </c>
      <c r="AM127" s="41">
        <v>213.0</v>
      </c>
      <c r="AN127" s="41">
        <v>209.0</v>
      </c>
      <c r="AO127" s="41">
        <v>219.0</v>
      </c>
      <c r="AP127" s="41">
        <v>222.0</v>
      </c>
      <c r="AQ127" s="41">
        <v>225.0</v>
      </c>
      <c r="AR127" s="41">
        <v>314.0</v>
      </c>
      <c r="AS127" s="41">
        <v>229.0</v>
      </c>
      <c r="AT127" s="41">
        <v>219.0</v>
      </c>
      <c r="AU127" s="41">
        <v>223.0</v>
      </c>
      <c r="AV127" s="41">
        <v>316.0</v>
      </c>
      <c r="AW127" s="41">
        <v>599.0</v>
      </c>
      <c r="AX127" s="41">
        <v>302.0</v>
      </c>
      <c r="AY127" s="41">
        <v>1040.0</v>
      </c>
      <c r="AZ127" s="41">
        <v>345.0</v>
      </c>
      <c r="BA127" s="49"/>
      <c r="BB127" s="41">
        <v>221.0</v>
      </c>
      <c r="BC127" s="41">
        <v>224.0</v>
      </c>
      <c r="BD127" s="41">
        <v>230.0</v>
      </c>
      <c r="BE127" s="41">
        <v>228.0</v>
      </c>
      <c r="BF127" s="41">
        <v>453.0</v>
      </c>
      <c r="BG127" s="41">
        <v>213.0</v>
      </c>
      <c r="BH127" s="41">
        <v>314.0</v>
      </c>
      <c r="BI127" s="41">
        <v>219.0</v>
      </c>
      <c r="BJ127" s="41">
        <v>216.0</v>
      </c>
      <c r="BK127" s="41">
        <v>226.0</v>
      </c>
      <c r="BL127" s="41">
        <v>229.0</v>
      </c>
    </row>
    <row r="128" ht="12.75" customHeight="1">
      <c r="A128" s="64" t="s">
        <v>288</v>
      </c>
      <c r="B128" s="65">
        <v>1.686252236366272</v>
      </c>
      <c r="C128" s="65">
        <v>1.9292864799499512</v>
      </c>
      <c r="D128" s="65">
        <v>1.960015058517456</v>
      </c>
      <c r="E128" s="65">
        <v>2.075728178024292</v>
      </c>
      <c r="F128" s="65">
        <v>2.055995464324951</v>
      </c>
      <c r="G128" s="65">
        <v>1.896303415298462</v>
      </c>
      <c r="H128" s="65">
        <v>1.8459222316741943</v>
      </c>
      <c r="I128" s="65">
        <v>1.9017678499221802</v>
      </c>
      <c r="J128" s="65">
        <v>1.9664840698242188</v>
      </c>
      <c r="K128" s="65">
        <v>1.9749133586883545</v>
      </c>
      <c r="L128" s="65">
        <v>2.076045274734497</v>
      </c>
      <c r="M128" s="65">
        <v>1.9872448444366455</v>
      </c>
      <c r="N128" s="65">
        <v>1.9595654010772705</v>
      </c>
      <c r="O128" s="65">
        <v>1.8891291618347168</v>
      </c>
      <c r="P128" s="65">
        <v>1.9376211166381836</v>
      </c>
      <c r="Q128" s="65">
        <v>1.9466525316238403</v>
      </c>
      <c r="R128" s="49"/>
      <c r="S128" s="65">
        <v>2.015512704849243</v>
      </c>
      <c r="T128" s="65">
        <v>1.9795578718185425</v>
      </c>
      <c r="U128" s="65">
        <v>1.8423713445663452</v>
      </c>
      <c r="V128" s="65">
        <v>2.024733543395996</v>
      </c>
      <c r="W128" s="65">
        <v>2.028174877166748</v>
      </c>
      <c r="X128" s="65">
        <v>1.9309591054916382</v>
      </c>
      <c r="Y128" s="65">
        <v>1.9893475770950317</v>
      </c>
      <c r="Z128" s="65">
        <v>1.9657232761383057</v>
      </c>
      <c r="AA128" s="65">
        <v>2.026193618774414</v>
      </c>
      <c r="AB128" s="65">
        <v>1.9863258600234985</v>
      </c>
      <c r="AC128" s="65">
        <v>2.1914496421813965</v>
      </c>
      <c r="AD128" s="65">
        <v>2.054696798324585</v>
      </c>
      <c r="AE128" s="65">
        <v>2.0218048095703125</v>
      </c>
      <c r="AF128" s="65">
        <v>2.117727756500244</v>
      </c>
      <c r="AG128" s="65">
        <v>1.9230057001113892</v>
      </c>
      <c r="AH128" s="65">
        <v>2.0089635848999023</v>
      </c>
      <c r="AI128" s="65">
        <v>1.9228565692901611</v>
      </c>
      <c r="AJ128" s="65">
        <v>2.0090625286102295</v>
      </c>
      <c r="AK128" s="65">
        <v>2.0165271759033203</v>
      </c>
      <c r="AL128" s="65">
        <v>1.992863416671753</v>
      </c>
      <c r="AM128" s="65">
        <v>1.9949535131454468</v>
      </c>
      <c r="AN128" s="65">
        <v>2.1116585731506348</v>
      </c>
      <c r="AO128" s="65">
        <v>1.894789457321167</v>
      </c>
      <c r="AP128" s="65">
        <v>1.7874999046325684</v>
      </c>
      <c r="AQ128" s="65">
        <v>1.948530912399292</v>
      </c>
      <c r="AR128" s="65">
        <v>2.0265934467315674</v>
      </c>
      <c r="AS128" s="65">
        <v>1.825681447982788</v>
      </c>
      <c r="AT128" s="65">
        <v>1.83987557888031</v>
      </c>
      <c r="AU128" s="65">
        <v>1.924453854560852</v>
      </c>
      <c r="AV128" s="65">
        <v>1.8082518577575684</v>
      </c>
      <c r="AW128" s="65">
        <v>1.7637659311294556</v>
      </c>
      <c r="AX128" s="65">
        <v>2.0016653537750244</v>
      </c>
      <c r="AY128" s="65">
        <v>1.7586145401000977</v>
      </c>
      <c r="AZ128" s="65">
        <v>1.806907057762146</v>
      </c>
      <c r="BA128" s="49"/>
      <c r="BB128" s="65">
        <v>1.9179580211639404</v>
      </c>
      <c r="BC128" s="65">
        <v>1.8560278415679932</v>
      </c>
      <c r="BD128" s="65">
        <v>1.9235388040542603</v>
      </c>
      <c r="BE128" s="65">
        <v>1.9401392936706543</v>
      </c>
      <c r="BF128" s="65">
        <v>1.9106088876724243</v>
      </c>
      <c r="BG128" s="65">
        <v>1.9338029623031616</v>
      </c>
      <c r="BH128" s="65">
        <v>1.6978578567504883</v>
      </c>
      <c r="BI128" s="65">
        <v>1.981595754623413</v>
      </c>
      <c r="BJ128" s="65">
        <v>2.0477073192596436</v>
      </c>
      <c r="BK128" s="65">
        <v>1.9269695281982422</v>
      </c>
      <c r="BL128" s="65">
        <v>1.8880945444107056</v>
      </c>
    </row>
    <row r="129" ht="12.75" customHeight="1">
      <c r="A129" s="64" t="s">
        <v>302</v>
      </c>
      <c r="B129" s="65">
        <v>1.7133384943008423</v>
      </c>
      <c r="C129" s="65">
        <v>1.447035312652588</v>
      </c>
      <c r="D129" s="65">
        <v>1.9481947422027588</v>
      </c>
      <c r="E129" s="65">
        <v>1.4021861553192139</v>
      </c>
      <c r="F129" s="65">
        <v>1.4052268266677856</v>
      </c>
      <c r="G129" s="65">
        <v>1.4170349836349487</v>
      </c>
      <c r="H129" s="65">
        <v>1.2356866598129272</v>
      </c>
      <c r="I129" s="65">
        <v>1.9778176546096802</v>
      </c>
      <c r="J129" s="65">
        <v>1.6269279718399048</v>
      </c>
      <c r="K129" s="65">
        <v>1.4422544240951538</v>
      </c>
      <c r="L129" s="65">
        <v>1.4517334699630737</v>
      </c>
      <c r="M129" s="65">
        <v>1.9523004293441772</v>
      </c>
      <c r="N129" s="65">
        <v>2.033733367919922</v>
      </c>
      <c r="O129" s="65">
        <v>2.1140215396881104</v>
      </c>
      <c r="P129" s="65">
        <v>1.878644585609436</v>
      </c>
      <c r="Q129" s="65">
        <v>1.9704900979995728</v>
      </c>
      <c r="R129" s="49"/>
      <c r="S129" s="65">
        <v>2.0994927883148193</v>
      </c>
      <c r="T129" s="65">
        <v>1.3964954614639282</v>
      </c>
      <c r="U129" s="65">
        <v>1.4507731199264526</v>
      </c>
      <c r="V129" s="65">
        <v>1.4352178573608398</v>
      </c>
      <c r="W129" s="65">
        <v>1.9515010118484497</v>
      </c>
      <c r="X129" s="65">
        <v>1.4295662641525269</v>
      </c>
      <c r="Y129" s="65">
        <v>1.8438032865524292</v>
      </c>
      <c r="Z129" s="65">
        <v>1.451772928237915</v>
      </c>
      <c r="AA129" s="65">
        <v>1.471292495727539</v>
      </c>
      <c r="AB129" s="65">
        <v>1.427535057067871</v>
      </c>
      <c r="AC129" s="65">
        <v>1.4686400890350342</v>
      </c>
      <c r="AD129" s="65">
        <v>1.9820168018341064</v>
      </c>
      <c r="AE129" s="65">
        <v>1.4722298383712769</v>
      </c>
      <c r="AF129" s="65">
        <v>1.9143372774124146</v>
      </c>
      <c r="AG129" s="65">
        <v>1.9962610006332397</v>
      </c>
      <c r="AH129" s="65">
        <v>1.951043725013733</v>
      </c>
      <c r="AI129" s="65">
        <v>1.98149573802948</v>
      </c>
      <c r="AJ129" s="65">
        <v>2.024327278137207</v>
      </c>
      <c r="AK129" s="65">
        <v>1.4365519285202026</v>
      </c>
      <c r="AL129" s="65">
        <v>2.0193347930908203</v>
      </c>
      <c r="AM129" s="65">
        <v>2.056061267852783</v>
      </c>
      <c r="AN129" s="65">
        <v>2.0320169925689697</v>
      </c>
      <c r="AO129" s="65">
        <v>1.9207185506820679</v>
      </c>
      <c r="AP129" s="65">
        <v>1.9495152235031128</v>
      </c>
      <c r="AQ129" s="65">
        <v>1.4434136152267456</v>
      </c>
      <c r="AR129" s="65">
        <v>1.3592023849487305</v>
      </c>
      <c r="AS129" s="65">
        <v>2.024432420730591</v>
      </c>
      <c r="AT129" s="65">
        <v>1.7404614686965942</v>
      </c>
      <c r="AU129" s="65">
        <v>1.9762051105499268</v>
      </c>
      <c r="AV129" s="65">
        <v>1.7651058435440063</v>
      </c>
      <c r="AW129" s="65">
        <v>1.721476435661316</v>
      </c>
      <c r="AX129" s="65">
        <v>2.02347993850708</v>
      </c>
      <c r="AY129" s="65">
        <v>1.9315736293792725</v>
      </c>
      <c r="AZ129" s="65">
        <v>0.9969016909599304</v>
      </c>
      <c r="BA129" s="49"/>
      <c r="BB129" s="65">
        <v>1.3125981092453003</v>
      </c>
      <c r="BC129" s="65">
        <v>1.6011875867843628</v>
      </c>
      <c r="BD129" s="65">
        <v>1.9804810285568237</v>
      </c>
      <c r="BE129" s="65">
        <v>1.231074571609497</v>
      </c>
      <c r="BF129" s="65">
        <v>1.4339137077331543</v>
      </c>
      <c r="BG129" s="65">
        <v>1.9462472200393677</v>
      </c>
      <c r="BH129" s="65">
        <v>1.3956255912780762</v>
      </c>
      <c r="BI129" s="65">
        <v>1.4660385847091675</v>
      </c>
      <c r="BJ129" s="65">
        <v>2.0001416206359863</v>
      </c>
      <c r="BK129" s="65">
        <v>1.458430528640747</v>
      </c>
      <c r="BL129" s="65">
        <v>1.6068888902664185</v>
      </c>
    </row>
    <row r="130" ht="12.75" customHeight="1">
      <c r="A130" s="64" t="s">
        <v>314</v>
      </c>
      <c r="B130" s="65">
        <v>2.212019681930542</v>
      </c>
      <c r="C130" s="65">
        <v>1.7304250001907349</v>
      </c>
      <c r="D130" s="65">
        <v>1.749573826789856</v>
      </c>
      <c r="E130" s="65">
        <v>1.8465983867645264</v>
      </c>
      <c r="F130" s="65">
        <v>1.8563051223754883</v>
      </c>
      <c r="G130" s="65">
        <v>1.9493049383163452</v>
      </c>
      <c r="H130" s="65">
        <v>1.7279441356658936</v>
      </c>
      <c r="I130" s="65">
        <v>1.9303011894226074</v>
      </c>
      <c r="J130" s="65">
        <v>1.8944728374481201</v>
      </c>
      <c r="K130" s="65">
        <v>1.8588716983795166</v>
      </c>
      <c r="L130" s="65">
        <v>1.853895664215088</v>
      </c>
      <c r="M130" s="65">
        <v>2.012882709503174</v>
      </c>
      <c r="N130" s="65">
        <v>1.92136812210083</v>
      </c>
      <c r="O130" s="65">
        <v>2.3444454669952393</v>
      </c>
      <c r="P130" s="65">
        <v>2.1055054664611816</v>
      </c>
      <c r="Q130" s="65">
        <v>1.9201469421386719</v>
      </c>
      <c r="R130" s="49"/>
      <c r="S130" s="65">
        <v>2.2920148372650146</v>
      </c>
      <c r="T130" s="65">
        <v>2.1720333099365234</v>
      </c>
      <c r="U130" s="65">
        <v>2.347490072250366</v>
      </c>
      <c r="V130" s="65">
        <v>2.099599599838257</v>
      </c>
      <c r="W130" s="65">
        <v>2.1863515377044678</v>
      </c>
      <c r="X130" s="65">
        <v>1.8589876890182495</v>
      </c>
      <c r="Y130" s="65">
        <v>1.993897795677185</v>
      </c>
      <c r="Z130" s="65">
        <v>1.9831080436706543</v>
      </c>
      <c r="AA130" s="65">
        <v>1.9692680835723877</v>
      </c>
      <c r="AB130" s="65">
        <v>1.9211022853851318</v>
      </c>
      <c r="AC130" s="65">
        <v>1.924936294555664</v>
      </c>
      <c r="AD130" s="65">
        <v>1.9249937534332275</v>
      </c>
      <c r="AE130" s="65">
        <v>1.9849655628204346</v>
      </c>
      <c r="AF130" s="65">
        <v>2.1207056045532227</v>
      </c>
      <c r="AG130" s="65">
        <v>2.2282016277313232</v>
      </c>
      <c r="AH130" s="65">
        <v>1.888552188873291</v>
      </c>
      <c r="AI130" s="65">
        <v>1.743330478668213</v>
      </c>
      <c r="AJ130" s="65">
        <v>1.928235650062561</v>
      </c>
      <c r="AK130" s="65">
        <v>1.8696978092193604</v>
      </c>
      <c r="AL130" s="65">
        <v>2.154686689376831</v>
      </c>
      <c r="AM130" s="65">
        <v>2.097368001937866</v>
      </c>
      <c r="AN130" s="65">
        <v>2.0513651371002197</v>
      </c>
      <c r="AO130" s="65">
        <v>1.7170606851577759</v>
      </c>
      <c r="AP130" s="65">
        <v>1.7390470504760742</v>
      </c>
      <c r="AQ130" s="65">
        <v>1.8862090110778809</v>
      </c>
      <c r="AR130" s="65">
        <v>1.7682369947433472</v>
      </c>
      <c r="AS130" s="65">
        <v>1.8872700929641724</v>
      </c>
      <c r="AT130" s="65">
        <v>1.8776588439941406</v>
      </c>
      <c r="AU130" s="65">
        <v>1.908316731452942</v>
      </c>
      <c r="AV130" s="65">
        <v>2.1992809772491455</v>
      </c>
      <c r="AW130" s="65">
        <v>2.0842199325561523</v>
      </c>
      <c r="AX130" s="65">
        <v>2.27307391166687</v>
      </c>
      <c r="AY130" s="65">
        <v>2.1991395950317383</v>
      </c>
      <c r="AZ130" s="65">
        <v>1.9904863834381104</v>
      </c>
      <c r="BA130" s="49"/>
      <c r="BB130" s="65">
        <v>1.891059398651123</v>
      </c>
      <c r="BC130" s="65">
        <v>2.0126638412475586</v>
      </c>
      <c r="BD130" s="65">
        <v>2.2334678173065186</v>
      </c>
      <c r="BE130" s="65">
        <v>2.177220106124878</v>
      </c>
      <c r="BF130" s="65">
        <v>2.2102839946746826</v>
      </c>
      <c r="BG130" s="65">
        <v>1.9527302980422974</v>
      </c>
      <c r="BH130" s="65">
        <v>2.169581890106201</v>
      </c>
      <c r="BI130" s="65">
        <v>2.1217544078826904</v>
      </c>
      <c r="BJ130" s="65">
        <v>2.0669305324554443</v>
      </c>
      <c r="BK130" s="65">
        <v>2.1116654872894287</v>
      </c>
      <c r="BL130" s="65">
        <v>2.0902109146118164</v>
      </c>
    </row>
    <row r="131" ht="12.75" customHeight="1">
      <c r="A131" s="64" t="s">
        <v>329</v>
      </c>
      <c r="B131" s="65">
        <v>1.957370638847351</v>
      </c>
      <c r="C131" s="65">
        <v>1.9695913791656494</v>
      </c>
      <c r="D131" s="65">
        <v>1.9262959957122803</v>
      </c>
      <c r="E131" s="65">
        <v>1.896220088005066</v>
      </c>
      <c r="F131" s="65">
        <v>1.9758813381195068</v>
      </c>
      <c r="G131" s="65">
        <v>1.9338480234146118</v>
      </c>
      <c r="H131" s="65">
        <v>1.9329711198806763</v>
      </c>
      <c r="I131" s="65">
        <v>1.9118119478225708</v>
      </c>
      <c r="J131" s="65">
        <v>1.9722166061401367</v>
      </c>
      <c r="K131" s="65">
        <v>1.8995585441589355</v>
      </c>
      <c r="L131" s="65">
        <v>2.002880573272705</v>
      </c>
      <c r="M131" s="65">
        <v>1.9914686679840088</v>
      </c>
      <c r="N131" s="65">
        <v>1.9471811056137085</v>
      </c>
      <c r="O131" s="65">
        <v>2.0722436904907227</v>
      </c>
      <c r="P131" s="65">
        <v>1.9358919858932495</v>
      </c>
      <c r="Q131" s="65">
        <v>1.9440405368804932</v>
      </c>
      <c r="R131" s="49"/>
      <c r="S131" s="65">
        <v>1.9939450025558472</v>
      </c>
      <c r="T131" s="65">
        <v>1.9630345106124878</v>
      </c>
      <c r="U131" s="65">
        <v>1.9478652477264404</v>
      </c>
      <c r="V131" s="65">
        <v>1.9902937412261963</v>
      </c>
      <c r="W131" s="65">
        <v>1.9674187898635864</v>
      </c>
      <c r="X131" s="65">
        <v>1.9371685981750488</v>
      </c>
      <c r="Y131" s="65">
        <v>2.014061212539673</v>
      </c>
      <c r="Z131" s="65">
        <v>2.030763864517212</v>
      </c>
      <c r="AA131" s="65">
        <v>2.0006954669952393</v>
      </c>
      <c r="AB131" s="65">
        <v>1.9426134824752808</v>
      </c>
      <c r="AC131" s="65">
        <v>1.9269697666168213</v>
      </c>
      <c r="AD131" s="65">
        <v>1.946339726448059</v>
      </c>
      <c r="AE131" s="65">
        <v>1.9755712747573853</v>
      </c>
      <c r="AF131" s="65">
        <v>1.984667181968689</v>
      </c>
      <c r="AG131" s="65">
        <v>2.0165605545043945</v>
      </c>
      <c r="AH131" s="65">
        <v>1.947586178779602</v>
      </c>
      <c r="AI131" s="65">
        <v>1.962339162826538</v>
      </c>
      <c r="AJ131" s="65">
        <v>1.9782803058624268</v>
      </c>
      <c r="AK131" s="65">
        <v>1.9408800601959229</v>
      </c>
      <c r="AL131" s="65">
        <v>1.9514145851135254</v>
      </c>
      <c r="AM131" s="65">
        <v>2.0088984966278076</v>
      </c>
      <c r="AN131" s="65">
        <v>1.9765369892120361</v>
      </c>
      <c r="AO131" s="65">
        <v>1.9032800197601318</v>
      </c>
      <c r="AP131" s="65">
        <v>1.9138773679733276</v>
      </c>
      <c r="AQ131" s="65">
        <v>1.9824235439300537</v>
      </c>
      <c r="AR131" s="65">
        <v>1.8748712539672852</v>
      </c>
      <c r="AS131" s="65">
        <v>1.8705997467041016</v>
      </c>
      <c r="AT131" s="65">
        <v>1.923531174659729</v>
      </c>
      <c r="AU131" s="65">
        <v>2.0128958225250244</v>
      </c>
      <c r="AV131" s="65">
        <v>1.98319673538208</v>
      </c>
      <c r="AW131" s="65">
        <v>1.9074740409851074</v>
      </c>
      <c r="AX131" s="65">
        <v>2.025155782699585</v>
      </c>
      <c r="AY131" s="65">
        <v>1.9229964017868042</v>
      </c>
      <c r="AZ131" s="65">
        <v>1.8976595401763916</v>
      </c>
      <c r="BA131" s="49"/>
      <c r="BB131" s="65">
        <v>1.9098879098892212</v>
      </c>
      <c r="BC131" s="65">
        <v>1.8907082080841064</v>
      </c>
      <c r="BD131" s="65">
        <v>1.8816232681274414</v>
      </c>
      <c r="BE131" s="65">
        <v>1.9612518548965454</v>
      </c>
      <c r="BF131" s="65">
        <v>1.9411437511444092</v>
      </c>
      <c r="BG131" s="65">
        <v>1.8536239862442017</v>
      </c>
      <c r="BH131" s="65">
        <v>1.9221704006195068</v>
      </c>
      <c r="BI131" s="65">
        <v>1.943151593208313</v>
      </c>
      <c r="BJ131" s="65">
        <v>2.0413267612457275</v>
      </c>
      <c r="BK131" s="65">
        <v>2.0061841011047363</v>
      </c>
      <c r="BL131" s="65">
        <v>1.9154719114303589</v>
      </c>
    </row>
    <row r="132" ht="12.75" customHeight="1">
      <c r="A132" s="45" t="s">
        <v>304</v>
      </c>
      <c r="B132" s="41">
        <v>1.0</v>
      </c>
      <c r="C132" s="41">
        <v>1.0</v>
      </c>
      <c r="D132" s="41">
        <v>1.0</v>
      </c>
      <c r="E132" s="41">
        <v>1.0</v>
      </c>
      <c r="F132" s="41">
        <v>1.0</v>
      </c>
      <c r="G132" s="41">
        <v>1.0</v>
      </c>
      <c r="H132" s="41">
        <v>1.5</v>
      </c>
      <c r="I132" s="41">
        <v>1.0</v>
      </c>
      <c r="J132" s="41">
        <v>1.0</v>
      </c>
      <c r="K132" s="41">
        <v>1.0</v>
      </c>
      <c r="L132" s="41">
        <v>1.0</v>
      </c>
      <c r="M132" s="41">
        <v>1.0</v>
      </c>
      <c r="N132" s="41">
        <v>1.0</v>
      </c>
      <c r="O132" s="41">
        <v>0.550000011920929</v>
      </c>
      <c r="P132" s="41">
        <v>1.0</v>
      </c>
      <c r="Q132" s="41">
        <v>1.0</v>
      </c>
      <c r="R132" s="49"/>
      <c r="S132" s="41">
        <v>0.800000011920929</v>
      </c>
      <c r="T132" s="41">
        <v>1.0</v>
      </c>
      <c r="U132" s="41">
        <v>1.0</v>
      </c>
      <c r="V132" s="41">
        <v>1.0</v>
      </c>
      <c r="W132" s="41">
        <v>1.0</v>
      </c>
      <c r="X132" s="41">
        <v>1.0</v>
      </c>
      <c r="Y132" s="41">
        <v>1.0</v>
      </c>
      <c r="Z132" s="41">
        <v>1.0</v>
      </c>
      <c r="AA132" s="41">
        <v>1.0</v>
      </c>
      <c r="AB132" s="41">
        <v>1.0</v>
      </c>
      <c r="AC132" s="41">
        <v>1.0</v>
      </c>
      <c r="AD132" s="41">
        <v>1.0</v>
      </c>
      <c r="AE132" s="41">
        <v>1.0</v>
      </c>
      <c r="AF132" s="41">
        <v>1.0</v>
      </c>
      <c r="AG132" s="41">
        <v>1.0</v>
      </c>
      <c r="AH132" s="41">
        <v>1.0</v>
      </c>
      <c r="AI132" s="41">
        <v>1.0</v>
      </c>
      <c r="AJ132" s="41">
        <v>1.0</v>
      </c>
      <c r="AK132" s="41">
        <v>1.0</v>
      </c>
      <c r="AL132" s="41">
        <v>1.0</v>
      </c>
      <c r="AM132" s="41">
        <v>1.0</v>
      </c>
      <c r="AN132" s="41">
        <v>1.0</v>
      </c>
      <c r="AO132" s="41">
        <v>1.0</v>
      </c>
      <c r="AP132" s="41">
        <v>1.0</v>
      </c>
      <c r="AQ132" s="41">
        <v>1.0</v>
      </c>
      <c r="AR132" s="41">
        <v>2.0</v>
      </c>
      <c r="AS132" s="41">
        <v>1.0</v>
      </c>
      <c r="AT132" s="41">
        <v>1.0</v>
      </c>
      <c r="AU132" s="41">
        <v>1.0</v>
      </c>
      <c r="AV132" s="41">
        <v>1.0</v>
      </c>
      <c r="AW132" s="41">
        <v>1.0</v>
      </c>
      <c r="AX132" s="41">
        <v>1.0</v>
      </c>
      <c r="AY132" s="41">
        <v>1.0</v>
      </c>
      <c r="AZ132" s="41">
        <v>2.0</v>
      </c>
      <c r="BA132" s="49"/>
      <c r="BB132" s="41">
        <v>1.0</v>
      </c>
      <c r="BC132" s="41">
        <v>1.0</v>
      </c>
      <c r="BD132" s="41">
        <v>1.0</v>
      </c>
      <c r="BE132" s="41">
        <v>1.5</v>
      </c>
      <c r="BF132" s="41">
        <v>1.0</v>
      </c>
      <c r="BG132" s="41">
        <v>1.0</v>
      </c>
      <c r="BH132" s="41">
        <v>1.0</v>
      </c>
      <c r="BI132" s="41">
        <v>1.0</v>
      </c>
      <c r="BJ132" s="41">
        <v>1.0</v>
      </c>
      <c r="BK132" s="41">
        <v>1.0</v>
      </c>
      <c r="BL132" s="41">
        <v>1.5</v>
      </c>
    </row>
    <row r="133" ht="12.75" customHeight="1">
      <c r="A133" s="45" t="s">
        <v>307</v>
      </c>
      <c r="B133" s="41">
        <v>7.0</v>
      </c>
      <c r="C133" s="41">
        <v>10.0</v>
      </c>
      <c r="D133" s="41">
        <v>5.0</v>
      </c>
      <c r="E133" s="41">
        <v>10.0</v>
      </c>
      <c r="F133" s="41">
        <v>10.0</v>
      </c>
      <c r="G133" s="41">
        <v>10.0</v>
      </c>
      <c r="H133" s="41">
        <v>10.0</v>
      </c>
      <c r="I133" s="41">
        <v>5.0</v>
      </c>
      <c r="J133" s="41">
        <v>8.5</v>
      </c>
      <c r="K133" s="41">
        <v>10.0</v>
      </c>
      <c r="L133" s="41">
        <v>10.0</v>
      </c>
      <c r="M133" s="41">
        <v>5.0</v>
      </c>
      <c r="N133" s="41">
        <v>5.0</v>
      </c>
      <c r="O133" s="41">
        <v>5.0</v>
      </c>
      <c r="P133" s="41">
        <v>6.0</v>
      </c>
      <c r="Q133" s="41">
        <v>5.5</v>
      </c>
      <c r="R133" s="49"/>
      <c r="S133" s="41">
        <v>5.0</v>
      </c>
      <c r="T133" s="41">
        <v>10.0</v>
      </c>
      <c r="U133" s="41">
        <v>9.0</v>
      </c>
      <c r="V133" s="41">
        <v>10.0</v>
      </c>
      <c r="W133" s="41">
        <v>5.0</v>
      </c>
      <c r="X133" s="41">
        <v>10.0</v>
      </c>
      <c r="Y133" s="41">
        <v>6.0</v>
      </c>
      <c r="Z133" s="41">
        <v>10.0</v>
      </c>
      <c r="AA133" s="41">
        <v>10.0</v>
      </c>
      <c r="AB133" s="41">
        <v>10.0</v>
      </c>
      <c r="AC133" s="41">
        <v>10.0</v>
      </c>
      <c r="AD133" s="41">
        <v>5.0</v>
      </c>
      <c r="AE133" s="41">
        <v>10.0</v>
      </c>
      <c r="AF133" s="41">
        <v>6.0</v>
      </c>
      <c r="AG133" s="41">
        <v>5.0</v>
      </c>
      <c r="AH133" s="41">
        <v>5.0</v>
      </c>
      <c r="AI133" s="41">
        <v>5.0</v>
      </c>
      <c r="AJ133" s="41">
        <v>5.0</v>
      </c>
      <c r="AK133" s="41">
        <v>10.0</v>
      </c>
      <c r="AL133" s="41">
        <v>5.0</v>
      </c>
      <c r="AM133" s="41">
        <v>5.0</v>
      </c>
      <c r="AN133" s="41">
        <v>5.0</v>
      </c>
      <c r="AO133" s="41">
        <v>5.0</v>
      </c>
      <c r="AP133" s="41">
        <v>5.0</v>
      </c>
      <c r="AQ133" s="41">
        <v>10.0</v>
      </c>
      <c r="AR133" s="41">
        <v>7.0</v>
      </c>
      <c r="AS133" s="41">
        <v>5.0</v>
      </c>
      <c r="AT133" s="41">
        <v>7.0</v>
      </c>
      <c r="AU133" s="41">
        <v>5.0</v>
      </c>
      <c r="AV133" s="41">
        <v>7.0</v>
      </c>
      <c r="AW133" s="41">
        <v>7.0</v>
      </c>
      <c r="AX133" s="41">
        <v>5.0</v>
      </c>
      <c r="AY133" s="41">
        <v>5.0</v>
      </c>
      <c r="AZ133" s="41">
        <v>10.0</v>
      </c>
      <c r="BA133" s="49"/>
      <c r="BB133" s="41">
        <v>10.0</v>
      </c>
      <c r="BC133" s="41">
        <v>8.0</v>
      </c>
      <c r="BD133" s="41">
        <v>5.0</v>
      </c>
      <c r="BE133" s="41">
        <v>10.0</v>
      </c>
      <c r="BF133" s="41">
        <v>10.0</v>
      </c>
      <c r="BG133" s="41">
        <v>5.5</v>
      </c>
      <c r="BH133" s="41">
        <v>10.0</v>
      </c>
      <c r="BI133" s="41">
        <v>10.0</v>
      </c>
      <c r="BJ133" s="41">
        <v>5.0</v>
      </c>
      <c r="BK133" s="41">
        <v>10.0</v>
      </c>
      <c r="BL133" s="41">
        <v>7.0</v>
      </c>
    </row>
    <row r="134" ht="12.75" customHeight="1">
      <c r="A134" s="45" t="s">
        <v>331</v>
      </c>
      <c r="B134" s="41">
        <v>2.35688853263855</v>
      </c>
      <c r="C134" s="41">
        <v>2.387251377105713</v>
      </c>
      <c r="D134" s="41">
        <v>2.2069597244262695</v>
      </c>
      <c r="E134" s="41">
        <v>2.170926094055176</v>
      </c>
      <c r="F134" s="41">
        <v>2.3470404148101807</v>
      </c>
      <c r="G134" s="41">
        <v>2.3122081756591797</v>
      </c>
      <c r="H134" s="41">
        <v>2.3970561027526855</v>
      </c>
      <c r="I134" s="41">
        <v>2.3150734901428223</v>
      </c>
      <c r="J134" s="41">
        <v>2.398952007293701</v>
      </c>
      <c r="K134" s="41">
        <v>2.209182024002075</v>
      </c>
      <c r="L134" s="41">
        <v>2.3767192363739014</v>
      </c>
      <c r="M134" s="41">
        <v>2.4174158573150635</v>
      </c>
      <c r="N134" s="41">
        <v>2.3392112255096436</v>
      </c>
      <c r="O134" s="41">
        <v>2.5621395111083984</v>
      </c>
      <c r="P134" s="41">
        <v>2.248047351837158</v>
      </c>
      <c r="Q134" s="41">
        <v>2.2967913150787354</v>
      </c>
      <c r="R134" s="49"/>
      <c r="S134" s="41">
        <v>2.420807361602783</v>
      </c>
      <c r="T134" s="41">
        <v>2.331380844116211</v>
      </c>
      <c r="U134" s="41">
        <v>2.31134295463562</v>
      </c>
      <c r="V134" s="41">
        <v>2.3667376041412354</v>
      </c>
      <c r="W134" s="41">
        <v>2.3588576316833496</v>
      </c>
      <c r="X134" s="41">
        <v>2.3176658153533936</v>
      </c>
      <c r="Y134" s="41">
        <v>2.450474262237549</v>
      </c>
      <c r="Z134" s="41">
        <v>2.487107753753662</v>
      </c>
      <c r="AA134" s="41">
        <v>2.4373538494110107</v>
      </c>
      <c r="AB134" s="41">
        <v>2.2976150512695312</v>
      </c>
      <c r="AC134" s="41">
        <v>2.242025136947632</v>
      </c>
      <c r="AD134" s="41">
        <v>2.3154754638671875</v>
      </c>
      <c r="AE134" s="41">
        <v>2.3531911373138428</v>
      </c>
      <c r="AF134" s="41">
        <v>2.448321580886841</v>
      </c>
      <c r="AG134" s="41">
        <v>2.4421534538269043</v>
      </c>
      <c r="AH134" s="41">
        <v>2.2799181938171387</v>
      </c>
      <c r="AI134" s="41">
        <v>2.3432071208953857</v>
      </c>
      <c r="AJ134" s="41">
        <v>2.390245199203491</v>
      </c>
      <c r="AK134" s="41">
        <v>2.310509204864502</v>
      </c>
      <c r="AL134" s="41">
        <v>2.338655710220337</v>
      </c>
      <c r="AM134" s="41">
        <v>2.4955942630767822</v>
      </c>
      <c r="AN134" s="41">
        <v>2.3817451000213623</v>
      </c>
      <c r="AO134" s="41">
        <v>2.261728525161743</v>
      </c>
      <c r="AP134" s="41">
        <v>2.244152784347534</v>
      </c>
      <c r="AQ134" s="41">
        <v>2.394184112548828</v>
      </c>
      <c r="AR134" s="41">
        <v>2.1698203086853027</v>
      </c>
      <c r="AS134" s="41">
        <v>2.171509027481079</v>
      </c>
      <c r="AT134" s="41">
        <v>2.269426107406616</v>
      </c>
      <c r="AU134" s="41">
        <v>2.44757080078125</v>
      </c>
      <c r="AV134" s="41">
        <v>2.4031221866607666</v>
      </c>
      <c r="AW134" s="41">
        <v>2.2727110385894775</v>
      </c>
      <c r="AX134" s="41">
        <v>2.5616066455841064</v>
      </c>
      <c r="AY134" s="41">
        <v>2.309396505355835</v>
      </c>
      <c r="AZ134" s="41">
        <v>2.268458127975464</v>
      </c>
      <c r="BA134" s="49"/>
      <c r="BB134" s="41">
        <v>2.295480489730835</v>
      </c>
      <c r="BC134" s="41">
        <v>2.242013931274414</v>
      </c>
      <c r="BD134" s="41">
        <v>2.202657699584961</v>
      </c>
      <c r="BE134" s="41">
        <v>2.380567789077759</v>
      </c>
      <c r="BF134" s="41">
        <v>2.356710910797119</v>
      </c>
      <c r="BG134" s="41">
        <v>2.131216049194336</v>
      </c>
      <c r="BH134" s="41">
        <v>2.2870068550109863</v>
      </c>
      <c r="BI134" s="41">
        <v>2.3565664291381836</v>
      </c>
      <c r="BJ134" s="41">
        <v>2.565978527069092</v>
      </c>
      <c r="BK134" s="41">
        <v>2.4492406845092773</v>
      </c>
      <c r="BL134" s="41">
        <v>2.2799034118652344</v>
      </c>
    </row>
    <row r="135" ht="12.75" customHeight="1">
      <c r="A135" s="45" t="s">
        <v>337</v>
      </c>
      <c r="B135" s="41">
        <v>2.3520560264587402</v>
      </c>
      <c r="C135" s="41">
        <v>2.3302218914031982</v>
      </c>
      <c r="D135" s="41">
        <v>2.3774707317352295</v>
      </c>
      <c r="E135" s="41">
        <v>2.285144090652466</v>
      </c>
      <c r="F135" s="41">
        <v>2.398102283477783</v>
      </c>
      <c r="G135" s="41">
        <v>2.3154122829437256</v>
      </c>
      <c r="H135" s="41">
        <v>2.360988140106201</v>
      </c>
      <c r="I135" s="41">
        <v>2.3367137908935547</v>
      </c>
      <c r="J135" s="41">
        <v>2.4029572010040283</v>
      </c>
      <c r="K135" s="41">
        <v>2.30568790435791</v>
      </c>
      <c r="L135" s="41">
        <v>2.4765374660491943</v>
      </c>
      <c r="M135" s="41">
        <v>2.4303817749023438</v>
      </c>
      <c r="N135" s="41">
        <v>2.3041012287139893</v>
      </c>
      <c r="O135" s="41">
        <v>2.5844972133636475</v>
      </c>
      <c r="P135" s="41">
        <v>2.312453508377075</v>
      </c>
      <c r="Q135" s="41">
        <v>2.3369338512420654</v>
      </c>
      <c r="R135" s="49"/>
      <c r="S135" s="41">
        <v>2.446848154067993</v>
      </c>
      <c r="T135" s="41">
        <v>2.3728225231170654</v>
      </c>
      <c r="U135" s="41">
        <v>2.330806255340576</v>
      </c>
      <c r="V135" s="41">
        <v>2.4298412799835205</v>
      </c>
      <c r="W135" s="41">
        <v>2.3764114379882812</v>
      </c>
      <c r="X135" s="41">
        <v>2.23583984375</v>
      </c>
      <c r="Y135" s="41">
        <v>2.4742379188537598</v>
      </c>
      <c r="Z135" s="41">
        <v>2.4771249294281006</v>
      </c>
      <c r="AA135" s="41">
        <v>2.384752035140991</v>
      </c>
      <c r="AB135" s="41">
        <v>2.3219590187072754</v>
      </c>
      <c r="AC135" s="41">
        <v>2.3308722972869873</v>
      </c>
      <c r="AD135" s="41">
        <v>2.2974765300750732</v>
      </c>
      <c r="AE135" s="41">
        <v>2.4072821140289307</v>
      </c>
      <c r="AF135" s="41">
        <v>2.364365339279175</v>
      </c>
      <c r="AG135" s="41">
        <v>2.5004096031188965</v>
      </c>
      <c r="AH135" s="41">
        <v>2.403195858001709</v>
      </c>
      <c r="AI135" s="41">
        <v>2.394087553024292</v>
      </c>
      <c r="AJ135" s="41">
        <v>2.3688669204711914</v>
      </c>
      <c r="AK135" s="41">
        <v>2.299544334411621</v>
      </c>
      <c r="AL135" s="41">
        <v>2.3234024047851562</v>
      </c>
      <c r="AM135" s="41">
        <v>2.460571050643921</v>
      </c>
      <c r="AN135" s="41">
        <v>2.4906809329986572</v>
      </c>
      <c r="AO135" s="41">
        <v>2.2727468013763428</v>
      </c>
      <c r="AP135" s="41">
        <v>2.2580597400665283</v>
      </c>
      <c r="AQ135" s="41">
        <v>2.396822214126587</v>
      </c>
      <c r="AR135" s="41">
        <v>2.207186222076416</v>
      </c>
      <c r="AS135" s="41">
        <v>2.2407948970794678</v>
      </c>
      <c r="AT135" s="41">
        <v>2.3326079845428467</v>
      </c>
      <c r="AU135" s="41">
        <v>2.482792377471924</v>
      </c>
      <c r="AV135" s="41">
        <v>2.4077415466308594</v>
      </c>
      <c r="AW135" s="41">
        <v>2.3107967376708984</v>
      </c>
      <c r="AX135" s="41">
        <v>2.4944517612457275</v>
      </c>
      <c r="AY135" s="41">
        <v>2.2693517208099365</v>
      </c>
      <c r="AZ135" s="41">
        <v>2.267418384552002</v>
      </c>
      <c r="BA135" s="49"/>
      <c r="BB135" s="41">
        <v>2.247044086456299</v>
      </c>
      <c r="BC135" s="41">
        <v>2.209256887435913</v>
      </c>
      <c r="BD135" s="41">
        <v>2.1960859298706055</v>
      </c>
      <c r="BE135" s="41">
        <v>2.3904314041137695</v>
      </c>
      <c r="BF135" s="41">
        <v>2.3173232078552246</v>
      </c>
      <c r="BG135" s="41">
        <v>2.2002227306365967</v>
      </c>
      <c r="BH135" s="41">
        <v>2.299657106399536</v>
      </c>
      <c r="BI135" s="41">
        <v>2.383643388748169</v>
      </c>
      <c r="BJ135" s="41">
        <v>2.5823612213134766</v>
      </c>
      <c r="BK135" s="41">
        <v>2.516840934753418</v>
      </c>
      <c r="BL135" s="41">
        <v>2.338660955429077</v>
      </c>
    </row>
    <row r="136" ht="12.75" customHeight="1">
      <c r="A136" s="45" t="s">
        <v>339</v>
      </c>
      <c r="B136" s="41">
        <v>2.1603407859802246</v>
      </c>
      <c r="C136" s="41">
        <v>2.1925790309906006</v>
      </c>
      <c r="D136" s="41">
        <v>2.019071102142334</v>
      </c>
      <c r="E136" s="41">
        <v>2.014836311340332</v>
      </c>
      <c r="F136" s="41">
        <v>2.2281973361968994</v>
      </c>
      <c r="G136" s="41">
        <v>2.065140962600708</v>
      </c>
      <c r="H136" s="41">
        <v>1.9653486013412476</v>
      </c>
      <c r="I136" s="41">
        <v>1.9759273529052734</v>
      </c>
      <c r="J136" s="41">
        <v>2.1393301486968994</v>
      </c>
      <c r="K136" s="41">
        <v>1.9844987392425537</v>
      </c>
      <c r="L136" s="41">
        <v>2.2833685874938965</v>
      </c>
      <c r="M136" s="41">
        <v>2.1845366954803467</v>
      </c>
      <c r="N136" s="41">
        <v>2.158755302429199</v>
      </c>
      <c r="O136" s="41">
        <v>2.418112277984619</v>
      </c>
      <c r="P136" s="41">
        <v>2.0968353748321533</v>
      </c>
      <c r="Q136" s="41">
        <v>2.112699270248413</v>
      </c>
      <c r="R136" s="49"/>
      <c r="S136" s="41">
        <v>2.2914912700653076</v>
      </c>
      <c r="T136" s="41">
        <v>2.1264166831970215</v>
      </c>
      <c r="U136" s="41">
        <v>2.1604883670806885</v>
      </c>
      <c r="V136" s="41">
        <v>2.2637431621551514</v>
      </c>
      <c r="W136" s="41">
        <v>2.1285197734832764</v>
      </c>
      <c r="X136" s="41">
        <v>2.1172432899475098</v>
      </c>
      <c r="Y136" s="41">
        <v>2.264970541000366</v>
      </c>
      <c r="Z136" s="41">
        <v>2.3452863693237305</v>
      </c>
      <c r="AA136" s="41">
        <v>2.2539899349212646</v>
      </c>
      <c r="AB136" s="41">
        <v>2.1048765182495117</v>
      </c>
      <c r="AC136" s="41">
        <v>2.0825860500335693</v>
      </c>
      <c r="AD136" s="41">
        <v>2.116856813430786</v>
      </c>
      <c r="AE136" s="41">
        <v>2.1613192558288574</v>
      </c>
      <c r="AF136" s="41">
        <v>2.218078374862671</v>
      </c>
      <c r="AG136" s="41">
        <v>2.2948873043060303</v>
      </c>
      <c r="AH136" s="41">
        <v>2.086550712585449</v>
      </c>
      <c r="AI136" s="41">
        <v>2.117738962173462</v>
      </c>
      <c r="AJ136" s="41">
        <v>2.2321271896362305</v>
      </c>
      <c r="AK136" s="41">
        <v>2.1416187286376953</v>
      </c>
      <c r="AL136" s="41">
        <v>2.2378780841827393</v>
      </c>
      <c r="AM136" s="41">
        <v>2.2337186336517334</v>
      </c>
      <c r="AN136" s="41">
        <v>2.1659274101257324</v>
      </c>
      <c r="AO136" s="41">
        <v>1.9756182432174683</v>
      </c>
      <c r="AP136" s="41">
        <v>2.07118558883667</v>
      </c>
      <c r="AQ136" s="41">
        <v>2.211052894592285</v>
      </c>
      <c r="AR136" s="41">
        <v>1.9384961128234863</v>
      </c>
      <c r="AS136" s="41">
        <v>1.9144033193588257</v>
      </c>
      <c r="AT136" s="41">
        <v>2.0809292793273926</v>
      </c>
      <c r="AU136" s="41">
        <v>2.3005287647247314</v>
      </c>
      <c r="AV136" s="41">
        <v>2.1983869075775146</v>
      </c>
      <c r="AW136" s="41">
        <v>1.9818518161773682</v>
      </c>
      <c r="AX136" s="41">
        <v>2.2428483963012695</v>
      </c>
      <c r="AY136" s="41">
        <v>2.032820224761963</v>
      </c>
      <c r="AZ136" s="41">
        <v>2.014030694961548</v>
      </c>
      <c r="BA136" s="49"/>
      <c r="BB136" s="41">
        <v>1.9405053853988647</v>
      </c>
      <c r="BC136" s="41">
        <v>1.9810175895690918</v>
      </c>
      <c r="BD136" s="41">
        <v>1.9458346366882324</v>
      </c>
      <c r="BE136" s="41">
        <v>2.1370980739593506</v>
      </c>
      <c r="BF136" s="41">
        <v>2.0966241359710693</v>
      </c>
      <c r="BG136" s="41">
        <v>1.9700103998184204</v>
      </c>
      <c r="BH136" s="41">
        <v>2.0216798782348633</v>
      </c>
      <c r="BI136" s="41">
        <v>2.0323562622070312</v>
      </c>
      <c r="BJ136" s="41">
        <v>2.23905086517334</v>
      </c>
      <c r="BK136" s="41">
        <v>2.2250452041625977</v>
      </c>
      <c r="BL136" s="41">
        <v>1.9872188568115234</v>
      </c>
    </row>
    <row r="137" ht="12.75" customHeight="1">
      <c r="A137" s="45" t="s">
        <v>333</v>
      </c>
      <c r="B137" s="41">
        <v>0.12424789369106293</v>
      </c>
      <c r="C137" s="41">
        <v>0.11539405584335327</v>
      </c>
      <c r="D137" s="41">
        <v>0.1669602245092392</v>
      </c>
      <c r="E137" s="41">
        <v>0.11815135180950165</v>
      </c>
      <c r="F137" s="41">
        <v>0.11929529905319214</v>
      </c>
      <c r="G137" s="41">
        <v>0.15508820116519928</v>
      </c>
      <c r="H137" s="41">
        <v>0.1568187177181244</v>
      </c>
      <c r="I137" s="41">
        <v>0.140496626496315</v>
      </c>
      <c r="J137" s="41">
        <v>0.14903247356414795</v>
      </c>
      <c r="K137" s="41">
        <v>0.15261133015155792</v>
      </c>
      <c r="L137" s="41">
        <v>0.14823374152183533</v>
      </c>
      <c r="M137" s="41">
        <v>0.24772301316261292</v>
      </c>
      <c r="N137" s="41">
        <v>0.05876686051487923</v>
      </c>
      <c r="O137" s="41">
        <v>0.17228634655475616</v>
      </c>
      <c r="P137" s="41">
        <v>0.1854805201292038</v>
      </c>
      <c r="Q137" s="41">
        <v>0.13811922073364258</v>
      </c>
      <c r="R137" s="49"/>
      <c r="S137" s="41">
        <v>0.10194440186023712</v>
      </c>
      <c r="T137" s="41">
        <v>0.23548412322998047</v>
      </c>
      <c r="U137" s="41">
        <v>0.1616123467683792</v>
      </c>
      <c r="V137" s="41">
        <v>0.14559072256088257</v>
      </c>
      <c r="W137" s="41">
        <v>0.23003631830215454</v>
      </c>
      <c r="X137" s="41">
        <v>0.24065881967544556</v>
      </c>
      <c r="Y137" s="41">
        <v>0.16544723510742188</v>
      </c>
      <c r="Z137" s="41">
        <v>0.1950370818376541</v>
      </c>
      <c r="AA137" s="41">
        <v>0.21298103034496307</v>
      </c>
      <c r="AB137" s="41">
        <v>0.17610211670398712</v>
      </c>
      <c r="AC137" s="41">
        <v>0.08694704622030258</v>
      </c>
      <c r="AD137" s="41">
        <v>0.19803203642368317</v>
      </c>
      <c r="AE137" s="41">
        <v>0.2329568862915039</v>
      </c>
      <c r="AF137" s="41">
        <v>0.18225061893463135</v>
      </c>
      <c r="AG137" s="41">
        <v>0.13455140590667725</v>
      </c>
      <c r="AH137" s="41">
        <v>0.14036448299884796</v>
      </c>
      <c r="AI137" s="41">
        <v>0.1471998691558838</v>
      </c>
      <c r="AJ137" s="41">
        <v>0.10057557374238968</v>
      </c>
      <c r="AK137" s="41">
        <v>0.09531532227993011</v>
      </c>
      <c r="AL137" s="41">
        <v>0.07954037189483643</v>
      </c>
      <c r="AM137" s="41">
        <v>0.19641314446926117</v>
      </c>
      <c r="AN137" s="41">
        <v>0.06649839878082275</v>
      </c>
      <c r="AO137" s="41">
        <v>0.07877420634031296</v>
      </c>
      <c r="AP137" s="41">
        <v>0.09685863554477692</v>
      </c>
      <c r="AQ137" s="41">
        <v>0.15209455788135529</v>
      </c>
      <c r="AR137" s="41">
        <v>0.1358373612165451</v>
      </c>
      <c r="AS137" s="41">
        <v>0.06191428378224373</v>
      </c>
      <c r="AT137" s="41">
        <v>0.11091957986354828</v>
      </c>
      <c r="AU137" s="41">
        <v>0.11572209000587463</v>
      </c>
      <c r="AV137" s="41">
        <v>0.1300460249185562</v>
      </c>
      <c r="AW137" s="41">
        <v>0.12440915405750275</v>
      </c>
      <c r="AX137" s="41">
        <v>0.1939762681722641</v>
      </c>
      <c r="AY137" s="41">
        <v>0.17843636870384216</v>
      </c>
      <c r="AZ137" s="41">
        <v>0.07163092494010925</v>
      </c>
      <c r="BA137" s="49"/>
      <c r="BB137" s="41">
        <v>0.17002902925014496</v>
      </c>
      <c r="BC137" s="41">
        <v>0.11469553411006927</v>
      </c>
      <c r="BD137" s="41">
        <v>0.18323618173599243</v>
      </c>
      <c r="BE137" s="41">
        <v>0.11256483942270279</v>
      </c>
      <c r="BF137" s="41">
        <v>0.09734246879816055</v>
      </c>
      <c r="BG137" s="41">
        <v>0.020046968013048172</v>
      </c>
      <c r="BH137" s="41">
        <v>0.12693528831005096</v>
      </c>
      <c r="BI137" s="41">
        <v>0.18587402999401093</v>
      </c>
      <c r="BJ137" s="41">
        <v>0.15282772481441498</v>
      </c>
      <c r="BK137" s="41">
        <v>0.14170484244823456</v>
      </c>
      <c r="BL137" s="41">
        <v>0.13253916800022125</v>
      </c>
    </row>
    <row r="138" ht="12.75" customHeight="1">
      <c r="A138" s="45" t="s">
        <v>335</v>
      </c>
      <c r="B138" s="41">
        <v>7.991791725158691</v>
      </c>
      <c r="C138" s="41">
        <v>2.84218168258667</v>
      </c>
      <c r="D138" s="41">
        <v>8.59160041809082</v>
      </c>
      <c r="E138" s="41">
        <v>8.187695503234863</v>
      </c>
      <c r="F138" s="41">
        <v>3.6149964332580566</v>
      </c>
      <c r="G138" s="41">
        <v>6.136727809906006</v>
      </c>
      <c r="H138" s="41">
        <v>11.159309387207031</v>
      </c>
      <c r="I138" s="41">
        <v>18.469499588012695</v>
      </c>
      <c r="J138" s="41">
        <v>4.578066349029541</v>
      </c>
      <c r="K138" s="41">
        <v>10.651204109191895</v>
      </c>
      <c r="L138" s="41">
        <v>3.316195487976074</v>
      </c>
      <c r="M138" s="41">
        <v>6.644495010375977</v>
      </c>
      <c r="N138" s="41">
        <v>3.315073251724243</v>
      </c>
      <c r="O138" s="41">
        <v>1.138527750968933</v>
      </c>
      <c r="P138" s="41">
        <v>2.012125253677368</v>
      </c>
      <c r="Q138" s="41">
        <v>3.7686169147491455</v>
      </c>
      <c r="R138" s="49"/>
      <c r="S138" s="41">
        <v>11.911524772644043</v>
      </c>
      <c r="T138" s="41">
        <v>4.383152961730957</v>
      </c>
      <c r="U138" s="41">
        <v>8.641894340515137</v>
      </c>
      <c r="V138" s="41">
        <v>4.165966033935547</v>
      </c>
      <c r="W138" s="41">
        <v>4.0670366287231445</v>
      </c>
      <c r="X138" s="41">
        <v>5.771636962890625</v>
      </c>
      <c r="Y138" s="41">
        <v>1.9648929834365845</v>
      </c>
      <c r="Z138" s="41">
        <v>4.706216812133789</v>
      </c>
      <c r="AA138" s="41">
        <v>1.854919672012329</v>
      </c>
      <c r="AB138" s="41">
        <v>4.130953788757324</v>
      </c>
      <c r="AC138" s="41">
        <v>2.554513692855835</v>
      </c>
      <c r="AD138" s="41">
        <v>4.639153480529785</v>
      </c>
      <c r="AE138" s="41">
        <v>4.7480692863464355</v>
      </c>
      <c r="AF138" s="41">
        <v>7.658331871032715</v>
      </c>
      <c r="AG138" s="41">
        <v>4.161738395690918</v>
      </c>
      <c r="AH138" s="41">
        <v>4.251631736755371</v>
      </c>
      <c r="AI138" s="41">
        <v>4.010658264160156</v>
      </c>
      <c r="AJ138" s="41">
        <v>2.665468454360962</v>
      </c>
      <c r="AK138" s="41">
        <v>4.3058600425720215</v>
      </c>
      <c r="AL138" s="41">
        <v>13.477143287658691</v>
      </c>
      <c r="AM138" s="41">
        <v>8.433491706848145</v>
      </c>
      <c r="AN138" s="41">
        <v>8.772775650024414</v>
      </c>
      <c r="AO138" s="41">
        <v>5.694736480712891</v>
      </c>
      <c r="AP138" s="41">
        <v>6.781366348266602</v>
      </c>
      <c r="AQ138" s="41">
        <v>4.908382892608643</v>
      </c>
      <c r="AR138" s="41">
        <v>8.017926216125488</v>
      </c>
      <c r="AS138" s="41">
        <v>9.371875762939453</v>
      </c>
      <c r="AT138" s="41">
        <v>11.640820503234863</v>
      </c>
      <c r="AU138" s="41">
        <v>4.771585464477539</v>
      </c>
      <c r="AV138" s="41">
        <v>5.605271816253662</v>
      </c>
      <c r="AW138" s="41">
        <v>11.226383209228516</v>
      </c>
      <c r="AX138" s="41">
        <v>8.419487953186035</v>
      </c>
      <c r="AY138" s="41">
        <v>7.66052770614624</v>
      </c>
      <c r="AZ138" s="41">
        <v>14.43752384185791</v>
      </c>
      <c r="BA138" s="49"/>
      <c r="BB138" s="41">
        <v>3.509622097015381</v>
      </c>
      <c r="BC138" s="41">
        <v>7.4636921882629395</v>
      </c>
      <c r="BD138" s="41">
        <v>9.904630661010742</v>
      </c>
      <c r="BE138" s="41">
        <v>7.766434192657471</v>
      </c>
      <c r="BF138" s="41">
        <v>6.372961044311523</v>
      </c>
      <c r="BG138" s="41">
        <v>17.960521697998047</v>
      </c>
      <c r="BH138" s="41">
        <v>5.965031147003174</v>
      </c>
      <c r="BI138" s="41">
        <v>11.316811561584473</v>
      </c>
      <c r="BJ138" s="41">
        <v>2.80969500541687</v>
      </c>
      <c r="BK138" s="41">
        <v>7.261462688446045</v>
      </c>
      <c r="BL138" s="41">
        <v>10.253414154052734</v>
      </c>
    </row>
    <row r="139" ht="12.75" customHeight="1">
      <c r="A139" s="45" t="s">
        <v>290</v>
      </c>
      <c r="B139" s="41">
        <v>0.9177741408348083</v>
      </c>
      <c r="C139" s="41">
        <v>0.9410825967788696</v>
      </c>
      <c r="D139" s="41">
        <v>0.95197594165802</v>
      </c>
      <c r="E139" s="41">
        <v>0.9599202871322632</v>
      </c>
      <c r="F139" s="41">
        <v>0.9931412935256958</v>
      </c>
      <c r="G139" s="41">
        <v>0.9586870074272156</v>
      </c>
      <c r="H139" s="41">
        <v>0.9015355110168457</v>
      </c>
      <c r="I139" s="41">
        <v>0.8765968084335327</v>
      </c>
      <c r="J139" s="41">
        <v>0.9200000166893005</v>
      </c>
      <c r="K139" s="41">
        <v>0.9553540349006653</v>
      </c>
      <c r="L139" s="41">
        <v>0.8932179808616638</v>
      </c>
      <c r="M139" s="41">
        <v>0.9402499794960022</v>
      </c>
      <c r="N139" s="41">
        <v>0.9455873370170593</v>
      </c>
      <c r="O139" s="41">
        <v>0.9786030650138855</v>
      </c>
      <c r="P139" s="41">
        <v>0.9632657766342163</v>
      </c>
      <c r="Q139" s="41">
        <v>0.8564167618751526</v>
      </c>
      <c r="R139" s="49"/>
      <c r="S139" s="41">
        <v>0.9300721287727356</v>
      </c>
      <c r="T139" s="41">
        <v>0.9066649079322815</v>
      </c>
      <c r="U139" s="41">
        <v>0.8994024395942688</v>
      </c>
      <c r="V139" s="41">
        <v>0.9462252855300903</v>
      </c>
      <c r="W139" s="41">
        <v>0.9680947661399841</v>
      </c>
      <c r="X139" s="41">
        <v>0.9616451263427734</v>
      </c>
      <c r="Y139" s="41">
        <v>0.9675679802894592</v>
      </c>
      <c r="Z139" s="41">
        <v>0.9722760915756226</v>
      </c>
      <c r="AA139" s="41">
        <v>0.9401137828826904</v>
      </c>
      <c r="AB139" s="41">
        <v>0.945807695388794</v>
      </c>
      <c r="AC139" s="41">
        <v>0.9797196388244629</v>
      </c>
      <c r="AD139" s="41">
        <v>0.9704126119613647</v>
      </c>
      <c r="AE139" s="41">
        <v>0.9862765669822693</v>
      </c>
      <c r="AF139" s="41">
        <v>0.9874286651611328</v>
      </c>
      <c r="AG139" s="41">
        <v>0.9538715481758118</v>
      </c>
      <c r="AH139" s="41">
        <v>0.986353874206543</v>
      </c>
      <c r="AI139" s="41">
        <v>0.9411764740943909</v>
      </c>
      <c r="AJ139" s="41">
        <v>0.9778703451156616</v>
      </c>
      <c r="AK139" s="41">
        <v>0.9604174494743347</v>
      </c>
      <c r="AL139" s="41">
        <v>0.9420872926712036</v>
      </c>
      <c r="AM139" s="41">
        <v>0.9286043047904968</v>
      </c>
      <c r="AN139" s="41">
        <v>0.8431211709976196</v>
      </c>
      <c r="AO139" s="41">
        <v>0.9037241339683533</v>
      </c>
      <c r="AP139" s="41">
        <v>0.8928803205490112</v>
      </c>
      <c r="AQ139" s="41">
        <v>0.927874743938446</v>
      </c>
      <c r="AR139" s="41">
        <v>0.9429144859313965</v>
      </c>
      <c r="AS139" s="41">
        <v>0.9151033759117126</v>
      </c>
      <c r="AT139" s="41">
        <v>0.8899083733558655</v>
      </c>
      <c r="AU139" s="41">
        <v>0.8774449825286865</v>
      </c>
      <c r="AV139" s="41">
        <v>0.8615639209747314</v>
      </c>
      <c r="AW139" s="41">
        <v>0.8761172890663147</v>
      </c>
      <c r="AX139" s="41">
        <v>0.9056878685951233</v>
      </c>
      <c r="AY139" s="41">
        <v>0.8997284770011902</v>
      </c>
      <c r="AZ139" s="41">
        <v>0.9052987694740295</v>
      </c>
      <c r="BA139" s="49"/>
      <c r="BB139" s="41">
        <v>0.9083458185195923</v>
      </c>
      <c r="BC139" s="41">
        <v>0.8516955375671387</v>
      </c>
      <c r="BD139" s="41">
        <v>0.9017643332481384</v>
      </c>
      <c r="BE139" s="41">
        <v>0.869361400604248</v>
      </c>
      <c r="BF139" s="41">
        <v>0.8896481394767761</v>
      </c>
      <c r="BG139" s="41">
        <v>0.8824739456176758</v>
      </c>
      <c r="BH139" s="41">
        <v>0.8483889698982239</v>
      </c>
      <c r="BI139" s="41">
        <v>0.9288330674171448</v>
      </c>
      <c r="BJ139" s="41">
        <v>0.9725316762924194</v>
      </c>
      <c r="BK139" s="41">
        <v>0.9525287747383118</v>
      </c>
      <c r="BL139" s="41">
        <v>0.9337396025657654</v>
      </c>
    </row>
    <row r="140" ht="12.75" customHeight="1">
      <c r="A140" s="45" t="s">
        <v>292</v>
      </c>
      <c r="B140" s="41">
        <v>3.4413530826568604</v>
      </c>
      <c r="C140" s="41">
        <v>3.6988189220428467</v>
      </c>
      <c r="D140" s="41">
        <v>3.5304372310638428</v>
      </c>
      <c r="E140" s="41">
        <v>3.5508344173431396</v>
      </c>
      <c r="F140" s="41">
        <v>3.758157253265381</v>
      </c>
      <c r="G140" s="41">
        <v>3.421018600463867</v>
      </c>
      <c r="H140" s="41">
        <v>3.6240503787994385</v>
      </c>
      <c r="I140" s="41">
        <v>3.6786255836486816</v>
      </c>
      <c r="J140" s="41">
        <v>3.441622257232666</v>
      </c>
      <c r="K140" s="41">
        <v>3.6499078273773193</v>
      </c>
      <c r="L140" s="41">
        <v>3.7477450370788574</v>
      </c>
      <c r="M140" s="41">
        <v>3.6173131465911865</v>
      </c>
      <c r="N140" s="41">
        <v>3.6959729194641113</v>
      </c>
      <c r="O140" s="41">
        <v>3.603337287902832</v>
      </c>
      <c r="P140" s="41">
        <v>3.5837483406066895</v>
      </c>
      <c r="Q140" s="41">
        <v>3.5585503578186035</v>
      </c>
      <c r="R140" s="49"/>
      <c r="S140" s="41">
        <v>3.65128755569458</v>
      </c>
      <c r="T140" s="41">
        <v>3.4328043460845947</v>
      </c>
      <c r="U140" s="41">
        <v>3.320666551589966</v>
      </c>
      <c r="V140" s="41">
        <v>3.4852049350738525</v>
      </c>
      <c r="W140" s="41">
        <v>3.5300474166870117</v>
      </c>
      <c r="X140" s="41">
        <v>3.4600601196289062</v>
      </c>
      <c r="Y140" s="41">
        <v>3.569409132003784</v>
      </c>
      <c r="Z140" s="41">
        <v>3.6214170455932617</v>
      </c>
      <c r="AA140" s="41">
        <v>3.6215834617614746</v>
      </c>
      <c r="AB140" s="41">
        <v>3.591963768005371</v>
      </c>
      <c r="AC140" s="41">
        <v>3.6470744609832764</v>
      </c>
      <c r="AD140" s="41">
        <v>3.519873857498169</v>
      </c>
      <c r="AE140" s="41">
        <v>3.57401180267334</v>
      </c>
      <c r="AF140" s="41">
        <v>3.661449670791626</v>
      </c>
      <c r="AG140" s="41">
        <v>3.5194997787475586</v>
      </c>
      <c r="AH140" s="41">
        <v>3.6340413093566895</v>
      </c>
      <c r="AI140" s="41">
        <v>3.5311391353607178</v>
      </c>
      <c r="AJ140" s="41">
        <v>3.486207962036133</v>
      </c>
      <c r="AK140" s="41">
        <v>3.460099458694458</v>
      </c>
      <c r="AL140" s="41">
        <v>3.643012285232544</v>
      </c>
      <c r="AM140" s="41">
        <v>3.683100700378418</v>
      </c>
      <c r="AN140" s="41">
        <v>3.631718873977661</v>
      </c>
      <c r="AO140" s="41">
        <v>3.577913522720337</v>
      </c>
      <c r="AP140" s="41">
        <v>3.5918946266174316</v>
      </c>
      <c r="AQ140" s="41">
        <v>3.666017532348633</v>
      </c>
      <c r="AR140" s="41">
        <v>3.595690965652466</v>
      </c>
      <c r="AS140" s="41">
        <v>3.4852705001831055</v>
      </c>
      <c r="AT140" s="41">
        <v>3.5839123725891113</v>
      </c>
      <c r="AU140" s="41">
        <v>3.637639045715332</v>
      </c>
      <c r="AV140" s="41">
        <v>3.576122999191284</v>
      </c>
      <c r="AW140" s="41">
        <v>3.6657040119171143</v>
      </c>
      <c r="AX140" s="41">
        <v>3.641977548599243</v>
      </c>
      <c r="AY140" s="41">
        <v>3.4970006942749023</v>
      </c>
      <c r="AZ140" s="41">
        <v>3.525286912918091</v>
      </c>
      <c r="BA140" s="49"/>
      <c r="BB140" s="41">
        <v>3.6135518550872803</v>
      </c>
      <c r="BC140" s="41">
        <v>3.5776662826538086</v>
      </c>
      <c r="BD140" s="41">
        <v>3.4185731410980225</v>
      </c>
      <c r="BE140" s="41">
        <v>3.5735156536102295</v>
      </c>
      <c r="BF140" s="41">
        <v>3.593219518661499</v>
      </c>
      <c r="BG140" s="41">
        <v>3.6179707050323486</v>
      </c>
      <c r="BH140" s="41">
        <v>3.5087459087371826</v>
      </c>
      <c r="BI140" s="41">
        <v>3.6144256591796875</v>
      </c>
      <c r="BJ140" s="41">
        <v>3.7116098403930664</v>
      </c>
      <c r="BK140" s="41">
        <v>3.639697313308716</v>
      </c>
      <c r="BL140" s="41">
        <v>3.6804628372192383</v>
      </c>
    </row>
    <row r="141" ht="12.75" customHeight="1">
      <c r="A141" s="45" t="s">
        <v>294</v>
      </c>
      <c r="B141" s="41">
        <v>4.2638726234436035</v>
      </c>
      <c r="C141" s="41">
        <v>4.254241943359375</v>
      </c>
      <c r="D141" s="41">
        <v>4.375</v>
      </c>
      <c r="E141" s="41">
        <v>4.143911838531494</v>
      </c>
      <c r="F141" s="41">
        <v>4.46363639831543</v>
      </c>
      <c r="G141" s="41">
        <v>4.261791706085205</v>
      </c>
      <c r="H141" s="41">
        <v>4.576150894165039</v>
      </c>
      <c r="I141" s="41">
        <v>4.400000095367432</v>
      </c>
      <c r="J141" s="41">
        <v>4.280479431152344</v>
      </c>
      <c r="K141" s="41">
        <v>4.303046226501465</v>
      </c>
      <c r="L141" s="41">
        <v>4.317592620849609</v>
      </c>
      <c r="M141" s="41">
        <v>4.232520580291748</v>
      </c>
      <c r="N141" s="41">
        <v>4.266202449798584</v>
      </c>
      <c r="O141" s="41">
        <v>4.409117221832275</v>
      </c>
      <c r="P141" s="41">
        <v>4.094605922698975</v>
      </c>
      <c r="Q141" s="41">
        <v>3.944746494293213</v>
      </c>
      <c r="R141" s="49"/>
      <c r="S141" s="41">
        <v>4.273345947265625</v>
      </c>
      <c r="T141" s="41">
        <v>4.306088447570801</v>
      </c>
      <c r="U141" s="41">
        <v>3.839966297149658</v>
      </c>
      <c r="V141" s="41">
        <v>4.328558921813965</v>
      </c>
      <c r="W141" s="41">
        <v>4.193507194519043</v>
      </c>
      <c r="X141" s="41">
        <v>4.2156548500061035</v>
      </c>
      <c r="Y141" s="41">
        <v>4.1941938400268555</v>
      </c>
      <c r="Z141" s="41">
        <v>4.431515216827393</v>
      </c>
      <c r="AA141" s="41">
        <v>4.273538112640381</v>
      </c>
      <c r="AB141" s="41">
        <v>4.185364723205566</v>
      </c>
      <c r="AC141" s="41">
        <v>4.144298076629639</v>
      </c>
      <c r="AD141" s="41">
        <v>4.274727821350098</v>
      </c>
      <c r="AE141" s="41">
        <v>4.094456195831299</v>
      </c>
      <c r="AF141" s="41">
        <v>4.511236190795898</v>
      </c>
      <c r="AG141" s="41">
        <v>3.965129852294922</v>
      </c>
      <c r="AH141" s="41">
        <v>4.058649063110352</v>
      </c>
      <c r="AI141" s="41">
        <v>4.044215202331543</v>
      </c>
      <c r="AJ141" s="41">
        <v>4.485212326049805</v>
      </c>
      <c r="AK141" s="41">
        <v>4.248316764831543</v>
      </c>
      <c r="AL141" s="41">
        <v>4.36958646774292</v>
      </c>
      <c r="AM141" s="41">
        <v>4.125450611114502</v>
      </c>
      <c r="AN141" s="41">
        <v>4.737930774688721</v>
      </c>
      <c r="AO141" s="41">
        <v>4.235518932342529</v>
      </c>
      <c r="AP141" s="41">
        <v>3.9359755516052246</v>
      </c>
      <c r="AQ141" s="41">
        <v>4.304304122924805</v>
      </c>
      <c r="AR141" s="41">
        <v>4.066447734832764</v>
      </c>
      <c r="AS141" s="41">
        <v>4.198009490966797</v>
      </c>
      <c r="AT141" s="41">
        <v>4.075552940368652</v>
      </c>
      <c r="AU141" s="41">
        <v>4.4203033447265625</v>
      </c>
      <c r="AV141" s="41">
        <v>4.3352131843566895</v>
      </c>
      <c r="AW141" s="41">
        <v>4.166543006896973</v>
      </c>
      <c r="AX141" s="41">
        <v>4.5176286697387695</v>
      </c>
      <c r="AY141" s="41">
        <v>4.143808841705322</v>
      </c>
      <c r="AZ141" s="41">
        <v>4.408958911895752</v>
      </c>
      <c r="BA141" s="49"/>
      <c r="BB141" s="41">
        <v>4.387563705444336</v>
      </c>
      <c r="BC141" s="41">
        <v>4.027704238891602</v>
      </c>
      <c r="BD141" s="41">
        <v>4.740856170654297</v>
      </c>
      <c r="BE141" s="41">
        <v>4.197518825531006</v>
      </c>
      <c r="BF141" s="41">
        <v>4.284658908843994</v>
      </c>
      <c r="BG141" s="41">
        <v>4.152956008911133</v>
      </c>
      <c r="BH141" s="41">
        <v>4.185580730438232</v>
      </c>
      <c r="BI141" s="41">
        <v>4.5538411140441895</v>
      </c>
      <c r="BJ141" s="41">
        <v>4.470877170562744</v>
      </c>
      <c r="BK141" s="41">
        <v>4.069180965423584</v>
      </c>
      <c r="BL141" s="41">
        <v>4.33814001083374</v>
      </c>
    </row>
    <row r="142" ht="12.75" customHeight="1">
      <c r="A142" s="45" t="s">
        <v>296</v>
      </c>
      <c r="B142" s="41">
        <v>0.5856884121894836</v>
      </c>
      <c r="C142" s="41">
        <v>0.6694919466972351</v>
      </c>
      <c r="D142" s="41">
        <v>0.7764101028442383</v>
      </c>
      <c r="E142" s="41">
        <v>0.8500722646713257</v>
      </c>
      <c r="F142" s="41">
        <v>0.87392657995224</v>
      </c>
      <c r="G142" s="41">
        <v>0.7558885812759399</v>
      </c>
      <c r="H142" s="41">
        <v>0.5496941208839417</v>
      </c>
      <c r="I142" s="41">
        <v>0.7096362709999084</v>
      </c>
      <c r="J142" s="41">
        <v>0.7251880168914795</v>
      </c>
      <c r="K142" s="41">
        <v>0.7651363015174866</v>
      </c>
      <c r="L142" s="41">
        <v>0.8509373068809509</v>
      </c>
      <c r="M142" s="41">
        <v>0.8222004175186157</v>
      </c>
      <c r="N142" s="41">
        <v>0.745969831943512</v>
      </c>
      <c r="O142" s="41">
        <v>0.6117541790008545</v>
      </c>
      <c r="P142" s="41">
        <v>0.8157027959823608</v>
      </c>
      <c r="Q142" s="41">
        <v>0.7867262959480286</v>
      </c>
      <c r="R142" s="49"/>
      <c r="S142" s="41">
        <v>0.7436279654502869</v>
      </c>
      <c r="T142" s="41">
        <v>0.8380901217460632</v>
      </c>
      <c r="U142" s="41">
        <v>0.7829856872558594</v>
      </c>
      <c r="V142" s="41">
        <v>0.872717022895813</v>
      </c>
      <c r="W142" s="41">
        <v>0.8341633677482605</v>
      </c>
      <c r="X142" s="41">
        <v>0.8619289398193359</v>
      </c>
      <c r="Y142" s="41">
        <v>0.8108628988265991</v>
      </c>
      <c r="Z142" s="41">
        <v>0.8403878211975098</v>
      </c>
      <c r="AA142" s="41">
        <v>0.7782068252563477</v>
      </c>
      <c r="AB142" s="41">
        <v>0.8541808128356934</v>
      </c>
      <c r="AC142" s="41">
        <v>0.9502491354942322</v>
      </c>
      <c r="AD142" s="41">
        <v>0.8071085810661316</v>
      </c>
      <c r="AE142" s="41">
        <v>0.8071864247322083</v>
      </c>
      <c r="AF142" s="41">
        <v>0.8333786725997925</v>
      </c>
      <c r="AG142" s="41">
        <v>0.7502666115760803</v>
      </c>
      <c r="AH142" s="41">
        <v>0.7497453689575195</v>
      </c>
      <c r="AI142" s="41">
        <v>0.7965177297592163</v>
      </c>
      <c r="AJ142" s="41">
        <v>0.8272797465324402</v>
      </c>
      <c r="AK142" s="41">
        <v>0.8010138869285583</v>
      </c>
      <c r="AL142" s="41">
        <v>0.7511917948722839</v>
      </c>
      <c r="AM142" s="41">
        <v>0.7871624231338501</v>
      </c>
      <c r="AN142" s="41">
        <v>0.8460732102394104</v>
      </c>
      <c r="AO142" s="41">
        <v>0.6860015988349915</v>
      </c>
      <c r="AP142" s="41">
        <v>0.7166511416435242</v>
      </c>
      <c r="AQ142" s="41">
        <v>0.6896414756774902</v>
      </c>
      <c r="AR142" s="41">
        <v>0.7987143397331238</v>
      </c>
      <c r="AS142" s="41">
        <v>0.6038417816162109</v>
      </c>
      <c r="AT142" s="41">
        <v>0.697566568851471</v>
      </c>
      <c r="AU142" s="41">
        <v>0.7466167211532593</v>
      </c>
      <c r="AV142" s="41">
        <v>0.6357812285423279</v>
      </c>
      <c r="AW142" s="41">
        <v>0.5860527157783508</v>
      </c>
      <c r="AX142" s="41">
        <v>0.8249108195304871</v>
      </c>
      <c r="AY142" s="41">
        <v>0.602860152721405</v>
      </c>
      <c r="AZ142" s="41">
        <v>0.6001648306846619</v>
      </c>
      <c r="BA142" s="49"/>
      <c r="BB142" s="41">
        <v>0.7438982725143433</v>
      </c>
      <c r="BC142" s="41">
        <v>0.686984121799469</v>
      </c>
      <c r="BD142" s="41">
        <v>0.7387588620185852</v>
      </c>
      <c r="BE142" s="41">
        <v>0.7086154818534851</v>
      </c>
      <c r="BF142" s="41">
        <v>0.7074402570724487</v>
      </c>
      <c r="BG142" s="41">
        <v>0.6618227958679199</v>
      </c>
      <c r="BH142" s="41">
        <v>0.5448863506317139</v>
      </c>
      <c r="BI142" s="41">
        <v>0.7402784824371338</v>
      </c>
      <c r="BJ142" s="41">
        <v>0.8478008508682251</v>
      </c>
      <c r="BK142" s="41">
        <v>0.7731449007987976</v>
      </c>
      <c r="BL142" s="41">
        <v>0.7245235443115234</v>
      </c>
    </row>
    <row r="143" ht="12.75" customHeight="1">
      <c r="A143" s="45" t="s">
        <v>298</v>
      </c>
      <c r="B143" s="41">
        <v>0.5020450353622437</v>
      </c>
      <c r="C143" s="41">
        <v>0.699694037437439</v>
      </c>
      <c r="D143" s="41">
        <v>0.861175537109375</v>
      </c>
      <c r="E143" s="41">
        <v>0.9230515360832214</v>
      </c>
      <c r="F143" s="41">
        <v>0.7605363130569458</v>
      </c>
      <c r="G143" s="41">
        <v>0.6928576827049255</v>
      </c>
      <c r="H143" s="41">
        <v>0.5718201994895935</v>
      </c>
      <c r="I143" s="41">
        <v>0.7267724275588989</v>
      </c>
      <c r="J143" s="41">
        <v>0.7868255972862244</v>
      </c>
      <c r="K143" s="41">
        <v>0.7097640037536621</v>
      </c>
      <c r="L143" s="41">
        <v>0.8898927569389343</v>
      </c>
      <c r="M143" s="41">
        <v>0.7876063585281372</v>
      </c>
      <c r="N143" s="41">
        <v>0.7838895916938782</v>
      </c>
      <c r="O143" s="41">
        <v>0.6685795187950134</v>
      </c>
      <c r="P143" s="41">
        <v>0.7508344054222107</v>
      </c>
      <c r="Q143" s="41">
        <v>0.7600803971290588</v>
      </c>
      <c r="R143" s="49"/>
      <c r="S143" s="41">
        <v>0.747360110282898</v>
      </c>
      <c r="T143" s="41">
        <v>0.8113012909889221</v>
      </c>
      <c r="U143" s="41">
        <v>0.7286187410354614</v>
      </c>
      <c r="V143" s="41">
        <v>0.7954486608505249</v>
      </c>
      <c r="W143" s="41">
        <v>0.7953648567199707</v>
      </c>
      <c r="X143" s="41">
        <v>0.8759077787399292</v>
      </c>
      <c r="Y143" s="41">
        <v>0.6910512447357178</v>
      </c>
      <c r="Z143" s="41">
        <v>0.736382782459259</v>
      </c>
      <c r="AA143" s="41">
        <v>0.7448611855506897</v>
      </c>
      <c r="AB143" s="41">
        <v>0.8283258676528931</v>
      </c>
      <c r="AC143" s="41">
        <v>0.9925780892372131</v>
      </c>
      <c r="AD143" s="41">
        <v>0.8843541741371155</v>
      </c>
      <c r="AE143" s="41">
        <v>0.7957175374031067</v>
      </c>
      <c r="AF143" s="41">
        <v>0.8167219758033752</v>
      </c>
      <c r="AG143" s="41">
        <v>0.7226045727729797</v>
      </c>
      <c r="AH143" s="41">
        <v>0.6869407296180725</v>
      </c>
      <c r="AI143" s="41">
        <v>0.7686214447021484</v>
      </c>
      <c r="AJ143" s="41">
        <v>0.7161327004432678</v>
      </c>
      <c r="AK143" s="41">
        <v>0.7906520366668701</v>
      </c>
      <c r="AL143" s="41">
        <v>0.7472788691520691</v>
      </c>
      <c r="AM143" s="41">
        <v>0.7459952235221863</v>
      </c>
      <c r="AN143" s="41">
        <v>0.8218052387237549</v>
      </c>
      <c r="AO143" s="41">
        <v>0.6599367260932922</v>
      </c>
      <c r="AP143" s="41">
        <v>0.606806218624115</v>
      </c>
      <c r="AQ143" s="41">
        <v>0.7248700857162476</v>
      </c>
      <c r="AR143" s="41">
        <v>0.9046143889427185</v>
      </c>
      <c r="AS143" s="41">
        <v>0.5128529667854309</v>
      </c>
      <c r="AT143" s="41">
        <v>0.6872346997261047</v>
      </c>
      <c r="AU143" s="41">
        <v>0.6719989776611328</v>
      </c>
      <c r="AV143" s="41">
        <v>0.5574643611907959</v>
      </c>
      <c r="AW143" s="41">
        <v>0.6298229098320007</v>
      </c>
      <c r="AX143" s="41">
        <v>0.6653555035591125</v>
      </c>
      <c r="AY143" s="41">
        <v>0.5666318535804749</v>
      </c>
      <c r="AZ143" s="41">
        <v>0.6770755052566528</v>
      </c>
      <c r="BA143" s="49"/>
      <c r="BB143" s="41">
        <v>0.6916900277137756</v>
      </c>
      <c r="BC143" s="41">
        <v>0.5719964504241943</v>
      </c>
      <c r="BD143" s="41">
        <v>0.7675292491912842</v>
      </c>
      <c r="BE143" s="41">
        <v>0.7880132794380188</v>
      </c>
      <c r="BF143" s="41">
        <v>0.7027023434638977</v>
      </c>
      <c r="BG143" s="41">
        <v>0.6994969248771667</v>
      </c>
      <c r="BH143" s="41">
        <v>0.4578010141849518</v>
      </c>
      <c r="BI143" s="41">
        <v>0.717738151550293</v>
      </c>
      <c r="BJ143" s="41">
        <v>0.7311763763427734</v>
      </c>
      <c r="BK143" s="41">
        <v>0.8119511604309082</v>
      </c>
      <c r="BL143" s="41">
        <v>0.7272287607192993</v>
      </c>
    </row>
    <row r="144" ht="12.75" customHeight="1">
      <c r="A144" s="45" t="s">
        <v>300</v>
      </c>
      <c r="B144" s="41">
        <v>2.059157371520996</v>
      </c>
      <c r="C144" s="41">
        <v>4.930046081542969</v>
      </c>
      <c r="D144" s="41">
        <v>3.547917604446411</v>
      </c>
      <c r="E144" s="41">
        <v>5.347394943237305</v>
      </c>
      <c r="F144" s="41">
        <v>4.082473278045654</v>
      </c>
      <c r="G144" s="41">
        <v>3.9153060913085938</v>
      </c>
      <c r="H144" s="41">
        <v>4.642067909240723</v>
      </c>
      <c r="I144" s="41">
        <v>3.5510618686676025</v>
      </c>
      <c r="J144" s="41">
        <v>5.331258296966553</v>
      </c>
      <c r="K144" s="41">
        <v>4.609631538391113</v>
      </c>
      <c r="L144" s="41">
        <v>5.49530029296875</v>
      </c>
      <c r="M144" s="41">
        <v>4.123051643371582</v>
      </c>
      <c r="N144" s="41">
        <v>4.494753360748291</v>
      </c>
      <c r="O144" s="41">
        <v>4.133696556091309</v>
      </c>
      <c r="P144" s="41">
        <v>3.3639144897460938</v>
      </c>
      <c r="Q144" s="41">
        <v>5.532474517822266</v>
      </c>
      <c r="R144" s="49"/>
      <c r="S144" s="41">
        <v>5.869638442993164</v>
      </c>
      <c r="T144" s="41">
        <v>4.041864395141602</v>
      </c>
      <c r="U144" s="41">
        <v>3.8529903888702393</v>
      </c>
      <c r="V144" s="41">
        <v>4.89335823059082</v>
      </c>
      <c r="W144" s="41">
        <v>5.052206993103027</v>
      </c>
      <c r="X144" s="41">
        <v>2.1942026615142822</v>
      </c>
      <c r="Y144" s="41">
        <v>5.484019756317139</v>
      </c>
      <c r="Z144" s="41">
        <v>2.9694392681121826</v>
      </c>
      <c r="AA144" s="41">
        <v>5.848997116088867</v>
      </c>
      <c r="AB144" s="41">
        <v>3.5994865894317627</v>
      </c>
      <c r="AC144" s="41">
        <v>6.3821868896484375</v>
      </c>
      <c r="AD144" s="41">
        <v>4.726058483123779</v>
      </c>
      <c r="AE144" s="41">
        <v>4.649434566497803</v>
      </c>
      <c r="AF144" s="41">
        <v>5.763857364654541</v>
      </c>
      <c r="AG144" s="41">
        <v>4.584423542022705</v>
      </c>
      <c r="AH144" s="41">
        <v>5.587601184844971</v>
      </c>
      <c r="AI144" s="41">
        <v>3.6364762783050537</v>
      </c>
      <c r="AJ144" s="41">
        <v>4.455414772033691</v>
      </c>
      <c r="AK144" s="41">
        <v>5.467082500457764</v>
      </c>
      <c r="AL144" s="41">
        <v>4.974946975708008</v>
      </c>
      <c r="AM144" s="41">
        <v>4.865428924560547</v>
      </c>
      <c r="AN144" s="41">
        <v>6.495828628540039</v>
      </c>
      <c r="AO144" s="41">
        <v>4.791087627410889</v>
      </c>
      <c r="AP144" s="41">
        <v>2.9782867431640625</v>
      </c>
      <c r="AQ144" s="41">
        <v>5.260829925537109</v>
      </c>
      <c r="AR144" s="41">
        <v>5.803852081298828</v>
      </c>
      <c r="AS144" s="41">
        <v>5.2256879806518555</v>
      </c>
      <c r="AT144" s="41">
        <v>3.7078773975372314</v>
      </c>
      <c r="AU144" s="41">
        <v>4.958103179931641</v>
      </c>
      <c r="AV144" s="41">
        <v>3.6129488945007324</v>
      </c>
      <c r="AW144" s="41">
        <v>2.984267473220825</v>
      </c>
      <c r="AX144" s="41">
        <v>5.565152168273926</v>
      </c>
      <c r="AY144" s="41">
        <v>3.2982614040374756</v>
      </c>
      <c r="AZ144" s="41">
        <v>4.422317028045654</v>
      </c>
      <c r="BA144" s="49"/>
      <c r="BB144" s="41">
        <v>4.0492401123046875</v>
      </c>
      <c r="BC144" s="41">
        <v>4.861268997192383</v>
      </c>
      <c r="BD144" s="41">
        <v>4.137500762939453</v>
      </c>
      <c r="BE144" s="41">
        <v>4.9618353843688965</v>
      </c>
      <c r="BF144" s="41">
        <v>4.250548839569092</v>
      </c>
      <c r="BG144" s="41">
        <v>5.9685893058776855</v>
      </c>
      <c r="BH144" s="41">
        <v>3.734114646911621</v>
      </c>
      <c r="BI144" s="41">
        <v>5.597280979156494</v>
      </c>
      <c r="BJ144" s="41">
        <v>5.089058876037598</v>
      </c>
      <c r="BK144" s="41">
        <v>3.4209988117218018</v>
      </c>
      <c r="BL144" s="41">
        <v>3.022104501724243</v>
      </c>
    </row>
    <row r="145" ht="12.75" customHeight="1">
      <c r="A145" s="45" t="s">
        <v>309</v>
      </c>
      <c r="B145" s="41">
        <v>4.196613788604736</v>
      </c>
      <c r="C145" s="41">
        <v>4.195997714996338</v>
      </c>
      <c r="D145" s="41">
        <v>4.25910758972168</v>
      </c>
      <c r="E145" s="41">
        <v>4.1497578620910645</v>
      </c>
      <c r="F145" s="41">
        <v>3.998492479324341</v>
      </c>
      <c r="G145" s="41">
        <v>4.244604587554932</v>
      </c>
      <c r="H145" s="41">
        <v>4.1276655197143555</v>
      </c>
      <c r="I145" s="41">
        <v>4.1004414558410645</v>
      </c>
      <c r="J145" s="41">
        <v>4.197763442993164</v>
      </c>
      <c r="K145" s="41">
        <v>4.043346405029297</v>
      </c>
      <c r="L145" s="41">
        <v>4.250342845916748</v>
      </c>
      <c r="M145" s="41">
        <v>4.162137508392334</v>
      </c>
      <c r="N145" s="41">
        <v>4.104273319244385</v>
      </c>
      <c r="O145" s="41">
        <v>4.348657608032227</v>
      </c>
      <c r="P145" s="41">
        <v>4.159735202789307</v>
      </c>
      <c r="Q145" s="41">
        <v>4.234766960144043</v>
      </c>
      <c r="R145" s="49"/>
      <c r="S145" s="41">
        <v>4.248148441314697</v>
      </c>
      <c r="T145" s="41">
        <v>4.009124755859375</v>
      </c>
      <c r="U145" s="41">
        <v>4.270477294921875</v>
      </c>
      <c r="V145" s="41">
        <v>4.258386135101318</v>
      </c>
      <c r="W145" s="41">
        <v>4.348936557769775</v>
      </c>
      <c r="X145" s="41">
        <v>4.074670314788818</v>
      </c>
      <c r="Y145" s="41">
        <v>4.250237464904785</v>
      </c>
      <c r="Z145" s="41">
        <v>4.196053504943848</v>
      </c>
      <c r="AA145" s="41">
        <v>4.390862941741943</v>
      </c>
      <c r="AB145" s="41">
        <v>4.027621746063232</v>
      </c>
      <c r="AC145" s="41">
        <v>4.293391704559326</v>
      </c>
      <c r="AD145" s="41">
        <v>4.396165370941162</v>
      </c>
      <c r="AE145" s="41">
        <v>4.387129306793213</v>
      </c>
      <c r="AF145" s="41">
        <v>4.337646007537842</v>
      </c>
      <c r="AG145" s="41">
        <v>4.101775169372559</v>
      </c>
      <c r="AH145" s="41">
        <v>4.124769687652588</v>
      </c>
      <c r="AI145" s="41">
        <v>4.127967834472656</v>
      </c>
      <c r="AJ145" s="41">
        <v>4.371227741241455</v>
      </c>
      <c r="AK145" s="41">
        <v>4.351269245147705</v>
      </c>
      <c r="AL145" s="41">
        <v>4.175285816192627</v>
      </c>
      <c r="AM145" s="41">
        <v>4.377204418182373</v>
      </c>
      <c r="AN145" s="41">
        <v>4.4553046226501465</v>
      </c>
      <c r="AO145" s="41">
        <v>4.04281759262085</v>
      </c>
      <c r="AP145" s="41">
        <v>3.8998095989227295</v>
      </c>
      <c r="AQ145" s="41">
        <v>4.2524309158325195</v>
      </c>
      <c r="AR145" s="41">
        <v>4.027392387390137</v>
      </c>
      <c r="AS145" s="41">
        <v>4.164445400238037</v>
      </c>
      <c r="AT145" s="41">
        <v>4.135401248931885</v>
      </c>
      <c r="AU145" s="41">
        <v>4.313515663146973</v>
      </c>
      <c r="AV145" s="41">
        <v>4.3574419021606445</v>
      </c>
      <c r="AW145" s="41">
        <v>4.238631725311279</v>
      </c>
      <c r="AX145" s="41">
        <v>4.383508682250977</v>
      </c>
      <c r="AY145" s="41">
        <v>4.078485488891602</v>
      </c>
      <c r="AZ145" s="41">
        <v>4.0592145919799805</v>
      </c>
      <c r="BA145" s="49"/>
      <c r="BB145" s="41">
        <v>4.360784530639648</v>
      </c>
      <c r="BC145" s="41">
        <v>4.133171081542969</v>
      </c>
      <c r="BD145" s="41">
        <v>4.17429256439209</v>
      </c>
      <c r="BE145" s="41">
        <v>4.272399425506592</v>
      </c>
      <c r="BF145" s="41">
        <v>4.302135467529297</v>
      </c>
      <c r="BG145" s="41">
        <v>4.163963317871094</v>
      </c>
      <c r="BH145" s="41">
        <v>4.186976909637451</v>
      </c>
      <c r="BI145" s="41">
        <v>4.465044021606445</v>
      </c>
      <c r="BJ145" s="41">
        <v>4.407977104187012</v>
      </c>
      <c r="BK145" s="41">
        <v>4.429973125457764</v>
      </c>
      <c r="BL145" s="41">
        <v>4.340317726135254</v>
      </c>
    </row>
    <row r="146" ht="12.75" customHeight="1">
      <c r="A146" s="45" t="s">
        <v>311</v>
      </c>
      <c r="B146" s="41">
        <v>4.093522548675537</v>
      </c>
      <c r="C146" s="41">
        <v>5.182423114776611</v>
      </c>
      <c r="D146" s="41">
        <v>4.116116046905518</v>
      </c>
      <c r="E146" s="41">
        <v>4.62881326675415</v>
      </c>
      <c r="F146" s="41">
        <v>4.7695393562316895</v>
      </c>
      <c r="G146" s="41">
        <v>4.871460437774658</v>
      </c>
      <c r="H146" s="41">
        <v>4.861083984375</v>
      </c>
      <c r="I146" s="41">
        <v>4.765204906463623</v>
      </c>
      <c r="J146" s="41">
        <v>5.22820520401001</v>
      </c>
      <c r="K146" s="41">
        <v>5.264926910400391</v>
      </c>
      <c r="L146" s="41">
        <v>5.210136890411377</v>
      </c>
      <c r="M146" s="41">
        <v>4.411251544952393</v>
      </c>
      <c r="N146" s="41">
        <v>5.728078842163086</v>
      </c>
      <c r="O146" s="41">
        <v>3.876264810562134</v>
      </c>
      <c r="P146" s="41">
        <v>4.825625419616699</v>
      </c>
      <c r="Q146" s="41">
        <v>5.533230304718018</v>
      </c>
      <c r="R146" s="49"/>
      <c r="S146" s="41">
        <v>4.852230072021484</v>
      </c>
      <c r="T146" s="41">
        <v>4.91877555847168</v>
      </c>
      <c r="U146" s="41">
        <v>3.6956634521484375</v>
      </c>
      <c r="V146" s="41">
        <v>4.856753826141357</v>
      </c>
      <c r="W146" s="41">
        <v>4.325875282287598</v>
      </c>
      <c r="X146" s="41">
        <v>5.063504695892334</v>
      </c>
      <c r="Y146" s="41">
        <v>4.293700218200684</v>
      </c>
      <c r="Z146" s="41">
        <v>5.307446479797363</v>
      </c>
      <c r="AA146" s="41">
        <v>5.212630748748779</v>
      </c>
      <c r="AB146" s="41">
        <v>5.1507720947265625</v>
      </c>
      <c r="AC146" s="41">
        <v>5.459582805633545</v>
      </c>
      <c r="AD146" s="41">
        <v>4.441090106964111</v>
      </c>
      <c r="AE146" s="41">
        <v>5.143503189086914</v>
      </c>
      <c r="AF146" s="41">
        <v>5.072155952453613</v>
      </c>
      <c r="AG146" s="41">
        <v>4.833285808563232</v>
      </c>
      <c r="AH146" s="41">
        <v>4.287412643432617</v>
      </c>
      <c r="AI146" s="41">
        <v>4.730215072631836</v>
      </c>
      <c r="AJ146" s="41">
        <v>5.412670612335205</v>
      </c>
      <c r="AK146" s="41">
        <v>4.645512580871582</v>
      </c>
      <c r="AL146" s="41">
        <v>5.261825084686279</v>
      </c>
      <c r="AM146" s="41">
        <v>5.204283237457275</v>
      </c>
      <c r="AN146" s="41">
        <v>5.01494836807251</v>
      </c>
      <c r="AO146" s="41">
        <v>4.257167816162109</v>
      </c>
      <c r="AP146" s="41">
        <v>4.680474758148193</v>
      </c>
      <c r="AQ146" s="41">
        <v>5.006965637207031</v>
      </c>
      <c r="AR146" s="41">
        <v>5.040777683258057</v>
      </c>
      <c r="AS146" s="41">
        <v>5.703680038452148</v>
      </c>
      <c r="AT146" s="41">
        <v>4.69395112991333</v>
      </c>
      <c r="AU146" s="41">
        <v>4.416842937469482</v>
      </c>
      <c r="AV146" s="41">
        <v>4.497435092926025</v>
      </c>
      <c r="AW146" s="41">
        <v>4.22476863861084</v>
      </c>
      <c r="AX146" s="41">
        <v>4.66323184967041</v>
      </c>
      <c r="AY146" s="41">
        <v>4.202847003936768</v>
      </c>
      <c r="AZ146" s="41">
        <v>4.3460187911987305</v>
      </c>
      <c r="BA146" s="49"/>
      <c r="BB146" s="41">
        <v>1.9854146242141724</v>
      </c>
      <c r="BC146" s="41">
        <v>4.178126335144043</v>
      </c>
      <c r="BD146" s="41">
        <v>4.609594821929932</v>
      </c>
      <c r="BE146" s="41">
        <v>4.473536968231201</v>
      </c>
      <c r="BF146" s="41">
        <v>4.737466335296631</v>
      </c>
      <c r="BG146" s="41">
        <v>5.291060924530029</v>
      </c>
      <c r="BH146" s="41">
        <v>4.49680233001709</v>
      </c>
      <c r="BI146" s="41">
        <v>4.76163911819458</v>
      </c>
      <c r="BJ146" s="41">
        <v>4.691789150238037</v>
      </c>
      <c r="BK146" s="41">
        <v>4.765951633453369</v>
      </c>
      <c r="BL146" s="41">
        <v>4.862325668334961</v>
      </c>
    </row>
    <row r="147" ht="12.75" customHeight="1">
      <c r="A147" s="45" t="s">
        <v>316</v>
      </c>
      <c r="B147" s="41">
        <v>0.9983410835266113</v>
      </c>
      <c r="C147" s="41">
        <v>0.9740152359008789</v>
      </c>
      <c r="D147" s="41">
        <v>0.9859185814857483</v>
      </c>
      <c r="E147" s="41">
        <v>0.9937130808830261</v>
      </c>
      <c r="F147" s="41">
        <v>1.0</v>
      </c>
      <c r="G147" s="41">
        <v>0.9737788438796997</v>
      </c>
      <c r="H147" s="41">
        <v>0.9934356808662415</v>
      </c>
      <c r="I147" s="41">
        <v>0.9677423238754272</v>
      </c>
      <c r="J147" s="41">
        <v>0.980295717716217</v>
      </c>
      <c r="K147" s="41">
        <v>0.9937856197357178</v>
      </c>
      <c r="L147" s="41">
        <v>0.9938650131225586</v>
      </c>
      <c r="M147" s="41">
        <v>1.0</v>
      </c>
      <c r="N147" s="41">
        <v>0.9935657978057861</v>
      </c>
      <c r="O147" s="41">
        <v>1.0</v>
      </c>
      <c r="P147" s="41">
        <v>0.9995155930519104</v>
      </c>
      <c r="Q147" s="41">
        <v>1.0</v>
      </c>
      <c r="R147" s="49"/>
      <c r="S147" s="41">
        <v>1.0</v>
      </c>
      <c r="T147" s="41">
        <v>1.0</v>
      </c>
      <c r="U147" s="41">
        <v>1.0</v>
      </c>
      <c r="V147" s="41">
        <v>1.0</v>
      </c>
      <c r="W147" s="41">
        <v>0.9744758009910583</v>
      </c>
      <c r="X147" s="41">
        <v>1.0</v>
      </c>
      <c r="Y147" s="41">
        <v>0.9931499361991882</v>
      </c>
      <c r="Z147" s="41">
        <v>0.9990302324295044</v>
      </c>
      <c r="AA147" s="41">
        <v>0.99229896068573</v>
      </c>
      <c r="AB147" s="41">
        <v>0.9972903728485107</v>
      </c>
      <c r="AC147" s="41">
        <v>0.9936137199401855</v>
      </c>
      <c r="AD147" s="41">
        <v>0.9923164248466492</v>
      </c>
      <c r="AE147" s="41">
        <v>0.9799763560295105</v>
      </c>
      <c r="AF147" s="41">
        <v>0.9869189858436584</v>
      </c>
      <c r="AG147" s="41">
        <v>0.9943990707397461</v>
      </c>
      <c r="AH147" s="41">
        <v>0.9737135767936707</v>
      </c>
      <c r="AI147" s="41">
        <v>0.9942059516906738</v>
      </c>
      <c r="AJ147" s="41">
        <v>0.9985610842704773</v>
      </c>
      <c r="AK147" s="41">
        <v>0.9753950834274292</v>
      </c>
      <c r="AL147" s="41">
        <v>0.9920162558555603</v>
      </c>
      <c r="AM147" s="41">
        <v>0.9918237328529358</v>
      </c>
      <c r="AN147" s="41">
        <v>0.9681674242019653</v>
      </c>
      <c r="AO147" s="41">
        <v>0.9747429490089417</v>
      </c>
      <c r="AP147" s="41">
        <v>0.9939529299736023</v>
      </c>
      <c r="AQ147" s="41">
        <v>0.9855616092681885</v>
      </c>
      <c r="AR147" s="41">
        <v>0.9781952500343323</v>
      </c>
      <c r="AS147" s="41">
        <v>0.981005847454071</v>
      </c>
      <c r="AT147" s="41">
        <v>0.9873079657554626</v>
      </c>
      <c r="AU147" s="41">
        <v>0.9937618970870972</v>
      </c>
      <c r="AV147" s="41">
        <v>0.9797771573066711</v>
      </c>
      <c r="AW147" s="41">
        <v>0.9993108510971069</v>
      </c>
      <c r="AX147" s="41">
        <v>1.0</v>
      </c>
      <c r="AY147" s="41">
        <v>0.9929547309875488</v>
      </c>
      <c r="AZ147" s="41">
        <v>0.9990121126174927</v>
      </c>
      <c r="BA147" s="49"/>
      <c r="BB147" s="41">
        <v>1.0</v>
      </c>
      <c r="BC147" s="41">
        <v>0.9797015190124512</v>
      </c>
      <c r="BD147" s="41">
        <v>0.9881808757781982</v>
      </c>
      <c r="BE147" s="41">
        <v>0.9938795566558838</v>
      </c>
      <c r="BF147" s="41">
        <v>0.9760479927062988</v>
      </c>
      <c r="BG147" s="41">
        <v>0.9554256796836853</v>
      </c>
      <c r="BH147" s="41">
        <v>0.9556507468223572</v>
      </c>
      <c r="BI147" s="41">
        <v>0.9867940545082092</v>
      </c>
      <c r="BJ147" s="41">
        <v>0.9991472363471985</v>
      </c>
      <c r="BK147" s="41">
        <v>1.0</v>
      </c>
      <c r="BL147" s="41">
        <v>1.0</v>
      </c>
    </row>
    <row r="148" ht="12.75" customHeight="1">
      <c r="A148" s="45" t="s">
        <v>318</v>
      </c>
      <c r="B148" s="41">
        <v>0.5676986575126648</v>
      </c>
      <c r="C148" s="41">
        <v>0.509239912033081</v>
      </c>
      <c r="D148" s="41">
        <v>0.49516817927360535</v>
      </c>
      <c r="E148" s="41">
        <v>0.5230258107185364</v>
      </c>
      <c r="F148" s="41">
        <v>0.27564388513565063</v>
      </c>
      <c r="G148" s="41">
        <v>0.13526424765586853</v>
      </c>
      <c r="H148" s="41">
        <v>0.4391440153121948</v>
      </c>
      <c r="I148" s="41">
        <v>0.3364684581756592</v>
      </c>
      <c r="J148" s="41">
        <v>0.5693281888961792</v>
      </c>
      <c r="K148" s="41">
        <v>0.34484800696372986</v>
      </c>
      <c r="L148" s="41">
        <v>0.32763931155204773</v>
      </c>
      <c r="M148" s="41">
        <v>0.2027098536491394</v>
      </c>
      <c r="N148" s="41">
        <v>0.6384140849113464</v>
      </c>
      <c r="O148" s="41">
        <v>0.05543093383312225</v>
      </c>
      <c r="P148" s="41">
        <v>0.32151585817337036</v>
      </c>
      <c r="Q148" s="41">
        <v>0.23447676002979279</v>
      </c>
      <c r="R148" s="49"/>
      <c r="S148" s="41">
        <v>0.2025826871395111</v>
      </c>
      <c r="T148" s="41">
        <v>0.037992097437381744</v>
      </c>
      <c r="U148" s="41">
        <v>0.054745763540267944</v>
      </c>
      <c r="V148" s="41">
        <v>0.38319021463394165</v>
      </c>
      <c r="W148" s="41">
        <v>0.3476848006248474</v>
      </c>
      <c r="X148" s="41">
        <v>0.24501585960388184</v>
      </c>
      <c r="Y148" s="41">
        <v>0.30692026019096375</v>
      </c>
      <c r="Z148" s="41">
        <v>0.320821613073349</v>
      </c>
      <c r="AA148" s="41">
        <v>0.2549147605895996</v>
      </c>
      <c r="AB148" s="41">
        <v>0.2873915135860443</v>
      </c>
      <c r="AC148" s="41">
        <v>0.29031163454055786</v>
      </c>
      <c r="AD148" s="41">
        <v>0.454699844121933</v>
      </c>
      <c r="AE148" s="41">
        <v>0.3340415358543396</v>
      </c>
      <c r="AF148" s="41">
        <v>0.476624071598053</v>
      </c>
      <c r="AG148" s="41">
        <v>0.47336310148239136</v>
      </c>
      <c r="AH148" s="41">
        <v>0.46145355701446533</v>
      </c>
      <c r="AI148" s="41">
        <v>0.20081032812595367</v>
      </c>
      <c r="AJ148" s="41">
        <v>0.467252254486084</v>
      </c>
      <c r="AK148" s="41">
        <v>0.5688689947128296</v>
      </c>
      <c r="AL148" s="41">
        <v>0.3466395437717438</v>
      </c>
      <c r="AM148" s="41">
        <v>0.38723868131637573</v>
      </c>
      <c r="AN148" s="41">
        <v>0.16272293031215668</v>
      </c>
      <c r="AO148" s="41">
        <v>0.37161779403686523</v>
      </c>
      <c r="AP148" s="41">
        <v>0.4358936548233032</v>
      </c>
      <c r="AQ148" s="41">
        <v>0.288634330034256</v>
      </c>
      <c r="AR148" s="41">
        <v>0.3491216003894806</v>
      </c>
      <c r="AS148" s="41">
        <v>0.22646285593509674</v>
      </c>
      <c r="AT148" s="41">
        <v>0.16953907907009125</v>
      </c>
      <c r="AU148" s="41">
        <v>0.25962135195732117</v>
      </c>
      <c r="AV148" s="41">
        <v>0.2830631136894226</v>
      </c>
      <c r="AW148" s="41">
        <v>0.22452035546302795</v>
      </c>
      <c r="AX148" s="41">
        <v>0.1836201250553131</v>
      </c>
      <c r="AY148" s="41">
        <v>0.45720261335372925</v>
      </c>
      <c r="AZ148" s="41">
        <v>0.0964818224310875</v>
      </c>
      <c r="BA148" s="49"/>
      <c r="BB148" s="41">
        <v>0.32710832357406616</v>
      </c>
      <c r="BC148" s="41">
        <v>0.2639088034629822</v>
      </c>
      <c r="BD148" s="41">
        <v>0.12056783586740494</v>
      </c>
      <c r="BE148" s="41">
        <v>0.22898219525814056</v>
      </c>
      <c r="BF148" s="41">
        <v>0.20744450390338898</v>
      </c>
      <c r="BG148" s="41">
        <v>0.1519881933927536</v>
      </c>
      <c r="BH148" s="41">
        <v>0.22398130595684052</v>
      </c>
      <c r="BI148" s="41">
        <v>0.06896726787090302</v>
      </c>
      <c r="BJ148" s="41">
        <v>0.12666043639183044</v>
      </c>
      <c r="BK148" s="41">
        <v>0.1042621061205864</v>
      </c>
      <c r="BL148" s="41">
        <v>0.19248566031455994</v>
      </c>
    </row>
    <row r="149" ht="12.75" customHeight="1">
      <c r="A149" s="45" t="s">
        <v>320</v>
      </c>
      <c r="B149" s="41">
        <v>3.519052743911743</v>
      </c>
      <c r="C149" s="41">
        <v>3.3480193614959717</v>
      </c>
      <c r="D149" s="41">
        <v>2.912919282913208</v>
      </c>
      <c r="E149" s="41">
        <v>3.3625988960266113</v>
      </c>
      <c r="F149" s="41">
        <v>3.178039312362671</v>
      </c>
      <c r="G149" s="41">
        <v>3.3646504878997803</v>
      </c>
      <c r="H149" s="41">
        <v>2.914695978164673</v>
      </c>
      <c r="I149" s="41">
        <v>3.1648013591766357</v>
      </c>
      <c r="J149" s="41">
        <v>3.148576021194458</v>
      </c>
      <c r="K149" s="41">
        <v>3.1689722537994385</v>
      </c>
      <c r="L149" s="41">
        <v>3.281710624694824</v>
      </c>
      <c r="M149" s="41">
        <v>3.4987337589263916</v>
      </c>
      <c r="N149" s="41">
        <v>3.2674551010131836</v>
      </c>
      <c r="O149" s="41">
        <v>3.3773789405822754</v>
      </c>
      <c r="P149" s="41">
        <v>3.2847516536712646</v>
      </c>
      <c r="Q149" s="41">
        <v>3.421827554702759</v>
      </c>
      <c r="R149" s="49"/>
      <c r="S149" s="41">
        <v>3.610419511795044</v>
      </c>
      <c r="T149" s="41">
        <v>3.3048102855682373</v>
      </c>
      <c r="U149" s="41">
        <v>3.6194045543670654</v>
      </c>
      <c r="V149" s="41">
        <v>3.4123847484588623</v>
      </c>
      <c r="W149" s="41">
        <v>3.486431360244751</v>
      </c>
      <c r="X149" s="41">
        <v>3.1656653881073</v>
      </c>
      <c r="Y149" s="41">
        <v>3.5102436542510986</v>
      </c>
      <c r="Z149" s="41">
        <v>3.35048508644104</v>
      </c>
      <c r="AA149" s="41">
        <v>3.340784788131714</v>
      </c>
      <c r="AB149" s="41">
        <v>3.2420413494110107</v>
      </c>
      <c r="AC149" s="41">
        <v>3.4613089561462402</v>
      </c>
      <c r="AD149" s="41">
        <v>3.2871532440185547</v>
      </c>
      <c r="AE149" s="41">
        <v>3.201695680618286</v>
      </c>
      <c r="AF149" s="41">
        <v>3.4547770023345947</v>
      </c>
      <c r="AG149" s="41">
        <v>3.3802576065063477</v>
      </c>
      <c r="AH149" s="41">
        <v>3.260456085205078</v>
      </c>
      <c r="AI149" s="41">
        <v>3.050457000732422</v>
      </c>
      <c r="AJ149" s="41">
        <v>3.5753862857818604</v>
      </c>
      <c r="AK149" s="41">
        <v>3.1802682876586914</v>
      </c>
      <c r="AL149" s="41">
        <v>3.2256860733032227</v>
      </c>
      <c r="AM149" s="41">
        <v>2.9718825817108154</v>
      </c>
      <c r="AN149" s="41">
        <v>3.338745355606079</v>
      </c>
      <c r="AO149" s="41">
        <v>3.2400612831115723</v>
      </c>
      <c r="AP149" s="41">
        <v>3.155423641204834</v>
      </c>
      <c r="AQ149" s="41">
        <v>3.424381732940674</v>
      </c>
      <c r="AR149" s="41">
        <v>2.8971636295318604</v>
      </c>
      <c r="AS149" s="41">
        <v>3.2674314975738525</v>
      </c>
      <c r="AT149" s="41">
        <v>3.468331813812256</v>
      </c>
      <c r="AU149" s="41">
        <v>3.520604372024536</v>
      </c>
      <c r="AV149" s="41">
        <v>3.658308744430542</v>
      </c>
      <c r="AW149" s="41">
        <v>3.39278244972229</v>
      </c>
      <c r="AX149" s="41">
        <v>3.7416341304779053</v>
      </c>
      <c r="AY149" s="41">
        <v>3.7191896438598633</v>
      </c>
      <c r="AZ149" s="41">
        <v>3.1655149459838867</v>
      </c>
      <c r="BA149" s="49"/>
      <c r="BB149" s="41">
        <v>3.283062219619751</v>
      </c>
      <c r="BC149" s="41">
        <v>3.4590537548065186</v>
      </c>
      <c r="BD149" s="41">
        <v>3.272982120513916</v>
      </c>
      <c r="BE149" s="41">
        <v>3.4469215869903564</v>
      </c>
      <c r="BF149" s="41">
        <v>3.502143383026123</v>
      </c>
      <c r="BG149" s="41">
        <v>3.1171016693115234</v>
      </c>
      <c r="BH149" s="41">
        <v>3.4059720039367676</v>
      </c>
      <c r="BI149" s="41">
        <v>3.2983779907226562</v>
      </c>
      <c r="BJ149" s="41">
        <v>3.4122982025146484</v>
      </c>
      <c r="BK149" s="41">
        <v>3.363473415374756</v>
      </c>
      <c r="BL149" s="41">
        <v>3.424813747406006</v>
      </c>
    </row>
    <row r="150" ht="12.75" customHeight="1">
      <c r="A150" s="45" t="s">
        <v>323</v>
      </c>
      <c r="B150" s="41">
        <v>3.9127230644226074</v>
      </c>
      <c r="C150" s="41">
        <v>1.9083079099655151</v>
      </c>
      <c r="D150" s="41">
        <v>2.1436851024627686</v>
      </c>
      <c r="E150" s="41">
        <v>2.1809868812561035</v>
      </c>
      <c r="F150" s="41">
        <v>2.359579563140869</v>
      </c>
      <c r="G150" s="41">
        <v>2.0101754665374756</v>
      </c>
      <c r="H150" s="41">
        <v>1.94547700881958</v>
      </c>
      <c r="I150" s="41">
        <v>2.262599229812622</v>
      </c>
      <c r="J150" s="41">
        <v>3.1600451469421387</v>
      </c>
      <c r="K150" s="41">
        <v>1.6891517639160156</v>
      </c>
      <c r="L150" s="41">
        <v>2.420672655105591</v>
      </c>
      <c r="M150" s="41">
        <v>3.1669561862945557</v>
      </c>
      <c r="N150" s="41">
        <v>2.9287452697753906</v>
      </c>
      <c r="O150" s="41">
        <v>3.9261960983276367</v>
      </c>
      <c r="P150" s="41">
        <v>2.993464708328247</v>
      </c>
      <c r="Q150" s="41">
        <v>2.7101964950561523</v>
      </c>
      <c r="R150" s="49"/>
      <c r="S150" s="41">
        <v>3.734539270401001</v>
      </c>
      <c r="T150" s="41">
        <v>2.5355896949768066</v>
      </c>
      <c r="U150" s="41">
        <v>3.5194814205169678</v>
      </c>
      <c r="V150" s="41">
        <v>3.310292959213257</v>
      </c>
      <c r="W150" s="41">
        <v>3.09211802482605</v>
      </c>
      <c r="X150" s="41">
        <v>2.763780117034912</v>
      </c>
      <c r="Y150" s="41">
        <v>2.78910493850708</v>
      </c>
      <c r="Z150" s="41">
        <v>2.7872443199157715</v>
      </c>
      <c r="AA150" s="41">
        <v>2.5900471210479736</v>
      </c>
      <c r="AB150" s="41">
        <v>2.5088837146759033</v>
      </c>
      <c r="AC150" s="41">
        <v>2.172276020050049</v>
      </c>
      <c r="AD150" s="41">
        <v>2.778564691543579</v>
      </c>
      <c r="AE150" s="41">
        <v>2.5185492038726807</v>
      </c>
      <c r="AF150" s="41">
        <v>2.8066775798797607</v>
      </c>
      <c r="AG150" s="41">
        <v>3.9089772701263428</v>
      </c>
      <c r="AH150" s="41">
        <v>2.665306568145752</v>
      </c>
      <c r="AI150" s="41">
        <v>1.7500516176223755</v>
      </c>
      <c r="AJ150" s="41">
        <v>2.657036781311035</v>
      </c>
      <c r="AK150" s="41">
        <v>2.2648191452026367</v>
      </c>
      <c r="AL150" s="41">
        <v>3.3336052894592285</v>
      </c>
      <c r="AM150" s="41">
        <v>2.795065402984619</v>
      </c>
      <c r="AN150" s="41">
        <v>2.222109794616699</v>
      </c>
      <c r="AO150" s="41">
        <v>1.7934640645980835</v>
      </c>
      <c r="AP150" s="41">
        <v>2.1250925064086914</v>
      </c>
      <c r="AQ150" s="41">
        <v>2.4788460731506348</v>
      </c>
      <c r="AR150" s="41">
        <v>2.164924383163452</v>
      </c>
      <c r="AS150" s="41">
        <v>2.423084020614624</v>
      </c>
      <c r="AT150" s="41">
        <v>2.005600690841675</v>
      </c>
      <c r="AU150" s="41">
        <v>2.535011053085327</v>
      </c>
      <c r="AV150" s="41">
        <v>3.3174140453338623</v>
      </c>
      <c r="AW150" s="41">
        <v>2.4897425174713135</v>
      </c>
      <c r="AX150" s="41">
        <v>3.1108815670013428</v>
      </c>
      <c r="AY150" s="41">
        <v>3.3937134742736816</v>
      </c>
      <c r="AZ150" s="41">
        <v>2.2282817363739014</v>
      </c>
      <c r="BA150" s="49"/>
      <c r="BB150" s="41">
        <v>2.8565804958343506</v>
      </c>
      <c r="BC150" s="41">
        <v>2.321729898452759</v>
      </c>
      <c r="BD150" s="41">
        <v>3.1253645420074463</v>
      </c>
      <c r="BE150" s="41">
        <v>2.9299378395080566</v>
      </c>
      <c r="BF150" s="41">
        <v>3.1261208057403564</v>
      </c>
      <c r="BG150" s="41">
        <v>2.8550472259521484</v>
      </c>
      <c r="BH150" s="41">
        <v>2.7386395931243896</v>
      </c>
      <c r="BI150" s="41">
        <v>2.5079498291015625</v>
      </c>
      <c r="BJ150" s="41">
        <v>2.6057047843933105</v>
      </c>
      <c r="BK150" s="41">
        <v>2.322113275527954</v>
      </c>
      <c r="BL150" s="41">
        <v>2.4604251384735107</v>
      </c>
    </row>
    <row r="151" ht="12.75" customHeight="1">
      <c r="A151" s="45" t="s">
        <v>325</v>
      </c>
      <c r="B151" s="41">
        <v>0.9892842173576355</v>
      </c>
      <c r="C151" s="41">
        <v>0.35451310873031616</v>
      </c>
      <c r="D151" s="41">
        <v>0.33430755138397217</v>
      </c>
      <c r="E151" s="41">
        <v>0.453806608915329</v>
      </c>
      <c r="F151" s="41">
        <v>0.24175314605236053</v>
      </c>
      <c r="G151" s="41">
        <v>0.40465518832206726</v>
      </c>
      <c r="H151" s="41">
        <v>0.2903446853160858</v>
      </c>
      <c r="I151" s="41">
        <v>0.5755771398544312</v>
      </c>
      <c r="J151" s="41">
        <v>0.505888819694519</v>
      </c>
      <c r="K151" s="41">
        <v>0.49430906772613525</v>
      </c>
      <c r="L151" s="41">
        <v>0.24987155199050903</v>
      </c>
      <c r="M151" s="41">
        <v>0.28274479508399963</v>
      </c>
      <c r="N151" s="41">
        <v>0.6174420714378357</v>
      </c>
      <c r="O151" s="41">
        <v>0.889367401599884</v>
      </c>
      <c r="P151" s="41">
        <v>0.7679385542869568</v>
      </c>
      <c r="Q151" s="41">
        <v>0.20859043300151825</v>
      </c>
      <c r="R151" s="49"/>
      <c r="S151" s="41">
        <v>0.8440319895744324</v>
      </c>
      <c r="T151" s="41">
        <v>0.805126965045929</v>
      </c>
      <c r="U151" s="41">
        <v>0.9142372608184814</v>
      </c>
      <c r="V151" s="41">
        <v>0.7726167440414429</v>
      </c>
      <c r="W151" s="41">
        <v>0.9609190225601196</v>
      </c>
      <c r="X151" s="41">
        <v>0.47144845128059387</v>
      </c>
      <c r="Y151" s="41">
        <v>0.6078996062278748</v>
      </c>
      <c r="Z151" s="41">
        <v>0.6960640549659729</v>
      </c>
      <c r="AA151" s="41">
        <v>0.4709142744541168</v>
      </c>
      <c r="AB151" s="41">
        <v>0.47402721643447876</v>
      </c>
      <c r="AC151" s="41">
        <v>0.5210286378860474</v>
      </c>
      <c r="AD151" s="41">
        <v>0.4705376923084259</v>
      </c>
      <c r="AE151" s="41">
        <v>0.6156840324401855</v>
      </c>
      <c r="AF151" s="41">
        <v>0.9573253393173218</v>
      </c>
      <c r="AG151" s="41">
        <v>0.9834568500518799</v>
      </c>
      <c r="AH151" s="41">
        <v>0.43740037083625793</v>
      </c>
      <c r="AI151" s="41">
        <v>0.06577516347169876</v>
      </c>
      <c r="AJ151" s="41">
        <v>0.4199175536632538</v>
      </c>
      <c r="AK151" s="41">
        <v>0.6194247007369995</v>
      </c>
      <c r="AL151" s="41">
        <v>0.8584347367286682</v>
      </c>
      <c r="AM151" s="41">
        <v>0.9648498892784119</v>
      </c>
      <c r="AN151" s="41">
        <v>0.6732981204986572</v>
      </c>
      <c r="AO151" s="41">
        <v>0.11793708056211472</v>
      </c>
      <c r="AP151" s="41">
        <v>0.2266930639743805</v>
      </c>
      <c r="AQ151" s="41">
        <v>0.23701602220535278</v>
      </c>
      <c r="AR151" s="41">
        <v>0.24685391783714294</v>
      </c>
      <c r="AS151" s="41">
        <v>0.2582380771636963</v>
      </c>
      <c r="AT151" s="41">
        <v>0.19987109303474426</v>
      </c>
      <c r="AU151" s="41">
        <v>0.21357528865337372</v>
      </c>
      <c r="AV151" s="41">
        <v>0.7846431136131287</v>
      </c>
      <c r="AW151" s="41">
        <v>0.7001920938491821</v>
      </c>
      <c r="AX151" s="41">
        <v>0.8863725066184998</v>
      </c>
      <c r="AY151" s="41">
        <v>0.9073559045791626</v>
      </c>
      <c r="AZ151" s="41">
        <v>0.4598783254623413</v>
      </c>
      <c r="BA151" s="49"/>
      <c r="BB151" s="41">
        <v>0.5511425733566284</v>
      </c>
      <c r="BC151" s="41">
        <v>0.6128177046775818</v>
      </c>
      <c r="BD151" s="41">
        <v>0.8908659219741821</v>
      </c>
      <c r="BE151" s="41">
        <v>0.8380560874938965</v>
      </c>
      <c r="BF151" s="41">
        <v>0.8507222533226013</v>
      </c>
      <c r="BG151" s="41">
        <v>0.5161915421485901</v>
      </c>
      <c r="BH151" s="41">
        <v>0.9047018885612488</v>
      </c>
      <c r="BI151" s="41">
        <v>0.759353518486023</v>
      </c>
      <c r="BJ151" s="41">
        <v>0.6192098259925842</v>
      </c>
      <c r="BK151" s="41">
        <v>0.7295984625816345</v>
      </c>
      <c r="BL151" s="41">
        <v>0.7087704539299011</v>
      </c>
    </row>
    <row r="152" ht="12.75" customHeight="1">
      <c r="A152" s="45" t="s">
        <v>327</v>
      </c>
      <c r="B152" s="41">
        <v>0.005778949707746506</v>
      </c>
      <c r="C152" s="41">
        <v>0.13642007112503052</v>
      </c>
      <c r="D152" s="41">
        <v>0.006516110617667437</v>
      </c>
      <c r="E152" s="41">
        <v>0.0</v>
      </c>
      <c r="F152" s="41">
        <v>0.0</v>
      </c>
      <c r="G152" s="41">
        <v>0.006225076504051685</v>
      </c>
      <c r="H152" s="41">
        <v>0.03938579931855202</v>
      </c>
      <c r="I152" s="41">
        <v>0.01960717886686325</v>
      </c>
      <c r="J152" s="41">
        <v>0.03822564706206322</v>
      </c>
      <c r="K152" s="41">
        <v>0.0</v>
      </c>
      <c r="L152" s="41">
        <v>0.006135004106909037</v>
      </c>
      <c r="M152" s="41">
        <v>0.004132378380745649</v>
      </c>
      <c r="N152" s="41">
        <v>0.0064342208206653595</v>
      </c>
      <c r="O152" s="41">
        <v>0.022770553827285767</v>
      </c>
      <c r="P152" s="41">
        <v>0.009062455967068672</v>
      </c>
      <c r="Q152" s="41">
        <v>0.006281028501689434</v>
      </c>
      <c r="R152" s="49"/>
      <c r="S152" s="41">
        <v>0.0</v>
      </c>
      <c r="T152" s="41">
        <v>0.04619496688246727</v>
      </c>
      <c r="U152" s="41">
        <v>0.019791394472122192</v>
      </c>
      <c r="V152" s="41">
        <v>0.08916953951120377</v>
      </c>
      <c r="W152" s="41">
        <v>0.02631889283657074</v>
      </c>
      <c r="X152" s="41">
        <v>0.3489569127559662</v>
      </c>
      <c r="Y152" s="41">
        <v>0.17822743952274323</v>
      </c>
      <c r="Z152" s="41">
        <v>0.23302896320819855</v>
      </c>
      <c r="AA152" s="41">
        <v>0.05162185803055763</v>
      </c>
      <c r="AB152" s="41">
        <v>0.10296537727117538</v>
      </c>
      <c r="AC152" s="41">
        <v>0.12133940309286118</v>
      </c>
      <c r="AD152" s="41">
        <v>0.0</v>
      </c>
      <c r="AE152" s="41">
        <v>0.0</v>
      </c>
      <c r="AF152" s="41">
        <v>0.0</v>
      </c>
      <c r="AG152" s="41">
        <v>0.0</v>
      </c>
      <c r="AH152" s="41">
        <v>0.0</v>
      </c>
      <c r="AI152" s="41">
        <v>0.0015610629925504327</v>
      </c>
      <c r="AJ152" s="41">
        <v>0.0</v>
      </c>
      <c r="AK152" s="41">
        <v>0.0</v>
      </c>
      <c r="AL152" s="41">
        <v>0.0</v>
      </c>
      <c r="AM152" s="41">
        <v>0.0</v>
      </c>
      <c r="AN152" s="41">
        <v>0.012984232977032661</v>
      </c>
      <c r="AO152" s="41">
        <v>0.005586463958024979</v>
      </c>
      <c r="AP152" s="41">
        <v>0.06651799380779266</v>
      </c>
      <c r="AQ152" s="41">
        <v>0.0</v>
      </c>
      <c r="AR152" s="41">
        <v>5.918312817811966E-4</v>
      </c>
      <c r="AS152" s="41">
        <v>0.01182812824845314</v>
      </c>
      <c r="AT152" s="41">
        <v>0.012692051939666271</v>
      </c>
      <c r="AU152" s="41">
        <v>0.0</v>
      </c>
      <c r="AV152" s="41">
        <v>0.0</v>
      </c>
      <c r="AW152" s="41">
        <v>0.004100876394659281</v>
      </c>
      <c r="AX152" s="41">
        <v>0.0</v>
      </c>
      <c r="AY152" s="41">
        <v>7.293720846064389E-4</v>
      </c>
      <c r="AZ152" s="41">
        <v>0.0057471320033073425</v>
      </c>
      <c r="BA152" s="49"/>
      <c r="BB152" s="41">
        <v>0.3234478235244751</v>
      </c>
      <c r="BC152" s="41">
        <v>0.03121749311685562</v>
      </c>
      <c r="BD152" s="41">
        <v>0.011819105595350266</v>
      </c>
      <c r="BE152" s="41">
        <v>0.01224085595458746</v>
      </c>
      <c r="BF152" s="41">
        <v>0.007699162699282169</v>
      </c>
      <c r="BG152" s="41">
        <v>0.20127572119235992</v>
      </c>
      <c r="BH152" s="41">
        <v>0.00775561947375536</v>
      </c>
      <c r="BI152" s="41">
        <v>0.07923764735460281</v>
      </c>
      <c r="BJ152" s="41">
        <v>0.10408443957567215</v>
      </c>
      <c r="BK152" s="41">
        <v>0.03141120821237564</v>
      </c>
      <c r="BL152" s="41">
        <v>0.03466813266277313</v>
      </c>
    </row>
    <row r="153" ht="12.75" customHeight="1">
      <c r="A153" s="56" t="s">
        <v>341</v>
      </c>
      <c r="B153" s="57">
        <v>2.8725736141204834</v>
      </c>
      <c r="C153" s="57">
        <v>4.040717601776123</v>
      </c>
      <c r="D153" s="57">
        <v>3.7891693115234375</v>
      </c>
      <c r="E153" s="57">
        <v>3.682682514190674</v>
      </c>
      <c r="F153" s="57">
        <v>3.425579071044922</v>
      </c>
      <c r="G153" s="57">
        <v>3.4037914276123047</v>
      </c>
      <c r="H153" s="57">
        <v>3.892336368560791</v>
      </c>
      <c r="I153" s="57">
        <v>3.6816375255584717</v>
      </c>
      <c r="J153" s="57">
        <v>3.8144147396087646</v>
      </c>
      <c r="K153" s="57">
        <v>3.53983998298645</v>
      </c>
      <c r="L153" s="57">
        <v>4.048610210418701</v>
      </c>
      <c r="M153" s="57">
        <v>3.3537535667419434</v>
      </c>
      <c r="N153" s="57">
        <v>3.6075735092163086</v>
      </c>
      <c r="O153" s="57">
        <v>4.033169746398926</v>
      </c>
      <c r="P153" s="57">
        <v>3.191572666168213</v>
      </c>
      <c r="Q153" s="57">
        <v>3.3377034664154053</v>
      </c>
      <c r="R153" s="49"/>
      <c r="S153" s="57">
        <v>3.430663585662842</v>
      </c>
      <c r="T153" s="57">
        <v>3.1709604263305664</v>
      </c>
      <c r="U153" s="57">
        <v>3.31304931640625</v>
      </c>
      <c r="V153" s="57">
        <v>3.584681987762451</v>
      </c>
      <c r="W153" s="57">
        <v>3.4646658897399902</v>
      </c>
      <c r="X153" s="57">
        <v>3.309880495071411</v>
      </c>
      <c r="Y153" s="57">
        <v>3.5677287578582764</v>
      </c>
      <c r="Z153" s="57">
        <v>3.694528341293335</v>
      </c>
      <c r="AA153" s="57">
        <v>3.939906120300293</v>
      </c>
      <c r="AB153" s="57">
        <v>3.792156457901001</v>
      </c>
      <c r="AC153" s="57">
        <v>3.7232422828674316</v>
      </c>
      <c r="AD153" s="57">
        <v>3.493624687194824</v>
      </c>
      <c r="AE153" s="57">
        <v>3.6911611557006836</v>
      </c>
      <c r="AF153" s="57">
        <v>4.038477420806885</v>
      </c>
      <c r="AG153" s="57">
        <v>3.090878963470459</v>
      </c>
      <c r="AH153" s="57">
        <v>3.6779661178588867</v>
      </c>
      <c r="AI153" s="57">
        <v>3.7340803146362305</v>
      </c>
      <c r="AJ153" s="57">
        <v>3.7726168632507324</v>
      </c>
      <c r="AK153" s="57">
        <v>3.5282294750213623</v>
      </c>
      <c r="AL153" s="57">
        <v>3.791161298751831</v>
      </c>
      <c r="AM153" s="57">
        <v>3.92852783203125</v>
      </c>
      <c r="AN153" s="57">
        <v>3.822193145751953</v>
      </c>
      <c r="AO153" s="57">
        <v>3.287828207015991</v>
      </c>
      <c r="AP153" s="57">
        <v>3.5063929557800293</v>
      </c>
      <c r="AQ153" s="57">
        <v>3.4043023586273193</v>
      </c>
      <c r="AR153" s="57">
        <v>3.3129043579101562</v>
      </c>
      <c r="AS153" s="57">
        <v>3.1923067569732666</v>
      </c>
      <c r="AT153" s="57">
        <v>3.3161113262176514</v>
      </c>
      <c r="AU153" s="57">
        <v>3.927757501602173</v>
      </c>
      <c r="AV153" s="57">
        <v>3.523310422897339</v>
      </c>
      <c r="AW153" s="57">
        <v>3.2193760871887207</v>
      </c>
      <c r="AX153" s="57">
        <v>3.823251962661743</v>
      </c>
      <c r="AY153" s="57">
        <v>3.1692259311676025</v>
      </c>
      <c r="AZ153" s="57">
        <v>3.619957208633423</v>
      </c>
      <c r="BA153" s="49"/>
      <c r="BB153" s="57">
        <v>3.7125911712646484</v>
      </c>
      <c r="BC153" s="57">
        <v>3.5800719261169434</v>
      </c>
      <c r="BD153" s="57">
        <v>4.219538688659668</v>
      </c>
      <c r="BE153" s="57">
        <v>4.412208557128906</v>
      </c>
      <c r="BF153" s="57">
        <v>4.293969631195068</v>
      </c>
      <c r="BG153" s="57">
        <v>3.460434675216675</v>
      </c>
      <c r="BH153" s="57">
        <v>3.875173568725586</v>
      </c>
      <c r="BI153" s="57">
        <v>4.321509838104248</v>
      </c>
      <c r="BJ153" s="57">
        <v>3.8965036869049072</v>
      </c>
      <c r="BK153" s="57">
        <v>3.932929754257202</v>
      </c>
      <c r="BL153" s="57">
        <v>3.7668542861938477</v>
      </c>
    </row>
    <row r="154" ht="12.75" customHeight="1">
      <c r="A154" s="45" t="s">
        <v>481</v>
      </c>
      <c r="B154" s="41">
        <v>0.02393818274140358</v>
      </c>
      <c r="C154" s="41">
        <v>0.16822411119937897</v>
      </c>
      <c r="D154" s="41">
        <v>0.005982688628137112</v>
      </c>
      <c r="E154" s="41">
        <v>0.005227242596447468</v>
      </c>
      <c r="F154" s="41">
        <v>0.01250365562736988</v>
      </c>
      <c r="G154" s="41">
        <v>0.06692733615636826</v>
      </c>
      <c r="H154" s="41">
        <v>0.0029630607459694147</v>
      </c>
      <c r="I154" s="41">
        <v>0.027013372629880905</v>
      </c>
      <c r="J154" s="41">
        <v>0.030229050666093826</v>
      </c>
      <c r="K154" s="41">
        <v>0.0034031388349831104</v>
      </c>
      <c r="L154" s="41">
        <v>0.052921656519174576</v>
      </c>
      <c r="M154" s="41">
        <v>0.07875832170248032</v>
      </c>
      <c r="N154" s="41">
        <v>0.012845467776060104</v>
      </c>
      <c r="O154" s="41">
        <v>0.007540463469922543</v>
      </c>
      <c r="P154" s="41">
        <v>0.0033197482116520405</v>
      </c>
      <c r="Q154" s="41">
        <v>0.037080518901348114</v>
      </c>
      <c r="R154" s="49"/>
      <c r="S154" s="41">
        <v>0.00343588599935174</v>
      </c>
      <c r="T154" s="41">
        <v>0.08126934617757797</v>
      </c>
      <c r="U154" s="41">
        <v>0.07827694714069366</v>
      </c>
      <c r="V154" s="41">
        <v>0.02152376063168049</v>
      </c>
      <c r="W154" s="41">
        <v>0.04382792487740517</v>
      </c>
      <c r="X154" s="41">
        <v>0.02429572120308876</v>
      </c>
      <c r="Y154" s="41">
        <v>0.004827506374567747</v>
      </c>
      <c r="Z154" s="41">
        <v>0.010563942603766918</v>
      </c>
      <c r="AA154" s="41">
        <v>0.013936749659478664</v>
      </c>
      <c r="AB154" s="41">
        <v>0.007931101135909557</v>
      </c>
      <c r="AC154" s="41">
        <v>0.014197268523275852</v>
      </c>
      <c r="AD154" s="41">
        <v>0.00291314790956676</v>
      </c>
      <c r="AE154" s="41">
        <v>0.06776847690343857</v>
      </c>
      <c r="AF154" s="41">
        <v>0.040800970047712326</v>
      </c>
      <c r="AG154" s="41">
        <v>0.01189169567078352</v>
      </c>
      <c r="AH154" s="41">
        <v>0.01732066459953785</v>
      </c>
      <c r="AI154" s="41">
        <v>0.014392568729817867</v>
      </c>
      <c r="AJ154" s="41">
        <v>0.005478112958371639</v>
      </c>
      <c r="AK154" s="41">
        <v>0.0019923963118344545</v>
      </c>
      <c r="AL154" s="41">
        <v>0.009148293174803257</v>
      </c>
      <c r="AM154" s="41">
        <v>0.02470500022172928</v>
      </c>
      <c r="AN154" s="41">
        <v>0.07169385254383087</v>
      </c>
      <c r="AO154" s="41">
        <v>0.015932347625494003</v>
      </c>
      <c r="AP154" s="41">
        <v>0.005138801876455545</v>
      </c>
      <c r="AQ154" s="41">
        <v>0.0014039718080312014</v>
      </c>
      <c r="AR154" s="41">
        <v>0.08552403002977371</v>
      </c>
      <c r="AS154" s="41">
        <v>0.004980634897947311</v>
      </c>
      <c r="AT154" s="41">
        <v>0.03573533892631531</v>
      </c>
      <c r="AU154" s="41">
        <v>0.05643393471837044</v>
      </c>
      <c r="AV154" s="41">
        <v>0.017909901216626167</v>
      </c>
      <c r="AW154" s="41">
        <v>0.006575347390025854</v>
      </c>
      <c r="AX154" s="41">
        <v>0.0028973643202334642</v>
      </c>
      <c r="AY154" s="41">
        <v>0.004494312219321728</v>
      </c>
      <c r="AZ154" s="41">
        <v>0.044505465775728226</v>
      </c>
      <c r="BA154" s="49"/>
      <c r="BB154" s="41">
        <v>0.0034247729927301407</v>
      </c>
      <c r="BC154" s="41">
        <v>0.007914060726761818</v>
      </c>
      <c r="BD154" s="41">
        <v>0.019312147051095963</v>
      </c>
      <c r="BE154" s="41">
        <v>0.003715554717928171</v>
      </c>
      <c r="BF154" s="41">
        <v>0.013089790940284729</v>
      </c>
      <c r="BG154" s="41">
        <v>0.01439635083079338</v>
      </c>
      <c r="BH154" s="41">
        <v>0.003104775445535779</v>
      </c>
      <c r="BI154" s="41">
        <v>0.01133238710463047</v>
      </c>
      <c r="BJ154" s="41">
        <v>0.0017736164154484868</v>
      </c>
      <c r="BK154" s="41">
        <v>0.004163255449384451</v>
      </c>
      <c r="BL154" s="41">
        <v>0.002864801324903965</v>
      </c>
    </row>
    <row r="155" ht="12.75" customHeight="1">
      <c r="A155" s="45" t="s">
        <v>482</v>
      </c>
      <c r="B155" s="41">
        <v>1027.0</v>
      </c>
      <c r="C155" s="41">
        <v>220.0</v>
      </c>
      <c r="D155" s="41">
        <v>208.0</v>
      </c>
      <c r="E155" s="41">
        <v>219.0</v>
      </c>
      <c r="F155" s="41">
        <v>232.0</v>
      </c>
      <c r="G155" s="41">
        <v>215.0</v>
      </c>
      <c r="H155" s="41">
        <v>221.0</v>
      </c>
      <c r="I155" s="41">
        <v>227.0</v>
      </c>
      <c r="J155" s="41">
        <v>225.0</v>
      </c>
      <c r="K155" s="41">
        <v>222.0</v>
      </c>
      <c r="L155" s="41">
        <v>227.0</v>
      </c>
      <c r="M155" s="41">
        <v>310.0</v>
      </c>
      <c r="N155" s="41">
        <v>219.0</v>
      </c>
      <c r="O155" s="41">
        <v>213.0</v>
      </c>
      <c r="P155" s="41">
        <v>310.0</v>
      </c>
      <c r="Q155" s="41">
        <v>218.0</v>
      </c>
      <c r="R155" s="49"/>
      <c r="S155" s="41">
        <v>312.0</v>
      </c>
      <c r="T155" s="41">
        <v>223.0</v>
      </c>
      <c r="U155" s="41">
        <v>220.0</v>
      </c>
      <c r="V155" s="41">
        <v>220.0</v>
      </c>
      <c r="W155" s="41">
        <v>225.0</v>
      </c>
      <c r="X155" s="41">
        <v>227.0</v>
      </c>
      <c r="Y155" s="41">
        <v>231.0</v>
      </c>
      <c r="Z155" s="41">
        <v>218.0</v>
      </c>
      <c r="AA155" s="41">
        <v>459.0</v>
      </c>
      <c r="AB155" s="41">
        <v>432.0</v>
      </c>
      <c r="AC155" s="41">
        <v>225.0</v>
      </c>
      <c r="AD155" s="41">
        <v>214.0</v>
      </c>
      <c r="AE155" s="41">
        <v>222.0</v>
      </c>
      <c r="AF155" s="41">
        <v>228.0</v>
      </c>
      <c r="AG155" s="41">
        <v>308.0</v>
      </c>
      <c r="AH155" s="41">
        <v>213.0</v>
      </c>
      <c r="AI155" s="41">
        <v>223.0</v>
      </c>
      <c r="AJ155" s="41">
        <v>226.0</v>
      </c>
      <c r="AK155" s="41">
        <v>215.0</v>
      </c>
      <c r="AL155" s="41">
        <v>227.0</v>
      </c>
      <c r="AM155" s="41">
        <v>213.0</v>
      </c>
      <c r="AN155" s="41">
        <v>209.0</v>
      </c>
      <c r="AO155" s="41">
        <v>219.0</v>
      </c>
      <c r="AP155" s="41">
        <v>222.0</v>
      </c>
      <c r="AQ155" s="41">
        <v>225.0</v>
      </c>
      <c r="AR155" s="41">
        <v>314.0</v>
      </c>
      <c r="AS155" s="41">
        <v>229.0</v>
      </c>
      <c r="AT155" s="41">
        <v>219.0</v>
      </c>
      <c r="AU155" s="41">
        <v>223.0</v>
      </c>
      <c r="AV155" s="41">
        <v>316.0</v>
      </c>
      <c r="AW155" s="41">
        <v>599.0</v>
      </c>
      <c r="AX155" s="41">
        <v>302.0</v>
      </c>
      <c r="AY155" s="41">
        <v>1040.0</v>
      </c>
      <c r="AZ155" s="41">
        <v>345.0</v>
      </c>
      <c r="BA155" s="49"/>
      <c r="BB155" s="41">
        <v>221.0</v>
      </c>
      <c r="BC155" s="41">
        <v>224.0</v>
      </c>
      <c r="BD155" s="41">
        <v>230.0</v>
      </c>
      <c r="BE155" s="41">
        <v>228.0</v>
      </c>
      <c r="BF155" s="41">
        <v>453.0</v>
      </c>
      <c r="BG155" s="41">
        <v>213.0</v>
      </c>
      <c r="BH155" s="41">
        <v>314.0</v>
      </c>
      <c r="BI155" s="41">
        <v>219.0</v>
      </c>
      <c r="BJ155" s="41">
        <v>216.0</v>
      </c>
      <c r="BK155" s="41">
        <v>226.0</v>
      </c>
      <c r="BL155" s="41">
        <v>229.0</v>
      </c>
    </row>
    <row r="156" ht="12.75" customHeight="1">
      <c r="A156" s="56" t="s">
        <v>343</v>
      </c>
      <c r="B156" s="57">
        <v>0.9618303775787354</v>
      </c>
      <c r="C156" s="57">
        <v>1.1128484010696411</v>
      </c>
      <c r="D156" s="57">
        <v>0.9411005973815918</v>
      </c>
      <c r="E156" s="57">
        <v>0.9910886287689209</v>
      </c>
      <c r="F156" s="57">
        <v>0.9685823321342468</v>
      </c>
      <c r="G156" s="57">
        <v>0.985761284828186</v>
      </c>
      <c r="H156" s="57">
        <v>0.9429067969322205</v>
      </c>
      <c r="I156" s="57">
        <v>0.9434880018234253</v>
      </c>
      <c r="J156" s="57">
        <v>1.1537976264953613</v>
      </c>
      <c r="K156" s="57">
        <v>0.895743191242218</v>
      </c>
      <c r="L156" s="57">
        <v>1.0174943208694458</v>
      </c>
      <c r="M156" s="57">
        <v>0.9590133428573608</v>
      </c>
      <c r="N156" s="57">
        <v>1.1268095970153809</v>
      </c>
      <c r="O156" s="57">
        <v>1.2509254217147827</v>
      </c>
      <c r="P156" s="57">
        <v>1.0068109035491943</v>
      </c>
      <c r="Q156" s="57">
        <v>0.9871668815612793</v>
      </c>
      <c r="R156" s="49"/>
      <c r="S156" s="57">
        <v>0.9761556386947632</v>
      </c>
      <c r="T156" s="57">
        <v>0.8167719841003418</v>
      </c>
      <c r="U156" s="57">
        <v>0.9788293242454529</v>
      </c>
      <c r="V156" s="57">
        <v>1.0268337726593018</v>
      </c>
      <c r="W156" s="57">
        <v>0.915124237537384</v>
      </c>
      <c r="X156" s="57">
        <v>1.1045948266983032</v>
      </c>
      <c r="Y156" s="57">
        <v>1.0550397634506226</v>
      </c>
      <c r="Z156" s="57">
        <v>1.1129729747772217</v>
      </c>
      <c r="AA156" s="57">
        <v>1.171436071395874</v>
      </c>
      <c r="AB156" s="57">
        <v>1.1397676467895508</v>
      </c>
      <c r="AC156" s="57">
        <v>1.1074479818344116</v>
      </c>
      <c r="AD156" s="57">
        <v>1.0466868877410889</v>
      </c>
      <c r="AE156" s="57">
        <v>1.126172661781311</v>
      </c>
      <c r="AF156" s="57">
        <v>1.1458663940429688</v>
      </c>
      <c r="AG156" s="57">
        <v>0.9743239283561707</v>
      </c>
      <c r="AH156" s="57">
        <v>0.9949758052825928</v>
      </c>
      <c r="AI156" s="57">
        <v>1.0796916484832764</v>
      </c>
      <c r="AJ156" s="57">
        <v>1.1842143535614014</v>
      </c>
      <c r="AK156" s="57">
        <v>1.1185849905014038</v>
      </c>
      <c r="AL156" s="57">
        <v>1.1231818199157715</v>
      </c>
      <c r="AM156" s="57">
        <v>1.1708265542984009</v>
      </c>
      <c r="AN156" s="57">
        <v>1.2596101760864258</v>
      </c>
      <c r="AO156" s="57">
        <v>0.8867862224578857</v>
      </c>
      <c r="AP156" s="57">
        <v>0.9995419383049011</v>
      </c>
      <c r="AQ156" s="57">
        <v>1.0522123575210571</v>
      </c>
      <c r="AR156" s="57">
        <v>0.886778712272644</v>
      </c>
      <c r="AS156" s="57">
        <v>0.919640064239502</v>
      </c>
      <c r="AT156" s="57">
        <v>0.8577135801315308</v>
      </c>
      <c r="AU156" s="57">
        <v>1.300171136856079</v>
      </c>
      <c r="AV156" s="57">
        <v>1.1935784816741943</v>
      </c>
      <c r="AW156" s="57">
        <v>0.992436945438385</v>
      </c>
      <c r="AX156" s="57">
        <v>1.1968021392822266</v>
      </c>
      <c r="AY156" s="57">
        <v>1.0206611156463623</v>
      </c>
      <c r="AZ156" s="57">
        <v>1.0461419820785522</v>
      </c>
      <c r="BA156" s="49"/>
      <c r="BB156" s="57">
        <v>1.1385762691497803</v>
      </c>
      <c r="BC156" s="57">
        <v>1.0540120601654053</v>
      </c>
      <c r="BD156" s="57">
        <v>1.1610002517700195</v>
      </c>
      <c r="BE156" s="57">
        <v>1.097636103630066</v>
      </c>
      <c r="BF156" s="57">
        <v>1.2663137912750244</v>
      </c>
      <c r="BG156" s="57">
        <v>0.9482487440109253</v>
      </c>
      <c r="BH156" s="57">
        <v>1.0885950326919556</v>
      </c>
      <c r="BI156" s="57">
        <v>1.125133991241455</v>
      </c>
      <c r="BJ156" s="57">
        <v>1.3301060199737549</v>
      </c>
      <c r="BK156" s="57">
        <v>1.164435863494873</v>
      </c>
      <c r="BL156" s="57">
        <v>1.175387978553772</v>
      </c>
    </row>
    <row r="157" ht="12.75" customHeight="1">
      <c r="A157" s="56" t="s">
        <v>353</v>
      </c>
      <c r="B157" s="57">
        <v>1.5691405534744263</v>
      </c>
      <c r="C157" s="57">
        <v>2.2611448764801025</v>
      </c>
      <c r="D157" s="57">
        <v>2.1296777725219727</v>
      </c>
      <c r="E157" s="57">
        <v>1.9474724531173706</v>
      </c>
      <c r="F157" s="57">
        <v>1.919867753982544</v>
      </c>
      <c r="G157" s="57">
        <v>1.8713442087173462</v>
      </c>
      <c r="H157" s="57">
        <v>2.0582966804504395</v>
      </c>
      <c r="I157" s="57">
        <v>2.0613584518432617</v>
      </c>
      <c r="J157" s="57">
        <v>2.089784622192383</v>
      </c>
      <c r="K157" s="57">
        <v>2.001919984817505</v>
      </c>
      <c r="L157" s="57">
        <v>2.1458024978637695</v>
      </c>
      <c r="M157" s="57">
        <v>1.9860433340072632</v>
      </c>
      <c r="N157" s="57">
        <v>1.88516366481781</v>
      </c>
      <c r="O157" s="57">
        <v>2.3521358966827393</v>
      </c>
      <c r="P157" s="57">
        <v>1.7003029584884644</v>
      </c>
      <c r="Q157" s="57">
        <v>1.9459515810012817</v>
      </c>
      <c r="R157" s="49"/>
      <c r="S157" s="57">
        <v>2.007899045944214</v>
      </c>
      <c r="T157" s="57">
        <v>1.862725853919983</v>
      </c>
      <c r="U157" s="57">
        <v>1.8326771259307861</v>
      </c>
      <c r="V157" s="57">
        <v>2.092180013656616</v>
      </c>
      <c r="W157" s="57">
        <v>1.8892087936401367</v>
      </c>
      <c r="X157" s="57">
        <v>1.8395386934280396</v>
      </c>
      <c r="Y157" s="57">
        <v>2.04089617729187</v>
      </c>
      <c r="Z157" s="57">
        <v>2.1080052852630615</v>
      </c>
      <c r="AA157" s="57">
        <v>2.213029623031616</v>
      </c>
      <c r="AB157" s="57">
        <v>2.053513288497925</v>
      </c>
      <c r="AC157" s="57">
        <v>2.164703845977783</v>
      </c>
      <c r="AD157" s="57">
        <v>1.975990891456604</v>
      </c>
      <c r="AE157" s="57">
        <v>1.9060989618301392</v>
      </c>
      <c r="AF157" s="57">
        <v>2.140549898147583</v>
      </c>
      <c r="AG157" s="57">
        <v>1.7669347524642944</v>
      </c>
      <c r="AH157" s="57">
        <v>1.8905028104782104</v>
      </c>
      <c r="AI157" s="57">
        <v>2.077254295349121</v>
      </c>
      <c r="AJ157" s="57">
        <v>2.019185781478882</v>
      </c>
      <c r="AK157" s="57">
        <v>1.9281448125839233</v>
      </c>
      <c r="AL157" s="57">
        <v>2.153400182723999</v>
      </c>
      <c r="AM157" s="57">
        <v>2.1623456478118896</v>
      </c>
      <c r="AN157" s="57">
        <v>2.091449022293091</v>
      </c>
      <c r="AO157" s="57">
        <v>1.8384279012680054</v>
      </c>
      <c r="AP157" s="57">
        <v>2.0307631492614746</v>
      </c>
      <c r="AQ157" s="57">
        <v>1.9899131059646606</v>
      </c>
      <c r="AR157" s="57">
        <v>1.9148595333099365</v>
      </c>
      <c r="AS157" s="57">
        <v>1.821052074432373</v>
      </c>
      <c r="AT157" s="57">
        <v>2.0323312282562256</v>
      </c>
      <c r="AU157" s="57">
        <v>2.1195859909057617</v>
      </c>
      <c r="AV157" s="57">
        <v>1.9566669464111328</v>
      </c>
      <c r="AW157" s="57">
        <v>1.836564540863037</v>
      </c>
      <c r="AX157" s="57">
        <v>2.2185463905334473</v>
      </c>
      <c r="AY157" s="57">
        <v>1.7988888025283813</v>
      </c>
      <c r="AZ157" s="57">
        <v>1.9239283800125122</v>
      </c>
      <c r="BA157" s="49"/>
      <c r="BB157" s="57">
        <v>1.9276233911514282</v>
      </c>
      <c r="BC157" s="57">
        <v>2.110776901245117</v>
      </c>
      <c r="BD157" s="57">
        <v>1.9603461027145386</v>
      </c>
      <c r="BE157" s="57">
        <v>1.956757664680481</v>
      </c>
      <c r="BF157" s="57">
        <v>2.027089834213257</v>
      </c>
      <c r="BG157" s="57">
        <v>1.78848135471344</v>
      </c>
      <c r="BH157" s="57">
        <v>1.9160199165344238</v>
      </c>
      <c r="BI157" s="57">
        <v>1.899001121520996</v>
      </c>
      <c r="BJ157" s="57">
        <v>2.048099994659424</v>
      </c>
      <c r="BK157" s="57">
        <v>2.117760181427002</v>
      </c>
      <c r="BL157" s="57">
        <v>1.9981218576431274</v>
      </c>
    </row>
    <row r="158" ht="12.75" customHeight="1">
      <c r="A158" s="56" t="s">
        <v>361</v>
      </c>
      <c r="B158" s="57">
        <v>0.34160274267196655</v>
      </c>
      <c r="C158" s="57">
        <v>0.6667243838310242</v>
      </c>
      <c r="D158" s="57">
        <v>0.7183908820152283</v>
      </c>
      <c r="E158" s="57">
        <v>0.7441214919090271</v>
      </c>
      <c r="F158" s="57">
        <v>0.5371289253234863</v>
      </c>
      <c r="G158" s="57">
        <v>0.5466859936714172</v>
      </c>
      <c r="H158" s="57">
        <v>0.8911327719688416</v>
      </c>
      <c r="I158" s="57">
        <v>0.6767908930778503</v>
      </c>
      <c r="J158" s="57">
        <v>0.5708325505256653</v>
      </c>
      <c r="K158" s="57">
        <v>0.6421769261360168</v>
      </c>
      <c r="L158" s="57">
        <v>0.8853133916854858</v>
      </c>
      <c r="M158" s="57">
        <v>0.40869683027267456</v>
      </c>
      <c r="N158" s="57">
        <v>0.5956003069877625</v>
      </c>
      <c r="O158" s="57">
        <v>0.4301081895828247</v>
      </c>
      <c r="P158" s="57">
        <v>0.48445868492126465</v>
      </c>
      <c r="Q158" s="57">
        <v>0.4045849144458771</v>
      </c>
      <c r="R158" s="49"/>
      <c r="S158" s="57">
        <v>0.4466087222099304</v>
      </c>
      <c r="T158" s="57">
        <v>0.49146267771720886</v>
      </c>
      <c r="U158" s="57">
        <v>0.5015428066253662</v>
      </c>
      <c r="V158" s="57">
        <v>0.4656680226325989</v>
      </c>
      <c r="W158" s="57">
        <v>0.6603327989578247</v>
      </c>
      <c r="X158" s="57">
        <v>0.3657468557357788</v>
      </c>
      <c r="Y158" s="57">
        <v>0.47179266810417175</v>
      </c>
      <c r="Z158" s="57">
        <v>0.47355008125305176</v>
      </c>
      <c r="AA158" s="57">
        <v>0.5554402470588684</v>
      </c>
      <c r="AB158" s="57">
        <v>0.5988756418228149</v>
      </c>
      <c r="AC158" s="57">
        <v>0.4510902762413025</v>
      </c>
      <c r="AD158" s="57">
        <v>0.47094693779945374</v>
      </c>
      <c r="AE158" s="57">
        <v>0.6588894128799438</v>
      </c>
      <c r="AF158" s="57">
        <v>0.7520612478256226</v>
      </c>
      <c r="AG158" s="57">
        <v>0.3496203124523163</v>
      </c>
      <c r="AH158" s="57">
        <v>0.7924874424934387</v>
      </c>
      <c r="AI158" s="57">
        <v>0.5771344304084778</v>
      </c>
      <c r="AJ158" s="57">
        <v>0.5692166686058044</v>
      </c>
      <c r="AK158" s="57">
        <v>0.4814995229244232</v>
      </c>
      <c r="AL158" s="57">
        <v>0.5145792961120605</v>
      </c>
      <c r="AM158" s="57">
        <v>0.5953556895256042</v>
      </c>
      <c r="AN158" s="57">
        <v>0.471133828163147</v>
      </c>
      <c r="AO158" s="57">
        <v>0.5626142024993896</v>
      </c>
      <c r="AP158" s="57">
        <v>0.4760878086090088</v>
      </c>
      <c r="AQ158" s="57">
        <v>0.362176775932312</v>
      </c>
      <c r="AR158" s="57">
        <v>0.5112662315368652</v>
      </c>
      <c r="AS158" s="57">
        <v>0.4516146183013916</v>
      </c>
      <c r="AT158" s="57">
        <v>0.42606642842292786</v>
      </c>
      <c r="AU158" s="57">
        <v>0.5080004334449768</v>
      </c>
      <c r="AV158" s="57">
        <v>0.37306493520736694</v>
      </c>
      <c r="AW158" s="57">
        <v>0.3903745710849762</v>
      </c>
      <c r="AX158" s="57">
        <v>0.4079034924507141</v>
      </c>
      <c r="AY158" s="57">
        <v>0.3496759235858917</v>
      </c>
      <c r="AZ158" s="57">
        <v>0.6498869061470032</v>
      </c>
      <c r="BA158" s="49"/>
      <c r="BB158" s="57">
        <v>0.6463915705680847</v>
      </c>
      <c r="BC158" s="57">
        <v>0.41528281569480896</v>
      </c>
      <c r="BD158" s="57">
        <v>1.0981924533843994</v>
      </c>
      <c r="BE158" s="57">
        <v>1.3578150272369385</v>
      </c>
      <c r="BF158" s="57">
        <v>1.0005658864974976</v>
      </c>
      <c r="BG158" s="57">
        <v>0.7237043976783752</v>
      </c>
      <c r="BH158" s="57">
        <v>0.8705584406852722</v>
      </c>
      <c r="BI158" s="57">
        <v>1.2973748445510864</v>
      </c>
      <c r="BJ158" s="57">
        <v>0.5182976126670837</v>
      </c>
      <c r="BK158" s="57">
        <v>0.6507335305213928</v>
      </c>
      <c r="BL158" s="57">
        <v>0.5933443307876587</v>
      </c>
    </row>
    <row r="159" ht="12.75" customHeight="1">
      <c r="A159" s="45" t="s">
        <v>345</v>
      </c>
      <c r="B159" s="41">
        <v>0.5224230885505676</v>
      </c>
      <c r="C159" s="41">
        <v>0.6537896990776062</v>
      </c>
      <c r="D159" s="41">
        <v>0.534264862537384</v>
      </c>
      <c r="E159" s="41">
        <v>0.5722997188568115</v>
      </c>
      <c r="F159" s="41">
        <v>0.5363759994506836</v>
      </c>
      <c r="G159" s="41">
        <v>0.5436734557151794</v>
      </c>
      <c r="H159" s="41">
        <v>0.5588892698287964</v>
      </c>
      <c r="I159" s="41">
        <v>0.5199560523033142</v>
      </c>
      <c r="J159" s="41">
        <v>0.6770427227020264</v>
      </c>
      <c r="K159" s="41">
        <v>0.5124976634979248</v>
      </c>
      <c r="L159" s="41">
        <v>0.5884607434272766</v>
      </c>
      <c r="M159" s="41">
        <v>0.5372031331062317</v>
      </c>
      <c r="N159" s="41">
        <v>0.6537982225418091</v>
      </c>
      <c r="O159" s="41">
        <v>0.7287672162055969</v>
      </c>
      <c r="P159" s="41">
        <v>0.5668281316757202</v>
      </c>
      <c r="Q159" s="41">
        <v>0.5444074273109436</v>
      </c>
      <c r="R159" s="49"/>
      <c r="S159" s="41">
        <v>0.5380041599273682</v>
      </c>
      <c r="T159" s="41">
        <v>0.4728010892868042</v>
      </c>
      <c r="U159" s="41">
        <v>0.5356106162071228</v>
      </c>
      <c r="V159" s="41">
        <v>0.5808649659156799</v>
      </c>
      <c r="W159" s="41">
        <v>0.5000118017196655</v>
      </c>
      <c r="X159" s="41">
        <v>0.635859489440918</v>
      </c>
      <c r="Y159" s="41">
        <v>0.5989342331886292</v>
      </c>
      <c r="Z159" s="41">
        <v>0.6486023664474487</v>
      </c>
      <c r="AA159" s="41">
        <v>0.6738044023513794</v>
      </c>
      <c r="AB159" s="41">
        <v>0.6710419058799744</v>
      </c>
      <c r="AC159" s="41">
        <v>0.6355139017105103</v>
      </c>
      <c r="AD159" s="41">
        <v>0.5711008310317993</v>
      </c>
      <c r="AE159" s="41">
        <v>0.6677066087722778</v>
      </c>
      <c r="AF159" s="41">
        <v>0.6764066219329834</v>
      </c>
      <c r="AG159" s="41">
        <v>0.5359615683555603</v>
      </c>
      <c r="AH159" s="41">
        <v>0.565297544002533</v>
      </c>
      <c r="AI159" s="41">
        <v>0.6144401431083679</v>
      </c>
      <c r="AJ159" s="41">
        <v>0.6923356652259827</v>
      </c>
      <c r="AK159" s="41">
        <v>0.6678253412246704</v>
      </c>
      <c r="AL159" s="41">
        <v>0.6446627974510193</v>
      </c>
      <c r="AM159" s="41">
        <v>0.6946512460708618</v>
      </c>
      <c r="AN159" s="41">
        <v>0.7174869179725647</v>
      </c>
      <c r="AO159" s="41">
        <v>0.5069988965988159</v>
      </c>
      <c r="AP159" s="41">
        <v>0.5605787038803101</v>
      </c>
      <c r="AQ159" s="41">
        <v>0.5958919525146484</v>
      </c>
      <c r="AR159" s="41">
        <v>0.48877787590026855</v>
      </c>
      <c r="AS159" s="41">
        <v>0.5013594031333923</v>
      </c>
      <c r="AT159" s="41">
        <v>0.43181124329566956</v>
      </c>
      <c r="AU159" s="41">
        <v>0.7677496075630188</v>
      </c>
      <c r="AV159" s="41">
        <v>0.6786938309669495</v>
      </c>
      <c r="AW159" s="41">
        <v>0.5495831966400146</v>
      </c>
      <c r="AX159" s="41">
        <v>0.6708375215530396</v>
      </c>
      <c r="AY159" s="41">
        <v>0.5735233426094055</v>
      </c>
      <c r="AZ159" s="41">
        <v>0.6099452972412109</v>
      </c>
      <c r="BA159" s="49"/>
      <c r="BB159" s="41">
        <v>0.6620526909828186</v>
      </c>
      <c r="BC159" s="41">
        <v>0.6112496852874756</v>
      </c>
      <c r="BD159" s="41">
        <v>0.6955506205558777</v>
      </c>
      <c r="BE159" s="41">
        <v>0.6431919932365417</v>
      </c>
      <c r="BF159" s="41">
        <v>0.7579134702682495</v>
      </c>
      <c r="BG159" s="41">
        <v>0.5354363322257996</v>
      </c>
      <c r="BH159" s="41">
        <v>0.6417813301086426</v>
      </c>
      <c r="BI159" s="41">
        <v>0.651504397392273</v>
      </c>
      <c r="BJ159" s="41">
        <v>0.7996861934661865</v>
      </c>
      <c r="BK159" s="41">
        <v>0.6583095788955688</v>
      </c>
      <c r="BL159" s="41">
        <v>0.6803978681564331</v>
      </c>
    </row>
    <row r="160" ht="12.75" customHeight="1">
      <c r="A160" s="45" t="s">
        <v>347</v>
      </c>
      <c r="B160" s="41">
        <v>0.7696188688278198</v>
      </c>
      <c r="C160" s="41">
        <v>0.636837899684906</v>
      </c>
      <c r="D160" s="41">
        <v>0.5163726806640625</v>
      </c>
      <c r="E160" s="41">
        <v>0.6467843055725098</v>
      </c>
      <c r="F160" s="41">
        <v>0.7189334034919739</v>
      </c>
      <c r="G160" s="41">
        <v>0.6049825549125671</v>
      </c>
      <c r="H160" s="41">
        <v>0.5961891412734985</v>
      </c>
      <c r="I160" s="41">
        <v>0.615444540977478</v>
      </c>
      <c r="J160" s="41">
        <v>0.7014786005020142</v>
      </c>
      <c r="K160" s="41">
        <v>0.7100751996040344</v>
      </c>
      <c r="L160" s="41">
        <v>0.6498079299926758</v>
      </c>
      <c r="M160" s="41">
        <v>0.8033726811408997</v>
      </c>
      <c r="N160" s="41">
        <v>0.6458279490470886</v>
      </c>
      <c r="O160" s="41">
        <v>0.8198494911193848</v>
      </c>
      <c r="P160" s="41">
        <v>0.7880310416221619</v>
      </c>
      <c r="Q160" s="41">
        <v>0.7481597065925598</v>
      </c>
      <c r="R160" s="49"/>
      <c r="S160" s="41">
        <v>0.775825560092926</v>
      </c>
      <c r="T160" s="41">
        <v>0.7539030909538269</v>
      </c>
      <c r="U160" s="41">
        <v>0.7193111777305603</v>
      </c>
      <c r="V160" s="41">
        <v>0.7173801064491272</v>
      </c>
      <c r="W160" s="41">
        <v>0.7719186544418335</v>
      </c>
      <c r="X160" s="41">
        <v>0.7722801566123962</v>
      </c>
      <c r="Y160" s="41">
        <v>0.7629125118255615</v>
      </c>
      <c r="Z160" s="41">
        <v>0.7417569160461426</v>
      </c>
      <c r="AA160" s="41">
        <v>0.7522229552268982</v>
      </c>
      <c r="AB160" s="41">
        <v>0.6659875512123108</v>
      </c>
      <c r="AC160" s="41">
        <v>0.7844235897064209</v>
      </c>
      <c r="AD160" s="41">
        <v>0.7352063059806824</v>
      </c>
      <c r="AE160" s="41">
        <v>0.6717610955238342</v>
      </c>
      <c r="AF160" s="41">
        <v>0.6783093214035034</v>
      </c>
      <c r="AG160" s="41">
        <v>0.673214852809906</v>
      </c>
      <c r="AH160" s="41">
        <v>0.6304033398628235</v>
      </c>
      <c r="AI160" s="41">
        <v>0.6249173879623413</v>
      </c>
      <c r="AJ160" s="41">
        <v>0.6448348164558411</v>
      </c>
      <c r="AK160" s="41">
        <v>0.7068712115287781</v>
      </c>
      <c r="AL160" s="41">
        <v>0.662771999835968</v>
      </c>
      <c r="AM160" s="41">
        <v>0.6490069031715393</v>
      </c>
      <c r="AN160" s="41">
        <v>0.63874351978302</v>
      </c>
      <c r="AO160" s="41">
        <v>0.5819990634918213</v>
      </c>
      <c r="AP160" s="41">
        <v>0.5618743896484375</v>
      </c>
      <c r="AQ160" s="41">
        <v>0.735924243927002</v>
      </c>
      <c r="AR160" s="41">
        <v>0.6142373085021973</v>
      </c>
      <c r="AS160" s="41">
        <v>0.650939404964447</v>
      </c>
      <c r="AT160" s="41">
        <v>0.5990170836448669</v>
      </c>
      <c r="AU160" s="41">
        <v>0.6665388345718384</v>
      </c>
      <c r="AV160" s="41">
        <v>0.661575973033905</v>
      </c>
      <c r="AW160" s="41">
        <v>0.6470072269439697</v>
      </c>
      <c r="AX160" s="41">
        <v>0.68562912940979</v>
      </c>
      <c r="AY160" s="41">
        <v>0.5908312797546387</v>
      </c>
      <c r="AZ160" s="41">
        <v>0.5621728301048279</v>
      </c>
      <c r="BA160" s="49"/>
      <c r="BB160" s="41">
        <v>0.585522472858429</v>
      </c>
      <c r="BC160" s="41">
        <v>0.6315481662750244</v>
      </c>
      <c r="BD160" s="41">
        <v>0.6019184589385986</v>
      </c>
      <c r="BE160" s="41">
        <v>0.5704500675201416</v>
      </c>
      <c r="BF160" s="41">
        <v>0.5846893787384033</v>
      </c>
      <c r="BG160" s="41">
        <v>0.5271310210227966</v>
      </c>
      <c r="BH160" s="41">
        <v>0.6358510851860046</v>
      </c>
      <c r="BI160" s="41">
        <v>0.6559076905250549</v>
      </c>
      <c r="BJ160" s="41">
        <v>0.6702871918678284</v>
      </c>
      <c r="BK160" s="41">
        <v>0.6391977071762085</v>
      </c>
      <c r="BL160" s="41">
        <v>0.6684681177139282</v>
      </c>
    </row>
    <row r="161" ht="12.75" customHeight="1">
      <c r="A161" s="45" t="s">
        <v>349</v>
      </c>
      <c r="B161" s="41">
        <v>0.9164865612983704</v>
      </c>
      <c r="C161" s="41">
        <v>0.8787784576416016</v>
      </c>
      <c r="D161" s="41">
        <v>0.8103302717208862</v>
      </c>
      <c r="E161" s="41">
        <v>0.8930231928825378</v>
      </c>
      <c r="F161" s="41">
        <v>0.9213076829910278</v>
      </c>
      <c r="G161" s="41">
        <v>0.8848199844360352</v>
      </c>
      <c r="H161" s="41">
        <v>0.7728663086891174</v>
      </c>
      <c r="I161" s="41">
        <v>0.8066421747207642</v>
      </c>
      <c r="J161" s="41">
        <v>0.7989059090614319</v>
      </c>
      <c r="K161" s="41">
        <v>0.8562290668487549</v>
      </c>
      <c r="L161" s="41">
        <v>0.8671360015869141</v>
      </c>
      <c r="M161" s="41">
        <v>0.9120148420333862</v>
      </c>
      <c r="N161" s="41">
        <v>0.8087716102600098</v>
      </c>
      <c r="O161" s="41">
        <v>0.8111011385917664</v>
      </c>
      <c r="P161" s="41">
        <v>0.7451818585395813</v>
      </c>
      <c r="Q161" s="41">
        <v>0.7712336778640747</v>
      </c>
      <c r="R161" s="49"/>
      <c r="S161" s="41">
        <v>0.7708511352539062</v>
      </c>
      <c r="T161" s="41">
        <v>0.7194515466690063</v>
      </c>
      <c r="U161" s="41">
        <v>0.8873167634010315</v>
      </c>
      <c r="V161" s="41">
        <v>0.8555465936660767</v>
      </c>
      <c r="W161" s="41">
        <v>0.8486515879631042</v>
      </c>
      <c r="X161" s="41">
        <v>0.7458236217498779</v>
      </c>
      <c r="Y161" s="41">
        <v>0.9122297763824463</v>
      </c>
      <c r="Z161" s="41">
        <v>0.8897459506988525</v>
      </c>
      <c r="AA161" s="41">
        <v>0.8377321362495422</v>
      </c>
      <c r="AB161" s="41">
        <v>0.7860668897628784</v>
      </c>
      <c r="AC161" s="41">
        <v>0.9531143307685852</v>
      </c>
      <c r="AD161" s="41">
        <v>0.9186607003211975</v>
      </c>
      <c r="AE161" s="41">
        <v>0.694509744644165</v>
      </c>
      <c r="AF161" s="41">
        <v>0.9047800898551941</v>
      </c>
      <c r="AG161" s="41">
        <v>0.7997300028800964</v>
      </c>
      <c r="AH161" s="41">
        <v>0.7705742716789246</v>
      </c>
      <c r="AI161" s="41">
        <v>0.8674026727676392</v>
      </c>
      <c r="AJ161" s="41">
        <v>0.7885252237319946</v>
      </c>
      <c r="AK161" s="41">
        <v>0.8554405570030212</v>
      </c>
      <c r="AL161" s="41">
        <v>0.9475542306900024</v>
      </c>
      <c r="AM161" s="41">
        <v>0.6350141167640686</v>
      </c>
      <c r="AN161" s="41">
        <v>0.891103982925415</v>
      </c>
      <c r="AO161" s="41">
        <v>0.6866286396980286</v>
      </c>
      <c r="AP161" s="41">
        <v>0.7501987814903259</v>
      </c>
      <c r="AQ161" s="41">
        <v>0.798876941204071</v>
      </c>
      <c r="AR161" s="41">
        <v>0.8537474870681763</v>
      </c>
      <c r="AS161" s="41">
        <v>0.8212581872940063</v>
      </c>
      <c r="AT161" s="41">
        <v>0.8067743182182312</v>
      </c>
      <c r="AU161" s="41">
        <v>0.8971028923988342</v>
      </c>
      <c r="AV161" s="41">
        <v>0.8464696407318115</v>
      </c>
      <c r="AW161" s="41">
        <v>0.7778761982917786</v>
      </c>
      <c r="AX161" s="41">
        <v>0.9312270283699036</v>
      </c>
      <c r="AY161" s="41">
        <v>0.7758792042732239</v>
      </c>
      <c r="AZ161" s="41">
        <v>0.7658506631851196</v>
      </c>
      <c r="BA161" s="49"/>
      <c r="BB161" s="41">
        <v>0.8699744343757629</v>
      </c>
      <c r="BC161" s="41">
        <v>0.7118251919746399</v>
      </c>
      <c r="BD161" s="41">
        <v>0.8630118370056152</v>
      </c>
      <c r="BE161" s="41">
        <v>0.8052050471305847</v>
      </c>
      <c r="BF161" s="41">
        <v>0.8168880343437195</v>
      </c>
      <c r="BG161" s="41">
        <v>0.6458539366722107</v>
      </c>
      <c r="BH161" s="41">
        <v>0.6356666088104248</v>
      </c>
      <c r="BI161" s="41">
        <v>0.8644702434539795</v>
      </c>
      <c r="BJ161" s="41">
        <v>0.9266796708106995</v>
      </c>
      <c r="BK161" s="41">
        <v>0.8624878525733948</v>
      </c>
      <c r="BL161" s="41">
        <v>0.8063236474990845</v>
      </c>
    </row>
    <row r="162" ht="12.75" customHeight="1">
      <c r="A162" s="45" t="s">
        <v>351</v>
      </c>
      <c r="B162" s="41">
        <v>0.6385414004325867</v>
      </c>
      <c r="C162" s="41">
        <v>0.5846595168113708</v>
      </c>
      <c r="D162" s="41">
        <v>0.5660735368728638</v>
      </c>
      <c r="E162" s="41">
        <v>0.4760686457157135</v>
      </c>
      <c r="F162" s="41">
        <v>0.5689883828163147</v>
      </c>
      <c r="G162" s="41">
        <v>0.5851413011550903</v>
      </c>
      <c r="H162" s="41">
        <v>0.4506397843360901</v>
      </c>
      <c r="I162" s="41">
        <v>0.5953417420387268</v>
      </c>
      <c r="J162" s="41">
        <v>0.6592312455177307</v>
      </c>
      <c r="K162" s="41">
        <v>0.44776469469070435</v>
      </c>
      <c r="L162" s="41">
        <v>0.5014508366584778</v>
      </c>
      <c r="M162" s="41">
        <v>0.567783534526825</v>
      </c>
      <c r="N162" s="41">
        <v>0.614533543586731</v>
      </c>
      <c r="O162" s="41">
        <v>0.6620676517486572</v>
      </c>
      <c r="P162" s="41">
        <v>0.44921907782554626</v>
      </c>
      <c r="Q162" s="41">
        <v>0.6603480577468872</v>
      </c>
      <c r="R162" s="49"/>
      <c r="S162" s="41">
        <v>0.601128876209259</v>
      </c>
      <c r="T162" s="41">
        <v>0.314047634601593</v>
      </c>
      <c r="U162" s="41">
        <v>0.6029438972473145</v>
      </c>
      <c r="V162" s="41">
        <v>0.6255284547805786</v>
      </c>
      <c r="W162" s="41">
        <v>0.6033443808555603</v>
      </c>
      <c r="X162" s="41">
        <v>0.58793044090271</v>
      </c>
      <c r="Y162" s="41">
        <v>0.5750107169151306</v>
      </c>
      <c r="Z162" s="41">
        <v>0.517338216304779</v>
      </c>
      <c r="AA162" s="41">
        <v>0.6497215628623962</v>
      </c>
      <c r="AB162" s="41">
        <v>0.6042986512184143</v>
      </c>
      <c r="AC162" s="41">
        <v>0.6947689652442932</v>
      </c>
      <c r="AD162" s="41">
        <v>0.6595983505249023</v>
      </c>
      <c r="AE162" s="41">
        <v>0.5733107924461365</v>
      </c>
      <c r="AF162" s="41">
        <v>0.610566258430481</v>
      </c>
      <c r="AG162" s="41">
        <v>0.6042569279670715</v>
      </c>
      <c r="AH162" s="41">
        <v>0.5674975514411926</v>
      </c>
      <c r="AI162" s="41">
        <v>0.6390675902366638</v>
      </c>
      <c r="AJ162" s="41">
        <v>0.6612433791160583</v>
      </c>
      <c r="AK162" s="41">
        <v>0.5801376700401306</v>
      </c>
      <c r="AL162" s="41">
        <v>0.6307344436645508</v>
      </c>
      <c r="AM162" s="41">
        <v>0.7472479939460754</v>
      </c>
      <c r="AN162" s="41">
        <v>0.8096011877059937</v>
      </c>
      <c r="AO162" s="41">
        <v>0.48348867893218994</v>
      </c>
      <c r="AP162" s="41">
        <v>0.6489735841751099</v>
      </c>
      <c r="AQ162" s="41">
        <v>0.6712450981140137</v>
      </c>
      <c r="AR162" s="41">
        <v>0.49478158354759216</v>
      </c>
      <c r="AS162" s="41">
        <v>0.6217238306999207</v>
      </c>
      <c r="AT162" s="41">
        <v>0.6424479484558105</v>
      </c>
      <c r="AU162" s="41">
        <v>0.6716883778572083</v>
      </c>
      <c r="AV162" s="41">
        <v>0.8283641338348389</v>
      </c>
      <c r="AW162" s="41">
        <v>0.6688412427902222</v>
      </c>
      <c r="AX162" s="41">
        <v>0.7958967089653015</v>
      </c>
      <c r="AY162" s="41">
        <v>0.5523090958595276</v>
      </c>
      <c r="AZ162" s="41">
        <v>0.5325154662132263</v>
      </c>
      <c r="BA162" s="49"/>
      <c r="BB162" s="41">
        <v>0.7280853986740112</v>
      </c>
      <c r="BC162" s="41">
        <v>0.6135319471359253</v>
      </c>
      <c r="BD162" s="41">
        <v>0.5224443674087524</v>
      </c>
      <c r="BE162" s="41">
        <v>0.6557841300964355</v>
      </c>
      <c r="BF162" s="41">
        <v>0.7530212998390198</v>
      </c>
      <c r="BG162" s="41">
        <v>0.740553081035614</v>
      </c>
      <c r="BH162" s="41">
        <v>0.6362068057060242</v>
      </c>
      <c r="BI162" s="41">
        <v>0.6250036954879761</v>
      </c>
      <c r="BJ162" s="41">
        <v>0.7853290438652039</v>
      </c>
      <c r="BK162" s="41">
        <v>0.5974738597869873</v>
      </c>
      <c r="BL162" s="41">
        <v>0.7172253727912903</v>
      </c>
    </row>
    <row r="163" ht="12.75" customHeight="1">
      <c r="A163" s="45" t="s">
        <v>355</v>
      </c>
      <c r="B163" s="41">
        <v>0.19113968312740326</v>
      </c>
      <c r="C163" s="41">
        <v>0.49850577116012573</v>
      </c>
      <c r="D163" s="41">
        <v>0.4409409463405609</v>
      </c>
      <c r="E163" s="41">
        <v>0.2704010307788849</v>
      </c>
      <c r="F163" s="41">
        <v>0.22864897549152374</v>
      </c>
      <c r="G163" s="41">
        <v>0.24297387897968292</v>
      </c>
      <c r="H163" s="41">
        <v>0.4314899146556854</v>
      </c>
      <c r="I163" s="41">
        <v>0.45228350162506104</v>
      </c>
      <c r="J163" s="41">
        <v>0.3819350600242615</v>
      </c>
      <c r="K163" s="41">
        <v>0.378799706697464</v>
      </c>
      <c r="L163" s="41">
        <v>0.3720776438713074</v>
      </c>
      <c r="M163" s="41">
        <v>0.2985132038593292</v>
      </c>
      <c r="N163" s="41">
        <v>0.2571023106575012</v>
      </c>
      <c r="O163" s="41">
        <v>0.38876426219940186</v>
      </c>
      <c r="P163" s="41">
        <v>0.22459381818771362</v>
      </c>
      <c r="Q163" s="41">
        <v>0.2778448164463043</v>
      </c>
      <c r="R163" s="49"/>
      <c r="S163" s="41">
        <v>0.269307017326355</v>
      </c>
      <c r="T163" s="41">
        <v>0.294182151556015</v>
      </c>
      <c r="U163" s="41">
        <v>0.23647761344909668</v>
      </c>
      <c r="V163" s="41">
        <v>0.32728299498558044</v>
      </c>
      <c r="W163" s="41">
        <v>0.32777056097984314</v>
      </c>
      <c r="X163" s="41">
        <v>0.22771982848644257</v>
      </c>
      <c r="Y163" s="41">
        <v>0.28734225034713745</v>
      </c>
      <c r="Z163" s="41">
        <v>0.36394748091697693</v>
      </c>
      <c r="AA163" s="41">
        <v>0.3242240250110626</v>
      </c>
      <c r="AB163" s="41">
        <v>0.29521289467811584</v>
      </c>
      <c r="AC163" s="41">
        <v>0.2980373203754425</v>
      </c>
      <c r="AD163" s="41">
        <v>0.22866974771022797</v>
      </c>
      <c r="AE163" s="41">
        <v>0.1973050832748413</v>
      </c>
      <c r="AF163" s="41">
        <v>0.248539000749588</v>
      </c>
      <c r="AG163" s="41">
        <v>0.17258581519126892</v>
      </c>
      <c r="AH163" s="41">
        <v>0.15791365504264832</v>
      </c>
      <c r="AI163" s="41">
        <v>0.22776943445205688</v>
      </c>
      <c r="AJ163" s="41">
        <v>0.18765516579151154</v>
      </c>
      <c r="AK163" s="41">
        <v>0.16100533306598663</v>
      </c>
      <c r="AL163" s="41">
        <v>0.2495221197605133</v>
      </c>
      <c r="AM163" s="41">
        <v>0.27934327721595764</v>
      </c>
      <c r="AN163" s="41">
        <v>0.2370682656764984</v>
      </c>
      <c r="AO163" s="41">
        <v>0.26372021436691284</v>
      </c>
      <c r="AP163" s="41">
        <v>0.31711193919181824</v>
      </c>
      <c r="AQ163" s="41">
        <v>0.30303940176963806</v>
      </c>
      <c r="AR163" s="41">
        <v>0.28445374965667725</v>
      </c>
      <c r="AS163" s="41">
        <v>0.2590976655483246</v>
      </c>
      <c r="AT163" s="41">
        <v>0.30992940068244934</v>
      </c>
      <c r="AU163" s="41">
        <v>0.20848757028579712</v>
      </c>
      <c r="AV163" s="41">
        <v>0.23270796239376068</v>
      </c>
      <c r="AW163" s="41">
        <v>0.21770602464675903</v>
      </c>
      <c r="AX163" s="41">
        <v>0.3512907326221466</v>
      </c>
      <c r="AY163" s="41">
        <v>0.19626004993915558</v>
      </c>
      <c r="AZ163" s="41">
        <v>0.20645099878311157</v>
      </c>
      <c r="BA163" s="49"/>
      <c r="BB163" s="41">
        <v>0.1775001436471939</v>
      </c>
      <c r="BC163" s="41">
        <v>0.20527993142604828</v>
      </c>
      <c r="BD163" s="41">
        <v>0.14067327976226807</v>
      </c>
      <c r="BE163" s="41">
        <v>0.21934576332569122</v>
      </c>
      <c r="BF163" s="41">
        <v>0.1569712609052658</v>
      </c>
      <c r="BG163" s="41">
        <v>0.14341072738170624</v>
      </c>
      <c r="BH163" s="41">
        <v>0.22138100862503052</v>
      </c>
      <c r="BI163" s="41">
        <v>0.20176051557064056</v>
      </c>
      <c r="BJ163" s="41">
        <v>0.24542194604873657</v>
      </c>
      <c r="BK163" s="41">
        <v>0.25677645206451416</v>
      </c>
      <c r="BL163" s="41">
        <v>0.2109408676624298</v>
      </c>
    </row>
    <row r="164" ht="12.75" customHeight="1">
      <c r="A164" s="45" t="s">
        <v>357</v>
      </c>
      <c r="B164" s="41">
        <v>0.747090756893158</v>
      </c>
      <c r="C164" s="41">
        <v>0.855728805065155</v>
      </c>
      <c r="D164" s="41">
        <v>0.8621125221252441</v>
      </c>
      <c r="E164" s="41">
        <v>0.9297276735305786</v>
      </c>
      <c r="F164" s="41">
        <v>0.9091731905937195</v>
      </c>
      <c r="G164" s="41">
        <v>0.8773818016052246</v>
      </c>
      <c r="H164" s="41">
        <v>0.892127513885498</v>
      </c>
      <c r="I164" s="41">
        <v>0.8469312191009521</v>
      </c>
      <c r="J164" s="41">
        <v>0.8945162296295166</v>
      </c>
      <c r="K164" s="41">
        <v>0.8491194248199463</v>
      </c>
      <c r="L164" s="41">
        <v>0.9431270360946655</v>
      </c>
      <c r="M164" s="41">
        <v>0.9298334717750549</v>
      </c>
      <c r="N164" s="41">
        <v>0.8673970699310303</v>
      </c>
      <c r="O164" s="41">
        <v>0.9519864320755005</v>
      </c>
      <c r="P164" s="41">
        <v>0.8169846534729004</v>
      </c>
      <c r="Q164" s="41">
        <v>0.9430713057518005</v>
      </c>
      <c r="R164" s="49"/>
      <c r="S164" s="41">
        <v>0.9095143675804138</v>
      </c>
      <c r="T164" s="41">
        <v>0.8465963006019592</v>
      </c>
      <c r="U164" s="41">
        <v>0.8760017156600952</v>
      </c>
      <c r="V164" s="41">
        <v>0.8807646632194519</v>
      </c>
      <c r="W164" s="41">
        <v>0.8006451725959778</v>
      </c>
      <c r="X164" s="41">
        <v>0.8241682052612305</v>
      </c>
      <c r="Y164" s="41">
        <v>0.8903360962867737</v>
      </c>
      <c r="Z164" s="41">
        <v>0.8955504894256592</v>
      </c>
      <c r="AA164" s="41">
        <v>0.9164474010467529</v>
      </c>
      <c r="AB164" s="41">
        <v>0.8635969161987305</v>
      </c>
      <c r="AC164" s="41">
        <v>0.9355763792991638</v>
      </c>
      <c r="AD164" s="41">
        <v>0.9331416487693787</v>
      </c>
      <c r="AE164" s="41">
        <v>0.9347516298294067</v>
      </c>
      <c r="AF164" s="41">
        <v>0.9685036540031433</v>
      </c>
      <c r="AG164" s="41">
        <v>0.8539410829544067</v>
      </c>
      <c r="AH164" s="41">
        <v>0.9021364450454712</v>
      </c>
      <c r="AI164" s="41">
        <v>0.9389371871948242</v>
      </c>
      <c r="AJ164" s="41">
        <v>0.9215540289878845</v>
      </c>
      <c r="AK164" s="41">
        <v>0.9291245937347412</v>
      </c>
      <c r="AL164" s="41">
        <v>0.9395846724510193</v>
      </c>
      <c r="AM164" s="41">
        <v>0.9696127772331238</v>
      </c>
      <c r="AN164" s="41">
        <v>0.9321467876434326</v>
      </c>
      <c r="AO164" s="41">
        <v>0.8001070022583008</v>
      </c>
      <c r="AP164" s="41">
        <v>0.895975649356842</v>
      </c>
      <c r="AQ164" s="41">
        <v>0.9379616379737854</v>
      </c>
      <c r="AR164" s="41">
        <v>0.887347936630249</v>
      </c>
      <c r="AS164" s="41">
        <v>0.8733007311820984</v>
      </c>
      <c r="AT164" s="41">
        <v>0.9468985795974731</v>
      </c>
      <c r="AU164" s="41">
        <v>0.9780609607696533</v>
      </c>
      <c r="AV164" s="41">
        <v>0.9354074001312256</v>
      </c>
      <c r="AW164" s="41">
        <v>0.8755760788917542</v>
      </c>
      <c r="AX164" s="41">
        <v>0.9707238674163818</v>
      </c>
      <c r="AY164" s="41">
        <v>0.8735930919647217</v>
      </c>
      <c r="AZ164" s="41">
        <v>0.9472835659980774</v>
      </c>
      <c r="BA164" s="49"/>
      <c r="BB164" s="41">
        <v>0.9306153655052185</v>
      </c>
      <c r="BC164" s="41">
        <v>0.9305090308189392</v>
      </c>
      <c r="BD164" s="41">
        <v>0.9499614834785461</v>
      </c>
      <c r="BE164" s="41">
        <v>0.931972086429596</v>
      </c>
      <c r="BF164" s="41">
        <v>0.9546623826026917</v>
      </c>
      <c r="BG164" s="41">
        <v>0.8261328935623169</v>
      </c>
      <c r="BH164" s="41">
        <v>0.8837977647781372</v>
      </c>
      <c r="BI164" s="41">
        <v>0.8716080784797668</v>
      </c>
      <c r="BJ164" s="41">
        <v>0.9486984610557556</v>
      </c>
      <c r="BK164" s="41">
        <v>0.9396846890449524</v>
      </c>
      <c r="BL164" s="41">
        <v>0.9439445734024048</v>
      </c>
    </row>
    <row r="165" ht="12.75" customHeight="1">
      <c r="A165" s="45" t="s">
        <v>359</v>
      </c>
      <c r="B165" s="41">
        <v>0.29757678508758545</v>
      </c>
      <c r="C165" s="41">
        <v>0.5735771059989929</v>
      </c>
      <c r="D165" s="41">
        <v>0.4932909309864044</v>
      </c>
      <c r="E165" s="41">
        <v>0.4140103757381439</v>
      </c>
      <c r="F165" s="41">
        <v>0.44871222972869873</v>
      </c>
      <c r="G165" s="41">
        <v>0.41765519976615906</v>
      </c>
      <c r="H165" s="41">
        <v>0.4013460576534271</v>
      </c>
      <c r="I165" s="41">
        <v>0.4288105368614197</v>
      </c>
      <c r="J165" s="41">
        <v>0.47999998927116394</v>
      </c>
      <c r="K165" s="41">
        <v>0.4406674802303314</v>
      </c>
      <c r="L165" s="41">
        <v>0.49726465344429016</v>
      </c>
      <c r="M165" s="41">
        <v>0.4243633449077606</v>
      </c>
      <c r="N165" s="41">
        <v>0.42733094096183777</v>
      </c>
      <c r="O165" s="41">
        <v>0.6780519485473633</v>
      </c>
      <c r="P165" s="41">
        <v>0.3253912329673767</v>
      </c>
      <c r="Q165" s="41">
        <v>0.39170220494270325</v>
      </c>
      <c r="R165" s="49"/>
      <c r="S165" s="41">
        <v>0.49574434757232666</v>
      </c>
      <c r="T165" s="41">
        <v>0.3886140286922455</v>
      </c>
      <c r="U165" s="41">
        <v>0.38686439394950867</v>
      </c>
      <c r="V165" s="41">
        <v>0.5507991313934326</v>
      </c>
      <c r="W165" s="41">
        <v>0.4274597465991974</v>
      </c>
      <c r="X165" s="41">
        <v>0.4543173611164093</v>
      </c>
      <c r="Y165" s="41">
        <v>0.5298845767974854</v>
      </c>
      <c r="Z165" s="41">
        <v>0.5151740312576294</v>
      </c>
      <c r="AA165" s="41">
        <v>0.6390249729156494</v>
      </c>
      <c r="AB165" s="41">
        <v>0.5613700747489929</v>
      </c>
      <c r="AC165" s="41">
        <v>0.5977569222450256</v>
      </c>
      <c r="AD165" s="41">
        <v>0.4808461368083954</v>
      </c>
      <c r="AE165" s="41">
        <v>0.4407089650630951</v>
      </c>
      <c r="AF165" s="41">
        <v>0.5901739597320557</v>
      </c>
      <c r="AG165" s="41">
        <v>0.407074511051178</v>
      </c>
      <c r="AH165" s="41">
        <v>0.49711936712265015</v>
      </c>
      <c r="AI165" s="41">
        <v>0.5772143006324768</v>
      </c>
      <c r="AJ165" s="41">
        <v>0.5766433477401733</v>
      </c>
      <c r="AK165" s="41">
        <v>0.5046815276145935</v>
      </c>
      <c r="AL165" s="41">
        <v>0.6309599876403809</v>
      </c>
      <c r="AM165" s="41">
        <v>0.5800561904907227</v>
      </c>
      <c r="AN165" s="41">
        <v>0.588900625705719</v>
      </c>
      <c r="AO165" s="41">
        <v>0.44126734137535095</v>
      </c>
      <c r="AP165" s="41">
        <v>0.4843422472476959</v>
      </c>
      <c r="AQ165" s="41">
        <v>0.41557878255844116</v>
      </c>
      <c r="AR165" s="41">
        <v>0.40972447395324707</v>
      </c>
      <c r="AS165" s="41">
        <v>0.3553203344345093</v>
      </c>
      <c r="AT165" s="41">
        <v>0.44217005372047424</v>
      </c>
      <c r="AU165" s="41">
        <v>0.5997040867805481</v>
      </c>
      <c r="AV165" s="41">
        <v>0.45521819591522217</v>
      </c>
      <c r="AW165" s="41">
        <v>0.4099491536617279</v>
      </c>
      <c r="AX165" s="41">
        <v>0.563198447227478</v>
      </c>
      <c r="AY165" s="41">
        <v>0.3957023620605469</v>
      </c>
      <c r="AZ165" s="41">
        <v>0.4368605315685272</v>
      </c>
      <c r="BA165" s="49"/>
      <c r="BB165" s="41">
        <v>0.4861745834350586</v>
      </c>
      <c r="BC165" s="41">
        <v>0.6416547298431396</v>
      </c>
      <c r="BD165" s="41">
        <v>0.536378026008606</v>
      </c>
      <c r="BE165" s="41">
        <v>0.4721064865589142</v>
      </c>
      <c r="BF165" s="41">
        <v>0.5821229815483093</v>
      </c>
      <c r="BG165" s="41">
        <v>0.48560449481010437</v>
      </c>
      <c r="BH165" s="41">
        <v>0.4775078296661377</v>
      </c>
      <c r="BI165" s="41">
        <v>0.49229925870895386</v>
      </c>
      <c r="BJ165" s="41">
        <v>0.520646333694458</v>
      </c>
      <c r="BK165" s="41">
        <v>0.5879658460617065</v>
      </c>
      <c r="BL165" s="41">
        <v>0.5099031329154968</v>
      </c>
    </row>
    <row r="166" ht="12.75" customHeight="1">
      <c r="A166" s="45" t="s">
        <v>363</v>
      </c>
      <c r="B166" s="41">
        <v>2.105899911839515E-4</v>
      </c>
      <c r="C166" s="41">
        <v>0.08580546826124191</v>
      </c>
      <c r="D166" s="41">
        <v>0.07272639125585556</v>
      </c>
      <c r="E166" s="41">
        <v>0.06497545540332794</v>
      </c>
      <c r="F166" s="41">
        <v>0.024401238188147545</v>
      </c>
      <c r="G166" s="41">
        <v>0.05112146586179733</v>
      </c>
      <c r="H166" s="41">
        <v>0.14441458880901337</v>
      </c>
      <c r="I166" s="41">
        <v>0.04427671432495117</v>
      </c>
      <c r="J166" s="41">
        <v>0.0445965901017189</v>
      </c>
      <c r="K166" s="41">
        <v>0.038154177367687225</v>
      </c>
      <c r="L166" s="41">
        <v>0.10280177742242813</v>
      </c>
      <c r="M166" s="41">
        <v>0.005618802271783352</v>
      </c>
      <c r="N166" s="41">
        <v>0.01930266246199608</v>
      </c>
      <c r="O166" s="41">
        <v>0.011385276913642883</v>
      </c>
      <c r="P166" s="41">
        <v>0.014078104868531227</v>
      </c>
      <c r="Q166" s="41">
        <v>0.018843084573745728</v>
      </c>
      <c r="R166" s="49"/>
      <c r="S166" s="41">
        <v>0.020976923406124115</v>
      </c>
      <c r="T166" s="41">
        <v>0.007409393321722746</v>
      </c>
      <c r="U166" s="41">
        <v>0.03364189341664314</v>
      </c>
      <c r="V166" s="41">
        <v>0.013099342584609985</v>
      </c>
      <c r="W166" s="41">
        <v>0.020732523873448372</v>
      </c>
      <c r="X166" s="41">
        <v>0.001353316125459969</v>
      </c>
      <c r="Y166" s="41">
        <v>0.017822744324803352</v>
      </c>
      <c r="Z166" s="41">
        <v>0.013861950486898422</v>
      </c>
      <c r="AA166" s="41">
        <v>0.02053608000278473</v>
      </c>
      <c r="AB166" s="41">
        <v>0.04606345668435097</v>
      </c>
      <c r="AC166" s="41">
        <v>0.019158853217959404</v>
      </c>
      <c r="AD166" s="41">
        <v>0.013073143549263477</v>
      </c>
      <c r="AE166" s="41">
        <v>0.013723406940698624</v>
      </c>
      <c r="AF166" s="41">
        <v>0.04749932512640953</v>
      </c>
      <c r="AG166" s="41">
        <v>0.0</v>
      </c>
      <c r="AH166" s="41">
        <v>0.0851924866437912</v>
      </c>
      <c r="AI166" s="41">
        <v>0.024737339466810226</v>
      </c>
      <c r="AJ166" s="41">
        <v>0.023750411346554756</v>
      </c>
      <c r="AK166" s="41">
        <v>0.006151228677481413</v>
      </c>
      <c r="AL166" s="41">
        <v>0.015729475766420364</v>
      </c>
      <c r="AM166" s="41">
        <v>0.024528857320547104</v>
      </c>
      <c r="AN166" s="41">
        <v>0.0</v>
      </c>
      <c r="AO166" s="41">
        <v>0.024336498230695724</v>
      </c>
      <c r="AP166" s="41">
        <v>0.03145924583077431</v>
      </c>
      <c r="AQ166" s="41">
        <v>0.0</v>
      </c>
      <c r="AR166" s="41">
        <v>0.02417207881808281</v>
      </c>
      <c r="AS166" s="41">
        <v>0.01182812824845314</v>
      </c>
      <c r="AT166" s="41">
        <v>0.012692051939666271</v>
      </c>
      <c r="AU166" s="41">
        <v>0.006238110829144716</v>
      </c>
      <c r="AV166" s="41">
        <v>8.094461518339813E-4</v>
      </c>
      <c r="AW166" s="41">
        <v>0.0020504381973296404</v>
      </c>
      <c r="AX166" s="41">
        <v>0.0012752802576869726</v>
      </c>
      <c r="AY166" s="41">
        <v>0.0014700384344905615</v>
      </c>
      <c r="AZ166" s="41">
        <v>0.011000334285199642</v>
      </c>
      <c r="BA166" s="49"/>
      <c r="BB166" s="41">
        <v>0.006455147638916969</v>
      </c>
      <c r="BC166" s="41">
        <v>0.0</v>
      </c>
      <c r="BD166" s="41">
        <v>0.09048470109701157</v>
      </c>
      <c r="BE166" s="41">
        <v>0.17368996143341064</v>
      </c>
      <c r="BF166" s="41">
        <v>0.08426070958375931</v>
      </c>
      <c r="BG166" s="41">
        <v>0.05094209685921669</v>
      </c>
      <c r="BH166" s="41">
        <v>0.03996944800019264</v>
      </c>
      <c r="BI166" s="41">
        <v>0.07336653769016266</v>
      </c>
      <c r="BJ166" s="41">
        <v>0.0</v>
      </c>
      <c r="BK166" s="41">
        <v>0.006031529046595097</v>
      </c>
      <c r="BL166" s="41">
        <v>0.0</v>
      </c>
    </row>
    <row r="167" ht="12.75" customHeight="1">
      <c r="A167" s="45" t="s">
        <v>365</v>
      </c>
      <c r="B167" s="41">
        <v>3.626671968959272E-4</v>
      </c>
      <c r="C167" s="41">
        <v>0.14003325998783112</v>
      </c>
      <c r="D167" s="41">
        <v>0.16919779777526855</v>
      </c>
      <c r="E167" s="41">
        <v>0.17919328808784485</v>
      </c>
      <c r="F167" s="41">
        <v>0.0808856412768364</v>
      </c>
      <c r="G167" s="41">
        <v>0.08224684745073318</v>
      </c>
      <c r="H167" s="41">
        <v>0.23330509662628174</v>
      </c>
      <c r="I167" s="41">
        <v>0.12144254148006439</v>
      </c>
      <c r="J167" s="41">
        <v>0.0961555689573288</v>
      </c>
      <c r="K167" s="41">
        <v>0.1322375237941742</v>
      </c>
      <c r="L167" s="41">
        <v>0.23379163444042206</v>
      </c>
      <c r="M167" s="41">
        <v>0.03073996677994728</v>
      </c>
      <c r="N167" s="41">
        <v>0.1242094561457634</v>
      </c>
      <c r="O167" s="41">
        <v>0.022770553827285767</v>
      </c>
      <c r="P167" s="41">
        <v>0.06181249022483826</v>
      </c>
      <c r="Q167" s="41">
        <v>0.025124114006757736</v>
      </c>
      <c r="R167" s="49"/>
      <c r="S167" s="41">
        <v>0.033563077449798584</v>
      </c>
      <c r="T167" s="41">
        <v>0.056439753621816635</v>
      </c>
      <c r="U167" s="41">
        <v>0.059702303260564804</v>
      </c>
      <c r="V167" s="41">
        <v>0.03996866196393967</v>
      </c>
      <c r="W167" s="41">
        <v>0.12282935529947281</v>
      </c>
      <c r="X167" s="41">
        <v>0.023765509948134422</v>
      </c>
      <c r="Y167" s="41">
        <v>0.06031828746199608</v>
      </c>
      <c r="Z167" s="41">
        <v>0.0664004310965538</v>
      </c>
      <c r="AA167" s="41">
        <v>0.08524253964424133</v>
      </c>
      <c r="AB167" s="41">
        <v>0.11109422147274017</v>
      </c>
      <c r="AC167" s="41">
        <v>0.025545137003064156</v>
      </c>
      <c r="AD167" s="41">
        <v>0.05882914364337921</v>
      </c>
      <c r="AE167" s="41">
        <v>0.11901913583278656</v>
      </c>
      <c r="AF167" s="41">
        <v>0.17932863533496857</v>
      </c>
      <c r="AG167" s="41">
        <v>0.0019901185296475887</v>
      </c>
      <c r="AH167" s="41">
        <v>0.16386103630065918</v>
      </c>
      <c r="AI167" s="41">
        <v>0.07108989357948303</v>
      </c>
      <c r="AJ167" s="41">
        <v>0.10237818956375122</v>
      </c>
      <c r="AK167" s="41">
        <v>0.05188499763607979</v>
      </c>
      <c r="AL167" s="41">
        <v>0.06041531264781952</v>
      </c>
      <c r="AM167" s="41">
        <v>0.10410084575414658</v>
      </c>
      <c r="AN167" s="41">
        <v>0.051936931908130646</v>
      </c>
      <c r="AO167" s="41">
        <v>0.09336470812559128</v>
      </c>
      <c r="AP167" s="41">
        <v>0.05442381650209427</v>
      </c>
      <c r="AQ167" s="41">
        <v>0.005768687929958105</v>
      </c>
      <c r="AR167" s="41">
        <v>0.0777292400598526</v>
      </c>
      <c r="AS167" s="41">
        <v>0.04139845073223114</v>
      </c>
      <c r="AT167" s="41">
        <v>0.03963164612650871</v>
      </c>
      <c r="AU167" s="41">
        <v>0.06861922144889832</v>
      </c>
      <c r="AV167" s="41">
        <v>0.014924933202564716</v>
      </c>
      <c r="AW167" s="41">
        <v>0.023035414516925812</v>
      </c>
      <c r="AX167" s="41">
        <v>0.029656166210770607</v>
      </c>
      <c r="AY167" s="41">
        <v>0.005533739924430847</v>
      </c>
      <c r="AZ167" s="41">
        <v>0.10764975845813751</v>
      </c>
      <c r="BA167" s="49"/>
      <c r="BB167" s="41">
        <v>0.1339361071586609</v>
      </c>
      <c r="BC167" s="41">
        <v>0.013270992785692215</v>
      </c>
      <c r="BD167" s="41">
        <v>0.3410626947879791</v>
      </c>
      <c r="BE167" s="41">
        <v>0.4264506697654724</v>
      </c>
      <c r="BF167" s="41">
        <v>0.2835731506347656</v>
      </c>
      <c r="BG167" s="41">
        <v>0.16556181013584137</v>
      </c>
      <c r="BH167" s="41">
        <v>0.22725626826286316</v>
      </c>
      <c r="BI167" s="41">
        <v>0.41232162714004517</v>
      </c>
      <c r="BJ167" s="41">
        <v>0.04874328896403313</v>
      </c>
      <c r="BK167" s="41">
        <v>0.06634682416915894</v>
      </c>
      <c r="BL167" s="41">
        <v>0.04044615477323532</v>
      </c>
    </row>
    <row r="168" ht="12.75" customHeight="1">
      <c r="A168" s="45" t="s">
        <v>367</v>
      </c>
      <c r="B168" s="41">
        <v>0.007696155458688736</v>
      </c>
      <c r="C168" s="41">
        <v>0.10755229741334915</v>
      </c>
      <c r="D168" s="41">
        <v>0.14313335716724396</v>
      </c>
      <c r="E168" s="41">
        <v>0.1666194200515747</v>
      </c>
      <c r="F168" s="41">
        <v>0.09850873798131943</v>
      </c>
      <c r="G168" s="41">
        <v>0.07998432964086533</v>
      </c>
      <c r="H168" s="41">
        <v>0.18007977306842804</v>
      </c>
      <c r="I168" s="41">
        <v>0.17773830890655518</v>
      </c>
      <c r="J168" s="41">
        <v>0.096747025847435</v>
      </c>
      <c r="K168" s="41">
        <v>0.13845187425613403</v>
      </c>
      <c r="L168" s="41">
        <v>0.21538662910461426</v>
      </c>
      <c r="M168" s="41">
        <v>0.039004724472761154</v>
      </c>
      <c r="N168" s="41">
        <v>0.11875486373901367</v>
      </c>
      <c r="O168" s="41">
        <v>0.06261902302503586</v>
      </c>
      <c r="P168" s="41">
        <v>0.07523474097251892</v>
      </c>
      <c r="Q168" s="41">
        <v>0.02728436142206192</v>
      </c>
      <c r="R168" s="49"/>
      <c r="S168" s="41">
        <v>0.05873538553714752</v>
      </c>
      <c r="T168" s="41">
        <v>0.0942801982164383</v>
      </c>
      <c r="U168" s="41">
        <v>0.07486527413129807</v>
      </c>
      <c r="V168" s="41">
        <v>0.07926668971776962</v>
      </c>
      <c r="W168" s="41">
        <v>0.1834375560283661</v>
      </c>
      <c r="X168" s="41">
        <v>0.007294693496078253</v>
      </c>
      <c r="Y168" s="41">
        <v>0.06031828746199608</v>
      </c>
      <c r="Z168" s="41">
        <v>0.05995434522628784</v>
      </c>
      <c r="AA168" s="41">
        <v>0.11632831394672394</v>
      </c>
      <c r="AB168" s="41">
        <v>0.10838460177183151</v>
      </c>
      <c r="AC168" s="41">
        <v>0.07305295020341873</v>
      </c>
      <c r="AD168" s="41">
        <v>0.06571130454540253</v>
      </c>
      <c r="AE168" s="41">
        <v>0.19281354546546936</v>
      </c>
      <c r="AF168" s="41">
        <v>0.19189998507499695</v>
      </c>
      <c r="AG168" s="41">
        <v>0.01429684367030859</v>
      </c>
      <c r="AH168" s="41">
        <v>0.21010059118270874</v>
      </c>
      <c r="AI168" s="41">
        <v>0.14797385036945343</v>
      </c>
      <c r="AJ168" s="41">
        <v>0.10975473374128342</v>
      </c>
      <c r="AK168" s="41">
        <v>0.09012995660305023</v>
      </c>
      <c r="AL168" s="41">
        <v>0.10510114580392838</v>
      </c>
      <c r="AM168" s="41">
        <v>0.13339263200759888</v>
      </c>
      <c r="AN168" s="41">
        <v>0.08586354553699493</v>
      </c>
      <c r="AO168" s="41">
        <v>0.11157968640327454</v>
      </c>
      <c r="AP168" s="41">
        <v>0.05687140300869942</v>
      </c>
      <c r="AQ168" s="41">
        <v>0.02307475171983242</v>
      </c>
      <c r="AR168" s="41">
        <v>0.07603158056735992</v>
      </c>
      <c r="AS168" s="41">
        <v>0.06505470722913742</v>
      </c>
      <c r="AT168" s="41">
        <v>0.0404093898832798</v>
      </c>
      <c r="AU168" s="41">
        <v>0.09980977326631546</v>
      </c>
      <c r="AV168" s="41">
        <v>0.023997215554118156</v>
      </c>
      <c r="AW168" s="41">
        <v>0.03195537254214287</v>
      </c>
      <c r="AX168" s="41">
        <v>0.04363870248198509</v>
      </c>
      <c r="AY168" s="41">
        <v>0.009338808245956898</v>
      </c>
      <c r="AZ168" s="41">
        <v>0.19790345430374146</v>
      </c>
      <c r="BA168" s="49"/>
      <c r="BB168" s="41">
        <v>0.1726669818162918</v>
      </c>
      <c r="BC168" s="41">
        <v>0.06867848336696625</v>
      </c>
      <c r="BD168" s="41">
        <v>0.3333117365837097</v>
      </c>
      <c r="BE168" s="41">
        <v>0.424341082572937</v>
      </c>
      <c r="BF168" s="41">
        <v>0.2993987202644348</v>
      </c>
      <c r="BG168" s="41">
        <v>0.1738671213388443</v>
      </c>
      <c r="BH168" s="41">
        <v>0.2699994146823883</v>
      </c>
      <c r="BI168" s="41">
        <v>0.4783533215522766</v>
      </c>
      <c r="BJ168" s="41">
        <v>0.1362209916114807</v>
      </c>
      <c r="BK168" s="41">
        <v>0.24502184987068176</v>
      </c>
      <c r="BL168" s="41">
        <v>0.21956484019756317</v>
      </c>
    </row>
    <row r="169" ht="12.75" customHeight="1">
      <c r="A169" s="66" t="s">
        <v>369</v>
      </c>
      <c r="B169" s="67">
        <v>4.045535564422607</v>
      </c>
      <c r="C169" s="67">
        <v>3.2741899490356445</v>
      </c>
      <c r="D169" s="67">
        <v>2.942626953125</v>
      </c>
      <c r="E169" s="67">
        <v>3.6069495677948</v>
      </c>
      <c r="F169" s="67">
        <v>3.379089593887329</v>
      </c>
      <c r="G169" s="67">
        <v>3.3363969326019287</v>
      </c>
      <c r="H169" s="67">
        <v>3.0877904891967773</v>
      </c>
      <c r="I169" s="67">
        <v>3.4232704639434814</v>
      </c>
      <c r="J169" s="67">
        <v>3.383451223373413</v>
      </c>
      <c r="K169" s="67">
        <v>3.2698020935058594</v>
      </c>
      <c r="L169" s="67">
        <v>3.3053226470947266</v>
      </c>
      <c r="M169" s="67">
        <v>3.9866931438446045</v>
      </c>
      <c r="N169" s="67">
        <v>3.342197895050049</v>
      </c>
      <c r="O169" s="67">
        <v>3.941986083984375</v>
      </c>
      <c r="P169" s="67">
        <v>3.5375683307647705</v>
      </c>
      <c r="Q169" s="67">
        <v>3.5522284507751465</v>
      </c>
      <c r="R169" s="49"/>
      <c r="S169" s="67">
        <v>3.804988145828247</v>
      </c>
      <c r="T169" s="67">
        <v>3.566044330596924</v>
      </c>
      <c r="U169" s="67">
        <v>3.5453526973724365</v>
      </c>
      <c r="V169" s="67">
        <v>3.4266748428344727</v>
      </c>
      <c r="W169" s="67">
        <v>3.412081480026245</v>
      </c>
      <c r="X169" s="67">
        <v>3.4258029460906982</v>
      </c>
      <c r="Y169" s="67">
        <v>3.392123222351074</v>
      </c>
      <c r="Z169" s="67">
        <v>3.341808319091797</v>
      </c>
      <c r="AA169" s="67">
        <v>3.2862813472747803</v>
      </c>
      <c r="AB169" s="67">
        <v>3.081977128982544</v>
      </c>
      <c r="AC169" s="67">
        <v>3.4084455966949463</v>
      </c>
      <c r="AD169" s="67">
        <v>3.5070269107818604</v>
      </c>
      <c r="AE169" s="67">
        <v>3.5278687477111816</v>
      </c>
      <c r="AF169" s="67">
        <v>3.3114490509033203</v>
      </c>
      <c r="AG169" s="67">
        <v>3.755314588546753</v>
      </c>
      <c r="AH169" s="67">
        <v>2.902512788772583</v>
      </c>
      <c r="AI169" s="67">
        <v>3.0160393714904785</v>
      </c>
      <c r="AJ169" s="67">
        <v>3.4105777740478516</v>
      </c>
      <c r="AK169" s="67">
        <v>2.888946056365967</v>
      </c>
      <c r="AL169" s="67">
        <v>3.4888219833374023</v>
      </c>
      <c r="AM169" s="67">
        <v>3.490248203277588</v>
      </c>
      <c r="AN169" s="67">
        <v>3.6590523719787598</v>
      </c>
      <c r="AO169" s="67">
        <v>2.9884538650512695</v>
      </c>
      <c r="AP169" s="67">
        <v>2.8510842323303223</v>
      </c>
      <c r="AQ169" s="67">
        <v>3.549316644668579</v>
      </c>
      <c r="AR169" s="67">
        <v>3.2681937217712402</v>
      </c>
      <c r="AS169" s="67">
        <v>3.3737845420837402</v>
      </c>
      <c r="AT169" s="67">
        <v>3.559297561645508</v>
      </c>
      <c r="AU169" s="67">
        <v>3.877244234085083</v>
      </c>
      <c r="AV169" s="67">
        <v>4.059956073760986</v>
      </c>
      <c r="AW169" s="67">
        <v>3.5302398204803467</v>
      </c>
      <c r="AX169" s="67">
        <v>3.7451670169830322</v>
      </c>
      <c r="AY169" s="67">
        <v>3.7745416164398193</v>
      </c>
      <c r="AZ169" s="67">
        <v>3.661369800567627</v>
      </c>
      <c r="BA169" s="49"/>
      <c r="BB169" s="67">
        <v>3.033273458480835</v>
      </c>
      <c r="BC169" s="67">
        <v>2.74164080619812</v>
      </c>
      <c r="BD169" s="67">
        <v>3.1738998889923096</v>
      </c>
      <c r="BE169" s="67">
        <v>3.0683271884918213</v>
      </c>
      <c r="BF169" s="67">
        <v>2.9266161918640137</v>
      </c>
      <c r="BG169" s="67">
        <v>2.983583688735962</v>
      </c>
      <c r="BH169" s="67">
        <v>3.3815793991088867</v>
      </c>
      <c r="BI169" s="67">
        <v>3.345060110092163</v>
      </c>
      <c r="BJ169" s="67">
        <v>3.164438009262085</v>
      </c>
      <c r="BK169" s="67">
        <v>3.447936773300171</v>
      </c>
      <c r="BL169" s="67">
        <v>3.4427905082702637</v>
      </c>
    </row>
    <row r="170" ht="12.75" customHeight="1">
      <c r="A170" s="45" t="s">
        <v>483</v>
      </c>
      <c r="B170" s="41">
        <v>0.003210450755432248</v>
      </c>
      <c r="C170" s="41">
        <v>0.016354966908693314</v>
      </c>
      <c r="D170" s="41">
        <v>0.046611394733190536</v>
      </c>
      <c r="E170" s="41">
        <v>0.06065451353788376</v>
      </c>
      <c r="F170" s="41">
        <v>0.0449090301990509</v>
      </c>
      <c r="G170" s="41">
        <v>0.0249969270080328</v>
      </c>
      <c r="H170" s="41">
        <v>0.01547211967408657</v>
      </c>
      <c r="I170" s="41">
        <v>0.006011975929141045</v>
      </c>
      <c r="J170" s="41">
        <v>0.006395177450031042</v>
      </c>
      <c r="K170" s="41">
        <v>0.1558235138654709</v>
      </c>
      <c r="L170" s="41">
        <v>0.007027459796518087</v>
      </c>
      <c r="M170" s="41">
        <v>0.017377497628331184</v>
      </c>
      <c r="N170" s="41">
        <v>0.05427298694849014</v>
      </c>
      <c r="O170" s="41">
        <v>0.004416734911501408</v>
      </c>
      <c r="P170" s="41">
        <v>0.009432462975382805</v>
      </c>
      <c r="Q170" s="41">
        <v>0.009803211316466331</v>
      </c>
      <c r="R170" s="49"/>
      <c r="S170" s="41">
        <v>0.0024003933649510145</v>
      </c>
      <c r="T170" s="41">
        <v>0.0018803364364430308</v>
      </c>
      <c r="U170" s="41">
        <v>0.0018857803661376238</v>
      </c>
      <c r="V170" s="41">
        <v>0.0031053766142576933</v>
      </c>
      <c r="W170" s="41">
        <v>0.00479487981647253</v>
      </c>
      <c r="X170" s="41">
        <v>0.005818533711135387</v>
      </c>
      <c r="Y170" s="41">
        <v>0.008915416896343231</v>
      </c>
      <c r="Z170" s="41">
        <v>0.00744332280009985</v>
      </c>
      <c r="AA170" s="41">
        <v>9.423726005479693E-4</v>
      </c>
      <c r="AB170" s="41">
        <v>0.008252729661762714</v>
      </c>
      <c r="AC170" s="41">
        <v>0.00257629225961864</v>
      </c>
      <c r="AD170" s="41">
        <v>0.0033811370376497507</v>
      </c>
      <c r="AE170" s="41">
        <v>0.007473132573068142</v>
      </c>
      <c r="AF170" s="41">
        <v>0.005688644014298916</v>
      </c>
      <c r="AG170" s="41">
        <v>0.01680922880768776</v>
      </c>
      <c r="AH170" s="41">
        <v>0.002119330922141671</v>
      </c>
      <c r="AI170" s="41">
        <v>0.025254616513848305</v>
      </c>
      <c r="AJ170" s="41">
        <v>0.004840795416384935</v>
      </c>
      <c r="AK170" s="41">
        <v>0.014080299064517021</v>
      </c>
      <c r="AL170" s="41">
        <v>0.009440121240913868</v>
      </c>
      <c r="AM170" s="41">
        <v>0.044214844703674316</v>
      </c>
      <c r="AN170" s="41">
        <v>0.16987256705760956</v>
      </c>
      <c r="AO170" s="41">
        <v>0.0032820855267345905</v>
      </c>
      <c r="AP170" s="41">
        <v>0.024218404665589333</v>
      </c>
      <c r="AQ170" s="41">
        <v>0.013597234152257442</v>
      </c>
      <c r="AR170" s="41">
        <v>0.011099079623818398</v>
      </c>
      <c r="AS170" s="41">
        <v>0.003014643443748355</v>
      </c>
      <c r="AT170" s="41">
        <v>0.10212995111942291</v>
      </c>
      <c r="AU170" s="41">
        <v>0.018854636698961258</v>
      </c>
      <c r="AV170" s="41">
        <v>0.036654192954301834</v>
      </c>
      <c r="AW170" s="41">
        <v>0.011322510428726673</v>
      </c>
      <c r="AX170" s="41">
        <v>0.05614136531949043</v>
      </c>
      <c r="AY170" s="41">
        <v>0.004661880899220705</v>
      </c>
      <c r="AZ170" s="41">
        <v>0.007800140883773565</v>
      </c>
      <c r="BA170" s="49"/>
      <c r="BB170" s="41">
        <v>0.045178066939115524</v>
      </c>
      <c r="BC170" s="41">
        <v>0.0029698682483285666</v>
      </c>
      <c r="BD170" s="41">
        <v>0.003896496957167983</v>
      </c>
      <c r="BE170" s="41">
        <v>0.043184950947761536</v>
      </c>
      <c r="BF170" s="41">
        <v>0.004827694967389107</v>
      </c>
      <c r="BG170" s="41">
        <v>0.019448289647698402</v>
      </c>
      <c r="BH170" s="41">
        <v>0.07720673829317093</v>
      </c>
      <c r="BI170" s="41">
        <v>0.026079848408699036</v>
      </c>
      <c r="BJ170" s="41">
        <v>0.012578739784657955</v>
      </c>
      <c r="BK170" s="41">
        <v>0.0036284849047660828</v>
      </c>
      <c r="BL170" s="41">
        <v>0.06745976954698563</v>
      </c>
    </row>
    <row r="171" ht="12.75" customHeight="1">
      <c r="A171" s="45" t="s">
        <v>484</v>
      </c>
      <c r="B171" s="41">
        <v>1027.0</v>
      </c>
      <c r="C171" s="41">
        <v>220.0</v>
      </c>
      <c r="D171" s="41">
        <v>208.0</v>
      </c>
      <c r="E171" s="41">
        <v>219.0</v>
      </c>
      <c r="F171" s="41">
        <v>232.0</v>
      </c>
      <c r="G171" s="41">
        <v>215.0</v>
      </c>
      <c r="H171" s="41">
        <v>221.0</v>
      </c>
      <c r="I171" s="41">
        <v>227.0</v>
      </c>
      <c r="J171" s="41">
        <v>225.0</v>
      </c>
      <c r="K171" s="41">
        <v>222.0</v>
      </c>
      <c r="L171" s="41">
        <v>227.0</v>
      </c>
      <c r="M171" s="41">
        <v>310.0</v>
      </c>
      <c r="N171" s="41">
        <v>219.0</v>
      </c>
      <c r="O171" s="41">
        <v>213.0</v>
      </c>
      <c r="P171" s="41">
        <v>310.0</v>
      </c>
      <c r="Q171" s="41">
        <v>218.0</v>
      </c>
      <c r="R171" s="49"/>
      <c r="S171" s="41">
        <v>312.0</v>
      </c>
      <c r="T171" s="41">
        <v>223.0</v>
      </c>
      <c r="U171" s="41">
        <v>220.0</v>
      </c>
      <c r="V171" s="41">
        <v>220.0</v>
      </c>
      <c r="W171" s="41">
        <v>225.0</v>
      </c>
      <c r="X171" s="41">
        <v>227.0</v>
      </c>
      <c r="Y171" s="41">
        <v>231.0</v>
      </c>
      <c r="Z171" s="41">
        <v>218.0</v>
      </c>
      <c r="AA171" s="41">
        <v>459.0</v>
      </c>
      <c r="AB171" s="41">
        <v>432.0</v>
      </c>
      <c r="AC171" s="41">
        <v>225.0</v>
      </c>
      <c r="AD171" s="41">
        <v>214.0</v>
      </c>
      <c r="AE171" s="41">
        <v>222.0</v>
      </c>
      <c r="AF171" s="41">
        <v>228.0</v>
      </c>
      <c r="AG171" s="41">
        <v>308.0</v>
      </c>
      <c r="AH171" s="41">
        <v>213.0</v>
      </c>
      <c r="AI171" s="41">
        <v>223.0</v>
      </c>
      <c r="AJ171" s="41">
        <v>226.0</v>
      </c>
      <c r="AK171" s="41">
        <v>215.0</v>
      </c>
      <c r="AL171" s="41">
        <v>227.0</v>
      </c>
      <c r="AM171" s="41">
        <v>213.0</v>
      </c>
      <c r="AN171" s="41">
        <v>209.0</v>
      </c>
      <c r="AO171" s="41">
        <v>219.0</v>
      </c>
      <c r="AP171" s="41">
        <v>222.0</v>
      </c>
      <c r="AQ171" s="41">
        <v>225.0</v>
      </c>
      <c r="AR171" s="41">
        <v>314.0</v>
      </c>
      <c r="AS171" s="41">
        <v>229.0</v>
      </c>
      <c r="AT171" s="41">
        <v>219.0</v>
      </c>
      <c r="AU171" s="41">
        <v>223.0</v>
      </c>
      <c r="AV171" s="41">
        <v>316.0</v>
      </c>
      <c r="AW171" s="41">
        <v>599.0</v>
      </c>
      <c r="AX171" s="41">
        <v>302.0</v>
      </c>
      <c r="AY171" s="41">
        <v>1040.0</v>
      </c>
      <c r="AZ171" s="41">
        <v>345.0</v>
      </c>
      <c r="BA171" s="49"/>
      <c r="BB171" s="41">
        <v>221.0</v>
      </c>
      <c r="BC171" s="41">
        <v>224.0</v>
      </c>
      <c r="BD171" s="41">
        <v>230.0</v>
      </c>
      <c r="BE171" s="41">
        <v>228.0</v>
      </c>
      <c r="BF171" s="41">
        <v>453.0</v>
      </c>
      <c r="BG171" s="41">
        <v>213.0</v>
      </c>
      <c r="BH171" s="41">
        <v>314.0</v>
      </c>
      <c r="BI171" s="41">
        <v>219.0</v>
      </c>
      <c r="BJ171" s="41">
        <v>216.0</v>
      </c>
      <c r="BK171" s="41">
        <v>226.0</v>
      </c>
      <c r="BL171" s="41">
        <v>229.0</v>
      </c>
    </row>
    <row r="172" ht="12.75" customHeight="1">
      <c r="A172" s="66" t="s">
        <v>371</v>
      </c>
      <c r="B172" s="67">
        <v>0.5808869004249573</v>
      </c>
      <c r="C172" s="67">
        <v>0.609218418598175</v>
      </c>
      <c r="D172" s="67">
        <v>0.4585265517234802</v>
      </c>
      <c r="E172" s="67">
        <v>0.5570501685142517</v>
      </c>
      <c r="F172" s="67">
        <v>0.455259770154953</v>
      </c>
      <c r="G172" s="67">
        <v>0.5034068822860718</v>
      </c>
      <c r="H172" s="67">
        <v>0.5381909608840942</v>
      </c>
      <c r="I172" s="67">
        <v>0.5886533260345459</v>
      </c>
      <c r="J172" s="67">
        <v>0.48057007789611816</v>
      </c>
      <c r="K172" s="67">
        <v>0.5270034074783325</v>
      </c>
      <c r="L172" s="67">
        <v>0.5238630175590515</v>
      </c>
      <c r="M172" s="67">
        <v>0.6129001975059509</v>
      </c>
      <c r="N172" s="67">
        <v>0.5337100028991699</v>
      </c>
      <c r="O172" s="67">
        <v>0.5656289458274841</v>
      </c>
      <c r="P172" s="67">
        <v>0.4334859251976013</v>
      </c>
      <c r="Q172" s="67">
        <v>0.5020299553871155</v>
      </c>
      <c r="R172" s="49"/>
      <c r="S172" s="67">
        <v>0.48833850026130676</v>
      </c>
      <c r="T172" s="67">
        <v>0.48732489347457886</v>
      </c>
      <c r="U172" s="67">
        <v>0.5121157765388489</v>
      </c>
      <c r="V172" s="67">
        <v>0.43849977850914</v>
      </c>
      <c r="W172" s="67">
        <v>0.4848990738391876</v>
      </c>
      <c r="X172" s="67">
        <v>0.38658127188682556</v>
      </c>
      <c r="Y172" s="67">
        <v>0.4743330478668213</v>
      </c>
      <c r="Z172" s="67">
        <v>0.4473966956138611</v>
      </c>
      <c r="AA172" s="67">
        <v>0.4232150912284851</v>
      </c>
      <c r="AB172" s="67">
        <v>0.4408295154571533</v>
      </c>
      <c r="AC172" s="67">
        <v>0.5400437116622925</v>
      </c>
      <c r="AD172" s="67">
        <v>0.44639983773231506</v>
      </c>
      <c r="AE172" s="67">
        <v>0.5229389667510986</v>
      </c>
      <c r="AF172" s="67">
        <v>0.51746666431427</v>
      </c>
      <c r="AG172" s="67">
        <v>0.48328036069869995</v>
      </c>
      <c r="AH172" s="67">
        <v>0.3972432315349579</v>
      </c>
      <c r="AI172" s="67">
        <v>0.5029752254486084</v>
      </c>
      <c r="AJ172" s="67">
        <v>0.5165359377861023</v>
      </c>
      <c r="AK172" s="67">
        <v>0.4214152693748474</v>
      </c>
      <c r="AL172" s="67">
        <v>0.4813518524169922</v>
      </c>
      <c r="AM172" s="67">
        <v>0.5397071242332458</v>
      </c>
      <c r="AN172" s="67">
        <v>0.6943305134773254</v>
      </c>
      <c r="AO172" s="67">
        <v>0.48670077323913574</v>
      </c>
      <c r="AP172" s="67">
        <v>0.39720669388771057</v>
      </c>
      <c r="AQ172" s="67">
        <v>0.5400360226631165</v>
      </c>
      <c r="AR172" s="67">
        <v>0.4345051050186157</v>
      </c>
      <c r="AS172" s="67">
        <v>0.4716743528842926</v>
      </c>
      <c r="AT172" s="67">
        <v>0.5244914293289185</v>
      </c>
      <c r="AU172" s="67">
        <v>0.6843452453613281</v>
      </c>
      <c r="AV172" s="67">
        <v>0.6810339093208313</v>
      </c>
      <c r="AW172" s="67">
        <v>0.4597916305065155</v>
      </c>
      <c r="AX172" s="67">
        <v>0.6182684898376465</v>
      </c>
      <c r="AY172" s="67">
        <v>0.4875854551792145</v>
      </c>
      <c r="AZ172" s="67">
        <v>0.48208528757095337</v>
      </c>
      <c r="BA172" s="49"/>
      <c r="BB172" s="67">
        <v>0.4317287504673004</v>
      </c>
      <c r="BC172" s="67">
        <v>0.38355857133865356</v>
      </c>
      <c r="BD172" s="67">
        <v>0.4355892837047577</v>
      </c>
      <c r="BE172" s="67">
        <v>0.468608021736145</v>
      </c>
      <c r="BF172" s="67">
        <v>0.3898099660873413</v>
      </c>
      <c r="BG172" s="67">
        <v>0.42311999201774597</v>
      </c>
      <c r="BH172" s="67">
        <v>0.48187410831451416</v>
      </c>
      <c r="BI172" s="67">
        <v>0.5015986561775208</v>
      </c>
      <c r="BJ172" s="67">
        <v>0.44231921434402466</v>
      </c>
      <c r="BK172" s="67">
        <v>0.5023741722106934</v>
      </c>
      <c r="BL172" s="67">
        <v>0.5422536134719849</v>
      </c>
    </row>
    <row r="173" ht="12.75" customHeight="1">
      <c r="A173" s="66" t="s">
        <v>377</v>
      </c>
      <c r="B173" s="67">
        <v>2.960507869720459</v>
      </c>
      <c r="C173" s="67">
        <v>2.2110910415649414</v>
      </c>
      <c r="D173" s="67">
        <v>2.0717506408691406</v>
      </c>
      <c r="E173" s="67">
        <v>2.621312141418457</v>
      </c>
      <c r="F173" s="67">
        <v>2.5517964363098145</v>
      </c>
      <c r="G173" s="67">
        <v>2.4150588512420654</v>
      </c>
      <c r="H173" s="67">
        <v>2.040645122528076</v>
      </c>
      <c r="I173" s="67">
        <v>2.418868064880371</v>
      </c>
      <c r="J173" s="67">
        <v>2.495426893234253</v>
      </c>
      <c r="K173" s="67">
        <v>2.3288586139678955</v>
      </c>
      <c r="L173" s="67">
        <v>2.3527586460113525</v>
      </c>
      <c r="M173" s="67">
        <v>2.9545488357543945</v>
      </c>
      <c r="N173" s="67">
        <v>2.391233205795288</v>
      </c>
      <c r="O173" s="67">
        <v>2.9516122341156006</v>
      </c>
      <c r="P173" s="67">
        <v>2.7550055980682373</v>
      </c>
      <c r="Q173" s="67">
        <v>2.6751902103424072</v>
      </c>
      <c r="R173" s="49"/>
      <c r="S173" s="67">
        <v>2.8889434337615967</v>
      </c>
      <c r="T173" s="67">
        <v>2.700174331665039</v>
      </c>
      <c r="U173" s="67">
        <v>2.6377713680267334</v>
      </c>
      <c r="V173" s="67">
        <v>2.563326358795166</v>
      </c>
      <c r="W173" s="67">
        <v>2.4757049083709717</v>
      </c>
      <c r="X173" s="67">
        <v>2.6654341220855713</v>
      </c>
      <c r="Y173" s="67">
        <v>2.447849988937378</v>
      </c>
      <c r="Z173" s="67">
        <v>2.4799888134002686</v>
      </c>
      <c r="AA173" s="67">
        <v>2.481074571609497</v>
      </c>
      <c r="AB173" s="67">
        <v>2.2147789001464844</v>
      </c>
      <c r="AC173" s="67">
        <v>2.4158475399017334</v>
      </c>
      <c r="AD173" s="67">
        <v>2.624934434890747</v>
      </c>
      <c r="AE173" s="67">
        <v>2.531609058380127</v>
      </c>
      <c r="AF173" s="67">
        <v>2.4294445514678955</v>
      </c>
      <c r="AG173" s="67">
        <v>2.820960521697998</v>
      </c>
      <c r="AH173" s="67">
        <v>2.049433946609497</v>
      </c>
      <c r="AI173" s="67">
        <v>2.0698697566986084</v>
      </c>
      <c r="AJ173" s="67">
        <v>2.413475751876831</v>
      </c>
      <c r="AK173" s="67">
        <v>2.0354437828063965</v>
      </c>
      <c r="AL173" s="67">
        <v>2.6082804203033447</v>
      </c>
      <c r="AM173" s="67">
        <v>2.4653987884521484</v>
      </c>
      <c r="AN173" s="67">
        <v>2.476487398147583</v>
      </c>
      <c r="AO173" s="67">
        <v>2.053419589996338</v>
      </c>
      <c r="AP173" s="67">
        <v>2.076165199279785</v>
      </c>
      <c r="AQ173" s="67">
        <v>2.601557970046997</v>
      </c>
      <c r="AR173" s="67">
        <v>2.4288065433502197</v>
      </c>
      <c r="AS173" s="67">
        <v>2.4183623790740967</v>
      </c>
      <c r="AT173" s="67">
        <v>2.596073865890503</v>
      </c>
      <c r="AU173" s="67">
        <v>2.7360596656799316</v>
      </c>
      <c r="AV173" s="67">
        <v>2.800804376602173</v>
      </c>
      <c r="AW173" s="67">
        <v>2.670668840408325</v>
      </c>
      <c r="AX173" s="67">
        <v>2.511763334274292</v>
      </c>
      <c r="AY173" s="67">
        <v>2.836414337158203</v>
      </c>
      <c r="AZ173" s="67">
        <v>2.7429847717285156</v>
      </c>
      <c r="BA173" s="49"/>
      <c r="BB173" s="67">
        <v>2.20725679397583</v>
      </c>
      <c r="BC173" s="67">
        <v>2.000601053237915</v>
      </c>
      <c r="BD173" s="67">
        <v>2.3482508659362793</v>
      </c>
      <c r="BE173" s="67">
        <v>2.208411455154419</v>
      </c>
      <c r="BF173" s="67">
        <v>2.171947956085205</v>
      </c>
      <c r="BG173" s="67">
        <v>2.0779128074645996</v>
      </c>
      <c r="BH173" s="67">
        <v>2.4593615531921387</v>
      </c>
      <c r="BI173" s="67">
        <v>2.3815460205078125</v>
      </c>
      <c r="BJ173" s="67">
        <v>2.306222677230835</v>
      </c>
      <c r="BK173" s="67">
        <v>2.5171406269073486</v>
      </c>
      <c r="BL173" s="67">
        <v>2.4553253650665283</v>
      </c>
    </row>
    <row r="174" ht="12.75" customHeight="1">
      <c r="A174" s="66" t="s">
        <v>383</v>
      </c>
      <c r="B174" s="67">
        <v>0.5041409730911255</v>
      </c>
      <c r="C174" s="67">
        <v>0.4538806676864624</v>
      </c>
      <c r="D174" s="67">
        <v>0.4123497009277344</v>
      </c>
      <c r="E174" s="67">
        <v>0.4285872280597687</v>
      </c>
      <c r="F174" s="67">
        <v>0.3720334470272064</v>
      </c>
      <c r="G174" s="67">
        <v>0.41793110966682434</v>
      </c>
      <c r="H174" s="67">
        <v>0.5089544653892517</v>
      </c>
      <c r="I174" s="67">
        <v>0.41574910283088684</v>
      </c>
      <c r="J174" s="67">
        <v>0.407454252243042</v>
      </c>
      <c r="K174" s="67">
        <v>0.4139401912689209</v>
      </c>
      <c r="L174" s="67">
        <v>0.4287010133266449</v>
      </c>
      <c r="M174" s="67">
        <v>0.4192442297935486</v>
      </c>
      <c r="N174" s="67">
        <v>0.41725459694862366</v>
      </c>
      <c r="O174" s="67">
        <v>0.4247448742389679</v>
      </c>
      <c r="P174" s="67">
        <v>0.349077045917511</v>
      </c>
      <c r="Q174" s="67">
        <v>0.37500837445259094</v>
      </c>
      <c r="R174" s="49"/>
      <c r="S174" s="67">
        <v>0.42770615220069885</v>
      </c>
      <c r="T174" s="67">
        <v>0.37854525446891785</v>
      </c>
      <c r="U174" s="67">
        <v>0.39546558260917664</v>
      </c>
      <c r="V174" s="67">
        <v>0.4248488247394562</v>
      </c>
      <c r="W174" s="67">
        <v>0.4514774680137634</v>
      </c>
      <c r="X174" s="67">
        <v>0.37378761172294617</v>
      </c>
      <c r="Y174" s="67">
        <v>0.4699402153491974</v>
      </c>
      <c r="Z174" s="67">
        <v>0.4144228994846344</v>
      </c>
      <c r="AA174" s="67">
        <v>0.3819918930530548</v>
      </c>
      <c r="AB174" s="67">
        <v>0.42636871337890625</v>
      </c>
      <c r="AC174" s="67">
        <v>0.4525543451309204</v>
      </c>
      <c r="AD174" s="67">
        <v>0.43569260835647583</v>
      </c>
      <c r="AE174" s="67">
        <v>0.473320871591568</v>
      </c>
      <c r="AF174" s="67">
        <v>0.36453795433044434</v>
      </c>
      <c r="AG174" s="67">
        <v>0.45107391476631165</v>
      </c>
      <c r="AH174" s="67">
        <v>0.45583564043045044</v>
      </c>
      <c r="AI174" s="67">
        <v>0.4431943893432617</v>
      </c>
      <c r="AJ174" s="67">
        <v>0.4805663228034973</v>
      </c>
      <c r="AK174" s="67">
        <v>0.4320870339870453</v>
      </c>
      <c r="AL174" s="67">
        <v>0.3991897702217102</v>
      </c>
      <c r="AM174" s="67">
        <v>0.4851422905921936</v>
      </c>
      <c r="AN174" s="67">
        <v>0.48823460936546326</v>
      </c>
      <c r="AO174" s="67">
        <v>0.44833359122276306</v>
      </c>
      <c r="AP174" s="67">
        <v>0.37771254777908325</v>
      </c>
      <c r="AQ174" s="67">
        <v>0.4077228903770447</v>
      </c>
      <c r="AR174" s="67">
        <v>0.4048822224140167</v>
      </c>
      <c r="AS174" s="67">
        <v>0.4837481379508972</v>
      </c>
      <c r="AT174" s="67">
        <v>0.4387323558330536</v>
      </c>
      <c r="AU174" s="67">
        <v>0.4568394720554352</v>
      </c>
      <c r="AV174" s="67">
        <v>0.5781176686286926</v>
      </c>
      <c r="AW174" s="67">
        <v>0.39977943897247314</v>
      </c>
      <c r="AX174" s="67">
        <v>0.6151352524757385</v>
      </c>
      <c r="AY174" s="67">
        <v>0.45054197311401367</v>
      </c>
      <c r="AZ174" s="67">
        <v>0.43629974126815796</v>
      </c>
      <c r="BA174" s="49"/>
      <c r="BB174" s="67">
        <v>0.39428800344467163</v>
      </c>
      <c r="BC174" s="67">
        <v>0.35748133063316345</v>
      </c>
      <c r="BD174" s="67">
        <v>0.3900599777698517</v>
      </c>
      <c r="BE174" s="67">
        <v>0.3913078308105469</v>
      </c>
      <c r="BF174" s="67">
        <v>0.3648582398891449</v>
      </c>
      <c r="BG174" s="67">
        <v>0.48255109786987305</v>
      </c>
      <c r="BH174" s="67">
        <v>0.4403437376022339</v>
      </c>
      <c r="BI174" s="67">
        <v>0.46191540360450745</v>
      </c>
      <c r="BJ174" s="67">
        <v>0.41589605808258057</v>
      </c>
      <c r="BK174" s="67">
        <v>0.42842206358909607</v>
      </c>
      <c r="BL174" s="67">
        <v>0.4452116787433624</v>
      </c>
    </row>
    <row r="175" ht="12.75" customHeight="1">
      <c r="A175" s="45" t="s">
        <v>373</v>
      </c>
      <c r="B175" s="41">
        <v>0.08310940861701965</v>
      </c>
      <c r="C175" s="41">
        <v>0.09681815654039383</v>
      </c>
      <c r="D175" s="41">
        <v>0.04329335317015648</v>
      </c>
      <c r="E175" s="41">
        <v>0.08281467109918594</v>
      </c>
      <c r="F175" s="41">
        <v>0.04202432930469513</v>
      </c>
      <c r="G175" s="41">
        <v>0.0665925070643425</v>
      </c>
      <c r="H175" s="41">
        <v>0.084292933344841</v>
      </c>
      <c r="I175" s="41">
        <v>0.08228367567062378</v>
      </c>
      <c r="J175" s="41">
        <v>0.06325297802686691</v>
      </c>
      <c r="K175" s="41">
        <v>0.06648386269807816</v>
      </c>
      <c r="L175" s="41">
        <v>0.09003494679927826</v>
      </c>
      <c r="M175" s="41">
        <v>0.08511467278003693</v>
      </c>
      <c r="N175" s="41">
        <v>0.10435035079717636</v>
      </c>
      <c r="O175" s="41">
        <v>0.04007774963974953</v>
      </c>
      <c r="P175" s="41">
        <v>0.0231405608355999</v>
      </c>
      <c r="Q175" s="41">
        <v>0.04720757156610489</v>
      </c>
      <c r="R175" s="49"/>
      <c r="S175" s="41">
        <v>0.07264281809329987</v>
      </c>
      <c r="T175" s="41">
        <v>0.048085231333971024</v>
      </c>
      <c r="U175" s="41">
        <v>0.059702303260564804</v>
      </c>
      <c r="V175" s="41">
        <v>0.04332184046506882</v>
      </c>
      <c r="W175" s="41">
        <v>0.04864078387618065</v>
      </c>
      <c r="X175" s="41">
        <v>0.015942703932523727</v>
      </c>
      <c r="Y175" s="41">
        <v>0.05067780613899231</v>
      </c>
      <c r="Z175" s="41">
        <v>0.04192817956209183</v>
      </c>
      <c r="AA175" s="41">
        <v>0.033934444189071655</v>
      </c>
      <c r="AB175" s="41">
        <v>0.059054065495729446</v>
      </c>
      <c r="AC175" s="41">
        <v>0.08526475727558136</v>
      </c>
      <c r="AD175" s="41">
        <v>0.03956501930952072</v>
      </c>
      <c r="AE175" s="41">
        <v>0.0737944170832634</v>
      </c>
      <c r="AF175" s="41">
        <v>0.039243001490831375</v>
      </c>
      <c r="AG175" s="41">
        <v>0.03371528908610344</v>
      </c>
      <c r="AH175" s="41">
        <v>0.023950394243001938</v>
      </c>
      <c r="AI175" s="41">
        <v>0.06106281653046608</v>
      </c>
      <c r="AJ175" s="41">
        <v>0.042638491839170456</v>
      </c>
      <c r="AK175" s="41">
        <v>0.027280082926154137</v>
      </c>
      <c r="AL175" s="41">
        <v>0.040632545948028564</v>
      </c>
      <c r="AM175" s="41">
        <v>0.06785527616739273</v>
      </c>
      <c r="AN175" s="41">
        <v>0.13151836395263672</v>
      </c>
      <c r="AO175" s="41">
        <v>0.04362159222364426</v>
      </c>
      <c r="AP175" s="41">
        <v>0.03513062745332718</v>
      </c>
      <c r="AQ175" s="41">
        <v>0.08079495280981064</v>
      </c>
      <c r="AR175" s="41">
        <v>0.0410379022359848</v>
      </c>
      <c r="AS175" s="41">
        <v>0.05858005955815315</v>
      </c>
      <c r="AT175" s="41">
        <v>0.06489168107509613</v>
      </c>
      <c r="AU175" s="41">
        <v>0.14992602169513702</v>
      </c>
      <c r="AV175" s="41">
        <v>0.10383345931768417</v>
      </c>
      <c r="AW175" s="41">
        <v>0.04699760302901268</v>
      </c>
      <c r="AX175" s="41">
        <v>0.09127409756183624</v>
      </c>
      <c r="AY175" s="41">
        <v>0.05209534987807274</v>
      </c>
      <c r="AZ175" s="41">
        <v>0.016253536567091942</v>
      </c>
      <c r="BA175" s="49"/>
      <c r="BB175" s="41">
        <v>0.039421334862709045</v>
      </c>
      <c r="BC175" s="41">
        <v>0.010163477621972561</v>
      </c>
      <c r="BD175" s="41">
        <v>0.03415128216147423</v>
      </c>
      <c r="BE175" s="41">
        <v>0.03411814570426941</v>
      </c>
      <c r="BF175" s="41">
        <v>0.021385623142123222</v>
      </c>
      <c r="BG175" s="41">
        <v>0.04111288860440254</v>
      </c>
      <c r="BH175" s="41">
        <v>0.059756629168987274</v>
      </c>
      <c r="BI175" s="41">
        <v>0.06309615820646286</v>
      </c>
      <c r="BJ175" s="41">
        <v>0.02809694968163967</v>
      </c>
      <c r="BK175" s="41">
        <v>0.06532953679561615</v>
      </c>
      <c r="BL175" s="41">
        <v>0.061459731310606</v>
      </c>
    </row>
    <row r="176" ht="12.75" customHeight="1">
      <c r="A176" s="45" t="s">
        <v>375</v>
      </c>
      <c r="B176" s="41">
        <v>0.02461002580821514</v>
      </c>
      <c r="C176" s="41">
        <v>0.041235409677028656</v>
      </c>
      <c r="D176" s="41">
        <v>0.032580554485321045</v>
      </c>
      <c r="E176" s="41">
        <v>0.010499216616153717</v>
      </c>
      <c r="F176" s="41">
        <v>0.017623091116547585</v>
      </c>
      <c r="G176" s="41">
        <v>0.023958640173077583</v>
      </c>
      <c r="H176" s="41">
        <v>0.027679039165377617</v>
      </c>
      <c r="I176" s="41">
        <v>0.03478344529867172</v>
      </c>
      <c r="J176" s="41">
        <v>0.016290584579110146</v>
      </c>
      <c r="K176" s="41">
        <v>0.01503291167318821</v>
      </c>
      <c r="L176" s="41">
        <v>0.0331619530916214</v>
      </c>
      <c r="M176" s="41">
        <v>0.03083493374288082</v>
      </c>
      <c r="N176" s="41">
        <v>0.02224154956638813</v>
      </c>
      <c r="O176" s="41">
        <v>0.03588056191802025</v>
      </c>
      <c r="P176" s="41">
        <v>0.005500070285052061</v>
      </c>
      <c r="Q176" s="41">
        <v>0.022083457559347153</v>
      </c>
      <c r="R176" s="49"/>
      <c r="S176" s="41">
        <v>0.016293833032250404</v>
      </c>
      <c r="T176" s="41">
        <v>0.021283049136400223</v>
      </c>
      <c r="U176" s="41">
        <v>0.0065971314907073975</v>
      </c>
      <c r="V176" s="41">
        <v>0.02099028415977955</v>
      </c>
      <c r="W176" s="41">
        <v>0.030292311683297157</v>
      </c>
      <c r="X176" s="41">
        <v>0.013236070983111858</v>
      </c>
      <c r="Y176" s="41">
        <v>0.03746376931667328</v>
      </c>
      <c r="Z176" s="41">
        <v>0.01483172457665205</v>
      </c>
      <c r="AA176" s="41">
        <v>0.02053608000278473</v>
      </c>
      <c r="AB176" s="41">
        <v>0.011145910248160362</v>
      </c>
      <c r="AC176" s="41">
        <v>0.028348959982395172</v>
      </c>
      <c r="AD176" s="41">
        <v>0.015367196872830391</v>
      </c>
      <c r="AE176" s="41">
        <v>0.04522471874952316</v>
      </c>
      <c r="AF176" s="41">
        <v>0.029083993285894394</v>
      </c>
      <c r="AG176" s="41">
        <v>0.007700878195464611</v>
      </c>
      <c r="AH176" s="41">
        <v>0.007911152206361294</v>
      </c>
      <c r="AI176" s="41">
        <v>0.02629840187728405</v>
      </c>
      <c r="AJ176" s="41">
        <v>0.02518935315310955</v>
      </c>
      <c r="AK176" s="41">
        <v>0.006151228677481413</v>
      </c>
      <c r="AL176" s="41">
        <v>0.02669174037873745</v>
      </c>
      <c r="AM176" s="41">
        <v>0.05613856762647629</v>
      </c>
      <c r="AN176" s="41">
        <v>0.04837686941027641</v>
      </c>
      <c r="AO176" s="41">
        <v>0.03750006854534149</v>
      </c>
      <c r="AP176" s="41">
        <v>0.007270883768796921</v>
      </c>
      <c r="AQ176" s="41">
        <v>0.04618282616138458</v>
      </c>
      <c r="AR176" s="41">
        <v>0.01811325177550316</v>
      </c>
      <c r="AS176" s="41">
        <v>0.013425762765109539</v>
      </c>
      <c r="AT176" s="41">
        <v>0.02927282638847828</v>
      </c>
      <c r="AU176" s="41">
        <v>0.032802924513816833</v>
      </c>
      <c r="AV176" s="41">
        <v>0.06233331561088562</v>
      </c>
      <c r="AW176" s="41">
        <v>0.023049933835864067</v>
      </c>
      <c r="AX176" s="41">
        <v>0.04754602164030075</v>
      </c>
      <c r="AY176" s="41">
        <v>0.010702334344387054</v>
      </c>
      <c r="AZ176" s="41">
        <v>0.006120885256677866</v>
      </c>
      <c r="BA176" s="49"/>
      <c r="BB176" s="41">
        <v>0.0071455975994467735</v>
      </c>
      <c r="BC176" s="41">
        <v>0.014054989442229271</v>
      </c>
      <c r="BD176" s="41">
        <v>0.013660512864589691</v>
      </c>
      <c r="BE176" s="41">
        <v>0.006823629140853882</v>
      </c>
      <c r="BF176" s="41">
        <v>0.010692811571061611</v>
      </c>
      <c r="BG176" s="41">
        <v>0.019103286787867546</v>
      </c>
      <c r="BH176" s="41">
        <v>0.018865667283535004</v>
      </c>
      <c r="BI176" s="41">
        <v>0.006602968089282513</v>
      </c>
      <c r="BJ176" s="41">
        <v>0.008303365670144558</v>
      </c>
      <c r="BK176" s="41">
        <v>0.0012535607675090432</v>
      </c>
      <c r="BL176" s="41">
        <v>0.01868514157831669</v>
      </c>
    </row>
    <row r="177" ht="12.75" customHeight="1">
      <c r="A177" s="45" t="s">
        <v>379</v>
      </c>
      <c r="B177" s="41">
        <v>0.8097555041313171</v>
      </c>
      <c r="C177" s="41">
        <v>0.6030019521713257</v>
      </c>
      <c r="D177" s="41">
        <v>0.5920255184173584</v>
      </c>
      <c r="E177" s="41">
        <v>0.7484282851219177</v>
      </c>
      <c r="F177" s="41">
        <v>0.739267885684967</v>
      </c>
      <c r="G177" s="41">
        <v>0.6289412379264832</v>
      </c>
      <c r="H177" s="41">
        <v>0.6201475262641907</v>
      </c>
      <c r="I177" s="41">
        <v>0.6881131529808044</v>
      </c>
      <c r="J177" s="41">
        <v>0.7484410405158997</v>
      </c>
      <c r="K177" s="41">
        <v>0.653140127658844</v>
      </c>
      <c r="L177" s="41">
        <v>0.613330066204071</v>
      </c>
      <c r="M177" s="41">
        <v>0.8318256735801697</v>
      </c>
      <c r="N177" s="41">
        <v>0.605263352394104</v>
      </c>
      <c r="O177" s="41">
        <v>0.8183540105819702</v>
      </c>
      <c r="P177" s="41">
        <v>0.748218834400177</v>
      </c>
      <c r="Q177" s="41">
        <v>0.7217557430267334</v>
      </c>
      <c r="R177" s="49"/>
      <c r="S177" s="41">
        <v>0.777751624584198</v>
      </c>
      <c r="T177" s="41">
        <v>0.7078597545623779</v>
      </c>
      <c r="U177" s="41">
        <v>0.6599369645118713</v>
      </c>
      <c r="V177" s="41">
        <v>0.5976307988166809</v>
      </c>
      <c r="W177" s="41">
        <v>0.5757189989089966</v>
      </c>
      <c r="X177" s="41">
        <v>0.6804528832435608</v>
      </c>
      <c r="Y177" s="41">
        <v>0.6116622090339661</v>
      </c>
      <c r="Z177" s="41">
        <v>0.5464347004890442</v>
      </c>
      <c r="AA177" s="41">
        <v>0.6210559010505676</v>
      </c>
      <c r="AB177" s="41">
        <v>0.5986120700836182</v>
      </c>
      <c r="AC177" s="41">
        <v>0.6634271144866943</v>
      </c>
      <c r="AD177" s="41">
        <v>0.7467868328094482</v>
      </c>
      <c r="AE177" s="41">
        <v>0.6935935020446777</v>
      </c>
      <c r="AF177" s="41">
        <v>0.5915669798851013</v>
      </c>
      <c r="AG177" s="41">
        <v>0.7715914845466614</v>
      </c>
      <c r="AH177" s="41">
        <v>0.4930456280708313</v>
      </c>
      <c r="AI177" s="41">
        <v>0.47649338841438293</v>
      </c>
      <c r="AJ177" s="41">
        <v>0.6030898094177246</v>
      </c>
      <c r="AK177" s="41">
        <v>0.47633638978004456</v>
      </c>
      <c r="AL177" s="41">
        <v>0.6630100011825562</v>
      </c>
      <c r="AM177" s="41">
        <v>0.5633224248886108</v>
      </c>
      <c r="AN177" s="41">
        <v>0.6215711832046509</v>
      </c>
      <c r="AO177" s="41">
        <v>0.5729663372039795</v>
      </c>
      <c r="AP177" s="41">
        <v>0.5279675722122192</v>
      </c>
      <c r="AQ177" s="41">
        <v>0.6595141291618347</v>
      </c>
      <c r="AR177" s="41">
        <v>0.702364444732666</v>
      </c>
      <c r="AS177" s="41">
        <v>0.6584511399269104</v>
      </c>
      <c r="AT177" s="41">
        <v>0.7004294395446777</v>
      </c>
      <c r="AU177" s="41">
        <v>0.7476342916488647</v>
      </c>
      <c r="AV177" s="41">
        <v>0.7442823648452759</v>
      </c>
      <c r="AW177" s="41">
        <v>0.7215027809143066</v>
      </c>
      <c r="AX177" s="41">
        <v>0.6598299145698547</v>
      </c>
      <c r="AY177" s="41">
        <v>0.7433528900146484</v>
      </c>
      <c r="AZ177" s="41">
        <v>0.7350638508796692</v>
      </c>
      <c r="BA177" s="49"/>
      <c r="BB177" s="41">
        <v>0.5122034549713135</v>
      </c>
      <c r="BC177" s="41">
        <v>0.43251174688339233</v>
      </c>
      <c r="BD177" s="41">
        <v>0.5614722967147827</v>
      </c>
      <c r="BE177" s="41">
        <v>0.5167726278305054</v>
      </c>
      <c r="BF177" s="41">
        <v>0.450379878282547</v>
      </c>
      <c r="BG177" s="41">
        <v>0.4478115737438202</v>
      </c>
      <c r="BH177" s="41">
        <v>0.6338944435119629</v>
      </c>
      <c r="BI177" s="41">
        <v>0.6016141772270203</v>
      </c>
      <c r="BJ177" s="41">
        <v>0.5604576468467712</v>
      </c>
      <c r="BK177" s="41">
        <v>0.603481113910675</v>
      </c>
      <c r="BL177" s="41">
        <v>0.6143673658370972</v>
      </c>
    </row>
    <row r="178" ht="12.75" customHeight="1">
      <c r="A178" s="45" t="s">
        <v>381</v>
      </c>
      <c r="B178" s="41">
        <v>0.9616302847862244</v>
      </c>
      <c r="C178" s="41">
        <v>0.6637259721755981</v>
      </c>
      <c r="D178" s="41">
        <v>0.5808705687522888</v>
      </c>
      <c r="E178" s="41">
        <v>0.7945429086685181</v>
      </c>
      <c r="F178" s="41">
        <v>0.7568914294242859</v>
      </c>
      <c r="G178" s="41">
        <v>0.7751388549804688</v>
      </c>
      <c r="H178" s="41">
        <v>0.5318019390106201</v>
      </c>
      <c r="I178" s="41">
        <v>0.7185320258140564</v>
      </c>
      <c r="J178" s="41">
        <v>0.7097589373588562</v>
      </c>
      <c r="K178" s="41">
        <v>0.6928925514221191</v>
      </c>
      <c r="L178" s="41">
        <v>0.7487969994544983</v>
      </c>
      <c r="M178" s="41">
        <v>0.9355472326278687</v>
      </c>
      <c r="N178" s="41">
        <v>0.7827725410461426</v>
      </c>
      <c r="O178" s="41">
        <v>0.9470415115356445</v>
      </c>
      <c r="P178" s="41">
        <v>0.8847815990447998</v>
      </c>
      <c r="Q178" s="41">
        <v>0.8574968576431274</v>
      </c>
      <c r="R178" s="49"/>
      <c r="S178" s="41">
        <v>0.9454426765441895</v>
      </c>
      <c r="T178" s="41">
        <v>0.8882172703742981</v>
      </c>
      <c r="U178" s="41">
        <v>0.8941177725791931</v>
      </c>
      <c r="V178" s="41">
        <v>0.9062926769256592</v>
      </c>
      <c r="W178" s="41">
        <v>0.8692002296447754</v>
      </c>
      <c r="X178" s="41">
        <v>0.8922300338745117</v>
      </c>
      <c r="Y178" s="41">
        <v>0.8144994378089905</v>
      </c>
      <c r="Z178" s="41">
        <v>0.9013690948486328</v>
      </c>
      <c r="AA178" s="41">
        <v>0.8274791240692139</v>
      </c>
      <c r="AB178" s="41">
        <v>0.6705993413925171</v>
      </c>
      <c r="AC178" s="41">
        <v>0.7411840558052063</v>
      </c>
      <c r="AD178" s="41">
        <v>0.7986235618591309</v>
      </c>
      <c r="AE178" s="41">
        <v>0.788971483707428</v>
      </c>
      <c r="AF178" s="41">
        <v>0.8222002983093262</v>
      </c>
      <c r="AG178" s="41">
        <v>0.9058229923248291</v>
      </c>
      <c r="AH178" s="41">
        <v>0.6648223400115967</v>
      </c>
      <c r="AI178" s="41">
        <v>0.6951360702514648</v>
      </c>
      <c r="AJ178" s="41">
        <v>0.7999241352081299</v>
      </c>
      <c r="AK178" s="41">
        <v>0.6721106171607971</v>
      </c>
      <c r="AL178" s="41">
        <v>0.8711856603622437</v>
      </c>
      <c r="AM178" s="41">
        <v>0.874656617641449</v>
      </c>
      <c r="AN178" s="41">
        <v>0.823874831199646</v>
      </c>
      <c r="AO178" s="41">
        <v>0.5875855088233948</v>
      </c>
      <c r="AP178" s="41">
        <v>0.647901177406311</v>
      </c>
      <c r="AQ178" s="41">
        <v>0.8701545596122742</v>
      </c>
      <c r="AR178" s="41">
        <v>0.7109732627868652</v>
      </c>
      <c r="AS178" s="41">
        <v>0.7478534579277039</v>
      </c>
      <c r="AT178" s="41">
        <v>0.8255463242530823</v>
      </c>
      <c r="AU178" s="41">
        <v>0.8726078867912292</v>
      </c>
      <c r="AV178" s="41">
        <v>0.9195590019226074</v>
      </c>
      <c r="AW178" s="41">
        <v>0.854705274105072</v>
      </c>
      <c r="AX178" s="41">
        <v>0.8093708753585815</v>
      </c>
      <c r="AY178" s="41">
        <v>0.9444681406021118</v>
      </c>
      <c r="AZ178" s="41">
        <v>0.8898417353630066</v>
      </c>
      <c r="BA178" s="49"/>
      <c r="BB178" s="41">
        <v>0.7519425749778748</v>
      </c>
      <c r="BC178" s="41">
        <v>0.6924721002578735</v>
      </c>
      <c r="BD178" s="41">
        <v>0.797619104385376</v>
      </c>
      <c r="BE178" s="41">
        <v>0.7481508851051331</v>
      </c>
      <c r="BF178" s="41">
        <v>0.7899891138076782</v>
      </c>
      <c r="BG178" s="41">
        <v>0.7292340397834778</v>
      </c>
      <c r="BH178" s="41">
        <v>0.8000190854072571</v>
      </c>
      <c r="BI178" s="41">
        <v>0.7798983454704285</v>
      </c>
      <c r="BJ178" s="41">
        <v>0.7703320384025574</v>
      </c>
      <c r="BK178" s="41">
        <v>0.8693409562110901</v>
      </c>
      <c r="BL178" s="41">
        <v>0.8168280720710754</v>
      </c>
    </row>
    <row r="179" ht="12.75" customHeight="1">
      <c r="A179" s="45" t="s">
        <v>385</v>
      </c>
      <c r="B179" s="41">
        <v>0.05660046637058258</v>
      </c>
      <c r="C179" s="41">
        <v>0.03988046199083328</v>
      </c>
      <c r="D179" s="41">
        <v>0.026064442470669746</v>
      </c>
      <c r="E179" s="41">
        <v>0.031466152518987656</v>
      </c>
      <c r="F179" s="41">
        <v>0.012652510777115822</v>
      </c>
      <c r="G179" s="41">
        <v>0.027921197935938835</v>
      </c>
      <c r="H179" s="41">
        <v>0.058201756328344345</v>
      </c>
      <c r="I179" s="41">
        <v>0.027195312082767487</v>
      </c>
      <c r="J179" s="41">
        <v>0.024435877799987793</v>
      </c>
      <c r="K179" s="41">
        <v>0.026593545451760292</v>
      </c>
      <c r="L179" s="41">
        <v>0.03150399774312973</v>
      </c>
      <c r="M179" s="41">
        <v>0.02835802733898163</v>
      </c>
      <c r="N179" s="41">
        <v>0.027696141973137856</v>
      </c>
      <c r="O179" s="41">
        <v>0.030187923461198807</v>
      </c>
      <c r="P179" s="41">
        <v>0.005015649367123842</v>
      </c>
      <c r="Q179" s="41">
        <v>0.01364218071103096</v>
      </c>
      <c r="R179" s="49"/>
      <c r="S179" s="41">
        <v>0.031173042953014374</v>
      </c>
      <c r="T179" s="41">
        <v>0.014818786643445492</v>
      </c>
      <c r="U179" s="41">
        <v>0.020447632297873497</v>
      </c>
      <c r="V179" s="41">
        <v>0.030222497880458832</v>
      </c>
      <c r="W179" s="41">
        <v>0.03908099606633186</v>
      </c>
      <c r="X179" s="41">
        <v>0.013236070983111858</v>
      </c>
      <c r="Y179" s="41">
        <v>0.04522296413779259</v>
      </c>
      <c r="Z179" s="41">
        <v>0.02675412781536579</v>
      </c>
      <c r="AA179" s="41">
        <v>0.015965372323989868</v>
      </c>
      <c r="AB179" s="41">
        <v>0.030728116631507874</v>
      </c>
      <c r="AC179" s="41">
        <v>0.039439234882593155</v>
      </c>
      <c r="AD179" s="41">
        <v>0.033829886466264725</v>
      </c>
      <c r="AE179" s="41">
        <v>0.04634759947657585</v>
      </c>
      <c r="AF179" s="41">
        <v>0.010159008204936981</v>
      </c>
      <c r="AG179" s="41">
        <v>0.03894674405455589</v>
      </c>
      <c r="AH179" s="41">
        <v>0.04053082689642906</v>
      </c>
      <c r="AI179" s="41">
        <v>0.03632547706365585</v>
      </c>
      <c r="AJ179" s="41">
        <v>0.04875792935490608</v>
      </c>
      <c r="AK179" s="41">
        <v>0.032630421221256256</v>
      </c>
      <c r="AL179" s="41">
        <v>0.021686555817723274</v>
      </c>
      <c r="AM179" s="41">
        <v>0.050280213356018066</v>
      </c>
      <c r="AN179" s="41">
        <v>0.051308922469615936</v>
      </c>
      <c r="AO179" s="41">
        <v>0.03803512826561928</v>
      </c>
      <c r="AP179" s="41">
        <v>0.014541767537593842</v>
      </c>
      <c r="AQ179" s="41">
        <v>0.02452525496482849</v>
      </c>
      <c r="AR179" s="41">
        <v>0.023580247536301613</v>
      </c>
      <c r="AS179" s="41">
        <v>0.04981641471385956</v>
      </c>
      <c r="AT179" s="41">
        <v>0.034841109067201614</v>
      </c>
      <c r="AU179" s="41">
        <v>0.04086476191878319</v>
      </c>
      <c r="AV179" s="41">
        <v>0.08121013641357422</v>
      </c>
      <c r="AW179" s="41">
        <v>0.021882712841033936</v>
      </c>
      <c r="AX179" s="41">
        <v>0.09352470934391022</v>
      </c>
      <c r="AY179" s="41">
        <v>0.038769785314798355</v>
      </c>
      <c r="AZ179" s="41">
        <v>0.03403185307979584</v>
      </c>
      <c r="BA179" s="49"/>
      <c r="BB179" s="41">
        <v>0.020055891945958138</v>
      </c>
      <c r="BC179" s="41">
        <v>0.007811490446329117</v>
      </c>
      <c r="BD179" s="41">
        <v>0.01864936202764511</v>
      </c>
      <c r="BE179" s="41">
        <v>0.019064484164118767</v>
      </c>
      <c r="BF179" s="41">
        <v>0.010265550576150417</v>
      </c>
      <c r="BG179" s="41">
        <v>0.04941819608211517</v>
      </c>
      <c r="BH179" s="41">
        <v>0.03537715971469879</v>
      </c>
      <c r="BI179" s="41">
        <v>0.0425533652305603</v>
      </c>
      <c r="BJ179" s="41">
        <v>0.027244199067354202</v>
      </c>
      <c r="BK179" s="41">
        <v>0.03141120821237564</v>
      </c>
      <c r="BL179" s="41">
        <v>0.036996569484472275</v>
      </c>
    </row>
    <row r="180" ht="12.75" customHeight="1">
      <c r="A180" s="45" t="s">
        <v>387</v>
      </c>
      <c r="B180" s="41">
        <v>0.3533795177936554</v>
      </c>
      <c r="C180" s="41">
        <v>0.27204230427742004</v>
      </c>
      <c r="D180" s="41">
        <v>0.23938368260860443</v>
      </c>
      <c r="E180" s="41">
        <v>0.2819533050060272</v>
      </c>
      <c r="F180" s="41">
        <v>0.31766819953918457</v>
      </c>
      <c r="G180" s="41">
        <v>0.3006995916366577</v>
      </c>
      <c r="H180" s="41">
        <v>0.2611970007419586</v>
      </c>
      <c r="I180" s="41">
        <v>0.2542402744293213</v>
      </c>
      <c r="J180" s="41">
        <v>0.2202957272529602</v>
      </c>
      <c r="K180" s="41">
        <v>0.30495768785476685</v>
      </c>
      <c r="L180" s="41">
        <v>0.28419747948646545</v>
      </c>
      <c r="M180" s="41">
        <v>0.324289470911026</v>
      </c>
      <c r="N180" s="41">
        <v>0.27444571256637573</v>
      </c>
      <c r="O180" s="41">
        <v>0.4466676712036133</v>
      </c>
      <c r="P180" s="41">
        <v>0.32507824897766113</v>
      </c>
      <c r="Q180" s="41">
        <v>0.2037523090839386</v>
      </c>
      <c r="R180" s="49"/>
      <c r="S180" s="41">
        <v>0.29770657420158386</v>
      </c>
      <c r="T180" s="41">
        <v>0.36275696754455566</v>
      </c>
      <c r="U180" s="41">
        <v>0.28856366872787476</v>
      </c>
      <c r="V180" s="41">
        <v>0.24028202891349792</v>
      </c>
      <c r="W180" s="41">
        <v>0.3261575996875763</v>
      </c>
      <c r="X180" s="41">
        <v>0.239899680018425</v>
      </c>
      <c r="Y180" s="41">
        <v>0.18543756008148193</v>
      </c>
      <c r="Z180" s="41">
        <v>0.13958927989006042</v>
      </c>
      <c r="AA180" s="41">
        <v>0.27573248744010925</v>
      </c>
      <c r="AB180" s="41">
        <v>0.21453934907913208</v>
      </c>
      <c r="AC180" s="41">
        <v>0.3117135465145111</v>
      </c>
      <c r="AD180" s="41">
        <v>0.25366899371147156</v>
      </c>
      <c r="AE180" s="41">
        <v>0.30977514386177063</v>
      </c>
      <c r="AF180" s="41">
        <v>0.316866010427475</v>
      </c>
      <c r="AG180" s="41">
        <v>0.2742474377155304</v>
      </c>
      <c r="AH180" s="41">
        <v>0.24656221270561218</v>
      </c>
      <c r="AI180" s="41">
        <v>0.2386968731880188</v>
      </c>
      <c r="AJ180" s="41">
        <v>0.28103604912757874</v>
      </c>
      <c r="AK180" s="41">
        <v>0.23723104596138</v>
      </c>
      <c r="AL180" s="41">
        <v>0.3131539523601532</v>
      </c>
      <c r="AM180" s="41">
        <v>0.31681135296821594</v>
      </c>
      <c r="AN180" s="41">
        <v>0.39308908581733704</v>
      </c>
      <c r="AO180" s="41">
        <v>0.22116872668266296</v>
      </c>
      <c r="AP180" s="41">
        <v>0.2252536416053772</v>
      </c>
      <c r="AQ180" s="41">
        <v>0.2856999933719635</v>
      </c>
      <c r="AR180" s="41">
        <v>0.2439585030078888</v>
      </c>
      <c r="AS180" s="41">
        <v>0.35100388526916504</v>
      </c>
      <c r="AT180" s="41">
        <v>0.2734087407588959</v>
      </c>
      <c r="AU180" s="41">
        <v>0.4006793797016144</v>
      </c>
      <c r="AV180" s="41">
        <v>0.40085211396217346</v>
      </c>
      <c r="AW180" s="41">
        <v>0.23797257244586945</v>
      </c>
      <c r="AX180" s="41">
        <v>0.35868820548057556</v>
      </c>
      <c r="AY180" s="41">
        <v>0.2756696939468384</v>
      </c>
      <c r="AZ180" s="41">
        <v>0.21846485137939453</v>
      </c>
      <c r="BA180" s="49"/>
      <c r="BB180" s="41">
        <v>0.2717738151550293</v>
      </c>
      <c r="BC180" s="41">
        <v>0.29977333545684814</v>
      </c>
      <c r="BD180" s="41">
        <v>0.25717297196388245</v>
      </c>
      <c r="BE180" s="41">
        <v>0.3028441071510315</v>
      </c>
      <c r="BF180" s="41">
        <v>0.22882729768753052</v>
      </c>
      <c r="BG180" s="41">
        <v>0.15116091072559357</v>
      </c>
      <c r="BH180" s="41">
        <v>0.22932296991348267</v>
      </c>
      <c r="BI180" s="41">
        <v>0.2663264870643616</v>
      </c>
      <c r="BJ180" s="41">
        <v>0.24649885296821594</v>
      </c>
      <c r="BK180" s="41">
        <v>0.3102791905403137</v>
      </c>
      <c r="BL180" s="41">
        <v>0.2814844250679016</v>
      </c>
    </row>
    <row r="181" ht="12.75" customHeight="1">
      <c r="A181" s="45" t="s">
        <v>389</v>
      </c>
      <c r="B181" s="41">
        <v>0.7084947228431702</v>
      </c>
      <c r="C181" s="41">
        <v>0.64017254114151</v>
      </c>
      <c r="D181" s="41">
        <v>0.553371012210846</v>
      </c>
      <c r="E181" s="41">
        <v>0.5146957635879517</v>
      </c>
      <c r="F181" s="41">
        <v>0.6303658485412598</v>
      </c>
      <c r="G181" s="41">
        <v>0.5623487234115601</v>
      </c>
      <c r="H181" s="41">
        <v>0.4263942837715149</v>
      </c>
      <c r="I181" s="41">
        <v>0.6059620976448059</v>
      </c>
      <c r="J181" s="41">
        <v>0.7154034376144409</v>
      </c>
      <c r="K181" s="41">
        <v>0.6673049330711365</v>
      </c>
      <c r="L181" s="41">
        <v>0.6794893145561218</v>
      </c>
      <c r="M181" s="41">
        <v>0.7620909214019775</v>
      </c>
      <c r="N181" s="41">
        <v>0.6493232846260071</v>
      </c>
      <c r="O181" s="41">
        <v>0.7164049744606018</v>
      </c>
      <c r="P181" s="41">
        <v>0.6673125624656677</v>
      </c>
      <c r="Q181" s="41">
        <v>0.6451035737991333</v>
      </c>
      <c r="R181" s="49"/>
      <c r="S181" s="41">
        <v>0.5893429517745972</v>
      </c>
      <c r="T181" s="41">
        <v>0.5606170296669006</v>
      </c>
      <c r="U181" s="41">
        <v>0.6655497550964355</v>
      </c>
      <c r="V181" s="41">
        <v>0.5536383390426636</v>
      </c>
      <c r="W181" s="41">
        <v>0.705747663974762</v>
      </c>
      <c r="X181" s="41">
        <v>0.6361566185951233</v>
      </c>
      <c r="Y181" s="41">
        <v>0.7167803645133972</v>
      </c>
      <c r="Z181" s="41">
        <v>0.5973759889602661</v>
      </c>
      <c r="AA181" s="41">
        <v>0.6424369812011719</v>
      </c>
      <c r="AB181" s="41">
        <v>0.6951784491539001</v>
      </c>
      <c r="AC181" s="41">
        <v>0.6583802103996277</v>
      </c>
      <c r="AD181" s="41">
        <v>0.605276346206665</v>
      </c>
      <c r="AE181" s="41">
        <v>0.5212406516075134</v>
      </c>
      <c r="AF181" s="41">
        <v>0.7326719164848328</v>
      </c>
      <c r="AG181" s="41">
        <v>0.5643358826637268</v>
      </c>
      <c r="AH181" s="41">
        <v>0.4621899425983429</v>
      </c>
      <c r="AI181" s="41">
        <v>0.5007805228233337</v>
      </c>
      <c r="AJ181" s="41">
        <v>0.5946379899978638</v>
      </c>
      <c r="AK181" s="41">
        <v>0.5373119711875916</v>
      </c>
      <c r="AL181" s="41">
        <v>0.6485932469367981</v>
      </c>
      <c r="AM181" s="41">
        <v>0.6090938448905945</v>
      </c>
      <c r="AN181" s="41">
        <v>0.6431415677070618</v>
      </c>
      <c r="AO181" s="41">
        <v>0.44103145599365234</v>
      </c>
      <c r="AP181" s="41">
        <v>0.4808864891529083</v>
      </c>
      <c r="AQ181" s="41">
        <v>0.5930242538452148</v>
      </c>
      <c r="AR181" s="41">
        <v>0.32736504077911377</v>
      </c>
      <c r="AS181" s="41">
        <v>0.5154765248298645</v>
      </c>
      <c r="AT181" s="41">
        <v>0.5474711060523987</v>
      </c>
      <c r="AU181" s="41">
        <v>0.6492255330085754</v>
      </c>
      <c r="AV181" s="41">
        <v>0.5697394013404846</v>
      </c>
      <c r="AW181" s="41">
        <v>0.469568133354187</v>
      </c>
      <c r="AX181" s="41">
        <v>0.668674886226654</v>
      </c>
      <c r="AY181" s="41">
        <v>0.4102741479873657</v>
      </c>
      <c r="AZ181" s="41">
        <v>0.34391385316848755</v>
      </c>
      <c r="BA181" s="49"/>
      <c r="BB181" s="41">
        <v>0.40063565969467163</v>
      </c>
      <c r="BC181" s="41">
        <v>0.3903752267360687</v>
      </c>
      <c r="BD181" s="41">
        <v>0.46400731801986694</v>
      </c>
      <c r="BE181" s="41">
        <v>0.5587040185928345</v>
      </c>
      <c r="BF181" s="41">
        <v>0.49871116876602173</v>
      </c>
      <c r="BG181" s="41">
        <v>0.4097464680671692</v>
      </c>
      <c r="BH181" s="41">
        <v>0.41736900806427</v>
      </c>
      <c r="BI181" s="41">
        <v>0.5876743197441101</v>
      </c>
      <c r="BJ181" s="41">
        <v>0.5593807697296143</v>
      </c>
      <c r="BK181" s="41">
        <v>0.49318745732307434</v>
      </c>
      <c r="BL181" s="41">
        <v>0.5213153958320618</v>
      </c>
    </row>
    <row r="182" ht="12.75" customHeight="1">
      <c r="A182" s="45" t="s">
        <v>391</v>
      </c>
      <c r="B182" s="41">
        <v>0.14123786985874176</v>
      </c>
      <c r="C182" s="41">
        <v>0.14377634227275848</v>
      </c>
      <c r="D182" s="41">
        <v>0.05511314794421196</v>
      </c>
      <c r="E182" s="41">
        <v>0.12685468792915344</v>
      </c>
      <c r="F182" s="41">
        <v>0.07591506093740463</v>
      </c>
      <c r="G182" s="41">
        <v>0.08658859133720398</v>
      </c>
      <c r="H182" s="41">
        <v>0.10595257580280304</v>
      </c>
      <c r="I182" s="41">
        <v>0.14809049665927887</v>
      </c>
      <c r="J182" s="41">
        <v>0.06502732634544373</v>
      </c>
      <c r="K182" s="41">
        <v>0.10797245055437088</v>
      </c>
      <c r="L182" s="41">
        <v>0.05819879099726677</v>
      </c>
      <c r="M182" s="41">
        <v>0.16225053369998932</v>
      </c>
      <c r="N182" s="41">
        <v>0.07617238163948059</v>
      </c>
      <c r="O182" s="41">
        <v>0.15775960683822632</v>
      </c>
      <c r="P182" s="41">
        <v>0.0714285746216774</v>
      </c>
      <c r="Q182" s="41">
        <v>0.10501667112112045</v>
      </c>
      <c r="R182" s="49"/>
      <c r="S182" s="41">
        <v>0.07637421786785126</v>
      </c>
      <c r="T182" s="41">
        <v>0.08607732504606247</v>
      </c>
      <c r="U182" s="41">
        <v>0.10256627947092056</v>
      </c>
      <c r="V182" s="41">
        <v>0.042807891964912415</v>
      </c>
      <c r="W182" s="41">
        <v>0.07334672659635544</v>
      </c>
      <c r="X182" s="41">
        <v>0.02729734592139721</v>
      </c>
      <c r="Y182" s="41">
        <v>0.05158694460988045</v>
      </c>
      <c r="Z182" s="41">
        <v>0.05288080871105194</v>
      </c>
      <c r="AA182" s="41">
        <v>0.03819138929247856</v>
      </c>
      <c r="AB182" s="41">
        <v>0.04039420932531357</v>
      </c>
      <c r="AC182" s="41">
        <v>0.08785070478916168</v>
      </c>
      <c r="AD182" s="41">
        <v>0.059174731373786926</v>
      </c>
      <c r="AE182" s="41">
        <v>0.07716306298971176</v>
      </c>
      <c r="AF182" s="41">
        <v>0.12116064876317978</v>
      </c>
      <c r="AG182" s="41">
        <v>0.10663271695375443</v>
      </c>
      <c r="AH182" s="41">
        <v>0.0312766507267952</v>
      </c>
      <c r="AI182" s="41">
        <v>0.08000608533620834</v>
      </c>
      <c r="AJ182" s="41">
        <v>0.11261282861232758</v>
      </c>
      <c r="AK182" s="41">
        <v>0.0575895830988884</v>
      </c>
      <c r="AL182" s="41">
        <v>0.08305376023054123</v>
      </c>
      <c r="AM182" s="41">
        <v>0.0922570750117302</v>
      </c>
      <c r="AN182" s="41">
        <v>0.16589397192001343</v>
      </c>
      <c r="AO182" s="41">
        <v>0.07634737342596054</v>
      </c>
      <c r="AP182" s="41">
        <v>0.018213147297501564</v>
      </c>
      <c r="AQ182" s="41">
        <v>0.08949796855449677</v>
      </c>
      <c r="AR182" s="41">
        <v>0.04723028093576431</v>
      </c>
      <c r="AS182" s="41">
        <v>0.07951752096414566</v>
      </c>
      <c r="AT182" s="41">
        <v>0.1330184042453766</v>
      </c>
      <c r="AU182" s="41">
        <v>0.17670220136642456</v>
      </c>
      <c r="AV182" s="41">
        <v>0.18532617390155792</v>
      </c>
      <c r="AW182" s="41">
        <v>0.06458538770675659</v>
      </c>
      <c r="AX182" s="41">
        <v>0.1598758101463318</v>
      </c>
      <c r="AY182" s="41">
        <v>0.09167855232954025</v>
      </c>
      <c r="AZ182" s="41">
        <v>0.13601166009902954</v>
      </c>
      <c r="BA182" s="49"/>
      <c r="BB182" s="41">
        <v>0.05440298095345497</v>
      </c>
      <c r="BC182" s="41">
        <v>0.031245961785316467</v>
      </c>
      <c r="BD182" s="41">
        <v>0.0537213496863842</v>
      </c>
      <c r="BE182" s="41">
        <v>0.09482760727405548</v>
      </c>
      <c r="BF182" s="41">
        <v>0.026945659890770912</v>
      </c>
      <c r="BG182" s="41">
        <v>0.03128368407487869</v>
      </c>
      <c r="BH182" s="41">
        <v>0.07325480878353119</v>
      </c>
      <c r="BI182" s="41">
        <v>0.11445415765047073</v>
      </c>
      <c r="BJ182" s="41">
        <v>0.08343809843063354</v>
      </c>
      <c r="BK182" s="41">
        <v>0.10904007405042648</v>
      </c>
      <c r="BL182" s="41">
        <v>0.12325793504714966</v>
      </c>
    </row>
    <row r="183" ht="12.75" customHeight="1">
      <c r="A183" s="45" t="s">
        <v>393</v>
      </c>
      <c r="B183" s="41">
        <v>0.4719602167606354</v>
      </c>
      <c r="C183" s="41">
        <v>0.4685675799846649</v>
      </c>
      <c r="D183" s="41">
        <v>0.5</v>
      </c>
      <c r="E183" s="41">
        <v>0.7905189990997314</v>
      </c>
      <c r="F183" s="41">
        <v>0.13636405766010284</v>
      </c>
      <c r="G183" s="41">
        <v>0.4219597280025482</v>
      </c>
      <c r="H183" s="41">
        <v>0.236564502120018</v>
      </c>
      <c r="I183" s="41">
        <v>0.3363903760910034</v>
      </c>
      <c r="J183" s="41">
        <v>0.547157347202301</v>
      </c>
      <c r="K183" s="41">
        <v>0.6758710145950317</v>
      </c>
      <c r="L183" s="41">
        <v>0.9756118059158325</v>
      </c>
      <c r="M183" s="41">
        <v>0.5713539123535156</v>
      </c>
      <c r="N183" s="41">
        <v>0.5210934281349182</v>
      </c>
      <c r="O183" s="41">
        <v>0.48902323842048645</v>
      </c>
      <c r="P183" s="41">
        <v>0.4948207437992096</v>
      </c>
      <c r="Q183" s="41">
        <v>0.4384206235408783</v>
      </c>
      <c r="R183" s="49"/>
      <c r="S183" s="41">
        <v>0.3958965241909027</v>
      </c>
      <c r="T183" s="41">
        <v>0.5</v>
      </c>
      <c r="U183" s="41">
        <v>0.84253990650177</v>
      </c>
      <c r="V183" s="41">
        <v>0.5338607430458069</v>
      </c>
      <c r="W183" s="41">
        <v>0.6895847916603088</v>
      </c>
      <c r="X183" s="41">
        <v>0.5</v>
      </c>
      <c r="Y183" s="41">
        <v>0.6828305721282959</v>
      </c>
      <c r="Z183" s="41">
        <v>0.9164613485336304</v>
      </c>
      <c r="AA183" s="41">
        <v>0.5120609998703003</v>
      </c>
      <c r="AB183" s="41">
        <v>0.579619288444519</v>
      </c>
      <c r="AC183" s="41">
        <v>0.9114370346069336</v>
      </c>
      <c r="AD183" s="41">
        <v>0.5610674619674683</v>
      </c>
      <c r="AE183" s="41">
        <v>0.5</v>
      </c>
      <c r="AF183" s="41">
        <v>0.44323933124542236</v>
      </c>
      <c r="AG183" s="41">
        <v>0.551871657371521</v>
      </c>
      <c r="AH183" s="41">
        <v>1.0</v>
      </c>
      <c r="AI183" s="41">
        <v>0.6204518675804138</v>
      </c>
      <c r="AJ183" s="41">
        <v>0.6974217295646667</v>
      </c>
      <c r="AK183" s="41">
        <v>0.42698588967323303</v>
      </c>
      <c r="AL183" s="41">
        <v>0.5203903317451477</v>
      </c>
      <c r="AM183" s="41">
        <v>0.43200308084487915</v>
      </c>
      <c r="AN183" s="41">
        <v>0.8329970240592957</v>
      </c>
      <c r="AO183" s="41">
        <v>0.6022385358810425</v>
      </c>
      <c r="AP183" s="41">
        <v>0.9279670715332031</v>
      </c>
      <c r="AQ183" s="41">
        <v>0.46181151270866394</v>
      </c>
      <c r="AR183" s="41">
        <v>0.35378706455230713</v>
      </c>
      <c r="AS183" s="41">
        <v>0.1528371423482895</v>
      </c>
      <c r="AT183" s="41">
        <v>0.11196691542863846</v>
      </c>
      <c r="AU183" s="41">
        <v>0.5180108547210693</v>
      </c>
      <c r="AV183" s="41">
        <v>0.5080758333206177</v>
      </c>
      <c r="AW183" s="41">
        <v>0.26245394349098206</v>
      </c>
      <c r="AX183" s="41">
        <v>0.4065539836883545</v>
      </c>
      <c r="AY183" s="41">
        <v>0.510470986366272</v>
      </c>
      <c r="AZ183" s="41">
        <v>0.29000115394592285</v>
      </c>
      <c r="BA183" s="49"/>
      <c r="BB183" s="41">
        <v>0.6555731296539307</v>
      </c>
      <c r="BC183" s="41">
        <v>0.10036443173885345</v>
      </c>
      <c r="BD183" s="41">
        <v>0.9406071305274963</v>
      </c>
      <c r="BE183" s="41">
        <v>0.5865224003791809</v>
      </c>
      <c r="BF183" s="41">
        <v>0.5937564373016357</v>
      </c>
      <c r="BG183" s="41">
        <v>0.9416775107383728</v>
      </c>
      <c r="BH183" s="41">
        <v>0.5566888451576233</v>
      </c>
      <c r="BI183" s="41">
        <v>0.28395989537239075</v>
      </c>
      <c r="BJ183" s="41">
        <v>0.3379865884780884</v>
      </c>
      <c r="BK183" s="41">
        <v>0.38669222593307495</v>
      </c>
      <c r="BL183" s="41">
        <v>0.7189515829086304</v>
      </c>
    </row>
    <row r="184" ht="12.75" customHeight="1"/>
    <row r="185" ht="12.75" customHeight="1">
      <c r="A185" s="68" t="s">
        <v>485</v>
      </c>
    </row>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8.0"/>
    <col customWidth="1" min="2" max="2" width="108.13"/>
    <col customWidth="1" min="3" max="3" width="19.63"/>
    <col customWidth="1" min="4" max="7" width="15.13"/>
    <col customWidth="1" min="8" max="8" width="17.0"/>
    <col customWidth="1" min="9" max="14" width="15.13"/>
    <col customWidth="1" min="15" max="15" width="15.88"/>
    <col customWidth="1" min="16" max="33" width="15.13"/>
    <col customWidth="1" min="34" max="34" width="19.5"/>
    <col customWidth="1" min="35" max="51" width="15.13"/>
    <col customWidth="1" min="52" max="52" width="20.5"/>
    <col customWidth="1" min="53" max="53" width="19.5"/>
    <col customWidth="1" min="54" max="66" width="15.13"/>
  </cols>
  <sheetData>
    <row r="1" ht="13.5" customHeight="1">
      <c r="A1" s="1" t="s">
        <v>0</v>
      </c>
      <c r="B1" s="1" t="s">
        <v>0</v>
      </c>
      <c r="C1" s="2" t="s">
        <v>1</v>
      </c>
      <c r="D1" s="3">
        <v>1.0</v>
      </c>
      <c r="E1" s="3">
        <v>2.0</v>
      </c>
      <c r="F1" s="3">
        <v>4.0</v>
      </c>
      <c r="G1" s="3">
        <v>6.0</v>
      </c>
      <c r="H1" s="3">
        <v>8.0</v>
      </c>
      <c r="I1" s="3">
        <v>10.0</v>
      </c>
      <c r="J1" s="3">
        <v>11.0</v>
      </c>
      <c r="K1" s="3">
        <v>12.0</v>
      </c>
      <c r="L1" s="3">
        <v>14.0</v>
      </c>
      <c r="M1" s="3">
        <v>15.0</v>
      </c>
      <c r="N1" s="3">
        <v>17.0</v>
      </c>
      <c r="O1" s="3">
        <v>19.0</v>
      </c>
      <c r="P1" s="3">
        <v>20.0</v>
      </c>
      <c r="Q1" s="4">
        <v>22.0</v>
      </c>
      <c r="R1" s="3">
        <v>24.0</v>
      </c>
      <c r="S1" s="3">
        <v>25.0</v>
      </c>
      <c r="T1" s="3">
        <v>26.0</v>
      </c>
      <c r="U1" s="3">
        <v>27.0</v>
      </c>
      <c r="V1" s="3">
        <v>30.0</v>
      </c>
      <c r="W1" s="3">
        <v>31.0</v>
      </c>
      <c r="X1" s="3">
        <v>33.0</v>
      </c>
      <c r="Y1" s="3">
        <v>34.0</v>
      </c>
      <c r="Z1" s="3">
        <v>35.0</v>
      </c>
      <c r="AA1" s="3">
        <v>36.0</v>
      </c>
      <c r="AB1" s="3">
        <v>37.0</v>
      </c>
      <c r="AC1" s="3">
        <v>38.0</v>
      </c>
      <c r="AD1" s="3">
        <v>40.0</v>
      </c>
      <c r="AE1" s="3">
        <v>42.0</v>
      </c>
      <c r="AF1" s="3">
        <v>44.0</v>
      </c>
      <c r="AG1" s="3">
        <v>45.0</v>
      </c>
      <c r="AH1" s="3">
        <v>46.0</v>
      </c>
      <c r="AI1" s="3">
        <v>48.0</v>
      </c>
      <c r="AJ1" s="3">
        <v>49.0</v>
      </c>
      <c r="AK1" s="3">
        <v>51.0</v>
      </c>
      <c r="AL1" s="3">
        <v>52.0</v>
      </c>
      <c r="AM1" s="3">
        <v>54.0</v>
      </c>
      <c r="AN1" s="3">
        <v>56.0</v>
      </c>
      <c r="AO1" s="3">
        <v>58.0</v>
      </c>
      <c r="AP1" s="3">
        <v>60.0</v>
      </c>
      <c r="AQ1" s="3">
        <v>62.0</v>
      </c>
      <c r="AR1" s="3">
        <v>64.0</v>
      </c>
      <c r="AS1" s="3">
        <v>66.0</v>
      </c>
      <c r="AT1" s="3">
        <v>67.0</v>
      </c>
      <c r="AU1" s="3">
        <v>68.0</v>
      </c>
      <c r="AV1" s="3">
        <v>70.0</v>
      </c>
      <c r="AW1" s="3">
        <v>72.0</v>
      </c>
      <c r="AX1" s="4">
        <v>74.0</v>
      </c>
      <c r="AY1" s="3">
        <v>75.0</v>
      </c>
      <c r="AZ1" s="3">
        <v>77.0</v>
      </c>
      <c r="BA1" s="3">
        <v>79.0</v>
      </c>
      <c r="BB1" s="3">
        <v>80.0</v>
      </c>
      <c r="BC1" s="3">
        <v>82.0</v>
      </c>
      <c r="BD1" s="3">
        <v>83.0</v>
      </c>
      <c r="BE1" s="3">
        <v>84.0</v>
      </c>
      <c r="BF1" s="3">
        <v>86.0</v>
      </c>
      <c r="BG1" s="3">
        <v>87.0</v>
      </c>
      <c r="BH1" s="3">
        <v>89.0</v>
      </c>
      <c r="BI1" s="3">
        <v>91.0</v>
      </c>
      <c r="BJ1" s="3">
        <v>92.0</v>
      </c>
      <c r="BK1" s="3">
        <v>93.0</v>
      </c>
      <c r="BL1" s="3">
        <v>94.0</v>
      </c>
      <c r="BM1" s="3">
        <v>95.0</v>
      </c>
      <c r="BN1" s="3">
        <v>96.0</v>
      </c>
    </row>
    <row r="2" ht="13.5" customHeight="1">
      <c r="A2" s="1" t="s">
        <v>2</v>
      </c>
      <c r="B2" s="1" t="s">
        <v>2</v>
      </c>
      <c r="C2" s="2"/>
      <c r="D2" s="5" t="s">
        <v>3</v>
      </c>
      <c r="E2" s="5" t="s">
        <v>4</v>
      </c>
      <c r="F2" s="5" t="s">
        <v>5</v>
      </c>
      <c r="G2" s="5" t="s">
        <v>6</v>
      </c>
      <c r="H2" s="5" t="s">
        <v>7</v>
      </c>
      <c r="I2" s="5" t="s">
        <v>8</v>
      </c>
      <c r="J2" s="5" t="s">
        <v>9</v>
      </c>
      <c r="K2" s="5" t="s">
        <v>10</v>
      </c>
      <c r="L2" s="5" t="s">
        <v>11</v>
      </c>
      <c r="M2" s="5" t="s">
        <v>12</v>
      </c>
      <c r="N2" s="5" t="s">
        <v>13</v>
      </c>
      <c r="O2" s="5" t="s">
        <v>14</v>
      </c>
      <c r="P2" s="5" t="s">
        <v>15</v>
      </c>
      <c r="Q2" s="6" t="s">
        <v>16</v>
      </c>
      <c r="R2" s="3" t="s">
        <v>17</v>
      </c>
      <c r="S2" s="5" t="s">
        <v>18</v>
      </c>
      <c r="T2" s="5" t="s">
        <v>19</v>
      </c>
      <c r="U2" s="5" t="s">
        <v>20</v>
      </c>
      <c r="V2" s="5" t="s">
        <v>21</v>
      </c>
      <c r="W2" s="5" t="s">
        <v>22</v>
      </c>
      <c r="X2" s="5" t="s">
        <v>23</v>
      </c>
      <c r="Y2" s="5" t="s">
        <v>24</v>
      </c>
      <c r="Z2" s="5" t="s">
        <v>25</v>
      </c>
      <c r="AA2" s="5" t="s">
        <v>26</v>
      </c>
      <c r="AB2" s="5" t="s">
        <v>27</v>
      </c>
      <c r="AC2" s="5" t="s">
        <v>28</v>
      </c>
      <c r="AD2" s="5" t="s">
        <v>29</v>
      </c>
      <c r="AE2" s="5" t="s">
        <v>30</v>
      </c>
      <c r="AF2" s="5" t="s">
        <v>31</v>
      </c>
      <c r="AG2" s="5" t="s">
        <v>32</v>
      </c>
      <c r="AH2" s="5" t="s">
        <v>33</v>
      </c>
      <c r="AI2" s="5" t="s">
        <v>34</v>
      </c>
      <c r="AJ2" s="5" t="s">
        <v>35</v>
      </c>
      <c r="AK2" s="5" t="s">
        <v>36</v>
      </c>
      <c r="AL2" s="5" t="s">
        <v>37</v>
      </c>
      <c r="AM2" s="5" t="s">
        <v>38</v>
      </c>
      <c r="AN2" s="5" t="s">
        <v>39</v>
      </c>
      <c r="AO2" s="5" t="s">
        <v>40</v>
      </c>
      <c r="AP2" s="5" t="s">
        <v>41</v>
      </c>
      <c r="AQ2" s="5" t="s">
        <v>42</v>
      </c>
      <c r="AR2" s="5" t="s">
        <v>43</v>
      </c>
      <c r="AS2" s="5" t="s">
        <v>44</v>
      </c>
      <c r="AT2" s="5" t="s">
        <v>45</v>
      </c>
      <c r="AU2" s="5" t="s">
        <v>46</v>
      </c>
      <c r="AV2" s="5" t="s">
        <v>47</v>
      </c>
      <c r="AW2" s="5" t="s">
        <v>48</v>
      </c>
      <c r="AX2" s="6" t="s">
        <v>49</v>
      </c>
      <c r="AY2" s="5" t="s">
        <v>50</v>
      </c>
      <c r="AZ2" s="5" t="s">
        <v>51</v>
      </c>
      <c r="BA2" s="5" t="s">
        <v>52</v>
      </c>
      <c r="BB2" s="5" t="s">
        <v>53</v>
      </c>
      <c r="BC2" s="5" t="s">
        <v>54</v>
      </c>
      <c r="BD2" s="5" t="s">
        <v>55</v>
      </c>
      <c r="BE2" s="5" t="s">
        <v>56</v>
      </c>
      <c r="BF2" s="5" t="s">
        <v>57</v>
      </c>
      <c r="BG2" s="3" t="s">
        <v>58</v>
      </c>
      <c r="BH2" s="3" t="s">
        <v>59</v>
      </c>
      <c r="BI2" s="5" t="s">
        <v>60</v>
      </c>
      <c r="BJ2" s="5" t="s">
        <v>61</v>
      </c>
      <c r="BK2" s="5" t="s">
        <v>62</v>
      </c>
      <c r="BL2" s="5" t="s">
        <v>63</v>
      </c>
      <c r="BM2" s="5" t="s">
        <v>64</v>
      </c>
      <c r="BN2" s="5" t="s">
        <v>65</v>
      </c>
    </row>
    <row r="3" ht="13.5" customHeight="1">
      <c r="A3" s="7" t="s">
        <v>66</v>
      </c>
      <c r="B3" s="7" t="s">
        <v>67</v>
      </c>
      <c r="C3" s="8" t="s">
        <v>68</v>
      </c>
      <c r="D3" s="69">
        <f>VLOOKUP(A3,'2023_PAPI_Indicators'!A3:B183,2,FALSE)</f>
        <v>43.96030426</v>
      </c>
      <c r="E3" s="69">
        <f>VLOOKUP(A3,'2023_PAPI_Indicators'!A3:C183,3,FALSE)</f>
        <v>44.24792862</v>
      </c>
      <c r="F3" s="9">
        <f>VLOOKUP(A3,'2023_PAPI_Indicators'!A2:D182,4,FALSE)</f>
        <v>41.65514755</v>
      </c>
      <c r="G3" s="9">
        <f>VLOOKUP(A3,'2023_PAPI_Indicators'!A2:E182,5,FALSE)</f>
        <v>43.34830475</v>
      </c>
      <c r="H3" s="9">
        <f>VLOOKUP(A3,'2023_PAPI_Indicators'!A2:F182,6,FALSE)</f>
        <v>41.49394608</v>
      </c>
      <c r="I3" s="9">
        <f>VLOOKUP(A3,'2023_PAPI_Indicators'!A2:G182,7,FALSE)</f>
        <v>42.10750198</v>
      </c>
      <c r="J3" s="9">
        <f>VLOOKUP(A3,'2023_PAPI_Indicators'!A2:H182,8,FALSE)</f>
        <v>42.02043152</v>
      </c>
      <c r="K3" s="9">
        <f>VLOOKUP(A3,'2023_PAPI_Indicators'!A2:I182,9,FALSE)</f>
        <v>43.62225723</v>
      </c>
      <c r="L3" s="9">
        <f>VLOOKUP(A3,'2023_PAPI_Indicators'!A2:J182,10,FALSE)</f>
        <v>42.39655685</v>
      </c>
      <c r="M3" s="9">
        <f>VLOOKUP(A3,'2023_PAPI_Indicators'!A2:K182,11,FALSE)</f>
        <v>42.4907608</v>
      </c>
      <c r="N3" s="9">
        <f>VLOOKUP(A3,'2023_PAPI_Indicators'!A2:L182,12,FALSE)</f>
        <v>43.54927826</v>
      </c>
      <c r="O3" s="9">
        <f>VLOOKUP(A3,'2023_PAPI_Indicators'!A2:M182,13,FALSE)</f>
        <v>45.78752518</v>
      </c>
      <c r="P3" s="9">
        <f>VLOOKUP(A3,'2023_PAPI_Indicators'!A2:N182,14,FALSE)</f>
        <v>43.47776794</v>
      </c>
      <c r="Q3" s="10"/>
      <c r="R3" s="9">
        <f>VLOOKUP(A3,'2023_PAPI_Indicators'!A2:P182,16,FALSE)</f>
        <v>44.32036972</v>
      </c>
      <c r="S3" s="9">
        <f>VLOOKUP(A3,'2023_PAPI_Indicators'!A2:R182,17,FALSE)</f>
        <v>42.99570847</v>
      </c>
      <c r="T3" s="9">
        <f>VLOOKUP(A3,'2023_PAPI_Indicators'!A2:S182,18,FALSE)</f>
        <v>43.95261002</v>
      </c>
      <c r="U3" s="9">
        <f>VLOOKUP(A3,'2023_PAPI_Indicators'!A2:T182,19,FALSE)</f>
        <v>45.70471191</v>
      </c>
      <c r="V3" s="9">
        <f>VLOOKUP(A3,'2023_PAPI_Indicators'!A2:U182,20,FALSE)</f>
        <v>41.75350189</v>
      </c>
      <c r="W3" s="9">
        <f>VLOOKUP(A3,'2023_PAPI_Indicators'!A2:V182,21,FALSE)</f>
        <v>42.11431122</v>
      </c>
      <c r="X3" s="9">
        <f>VLOOKUP(A3,'2023_PAPI_Indicators'!A2:W182,22,FALSE)</f>
        <v>44.22820282</v>
      </c>
      <c r="Y3" s="9">
        <f>VLOOKUP(A3,'2023_PAPI_Indicators'!A2:X182,23,FALSE)</f>
        <v>43.75845718</v>
      </c>
      <c r="Z3" s="9">
        <f>VLOOKUP(A3,'2023_PAPI_Indicators'!A2:Y182,24,FALSE)</f>
        <v>41.55808258</v>
      </c>
      <c r="AA3" s="9">
        <f>VLOOKUP(A3,'2023_PAPI_Indicators'!A2:Z182,25,FALSE)</f>
        <v>43.17822266</v>
      </c>
      <c r="AB3" s="9">
        <f>VLOOKUP(A3,'2023_PAPI_Indicators'!A2:AA182,26,FALSE)</f>
        <v>44.07212448</v>
      </c>
      <c r="AC3" s="9">
        <f>VLOOKUP(A3,'2023_PAPI_Indicators'!A2:AB182,27,FALSE)</f>
        <v>44.20421982</v>
      </c>
      <c r="AD3" s="9">
        <f>VLOOKUP(A3,'2023_PAPI_Indicators'!A2:AC182,28,FALSE)</f>
        <v>42.84729385</v>
      </c>
      <c r="AE3" s="9">
        <f>VLOOKUP(A3,'2023_PAPI_Indicators'!A2:AD182,29,FALSE)</f>
        <v>45.42914963</v>
      </c>
      <c r="AF3" s="9">
        <f>VLOOKUP(A3,'2023_PAPI_Indicators'!A2:AE182,30,FALSE)</f>
        <v>41.59981155</v>
      </c>
      <c r="AG3" s="9">
        <f>VLOOKUP(A3,'2023_PAPI_Indicators'!A2:AF182,31,FALSE)</f>
        <v>42.77045059</v>
      </c>
      <c r="AH3" s="9">
        <f>VLOOKUP(A3,'2023_PAPI_Indicators'!A2:AG182,32,FALSE)</f>
        <v>46.04153824</v>
      </c>
      <c r="AI3" s="9">
        <f>VLOOKUP(A3,'2023_PAPI_Indicators'!A2:AH182,33,FALSE)</f>
        <v>42.66677856</v>
      </c>
      <c r="AJ3" s="9">
        <f>VLOOKUP(A3,'2023_PAPI_Indicators'!A2:AI182,34,FALSE)</f>
        <v>40.59599304</v>
      </c>
      <c r="AK3" s="9">
        <f>VLOOKUP(A3,'2023_PAPI_Indicators'!A2:AJ182,35,FALSE)</f>
        <v>40.48908615</v>
      </c>
      <c r="AL3" s="9">
        <f>VLOOKUP(A3,'2023_PAPI_Indicators'!A2:AK182,36,FALSE)</f>
        <v>43.57182312</v>
      </c>
      <c r="AM3" s="9">
        <f>VLOOKUP(A3,'2023_PAPI_Indicators'!A2:AL182,37,FALSE)</f>
        <v>40.42017746</v>
      </c>
      <c r="AN3" s="9">
        <f>VLOOKUP(A3,'2023_PAPI_Indicators'!A2:AM182,38,FALSE)</f>
        <v>44.94193649</v>
      </c>
      <c r="AO3" s="9">
        <f>VLOOKUP(A3,'2023_PAPI_Indicators'!A2:AN182,39,FALSE)</f>
        <v>45.50538254</v>
      </c>
      <c r="AP3" s="9">
        <f>VLOOKUP(A3,'2023_PAPI_Indicators'!A2:AO182,40,FALSE)</f>
        <v>42.47402954</v>
      </c>
      <c r="AQ3" s="9">
        <f>VLOOKUP(A3,'2023_PAPI_Indicators'!A2:AP182,41,FALSE)</f>
        <v>39.96129608</v>
      </c>
      <c r="AR3" s="9">
        <f>VLOOKUP(A3,'2023_PAPI_Indicators'!A2:AQ182,42,FALSE)</f>
        <v>40.31785583</v>
      </c>
      <c r="AS3" s="9">
        <f>VLOOKUP(A3,'2023_PAPI_Indicators'!A2:AR182,43,FALSE)</f>
        <v>42.32653046</v>
      </c>
      <c r="AT3" s="9">
        <f>VLOOKUP(A3,'2023_PAPI_Indicators'!A2:AS182,44,FALSE)</f>
        <v>38.97110367</v>
      </c>
      <c r="AU3" s="9">
        <f>VLOOKUP(A3,'2023_PAPI_Indicators'!A2:AT182,45,FALSE)</f>
        <v>40.90442657</v>
      </c>
      <c r="AV3" s="9">
        <f>VLOOKUP(A3,'2023_PAPI_Indicators'!A2:AU182,46,FALSE)</f>
        <v>39.95259857</v>
      </c>
      <c r="AW3" s="9">
        <f>VLOOKUP(A3,'2023_PAPI_Indicators'!A2:AW182,47,FALSE)</f>
        <v>39.23635483</v>
      </c>
      <c r="AX3" s="10"/>
      <c r="AY3" s="9">
        <f>VLOOKUP(A3,'2023_PAPI_Indicators'!A2:AX182,49,FALSE)</f>
        <v>39.91136551</v>
      </c>
      <c r="AZ3" s="9">
        <f>VLOOKUP(A3,'2023_PAPI_Indicators'!A2:AY182,50,FALSE)</f>
        <v>44.57460785</v>
      </c>
      <c r="BA3" s="9">
        <f>VLOOKUP(A3,'2023_PAPI_Indicators'!A2:AZ182,51,FALSE)</f>
        <v>41.77536011</v>
      </c>
      <c r="BB3" s="9">
        <f>VLOOKUP(A3,'2023_PAPI_Indicators'!A2:BA182,52,FALSE)</f>
        <v>40.83295441</v>
      </c>
      <c r="BC3" s="9">
        <f>VLOOKUP(A3,'2023_PAPI_Indicators'!A2:BB182,53,FALSE)</f>
        <v>39.69063187</v>
      </c>
      <c r="BD3" s="9">
        <f>VLOOKUP(A3,'2023_PAPI_Indicators'!A2:BC182,54,FALSE)</f>
        <v>40.21281052</v>
      </c>
      <c r="BE3" s="9">
        <f>VLOOKUP(A3,'2023_PAPI_Indicators'!A2:BD182,55,FALSE)</f>
        <v>40.14332581</v>
      </c>
      <c r="BF3" s="9">
        <f>VLOOKUP(A3,'2023_PAPI_Indicators'!A2:BE182,56,FALSE)</f>
        <v>40.82308578</v>
      </c>
      <c r="BG3" s="9">
        <f>VLOOKUP(A3,'2023_PAPI_Indicators'!A2:BF182,57,FALSE)</f>
        <v>41.32262802</v>
      </c>
      <c r="BH3" s="9">
        <f>VLOOKUP(A3,'2023_PAPI_Indicators'!A2:BL182,58,FALSE)</f>
        <v>41.84545135</v>
      </c>
      <c r="BI3" s="9">
        <f>VLOOKUP(A3,'2023_PAPI_Indicators'!A2:BH182,59,FALSE)</f>
        <v>40.98923111</v>
      </c>
      <c r="BJ3" s="9">
        <f>VLOOKUP(A3,'2023_PAPI_Indicators'!A2:BI182,60,FALSE)</f>
        <v>40.17443848</v>
      </c>
      <c r="BK3" s="9">
        <f>VLOOKUP(A3,'2023_PAPI_Indicators'!A2:BJ182,61,FALSE)</f>
        <v>41.06919098</v>
      </c>
      <c r="BL3" s="9">
        <f>VLOOKUP(A3,'2023_PAPI_Indicators'!A2:BK182,62,FALSE)</f>
        <v>45.61961365</v>
      </c>
      <c r="BM3" s="9">
        <f>VLOOKUP(A3,'2023_PAPI_Indicators'!A2:BL182,63,FALSE)</f>
        <v>45.5784111</v>
      </c>
      <c r="BN3" s="9">
        <f>VLOOKUP(A3,'2023_PAPI_Indicators'!A2:BM182,64,FALSE)</f>
        <v>40.10544205</v>
      </c>
    </row>
    <row r="4" ht="13.5" customHeight="1">
      <c r="A4" s="11" t="s">
        <v>69</v>
      </c>
      <c r="B4" s="11" t="s">
        <v>70</v>
      </c>
      <c r="C4" s="12"/>
      <c r="D4" s="13">
        <f>VLOOKUP(A4,'2023_PAPI_Indicators'!A4:B184,2,FALSE)</f>
        <v>43.70091629</v>
      </c>
      <c r="E4" s="70">
        <f>VLOOKUP(A4,'2023_PAPI_Indicators'!A4:C184,3,FALSE)</f>
        <v>42.78904724</v>
      </c>
      <c r="F4" s="13">
        <f>VLOOKUP(A4,'2023_PAPI_Indicators'!A3:D183,4,FALSE)</f>
        <v>41.33759689</v>
      </c>
      <c r="G4" s="13">
        <f>VLOOKUP(A4,'2023_PAPI_Indicators'!A3:E183,5,FALSE)</f>
        <v>42.58125687</v>
      </c>
      <c r="H4" s="13">
        <f>VLOOKUP(A4,'2023_PAPI_Indicators'!A3:F183,6,FALSE)</f>
        <v>41.13634491</v>
      </c>
      <c r="I4" s="13">
        <f>VLOOKUP(A4,'2023_PAPI_Indicators'!A3:G183,7,FALSE)</f>
        <v>39.64043427</v>
      </c>
      <c r="J4" s="13">
        <f>VLOOKUP(A4,'2023_PAPI_Indicators'!A3:H183,8,FALSE)</f>
        <v>41.63843536</v>
      </c>
      <c r="K4" s="13">
        <f>VLOOKUP(A4,'2023_PAPI_Indicators'!A3:I183,9,FALSE)</f>
        <v>42.9952774</v>
      </c>
      <c r="L4" s="13">
        <f>VLOOKUP(A4,'2023_PAPI_Indicators'!A3:J183,10,FALSE)</f>
        <v>41.53792953</v>
      </c>
      <c r="M4" s="13">
        <f>VLOOKUP(A4,'2023_PAPI_Indicators'!A3:K183,11,FALSE)</f>
        <v>40.2951889</v>
      </c>
      <c r="N4" s="13">
        <f>VLOOKUP(A4,'2023_PAPI_Indicators'!A3:L183,12,FALSE)</f>
        <v>43.10263443</v>
      </c>
      <c r="O4" s="13">
        <f>VLOOKUP(A4,'2023_PAPI_Indicators'!A3:M183,13,FALSE)</f>
        <v>43.95277786</v>
      </c>
      <c r="P4" s="13">
        <f>VLOOKUP(A4,'2023_PAPI_Indicators'!A3:N183,14,FALSE)</f>
        <v>41.34563446</v>
      </c>
      <c r="Q4" s="14"/>
      <c r="R4" s="13">
        <f>VLOOKUP(A4,'2023_PAPI_Indicators'!A3:P183,16,FALSE)</f>
        <v>44.08376312</v>
      </c>
      <c r="S4" s="13">
        <f>VLOOKUP(A4,'2023_PAPI_Indicators'!A3:R183,17,FALSE)</f>
        <v>42.56904984</v>
      </c>
      <c r="T4" s="13">
        <f>VLOOKUP(A4,'2023_PAPI_Indicators'!A3:S183,18,FALSE)</f>
        <v>42.88527679</v>
      </c>
      <c r="U4" s="13">
        <f>VLOOKUP(A4,'2023_PAPI_Indicators'!A3:T183,19,FALSE)</f>
        <v>44.82303619</v>
      </c>
      <c r="V4" s="13">
        <f>VLOOKUP(A4,'2023_PAPI_Indicators'!A3:U183,20,FALSE)</f>
        <v>40.21622849</v>
      </c>
      <c r="W4" s="13">
        <f>VLOOKUP(A4,'2023_PAPI_Indicators'!A3:V183,21,FALSE)</f>
        <v>40.93509293</v>
      </c>
      <c r="X4" s="13">
        <f>VLOOKUP(A4,'2023_PAPI_Indicators'!A3:W183,22,FALSE)</f>
        <v>41.99147797</v>
      </c>
      <c r="Y4" s="13">
        <f>VLOOKUP(A4,'2023_PAPI_Indicators'!A3:X183,23,FALSE)</f>
        <v>43.32995987</v>
      </c>
      <c r="Z4" s="13">
        <f>VLOOKUP(A4,'2023_PAPI_Indicators'!A3:Y183,24,FALSE)</f>
        <v>41.2039032</v>
      </c>
      <c r="AA4" s="13">
        <f>VLOOKUP(A4,'2023_PAPI_Indicators'!A3:Z183,25,FALSE)</f>
        <v>42.18854523</v>
      </c>
      <c r="AB4" s="13">
        <f>VLOOKUP(A4,'2023_PAPI_Indicators'!A3:AA183,26,FALSE)</f>
        <v>43.26495361</v>
      </c>
      <c r="AC4" s="13">
        <f>VLOOKUP(A4,'2023_PAPI_Indicators'!A3:AB183,27,FALSE)</f>
        <v>43.77111816</v>
      </c>
      <c r="AD4" s="13">
        <f>VLOOKUP(A4,'2023_PAPI_Indicators'!A3:AC183,28,FALSE)</f>
        <v>42.40984726</v>
      </c>
      <c r="AE4" s="13">
        <f>VLOOKUP(A4,'2023_PAPI_Indicators'!A3:AD183,29,FALSE)</f>
        <v>45.11934662</v>
      </c>
      <c r="AF4" s="13">
        <f>VLOOKUP(A4,'2023_PAPI_Indicators'!A3:AE183,30,FALSE)</f>
        <v>41.22765732</v>
      </c>
      <c r="AG4" s="13">
        <f>VLOOKUP(A4,'2023_PAPI_Indicators'!A3:AF183,31,FALSE)</f>
        <v>42.23774338</v>
      </c>
      <c r="AH4" s="13">
        <f>VLOOKUP(A4,'2023_PAPI_Indicators'!A3:AG183,32,FALSE)</f>
        <v>45.18320465</v>
      </c>
      <c r="AI4" s="13">
        <f>VLOOKUP(A4,'2023_PAPI_Indicators'!A3:AH183,33,FALSE)</f>
        <v>41.68829727</v>
      </c>
      <c r="AJ4" s="13">
        <f>VLOOKUP(A4,'2023_PAPI_Indicators'!A3:AI183,34,FALSE)</f>
        <v>40.01137161</v>
      </c>
      <c r="AK4" s="13">
        <f>VLOOKUP(A4,'2023_PAPI_Indicators'!A3:AJ183,35,FALSE)</f>
        <v>40.02634048</v>
      </c>
      <c r="AL4" s="13">
        <f>VLOOKUP(A4,'2023_PAPI_Indicators'!A3:AK183,36,FALSE)</f>
        <v>43.19277954</v>
      </c>
      <c r="AM4" s="13">
        <f>VLOOKUP(A4,'2023_PAPI_Indicators'!A3:AL183,37,FALSE)</f>
        <v>40.14754105</v>
      </c>
      <c r="AN4" s="13">
        <f>VLOOKUP(A4,'2023_PAPI_Indicators'!A3:AM183,38,FALSE)</f>
        <v>44.4635849</v>
      </c>
      <c r="AO4" s="13">
        <f>VLOOKUP(A4,'2023_PAPI_Indicators'!A3:AN183,39,FALSE)</f>
        <v>44.61505508</v>
      </c>
      <c r="AP4" s="13">
        <f>VLOOKUP(A4,'2023_PAPI_Indicators'!A3:AO183,40,FALSE)</f>
        <v>39.51337433</v>
      </c>
      <c r="AQ4" s="13">
        <f>VLOOKUP(A4,'2023_PAPI_Indicators'!A3:AP183,41,FALSE)</f>
        <v>39.66270065</v>
      </c>
      <c r="AR4" s="13">
        <f>VLOOKUP(A4,'2023_PAPI_Indicators'!A3:AQ183,42,FALSE)</f>
        <v>39.39515686</v>
      </c>
      <c r="AS4" s="13">
        <f>VLOOKUP(A4,'2023_PAPI_Indicators'!A3:AR183,43,FALSE)</f>
        <v>41.91531372</v>
      </c>
      <c r="AT4" s="13">
        <f>VLOOKUP(A4,'2023_PAPI_Indicators'!A3:AS183,44,FALSE)</f>
        <v>37.1473732</v>
      </c>
      <c r="AU4" s="13">
        <f>VLOOKUP(A4,'2023_PAPI_Indicators'!A3:AT183,45,FALSE)</f>
        <v>40.64513397</v>
      </c>
      <c r="AV4" s="13">
        <f>VLOOKUP(A4,'2023_PAPI_Indicators'!A3:AU183,46,FALSE)</f>
        <v>38.97336578</v>
      </c>
      <c r="AW4" s="13">
        <f>VLOOKUP(A4,'2023_PAPI_Indicators'!A3:AW183,47,FALSE)</f>
        <v>38.77492905</v>
      </c>
      <c r="AX4" s="14"/>
      <c r="AY4" s="13">
        <f>VLOOKUP(A4,'2023_PAPI_Indicators'!A3:AX183,49,FALSE)</f>
        <v>39.49091339</v>
      </c>
      <c r="AZ4" s="13">
        <f>VLOOKUP(A4,'2023_PAPI_Indicators'!A3:AY183,50,FALSE)</f>
        <v>43.46522903</v>
      </c>
      <c r="BA4" s="13">
        <f>VLOOKUP(A4,'2023_PAPI_Indicators'!A3:AZ183,51,FALSE)</f>
        <v>41.55582047</v>
      </c>
      <c r="BB4" s="13">
        <f>VLOOKUP(A4,'2023_PAPI_Indicators'!A3:BA183,52,FALSE)</f>
        <v>38.67962265</v>
      </c>
      <c r="BC4" s="13">
        <f>VLOOKUP(A4,'2023_PAPI_Indicators'!A3:BB183,53,FALSE)</f>
        <v>39.41014862</v>
      </c>
      <c r="BD4" s="13">
        <f>VLOOKUP(A4,'2023_PAPI_Indicators'!A3:BC183,54,FALSE)</f>
        <v>36.99576569</v>
      </c>
      <c r="BE4" s="13">
        <f>VLOOKUP(A4,'2023_PAPI_Indicators'!A3:BD183,55,FALSE)</f>
        <v>39.74987411</v>
      </c>
      <c r="BF4" s="13">
        <f>VLOOKUP(A4,'2023_PAPI_Indicators'!A3:BE183,56,FALSE)</f>
        <v>40.45856094</v>
      </c>
      <c r="BG4" s="13">
        <f>VLOOKUP(A4,'2023_PAPI_Indicators'!A3:BF183,57,FALSE)</f>
        <v>40.91585159</v>
      </c>
      <c r="BH4" s="13">
        <f>VLOOKUP(A4,'2023_PAPI_Indicators'!A3:BL183,58,FALSE)</f>
        <v>41.09003448</v>
      </c>
      <c r="BI4" s="13">
        <f>VLOOKUP(A4,'2023_PAPI_Indicators'!A3:BH183,59,FALSE)</f>
        <v>39.90285873</v>
      </c>
      <c r="BJ4" s="13">
        <f>VLOOKUP(A4,'2023_PAPI_Indicators'!A3:BI183,60,FALSE)</f>
        <v>38.33931351</v>
      </c>
      <c r="BK4" s="13">
        <f>VLOOKUP(A4,'2023_PAPI_Indicators'!A3:BJ183,61,FALSE)</f>
        <v>40.36304092</v>
      </c>
      <c r="BL4" s="13">
        <f>VLOOKUP(A4,'2023_PAPI_Indicators'!A3:BK183,62,FALSE)</f>
        <v>45.16132355</v>
      </c>
      <c r="BM4" s="13">
        <f>VLOOKUP(A4,'2023_PAPI_Indicators'!A3:BL183,63,FALSE)</f>
        <v>45.0308876</v>
      </c>
      <c r="BN4" s="13">
        <f>VLOOKUP(A4,'2023_PAPI_Indicators'!A3:BM183,64,FALSE)</f>
        <v>39.78713989</v>
      </c>
    </row>
    <row r="5" ht="13.5" customHeight="1">
      <c r="A5" s="11" t="s">
        <v>71</v>
      </c>
      <c r="B5" s="11" t="s">
        <v>72</v>
      </c>
      <c r="C5" s="12"/>
      <c r="D5" s="13">
        <f>VLOOKUP(A5,'2023_PAPI_Indicators'!A5:B185,2,FALSE)</f>
        <v>44.21969223</v>
      </c>
      <c r="E5" s="70">
        <f>VLOOKUP(A5,'2023_PAPI_Indicators'!A5:C185,3,FALSE)</f>
        <v>45.70681</v>
      </c>
      <c r="F5" s="13">
        <f>VLOOKUP(A5,'2023_PAPI_Indicators'!A4:D184,4,FALSE)</f>
        <v>41.97269821</v>
      </c>
      <c r="G5" s="13">
        <f>VLOOKUP(A5,'2023_PAPI_Indicators'!A4:E184,5,FALSE)</f>
        <v>44.11535263</v>
      </c>
      <c r="H5" s="13">
        <f>VLOOKUP(A5,'2023_PAPI_Indicators'!A4:F184,6,FALSE)</f>
        <v>41.85154724</v>
      </c>
      <c r="I5" s="13">
        <f>VLOOKUP(A5,'2023_PAPI_Indicators'!A4:G184,7,FALSE)</f>
        <v>44.5745697</v>
      </c>
      <c r="J5" s="13">
        <f>VLOOKUP(A5,'2023_PAPI_Indicators'!A4:H184,8,FALSE)</f>
        <v>42.40242767</v>
      </c>
      <c r="K5" s="13">
        <f>VLOOKUP(A5,'2023_PAPI_Indicators'!A4:I184,9,FALSE)</f>
        <v>44.24923706</v>
      </c>
      <c r="L5" s="13">
        <f>VLOOKUP(A5,'2023_PAPI_Indicators'!A4:J184,10,FALSE)</f>
        <v>43.25518417</v>
      </c>
      <c r="M5" s="13">
        <f>VLOOKUP(A5,'2023_PAPI_Indicators'!A4:K184,11,FALSE)</f>
        <v>44.6863327</v>
      </c>
      <c r="N5" s="13">
        <f>VLOOKUP(A5,'2023_PAPI_Indicators'!A4:L184,12,FALSE)</f>
        <v>43.99592209</v>
      </c>
      <c r="O5" s="13">
        <f>VLOOKUP(A5,'2023_PAPI_Indicators'!A4:M184,13,FALSE)</f>
        <v>47.62227249</v>
      </c>
      <c r="P5" s="13">
        <f>VLOOKUP(A5,'2023_PAPI_Indicators'!A4:N184,14,FALSE)</f>
        <v>45.60990143</v>
      </c>
      <c r="Q5" s="14"/>
      <c r="R5" s="13">
        <f>VLOOKUP(A5,'2023_PAPI_Indicators'!A4:P184,16,FALSE)</f>
        <v>44.55697632</v>
      </c>
      <c r="S5" s="13">
        <f>VLOOKUP(A5,'2023_PAPI_Indicators'!A4:R184,17,FALSE)</f>
        <v>43.4223671</v>
      </c>
      <c r="T5" s="13">
        <f>VLOOKUP(A5,'2023_PAPI_Indicators'!A4:S184,18,FALSE)</f>
        <v>45.01994324</v>
      </c>
      <c r="U5" s="13">
        <f>VLOOKUP(A5,'2023_PAPI_Indicators'!A4:T184,19,FALSE)</f>
        <v>46.58638763</v>
      </c>
      <c r="V5" s="13">
        <f>VLOOKUP(A5,'2023_PAPI_Indicators'!A4:U184,20,FALSE)</f>
        <v>43.2907753</v>
      </c>
      <c r="W5" s="13">
        <f>VLOOKUP(A5,'2023_PAPI_Indicators'!A4:V184,21,FALSE)</f>
        <v>43.29352951</v>
      </c>
      <c r="X5" s="13">
        <f>VLOOKUP(A5,'2023_PAPI_Indicators'!A4:W184,22,FALSE)</f>
        <v>46.46492767</v>
      </c>
      <c r="Y5" s="13">
        <f>VLOOKUP(A5,'2023_PAPI_Indicators'!A4:X184,23,FALSE)</f>
        <v>44.1869545</v>
      </c>
      <c r="Z5" s="13">
        <f>VLOOKUP(A5,'2023_PAPI_Indicators'!A4:Y184,24,FALSE)</f>
        <v>41.91226196</v>
      </c>
      <c r="AA5" s="13">
        <f>VLOOKUP(A5,'2023_PAPI_Indicators'!A4:Z184,25,FALSE)</f>
        <v>44.16790009</v>
      </c>
      <c r="AB5" s="13">
        <f>VLOOKUP(A5,'2023_PAPI_Indicators'!A4:AA184,26,FALSE)</f>
        <v>44.87929535</v>
      </c>
      <c r="AC5" s="13">
        <f>VLOOKUP(A5,'2023_PAPI_Indicators'!A4:AB184,27,FALSE)</f>
        <v>44.63732147</v>
      </c>
      <c r="AD5" s="13">
        <f>VLOOKUP(A5,'2023_PAPI_Indicators'!A4:AC184,28,FALSE)</f>
        <v>43.28474045</v>
      </c>
      <c r="AE5" s="13">
        <f>VLOOKUP(A5,'2023_PAPI_Indicators'!A4:AD184,29,FALSE)</f>
        <v>45.73895264</v>
      </c>
      <c r="AF5" s="13">
        <f>VLOOKUP(A5,'2023_PAPI_Indicators'!A4:AE184,30,FALSE)</f>
        <v>41.97196579</v>
      </c>
      <c r="AG5" s="13">
        <f>VLOOKUP(A5,'2023_PAPI_Indicators'!A4:AF184,31,FALSE)</f>
        <v>43.30315781</v>
      </c>
      <c r="AH5" s="13">
        <f>VLOOKUP(A5,'2023_PAPI_Indicators'!A4:AG184,32,FALSE)</f>
        <v>46.89987183</v>
      </c>
      <c r="AI5" s="13">
        <f>VLOOKUP(A5,'2023_PAPI_Indicators'!A4:AH184,33,FALSE)</f>
        <v>43.64525986</v>
      </c>
      <c r="AJ5" s="13">
        <f>VLOOKUP(A5,'2023_PAPI_Indicators'!A4:AI184,34,FALSE)</f>
        <v>41.18061447</v>
      </c>
      <c r="AK5" s="13">
        <f>VLOOKUP(A5,'2023_PAPI_Indicators'!A4:AJ184,35,FALSE)</f>
        <v>40.95183182</v>
      </c>
      <c r="AL5" s="13">
        <f>VLOOKUP(A5,'2023_PAPI_Indicators'!A4:AK184,36,FALSE)</f>
        <v>43.9508667</v>
      </c>
      <c r="AM5" s="13">
        <f>VLOOKUP(A5,'2023_PAPI_Indicators'!A4:AL184,37,FALSE)</f>
        <v>40.69281387</v>
      </c>
      <c r="AN5" s="13">
        <f>VLOOKUP(A5,'2023_PAPI_Indicators'!A4:AM184,38,FALSE)</f>
        <v>45.42028809</v>
      </c>
      <c r="AO5" s="13">
        <f>VLOOKUP(A5,'2023_PAPI_Indicators'!A4:AN184,39,FALSE)</f>
        <v>46.39570999</v>
      </c>
      <c r="AP5" s="13">
        <f>VLOOKUP(A5,'2023_PAPI_Indicators'!A4:AO184,40,FALSE)</f>
        <v>45.43468475</v>
      </c>
      <c r="AQ5" s="13">
        <f>VLOOKUP(A5,'2023_PAPI_Indicators'!A4:AP184,41,FALSE)</f>
        <v>40.25989151</v>
      </c>
      <c r="AR5" s="13">
        <f>VLOOKUP(A5,'2023_PAPI_Indicators'!A4:AQ184,42,FALSE)</f>
        <v>41.24055481</v>
      </c>
      <c r="AS5" s="13">
        <f>VLOOKUP(A5,'2023_PAPI_Indicators'!A4:AR184,43,FALSE)</f>
        <v>42.73774719</v>
      </c>
      <c r="AT5" s="13">
        <f>VLOOKUP(A5,'2023_PAPI_Indicators'!A4:AS184,44,FALSE)</f>
        <v>40.79483414</v>
      </c>
      <c r="AU5" s="13">
        <f>VLOOKUP(A5,'2023_PAPI_Indicators'!A4:AT184,45,FALSE)</f>
        <v>41.16371918</v>
      </c>
      <c r="AV5" s="13">
        <f>VLOOKUP(A5,'2023_PAPI_Indicators'!A4:AU184,46,FALSE)</f>
        <v>40.93183136</v>
      </c>
      <c r="AW5" s="13">
        <f>VLOOKUP(A5,'2023_PAPI_Indicators'!A4:AW184,47,FALSE)</f>
        <v>39.69778061</v>
      </c>
      <c r="AX5" s="14"/>
      <c r="AY5" s="13">
        <f>VLOOKUP(A5,'2023_PAPI_Indicators'!A4:AX184,49,FALSE)</f>
        <v>40.33181763</v>
      </c>
      <c r="AZ5" s="13">
        <f>VLOOKUP(A5,'2023_PAPI_Indicators'!A4:AY184,50,FALSE)</f>
        <v>45.68398666</v>
      </c>
      <c r="BA5" s="13">
        <f>VLOOKUP(A5,'2023_PAPI_Indicators'!A4:AZ184,51,FALSE)</f>
        <v>41.99489975</v>
      </c>
      <c r="BB5" s="13">
        <f>VLOOKUP(A5,'2023_PAPI_Indicators'!A4:BA184,52,FALSE)</f>
        <v>42.98628616</v>
      </c>
      <c r="BC5" s="13">
        <f>VLOOKUP(A5,'2023_PAPI_Indicators'!A4:BB184,53,FALSE)</f>
        <v>39.97111511</v>
      </c>
      <c r="BD5" s="13">
        <f>VLOOKUP(A5,'2023_PAPI_Indicators'!A4:BC184,54,FALSE)</f>
        <v>43.42985535</v>
      </c>
      <c r="BE5" s="13">
        <f>VLOOKUP(A5,'2023_PAPI_Indicators'!A4:BD184,55,FALSE)</f>
        <v>40.5367775</v>
      </c>
      <c r="BF5" s="13">
        <f>VLOOKUP(A5,'2023_PAPI_Indicators'!A4:BE184,56,FALSE)</f>
        <v>41.18761063</v>
      </c>
      <c r="BG5" s="13">
        <f>VLOOKUP(A5,'2023_PAPI_Indicators'!A4:BF184,57,FALSE)</f>
        <v>41.72940445</v>
      </c>
      <c r="BH5" s="13">
        <f>VLOOKUP(A5,'2023_PAPI_Indicators'!A4:BL184,58,FALSE)</f>
        <v>42.60086823</v>
      </c>
      <c r="BI5" s="13">
        <f>VLOOKUP(A5,'2023_PAPI_Indicators'!A4:BH184,59,FALSE)</f>
        <v>42.07560349</v>
      </c>
      <c r="BJ5" s="13">
        <f>VLOOKUP(A5,'2023_PAPI_Indicators'!A4:BI184,60,FALSE)</f>
        <v>42.00956345</v>
      </c>
      <c r="BK5" s="13">
        <f>VLOOKUP(A5,'2023_PAPI_Indicators'!A4:BJ184,61,FALSE)</f>
        <v>41.77534103</v>
      </c>
      <c r="BL5" s="13">
        <f>VLOOKUP(A5,'2023_PAPI_Indicators'!A4:BK184,62,FALSE)</f>
        <v>46.07790375</v>
      </c>
      <c r="BM5" s="13">
        <f>VLOOKUP(A5,'2023_PAPI_Indicators'!A4:BL184,63,FALSE)</f>
        <v>46.1259346</v>
      </c>
      <c r="BN5" s="13">
        <f>VLOOKUP(A5,'2023_PAPI_Indicators'!A4:BM184,64,FALSE)</f>
        <v>40.4237442</v>
      </c>
    </row>
    <row r="6" ht="13.5" customHeight="1">
      <c r="A6" s="11" t="s">
        <v>73</v>
      </c>
      <c r="B6" s="11" t="s">
        <v>74</v>
      </c>
      <c r="C6" s="12"/>
      <c r="D6" s="13">
        <f>VLOOKUP(A6,'2023_PAPI_Indicators'!A6:B186,2,FALSE)</f>
        <v>0.1576850861</v>
      </c>
      <c r="E6" s="70">
        <f>VLOOKUP(A6,'2023_PAPI_Indicators'!A6:C186,3,FALSE)</f>
        <v>0.8868770599</v>
      </c>
      <c r="F6" s="13">
        <f>VLOOKUP(A6,'2023_PAPI_Indicators'!A5:D185,4,FALSE)</f>
        <v>0.1930448562</v>
      </c>
      <c r="G6" s="13">
        <f>VLOOKUP(A6,'2023_PAPI_Indicators'!A5:E185,5,FALSE)</f>
        <v>0.4663005769</v>
      </c>
      <c r="H6" s="13">
        <f>VLOOKUP(A6,'2023_PAPI_Indicators'!A5:F185,6,FALSE)</f>
        <v>0.2173904777</v>
      </c>
      <c r="I6" s="13">
        <f>VLOOKUP(A6,'2023_PAPI_Indicators'!A5:G185,7,FALSE)</f>
        <v>1.499769211</v>
      </c>
      <c r="J6" s="13">
        <f>VLOOKUP(A6,'2023_PAPI_Indicators'!A5:H185,8,FALSE)</f>
        <v>0.2322219014</v>
      </c>
      <c r="K6" s="13">
        <f>VLOOKUP(A6,'2023_PAPI_Indicators'!A5:I185,9,FALSE)</f>
        <v>0.3811515868</v>
      </c>
      <c r="L6" s="13">
        <f>VLOOKUP(A6,'2023_PAPI_Indicators'!A5:J185,10,FALSE)</f>
        <v>0.5219731331</v>
      </c>
      <c r="M6" s="13">
        <f>VLOOKUP(A6,'2023_PAPI_Indicators'!A5:K185,11,FALSE)</f>
        <v>1.334721804</v>
      </c>
      <c r="N6" s="13">
        <f>VLOOKUP(A6,'2023_PAPI_Indicators'!A5:L185,12,FALSE)</f>
        <v>0.271520704</v>
      </c>
      <c r="O6" s="13">
        <f>VLOOKUP(A6,'2023_PAPI_Indicators'!A5:M185,13,FALSE)</f>
        <v>1.115370989</v>
      </c>
      <c r="P6" s="13">
        <f>VLOOKUP(A6,'2023_PAPI_Indicators'!A5:N185,14,FALSE)</f>
        <v>1.296157002</v>
      </c>
      <c r="Q6" s="14"/>
      <c r="R6" s="13">
        <f>VLOOKUP(A6,'2023_PAPI_Indicators'!A5:P185,16,FALSE)</f>
        <v>0.1438359469</v>
      </c>
      <c r="S6" s="13">
        <f>VLOOKUP(A6,'2023_PAPI_Indicators'!A5:R185,17,FALSE)</f>
        <v>0.2593717277</v>
      </c>
      <c r="T6" s="13">
        <f>VLOOKUP(A6,'2023_PAPI_Indicators'!A5:S185,18,FALSE)</f>
        <v>0.6488488317</v>
      </c>
      <c r="U6" s="13">
        <f>VLOOKUP(A6,'2023_PAPI_Indicators'!A5:T185,19,FALSE)</f>
        <v>0.5359845757</v>
      </c>
      <c r="V6" s="13">
        <f>VLOOKUP(A6,'2023_PAPI_Indicators'!A5:U185,20,FALSE)</f>
        <v>0.9345322251</v>
      </c>
      <c r="W6" s="13">
        <f>VLOOKUP(A6,'2023_PAPI_Indicators'!A5:V185,21,FALSE)</f>
        <v>0.7168661356</v>
      </c>
      <c r="X6" s="13">
        <f>VLOOKUP(A6,'2023_PAPI_Indicators'!A5:W185,22,FALSE)</f>
        <v>1.359739423</v>
      </c>
      <c r="Y6" s="13">
        <f>VLOOKUP(A6,'2023_PAPI_Indicators'!A5:X185,23,FALSE)</f>
        <v>0.2604903281</v>
      </c>
      <c r="Z6" s="13">
        <f>VLOOKUP(A6,'2023_PAPI_Indicators'!A5:Y185,24,FALSE)</f>
        <v>0.21531187</v>
      </c>
      <c r="AA6" s="13">
        <f>VLOOKUP(A6,'2023_PAPI_Indicators'!A5:Z185,25,FALSE)</f>
        <v>0.6016392112</v>
      </c>
      <c r="AB6" s="13">
        <f>VLOOKUP(A6,'2023_PAPI_Indicators'!A5:AA185,26,FALSE)</f>
        <v>0.490691483</v>
      </c>
      <c r="AC6" s="13">
        <f>VLOOKUP(A6,'2023_PAPI_Indicators'!A5:AB185,27,FALSE)</f>
        <v>0.2632894516</v>
      </c>
      <c r="AD6" s="13">
        <f>VLOOKUP(A6,'2023_PAPI_Indicators'!A5:AC185,28,FALSE)</f>
        <v>0.265930593</v>
      </c>
      <c r="AE6" s="13">
        <f>VLOOKUP(A6,'2023_PAPI_Indicators'!A5:AD185,29,FALSE)</f>
        <v>0.1883338392</v>
      </c>
      <c r="AF6" s="13">
        <f>VLOOKUP(A6,'2023_PAPI_Indicators'!A5:AE185,30,FALSE)</f>
        <v>0.2262388617</v>
      </c>
      <c r="AG6" s="13">
        <f>VLOOKUP(A6,'2023_PAPI_Indicators'!A5:AF185,31,FALSE)</f>
        <v>0.3238414228</v>
      </c>
      <c r="AH6" s="13">
        <f>VLOOKUP(A6,'2023_PAPI_Indicators'!A5:AG185,32,FALSE)</f>
        <v>0.521795094</v>
      </c>
      <c r="AI6" s="13">
        <f>VLOOKUP(A6,'2023_PAPI_Indicators'!A5:AH185,33,FALSE)</f>
        <v>0.5948334932</v>
      </c>
      <c r="AJ6" s="13">
        <f>VLOOKUP(A6,'2023_PAPI_Indicators'!A5:AI185,34,FALSE)</f>
        <v>0.3554004729</v>
      </c>
      <c r="AK6" s="13">
        <f>VLOOKUP(A6,'2023_PAPI_Indicators'!A5:AJ185,35,FALSE)</f>
        <v>0.2813097835</v>
      </c>
      <c r="AL6" s="13">
        <f>VLOOKUP(A6,'2023_PAPI_Indicators'!A5:AK185,36,FALSE)</f>
        <v>0.2304257452</v>
      </c>
      <c r="AM6" s="13">
        <f>VLOOKUP(A6,'2023_PAPI_Indicators'!A5:AL185,37,FALSE)</f>
        <v>0.1657400876</v>
      </c>
      <c r="AN6" s="13">
        <f>VLOOKUP(A6,'2023_PAPI_Indicators'!A5:AM185,38,FALSE)</f>
        <v>0.2907978892</v>
      </c>
      <c r="AO6" s="13">
        <f>VLOOKUP(A6,'2023_PAPI_Indicators'!A5:AN185,39,FALSE)</f>
        <v>0.5412439704</v>
      </c>
      <c r="AP6" s="13">
        <f>VLOOKUP(A6,'2023_PAPI_Indicators'!A5:AO185,40,FALSE)</f>
        <v>1.799829364</v>
      </c>
      <c r="AQ6" s="13">
        <f>VLOOKUP(A6,'2023_PAPI_Indicators'!A5:AP185,41,FALSE)</f>
        <v>0.1815213561</v>
      </c>
      <c r="AR6" s="13">
        <f>VLOOKUP(A6,'2023_PAPI_Indicators'!A5:AQ185,42,FALSE)</f>
        <v>0.5609228015</v>
      </c>
      <c r="AS6" s="13">
        <f>VLOOKUP(A6,'2023_PAPI_Indicators'!A5:AR185,43,FALSE)</f>
        <v>0.2499855757</v>
      </c>
      <c r="AT6" s="13">
        <f>VLOOKUP(A6,'2023_PAPI_Indicators'!A5:AS185,44,FALSE)</f>
        <v>1.108673334</v>
      </c>
      <c r="AU6" s="13">
        <f>VLOOKUP(A6,'2023_PAPI_Indicators'!A5:AT185,45,FALSE)</f>
        <v>0.1576276124</v>
      </c>
      <c r="AV6" s="13">
        <f>VLOOKUP(A6,'2023_PAPI_Indicators'!A5:AU185,46,FALSE)</f>
        <v>0.5952919126</v>
      </c>
      <c r="AW6" s="13">
        <f>VLOOKUP(A6,'2023_PAPI_Indicators'!A5:AW185,47,FALSE)</f>
        <v>0.2805079222</v>
      </c>
      <c r="AX6" s="14"/>
      <c r="AY6" s="13">
        <f>VLOOKUP(A6,'2023_PAPI_Indicators'!A5:AX185,49,FALSE)</f>
        <v>0.255599767</v>
      </c>
      <c r="AZ6" s="13">
        <f>VLOOKUP(A6,'2023_PAPI_Indicators'!A5:AY185,50,FALSE)</f>
        <v>0.6744091511</v>
      </c>
      <c r="BA6" s="13">
        <f>VLOOKUP(A6,'2023_PAPI_Indicators'!A5:AZ185,51,FALSE)</f>
        <v>0.1334612966</v>
      </c>
      <c r="BB6" s="13">
        <f>VLOOKUP(A6,'2023_PAPI_Indicators'!A5:BA185,52,FALSE)</f>
        <v>1.3090446</v>
      </c>
      <c r="BC6" s="13">
        <f>VLOOKUP(A6,'2023_PAPI_Indicators'!A5:BB185,53,FALSE)</f>
        <v>0.1705091745</v>
      </c>
      <c r="BD6" s="13">
        <f>VLOOKUP(A6,'2023_PAPI_Indicators'!A5:BC185,54,FALSE)</f>
        <v>1.955690622</v>
      </c>
      <c r="BE6" s="13">
        <f>VLOOKUP(A6,'2023_PAPI_Indicators'!A5:BD185,55,FALSE)</f>
        <v>0.2391863465</v>
      </c>
      <c r="BF6" s="13">
        <f>VLOOKUP(A6,'2023_PAPI_Indicators'!A5:BE185,56,FALSE)</f>
        <v>0.2216001898</v>
      </c>
      <c r="BG6" s="13">
        <f>VLOOKUP(A6,'2023_PAPI_Indicators'!A5:BF185,57,FALSE)</f>
        <v>0.2472866178</v>
      </c>
      <c r="BH6" s="13">
        <f>VLOOKUP(A6,'2023_PAPI_Indicators'!A5:BL185,58,FALSE)</f>
        <v>0.4592289031</v>
      </c>
      <c r="BI6" s="13">
        <f>VLOOKUP(A6,'2023_PAPI_Indicators'!A5:BH185,59,FALSE)</f>
        <v>0.6604232788</v>
      </c>
      <c r="BJ6" s="13">
        <f>VLOOKUP(A6,'2023_PAPI_Indicators'!A5:BI185,60,FALSE)</f>
        <v>1.11559999</v>
      </c>
      <c r="BK6" s="13">
        <f>VLOOKUP(A6,'2023_PAPI_Indicators'!A5:BJ185,61,FALSE)</f>
        <v>0.4292787015</v>
      </c>
      <c r="BL6" s="13">
        <f>VLOOKUP(A6,'2023_PAPI_Indicators'!A5:BK185,62,FALSE)</f>
        <v>0.2786026299</v>
      </c>
      <c r="BM6" s="13">
        <f>VLOOKUP(A6,'2023_PAPI_Indicators'!A5:BL185,63,FALSE)</f>
        <v>0.3328474462</v>
      </c>
      <c r="BN6" s="13">
        <f>VLOOKUP(A6,'2023_PAPI_Indicators'!A5:BM185,64,FALSE)</f>
        <v>0.1935009807</v>
      </c>
    </row>
    <row r="7" ht="13.5" customHeight="1">
      <c r="A7" s="15" t="s">
        <v>75</v>
      </c>
      <c r="B7" s="16" t="s">
        <v>76</v>
      </c>
      <c r="C7" s="17" t="s">
        <v>77</v>
      </c>
      <c r="D7" s="71">
        <f>VLOOKUP(A7,'2023_PAPI_Indicators'!A7:B187,2,FALSE)</f>
        <v>5.427534103</v>
      </c>
      <c r="E7" s="72">
        <f>VLOOKUP(A7,'2023_PAPI_Indicators'!A7:C187,3,FALSE)</f>
        <v>5.283103466</v>
      </c>
      <c r="F7" s="73">
        <f>VLOOKUP(A7,'2023_PAPI_Indicators'!A6:D186,4,FALSE)</f>
        <v>4.772977829</v>
      </c>
      <c r="G7" s="73">
        <f>VLOOKUP(A7,'2023_PAPI_Indicators'!A6:E186,5,FALSE)</f>
        <v>5.448391438</v>
      </c>
      <c r="H7" s="73">
        <f>VLOOKUP(A7,'2023_PAPI_Indicators'!A6:F186,6,FALSE)</f>
        <v>4.968036175</v>
      </c>
      <c r="I7" s="73">
        <f>VLOOKUP(A7,'2023_PAPI_Indicators'!A6:G186,7,FALSE)</f>
        <v>5.001326561</v>
      </c>
      <c r="J7" s="73">
        <f>VLOOKUP(A7,'2023_PAPI_Indicators'!A6:H186,8,FALSE)</f>
        <v>4.69644022</v>
      </c>
      <c r="K7" s="73">
        <f>VLOOKUP(A7,'2023_PAPI_Indicators'!A6:I186,9,FALSE)</f>
        <v>4.96635294</v>
      </c>
      <c r="L7" s="73">
        <f>VLOOKUP(A7,'2023_PAPI_Indicators'!A6:J186,10,FALSE)</f>
        <v>4.891806126</v>
      </c>
      <c r="M7" s="73">
        <f>VLOOKUP(A7,'2023_PAPI_Indicators'!A6:K186,11,FALSE)</f>
        <v>4.734771252</v>
      </c>
      <c r="N7" s="73">
        <f>VLOOKUP(A7,'2023_PAPI_Indicators'!A6:L186,12,FALSE)</f>
        <v>5.157653809</v>
      </c>
      <c r="O7" s="73">
        <f>VLOOKUP(A7,'2023_PAPI_Indicators'!A6:M186,13,FALSE)</f>
        <v>5.908104897</v>
      </c>
      <c r="P7" s="73">
        <f>VLOOKUP(A7,'2023_PAPI_Indicators'!A6:N186,14,FALSE)</f>
        <v>5.30915308</v>
      </c>
      <c r="Q7" s="14"/>
      <c r="R7" s="73">
        <f>VLOOKUP(A7,'2023_PAPI_Indicators'!A6:P186,16,FALSE)</f>
        <v>5.57866478</v>
      </c>
      <c r="S7" s="73">
        <f>VLOOKUP(A7,'2023_PAPI_Indicators'!A6:R186,17,FALSE)</f>
        <v>5.32554245</v>
      </c>
      <c r="T7" s="73">
        <f>VLOOKUP(A7,'2023_PAPI_Indicators'!A6:S186,18,FALSE)</f>
        <v>5.373429298</v>
      </c>
      <c r="U7" s="73">
        <f>VLOOKUP(A7,'2023_PAPI_Indicators'!A6:T186,19,FALSE)</f>
        <v>5.533407688</v>
      </c>
      <c r="V7" s="73">
        <f>VLOOKUP(A7,'2023_PAPI_Indicators'!A6:U186,20,FALSE)</f>
        <v>4.944451809</v>
      </c>
      <c r="W7" s="73">
        <f>VLOOKUP(A7,'2023_PAPI_Indicators'!A6:V186,21,FALSE)</f>
        <v>4.975732327</v>
      </c>
      <c r="X7" s="73">
        <f>VLOOKUP(A7,'2023_PAPI_Indicators'!A6:W186,22,FALSE)</f>
        <v>5.455307484</v>
      </c>
      <c r="Y7" s="73">
        <f>VLOOKUP(A7,'2023_PAPI_Indicators'!A6:X186,23,FALSE)</f>
        <v>5.364148617</v>
      </c>
      <c r="Z7" s="73">
        <f>VLOOKUP(A7,'2023_PAPI_Indicators'!A6:Y186,24,FALSE)</f>
        <v>5.067975044</v>
      </c>
      <c r="AA7" s="73">
        <f>VLOOKUP(A7,'2023_PAPI_Indicators'!A6:Z186,25,FALSE)</f>
        <v>5.436288357</v>
      </c>
      <c r="AB7" s="73">
        <f>VLOOKUP(A7,'2023_PAPI_Indicators'!A6:AA186,26,FALSE)</f>
        <v>5.498240471</v>
      </c>
      <c r="AC7" s="73">
        <f>VLOOKUP(A7,'2023_PAPI_Indicators'!A6:AB186,27,FALSE)</f>
        <v>5.769455433</v>
      </c>
      <c r="AD7" s="73">
        <f>VLOOKUP(A7,'2023_PAPI_Indicators'!A6:AC186,28,FALSE)</f>
        <v>5.085555553</v>
      </c>
      <c r="AE7" s="73">
        <f>VLOOKUP(A7,'2023_PAPI_Indicators'!A6:AD186,29,FALSE)</f>
        <v>5.763524532</v>
      </c>
      <c r="AF7" s="73">
        <f>VLOOKUP(A7,'2023_PAPI_Indicators'!A6:AE186,30,FALSE)</f>
        <v>5.327740192</v>
      </c>
      <c r="AG7" s="73">
        <f>VLOOKUP(A7,'2023_PAPI_Indicators'!A6:AF186,31,FALSE)</f>
        <v>5.097141743</v>
      </c>
      <c r="AH7" s="73">
        <f>VLOOKUP(A7,'2023_PAPI_Indicators'!A6:AG186,32,FALSE)</f>
        <v>5.343459606</v>
      </c>
      <c r="AI7" s="73">
        <f>VLOOKUP(A7,'2023_PAPI_Indicators'!A6:AH186,33,FALSE)</f>
        <v>4.930390835</v>
      </c>
      <c r="AJ7" s="73">
        <f>VLOOKUP(A7,'2023_PAPI_Indicators'!A6:AI186,34,FALSE)</f>
        <v>4.802993774</v>
      </c>
      <c r="AK7" s="73">
        <f>VLOOKUP(A7,'2023_PAPI_Indicators'!A6:AJ186,35,FALSE)</f>
        <v>4.707194805</v>
      </c>
      <c r="AL7" s="73">
        <f>VLOOKUP(A7,'2023_PAPI_Indicators'!A6:AK186,36,FALSE)</f>
        <v>4.558097839</v>
      </c>
      <c r="AM7" s="73">
        <f>VLOOKUP(A7,'2023_PAPI_Indicators'!A6:AL186,37,FALSE)</f>
        <v>4.375086308</v>
      </c>
      <c r="AN7" s="73">
        <f>VLOOKUP(A7,'2023_PAPI_Indicators'!A6:AM186,38,FALSE)</f>
        <v>4.897910118</v>
      </c>
      <c r="AO7" s="73">
        <f>VLOOKUP(A7,'2023_PAPI_Indicators'!A6:AN186,39,FALSE)</f>
        <v>5.334916592</v>
      </c>
      <c r="AP7" s="73">
        <f>VLOOKUP(A7,'2023_PAPI_Indicators'!A6:AO186,40,FALSE)</f>
        <v>5.186457634</v>
      </c>
      <c r="AQ7" s="73">
        <f>VLOOKUP(A7,'2023_PAPI_Indicators'!A6:AP186,41,FALSE)</f>
        <v>4.902969837</v>
      </c>
      <c r="AR7" s="73">
        <f>VLOOKUP(A7,'2023_PAPI_Indicators'!A6:AQ186,42,FALSE)</f>
        <v>4.747166157</v>
      </c>
      <c r="AS7" s="73">
        <f>VLOOKUP(A7,'2023_PAPI_Indicators'!A6:AR186,43,FALSE)</f>
        <v>4.756167889</v>
      </c>
      <c r="AT7" s="73">
        <f>VLOOKUP(A7,'2023_PAPI_Indicators'!A6:AS186,44,FALSE)</f>
        <v>4.651164055</v>
      </c>
      <c r="AU7" s="73">
        <f>VLOOKUP(A7,'2023_PAPI_Indicators'!A6:AT186,45,FALSE)</f>
        <v>4.987863064</v>
      </c>
      <c r="AV7" s="73">
        <f>VLOOKUP(A7,'2023_PAPI_Indicators'!A6:AU186,46,FALSE)</f>
        <v>4.528007507</v>
      </c>
      <c r="AW7" s="73">
        <f>VLOOKUP(A7,'2023_PAPI_Indicators'!A6:AW186,47,FALSE)</f>
        <v>3.92924571</v>
      </c>
      <c r="AX7" s="14"/>
      <c r="AY7" s="73">
        <f>VLOOKUP(A7,'2023_PAPI_Indicators'!A6:AX186,49,FALSE)</f>
        <v>4.336444378</v>
      </c>
      <c r="AZ7" s="73">
        <f>VLOOKUP(A7,'2023_PAPI_Indicators'!A6:AY186,50,FALSE)</f>
        <v>4.640699863</v>
      </c>
      <c r="BA7" s="73">
        <f>VLOOKUP(A7,'2023_PAPI_Indicators'!A6:AZ186,51,FALSE)</f>
        <v>4.60586834</v>
      </c>
      <c r="BB7" s="73">
        <f>VLOOKUP(A7,'2023_PAPI_Indicators'!A6:BA186,52,FALSE)</f>
        <v>4.572746754</v>
      </c>
      <c r="BC7" s="73">
        <f>VLOOKUP(A7,'2023_PAPI_Indicators'!A6:BB186,53,FALSE)</f>
        <v>3.687937737</v>
      </c>
      <c r="BD7" s="73">
        <f>VLOOKUP(A7,'2023_PAPI_Indicators'!A6:BC186,54,FALSE)</f>
        <v>4.671001434</v>
      </c>
      <c r="BE7" s="73">
        <f>VLOOKUP(A7,'2023_PAPI_Indicators'!A6:BD186,55,FALSE)</f>
        <v>3.934829473</v>
      </c>
      <c r="BF7" s="73">
        <f>VLOOKUP(A7,'2023_PAPI_Indicators'!A6:BE186,56,FALSE)</f>
        <v>4.178351879</v>
      </c>
      <c r="BG7" s="73">
        <f>VLOOKUP(A7,'2023_PAPI_Indicators'!A6:BF186,57,FALSE)</f>
        <v>3.924988747</v>
      </c>
      <c r="BH7" s="73">
        <f>VLOOKUP(A7,'2023_PAPI_Indicators'!A6:BL186,58,FALSE)</f>
        <v>4.338144779</v>
      </c>
      <c r="BI7" s="73">
        <f>VLOOKUP(A7,'2023_PAPI_Indicators'!A6:BH186,59,FALSE)</f>
        <v>3.948746681</v>
      </c>
      <c r="BJ7" s="73">
        <f>VLOOKUP(A7,'2023_PAPI_Indicators'!A6:BI186,60,FALSE)</f>
        <v>3.864248276</v>
      </c>
      <c r="BK7" s="73">
        <f>VLOOKUP(A7,'2023_PAPI_Indicators'!A6:BJ186,61,FALSE)</f>
        <v>4.338763714</v>
      </c>
      <c r="BL7" s="73">
        <f>VLOOKUP(A7,'2023_PAPI_Indicators'!A6:BK186,62,FALSE)</f>
        <v>4.958763599</v>
      </c>
      <c r="BM7" s="73">
        <f>VLOOKUP(A7,'2023_PAPI_Indicators'!A6:BL186,63,FALSE)</f>
        <v>5.021306992</v>
      </c>
      <c r="BN7" s="73">
        <f>VLOOKUP(A7,'2023_PAPI_Indicators'!A6:BM186,64,FALSE)</f>
        <v>3.804901838</v>
      </c>
    </row>
    <row r="8" ht="13.5" customHeight="1">
      <c r="A8" s="19" t="s">
        <v>78</v>
      </c>
      <c r="B8" s="19" t="s">
        <v>79</v>
      </c>
      <c r="C8" s="20" t="s">
        <v>80</v>
      </c>
      <c r="D8" s="21">
        <f>VLOOKUP(A8,'2023_PAPI_Indicators'!A8:B188,2,FALSE)</f>
        <v>1.323925018</v>
      </c>
      <c r="E8" s="74">
        <f>VLOOKUP(A8,'2023_PAPI_Indicators'!A8:C188,3,FALSE)</f>
        <v>1.02163744</v>
      </c>
      <c r="F8" s="21">
        <f>VLOOKUP(A8,'2023_PAPI_Indicators'!A7:D187,4,FALSE)</f>
        <v>0.9374423623</v>
      </c>
      <c r="G8" s="21">
        <f>VLOOKUP(A8,'2023_PAPI_Indicators'!A7:E187,5,FALSE)</f>
        <v>1.084778547</v>
      </c>
      <c r="H8" s="21">
        <f>VLOOKUP(A8,'2023_PAPI_Indicators'!A7:F187,6,FALSE)</f>
        <v>1.004128695</v>
      </c>
      <c r="I8" s="21">
        <f>VLOOKUP(A8,'2023_PAPI_Indicators'!A7:G187,7,FALSE)</f>
        <v>0.957111001</v>
      </c>
      <c r="J8" s="21">
        <f>VLOOKUP(A8,'2023_PAPI_Indicators'!A7:H187,8,FALSE)</f>
        <v>0.8473427296</v>
      </c>
      <c r="K8" s="21">
        <f>VLOOKUP(A8,'2023_PAPI_Indicators'!A7:I187,9,FALSE)</f>
        <v>0.9262071252</v>
      </c>
      <c r="L8" s="21">
        <f>VLOOKUP(A8,'2023_PAPI_Indicators'!A7:J187,10,FALSE)</f>
        <v>0.9472290874</v>
      </c>
      <c r="M8" s="21">
        <f>VLOOKUP(A8,'2023_PAPI_Indicators'!A7:K187,11,FALSE)</f>
        <v>0.9820540547</v>
      </c>
      <c r="N8" s="21">
        <f>VLOOKUP(A8,'2023_PAPI_Indicators'!A7:L187,12,FALSE)</f>
        <v>0.9177413583</v>
      </c>
      <c r="O8" s="21">
        <f>VLOOKUP(A8,'2023_PAPI_Indicators'!A7:M187,13,FALSE)</f>
        <v>1.206579089</v>
      </c>
      <c r="P8" s="21">
        <f>VLOOKUP(A8,'2023_PAPI_Indicators'!A7:N187,14,FALSE)</f>
        <v>0.9272311926</v>
      </c>
      <c r="Q8" s="22"/>
      <c r="R8" s="21">
        <f>VLOOKUP(A8,'2023_PAPI_Indicators'!A7:P187,16,FALSE)</f>
        <v>1.15658772</v>
      </c>
      <c r="S8" s="21">
        <f>VLOOKUP(A8,'2023_PAPI_Indicators'!A7:R187,17,FALSE)</f>
        <v>1.033613205</v>
      </c>
      <c r="T8" s="21">
        <f>VLOOKUP(A8,'2023_PAPI_Indicators'!A7:S187,18,FALSE)</f>
        <v>1.169229507</v>
      </c>
      <c r="U8" s="21">
        <f>VLOOKUP(A8,'2023_PAPI_Indicators'!A7:T187,19,FALSE)</f>
        <v>1.267300487</v>
      </c>
      <c r="V8" s="21">
        <f>VLOOKUP(A8,'2023_PAPI_Indicators'!A7:U187,20,FALSE)</f>
        <v>1.013215423</v>
      </c>
      <c r="W8" s="21">
        <f>VLOOKUP(A8,'2023_PAPI_Indicators'!A7:V187,21,FALSE)</f>
        <v>1.012817502</v>
      </c>
      <c r="X8" s="21">
        <f>VLOOKUP(A8,'2023_PAPI_Indicators'!A7:W187,22,FALSE)</f>
        <v>1.039607882</v>
      </c>
      <c r="Y8" s="21">
        <f>VLOOKUP(A8,'2023_PAPI_Indicators'!A7:X187,23,FALSE)</f>
        <v>1.19209075</v>
      </c>
      <c r="Z8" s="21">
        <f>VLOOKUP(A8,'2023_PAPI_Indicators'!A7:Y187,24,FALSE)</f>
        <v>1.004091978</v>
      </c>
      <c r="AA8" s="21">
        <f>VLOOKUP(A8,'2023_PAPI_Indicators'!A7:Z187,25,FALSE)</f>
        <v>1.099501371</v>
      </c>
      <c r="AB8" s="21">
        <f>VLOOKUP(A8,'2023_PAPI_Indicators'!A7:AA187,26,FALSE)</f>
        <v>1.199633121</v>
      </c>
      <c r="AC8" s="21">
        <f>VLOOKUP(A8,'2023_PAPI_Indicators'!A7:AB187,27,FALSE)</f>
        <v>1.148495317</v>
      </c>
      <c r="AD8" s="21">
        <f>VLOOKUP(A8,'2023_PAPI_Indicators'!A7:AC187,28,FALSE)</f>
        <v>1.041896462</v>
      </c>
      <c r="AE8" s="21">
        <f>VLOOKUP(A8,'2023_PAPI_Indicators'!A7:AD187,29,FALSE)</f>
        <v>1.274264574</v>
      </c>
      <c r="AF8" s="21">
        <f>VLOOKUP(A8,'2023_PAPI_Indicators'!A7:AE187,30,FALSE)</f>
        <v>1.179929972</v>
      </c>
      <c r="AG8" s="21">
        <f>VLOOKUP(A8,'2023_PAPI_Indicators'!A7:AF187,31,FALSE)</f>
        <v>1.014068484</v>
      </c>
      <c r="AH8" s="21">
        <f>VLOOKUP(A8,'2023_PAPI_Indicators'!A7:AG187,32,FALSE)</f>
        <v>1.04350853</v>
      </c>
      <c r="AI8" s="21">
        <f>VLOOKUP(A8,'2023_PAPI_Indicators'!A7:AH187,33,FALSE)</f>
        <v>1.250292778</v>
      </c>
      <c r="AJ8" s="21">
        <f>VLOOKUP(A8,'2023_PAPI_Indicators'!A7:AI187,34,FALSE)</f>
        <v>0.9612939358</v>
      </c>
      <c r="AK8" s="21">
        <f>VLOOKUP(A8,'2023_PAPI_Indicators'!A7:AJ187,35,FALSE)</f>
        <v>0.9568436742</v>
      </c>
      <c r="AL8" s="21">
        <f>VLOOKUP(A8,'2023_PAPI_Indicators'!A7:AK187,36,FALSE)</f>
        <v>1.044524431</v>
      </c>
      <c r="AM8" s="21">
        <f>VLOOKUP(A8,'2023_PAPI_Indicators'!A7:AL187,37,FALSE)</f>
        <v>0.8269847035</v>
      </c>
      <c r="AN8" s="21">
        <f>VLOOKUP(A8,'2023_PAPI_Indicators'!A7:AM187,38,FALSE)</f>
        <v>1.083746433</v>
      </c>
      <c r="AO8" s="21">
        <f>VLOOKUP(A8,'2023_PAPI_Indicators'!A7:AN187,39,FALSE)</f>
        <v>1.10001564</v>
      </c>
      <c r="AP8" s="21">
        <f>VLOOKUP(A8,'2023_PAPI_Indicators'!A7:AO187,40,FALSE)</f>
        <v>0.9551455379</v>
      </c>
      <c r="AQ8" s="21">
        <f>VLOOKUP(A8,'2023_PAPI_Indicators'!A7:AP187,41,FALSE)</f>
        <v>0.8759796619</v>
      </c>
      <c r="AR8" s="21">
        <f>VLOOKUP(A8,'2023_PAPI_Indicators'!A7:AQ187,42,FALSE)</f>
        <v>1.053976178</v>
      </c>
      <c r="AS8" s="21">
        <f>VLOOKUP(A8,'2023_PAPI_Indicators'!A7:AR187,43,FALSE)</f>
        <v>0.9923099279</v>
      </c>
      <c r="AT8" s="21">
        <f>VLOOKUP(A8,'2023_PAPI_Indicators'!A7:AS187,44,FALSE)</f>
        <v>0.8193839192</v>
      </c>
      <c r="AU8" s="21">
        <f>VLOOKUP(A8,'2023_PAPI_Indicators'!A7:AT187,45,FALSE)</f>
        <v>1.027636886</v>
      </c>
      <c r="AV8" s="21">
        <f>VLOOKUP(A8,'2023_PAPI_Indicators'!A7:AU187,46,FALSE)</f>
        <v>0.8642971516</v>
      </c>
      <c r="AW8" s="21">
        <f>VLOOKUP(A8,'2023_PAPI_Indicators'!A7:AW187,47,FALSE)</f>
        <v>0.8102756143</v>
      </c>
      <c r="AX8" s="22"/>
      <c r="AY8" s="21">
        <f>VLOOKUP(A8,'2023_PAPI_Indicators'!A7:AX187,49,FALSE)</f>
        <v>0.9336302876</v>
      </c>
      <c r="AZ8" s="21">
        <f>VLOOKUP(A8,'2023_PAPI_Indicators'!A7:AY187,50,FALSE)</f>
        <v>1.114878535</v>
      </c>
      <c r="BA8" s="21">
        <f>VLOOKUP(A8,'2023_PAPI_Indicators'!A7:AZ187,51,FALSE)</f>
        <v>1.107041836</v>
      </c>
      <c r="BB8" s="21">
        <f>VLOOKUP(A8,'2023_PAPI_Indicators'!A7:BA187,52,FALSE)</f>
        <v>0.9891223907</v>
      </c>
      <c r="BC8" s="21">
        <f>VLOOKUP(A8,'2023_PAPI_Indicators'!A7:BB187,53,FALSE)</f>
        <v>0.7654528022</v>
      </c>
      <c r="BD8" s="21">
        <f>VLOOKUP(A8,'2023_PAPI_Indicators'!A7:BC187,54,FALSE)</f>
        <v>0.9794927835</v>
      </c>
      <c r="BE8" s="21">
        <f>VLOOKUP(A8,'2023_PAPI_Indicators'!A7:BD187,55,FALSE)</f>
        <v>0.8033496141</v>
      </c>
      <c r="BF8" s="21">
        <f>VLOOKUP(A8,'2023_PAPI_Indicators'!A7:BE187,56,FALSE)</f>
        <v>1.060162425</v>
      </c>
      <c r="BG8" s="21">
        <f>VLOOKUP(A8,'2023_PAPI_Indicators'!A7:BF187,57,FALSE)</f>
        <v>0.7264720798</v>
      </c>
      <c r="BH8" s="21">
        <f>VLOOKUP(A8,'2023_PAPI_Indicators'!A7:BL187,58,FALSE)</f>
        <v>0.8549238443</v>
      </c>
      <c r="BI8" s="21">
        <f>VLOOKUP(A8,'2023_PAPI_Indicators'!A7:BH187,59,FALSE)</f>
        <v>0.8053914905</v>
      </c>
      <c r="BJ8" s="21">
        <f>VLOOKUP(A8,'2023_PAPI_Indicators'!A7:BI187,60,FALSE)</f>
        <v>0.8464595675</v>
      </c>
      <c r="BK8" s="21">
        <f>VLOOKUP(A8,'2023_PAPI_Indicators'!A7:BJ187,61,FALSE)</f>
        <v>0.7362840176</v>
      </c>
      <c r="BL8" s="21">
        <f>VLOOKUP(A8,'2023_PAPI_Indicators'!A7:BK187,62,FALSE)</f>
        <v>1.030075908</v>
      </c>
      <c r="BM8" s="21">
        <f>VLOOKUP(A8,'2023_PAPI_Indicators'!A7:BL187,63,FALSE)</f>
        <v>1.245915294</v>
      </c>
      <c r="BN8" s="21">
        <f>VLOOKUP(A8,'2023_PAPI_Indicators'!A7:BM187,64,FALSE)</f>
        <v>0.8186815381</v>
      </c>
    </row>
    <row r="9" ht="13.5" customHeight="1">
      <c r="A9" s="11" t="s">
        <v>81</v>
      </c>
      <c r="B9" s="11" t="s">
        <v>82</v>
      </c>
      <c r="C9" s="12" t="s">
        <v>83</v>
      </c>
      <c r="D9" s="24">
        <f>VLOOKUP(A9,'2023_PAPI_Indicators'!A9:B189,2,FALSE)</f>
        <v>0.7452721</v>
      </c>
      <c r="E9" s="75">
        <f>VLOOKUP(A9,'2023_PAPI_Indicators'!A9:C189,3,FALSE)</f>
        <v>0.7035453916</v>
      </c>
      <c r="F9" s="24">
        <f>VLOOKUP(A9,'2023_PAPI_Indicators'!A8:D188,4,FALSE)</f>
        <v>0.4832981229</v>
      </c>
      <c r="G9" s="24">
        <f>VLOOKUP(A9,'2023_PAPI_Indicators'!A8:E188,5,FALSE)</f>
        <v>0.6462116241</v>
      </c>
      <c r="H9" s="24">
        <f>VLOOKUP(A9,'2023_PAPI_Indicators'!A8:F188,6,FALSE)</f>
        <v>0.5315198898</v>
      </c>
      <c r="I9" s="24">
        <f>VLOOKUP(A9,'2023_PAPI_Indicators'!A8:G188,7,FALSE)</f>
        <v>0.6233972907</v>
      </c>
      <c r="J9" s="24">
        <f>VLOOKUP(A9,'2023_PAPI_Indicators'!A8:H188,8,FALSE)</f>
        <v>0.5150438547</v>
      </c>
      <c r="K9" s="24">
        <f>VLOOKUP(A9,'2023_PAPI_Indicators'!A8:I188,9,FALSE)</f>
        <v>0.619812429</v>
      </c>
      <c r="L9" s="24">
        <f>VLOOKUP(A9,'2023_PAPI_Indicators'!A8:J188,10,FALSE)</f>
        <v>0.5265001059</v>
      </c>
      <c r="M9" s="24">
        <f>VLOOKUP(A9,'2023_PAPI_Indicators'!A8:K188,11,FALSE)</f>
        <v>0.6357548833</v>
      </c>
      <c r="N9" s="24">
        <f>VLOOKUP(A9,'2023_PAPI_Indicators'!A8:L188,12,FALSE)</f>
        <v>0.4801836908</v>
      </c>
      <c r="O9" s="24">
        <f>VLOOKUP(A9,'2023_PAPI_Indicators'!A8:M188,13,FALSE)</f>
        <v>0.6999923587</v>
      </c>
      <c r="P9" s="24">
        <f>VLOOKUP(A9,'2023_PAPI_Indicators'!A8:N188,14,FALSE)</f>
        <v>0.6118381619</v>
      </c>
      <c r="Q9" s="25"/>
      <c r="R9" s="24">
        <f>VLOOKUP(A9,'2023_PAPI_Indicators'!A8:P188,16,FALSE)</f>
        <v>0.6583400965</v>
      </c>
      <c r="S9" s="24">
        <f>VLOOKUP(A9,'2023_PAPI_Indicators'!A8:R188,17,FALSE)</f>
        <v>0.5681045055</v>
      </c>
      <c r="T9" s="24">
        <f>VLOOKUP(A9,'2023_PAPI_Indicators'!A8:S188,18,FALSE)</f>
        <v>0.5790259838</v>
      </c>
      <c r="U9" s="24">
        <f>VLOOKUP(A9,'2023_PAPI_Indicators'!A8:T188,19,FALSE)</f>
        <v>0.7197727561</v>
      </c>
      <c r="V9" s="24">
        <f>VLOOKUP(A9,'2023_PAPI_Indicators'!A8:U188,20,FALSE)</f>
        <v>0.5598515272</v>
      </c>
      <c r="W9" s="24">
        <f>VLOOKUP(A9,'2023_PAPI_Indicators'!A8:V188,21,FALSE)</f>
        <v>0.4955246747</v>
      </c>
      <c r="X9" s="24">
        <f>VLOOKUP(A9,'2023_PAPI_Indicators'!A8:W188,22,FALSE)</f>
        <v>0.5843441486</v>
      </c>
      <c r="Y9" s="24">
        <f>VLOOKUP(A9,'2023_PAPI_Indicators'!A8:X188,23,FALSE)</f>
        <v>0.6229554415</v>
      </c>
      <c r="Z9" s="24">
        <f>VLOOKUP(A9,'2023_PAPI_Indicators'!A8:Y188,24,FALSE)</f>
        <v>0.5120830536</v>
      </c>
      <c r="AA9" s="24">
        <f>VLOOKUP(A9,'2023_PAPI_Indicators'!A8:Z188,25,FALSE)</f>
        <v>0.5790027976</v>
      </c>
      <c r="AB9" s="24">
        <f>VLOOKUP(A9,'2023_PAPI_Indicators'!A8:AA188,26,FALSE)</f>
        <v>0.6425005198</v>
      </c>
      <c r="AC9" s="24">
        <f>VLOOKUP(A9,'2023_PAPI_Indicators'!A8:AB188,27,FALSE)</f>
        <v>0.560921669</v>
      </c>
      <c r="AD9" s="24">
        <f>VLOOKUP(A9,'2023_PAPI_Indicators'!A8:AC188,28,FALSE)</f>
        <v>0.5782380104</v>
      </c>
      <c r="AE9" s="24">
        <f>VLOOKUP(A9,'2023_PAPI_Indicators'!A8:AD188,29,FALSE)</f>
        <v>0.7340014577</v>
      </c>
      <c r="AF9" s="24">
        <f>VLOOKUP(A9,'2023_PAPI_Indicators'!A8:AE188,30,FALSE)</f>
        <v>0.7520811558</v>
      </c>
      <c r="AG9" s="24">
        <f>VLOOKUP(A9,'2023_PAPI_Indicators'!A8:AF188,31,FALSE)</f>
        <v>0.6717563868</v>
      </c>
      <c r="AH9" s="24">
        <f>VLOOKUP(A9,'2023_PAPI_Indicators'!A8:AG188,32,FALSE)</f>
        <v>0.6208766103</v>
      </c>
      <c r="AI9" s="24">
        <f>VLOOKUP(A9,'2023_PAPI_Indicators'!A8:AH188,33,FALSE)</f>
        <v>0.7136909366</v>
      </c>
      <c r="AJ9" s="24">
        <f>VLOOKUP(A9,'2023_PAPI_Indicators'!A8:AI188,34,FALSE)</f>
        <v>0.5191207528</v>
      </c>
      <c r="AK9" s="24">
        <f>VLOOKUP(A9,'2023_PAPI_Indicators'!A8:AJ188,35,FALSE)</f>
        <v>0.515632987</v>
      </c>
      <c r="AL9" s="24">
        <f>VLOOKUP(A9,'2023_PAPI_Indicators'!A8:AK188,36,FALSE)</f>
        <v>0.5970397592</v>
      </c>
      <c r="AM9" s="24">
        <f>VLOOKUP(A9,'2023_PAPI_Indicators'!A8:AL188,37,FALSE)</f>
        <v>0.4787134528</v>
      </c>
      <c r="AN9" s="24">
        <f>VLOOKUP(A9,'2023_PAPI_Indicators'!A8:AM188,38,FALSE)</f>
        <v>0.7231140137</v>
      </c>
      <c r="AO9" s="24">
        <f>VLOOKUP(A9,'2023_PAPI_Indicators'!A8:AN188,39,FALSE)</f>
        <v>0.7015727758</v>
      </c>
      <c r="AP9" s="24">
        <f>VLOOKUP(A9,'2023_PAPI_Indicators'!A8:AO188,40,FALSE)</f>
        <v>0.6387302876</v>
      </c>
      <c r="AQ9" s="24">
        <f>VLOOKUP(A9,'2023_PAPI_Indicators'!A8:AP188,41,FALSE)</f>
        <v>0.4697356224</v>
      </c>
      <c r="AR9" s="24">
        <f>VLOOKUP(A9,'2023_PAPI_Indicators'!A8:AQ188,42,FALSE)</f>
        <v>0.5710864663</v>
      </c>
      <c r="AS9" s="24">
        <f>VLOOKUP(A9,'2023_PAPI_Indicators'!A8:AR188,43,FALSE)</f>
        <v>0.5692250133</v>
      </c>
      <c r="AT9" s="24">
        <f>VLOOKUP(A9,'2023_PAPI_Indicators'!A8:AS188,44,FALSE)</f>
        <v>0.4598694444</v>
      </c>
      <c r="AU9" s="24">
        <f>VLOOKUP(A9,'2023_PAPI_Indicators'!A8:AT188,45,FALSE)</f>
        <v>0.5844656825</v>
      </c>
      <c r="AV9" s="24">
        <f>VLOOKUP(A9,'2023_PAPI_Indicators'!A8:AU188,46,FALSE)</f>
        <v>0.4534083009</v>
      </c>
      <c r="AW9" s="24">
        <f>VLOOKUP(A9,'2023_PAPI_Indicators'!A8:AW188,47,FALSE)</f>
        <v>0.4054577351</v>
      </c>
      <c r="AX9" s="25"/>
      <c r="AY9" s="24">
        <f>VLOOKUP(A9,'2023_PAPI_Indicators'!A8:AX188,49,FALSE)</f>
        <v>0.5563741922</v>
      </c>
      <c r="AZ9" s="24">
        <f>VLOOKUP(A9,'2023_PAPI_Indicators'!A8:AY188,50,FALSE)</f>
        <v>0.679295063</v>
      </c>
      <c r="BA9" s="24">
        <f>VLOOKUP(A9,'2023_PAPI_Indicators'!A8:AZ188,51,FALSE)</f>
        <v>0.6543601751</v>
      </c>
      <c r="BB9" s="24">
        <f>VLOOKUP(A9,'2023_PAPI_Indicators'!A8:BA188,52,FALSE)</f>
        <v>0.6422687173</v>
      </c>
      <c r="BC9" s="24">
        <f>VLOOKUP(A9,'2023_PAPI_Indicators'!A8:BB188,53,FALSE)</f>
        <v>0.4364362657</v>
      </c>
      <c r="BD9" s="24">
        <f>VLOOKUP(A9,'2023_PAPI_Indicators'!A8:BC188,54,FALSE)</f>
        <v>0.5375571847</v>
      </c>
      <c r="BE9" s="24">
        <f>VLOOKUP(A9,'2023_PAPI_Indicators'!A8:BD188,55,FALSE)</f>
        <v>0.4093467295</v>
      </c>
      <c r="BF9" s="24">
        <f>VLOOKUP(A9,'2023_PAPI_Indicators'!A8:BE188,56,FALSE)</f>
        <v>0.5589795709</v>
      </c>
      <c r="BG9" s="24">
        <f>VLOOKUP(A9,'2023_PAPI_Indicators'!A8:BF188,57,FALSE)</f>
        <v>0.3826009631</v>
      </c>
      <c r="BH9" s="24">
        <f>VLOOKUP(A9,'2023_PAPI_Indicators'!A8:BL188,58,FALSE)</f>
        <v>0.4241965115</v>
      </c>
      <c r="BI9" s="24">
        <f>VLOOKUP(A9,'2023_PAPI_Indicators'!A8:BH188,59,FALSE)</f>
        <v>0.4482112825</v>
      </c>
      <c r="BJ9" s="24">
        <f>VLOOKUP(A9,'2023_PAPI_Indicators'!A8:BI188,60,FALSE)</f>
        <v>0.4766232073</v>
      </c>
      <c r="BK9" s="24">
        <f>VLOOKUP(A9,'2023_PAPI_Indicators'!A8:BJ188,61,FALSE)</f>
        <v>0.4451266527</v>
      </c>
      <c r="BL9" s="24">
        <f>VLOOKUP(A9,'2023_PAPI_Indicators'!A8:BK188,62,FALSE)</f>
        <v>0.7228330374</v>
      </c>
      <c r="BM9" s="24">
        <f>VLOOKUP(A9,'2023_PAPI_Indicators'!A8:BL188,63,FALSE)</f>
        <v>0.7416238785</v>
      </c>
      <c r="BN9" s="24">
        <f>VLOOKUP(A9,'2023_PAPI_Indicators'!A8:BM188,64,FALSE)</f>
        <v>0.5141409636</v>
      </c>
    </row>
    <row r="10" ht="13.5" customHeight="1">
      <c r="A10" s="11" t="s">
        <v>84</v>
      </c>
      <c r="B10" s="11" t="s">
        <v>85</v>
      </c>
      <c r="C10" s="12" t="s">
        <v>83</v>
      </c>
      <c r="D10" s="24">
        <f>VLOOKUP(A10,'2023_PAPI_Indicators'!A10:B190,2,FALSE)</f>
        <v>0.5819639564</v>
      </c>
      <c r="E10" s="75">
        <f>VLOOKUP(A10,'2023_PAPI_Indicators'!A10:C190,3,FALSE)</f>
        <v>0.3341272473</v>
      </c>
      <c r="F10" s="24">
        <f>VLOOKUP(A10,'2023_PAPI_Indicators'!A9:D189,4,FALSE)</f>
        <v>0.3694108129</v>
      </c>
      <c r="G10" s="24">
        <f>VLOOKUP(A10,'2023_PAPI_Indicators'!A9:E189,5,FALSE)</f>
        <v>0.4189195633</v>
      </c>
      <c r="H10" s="24">
        <f>VLOOKUP(A10,'2023_PAPI_Indicators'!A9:F189,6,FALSE)</f>
        <v>0.4045767188</v>
      </c>
      <c r="I10" s="24">
        <f>VLOOKUP(A10,'2023_PAPI_Indicators'!A9:G189,7,FALSE)</f>
        <v>0.3168444633</v>
      </c>
      <c r="J10" s="24">
        <f>VLOOKUP(A10,'2023_PAPI_Indicators'!A9:H189,8,FALSE)</f>
        <v>0.2734494209</v>
      </c>
      <c r="K10" s="24">
        <f>VLOOKUP(A10,'2023_PAPI_Indicators'!A9:I189,9,FALSE)</f>
        <v>0.2911667824</v>
      </c>
      <c r="L10" s="24">
        <f>VLOOKUP(A10,'2023_PAPI_Indicators'!A9:J189,10,FALSE)</f>
        <v>0.3565091193</v>
      </c>
      <c r="M10" s="24">
        <f>VLOOKUP(A10,'2023_PAPI_Indicators'!A9:K189,11,FALSE)</f>
        <v>0.3328372836</v>
      </c>
      <c r="N10" s="24">
        <f>VLOOKUP(A10,'2023_PAPI_Indicators'!A9:L189,12,FALSE)</f>
        <v>0.3534560502</v>
      </c>
      <c r="O10" s="24">
        <f>VLOOKUP(A10,'2023_PAPI_Indicators'!A9:M189,13,FALSE)</f>
        <v>0.5002964139</v>
      </c>
      <c r="P10" s="24">
        <f>VLOOKUP(A10,'2023_PAPI_Indicators'!A9:N189,14,FALSE)</f>
        <v>0.296064198</v>
      </c>
      <c r="Q10" s="25"/>
      <c r="R10" s="24">
        <f>VLOOKUP(A10,'2023_PAPI_Indicators'!A9:P189,16,FALSE)</f>
        <v>0.4766857028</v>
      </c>
      <c r="S10" s="24">
        <f>VLOOKUP(A10,'2023_PAPI_Indicators'!A9:R189,17,FALSE)</f>
        <v>0.4124928415</v>
      </c>
      <c r="T10" s="24">
        <f>VLOOKUP(A10,'2023_PAPI_Indicators'!A9:S189,18,FALSE)</f>
        <v>0.5275799036</v>
      </c>
      <c r="U10" s="24">
        <f>VLOOKUP(A10,'2023_PAPI_Indicators'!A9:T189,19,FALSE)</f>
        <v>0.544380784</v>
      </c>
      <c r="V10" s="24">
        <f>VLOOKUP(A10,'2023_PAPI_Indicators'!A9:U189,20,FALSE)</f>
        <v>0.3984878957</v>
      </c>
      <c r="W10" s="24">
        <f>VLOOKUP(A10,'2023_PAPI_Indicators'!A9:V189,21,FALSE)</f>
        <v>0.4302977026</v>
      </c>
      <c r="X10" s="24">
        <f>VLOOKUP(A10,'2023_PAPI_Indicators'!A9:W189,22,FALSE)</f>
        <v>0.409701556</v>
      </c>
      <c r="Y10" s="24">
        <f>VLOOKUP(A10,'2023_PAPI_Indicators'!A9:X189,23,FALSE)</f>
        <v>0.5259363055</v>
      </c>
      <c r="Z10" s="24">
        <f>VLOOKUP(A10,'2023_PAPI_Indicators'!A9:Y189,24,FALSE)</f>
        <v>0.4142624438</v>
      </c>
      <c r="AA10" s="24">
        <f>VLOOKUP(A10,'2023_PAPI_Indicators'!A9:Z189,25,FALSE)</f>
        <v>0.4656109512</v>
      </c>
      <c r="AB10" s="24">
        <f>VLOOKUP(A10,'2023_PAPI_Indicators'!A9:AA189,26,FALSE)</f>
        <v>0.5228680372</v>
      </c>
      <c r="AC10" s="24">
        <f>VLOOKUP(A10,'2023_PAPI_Indicators'!A9:AB189,27,FALSE)</f>
        <v>0.5182016492</v>
      </c>
      <c r="AD10" s="24">
        <f>VLOOKUP(A10,'2023_PAPI_Indicators'!A9:AC189,28,FALSE)</f>
        <v>0.4147889912</v>
      </c>
      <c r="AE10" s="24">
        <f>VLOOKUP(A10,'2023_PAPI_Indicators'!A9:AD189,29,FALSE)</f>
        <v>0.5434566736</v>
      </c>
      <c r="AF10" s="24">
        <f>VLOOKUP(A10,'2023_PAPI_Indicators'!A9:AE189,30,FALSE)</f>
        <v>0.4505638778</v>
      </c>
      <c r="AG10" s="24">
        <f>VLOOKUP(A10,'2023_PAPI_Indicators'!A9:AF189,31,FALSE)</f>
        <v>0.3432937264</v>
      </c>
      <c r="AH10" s="24">
        <f>VLOOKUP(A10,'2023_PAPI_Indicators'!A9:AG189,32,FALSE)</f>
        <v>0.3949025869</v>
      </c>
      <c r="AI10" s="24">
        <f>VLOOKUP(A10,'2023_PAPI_Indicators'!A9:AH189,33,FALSE)</f>
        <v>0.5323036909</v>
      </c>
      <c r="AJ10" s="24">
        <f>VLOOKUP(A10,'2023_PAPI_Indicators'!A9:AI189,34,FALSE)</f>
        <v>0.3727008998</v>
      </c>
      <c r="AK10" s="24">
        <f>VLOOKUP(A10,'2023_PAPI_Indicators'!A9:AJ189,35,FALSE)</f>
        <v>0.3704890013</v>
      </c>
      <c r="AL10" s="24">
        <f>VLOOKUP(A10,'2023_PAPI_Indicators'!A9:AK189,36,FALSE)</f>
        <v>0.4077240825</v>
      </c>
      <c r="AM10" s="24">
        <f>VLOOKUP(A10,'2023_PAPI_Indicators'!A9:AL189,37,FALSE)</f>
        <v>0.2735185623</v>
      </c>
      <c r="AN10" s="24">
        <f>VLOOKUP(A10,'2023_PAPI_Indicators'!A9:AM189,38,FALSE)</f>
        <v>0.379550904</v>
      </c>
      <c r="AO10" s="24">
        <f>VLOOKUP(A10,'2023_PAPI_Indicators'!A9:AN189,39,FALSE)</f>
        <v>0.4047830701</v>
      </c>
      <c r="AP10" s="24">
        <f>VLOOKUP(A10,'2023_PAPI_Indicators'!A9:AO189,40,FALSE)</f>
        <v>0.3074308634</v>
      </c>
      <c r="AQ10" s="24">
        <f>VLOOKUP(A10,'2023_PAPI_Indicators'!A9:AP189,41,FALSE)</f>
        <v>0.3215585649</v>
      </c>
      <c r="AR10" s="24">
        <f>VLOOKUP(A10,'2023_PAPI_Indicators'!A9:AQ189,42,FALSE)</f>
        <v>0.429102242</v>
      </c>
      <c r="AS10" s="24">
        <f>VLOOKUP(A10,'2023_PAPI_Indicators'!A9:AR189,43,FALSE)</f>
        <v>0.3752185404</v>
      </c>
      <c r="AT10" s="24">
        <f>VLOOKUP(A10,'2023_PAPI_Indicators'!A9:AS189,44,FALSE)</f>
        <v>0.2761843204</v>
      </c>
      <c r="AU10" s="24">
        <f>VLOOKUP(A10,'2023_PAPI_Indicators'!A9:AT189,45,FALSE)</f>
        <v>0.3989999592</v>
      </c>
      <c r="AV10" s="24">
        <f>VLOOKUP(A10,'2023_PAPI_Indicators'!A9:AU189,46,FALSE)</f>
        <v>0.3193377554</v>
      </c>
      <c r="AW10" s="24">
        <f>VLOOKUP(A10,'2023_PAPI_Indicators'!A9:AW189,47,FALSE)</f>
        <v>0.2952939272</v>
      </c>
      <c r="AX10" s="25"/>
      <c r="AY10" s="24">
        <f>VLOOKUP(A10,'2023_PAPI_Indicators'!A9:AX189,49,FALSE)</f>
        <v>0.3294842541</v>
      </c>
      <c r="AZ10" s="24">
        <f>VLOOKUP(A10,'2023_PAPI_Indicators'!A9:AY189,50,FALSE)</f>
        <v>0.4291333556</v>
      </c>
      <c r="BA10" s="24">
        <f>VLOOKUP(A10,'2023_PAPI_Indicators'!A9:AZ189,51,FALSE)</f>
        <v>0.4346348345</v>
      </c>
      <c r="BB10" s="24">
        <f>VLOOKUP(A10,'2023_PAPI_Indicators'!A9:BA189,52,FALSE)</f>
        <v>0.3358632922</v>
      </c>
      <c r="BC10" s="24">
        <f>VLOOKUP(A10,'2023_PAPI_Indicators'!A9:BB189,53,FALSE)</f>
        <v>0.2399621159</v>
      </c>
      <c r="BD10" s="24">
        <f>VLOOKUP(A10,'2023_PAPI_Indicators'!A9:BC189,54,FALSE)</f>
        <v>0.3796594441</v>
      </c>
      <c r="BE10" s="24">
        <f>VLOOKUP(A10,'2023_PAPI_Indicators'!A9:BD189,55,FALSE)</f>
        <v>0.2871929407</v>
      </c>
      <c r="BF10" s="24">
        <f>VLOOKUP(A10,'2023_PAPI_Indicators'!A9:BE189,56,FALSE)</f>
        <v>0.4406546056</v>
      </c>
      <c r="BG10" s="24">
        <f>VLOOKUP(A10,'2023_PAPI_Indicators'!A9:BF189,57,FALSE)</f>
        <v>0.2322302759</v>
      </c>
      <c r="BH10" s="24">
        <f>VLOOKUP(A10,'2023_PAPI_Indicators'!A9:BL189,58,FALSE)</f>
        <v>0.3256118298</v>
      </c>
      <c r="BI10" s="24">
        <f>VLOOKUP(A10,'2023_PAPI_Indicators'!A9:BH189,59,FALSE)</f>
        <v>0.2695756853</v>
      </c>
      <c r="BJ10" s="24">
        <f>VLOOKUP(A10,'2023_PAPI_Indicators'!A9:BI189,60,FALSE)</f>
        <v>0.2918747067</v>
      </c>
      <c r="BK10" s="24">
        <f>VLOOKUP(A10,'2023_PAPI_Indicators'!A9:BJ189,61,FALSE)</f>
        <v>0.2096891254</v>
      </c>
      <c r="BL10" s="24">
        <f>VLOOKUP(A10,'2023_PAPI_Indicators'!A9:BK189,62,FALSE)</f>
        <v>0.3319843113</v>
      </c>
      <c r="BM10" s="24">
        <f>VLOOKUP(A10,'2023_PAPI_Indicators'!A9:BL189,63,FALSE)</f>
        <v>0.5144461393</v>
      </c>
      <c r="BN10" s="24">
        <f>VLOOKUP(A10,'2023_PAPI_Indicators'!A9:BM189,64,FALSE)</f>
        <v>0.248424232</v>
      </c>
    </row>
    <row r="11" ht="13.5" customHeight="1">
      <c r="A11" s="19" t="s">
        <v>86</v>
      </c>
      <c r="B11" s="19" t="s">
        <v>87</v>
      </c>
      <c r="C11" s="20" t="s">
        <v>88</v>
      </c>
      <c r="D11" s="21">
        <f>VLOOKUP(A11,'2023_PAPI_Indicators'!A11:B191,2,FALSE)</f>
        <v>1.622657418</v>
      </c>
      <c r="E11" s="74">
        <f>VLOOKUP(A11,'2023_PAPI_Indicators'!A11:C191,3,FALSE)</f>
        <v>1.709966779</v>
      </c>
      <c r="F11" s="21">
        <f>VLOOKUP(A11,'2023_PAPI_Indicators'!A10:D190,4,FALSE)</f>
        <v>1.492867827</v>
      </c>
      <c r="G11" s="21">
        <f>VLOOKUP(A11,'2023_PAPI_Indicators'!A10:E190,5,FALSE)</f>
        <v>1.808092237</v>
      </c>
      <c r="H11" s="21">
        <f>VLOOKUP(A11,'2023_PAPI_Indicators'!A10:F190,6,FALSE)</f>
        <v>1.450032949</v>
      </c>
      <c r="I11" s="21">
        <f>VLOOKUP(A11,'2023_PAPI_Indicators'!A10:G190,7,FALSE)</f>
        <v>1.524526358</v>
      </c>
      <c r="J11" s="21">
        <f>VLOOKUP(A11,'2023_PAPI_Indicators'!A10:H190,8,FALSE)</f>
        <v>1.454095483</v>
      </c>
      <c r="K11" s="21">
        <f>VLOOKUP(A11,'2023_PAPI_Indicators'!A10:I190,9,FALSE)</f>
        <v>1.666320443</v>
      </c>
      <c r="L11" s="21">
        <f>VLOOKUP(A11,'2023_PAPI_Indicators'!A10:J190,10,FALSE)</f>
        <v>1.507677197</v>
      </c>
      <c r="M11" s="21">
        <f>VLOOKUP(A11,'2023_PAPI_Indicators'!A10:K190,11,FALSE)</f>
        <v>1.382241845</v>
      </c>
      <c r="N11" s="21">
        <f>VLOOKUP(A11,'2023_PAPI_Indicators'!A10:L190,12,FALSE)</f>
        <v>1.694023728</v>
      </c>
      <c r="O11" s="21">
        <f>VLOOKUP(A11,'2023_PAPI_Indicators'!A10:M190,13,FALSE)</f>
        <v>1.700513363</v>
      </c>
      <c r="P11" s="21">
        <f>VLOOKUP(A11,'2023_PAPI_Indicators'!A10:N190,14,FALSE)</f>
        <v>1.849446654</v>
      </c>
      <c r="Q11" s="22"/>
      <c r="R11" s="21">
        <f>VLOOKUP(A11,'2023_PAPI_Indicators'!A10:P190,16,FALSE)</f>
        <v>1.661805153</v>
      </c>
      <c r="S11" s="21">
        <f>VLOOKUP(A11,'2023_PAPI_Indicators'!A10:R190,17,FALSE)</f>
        <v>1.721675158</v>
      </c>
      <c r="T11" s="21">
        <f>VLOOKUP(A11,'2023_PAPI_Indicators'!A10:S190,18,FALSE)</f>
        <v>1.618400812</v>
      </c>
      <c r="U11" s="21">
        <f>VLOOKUP(A11,'2023_PAPI_Indicators'!A10:T190,19,FALSE)</f>
        <v>1.579396367</v>
      </c>
      <c r="V11" s="21">
        <f>VLOOKUP(A11,'2023_PAPI_Indicators'!A10:U190,20,FALSE)</f>
        <v>1.614662409</v>
      </c>
      <c r="W11" s="21">
        <f>VLOOKUP(A11,'2023_PAPI_Indicators'!A10:V190,21,FALSE)</f>
        <v>1.58037281</v>
      </c>
      <c r="X11" s="21">
        <f>VLOOKUP(A11,'2023_PAPI_Indicators'!A10:W190,22,FALSE)</f>
        <v>1.667466044</v>
      </c>
      <c r="Y11" s="21">
        <f>VLOOKUP(A11,'2023_PAPI_Indicators'!A10:X190,23,FALSE)</f>
        <v>1.640458345</v>
      </c>
      <c r="Z11" s="21">
        <f>VLOOKUP(A11,'2023_PAPI_Indicators'!A10:Y190,24,FALSE)</f>
        <v>1.468469262</v>
      </c>
      <c r="AA11" s="21">
        <f>VLOOKUP(A11,'2023_PAPI_Indicators'!A10:Z190,25,FALSE)</f>
        <v>1.764059067</v>
      </c>
      <c r="AB11" s="21">
        <f>VLOOKUP(A11,'2023_PAPI_Indicators'!A10:AA190,26,FALSE)</f>
        <v>1.632390022</v>
      </c>
      <c r="AC11" s="21">
        <f>VLOOKUP(A11,'2023_PAPI_Indicators'!A10:AB190,27,FALSE)</f>
        <v>1.785367131</v>
      </c>
      <c r="AD11" s="21">
        <f>VLOOKUP(A11,'2023_PAPI_Indicators'!A10:AC190,28,FALSE)</f>
        <v>1.539425492</v>
      </c>
      <c r="AE11" s="21">
        <f>VLOOKUP(A11,'2023_PAPI_Indicators'!A10:AD190,29,FALSE)</f>
        <v>1.624636173</v>
      </c>
      <c r="AF11" s="21">
        <f>VLOOKUP(A11,'2023_PAPI_Indicators'!A10:AE190,30,FALSE)</f>
        <v>1.535962343</v>
      </c>
      <c r="AG11" s="21">
        <f>VLOOKUP(A11,'2023_PAPI_Indicators'!A10:AF190,31,FALSE)</f>
        <v>1.65524292</v>
      </c>
      <c r="AH11" s="21">
        <f>VLOOKUP(A11,'2023_PAPI_Indicators'!A10:AG190,32,FALSE)</f>
        <v>1.771642208</v>
      </c>
      <c r="AI11" s="21">
        <f>VLOOKUP(A11,'2023_PAPI_Indicators'!A10:AH190,33,FALSE)</f>
        <v>1.312079787</v>
      </c>
      <c r="AJ11" s="21">
        <f>VLOOKUP(A11,'2023_PAPI_Indicators'!A10:AI190,34,FALSE)</f>
        <v>1.582442641</v>
      </c>
      <c r="AK11" s="21">
        <f>VLOOKUP(A11,'2023_PAPI_Indicators'!A10:AJ190,35,FALSE)</f>
        <v>1.308429599</v>
      </c>
      <c r="AL11" s="21">
        <f>VLOOKUP(A11,'2023_PAPI_Indicators'!A10:AK190,36,FALSE)</f>
        <v>1.328189611</v>
      </c>
      <c r="AM11" s="21">
        <f>VLOOKUP(A11,'2023_PAPI_Indicators'!A10:AL190,37,FALSE)</f>
        <v>1.297655582</v>
      </c>
      <c r="AN11" s="21">
        <f>VLOOKUP(A11,'2023_PAPI_Indicators'!A10:AM190,38,FALSE)</f>
        <v>1.314828277</v>
      </c>
      <c r="AO11" s="21">
        <f>VLOOKUP(A11,'2023_PAPI_Indicators'!A10:AN190,39,FALSE)</f>
        <v>1.572025657</v>
      </c>
      <c r="AP11" s="21">
        <f>VLOOKUP(A11,'2023_PAPI_Indicators'!A10:AO190,40,FALSE)</f>
        <v>1.423976898</v>
      </c>
      <c r="AQ11" s="21">
        <f>VLOOKUP(A11,'2023_PAPI_Indicators'!A10:AP190,41,FALSE)</f>
        <v>1.24352026</v>
      </c>
      <c r="AR11" s="21">
        <f>VLOOKUP(A11,'2023_PAPI_Indicators'!A10:AQ190,42,FALSE)</f>
        <v>1.389498472</v>
      </c>
      <c r="AS11" s="21">
        <f>VLOOKUP(A11,'2023_PAPI_Indicators'!A10:AR190,43,FALSE)</f>
        <v>1.382575512</v>
      </c>
      <c r="AT11" s="21">
        <f>VLOOKUP(A11,'2023_PAPI_Indicators'!A10:AS190,44,FALSE)</f>
        <v>1.330105543</v>
      </c>
      <c r="AU11" s="21">
        <f>VLOOKUP(A11,'2023_PAPI_Indicators'!A10:AT190,45,FALSE)</f>
        <v>1.576849461</v>
      </c>
      <c r="AV11" s="21">
        <f>VLOOKUP(A11,'2023_PAPI_Indicators'!A10:AU190,46,FALSE)</f>
        <v>1.381286383</v>
      </c>
      <c r="AW11" s="21">
        <f>VLOOKUP(A11,'2023_PAPI_Indicators'!A10:AW190,47,FALSE)</f>
        <v>1.307834029</v>
      </c>
      <c r="AX11" s="22"/>
      <c r="AY11" s="21">
        <f>VLOOKUP(A11,'2023_PAPI_Indicators'!A10:AX190,49,FALSE)</f>
        <v>1.196287036</v>
      </c>
      <c r="AZ11" s="21">
        <f>VLOOKUP(A11,'2023_PAPI_Indicators'!A10:AY190,50,FALSE)</f>
        <v>1.217049956</v>
      </c>
      <c r="BA11" s="21">
        <f>VLOOKUP(A11,'2023_PAPI_Indicators'!A10:AZ190,51,FALSE)</f>
        <v>1.099928617</v>
      </c>
      <c r="BB11" s="21">
        <f>VLOOKUP(A11,'2023_PAPI_Indicators'!A10:BA190,52,FALSE)</f>
        <v>1.347639561</v>
      </c>
      <c r="BC11" s="21">
        <f>VLOOKUP(A11,'2023_PAPI_Indicators'!A10:BB190,53,FALSE)</f>
        <v>1.0622648</v>
      </c>
      <c r="BD11" s="21">
        <f>VLOOKUP(A11,'2023_PAPI_Indicators'!A10:BC190,54,FALSE)</f>
        <v>1.212283254</v>
      </c>
      <c r="BE11" s="21">
        <f>VLOOKUP(A11,'2023_PAPI_Indicators'!A10:BD190,55,FALSE)</f>
        <v>0.9257954359</v>
      </c>
      <c r="BF11" s="21">
        <f>VLOOKUP(A11,'2023_PAPI_Indicators'!A10:BE190,56,FALSE)</f>
        <v>1.175521255</v>
      </c>
      <c r="BG11" s="21">
        <f>VLOOKUP(A11,'2023_PAPI_Indicators'!A10:BF190,57,FALSE)</f>
        <v>1.008587718</v>
      </c>
      <c r="BH11" s="21">
        <f>VLOOKUP(A11,'2023_PAPI_Indicators'!A10:BL190,58,FALSE)</f>
        <v>1.155346751</v>
      </c>
      <c r="BI11" s="21">
        <f>VLOOKUP(A11,'2023_PAPI_Indicators'!A10:BH190,59,FALSE)</f>
        <v>1.127551198</v>
      </c>
      <c r="BJ11" s="21">
        <f>VLOOKUP(A11,'2023_PAPI_Indicators'!A10:BI190,60,FALSE)</f>
        <v>0.8593386412</v>
      </c>
      <c r="BK11" s="21">
        <f>VLOOKUP(A11,'2023_PAPI_Indicators'!A10:BJ190,61,FALSE)</f>
        <v>1.055922151</v>
      </c>
      <c r="BL11" s="21">
        <f>VLOOKUP(A11,'2023_PAPI_Indicators'!A10:BK190,62,FALSE)</f>
        <v>1.136220813</v>
      </c>
      <c r="BM11" s="21">
        <f>VLOOKUP(A11,'2023_PAPI_Indicators'!A10:BL190,63,FALSE)</f>
        <v>1.313278794</v>
      </c>
      <c r="BN11" s="21">
        <f>VLOOKUP(A11,'2023_PAPI_Indicators'!A10:BM190,64,FALSE)</f>
        <v>1.069241047</v>
      </c>
    </row>
    <row r="12" ht="13.5" customHeight="1">
      <c r="A12" s="11" t="s">
        <v>89</v>
      </c>
      <c r="B12" s="11" t="s">
        <v>90</v>
      </c>
      <c r="C12" s="12" t="s">
        <v>83</v>
      </c>
      <c r="D12" s="24">
        <f>VLOOKUP(A12,'2023_PAPI_Indicators'!A12:B192,2,FALSE)</f>
        <v>0.4377283454</v>
      </c>
      <c r="E12" s="75">
        <f>VLOOKUP(A12,'2023_PAPI_Indicators'!A12:C192,3,FALSE)</f>
        <v>0.5269618034</v>
      </c>
      <c r="F12" s="24">
        <f>VLOOKUP(A12,'2023_PAPI_Indicators'!A11:D191,4,FALSE)</f>
        <v>0.5459208488</v>
      </c>
      <c r="G12" s="24">
        <f>VLOOKUP(A12,'2023_PAPI_Indicators'!A11:E191,5,FALSE)</f>
        <v>0.6965819001</v>
      </c>
      <c r="H12" s="24">
        <f>VLOOKUP(A12,'2023_PAPI_Indicators'!A11:F191,6,FALSE)</f>
        <v>0.5954232812</v>
      </c>
      <c r="I12" s="24">
        <f>VLOOKUP(A12,'2023_PAPI_Indicators'!A11:G191,7,FALSE)</f>
        <v>0.4951825142</v>
      </c>
      <c r="J12" s="24">
        <f>VLOOKUP(A12,'2023_PAPI_Indicators'!A11:H191,8,FALSE)</f>
        <v>0.5843617916</v>
      </c>
      <c r="K12" s="24">
        <f>VLOOKUP(A12,'2023_PAPI_Indicators'!A11:I191,9,FALSE)</f>
        <v>0.5498242974</v>
      </c>
      <c r="L12" s="24">
        <f>VLOOKUP(A12,'2023_PAPI_Indicators'!A11:J191,10,FALSE)</f>
        <v>0.5890285969</v>
      </c>
      <c r="M12" s="24">
        <f>VLOOKUP(A12,'2023_PAPI_Indicators'!A11:K191,11,FALSE)</f>
        <v>0.5349767804</v>
      </c>
      <c r="N12" s="24">
        <f>VLOOKUP(A12,'2023_PAPI_Indicators'!A11:L191,12,FALSE)</f>
        <v>0.6514595747</v>
      </c>
      <c r="O12" s="24">
        <f>VLOOKUP(A12,'2023_PAPI_Indicators'!A11:M191,13,FALSE)</f>
        <v>0.6480022669</v>
      </c>
      <c r="P12" s="24">
        <f>VLOOKUP(A12,'2023_PAPI_Indicators'!A11:N191,14,FALSE)</f>
        <v>0.5695707798</v>
      </c>
      <c r="Q12" s="25"/>
      <c r="R12" s="24">
        <f>VLOOKUP(A12,'2023_PAPI_Indicators'!A11:P191,16,FALSE)</f>
        <v>0.6592509747</v>
      </c>
      <c r="S12" s="24">
        <f>VLOOKUP(A12,'2023_PAPI_Indicators'!A11:R191,17,FALSE)</f>
        <v>0.6386252046</v>
      </c>
      <c r="T12" s="24">
        <f>VLOOKUP(A12,'2023_PAPI_Indicators'!A11:S191,18,FALSE)</f>
        <v>0.6589303017</v>
      </c>
      <c r="U12" s="24">
        <f>VLOOKUP(A12,'2023_PAPI_Indicators'!A11:T191,19,FALSE)</f>
        <v>0.4860450625</v>
      </c>
      <c r="V12" s="24">
        <f>VLOOKUP(A12,'2023_PAPI_Indicators'!A11:U191,20,FALSE)</f>
        <v>0.5427160859</v>
      </c>
      <c r="W12" s="24">
        <f>VLOOKUP(A12,'2023_PAPI_Indicators'!A11:V191,21,FALSE)</f>
        <v>0.4514579773</v>
      </c>
      <c r="X12" s="24">
        <f>VLOOKUP(A12,'2023_PAPI_Indicators'!A11:W191,22,FALSE)</f>
        <v>0.5865721703</v>
      </c>
      <c r="Y12" s="24">
        <f>VLOOKUP(A12,'2023_PAPI_Indicators'!A11:X191,23,FALSE)</f>
        <v>0.6584716439</v>
      </c>
      <c r="Z12" s="24">
        <f>VLOOKUP(A12,'2023_PAPI_Indicators'!A11:Y191,24,FALSE)</f>
        <v>0.5226982832</v>
      </c>
      <c r="AA12" s="24">
        <f>VLOOKUP(A12,'2023_PAPI_Indicators'!A11:Z191,25,FALSE)</f>
        <v>0.5725486875</v>
      </c>
      <c r="AB12" s="24">
        <f>VLOOKUP(A12,'2023_PAPI_Indicators'!A11:AA191,26,FALSE)</f>
        <v>0.5982125401</v>
      </c>
      <c r="AC12" s="24">
        <f>VLOOKUP(A12,'2023_PAPI_Indicators'!A11:AB191,27,FALSE)</f>
        <v>0.6069838405</v>
      </c>
      <c r="AD12" s="24">
        <f>VLOOKUP(A12,'2023_PAPI_Indicators'!A11:AC191,28,FALSE)</f>
        <v>0.5984313488</v>
      </c>
      <c r="AE12" s="24">
        <f>VLOOKUP(A12,'2023_PAPI_Indicators'!A11:AD191,29,FALSE)</f>
        <v>0.6579384208</v>
      </c>
      <c r="AF12" s="24">
        <f>VLOOKUP(A12,'2023_PAPI_Indicators'!A11:AE191,30,FALSE)</f>
        <v>0.660163939</v>
      </c>
      <c r="AG12" s="24">
        <f>VLOOKUP(A12,'2023_PAPI_Indicators'!A11:AF191,31,FALSE)</f>
        <v>0.6085896492</v>
      </c>
      <c r="AH12" s="24">
        <f>VLOOKUP(A12,'2023_PAPI_Indicators'!A11:AG191,32,FALSE)</f>
        <v>0.6372727752</v>
      </c>
      <c r="AI12" s="24">
        <f>VLOOKUP(A12,'2023_PAPI_Indicators'!A11:AH191,33,FALSE)</f>
        <v>0.4590500593</v>
      </c>
      <c r="AJ12" s="24">
        <f>VLOOKUP(A12,'2023_PAPI_Indicators'!A11:AI191,34,FALSE)</f>
        <v>0.438093096</v>
      </c>
      <c r="AK12" s="24">
        <f>VLOOKUP(A12,'2023_PAPI_Indicators'!A11:AJ191,35,FALSE)</f>
        <v>0.3799330294</v>
      </c>
      <c r="AL12" s="24">
        <f>VLOOKUP(A12,'2023_PAPI_Indicators'!A11:AK191,36,FALSE)</f>
        <v>0.4032815397</v>
      </c>
      <c r="AM12" s="24">
        <f>VLOOKUP(A12,'2023_PAPI_Indicators'!A11:AL191,37,FALSE)</f>
        <v>0.3490869999</v>
      </c>
      <c r="AN12" s="24">
        <f>VLOOKUP(A12,'2023_PAPI_Indicators'!A11:AM191,38,FALSE)</f>
        <v>0.3509597778</v>
      </c>
      <c r="AO12" s="24">
        <f>VLOOKUP(A12,'2023_PAPI_Indicators'!A11:AN191,39,FALSE)</f>
        <v>0.3534803092</v>
      </c>
      <c r="AP12" s="24">
        <f>VLOOKUP(A12,'2023_PAPI_Indicators'!A11:AO191,40,FALSE)</f>
        <v>0.300969243</v>
      </c>
      <c r="AQ12" s="24">
        <f>VLOOKUP(A12,'2023_PAPI_Indicators'!A11:AP191,41,FALSE)</f>
        <v>0.3820123672</v>
      </c>
      <c r="AR12" s="24">
        <f>VLOOKUP(A12,'2023_PAPI_Indicators'!A11:AQ191,42,FALSE)</f>
        <v>0.4839687347</v>
      </c>
      <c r="AS12" s="24">
        <f>VLOOKUP(A12,'2023_PAPI_Indicators'!A11:AR191,43,FALSE)</f>
        <v>0.5031164289</v>
      </c>
      <c r="AT12" s="24">
        <f>VLOOKUP(A12,'2023_PAPI_Indicators'!A11:AS191,44,FALSE)</f>
        <v>0.4354362786</v>
      </c>
      <c r="AU12" s="24">
        <f>VLOOKUP(A12,'2023_PAPI_Indicators'!A11:AT191,45,FALSE)</f>
        <v>0.3819023073</v>
      </c>
      <c r="AV12" s="24">
        <f>VLOOKUP(A12,'2023_PAPI_Indicators'!A11:AU191,46,FALSE)</f>
        <v>0.3447014391</v>
      </c>
      <c r="AW12" s="24">
        <f>VLOOKUP(A12,'2023_PAPI_Indicators'!A11:AW191,47,FALSE)</f>
        <v>0.1966850013</v>
      </c>
      <c r="AX12" s="25"/>
      <c r="AY12" s="24">
        <f>VLOOKUP(A12,'2023_PAPI_Indicators'!A11:AX191,49,FALSE)</f>
        <v>0.3419956267</v>
      </c>
      <c r="AZ12" s="24">
        <f>VLOOKUP(A12,'2023_PAPI_Indicators'!A11:AY191,50,FALSE)</f>
        <v>0.2997954786</v>
      </c>
      <c r="BA12" s="24">
        <f>VLOOKUP(A12,'2023_PAPI_Indicators'!A11:AZ191,51,FALSE)</f>
        <v>0.2630303204</v>
      </c>
      <c r="BB12" s="24">
        <f>VLOOKUP(A12,'2023_PAPI_Indicators'!A11:BA191,52,FALSE)</f>
        <v>0.3293847442</v>
      </c>
      <c r="BC12" s="24">
        <f>VLOOKUP(A12,'2023_PAPI_Indicators'!A11:BB191,53,FALSE)</f>
        <v>0.1556984037</v>
      </c>
      <c r="BD12" s="24">
        <f>VLOOKUP(A12,'2023_PAPI_Indicators'!A11:BC191,54,FALSE)</f>
        <v>0.2330121398</v>
      </c>
      <c r="BE12" s="24">
        <f>VLOOKUP(A12,'2023_PAPI_Indicators'!A11:BD191,55,FALSE)</f>
        <v>0.1944720298</v>
      </c>
      <c r="BF12" s="24">
        <f>VLOOKUP(A12,'2023_PAPI_Indicators'!A11:BE191,56,FALSE)</f>
        <v>0.3530034423</v>
      </c>
      <c r="BG12" s="24">
        <f>VLOOKUP(A12,'2023_PAPI_Indicators'!A11:BF191,57,FALSE)</f>
        <v>0.3419013023</v>
      </c>
      <c r="BH12" s="24">
        <f>VLOOKUP(A12,'2023_PAPI_Indicators'!A11:BL191,58,FALSE)</f>
        <v>0.1343304068</v>
      </c>
      <c r="BI12" s="24">
        <f>VLOOKUP(A12,'2023_PAPI_Indicators'!A11:BH191,59,FALSE)</f>
        <v>0.3240697086</v>
      </c>
      <c r="BJ12" s="24">
        <f>VLOOKUP(A12,'2023_PAPI_Indicators'!A11:BI191,60,FALSE)</f>
        <v>0.1755262464</v>
      </c>
      <c r="BK12" s="24">
        <f>VLOOKUP(A12,'2023_PAPI_Indicators'!A11:BJ191,61,FALSE)</f>
        <v>0.2244049162</v>
      </c>
      <c r="BL12" s="24">
        <f>VLOOKUP(A12,'2023_PAPI_Indicators'!A11:BK191,62,FALSE)</f>
        <v>0.3091249168</v>
      </c>
      <c r="BM12" s="24">
        <f>VLOOKUP(A12,'2023_PAPI_Indicators'!A11:BL191,63,FALSE)</f>
        <v>0.3771868348</v>
      </c>
      <c r="BN12" s="24">
        <f>VLOOKUP(A12,'2023_PAPI_Indicators'!A11:BM191,64,FALSE)</f>
        <v>0.2408284843</v>
      </c>
    </row>
    <row r="13" ht="13.5" customHeight="1">
      <c r="A13" s="11" t="s">
        <v>91</v>
      </c>
      <c r="B13" s="11" t="s">
        <v>92</v>
      </c>
      <c r="C13" s="12" t="s">
        <v>83</v>
      </c>
      <c r="D13" s="24">
        <f>VLOOKUP(A13,'2023_PAPI_Indicators'!A13:B193,2,FALSE)</f>
        <v>0.1877503544</v>
      </c>
      <c r="E13" s="75">
        <f>VLOOKUP(A13,'2023_PAPI_Indicators'!A13:C193,3,FALSE)</f>
        <v>0.147460565</v>
      </c>
      <c r="F13" s="24">
        <f>VLOOKUP(A13,'2023_PAPI_Indicators'!A12:D192,4,FALSE)</f>
        <v>0.06490206718</v>
      </c>
      <c r="G13" s="24">
        <f>VLOOKUP(A13,'2023_PAPI_Indicators'!A12:E192,5,FALSE)</f>
        <v>0.1878615469</v>
      </c>
      <c r="H13" s="24">
        <f>VLOOKUP(A13,'2023_PAPI_Indicators'!A12:F192,6,FALSE)</f>
        <v>0.2025043666</v>
      </c>
      <c r="I13" s="24">
        <f>VLOOKUP(A13,'2023_PAPI_Indicators'!A12:G192,7,FALSE)</f>
        <v>0.1282147914</v>
      </c>
      <c r="J13" s="24">
        <f>VLOOKUP(A13,'2023_PAPI_Indicators'!A12:H192,8,FALSE)</f>
        <v>0.2011540681</v>
      </c>
      <c r="K13" s="24">
        <f>VLOOKUP(A13,'2023_PAPI_Indicators'!A12:I192,9,FALSE)</f>
        <v>0.1151360646</v>
      </c>
      <c r="L13" s="24">
        <f>VLOOKUP(A13,'2023_PAPI_Indicators'!A12:J192,10,FALSE)</f>
        <v>0.1655048281</v>
      </c>
      <c r="M13" s="24">
        <f>VLOOKUP(A13,'2023_PAPI_Indicators'!A12:K192,11,FALSE)</f>
        <v>0.09153209627</v>
      </c>
      <c r="N13" s="24">
        <f>VLOOKUP(A13,'2023_PAPI_Indicators'!A12:L192,12,FALSE)</f>
        <v>0.1683564931</v>
      </c>
      <c r="O13" s="24">
        <f>VLOOKUP(A13,'2023_PAPI_Indicators'!A12:M192,13,FALSE)</f>
        <v>0.2444614321</v>
      </c>
      <c r="P13" s="24">
        <f>VLOOKUP(A13,'2023_PAPI_Indicators'!A12:N192,14,FALSE)</f>
        <v>0.148577705</v>
      </c>
      <c r="Q13" s="25"/>
      <c r="R13" s="24">
        <f>VLOOKUP(A13,'2023_PAPI_Indicators'!A12:P192,16,FALSE)</f>
        <v>0.2119358629</v>
      </c>
      <c r="S13" s="24">
        <f>VLOOKUP(A13,'2023_PAPI_Indicators'!A12:R192,17,FALSE)</f>
        <v>0.191801995</v>
      </c>
      <c r="T13" s="24">
        <f>VLOOKUP(A13,'2023_PAPI_Indicators'!A12:S192,18,FALSE)</f>
        <v>0.2313932329</v>
      </c>
      <c r="U13" s="24">
        <f>VLOOKUP(A13,'2023_PAPI_Indicators'!A12:T192,19,FALSE)</f>
        <v>0.2472639531</v>
      </c>
      <c r="V13" s="24">
        <f>VLOOKUP(A13,'2023_PAPI_Indicators'!A12:U192,20,FALSE)</f>
        <v>0.2158089429</v>
      </c>
      <c r="W13" s="24">
        <f>VLOOKUP(A13,'2023_PAPI_Indicators'!A12:V192,21,FALSE)</f>
        <v>0.1274598688</v>
      </c>
      <c r="X13" s="24">
        <f>VLOOKUP(A13,'2023_PAPI_Indicators'!A12:W192,22,FALSE)</f>
        <v>0.2255940437</v>
      </c>
      <c r="Y13" s="24">
        <f>VLOOKUP(A13,'2023_PAPI_Indicators'!A12:X192,23,FALSE)</f>
        <v>0.1516144276</v>
      </c>
      <c r="Z13" s="24">
        <f>VLOOKUP(A13,'2023_PAPI_Indicators'!A12:Y192,24,FALSE)</f>
        <v>0.2278725058</v>
      </c>
      <c r="AA13" s="24">
        <f>VLOOKUP(A13,'2023_PAPI_Indicators'!A12:Z192,25,FALSE)</f>
        <v>0.2963064313</v>
      </c>
      <c r="AB13" s="24">
        <f>VLOOKUP(A13,'2023_PAPI_Indicators'!A12:AA192,26,FALSE)</f>
        <v>0.2429599017</v>
      </c>
      <c r="AC13" s="24">
        <f>VLOOKUP(A13,'2023_PAPI_Indicators'!A12:AB192,27,FALSE)</f>
        <v>0.2037945837</v>
      </c>
      <c r="AD13" s="24">
        <f>VLOOKUP(A13,'2023_PAPI_Indicators'!A12:AC192,28,FALSE)</f>
        <v>0.1260891706</v>
      </c>
      <c r="AE13" s="24">
        <f>VLOOKUP(A13,'2023_PAPI_Indicators'!A12:AD192,29,FALSE)</f>
        <v>0.329218328</v>
      </c>
      <c r="AF13" s="24">
        <f>VLOOKUP(A13,'2023_PAPI_Indicators'!A12:AE192,30,FALSE)</f>
        <v>0.2446831912</v>
      </c>
      <c r="AG13" s="24">
        <f>VLOOKUP(A13,'2023_PAPI_Indicators'!A12:AF192,31,FALSE)</f>
        <v>0.1586837471</v>
      </c>
      <c r="AH13" s="24">
        <f>VLOOKUP(A13,'2023_PAPI_Indicators'!A12:AG192,32,FALSE)</f>
        <v>0.1675973982</v>
      </c>
      <c r="AI13" s="24">
        <f>VLOOKUP(A13,'2023_PAPI_Indicators'!A12:AH192,33,FALSE)</f>
        <v>0.1041957363</v>
      </c>
      <c r="AJ13" s="24">
        <f>VLOOKUP(A13,'2023_PAPI_Indicators'!A12:AI192,34,FALSE)</f>
        <v>0.2522152662</v>
      </c>
      <c r="AK13" s="24">
        <f>VLOOKUP(A13,'2023_PAPI_Indicators'!A12:AJ192,35,FALSE)</f>
        <v>0.1038245186</v>
      </c>
      <c r="AL13" s="24">
        <f>VLOOKUP(A13,'2023_PAPI_Indicators'!A12:AK192,36,FALSE)</f>
        <v>0.1150856018</v>
      </c>
      <c r="AM13" s="24">
        <f>VLOOKUP(A13,'2023_PAPI_Indicators'!A12:AL192,37,FALSE)</f>
        <v>0.07510618865</v>
      </c>
      <c r="AN13" s="24">
        <f>VLOOKUP(A13,'2023_PAPI_Indicators'!A12:AM192,38,FALSE)</f>
        <v>0.1257441044</v>
      </c>
      <c r="AO13" s="24">
        <f>VLOOKUP(A13,'2023_PAPI_Indicators'!A12:AN192,39,FALSE)</f>
        <v>0.1227434576</v>
      </c>
      <c r="AP13" s="24">
        <f>VLOOKUP(A13,'2023_PAPI_Indicators'!A12:AO192,40,FALSE)</f>
        <v>0.1089374274</v>
      </c>
      <c r="AQ13" s="24">
        <f>VLOOKUP(A13,'2023_PAPI_Indicators'!A12:AP192,41,FALSE)</f>
        <v>0.1508369893</v>
      </c>
      <c r="AR13" s="24">
        <f>VLOOKUP(A13,'2023_PAPI_Indicators'!A12:AQ192,42,FALSE)</f>
        <v>0.05719685927</v>
      </c>
      <c r="AS13" s="24">
        <f>VLOOKUP(A13,'2023_PAPI_Indicators'!A12:AR192,43,FALSE)</f>
        <v>0.1953068078</v>
      </c>
      <c r="AT13" s="24">
        <f>VLOOKUP(A13,'2023_PAPI_Indicators'!A12:AS192,44,FALSE)</f>
        <v>0.1439177096</v>
      </c>
      <c r="AU13" s="24">
        <f>VLOOKUP(A13,'2023_PAPI_Indicators'!A12:AT192,45,FALSE)</f>
        <v>0.1314516962</v>
      </c>
      <c r="AV13" s="24">
        <f>VLOOKUP(A13,'2023_PAPI_Indicators'!A12:AU192,46,FALSE)</f>
        <v>0.1306241602</v>
      </c>
      <c r="AW13" s="24">
        <f>VLOOKUP(A13,'2023_PAPI_Indicators'!A12:AW192,47,FALSE)</f>
        <v>0.05679270253</v>
      </c>
      <c r="AX13" s="25"/>
      <c r="AY13" s="24">
        <f>VLOOKUP(A13,'2023_PAPI_Indicators'!A12:AX192,49,FALSE)</f>
        <v>0.1359523237</v>
      </c>
      <c r="AZ13" s="24">
        <f>VLOOKUP(A13,'2023_PAPI_Indicators'!A12:AY192,50,FALSE)</f>
        <v>0.2756516039</v>
      </c>
      <c r="BA13" s="24">
        <f>VLOOKUP(A13,'2023_PAPI_Indicators'!A12:AZ192,51,FALSE)</f>
        <v>0.0835833773</v>
      </c>
      <c r="BB13" s="24">
        <f>VLOOKUP(A13,'2023_PAPI_Indicators'!A12:BA192,52,FALSE)</f>
        <v>0.129872635</v>
      </c>
      <c r="BC13" s="24">
        <f>VLOOKUP(A13,'2023_PAPI_Indicators'!A12:BB192,53,FALSE)</f>
        <v>0.07685905695</v>
      </c>
      <c r="BD13" s="24">
        <f>VLOOKUP(A13,'2023_PAPI_Indicators'!A12:BC192,54,FALSE)</f>
        <v>0.07553458214</v>
      </c>
      <c r="BE13" s="24">
        <f>VLOOKUP(A13,'2023_PAPI_Indicators'!A12:BD192,55,FALSE)</f>
        <v>0.04366995022</v>
      </c>
      <c r="BF13" s="24">
        <f>VLOOKUP(A13,'2023_PAPI_Indicators'!A12:BE192,56,FALSE)</f>
        <v>0.06484404206</v>
      </c>
      <c r="BG13" s="24">
        <f>VLOOKUP(A13,'2023_PAPI_Indicators'!A12:BF192,57,FALSE)</f>
        <v>0.1580260992</v>
      </c>
      <c r="BH13" s="24">
        <f>VLOOKUP(A13,'2023_PAPI_Indicators'!A12:BL192,58,FALSE)</f>
        <v>0.07855644077</v>
      </c>
      <c r="BI13" s="24">
        <f>VLOOKUP(A13,'2023_PAPI_Indicators'!A12:BH192,59,FALSE)</f>
        <v>0.1526513994</v>
      </c>
      <c r="BJ13" s="24">
        <f>VLOOKUP(A13,'2023_PAPI_Indicators'!A12:BI192,60,FALSE)</f>
        <v>0.1296833307</v>
      </c>
      <c r="BK13" s="24">
        <f>VLOOKUP(A13,'2023_PAPI_Indicators'!A12:BJ192,61,FALSE)</f>
        <v>0.08093180507</v>
      </c>
      <c r="BL13" s="24">
        <f>VLOOKUP(A13,'2023_PAPI_Indicators'!A12:BK192,62,FALSE)</f>
        <v>0.1275974214</v>
      </c>
      <c r="BM13" s="24">
        <f>VLOOKUP(A13,'2023_PAPI_Indicators'!A12:BL192,63,FALSE)</f>
        <v>0.1056263223</v>
      </c>
      <c r="BN13" s="24">
        <f>VLOOKUP(A13,'2023_PAPI_Indicators'!A12:BM192,64,FALSE)</f>
        <v>0.1050476804</v>
      </c>
    </row>
    <row r="14" ht="13.5" customHeight="1">
      <c r="A14" s="11" t="s">
        <v>93</v>
      </c>
      <c r="B14" s="11" t="s">
        <v>486</v>
      </c>
      <c r="C14" s="12" t="s">
        <v>83</v>
      </c>
      <c r="D14" s="24">
        <f>VLOOKUP(A14,'2023_PAPI_Indicators'!A14:B194,2,FALSE)</f>
        <v>0.7494521737</v>
      </c>
      <c r="E14" s="75">
        <f>VLOOKUP(A14,'2023_PAPI_Indicators'!A14:C194,3,FALSE)</f>
        <v>0.7849015594</v>
      </c>
      <c r="F14" s="24">
        <f>VLOOKUP(A14,'2023_PAPI_Indicators'!A13:D193,4,FALSE)</f>
        <v>0.7020648718</v>
      </c>
      <c r="G14" s="24">
        <f>VLOOKUP(A14,'2023_PAPI_Indicators'!A13:E193,5,FALSE)</f>
        <v>0.7780604959</v>
      </c>
      <c r="H14" s="24">
        <f>VLOOKUP(A14,'2023_PAPI_Indicators'!A13:F193,6,FALSE)</f>
        <v>0.5797280669</v>
      </c>
      <c r="I14" s="24">
        <f>VLOOKUP(A14,'2023_PAPI_Indicators'!A13:G193,7,FALSE)</f>
        <v>0.7112044096</v>
      </c>
      <c r="J14" s="24">
        <f>VLOOKUP(A14,'2023_PAPI_Indicators'!A13:H193,8,FALSE)</f>
        <v>0.5745406747</v>
      </c>
      <c r="K14" s="24">
        <f>VLOOKUP(A14,'2023_PAPI_Indicators'!A13:I193,9,FALSE)</f>
        <v>0.7731932402</v>
      </c>
      <c r="L14" s="24">
        <f>VLOOKUP(A14,'2023_PAPI_Indicators'!A13:J193,10,FALSE)</f>
        <v>0.7555757761</v>
      </c>
      <c r="M14" s="24">
        <f>VLOOKUP(A14,'2023_PAPI_Indicators'!A13:K193,11,FALSE)</f>
        <v>0.5494894385</v>
      </c>
      <c r="N14" s="24">
        <f>VLOOKUP(A14,'2023_PAPI_Indicators'!A13:L193,12,FALSE)</f>
        <v>0.7536060214</v>
      </c>
      <c r="O14" s="24">
        <f>VLOOKUP(A14,'2023_PAPI_Indicators'!A13:M193,13,FALSE)</f>
        <v>0.7239459157</v>
      </c>
      <c r="P14" s="24">
        <f>VLOOKUP(A14,'2023_PAPI_Indicators'!A13:N193,14,FALSE)</f>
        <v>0.8232610226</v>
      </c>
      <c r="Q14" s="25"/>
      <c r="R14" s="24">
        <f>VLOOKUP(A14,'2023_PAPI_Indicators'!A13:P193,16,FALSE)</f>
        <v>0.7758247256</v>
      </c>
      <c r="S14" s="24">
        <f>VLOOKUP(A14,'2023_PAPI_Indicators'!A13:R193,17,FALSE)</f>
        <v>0.6666666865</v>
      </c>
      <c r="T14" s="24">
        <f>VLOOKUP(A14,'2023_PAPI_Indicators'!A13:S193,18,FALSE)</f>
        <v>0.7176107764</v>
      </c>
      <c r="U14" s="24">
        <f>VLOOKUP(A14,'2023_PAPI_Indicators'!A13:T193,19,FALSE)</f>
        <v>0.7997213602</v>
      </c>
      <c r="V14" s="24">
        <f>VLOOKUP(A14,'2023_PAPI_Indicators'!A13:U193,20,FALSE)</f>
        <v>0.806119442</v>
      </c>
      <c r="W14" s="24">
        <f>VLOOKUP(A14,'2023_PAPI_Indicators'!A13:V193,21,FALSE)</f>
        <v>0.6838257313</v>
      </c>
      <c r="X14" s="24">
        <f>VLOOKUP(A14,'2023_PAPI_Indicators'!A13:W193,22,FALSE)</f>
        <v>0.5782754421</v>
      </c>
      <c r="Y14" s="24">
        <f>VLOOKUP(A14,'2023_PAPI_Indicators'!A13:X193,23,FALSE)</f>
        <v>0.7860571742</v>
      </c>
      <c r="Z14" s="24">
        <f>VLOOKUP(A14,'2023_PAPI_Indicators'!A13:Y193,24,FALSE)</f>
        <v>0.7514144778</v>
      </c>
      <c r="AA14" s="24">
        <f>VLOOKUP(A14,'2023_PAPI_Indicators'!A13:Z193,25,FALSE)</f>
        <v>0.8109942079</v>
      </c>
      <c r="AB14" s="24">
        <f>VLOOKUP(A14,'2023_PAPI_Indicators'!A13:AA193,26,FALSE)</f>
        <v>0.7079676986</v>
      </c>
      <c r="AC14" s="24">
        <f>VLOOKUP(A14,'2023_PAPI_Indicators'!A13:AB193,27,FALSE)</f>
        <v>0.6619997621</v>
      </c>
      <c r="AD14" s="24">
        <f>VLOOKUP(A14,'2023_PAPI_Indicators'!A13:AC193,28,FALSE)</f>
        <v>0.6669226289</v>
      </c>
      <c r="AE14" s="24">
        <f>VLOOKUP(A14,'2023_PAPI_Indicators'!A13:AD193,29,FALSE)</f>
        <v>0.8054613471</v>
      </c>
      <c r="AF14" s="24">
        <f>VLOOKUP(A14,'2023_PAPI_Indicators'!A13:AE193,30,FALSE)</f>
        <v>0.7975592613</v>
      </c>
      <c r="AG14" s="24">
        <f>VLOOKUP(A14,'2023_PAPI_Indicators'!A13:AF193,31,FALSE)</f>
        <v>0.5825177431</v>
      </c>
      <c r="AH14" s="24">
        <f>VLOOKUP(A14,'2023_PAPI_Indicators'!A13:AG193,32,FALSE)</f>
        <v>0.7237651348</v>
      </c>
      <c r="AI14" s="24">
        <f>VLOOKUP(A14,'2023_PAPI_Indicators'!A13:AH193,33,FALSE)</f>
        <v>0.6231081486</v>
      </c>
      <c r="AJ14" s="24">
        <f>VLOOKUP(A14,'2023_PAPI_Indicators'!A13:AI193,34,FALSE)</f>
        <v>0.608017385</v>
      </c>
      <c r="AK14" s="24">
        <f>VLOOKUP(A14,'2023_PAPI_Indicators'!A13:AJ193,35,FALSE)</f>
        <v>0.6345230341</v>
      </c>
      <c r="AL14" s="24">
        <f>VLOOKUP(A14,'2023_PAPI_Indicators'!A13:AK193,36,FALSE)</f>
        <v>0.5771081448</v>
      </c>
      <c r="AM14" s="24">
        <f>VLOOKUP(A14,'2023_PAPI_Indicators'!A13:AL193,37,FALSE)</f>
        <v>0.7249679565</v>
      </c>
      <c r="AN14" s="24">
        <f>VLOOKUP(A14,'2023_PAPI_Indicators'!A13:AM193,38,FALSE)</f>
        <v>0.6785871387</v>
      </c>
      <c r="AO14" s="24">
        <f>VLOOKUP(A14,'2023_PAPI_Indicators'!A13:AN193,39,FALSE)</f>
        <v>0.5704007149</v>
      </c>
      <c r="AP14" s="24">
        <f>VLOOKUP(A14,'2023_PAPI_Indicators'!A13:AO193,40,FALSE)</f>
        <v>0.6039302945</v>
      </c>
      <c r="AQ14" s="24">
        <f>VLOOKUP(A14,'2023_PAPI_Indicators'!A13:AP193,41,FALSE)</f>
        <v>0.616324842</v>
      </c>
      <c r="AR14" s="24">
        <f>VLOOKUP(A14,'2023_PAPI_Indicators'!A13:AQ193,42,FALSE)</f>
        <v>0.6033774614</v>
      </c>
      <c r="AS14" s="24">
        <f>VLOOKUP(A14,'2023_PAPI_Indicators'!A13:AR193,43,FALSE)</f>
        <v>0.7135714293</v>
      </c>
      <c r="AT14" s="24">
        <f>VLOOKUP(A14,'2023_PAPI_Indicators'!A13:AS193,44,FALSE)</f>
        <v>0.6790609956</v>
      </c>
      <c r="AU14" s="24">
        <f>VLOOKUP(A14,'2023_PAPI_Indicators'!A13:AT193,45,FALSE)</f>
        <v>0.6679353118</v>
      </c>
      <c r="AV14" s="24">
        <f>VLOOKUP(A14,'2023_PAPI_Indicators'!A13:AU193,46,FALSE)</f>
        <v>0.5761245489</v>
      </c>
      <c r="AW14" s="24">
        <f>VLOOKUP(A14,'2023_PAPI_Indicators'!A13:AW193,47,FALSE)</f>
        <v>0.5179643035</v>
      </c>
      <c r="AX14" s="25"/>
      <c r="AY14" s="24">
        <f>VLOOKUP(A14,'2023_PAPI_Indicators'!A13:AX193,49,FALSE)</f>
        <v>0.5167073011</v>
      </c>
      <c r="AZ14" s="24">
        <f>VLOOKUP(A14,'2023_PAPI_Indicators'!A13:AY193,50,FALSE)</f>
        <v>0.6465757489</v>
      </c>
      <c r="BA14" s="24">
        <f>VLOOKUP(A14,'2023_PAPI_Indicators'!A13:AZ193,51,FALSE)</f>
        <v>0.5587059259</v>
      </c>
      <c r="BB14" s="24">
        <f>VLOOKUP(A14,'2023_PAPI_Indicators'!A13:BA193,52,FALSE)</f>
        <v>0.5973627567</v>
      </c>
      <c r="BC14" s="24">
        <f>VLOOKUP(A14,'2023_PAPI_Indicators'!A13:BB193,53,FALSE)</f>
        <v>0.5052675009</v>
      </c>
      <c r="BD14" s="24">
        <f>VLOOKUP(A14,'2023_PAPI_Indicators'!A13:BC193,54,FALSE)</f>
        <v>0.5685539246</v>
      </c>
      <c r="BE14" s="24">
        <f>VLOOKUP(A14,'2023_PAPI_Indicators'!A13:BD193,55,FALSE)</f>
        <v>0.4803328216</v>
      </c>
      <c r="BF14" s="24">
        <f>VLOOKUP(A14,'2023_PAPI_Indicators'!A13:BE193,56,FALSE)</f>
        <v>0.5687932372</v>
      </c>
      <c r="BG14" s="24">
        <f>VLOOKUP(A14,'2023_PAPI_Indicators'!A13:BF193,57,FALSE)</f>
        <v>0.4723347425</v>
      </c>
      <c r="BH14" s="24">
        <f>VLOOKUP(A14,'2023_PAPI_Indicators'!A13:BL193,58,FALSE)</f>
        <v>0.4236889184</v>
      </c>
      <c r="BI14" s="24">
        <f>VLOOKUP(A14,'2023_PAPI_Indicators'!A13:BH193,59,FALSE)</f>
        <v>0.5383297205</v>
      </c>
      <c r="BJ14" s="24">
        <f>VLOOKUP(A14,'2023_PAPI_Indicators'!A13:BI193,60,FALSE)</f>
        <v>0.4740348458</v>
      </c>
      <c r="BK14" s="24">
        <f>VLOOKUP(A14,'2023_PAPI_Indicators'!A13:BJ193,61,FALSE)</f>
        <v>0.592130959</v>
      </c>
      <c r="BL14" s="24">
        <f>VLOOKUP(A14,'2023_PAPI_Indicators'!A13:BK193,62,FALSE)</f>
        <v>0.4790572226</v>
      </c>
      <c r="BM14" s="24" t="str">
        <f>VLOOKUP(A14,'2023_PAPI_Indicators'!A13:BL193,63,FALSE)</f>
        <v/>
      </c>
      <c r="BN14" s="24" t="str">
        <f>VLOOKUP(A14,'2023_PAPI_Indicators'!A13:BM193,64,FALSE)</f>
        <v/>
      </c>
    </row>
    <row r="15" ht="13.5" customHeight="1">
      <c r="A15" s="11" t="s">
        <v>95</v>
      </c>
      <c r="B15" s="11" t="s">
        <v>487</v>
      </c>
      <c r="C15" s="12" t="s">
        <v>83</v>
      </c>
      <c r="D15" s="24">
        <f>VLOOKUP(A15,'2023_PAPI_Indicators'!A15:B195,2,FALSE)</f>
        <v>0.7478628159</v>
      </c>
      <c r="E15" s="75">
        <f>VLOOKUP(A15,'2023_PAPI_Indicators'!A15:C195,3,FALSE)</f>
        <v>0.8102053404</v>
      </c>
      <c r="F15" s="24">
        <f>VLOOKUP(A15,'2023_PAPI_Indicators'!A14:D194,4,FALSE)</f>
        <v>0.6515446305</v>
      </c>
      <c r="G15" s="24">
        <f>VLOOKUP(A15,'2023_PAPI_Indicators'!A14:E194,5,FALSE)</f>
        <v>0.7971348763</v>
      </c>
      <c r="H15" s="24">
        <f>VLOOKUP(A15,'2023_PAPI_Indicators'!A14:F194,6,FALSE)</f>
        <v>0.6402810812</v>
      </c>
      <c r="I15" s="24">
        <f>VLOOKUP(A15,'2023_PAPI_Indicators'!A14:G194,7,FALSE)</f>
        <v>0.6383263469</v>
      </c>
      <c r="J15" s="24">
        <f>VLOOKUP(A15,'2023_PAPI_Indicators'!A14:H194,8,FALSE)</f>
        <v>0.6530224085</v>
      </c>
      <c r="K15" s="24">
        <f>VLOOKUP(A15,'2023_PAPI_Indicators'!A14:I194,9,FALSE)</f>
        <v>0.6873217821</v>
      </c>
      <c r="L15" s="24">
        <f>VLOOKUP(A15,'2023_PAPI_Indicators'!A14:J194,10,FALSE)</f>
        <v>0.5729452968</v>
      </c>
      <c r="M15" s="24">
        <f>VLOOKUP(A15,'2023_PAPI_Indicators'!A14:K194,11,FALSE)</f>
        <v>0.6350831389</v>
      </c>
      <c r="N15" s="24">
        <f>VLOOKUP(A15,'2023_PAPI_Indicators'!A14:L194,12,FALSE)</f>
        <v>0.7390244007</v>
      </c>
      <c r="O15" s="24">
        <f>VLOOKUP(A15,'2023_PAPI_Indicators'!A14:M194,13,FALSE)</f>
        <v>0.702003479</v>
      </c>
      <c r="P15" s="24">
        <f>VLOOKUP(A15,'2023_PAPI_Indicators'!A14:N194,14,FALSE)</f>
        <v>0.872356832</v>
      </c>
      <c r="Q15" s="25"/>
      <c r="R15" s="24">
        <f>VLOOKUP(A15,'2023_PAPI_Indicators'!A14:P194,16,FALSE)</f>
        <v>0.7190593481</v>
      </c>
      <c r="S15" s="24">
        <f>VLOOKUP(A15,'2023_PAPI_Indicators'!A14:R194,17,FALSE)</f>
        <v>0.668741703</v>
      </c>
      <c r="T15" s="24">
        <f>VLOOKUP(A15,'2023_PAPI_Indicators'!A14:S194,18,FALSE)</f>
        <v>0.6634531617</v>
      </c>
      <c r="U15" s="24">
        <f>VLOOKUP(A15,'2023_PAPI_Indicators'!A14:T194,19,FALSE)</f>
        <v>0.6677415967</v>
      </c>
      <c r="V15" s="24">
        <f>VLOOKUP(A15,'2023_PAPI_Indicators'!A14:U194,20,FALSE)</f>
        <v>0.6636003256</v>
      </c>
      <c r="W15" s="24">
        <f>VLOOKUP(A15,'2023_PAPI_Indicators'!A14:V194,21,FALSE)</f>
        <v>0.6998282671</v>
      </c>
      <c r="X15" s="24">
        <f>VLOOKUP(A15,'2023_PAPI_Indicators'!A14:W194,22,FALSE)</f>
        <v>0.6324818134</v>
      </c>
      <c r="Y15" s="24">
        <f>VLOOKUP(A15,'2023_PAPI_Indicators'!A14:X194,23,FALSE)</f>
        <v>0.8169811964</v>
      </c>
      <c r="Z15" s="24">
        <f>VLOOKUP(A15,'2023_PAPI_Indicators'!A14:Y194,24,FALSE)</f>
        <v>0.6043183208</v>
      </c>
      <c r="AA15" s="24">
        <f>VLOOKUP(A15,'2023_PAPI_Indicators'!A14:Z194,25,FALSE)</f>
        <v>0.7852841616</v>
      </c>
      <c r="AB15" s="24">
        <f>VLOOKUP(A15,'2023_PAPI_Indicators'!A14:AA194,26,FALSE)</f>
        <v>0.5956529975</v>
      </c>
      <c r="AC15" s="24">
        <f>VLOOKUP(A15,'2023_PAPI_Indicators'!A14:AB194,27,FALSE)</f>
        <v>0.6217256188</v>
      </c>
      <c r="AD15" s="24">
        <f>VLOOKUP(A15,'2023_PAPI_Indicators'!A14:AC194,28,FALSE)</f>
        <v>0.5337913632</v>
      </c>
      <c r="AE15" s="24">
        <f>VLOOKUP(A15,'2023_PAPI_Indicators'!A14:AD194,29,FALSE)</f>
        <v>0.628063798</v>
      </c>
      <c r="AF15" s="24">
        <f>VLOOKUP(A15,'2023_PAPI_Indicators'!A14:AE194,30,FALSE)</f>
        <v>0.7345956564</v>
      </c>
      <c r="AG15" s="24">
        <f>VLOOKUP(A15,'2023_PAPI_Indicators'!A14:AF194,31,FALSE)</f>
        <v>0.5390027761</v>
      </c>
      <c r="AH15" s="24">
        <f>VLOOKUP(A15,'2023_PAPI_Indicators'!A14:AG194,32,FALSE)</f>
        <v>0.6459160447</v>
      </c>
      <c r="AI15" s="24">
        <f>VLOOKUP(A15,'2023_PAPI_Indicators'!A14:AH194,33,FALSE)</f>
        <v>0.5900646448</v>
      </c>
      <c r="AJ15" s="24">
        <f>VLOOKUP(A15,'2023_PAPI_Indicators'!A14:AI194,34,FALSE)</f>
        <v>0.5064863563</v>
      </c>
      <c r="AK15" s="24">
        <f>VLOOKUP(A15,'2023_PAPI_Indicators'!A14:AJ194,35,FALSE)</f>
        <v>0.5272228122</v>
      </c>
      <c r="AL15" s="24">
        <f>VLOOKUP(A15,'2023_PAPI_Indicators'!A14:AK194,36,FALSE)</f>
        <v>0.5925348997</v>
      </c>
      <c r="AM15" s="24">
        <f>VLOOKUP(A15,'2023_PAPI_Indicators'!A14:AL194,37,FALSE)</f>
        <v>0.7200162411</v>
      </c>
      <c r="AN15" s="24">
        <f>VLOOKUP(A15,'2023_PAPI_Indicators'!A14:AM194,38,FALSE)</f>
        <v>0.6403309703</v>
      </c>
      <c r="AO15" s="24">
        <f>VLOOKUP(A15,'2023_PAPI_Indicators'!A14:AN194,39,FALSE)</f>
        <v>0.5078009963</v>
      </c>
      <c r="AP15" s="24">
        <f>VLOOKUP(A15,'2023_PAPI_Indicators'!A14:AO194,40,FALSE)</f>
        <v>0.5805568099</v>
      </c>
      <c r="AQ15" s="24">
        <f>VLOOKUP(A15,'2023_PAPI_Indicators'!A14:AP194,41,FALSE)</f>
        <v>0.5933802128</v>
      </c>
      <c r="AR15" s="24">
        <f>VLOOKUP(A15,'2023_PAPI_Indicators'!A14:AQ194,42,FALSE)</f>
        <v>0.5900182128</v>
      </c>
      <c r="AS15" s="24">
        <f>VLOOKUP(A15,'2023_PAPI_Indicators'!A14:AR194,43,FALSE)</f>
        <v>0.7750809193</v>
      </c>
      <c r="AT15" s="24">
        <f>VLOOKUP(A15,'2023_PAPI_Indicators'!A14:AS194,44,FALSE)</f>
        <v>0.6098020673</v>
      </c>
      <c r="AU15" s="24">
        <f>VLOOKUP(A15,'2023_PAPI_Indicators'!A14:AT194,45,FALSE)</f>
        <v>0.6083755493</v>
      </c>
      <c r="AV15" s="24">
        <f>VLOOKUP(A15,'2023_PAPI_Indicators'!A14:AU194,46,FALSE)</f>
        <v>0.5827293396</v>
      </c>
      <c r="AW15" s="24">
        <f>VLOOKUP(A15,'2023_PAPI_Indicators'!A14:AW194,47,FALSE)</f>
        <v>0.5129774809</v>
      </c>
      <c r="AX15" s="25"/>
      <c r="AY15" s="24">
        <f>VLOOKUP(A15,'2023_PAPI_Indicators'!A14:AX194,49,FALSE)</f>
        <v>0.5626995564</v>
      </c>
      <c r="AZ15" s="24">
        <f>VLOOKUP(A15,'2023_PAPI_Indicators'!A14:AY194,50,FALSE)</f>
        <v>0.5870037079</v>
      </c>
      <c r="BA15" s="24">
        <f>VLOOKUP(A15,'2023_PAPI_Indicators'!A14:AZ194,51,FALSE)</f>
        <v>0.441381216</v>
      </c>
      <c r="BB15" s="24">
        <f>VLOOKUP(A15,'2023_PAPI_Indicators'!A14:BA194,52,FALSE)</f>
        <v>0.4973657429</v>
      </c>
      <c r="BC15" s="24">
        <f>VLOOKUP(A15,'2023_PAPI_Indicators'!A14:BB194,53,FALSE)</f>
        <v>0.4132501185</v>
      </c>
      <c r="BD15" s="24">
        <f>VLOOKUP(A15,'2023_PAPI_Indicators'!A14:BC194,54,FALSE)</f>
        <v>0.4787855148</v>
      </c>
      <c r="BE15" s="24">
        <f>VLOOKUP(A15,'2023_PAPI_Indicators'!A14:BD194,55,FALSE)</f>
        <v>0.4978979826</v>
      </c>
      <c r="BF15" s="24">
        <f>VLOOKUP(A15,'2023_PAPI_Indicators'!A14:BE194,56,FALSE)</f>
        <v>0.5921506286</v>
      </c>
      <c r="BG15" s="24">
        <f>VLOOKUP(A15,'2023_PAPI_Indicators'!A14:BF194,57,FALSE)</f>
        <v>0.4806046784</v>
      </c>
      <c r="BH15" s="24">
        <f>VLOOKUP(A15,'2023_PAPI_Indicators'!A14:BL194,58,FALSE)</f>
        <v>0.4023990929</v>
      </c>
      <c r="BI15" s="24">
        <f>VLOOKUP(A15,'2023_PAPI_Indicators'!A14:BH194,59,FALSE)</f>
        <v>0.455610007</v>
      </c>
      <c r="BJ15" s="24">
        <f>VLOOKUP(A15,'2023_PAPI_Indicators'!A14:BI194,60,FALSE)</f>
        <v>0.5597540736</v>
      </c>
      <c r="BK15" s="24">
        <f>VLOOKUP(A15,'2023_PAPI_Indicators'!A14:BJ194,61,FALSE)</f>
        <v>0.6575205922</v>
      </c>
      <c r="BL15" s="24">
        <f>VLOOKUP(A15,'2023_PAPI_Indicators'!A14:BK194,62,FALSE)</f>
        <v>0.4957041442</v>
      </c>
      <c r="BM15" s="24" t="str">
        <f>VLOOKUP(A15,'2023_PAPI_Indicators'!A14:BL194,63,FALSE)</f>
        <v/>
      </c>
      <c r="BN15" s="24" t="str">
        <f>VLOOKUP(A15,'2023_PAPI_Indicators'!A14:BM194,64,FALSE)</f>
        <v/>
      </c>
    </row>
    <row r="16" ht="13.5" customHeight="1">
      <c r="A16" s="11" t="s">
        <v>97</v>
      </c>
      <c r="B16" s="11" t="s">
        <v>98</v>
      </c>
      <c r="C16" s="12" t="s">
        <v>83</v>
      </c>
      <c r="D16" s="24">
        <f>VLOOKUP(A16,'2023_PAPI_Indicators'!A16:B196,2,FALSE)</f>
        <v>0.8201454878</v>
      </c>
      <c r="E16" s="75">
        <f>VLOOKUP(A16,'2023_PAPI_Indicators'!A16:C196,3,FALSE)</f>
        <v>0.8503477573</v>
      </c>
      <c r="F16" s="24">
        <f>VLOOKUP(A16,'2023_PAPI_Indicators'!A15:D195,4,FALSE)</f>
        <v>0.8499073386</v>
      </c>
      <c r="G16" s="24">
        <f>VLOOKUP(A16,'2023_PAPI_Indicators'!A15:E195,5,FALSE)</f>
        <v>0.8891026974</v>
      </c>
      <c r="H16" s="24">
        <f>VLOOKUP(A16,'2023_PAPI_Indicators'!A15:F195,6,FALSE)</f>
        <v>0.8337650299</v>
      </c>
      <c r="I16" s="24">
        <f>VLOOKUP(A16,'2023_PAPI_Indicators'!A15:G195,7,FALSE)</f>
        <v>0.8547545075</v>
      </c>
      <c r="J16" s="24">
        <f>VLOOKUP(A16,'2023_PAPI_Indicators'!A15:H195,8,FALSE)</f>
        <v>0.884368062</v>
      </c>
      <c r="K16" s="24">
        <f>VLOOKUP(A16,'2023_PAPI_Indicators'!A15:I195,9,FALSE)</f>
        <v>0.8848540187</v>
      </c>
      <c r="L16" s="24">
        <f>VLOOKUP(A16,'2023_PAPI_Indicators'!A15:J195,10,FALSE)</f>
        <v>0.7850305438</v>
      </c>
      <c r="M16" s="24">
        <f>VLOOKUP(A16,'2023_PAPI_Indicators'!A15:K195,11,FALSE)</f>
        <v>0.8662155867</v>
      </c>
      <c r="N16" s="24">
        <f>VLOOKUP(A16,'2023_PAPI_Indicators'!A15:L195,12,FALSE)</f>
        <v>0.841934979</v>
      </c>
      <c r="O16" s="24">
        <f>VLOOKUP(A16,'2023_PAPI_Indicators'!A15:M195,13,FALSE)</f>
        <v>0.9320563674</v>
      </c>
      <c r="P16" s="24">
        <f>VLOOKUP(A16,'2023_PAPI_Indicators'!A15:N195,14,FALSE)</f>
        <v>0.8688124418</v>
      </c>
      <c r="Q16" s="25"/>
      <c r="R16" s="24">
        <f>VLOOKUP(A16,'2023_PAPI_Indicators'!A15:P195,16,FALSE)</f>
        <v>0.9440660477</v>
      </c>
      <c r="S16" s="24">
        <f>VLOOKUP(A16,'2023_PAPI_Indicators'!A15:R195,17,FALSE)</f>
        <v>0.8769644499</v>
      </c>
      <c r="T16" s="24">
        <f>VLOOKUP(A16,'2023_PAPI_Indicators'!A15:S195,18,FALSE)</f>
        <v>0.8920732141</v>
      </c>
      <c r="U16" s="24">
        <f>VLOOKUP(A16,'2023_PAPI_Indicators'!A15:T195,19,FALSE)</f>
        <v>0.8520424366</v>
      </c>
      <c r="V16" s="24">
        <f>VLOOKUP(A16,'2023_PAPI_Indicators'!A15:U195,20,FALSE)</f>
        <v>0.7965600491</v>
      </c>
      <c r="W16" s="24">
        <f>VLOOKUP(A16,'2023_PAPI_Indicators'!A15:V195,21,FALSE)</f>
        <v>0.79928267</v>
      </c>
      <c r="X16" s="24">
        <f>VLOOKUP(A16,'2023_PAPI_Indicators'!A15:W195,22,FALSE)</f>
        <v>0.8346841335</v>
      </c>
      <c r="Y16" s="24">
        <f>VLOOKUP(A16,'2023_PAPI_Indicators'!A15:X195,23,FALSE)</f>
        <v>0.9153137207</v>
      </c>
      <c r="Z16" s="24">
        <f>VLOOKUP(A16,'2023_PAPI_Indicators'!A15:Y195,24,FALSE)</f>
        <v>0.8781912327</v>
      </c>
      <c r="AA16" s="24">
        <f>VLOOKUP(A16,'2023_PAPI_Indicators'!A15:Z195,25,FALSE)</f>
        <v>0.8557671905</v>
      </c>
      <c r="AB16" s="24">
        <f>VLOOKUP(A16,'2023_PAPI_Indicators'!A15:AA195,26,FALSE)</f>
        <v>0.9198622108</v>
      </c>
      <c r="AC16" s="24">
        <f>VLOOKUP(A16,'2023_PAPI_Indicators'!A15:AB195,27,FALSE)</f>
        <v>0.8789572716</v>
      </c>
      <c r="AD16" s="24">
        <f>VLOOKUP(A16,'2023_PAPI_Indicators'!A15:AC195,28,FALSE)</f>
        <v>0.8428156972</v>
      </c>
      <c r="AE16" s="24">
        <f>VLOOKUP(A16,'2023_PAPI_Indicators'!A15:AD195,29,FALSE)</f>
        <v>0.9417626262</v>
      </c>
      <c r="AF16" s="24">
        <f>VLOOKUP(A16,'2023_PAPI_Indicators'!A15:AE195,30,FALSE)</f>
        <v>0.9132786989</v>
      </c>
      <c r="AG16" s="24">
        <f>VLOOKUP(A16,'2023_PAPI_Indicators'!A15:AF195,31,FALSE)</f>
        <v>0.9245302081</v>
      </c>
      <c r="AH16" s="24">
        <f>VLOOKUP(A16,'2023_PAPI_Indicators'!A15:AG195,32,FALSE)</f>
        <v>0.9009740353</v>
      </c>
      <c r="AI16" s="24">
        <f>VLOOKUP(A16,'2023_PAPI_Indicators'!A15:AH195,33,FALSE)</f>
        <v>0.8828010559</v>
      </c>
      <c r="AJ16" s="24">
        <f>VLOOKUP(A16,'2023_PAPI_Indicators'!A15:AI195,34,FALSE)</f>
        <v>0.8706994057</v>
      </c>
      <c r="AK16" s="24">
        <f>VLOOKUP(A16,'2023_PAPI_Indicators'!A15:AJ195,35,FALSE)</f>
        <v>0.7685063481</v>
      </c>
      <c r="AL16" s="24">
        <f>VLOOKUP(A16,'2023_PAPI_Indicators'!A15:AK195,36,FALSE)</f>
        <v>0.9268805385</v>
      </c>
      <c r="AM16" s="24">
        <f>VLOOKUP(A16,'2023_PAPI_Indicators'!A15:AL195,37,FALSE)</f>
        <v>0.8472161889</v>
      </c>
      <c r="AN16" s="24">
        <f>VLOOKUP(A16,'2023_PAPI_Indicators'!A15:AM195,38,FALSE)</f>
        <v>0.8356151581</v>
      </c>
      <c r="AO16" s="24">
        <f>VLOOKUP(A16,'2023_PAPI_Indicators'!A15:AN195,39,FALSE)</f>
        <v>0.9060846567</v>
      </c>
      <c r="AP16" s="24">
        <f>VLOOKUP(A16,'2023_PAPI_Indicators'!A15:AO195,40,FALSE)</f>
        <v>0.7803305984</v>
      </c>
      <c r="AQ16" s="24">
        <f>VLOOKUP(A16,'2023_PAPI_Indicators'!A15:AP195,41,FALSE)</f>
        <v>0.8832773566</v>
      </c>
      <c r="AR16" s="24">
        <f>VLOOKUP(A16,'2023_PAPI_Indicators'!A15:AQ195,42,FALSE)</f>
        <v>0.8697322607</v>
      </c>
      <c r="AS16" s="24">
        <f>VLOOKUP(A16,'2023_PAPI_Indicators'!A15:AR195,43,FALSE)</f>
        <v>0.8007921576</v>
      </c>
      <c r="AT16" s="24">
        <f>VLOOKUP(A16,'2023_PAPI_Indicators'!A15:AS195,44,FALSE)</f>
        <v>0.8050422668</v>
      </c>
      <c r="AU16" s="24">
        <f>VLOOKUP(A16,'2023_PAPI_Indicators'!A15:AT195,45,FALSE)</f>
        <v>0.8298294544</v>
      </c>
      <c r="AV16" s="24">
        <f>VLOOKUP(A16,'2023_PAPI_Indicators'!A15:AU195,46,FALSE)</f>
        <v>0.7921261787</v>
      </c>
      <c r="AW16" s="24">
        <f>VLOOKUP(A16,'2023_PAPI_Indicators'!A15:AW195,47,FALSE)</f>
        <v>0.7142485976</v>
      </c>
      <c r="AX16" s="25"/>
      <c r="AY16" s="24">
        <f>VLOOKUP(A16,'2023_PAPI_Indicators'!A15:AX195,49,FALSE)</f>
        <v>0.6377364993</v>
      </c>
      <c r="AZ16" s="24">
        <f>VLOOKUP(A16,'2023_PAPI_Indicators'!A15:AY195,50,FALSE)</f>
        <v>0.8530916572</v>
      </c>
      <c r="BA16" s="24">
        <f>VLOOKUP(A16,'2023_PAPI_Indicators'!A15:AZ195,51,FALSE)</f>
        <v>0.6417386532</v>
      </c>
      <c r="BB16" s="24">
        <f>VLOOKUP(A16,'2023_PAPI_Indicators'!A15:BA195,52,FALSE)</f>
        <v>0.7800222635</v>
      </c>
      <c r="BC16" s="24">
        <f>VLOOKUP(A16,'2023_PAPI_Indicators'!A15:BB195,53,FALSE)</f>
        <v>0.7676506042</v>
      </c>
      <c r="BD16" s="24">
        <f>VLOOKUP(A16,'2023_PAPI_Indicators'!A15:BC195,54,FALSE)</f>
        <v>0.8415005803</v>
      </c>
      <c r="BE16" s="24">
        <f>VLOOKUP(A16,'2023_PAPI_Indicators'!A15:BD195,55,FALSE)</f>
        <v>0.6446240544</v>
      </c>
      <c r="BF16" s="24">
        <f>VLOOKUP(A16,'2023_PAPI_Indicators'!A15:BE195,56,FALSE)</f>
        <v>0.8142086864</v>
      </c>
      <c r="BG16" s="24">
        <f>VLOOKUP(A16,'2023_PAPI_Indicators'!A15:BF195,57,FALSE)</f>
        <v>0.6245215535</v>
      </c>
      <c r="BH16" s="24">
        <f>VLOOKUP(A16,'2023_PAPI_Indicators'!A15:BL195,58,FALSE)</f>
        <v>0.7745500207</v>
      </c>
      <c r="BI16" s="24">
        <f>VLOOKUP(A16,'2023_PAPI_Indicators'!A15:BH195,59,FALSE)</f>
        <v>0.7728863358</v>
      </c>
      <c r="BJ16" s="24">
        <f>VLOOKUP(A16,'2023_PAPI_Indicators'!A15:BI195,60,FALSE)</f>
        <v>0.6717668772</v>
      </c>
      <c r="BK16" s="24">
        <f>VLOOKUP(A16,'2023_PAPI_Indicators'!A15:BJ195,61,FALSE)</f>
        <v>0.789700985</v>
      </c>
      <c r="BL16" s="24">
        <f>VLOOKUP(A16,'2023_PAPI_Indicators'!A15:BK195,62,FALSE)</f>
        <v>0.8798815012</v>
      </c>
      <c r="BM16" s="24">
        <f>VLOOKUP(A16,'2023_PAPI_Indicators'!A15:BL195,63,FALSE)</f>
        <v>0.6821853518</v>
      </c>
      <c r="BN16" s="24">
        <f>VLOOKUP(A16,'2023_PAPI_Indicators'!A15:BM195,64,FALSE)</f>
        <v>0.7998168468</v>
      </c>
    </row>
    <row r="17" ht="13.5" customHeight="1">
      <c r="A17" s="11" t="s">
        <v>99</v>
      </c>
      <c r="B17" s="11" t="s">
        <v>100</v>
      </c>
      <c r="C17" s="12" t="s">
        <v>83</v>
      </c>
      <c r="D17" s="24">
        <f>VLOOKUP(A17,'2023_PAPI_Indicators'!A17:B197,2,FALSE)</f>
        <v>0.6629434228</v>
      </c>
      <c r="E17" s="75">
        <f>VLOOKUP(A17,'2023_PAPI_Indicators'!A17:C197,3,FALSE)</f>
        <v>0.6304891706</v>
      </c>
      <c r="F17" s="24">
        <f>VLOOKUP(A17,'2023_PAPI_Indicators'!A16:D196,4,FALSE)</f>
        <v>0.6216049194</v>
      </c>
      <c r="G17" s="24">
        <f>VLOOKUP(A17,'2023_PAPI_Indicators'!A16:E196,5,FALSE)</f>
        <v>0.6468871236</v>
      </c>
      <c r="H17" s="24">
        <f>VLOOKUP(A17,'2023_PAPI_Indicators'!A16:F196,6,FALSE)</f>
        <v>0.6505087018</v>
      </c>
      <c r="I17" s="24">
        <f>VLOOKUP(A17,'2023_PAPI_Indicators'!A16:G196,7,FALSE)</f>
        <v>0.6935126185</v>
      </c>
      <c r="J17" s="24">
        <f>VLOOKUP(A17,'2023_PAPI_Indicators'!A16:H196,8,FALSE)</f>
        <v>0.6196368933</v>
      </c>
      <c r="K17" s="24">
        <f>VLOOKUP(A17,'2023_PAPI_Indicators'!A16:I196,9,FALSE)</f>
        <v>0.7364388704</v>
      </c>
      <c r="L17" s="24">
        <f>VLOOKUP(A17,'2023_PAPI_Indicators'!A16:J196,10,FALSE)</f>
        <v>0.6031073928</v>
      </c>
      <c r="M17" s="24">
        <f>VLOOKUP(A17,'2023_PAPI_Indicators'!A16:K196,11,FALSE)</f>
        <v>0.6991686225</v>
      </c>
      <c r="N17" s="24">
        <f>VLOOKUP(A17,'2023_PAPI_Indicators'!A16:L196,12,FALSE)</f>
        <v>0.6402621269</v>
      </c>
      <c r="O17" s="24">
        <f>VLOOKUP(A17,'2023_PAPI_Indicators'!A16:M196,13,FALSE)</f>
        <v>0.6501238346</v>
      </c>
      <c r="P17" s="24">
        <f>VLOOKUP(A17,'2023_PAPI_Indicators'!A16:N196,14,FALSE)</f>
        <v>0.6704502106</v>
      </c>
      <c r="Q17" s="25"/>
      <c r="R17" s="24">
        <f>VLOOKUP(A17,'2023_PAPI_Indicators'!A16:P196,16,FALSE)</f>
        <v>0.7155539393</v>
      </c>
      <c r="S17" s="24">
        <f>VLOOKUP(A17,'2023_PAPI_Indicators'!A16:R196,17,FALSE)</f>
        <v>0.6527522206</v>
      </c>
      <c r="T17" s="24">
        <f>VLOOKUP(A17,'2023_PAPI_Indicators'!A16:S196,18,FALSE)</f>
        <v>0.7084668279</v>
      </c>
      <c r="U17" s="24">
        <f>VLOOKUP(A17,'2023_PAPI_Indicators'!A16:T196,19,FALSE)</f>
        <v>0.7451019287</v>
      </c>
      <c r="V17" s="24">
        <f>VLOOKUP(A17,'2023_PAPI_Indicators'!A16:U196,20,FALSE)</f>
        <v>0.7850346565</v>
      </c>
      <c r="W17" s="24">
        <f>VLOOKUP(A17,'2023_PAPI_Indicators'!A16:V196,21,FALSE)</f>
        <v>0.6633461714</v>
      </c>
      <c r="X17" s="24">
        <f>VLOOKUP(A17,'2023_PAPI_Indicators'!A16:W196,22,FALSE)</f>
        <v>0.6115816832</v>
      </c>
      <c r="Y17" s="24">
        <f>VLOOKUP(A17,'2023_PAPI_Indicators'!A16:X196,23,FALSE)</f>
        <v>0.7204763889</v>
      </c>
      <c r="Z17" s="24">
        <f>VLOOKUP(A17,'2023_PAPI_Indicators'!A16:Y196,24,FALSE)</f>
        <v>0.7540025711</v>
      </c>
      <c r="AA17" s="24">
        <f>VLOOKUP(A17,'2023_PAPI_Indicators'!A16:Z196,25,FALSE)</f>
        <v>0.5043022037</v>
      </c>
      <c r="AB17" s="24">
        <f>VLOOKUP(A17,'2023_PAPI_Indicators'!A16:AA196,26,FALSE)</f>
        <v>0.6678504944</v>
      </c>
      <c r="AC17" s="24">
        <f>VLOOKUP(A17,'2023_PAPI_Indicators'!A16:AB196,27,FALSE)</f>
        <v>0.6242005825</v>
      </c>
      <c r="AD17" s="24">
        <f>VLOOKUP(A17,'2023_PAPI_Indicators'!A16:AC196,28,FALSE)</f>
        <v>0.7470033169</v>
      </c>
      <c r="AE17" s="24">
        <f>VLOOKUP(A17,'2023_PAPI_Indicators'!A16:AD196,29,FALSE)</f>
        <v>0.6726319194</v>
      </c>
      <c r="AF17" s="24">
        <f>VLOOKUP(A17,'2023_PAPI_Indicators'!A16:AE196,30,FALSE)</f>
        <v>0.7164013386</v>
      </c>
      <c r="AG17" s="24">
        <f>VLOOKUP(A17,'2023_PAPI_Indicators'!A16:AF196,31,FALSE)</f>
        <v>0.6150673032</v>
      </c>
      <c r="AH17" s="24">
        <f>VLOOKUP(A17,'2023_PAPI_Indicators'!A16:AG196,32,FALSE)</f>
        <v>0.7125349641</v>
      </c>
      <c r="AI17" s="24">
        <f>VLOOKUP(A17,'2023_PAPI_Indicators'!A16:AH196,33,FALSE)</f>
        <v>0.6947410703</v>
      </c>
      <c r="AJ17" s="24">
        <f>VLOOKUP(A17,'2023_PAPI_Indicators'!A16:AI196,34,FALSE)</f>
        <v>0.7199878693</v>
      </c>
      <c r="AK17" s="24">
        <f>VLOOKUP(A17,'2023_PAPI_Indicators'!A16:AJ196,35,FALSE)</f>
        <v>0.6502763629</v>
      </c>
      <c r="AL17" s="24">
        <f>VLOOKUP(A17,'2023_PAPI_Indicators'!A16:AK196,36,FALSE)</f>
        <v>0.7463945746</v>
      </c>
      <c r="AM17" s="24">
        <f>VLOOKUP(A17,'2023_PAPI_Indicators'!A16:AL196,37,FALSE)</f>
        <v>0.7082070708</v>
      </c>
      <c r="AN17" s="24">
        <f>VLOOKUP(A17,'2023_PAPI_Indicators'!A16:AM196,38,FALSE)</f>
        <v>0.7327439189</v>
      </c>
      <c r="AO17" s="24">
        <f>VLOOKUP(A17,'2023_PAPI_Indicators'!A16:AN196,39,FALSE)</f>
        <v>0.711063385</v>
      </c>
      <c r="AP17" s="24">
        <f>VLOOKUP(A17,'2023_PAPI_Indicators'!A16:AO196,40,FALSE)</f>
        <v>0.8030805588</v>
      </c>
      <c r="AQ17" s="24">
        <f>VLOOKUP(A17,'2023_PAPI_Indicators'!A16:AP196,41,FALSE)</f>
        <v>0.6428719163</v>
      </c>
      <c r="AR17" s="24">
        <f>VLOOKUP(A17,'2023_PAPI_Indicators'!A16:AQ196,42,FALSE)</f>
        <v>0.8070512414</v>
      </c>
      <c r="AS17" s="24">
        <f>VLOOKUP(A17,'2023_PAPI_Indicators'!A16:AR196,43,FALSE)</f>
        <v>0.620408833</v>
      </c>
      <c r="AT17" s="24">
        <f>VLOOKUP(A17,'2023_PAPI_Indicators'!A16:AS196,44,FALSE)</f>
        <v>0.6633267403</v>
      </c>
      <c r="AU17" s="24">
        <f>VLOOKUP(A17,'2023_PAPI_Indicators'!A16:AT196,45,FALSE)</f>
        <v>0.6621170044</v>
      </c>
      <c r="AV17" s="24">
        <f>VLOOKUP(A17,'2023_PAPI_Indicators'!A16:AU196,46,FALSE)</f>
        <v>0.6623830795</v>
      </c>
      <c r="AW17" s="24">
        <f>VLOOKUP(A17,'2023_PAPI_Indicators'!A16:AW196,47,FALSE)</f>
        <v>0.8007096648</v>
      </c>
      <c r="AX17" s="25"/>
      <c r="AY17" s="24">
        <f>VLOOKUP(A17,'2023_PAPI_Indicators'!A16:AX196,49,FALSE)</f>
        <v>0.6418133378</v>
      </c>
      <c r="AZ17" s="24">
        <f>VLOOKUP(A17,'2023_PAPI_Indicators'!A16:AY196,50,FALSE)</f>
        <v>0.6804802418</v>
      </c>
      <c r="BA17" s="24">
        <f>VLOOKUP(A17,'2023_PAPI_Indicators'!A16:AZ196,51,FALSE)</f>
        <v>0.7051386833</v>
      </c>
      <c r="BB17" s="24">
        <f>VLOOKUP(A17,'2023_PAPI_Indicators'!A16:BA196,52,FALSE)</f>
        <v>0.7464368343</v>
      </c>
      <c r="BC17" s="24">
        <f>VLOOKUP(A17,'2023_PAPI_Indicators'!A16:BB196,53,FALSE)</f>
        <v>0.7220416069</v>
      </c>
      <c r="BD17" s="24">
        <f>VLOOKUP(A17,'2023_PAPI_Indicators'!A16:BC196,54,FALSE)</f>
        <v>0.7978251576</v>
      </c>
      <c r="BE17" s="24">
        <f>VLOOKUP(A17,'2023_PAPI_Indicators'!A16:BD196,55,FALSE)</f>
        <v>0.6565388441</v>
      </c>
      <c r="BF17" s="24">
        <f>VLOOKUP(A17,'2023_PAPI_Indicators'!A16:BE196,56,FALSE)</f>
        <v>0.6862646341</v>
      </c>
      <c r="BG17" s="24">
        <f>VLOOKUP(A17,'2023_PAPI_Indicators'!A16:BF196,57,FALSE)</f>
        <v>0.5126912594</v>
      </c>
      <c r="BH17" s="24">
        <f>VLOOKUP(A17,'2023_PAPI_Indicators'!A16:BL196,58,FALSE)</f>
        <v>0.6604148149</v>
      </c>
      <c r="BI17" s="24">
        <f>VLOOKUP(A17,'2023_PAPI_Indicators'!A16:BH196,59,FALSE)</f>
        <v>0.7877776623</v>
      </c>
      <c r="BJ17" s="24">
        <f>VLOOKUP(A17,'2023_PAPI_Indicators'!A16:BI196,60,FALSE)</f>
        <v>0.6273316741</v>
      </c>
      <c r="BK17" s="24">
        <f>VLOOKUP(A17,'2023_PAPI_Indicators'!A16:BJ196,61,FALSE)</f>
        <v>0.6582626104</v>
      </c>
      <c r="BL17" s="24">
        <f>VLOOKUP(A17,'2023_PAPI_Indicators'!A16:BK196,62,FALSE)</f>
        <v>0.5780761838</v>
      </c>
      <c r="BM17" s="24">
        <f>VLOOKUP(A17,'2023_PAPI_Indicators'!A16:BL196,63,FALSE)</f>
        <v>0.7107799053</v>
      </c>
      <c r="BN17" s="24">
        <f>VLOOKUP(A17,'2023_PAPI_Indicators'!A16:BM196,64,FALSE)</f>
        <v>0.6867741942</v>
      </c>
    </row>
    <row r="18" ht="13.5" customHeight="1">
      <c r="A18" s="19" t="s">
        <v>101</v>
      </c>
      <c r="B18" s="19" t="s">
        <v>102</v>
      </c>
      <c r="C18" s="20" t="s">
        <v>88</v>
      </c>
      <c r="D18" s="76">
        <v>1.470848798751831</v>
      </c>
      <c r="E18" s="76">
        <v>1.5104107856750488</v>
      </c>
      <c r="F18" s="76">
        <v>1.459062099456787</v>
      </c>
      <c r="G18" s="76">
        <v>1.5726832151412964</v>
      </c>
      <c r="H18" s="76">
        <v>1.5183987617492676</v>
      </c>
      <c r="I18" s="76">
        <v>1.4569424390792847</v>
      </c>
      <c r="J18" s="76">
        <v>1.6434977054595947</v>
      </c>
      <c r="K18" s="76">
        <v>1.4588613510131836</v>
      </c>
      <c r="L18" s="76">
        <v>1.5470775365829468</v>
      </c>
      <c r="M18" s="76">
        <v>1.5250968933105469</v>
      </c>
      <c r="N18" s="76">
        <v>1.6287660598754883</v>
      </c>
      <c r="O18" s="76">
        <v>1.6115672588348389</v>
      </c>
      <c r="P18" s="76">
        <v>1.4256181716918945</v>
      </c>
      <c r="Q18" s="77"/>
      <c r="R18" s="76">
        <v>1.5368077754974365</v>
      </c>
      <c r="S18" s="76">
        <v>1.5110975503921509</v>
      </c>
      <c r="T18" s="76">
        <v>1.4967341423034668</v>
      </c>
      <c r="U18" s="76">
        <v>1.5867877006530762</v>
      </c>
      <c r="V18" s="76">
        <v>1.313116192817688</v>
      </c>
      <c r="W18" s="76">
        <v>1.5755808353424072</v>
      </c>
      <c r="X18" s="76">
        <v>1.6477665901184082</v>
      </c>
      <c r="Y18" s="76">
        <v>1.533990502357483</v>
      </c>
      <c r="Z18" s="76">
        <v>1.4955209493637085</v>
      </c>
      <c r="AA18" s="76">
        <v>1.5258879661560059</v>
      </c>
      <c r="AB18" s="76">
        <v>1.6074470281600952</v>
      </c>
      <c r="AC18" s="76">
        <v>1.5885882377624512</v>
      </c>
      <c r="AD18" s="76">
        <v>1.45066237449646</v>
      </c>
      <c r="AE18" s="76">
        <v>1.644173264503479</v>
      </c>
      <c r="AF18" s="76">
        <v>1.5432342290878296</v>
      </c>
      <c r="AG18" s="76">
        <v>1.4907445907592773</v>
      </c>
      <c r="AH18" s="76">
        <v>1.6196787357330322</v>
      </c>
      <c r="AI18" s="76">
        <v>1.524820327758789</v>
      </c>
      <c r="AJ18" s="76">
        <v>1.437941551208496</v>
      </c>
      <c r="AK18" s="76">
        <v>1.4430091381072998</v>
      </c>
      <c r="AL18" s="76">
        <v>1.415006160736084</v>
      </c>
      <c r="AM18" s="76">
        <v>1.3466699123382568</v>
      </c>
      <c r="AN18" s="76">
        <v>1.4060198068618774</v>
      </c>
      <c r="AO18" s="76">
        <v>1.4443995952606201</v>
      </c>
      <c r="AP18" s="76">
        <v>1.366111159324646</v>
      </c>
      <c r="AQ18" s="76">
        <v>1.6300715208053589</v>
      </c>
      <c r="AR18" s="76">
        <v>1.4893585443496704</v>
      </c>
      <c r="AS18" s="76">
        <v>1.5368067026138306</v>
      </c>
      <c r="AT18" s="76">
        <v>1.5146498680114746</v>
      </c>
      <c r="AU18" s="76">
        <v>1.5604652166366577</v>
      </c>
      <c r="AV18" s="76">
        <v>1.5355693101882935</v>
      </c>
      <c r="AW18" s="76">
        <v>1.1395429372787476</v>
      </c>
      <c r="AX18" s="77"/>
      <c r="AY18" s="76">
        <v>1.2767231464385986</v>
      </c>
      <c r="AZ18" s="76">
        <v>1.3366124629974365</v>
      </c>
      <c r="BA18" s="76">
        <v>1.3515177965164185</v>
      </c>
      <c r="BB18" s="76">
        <v>1.1779717206954956</v>
      </c>
      <c r="BC18" s="76">
        <v>1.0186316967010498</v>
      </c>
      <c r="BD18" s="76">
        <v>1.298257827758789</v>
      </c>
      <c r="BE18" s="76">
        <v>1.3438036441802979</v>
      </c>
      <c r="BF18" s="76">
        <v>1.1259982585906982</v>
      </c>
      <c r="BG18" s="76">
        <v>1.047071933746338</v>
      </c>
      <c r="BH18" s="76">
        <v>1.1445649862289429</v>
      </c>
      <c r="BI18" s="76">
        <v>1.2394028902053833</v>
      </c>
      <c r="BJ18" s="76">
        <v>1.156206727027893</v>
      </c>
      <c r="BK18" s="76">
        <v>1.3152443170547485</v>
      </c>
      <c r="BL18" s="76">
        <v>1.4152047634124756</v>
      </c>
      <c r="BM18" s="76">
        <v>1.3384279012680054</v>
      </c>
      <c r="BN18" s="76">
        <v>1.1826140880584717</v>
      </c>
    </row>
    <row r="19" ht="13.5" customHeight="1">
      <c r="A19" s="11" t="s">
        <v>103</v>
      </c>
      <c r="B19" s="11" t="s">
        <v>104</v>
      </c>
      <c r="C19" s="12" t="s">
        <v>83</v>
      </c>
      <c r="D19" s="24">
        <f>VLOOKUP(A19,'2023_PAPI_Indicators'!A19:B199,2,FALSE)</f>
        <v>0.366248399</v>
      </c>
      <c r="E19" s="75">
        <f>VLOOKUP(A19,'2023_PAPI_Indicators'!A19:C199,3,FALSE)</f>
        <v>0.4170788825</v>
      </c>
      <c r="F19" s="24">
        <f>VLOOKUP(A19,'2023_PAPI_Indicators'!A18:D198,4,FALSE)</f>
        <v>0.3670831025</v>
      </c>
      <c r="G19" s="24">
        <f>VLOOKUP(A19,'2023_PAPI_Indicators'!A18:E198,5,FALSE)</f>
        <v>0.479336381</v>
      </c>
      <c r="H19" s="24">
        <f>VLOOKUP(A19,'2023_PAPI_Indicators'!A18:F198,6,FALSE)</f>
        <v>0.4974092245</v>
      </c>
      <c r="I19" s="24">
        <f>VLOOKUP(A19,'2023_PAPI_Indicators'!A18:G198,7,FALSE)</f>
        <v>0.4079351127</v>
      </c>
      <c r="J19" s="24">
        <f>VLOOKUP(A19,'2023_PAPI_Indicators'!A18:H198,8,FALSE)</f>
        <v>0.5679103732</v>
      </c>
      <c r="K19" s="24">
        <f>VLOOKUP(A19,'2023_PAPI_Indicators'!A18:I198,9,FALSE)</f>
        <v>0.4119698107</v>
      </c>
      <c r="L19" s="24">
        <f>VLOOKUP(A19,'2023_PAPI_Indicators'!A18:J198,10,FALSE)</f>
        <v>0.4281266928</v>
      </c>
      <c r="M19" s="24">
        <f>VLOOKUP(A19,'2023_PAPI_Indicators'!A18:K198,11,FALSE)</f>
        <v>0.4195235968</v>
      </c>
      <c r="N19" s="24">
        <f>VLOOKUP(A19,'2023_PAPI_Indicators'!A18:L198,12,FALSE)</f>
        <v>0.6082947254</v>
      </c>
      <c r="O19" s="24">
        <f>VLOOKUP(A19,'2023_PAPI_Indicators'!A18:M198,13,FALSE)</f>
        <v>0.53248173</v>
      </c>
      <c r="P19" s="24">
        <f>VLOOKUP(A19,'2023_PAPI_Indicators'!A18:N198,14,FALSE)</f>
        <v>0.383268714</v>
      </c>
      <c r="Q19" s="25"/>
      <c r="R19" s="24">
        <f>VLOOKUP(A19,'2023_PAPI_Indicators'!A18:P198,16,FALSE)</f>
        <v>0.4470024109</v>
      </c>
      <c r="S19" s="24">
        <f>VLOOKUP(A19,'2023_PAPI_Indicators'!A18:R198,17,FALSE)</f>
        <v>0.3927327394</v>
      </c>
      <c r="T19" s="24">
        <f>VLOOKUP(A19,'2023_PAPI_Indicators'!A18:S198,18,FALSE)</f>
        <v>0.4894881248</v>
      </c>
      <c r="U19" s="24">
        <f>VLOOKUP(A19,'2023_PAPI_Indicators'!A18:T198,19,FALSE)</f>
        <v>0.47850281</v>
      </c>
      <c r="V19" s="24">
        <f>VLOOKUP(A19,'2023_PAPI_Indicators'!A18:U198,20,FALSE)</f>
        <v>0.3619031012</v>
      </c>
      <c r="W19" s="24">
        <f>VLOOKUP(A19,'2023_PAPI_Indicators'!A18:V198,21,FALSE)</f>
        <v>0.5589740276</v>
      </c>
      <c r="X19" s="24">
        <f>VLOOKUP(A19,'2023_PAPI_Indicators'!A18:W198,22,FALSE)</f>
        <v>0.5551808476</v>
      </c>
      <c r="Y19" s="24">
        <f>VLOOKUP(A19,'2023_PAPI_Indicators'!A18:X198,23,FALSE)</f>
        <v>0.4241927862</v>
      </c>
      <c r="Z19" s="24">
        <f>VLOOKUP(A19,'2023_PAPI_Indicators'!A18:Y198,24,FALSE)</f>
        <v>0.4577020407</v>
      </c>
      <c r="AA19" s="24">
        <f>VLOOKUP(A19,'2023_PAPI_Indicators'!A18:Z198,25,FALSE)</f>
        <v>0.4069848061</v>
      </c>
      <c r="AB19" s="24">
        <f>VLOOKUP(A19,'2023_PAPI_Indicators'!A18:AA198,26,FALSE)</f>
        <v>0.5186239481</v>
      </c>
      <c r="AC19" s="24">
        <f>VLOOKUP(A19,'2023_PAPI_Indicators'!A18:AB198,27,FALSE)</f>
        <v>0.4570814967</v>
      </c>
      <c r="AD19" s="24">
        <f>VLOOKUP(A19,'2023_PAPI_Indicators'!A18:AC198,28,FALSE)</f>
        <v>0.3729568124</v>
      </c>
      <c r="AE19" s="24">
        <f>VLOOKUP(A19,'2023_PAPI_Indicators'!A18:AD198,29,FALSE)</f>
        <v>0.6532606483</v>
      </c>
      <c r="AF19" s="24">
        <f>VLOOKUP(A19,'2023_PAPI_Indicators'!A18:AE198,30,FALSE)</f>
        <v>0.5359155536</v>
      </c>
      <c r="AG19" s="24">
        <f>VLOOKUP(A19,'2023_PAPI_Indicators'!A18:AF198,31,FALSE)</f>
        <v>0.4607819915</v>
      </c>
      <c r="AH19" s="24">
        <f>VLOOKUP(A19,'2023_PAPI_Indicators'!A18:AG198,32,FALSE)</f>
        <v>0.6612987518</v>
      </c>
      <c r="AI19" s="24">
        <f>VLOOKUP(A19,'2023_PAPI_Indicators'!A18:AH198,33,FALSE)</f>
        <v>0.5633448958</v>
      </c>
      <c r="AJ19" s="24">
        <f>VLOOKUP(A19,'2023_PAPI_Indicators'!A18:AI198,34,FALSE)</f>
        <v>0.4519182742</v>
      </c>
      <c r="AK19" s="24">
        <f>VLOOKUP(A19,'2023_PAPI_Indicators'!A18:AJ198,35,FALSE)</f>
        <v>0.3386135399</v>
      </c>
      <c r="AL19" s="24">
        <f>VLOOKUP(A19,'2023_PAPI_Indicators'!A18:AK198,36,FALSE)</f>
        <v>0.5299693346</v>
      </c>
      <c r="AM19" s="24">
        <f>VLOOKUP(A19,'2023_PAPI_Indicators'!A18:AL198,37,FALSE)</f>
        <v>0.3727211058</v>
      </c>
      <c r="AN19" s="24">
        <f>VLOOKUP(A19,'2023_PAPI_Indicators'!A18:AM198,38,FALSE)</f>
        <v>0.3735908866</v>
      </c>
      <c r="AO19" s="24">
        <f>VLOOKUP(A19,'2023_PAPI_Indicators'!A18:AN198,39,FALSE)</f>
        <v>0.6679167747</v>
      </c>
      <c r="AP19" s="24">
        <f>VLOOKUP(A19,'2023_PAPI_Indicators'!A18:AO198,40,FALSE)</f>
        <v>0.4161883295</v>
      </c>
      <c r="AQ19" s="24">
        <f>VLOOKUP(A19,'2023_PAPI_Indicators'!A18:AP198,41,FALSE)</f>
        <v>0.5464840531</v>
      </c>
      <c r="AR19" s="24">
        <f>VLOOKUP(A19,'2023_PAPI_Indicators'!A18:AQ198,42,FALSE)</f>
        <v>0.4480630457</v>
      </c>
      <c r="AS19" s="24">
        <f>VLOOKUP(A19,'2023_PAPI_Indicators'!A18:AR198,43,FALSE)</f>
        <v>0.4656453729</v>
      </c>
      <c r="AT19" s="24">
        <f>VLOOKUP(A19,'2023_PAPI_Indicators'!A18:AS198,44,FALSE)</f>
        <v>0.4923837781</v>
      </c>
      <c r="AU19" s="24">
        <f>VLOOKUP(A19,'2023_PAPI_Indicators'!A18:AT198,45,FALSE)</f>
        <v>0.582541883</v>
      </c>
      <c r="AV19" s="24">
        <f>VLOOKUP(A19,'2023_PAPI_Indicators'!A18:AU198,46,FALSE)</f>
        <v>0.4789918959</v>
      </c>
      <c r="AW19" s="24">
        <f>VLOOKUP(A19,'2023_PAPI_Indicators'!A18:AW198,47,FALSE)</f>
        <v>0.2042503208</v>
      </c>
      <c r="AX19" s="25"/>
      <c r="AY19" s="24">
        <f>VLOOKUP(A19,'2023_PAPI_Indicators'!A18:AX198,49,FALSE)</f>
        <v>0.211733073</v>
      </c>
      <c r="AZ19" s="24">
        <f>VLOOKUP(A19,'2023_PAPI_Indicators'!A18:AY198,50,FALSE)</f>
        <v>0.434412986</v>
      </c>
      <c r="BA19" s="24">
        <f>VLOOKUP(A19,'2023_PAPI_Indicators'!A18:AZ198,51,FALSE)</f>
        <v>0.2914839387</v>
      </c>
      <c r="BB19" s="24">
        <f>VLOOKUP(A19,'2023_PAPI_Indicators'!A18:BA198,52,FALSE)</f>
        <v>0.2344353199</v>
      </c>
      <c r="BC19" s="24">
        <f>VLOOKUP(A19,'2023_PAPI_Indicators'!A18:BB198,53,FALSE)</f>
        <v>0.2368337959</v>
      </c>
      <c r="BD19" s="24">
        <f>VLOOKUP(A19,'2023_PAPI_Indicators'!A18:BC198,54,FALSE)</f>
        <v>0.4740848243</v>
      </c>
      <c r="BE19" s="24">
        <f>VLOOKUP(A19,'2023_PAPI_Indicators'!A18:BD198,55,FALSE)</f>
        <v>0.2428876758</v>
      </c>
      <c r="BF19" s="24">
        <f>VLOOKUP(A19,'2023_PAPI_Indicators'!A18:BE198,56,FALSE)</f>
        <v>0.3691836894</v>
      </c>
      <c r="BG19" s="24">
        <f>VLOOKUP(A19,'2023_PAPI_Indicators'!A18:BF198,57,FALSE)</f>
        <v>0.2606958151</v>
      </c>
      <c r="BH19" s="24">
        <f>VLOOKUP(A19,'2023_PAPI_Indicators'!A18:BL198,58,FALSE)</f>
        <v>0.3538924754</v>
      </c>
      <c r="BI19" s="24">
        <f>VLOOKUP(A19,'2023_PAPI_Indicators'!A18:BH198,59,FALSE)</f>
        <v>0.3002516329</v>
      </c>
      <c r="BJ19" s="24">
        <f>VLOOKUP(A19,'2023_PAPI_Indicators'!A18:BI198,60,FALSE)</f>
        <v>0.1944130361</v>
      </c>
      <c r="BK19" s="24">
        <f>VLOOKUP(A19,'2023_PAPI_Indicators'!A18:BJ198,61,FALSE)</f>
        <v>0.5818534493</v>
      </c>
      <c r="BL19" s="24">
        <f>VLOOKUP(A19,'2023_PAPI_Indicators'!A18:BK198,62,FALSE)</f>
        <v>0.5571882129</v>
      </c>
      <c r="BM19" s="24">
        <f>VLOOKUP(A19,'2023_PAPI_Indicators'!A18:BL198,63,FALSE)</f>
        <v>0.4508964717</v>
      </c>
      <c r="BN19" s="24">
        <f>VLOOKUP(A19,'2023_PAPI_Indicators'!A18:BM198,64,FALSE)</f>
        <v>0.3979691267</v>
      </c>
    </row>
    <row r="20" ht="13.5" customHeight="1">
      <c r="A20" s="11" t="s">
        <v>105</v>
      </c>
      <c r="B20" s="11" t="s">
        <v>106</v>
      </c>
      <c r="C20" s="12" t="s">
        <v>83</v>
      </c>
      <c r="D20" s="24">
        <f>VLOOKUP(A20,'2023_PAPI_Indicators'!A20:B200,2,FALSE)</f>
        <v>0.4405024946</v>
      </c>
      <c r="E20" s="75">
        <f>VLOOKUP(A20,'2023_PAPI_Indicators'!A20:C200,3,FALSE)</f>
        <v>0.4827141464</v>
      </c>
      <c r="F20" s="24">
        <f>VLOOKUP(A20,'2023_PAPI_Indicators'!A19:D199,4,FALSE)</f>
        <v>0.3866107762</v>
      </c>
      <c r="G20" s="24">
        <f>VLOOKUP(A20,'2023_PAPI_Indicators'!A19:E199,5,FALSE)</f>
        <v>0.5554073453</v>
      </c>
      <c r="H20" s="24">
        <f>VLOOKUP(A20,'2023_PAPI_Indicators'!A19:F199,6,FALSE)</f>
        <v>0.5522451401</v>
      </c>
      <c r="I20" s="24">
        <f>VLOOKUP(A20,'2023_PAPI_Indicators'!A19:G199,7,FALSE)</f>
        <v>0.4927657247</v>
      </c>
      <c r="J20" s="24">
        <f>VLOOKUP(A20,'2023_PAPI_Indicators'!A19:H199,8,FALSE)</f>
        <v>0.6189690828</v>
      </c>
      <c r="K20" s="24">
        <f>VLOOKUP(A20,'2023_PAPI_Indicators'!A19:I199,9,FALSE)</f>
        <v>0.4588409066</v>
      </c>
      <c r="L20" s="24">
        <f>VLOOKUP(A20,'2023_PAPI_Indicators'!A19:J199,10,FALSE)</f>
        <v>0.5012785792</v>
      </c>
      <c r="M20" s="24">
        <f>VLOOKUP(A20,'2023_PAPI_Indicators'!A19:K199,11,FALSE)</f>
        <v>0.4801070988</v>
      </c>
      <c r="N20" s="24">
        <f>VLOOKUP(A20,'2023_PAPI_Indicators'!A19:L199,12,FALSE)</f>
        <v>0.7019965053</v>
      </c>
      <c r="O20" s="24">
        <f>VLOOKUP(A20,'2023_PAPI_Indicators'!A19:M199,13,FALSE)</f>
        <v>0.6743491292</v>
      </c>
      <c r="P20" s="24">
        <f>VLOOKUP(A20,'2023_PAPI_Indicators'!A19:N199,14,FALSE)</f>
        <v>0.45345366</v>
      </c>
      <c r="Q20" s="25"/>
      <c r="R20" s="24">
        <f>VLOOKUP(A20,'2023_PAPI_Indicators'!A19:P199,16,FALSE)</f>
        <v>0.5566611886</v>
      </c>
      <c r="S20" s="24">
        <f>VLOOKUP(A20,'2023_PAPI_Indicators'!A19:R199,17,FALSE)</f>
        <v>0.5111145973</v>
      </c>
      <c r="T20" s="24">
        <f>VLOOKUP(A20,'2023_PAPI_Indicators'!A19:S199,18,FALSE)</f>
        <v>0.6022282839</v>
      </c>
      <c r="U20" s="24">
        <f>VLOOKUP(A20,'2023_PAPI_Indicators'!A19:T199,19,FALSE)</f>
        <v>0.6525428295</v>
      </c>
      <c r="V20" s="24">
        <f>VLOOKUP(A20,'2023_PAPI_Indicators'!A19:U199,20,FALSE)</f>
        <v>0.4718282521</v>
      </c>
      <c r="W20" s="24">
        <f>VLOOKUP(A20,'2023_PAPI_Indicators'!A19:V199,21,FALSE)</f>
        <v>0.5979728699</v>
      </c>
      <c r="X20" s="24">
        <f>VLOOKUP(A20,'2023_PAPI_Indicators'!A19:W199,22,FALSE)</f>
        <v>0.7055308223</v>
      </c>
      <c r="Y20" s="24">
        <f>VLOOKUP(A20,'2023_PAPI_Indicators'!A19:X199,23,FALSE)</f>
        <v>0.4911209643</v>
      </c>
      <c r="Z20" s="24">
        <f>VLOOKUP(A20,'2023_PAPI_Indicators'!A19:Y199,24,FALSE)</f>
        <v>0.5278280377</v>
      </c>
      <c r="AA20" s="24">
        <f>VLOOKUP(A20,'2023_PAPI_Indicators'!A19:Z199,25,FALSE)</f>
        <v>0.4486625195</v>
      </c>
      <c r="AB20" s="24">
        <f>VLOOKUP(A20,'2023_PAPI_Indicators'!A19:AA199,26,FALSE)</f>
        <v>0.5623627305</v>
      </c>
      <c r="AC20" s="24">
        <f>VLOOKUP(A20,'2023_PAPI_Indicators'!A19:AB199,27,FALSE)</f>
        <v>0.5984118581</v>
      </c>
      <c r="AD20" s="24">
        <f>VLOOKUP(A20,'2023_PAPI_Indicators'!A19:AC199,28,FALSE)</f>
        <v>0.5144374371</v>
      </c>
      <c r="AE20" s="24">
        <f>VLOOKUP(A20,'2023_PAPI_Indicators'!A19:AD199,29,FALSE)</f>
        <v>0.7176705003</v>
      </c>
      <c r="AF20" s="24">
        <f>VLOOKUP(A20,'2023_PAPI_Indicators'!A19:AE199,30,FALSE)</f>
        <v>0.6554644704</v>
      </c>
      <c r="AG20" s="24">
        <f>VLOOKUP(A20,'2023_PAPI_Indicators'!A19:AF199,31,FALSE)</f>
        <v>0.6386899352</v>
      </c>
      <c r="AH20" s="24">
        <f>VLOOKUP(A20,'2023_PAPI_Indicators'!A19:AG199,32,FALSE)</f>
        <v>0.7312013507</v>
      </c>
      <c r="AI20" s="24">
        <f>VLOOKUP(A20,'2023_PAPI_Indicators'!A19:AH199,33,FALSE)</f>
        <v>0.6274980903</v>
      </c>
      <c r="AJ20" s="24">
        <f>VLOOKUP(A20,'2023_PAPI_Indicators'!A19:AI199,34,FALSE)</f>
        <v>0.5441057682</v>
      </c>
      <c r="AK20" s="24">
        <f>VLOOKUP(A20,'2023_PAPI_Indicators'!A19:AJ199,35,FALSE)</f>
        <v>0.4303081334</v>
      </c>
      <c r="AL20" s="24">
        <f>VLOOKUP(A20,'2023_PAPI_Indicators'!A19:AK199,36,FALSE)</f>
        <v>0.6393271685</v>
      </c>
      <c r="AM20" s="24">
        <f>VLOOKUP(A20,'2023_PAPI_Indicators'!A19:AL199,37,FALSE)</f>
        <v>0.5219944715</v>
      </c>
      <c r="AN20" s="24">
        <f>VLOOKUP(A20,'2023_PAPI_Indicators'!A19:AM199,38,FALSE)</f>
        <v>0.4126725495</v>
      </c>
      <c r="AO20" s="24">
        <f>VLOOKUP(A20,'2023_PAPI_Indicators'!A19:AN199,39,FALSE)</f>
        <v>0.7494612336</v>
      </c>
      <c r="AP20" s="24">
        <f>VLOOKUP(A20,'2023_PAPI_Indicators'!A19:AO199,40,FALSE)</f>
        <v>0.4310843349</v>
      </c>
      <c r="AQ20" s="24">
        <f>VLOOKUP(A20,'2023_PAPI_Indicators'!A19:AP199,41,FALSE)</f>
        <v>0.6298174262</v>
      </c>
      <c r="AR20" s="24">
        <f>VLOOKUP(A20,'2023_PAPI_Indicators'!A19:AQ199,42,FALSE)</f>
        <v>0.5931968689</v>
      </c>
      <c r="AS20" s="24">
        <f>VLOOKUP(A20,'2023_PAPI_Indicators'!A19:AR199,43,FALSE)</f>
        <v>0.5212914348</v>
      </c>
      <c r="AT20" s="24">
        <f>VLOOKUP(A20,'2023_PAPI_Indicators'!A19:AS199,44,FALSE)</f>
        <v>0.593285501</v>
      </c>
      <c r="AU20" s="24">
        <f>VLOOKUP(A20,'2023_PAPI_Indicators'!A19:AT199,45,FALSE)</f>
        <v>0.6247443557</v>
      </c>
      <c r="AV20" s="24">
        <f>VLOOKUP(A20,'2023_PAPI_Indicators'!A19:AU199,46,FALSE)</f>
        <v>0.5534844398</v>
      </c>
      <c r="AW20" s="24">
        <f>VLOOKUP(A20,'2023_PAPI_Indicators'!A19:AW199,47,FALSE)</f>
        <v>0.203528136</v>
      </c>
      <c r="AX20" s="25"/>
      <c r="AY20" s="24">
        <f>VLOOKUP(A20,'2023_PAPI_Indicators'!A19:AX199,49,FALSE)</f>
        <v>0.259428978</v>
      </c>
      <c r="AZ20" s="24">
        <f>VLOOKUP(A20,'2023_PAPI_Indicators'!A19:AY199,50,FALSE)</f>
        <v>0.4526826143</v>
      </c>
      <c r="BA20" s="24">
        <f>VLOOKUP(A20,'2023_PAPI_Indicators'!A19:AZ199,51,FALSE)</f>
        <v>0.3107078373</v>
      </c>
      <c r="BB20" s="24">
        <f>VLOOKUP(A20,'2023_PAPI_Indicators'!A19:BA199,52,FALSE)</f>
        <v>0.2471639216</v>
      </c>
      <c r="BC20" s="24">
        <f>VLOOKUP(A20,'2023_PAPI_Indicators'!A19:BB199,53,FALSE)</f>
        <v>0.2736991644</v>
      </c>
      <c r="BD20" s="24">
        <f>VLOOKUP(A20,'2023_PAPI_Indicators'!A19:BC199,54,FALSE)</f>
        <v>0.5146647096</v>
      </c>
      <c r="BE20" s="24">
        <f>VLOOKUP(A20,'2023_PAPI_Indicators'!A19:BD199,55,FALSE)</f>
        <v>0.2681106627</v>
      </c>
      <c r="BF20" s="24">
        <f>VLOOKUP(A20,'2023_PAPI_Indicators'!A19:BE199,56,FALSE)</f>
        <v>0.3989834785</v>
      </c>
      <c r="BG20" s="24">
        <f>VLOOKUP(A20,'2023_PAPI_Indicators'!A19:BF199,57,FALSE)</f>
        <v>0.2834682167</v>
      </c>
      <c r="BH20" s="24">
        <f>VLOOKUP(A20,'2023_PAPI_Indicators'!A19:BL199,58,FALSE)</f>
        <v>0.397882849</v>
      </c>
      <c r="BI20" s="24">
        <f>VLOOKUP(A20,'2023_PAPI_Indicators'!A19:BH199,59,FALSE)</f>
        <v>0.3287614286</v>
      </c>
      <c r="BJ20" s="24">
        <f>VLOOKUP(A20,'2023_PAPI_Indicators'!A19:BI199,60,FALSE)</f>
        <v>0.2231728733</v>
      </c>
      <c r="BK20" s="24">
        <f>VLOOKUP(A20,'2023_PAPI_Indicators'!A19:BJ199,61,FALSE)</f>
        <v>0.6566539407</v>
      </c>
      <c r="BL20" s="24">
        <f>VLOOKUP(A20,'2023_PAPI_Indicators'!A19:BK199,62,FALSE)</f>
        <v>0.6685178876</v>
      </c>
      <c r="BM20" s="24">
        <f>VLOOKUP(A20,'2023_PAPI_Indicators'!A19:BL199,63,FALSE)</f>
        <v>0.4698460698</v>
      </c>
      <c r="BN20" s="24">
        <f>VLOOKUP(A20,'2023_PAPI_Indicators'!A19:BM199,64,FALSE)</f>
        <v>0.4523245394</v>
      </c>
    </row>
    <row r="21" ht="13.5" customHeight="1">
      <c r="A21" s="11" t="s">
        <v>107</v>
      </c>
      <c r="B21" s="11" t="s">
        <v>108</v>
      </c>
      <c r="C21" s="12" t="s">
        <v>83</v>
      </c>
      <c r="D21" s="24">
        <f>VLOOKUP(A21,'2023_PAPI_Indicators'!A21:B201,2,FALSE)</f>
        <v>0.6363635063</v>
      </c>
      <c r="E21" s="75">
        <f>VLOOKUP(A21,'2023_PAPI_Indicators'!A21:C201,3,FALSE)</f>
        <v>0.5865828395</v>
      </c>
      <c r="F21" s="24">
        <f>VLOOKUP(A21,'2023_PAPI_Indicators'!A20:D200,4,FALSE)</f>
        <v>0.7141170502</v>
      </c>
      <c r="G21" s="24">
        <f>VLOOKUP(A21,'2023_PAPI_Indicators'!A20:E200,5,FALSE)</f>
        <v>0.5689313412</v>
      </c>
      <c r="H21" s="24">
        <f>VLOOKUP(A21,'2023_PAPI_Indicators'!A20:F200,6,FALSE)</f>
        <v>0.6442303658</v>
      </c>
      <c r="I21" s="24">
        <f>VLOOKUP(A21,'2023_PAPI_Indicators'!A20:G200,7,FALSE)</f>
        <v>0.5138685703</v>
      </c>
      <c r="J21" s="24">
        <f>VLOOKUP(A21,'2023_PAPI_Indicators'!A20:H200,8,FALSE)</f>
        <v>0.8788694739</v>
      </c>
      <c r="K21" s="24">
        <f>VLOOKUP(A21,'2023_PAPI_Indicators'!A20:I200,9,FALSE)</f>
        <v>0.5976065993</v>
      </c>
      <c r="L21" s="24">
        <f>VLOOKUP(A21,'2023_PAPI_Indicators'!A20:J200,10,FALSE)</f>
        <v>0.7330464721</v>
      </c>
      <c r="M21" s="24">
        <f>VLOOKUP(A21,'2023_PAPI_Indicators'!A20:K200,11,FALSE)</f>
        <v>0.6607098579</v>
      </c>
      <c r="N21" s="24">
        <f>VLOOKUP(A21,'2023_PAPI_Indicators'!A20:L200,12,FALSE)</f>
        <v>0.9070412517</v>
      </c>
      <c r="O21" s="24">
        <f>VLOOKUP(A21,'2023_PAPI_Indicators'!A20:M200,13,FALSE)</f>
        <v>0.5166661739</v>
      </c>
      <c r="P21" s="24">
        <f>VLOOKUP(A21,'2023_PAPI_Indicators'!A20:N200,14,FALSE)</f>
        <v>0.3787358403</v>
      </c>
      <c r="Q21" s="25"/>
      <c r="R21" s="24">
        <f>VLOOKUP(A21,'2023_PAPI_Indicators'!A20:P200,16,FALSE)</f>
        <v>0.8940290809</v>
      </c>
      <c r="S21" s="24">
        <f>VLOOKUP(A21,'2023_PAPI_Indicators'!A20:R200,17,FALSE)</f>
        <v>0.6219965816</v>
      </c>
      <c r="T21" s="24">
        <f>VLOOKUP(A21,'2023_PAPI_Indicators'!A20:S200,18,FALSE)</f>
        <v>0.8619800806</v>
      </c>
      <c r="U21" s="24">
        <f>VLOOKUP(A21,'2023_PAPI_Indicators'!A20:T200,19,FALSE)</f>
        <v>0.8429943919</v>
      </c>
      <c r="V21" s="24">
        <f>VLOOKUP(A21,'2023_PAPI_Indicators'!A20:U200,20,FALSE)</f>
        <v>0.9362063408</v>
      </c>
      <c r="W21" s="24">
        <f>VLOOKUP(A21,'2023_PAPI_Indicators'!A20:V200,21,FALSE)</f>
        <v>0.8348930478</v>
      </c>
      <c r="X21" s="24">
        <f>VLOOKUP(A21,'2023_PAPI_Indicators'!A20:W200,22,FALSE)</f>
        <v>0.9378964305</v>
      </c>
      <c r="Y21" s="24">
        <f>VLOOKUP(A21,'2023_PAPI_Indicators'!A20:X200,23,FALSE)</f>
        <v>0.8977600932</v>
      </c>
      <c r="Z21" s="24">
        <f>VLOOKUP(A21,'2023_PAPI_Indicators'!A20:Y200,24,FALSE)</f>
        <v>0.8487557769</v>
      </c>
      <c r="AA21" s="24">
        <f>VLOOKUP(A21,'2023_PAPI_Indicators'!A20:Z200,25,FALSE)</f>
        <v>0.6947754622</v>
      </c>
      <c r="AB21" s="24">
        <f>VLOOKUP(A21,'2023_PAPI_Indicators'!A20:AA200,26,FALSE)</f>
        <v>0.883541584</v>
      </c>
      <c r="AC21" s="24">
        <f>VLOOKUP(A21,'2023_PAPI_Indicators'!A20:AB200,27,FALSE)</f>
        <v>0.7344700098</v>
      </c>
      <c r="AD21" s="24">
        <f>VLOOKUP(A21,'2023_PAPI_Indicators'!A20:AC200,28,FALSE)</f>
        <v>0.6626870632</v>
      </c>
      <c r="AE21" s="24">
        <f>VLOOKUP(A21,'2023_PAPI_Indicators'!A20:AD200,29,FALSE)</f>
        <v>0.7981079817</v>
      </c>
      <c r="AF21" s="24">
        <f>VLOOKUP(A21,'2023_PAPI_Indicators'!A20:AE200,30,FALSE)</f>
        <v>0.6012175679</v>
      </c>
      <c r="AG21" s="24">
        <f>VLOOKUP(A21,'2023_PAPI_Indicators'!A20:AF200,31,FALSE)</f>
        <v>0.8587813377</v>
      </c>
      <c r="AH21" s="24">
        <f>VLOOKUP(A21,'2023_PAPI_Indicators'!A20:AG200,32,FALSE)</f>
        <v>0.9548202157</v>
      </c>
      <c r="AI21" s="24">
        <f>VLOOKUP(A21,'2023_PAPI_Indicators'!A20:AH200,33,FALSE)</f>
        <v>0.2484801412</v>
      </c>
      <c r="AJ21" s="24">
        <f>VLOOKUP(A21,'2023_PAPI_Indicators'!A20:AI200,34,FALSE)</f>
        <v>0.9048261642</v>
      </c>
      <c r="AK21" s="24">
        <f>VLOOKUP(A21,'2023_PAPI_Indicators'!A20:AJ200,35,FALSE)</f>
        <v>0.7663306594</v>
      </c>
      <c r="AL21" s="24">
        <f>VLOOKUP(A21,'2023_PAPI_Indicators'!A20:AK200,36,FALSE)</f>
        <v>0.9753498435</v>
      </c>
      <c r="AM21" s="24">
        <f>VLOOKUP(A21,'2023_PAPI_Indicators'!A20:AL200,37,FALSE)</f>
        <v>0.9677217603</v>
      </c>
      <c r="AN21" s="24">
        <f>VLOOKUP(A21,'2023_PAPI_Indicators'!A20:AM200,38,FALSE)</f>
        <v>0.8930284977</v>
      </c>
      <c r="AO21" s="24">
        <f>VLOOKUP(A21,'2023_PAPI_Indicators'!A20:AN200,39,FALSE)</f>
        <v>0.9903101325</v>
      </c>
      <c r="AP21" s="24">
        <f>VLOOKUP(A21,'2023_PAPI_Indicators'!A20:AO200,40,FALSE)</f>
        <v>0.9320893288</v>
      </c>
      <c r="AQ21" s="24">
        <f>VLOOKUP(A21,'2023_PAPI_Indicators'!A20:AP200,41,FALSE)</f>
        <v>0.7214127183</v>
      </c>
      <c r="AR21" s="24">
        <f>VLOOKUP(A21,'2023_PAPI_Indicators'!A20:AQ200,42,FALSE)</f>
        <v>0.6440784931</v>
      </c>
      <c r="AS21" s="24">
        <f>VLOOKUP(A21,'2023_PAPI_Indicators'!A20:AR200,43,FALSE)</f>
        <v>0.6121174693</v>
      </c>
      <c r="AT21" s="24">
        <f>VLOOKUP(A21,'2023_PAPI_Indicators'!A20:AS200,44,FALSE)</f>
        <v>0.8505247235</v>
      </c>
      <c r="AU21" s="24">
        <f>VLOOKUP(A21,'2023_PAPI_Indicators'!A20:AT200,45,FALSE)</f>
        <v>0.8449323177</v>
      </c>
      <c r="AV21" s="24">
        <f>VLOOKUP(A21,'2023_PAPI_Indicators'!A20:AU200,46,FALSE)</f>
        <v>0.9539781809</v>
      </c>
      <c r="AW21" s="24">
        <f>VLOOKUP(A21,'2023_PAPI_Indicators'!A20:AW200,47,FALSE)</f>
        <v>0.9955685139</v>
      </c>
      <c r="AX21" s="25"/>
      <c r="AY21" s="24">
        <f>VLOOKUP(A21,'2023_PAPI_Indicators'!A20:AX200,49,FALSE)</f>
        <v>0.8490868211</v>
      </c>
      <c r="AZ21" s="24">
        <f>VLOOKUP(A21,'2023_PAPI_Indicators'!A20:AY200,50,FALSE)</f>
        <v>0.9668332934</v>
      </c>
      <c r="BA21" s="24">
        <f>VLOOKUP(A21,'2023_PAPI_Indicators'!A20:AZ200,51,FALSE)</f>
        <v>0.8037944436</v>
      </c>
      <c r="BB21" s="24">
        <f>VLOOKUP(A21,'2023_PAPI_Indicators'!A20:BA200,52,FALSE)</f>
        <v>0.9505392313</v>
      </c>
      <c r="BC21" s="24">
        <f>VLOOKUP(A21,'2023_PAPI_Indicators'!A20:BB200,53,FALSE)</f>
        <v>1</v>
      </c>
      <c r="BD21" s="24">
        <f>VLOOKUP(A21,'2023_PAPI_Indicators'!A20:BC200,54,FALSE)</f>
        <v>0.9833697677</v>
      </c>
      <c r="BE21" s="24">
        <f>VLOOKUP(A21,'2023_PAPI_Indicators'!A20:BD200,55,FALSE)</f>
        <v>0.8565666676</v>
      </c>
      <c r="BF21" s="24">
        <f>VLOOKUP(A21,'2023_PAPI_Indicators'!A20:BE200,56,FALSE)</f>
        <v>1</v>
      </c>
      <c r="BG21" s="24">
        <f>VLOOKUP(A21,'2023_PAPI_Indicators'!A20:BF200,57,FALSE)</f>
        <v>1</v>
      </c>
      <c r="BH21" s="24">
        <f>VLOOKUP(A21,'2023_PAPI_Indicators'!A20:BL200,58,FALSE)</f>
        <v>0.9820623398</v>
      </c>
      <c r="BI21" s="24">
        <f>VLOOKUP(A21,'2023_PAPI_Indicators'!A20:BH200,59,FALSE)</f>
        <v>0.9721329212</v>
      </c>
      <c r="BJ21" s="24">
        <f>VLOOKUP(A21,'2023_PAPI_Indicators'!A20:BI200,60,FALSE)</f>
        <v>0.9862861037</v>
      </c>
      <c r="BK21" s="24">
        <f>VLOOKUP(A21,'2023_PAPI_Indicators'!A20:BJ200,61,FALSE)</f>
        <v>0.9744685292</v>
      </c>
      <c r="BL21" s="24">
        <f>VLOOKUP(A21,'2023_PAPI_Indicators'!A20:BK200,62,FALSE)</f>
        <v>0.9687780738</v>
      </c>
      <c r="BM21" s="24">
        <f>VLOOKUP(A21,'2023_PAPI_Indicators'!A20:BL200,63,FALSE)</f>
        <v>0.9633224607</v>
      </c>
      <c r="BN21" s="24">
        <f>VLOOKUP(A21,'2023_PAPI_Indicators'!A20:BM200,64,FALSE)</f>
        <v>1</v>
      </c>
    </row>
    <row r="22" ht="13.5" customHeight="1">
      <c r="A22" s="11" t="s">
        <v>109</v>
      </c>
      <c r="B22" s="11" t="s">
        <v>110</v>
      </c>
      <c r="C22" s="12" t="s">
        <v>83</v>
      </c>
      <c r="D22" s="24">
        <f>VLOOKUP(A22,'2023_PAPI_Indicators'!A22:B202,2,FALSE)</f>
        <v>0.8423816562</v>
      </c>
      <c r="E22" s="75">
        <f>VLOOKUP(A22,'2023_PAPI_Indicators'!A22:C202,3,FALSE)</f>
        <v>0.9011214375</v>
      </c>
      <c r="F22" s="24">
        <f>VLOOKUP(A22,'2023_PAPI_Indicators'!A21:D201,4,FALSE)</f>
        <v>0.8991695642</v>
      </c>
      <c r="G22" s="24">
        <f>VLOOKUP(A22,'2023_PAPI_Indicators'!A21:E201,5,FALSE)</f>
        <v>0.9923111796</v>
      </c>
      <c r="H22" s="24">
        <f>VLOOKUP(A22,'2023_PAPI_Indicators'!A21:F201,6,FALSE)</f>
        <v>0.8209138513</v>
      </c>
      <c r="I22" s="24">
        <f>VLOOKUP(A22,'2023_PAPI_Indicators'!A21:G201,7,FALSE)</f>
        <v>0.9069129825</v>
      </c>
      <c r="J22" s="24">
        <f>VLOOKUP(A22,'2023_PAPI_Indicators'!A21:H201,8,FALSE)</f>
        <v>0.8797256351</v>
      </c>
      <c r="K22" s="24">
        <f>VLOOKUP(A22,'2023_PAPI_Indicators'!A21:I201,9,FALSE)</f>
        <v>0.8321985006</v>
      </c>
      <c r="L22" s="24">
        <f>VLOOKUP(A22,'2023_PAPI_Indicators'!A21:J201,10,FALSE)</f>
        <v>0.9271109104</v>
      </c>
      <c r="M22" s="24">
        <f>VLOOKUP(A22,'2023_PAPI_Indicators'!A21:K201,11,FALSE)</f>
        <v>0.8478010893</v>
      </c>
      <c r="N22" s="24">
        <f>VLOOKUP(A22,'2023_PAPI_Indicators'!A21:L201,12,FALSE)</f>
        <v>0.9063566327</v>
      </c>
      <c r="O22" s="24">
        <f>VLOOKUP(A22,'2023_PAPI_Indicators'!A21:M201,13,FALSE)</f>
        <v>0.9567341805</v>
      </c>
      <c r="P22" s="24">
        <f>VLOOKUP(A22,'2023_PAPI_Indicators'!A21:N201,14,FALSE)</f>
        <v>0.9045146704</v>
      </c>
      <c r="Q22" s="25"/>
      <c r="R22" s="24">
        <f>VLOOKUP(A22,'2023_PAPI_Indicators'!A21:P201,16,FALSE)</f>
        <v>0.8884831667</v>
      </c>
      <c r="S22" s="24">
        <f>VLOOKUP(A22,'2023_PAPI_Indicators'!A21:R201,17,FALSE)</f>
        <v>0.873390317</v>
      </c>
      <c r="T22" s="24">
        <f>VLOOKUP(A22,'2023_PAPI_Indicators'!A21:S201,18,FALSE)</f>
        <v>0.6839401126</v>
      </c>
      <c r="U22" s="24">
        <f>VLOOKUP(A22,'2023_PAPI_Indicators'!A21:T201,19,FALSE)</f>
        <v>0.7800721526</v>
      </c>
      <c r="V22" s="24">
        <f>VLOOKUP(A22,'2023_PAPI_Indicators'!A21:U201,20,FALSE)</f>
        <v>0.6371016502</v>
      </c>
      <c r="W22" s="24">
        <f>VLOOKUP(A22,'2023_PAPI_Indicators'!A21:V201,21,FALSE)</f>
        <v>0.757488668</v>
      </c>
      <c r="X22" s="24">
        <f>VLOOKUP(A22,'2023_PAPI_Indicators'!A21:W201,22,FALSE)</f>
        <v>0.7401181459</v>
      </c>
      <c r="Y22" s="24">
        <f>VLOOKUP(A22,'2023_PAPI_Indicators'!A21:X201,23,FALSE)</f>
        <v>0.7509332895</v>
      </c>
      <c r="Z22" s="24">
        <f>VLOOKUP(A22,'2023_PAPI_Indicators'!A21:Y201,24,FALSE)</f>
        <v>0.8164953589</v>
      </c>
      <c r="AA22" s="24">
        <f>VLOOKUP(A22,'2023_PAPI_Indicators'!A21:Z201,25,FALSE)</f>
        <v>0.8598721027</v>
      </c>
      <c r="AB22" s="24">
        <f>VLOOKUP(A22,'2023_PAPI_Indicators'!A21:AA201,26,FALSE)</f>
        <v>0.7055305839</v>
      </c>
      <c r="AC22" s="24">
        <f>VLOOKUP(A22,'2023_PAPI_Indicators'!A21:AB201,27,FALSE)</f>
        <v>0.8710989952</v>
      </c>
      <c r="AD22" s="24">
        <f>VLOOKUP(A22,'2023_PAPI_Indicators'!A21:AC201,28,FALSE)</f>
        <v>0.8772785068</v>
      </c>
      <c r="AE22" s="24">
        <f>VLOOKUP(A22,'2023_PAPI_Indicators'!A21:AD201,29,FALSE)</f>
        <v>0.9115251303</v>
      </c>
      <c r="AF22" s="24">
        <f>VLOOKUP(A22,'2023_PAPI_Indicators'!A21:AE201,30,FALSE)</f>
        <v>0.9196547866</v>
      </c>
      <c r="AG22" s="24">
        <f>VLOOKUP(A22,'2023_PAPI_Indicators'!A21:AF201,31,FALSE)</f>
        <v>0.8144564629</v>
      </c>
      <c r="AH22" s="24">
        <f>VLOOKUP(A22,'2023_PAPI_Indicators'!A21:AG201,32,FALSE)</f>
        <v>0.7733532786</v>
      </c>
      <c r="AI22" s="24">
        <f>VLOOKUP(A22,'2023_PAPI_Indicators'!A21:AH201,33,FALSE)</f>
        <v>0.9301774502</v>
      </c>
      <c r="AJ22" s="24">
        <f>VLOOKUP(A22,'2023_PAPI_Indicators'!A21:AI201,34,FALSE)</f>
        <v>0.5849262476</v>
      </c>
      <c r="AK22" s="24">
        <f>VLOOKUP(A22,'2023_PAPI_Indicators'!A21:AJ201,35,FALSE)</f>
        <v>0.8368959427</v>
      </c>
      <c r="AL22" s="24">
        <f>VLOOKUP(A22,'2023_PAPI_Indicators'!A21:AK201,36,FALSE)</f>
        <v>0.5969319344</v>
      </c>
      <c r="AM22" s="24">
        <f>VLOOKUP(A22,'2023_PAPI_Indicators'!A21:AL201,37,FALSE)</f>
        <v>0.5968347192</v>
      </c>
      <c r="AN22" s="24">
        <f>VLOOKUP(A22,'2023_PAPI_Indicators'!A21:AM201,38,FALSE)</f>
        <v>0.6115344763</v>
      </c>
      <c r="AO22" s="24">
        <f>VLOOKUP(A22,'2023_PAPI_Indicators'!A21:AN201,39,FALSE)</f>
        <v>0.4917414784</v>
      </c>
      <c r="AP22" s="24">
        <f>VLOOKUP(A22,'2023_PAPI_Indicators'!A21:AO201,40,FALSE)</f>
        <v>0.5619498491</v>
      </c>
      <c r="AQ22" s="24">
        <f>VLOOKUP(A22,'2023_PAPI_Indicators'!A21:AP201,41,FALSE)</f>
        <v>0.88781178</v>
      </c>
      <c r="AR22" s="24">
        <f>VLOOKUP(A22,'2023_PAPI_Indicators'!A21:AQ201,42,FALSE)</f>
        <v>0.8803949356</v>
      </c>
      <c r="AS22" s="24">
        <f>VLOOKUP(A22,'2023_PAPI_Indicators'!A21:AR201,43,FALSE)</f>
        <v>0.8878825307</v>
      </c>
      <c r="AT22" s="24">
        <f>VLOOKUP(A22,'2023_PAPI_Indicators'!A21:AS201,44,FALSE)</f>
        <v>0.7289449573</v>
      </c>
      <c r="AU22" s="24">
        <f>VLOOKUP(A22,'2023_PAPI_Indicators'!A21:AT201,45,FALSE)</f>
        <v>0.6669250131</v>
      </c>
      <c r="AV22" s="24">
        <f>VLOOKUP(A22,'2023_PAPI_Indicators'!A21:AU201,46,FALSE)</f>
        <v>0.6111444235</v>
      </c>
      <c r="AW22" s="24">
        <f>VLOOKUP(A22,'2023_PAPI_Indicators'!A21:AW201,47,FALSE)</f>
        <v>0.4933528006</v>
      </c>
      <c r="AX22" s="25"/>
      <c r="AY22" s="24">
        <f>VLOOKUP(A22,'2023_PAPI_Indicators'!A21:AX201,49,FALSE)</f>
        <v>0.6028756499</v>
      </c>
      <c r="AZ22" s="24">
        <f>VLOOKUP(A22,'2023_PAPI_Indicators'!A21:AY201,50,FALSE)</f>
        <v>0.4438889325</v>
      </c>
      <c r="BA22" s="24">
        <f>VLOOKUP(A22,'2023_PAPI_Indicators'!A21:AZ201,51,FALSE)</f>
        <v>0.6071248651</v>
      </c>
      <c r="BB22" s="24">
        <f>VLOOKUP(A22,'2023_PAPI_Indicators'!A21:BA201,52,FALSE)</f>
        <v>0.34310022</v>
      </c>
      <c r="BC22" s="24">
        <f>VLOOKUP(A22,'2023_PAPI_Indicators'!A21:BB201,53,FALSE)</f>
        <v>0.3168863058</v>
      </c>
      <c r="BD22" s="24">
        <f>VLOOKUP(A22,'2023_PAPI_Indicators'!A21:BC201,54,FALSE)</f>
        <v>0.5337721109</v>
      </c>
      <c r="BE22" s="24">
        <f>VLOOKUP(A22,'2023_PAPI_Indicators'!A21:BD201,55,FALSE)</f>
        <v>0.5039625168</v>
      </c>
      <c r="BF22" s="24">
        <f>VLOOKUP(A22,'2023_PAPI_Indicators'!A21:BE201,56,FALSE)</f>
        <v>0.4936153591</v>
      </c>
      <c r="BG22" s="24">
        <f>VLOOKUP(A22,'2023_PAPI_Indicators'!A21:BF201,57,FALSE)</f>
        <v>0.3628938794</v>
      </c>
      <c r="BH22" s="24">
        <f>VLOOKUP(A22,'2023_PAPI_Indicators'!A21:BL201,58,FALSE)</f>
        <v>0.4304940104</v>
      </c>
      <c r="BI22" s="24">
        <f>VLOOKUP(A22,'2023_PAPI_Indicators'!A21:BH201,59,FALSE)</f>
        <v>0.4547114968</v>
      </c>
      <c r="BJ22" s="24">
        <f>VLOOKUP(A22,'2023_PAPI_Indicators'!A21:BI201,60,FALSE)</f>
        <v>0.3305521011</v>
      </c>
      <c r="BK22" s="24">
        <f>VLOOKUP(A22,'2023_PAPI_Indicators'!A21:BJ201,61,FALSE)</f>
        <v>0.3546108902</v>
      </c>
      <c r="BL22" s="24">
        <f>VLOOKUP(A22,'2023_PAPI_Indicators'!A21:BK201,62,FALSE)</f>
        <v>0.4824938476</v>
      </c>
      <c r="BM22" s="24">
        <f>VLOOKUP(A22,'2023_PAPI_Indicators'!A21:BL201,63,FALSE)</f>
        <v>0.6166124344</v>
      </c>
      <c r="BN22" s="24">
        <f>VLOOKUP(A22,'2023_PAPI_Indicators'!A21:BM201,64,FALSE)</f>
        <v>0.4723836184</v>
      </c>
    </row>
    <row r="23" ht="13.5" customHeight="1">
      <c r="A23" s="11" t="s">
        <v>111</v>
      </c>
      <c r="B23" s="11" t="s">
        <v>112</v>
      </c>
      <c r="C23" s="12" t="s">
        <v>83</v>
      </c>
      <c r="D23" s="24">
        <f>VLOOKUP(A23,'2023_PAPI_Indicators'!A23:B203,2,FALSE)</f>
        <v>0.1099475846</v>
      </c>
      <c r="E23" s="75">
        <f>VLOOKUP(A23,'2023_PAPI_Indicators'!A23:C203,3,FALSE)</f>
        <v>0.1569447517</v>
      </c>
      <c r="F23" s="24">
        <f>VLOOKUP(A23,'2023_PAPI_Indicators'!A22:D202,4,FALSE)</f>
        <v>0.196667552</v>
      </c>
      <c r="G23" s="24">
        <f>VLOOKUP(A23,'2023_PAPI_Indicators'!A22:E202,5,FALSE)</f>
        <v>0.1058478653</v>
      </c>
      <c r="H23" s="24">
        <f>VLOOKUP(A23,'2023_PAPI_Indicators'!A22:F202,6,FALSE)</f>
        <v>0.2429661751</v>
      </c>
      <c r="I23" s="24">
        <f>VLOOKUP(A23,'2023_PAPI_Indicators'!A22:G202,7,FALSE)</f>
        <v>0.1826054752</v>
      </c>
      <c r="J23" s="24">
        <f>VLOOKUP(A23,'2023_PAPI_Indicators'!A22:H202,8,FALSE)</f>
        <v>0.5015438199</v>
      </c>
      <c r="K23" s="24">
        <f>VLOOKUP(A23,'2023_PAPI_Indicators'!A22:I202,9,FALSE)</f>
        <v>0.1165469065</v>
      </c>
      <c r="L23" s="24">
        <f>VLOOKUP(A23,'2023_PAPI_Indicators'!A22:J202,10,FALSE)</f>
        <v>0.2222222239</v>
      </c>
      <c r="M23" s="24">
        <f>VLOOKUP(A23,'2023_PAPI_Indicators'!A22:K202,11,FALSE)</f>
        <v>0.1006166115</v>
      </c>
      <c r="N23" s="24">
        <f>VLOOKUP(A23,'2023_PAPI_Indicators'!A22:L202,12,FALSE)</f>
        <v>0.6052284837</v>
      </c>
      <c r="O23" s="24">
        <f>VLOOKUP(A23,'2023_PAPI_Indicators'!A22:M202,13,FALSE)</f>
        <v>0.08241714537</v>
      </c>
      <c r="P23" s="24">
        <f>VLOOKUP(A23,'2023_PAPI_Indicators'!A22:N202,14,FALSE)</f>
        <v>0.06828258932</v>
      </c>
      <c r="Q23" s="25"/>
      <c r="R23" s="24">
        <f>VLOOKUP(A23,'2023_PAPI_Indicators'!A22:P202,16,FALSE)</f>
        <v>0.3074605763</v>
      </c>
      <c r="S23" s="24">
        <f>VLOOKUP(A23,'2023_PAPI_Indicators'!A22:R202,17,FALSE)</f>
        <v>0.007605324034</v>
      </c>
      <c r="T23" s="24">
        <f>VLOOKUP(A23,'2023_PAPI_Indicators'!A22:S202,18,FALSE)</f>
        <v>0.4113784134</v>
      </c>
      <c r="U23" s="24">
        <f>VLOOKUP(A23,'2023_PAPI_Indicators'!A22:T202,19,FALSE)</f>
        <v>0.4306370318</v>
      </c>
      <c r="V23" s="24">
        <f>VLOOKUP(A23,'2023_PAPI_Indicators'!A22:U202,20,FALSE)</f>
        <v>0.3194097877</v>
      </c>
      <c r="W23" s="24">
        <f>VLOOKUP(A23,'2023_PAPI_Indicators'!A22:V202,21,FALSE)</f>
        <v>0.3549384475</v>
      </c>
      <c r="X23" s="24">
        <f>VLOOKUP(A23,'2023_PAPI_Indicators'!A22:W202,22,FALSE)</f>
        <v>0.469345361</v>
      </c>
      <c r="Y23" s="24">
        <f>VLOOKUP(A23,'2023_PAPI_Indicators'!A22:X202,23,FALSE)</f>
        <v>0.4805997014</v>
      </c>
      <c r="Z23" s="24">
        <f>VLOOKUP(A23,'2023_PAPI_Indicators'!A22:Y202,24,FALSE)</f>
        <v>0.4755876362</v>
      </c>
      <c r="AA23" s="24">
        <f>VLOOKUP(A23,'2023_PAPI_Indicators'!A22:Z202,25,FALSE)</f>
        <v>0.03619640321</v>
      </c>
      <c r="AB23" s="24">
        <f>VLOOKUP(A23,'2023_PAPI_Indicators'!A22:AA202,26,FALSE)</f>
        <v>0.2050815374</v>
      </c>
      <c r="AC23" s="24">
        <f>VLOOKUP(A23,'2023_PAPI_Indicators'!A22:AB202,27,FALSE)</f>
        <v>0.1770979613</v>
      </c>
      <c r="AD23" s="24">
        <f>VLOOKUP(A23,'2023_PAPI_Indicators'!A22:AC202,28,FALSE)</f>
        <v>0.3293346763</v>
      </c>
      <c r="AE23" s="24">
        <f>VLOOKUP(A23,'2023_PAPI_Indicators'!A22:AD202,29,FALSE)</f>
        <v>0.3503691256</v>
      </c>
      <c r="AF23" s="24">
        <f>VLOOKUP(A23,'2023_PAPI_Indicators'!A22:AE202,30,FALSE)</f>
        <v>0.3148118556</v>
      </c>
      <c r="AG23" s="24">
        <f>VLOOKUP(A23,'2023_PAPI_Indicators'!A22:AF202,31,FALSE)</f>
        <v>0.483376503</v>
      </c>
      <c r="AH23" s="24">
        <f>VLOOKUP(A23,'2023_PAPI_Indicators'!A22:AG202,32,FALSE)</f>
        <v>0.6466863155</v>
      </c>
      <c r="AI23" s="24">
        <f>VLOOKUP(A23,'2023_PAPI_Indicators'!A22:AH202,33,FALSE)</f>
        <v>0.03943352774</v>
      </c>
      <c r="AJ23" s="24">
        <f>VLOOKUP(A23,'2023_PAPI_Indicators'!A22:AI202,34,FALSE)</f>
        <v>0.454108268</v>
      </c>
      <c r="AK23" s="24">
        <f>VLOOKUP(A23,'2023_PAPI_Indicators'!A22:AJ202,35,FALSE)</f>
        <v>0.2821530402</v>
      </c>
      <c r="AL23" s="24">
        <f>VLOOKUP(A23,'2023_PAPI_Indicators'!A22:AK202,36,FALSE)</f>
        <v>0.6782575846</v>
      </c>
      <c r="AM23" s="24">
        <f>VLOOKUP(A23,'2023_PAPI_Indicators'!A22:AL202,37,FALSE)</f>
        <v>0.607694149</v>
      </c>
      <c r="AN23" s="24">
        <f>VLOOKUP(A23,'2023_PAPI_Indicators'!A22:AM202,38,FALSE)</f>
        <v>0.377923727</v>
      </c>
      <c r="AO23" s="24">
        <f>VLOOKUP(A23,'2023_PAPI_Indicators'!A22:AN202,39,FALSE)</f>
        <v>0.8333333135</v>
      </c>
      <c r="AP23" s="24">
        <f>VLOOKUP(A23,'2023_PAPI_Indicators'!A22:AO202,40,FALSE)</f>
        <v>0.5</v>
      </c>
      <c r="AQ23" s="24">
        <f>VLOOKUP(A23,'2023_PAPI_Indicators'!A22:AP202,41,FALSE)</f>
        <v>0.2173460573</v>
      </c>
      <c r="AR23" s="24">
        <f>VLOOKUP(A23,'2023_PAPI_Indicators'!A22:AQ202,42,FALSE)</f>
        <v>0.3179523647</v>
      </c>
      <c r="AS23" s="24">
        <f>VLOOKUP(A23,'2023_PAPI_Indicators'!A22:AR202,43,FALSE)</f>
        <v>0.1340279877</v>
      </c>
      <c r="AT23" s="24">
        <f>VLOOKUP(A23,'2023_PAPI_Indicators'!A22:AS202,44,FALSE)</f>
        <v>0.4879062474</v>
      </c>
      <c r="AU23" s="24">
        <f>VLOOKUP(A23,'2023_PAPI_Indicators'!A22:AT202,45,FALSE)</f>
        <v>0.388315022</v>
      </c>
      <c r="AV23" s="24">
        <f>VLOOKUP(A23,'2023_PAPI_Indicators'!A22:AU202,46,FALSE)</f>
        <v>0.03924864903</v>
      </c>
      <c r="AW23" s="24">
        <f>VLOOKUP(A23,'2023_PAPI_Indicators'!A22:AW202,47,FALSE)</f>
        <v>0.9393044114</v>
      </c>
      <c r="AX23" s="25"/>
      <c r="AY23" s="24">
        <f>VLOOKUP(A23,'2023_PAPI_Indicators'!A22:AX202,49,FALSE)</f>
        <v>0.3263205886</v>
      </c>
      <c r="AZ23" s="24">
        <f>VLOOKUP(A23,'2023_PAPI_Indicators'!A22:AY202,50,FALSE)</f>
        <v>0.777777791</v>
      </c>
      <c r="BA23" s="24">
        <f>VLOOKUP(A23,'2023_PAPI_Indicators'!A22:AZ202,51,FALSE)</f>
        <v>0.2310946733</v>
      </c>
      <c r="BB23" s="24">
        <f>VLOOKUP(A23,'2023_PAPI_Indicators'!A22:BA202,52,FALSE)</f>
        <v>0.3431642652</v>
      </c>
      <c r="BC23" s="24">
        <f>VLOOKUP(A23,'2023_PAPI_Indicators'!A22:BB202,53,FALSE)</f>
        <v>1</v>
      </c>
      <c r="BD23" s="24">
        <f>VLOOKUP(A23,'2023_PAPI_Indicators'!A22:BC202,54,FALSE)</f>
        <v>0.8559628725</v>
      </c>
      <c r="BE23" s="24">
        <f>VLOOKUP(A23,'2023_PAPI_Indicators'!A22:BD202,55,FALSE)</f>
        <v>0.3017570078</v>
      </c>
      <c r="BF23" s="24">
        <f>VLOOKUP(A23,'2023_PAPI_Indicators'!A22:BE202,56,FALSE)</f>
        <v>1</v>
      </c>
      <c r="BG23" s="24">
        <f>VLOOKUP(A23,'2023_PAPI_Indicators'!A22:BF202,57,FALSE)</f>
        <v>1</v>
      </c>
      <c r="BH23" s="24">
        <f>VLOOKUP(A23,'2023_PAPI_Indicators'!A22:BL202,58,FALSE)</f>
        <v>0.8695620894</v>
      </c>
      <c r="BI23" s="24">
        <f>VLOOKUP(A23,'2023_PAPI_Indicators'!A22:BH202,59,FALSE)</f>
        <v>0.6385598779</v>
      </c>
      <c r="BJ23" s="24">
        <f>VLOOKUP(A23,'2023_PAPI_Indicators'!A22:BI202,60,FALSE)</f>
        <v>0.7783255577</v>
      </c>
      <c r="BK23" s="24">
        <f>VLOOKUP(A23,'2023_PAPI_Indicators'!A22:BJ202,61,FALSE)</f>
        <v>0.8200005293</v>
      </c>
      <c r="BL23" s="24">
        <f>VLOOKUP(A23,'2023_PAPI_Indicators'!A22:BK202,62,FALSE)</f>
        <v>0.6666666865</v>
      </c>
      <c r="BM23" s="24">
        <f>VLOOKUP(A23,'2023_PAPI_Indicators'!A22:BL202,63,FALSE)</f>
        <v>0.6936895847</v>
      </c>
      <c r="BN23" s="24">
        <f>VLOOKUP(A23,'2023_PAPI_Indicators'!A22:BM202,64,FALSE)</f>
        <v>1</v>
      </c>
    </row>
    <row r="24" ht="13.5" customHeight="1">
      <c r="A24" s="11" t="s">
        <v>113</v>
      </c>
      <c r="B24" s="11" t="s">
        <v>114</v>
      </c>
      <c r="C24" s="12" t="s">
        <v>83</v>
      </c>
      <c r="D24" s="24">
        <f>VLOOKUP(A24,'2023_PAPI_Indicators'!A24:B204,2,FALSE)</f>
        <v>0.9246054888</v>
      </c>
      <c r="E24" s="75">
        <f>VLOOKUP(A24,'2023_PAPI_Indicators'!A24:C204,3,FALSE)</f>
        <v>0.8818808198</v>
      </c>
      <c r="F24" s="24">
        <f>VLOOKUP(A24,'2023_PAPI_Indicators'!A23:D203,4,FALSE)</f>
        <v>0.9691579342</v>
      </c>
      <c r="G24" s="24">
        <f>VLOOKUP(A24,'2023_PAPI_Indicators'!A23:E203,5,FALSE)</f>
        <v>0.9515339136</v>
      </c>
      <c r="H24" s="24">
        <f>VLOOKUP(A24,'2023_PAPI_Indicators'!A23:F203,6,FALSE)</f>
        <v>0.9194713831</v>
      </c>
      <c r="I24" s="24">
        <f>VLOOKUP(A24,'2023_PAPI_Indicators'!A23:G203,7,FALSE)</f>
        <v>0.9623872042</v>
      </c>
      <c r="J24" s="24">
        <f>VLOOKUP(A24,'2023_PAPI_Indicators'!A23:H203,8,FALSE)</f>
        <v>0.8632856607</v>
      </c>
      <c r="K24" s="24">
        <f>VLOOKUP(A24,'2023_PAPI_Indicators'!A23:I203,9,FALSE)</f>
        <v>0.9469154477</v>
      </c>
      <c r="L24" s="24">
        <f>VLOOKUP(A24,'2023_PAPI_Indicators'!A23:J203,10,FALSE)</f>
        <v>0.925419271</v>
      </c>
      <c r="M24" s="24">
        <f>VLOOKUP(A24,'2023_PAPI_Indicators'!A23:K203,11,FALSE)</f>
        <v>0.8764538765</v>
      </c>
      <c r="N24" s="24">
        <f>VLOOKUP(A24,'2023_PAPI_Indicators'!A23:L203,12,FALSE)</f>
        <v>0.9603552818</v>
      </c>
      <c r="O24" s="24">
        <f>VLOOKUP(A24,'2023_PAPI_Indicators'!A23:M203,13,FALSE)</f>
        <v>0.9442689419</v>
      </c>
      <c r="P24" s="24">
        <f>VLOOKUP(A24,'2023_PAPI_Indicators'!A23:N203,14,FALSE)</f>
        <v>0.9415801167</v>
      </c>
      <c r="Q24" s="25"/>
      <c r="R24" s="24">
        <f>VLOOKUP(A24,'2023_PAPI_Indicators'!A23:P203,16,FALSE)</f>
        <v>0.9344209433</v>
      </c>
      <c r="S24" s="24">
        <f>VLOOKUP(A24,'2023_PAPI_Indicators'!A23:R203,17,FALSE)</f>
        <v>0.9831544161</v>
      </c>
      <c r="T24" s="24">
        <f>VLOOKUP(A24,'2023_PAPI_Indicators'!A23:S203,18,FALSE)</f>
        <v>0.8917399049</v>
      </c>
      <c r="U24" s="24">
        <f>VLOOKUP(A24,'2023_PAPI_Indicators'!A23:T203,19,FALSE)</f>
        <v>0.966217041</v>
      </c>
      <c r="V24" s="24">
        <f>VLOOKUP(A24,'2023_PAPI_Indicators'!A23:U203,20,FALSE)</f>
        <v>0.9793879986</v>
      </c>
      <c r="W24" s="24">
        <f>VLOOKUP(A24,'2023_PAPI_Indicators'!A23:V203,21,FALSE)</f>
        <v>0.9669786096</v>
      </c>
      <c r="X24" s="24">
        <f>VLOOKUP(A24,'2023_PAPI_Indicators'!A23:W203,22,FALSE)</f>
        <v>0.945071578</v>
      </c>
      <c r="Y24" s="24">
        <f>VLOOKUP(A24,'2023_PAPI_Indicators'!A23:X203,23,FALSE)</f>
        <v>0.793425262</v>
      </c>
      <c r="Z24" s="24">
        <f>VLOOKUP(A24,'2023_PAPI_Indicators'!A23:Y203,24,FALSE)</f>
        <v>0.9713157415</v>
      </c>
      <c r="AA24" s="24">
        <f>VLOOKUP(A24,'2023_PAPI_Indicators'!A23:Z203,25,FALSE)</f>
        <v>0.9309574962</v>
      </c>
      <c r="AB24" s="24">
        <f>VLOOKUP(A24,'2023_PAPI_Indicators'!A23:AA203,26,FALSE)</f>
        <v>0.9353895187</v>
      </c>
      <c r="AC24" s="24">
        <f>VLOOKUP(A24,'2023_PAPI_Indicators'!A23:AB203,27,FALSE)</f>
        <v>0.9059053063</v>
      </c>
      <c r="AD24" s="24">
        <f>VLOOKUP(A24,'2023_PAPI_Indicators'!A23:AC203,28,FALSE)</f>
        <v>0.9074454308</v>
      </c>
      <c r="AE24" s="24">
        <f>VLOOKUP(A24,'2023_PAPI_Indicators'!A23:AD203,29,FALSE)</f>
        <v>0.9882454276</v>
      </c>
      <c r="AF24" s="24">
        <f>VLOOKUP(A24,'2023_PAPI_Indicators'!A23:AE203,30,FALSE)</f>
        <v>0.9342654347</v>
      </c>
      <c r="AG24" s="24">
        <f>VLOOKUP(A24,'2023_PAPI_Indicators'!A23:AF203,31,FALSE)</f>
        <v>0.9152687788</v>
      </c>
      <c r="AH24" s="24">
        <f>VLOOKUP(A24,'2023_PAPI_Indicators'!A23:AG203,32,FALSE)</f>
        <v>0.9422321916</v>
      </c>
      <c r="AI24" s="24">
        <f>VLOOKUP(A24,'2023_PAPI_Indicators'!A23:AH203,33,FALSE)</f>
        <v>0.9309460521</v>
      </c>
      <c r="AJ24" s="24">
        <f>VLOOKUP(A24,'2023_PAPI_Indicators'!A23:AI203,34,FALSE)</f>
        <v>0.8929594755</v>
      </c>
      <c r="AK24" s="24">
        <f>VLOOKUP(A24,'2023_PAPI_Indicators'!A23:AJ203,35,FALSE)</f>
        <v>0.9412116408</v>
      </c>
      <c r="AL24" s="24">
        <f>VLOOKUP(A24,'2023_PAPI_Indicators'!A23:AK203,36,FALSE)</f>
        <v>0.9563645124</v>
      </c>
      <c r="AM24" s="24">
        <f>VLOOKUP(A24,'2023_PAPI_Indicators'!A23:AL203,37,FALSE)</f>
        <v>0.9031652808</v>
      </c>
      <c r="AN24" s="24">
        <f>VLOOKUP(A24,'2023_PAPI_Indicators'!A23:AM203,38,FALSE)</f>
        <v>0.8930284977</v>
      </c>
      <c r="AO24" s="24">
        <f>VLOOKUP(A24,'2023_PAPI_Indicators'!A23:AN203,39,FALSE)</f>
        <v>0.8627399802</v>
      </c>
      <c r="AP24" s="24">
        <f>VLOOKUP(A24,'2023_PAPI_Indicators'!A23:AO203,40,FALSE)</f>
        <v>0.892690599</v>
      </c>
      <c r="AQ24" s="24">
        <f>VLOOKUP(A24,'2023_PAPI_Indicators'!A23:AP203,41,FALSE)</f>
        <v>0.88781178</v>
      </c>
      <c r="AR24" s="24">
        <f>VLOOKUP(A24,'2023_PAPI_Indicators'!A23:AQ203,42,FALSE)</f>
        <v>0.920394659</v>
      </c>
      <c r="AS24" s="24">
        <f>VLOOKUP(A24,'2023_PAPI_Indicators'!A23:AR203,43,FALSE)</f>
        <v>0.8999446034</v>
      </c>
      <c r="AT24" s="24">
        <f>VLOOKUP(A24,'2023_PAPI_Indicators'!A23:AS203,44,FALSE)</f>
        <v>0.8748807907</v>
      </c>
      <c r="AU24" s="24">
        <f>VLOOKUP(A24,'2023_PAPI_Indicators'!A23:AT203,45,FALSE)</f>
        <v>0.8645828962</v>
      </c>
      <c r="AV24" s="24">
        <f>VLOOKUP(A24,'2023_PAPI_Indicators'!A23:AU203,46,FALSE)</f>
        <v>0.9329972863</v>
      </c>
      <c r="AW24" s="24">
        <f>VLOOKUP(A24,'2023_PAPI_Indicators'!A23:AW203,47,FALSE)</f>
        <v>0.7898291945</v>
      </c>
      <c r="AX24" s="25"/>
      <c r="AY24" s="24">
        <f>VLOOKUP(A24,'2023_PAPI_Indicators'!A23:AX203,49,FALSE)</f>
        <v>0.8916226029</v>
      </c>
      <c r="AZ24" s="24">
        <f>VLOOKUP(A24,'2023_PAPI_Indicators'!A23:AY203,50,FALSE)</f>
        <v>0.8133425713</v>
      </c>
      <c r="BA24" s="24">
        <f>VLOOKUP(A24,'2023_PAPI_Indicators'!A23:AZ203,51,FALSE)</f>
        <v>0.8414776921</v>
      </c>
      <c r="BB24" s="24">
        <f>VLOOKUP(A24,'2023_PAPI_Indicators'!A23:BA203,52,FALSE)</f>
        <v>0.8827267289</v>
      </c>
      <c r="BC24" s="24">
        <f>VLOOKUP(A24,'2023_PAPI_Indicators'!A23:BB203,53,FALSE)</f>
        <v>0.7749337554</v>
      </c>
      <c r="BD24" s="24">
        <f>VLOOKUP(A24,'2023_PAPI_Indicators'!A23:BC203,54,FALSE)</f>
        <v>0.9256407619</v>
      </c>
      <c r="BE24" s="24">
        <f>VLOOKUP(A24,'2023_PAPI_Indicators'!A23:BD203,55,FALSE)</f>
        <v>0.7210584283</v>
      </c>
      <c r="BF24" s="24">
        <f>VLOOKUP(A24,'2023_PAPI_Indicators'!A23:BE203,56,FALSE)</f>
        <v>0.9116554856</v>
      </c>
      <c r="BG24" s="24">
        <f>VLOOKUP(A24,'2023_PAPI_Indicators'!A23:BF203,57,FALSE)</f>
        <v>0.7604601383</v>
      </c>
      <c r="BH24" s="24">
        <f>VLOOKUP(A24,'2023_PAPI_Indicators'!A23:BL203,58,FALSE)</f>
        <v>0.8983565569</v>
      </c>
      <c r="BI24" s="24">
        <f>VLOOKUP(A24,'2023_PAPI_Indicators'!A23:BH203,59,FALSE)</f>
        <v>0.8620526195</v>
      </c>
      <c r="BJ24" s="24">
        <f>VLOOKUP(A24,'2023_PAPI_Indicators'!A23:BI203,60,FALSE)</f>
        <v>0.7688771486</v>
      </c>
      <c r="BK24" s="24">
        <f>VLOOKUP(A24,'2023_PAPI_Indicators'!A23:BJ203,61,FALSE)</f>
        <v>0.9163113236</v>
      </c>
      <c r="BL24" s="24">
        <f>VLOOKUP(A24,'2023_PAPI_Indicators'!A23:BK203,62,FALSE)</f>
        <v>0.893566072</v>
      </c>
      <c r="BM24" s="24">
        <f>VLOOKUP(A24,'2023_PAPI_Indicators'!A23:BL203,63,FALSE)</f>
        <v>0.9764822721</v>
      </c>
      <c r="BN24" s="24">
        <f>VLOOKUP(A24,'2023_PAPI_Indicators'!A23:BM203,64,FALSE)</f>
        <v>0.8134917021</v>
      </c>
    </row>
    <row r="25" ht="13.5" customHeight="1">
      <c r="A25" s="19" t="s">
        <v>115</v>
      </c>
      <c r="B25" s="19" t="s">
        <v>116</v>
      </c>
      <c r="C25" s="20" t="s">
        <v>88</v>
      </c>
      <c r="D25" s="76">
        <v>1.0101029872894287</v>
      </c>
      <c r="E25" s="76">
        <v>1.0410887002944946</v>
      </c>
      <c r="F25" s="76">
        <v>0.883605420589447</v>
      </c>
      <c r="G25" s="76">
        <v>0.9828376770019531</v>
      </c>
      <c r="H25" s="76">
        <v>0.9954758286476135</v>
      </c>
      <c r="I25" s="76">
        <v>1.0627464056015015</v>
      </c>
      <c r="J25" s="76">
        <v>0.7515040040016174</v>
      </c>
      <c r="K25" s="76">
        <v>0.914963960647583</v>
      </c>
      <c r="L25" s="76">
        <v>0.8898224234580994</v>
      </c>
      <c r="M25" s="76">
        <v>0.8453786373138428</v>
      </c>
      <c r="N25" s="76">
        <v>0.9171225428581238</v>
      </c>
      <c r="O25" s="76">
        <v>1.3894450664520264</v>
      </c>
      <c r="P25" s="76">
        <v>1.106857180595398</v>
      </c>
      <c r="Q25" s="77"/>
      <c r="R25" s="76">
        <v>1.223464012145996</v>
      </c>
      <c r="S25" s="76">
        <v>1.0591565370559692</v>
      </c>
      <c r="T25" s="76">
        <v>1.0890647172927856</v>
      </c>
      <c r="U25" s="76">
        <v>1.0999228954315186</v>
      </c>
      <c r="V25" s="76">
        <v>1.00345778465271</v>
      </c>
      <c r="W25" s="76">
        <v>0.806961178779602</v>
      </c>
      <c r="X25" s="76">
        <v>1.1004669666290283</v>
      </c>
      <c r="Y25" s="76">
        <v>0.9976090788841248</v>
      </c>
      <c r="Z25" s="76">
        <v>1.0998926162719727</v>
      </c>
      <c r="AA25" s="76">
        <v>1.046839714050293</v>
      </c>
      <c r="AB25" s="76">
        <v>1.0587704181671143</v>
      </c>
      <c r="AC25" s="76">
        <v>1.2470049858093262</v>
      </c>
      <c r="AD25" s="76">
        <v>1.053571343421936</v>
      </c>
      <c r="AE25" s="76">
        <v>1.2204504013061523</v>
      </c>
      <c r="AF25" s="76">
        <v>1.0686135292053223</v>
      </c>
      <c r="AG25" s="76">
        <v>0.937085747718811</v>
      </c>
      <c r="AH25" s="76">
        <v>0.9086301326751709</v>
      </c>
      <c r="AI25" s="76">
        <v>0.8431979417800903</v>
      </c>
      <c r="AJ25" s="76">
        <v>0.8213158249855042</v>
      </c>
      <c r="AK25" s="76">
        <v>0.9989123940467834</v>
      </c>
      <c r="AL25" s="76">
        <v>0.7703772783279419</v>
      </c>
      <c r="AM25" s="76">
        <v>0.9037759900093079</v>
      </c>
      <c r="AN25" s="76">
        <v>1.093315839767456</v>
      </c>
      <c r="AO25" s="76">
        <v>1.2184756994247437</v>
      </c>
      <c r="AP25" s="76">
        <v>1.4412240982055664</v>
      </c>
      <c r="AQ25" s="76">
        <v>1.1533985137939453</v>
      </c>
      <c r="AR25" s="76">
        <v>0.8143330216407776</v>
      </c>
      <c r="AS25" s="76">
        <v>0.8444758653640747</v>
      </c>
      <c r="AT25" s="76">
        <v>0.9870248436927795</v>
      </c>
      <c r="AU25" s="76">
        <v>0.8229116797447205</v>
      </c>
      <c r="AV25" s="76">
        <v>0.7468546032905579</v>
      </c>
      <c r="AW25" s="76">
        <v>0.6715931296348572</v>
      </c>
      <c r="AX25" s="77"/>
      <c r="AY25" s="76">
        <v>0.9298039674758911</v>
      </c>
      <c r="AZ25" s="76">
        <v>0.9721587896347046</v>
      </c>
      <c r="BA25" s="76">
        <v>1.0473804473876953</v>
      </c>
      <c r="BB25" s="76">
        <v>1.0580130815505981</v>
      </c>
      <c r="BC25" s="76">
        <v>0.8415884971618652</v>
      </c>
      <c r="BD25" s="76">
        <v>1.1809674501419067</v>
      </c>
      <c r="BE25" s="76">
        <v>0.8618809580802917</v>
      </c>
      <c r="BF25" s="76">
        <v>0.8166700005531311</v>
      </c>
      <c r="BG25" s="76">
        <v>1.1428571939468384</v>
      </c>
      <c r="BH25" s="76">
        <v>1.1833093166351318</v>
      </c>
      <c r="BI25" s="76">
        <v>0.7764012813568115</v>
      </c>
      <c r="BJ25" s="76">
        <v>1.0022433996200562</v>
      </c>
      <c r="BK25" s="76">
        <v>1.2313132286071777</v>
      </c>
      <c r="BL25" s="76">
        <v>1.3772618770599365</v>
      </c>
      <c r="BM25" s="76">
        <v>1.1236851215362549</v>
      </c>
      <c r="BN25" s="76">
        <v>0.7343650460243225</v>
      </c>
    </row>
    <row r="26" ht="13.5" customHeight="1">
      <c r="A26" s="11" t="s">
        <v>117</v>
      </c>
      <c r="B26" s="11" t="s">
        <v>118</v>
      </c>
      <c r="C26" s="12" t="s">
        <v>83</v>
      </c>
      <c r="D26" s="24">
        <f>VLOOKUP(A26,'2023_PAPI_Indicators'!A26:B206,2,FALSE)</f>
        <v>0.5911427736</v>
      </c>
      <c r="E26" s="75">
        <f>VLOOKUP(A26,'2023_PAPI_Indicators'!A26:C206,3,FALSE)</f>
        <v>0.3351088464</v>
      </c>
      <c r="F26" s="24">
        <f>VLOOKUP(A26,'2023_PAPI_Indicators'!A25:D205,4,FALSE)</f>
        <v>0.2430516034</v>
      </c>
      <c r="G26" s="24">
        <f>VLOOKUP(A26,'2023_PAPI_Indicators'!A25:E205,5,FALSE)</f>
        <v>0.2070358992</v>
      </c>
      <c r="H26" s="24">
        <f>VLOOKUP(A26,'2023_PAPI_Indicators'!A25:F205,6,FALSE)</f>
        <v>0.2704859674</v>
      </c>
      <c r="I26" s="24">
        <f>VLOOKUP(A26,'2023_PAPI_Indicators'!A25:G205,7,FALSE)</f>
        <v>0.5247676969</v>
      </c>
      <c r="J26" s="24">
        <f>VLOOKUP(A26,'2023_PAPI_Indicators'!A25:H205,8,FALSE)</f>
        <v>0.2801896334</v>
      </c>
      <c r="K26" s="24">
        <f>VLOOKUP(A26,'2023_PAPI_Indicators'!A25:I205,9,FALSE)</f>
        <v>0.417986393</v>
      </c>
      <c r="L26" s="24">
        <f>VLOOKUP(A26,'2023_PAPI_Indicators'!A25:J205,10,FALSE)</f>
        <v>0.2434579283</v>
      </c>
      <c r="M26" s="24">
        <f>VLOOKUP(A26,'2023_PAPI_Indicators'!A25:K205,11,FALSE)</f>
        <v>0.2843711674</v>
      </c>
      <c r="N26" s="24">
        <f>VLOOKUP(A26,'2023_PAPI_Indicators'!A25:L205,12,FALSE)</f>
        <v>0.2744947076</v>
      </c>
      <c r="O26" s="24">
        <f>VLOOKUP(A26,'2023_PAPI_Indicators'!A25:M205,13,FALSE)</f>
        <v>0.5681580305</v>
      </c>
      <c r="P26" s="24">
        <f>VLOOKUP(A26,'2023_PAPI_Indicators'!A25:N205,14,FALSE)</f>
        <v>0.3818403482</v>
      </c>
      <c r="Q26" s="25"/>
      <c r="R26" s="24">
        <f>VLOOKUP(A26,'2023_PAPI_Indicators'!A25:P205,16,FALSE)</f>
        <v>0.5070091486</v>
      </c>
      <c r="S26" s="24">
        <f>VLOOKUP(A26,'2023_PAPI_Indicators'!A25:R205,17,FALSE)</f>
        <v>0.4709176123</v>
      </c>
      <c r="T26" s="24">
        <f>VLOOKUP(A26,'2023_PAPI_Indicators'!A25:S205,18,FALSE)</f>
        <v>0.6194982529</v>
      </c>
      <c r="U26" s="24">
        <f>VLOOKUP(A26,'2023_PAPI_Indicators'!A25:T205,19,FALSE)</f>
        <v>0.4299358726</v>
      </c>
      <c r="V26" s="24">
        <f>VLOOKUP(A26,'2023_PAPI_Indicators'!A25:U205,20,FALSE)</f>
        <v>0.3466806412</v>
      </c>
      <c r="W26" s="24">
        <f>VLOOKUP(A26,'2023_PAPI_Indicators'!A25:V205,21,FALSE)</f>
        <v>0.4070039988</v>
      </c>
      <c r="X26" s="24">
        <f>VLOOKUP(A26,'2023_PAPI_Indicators'!A25:W205,22,FALSE)</f>
        <v>0.6616435647</v>
      </c>
      <c r="Y26" s="24">
        <f>VLOOKUP(A26,'2023_PAPI_Indicators'!A25:X205,23,FALSE)</f>
        <v>0.544652462</v>
      </c>
      <c r="Z26" s="24">
        <f>VLOOKUP(A26,'2023_PAPI_Indicators'!A25:Y205,24,FALSE)</f>
        <v>0.4490309656</v>
      </c>
      <c r="AA26" s="24">
        <f>VLOOKUP(A26,'2023_PAPI_Indicators'!A25:Z205,25,FALSE)</f>
        <v>0.3810095489</v>
      </c>
      <c r="AB26" s="24">
        <f>VLOOKUP(A26,'2023_PAPI_Indicators'!A25:AA205,26,FALSE)</f>
        <v>0.370120436</v>
      </c>
      <c r="AC26" s="24">
        <f>VLOOKUP(A26,'2023_PAPI_Indicators'!A25:AB205,27,FALSE)</f>
        <v>0.4720796645</v>
      </c>
      <c r="AD26" s="24">
        <f>VLOOKUP(A26,'2023_PAPI_Indicators'!A25:AC205,28,FALSE)</f>
        <v>0.4183217585</v>
      </c>
      <c r="AE26" s="24">
        <f>VLOOKUP(A26,'2023_PAPI_Indicators'!A25:AD205,29,FALSE)</f>
        <v>0.5998541117</v>
      </c>
      <c r="AF26" s="24">
        <f>VLOOKUP(A26,'2023_PAPI_Indicators'!A25:AE205,30,FALSE)</f>
        <v>0.3479229808</v>
      </c>
      <c r="AG26" s="24">
        <f>VLOOKUP(A26,'2023_PAPI_Indicators'!A25:AF205,31,FALSE)</f>
        <v>0.4048935771</v>
      </c>
      <c r="AH26" s="24">
        <f>VLOOKUP(A26,'2023_PAPI_Indicators'!A25:AG205,32,FALSE)</f>
        <v>0.2841374576</v>
      </c>
      <c r="AI26" s="24">
        <f>VLOOKUP(A26,'2023_PAPI_Indicators'!A25:AH205,33,FALSE)</f>
        <v>0.3197896779</v>
      </c>
      <c r="AJ26" s="24">
        <f>VLOOKUP(A26,'2023_PAPI_Indicators'!A25:AI205,34,FALSE)</f>
        <v>0.2761354744</v>
      </c>
      <c r="AK26" s="24">
        <f>VLOOKUP(A26,'2023_PAPI_Indicators'!A25:AJ205,35,FALSE)</f>
        <v>0.4112345874</v>
      </c>
      <c r="AL26" s="24">
        <f>VLOOKUP(A26,'2023_PAPI_Indicators'!A25:AK205,36,FALSE)</f>
        <v>0.1973595917</v>
      </c>
      <c r="AM26" s="24">
        <f>VLOOKUP(A26,'2023_PAPI_Indicators'!A25:AL205,37,FALSE)</f>
        <v>0.3695423603</v>
      </c>
      <c r="AN26" s="24">
        <f>VLOOKUP(A26,'2023_PAPI_Indicators'!A25:AM205,38,FALSE)</f>
        <v>0.4385420382</v>
      </c>
      <c r="AO26" s="24">
        <f>VLOOKUP(A26,'2023_PAPI_Indicators'!A25:AN205,39,FALSE)</f>
        <v>0.6154202819</v>
      </c>
      <c r="AP26" s="24">
        <f>VLOOKUP(A26,'2023_PAPI_Indicators'!A25:AO205,40,FALSE)</f>
        <v>0.5482822061</v>
      </c>
      <c r="AQ26" s="24">
        <f>VLOOKUP(A26,'2023_PAPI_Indicators'!A25:AP205,41,FALSE)</f>
        <v>0.3815455437</v>
      </c>
      <c r="AR26" s="24">
        <f>VLOOKUP(A26,'2023_PAPI_Indicators'!A25:AQ205,42,FALSE)</f>
        <v>0.374943763</v>
      </c>
      <c r="AS26" s="24">
        <f>VLOOKUP(A26,'2023_PAPI_Indicators'!A25:AR205,43,FALSE)</f>
        <v>0.3454507291</v>
      </c>
      <c r="AT26" s="24">
        <f>VLOOKUP(A26,'2023_PAPI_Indicators'!A25:AS205,44,FALSE)</f>
        <v>0.3110636175</v>
      </c>
      <c r="AU26" s="24">
        <f>VLOOKUP(A26,'2023_PAPI_Indicators'!A25:AT205,45,FALSE)</f>
        <v>0.3703491986</v>
      </c>
      <c r="AV26" s="24">
        <f>VLOOKUP(A26,'2023_PAPI_Indicators'!A25:AU205,46,FALSE)</f>
        <v>0.343803525</v>
      </c>
      <c r="AW26" s="24">
        <f>VLOOKUP(A26,'2023_PAPI_Indicators'!A25:AW205,47,FALSE)</f>
        <v>0.2375480831</v>
      </c>
      <c r="AX26" s="25"/>
      <c r="AY26" s="24">
        <f>VLOOKUP(A26,'2023_PAPI_Indicators'!A25:AX205,49,FALSE)</f>
        <v>0.3783290982</v>
      </c>
      <c r="AZ26" s="24">
        <f>VLOOKUP(A26,'2023_PAPI_Indicators'!A25:AY205,50,FALSE)</f>
        <v>0.4258133173</v>
      </c>
      <c r="BA26" s="24">
        <f>VLOOKUP(A26,'2023_PAPI_Indicators'!A25:AZ205,51,FALSE)</f>
        <v>0.3956514299</v>
      </c>
      <c r="BB26" s="24">
        <f>VLOOKUP(A26,'2023_PAPI_Indicators'!A25:BA205,52,FALSE)</f>
        <v>0.4532541931</v>
      </c>
      <c r="BC26" s="24">
        <f>VLOOKUP(A26,'2023_PAPI_Indicators'!A25:BB205,53,FALSE)</f>
        <v>0.453705281</v>
      </c>
      <c r="BD26" s="24">
        <f>VLOOKUP(A26,'2023_PAPI_Indicators'!A25:BC205,54,FALSE)</f>
        <v>0.6725270748</v>
      </c>
      <c r="BE26" s="24">
        <f>VLOOKUP(A26,'2023_PAPI_Indicators'!A25:BD205,55,FALSE)</f>
        <v>0.4312279522</v>
      </c>
      <c r="BF26" s="24">
        <f>VLOOKUP(A26,'2023_PAPI_Indicators'!A25:BE205,56,FALSE)</f>
        <v>0.371535331</v>
      </c>
      <c r="BG26" s="24">
        <f>VLOOKUP(A26,'2023_PAPI_Indicators'!A25:BF205,57,FALSE)</f>
        <v>0.6563188434</v>
      </c>
      <c r="BH26" s="24">
        <f>VLOOKUP(A26,'2023_PAPI_Indicators'!A25:BL205,58,FALSE)</f>
        <v>0.5634645224</v>
      </c>
      <c r="BI26" s="24">
        <f>VLOOKUP(A26,'2023_PAPI_Indicators'!A25:BH205,59,FALSE)</f>
        <v>0.3050399721</v>
      </c>
      <c r="BJ26" s="24">
        <f>VLOOKUP(A26,'2023_PAPI_Indicators'!A25:BI205,60,FALSE)</f>
        <v>0.4553961158</v>
      </c>
      <c r="BK26" s="24">
        <f>VLOOKUP(A26,'2023_PAPI_Indicators'!A25:BJ205,61,FALSE)</f>
        <v>0.4459491372</v>
      </c>
      <c r="BL26" s="24">
        <f>VLOOKUP(A26,'2023_PAPI_Indicators'!A25:BK205,62,FALSE)</f>
        <v>0.6674405932</v>
      </c>
      <c r="BM26" s="24">
        <f>VLOOKUP(A26,'2023_PAPI_Indicators'!A25:BL205,63,FALSE)</f>
        <v>0.476958096</v>
      </c>
      <c r="BN26" s="24">
        <f>VLOOKUP(A26,'2023_PAPI_Indicators'!A25:BM205,64,FALSE)</f>
        <v>0.2763605416</v>
      </c>
    </row>
    <row r="27" ht="13.5" customHeight="1">
      <c r="A27" s="11" t="s">
        <v>119</v>
      </c>
      <c r="B27" s="11" t="s">
        <v>120</v>
      </c>
      <c r="C27" s="12" t="s">
        <v>83</v>
      </c>
      <c r="D27" s="24">
        <f>VLOOKUP(A27,'2023_PAPI_Indicators'!A27:B207,2,FALSE)</f>
        <v>0.2536944449</v>
      </c>
      <c r="E27" s="75">
        <f>VLOOKUP(A27,'2023_PAPI_Indicators'!A27:C207,3,FALSE)</f>
        <v>0.3514385521</v>
      </c>
      <c r="F27" s="24">
        <f>VLOOKUP(A27,'2023_PAPI_Indicators'!A26:D206,4,FALSE)</f>
        <v>0.2849922776</v>
      </c>
      <c r="G27" s="24">
        <f>VLOOKUP(A27,'2023_PAPI_Indicators'!A26:E206,5,FALSE)</f>
        <v>0.393777132</v>
      </c>
      <c r="H27" s="24">
        <f>VLOOKUP(A27,'2023_PAPI_Indicators'!A26:F206,6,FALSE)</f>
        <v>0.3132703602</v>
      </c>
      <c r="I27" s="24">
        <f>VLOOKUP(A27,'2023_PAPI_Indicators'!A26:G206,7,FALSE)</f>
        <v>0.2524495721</v>
      </c>
      <c r="J27" s="24">
        <f>VLOOKUP(A27,'2023_PAPI_Indicators'!A26:H206,8,FALSE)</f>
        <v>0.1648449302</v>
      </c>
      <c r="K27" s="24">
        <f>VLOOKUP(A27,'2023_PAPI_Indicators'!A26:I206,9,FALSE)</f>
        <v>0.2293716371</v>
      </c>
      <c r="L27" s="24">
        <f>VLOOKUP(A27,'2023_PAPI_Indicators'!A26:J206,10,FALSE)</f>
        <v>0.3186695278</v>
      </c>
      <c r="M27" s="24">
        <f>VLOOKUP(A27,'2023_PAPI_Indicators'!A26:K206,11,FALSE)</f>
        <v>0.2483069152</v>
      </c>
      <c r="N27" s="24">
        <f>VLOOKUP(A27,'2023_PAPI_Indicators'!A26:L206,12,FALSE)</f>
        <v>0.2742619216</v>
      </c>
      <c r="O27" s="24">
        <f>VLOOKUP(A27,'2023_PAPI_Indicators'!A26:M206,13,FALSE)</f>
        <v>0.5351204872</v>
      </c>
      <c r="P27" s="24">
        <f>VLOOKUP(A27,'2023_PAPI_Indicators'!A26:N206,14,FALSE)</f>
        <v>0.3701888323</v>
      </c>
      <c r="Q27" s="25"/>
      <c r="R27" s="24">
        <f>VLOOKUP(A27,'2023_PAPI_Indicators'!A26:P206,16,FALSE)</f>
        <v>0.4039345682</v>
      </c>
      <c r="S27" s="24">
        <f>VLOOKUP(A27,'2023_PAPI_Indicators'!A26:R206,17,FALSE)</f>
        <v>0.3130907416</v>
      </c>
      <c r="T27" s="24">
        <f>VLOOKUP(A27,'2023_PAPI_Indicators'!A26:S206,18,FALSE)</f>
        <v>0.349897325</v>
      </c>
      <c r="U27" s="24">
        <f>VLOOKUP(A27,'2023_PAPI_Indicators'!A26:T206,19,FALSE)</f>
        <v>0.3312104642</v>
      </c>
      <c r="V27" s="24">
        <f>VLOOKUP(A27,'2023_PAPI_Indicators'!A26:U206,20,FALSE)</f>
        <v>0.3867225945</v>
      </c>
      <c r="W27" s="24">
        <f>VLOOKUP(A27,'2023_PAPI_Indicators'!A26:V206,21,FALSE)</f>
        <v>0.1568428129</v>
      </c>
      <c r="X27" s="24">
        <f>VLOOKUP(A27,'2023_PAPI_Indicators'!A26:W206,22,FALSE)</f>
        <v>0.2758525908</v>
      </c>
      <c r="Y27" s="24">
        <f>VLOOKUP(A27,'2023_PAPI_Indicators'!A26:X206,23,FALSE)</f>
        <v>0.2583774924</v>
      </c>
      <c r="Z27" s="24">
        <f>VLOOKUP(A27,'2023_PAPI_Indicators'!A26:Y206,24,FALSE)</f>
        <v>0.3671658933</v>
      </c>
      <c r="AA27" s="24">
        <f>VLOOKUP(A27,'2023_PAPI_Indicators'!A26:Z206,25,FALSE)</f>
        <v>0.4094648063</v>
      </c>
      <c r="AB27" s="24">
        <f>VLOOKUP(A27,'2023_PAPI_Indicators'!A26:AA206,26,FALSE)</f>
        <v>0.319591403</v>
      </c>
      <c r="AC27" s="24">
        <f>VLOOKUP(A27,'2023_PAPI_Indicators'!A26:AB206,27,FALSE)</f>
        <v>0.4100057185</v>
      </c>
      <c r="AD27" s="24">
        <f>VLOOKUP(A27,'2023_PAPI_Indicators'!A26:AC206,28,FALSE)</f>
        <v>0.3174220324</v>
      </c>
      <c r="AE27" s="24">
        <f>VLOOKUP(A27,'2023_PAPI_Indicators'!A26:AD206,29,FALSE)</f>
        <v>0.3921494484</v>
      </c>
      <c r="AF27" s="24">
        <f>VLOOKUP(A27,'2023_PAPI_Indicators'!A26:AE206,30,FALSE)</f>
        <v>0.3894426227</v>
      </c>
      <c r="AG27" s="24">
        <f>VLOOKUP(A27,'2023_PAPI_Indicators'!A26:AF206,31,FALSE)</f>
        <v>0.2629683614</v>
      </c>
      <c r="AH27" s="24">
        <f>VLOOKUP(A27,'2023_PAPI_Indicators'!A26:AG206,32,FALSE)</f>
        <v>0.3458124697</v>
      </c>
      <c r="AI27" s="24">
        <f>VLOOKUP(A27,'2023_PAPI_Indicators'!A26:AH206,33,FALSE)</f>
        <v>0.2842414677</v>
      </c>
      <c r="AJ27" s="24">
        <f>VLOOKUP(A27,'2023_PAPI_Indicators'!A26:AI206,34,FALSE)</f>
        <v>0.3007312417</v>
      </c>
      <c r="AK27" s="24">
        <f>VLOOKUP(A27,'2023_PAPI_Indicators'!A26:AJ206,35,FALSE)</f>
        <v>0.1734147817</v>
      </c>
      <c r="AL27" s="24">
        <f>VLOOKUP(A27,'2023_PAPI_Indicators'!A26:AK206,36,FALSE)</f>
        <v>0.424351871</v>
      </c>
      <c r="AM27" s="24">
        <f>VLOOKUP(A27,'2023_PAPI_Indicators'!A26:AL206,37,FALSE)</f>
        <v>0.2417477667</v>
      </c>
      <c r="AN27" s="24">
        <f>VLOOKUP(A27,'2023_PAPI_Indicators'!A26:AM206,38,FALSE)</f>
        <v>0.3959253728</v>
      </c>
      <c r="AO27" s="24">
        <f>VLOOKUP(A27,'2023_PAPI_Indicators'!A26:AN206,39,FALSE)</f>
        <v>0.4104348421</v>
      </c>
      <c r="AP27" s="24">
        <f>VLOOKUP(A27,'2023_PAPI_Indicators'!A26:AO206,40,FALSE)</f>
        <v>0.5482822061</v>
      </c>
      <c r="AQ27" s="24">
        <f>VLOOKUP(A27,'2023_PAPI_Indicators'!A26:AP206,41,FALSE)</f>
        <v>0.3994112313</v>
      </c>
      <c r="AR27" s="24">
        <f>VLOOKUP(A27,'2023_PAPI_Indicators'!A26:AQ206,42,FALSE)</f>
        <v>0.2158630788</v>
      </c>
      <c r="AS27" s="24">
        <f>VLOOKUP(A27,'2023_PAPI_Indicators'!A26:AR206,43,FALSE)</f>
        <v>0.2181830853</v>
      </c>
      <c r="AT27" s="24">
        <f>VLOOKUP(A27,'2023_PAPI_Indicators'!A26:AS206,44,FALSE)</f>
        <v>0.3670783639</v>
      </c>
      <c r="AU27" s="24">
        <f>VLOOKUP(A27,'2023_PAPI_Indicators'!A26:AT206,45,FALSE)</f>
        <v>0.1997017562</v>
      </c>
      <c r="AV27" s="24">
        <f>VLOOKUP(A27,'2023_PAPI_Indicators'!A26:AU206,46,FALSE)</f>
        <v>0.1499388218</v>
      </c>
      <c r="AW27" s="24">
        <f>VLOOKUP(A27,'2023_PAPI_Indicators'!A26:AW206,47,FALSE)</f>
        <v>0.1803596467</v>
      </c>
      <c r="AX27" s="25"/>
      <c r="AY27" s="24">
        <f>VLOOKUP(A27,'2023_PAPI_Indicators'!A26:AX206,49,FALSE)</f>
        <v>0.2863799036</v>
      </c>
      <c r="AZ27" s="24">
        <f>VLOOKUP(A27,'2023_PAPI_Indicators'!A26:AY206,50,FALSE)</f>
        <v>0.2974318266</v>
      </c>
      <c r="BA27" s="24">
        <f>VLOOKUP(A27,'2023_PAPI_Indicators'!A26:AZ206,51,FALSE)</f>
        <v>0.3739120066</v>
      </c>
      <c r="BB27" s="24">
        <f>VLOOKUP(A27,'2023_PAPI_Indicators'!A26:BA206,52,FALSE)</f>
        <v>0.4095931351</v>
      </c>
      <c r="BC27" s="24">
        <f>VLOOKUP(A27,'2023_PAPI_Indicators'!A26:BB206,53,FALSE)</f>
        <v>0.210061565</v>
      </c>
      <c r="BD27" s="24">
        <f>VLOOKUP(A27,'2023_PAPI_Indicators'!A26:BC206,54,FALSE)</f>
        <v>0.3003227711</v>
      </c>
      <c r="BE27" s="24">
        <f>VLOOKUP(A27,'2023_PAPI_Indicators'!A26:BD206,55,FALSE)</f>
        <v>0.2431729883</v>
      </c>
      <c r="BF27" s="24">
        <f>VLOOKUP(A27,'2023_PAPI_Indicators'!A26:BE206,56,FALSE)</f>
        <v>0.2027924061</v>
      </c>
      <c r="BG27" s="24">
        <f>VLOOKUP(A27,'2023_PAPI_Indicators'!A26:BF206,57,FALSE)</f>
        <v>0.2934751809</v>
      </c>
      <c r="BH27" s="24">
        <f>VLOOKUP(A27,'2023_PAPI_Indicators'!A26:BL206,58,FALSE)</f>
        <v>0.470584631</v>
      </c>
      <c r="BI27" s="24">
        <f>VLOOKUP(A27,'2023_PAPI_Indicators'!A26:BH206,59,FALSE)</f>
        <v>0.2183395177</v>
      </c>
      <c r="BJ27" s="24">
        <f>VLOOKUP(A27,'2023_PAPI_Indicators'!A26:BI206,60,FALSE)</f>
        <v>0.2864607871</v>
      </c>
      <c r="BK27" s="24">
        <f>VLOOKUP(A27,'2023_PAPI_Indicators'!A26:BJ206,61,FALSE)</f>
        <v>0.4099152386</v>
      </c>
      <c r="BL27" s="24">
        <f>VLOOKUP(A27,'2023_PAPI_Indicators'!A26:BK206,62,FALSE)</f>
        <v>0.4693304598</v>
      </c>
      <c r="BM27" s="24">
        <f>VLOOKUP(A27,'2023_PAPI_Indicators'!A26:BL206,63,FALSE)</f>
        <v>0.3708152473</v>
      </c>
      <c r="BN27" s="24">
        <f>VLOOKUP(A27,'2023_PAPI_Indicators'!A26:BM206,64,FALSE)</f>
        <v>0.1331845373</v>
      </c>
    </row>
    <row r="28" ht="13.5" customHeight="1">
      <c r="A28" s="11" t="s">
        <v>121</v>
      </c>
      <c r="B28" s="11" t="s">
        <v>122</v>
      </c>
      <c r="C28" s="12" t="s">
        <v>83</v>
      </c>
      <c r="D28" s="24">
        <f>VLOOKUP(A28,'2023_PAPI_Indicators'!A28:B208,2,FALSE)</f>
        <v>0.5909571052</v>
      </c>
      <c r="E28" s="75">
        <f>VLOOKUP(A28,'2023_PAPI_Indicators'!A28:C208,3,FALSE)</f>
        <v>0.5862985849</v>
      </c>
      <c r="F28" s="24">
        <f>VLOOKUP(A28,'2023_PAPI_Indicators'!A27:D207,4,FALSE)</f>
        <v>0.5780696273</v>
      </c>
      <c r="G28" s="24">
        <f>VLOOKUP(A28,'2023_PAPI_Indicators'!A27:E207,5,FALSE)</f>
        <v>0.6007580161</v>
      </c>
      <c r="H28" s="24">
        <f>VLOOKUP(A28,'2023_PAPI_Indicators'!A27:F207,6,FALSE)</f>
        <v>0.7955037355</v>
      </c>
      <c r="I28" s="24">
        <f>VLOOKUP(A28,'2023_PAPI_Indicators'!A27:G207,7,FALSE)</f>
        <v>0.7542639375</v>
      </c>
      <c r="J28" s="24">
        <f>VLOOKUP(A28,'2023_PAPI_Indicators'!A27:H207,8,FALSE)</f>
        <v>0.5073913932</v>
      </c>
      <c r="K28" s="24">
        <f>VLOOKUP(A28,'2023_PAPI_Indicators'!A27:I207,9,FALSE)</f>
        <v>0.63075912</v>
      </c>
      <c r="L28" s="24">
        <f>VLOOKUP(A28,'2023_PAPI_Indicators'!A27:J207,10,FALSE)</f>
        <v>0.4855448604</v>
      </c>
      <c r="M28" s="24">
        <f>VLOOKUP(A28,'2023_PAPI_Indicators'!A27:K207,11,FALSE)</f>
        <v>0.5992478728</v>
      </c>
      <c r="N28" s="24">
        <f>VLOOKUP(A28,'2023_PAPI_Indicators'!A27:L207,12,FALSE)</f>
        <v>0.7269100547</v>
      </c>
      <c r="O28" s="24">
        <f>VLOOKUP(A28,'2023_PAPI_Indicators'!A27:M207,13,FALSE)</f>
        <v>0.7657022476</v>
      </c>
      <c r="P28" s="24">
        <f>VLOOKUP(A28,'2023_PAPI_Indicators'!A27:N207,14,FALSE)</f>
        <v>0.6983902454</v>
      </c>
      <c r="Q28" s="25"/>
      <c r="R28" s="24">
        <f>VLOOKUP(A28,'2023_PAPI_Indicators'!A27:P207,16,FALSE)</f>
        <v>0.7417666912</v>
      </c>
      <c r="S28" s="24">
        <f>VLOOKUP(A28,'2023_PAPI_Indicators'!A27:R207,17,FALSE)</f>
        <v>0.6409226656</v>
      </c>
      <c r="T28" s="24">
        <f>VLOOKUP(A28,'2023_PAPI_Indicators'!A27:S207,18,FALSE)</f>
        <v>0.805601418</v>
      </c>
      <c r="U28" s="24">
        <f>VLOOKUP(A28,'2023_PAPI_Indicators'!A27:T207,19,FALSE)</f>
        <v>0.4893083572</v>
      </c>
      <c r="V28" s="24">
        <f>VLOOKUP(A28,'2023_PAPI_Indicators'!A27:U207,20,FALSE)</f>
        <v>0.6420801282</v>
      </c>
      <c r="W28" s="24">
        <f>VLOOKUP(A28,'2023_PAPI_Indicators'!A27:V207,21,FALSE)</f>
        <v>0.578099072</v>
      </c>
      <c r="X28" s="24">
        <f>VLOOKUP(A28,'2023_PAPI_Indicators'!A27:W207,22,FALSE)</f>
        <v>0.7110914588</v>
      </c>
      <c r="Y28" s="24">
        <f>VLOOKUP(A28,'2023_PAPI_Indicators'!A27:X207,23,FALSE)</f>
        <v>0.7843949795</v>
      </c>
      <c r="Z28" s="24">
        <f>VLOOKUP(A28,'2023_PAPI_Indicators'!A27:Y207,24,FALSE)</f>
        <v>0.6596400738</v>
      </c>
      <c r="AA28" s="24">
        <f>VLOOKUP(A28,'2023_PAPI_Indicators'!A27:Z207,25,FALSE)</f>
        <v>0.6019620895</v>
      </c>
      <c r="AB28" s="24">
        <f>VLOOKUP(A28,'2023_PAPI_Indicators'!A27:AA207,26,FALSE)</f>
        <v>0.5649397969</v>
      </c>
      <c r="AC28" s="24">
        <f>VLOOKUP(A28,'2023_PAPI_Indicators'!A27:AB207,27,FALSE)</f>
        <v>0.7988809347</v>
      </c>
      <c r="AD28" s="24">
        <f>VLOOKUP(A28,'2023_PAPI_Indicators'!A27:AC207,28,FALSE)</f>
        <v>0.8127765656</v>
      </c>
      <c r="AE28" s="24">
        <f>VLOOKUP(A28,'2023_PAPI_Indicators'!A27:AD207,29,FALSE)</f>
        <v>0.8276894093</v>
      </c>
      <c r="AF28" s="24">
        <f>VLOOKUP(A28,'2023_PAPI_Indicators'!A27:AE207,30,FALSE)</f>
        <v>0.764883697</v>
      </c>
      <c r="AG28" s="24">
        <f>VLOOKUP(A28,'2023_PAPI_Indicators'!A27:AF207,31,FALSE)</f>
        <v>0.7175396681</v>
      </c>
      <c r="AH28" s="24">
        <f>VLOOKUP(A28,'2023_PAPI_Indicators'!A27:AG207,32,FALSE)</f>
        <v>0.5942193866</v>
      </c>
      <c r="AI28" s="24">
        <f>VLOOKUP(A28,'2023_PAPI_Indicators'!A27:AH207,33,FALSE)</f>
        <v>0.4286230206</v>
      </c>
      <c r="AJ28" s="24">
        <f>VLOOKUP(A28,'2023_PAPI_Indicators'!A27:AI207,34,FALSE)</f>
        <v>0.4100142121</v>
      </c>
      <c r="AK28" s="24">
        <f>VLOOKUP(A28,'2023_PAPI_Indicators'!A27:AJ207,35,FALSE)</f>
        <v>0.6432703137</v>
      </c>
      <c r="AL28" s="24">
        <f>VLOOKUP(A28,'2023_PAPI_Indicators'!A27:AK207,36,FALSE)</f>
        <v>0.6315890551</v>
      </c>
      <c r="AM28" s="24">
        <f>VLOOKUP(A28,'2023_PAPI_Indicators'!A27:AL207,37,FALSE)</f>
        <v>0.5569766164</v>
      </c>
      <c r="AN28" s="24">
        <f>VLOOKUP(A28,'2023_PAPI_Indicators'!A27:AM207,38,FALSE)</f>
        <v>0.614579618</v>
      </c>
      <c r="AO28" s="24">
        <f>VLOOKUP(A28,'2023_PAPI_Indicators'!A27:AN207,39,FALSE)</f>
        <v>0.7950145602</v>
      </c>
      <c r="AP28" s="24">
        <f>VLOOKUP(A28,'2023_PAPI_Indicators'!A27:AO207,40,FALSE)</f>
        <v>0.7659586072</v>
      </c>
      <c r="AQ28" s="24">
        <f>VLOOKUP(A28,'2023_PAPI_Indicators'!A27:AP207,41,FALSE)</f>
        <v>0.6022999287</v>
      </c>
      <c r="AR28" s="24">
        <f>VLOOKUP(A28,'2023_PAPI_Indicators'!A27:AQ207,42,FALSE)</f>
        <v>0.6173952818</v>
      </c>
      <c r="AS28" s="24">
        <f>VLOOKUP(A28,'2023_PAPI_Indicators'!A27:AR207,43,FALSE)</f>
        <v>0.6150802374</v>
      </c>
      <c r="AT28" s="24">
        <f>VLOOKUP(A28,'2023_PAPI_Indicators'!A27:AS207,44,FALSE)</f>
        <v>0.6909374595</v>
      </c>
      <c r="AU28" s="24">
        <f>VLOOKUP(A28,'2023_PAPI_Indicators'!A27:AT207,45,FALSE)</f>
        <v>0.4838076234</v>
      </c>
      <c r="AV28" s="24">
        <f>VLOOKUP(A28,'2023_PAPI_Indicators'!A27:AU207,46,FALSE)</f>
        <v>0.6188952923</v>
      </c>
      <c r="AW28" s="24">
        <f>VLOOKUP(A28,'2023_PAPI_Indicators'!A27:AW207,47,FALSE)</f>
        <v>0.4959562123</v>
      </c>
      <c r="AX28" s="25"/>
      <c r="AY28" s="24">
        <f>VLOOKUP(A28,'2023_PAPI_Indicators'!A27:AX207,49,FALSE)</f>
        <v>0.4993231297</v>
      </c>
      <c r="AZ28" s="24">
        <f>VLOOKUP(A28,'2023_PAPI_Indicators'!A27:AY207,50,FALSE)</f>
        <v>0.5444225669</v>
      </c>
      <c r="BA28" s="24">
        <f>VLOOKUP(A28,'2023_PAPI_Indicators'!A27:AZ207,51,FALSE)</f>
        <v>0.6248132586</v>
      </c>
      <c r="BB28" s="24">
        <f>VLOOKUP(A28,'2023_PAPI_Indicators'!A27:BA207,52,FALSE)</f>
        <v>0.5970058441</v>
      </c>
      <c r="BC28" s="24">
        <f>VLOOKUP(A28,'2023_PAPI_Indicators'!A27:BB207,53,FALSE)</f>
        <v>0.4949018657</v>
      </c>
      <c r="BD28" s="24">
        <f>VLOOKUP(A28,'2023_PAPI_Indicators'!A27:BC207,54,FALSE)</f>
        <v>0.7643820047</v>
      </c>
      <c r="BE28" s="24">
        <f>VLOOKUP(A28,'2023_PAPI_Indicators'!A27:BD207,55,FALSE)</f>
        <v>0.5</v>
      </c>
      <c r="BF28" s="24">
        <f>VLOOKUP(A28,'2023_PAPI_Indicators'!A27:BE207,56,FALSE)</f>
        <v>0.5170247555</v>
      </c>
      <c r="BG28" s="24">
        <f>VLOOKUP(A28,'2023_PAPI_Indicators'!A27:BF207,57,FALSE)</f>
        <v>0.4588483572</v>
      </c>
      <c r="BH28" s="24">
        <f>VLOOKUP(A28,'2023_PAPI_Indicators'!A27:BL207,58,FALSE)</f>
        <v>0.7647076845</v>
      </c>
      <c r="BI28" s="24">
        <f>VLOOKUP(A28,'2023_PAPI_Indicators'!A27:BH207,59,FALSE)</f>
        <v>0.3949171901</v>
      </c>
      <c r="BJ28" s="24">
        <f>VLOOKUP(A28,'2023_PAPI_Indicators'!A27:BI207,60,FALSE)</f>
        <v>0.4641542137</v>
      </c>
      <c r="BK28" s="24">
        <f>VLOOKUP(A28,'2023_PAPI_Indicators'!A27:BJ207,61,FALSE)</f>
        <v>0.5135111809</v>
      </c>
      <c r="BL28" s="24">
        <f>VLOOKUP(A28,'2023_PAPI_Indicators'!A27:BK207,62,FALSE)</f>
        <v>0.7161806822</v>
      </c>
      <c r="BM28" s="24">
        <f>VLOOKUP(A28,'2023_PAPI_Indicators'!A27:BL207,63,FALSE)</f>
        <v>0.6658141613</v>
      </c>
      <c r="BN28" s="24">
        <f>VLOOKUP(A28,'2023_PAPI_Indicators'!A27:BM207,64,FALSE)</f>
        <v>0.4422831833</v>
      </c>
    </row>
    <row r="29" ht="13.5" customHeight="1">
      <c r="A29" s="11" t="s">
        <v>123</v>
      </c>
      <c r="B29" s="11" t="s">
        <v>124</v>
      </c>
      <c r="C29" s="12" t="s">
        <v>83</v>
      </c>
      <c r="D29" s="24">
        <f>VLOOKUP(A29,'2023_PAPI_Indicators'!A29:B209,2,FALSE)</f>
        <v>0.2796865702</v>
      </c>
      <c r="E29" s="75">
        <f>VLOOKUP(A29,'2023_PAPI_Indicators'!A29:C209,3,FALSE)</f>
        <v>0.4964852333</v>
      </c>
      <c r="F29" s="24">
        <f>VLOOKUP(A29,'2023_PAPI_Indicators'!A28:D208,4,FALSE)</f>
        <v>0.4969175458</v>
      </c>
      <c r="G29" s="24">
        <f>VLOOKUP(A29,'2023_PAPI_Indicators'!A28:E208,5,FALSE)</f>
        <v>0.4633657336</v>
      </c>
      <c r="H29" s="24">
        <f>VLOOKUP(A29,'2023_PAPI_Indicators'!A28:F208,6,FALSE)</f>
        <v>0.5968090296</v>
      </c>
      <c r="I29" s="24">
        <f>VLOOKUP(A29,'2023_PAPI_Indicators'!A28:G208,7,FALSE)</f>
        <v>0.5636702776</v>
      </c>
      <c r="J29" s="24">
        <f>VLOOKUP(A29,'2023_PAPI_Indicators'!A28:H208,8,FALSE)</f>
        <v>0.3729441166</v>
      </c>
      <c r="K29" s="24">
        <f>VLOOKUP(A29,'2023_PAPI_Indicators'!A28:I208,9,FALSE)</f>
        <v>0.417986393</v>
      </c>
      <c r="L29" s="24">
        <f>VLOOKUP(A29,'2023_PAPI_Indicators'!A28:J208,10,FALSE)</f>
        <v>0.3375506699</v>
      </c>
      <c r="M29" s="24">
        <f>VLOOKUP(A29,'2023_PAPI_Indicators'!A28:K208,11,FALSE)</f>
        <v>0.4942689836</v>
      </c>
      <c r="N29" s="24">
        <f>VLOOKUP(A29,'2023_PAPI_Indicators'!A28:L208,12,FALSE)</f>
        <v>0.5318796039</v>
      </c>
      <c r="O29" s="24">
        <f>VLOOKUP(A29,'2023_PAPI_Indicators'!A28:M208,13,FALSE)</f>
        <v>0.6316473484</v>
      </c>
      <c r="P29" s="24">
        <f>VLOOKUP(A29,'2023_PAPI_Indicators'!A28:N208,14,FALSE)</f>
        <v>0.5623160601</v>
      </c>
      <c r="Q29" s="25"/>
      <c r="R29" s="24">
        <f>VLOOKUP(A29,'2023_PAPI_Indicators'!A28:P208,16,FALSE)</f>
        <v>0.5701662898</v>
      </c>
      <c r="S29" s="24">
        <f>VLOOKUP(A29,'2023_PAPI_Indicators'!A28:R208,17,FALSE)</f>
        <v>0.4349462092</v>
      </c>
      <c r="T29" s="24">
        <f>VLOOKUP(A29,'2023_PAPI_Indicators'!A28:S208,18,FALSE)</f>
        <v>0.469717741</v>
      </c>
      <c r="U29" s="24">
        <f>VLOOKUP(A29,'2023_PAPI_Indicators'!A28:T208,19,FALSE)</f>
        <v>0.3838525712</v>
      </c>
      <c r="V29" s="24">
        <f>VLOOKUP(A29,'2023_PAPI_Indicators'!A28:U208,20,FALSE)</f>
        <v>0.6044957042</v>
      </c>
      <c r="W29" s="24">
        <f>VLOOKUP(A29,'2023_PAPI_Indicators'!A28:V208,21,FALSE)</f>
        <v>0.3791442811</v>
      </c>
      <c r="X29" s="24">
        <f>VLOOKUP(A29,'2023_PAPI_Indicators'!A28:W208,22,FALSE)</f>
        <v>0.4368708432</v>
      </c>
      <c r="Y29" s="24">
        <f>VLOOKUP(A29,'2023_PAPI_Indicators'!A28:X208,23,FALSE)</f>
        <v>0.4814474881</v>
      </c>
      <c r="Z29" s="24">
        <f>VLOOKUP(A29,'2023_PAPI_Indicators'!A28:Y208,24,FALSE)</f>
        <v>0.5283161402</v>
      </c>
      <c r="AA29" s="24">
        <f>VLOOKUP(A29,'2023_PAPI_Indicators'!A28:Z208,25,FALSE)</f>
        <v>0.4549484551</v>
      </c>
      <c r="AB29" s="24">
        <f>VLOOKUP(A29,'2023_PAPI_Indicators'!A28:AA208,26,FALSE)</f>
        <v>0.4700838625</v>
      </c>
      <c r="AC29" s="24">
        <f>VLOOKUP(A29,'2023_PAPI_Indicators'!A28:AB208,27,FALSE)</f>
        <v>0.5880930424</v>
      </c>
      <c r="AD29" s="24">
        <f>VLOOKUP(A29,'2023_PAPI_Indicators'!A28:AC208,28,FALSE)</f>
        <v>0.545447886</v>
      </c>
      <c r="AE29" s="24">
        <f>VLOOKUP(A29,'2023_PAPI_Indicators'!A28:AD208,29,FALSE)</f>
        <v>0.6023575068</v>
      </c>
      <c r="AF29" s="24">
        <f>VLOOKUP(A29,'2023_PAPI_Indicators'!A28:AE208,30,FALSE)</f>
        <v>0.5653335452</v>
      </c>
      <c r="AG29" s="24">
        <f>VLOOKUP(A29,'2023_PAPI_Indicators'!A28:AF208,31,FALSE)</f>
        <v>0.5803769231</v>
      </c>
      <c r="AH29" s="24">
        <f>VLOOKUP(A29,'2023_PAPI_Indicators'!A28:AG208,32,FALSE)</f>
        <v>0.3475193679</v>
      </c>
      <c r="AI29" s="24">
        <f>VLOOKUP(A29,'2023_PAPI_Indicators'!A28:AH208,33,FALSE)</f>
        <v>0.2149850279</v>
      </c>
      <c r="AJ29" s="24">
        <f>VLOOKUP(A29,'2023_PAPI_Indicators'!A28:AI208,34,FALSE)</f>
        <v>0.3015027046</v>
      </c>
      <c r="AK29" s="24">
        <f>VLOOKUP(A29,'2023_PAPI_Indicators'!A28:AJ208,35,FALSE)</f>
        <v>0.4228027761</v>
      </c>
      <c r="AL29" s="24">
        <f>VLOOKUP(A29,'2023_PAPI_Indicators'!A28:AK208,36,FALSE)</f>
        <v>0.3333333433</v>
      </c>
      <c r="AM29" s="24">
        <f>VLOOKUP(A29,'2023_PAPI_Indicators'!A28:AL208,37,FALSE)</f>
        <v>0.3748685122</v>
      </c>
      <c r="AN29" s="24">
        <f>VLOOKUP(A29,'2023_PAPI_Indicators'!A28:AM208,38,FALSE)</f>
        <v>0.4916636944</v>
      </c>
      <c r="AO29" s="24">
        <f>VLOOKUP(A29,'2023_PAPI_Indicators'!A28:AN208,39,FALSE)</f>
        <v>0.4447537363</v>
      </c>
      <c r="AP29" s="24">
        <f>VLOOKUP(A29,'2023_PAPI_Indicators'!A28:AO208,40,FALSE)</f>
        <v>0.5621932745</v>
      </c>
      <c r="AQ29" s="24">
        <f>VLOOKUP(A29,'2023_PAPI_Indicators'!A28:AP208,41,FALSE)</f>
        <v>0.504894197</v>
      </c>
      <c r="AR29" s="24">
        <f>VLOOKUP(A29,'2023_PAPI_Indicators'!A28:AQ208,42,FALSE)</f>
        <v>0.3977017105</v>
      </c>
      <c r="AS29" s="24">
        <f>VLOOKUP(A29,'2023_PAPI_Indicators'!A28:AR208,43,FALSE)</f>
        <v>0.4029908478</v>
      </c>
      <c r="AT29" s="24">
        <f>VLOOKUP(A29,'2023_PAPI_Indicators'!A28:AS208,44,FALSE)</f>
        <v>0.4433248937</v>
      </c>
      <c r="AU29" s="24">
        <f>VLOOKUP(A29,'2023_PAPI_Indicators'!A28:AT208,45,FALSE)</f>
        <v>0.3355536163</v>
      </c>
      <c r="AV29" s="24">
        <f>VLOOKUP(A29,'2023_PAPI_Indicators'!A28:AU208,46,FALSE)</f>
        <v>0.3453373611</v>
      </c>
      <c r="AW29" s="24">
        <f>VLOOKUP(A29,'2023_PAPI_Indicators'!A28:AW208,47,FALSE)</f>
        <v>0.15141204</v>
      </c>
      <c r="AX29" s="25"/>
      <c r="AY29" s="24">
        <f>VLOOKUP(A29,'2023_PAPI_Indicators'!A28:AX208,49,FALSE)</f>
        <v>0.3778327405</v>
      </c>
      <c r="AZ29" s="24">
        <f>VLOOKUP(A29,'2023_PAPI_Indicators'!A28:AY208,50,FALSE)</f>
        <v>0.4446727931</v>
      </c>
      <c r="BA29" s="24">
        <f>VLOOKUP(A29,'2023_PAPI_Indicators'!A28:AZ208,51,FALSE)</f>
        <v>0.449421078</v>
      </c>
      <c r="BB29" s="24">
        <f>VLOOKUP(A29,'2023_PAPI_Indicators'!A28:BA208,52,FALSE)</f>
        <v>0.375330478</v>
      </c>
      <c r="BC29" s="24">
        <f>VLOOKUP(A29,'2023_PAPI_Indicators'!A28:BB208,53,FALSE)</f>
        <v>0.3219584525</v>
      </c>
      <c r="BD29" s="24">
        <f>VLOOKUP(A29,'2023_PAPI_Indicators'!A28:BC208,54,FALSE)</f>
        <v>0.3722043037</v>
      </c>
      <c r="BE29" s="24">
        <f>VLOOKUP(A29,'2023_PAPI_Indicators'!A28:BD208,55,FALSE)</f>
        <v>0.1559725106</v>
      </c>
      <c r="BF29" s="24">
        <f>VLOOKUP(A29,'2023_PAPI_Indicators'!A28:BE208,56,FALSE)</f>
        <v>0.3285580873</v>
      </c>
      <c r="BG29" s="24">
        <f>VLOOKUP(A29,'2023_PAPI_Indicators'!A28:BF208,57,FALSE)</f>
        <v>0.416403234</v>
      </c>
      <c r="BH29" s="24">
        <f>VLOOKUP(A29,'2023_PAPI_Indicators'!A28:BL208,58,FALSE)</f>
        <v>0.4303400815</v>
      </c>
      <c r="BI29" s="24">
        <f>VLOOKUP(A29,'2023_PAPI_Indicators'!A28:BH208,59,FALSE)</f>
        <v>0.2360436767</v>
      </c>
      <c r="BJ29" s="24">
        <f>VLOOKUP(A29,'2023_PAPI_Indicators'!A28:BI208,60,FALSE)</f>
        <v>0.2765112817</v>
      </c>
      <c r="BK29" s="24">
        <f>VLOOKUP(A29,'2023_PAPI_Indicators'!A28:BJ208,61,FALSE)</f>
        <v>0.3513523638</v>
      </c>
      <c r="BL29" s="24">
        <f>VLOOKUP(A29,'2023_PAPI_Indicators'!A28:BK208,62,FALSE)</f>
        <v>0.5392908454</v>
      </c>
      <c r="BM29" s="24">
        <f>VLOOKUP(A29,'2023_PAPI_Indicators'!A28:BL208,63,FALSE)</f>
        <v>0.4617948532</v>
      </c>
      <c r="BN29" s="24">
        <f>VLOOKUP(A29,'2023_PAPI_Indicators'!A28:BM208,64,FALSE)</f>
        <v>0.3518282473</v>
      </c>
    </row>
    <row r="30" ht="13.5" customHeight="1">
      <c r="A30" s="11" t="s">
        <v>125</v>
      </c>
      <c r="B30" s="11" t="s">
        <v>126</v>
      </c>
      <c r="C30" s="12" t="s">
        <v>83</v>
      </c>
      <c r="D30" s="24">
        <f>VLOOKUP(A30,'2023_PAPI_Indicators'!A30:B210,2,FALSE)</f>
        <v>0.1342360824</v>
      </c>
      <c r="E30" s="75">
        <f>VLOOKUP(A30,'2023_PAPI_Indicators'!A30:C210,3,FALSE)</f>
        <v>0.3711742163</v>
      </c>
      <c r="F30" s="24">
        <f>VLOOKUP(A30,'2023_PAPI_Indicators'!A29:D209,4,FALSE)</f>
        <v>0.2892371118</v>
      </c>
      <c r="G30" s="24">
        <f>VLOOKUP(A30,'2023_PAPI_Indicators'!A29:E209,5,FALSE)</f>
        <v>0.3534629345</v>
      </c>
      <c r="H30" s="24">
        <f>VLOOKUP(A30,'2023_PAPI_Indicators'!A29:F209,6,FALSE)</f>
        <v>0.4263955951</v>
      </c>
      <c r="I30" s="24">
        <f>VLOOKUP(A30,'2023_PAPI_Indicators'!A29:G209,7,FALSE)</f>
        <v>0.3151400387</v>
      </c>
      <c r="J30" s="24">
        <f>VLOOKUP(A30,'2023_PAPI_Indicators'!A29:H209,8,FALSE)</f>
        <v>0.2688945234</v>
      </c>
      <c r="K30" s="24">
        <f>VLOOKUP(A30,'2023_PAPI_Indicators'!A29:I209,9,FALSE)</f>
        <v>0.1916280538</v>
      </c>
      <c r="L30" s="24">
        <f>VLOOKUP(A30,'2023_PAPI_Indicators'!A29:J209,10,FALSE)</f>
        <v>0.2218347639</v>
      </c>
      <c r="M30" s="24">
        <f>VLOOKUP(A30,'2023_PAPI_Indicators'!A29:K209,11,FALSE)</f>
        <v>0.231548354</v>
      </c>
      <c r="N30" s="24">
        <f>VLOOKUP(A30,'2023_PAPI_Indicators'!A29:L209,12,FALSE)</f>
        <v>0.3183306754</v>
      </c>
      <c r="O30" s="24">
        <f>VLOOKUP(A30,'2023_PAPI_Indicators'!A29:M209,13,FALSE)</f>
        <v>0.4537676275</v>
      </c>
      <c r="P30" s="24">
        <f>VLOOKUP(A30,'2023_PAPI_Indicators'!A29:N209,14,FALSE)</f>
        <v>0.4207486212</v>
      </c>
      <c r="Q30" s="25"/>
      <c r="R30" s="24">
        <f>VLOOKUP(A30,'2023_PAPI_Indicators'!A29:P209,16,FALSE)</f>
        <v>0.376419872</v>
      </c>
      <c r="S30" s="24">
        <f>VLOOKUP(A30,'2023_PAPI_Indicators'!A29:R209,17,FALSE)</f>
        <v>0.2523629963</v>
      </c>
      <c r="T30" s="24">
        <f>VLOOKUP(A30,'2023_PAPI_Indicators'!A29:S209,18,FALSE)</f>
        <v>0.2874401212</v>
      </c>
      <c r="U30" s="24">
        <f>VLOOKUP(A30,'2023_PAPI_Indicators'!A29:T209,19,FALSE)</f>
        <v>0.1613773108</v>
      </c>
      <c r="V30" s="24">
        <f>VLOOKUP(A30,'2023_PAPI_Indicators'!A29:U209,20,FALSE)</f>
        <v>0.3149507344</v>
      </c>
      <c r="W30" s="24">
        <f>VLOOKUP(A30,'2023_PAPI_Indicators'!A29:V209,21,FALSE)</f>
        <v>0.2086939365</v>
      </c>
      <c r="X30" s="24">
        <f>VLOOKUP(A30,'2023_PAPI_Indicators'!A29:W209,22,FALSE)</f>
        <v>0.2742206156</v>
      </c>
      <c r="Y30" s="24">
        <f>VLOOKUP(A30,'2023_PAPI_Indicators'!A29:X209,23,FALSE)</f>
        <v>0.2658424675</v>
      </c>
      <c r="Z30" s="24">
        <f>VLOOKUP(A30,'2023_PAPI_Indicators'!A29:Y209,24,FALSE)</f>
        <v>0.2976340353</v>
      </c>
      <c r="AA30" s="24">
        <f>VLOOKUP(A30,'2023_PAPI_Indicators'!A29:Z209,25,FALSE)</f>
        <v>0.3111676574</v>
      </c>
      <c r="AB30" s="24">
        <f>VLOOKUP(A30,'2023_PAPI_Indicators'!A29:AA209,26,FALSE)</f>
        <v>0.3814300895</v>
      </c>
      <c r="AC30" s="24">
        <f>VLOOKUP(A30,'2023_PAPI_Indicators'!A29:AB209,27,FALSE)</f>
        <v>0.4514244497</v>
      </c>
      <c r="AD30" s="24">
        <f>VLOOKUP(A30,'2023_PAPI_Indicators'!A29:AC209,28,FALSE)</f>
        <v>0.3374300003</v>
      </c>
      <c r="AE30" s="24">
        <f>VLOOKUP(A30,'2023_PAPI_Indicators'!A29:AD209,29,FALSE)</f>
        <v>0.2886100411</v>
      </c>
      <c r="AF30" s="24">
        <f>VLOOKUP(A30,'2023_PAPI_Indicators'!A29:AE209,30,FALSE)</f>
        <v>0.3857384324</v>
      </c>
      <c r="AG30" s="24">
        <f>VLOOKUP(A30,'2023_PAPI_Indicators'!A29:AF209,31,FALSE)</f>
        <v>0.2838504016</v>
      </c>
      <c r="AH30" s="24">
        <f>VLOOKUP(A30,'2023_PAPI_Indicators'!A29:AG209,32,FALSE)</f>
        <v>0.2662721872</v>
      </c>
      <c r="AI30" s="24">
        <f>VLOOKUP(A30,'2023_PAPI_Indicators'!A29:AH209,33,FALSE)</f>
        <v>0.1313096285</v>
      </c>
      <c r="AJ30" s="24">
        <f>VLOOKUP(A30,'2023_PAPI_Indicators'!A29:AI209,34,FALSE)</f>
        <v>0.1960273385</v>
      </c>
      <c r="AK30" s="24">
        <f>VLOOKUP(A30,'2023_PAPI_Indicators'!A29:AJ209,35,FALSE)</f>
        <v>0.358397752</v>
      </c>
      <c r="AL30" s="24">
        <f>VLOOKUP(A30,'2023_PAPI_Indicators'!A29:AK209,36,FALSE)</f>
        <v>0.08114098012</v>
      </c>
      <c r="AM30" s="24">
        <f>VLOOKUP(A30,'2023_PAPI_Indicators'!A29:AL209,37,FALSE)</f>
        <v>0.2225802392</v>
      </c>
      <c r="AN30" s="24">
        <f>VLOOKUP(A30,'2023_PAPI_Indicators'!A29:AM209,38,FALSE)</f>
        <v>0.3273646235</v>
      </c>
      <c r="AO30" s="24">
        <f>VLOOKUP(A30,'2023_PAPI_Indicators'!A29:AN209,39,FALSE)</f>
        <v>0.3079421222</v>
      </c>
      <c r="AP30" s="24">
        <f>VLOOKUP(A30,'2023_PAPI_Indicators'!A29:AO209,40,FALSE)</f>
        <v>0.4378067553</v>
      </c>
      <c r="AQ30" s="24">
        <f>VLOOKUP(A30,'2023_PAPI_Indicators'!A29:AP209,41,FALSE)</f>
        <v>0.4530082941</v>
      </c>
      <c r="AR30" s="24">
        <f>VLOOKUP(A30,'2023_PAPI_Indicators'!A29:AQ209,42,FALSE)</f>
        <v>0.2082020938</v>
      </c>
      <c r="AS30" s="24">
        <f>VLOOKUP(A30,'2023_PAPI_Indicators'!A29:AR209,43,FALSE)</f>
        <v>0.2303004861</v>
      </c>
      <c r="AT30" s="24">
        <f>VLOOKUP(A30,'2023_PAPI_Indicators'!A29:AS209,44,FALSE)</f>
        <v>0.3130832314</v>
      </c>
      <c r="AU30" s="24">
        <f>VLOOKUP(A30,'2023_PAPI_Indicators'!A29:AT209,45,FALSE)</f>
        <v>0.1773083061</v>
      </c>
      <c r="AV30" s="24">
        <f>VLOOKUP(A30,'2023_PAPI_Indicators'!A29:AU209,46,FALSE)</f>
        <v>0.1813494116</v>
      </c>
      <c r="AW30" s="24">
        <f>VLOOKUP(A30,'2023_PAPI_Indicators'!A29:AW209,47,FALSE)</f>
        <v>0.1123877987</v>
      </c>
      <c r="AX30" s="25"/>
      <c r="AY30" s="24">
        <f>VLOOKUP(A30,'2023_PAPI_Indicators'!A29:AX209,49,FALSE)</f>
        <v>0.2503248751</v>
      </c>
      <c r="AZ30" s="24">
        <f>VLOOKUP(A30,'2023_PAPI_Indicators'!A29:AY209,50,FALSE)</f>
        <v>0.3072040677</v>
      </c>
      <c r="BA30" s="24">
        <f>VLOOKUP(A30,'2023_PAPI_Indicators'!A29:AZ209,51,FALSE)</f>
        <v>0.3426325619</v>
      </c>
      <c r="BB30" s="24">
        <f>VLOOKUP(A30,'2023_PAPI_Indicators'!A29:BA209,52,FALSE)</f>
        <v>0.2047166079</v>
      </c>
      <c r="BC30" s="24">
        <f>VLOOKUP(A30,'2023_PAPI_Indicators'!A29:BB209,53,FALSE)</f>
        <v>0.1647864431</v>
      </c>
      <c r="BD30" s="24">
        <f>VLOOKUP(A30,'2023_PAPI_Indicators'!A29:BC209,54,FALSE)</f>
        <v>0.280349344</v>
      </c>
      <c r="BE30" s="24">
        <f>VLOOKUP(A30,'2023_PAPI_Indicators'!A29:BD209,55,FALSE)</f>
        <v>0.04129668325</v>
      </c>
      <c r="BF30" s="24">
        <f>VLOOKUP(A30,'2023_PAPI_Indicators'!A29:BE209,56,FALSE)</f>
        <v>0.1853006035</v>
      </c>
      <c r="BG30" s="24">
        <f>VLOOKUP(A30,'2023_PAPI_Indicators'!A29:BF209,57,FALSE)</f>
        <v>0.2406821996</v>
      </c>
      <c r="BH30" s="24">
        <f>VLOOKUP(A30,'2023_PAPI_Indicators'!A29:BL209,58,FALSE)</f>
        <v>0.1873060763</v>
      </c>
      <c r="BI30" s="24">
        <f>VLOOKUP(A30,'2023_PAPI_Indicators'!A29:BH209,59,FALSE)</f>
        <v>0.2183395177</v>
      </c>
      <c r="BJ30" s="24">
        <f>VLOOKUP(A30,'2023_PAPI_Indicators'!A29:BI209,60,FALSE)</f>
        <v>0.1922349781</v>
      </c>
      <c r="BK30" s="24">
        <f>VLOOKUP(A30,'2023_PAPI_Indicators'!A29:BJ209,61,FALSE)</f>
        <v>0.2387448698</v>
      </c>
      <c r="BL30" s="24">
        <f>VLOOKUP(A30,'2023_PAPI_Indicators'!A29:BK209,62,FALSE)</f>
        <v>0.4449604154</v>
      </c>
      <c r="BM30" s="24">
        <f>VLOOKUP(A30,'2023_PAPI_Indicators'!A29:BL209,63,FALSE)</f>
        <v>0.3461976349</v>
      </c>
      <c r="BN30" s="24">
        <f>VLOOKUP(A30,'2023_PAPI_Indicators'!A29:BM209,64,FALSE)</f>
        <v>0.2450042665</v>
      </c>
    </row>
    <row r="31" ht="13.5" customHeight="1">
      <c r="A31" s="26" t="s">
        <v>127</v>
      </c>
      <c r="B31" s="27" t="s">
        <v>128</v>
      </c>
      <c r="C31" s="28" t="s">
        <v>77</v>
      </c>
      <c r="D31" s="78">
        <f>VLOOKUP(A31,'2023_PAPI_Indicators'!A31:B211,2,FALSE)</f>
        <v>5.67074728</v>
      </c>
      <c r="E31" s="79">
        <f>VLOOKUP(A31,'2023_PAPI_Indicators'!A31:C211,3,FALSE)</f>
        <v>5.812015533</v>
      </c>
      <c r="F31" s="78">
        <f>VLOOKUP(A31,'2023_PAPI_Indicators'!A30:D210,4,FALSE)</f>
        <v>4.985735416</v>
      </c>
      <c r="G31" s="78">
        <f>VLOOKUP(A31,'2023_PAPI_Indicators'!A30:E210,5,FALSE)</f>
        <v>5.395842075</v>
      </c>
      <c r="H31" s="78">
        <f>VLOOKUP(A31,'2023_PAPI_Indicators'!A30:F210,6,FALSE)</f>
        <v>5.023748398</v>
      </c>
      <c r="I31" s="78">
        <f>VLOOKUP(A31,'2023_PAPI_Indicators'!A30:G210,7,FALSE)</f>
        <v>5.357227802</v>
      </c>
      <c r="J31" s="78">
        <f>VLOOKUP(A31,'2023_PAPI_Indicators'!A30:H210,8,FALSE)</f>
        <v>5.251420021</v>
      </c>
      <c r="K31" s="78">
        <f>VLOOKUP(A31,'2023_PAPI_Indicators'!A30:I210,9,FALSE)</f>
        <v>5.465606213</v>
      </c>
      <c r="L31" s="78">
        <f>VLOOKUP(A31,'2023_PAPI_Indicators'!A30:J210,10,FALSE)</f>
        <v>5.103418827</v>
      </c>
      <c r="M31" s="78">
        <f>VLOOKUP(A31,'2023_PAPI_Indicators'!A30:K210,11,FALSE)</f>
        <v>5.159587383</v>
      </c>
      <c r="N31" s="78">
        <f>VLOOKUP(A31,'2023_PAPI_Indicators'!A30:L210,12,FALSE)</f>
        <v>5.127419949</v>
      </c>
      <c r="O31" s="78">
        <f>VLOOKUP(A31,'2023_PAPI_Indicators'!A30:M210,13,FALSE)</f>
        <v>5.843312263</v>
      </c>
      <c r="P31" s="78">
        <f>VLOOKUP(A31,'2023_PAPI_Indicators'!A30:N210,14,FALSE)</f>
        <v>5.293701649</v>
      </c>
      <c r="Q31" s="10"/>
      <c r="R31" s="78">
        <f>VLOOKUP(A31,'2023_PAPI_Indicators'!A30:P210,16,FALSE)</f>
        <v>5.687014103</v>
      </c>
      <c r="S31" s="78">
        <f>VLOOKUP(A31,'2023_PAPI_Indicators'!A30:R210,17,FALSE)</f>
        <v>5.310771942</v>
      </c>
      <c r="T31" s="78">
        <f>VLOOKUP(A31,'2023_PAPI_Indicators'!A30:S210,18,FALSE)</f>
        <v>5.28369236</v>
      </c>
      <c r="U31" s="78">
        <f>VLOOKUP(A31,'2023_PAPI_Indicators'!A30:T210,19,FALSE)</f>
        <v>5.823439598</v>
      </c>
      <c r="V31" s="78">
        <f>VLOOKUP(A31,'2023_PAPI_Indicators'!A30:U210,20,FALSE)</f>
        <v>5.039763451</v>
      </c>
      <c r="W31" s="78">
        <f>VLOOKUP(A31,'2023_PAPI_Indicators'!A30:V210,21,FALSE)</f>
        <v>5.107261658</v>
      </c>
      <c r="X31" s="78">
        <f>VLOOKUP(A31,'2023_PAPI_Indicators'!A30:W210,22,FALSE)</f>
        <v>5.495992184</v>
      </c>
      <c r="Y31" s="78">
        <f>VLOOKUP(A31,'2023_PAPI_Indicators'!A30:X210,23,FALSE)</f>
        <v>5.67261982</v>
      </c>
      <c r="Z31" s="78">
        <f>VLOOKUP(A31,'2023_PAPI_Indicators'!A30:Y210,24,FALSE)</f>
        <v>5.023531437</v>
      </c>
      <c r="AA31" s="78">
        <f>VLOOKUP(A31,'2023_PAPI_Indicators'!A30:Z210,25,FALSE)</f>
        <v>5.214343548</v>
      </c>
      <c r="AB31" s="78">
        <f>VLOOKUP(A31,'2023_PAPI_Indicators'!A30:AA210,26,FALSE)</f>
        <v>5.399542809</v>
      </c>
      <c r="AC31" s="78">
        <f>VLOOKUP(A31,'2023_PAPI_Indicators'!A30:AB210,27,FALSE)</f>
        <v>5.491531849</v>
      </c>
      <c r="AD31" s="78">
        <f>VLOOKUP(A31,'2023_PAPI_Indicators'!A30:AC210,28,FALSE)</f>
        <v>5.28895092</v>
      </c>
      <c r="AE31" s="78">
        <f>VLOOKUP(A31,'2023_PAPI_Indicators'!A30:AD210,29,FALSE)</f>
        <v>5.749053001</v>
      </c>
      <c r="AF31" s="78">
        <f>VLOOKUP(A31,'2023_PAPI_Indicators'!A30:AE210,30,FALSE)</f>
        <v>5.246567726</v>
      </c>
      <c r="AG31" s="78">
        <f>VLOOKUP(A31,'2023_PAPI_Indicators'!A30:AF210,31,FALSE)</f>
        <v>5.007577896</v>
      </c>
      <c r="AH31" s="78">
        <f>VLOOKUP(A31,'2023_PAPI_Indicators'!A30:AG210,32,FALSE)</f>
        <v>5.835605145</v>
      </c>
      <c r="AI31" s="78">
        <f>VLOOKUP(A31,'2023_PAPI_Indicators'!A30:AH210,33,FALSE)</f>
        <v>4.958741188</v>
      </c>
      <c r="AJ31" s="78">
        <f>VLOOKUP(A31,'2023_PAPI_Indicators'!A30:AI210,34,FALSE)</f>
        <v>4.562709332</v>
      </c>
      <c r="AK31" s="78">
        <f>VLOOKUP(A31,'2023_PAPI_Indicators'!A30:AJ210,35,FALSE)</f>
        <v>4.911836624</v>
      </c>
      <c r="AL31" s="78">
        <f>VLOOKUP(A31,'2023_PAPI_Indicators'!A30:AK210,36,FALSE)</f>
        <v>5.456315994</v>
      </c>
      <c r="AM31" s="78">
        <f>VLOOKUP(A31,'2023_PAPI_Indicators'!A30:AL210,37,FALSE)</f>
        <v>4.641530037</v>
      </c>
      <c r="AN31" s="78">
        <f>VLOOKUP(A31,'2023_PAPI_Indicators'!A30:AM210,38,FALSE)</f>
        <v>5.87609911</v>
      </c>
      <c r="AO31" s="78">
        <f>VLOOKUP(A31,'2023_PAPI_Indicators'!A30:AN210,39,FALSE)</f>
        <v>5.583841324</v>
      </c>
      <c r="AP31" s="78">
        <f>VLOOKUP(A31,'2023_PAPI_Indicators'!A30:AO210,40,FALSE)</f>
        <v>4.996614933</v>
      </c>
      <c r="AQ31" s="78">
        <f>VLOOKUP(A31,'2023_PAPI_Indicators'!A30:AP210,41,FALSE)</f>
        <v>4.710326195</v>
      </c>
      <c r="AR31" s="78">
        <f>VLOOKUP(A31,'2023_PAPI_Indicators'!A30:AQ210,42,FALSE)</f>
        <v>4.849363804</v>
      </c>
      <c r="AS31" s="78">
        <f>VLOOKUP(A31,'2023_PAPI_Indicators'!A30:AR210,43,FALSE)</f>
        <v>5.308916092</v>
      </c>
      <c r="AT31" s="78">
        <f>VLOOKUP(A31,'2023_PAPI_Indicators'!A30:AS210,44,FALSE)</f>
        <v>4.309298515</v>
      </c>
      <c r="AU31" s="78">
        <f>VLOOKUP(A31,'2023_PAPI_Indicators'!A30:AT210,45,FALSE)</f>
        <v>4.701769829</v>
      </c>
      <c r="AV31" s="78">
        <f>VLOOKUP(A31,'2023_PAPI_Indicators'!A30:AU210,46,FALSE)</f>
        <v>4.563145161</v>
      </c>
      <c r="AW31" s="78">
        <f>VLOOKUP(A31,'2023_PAPI_Indicators'!A30:AW210,47,FALSE)</f>
        <v>4.377040863</v>
      </c>
      <c r="AX31" s="10"/>
      <c r="AY31" s="78">
        <f>VLOOKUP(A31,'2023_PAPI_Indicators'!A30:AX210,49,FALSE)</f>
        <v>4.591005325</v>
      </c>
      <c r="AZ31" s="78">
        <f>VLOOKUP(A31,'2023_PAPI_Indicators'!A30:AY210,50,FALSE)</f>
        <v>5.643013954</v>
      </c>
      <c r="BA31" s="78">
        <f>VLOOKUP(A31,'2023_PAPI_Indicators'!A30:AZ210,51,FALSE)</f>
        <v>5.152838707</v>
      </c>
      <c r="BB31" s="78">
        <f>VLOOKUP(A31,'2023_PAPI_Indicators'!A30:BA210,52,FALSE)</f>
        <v>4.803759098</v>
      </c>
      <c r="BC31" s="78">
        <f>VLOOKUP(A31,'2023_PAPI_Indicators'!A30:BB210,53,FALSE)</f>
        <v>4.515241623</v>
      </c>
      <c r="BD31" s="78">
        <f>VLOOKUP(A31,'2023_PAPI_Indicators'!A30:BC210,54,FALSE)</f>
        <v>4.591870785</v>
      </c>
      <c r="BE31" s="78">
        <f>VLOOKUP(A31,'2023_PAPI_Indicators'!A30:BD210,55,FALSE)</f>
        <v>4.406243324</v>
      </c>
      <c r="BF31" s="78">
        <f>VLOOKUP(A31,'2023_PAPI_Indicators'!A30:BE210,56,FALSE)</f>
        <v>4.70112896</v>
      </c>
      <c r="BG31" s="78">
        <f>VLOOKUP(A31,'2023_PAPI_Indicators'!A30:BF210,57,FALSE)</f>
        <v>4.666689396</v>
      </c>
      <c r="BH31" s="78">
        <f>VLOOKUP(A31,'2023_PAPI_Indicators'!A30:BL210,58,FALSE)</f>
        <v>4.584647655</v>
      </c>
      <c r="BI31" s="78">
        <f>VLOOKUP(A31,'2023_PAPI_Indicators'!A30:BH210,59,FALSE)</f>
        <v>4.803334713</v>
      </c>
      <c r="BJ31" s="78">
        <f>VLOOKUP(A31,'2023_PAPI_Indicators'!A30:BI210,60,FALSE)</f>
        <v>4.75247097</v>
      </c>
      <c r="BK31" s="78">
        <f>VLOOKUP(A31,'2023_PAPI_Indicators'!A30:BJ210,61,FALSE)</f>
        <v>4.448459625</v>
      </c>
      <c r="BL31" s="78">
        <f>VLOOKUP(A31,'2023_PAPI_Indicators'!A30:BK210,62,FALSE)</f>
        <v>5.484426022</v>
      </c>
      <c r="BM31" s="78">
        <f>VLOOKUP(A31,'2023_PAPI_Indicators'!A30:BL210,63,FALSE)</f>
        <v>5.501845837</v>
      </c>
      <c r="BN31" s="78">
        <f>VLOOKUP(A31,'2023_PAPI_Indicators'!A30:BM210,64,FALSE)</f>
        <v>4.411915302</v>
      </c>
    </row>
    <row r="32" ht="13.5" customHeight="1">
      <c r="A32" s="19" t="s">
        <v>129</v>
      </c>
      <c r="B32" s="19" t="s">
        <v>130</v>
      </c>
      <c r="C32" s="20" t="s">
        <v>88</v>
      </c>
      <c r="D32" s="21">
        <f>VLOOKUP(A32,'2023_PAPI_Indicators'!A32:B212,2,FALSE)</f>
        <v>0.9836836457</v>
      </c>
      <c r="E32" s="74">
        <f>VLOOKUP(A32,'2023_PAPI_Indicators'!A32:C212,3,FALSE)</f>
        <v>1.017069936</v>
      </c>
      <c r="F32" s="21">
        <f>VLOOKUP(A32,'2023_PAPI_Indicators'!A31:D211,4,FALSE)</f>
        <v>0.7732658386</v>
      </c>
      <c r="G32" s="21">
        <f>VLOOKUP(A32,'2023_PAPI_Indicators'!A31:E211,5,FALSE)</f>
        <v>1.004144788</v>
      </c>
      <c r="H32" s="21">
        <f>VLOOKUP(A32,'2023_PAPI_Indicators'!A31:F211,6,FALSE)</f>
        <v>0.7920724154</v>
      </c>
      <c r="I32" s="21">
        <f>VLOOKUP(A32,'2023_PAPI_Indicators'!A31:G211,7,FALSE)</f>
        <v>0.8815506697</v>
      </c>
      <c r="J32" s="21">
        <f>VLOOKUP(A32,'2023_PAPI_Indicators'!A31:H211,8,FALSE)</f>
        <v>0.9192954302</v>
      </c>
      <c r="K32" s="21">
        <f>VLOOKUP(A32,'2023_PAPI_Indicators'!A31:I211,9,FALSE)</f>
        <v>1.009916306</v>
      </c>
      <c r="L32" s="21">
        <f>VLOOKUP(A32,'2023_PAPI_Indicators'!A31:J211,10,FALSE)</f>
        <v>0.8717617393</v>
      </c>
      <c r="M32" s="21">
        <f>VLOOKUP(A32,'2023_PAPI_Indicators'!A31:K211,11,FALSE)</f>
        <v>0.9178008437</v>
      </c>
      <c r="N32" s="21">
        <f>VLOOKUP(A32,'2023_PAPI_Indicators'!A31:L211,12,FALSE)</f>
        <v>0.9218099713</v>
      </c>
      <c r="O32" s="21">
        <f>VLOOKUP(A32,'2023_PAPI_Indicators'!A31:M211,13,FALSE)</f>
        <v>1.012077093</v>
      </c>
      <c r="P32" s="21">
        <f>VLOOKUP(A32,'2023_PAPI_Indicators'!A31:N211,14,FALSE)</f>
        <v>0.8327104449</v>
      </c>
      <c r="Q32" s="22"/>
      <c r="R32" s="21">
        <f>VLOOKUP(A32,'2023_PAPI_Indicators'!A31:P211,16,FALSE)</f>
        <v>0.9376299977</v>
      </c>
      <c r="S32" s="21">
        <f>VLOOKUP(A32,'2023_PAPI_Indicators'!A31:R211,17,FALSE)</f>
        <v>0.8218798041</v>
      </c>
      <c r="T32" s="21">
        <f>VLOOKUP(A32,'2023_PAPI_Indicators'!A31:S211,18,FALSE)</f>
        <v>0.9102710485</v>
      </c>
      <c r="U32" s="21">
        <f>VLOOKUP(A32,'2023_PAPI_Indicators'!A31:T211,19,FALSE)</f>
        <v>0.8805407286</v>
      </c>
      <c r="V32" s="21">
        <f>VLOOKUP(A32,'2023_PAPI_Indicators'!A31:U211,20,FALSE)</f>
        <v>0.7660118937</v>
      </c>
      <c r="W32" s="21">
        <f>VLOOKUP(A32,'2023_PAPI_Indicators'!A31:V211,21,FALSE)</f>
        <v>0.8844390512</v>
      </c>
      <c r="X32" s="21">
        <f>VLOOKUP(A32,'2023_PAPI_Indicators'!A31:W211,22,FALSE)</f>
        <v>0.8666000366</v>
      </c>
      <c r="Y32" s="21">
        <f>VLOOKUP(A32,'2023_PAPI_Indicators'!A31:X211,23,FALSE)</f>
        <v>0.901514411</v>
      </c>
      <c r="Z32" s="21">
        <f>VLOOKUP(A32,'2023_PAPI_Indicators'!A31:Y211,24,FALSE)</f>
        <v>0.8003299236</v>
      </c>
      <c r="AA32" s="21">
        <f>VLOOKUP(A32,'2023_PAPI_Indicators'!A31:Z211,25,FALSE)</f>
        <v>0.8670286536</v>
      </c>
      <c r="AB32" s="21">
        <f>VLOOKUP(A32,'2023_PAPI_Indicators'!A31:AA211,26,FALSE)</f>
        <v>0.8620244265</v>
      </c>
      <c r="AC32" s="21">
        <f>VLOOKUP(A32,'2023_PAPI_Indicators'!A31:AB211,27,FALSE)</f>
        <v>0.847966969</v>
      </c>
      <c r="AD32" s="21">
        <f>VLOOKUP(A32,'2023_PAPI_Indicators'!A31:AC211,28,FALSE)</f>
        <v>0.7937198281</v>
      </c>
      <c r="AE32" s="21">
        <f>VLOOKUP(A32,'2023_PAPI_Indicators'!A31:AD211,29,FALSE)</f>
        <v>0.9612962604</v>
      </c>
      <c r="AF32" s="21">
        <f>VLOOKUP(A32,'2023_PAPI_Indicators'!A31:AE211,30,FALSE)</f>
        <v>0.8934585452</v>
      </c>
      <c r="AG32" s="21">
        <f>VLOOKUP(A32,'2023_PAPI_Indicators'!A31:AF211,31,FALSE)</f>
        <v>0.8785497546</v>
      </c>
      <c r="AH32" s="21">
        <f>VLOOKUP(A32,'2023_PAPI_Indicators'!A31:AG211,32,FALSE)</f>
        <v>0.9306787252</v>
      </c>
      <c r="AI32" s="21">
        <f>VLOOKUP(A32,'2023_PAPI_Indicators'!A31:AH211,33,FALSE)</f>
        <v>0.8229649663</v>
      </c>
      <c r="AJ32" s="21">
        <f>VLOOKUP(A32,'2023_PAPI_Indicators'!A31:AI211,34,FALSE)</f>
        <v>0.8058832884</v>
      </c>
      <c r="AK32" s="21">
        <f>VLOOKUP(A32,'2023_PAPI_Indicators'!A31:AJ211,35,FALSE)</f>
        <v>0.7704888582</v>
      </c>
      <c r="AL32" s="21">
        <f>VLOOKUP(A32,'2023_PAPI_Indicators'!A31:AK211,36,FALSE)</f>
        <v>0.8542302847</v>
      </c>
      <c r="AM32" s="21">
        <f>VLOOKUP(A32,'2023_PAPI_Indicators'!A31:AL211,37,FALSE)</f>
        <v>0.7580177188</v>
      </c>
      <c r="AN32" s="21">
        <f>VLOOKUP(A32,'2023_PAPI_Indicators'!A31:AM211,38,FALSE)</f>
        <v>0.954043448</v>
      </c>
      <c r="AO32" s="21">
        <f>VLOOKUP(A32,'2023_PAPI_Indicators'!A31:AN211,39,FALSE)</f>
        <v>0.9134997725</v>
      </c>
      <c r="AP32" s="21">
        <f>VLOOKUP(A32,'2023_PAPI_Indicators'!A31:AO211,40,FALSE)</f>
        <v>0.8509324789</v>
      </c>
      <c r="AQ32" s="21">
        <f>VLOOKUP(A32,'2023_PAPI_Indicators'!A31:AP211,41,FALSE)</f>
        <v>0.7727189064</v>
      </c>
      <c r="AR32" s="21">
        <f>VLOOKUP(A32,'2023_PAPI_Indicators'!A31:AQ211,42,FALSE)</f>
        <v>0.8176614046</v>
      </c>
      <c r="AS32" s="21">
        <f>VLOOKUP(A32,'2023_PAPI_Indicators'!A31:AR211,43,FALSE)</f>
        <v>0.8404546976</v>
      </c>
      <c r="AT32" s="21">
        <f>VLOOKUP(A32,'2023_PAPI_Indicators'!A31:AS211,44,FALSE)</f>
        <v>0.8258358836</v>
      </c>
      <c r="AU32" s="21">
        <f>VLOOKUP(A32,'2023_PAPI_Indicators'!A31:AT211,45,FALSE)</f>
        <v>0.9011387229</v>
      </c>
      <c r="AV32" s="21">
        <f>VLOOKUP(A32,'2023_PAPI_Indicators'!A31:AU211,46,FALSE)</f>
        <v>0.9032830596</v>
      </c>
      <c r="AW32" s="21">
        <f>VLOOKUP(A32,'2023_PAPI_Indicators'!A31:AW211,47,FALSE)</f>
        <v>0.7038314342</v>
      </c>
      <c r="AX32" s="22"/>
      <c r="AY32" s="21">
        <f>VLOOKUP(A32,'2023_PAPI_Indicators'!A31:AX211,49,FALSE)</f>
        <v>0.8380733132</v>
      </c>
      <c r="AZ32" s="21">
        <f>VLOOKUP(A32,'2023_PAPI_Indicators'!A31:AY211,50,FALSE)</f>
        <v>0.9279751778</v>
      </c>
      <c r="BA32" s="21">
        <f>VLOOKUP(A32,'2023_PAPI_Indicators'!A31:AZ211,51,FALSE)</f>
        <v>0.8775226474</v>
      </c>
      <c r="BB32" s="21">
        <f>VLOOKUP(A32,'2023_PAPI_Indicators'!A31:BA211,52,FALSE)</f>
        <v>0.8760306239</v>
      </c>
      <c r="BC32" s="21">
        <f>VLOOKUP(A32,'2023_PAPI_Indicators'!A31:BB211,53,FALSE)</f>
        <v>0.6955493689</v>
      </c>
      <c r="BD32" s="21">
        <f>VLOOKUP(A32,'2023_PAPI_Indicators'!A31:BC211,54,FALSE)</f>
        <v>0.7418904901</v>
      </c>
      <c r="BE32" s="21">
        <f>VLOOKUP(A32,'2023_PAPI_Indicators'!A31:BD211,55,FALSE)</f>
        <v>0.7162515521</v>
      </c>
      <c r="BF32" s="21">
        <f>VLOOKUP(A32,'2023_PAPI_Indicators'!A31:BE211,56,FALSE)</f>
        <v>0.7862372398</v>
      </c>
      <c r="BG32" s="21">
        <f>VLOOKUP(A32,'2023_PAPI_Indicators'!A31:BF211,57,FALSE)</f>
        <v>0.8124455214</v>
      </c>
      <c r="BH32" s="21">
        <f>VLOOKUP(A32,'2023_PAPI_Indicators'!A31:BL211,58,FALSE)</f>
        <v>0.7330348492</v>
      </c>
      <c r="BI32" s="21">
        <f>VLOOKUP(A32,'2023_PAPI_Indicators'!A31:BH211,59,FALSE)</f>
        <v>0.8196715117</v>
      </c>
      <c r="BJ32" s="21">
        <f>VLOOKUP(A32,'2023_PAPI_Indicators'!A31:BI211,60,FALSE)</f>
        <v>0.8058520555</v>
      </c>
      <c r="BK32" s="21">
        <f>VLOOKUP(A32,'2023_PAPI_Indicators'!A31:BJ211,61,FALSE)</f>
        <v>0.7346734405</v>
      </c>
      <c r="BL32" s="21">
        <f>VLOOKUP(A32,'2023_PAPI_Indicators'!A31:BK211,62,FALSE)</f>
        <v>0.8481411338</v>
      </c>
      <c r="BM32" s="21">
        <f>VLOOKUP(A32,'2023_PAPI_Indicators'!A31:BL211,63,FALSE)</f>
        <v>1.053009033</v>
      </c>
      <c r="BN32" s="21">
        <f>VLOOKUP(A32,'2023_PAPI_Indicators'!A31:BM211,64,FALSE)</f>
        <v>0.7428715229</v>
      </c>
    </row>
    <row r="33" ht="13.5" customHeight="1">
      <c r="A33" s="11" t="s">
        <v>131</v>
      </c>
      <c r="B33" s="11" t="s">
        <v>132</v>
      </c>
      <c r="C33" s="12" t="s">
        <v>83</v>
      </c>
      <c r="D33" s="24">
        <f>VLOOKUP(A33,'2023_PAPI_Indicators'!A33:B213,2,FALSE)</f>
        <v>0.2683373094</v>
      </c>
      <c r="E33" s="75">
        <f>VLOOKUP(A33,'2023_PAPI_Indicators'!A33:C213,3,FALSE)</f>
        <v>0.2882510722</v>
      </c>
      <c r="F33" s="24">
        <f>VLOOKUP(A33,'2023_PAPI_Indicators'!A32:D212,4,FALSE)</f>
        <v>0.1439155191</v>
      </c>
      <c r="G33" s="24">
        <f>VLOOKUP(A33,'2023_PAPI_Indicators'!A32:E212,5,FALSE)</f>
        <v>0.2822665274</v>
      </c>
      <c r="H33" s="24">
        <f>VLOOKUP(A33,'2023_PAPI_Indicators'!A32:F212,6,FALSE)</f>
        <v>0.1511227936</v>
      </c>
      <c r="I33" s="24">
        <f>VLOOKUP(A33,'2023_PAPI_Indicators'!A32:G212,7,FALSE)</f>
        <v>0.2008375376</v>
      </c>
      <c r="J33" s="24">
        <f>VLOOKUP(A33,'2023_PAPI_Indicators'!A32:H212,8,FALSE)</f>
        <v>0.2130046785</v>
      </c>
      <c r="K33" s="24">
        <f>VLOOKUP(A33,'2023_PAPI_Indicators'!A32:I212,9,FALSE)</f>
        <v>0.2719441056</v>
      </c>
      <c r="L33" s="24">
        <f>VLOOKUP(A33,'2023_PAPI_Indicators'!A32:J212,10,FALSE)</f>
        <v>0.1904928684</v>
      </c>
      <c r="M33" s="24">
        <f>VLOOKUP(A33,'2023_PAPI_Indicators'!A32:K212,11,FALSE)</f>
        <v>0.2149176151</v>
      </c>
      <c r="N33" s="24">
        <f>VLOOKUP(A33,'2023_PAPI_Indicators'!A32:L212,12,FALSE)</f>
        <v>0.2132098228</v>
      </c>
      <c r="O33" s="24">
        <f>VLOOKUP(A33,'2023_PAPI_Indicators'!A32:M212,13,FALSE)</f>
        <v>0.2859759927</v>
      </c>
      <c r="P33" s="24">
        <f>VLOOKUP(A33,'2023_PAPI_Indicators'!A32:N212,14,FALSE)</f>
        <v>0.15715608</v>
      </c>
      <c r="Q33" s="25"/>
      <c r="R33" s="24">
        <f>VLOOKUP(A33,'2023_PAPI_Indicators'!A32:P212,16,FALSE)</f>
        <v>0.2209285051</v>
      </c>
      <c r="S33" s="24">
        <f>VLOOKUP(A33,'2023_PAPI_Indicators'!A32:R212,17,FALSE)</f>
        <v>0.1503488421</v>
      </c>
      <c r="T33" s="24">
        <f>VLOOKUP(A33,'2023_PAPI_Indicators'!A32:S212,18,FALSE)</f>
        <v>0.1913304478</v>
      </c>
      <c r="U33" s="24">
        <f>VLOOKUP(A33,'2023_PAPI_Indicators'!A32:T212,19,FALSE)</f>
        <v>0.1922832131</v>
      </c>
      <c r="V33" s="24">
        <f>VLOOKUP(A33,'2023_PAPI_Indicators'!A32:U212,20,FALSE)</f>
        <v>0.1064703315</v>
      </c>
      <c r="W33" s="24">
        <f>VLOOKUP(A33,'2023_PAPI_Indicators'!A32:V212,21,FALSE)</f>
        <v>0.2126306146</v>
      </c>
      <c r="X33" s="24">
        <f>VLOOKUP(A33,'2023_PAPI_Indicators'!A32:W212,22,FALSE)</f>
        <v>0.1753723472</v>
      </c>
      <c r="Y33" s="24">
        <f>VLOOKUP(A33,'2023_PAPI_Indicators'!A32:X212,23,FALSE)</f>
        <v>0.2062500715</v>
      </c>
      <c r="Z33" s="24">
        <f>VLOOKUP(A33,'2023_PAPI_Indicators'!A32:Y212,24,FALSE)</f>
        <v>0.1218680963</v>
      </c>
      <c r="AA33" s="24">
        <f>VLOOKUP(A33,'2023_PAPI_Indicators'!A32:Z212,25,FALSE)</f>
        <v>0.1876396388</v>
      </c>
      <c r="AB33" s="24">
        <f>VLOOKUP(A33,'2023_PAPI_Indicators'!A32:AA212,26,FALSE)</f>
        <v>0.1659177244</v>
      </c>
      <c r="AC33" s="24">
        <f>VLOOKUP(A33,'2023_PAPI_Indicators'!A32:AB212,27,FALSE)</f>
        <v>0.162161544</v>
      </c>
      <c r="AD33" s="24">
        <f>VLOOKUP(A33,'2023_PAPI_Indicators'!A32:AC212,28,FALSE)</f>
        <v>0.1368926764</v>
      </c>
      <c r="AE33" s="24">
        <f>VLOOKUP(A33,'2023_PAPI_Indicators'!A32:AD212,29,FALSE)</f>
        <v>0.249280408</v>
      </c>
      <c r="AF33" s="24">
        <f>VLOOKUP(A33,'2023_PAPI_Indicators'!A32:AE212,30,FALSE)</f>
        <v>0.2092105597</v>
      </c>
      <c r="AG33" s="24">
        <f>VLOOKUP(A33,'2023_PAPI_Indicators'!A32:AF212,31,FALSE)</f>
        <v>0.1998792142</v>
      </c>
      <c r="AH33" s="24">
        <f>VLOOKUP(A33,'2023_PAPI_Indicators'!A32:AG212,32,FALSE)</f>
        <v>0.2143181711</v>
      </c>
      <c r="AI33" s="24">
        <f>VLOOKUP(A33,'2023_PAPI_Indicators'!A32:AH212,33,FALSE)</f>
        <v>0.1496804208</v>
      </c>
      <c r="AJ33" s="24">
        <f>VLOOKUP(A33,'2023_PAPI_Indicators'!A32:AI212,34,FALSE)</f>
        <v>0.1344299614</v>
      </c>
      <c r="AK33" s="24">
        <f>VLOOKUP(A33,'2023_PAPI_Indicators'!A32:AJ212,35,FALSE)</f>
        <v>0.119249858</v>
      </c>
      <c r="AL33" s="24">
        <f>VLOOKUP(A33,'2023_PAPI_Indicators'!A32:AK212,36,FALSE)</f>
        <v>0.1688145548</v>
      </c>
      <c r="AM33" s="24">
        <f>VLOOKUP(A33,'2023_PAPI_Indicators'!A32:AL212,37,FALSE)</f>
        <v>0.1113735661</v>
      </c>
      <c r="AN33" s="24">
        <f>VLOOKUP(A33,'2023_PAPI_Indicators'!A32:AM212,38,FALSE)</f>
        <v>0.2364743203</v>
      </c>
      <c r="AO33" s="24">
        <f>VLOOKUP(A33,'2023_PAPI_Indicators'!A32:AN212,39,FALSE)</f>
        <v>0.2214866877</v>
      </c>
      <c r="AP33" s="24">
        <f>VLOOKUP(A33,'2023_PAPI_Indicators'!A32:AO212,40,FALSE)</f>
        <v>0.1649324298</v>
      </c>
      <c r="AQ33" s="24">
        <f>VLOOKUP(A33,'2023_PAPI_Indicators'!A32:AP212,41,FALSE)</f>
        <v>0.1032179371</v>
      </c>
      <c r="AR33" s="24">
        <f>VLOOKUP(A33,'2023_PAPI_Indicators'!A32:AQ212,42,FALSE)</f>
        <v>0.1387716532</v>
      </c>
      <c r="AS33" s="24">
        <f>VLOOKUP(A33,'2023_PAPI_Indicators'!A32:AR212,43,FALSE)</f>
        <v>0.1526940912</v>
      </c>
      <c r="AT33" s="24">
        <f>VLOOKUP(A33,'2023_PAPI_Indicators'!A32:AS212,44,FALSE)</f>
        <v>0.1576326638</v>
      </c>
      <c r="AU33" s="24">
        <f>VLOOKUP(A33,'2023_PAPI_Indicators'!A32:AT212,45,FALSE)</f>
        <v>0.1979184598</v>
      </c>
      <c r="AV33" s="24">
        <f>VLOOKUP(A33,'2023_PAPI_Indicators'!A32:AU212,46,FALSE)</f>
        <v>0.1874450147</v>
      </c>
      <c r="AW33" s="24">
        <f>VLOOKUP(A33,'2023_PAPI_Indicators'!A32:AW212,47,FALSE)</f>
        <v>0.0553483367</v>
      </c>
      <c r="AX33" s="25"/>
      <c r="AY33" s="24">
        <f>VLOOKUP(A33,'2023_PAPI_Indicators'!A32:AX212,49,FALSE)</f>
        <v>0.1620505154</v>
      </c>
      <c r="AZ33" s="24">
        <f>VLOOKUP(A33,'2023_PAPI_Indicators'!A32:AY212,50,FALSE)</f>
        <v>0.2076959759</v>
      </c>
      <c r="BA33" s="24">
        <f>VLOOKUP(A33,'2023_PAPI_Indicators'!A32:AZ212,51,FALSE)</f>
        <v>0.1930879951</v>
      </c>
      <c r="BB33" s="24">
        <f>VLOOKUP(A33,'2023_PAPI_Indicators'!A32:BA212,52,FALSE)</f>
        <v>0.178115949</v>
      </c>
      <c r="BC33" s="24">
        <f>VLOOKUP(A33,'2023_PAPI_Indicators'!A32:BB212,53,FALSE)</f>
        <v>0.07472088933</v>
      </c>
      <c r="BD33" s="24">
        <f>VLOOKUP(A33,'2023_PAPI_Indicators'!A32:BC212,54,FALSE)</f>
        <v>0.08636482805</v>
      </c>
      <c r="BE33" s="24">
        <f>VLOOKUP(A33,'2023_PAPI_Indicators'!A32:BD212,55,FALSE)</f>
        <v>0.0893702209</v>
      </c>
      <c r="BF33" s="24">
        <f>VLOOKUP(A33,'2023_PAPI_Indicators'!A32:BE212,56,FALSE)</f>
        <v>0.1230612323</v>
      </c>
      <c r="BG33" s="24">
        <f>VLOOKUP(A33,'2023_PAPI_Indicators'!A32:BF212,57,FALSE)</f>
        <v>0.1352536827</v>
      </c>
      <c r="BH33" s="24">
        <f>VLOOKUP(A33,'2023_PAPI_Indicators'!A32:BL212,58,FALSE)</f>
        <v>0.08405458927</v>
      </c>
      <c r="BI33" s="24">
        <f>VLOOKUP(A33,'2023_PAPI_Indicators'!A32:BH212,59,FALSE)</f>
        <v>0.1441098154</v>
      </c>
      <c r="BJ33" s="24">
        <f>VLOOKUP(A33,'2023_PAPI_Indicators'!A32:BI212,60,FALSE)</f>
        <v>0.1380576491</v>
      </c>
      <c r="BK33" s="24">
        <f>VLOOKUP(A33,'2023_PAPI_Indicators'!A32:BJ212,61,FALSE)</f>
        <v>0.08461160958</v>
      </c>
      <c r="BL33" s="24">
        <f>VLOOKUP(A33,'2023_PAPI_Indicators'!A32:BK212,62,FALSE)</f>
        <v>0.1588606238</v>
      </c>
      <c r="BM33" s="24">
        <f>VLOOKUP(A33,'2023_PAPI_Indicators'!A32:BL212,63,FALSE)</f>
        <v>0.3094597161</v>
      </c>
      <c r="BN33" s="24">
        <f>VLOOKUP(A33,'2023_PAPI_Indicators'!A32:BM212,64,FALSE)</f>
        <v>0.09984912723</v>
      </c>
    </row>
    <row r="34" ht="13.5" customHeight="1">
      <c r="A34" s="11" t="s">
        <v>133</v>
      </c>
      <c r="B34" s="11" t="s">
        <v>134</v>
      </c>
      <c r="C34" s="12" t="s">
        <v>83</v>
      </c>
      <c r="D34" s="24">
        <f>VLOOKUP(A34,'2023_PAPI_Indicators'!A34:B214,2,FALSE)</f>
        <v>0.2475859374</v>
      </c>
      <c r="E34" s="75">
        <f>VLOOKUP(A34,'2023_PAPI_Indicators'!A34:C214,3,FALSE)</f>
        <v>0.2523019612</v>
      </c>
      <c r="F34" s="24">
        <f>VLOOKUP(A34,'2023_PAPI_Indicators'!A33:D213,4,FALSE)</f>
        <v>0.1187813282</v>
      </c>
      <c r="G34" s="24">
        <f>VLOOKUP(A34,'2023_PAPI_Indicators'!A33:E213,5,FALSE)</f>
        <v>0.2281853408</v>
      </c>
      <c r="H34" s="24">
        <f>VLOOKUP(A34,'2023_PAPI_Indicators'!A33:F213,6,FALSE)</f>
        <v>0.115716964</v>
      </c>
      <c r="I34" s="24">
        <f>VLOOKUP(A34,'2023_PAPI_Indicators'!A33:G213,7,FALSE)</f>
        <v>0.1433185041</v>
      </c>
      <c r="J34" s="24">
        <f>VLOOKUP(A34,'2023_PAPI_Indicators'!A33:H213,8,FALSE)</f>
        <v>0.1953210086</v>
      </c>
      <c r="K34" s="24">
        <f>VLOOKUP(A34,'2023_PAPI_Indicators'!A33:I213,9,FALSE)</f>
        <v>0.2476420552</v>
      </c>
      <c r="L34" s="24">
        <f>VLOOKUP(A34,'2023_PAPI_Indicators'!A33:J213,10,FALSE)</f>
        <v>0.1729428619</v>
      </c>
      <c r="M34" s="24">
        <f>VLOOKUP(A34,'2023_PAPI_Indicators'!A33:K213,11,FALSE)</f>
        <v>0.1917773783</v>
      </c>
      <c r="N34" s="24">
        <f>VLOOKUP(A34,'2023_PAPI_Indicators'!A33:L213,12,FALSE)</f>
        <v>0.1923191249</v>
      </c>
      <c r="O34" s="24">
        <f>VLOOKUP(A34,'2023_PAPI_Indicators'!A33:M213,13,FALSE)</f>
        <v>0.2489828616</v>
      </c>
      <c r="P34" s="24">
        <f>VLOOKUP(A34,'2023_PAPI_Indicators'!A33:N213,14,FALSE)</f>
        <v>0.143313989</v>
      </c>
      <c r="Q34" s="25"/>
      <c r="R34" s="24">
        <f>VLOOKUP(A34,'2023_PAPI_Indicators'!A33:P213,16,FALSE)</f>
        <v>0.191557914</v>
      </c>
      <c r="S34" s="24">
        <f>VLOOKUP(A34,'2023_PAPI_Indicators'!A33:R213,17,FALSE)</f>
        <v>0.1437621415</v>
      </c>
      <c r="T34" s="24">
        <f>VLOOKUP(A34,'2023_PAPI_Indicators'!A33:S213,18,FALSE)</f>
        <v>0.188702479</v>
      </c>
      <c r="U34" s="24">
        <f>VLOOKUP(A34,'2023_PAPI_Indicators'!A33:T213,19,FALSE)</f>
        <v>0.1589063555</v>
      </c>
      <c r="V34" s="24">
        <f>VLOOKUP(A34,'2023_PAPI_Indicators'!A33:U213,20,FALSE)</f>
        <v>0.0819773525</v>
      </c>
      <c r="W34" s="24">
        <f>VLOOKUP(A34,'2023_PAPI_Indicators'!A33:V213,21,FALSE)</f>
        <v>0.1810697615</v>
      </c>
      <c r="X34" s="24">
        <f>VLOOKUP(A34,'2023_PAPI_Indicators'!A33:W213,22,FALSE)</f>
        <v>0.1690034121</v>
      </c>
      <c r="Y34" s="24">
        <f>VLOOKUP(A34,'2023_PAPI_Indicators'!A33:X213,23,FALSE)</f>
        <v>0.192596212</v>
      </c>
      <c r="Z34" s="24">
        <f>VLOOKUP(A34,'2023_PAPI_Indicators'!A33:Y213,24,FALSE)</f>
        <v>0.1182209402</v>
      </c>
      <c r="AA34" s="24">
        <f>VLOOKUP(A34,'2023_PAPI_Indicators'!A33:Z213,25,FALSE)</f>
        <v>0.1415792853</v>
      </c>
      <c r="AB34" s="24">
        <f>VLOOKUP(A34,'2023_PAPI_Indicators'!A33:AA213,26,FALSE)</f>
        <v>0.1529358923</v>
      </c>
      <c r="AC34" s="24">
        <f>VLOOKUP(A34,'2023_PAPI_Indicators'!A33:AB213,27,FALSE)</f>
        <v>0.1449882984</v>
      </c>
      <c r="AD34" s="24">
        <f>VLOOKUP(A34,'2023_PAPI_Indicators'!A33:AC213,28,FALSE)</f>
        <v>0.1134441122</v>
      </c>
      <c r="AE34" s="24">
        <f>VLOOKUP(A34,'2023_PAPI_Indicators'!A33:AD213,29,FALSE)</f>
        <v>0.2132418454</v>
      </c>
      <c r="AF34" s="24">
        <f>VLOOKUP(A34,'2023_PAPI_Indicators'!A33:AE213,30,FALSE)</f>
        <v>0.1803034544</v>
      </c>
      <c r="AG34" s="24">
        <f>VLOOKUP(A34,'2023_PAPI_Indicators'!A33:AF213,31,FALSE)</f>
        <v>0.1368781775</v>
      </c>
      <c r="AH34" s="24">
        <f>VLOOKUP(A34,'2023_PAPI_Indicators'!A33:AG213,32,FALSE)</f>
        <v>0.2018181831</v>
      </c>
      <c r="AI34" s="24">
        <f>VLOOKUP(A34,'2023_PAPI_Indicators'!A33:AH213,33,FALSE)</f>
        <v>0.1330086887</v>
      </c>
      <c r="AJ34" s="24">
        <f>VLOOKUP(A34,'2023_PAPI_Indicators'!A33:AI213,34,FALSE)</f>
        <v>0.1023421139</v>
      </c>
      <c r="AK34" s="24">
        <f>VLOOKUP(A34,'2023_PAPI_Indicators'!A33:AJ213,35,FALSE)</f>
        <v>0.10670463</v>
      </c>
      <c r="AL34" s="24">
        <f>VLOOKUP(A34,'2023_PAPI_Indicators'!A33:AK213,36,FALSE)</f>
        <v>0.1530772597</v>
      </c>
      <c r="AM34" s="24">
        <f>VLOOKUP(A34,'2023_PAPI_Indicators'!A33:AL213,37,FALSE)</f>
        <v>0.07136461139</v>
      </c>
      <c r="AN34" s="24">
        <f>VLOOKUP(A34,'2023_PAPI_Indicators'!A33:AM213,38,FALSE)</f>
        <v>0.2119655907</v>
      </c>
      <c r="AO34" s="24">
        <f>VLOOKUP(A34,'2023_PAPI_Indicators'!A33:AN213,39,FALSE)</f>
        <v>0.1801756769</v>
      </c>
      <c r="AP34" s="24">
        <f>VLOOKUP(A34,'2023_PAPI_Indicators'!A33:AO213,40,FALSE)</f>
        <v>0.1426784098</v>
      </c>
      <c r="AQ34" s="24">
        <f>VLOOKUP(A34,'2023_PAPI_Indicators'!A33:AP213,41,FALSE)</f>
        <v>0.09131317586</v>
      </c>
      <c r="AR34" s="24">
        <f>VLOOKUP(A34,'2023_PAPI_Indicators'!A33:AQ213,42,FALSE)</f>
        <v>0.1112440675</v>
      </c>
      <c r="AS34" s="24">
        <f>VLOOKUP(A34,'2023_PAPI_Indicators'!A33:AR213,43,FALSE)</f>
        <v>0.1358792037</v>
      </c>
      <c r="AT34" s="24">
        <f>VLOOKUP(A34,'2023_PAPI_Indicators'!A33:AS213,44,FALSE)</f>
        <v>0.129129678</v>
      </c>
      <c r="AU34" s="24">
        <f>VLOOKUP(A34,'2023_PAPI_Indicators'!A33:AT213,45,FALSE)</f>
        <v>0.1814620942</v>
      </c>
      <c r="AV34" s="24">
        <f>VLOOKUP(A34,'2023_PAPI_Indicators'!A33:AU213,46,FALSE)</f>
        <v>0.1804423183</v>
      </c>
      <c r="AW34" s="24">
        <f>VLOOKUP(A34,'2023_PAPI_Indicators'!A33:AW213,47,FALSE)</f>
        <v>0.04417210072</v>
      </c>
      <c r="AX34" s="25"/>
      <c r="AY34" s="24">
        <f>VLOOKUP(A34,'2023_PAPI_Indicators'!A33:AX213,49,FALSE)</f>
        <v>0.1438992471</v>
      </c>
      <c r="AZ34" s="24">
        <f>VLOOKUP(A34,'2023_PAPI_Indicators'!A33:AY213,50,FALSE)</f>
        <v>0.200527966</v>
      </c>
      <c r="BA34" s="24">
        <f>VLOOKUP(A34,'2023_PAPI_Indicators'!A33:AZ213,51,FALSE)</f>
        <v>0.1738282442</v>
      </c>
      <c r="BB34" s="24">
        <f>VLOOKUP(A34,'2023_PAPI_Indicators'!A33:BA213,52,FALSE)</f>
        <v>0.1625723541</v>
      </c>
      <c r="BC34" s="24">
        <f>VLOOKUP(A34,'2023_PAPI_Indicators'!A33:BB213,53,FALSE)</f>
        <v>0.06945440918</v>
      </c>
      <c r="BD34" s="24">
        <f>VLOOKUP(A34,'2023_PAPI_Indicators'!A33:BC213,54,FALSE)</f>
        <v>0.07511439174</v>
      </c>
      <c r="BE34" s="24">
        <f>VLOOKUP(A34,'2023_PAPI_Indicators'!A33:BD213,55,FALSE)</f>
        <v>0.06686262041</v>
      </c>
      <c r="BF34" s="24">
        <f>VLOOKUP(A34,'2023_PAPI_Indicators'!A33:BE213,56,FALSE)</f>
        <v>0.1118405908</v>
      </c>
      <c r="BG34" s="24">
        <f>VLOOKUP(A34,'2023_PAPI_Indicators'!A33:BF213,57,FALSE)</f>
        <v>0.1168661639</v>
      </c>
      <c r="BH34" s="24">
        <f>VLOOKUP(A34,'2023_PAPI_Indicators'!A33:BL213,58,FALSE)</f>
        <v>0.06991427392</v>
      </c>
      <c r="BI34" s="24">
        <f>VLOOKUP(A34,'2023_PAPI_Indicators'!A33:BH213,59,FALSE)</f>
        <v>0.1266671866</v>
      </c>
      <c r="BJ34" s="24">
        <f>VLOOKUP(A34,'2023_PAPI_Indicators'!A33:BI213,60,FALSE)</f>
        <v>0.1181286275</v>
      </c>
      <c r="BK34" s="24">
        <f>VLOOKUP(A34,'2023_PAPI_Indicators'!A33:BJ213,61,FALSE)</f>
        <v>0.0668310076</v>
      </c>
      <c r="BL34" s="24">
        <f>VLOOKUP(A34,'2023_PAPI_Indicators'!A33:BK213,62,FALSE)</f>
        <v>0.1361937523</v>
      </c>
      <c r="BM34" s="24">
        <f>VLOOKUP(A34,'2023_PAPI_Indicators'!A33:BL213,63,FALSE)</f>
        <v>0.2771083713</v>
      </c>
      <c r="BN34" s="24">
        <f>VLOOKUP(A34,'2023_PAPI_Indicators'!A33:BM213,64,FALSE)</f>
        <v>0.0810752213</v>
      </c>
    </row>
    <row r="35" ht="13.5" customHeight="1">
      <c r="A35" s="11" t="s">
        <v>135</v>
      </c>
      <c r="B35" s="11" t="s">
        <v>136</v>
      </c>
      <c r="C35" s="12" t="s">
        <v>83</v>
      </c>
      <c r="D35" s="24">
        <f>VLOOKUP(A35,'2023_PAPI_Indicators'!A35:B215,2,FALSE)</f>
        <v>0.2506730855</v>
      </c>
      <c r="E35" s="75">
        <f>VLOOKUP(A35,'2023_PAPI_Indicators'!A35:C215,3,FALSE)</f>
        <v>0.2585648894</v>
      </c>
      <c r="F35" s="24">
        <f>VLOOKUP(A35,'2023_PAPI_Indicators'!A34:D214,4,FALSE)</f>
        <v>0.1028645039</v>
      </c>
      <c r="G35" s="24">
        <f>VLOOKUP(A35,'2023_PAPI_Indicators'!A34:E214,5,FALSE)</f>
        <v>0.2620908618</v>
      </c>
      <c r="H35" s="24">
        <f>VLOOKUP(A35,'2023_PAPI_Indicators'!A34:F214,6,FALSE)</f>
        <v>0.1334198862</v>
      </c>
      <c r="I35" s="24">
        <f>VLOOKUP(A35,'2023_PAPI_Indicators'!A34:G214,7,FALSE)</f>
        <v>0.1732029915</v>
      </c>
      <c r="J35" s="24">
        <f>VLOOKUP(A35,'2023_PAPI_Indicators'!A34:H214,8,FALSE)</f>
        <v>0.1959371567</v>
      </c>
      <c r="K35" s="24">
        <f>VLOOKUP(A35,'2023_PAPI_Indicators'!A34:I214,9,FALSE)</f>
        <v>0.2528510392</v>
      </c>
      <c r="L35" s="24">
        <f>VLOOKUP(A35,'2023_PAPI_Indicators'!A34:J214,10,FALSE)</f>
        <v>0.1548814178</v>
      </c>
      <c r="M35" s="24">
        <f>VLOOKUP(A35,'2023_PAPI_Indicators'!A34:K214,11,FALSE)</f>
        <v>0.1965863854</v>
      </c>
      <c r="N35" s="24">
        <f>VLOOKUP(A35,'2023_PAPI_Indicators'!A34:L214,12,FALSE)</f>
        <v>0.2003066689</v>
      </c>
      <c r="O35" s="24">
        <f>VLOOKUP(A35,'2023_PAPI_Indicators'!A34:M214,13,FALSE)</f>
        <v>0.2708211541</v>
      </c>
      <c r="P35" s="24">
        <f>VLOOKUP(A35,'2023_PAPI_Indicators'!A34:N214,14,FALSE)</f>
        <v>0.145029664</v>
      </c>
      <c r="Q35" s="25"/>
      <c r="R35" s="24">
        <f>VLOOKUP(A35,'2023_PAPI_Indicators'!A34:P214,16,FALSE)</f>
        <v>0.2085304558</v>
      </c>
      <c r="S35" s="24">
        <f>VLOOKUP(A35,'2023_PAPI_Indicators'!A34:R214,17,FALSE)</f>
        <v>0.1474493891</v>
      </c>
      <c r="T35" s="24">
        <f>VLOOKUP(A35,'2023_PAPI_Indicators'!A34:S214,18,FALSE)</f>
        <v>0.1900164634</v>
      </c>
      <c r="U35" s="24">
        <f>VLOOKUP(A35,'2023_PAPI_Indicators'!A34:T214,19,FALSE)</f>
        <v>0.1814241707</v>
      </c>
      <c r="V35" s="24">
        <f>VLOOKUP(A35,'2023_PAPI_Indicators'!A34:U214,20,FALSE)</f>
        <v>0.09379199147</v>
      </c>
      <c r="W35" s="24">
        <f>VLOOKUP(A35,'2023_PAPI_Indicators'!A34:V214,21,FALSE)</f>
        <v>0.1825510859</v>
      </c>
      <c r="X35" s="24">
        <f>VLOOKUP(A35,'2023_PAPI_Indicators'!A34:W214,22,FALSE)</f>
        <v>0.1632260382</v>
      </c>
      <c r="Y35" s="24">
        <f>VLOOKUP(A35,'2023_PAPI_Indicators'!A34:X214,23,FALSE)</f>
        <v>0.1878113002</v>
      </c>
      <c r="Z35" s="24">
        <f>VLOOKUP(A35,'2023_PAPI_Indicators'!A34:Y214,24,FALSE)</f>
        <v>0.1104522198</v>
      </c>
      <c r="AA35" s="24">
        <f>VLOOKUP(A35,'2023_PAPI_Indicators'!A34:Z214,25,FALSE)</f>
        <v>0.1454996765</v>
      </c>
      <c r="AB35" s="24">
        <f>VLOOKUP(A35,'2023_PAPI_Indicators'!A34:AA214,26,FALSE)</f>
        <v>0.1602756232</v>
      </c>
      <c r="AC35" s="24">
        <f>VLOOKUP(A35,'2023_PAPI_Indicators'!A34:AB214,27,FALSE)</f>
        <v>0.150188759</v>
      </c>
      <c r="AD35" s="24">
        <f>VLOOKUP(A35,'2023_PAPI_Indicators'!A34:AC214,28,FALSE)</f>
        <v>0.1154995859</v>
      </c>
      <c r="AE35" s="24">
        <f>VLOOKUP(A35,'2023_PAPI_Indicators'!A34:AD214,29,FALSE)</f>
        <v>0.2255868614</v>
      </c>
      <c r="AF35" s="24">
        <f>VLOOKUP(A35,'2023_PAPI_Indicators'!A34:AE214,30,FALSE)</f>
        <v>0.1635472625</v>
      </c>
      <c r="AG35" s="24">
        <f>VLOOKUP(A35,'2023_PAPI_Indicators'!A34:AF214,31,FALSE)</f>
        <v>0.1776888371</v>
      </c>
      <c r="AH35" s="24">
        <f>VLOOKUP(A35,'2023_PAPI_Indicators'!A34:AG214,32,FALSE)</f>
        <v>0.2018181831</v>
      </c>
      <c r="AI35" s="24">
        <f>VLOOKUP(A35,'2023_PAPI_Indicators'!A34:AH214,33,FALSE)</f>
        <v>0.1385774612</v>
      </c>
      <c r="AJ35" s="24">
        <f>VLOOKUP(A35,'2023_PAPI_Indicators'!A34:AI214,34,FALSE)</f>
        <v>0.1271349043</v>
      </c>
      <c r="AK35" s="24">
        <f>VLOOKUP(A35,'2023_PAPI_Indicators'!A34:AJ214,35,FALSE)</f>
        <v>0.1042398065</v>
      </c>
      <c r="AL35" s="24">
        <f>VLOOKUP(A35,'2023_PAPI_Indicators'!A34:AK214,36,FALSE)</f>
        <v>0.1530772597</v>
      </c>
      <c r="AM35" s="24">
        <f>VLOOKUP(A35,'2023_PAPI_Indicators'!A34:AL214,37,FALSE)</f>
        <v>0.08867847174</v>
      </c>
      <c r="AN35" s="24">
        <f>VLOOKUP(A35,'2023_PAPI_Indicators'!A34:AM214,38,FALSE)</f>
        <v>0.2193623036</v>
      </c>
      <c r="AO35" s="24">
        <f>VLOOKUP(A35,'2023_PAPI_Indicators'!A34:AN214,39,FALSE)</f>
        <v>0.1915809959</v>
      </c>
      <c r="AP35" s="24">
        <f>VLOOKUP(A35,'2023_PAPI_Indicators'!A34:AO214,40,FALSE)</f>
        <v>0.1555999368</v>
      </c>
      <c r="AQ35" s="24">
        <f>VLOOKUP(A35,'2023_PAPI_Indicators'!A34:AP214,41,FALSE)</f>
        <v>0.1032179371</v>
      </c>
      <c r="AR35" s="24">
        <f>VLOOKUP(A35,'2023_PAPI_Indicators'!A34:AQ214,42,FALSE)</f>
        <v>0.1313386112</v>
      </c>
      <c r="AS35" s="24">
        <f>VLOOKUP(A35,'2023_PAPI_Indicators'!A34:AR214,43,FALSE)</f>
        <v>0.1449218839</v>
      </c>
      <c r="AT35" s="24">
        <f>VLOOKUP(A35,'2023_PAPI_Indicators'!A34:AS214,44,FALSE)</f>
        <v>0.1488535106</v>
      </c>
      <c r="AU35" s="24">
        <f>VLOOKUP(A35,'2023_PAPI_Indicators'!A34:AT214,45,FALSE)</f>
        <v>0.1912717968</v>
      </c>
      <c r="AV35" s="24">
        <f>VLOOKUP(A35,'2023_PAPI_Indicators'!A34:AU214,46,FALSE)</f>
        <v>0.1874450147</v>
      </c>
      <c r="AW35" s="24">
        <f>VLOOKUP(A35,'2023_PAPI_Indicators'!A34:AW214,47,FALSE)</f>
        <v>0.0553483367</v>
      </c>
      <c r="AX35" s="25"/>
      <c r="AY35" s="24">
        <f>VLOOKUP(A35,'2023_PAPI_Indicators'!A34:AX214,49,FALSE)</f>
        <v>0.1469062865</v>
      </c>
      <c r="AZ35" s="24">
        <f>VLOOKUP(A35,'2023_PAPI_Indicators'!A34:AY214,50,FALSE)</f>
        <v>0.1972412616</v>
      </c>
      <c r="BA35" s="24">
        <f>VLOOKUP(A35,'2023_PAPI_Indicators'!A34:AZ214,51,FALSE)</f>
        <v>0.1706233621</v>
      </c>
      <c r="BB35" s="24">
        <f>VLOOKUP(A35,'2023_PAPI_Indicators'!A34:BA214,52,FALSE)</f>
        <v>0.1728081107</v>
      </c>
      <c r="BC35" s="24">
        <f>VLOOKUP(A35,'2023_PAPI_Indicators'!A34:BB214,53,FALSE)</f>
        <v>0.06945440918</v>
      </c>
      <c r="BD35" s="24">
        <f>VLOOKUP(A35,'2023_PAPI_Indicators'!A34:BC214,54,FALSE)</f>
        <v>0.07451271266</v>
      </c>
      <c r="BE35" s="24">
        <f>VLOOKUP(A35,'2023_PAPI_Indicators'!A34:BD214,55,FALSE)</f>
        <v>0.06617755443</v>
      </c>
      <c r="BF35" s="24">
        <f>VLOOKUP(A35,'2023_PAPI_Indicators'!A34:BE214,56,FALSE)</f>
        <v>0.1165768281</v>
      </c>
      <c r="BG35" s="24">
        <f>VLOOKUP(A35,'2023_PAPI_Indicators'!A34:BF214,57,FALSE)</f>
        <v>0.1181743667</v>
      </c>
      <c r="BH35" s="24">
        <f>VLOOKUP(A35,'2023_PAPI_Indicators'!A34:BL214,58,FALSE)</f>
        <v>0.08169787377</v>
      </c>
      <c r="BI35" s="24">
        <f>VLOOKUP(A35,'2023_PAPI_Indicators'!A34:BH214,59,FALSE)</f>
        <v>0.1360506415</v>
      </c>
      <c r="BJ35" s="24">
        <f>VLOOKUP(A35,'2023_PAPI_Indicators'!A34:BI214,60,FALSE)</f>
        <v>0.1304212809</v>
      </c>
      <c r="BK35" s="24">
        <f>VLOOKUP(A35,'2023_PAPI_Indicators'!A34:BJ214,61,FALSE)</f>
        <v>0.06805760413</v>
      </c>
      <c r="BL35" s="24">
        <f>VLOOKUP(A35,'2023_PAPI_Indicators'!A34:BK214,62,FALSE)</f>
        <v>0.1475271881</v>
      </c>
      <c r="BM35" s="24">
        <f>VLOOKUP(A35,'2023_PAPI_Indicators'!A34:BL214,63,FALSE)</f>
        <v>0.3016057909</v>
      </c>
      <c r="BN35" s="24">
        <f>VLOOKUP(A35,'2023_PAPI_Indicators'!A34:BM214,64,FALSE)</f>
        <v>0.09858316928</v>
      </c>
    </row>
    <row r="36" ht="13.5" customHeight="1">
      <c r="A36" s="11" t="s">
        <v>137</v>
      </c>
      <c r="B36" s="11" t="s">
        <v>138</v>
      </c>
      <c r="C36" s="12" t="s">
        <v>83</v>
      </c>
      <c r="D36" s="24">
        <f>VLOOKUP(A36,'2023_PAPI_Indicators'!A36:B216,2,FALSE)</f>
        <v>0.2495768964</v>
      </c>
      <c r="E36" s="75">
        <f>VLOOKUP(A36,'2023_PAPI_Indicators'!A36:C216,3,FALSE)</f>
        <v>0.2531162202</v>
      </c>
      <c r="F36" s="24">
        <f>VLOOKUP(A36,'2023_PAPI_Indicators'!A35:D215,4,FALSE)</f>
        <v>0.1131748185</v>
      </c>
      <c r="G36" s="24">
        <f>VLOOKUP(A36,'2023_PAPI_Indicators'!A35:E215,5,FALSE)</f>
        <v>0.2455985099</v>
      </c>
      <c r="H36" s="24">
        <f>VLOOKUP(A36,'2023_PAPI_Indicators'!A35:F215,6,FALSE)</f>
        <v>0.1109674498</v>
      </c>
      <c r="I36" s="24">
        <f>VLOOKUP(A36,'2023_PAPI_Indicators'!A35:G215,7,FALSE)</f>
        <v>0.16034922</v>
      </c>
      <c r="J36" s="24">
        <f>VLOOKUP(A36,'2023_PAPI_Indicators'!A35:H215,8,FALSE)</f>
        <v>0.2016263306</v>
      </c>
      <c r="K36" s="24">
        <f>VLOOKUP(A36,'2023_PAPI_Indicators'!A35:I215,9,FALSE)</f>
        <v>0.2482197285</v>
      </c>
      <c r="L36" s="24">
        <f>VLOOKUP(A36,'2023_PAPI_Indicators'!A35:J215,10,FALSE)</f>
        <v>0.1564157307</v>
      </c>
      <c r="M36" s="24">
        <f>VLOOKUP(A36,'2023_PAPI_Indicators'!A35:K215,11,FALSE)</f>
        <v>0.2013954073</v>
      </c>
      <c r="N36" s="24">
        <f>VLOOKUP(A36,'2023_PAPI_Indicators'!A35:L215,12,FALSE)</f>
        <v>0.1995386928</v>
      </c>
      <c r="O36" s="24">
        <f>VLOOKUP(A36,'2023_PAPI_Indicators'!A35:M215,13,FALSE)</f>
        <v>0.270498842</v>
      </c>
      <c r="P36" s="24">
        <f>VLOOKUP(A36,'2023_PAPI_Indicators'!A35:N215,14,FALSE)</f>
        <v>0.1281268001</v>
      </c>
      <c r="Q36" s="25"/>
      <c r="R36" s="24">
        <f>VLOOKUP(A36,'2023_PAPI_Indicators'!A35:P215,16,FALSE)</f>
        <v>0.2039559633</v>
      </c>
      <c r="S36" s="24">
        <f>VLOOKUP(A36,'2023_PAPI_Indicators'!A35:R215,17,FALSE)</f>
        <v>0.1371754557</v>
      </c>
      <c r="T36" s="24">
        <f>VLOOKUP(A36,'2023_PAPI_Indicators'!A35:S215,18,FALSE)</f>
        <v>0.1906734556</v>
      </c>
      <c r="U36" s="24">
        <f>VLOOKUP(A36,'2023_PAPI_Indicators'!A35:T215,19,FALSE)</f>
        <v>0.1814241707</v>
      </c>
      <c r="V36" s="24">
        <f>VLOOKUP(A36,'2023_PAPI_Indicators'!A35:U215,20,FALSE)</f>
        <v>0.09379199147</v>
      </c>
      <c r="W36" s="24">
        <f>VLOOKUP(A36,'2023_PAPI_Indicators'!A35:V215,21,FALSE)</f>
        <v>0.1760018915</v>
      </c>
      <c r="X36" s="24">
        <f>VLOOKUP(A36,'2023_PAPI_Indicators'!A35:W215,22,FALSE)</f>
        <v>0.1753723472</v>
      </c>
      <c r="Y36" s="24">
        <f>VLOOKUP(A36,'2023_PAPI_Indicators'!A35:X215,23,FALSE)</f>
        <v>0.180984363</v>
      </c>
      <c r="Z36" s="24">
        <f>VLOOKUP(A36,'2023_PAPI_Indicators'!A35:Y215,24,FALSE)</f>
        <v>0.1170052215</v>
      </c>
      <c r="AA36" s="24">
        <f>VLOOKUP(A36,'2023_PAPI_Indicators'!A35:Z215,25,FALSE)</f>
        <v>0.1698266715</v>
      </c>
      <c r="AB36" s="24">
        <f>VLOOKUP(A36,'2023_PAPI_Indicators'!A35:AA215,26,FALSE)</f>
        <v>0.1529358923</v>
      </c>
      <c r="AC36" s="24">
        <f>VLOOKUP(A36,'2023_PAPI_Indicators'!A35:AB215,27,FALSE)</f>
        <v>0.147845611</v>
      </c>
      <c r="AD36" s="24">
        <f>VLOOKUP(A36,'2023_PAPI_Indicators'!A35:AC215,28,FALSE)</f>
        <v>0.1206628382</v>
      </c>
      <c r="AE36" s="24">
        <f>VLOOKUP(A36,'2023_PAPI_Indicators'!A35:AD215,29,FALSE)</f>
        <v>0.2255868614</v>
      </c>
      <c r="AF36" s="24">
        <f>VLOOKUP(A36,'2023_PAPI_Indicators'!A35:AE215,30,FALSE)</f>
        <v>0.1793233454</v>
      </c>
      <c r="AG36" s="24">
        <f>VLOOKUP(A36,'2023_PAPI_Indicators'!A35:AF215,31,FALSE)</f>
        <v>0.172141239</v>
      </c>
      <c r="AH36" s="24">
        <f>VLOOKUP(A36,'2023_PAPI_Indicators'!A35:AG215,32,FALSE)</f>
        <v>0.2120129764</v>
      </c>
      <c r="AI36" s="24">
        <f>VLOOKUP(A36,'2023_PAPI_Indicators'!A35:AH215,33,FALSE)</f>
        <v>0.1358390749</v>
      </c>
      <c r="AJ36" s="24">
        <f>VLOOKUP(A36,'2023_PAPI_Indicators'!A35:AI215,34,FALSE)</f>
        <v>0.1260856092</v>
      </c>
      <c r="AK36" s="24">
        <f>VLOOKUP(A36,'2023_PAPI_Indicators'!A35:AJ215,35,FALSE)</f>
        <v>0.10033492</v>
      </c>
      <c r="AL36" s="24">
        <f>VLOOKUP(A36,'2023_PAPI_Indicators'!A35:AK215,36,FALSE)</f>
        <v>0.1583230197</v>
      </c>
      <c r="AM36" s="24">
        <f>VLOOKUP(A36,'2023_PAPI_Indicators'!A35:AL215,37,FALSE)</f>
        <v>0.0832972303</v>
      </c>
      <c r="AN36" s="24">
        <f>VLOOKUP(A36,'2023_PAPI_Indicators'!A35:AM215,38,FALSE)</f>
        <v>0.2047893554</v>
      </c>
      <c r="AO36" s="24">
        <f>VLOOKUP(A36,'2023_PAPI_Indicators'!A35:AN215,39,FALSE)</f>
        <v>0.1760893762</v>
      </c>
      <c r="AP36" s="24">
        <f>VLOOKUP(A36,'2023_PAPI_Indicators'!A35:AO215,40,FALSE)</f>
        <v>0.1593689322</v>
      </c>
      <c r="AQ36" s="24">
        <f>VLOOKUP(A36,'2023_PAPI_Indicators'!A35:AP215,41,FALSE)</f>
        <v>0.09616807848</v>
      </c>
      <c r="AR36" s="24">
        <f>VLOOKUP(A36,'2023_PAPI_Indicators'!A35:AQ215,42,FALSE)</f>
        <v>0.1324094534</v>
      </c>
      <c r="AS36" s="24">
        <f>VLOOKUP(A36,'2023_PAPI_Indicators'!A35:AR215,43,FALSE)</f>
        <v>0.1410507113</v>
      </c>
      <c r="AT36" s="24">
        <f>VLOOKUP(A36,'2023_PAPI_Indicators'!A35:AS215,44,FALSE)</f>
        <v>0.1335192472</v>
      </c>
      <c r="AU36" s="24">
        <f>VLOOKUP(A36,'2023_PAPI_Indicators'!A35:AT215,45,FALSE)</f>
        <v>0.1814620942</v>
      </c>
      <c r="AV36" s="24">
        <f>VLOOKUP(A36,'2023_PAPI_Indicators'!A35:AU215,46,FALSE)</f>
        <v>0.1867557466</v>
      </c>
      <c r="AW36" s="24">
        <f>VLOOKUP(A36,'2023_PAPI_Indicators'!A35:AW215,47,FALSE)</f>
        <v>0.0553483367</v>
      </c>
      <c r="AX36" s="25"/>
      <c r="AY36" s="24">
        <f>VLOOKUP(A36,'2023_PAPI_Indicators'!A35:AX215,49,FALSE)</f>
        <v>0.1409472227</v>
      </c>
      <c r="AZ36" s="24">
        <f>VLOOKUP(A36,'2023_PAPI_Indicators'!A35:AY215,50,FALSE)</f>
        <v>0.2024686188</v>
      </c>
      <c r="BA36" s="24">
        <f>VLOOKUP(A36,'2023_PAPI_Indicators'!A35:AZ215,51,FALSE)</f>
        <v>0.157972306</v>
      </c>
      <c r="BB36" s="24">
        <f>VLOOKUP(A36,'2023_PAPI_Indicators'!A35:BA215,52,FALSE)</f>
        <v>0.1687604934</v>
      </c>
      <c r="BC36" s="24">
        <f>VLOOKUP(A36,'2023_PAPI_Indicators'!A35:BB215,53,FALSE)</f>
        <v>0.06340584904</v>
      </c>
      <c r="BD36" s="24">
        <f>VLOOKUP(A36,'2023_PAPI_Indicators'!A35:BC215,54,FALSE)</f>
        <v>0.07511439174</v>
      </c>
      <c r="BE36" s="24">
        <f>VLOOKUP(A36,'2023_PAPI_Indicators'!A35:BD215,55,FALSE)</f>
        <v>0.0614069812</v>
      </c>
      <c r="BF36" s="24">
        <f>VLOOKUP(A36,'2023_PAPI_Indicators'!A35:BE215,56,FALSE)</f>
        <v>0.1109665111</v>
      </c>
      <c r="BG36" s="24">
        <f>VLOOKUP(A36,'2023_PAPI_Indicators'!A35:BF215,57,FALSE)</f>
        <v>0.1238674745</v>
      </c>
      <c r="BH36" s="24">
        <f>VLOOKUP(A36,'2023_PAPI_Indicators'!A35:BL215,58,FALSE)</f>
        <v>0.07698443532</v>
      </c>
      <c r="BI36" s="24">
        <f>VLOOKUP(A36,'2023_PAPI_Indicators'!A35:BH215,59,FALSE)</f>
        <v>0.1322007775</v>
      </c>
      <c r="BJ36" s="24">
        <f>VLOOKUP(A36,'2023_PAPI_Indicators'!A35:BI215,60,FALSE)</f>
        <v>0.1284181029</v>
      </c>
      <c r="BK36" s="24">
        <f>VLOOKUP(A36,'2023_PAPI_Indicators'!A35:BJ215,61,FALSE)</f>
        <v>0.07296230644</v>
      </c>
      <c r="BL36" s="24">
        <f>VLOOKUP(A36,'2023_PAPI_Indicators'!A35:BK215,62,FALSE)</f>
        <v>0.152461499</v>
      </c>
      <c r="BM36" s="24">
        <f>VLOOKUP(A36,'2023_PAPI_Indicators'!A35:BL215,63,FALSE)</f>
        <v>0.3016057909</v>
      </c>
      <c r="BN36" s="24">
        <f>VLOOKUP(A36,'2023_PAPI_Indicators'!A35:BM215,64,FALSE)</f>
        <v>0.08648922294</v>
      </c>
    </row>
    <row r="37" ht="13.5" customHeight="1">
      <c r="A37" s="11" t="s">
        <v>139</v>
      </c>
      <c r="B37" s="11" t="s">
        <v>140</v>
      </c>
      <c r="C37" s="12" t="s">
        <v>83</v>
      </c>
      <c r="D37" s="24">
        <f>VLOOKUP(A37,'2023_PAPI_Indicators'!A37:B217,2,FALSE)</f>
        <v>0.9280560613</v>
      </c>
      <c r="E37" s="75">
        <f>VLOOKUP(A37,'2023_PAPI_Indicators'!A37:C217,3,FALSE)</f>
        <v>0.9782726169</v>
      </c>
      <c r="F37" s="24">
        <f>VLOOKUP(A37,'2023_PAPI_Indicators'!A36:D216,4,FALSE)</f>
        <v>0.9058741331</v>
      </c>
      <c r="G37" s="24">
        <f>VLOOKUP(A37,'2023_PAPI_Indicators'!A36:E216,5,FALSE)</f>
        <v>0.9966729283</v>
      </c>
      <c r="H37" s="24">
        <f>VLOOKUP(A37,'2023_PAPI_Indicators'!A36:F216,6,FALSE)</f>
        <v>0.9200001359</v>
      </c>
      <c r="I37" s="24">
        <f>VLOOKUP(A37,'2023_PAPI_Indicators'!A36:G216,7,FALSE)</f>
        <v>1</v>
      </c>
      <c r="J37" s="24">
        <f>VLOOKUP(A37,'2023_PAPI_Indicators'!A36:H216,8,FALSE)</f>
        <v>0.9695858955</v>
      </c>
      <c r="K37" s="24">
        <f>VLOOKUP(A37,'2023_PAPI_Indicators'!A36:I216,9,FALSE)</f>
        <v>1</v>
      </c>
      <c r="L37" s="24">
        <f>VLOOKUP(A37,'2023_PAPI_Indicators'!A36:J216,10,FALSE)</f>
        <v>0.9973151684</v>
      </c>
      <c r="M37" s="24">
        <f>VLOOKUP(A37,'2023_PAPI_Indicators'!A36:K216,11,FALSE)</f>
        <v>0.9891004562</v>
      </c>
      <c r="N37" s="24">
        <f>VLOOKUP(A37,'2023_PAPI_Indicators'!A36:L216,12,FALSE)</f>
        <v>0.9963979721</v>
      </c>
      <c r="O37" s="24">
        <f>VLOOKUP(A37,'2023_PAPI_Indicators'!A36:M216,13,FALSE)</f>
        <v>0.9523539543</v>
      </c>
      <c r="P37" s="24">
        <f>VLOOKUP(A37,'2023_PAPI_Indicators'!A36:N216,14,FALSE)</f>
        <v>0.9628153443</v>
      </c>
      <c r="Q37" s="25"/>
      <c r="R37" s="24">
        <f>VLOOKUP(A37,'2023_PAPI_Indicators'!A36:P216,16,FALSE)</f>
        <v>1</v>
      </c>
      <c r="S37" s="24">
        <f>VLOOKUP(A37,'2023_PAPI_Indicators'!A36:R216,17,FALSE)</f>
        <v>0.9252377152</v>
      </c>
      <c r="T37" s="24">
        <f>VLOOKUP(A37,'2023_PAPI_Indicators'!A36:S216,18,FALSE)</f>
        <v>1</v>
      </c>
      <c r="U37" s="24">
        <f>VLOOKUP(A37,'2023_PAPI_Indicators'!A36:T216,19,FALSE)</f>
        <v>0.9732022882</v>
      </c>
      <c r="V37" s="24">
        <f>VLOOKUP(A37,'2023_PAPI_Indicators'!A36:U216,20,FALSE)</f>
        <v>1</v>
      </c>
      <c r="W37" s="24">
        <f>VLOOKUP(A37,'2023_PAPI_Indicators'!A36:V216,21,FALSE)</f>
        <v>0.9425784945</v>
      </c>
      <c r="X37" s="24">
        <f>VLOOKUP(A37,'2023_PAPI_Indicators'!A36:W216,22,FALSE)</f>
        <v>0.9636833668</v>
      </c>
      <c r="Y37" s="24">
        <f>VLOOKUP(A37,'2023_PAPI_Indicators'!A36:X216,23,FALSE)</f>
        <v>0.9470003843</v>
      </c>
      <c r="Z37" s="24">
        <f>VLOOKUP(A37,'2023_PAPI_Indicators'!A36:Y216,24,FALSE)</f>
        <v>1</v>
      </c>
      <c r="AA37" s="24">
        <f>VLOOKUP(A37,'2023_PAPI_Indicators'!A36:Z216,25,FALSE)</f>
        <v>1</v>
      </c>
      <c r="AB37" s="24">
        <f>VLOOKUP(A37,'2023_PAPI_Indicators'!A36:AA216,26,FALSE)</f>
        <v>1</v>
      </c>
      <c r="AC37" s="24">
        <f>VLOOKUP(A37,'2023_PAPI_Indicators'!A36:AB216,27,FALSE)</f>
        <v>0.9855505824</v>
      </c>
      <c r="AD37" s="24">
        <f>VLOOKUP(A37,'2023_PAPI_Indicators'!A36:AC216,28,FALSE)</f>
        <v>0.9491890669</v>
      </c>
      <c r="AE37" s="24">
        <f>VLOOKUP(A37,'2023_PAPI_Indicators'!A36:AD216,29,FALSE)</f>
        <v>0.9772374034</v>
      </c>
      <c r="AF37" s="24">
        <f>VLOOKUP(A37,'2023_PAPI_Indicators'!A36:AE216,30,FALSE)</f>
        <v>0.973176837</v>
      </c>
      <c r="AG37" s="24">
        <f>VLOOKUP(A37,'2023_PAPI_Indicators'!A36:AF216,31,FALSE)</f>
        <v>0.972245276</v>
      </c>
      <c r="AH37" s="24">
        <f>VLOOKUP(A37,'2023_PAPI_Indicators'!A36:AG216,32,FALSE)</f>
        <v>0.9762157202</v>
      </c>
      <c r="AI37" s="24">
        <f>VLOOKUP(A37,'2023_PAPI_Indicators'!A36:AH216,33,FALSE)</f>
        <v>0.9651334882</v>
      </c>
      <c r="AJ37" s="24">
        <f>VLOOKUP(A37,'2023_PAPI_Indicators'!A36:AI216,34,FALSE)</f>
        <v>0.9960819483</v>
      </c>
      <c r="AK37" s="24">
        <f>VLOOKUP(A37,'2023_PAPI_Indicators'!A36:AJ216,35,FALSE)</f>
        <v>0.9431026578</v>
      </c>
      <c r="AL37" s="24">
        <f>VLOOKUP(A37,'2023_PAPI_Indicators'!A36:AK216,36,FALSE)</f>
        <v>0.9679293036</v>
      </c>
      <c r="AM37" s="24">
        <f>VLOOKUP(A37,'2023_PAPI_Indicators'!A36:AL216,37,FALSE)</f>
        <v>1</v>
      </c>
      <c r="AN37" s="24">
        <f>VLOOKUP(A37,'2023_PAPI_Indicators'!A36:AM216,38,FALSE)</f>
        <v>1</v>
      </c>
      <c r="AO37" s="24">
        <f>VLOOKUP(A37,'2023_PAPI_Indicators'!A36:AN216,39,FALSE)</f>
        <v>1</v>
      </c>
      <c r="AP37" s="24">
        <f>VLOOKUP(A37,'2023_PAPI_Indicators'!A36:AO216,40,FALSE)</f>
        <v>0.9662679434</v>
      </c>
      <c r="AQ37" s="24">
        <f>VLOOKUP(A37,'2023_PAPI_Indicators'!A36:AP216,41,FALSE)</f>
        <v>1</v>
      </c>
      <c r="AR37" s="24">
        <f>VLOOKUP(A37,'2023_PAPI_Indicators'!A36:AQ216,42,FALSE)</f>
        <v>1</v>
      </c>
      <c r="AS37" s="24">
        <f>VLOOKUP(A37,'2023_PAPI_Indicators'!A36:AR216,43,FALSE)</f>
        <v>1</v>
      </c>
      <c r="AT37" s="24">
        <f>VLOOKUP(A37,'2023_PAPI_Indicators'!A36:AS216,44,FALSE)</f>
        <v>0.970486939</v>
      </c>
      <c r="AU37" s="24">
        <f>VLOOKUP(A37,'2023_PAPI_Indicators'!A36:AT216,45,FALSE)</f>
        <v>0.9941328168</v>
      </c>
      <c r="AV37" s="24">
        <f>VLOOKUP(A37,'2023_PAPI_Indicators'!A36:AU216,46,FALSE)</f>
        <v>1</v>
      </c>
      <c r="AW37" s="24">
        <f>VLOOKUP(A37,'2023_PAPI_Indicators'!A36:AW216,47,FALSE)</f>
        <v>1</v>
      </c>
      <c r="AX37" s="25"/>
      <c r="AY37" s="24">
        <f>VLOOKUP(A37,'2023_PAPI_Indicators'!A36:AX216,49,FALSE)</f>
        <v>0.9747681022</v>
      </c>
      <c r="AZ37" s="24">
        <f>VLOOKUP(A37,'2023_PAPI_Indicators'!A36:AY216,50,FALSE)</f>
        <v>1</v>
      </c>
      <c r="BA37" s="24">
        <f>VLOOKUP(A37,'2023_PAPI_Indicators'!A36:AZ216,51,FALSE)</f>
        <v>0.9797020555</v>
      </c>
      <c r="BB37" s="24">
        <f>VLOOKUP(A37,'2023_PAPI_Indicators'!A36:BA216,52,FALSE)</f>
        <v>0.997674644</v>
      </c>
      <c r="BC37" s="24">
        <f>VLOOKUP(A37,'2023_PAPI_Indicators'!A36:BB216,53,FALSE)</f>
        <v>0.9190512896</v>
      </c>
      <c r="BD37" s="24">
        <f>VLOOKUP(A37,'2023_PAPI_Indicators'!A36:BC216,54,FALSE)</f>
        <v>1</v>
      </c>
      <c r="BE37" s="24">
        <f>VLOOKUP(A37,'2023_PAPI_Indicators'!A36:BD216,55,FALSE)</f>
        <v>0.9389546514</v>
      </c>
      <c r="BF37" s="24">
        <f>VLOOKUP(A37,'2023_PAPI_Indicators'!A36:BE216,56,FALSE)</f>
        <v>0.9544103146</v>
      </c>
      <c r="BG37" s="24">
        <f>VLOOKUP(A37,'2023_PAPI_Indicators'!A36:BF216,57,FALSE)</f>
        <v>1</v>
      </c>
      <c r="BH37" s="24">
        <f>VLOOKUP(A37,'2023_PAPI_Indicators'!A36:BL216,58,FALSE)</f>
        <v>0.995197475</v>
      </c>
      <c r="BI37" s="24">
        <f>VLOOKUP(A37,'2023_PAPI_Indicators'!A36:BH216,59,FALSE)</f>
        <v>0.9941582084</v>
      </c>
      <c r="BJ37" s="24">
        <f>VLOOKUP(A37,'2023_PAPI_Indicators'!A36:BI216,60,FALSE)</f>
        <v>0.9632663727</v>
      </c>
      <c r="BK37" s="24">
        <f>VLOOKUP(A37,'2023_PAPI_Indicators'!A36:BJ216,61,FALSE)</f>
        <v>1</v>
      </c>
      <c r="BL37" s="24">
        <f>VLOOKUP(A37,'2023_PAPI_Indicators'!A36:BK216,62,FALSE)</f>
        <v>1</v>
      </c>
      <c r="BM37" s="24">
        <f>VLOOKUP(A37,'2023_PAPI_Indicators'!A36:BL216,63,FALSE)</f>
        <v>0.9424915314</v>
      </c>
      <c r="BN37" s="24">
        <f>VLOOKUP(A37,'2023_PAPI_Indicators'!A36:BM216,64,FALSE)</f>
        <v>0.9746426344</v>
      </c>
    </row>
    <row r="38" ht="13.5" customHeight="1">
      <c r="A38" s="11" t="s">
        <v>141</v>
      </c>
      <c r="B38" s="11" t="s">
        <v>142</v>
      </c>
      <c r="C38" s="12" t="s">
        <v>83</v>
      </c>
      <c r="D38" s="24">
        <f>VLOOKUP(A38,'2023_PAPI_Indicators'!A38:B218,2,FALSE)</f>
        <v>0.9964695573</v>
      </c>
      <c r="E38" s="75">
        <f>VLOOKUP(A38,'2023_PAPI_Indicators'!A38:C218,3,FALSE)</f>
        <v>0.9824325442</v>
      </c>
      <c r="F38" s="24">
        <f>VLOOKUP(A38,'2023_PAPI_Indicators'!A37:D217,4,FALSE)</f>
        <v>1</v>
      </c>
      <c r="G38" s="24">
        <f>VLOOKUP(A38,'2023_PAPI_Indicators'!A37:E217,5,FALSE)</f>
        <v>0.9945025444</v>
      </c>
      <c r="H38" s="24">
        <f>VLOOKUP(A38,'2023_PAPI_Indicators'!A37:F217,6,FALSE)</f>
        <v>0.9943869114</v>
      </c>
      <c r="I38" s="24">
        <f>VLOOKUP(A38,'2023_PAPI_Indicators'!A37:G217,7,FALSE)</f>
        <v>0.9935731292</v>
      </c>
      <c r="J38" s="24">
        <f>VLOOKUP(A38,'2023_PAPI_Indicators'!A37:H217,8,FALSE)</f>
        <v>0.9930785298</v>
      </c>
      <c r="K38" s="24">
        <f>VLOOKUP(A38,'2023_PAPI_Indicators'!A37:I217,9,FALSE)</f>
        <v>0.9942133427</v>
      </c>
      <c r="L38" s="24">
        <f>VLOOKUP(A38,'2023_PAPI_Indicators'!A37:J217,10,FALSE)</f>
        <v>1</v>
      </c>
      <c r="M38" s="24">
        <f>VLOOKUP(A38,'2023_PAPI_Indicators'!A37:K217,11,FALSE)</f>
        <v>0.9888203144</v>
      </c>
      <c r="N38" s="24">
        <f>VLOOKUP(A38,'2023_PAPI_Indicators'!A37:L217,12,FALSE)</f>
        <v>1</v>
      </c>
      <c r="O38" s="24">
        <f>VLOOKUP(A38,'2023_PAPI_Indicators'!A37:M217,13,FALSE)</f>
        <v>1</v>
      </c>
      <c r="P38" s="24">
        <f>VLOOKUP(A38,'2023_PAPI_Indicators'!A37:N217,14,FALSE)</f>
        <v>0.9943656921</v>
      </c>
      <c r="Q38" s="25"/>
      <c r="R38" s="24">
        <f>VLOOKUP(A38,'2023_PAPI_Indicators'!A37:P217,16,FALSE)</f>
        <v>0.9912928343</v>
      </c>
      <c r="S38" s="24">
        <f>VLOOKUP(A38,'2023_PAPI_Indicators'!A37:R217,17,FALSE)</f>
        <v>1</v>
      </c>
      <c r="T38" s="24">
        <f>VLOOKUP(A38,'2023_PAPI_Indicators'!A37:S217,18,FALSE)</f>
        <v>1</v>
      </c>
      <c r="U38" s="24">
        <f>VLOOKUP(A38,'2023_PAPI_Indicators'!A37:T217,19,FALSE)</f>
        <v>0.998400569</v>
      </c>
      <c r="V38" s="24">
        <f>VLOOKUP(A38,'2023_PAPI_Indicators'!A37:U217,20,FALSE)</f>
        <v>1</v>
      </c>
      <c r="W38" s="24">
        <f>VLOOKUP(A38,'2023_PAPI_Indicators'!A37:V217,21,FALSE)</f>
        <v>1</v>
      </c>
      <c r="X38" s="24">
        <f>VLOOKUP(A38,'2023_PAPI_Indicators'!A37:W217,22,FALSE)</f>
        <v>1</v>
      </c>
      <c r="Y38" s="24">
        <f>VLOOKUP(A38,'2023_PAPI_Indicators'!A37:X217,23,FALSE)</f>
        <v>0.9945344329</v>
      </c>
      <c r="Z38" s="24">
        <f>VLOOKUP(A38,'2023_PAPI_Indicators'!A37:Y217,24,FALSE)</f>
        <v>1</v>
      </c>
      <c r="AA38" s="24">
        <f>VLOOKUP(A38,'2023_PAPI_Indicators'!A37:Z217,25,FALSE)</f>
        <v>0.9991354346</v>
      </c>
      <c r="AB38" s="24">
        <f>VLOOKUP(A38,'2023_PAPI_Indicators'!A37:AA217,26,FALSE)</f>
        <v>1</v>
      </c>
      <c r="AC38" s="24">
        <f>VLOOKUP(A38,'2023_PAPI_Indicators'!A37:AB217,27,FALSE)</f>
        <v>0.9976568818</v>
      </c>
      <c r="AD38" s="24">
        <f>VLOOKUP(A38,'2023_PAPI_Indicators'!A37:AC217,28,FALSE)</f>
        <v>0.9950998425</v>
      </c>
      <c r="AE38" s="24">
        <f>VLOOKUP(A38,'2023_PAPI_Indicators'!A37:AD217,29,FALSE)</f>
        <v>0.9995017648</v>
      </c>
      <c r="AF38" s="24">
        <f>VLOOKUP(A38,'2023_PAPI_Indicators'!A37:AE217,30,FALSE)</f>
        <v>0.9944146276</v>
      </c>
      <c r="AG38" s="24">
        <f>VLOOKUP(A38,'2023_PAPI_Indicators'!A37:AF217,31,FALSE)</f>
        <v>0.9889048338</v>
      </c>
      <c r="AH38" s="24">
        <f>VLOOKUP(A38,'2023_PAPI_Indicators'!A37:AG217,32,FALSE)</f>
        <v>0.9949026108</v>
      </c>
      <c r="AI38" s="24">
        <f>VLOOKUP(A38,'2023_PAPI_Indicators'!A37:AH217,33,FALSE)</f>
        <v>1</v>
      </c>
      <c r="AJ38" s="24">
        <f>VLOOKUP(A38,'2023_PAPI_Indicators'!A37:AI217,34,FALSE)</f>
        <v>0.9878659248</v>
      </c>
      <c r="AK38" s="24">
        <f>VLOOKUP(A38,'2023_PAPI_Indicators'!A37:AJ217,35,FALSE)</f>
        <v>0.9839651585</v>
      </c>
      <c r="AL38" s="24">
        <f>VLOOKUP(A38,'2023_PAPI_Indicators'!A37:AK217,36,FALSE)</f>
        <v>0.9947542548</v>
      </c>
      <c r="AM38" s="24">
        <f>VLOOKUP(A38,'2023_PAPI_Indicators'!A37:AL217,37,FALSE)</f>
        <v>1</v>
      </c>
      <c r="AN38" s="24">
        <f>VLOOKUP(A38,'2023_PAPI_Indicators'!A37:AM217,38,FALSE)</f>
        <v>0.9951423407</v>
      </c>
      <c r="AO38" s="24">
        <f>VLOOKUP(A38,'2023_PAPI_Indicators'!A37:AN217,39,FALSE)</f>
        <v>1</v>
      </c>
      <c r="AP38" s="24">
        <f>VLOOKUP(A38,'2023_PAPI_Indicators'!A37:AO217,40,FALSE)</f>
        <v>0.9974873662</v>
      </c>
      <c r="AQ38" s="24">
        <f>VLOOKUP(A38,'2023_PAPI_Indicators'!A37:AP217,41,FALSE)</f>
        <v>1</v>
      </c>
      <c r="AR38" s="24">
        <f>VLOOKUP(A38,'2023_PAPI_Indicators'!A37:AQ217,42,FALSE)</f>
        <v>1</v>
      </c>
      <c r="AS38" s="24">
        <f>VLOOKUP(A38,'2023_PAPI_Indicators'!A37:AR217,43,FALSE)</f>
        <v>1</v>
      </c>
      <c r="AT38" s="24">
        <f>VLOOKUP(A38,'2023_PAPI_Indicators'!A37:AS217,44,FALSE)</f>
        <v>1</v>
      </c>
      <c r="AU38" s="24">
        <f>VLOOKUP(A38,'2023_PAPI_Indicators'!A37:AT217,45,FALSE)</f>
        <v>1</v>
      </c>
      <c r="AV38" s="24">
        <f>VLOOKUP(A38,'2023_PAPI_Indicators'!A37:AU217,46,FALSE)</f>
        <v>1</v>
      </c>
      <c r="AW38" s="24">
        <f>VLOOKUP(A38,'2023_PAPI_Indicators'!A37:AW217,47,FALSE)</f>
        <v>1</v>
      </c>
      <c r="AX38" s="25"/>
      <c r="AY38" s="24">
        <f>VLOOKUP(A38,'2023_PAPI_Indicators'!A37:AX217,49,FALSE)</f>
        <v>1</v>
      </c>
      <c r="AZ38" s="24">
        <f>VLOOKUP(A38,'2023_PAPI_Indicators'!A37:AY217,50,FALSE)</f>
        <v>1</v>
      </c>
      <c r="BA38" s="24">
        <f>VLOOKUP(A38,'2023_PAPI_Indicators'!A37:AZ217,51,FALSE)</f>
        <v>0.9999932647</v>
      </c>
      <c r="BB38" s="24">
        <f>VLOOKUP(A38,'2023_PAPI_Indicators'!A37:BA217,52,FALSE)</f>
        <v>0.9995799065</v>
      </c>
      <c r="BC38" s="24">
        <f>VLOOKUP(A38,'2023_PAPI_Indicators'!A37:BB217,53,FALSE)</f>
        <v>0.9947335124</v>
      </c>
      <c r="BD38" s="24">
        <f>VLOOKUP(A38,'2023_PAPI_Indicators'!A37:BC217,54,FALSE)</f>
        <v>0.9993982911</v>
      </c>
      <c r="BE38" s="24">
        <f>VLOOKUP(A38,'2023_PAPI_Indicators'!A37:BD217,55,FALSE)</f>
        <v>1</v>
      </c>
      <c r="BF38" s="24">
        <f>VLOOKUP(A38,'2023_PAPI_Indicators'!A37:BE217,56,FALSE)</f>
        <v>0.9943896532</v>
      </c>
      <c r="BG38" s="24">
        <f>VLOOKUP(A38,'2023_PAPI_Indicators'!A37:BF217,57,FALSE)</f>
        <v>0.994306922</v>
      </c>
      <c r="BH38" s="24">
        <f>VLOOKUP(A38,'2023_PAPI_Indicators'!A37:BL217,58,FALSE)</f>
        <v>1</v>
      </c>
      <c r="BI38" s="24">
        <f>VLOOKUP(A38,'2023_PAPI_Indicators'!A37:BH217,59,FALSE)</f>
        <v>0.999158144</v>
      </c>
      <c r="BJ38" s="24">
        <f>VLOOKUP(A38,'2023_PAPI_Indicators'!A37:BI217,60,FALSE)</f>
        <v>1</v>
      </c>
      <c r="BK38" s="24">
        <f>VLOOKUP(A38,'2023_PAPI_Indicators'!A37:BJ217,61,FALSE)</f>
        <v>1</v>
      </c>
      <c r="BL38" s="24">
        <f>VLOOKUP(A38,'2023_PAPI_Indicators'!A37:BK217,62,FALSE)</f>
        <v>1</v>
      </c>
      <c r="BM38" s="24">
        <f>VLOOKUP(A38,'2023_PAPI_Indicators'!A37:BL217,63,FALSE)</f>
        <v>0.9932991266</v>
      </c>
      <c r="BN38" s="24">
        <f>VLOOKUP(A38,'2023_PAPI_Indicators'!A37:BM217,64,FALSE)</f>
        <v>0.9945859909</v>
      </c>
    </row>
    <row r="39" ht="13.5" customHeight="1">
      <c r="A39" s="19" t="s">
        <v>143</v>
      </c>
      <c r="B39" s="19" t="s">
        <v>144</v>
      </c>
      <c r="C39" s="20" t="s">
        <v>88</v>
      </c>
      <c r="D39" s="21">
        <f>VLOOKUP(A39,'2023_PAPI_Indicators'!A39:B219,2,FALSE)</f>
        <v>1.816423059</v>
      </c>
      <c r="E39" s="74">
        <f>VLOOKUP(A39,'2023_PAPI_Indicators'!A39:C219,3,FALSE)</f>
        <v>1.903466344</v>
      </c>
      <c r="F39" s="21">
        <f>VLOOKUP(A39,'2023_PAPI_Indicators'!A38:D218,4,FALSE)</f>
        <v>1.62768507</v>
      </c>
      <c r="G39" s="21">
        <f>VLOOKUP(A39,'2023_PAPI_Indicators'!A38:E218,5,FALSE)</f>
        <v>1.725077271</v>
      </c>
      <c r="H39" s="21">
        <f>VLOOKUP(A39,'2023_PAPI_Indicators'!A38:F218,6,FALSE)</f>
        <v>1.633416533</v>
      </c>
      <c r="I39" s="21">
        <f>VLOOKUP(A39,'2023_PAPI_Indicators'!A38:G218,7,FALSE)</f>
        <v>1.824513912</v>
      </c>
      <c r="J39" s="21">
        <f>VLOOKUP(A39,'2023_PAPI_Indicators'!A38:H218,8,FALSE)</f>
        <v>1.669981003</v>
      </c>
      <c r="K39" s="21">
        <f>VLOOKUP(A39,'2023_PAPI_Indicators'!A38:I218,9,FALSE)</f>
        <v>1.753146052</v>
      </c>
      <c r="L39" s="21">
        <f>VLOOKUP(A39,'2023_PAPI_Indicators'!A38:J218,10,FALSE)</f>
        <v>1.660314083</v>
      </c>
      <c r="M39" s="21">
        <f>VLOOKUP(A39,'2023_PAPI_Indicators'!A38:K218,11,FALSE)</f>
        <v>1.579163551</v>
      </c>
      <c r="N39" s="21">
        <f>VLOOKUP(A39,'2023_PAPI_Indicators'!A38:L218,12,FALSE)</f>
        <v>1.660021424</v>
      </c>
      <c r="O39" s="21">
        <f>VLOOKUP(A39,'2023_PAPI_Indicators'!A38:M218,13,FALSE)</f>
        <v>1.909098387</v>
      </c>
      <c r="P39" s="21">
        <f>VLOOKUP(A39,'2023_PAPI_Indicators'!A38:N218,14,FALSE)</f>
        <v>1.750017762</v>
      </c>
      <c r="Q39" s="22"/>
      <c r="R39" s="21">
        <f>VLOOKUP(A39,'2023_PAPI_Indicators'!A38:P218,16,FALSE)</f>
        <v>1.896460056</v>
      </c>
      <c r="S39" s="21">
        <f>VLOOKUP(A39,'2023_PAPI_Indicators'!A38:R218,17,FALSE)</f>
        <v>1.865177751</v>
      </c>
      <c r="T39" s="21">
        <f>VLOOKUP(A39,'2023_PAPI_Indicators'!A38:S218,18,FALSE)</f>
        <v>1.763089061</v>
      </c>
      <c r="U39" s="21">
        <f>VLOOKUP(A39,'2023_PAPI_Indicators'!A38:T218,19,FALSE)</f>
        <v>2.012971163</v>
      </c>
      <c r="V39" s="21">
        <f>VLOOKUP(A39,'2023_PAPI_Indicators'!A38:U218,20,FALSE)</f>
        <v>1.760326624</v>
      </c>
      <c r="W39" s="21">
        <f>VLOOKUP(A39,'2023_PAPI_Indicators'!A38:V218,21,FALSE)</f>
        <v>1.599735141</v>
      </c>
      <c r="X39" s="21">
        <f>VLOOKUP(A39,'2023_PAPI_Indicators'!A38:W218,22,FALSE)</f>
        <v>1.760386109</v>
      </c>
      <c r="Y39" s="21">
        <f>VLOOKUP(A39,'2023_PAPI_Indicators'!A38:X218,23,FALSE)</f>
        <v>1.838658094</v>
      </c>
      <c r="Z39" s="21">
        <f>VLOOKUP(A39,'2023_PAPI_Indicators'!A38:Y218,24,FALSE)</f>
        <v>1.646569848</v>
      </c>
      <c r="AA39" s="21">
        <f>VLOOKUP(A39,'2023_PAPI_Indicators'!A38:Z218,25,FALSE)</f>
        <v>1.744225025</v>
      </c>
      <c r="AB39" s="21">
        <f>VLOOKUP(A39,'2023_PAPI_Indicators'!A38:AA218,26,FALSE)</f>
        <v>1.753454447</v>
      </c>
      <c r="AC39" s="21">
        <f>VLOOKUP(A39,'2023_PAPI_Indicators'!A38:AB218,27,FALSE)</f>
        <v>1.864775062</v>
      </c>
      <c r="AD39" s="21">
        <f>VLOOKUP(A39,'2023_PAPI_Indicators'!A38:AC218,28,FALSE)</f>
        <v>1.8265872</v>
      </c>
      <c r="AE39" s="21">
        <f>VLOOKUP(A39,'2023_PAPI_Indicators'!A38:AD218,29,FALSE)</f>
        <v>1.927262902</v>
      </c>
      <c r="AF39" s="21">
        <f>VLOOKUP(A39,'2023_PAPI_Indicators'!A38:AE218,30,FALSE)</f>
        <v>1.772998333</v>
      </c>
      <c r="AG39" s="21">
        <f>VLOOKUP(A39,'2023_PAPI_Indicators'!A38:AF218,31,FALSE)</f>
        <v>1.515773773</v>
      </c>
      <c r="AH39" s="21">
        <f>VLOOKUP(A39,'2023_PAPI_Indicators'!A38:AG218,32,FALSE)</f>
        <v>2.027316093</v>
      </c>
      <c r="AI39" s="21">
        <f>VLOOKUP(A39,'2023_PAPI_Indicators'!A38:AH218,33,FALSE)</f>
        <v>1.582141995</v>
      </c>
      <c r="AJ39" s="21">
        <f>VLOOKUP(A39,'2023_PAPI_Indicators'!A38:AI218,34,FALSE)</f>
        <v>1.419044495</v>
      </c>
      <c r="AK39" s="21">
        <f>VLOOKUP(A39,'2023_PAPI_Indicators'!A38:AJ218,35,FALSE)</f>
        <v>1.566881061</v>
      </c>
      <c r="AL39" s="21">
        <f>VLOOKUP(A39,'2023_PAPI_Indicators'!A38:AK218,36,FALSE)</f>
        <v>1.72453022</v>
      </c>
      <c r="AM39" s="21">
        <f>VLOOKUP(A39,'2023_PAPI_Indicators'!A38:AL218,37,FALSE)</f>
        <v>1.443024993</v>
      </c>
      <c r="AN39" s="21">
        <f>VLOOKUP(A39,'2023_PAPI_Indicators'!A38:AM218,38,FALSE)</f>
        <v>1.90221405</v>
      </c>
      <c r="AO39" s="21">
        <f>VLOOKUP(A39,'2023_PAPI_Indicators'!A38:AN218,39,FALSE)</f>
        <v>1.838576078</v>
      </c>
      <c r="AP39" s="21">
        <f>VLOOKUP(A39,'2023_PAPI_Indicators'!A38:AO218,40,FALSE)</f>
        <v>1.433024645</v>
      </c>
      <c r="AQ39" s="21">
        <f>VLOOKUP(A39,'2023_PAPI_Indicators'!A38:AP218,41,FALSE)</f>
        <v>1.50917685</v>
      </c>
      <c r="AR39" s="21">
        <f>VLOOKUP(A39,'2023_PAPI_Indicators'!A38:AQ218,42,FALSE)</f>
        <v>1.592035055</v>
      </c>
      <c r="AS39" s="21">
        <f>VLOOKUP(A39,'2023_PAPI_Indicators'!A38:AR218,43,FALSE)</f>
        <v>1.677740574</v>
      </c>
      <c r="AT39" s="21">
        <f>VLOOKUP(A39,'2023_PAPI_Indicators'!A38:AS218,44,FALSE)</f>
        <v>1.390079737</v>
      </c>
      <c r="AU39" s="21">
        <f>VLOOKUP(A39,'2023_PAPI_Indicators'!A38:AT218,45,FALSE)</f>
        <v>1.395637393</v>
      </c>
      <c r="AV39" s="21">
        <f>VLOOKUP(A39,'2023_PAPI_Indicators'!A38:AU218,46,FALSE)</f>
        <v>1.37948668</v>
      </c>
      <c r="AW39" s="21">
        <f>VLOOKUP(A39,'2023_PAPI_Indicators'!A38:AW218,47,FALSE)</f>
        <v>1.349185228</v>
      </c>
      <c r="AX39" s="22"/>
      <c r="AY39" s="21">
        <f>VLOOKUP(A39,'2023_PAPI_Indicators'!A38:AX218,49,FALSE)</f>
        <v>1.345802903</v>
      </c>
      <c r="AZ39" s="21">
        <f>VLOOKUP(A39,'2023_PAPI_Indicators'!A38:AY218,50,FALSE)</f>
        <v>1.784832478</v>
      </c>
      <c r="BA39" s="21">
        <f>VLOOKUP(A39,'2023_PAPI_Indicators'!A38:AZ218,51,FALSE)</f>
        <v>1.594835162</v>
      </c>
      <c r="BB39" s="21">
        <f>VLOOKUP(A39,'2023_PAPI_Indicators'!A38:BA218,52,FALSE)</f>
        <v>1.436915755</v>
      </c>
      <c r="BC39" s="21">
        <f>VLOOKUP(A39,'2023_PAPI_Indicators'!A38:BB218,53,FALSE)</f>
        <v>1.390280485</v>
      </c>
      <c r="BD39" s="21">
        <f>VLOOKUP(A39,'2023_PAPI_Indicators'!A38:BC218,54,FALSE)</f>
        <v>1.420004725</v>
      </c>
      <c r="BE39" s="21">
        <f>VLOOKUP(A39,'2023_PAPI_Indicators'!A38:BD218,55,FALSE)</f>
        <v>1.300909758</v>
      </c>
      <c r="BF39" s="21">
        <f>VLOOKUP(A39,'2023_PAPI_Indicators'!A38:BE218,56,FALSE)</f>
        <v>1.324121475</v>
      </c>
      <c r="BG39" s="21">
        <f>VLOOKUP(A39,'2023_PAPI_Indicators'!A38:BF218,57,FALSE)</f>
        <v>1.335628271</v>
      </c>
      <c r="BH39" s="21">
        <f>VLOOKUP(A39,'2023_PAPI_Indicators'!A38:BL218,58,FALSE)</f>
        <v>1.478958368</v>
      </c>
      <c r="BI39" s="21">
        <f>VLOOKUP(A39,'2023_PAPI_Indicators'!A38:BH218,59,FALSE)</f>
        <v>1.371453762</v>
      </c>
      <c r="BJ39" s="21">
        <f>VLOOKUP(A39,'2023_PAPI_Indicators'!A38:BI218,60,FALSE)</f>
        <v>1.399676561</v>
      </c>
      <c r="BK39" s="21">
        <f>VLOOKUP(A39,'2023_PAPI_Indicators'!A38:BJ218,61,FALSE)</f>
        <v>1.373740077</v>
      </c>
      <c r="BL39" s="21">
        <f>VLOOKUP(A39,'2023_PAPI_Indicators'!A38:BK218,62,FALSE)</f>
        <v>1.778520942</v>
      </c>
      <c r="BM39" s="21">
        <f>VLOOKUP(A39,'2023_PAPI_Indicators'!A38:BL218,63,FALSE)</f>
        <v>1.550562859</v>
      </c>
      <c r="BN39" s="21">
        <f>VLOOKUP(A39,'2023_PAPI_Indicators'!A38:BM218,64,FALSE)</f>
        <v>1.256068826</v>
      </c>
    </row>
    <row r="40" ht="13.5" customHeight="1">
      <c r="A40" s="11" t="s">
        <v>145</v>
      </c>
      <c r="B40" s="11" t="s">
        <v>146</v>
      </c>
      <c r="C40" s="12" t="s">
        <v>83</v>
      </c>
      <c r="D40" s="24">
        <f>VLOOKUP(A40,'2023_PAPI_Indicators'!A40:B220,2,FALSE)</f>
        <v>0.4923328757</v>
      </c>
      <c r="E40" s="75">
        <f>VLOOKUP(A40,'2023_PAPI_Indicators'!A40:C220,3,FALSE)</f>
        <v>0.7614452839</v>
      </c>
      <c r="F40" s="24">
        <f>VLOOKUP(A40,'2023_PAPI_Indicators'!A39:D219,4,FALSE)</f>
        <v>0.6542500257</v>
      </c>
      <c r="G40" s="24">
        <f>VLOOKUP(A40,'2023_PAPI_Indicators'!A39:E219,5,FALSE)</f>
        <v>0.8294689655</v>
      </c>
      <c r="H40" s="24">
        <f>VLOOKUP(A40,'2023_PAPI_Indicators'!A39:F219,6,FALSE)</f>
        <v>0.6744383574</v>
      </c>
      <c r="I40" s="24">
        <f>VLOOKUP(A40,'2023_PAPI_Indicators'!A39:G219,7,FALSE)</f>
        <v>0.6924782991</v>
      </c>
      <c r="J40" s="24">
        <f>VLOOKUP(A40,'2023_PAPI_Indicators'!A39:H219,8,FALSE)</f>
        <v>0.6927438974</v>
      </c>
      <c r="K40" s="24">
        <f>VLOOKUP(A40,'2023_PAPI_Indicators'!A39:I219,9,FALSE)</f>
        <v>0.6486359835</v>
      </c>
      <c r="L40" s="24">
        <f>VLOOKUP(A40,'2023_PAPI_Indicators'!A39:J219,10,FALSE)</f>
        <v>0.6651323438</v>
      </c>
      <c r="M40" s="24">
        <f>VLOOKUP(A40,'2023_PAPI_Indicators'!A39:K219,11,FALSE)</f>
        <v>0.67550385</v>
      </c>
      <c r="N40" s="24">
        <f>VLOOKUP(A40,'2023_PAPI_Indicators'!A39:L219,12,FALSE)</f>
        <v>0.6889407635</v>
      </c>
      <c r="O40" s="24">
        <f>VLOOKUP(A40,'2023_PAPI_Indicators'!A39:M219,13,FALSE)</f>
        <v>0.6787879467</v>
      </c>
      <c r="P40" s="24">
        <f>VLOOKUP(A40,'2023_PAPI_Indicators'!A39:N219,14,FALSE)</f>
        <v>0.7030779719</v>
      </c>
      <c r="Q40" s="25"/>
      <c r="R40" s="24">
        <f>VLOOKUP(A40,'2023_PAPI_Indicators'!A39:P219,16,FALSE)</f>
        <v>0.7685970664</v>
      </c>
      <c r="S40" s="24">
        <f>VLOOKUP(A40,'2023_PAPI_Indicators'!A39:R219,17,FALSE)</f>
        <v>0.6915704012</v>
      </c>
      <c r="T40" s="24">
        <f>VLOOKUP(A40,'2023_PAPI_Indicators'!A39:S219,18,FALSE)</f>
        <v>0.6026708484</v>
      </c>
      <c r="U40" s="24">
        <f>VLOOKUP(A40,'2023_PAPI_Indicators'!A39:T219,19,FALSE)</f>
        <v>0.7353252172</v>
      </c>
      <c r="V40" s="24">
        <f>VLOOKUP(A40,'2023_PAPI_Indicators'!A39:U219,20,FALSE)</f>
        <v>0.6189246774</v>
      </c>
      <c r="W40" s="24">
        <f>VLOOKUP(A40,'2023_PAPI_Indicators'!A39:V219,21,FALSE)</f>
        <v>0.5408077836</v>
      </c>
      <c r="X40" s="24">
        <f>VLOOKUP(A40,'2023_PAPI_Indicators'!A39:W219,22,FALSE)</f>
        <v>0.7098486423</v>
      </c>
      <c r="Y40" s="24">
        <f>VLOOKUP(A40,'2023_PAPI_Indicators'!A39:X219,23,FALSE)</f>
        <v>0.7315864563</v>
      </c>
      <c r="Z40" s="24">
        <f>VLOOKUP(A40,'2023_PAPI_Indicators'!A39:Y219,24,FALSE)</f>
        <v>0.6399110556</v>
      </c>
      <c r="AA40" s="24">
        <f>VLOOKUP(A40,'2023_PAPI_Indicators'!A39:Z219,25,FALSE)</f>
        <v>0.6828846335</v>
      </c>
      <c r="AB40" s="24">
        <f>VLOOKUP(A40,'2023_PAPI_Indicators'!A39:AA219,26,FALSE)</f>
        <v>0.6334631443</v>
      </c>
      <c r="AC40" s="24">
        <f>VLOOKUP(A40,'2023_PAPI_Indicators'!A39:AB219,27,FALSE)</f>
        <v>0.6736494899</v>
      </c>
      <c r="AD40" s="24">
        <f>VLOOKUP(A40,'2023_PAPI_Indicators'!A39:AC219,28,FALSE)</f>
        <v>0.6816852093</v>
      </c>
      <c r="AE40" s="24">
        <f>VLOOKUP(A40,'2023_PAPI_Indicators'!A39:AD219,29,FALSE)</f>
        <v>0.8249832392</v>
      </c>
      <c r="AF40" s="24">
        <f>VLOOKUP(A40,'2023_PAPI_Indicators'!A39:AE219,30,FALSE)</f>
        <v>0.6939716339</v>
      </c>
      <c r="AG40" s="24">
        <f>VLOOKUP(A40,'2023_PAPI_Indicators'!A39:AF219,31,FALSE)</f>
        <v>0.5897502899</v>
      </c>
      <c r="AH40" s="24">
        <f>VLOOKUP(A40,'2023_PAPI_Indicators'!A39:AG219,32,FALSE)</f>
        <v>0.7353246808</v>
      </c>
      <c r="AI40" s="24">
        <f>VLOOKUP(A40,'2023_PAPI_Indicators'!A39:AH219,33,FALSE)</f>
        <v>0.4727889895</v>
      </c>
      <c r="AJ40" s="24">
        <f>VLOOKUP(A40,'2023_PAPI_Indicators'!A39:AI219,34,FALSE)</f>
        <v>0.4396210015</v>
      </c>
      <c r="AK40" s="24">
        <f>VLOOKUP(A40,'2023_PAPI_Indicators'!A39:AJ219,35,FALSE)</f>
        <v>0.5333020687</v>
      </c>
      <c r="AL40" s="24">
        <f>VLOOKUP(A40,'2023_PAPI_Indicators'!A39:AK219,36,FALSE)</f>
        <v>0.6857497692</v>
      </c>
      <c r="AM40" s="24">
        <f>VLOOKUP(A40,'2023_PAPI_Indicators'!A39:AL219,37,FALSE)</f>
        <v>0.4953193963</v>
      </c>
      <c r="AN40" s="24">
        <f>VLOOKUP(A40,'2023_PAPI_Indicators'!A39:AM219,38,FALSE)</f>
        <v>0.5831312537</v>
      </c>
      <c r="AO40" s="24">
        <f>VLOOKUP(A40,'2023_PAPI_Indicators'!A39:AN219,39,FALSE)</f>
        <v>0.6502699852</v>
      </c>
      <c r="AP40" s="24">
        <f>VLOOKUP(A40,'2023_PAPI_Indicators'!A39:AO219,40,FALSE)</f>
        <v>0.5003590584</v>
      </c>
      <c r="AQ40" s="24">
        <f>VLOOKUP(A40,'2023_PAPI_Indicators'!A39:AP219,41,FALSE)</f>
        <v>0.5223395824</v>
      </c>
      <c r="AR40" s="24">
        <f>VLOOKUP(A40,'2023_PAPI_Indicators'!A39:AQ219,42,FALSE)</f>
        <v>0.5126300454</v>
      </c>
      <c r="AS40" s="24">
        <f>VLOOKUP(A40,'2023_PAPI_Indicators'!A39:AR219,43,FALSE)</f>
        <v>0.5949332118</v>
      </c>
      <c r="AT40" s="24">
        <f>VLOOKUP(A40,'2023_PAPI_Indicators'!A39:AS219,44,FALSE)</f>
        <v>0.5966878533</v>
      </c>
      <c r="AU40" s="24">
        <f>VLOOKUP(A40,'2023_PAPI_Indicators'!A39:AT219,45,FALSE)</f>
        <v>0.3584786355</v>
      </c>
      <c r="AV40" s="24">
        <f>VLOOKUP(A40,'2023_PAPI_Indicators'!A39:AU219,46,FALSE)</f>
        <v>0.395318836</v>
      </c>
      <c r="AW40" s="24">
        <f>VLOOKUP(A40,'2023_PAPI_Indicators'!A39:AW219,47,FALSE)</f>
        <v>0.3246788681</v>
      </c>
      <c r="AX40" s="25"/>
      <c r="AY40" s="24">
        <f>VLOOKUP(A40,'2023_PAPI_Indicators'!A39:AX219,49,FALSE)</f>
        <v>0.3489315212</v>
      </c>
      <c r="AZ40" s="24">
        <f>VLOOKUP(A40,'2023_PAPI_Indicators'!A39:AY219,50,FALSE)</f>
        <v>0.5891885161</v>
      </c>
      <c r="BA40" s="24">
        <f>VLOOKUP(A40,'2023_PAPI_Indicators'!A39:AZ219,51,FALSE)</f>
        <v>0.4168237746</v>
      </c>
      <c r="BB40" s="24">
        <f>VLOOKUP(A40,'2023_PAPI_Indicators'!A39:BA219,52,FALSE)</f>
        <v>0.3920923173</v>
      </c>
      <c r="BC40" s="24">
        <f>VLOOKUP(A40,'2023_PAPI_Indicators'!A39:BB219,53,FALSE)</f>
        <v>0.3913339972</v>
      </c>
      <c r="BD40" s="24">
        <f>VLOOKUP(A40,'2023_PAPI_Indicators'!A39:BC219,54,FALSE)</f>
        <v>0.5000143051</v>
      </c>
      <c r="BE40" s="24">
        <f>VLOOKUP(A40,'2023_PAPI_Indicators'!A39:BD219,55,FALSE)</f>
        <v>0.3220068216</v>
      </c>
      <c r="BF40" s="24">
        <f>VLOOKUP(A40,'2023_PAPI_Indicators'!A39:BE219,56,FALSE)</f>
        <v>0.357739687</v>
      </c>
      <c r="BG40" s="24">
        <f>VLOOKUP(A40,'2023_PAPI_Indicators'!A39:BF219,57,FALSE)</f>
        <v>0.4019090235</v>
      </c>
      <c r="BH40" s="24">
        <f>VLOOKUP(A40,'2023_PAPI_Indicators'!A39:BL219,58,FALSE)</f>
        <v>0.4155569375</v>
      </c>
      <c r="BI40" s="24">
        <f>VLOOKUP(A40,'2023_PAPI_Indicators'!A39:BH219,59,FALSE)</f>
        <v>0.4674606025</v>
      </c>
      <c r="BJ40" s="24">
        <f>VLOOKUP(A40,'2023_PAPI_Indicators'!A39:BI219,60,FALSE)</f>
        <v>0.3920136094</v>
      </c>
      <c r="BK40" s="24">
        <f>VLOOKUP(A40,'2023_PAPI_Indicators'!A39:BJ219,61,FALSE)</f>
        <v>0.4083388448</v>
      </c>
      <c r="BL40" s="24">
        <f>VLOOKUP(A40,'2023_PAPI_Indicators'!A39:BK219,62,FALSE)</f>
        <v>0.6590343118</v>
      </c>
      <c r="BM40" s="24">
        <f>VLOOKUP(A40,'2023_PAPI_Indicators'!A39:BL219,63,FALSE)</f>
        <v>0.5375732183</v>
      </c>
      <c r="BN40" s="24">
        <f>VLOOKUP(A40,'2023_PAPI_Indicators'!A39:BM219,64,FALSE)</f>
        <v>0.3335667849</v>
      </c>
    </row>
    <row r="41" ht="13.5" customHeight="1">
      <c r="A41" s="11" t="s">
        <v>147</v>
      </c>
      <c r="B41" s="11" t="s">
        <v>148</v>
      </c>
      <c r="C41" s="12" t="s">
        <v>83</v>
      </c>
      <c r="D41" s="24">
        <f>VLOOKUP(A41,'2023_PAPI_Indicators'!A41:B221,2,FALSE)</f>
        <v>0.2367412597</v>
      </c>
      <c r="E41" s="75">
        <f>VLOOKUP(A41,'2023_PAPI_Indicators'!A41:C221,3,FALSE)</f>
        <v>0.2761180699</v>
      </c>
      <c r="F41" s="24">
        <f>VLOOKUP(A41,'2023_PAPI_Indicators'!A40:D220,4,FALSE)</f>
        <v>0.4672715664</v>
      </c>
      <c r="G41" s="24">
        <f>VLOOKUP(A41,'2023_PAPI_Indicators'!A40:E220,5,FALSE)</f>
        <v>0.3779949248</v>
      </c>
      <c r="H41" s="24">
        <f>VLOOKUP(A41,'2023_PAPI_Indicators'!A40:F220,6,FALSE)</f>
        <v>0.3835026622</v>
      </c>
      <c r="I41" s="24">
        <f>VLOOKUP(A41,'2023_PAPI_Indicators'!A40:G220,7,FALSE)</f>
        <v>0.3278925419</v>
      </c>
      <c r="J41" s="24">
        <f>VLOOKUP(A41,'2023_PAPI_Indicators'!A40:H220,8,FALSE)</f>
        <v>0.3881946206</v>
      </c>
      <c r="K41" s="24">
        <f>VLOOKUP(A41,'2023_PAPI_Indicators'!A40:I220,9,FALSE)</f>
        <v>0.2711220384</v>
      </c>
      <c r="L41" s="24">
        <f>VLOOKUP(A41,'2023_PAPI_Indicators'!A40:J220,10,FALSE)</f>
        <v>0.3985122442</v>
      </c>
      <c r="M41" s="24">
        <f>VLOOKUP(A41,'2023_PAPI_Indicators'!A40:K220,11,FALSE)</f>
        <v>0.4352267385</v>
      </c>
      <c r="N41" s="24">
        <f>VLOOKUP(A41,'2023_PAPI_Indicators'!A40:L220,12,FALSE)</f>
        <v>0.3972242773</v>
      </c>
      <c r="O41" s="24">
        <f>VLOOKUP(A41,'2023_PAPI_Indicators'!A40:M220,13,FALSE)</f>
        <v>0.2321067154</v>
      </c>
      <c r="P41" s="24">
        <f>VLOOKUP(A41,'2023_PAPI_Indicators'!A40:N220,14,FALSE)</f>
        <v>0.3678997457</v>
      </c>
      <c r="Q41" s="25"/>
      <c r="R41" s="24">
        <f>VLOOKUP(A41,'2023_PAPI_Indicators'!A40:P220,16,FALSE)</f>
        <v>0.301646471</v>
      </c>
      <c r="S41" s="24">
        <f>VLOOKUP(A41,'2023_PAPI_Indicators'!A40:R220,17,FALSE)</f>
        <v>0.2942608297</v>
      </c>
      <c r="T41" s="24">
        <f>VLOOKUP(A41,'2023_PAPI_Indicators'!A40:S220,18,FALSE)</f>
        <v>0.3058442473</v>
      </c>
      <c r="U41" s="24">
        <f>VLOOKUP(A41,'2023_PAPI_Indicators'!A40:T220,19,FALSE)</f>
        <v>0.1771164536</v>
      </c>
      <c r="V41" s="24">
        <f>VLOOKUP(A41,'2023_PAPI_Indicators'!A40:U220,20,FALSE)</f>
        <v>0.3182025552</v>
      </c>
      <c r="W41" s="24">
        <f>VLOOKUP(A41,'2023_PAPI_Indicators'!A40:V220,21,FALSE)</f>
        <v>0.3458198905</v>
      </c>
      <c r="X41" s="24">
        <f>VLOOKUP(A41,'2023_PAPI_Indicators'!A40:W220,22,FALSE)</f>
        <v>0.3482480645</v>
      </c>
      <c r="Y41" s="24">
        <f>VLOOKUP(A41,'2023_PAPI_Indicators'!A40:X220,23,FALSE)</f>
        <v>0.2801806033</v>
      </c>
      <c r="Z41" s="24">
        <f>VLOOKUP(A41,'2023_PAPI_Indicators'!A40:Y220,24,FALSE)</f>
        <v>0.382505089</v>
      </c>
      <c r="AA41" s="24">
        <f>VLOOKUP(A41,'2023_PAPI_Indicators'!A40:Z220,25,FALSE)</f>
        <v>0.3724769652</v>
      </c>
      <c r="AB41" s="24">
        <f>VLOOKUP(A41,'2023_PAPI_Indicators'!A40:AA220,26,FALSE)</f>
        <v>0.3061014414</v>
      </c>
      <c r="AC41" s="24">
        <f>VLOOKUP(A41,'2023_PAPI_Indicators'!A40:AB220,27,FALSE)</f>
        <v>0.297765255</v>
      </c>
      <c r="AD41" s="24">
        <f>VLOOKUP(A41,'2023_PAPI_Indicators'!A40:AC220,28,FALSE)</f>
        <v>0.328917563</v>
      </c>
      <c r="AE41" s="24">
        <f>VLOOKUP(A41,'2023_PAPI_Indicators'!A40:AD220,29,FALSE)</f>
        <v>0.3426797986</v>
      </c>
      <c r="AF41" s="24">
        <f>VLOOKUP(A41,'2023_PAPI_Indicators'!A40:AE220,30,FALSE)</f>
        <v>0.4017906189</v>
      </c>
      <c r="AG41" s="24">
        <f>VLOOKUP(A41,'2023_PAPI_Indicators'!A40:AF220,31,FALSE)</f>
        <v>0.4844756424</v>
      </c>
      <c r="AH41" s="24">
        <f>VLOOKUP(A41,'2023_PAPI_Indicators'!A40:AG220,32,FALSE)</f>
        <v>0.2235665023</v>
      </c>
      <c r="AI41" s="24">
        <f>VLOOKUP(A41,'2023_PAPI_Indicators'!A40:AH220,33,FALSE)</f>
        <v>0.3776822984</v>
      </c>
      <c r="AJ41" s="24">
        <f>VLOOKUP(A41,'2023_PAPI_Indicators'!A40:AI220,34,FALSE)</f>
        <v>0.5256819129</v>
      </c>
      <c r="AK41" s="24">
        <f>VLOOKUP(A41,'2023_PAPI_Indicators'!A40:AJ220,35,FALSE)</f>
        <v>0.4585188925</v>
      </c>
      <c r="AL41" s="24">
        <f>VLOOKUP(A41,'2023_PAPI_Indicators'!A40:AK220,36,FALSE)</f>
        <v>0.3860451281</v>
      </c>
      <c r="AM41" s="24">
        <f>VLOOKUP(A41,'2023_PAPI_Indicators'!A40:AL220,37,FALSE)</f>
        <v>0.4618637264</v>
      </c>
      <c r="AN41" s="24">
        <f>VLOOKUP(A41,'2023_PAPI_Indicators'!A40:AM220,38,FALSE)</f>
        <v>0.20856978</v>
      </c>
      <c r="AO41" s="24">
        <f>VLOOKUP(A41,'2023_PAPI_Indicators'!A40:AN220,39,FALSE)</f>
        <v>0.3151037097</v>
      </c>
      <c r="AP41" s="24">
        <f>VLOOKUP(A41,'2023_PAPI_Indicators'!A40:AO220,40,FALSE)</f>
        <v>0.5059831142</v>
      </c>
      <c r="AQ41" s="24">
        <f>VLOOKUP(A41,'2023_PAPI_Indicators'!A40:AP220,41,FALSE)</f>
        <v>0.4945143759</v>
      </c>
      <c r="AR41" s="24">
        <f>VLOOKUP(A41,'2023_PAPI_Indicators'!A40:AQ220,42,FALSE)</f>
        <v>0.3954570293</v>
      </c>
      <c r="AS41" s="24">
        <f>VLOOKUP(A41,'2023_PAPI_Indicators'!A40:AR220,43,FALSE)</f>
        <v>0.3344874978</v>
      </c>
      <c r="AT41" s="24">
        <f>VLOOKUP(A41,'2023_PAPI_Indicators'!A40:AS220,44,FALSE)</f>
        <v>0.5687169433</v>
      </c>
      <c r="AU41" s="24">
        <f>VLOOKUP(A41,'2023_PAPI_Indicators'!A40:AT220,45,FALSE)</f>
        <v>0.4683708847</v>
      </c>
      <c r="AV41" s="24">
        <f>VLOOKUP(A41,'2023_PAPI_Indicators'!A40:AU220,46,FALSE)</f>
        <v>0.5020893216</v>
      </c>
      <c r="AW41" s="24">
        <f>VLOOKUP(A41,'2023_PAPI_Indicators'!A40:AW220,47,FALSE)</f>
        <v>0.4713081419</v>
      </c>
      <c r="AX41" s="25"/>
      <c r="AY41" s="24">
        <f>VLOOKUP(A41,'2023_PAPI_Indicators'!A40:AX220,49,FALSE)</f>
        <v>0.4968547225</v>
      </c>
      <c r="AZ41" s="24">
        <f>VLOOKUP(A41,'2023_PAPI_Indicators'!A40:AY220,50,FALSE)</f>
        <v>0.323235333</v>
      </c>
      <c r="BA41" s="24">
        <f>VLOOKUP(A41,'2023_PAPI_Indicators'!A40:AZ220,51,FALSE)</f>
        <v>0.3735687733</v>
      </c>
      <c r="BB41" s="24">
        <f>VLOOKUP(A41,'2023_PAPI_Indicators'!A40:BA220,52,FALSE)</f>
        <v>0.4679264724</v>
      </c>
      <c r="BC41" s="24">
        <f>VLOOKUP(A41,'2023_PAPI_Indicators'!A40:BB220,53,FALSE)</f>
        <v>0.4830467999</v>
      </c>
      <c r="BD41" s="24">
        <f>VLOOKUP(A41,'2023_PAPI_Indicators'!A40:BC220,54,FALSE)</f>
        <v>0.4702303112</v>
      </c>
      <c r="BE41" s="24">
        <f>VLOOKUP(A41,'2023_PAPI_Indicators'!A40:BD220,55,FALSE)</f>
        <v>0.4954861701</v>
      </c>
      <c r="BF41" s="24">
        <f>VLOOKUP(A41,'2023_PAPI_Indicators'!A40:BE220,56,FALSE)</f>
        <v>0.4875944555</v>
      </c>
      <c r="BG41" s="24">
        <f>VLOOKUP(A41,'2023_PAPI_Indicators'!A40:BF220,57,FALSE)</f>
        <v>0.5216114521</v>
      </c>
      <c r="BH41" s="24">
        <f>VLOOKUP(A41,'2023_PAPI_Indicators'!A40:BL220,58,FALSE)</f>
        <v>0.4415263236</v>
      </c>
      <c r="BI41" s="24">
        <f>VLOOKUP(A41,'2023_PAPI_Indicators'!A40:BH220,59,FALSE)</f>
        <v>0.5548961759</v>
      </c>
      <c r="BJ41" s="24">
        <f>VLOOKUP(A41,'2023_PAPI_Indicators'!A40:BI220,60,FALSE)</f>
        <v>0.4714954197</v>
      </c>
      <c r="BK41" s="24">
        <f>VLOOKUP(A41,'2023_PAPI_Indicators'!A40:BJ220,61,FALSE)</f>
        <v>0.5601066947</v>
      </c>
      <c r="BL41" s="24">
        <f>VLOOKUP(A41,'2023_PAPI_Indicators'!A40:BK220,62,FALSE)</f>
        <v>0.3485247195</v>
      </c>
      <c r="BM41" s="24">
        <f>VLOOKUP(A41,'2023_PAPI_Indicators'!A40:BL220,63,FALSE)</f>
        <v>0.4700378478</v>
      </c>
      <c r="BN41" s="24">
        <f>VLOOKUP(A41,'2023_PAPI_Indicators'!A40:BM220,64,FALSE)</f>
        <v>0.5543296933</v>
      </c>
    </row>
    <row r="42" ht="13.5" customHeight="1">
      <c r="A42" s="11" t="s">
        <v>149</v>
      </c>
      <c r="B42" s="11" t="s">
        <v>150</v>
      </c>
      <c r="C42" s="12" t="s">
        <v>83</v>
      </c>
      <c r="D42" s="24">
        <f>VLOOKUP(A42,'2023_PAPI_Indicators'!A42:B222,2,FALSE)</f>
        <v>0.1654233932</v>
      </c>
      <c r="E42" s="75">
        <f>VLOOKUP(A42,'2023_PAPI_Indicators'!A42:C222,3,FALSE)</f>
        <v>0.2824086845</v>
      </c>
      <c r="F42" s="24">
        <f>VLOOKUP(A42,'2023_PAPI_Indicators'!A41:D221,4,FALSE)</f>
        <v>0.3769650459</v>
      </c>
      <c r="G42" s="24">
        <f>VLOOKUP(A42,'2023_PAPI_Indicators'!A41:E221,5,FALSE)</f>
        <v>0.4934296906</v>
      </c>
      <c r="H42" s="24">
        <f>VLOOKUP(A42,'2023_PAPI_Indicators'!A41:F221,6,FALSE)</f>
        <v>0.4616971314</v>
      </c>
      <c r="I42" s="24">
        <f>VLOOKUP(A42,'2023_PAPI_Indicators'!A41:G221,7,FALSE)</f>
        <v>0.2769310176</v>
      </c>
      <c r="J42" s="24">
        <f>VLOOKUP(A42,'2023_PAPI_Indicators'!A41:H221,8,FALSE)</f>
        <v>0.4219277203</v>
      </c>
      <c r="K42" s="24">
        <f>VLOOKUP(A42,'2023_PAPI_Indicators'!A41:I221,9,FALSE)</f>
        <v>0.391620338</v>
      </c>
      <c r="L42" s="24">
        <f>VLOOKUP(A42,'2023_PAPI_Indicators'!A41:J221,10,FALSE)</f>
        <v>0.4072311223</v>
      </c>
      <c r="M42" s="24">
        <f>VLOOKUP(A42,'2023_PAPI_Indicators'!A41:K221,11,FALSE)</f>
        <v>0.483561337</v>
      </c>
      <c r="N42" s="24">
        <f>VLOOKUP(A42,'2023_PAPI_Indicators'!A41:L221,12,FALSE)</f>
        <v>0.4118714929</v>
      </c>
      <c r="O42" s="24">
        <f>VLOOKUP(A42,'2023_PAPI_Indicators'!A41:M221,13,FALSE)</f>
        <v>0.2312418222</v>
      </c>
      <c r="P42" s="24">
        <f>VLOOKUP(A42,'2023_PAPI_Indicators'!A41:N221,14,FALSE)</f>
        <v>0.3429123461</v>
      </c>
      <c r="Q42" s="25"/>
      <c r="R42" s="24">
        <f>VLOOKUP(A42,'2023_PAPI_Indicators'!A41:P221,16,FALSE)</f>
        <v>0.2822234929</v>
      </c>
      <c r="S42" s="24">
        <f>VLOOKUP(A42,'2023_PAPI_Indicators'!A41:R221,17,FALSE)</f>
        <v>0.2428389192</v>
      </c>
      <c r="T42" s="24">
        <f>VLOOKUP(A42,'2023_PAPI_Indicators'!A41:S221,18,FALSE)</f>
        <v>0.275192529</v>
      </c>
      <c r="U42" s="24">
        <f>VLOOKUP(A42,'2023_PAPI_Indicators'!A41:T221,19,FALSE)</f>
        <v>0.2104005665</v>
      </c>
      <c r="V42" s="24">
        <f>VLOOKUP(A42,'2023_PAPI_Indicators'!A41:U221,20,FALSE)</f>
        <v>0.2923559844</v>
      </c>
      <c r="W42" s="24">
        <f>VLOOKUP(A42,'2023_PAPI_Indicators'!A41:V221,21,FALSE)</f>
        <v>0.408951968</v>
      </c>
      <c r="X42" s="24">
        <f>VLOOKUP(A42,'2023_PAPI_Indicators'!A41:W221,22,FALSE)</f>
        <v>0.3610970974</v>
      </c>
      <c r="Y42" s="24">
        <f>VLOOKUP(A42,'2023_PAPI_Indicators'!A41:X221,23,FALSE)</f>
        <v>0.3397753537</v>
      </c>
      <c r="Z42" s="24">
        <f>VLOOKUP(A42,'2023_PAPI_Indicators'!A41:Y221,24,FALSE)</f>
        <v>0.4027990699</v>
      </c>
      <c r="AA42" s="24">
        <f>VLOOKUP(A42,'2023_PAPI_Indicators'!A41:Z221,25,FALSE)</f>
        <v>0.3356771171</v>
      </c>
      <c r="AB42" s="24">
        <f>VLOOKUP(A42,'2023_PAPI_Indicators'!A41:AA221,26,FALSE)</f>
        <v>0.3338843286</v>
      </c>
      <c r="AC42" s="24">
        <f>VLOOKUP(A42,'2023_PAPI_Indicators'!A41:AB221,27,FALSE)</f>
        <v>0.2218123823</v>
      </c>
      <c r="AD42" s="24">
        <f>VLOOKUP(A42,'2023_PAPI_Indicators'!A41:AC221,28,FALSE)</f>
        <v>0.256157428</v>
      </c>
      <c r="AE42" s="24">
        <f>VLOOKUP(A42,'2023_PAPI_Indicators'!A41:AD221,29,FALSE)</f>
        <v>0.2541688085</v>
      </c>
      <c r="AF42" s="24">
        <f>VLOOKUP(A42,'2023_PAPI_Indicators'!A41:AE221,30,FALSE)</f>
        <v>0.2683460116</v>
      </c>
      <c r="AG42" s="24">
        <f>VLOOKUP(A42,'2023_PAPI_Indicators'!A41:AF221,31,FALSE)</f>
        <v>0.4134940803</v>
      </c>
      <c r="AH42" s="24">
        <f>VLOOKUP(A42,'2023_PAPI_Indicators'!A41:AG221,32,FALSE)</f>
        <v>0.1395097971</v>
      </c>
      <c r="AI42" s="24">
        <f>VLOOKUP(A42,'2023_PAPI_Indicators'!A41:AH221,33,FALSE)</f>
        <v>0.3337498307</v>
      </c>
      <c r="AJ42" s="24">
        <f>VLOOKUP(A42,'2023_PAPI_Indicators'!A41:AI221,34,FALSE)</f>
        <v>0.3665352166</v>
      </c>
      <c r="AK42" s="24">
        <f>VLOOKUP(A42,'2023_PAPI_Indicators'!A41:AJ221,35,FALSE)</f>
        <v>0.317381829</v>
      </c>
      <c r="AL42" s="24">
        <f>VLOOKUP(A42,'2023_PAPI_Indicators'!A41:AK221,36,FALSE)</f>
        <v>0.3411463201</v>
      </c>
      <c r="AM42" s="24">
        <f>VLOOKUP(A42,'2023_PAPI_Indicators'!A41:AL221,37,FALSE)</f>
        <v>0.4481029212</v>
      </c>
      <c r="AN42" s="24">
        <f>VLOOKUP(A42,'2023_PAPI_Indicators'!A41:AM221,38,FALSE)</f>
        <v>0.1760208756</v>
      </c>
      <c r="AO42" s="24">
        <f>VLOOKUP(A42,'2023_PAPI_Indicators'!A41:AN221,39,FALSE)</f>
        <v>0.2356163561</v>
      </c>
      <c r="AP42" s="24">
        <f>VLOOKUP(A42,'2023_PAPI_Indicators'!A41:AO221,40,FALSE)</f>
        <v>0.4368469417</v>
      </c>
      <c r="AQ42" s="24">
        <f>VLOOKUP(A42,'2023_PAPI_Indicators'!A41:AP221,41,FALSE)</f>
        <v>0.3424882889</v>
      </c>
      <c r="AR42" s="24">
        <f>VLOOKUP(A42,'2023_PAPI_Indicators'!A41:AQ221,42,FALSE)</f>
        <v>0.3352454305</v>
      </c>
      <c r="AS42" s="24">
        <f>VLOOKUP(A42,'2023_PAPI_Indicators'!A41:AR221,43,FALSE)</f>
        <v>0.3599738181</v>
      </c>
      <c r="AT42" s="24">
        <f>VLOOKUP(A42,'2023_PAPI_Indicators'!A41:AS221,44,FALSE)</f>
        <v>0.5376356244</v>
      </c>
      <c r="AU42" s="24">
        <f>VLOOKUP(A42,'2023_PAPI_Indicators'!A41:AT221,45,FALSE)</f>
        <v>0.377127856</v>
      </c>
      <c r="AV42" s="24">
        <f>VLOOKUP(A42,'2023_PAPI_Indicators'!A41:AU221,46,FALSE)</f>
        <v>0.4551045299</v>
      </c>
      <c r="AW42" s="24">
        <f>VLOOKUP(A42,'2023_PAPI_Indicators'!A41:AW221,47,FALSE)</f>
        <v>0.3708624244</v>
      </c>
      <c r="AX42" s="25"/>
      <c r="AY42" s="24">
        <f>VLOOKUP(A42,'2023_PAPI_Indicators'!A41:AX221,49,FALSE)</f>
        <v>0.3766980469</v>
      </c>
      <c r="AZ42" s="24">
        <f>VLOOKUP(A42,'2023_PAPI_Indicators'!A41:AY221,50,FALSE)</f>
        <v>0.2332221866</v>
      </c>
      <c r="BA42" s="24">
        <f>VLOOKUP(A42,'2023_PAPI_Indicators'!A41:AZ221,51,FALSE)</f>
        <v>0.2784396708</v>
      </c>
      <c r="BB42" s="24">
        <f>VLOOKUP(A42,'2023_PAPI_Indicators'!A41:BA221,52,FALSE)</f>
        <v>0.3445931971</v>
      </c>
      <c r="BC42" s="24">
        <f>VLOOKUP(A42,'2023_PAPI_Indicators'!A41:BB221,53,FALSE)</f>
        <v>0.3926792443</v>
      </c>
      <c r="BD42" s="24">
        <f>VLOOKUP(A42,'2023_PAPI_Indicators'!A41:BC221,54,FALSE)</f>
        <v>0.4792555273</v>
      </c>
      <c r="BE42" s="24">
        <f>VLOOKUP(A42,'2023_PAPI_Indicators'!A41:BD221,55,FALSE)</f>
        <v>0.4667571187</v>
      </c>
      <c r="BF42" s="24">
        <f>VLOOKUP(A42,'2023_PAPI_Indicators'!A41:BE221,56,FALSE)</f>
        <v>0.4317156971</v>
      </c>
      <c r="BG42" s="24">
        <f>VLOOKUP(A42,'2023_PAPI_Indicators'!A41:BF221,57,FALSE)</f>
        <v>0.4766794443</v>
      </c>
      <c r="BH42" s="24">
        <f>VLOOKUP(A42,'2023_PAPI_Indicators'!A41:BL221,58,FALSE)</f>
        <v>0.3406009674</v>
      </c>
      <c r="BI42" s="24">
        <f>VLOOKUP(A42,'2023_PAPI_Indicators'!A41:BH221,59,FALSE)</f>
        <v>0.4448586404</v>
      </c>
      <c r="BJ42" s="24">
        <f>VLOOKUP(A42,'2023_PAPI_Indicators'!A41:BI221,60,FALSE)</f>
        <v>0.3992633224</v>
      </c>
      <c r="BK42" s="24">
        <f>VLOOKUP(A42,'2023_PAPI_Indicators'!A41:BJ221,61,FALSE)</f>
        <v>0.3659453988</v>
      </c>
      <c r="BL42" s="24">
        <f>VLOOKUP(A42,'2023_PAPI_Indicators'!A41:BK221,62,FALSE)</f>
        <v>0.2582968175</v>
      </c>
      <c r="BM42" s="24">
        <f>VLOOKUP(A42,'2023_PAPI_Indicators'!A41:BL221,63,FALSE)</f>
        <v>0.3389640152</v>
      </c>
      <c r="BN42" s="24">
        <f>VLOOKUP(A42,'2023_PAPI_Indicators'!A41:BM221,64,FALSE)</f>
        <v>0.4579647183</v>
      </c>
    </row>
    <row r="43" ht="13.5" customHeight="1">
      <c r="A43" s="19" t="s">
        <v>151</v>
      </c>
      <c r="B43" s="19" t="s">
        <v>152</v>
      </c>
      <c r="C43" s="20" t="s">
        <v>88</v>
      </c>
      <c r="D43" s="21">
        <f>VLOOKUP(A43,'2023_PAPI_Indicators'!A43:B223,2,FALSE)</f>
        <v>1.443144083</v>
      </c>
      <c r="E43" s="74">
        <f>VLOOKUP(A43,'2023_PAPI_Indicators'!A43:C223,3,FALSE)</f>
        <v>1.432667613</v>
      </c>
      <c r="F43" s="21">
        <f>VLOOKUP(A43,'2023_PAPI_Indicators'!A42:D222,4,FALSE)</f>
        <v>1.296949148</v>
      </c>
      <c r="G43" s="21">
        <f>VLOOKUP(A43,'2023_PAPI_Indicators'!A42:E222,5,FALSE)</f>
        <v>1.314362407</v>
      </c>
      <c r="H43" s="21">
        <f>VLOOKUP(A43,'2023_PAPI_Indicators'!A42:F222,6,FALSE)</f>
        <v>1.245554924</v>
      </c>
      <c r="I43" s="21">
        <f>VLOOKUP(A43,'2023_PAPI_Indicators'!A42:G222,7,FALSE)</f>
        <v>1.325836539</v>
      </c>
      <c r="J43" s="21">
        <f>VLOOKUP(A43,'2023_PAPI_Indicators'!A42:H222,8,FALSE)</f>
        <v>1.262561083</v>
      </c>
      <c r="K43" s="21">
        <f>VLOOKUP(A43,'2023_PAPI_Indicators'!A42:I222,9,FALSE)</f>
        <v>1.420529127</v>
      </c>
      <c r="L43" s="21">
        <f>VLOOKUP(A43,'2023_PAPI_Indicators'!A42:J222,10,FALSE)</f>
        <v>1.256192088</v>
      </c>
      <c r="M43" s="21">
        <f>VLOOKUP(A43,'2023_PAPI_Indicators'!A42:K222,11,FALSE)</f>
        <v>1.337072968</v>
      </c>
      <c r="N43" s="21">
        <f>VLOOKUP(A43,'2023_PAPI_Indicators'!A42:L222,12,FALSE)</f>
        <v>1.297810912</v>
      </c>
      <c r="O43" s="21">
        <f>VLOOKUP(A43,'2023_PAPI_Indicators'!A42:M222,13,FALSE)</f>
        <v>1.446132302</v>
      </c>
      <c r="P43" s="21">
        <f>VLOOKUP(A43,'2023_PAPI_Indicators'!A42:N222,14,FALSE)</f>
        <v>1.36105895</v>
      </c>
      <c r="Q43" s="22"/>
      <c r="R43" s="21">
        <f>VLOOKUP(A43,'2023_PAPI_Indicators'!A42:P222,16,FALSE)</f>
        <v>1.383693457</v>
      </c>
      <c r="S43" s="21">
        <f>VLOOKUP(A43,'2023_PAPI_Indicators'!A42:R222,17,FALSE)</f>
        <v>1.309306264</v>
      </c>
      <c r="T43" s="21">
        <f>VLOOKUP(A43,'2023_PAPI_Indicators'!A42:S222,18,FALSE)</f>
        <v>1.291761994</v>
      </c>
      <c r="U43" s="21">
        <f>VLOOKUP(A43,'2023_PAPI_Indicators'!A42:T222,19,FALSE)</f>
        <v>1.453435779</v>
      </c>
      <c r="V43" s="21">
        <f>VLOOKUP(A43,'2023_PAPI_Indicators'!A42:U222,20,FALSE)</f>
        <v>1.24827826</v>
      </c>
      <c r="W43" s="21">
        <f>VLOOKUP(A43,'2023_PAPI_Indicators'!A42:V222,21,FALSE)</f>
        <v>1.240619302</v>
      </c>
      <c r="X43" s="21">
        <f>VLOOKUP(A43,'2023_PAPI_Indicators'!A42:W222,22,FALSE)</f>
        <v>1.348599672</v>
      </c>
      <c r="Y43" s="21">
        <f>VLOOKUP(A43,'2023_PAPI_Indicators'!A42:X222,23,FALSE)</f>
        <v>1.504139543</v>
      </c>
      <c r="Z43" s="21">
        <f>VLOOKUP(A43,'2023_PAPI_Indicators'!A42:Y222,24,FALSE)</f>
        <v>1.26728189</v>
      </c>
      <c r="AA43" s="21">
        <f>VLOOKUP(A43,'2023_PAPI_Indicators'!A42:Z222,25,FALSE)</f>
        <v>1.30556941</v>
      </c>
      <c r="AB43" s="21">
        <f>VLOOKUP(A43,'2023_PAPI_Indicators'!A42:AA222,26,FALSE)</f>
        <v>1.350191474</v>
      </c>
      <c r="AC43" s="21">
        <f>VLOOKUP(A43,'2023_PAPI_Indicators'!A42:AB222,27,FALSE)</f>
        <v>1.348741174</v>
      </c>
      <c r="AD43" s="21">
        <f>VLOOKUP(A43,'2023_PAPI_Indicators'!A42:AC222,28,FALSE)</f>
        <v>1.271844625</v>
      </c>
      <c r="AE43" s="21">
        <f>VLOOKUP(A43,'2023_PAPI_Indicators'!A42:AD222,29,FALSE)</f>
        <v>1.447520733</v>
      </c>
      <c r="AF43" s="21">
        <f>VLOOKUP(A43,'2023_PAPI_Indicators'!A42:AE222,30,FALSE)</f>
        <v>1.337562203</v>
      </c>
      <c r="AG43" s="21">
        <f>VLOOKUP(A43,'2023_PAPI_Indicators'!A42:AF222,31,FALSE)</f>
        <v>1.302996874</v>
      </c>
      <c r="AH43" s="21">
        <f>VLOOKUP(A43,'2023_PAPI_Indicators'!A42:AG222,32,FALSE)</f>
        <v>1.527680516</v>
      </c>
      <c r="AI43" s="21">
        <f>VLOOKUP(A43,'2023_PAPI_Indicators'!A42:AH222,33,FALSE)</f>
        <v>1.311035395</v>
      </c>
      <c r="AJ43" s="21">
        <f>VLOOKUP(A43,'2023_PAPI_Indicators'!A42:AI222,34,FALSE)</f>
        <v>1.202618599</v>
      </c>
      <c r="AK43" s="21">
        <f>VLOOKUP(A43,'2023_PAPI_Indicators'!A42:AJ222,35,FALSE)</f>
        <v>1.278945923</v>
      </c>
      <c r="AL43" s="21">
        <f>VLOOKUP(A43,'2023_PAPI_Indicators'!A42:AK222,36,FALSE)</f>
        <v>1.417103052</v>
      </c>
      <c r="AM43" s="21">
        <f>VLOOKUP(A43,'2023_PAPI_Indicators'!A42:AL222,37,FALSE)</f>
        <v>1.246678591</v>
      </c>
      <c r="AN43" s="21">
        <f>VLOOKUP(A43,'2023_PAPI_Indicators'!A42:AM222,38,FALSE)</f>
        <v>1.507261634</v>
      </c>
      <c r="AO43" s="21">
        <f>VLOOKUP(A43,'2023_PAPI_Indicators'!A42:AN222,39,FALSE)</f>
        <v>1.476969481</v>
      </c>
      <c r="AP43" s="21">
        <f>VLOOKUP(A43,'2023_PAPI_Indicators'!A42:AO222,40,FALSE)</f>
        <v>1.369391084</v>
      </c>
      <c r="AQ43" s="21">
        <f>VLOOKUP(A43,'2023_PAPI_Indicators'!A42:AP222,41,FALSE)</f>
        <v>1.225170374</v>
      </c>
      <c r="AR43" s="21">
        <f>VLOOKUP(A43,'2023_PAPI_Indicators'!A42:AQ222,42,FALSE)</f>
        <v>1.234198928</v>
      </c>
      <c r="AS43" s="21">
        <f>VLOOKUP(A43,'2023_PAPI_Indicators'!A42:AR222,43,FALSE)</f>
        <v>1.279124022</v>
      </c>
      <c r="AT43" s="21">
        <f>VLOOKUP(A43,'2023_PAPI_Indicators'!A42:AS222,44,FALSE)</f>
        <v>1.032201409</v>
      </c>
      <c r="AU43" s="21">
        <f>VLOOKUP(A43,'2023_PAPI_Indicators'!A42:AT222,45,FALSE)</f>
        <v>1.228970647</v>
      </c>
      <c r="AV43" s="21">
        <f>VLOOKUP(A43,'2023_PAPI_Indicators'!A42:AU222,46,FALSE)</f>
        <v>1.178028584</v>
      </c>
      <c r="AW43" s="21">
        <f>VLOOKUP(A43,'2023_PAPI_Indicators'!A42:AW222,47,FALSE)</f>
        <v>1.148827434</v>
      </c>
      <c r="AX43" s="22"/>
      <c r="AY43" s="21">
        <f>VLOOKUP(A43,'2023_PAPI_Indicators'!A42:AX222,49,FALSE)</f>
        <v>1.179977417</v>
      </c>
      <c r="AZ43" s="21">
        <f>VLOOKUP(A43,'2023_PAPI_Indicators'!A42:AY222,50,FALSE)</f>
        <v>1.488225579</v>
      </c>
      <c r="BA43" s="21">
        <f>VLOOKUP(A43,'2023_PAPI_Indicators'!A42:AZ222,51,FALSE)</f>
        <v>1.402856469</v>
      </c>
      <c r="BB43" s="21">
        <f>VLOOKUP(A43,'2023_PAPI_Indicators'!A42:BA222,52,FALSE)</f>
        <v>1.303711534</v>
      </c>
      <c r="BC43" s="21">
        <f>VLOOKUP(A43,'2023_PAPI_Indicators'!A42:BB222,53,FALSE)</f>
        <v>1.240570426</v>
      </c>
      <c r="BD43" s="21">
        <f>VLOOKUP(A43,'2023_PAPI_Indicators'!A42:BC222,54,FALSE)</f>
        <v>1.228587031</v>
      </c>
      <c r="BE43" s="21">
        <f>VLOOKUP(A43,'2023_PAPI_Indicators'!A42:BD222,55,FALSE)</f>
        <v>1.173350811</v>
      </c>
      <c r="BF43" s="21">
        <f>VLOOKUP(A43,'2023_PAPI_Indicators'!A42:BE222,56,FALSE)</f>
        <v>1.223111868</v>
      </c>
      <c r="BG43" s="21">
        <f>VLOOKUP(A43,'2023_PAPI_Indicators'!A42:BF222,57,FALSE)</f>
        <v>1.209619403</v>
      </c>
      <c r="BH43" s="21">
        <f>VLOOKUP(A43,'2023_PAPI_Indicators'!A42:BL222,58,FALSE)</f>
        <v>1.111384392</v>
      </c>
      <c r="BI43" s="21">
        <f>VLOOKUP(A43,'2023_PAPI_Indicators'!A42:BH222,59,FALSE)</f>
        <v>1.319694638</v>
      </c>
      <c r="BJ43" s="21">
        <f>VLOOKUP(A43,'2023_PAPI_Indicators'!A42:BI222,60,FALSE)</f>
        <v>1.255897403</v>
      </c>
      <c r="BK43" s="21">
        <f>VLOOKUP(A43,'2023_PAPI_Indicators'!A42:BJ222,61,FALSE)</f>
        <v>1.122390866</v>
      </c>
      <c r="BL43" s="21">
        <f>VLOOKUP(A43,'2023_PAPI_Indicators'!A42:BK222,62,FALSE)</f>
        <v>1.453911662</v>
      </c>
      <c r="BM43" s="21">
        <f>VLOOKUP(A43,'2023_PAPI_Indicators'!A42:BL222,63,FALSE)</f>
        <v>1.374668121</v>
      </c>
      <c r="BN43" s="21">
        <f>VLOOKUP(A43,'2023_PAPI_Indicators'!A42:BM222,64,FALSE)</f>
        <v>1.174708247</v>
      </c>
    </row>
    <row r="44" ht="13.5" customHeight="1">
      <c r="A44" s="11" t="s">
        <v>153</v>
      </c>
      <c r="B44" s="11" t="s">
        <v>154</v>
      </c>
      <c r="C44" s="12" t="s">
        <v>83</v>
      </c>
      <c r="D44" s="24">
        <f>VLOOKUP(A44,'2023_PAPI_Indicators'!A44:B224,2,FALSE)</f>
        <v>0.4270473719</v>
      </c>
      <c r="E44" s="75">
        <f>VLOOKUP(A44,'2023_PAPI_Indicators'!A44:C224,3,FALSE)</f>
        <v>0.5265547037</v>
      </c>
      <c r="F44" s="24">
        <f>VLOOKUP(A44,'2023_PAPI_Indicators'!A43:D223,4,FALSE)</f>
        <v>0.4640090168</v>
      </c>
      <c r="G44" s="24">
        <f>VLOOKUP(A44,'2023_PAPI_Indicators'!A43:E223,5,FALSE)</f>
        <v>0.4793639183</v>
      </c>
      <c r="H44" s="24">
        <f>VLOOKUP(A44,'2023_PAPI_Indicators'!A43:F223,6,FALSE)</f>
        <v>0.3670121431</v>
      </c>
      <c r="I44" s="24">
        <f>VLOOKUP(A44,'2023_PAPI_Indicators'!A43:G223,7,FALSE)</f>
        <v>0.4501942992</v>
      </c>
      <c r="J44" s="24">
        <f>VLOOKUP(A44,'2023_PAPI_Indicators'!A43:H223,8,FALSE)</f>
        <v>0.309104532</v>
      </c>
      <c r="K44" s="24">
        <f>VLOOKUP(A44,'2023_PAPI_Indicators'!A43:I223,9,FALSE)</f>
        <v>0.3936038017</v>
      </c>
      <c r="L44" s="24">
        <f>VLOOKUP(A44,'2023_PAPI_Indicators'!A43:J223,10,FALSE)</f>
        <v>0.4346586168</v>
      </c>
      <c r="M44" s="24">
        <f>VLOOKUP(A44,'2023_PAPI_Indicators'!A43:K223,11,FALSE)</f>
        <v>0.4482536912</v>
      </c>
      <c r="N44" s="24">
        <f>VLOOKUP(A44,'2023_PAPI_Indicators'!A43:L223,12,FALSE)</f>
        <v>0.4167436063</v>
      </c>
      <c r="O44" s="24">
        <f>VLOOKUP(A44,'2023_PAPI_Indicators'!A43:M223,13,FALSE)</f>
        <v>0.4942122102</v>
      </c>
      <c r="P44" s="24">
        <f>VLOOKUP(A44,'2023_PAPI_Indicators'!A43:N223,14,FALSE)</f>
        <v>0.3940500021</v>
      </c>
      <c r="Q44" s="25"/>
      <c r="R44" s="24">
        <f>VLOOKUP(A44,'2023_PAPI_Indicators'!A43:P223,16,FALSE)</f>
        <v>0.4806620181</v>
      </c>
      <c r="S44" s="24">
        <f>VLOOKUP(A44,'2023_PAPI_Indicators'!A43:R223,17,FALSE)</f>
        <v>0.4142470956</v>
      </c>
      <c r="T44" s="24">
        <f>VLOOKUP(A44,'2023_PAPI_Indicators'!A43:S223,18,FALSE)</f>
        <v>0.3364707828</v>
      </c>
      <c r="U44" s="24">
        <f>VLOOKUP(A44,'2023_PAPI_Indicators'!A43:T223,19,FALSE)</f>
        <v>0.5392187238</v>
      </c>
      <c r="V44" s="24">
        <f>VLOOKUP(A44,'2023_PAPI_Indicators'!A43:U223,20,FALSE)</f>
        <v>0.4227037132</v>
      </c>
      <c r="W44" s="24">
        <f>VLOOKUP(A44,'2023_PAPI_Indicators'!A43:V223,21,FALSE)</f>
        <v>0.4148292542</v>
      </c>
      <c r="X44" s="24">
        <f>VLOOKUP(A44,'2023_PAPI_Indicators'!A43:W223,22,FALSE)</f>
        <v>0.4805283248</v>
      </c>
      <c r="Y44" s="24">
        <f>VLOOKUP(A44,'2023_PAPI_Indicators'!A43:X223,23,FALSE)</f>
        <v>0.6721861362</v>
      </c>
      <c r="Z44" s="24">
        <f>VLOOKUP(A44,'2023_PAPI_Indicators'!A43:Y223,24,FALSE)</f>
        <v>0.5275018215</v>
      </c>
      <c r="AA44" s="24">
        <f>VLOOKUP(A44,'2023_PAPI_Indicators'!A43:Z223,25,FALSE)</f>
        <v>0.525221467</v>
      </c>
      <c r="AB44" s="24">
        <f>VLOOKUP(A44,'2023_PAPI_Indicators'!A43:AA223,26,FALSE)</f>
        <v>0.5197222829</v>
      </c>
      <c r="AC44" s="24">
        <f>VLOOKUP(A44,'2023_PAPI_Indicators'!A43:AB223,27,FALSE)</f>
        <v>0.5315185189</v>
      </c>
      <c r="AD44" s="24">
        <f>VLOOKUP(A44,'2023_PAPI_Indicators'!A43:AC223,28,FALSE)</f>
        <v>0.515752852</v>
      </c>
      <c r="AE44" s="24">
        <f>VLOOKUP(A44,'2023_PAPI_Indicators'!A43:AD223,29,FALSE)</f>
        <v>0.7090067863</v>
      </c>
      <c r="AF44" s="24">
        <f>VLOOKUP(A44,'2023_PAPI_Indicators'!A43:AE223,30,FALSE)</f>
        <v>0.5034775138</v>
      </c>
      <c r="AG44" s="24">
        <f>VLOOKUP(A44,'2023_PAPI_Indicators'!A43:AF223,31,FALSE)</f>
        <v>0.4558383226</v>
      </c>
      <c r="AH44" s="24">
        <f>VLOOKUP(A44,'2023_PAPI_Indicators'!A43:AG223,32,FALSE)</f>
        <v>0.4754870236</v>
      </c>
      <c r="AI44" s="24">
        <f>VLOOKUP(A44,'2023_PAPI_Indicators'!A43:AH223,33,FALSE)</f>
        <v>0.3408051431</v>
      </c>
      <c r="AJ44" s="24">
        <f>VLOOKUP(A44,'2023_PAPI_Indicators'!A43:AI223,34,FALSE)</f>
        <v>0.4363058805</v>
      </c>
      <c r="AK44" s="24">
        <f>VLOOKUP(A44,'2023_PAPI_Indicators'!A43:AJ223,35,FALSE)</f>
        <v>0.3554789424</v>
      </c>
      <c r="AL44" s="24">
        <f>VLOOKUP(A44,'2023_PAPI_Indicators'!A43:AK223,36,FALSE)</f>
        <v>0.5023085475</v>
      </c>
      <c r="AM44" s="24">
        <f>VLOOKUP(A44,'2023_PAPI_Indicators'!A43:AL223,37,FALSE)</f>
        <v>0.3135275245</v>
      </c>
      <c r="AN44" s="24">
        <f>VLOOKUP(A44,'2023_PAPI_Indicators'!A43:AM223,38,FALSE)</f>
        <v>0.4735034108</v>
      </c>
      <c r="AO44" s="24">
        <f>VLOOKUP(A44,'2023_PAPI_Indicators'!A43:AN223,39,FALSE)</f>
        <v>0.4160764217</v>
      </c>
      <c r="AP44" s="24">
        <f>VLOOKUP(A44,'2023_PAPI_Indicators'!A43:AO223,40,FALSE)</f>
        <v>0.314788878</v>
      </c>
      <c r="AQ44" s="24">
        <f>VLOOKUP(A44,'2023_PAPI_Indicators'!A43:AP223,41,FALSE)</f>
        <v>0.3118487597</v>
      </c>
      <c r="AR44" s="24">
        <f>VLOOKUP(A44,'2023_PAPI_Indicators'!A43:AQ223,42,FALSE)</f>
        <v>0.2955590487</v>
      </c>
      <c r="AS44" s="24">
        <f>VLOOKUP(A44,'2023_PAPI_Indicators'!A43:AR223,43,FALSE)</f>
        <v>0.4087587297</v>
      </c>
      <c r="AT44" s="24">
        <f>VLOOKUP(A44,'2023_PAPI_Indicators'!A43:AS223,44,FALSE)</f>
        <v>0.2555806637</v>
      </c>
      <c r="AU44" s="24">
        <f>VLOOKUP(A44,'2023_PAPI_Indicators'!A43:AT223,45,FALSE)</f>
        <v>0.2248258144</v>
      </c>
      <c r="AV44" s="24">
        <f>VLOOKUP(A44,'2023_PAPI_Indicators'!A43:AU223,46,FALSE)</f>
        <v>0.3103772104</v>
      </c>
      <c r="AW44" s="24">
        <f>VLOOKUP(A44,'2023_PAPI_Indicators'!A43:AW223,47,FALSE)</f>
        <v>0.1485584825</v>
      </c>
      <c r="AX44" s="25"/>
      <c r="AY44" s="24">
        <f>VLOOKUP(A44,'2023_PAPI_Indicators'!A43:AX223,49,FALSE)</f>
        <v>0.2483049035</v>
      </c>
      <c r="AZ44" s="24">
        <f>VLOOKUP(A44,'2023_PAPI_Indicators'!A43:AY223,50,FALSE)</f>
        <v>0.4872811735</v>
      </c>
      <c r="BA44" s="24">
        <f>VLOOKUP(A44,'2023_PAPI_Indicators'!A43:AZ223,51,FALSE)</f>
        <v>0.3410854936</v>
      </c>
      <c r="BB44" s="24">
        <f>VLOOKUP(A44,'2023_PAPI_Indicators'!A43:BA223,52,FALSE)</f>
        <v>0.2863422036</v>
      </c>
      <c r="BC44" s="24">
        <f>VLOOKUP(A44,'2023_PAPI_Indicators'!A43:BB223,53,FALSE)</f>
        <v>0.2081551552</v>
      </c>
      <c r="BD44" s="24">
        <f>VLOOKUP(A44,'2023_PAPI_Indicators'!A43:BC223,54,FALSE)</f>
        <v>0.2426676303</v>
      </c>
      <c r="BE44" s="24">
        <f>VLOOKUP(A44,'2023_PAPI_Indicators'!A43:BD223,55,FALSE)</f>
        <v>0.2244655788</v>
      </c>
      <c r="BF44" s="24">
        <f>VLOOKUP(A44,'2023_PAPI_Indicators'!A43:BE223,56,FALSE)</f>
        <v>0.2203273028</v>
      </c>
      <c r="BG44" s="24">
        <f>VLOOKUP(A44,'2023_PAPI_Indicators'!A43:BF223,57,FALSE)</f>
        <v>0.2392315865</v>
      </c>
      <c r="BH44" s="24">
        <f>VLOOKUP(A44,'2023_PAPI_Indicators'!A43:BL223,58,FALSE)</f>
        <v>0.2211314887</v>
      </c>
      <c r="BI44" s="24">
        <f>VLOOKUP(A44,'2023_PAPI_Indicators'!A43:BH223,59,FALSE)</f>
        <v>0.2487655878</v>
      </c>
      <c r="BJ44" s="24">
        <f>VLOOKUP(A44,'2023_PAPI_Indicators'!A43:BI223,60,FALSE)</f>
        <v>0.2170856744</v>
      </c>
      <c r="BK44" s="24">
        <f>VLOOKUP(A44,'2023_PAPI_Indicators'!A43:BJ223,61,FALSE)</f>
        <v>0.1876171231</v>
      </c>
      <c r="BL44" s="24">
        <f>VLOOKUP(A44,'2023_PAPI_Indicators'!A43:BK223,62,FALSE)</f>
        <v>0.440924257</v>
      </c>
      <c r="BM44" s="24">
        <f>VLOOKUP(A44,'2023_PAPI_Indicators'!A43:BL223,63,FALSE)</f>
        <v>0.321708411</v>
      </c>
      <c r="BN44" s="24">
        <f>VLOOKUP(A44,'2023_PAPI_Indicators'!A43:BM223,64,FALSE)</f>
        <v>0.1765608639</v>
      </c>
    </row>
    <row r="45" ht="13.5" customHeight="1">
      <c r="A45" s="11" t="s">
        <v>155</v>
      </c>
      <c r="B45" s="11" t="s">
        <v>156</v>
      </c>
      <c r="C45" s="12" t="s">
        <v>83</v>
      </c>
      <c r="D45" s="24">
        <f>VLOOKUP(A45,'2023_PAPI_Indicators'!A45:B225,2,FALSE)</f>
        <v>0.2719167173</v>
      </c>
      <c r="E45" s="75">
        <f>VLOOKUP(A45,'2023_PAPI_Indicators'!A45:C225,3,FALSE)</f>
        <v>0.2102292627</v>
      </c>
      <c r="F45" s="24">
        <f>VLOOKUP(A45,'2023_PAPI_Indicators'!A44:D224,4,FALSE)</f>
        <v>0.1020886004</v>
      </c>
      <c r="G45" s="24">
        <f>VLOOKUP(A45,'2023_PAPI_Indicators'!A44:E224,5,FALSE)</f>
        <v>0.1223658845</v>
      </c>
      <c r="H45" s="24">
        <f>VLOOKUP(A45,'2023_PAPI_Indicators'!A44:F224,6,FALSE)</f>
        <v>0.1976469755</v>
      </c>
      <c r="I45" s="24">
        <f>VLOOKUP(A45,'2023_PAPI_Indicators'!A44:G224,7,FALSE)</f>
        <v>0.2326932698</v>
      </c>
      <c r="J45" s="24">
        <f>VLOOKUP(A45,'2023_PAPI_Indicators'!A44:H224,8,FALSE)</f>
        <v>0.183122471</v>
      </c>
      <c r="K45" s="24">
        <f>VLOOKUP(A45,'2023_PAPI_Indicators'!A44:I224,9,FALSE)</f>
        <v>0.349024266</v>
      </c>
      <c r="L45" s="24">
        <f>VLOOKUP(A45,'2023_PAPI_Indicators'!A44:J224,10,FALSE)</f>
        <v>0.1718272418</v>
      </c>
      <c r="M45" s="24">
        <f>VLOOKUP(A45,'2023_PAPI_Indicators'!A44:K224,11,FALSE)</f>
        <v>0.1902614981</v>
      </c>
      <c r="N45" s="24">
        <f>VLOOKUP(A45,'2023_PAPI_Indicators'!A44:L224,12,FALSE)</f>
        <v>0.1610761583</v>
      </c>
      <c r="O45" s="24">
        <f>VLOOKUP(A45,'2023_PAPI_Indicators'!A44:M224,13,FALSE)</f>
        <v>0.2246863097</v>
      </c>
      <c r="P45" s="24">
        <f>VLOOKUP(A45,'2023_PAPI_Indicators'!A44:N224,14,FALSE)</f>
        <v>0.1967641562</v>
      </c>
      <c r="Q45" s="25"/>
      <c r="R45" s="24">
        <f>VLOOKUP(A45,'2023_PAPI_Indicators'!A44:P224,16,FALSE)</f>
        <v>0.1835819185</v>
      </c>
      <c r="S45" s="24">
        <f>VLOOKUP(A45,'2023_PAPI_Indicators'!A44:R224,17,FALSE)</f>
        <v>0.169806838</v>
      </c>
      <c r="T45" s="24">
        <f>VLOOKUP(A45,'2023_PAPI_Indicators'!A44:S224,18,FALSE)</f>
        <v>0.2537356615</v>
      </c>
      <c r="U45" s="24">
        <f>VLOOKUP(A45,'2023_PAPI_Indicators'!A44:T224,19,FALSE)</f>
        <v>0.1792723984</v>
      </c>
      <c r="V45" s="24">
        <f>VLOOKUP(A45,'2023_PAPI_Indicators'!A44:U224,20,FALSE)</f>
        <v>0.1080419645</v>
      </c>
      <c r="W45" s="24">
        <f>VLOOKUP(A45,'2023_PAPI_Indicators'!A44:V224,21,FALSE)</f>
        <v>0.1622373313</v>
      </c>
      <c r="X45" s="24">
        <f>VLOOKUP(A45,'2023_PAPI_Indicators'!A44:W224,22,FALSE)</f>
        <v>0.1491998136</v>
      </c>
      <c r="Y45" s="24">
        <f>VLOOKUP(A45,'2023_PAPI_Indicators'!A44:X224,23,FALSE)</f>
        <v>0.1829337925</v>
      </c>
      <c r="Z45" s="24">
        <f>VLOOKUP(A45,'2023_PAPI_Indicators'!A44:Y224,24,FALSE)</f>
        <v>0.1467678696</v>
      </c>
      <c r="AA45" s="24">
        <f>VLOOKUP(A45,'2023_PAPI_Indicators'!A44:Z224,25,FALSE)</f>
        <v>0.1050375625</v>
      </c>
      <c r="AB45" s="24">
        <f>VLOOKUP(A45,'2023_PAPI_Indicators'!A44:AA224,26,FALSE)</f>
        <v>0.2035738081</v>
      </c>
      <c r="AC45" s="24">
        <f>VLOOKUP(A45,'2023_PAPI_Indicators'!A44:AB224,27,FALSE)</f>
        <v>0.1307454407</v>
      </c>
      <c r="AD45" s="24">
        <f>VLOOKUP(A45,'2023_PAPI_Indicators'!A44:AC224,28,FALSE)</f>
        <v>0.1579466611</v>
      </c>
      <c r="AE45" s="24">
        <f>VLOOKUP(A45,'2023_PAPI_Indicators'!A44:AD224,29,FALSE)</f>
        <v>0.1214521974</v>
      </c>
      <c r="AF45" s="24">
        <f>VLOOKUP(A45,'2023_PAPI_Indicators'!A44:AE224,30,FALSE)</f>
        <v>0.2022187263</v>
      </c>
      <c r="AG45" s="24">
        <f>VLOOKUP(A45,'2023_PAPI_Indicators'!A44:AF224,31,FALSE)</f>
        <v>0.1777327359</v>
      </c>
      <c r="AH45" s="24">
        <f>VLOOKUP(A45,'2023_PAPI_Indicators'!A44:AG224,32,FALSE)</f>
        <v>0.3047456443</v>
      </c>
      <c r="AI45" s="24">
        <f>VLOOKUP(A45,'2023_PAPI_Indicators'!A44:AH224,33,FALSE)</f>
        <v>0.2204512507</v>
      </c>
      <c r="AJ45" s="24">
        <f>VLOOKUP(A45,'2023_PAPI_Indicators'!A44:AI224,34,FALSE)</f>
        <v>0.1470360011</v>
      </c>
      <c r="AK45" s="24">
        <f>VLOOKUP(A45,'2023_PAPI_Indicators'!A44:AJ224,35,FALSE)</f>
        <v>0.1908692122</v>
      </c>
      <c r="AL45" s="24">
        <f>VLOOKUP(A45,'2023_PAPI_Indicators'!A44:AK224,36,FALSE)</f>
        <v>0.1693041474</v>
      </c>
      <c r="AM45" s="24">
        <f>VLOOKUP(A45,'2023_PAPI_Indicators'!A44:AL224,37,FALSE)</f>
        <v>0.1380685121</v>
      </c>
      <c r="AN45" s="24">
        <f>VLOOKUP(A45,'2023_PAPI_Indicators'!A44:AM224,38,FALSE)</f>
        <v>0.3012346625</v>
      </c>
      <c r="AO45" s="24">
        <f>VLOOKUP(A45,'2023_PAPI_Indicators'!A44:AN224,39,FALSE)</f>
        <v>0.2918739915</v>
      </c>
      <c r="AP45" s="24">
        <f>VLOOKUP(A45,'2023_PAPI_Indicators'!A44:AO224,40,FALSE)</f>
        <v>0.2856333852</v>
      </c>
      <c r="AQ45" s="24">
        <f>VLOOKUP(A45,'2023_PAPI_Indicators'!A44:AP224,41,FALSE)</f>
        <v>0.1597376913</v>
      </c>
      <c r="AR45" s="24">
        <f>VLOOKUP(A45,'2023_PAPI_Indicators'!A44:AQ224,42,FALSE)</f>
        <v>0.2150468975</v>
      </c>
      <c r="AS45" s="24">
        <f>VLOOKUP(A45,'2023_PAPI_Indicators'!A44:AR224,43,FALSE)</f>
        <v>0.1581834406</v>
      </c>
      <c r="AT45" s="24">
        <f>VLOOKUP(A45,'2023_PAPI_Indicators'!A44:AS224,44,FALSE)</f>
        <v>0.07642737776</v>
      </c>
      <c r="AU45" s="24">
        <f>VLOOKUP(A45,'2023_PAPI_Indicators'!A44:AT224,45,FALSE)</f>
        <v>0.2815679908</v>
      </c>
      <c r="AV45" s="24">
        <f>VLOOKUP(A45,'2023_PAPI_Indicators'!A44:AU224,46,FALSE)</f>
        <v>0.1808495969</v>
      </c>
      <c r="AW45" s="24">
        <f>VLOOKUP(A45,'2023_PAPI_Indicators'!A44:AW224,47,FALSE)</f>
        <v>0.2778930962</v>
      </c>
      <c r="AX45" s="25"/>
      <c r="AY45" s="24">
        <f>VLOOKUP(A45,'2023_PAPI_Indicators'!A44:AX224,49,FALSE)</f>
        <v>0.2552210987</v>
      </c>
      <c r="AZ45" s="24">
        <f>VLOOKUP(A45,'2023_PAPI_Indicators'!A44:AY224,50,FALSE)</f>
        <v>0.3095127046</v>
      </c>
      <c r="BA45" s="24">
        <f>VLOOKUP(A45,'2023_PAPI_Indicators'!A44:AZ224,51,FALSE)</f>
        <v>0.2990151048</v>
      </c>
      <c r="BB45" s="24">
        <f>VLOOKUP(A45,'2023_PAPI_Indicators'!A44:BA224,52,FALSE)</f>
        <v>0.2405963391</v>
      </c>
      <c r="BC45" s="24">
        <f>VLOOKUP(A45,'2023_PAPI_Indicators'!A44:BB224,53,FALSE)</f>
        <v>0.2324635237</v>
      </c>
      <c r="BD45" s="24">
        <f>VLOOKUP(A45,'2023_PAPI_Indicators'!A44:BC224,54,FALSE)</f>
        <v>0.2649061382</v>
      </c>
      <c r="BE45" s="24">
        <f>VLOOKUP(A45,'2023_PAPI_Indicators'!A44:BD224,55,FALSE)</f>
        <v>0.1581486911</v>
      </c>
      <c r="BF45" s="24">
        <f>VLOOKUP(A45,'2023_PAPI_Indicators'!A44:BE224,56,FALSE)</f>
        <v>0.2609098256</v>
      </c>
      <c r="BG45" s="24">
        <f>VLOOKUP(A45,'2023_PAPI_Indicators'!A44:BF224,57,FALSE)</f>
        <v>0.1966582686</v>
      </c>
      <c r="BH45" s="24">
        <f>VLOOKUP(A45,'2023_PAPI_Indicators'!A44:BL224,58,FALSE)</f>
        <v>0.1989330798</v>
      </c>
      <c r="BI45" s="24">
        <f>VLOOKUP(A45,'2023_PAPI_Indicators'!A44:BH224,59,FALSE)</f>
        <v>0.3196319342</v>
      </c>
      <c r="BJ45" s="24">
        <f>VLOOKUP(A45,'2023_PAPI_Indicators'!A44:BI224,60,FALSE)</f>
        <v>0.2344052047</v>
      </c>
      <c r="BK45" s="24">
        <f>VLOOKUP(A45,'2023_PAPI_Indicators'!A44:BJ224,61,FALSE)</f>
        <v>0.1339883208</v>
      </c>
      <c r="BL45" s="24">
        <f>VLOOKUP(A45,'2023_PAPI_Indicators'!A44:BK224,62,FALSE)</f>
        <v>0.2844030559</v>
      </c>
      <c r="BM45" s="24">
        <f>VLOOKUP(A45,'2023_PAPI_Indicators'!A44:BL224,63,FALSE)</f>
        <v>0.3319134414</v>
      </c>
      <c r="BN45" s="24">
        <f>VLOOKUP(A45,'2023_PAPI_Indicators'!A44:BM224,64,FALSE)</f>
        <v>0.2198321968</v>
      </c>
    </row>
    <row r="46" ht="13.5" customHeight="1">
      <c r="A46" s="11" t="s">
        <v>157</v>
      </c>
      <c r="B46" s="11" t="s">
        <v>158</v>
      </c>
      <c r="C46" s="12" t="s">
        <v>83</v>
      </c>
      <c r="D46" s="24">
        <f>VLOOKUP(A46,'2023_PAPI_Indicators'!A46:B226,2,FALSE)</f>
        <v>0.8800184131</v>
      </c>
      <c r="E46" s="75">
        <f>VLOOKUP(A46,'2023_PAPI_Indicators'!A46:C226,3,FALSE)</f>
        <v>0.8365742564</v>
      </c>
      <c r="F46" s="24">
        <f>VLOOKUP(A46,'2023_PAPI_Indicators'!A45:D225,4,FALSE)</f>
        <v>0.7805647254</v>
      </c>
      <c r="G46" s="24">
        <f>VLOOKUP(A46,'2023_PAPI_Indicators'!A45:E225,5,FALSE)</f>
        <v>0.8164511919</v>
      </c>
      <c r="H46" s="24">
        <f>VLOOKUP(A46,'2023_PAPI_Indicators'!A45:F225,6,FALSE)</f>
        <v>0.7670588493</v>
      </c>
      <c r="I46" s="24">
        <f>VLOOKUP(A46,'2023_PAPI_Indicators'!A45:G225,7,FALSE)</f>
        <v>0.7530309558</v>
      </c>
      <c r="J46" s="24">
        <f>VLOOKUP(A46,'2023_PAPI_Indicators'!A45:H225,8,FALSE)</f>
        <v>0.7507638931</v>
      </c>
      <c r="K46" s="24">
        <f>VLOOKUP(A46,'2023_PAPI_Indicators'!A45:I225,9,FALSE)</f>
        <v>0.8119443655</v>
      </c>
      <c r="L46" s="24">
        <f>VLOOKUP(A46,'2023_PAPI_Indicators'!A45:J225,10,FALSE)</f>
        <v>0.7141030431</v>
      </c>
      <c r="M46" s="24">
        <f>VLOOKUP(A46,'2023_PAPI_Indicators'!A45:K225,11,FALSE)</f>
        <v>0.8007521033</v>
      </c>
      <c r="N46" s="24">
        <f>VLOOKUP(A46,'2023_PAPI_Indicators'!A45:L225,12,FALSE)</f>
        <v>0.7917426825</v>
      </c>
      <c r="O46" s="24">
        <f>VLOOKUP(A46,'2023_PAPI_Indicators'!A45:M225,13,FALSE)</f>
        <v>0.8749389648</v>
      </c>
      <c r="P46" s="24">
        <f>VLOOKUP(A46,'2023_PAPI_Indicators'!A45:N225,14,FALSE)</f>
        <v>0.9055016637</v>
      </c>
      <c r="Q46" s="25"/>
      <c r="R46" s="24">
        <f>VLOOKUP(A46,'2023_PAPI_Indicators'!A45:P225,16,FALSE)</f>
        <v>0.797652483</v>
      </c>
      <c r="S46" s="24">
        <f>VLOOKUP(A46,'2023_PAPI_Indicators'!A45:R225,17,FALSE)</f>
        <v>0.8390942216</v>
      </c>
      <c r="T46" s="24">
        <f>VLOOKUP(A46,'2023_PAPI_Indicators'!A45:S225,18,FALSE)</f>
        <v>0.8549113274</v>
      </c>
      <c r="U46" s="24">
        <f>VLOOKUP(A46,'2023_PAPI_Indicators'!A45:T225,19,FALSE)</f>
        <v>0.8491721153</v>
      </c>
      <c r="V46" s="24">
        <f>VLOOKUP(A46,'2023_PAPI_Indicators'!A45:U225,20,FALSE)</f>
        <v>0.7801573873</v>
      </c>
      <c r="W46" s="24">
        <f>VLOOKUP(A46,'2023_PAPI_Indicators'!A45:V225,21,FALSE)</f>
        <v>0.7228882909</v>
      </c>
      <c r="X46" s="24">
        <f>VLOOKUP(A46,'2023_PAPI_Indicators'!A45:W225,22,FALSE)</f>
        <v>0.8375461698</v>
      </c>
      <c r="Y46" s="24">
        <f>VLOOKUP(A46,'2023_PAPI_Indicators'!A45:X225,23,FALSE)</f>
        <v>0.8170661926</v>
      </c>
      <c r="Z46" s="24">
        <f>VLOOKUP(A46,'2023_PAPI_Indicators'!A45:Y225,24,FALSE)</f>
        <v>0.6389545202</v>
      </c>
      <c r="AA46" s="24">
        <f>VLOOKUP(A46,'2023_PAPI_Indicators'!A45:Z225,25,FALSE)</f>
        <v>0.7567756772</v>
      </c>
      <c r="AB46" s="24">
        <f>VLOOKUP(A46,'2023_PAPI_Indicators'!A45:AA225,26,FALSE)</f>
        <v>0.71774441</v>
      </c>
      <c r="AC46" s="24">
        <f>VLOOKUP(A46,'2023_PAPI_Indicators'!A45:AB225,27,FALSE)</f>
        <v>0.8021613359</v>
      </c>
      <c r="AD46" s="24">
        <f>VLOOKUP(A46,'2023_PAPI_Indicators'!A45:AC225,28,FALSE)</f>
        <v>0.6652952433</v>
      </c>
      <c r="AE46" s="24">
        <f>VLOOKUP(A46,'2023_PAPI_Indicators'!A45:AD225,29,FALSE)</f>
        <v>0.7695881724</v>
      </c>
      <c r="AF46" s="24">
        <f>VLOOKUP(A46,'2023_PAPI_Indicators'!A45:AE225,30,FALSE)</f>
        <v>0.7331660986</v>
      </c>
      <c r="AG46" s="24">
        <f>VLOOKUP(A46,'2023_PAPI_Indicators'!A45:AF225,31,FALSE)</f>
        <v>0.7535848022</v>
      </c>
      <c r="AH46" s="24">
        <f>VLOOKUP(A46,'2023_PAPI_Indicators'!A45:AG225,32,FALSE)</f>
        <v>0.9211335182</v>
      </c>
      <c r="AI46" s="24">
        <f>VLOOKUP(A46,'2023_PAPI_Indicators'!A45:AH225,33,FALSE)</f>
        <v>0.8103054166</v>
      </c>
      <c r="AJ46" s="24">
        <f>VLOOKUP(A46,'2023_PAPI_Indicators'!A45:AI225,34,FALSE)</f>
        <v>0.6294416189</v>
      </c>
      <c r="AK46" s="24">
        <f>VLOOKUP(A46,'2023_PAPI_Indicators'!A45:AJ225,35,FALSE)</f>
        <v>0.8172328472</v>
      </c>
      <c r="AL46" s="24">
        <f>VLOOKUP(A46,'2023_PAPI_Indicators'!A45:AK225,36,FALSE)</f>
        <v>0.8800617456</v>
      </c>
      <c r="AM46" s="24">
        <f>VLOOKUP(A46,'2023_PAPI_Indicators'!A45:AL225,37,FALSE)</f>
        <v>0.7865732908</v>
      </c>
      <c r="AN46" s="24">
        <f>VLOOKUP(A46,'2023_PAPI_Indicators'!A45:AM225,38,FALSE)</f>
        <v>0.8915825486</v>
      </c>
      <c r="AO46" s="24">
        <f>VLOOKUP(A46,'2023_PAPI_Indicators'!A45:AN225,39,FALSE)</f>
        <v>0.9108031392</v>
      </c>
      <c r="AP46" s="24">
        <f>VLOOKUP(A46,'2023_PAPI_Indicators'!A45:AO225,40,FALSE)</f>
        <v>0.8740022182</v>
      </c>
      <c r="AQ46" s="24">
        <f>VLOOKUP(A46,'2023_PAPI_Indicators'!A45:AP225,41,FALSE)</f>
        <v>0.8332237601</v>
      </c>
      <c r="AR46" s="24">
        <f>VLOOKUP(A46,'2023_PAPI_Indicators'!A45:AQ225,42,FALSE)</f>
        <v>0.7779196501</v>
      </c>
      <c r="AS46" s="24">
        <f>VLOOKUP(A46,'2023_PAPI_Indicators'!A45:AR225,43,FALSE)</f>
        <v>0.8101506233</v>
      </c>
      <c r="AT46" s="24">
        <f>VLOOKUP(A46,'2023_PAPI_Indicators'!A45:AS225,44,FALSE)</f>
        <v>0.6291047931</v>
      </c>
      <c r="AU46" s="24">
        <f>VLOOKUP(A46,'2023_PAPI_Indicators'!A45:AT225,45,FALSE)</f>
        <v>0.7161192894</v>
      </c>
      <c r="AV46" s="24">
        <f>VLOOKUP(A46,'2023_PAPI_Indicators'!A45:AU225,46,FALSE)</f>
        <v>0.6693915129</v>
      </c>
      <c r="AW46" s="24">
        <f>VLOOKUP(A46,'2023_PAPI_Indicators'!A45:AW225,47,FALSE)</f>
        <v>0.7973381281</v>
      </c>
      <c r="AX46" s="25"/>
      <c r="AY46" s="24">
        <f>VLOOKUP(A46,'2023_PAPI_Indicators'!A45:AX225,49,FALSE)</f>
        <v>0.7574555278</v>
      </c>
      <c r="AZ46" s="24">
        <f>VLOOKUP(A46,'2023_PAPI_Indicators'!A45:AY225,50,FALSE)</f>
        <v>0.8246035576</v>
      </c>
      <c r="BA46" s="24">
        <f>VLOOKUP(A46,'2023_PAPI_Indicators'!A45:AZ225,51,FALSE)</f>
        <v>0.8146924376</v>
      </c>
      <c r="BB46" s="24">
        <f>VLOOKUP(A46,'2023_PAPI_Indicators'!A45:BA225,52,FALSE)</f>
        <v>0.8927224278</v>
      </c>
      <c r="BC46" s="24">
        <f>VLOOKUP(A46,'2023_PAPI_Indicators'!A45:BB225,53,FALSE)</f>
        <v>0.8153803945</v>
      </c>
      <c r="BD46" s="24">
        <f>VLOOKUP(A46,'2023_PAPI_Indicators'!A45:BC225,54,FALSE)</f>
        <v>0.7864142656</v>
      </c>
      <c r="BE46" s="24">
        <f>VLOOKUP(A46,'2023_PAPI_Indicators'!A45:BD225,55,FALSE)</f>
        <v>0.7234891653</v>
      </c>
      <c r="BF46" s="24">
        <f>VLOOKUP(A46,'2023_PAPI_Indicators'!A45:BE225,56,FALSE)</f>
        <v>0.840944469</v>
      </c>
      <c r="BG46" s="24">
        <f>VLOOKUP(A46,'2023_PAPI_Indicators'!A45:BF225,57,FALSE)</f>
        <v>0.7538228631</v>
      </c>
      <c r="BH46" s="24">
        <f>VLOOKUP(A46,'2023_PAPI_Indicators'!A45:BL225,58,FALSE)</f>
        <v>0.7335730195</v>
      </c>
      <c r="BI46" s="24">
        <f>VLOOKUP(A46,'2023_PAPI_Indicators'!A45:BH225,59,FALSE)</f>
        <v>0.8529981971</v>
      </c>
      <c r="BJ46" s="24">
        <f>VLOOKUP(A46,'2023_PAPI_Indicators'!A45:BI225,60,FALSE)</f>
        <v>0.807626605</v>
      </c>
      <c r="BK46" s="24">
        <f>VLOOKUP(A46,'2023_PAPI_Indicators'!A45:BJ225,61,FALSE)</f>
        <v>0.8104586601</v>
      </c>
      <c r="BL46" s="24">
        <f>VLOOKUP(A46,'2023_PAPI_Indicators'!A45:BK225,62,FALSE)</f>
        <v>0.9050534368</v>
      </c>
      <c r="BM46" s="24">
        <f>VLOOKUP(A46,'2023_PAPI_Indicators'!A45:BL225,63,FALSE)</f>
        <v>0.8649490476</v>
      </c>
      <c r="BN46" s="24">
        <f>VLOOKUP(A46,'2023_PAPI_Indicators'!A45:BM225,64,FALSE)</f>
        <v>0.8251715899</v>
      </c>
    </row>
    <row r="47" ht="13.5" customHeight="1">
      <c r="A47" s="19" t="s">
        <v>159</v>
      </c>
      <c r="B47" s="19" t="s">
        <v>160</v>
      </c>
      <c r="C47" s="20" t="s">
        <v>88</v>
      </c>
      <c r="D47" s="76">
        <v>1.4274965524673462</v>
      </c>
      <c r="E47" s="76">
        <v>1.4588115215301514</v>
      </c>
      <c r="F47" s="76">
        <v>1.2878352403640747</v>
      </c>
      <c r="G47" s="76">
        <v>1.352257490158081</v>
      </c>
      <c r="H47" s="76">
        <v>1.3527047634124756</v>
      </c>
      <c r="I47" s="76">
        <v>1.3253265619277954</v>
      </c>
      <c r="J47" s="76">
        <v>1.3995825052261353</v>
      </c>
      <c r="K47" s="76">
        <v>1.2820147275924683</v>
      </c>
      <c r="L47" s="76">
        <v>1.3151507377624512</v>
      </c>
      <c r="M47" s="76">
        <v>1.3255501985549927</v>
      </c>
      <c r="N47" s="76">
        <v>1.2477778196334839</v>
      </c>
      <c r="O47" s="76">
        <v>1.4760044813156128</v>
      </c>
      <c r="P47" s="76">
        <v>1.349914312362671</v>
      </c>
      <c r="Q47" s="77"/>
      <c r="R47" s="76">
        <v>1.4692305326461792</v>
      </c>
      <c r="S47" s="76">
        <v>1.3144084215164185</v>
      </c>
      <c r="T47" s="76">
        <v>1.3185707330703735</v>
      </c>
      <c r="U47" s="76">
        <v>1.4764918088912964</v>
      </c>
      <c r="V47" s="76">
        <v>1.2651466131210327</v>
      </c>
      <c r="W47" s="76">
        <v>1.3824679851531982</v>
      </c>
      <c r="X47" s="76">
        <v>1.5204060077667236</v>
      </c>
      <c r="Y47" s="76">
        <v>1.4283078908920288</v>
      </c>
      <c r="Z47" s="76">
        <v>1.3093496561050415</v>
      </c>
      <c r="AA47" s="76">
        <v>1.297520399093628</v>
      </c>
      <c r="AB47" s="76">
        <v>1.4338723421096802</v>
      </c>
      <c r="AC47" s="76">
        <v>1.4300487041473389</v>
      </c>
      <c r="AD47" s="76">
        <v>1.3967992067337036</v>
      </c>
      <c r="AE47" s="76">
        <v>1.4129732847213745</v>
      </c>
      <c r="AF47" s="76">
        <v>1.2425487041473389</v>
      </c>
      <c r="AG47" s="76">
        <v>1.3102573156356812</v>
      </c>
      <c r="AH47" s="76">
        <v>1.3499295711517334</v>
      </c>
      <c r="AI47" s="76">
        <v>1.2425990104675293</v>
      </c>
      <c r="AJ47" s="76">
        <v>1.1351629495620728</v>
      </c>
      <c r="AK47" s="76">
        <v>1.2955206632614136</v>
      </c>
      <c r="AL47" s="76">
        <v>1.4604524374008179</v>
      </c>
      <c r="AM47" s="76">
        <v>1.1938090324401855</v>
      </c>
      <c r="AN47" s="76">
        <v>1.5125796794891357</v>
      </c>
      <c r="AO47" s="76">
        <v>1.3547959327697754</v>
      </c>
      <c r="AP47" s="76">
        <v>1.3432667255401611</v>
      </c>
      <c r="AQ47" s="76">
        <v>1.203259825706482</v>
      </c>
      <c r="AR47" s="76">
        <v>1.2054681777954102</v>
      </c>
      <c r="AS47" s="76">
        <v>1.511596918106079</v>
      </c>
      <c r="AT47" s="76">
        <v>1.0611814260482788</v>
      </c>
      <c r="AU47" s="76">
        <v>1.1760228872299194</v>
      </c>
      <c r="AV47" s="76">
        <v>1.1023468971252441</v>
      </c>
      <c r="AW47" s="76">
        <v>1.175196886062622</v>
      </c>
      <c r="AX47" s="77"/>
      <c r="AY47" s="76">
        <v>1.227151870727539</v>
      </c>
      <c r="AZ47" s="76">
        <v>1.4419804811477661</v>
      </c>
      <c r="BA47" s="76">
        <v>1.277624487876892</v>
      </c>
      <c r="BB47" s="76">
        <v>1.1871013641357422</v>
      </c>
      <c r="BC47" s="76">
        <v>1.1888413429260254</v>
      </c>
      <c r="BD47" s="76">
        <v>1.2013884782791138</v>
      </c>
      <c r="BE47" s="76">
        <v>1.2157315015792847</v>
      </c>
      <c r="BF47" s="76">
        <v>1.3676583766937256</v>
      </c>
      <c r="BG47" s="76">
        <v>1.3089962005615234</v>
      </c>
      <c r="BH47" s="76">
        <v>1.26127028465271</v>
      </c>
      <c r="BI47" s="76">
        <v>1.2925148010253906</v>
      </c>
      <c r="BJ47" s="76">
        <v>1.2910451889038086</v>
      </c>
      <c r="BK47" s="76">
        <v>1.217655062675476</v>
      </c>
      <c r="BL47" s="76">
        <v>1.403851866722107</v>
      </c>
      <c r="BM47" s="76">
        <v>1.5236059427261353</v>
      </c>
      <c r="BN47" s="76">
        <v>1.2382664680480957</v>
      </c>
    </row>
    <row r="48" ht="13.5" customHeight="1">
      <c r="A48" s="11" t="s">
        <v>161</v>
      </c>
      <c r="B48" s="11" t="s">
        <v>162</v>
      </c>
      <c r="C48" s="12" t="s">
        <v>83</v>
      </c>
      <c r="D48" s="24">
        <f>VLOOKUP(A48,'2023_PAPI_Indicators'!A48:B228,2,FALSE)</f>
        <v>0.1221753508</v>
      </c>
      <c r="E48" s="75">
        <f>VLOOKUP(A48,'2023_PAPI_Indicators'!A48:C228,3,FALSE)</f>
        <v>0.3118303418</v>
      </c>
      <c r="F48" s="24">
        <f>VLOOKUP(A48,'2023_PAPI_Indicators'!A47:D227,4,FALSE)</f>
        <v>0.1508051902</v>
      </c>
      <c r="G48" s="24">
        <f>VLOOKUP(A48,'2023_PAPI_Indicators'!A47:E227,5,FALSE)</f>
        <v>0.2263712138</v>
      </c>
      <c r="H48" s="24">
        <f>VLOOKUP(A48,'2023_PAPI_Indicators'!A47:F227,6,FALSE)</f>
        <v>0.1334198862</v>
      </c>
      <c r="I48" s="24">
        <f>VLOOKUP(A48,'2023_PAPI_Indicators'!A47:G227,7,FALSE)</f>
        <v>0.1899107546</v>
      </c>
      <c r="J48" s="24">
        <f>VLOOKUP(A48,'2023_PAPI_Indicators'!A47:H227,8,FALSE)</f>
        <v>0.2491320521</v>
      </c>
      <c r="K48" s="24">
        <f>VLOOKUP(A48,'2023_PAPI_Indicators'!A47:I227,9,FALSE)</f>
        <v>0.1446471214</v>
      </c>
      <c r="L48" s="24">
        <f>VLOOKUP(A48,'2023_PAPI_Indicators'!A47:J227,10,FALSE)</f>
        <v>0.128870517</v>
      </c>
      <c r="M48" s="24">
        <f>VLOOKUP(A48,'2023_PAPI_Indicators'!A47:K227,11,FALSE)</f>
        <v>0.2095757872</v>
      </c>
      <c r="N48" s="24">
        <f>VLOOKUP(A48,'2023_PAPI_Indicators'!A47:L227,12,FALSE)</f>
        <v>0.2081416696</v>
      </c>
      <c r="O48" s="24">
        <f>VLOOKUP(A48,'2023_PAPI_Indicators'!A47:M227,13,FALSE)</f>
        <v>0.2377471924</v>
      </c>
      <c r="P48" s="24">
        <f>VLOOKUP(A48,'2023_PAPI_Indicators'!A47:N227,14,FALSE)</f>
        <v>0.177977547</v>
      </c>
      <c r="Q48" s="25"/>
      <c r="R48" s="24">
        <f>VLOOKUP(A48,'2023_PAPI_Indicators'!A47:P227,16,FALSE)</f>
        <v>0.2544317544</v>
      </c>
      <c r="S48" s="24">
        <f>VLOOKUP(A48,'2023_PAPI_Indicators'!A47:R227,17,FALSE)</f>
        <v>0.1511366218</v>
      </c>
      <c r="T48" s="24">
        <f>VLOOKUP(A48,'2023_PAPI_Indicators'!A47:S227,18,FALSE)</f>
        <v>0.166592896</v>
      </c>
      <c r="U48" s="24">
        <f>VLOOKUP(A48,'2023_PAPI_Indicators'!A47:T227,19,FALSE)</f>
        <v>0.1603762954</v>
      </c>
      <c r="V48" s="24">
        <f>VLOOKUP(A48,'2023_PAPI_Indicators'!A47:U227,20,FALSE)</f>
        <v>0.09133947641</v>
      </c>
      <c r="W48" s="24">
        <f>VLOOKUP(A48,'2023_PAPI_Indicators'!A47:V227,21,FALSE)</f>
        <v>0.1447373033</v>
      </c>
      <c r="X48" s="24">
        <f>VLOOKUP(A48,'2023_PAPI_Indicators'!A47:W227,22,FALSE)</f>
        <v>0.1670905203</v>
      </c>
      <c r="Y48" s="24">
        <f>VLOOKUP(A48,'2023_PAPI_Indicators'!A47:X227,23,FALSE)</f>
        <v>0.09629810601</v>
      </c>
      <c r="Z48" s="24">
        <f>VLOOKUP(A48,'2023_PAPI_Indicators'!A47:Y227,24,FALSE)</f>
        <v>0.1431578845</v>
      </c>
      <c r="AA48" s="24">
        <f>VLOOKUP(A48,'2023_PAPI_Indicators'!A47:Z227,25,FALSE)</f>
        <v>0.1651016474</v>
      </c>
      <c r="AB48" s="24">
        <f>VLOOKUP(A48,'2023_PAPI_Indicators'!A47:AA227,26,FALSE)</f>
        <v>0.177751109</v>
      </c>
      <c r="AC48" s="24">
        <f>VLOOKUP(A48,'2023_PAPI_Indicators'!A47:AB227,27,FALSE)</f>
        <v>0.1046407223</v>
      </c>
      <c r="AD48" s="24">
        <f>VLOOKUP(A48,'2023_PAPI_Indicators'!A47:AC227,28,FALSE)</f>
        <v>0.1002729088</v>
      </c>
      <c r="AE48" s="24">
        <f>VLOOKUP(A48,'2023_PAPI_Indicators'!A47:AD227,29,FALSE)</f>
        <v>0.1550044864</v>
      </c>
      <c r="AF48" s="24">
        <f>VLOOKUP(A48,'2023_PAPI_Indicators'!A47:AE227,30,FALSE)</f>
        <v>0.1865736693</v>
      </c>
      <c r="AG48" s="24">
        <f>VLOOKUP(A48,'2023_PAPI_Indicators'!A47:AF227,31,FALSE)</f>
        <v>0.1893879324</v>
      </c>
      <c r="AH48" s="24">
        <f>VLOOKUP(A48,'2023_PAPI_Indicators'!A47:AG227,32,FALSE)</f>
        <v>0.200000003</v>
      </c>
      <c r="AI48" s="24">
        <f>VLOOKUP(A48,'2023_PAPI_Indicators'!A47:AH227,33,FALSE)</f>
        <v>0.08642629534</v>
      </c>
      <c r="AJ48" s="24">
        <f>VLOOKUP(A48,'2023_PAPI_Indicators'!A47:AI227,34,FALSE)</f>
        <v>0.0738767609</v>
      </c>
      <c r="AK48" s="24">
        <f>VLOOKUP(A48,'2023_PAPI_Indicators'!A47:AJ227,35,FALSE)</f>
        <v>0.08676492423</v>
      </c>
      <c r="AL48" s="24">
        <f>VLOOKUP(A48,'2023_PAPI_Indicators'!A47:AK227,36,FALSE)</f>
        <v>0.1727890521</v>
      </c>
      <c r="AM48" s="24">
        <f>VLOOKUP(A48,'2023_PAPI_Indicators'!A47:AL227,37,FALSE)</f>
        <v>0.1247074604</v>
      </c>
      <c r="AN48" s="24">
        <f>VLOOKUP(A48,'2023_PAPI_Indicators'!A47:AM227,38,FALSE)</f>
        <v>0.2258771062</v>
      </c>
      <c r="AO48" s="24">
        <f>VLOOKUP(A48,'2023_PAPI_Indicators'!A47:AN227,39,FALSE)</f>
        <v>0.2780653238</v>
      </c>
      <c r="AP48" s="24">
        <f>VLOOKUP(A48,'2023_PAPI_Indicators'!A47:AO227,40,FALSE)</f>
        <v>0.2105168402</v>
      </c>
      <c r="AQ48" s="24">
        <f>VLOOKUP(A48,'2023_PAPI_Indicators'!A47:AP227,41,FALSE)</f>
        <v>0.115587689</v>
      </c>
      <c r="AR48" s="24">
        <f>VLOOKUP(A48,'2023_PAPI_Indicators'!A47:AQ227,42,FALSE)</f>
        <v>0.09744883329</v>
      </c>
      <c r="AS48" s="24">
        <f>VLOOKUP(A48,'2023_PAPI_Indicators'!A47:AR227,43,FALSE)</f>
        <v>0.1863238662</v>
      </c>
      <c r="AT48" s="24">
        <f>VLOOKUP(A48,'2023_PAPI_Indicators'!A47:AS227,44,FALSE)</f>
        <v>0.05989325792</v>
      </c>
      <c r="AU48" s="24">
        <f>VLOOKUP(A48,'2023_PAPI_Indicators'!A47:AT227,45,FALSE)</f>
        <v>0.1701705456</v>
      </c>
      <c r="AV48" s="24">
        <f>VLOOKUP(A48,'2023_PAPI_Indicators'!A47:AU227,46,FALSE)</f>
        <v>0.1115739048</v>
      </c>
      <c r="AW48" s="24">
        <f>VLOOKUP(A48,'2023_PAPI_Indicators'!A47:AW227,47,FALSE)</f>
        <v>0.1114188582</v>
      </c>
      <c r="AX48" s="25"/>
      <c r="AY48" s="24">
        <f>VLOOKUP(A48,'2023_PAPI_Indicators'!A47:AX227,49,FALSE)</f>
        <v>0.1628846675</v>
      </c>
      <c r="AZ48" s="24">
        <f>VLOOKUP(A48,'2023_PAPI_Indicators'!A47:AY227,50,FALSE)</f>
        <v>0.2939212322</v>
      </c>
      <c r="BA48" s="24">
        <f>VLOOKUP(A48,'2023_PAPI_Indicators'!A47:AZ227,51,FALSE)</f>
        <v>0.1538149714</v>
      </c>
      <c r="BB48" s="24">
        <f>VLOOKUP(A48,'2023_PAPI_Indicators'!A47:BA227,52,FALSE)</f>
        <v>0.1746750474</v>
      </c>
      <c r="BC48" s="24">
        <f>VLOOKUP(A48,'2023_PAPI_Indicators'!A47:BB227,53,FALSE)</f>
        <v>0.1078839377</v>
      </c>
      <c r="BD48" s="24">
        <f>VLOOKUP(A48,'2023_PAPI_Indicators'!A47:BC227,54,FALSE)</f>
        <v>0.1237262338</v>
      </c>
      <c r="BE48" s="24">
        <f>VLOOKUP(A48,'2023_PAPI_Indicators'!A47:BD227,55,FALSE)</f>
        <v>0.1050769314</v>
      </c>
      <c r="BF48" s="24">
        <f>VLOOKUP(A48,'2023_PAPI_Indicators'!A47:BE227,56,FALSE)</f>
        <v>0.1213130653</v>
      </c>
      <c r="BG48" s="24">
        <f>VLOOKUP(A48,'2023_PAPI_Indicators'!A47:BF227,57,FALSE)</f>
        <v>0.1433693618</v>
      </c>
      <c r="BH48" s="24">
        <f>VLOOKUP(A48,'2023_PAPI_Indicators'!A47:BL227,58,FALSE)</f>
        <v>0.09465853125</v>
      </c>
      <c r="BI48" s="24">
        <f>VLOOKUP(A48,'2023_PAPI_Indicators'!A47:BH227,59,FALSE)</f>
        <v>0.1608335376</v>
      </c>
      <c r="BJ48" s="24">
        <f>VLOOKUP(A48,'2023_PAPI_Indicators'!A47:BI227,60,FALSE)</f>
        <v>0.1909306347</v>
      </c>
      <c r="BK48" s="24">
        <f>VLOOKUP(A48,'2023_PAPI_Indicators'!A47:BJ227,61,FALSE)</f>
        <v>0.228692919</v>
      </c>
      <c r="BL48" s="24">
        <f>VLOOKUP(A48,'2023_PAPI_Indicators'!A47:BK227,62,FALSE)</f>
        <v>0.1780579984</v>
      </c>
      <c r="BM48" s="24">
        <f>VLOOKUP(A48,'2023_PAPI_Indicators'!A47:BL227,63,FALSE)</f>
        <v>0.2278961688</v>
      </c>
      <c r="BN48" s="24">
        <f>VLOOKUP(A48,'2023_PAPI_Indicators'!A47:BM227,64,FALSE)</f>
        <v>0.158487305</v>
      </c>
    </row>
    <row r="49" ht="13.5" customHeight="1">
      <c r="A49" s="11" t="s">
        <v>163</v>
      </c>
      <c r="B49" s="11" t="s">
        <v>164</v>
      </c>
      <c r="C49" s="12" t="s">
        <v>83</v>
      </c>
      <c r="D49" s="24">
        <f>VLOOKUP(A49,'2023_PAPI_Indicators'!A49:B229,2,FALSE)</f>
        <v>0.02398582734</v>
      </c>
      <c r="E49" s="75">
        <f>VLOOKUP(A49,'2023_PAPI_Indicators'!A49:C229,3,FALSE)</f>
        <v>0.1094758287</v>
      </c>
      <c r="F49" s="24">
        <f>VLOOKUP(A49,'2023_PAPI_Indicators'!A48:D228,4,FALSE)</f>
        <v>0.02983799577</v>
      </c>
      <c r="G49" s="24">
        <f>VLOOKUP(A49,'2023_PAPI_Indicators'!A48:E228,5,FALSE)</f>
        <v>0.07330846786</v>
      </c>
      <c r="H49" s="24">
        <f>VLOOKUP(A49,'2023_PAPI_Indicators'!A48:F228,6,FALSE)</f>
        <v>0.04101893678</v>
      </c>
      <c r="I49" s="24">
        <f>VLOOKUP(A49,'2023_PAPI_Indicators'!A48:G228,7,FALSE)</f>
        <v>0.07792466134</v>
      </c>
      <c r="J49" s="24">
        <f>VLOOKUP(A49,'2023_PAPI_Indicators'!A48:H228,8,FALSE)</f>
        <v>0.07827229053</v>
      </c>
      <c r="K49" s="24">
        <f>VLOOKUP(A49,'2023_PAPI_Indicators'!A48:I228,9,FALSE)</f>
        <v>0.05670151487</v>
      </c>
      <c r="L49" s="24">
        <f>VLOOKUP(A49,'2023_PAPI_Indicators'!A48:J228,10,FALSE)</f>
        <v>0.01357526705</v>
      </c>
      <c r="M49" s="24">
        <f>VLOOKUP(A49,'2023_PAPI_Indicators'!A48:K228,11,FALSE)</f>
        <v>0.06863987446</v>
      </c>
      <c r="N49" s="24">
        <f>VLOOKUP(A49,'2023_PAPI_Indicators'!A48:L228,12,FALSE)</f>
        <v>0.04285710678</v>
      </c>
      <c r="O49" s="24">
        <f>VLOOKUP(A49,'2023_PAPI_Indicators'!A48:M228,13,FALSE)</f>
        <v>0.04384354874</v>
      </c>
      <c r="P49" s="24">
        <f>VLOOKUP(A49,'2023_PAPI_Indicators'!A48:N228,14,FALSE)</f>
        <v>0.08231136948</v>
      </c>
      <c r="Q49" s="25"/>
      <c r="R49" s="24">
        <f>VLOOKUP(A49,'2023_PAPI_Indicators'!A48:P228,16,FALSE)</f>
        <v>0.06921561062</v>
      </c>
      <c r="S49" s="24">
        <f>VLOOKUP(A49,'2023_PAPI_Indicators'!A48:R228,17,FALSE)</f>
        <v>0.05716859549</v>
      </c>
      <c r="T49" s="24">
        <f>VLOOKUP(A49,'2023_PAPI_Indicators'!A48:S228,18,FALSE)</f>
        <v>0.06326505542</v>
      </c>
      <c r="U49" s="24">
        <f>VLOOKUP(A49,'2023_PAPI_Indicators'!A48:T228,19,FALSE)</f>
        <v>0.04579352587</v>
      </c>
      <c r="V49" s="24">
        <f>VLOOKUP(A49,'2023_PAPI_Indicators'!A48:U228,20,FALSE)</f>
        <v>0.01944935881</v>
      </c>
      <c r="W49" s="24">
        <f>VLOOKUP(A49,'2023_PAPI_Indicators'!A48:V228,21,FALSE)</f>
        <v>0.01309836376</v>
      </c>
      <c r="X49" s="24">
        <f>VLOOKUP(A49,'2023_PAPI_Indicators'!A48:W228,22,FALSE)</f>
        <v>0.01851524226</v>
      </c>
      <c r="Y49" s="24">
        <f>VLOOKUP(A49,'2023_PAPI_Indicators'!A48:X228,23,FALSE)</f>
        <v>0.01775810122</v>
      </c>
      <c r="Z49" s="24">
        <f>VLOOKUP(A49,'2023_PAPI_Indicators'!A48:Y228,24,FALSE)</f>
        <v>0.04512972012</v>
      </c>
      <c r="AA49" s="24">
        <f>VLOOKUP(A49,'2023_PAPI_Indicators'!A48:Z228,25,FALSE)</f>
        <v>0.04213995114</v>
      </c>
      <c r="AB49" s="24">
        <f>VLOOKUP(A49,'2023_PAPI_Indicators'!A48:AA228,26,FALSE)</f>
        <v>0.007339734118</v>
      </c>
      <c r="AC49" s="24">
        <f>VLOOKUP(A49,'2023_PAPI_Indicators'!A48:AB228,27,FALSE)</f>
        <v>0.02368849516</v>
      </c>
      <c r="AD49" s="24">
        <f>VLOOKUP(A49,'2023_PAPI_Indicators'!A48:AC228,28,FALSE)</f>
        <v>0.02576711588</v>
      </c>
      <c r="AE49" s="24">
        <f>VLOOKUP(A49,'2023_PAPI_Indicators'!A48:AD228,29,FALSE)</f>
        <v>0.03454382345</v>
      </c>
      <c r="AF49" s="24">
        <f>VLOOKUP(A49,'2023_PAPI_Indicators'!A48:AE228,30,FALSE)</f>
        <v>0.09887223691</v>
      </c>
      <c r="AG49" s="24">
        <f>VLOOKUP(A49,'2023_PAPI_Indicators'!A48:AF228,31,FALSE)</f>
        <v>0.06596724689</v>
      </c>
      <c r="AH49" s="24">
        <f>VLOOKUP(A49,'2023_PAPI_Indicators'!A48:AG228,32,FALSE)</f>
        <v>0.06068182364</v>
      </c>
      <c r="AI49" s="24">
        <f>VLOOKUP(A49,'2023_PAPI_Indicators'!A48:AH228,33,FALSE)</f>
        <v>0.03193216771</v>
      </c>
      <c r="AJ49" s="24">
        <f>VLOOKUP(A49,'2023_PAPI_Indicators'!A48:AI228,34,FALSE)</f>
        <v>0.01370802522</v>
      </c>
      <c r="AK49" s="24">
        <f>VLOOKUP(A49,'2023_PAPI_Indicators'!A48:AJ228,35,FALSE)</f>
        <v>0.02281982265</v>
      </c>
      <c r="AL49" s="24">
        <f>VLOOKUP(A49,'2023_PAPI_Indicators'!A48:AK228,36,FALSE)</f>
        <v>0.06024600565</v>
      </c>
      <c r="AM49" s="24">
        <f>VLOOKUP(A49,'2023_PAPI_Indicators'!A48:AL228,37,FALSE)</f>
        <v>0.01848400943</v>
      </c>
      <c r="AN49" s="24">
        <f>VLOOKUP(A49,'2023_PAPI_Indicators'!A48:AM228,38,FALSE)</f>
        <v>0.04923792183</v>
      </c>
      <c r="AO49" s="24">
        <f>VLOOKUP(A49,'2023_PAPI_Indicators'!A48:AN228,39,FALSE)</f>
        <v>0.07519099116</v>
      </c>
      <c r="AP49" s="24">
        <f>VLOOKUP(A49,'2023_PAPI_Indicators'!A48:AO228,40,FALSE)</f>
        <v>0.07860723883</v>
      </c>
      <c r="AQ49" s="24">
        <f>VLOOKUP(A49,'2023_PAPI_Indicators'!A48:AP228,41,FALSE)</f>
        <v>0.03351933137</v>
      </c>
      <c r="AR49" s="24">
        <f>VLOOKUP(A49,'2023_PAPI_Indicators'!A48:AQ228,42,FALSE)</f>
        <v>0.04447247088</v>
      </c>
      <c r="AS49" s="24">
        <f>VLOOKUP(A49,'2023_PAPI_Indicators'!A48:AR228,43,FALSE)</f>
        <v>0.04657349735</v>
      </c>
      <c r="AT49" s="24">
        <f>VLOOKUP(A49,'2023_PAPI_Indicators'!A48:AS228,44,FALSE)</f>
        <v>0.002224039286</v>
      </c>
      <c r="AU49" s="24">
        <f>VLOOKUP(A49,'2023_PAPI_Indicators'!A48:AT228,45,FALSE)</f>
        <v>0.03207216784</v>
      </c>
      <c r="AV49" s="24">
        <f>VLOOKUP(A49,'2023_PAPI_Indicators'!A48:AU228,46,FALSE)</f>
        <v>0.02100811154</v>
      </c>
      <c r="AW49" s="24">
        <f>VLOOKUP(A49,'2023_PAPI_Indicators'!A48:AW228,47,FALSE)</f>
        <v>0.04056119174</v>
      </c>
      <c r="AX49" s="25"/>
      <c r="AY49" s="24">
        <f>VLOOKUP(A49,'2023_PAPI_Indicators'!A48:AX228,49,FALSE)</f>
        <v>0.05641324818</v>
      </c>
      <c r="AZ49" s="24">
        <f>VLOOKUP(A49,'2023_PAPI_Indicators'!A48:AY228,50,FALSE)</f>
        <v>0.05944158509</v>
      </c>
      <c r="BA49" s="24">
        <f>VLOOKUP(A49,'2023_PAPI_Indicators'!A48:AZ228,51,FALSE)</f>
        <v>0.02927725762</v>
      </c>
      <c r="BB49" s="24">
        <f>VLOOKUP(A49,'2023_PAPI_Indicators'!A48:BA228,52,FALSE)</f>
        <v>0.05107929185</v>
      </c>
      <c r="BC49" s="24">
        <f>VLOOKUP(A49,'2023_PAPI_Indicators'!A48:BB228,53,FALSE)</f>
        <v>0.03316304833</v>
      </c>
      <c r="BD49" s="24">
        <f>VLOOKUP(A49,'2023_PAPI_Indicators'!A48:BC228,54,FALSE)</f>
        <v>0.03293954208</v>
      </c>
      <c r="BE49" s="24">
        <f>VLOOKUP(A49,'2023_PAPI_Indicators'!A48:BD228,55,FALSE)</f>
        <v>0.03001842834</v>
      </c>
      <c r="BF49" s="24">
        <f>VLOOKUP(A49,'2023_PAPI_Indicators'!A48:BE228,56,FALSE)</f>
        <v>0.041020412</v>
      </c>
      <c r="BG49" s="24">
        <f>VLOOKUP(A49,'2023_PAPI_Indicators'!A48:BF228,57,FALSE)</f>
        <v>0.07093366235</v>
      </c>
      <c r="BH49" s="24">
        <f>VLOOKUP(A49,'2023_PAPI_Indicators'!A48:BL228,58,FALSE)</f>
        <v>0.02395954728</v>
      </c>
      <c r="BI49" s="24">
        <f>VLOOKUP(A49,'2023_PAPI_Indicators'!A48:BH228,59,FALSE)</f>
        <v>0.04511057213</v>
      </c>
      <c r="BJ49" s="24">
        <f>VLOOKUP(A49,'2023_PAPI_Indicators'!A48:BI228,60,FALSE)</f>
        <v>0.07367302477</v>
      </c>
      <c r="BK49" s="24">
        <f>VLOOKUP(A49,'2023_PAPI_Indicators'!A48:BJ228,61,FALSE)</f>
        <v>0.05272850394</v>
      </c>
      <c r="BL49" s="24">
        <f>VLOOKUP(A49,'2023_PAPI_Indicators'!A48:BK228,62,FALSE)</f>
        <v>0.05886439607</v>
      </c>
      <c r="BM49" s="24">
        <f>VLOOKUP(A49,'2023_PAPI_Indicators'!A48:BL228,63,FALSE)</f>
        <v>0.05338967592</v>
      </c>
      <c r="BN49" s="24">
        <f>VLOOKUP(A49,'2023_PAPI_Indicators'!A48:BM228,64,FALSE)</f>
        <v>0.02545385621</v>
      </c>
    </row>
    <row r="50" ht="13.5" customHeight="1">
      <c r="A50" s="11" t="s">
        <v>165</v>
      </c>
      <c r="B50" s="11" t="s">
        <v>166</v>
      </c>
      <c r="C50" s="12" t="s">
        <v>83</v>
      </c>
      <c r="D50" s="24">
        <f>VLOOKUP(A50,'2023_PAPI_Indicators'!A50:B230,2,FALSE)</f>
        <v>1</v>
      </c>
      <c r="E50" s="75">
        <f>VLOOKUP(A50,'2023_PAPI_Indicators'!A50:C230,3,FALSE)</f>
        <v>0.8930209875</v>
      </c>
      <c r="F50" s="24">
        <f>VLOOKUP(A50,'2023_PAPI_Indicators'!A49:D229,4,FALSE)</f>
        <v>0.8121015429</v>
      </c>
      <c r="G50" s="24">
        <f>VLOOKUP(A50,'2023_PAPI_Indicators'!A49:E229,5,FALSE)</f>
        <v>0.7000375986</v>
      </c>
      <c r="H50" s="24">
        <f>VLOOKUP(A50,'2023_PAPI_Indicators'!A49:F229,6,FALSE)</f>
        <v>1</v>
      </c>
      <c r="I50" s="24">
        <f>VLOOKUP(A50,'2023_PAPI_Indicators'!A49:G229,7,FALSE)</f>
        <v>1</v>
      </c>
      <c r="J50" s="24">
        <f>VLOOKUP(A50,'2023_PAPI_Indicators'!A49:H229,8,FALSE)</f>
        <v>0.9194437861</v>
      </c>
      <c r="K50" s="24">
        <f>VLOOKUP(A50,'2023_PAPI_Indicators'!A49:I229,9,FALSE)</f>
        <v>0.8979449272</v>
      </c>
      <c r="L50" s="24">
        <f>VLOOKUP(A50,'2023_PAPI_Indicators'!A49:J229,10,FALSE)</f>
        <v>0.9623259306</v>
      </c>
      <c r="M50" s="24">
        <f>VLOOKUP(A50,'2023_PAPI_Indicators'!A49:K229,11,FALSE)</f>
        <v>0.8257494569</v>
      </c>
      <c r="N50" s="24">
        <f>VLOOKUP(A50,'2023_PAPI_Indicators'!A49:L229,12,FALSE)</f>
        <v>0.5842282772</v>
      </c>
      <c r="O50" s="24">
        <f>VLOOKUP(A50,'2023_PAPI_Indicators'!A49:M229,13,FALSE)</f>
        <v>0.8609346151</v>
      </c>
      <c r="P50" s="24">
        <f>VLOOKUP(A50,'2023_PAPI_Indicators'!A49:N229,14,FALSE)</f>
        <v>1</v>
      </c>
      <c r="Q50" s="25"/>
      <c r="R50" s="24">
        <f>VLOOKUP(A50,'2023_PAPI_Indicators'!A49:P229,16,FALSE)</f>
        <v>0.7611705065</v>
      </c>
      <c r="S50" s="24">
        <f>VLOOKUP(A50,'2023_PAPI_Indicators'!A49:R229,17,FALSE)</f>
        <v>1</v>
      </c>
      <c r="T50" s="24">
        <f>VLOOKUP(A50,'2023_PAPI_Indicators'!A49:S229,18,FALSE)</f>
        <v>0.9100349545</v>
      </c>
      <c r="U50" s="24">
        <f>VLOOKUP(A50,'2023_PAPI_Indicators'!A49:T229,19,FALSE)</f>
        <v>1</v>
      </c>
      <c r="V50" s="24">
        <f>VLOOKUP(A50,'2023_PAPI_Indicators'!A49:U229,20,FALSE)</f>
        <v>1</v>
      </c>
      <c r="W50" s="24">
        <f>VLOOKUP(A50,'2023_PAPI_Indicators'!A49:V229,21,FALSE)</f>
        <v>1</v>
      </c>
      <c r="X50" s="24">
        <f>VLOOKUP(A50,'2023_PAPI_Indicators'!A49:W229,22,FALSE)</f>
        <v>1</v>
      </c>
      <c r="Y50" s="24">
        <f>VLOOKUP(A50,'2023_PAPI_Indicators'!A49:X229,23,FALSE)</f>
        <v>1</v>
      </c>
      <c r="Z50" s="24">
        <f>VLOOKUP(A50,'2023_PAPI_Indicators'!A49:Y229,24,FALSE)</f>
        <v>0.88173455</v>
      </c>
      <c r="AA50" s="24">
        <f>VLOOKUP(A50,'2023_PAPI_Indicators'!A49:Z229,25,FALSE)</f>
        <v>0.7113548517</v>
      </c>
      <c r="AB50" s="24">
        <f>VLOOKUP(A50,'2023_PAPI_Indicators'!A49:AA229,26,FALSE)</f>
        <v>1</v>
      </c>
      <c r="AC50" s="24">
        <f>VLOOKUP(A50,'2023_PAPI_Indicators'!A49:AB229,27,FALSE)</f>
        <v>1</v>
      </c>
      <c r="AD50" s="24">
        <f>VLOOKUP(A50,'2023_PAPI_Indicators'!A49:AC229,28,FALSE)</f>
        <v>0.9100190997</v>
      </c>
      <c r="AE50" s="24">
        <f>VLOOKUP(A50,'2023_PAPI_Indicators'!A49:AD229,29,FALSE)</f>
        <v>1</v>
      </c>
      <c r="AF50" s="24">
        <f>VLOOKUP(A50,'2023_PAPI_Indicators'!A49:AE229,30,FALSE)</f>
        <v>0.8771048784</v>
      </c>
      <c r="AG50" s="24">
        <f>VLOOKUP(A50,'2023_PAPI_Indicators'!A49:AF229,31,FALSE)</f>
        <v>1</v>
      </c>
      <c r="AH50" s="24">
        <f>VLOOKUP(A50,'2023_PAPI_Indicators'!A49:AG229,32,FALSE)</f>
        <v>0.9620118141</v>
      </c>
      <c r="AI50" s="24">
        <f>VLOOKUP(A50,'2023_PAPI_Indicators'!A49:AH229,33,FALSE)</f>
        <v>0.8766674995</v>
      </c>
      <c r="AJ50" s="24">
        <f>VLOOKUP(A50,'2023_PAPI_Indicators'!A49:AI229,34,FALSE)</f>
        <v>0.5443721414</v>
      </c>
      <c r="AK50" s="24">
        <f>VLOOKUP(A50,'2023_PAPI_Indicators'!A49:AJ229,35,FALSE)</f>
        <v>1</v>
      </c>
      <c r="AL50" s="24">
        <f>VLOOKUP(A50,'2023_PAPI_Indicators'!A49:AK229,36,FALSE)</f>
        <v>1</v>
      </c>
      <c r="AM50" s="24">
        <f>VLOOKUP(A50,'2023_PAPI_Indicators'!A49:AL229,37,FALSE)</f>
        <v>0.4177414179</v>
      </c>
      <c r="AN50" s="24">
        <f>VLOOKUP(A50,'2023_PAPI_Indicators'!A49:AM229,38,FALSE)</f>
        <v>1</v>
      </c>
      <c r="AO50" s="24">
        <f>VLOOKUP(A50,'2023_PAPI_Indicators'!A49:AN229,39,FALSE)</f>
        <v>0.9728271961</v>
      </c>
      <c r="AP50" s="24">
        <f>VLOOKUP(A50,'2023_PAPI_Indicators'!A49:AO229,40,FALSE)</f>
        <v>1</v>
      </c>
      <c r="AQ50" s="24">
        <f>VLOOKUP(A50,'2023_PAPI_Indicators'!A49:AP229,41,FALSE)</f>
        <v>0.8551610708</v>
      </c>
      <c r="AR50" s="24">
        <f>VLOOKUP(A50,'2023_PAPI_Indicators'!A49:AQ229,42,FALSE)</f>
        <v>0.8810197115</v>
      </c>
      <c r="AS50" s="24">
        <f>VLOOKUP(A50,'2023_PAPI_Indicators'!A49:AR229,43,FALSE)</f>
        <v>0.8889601827</v>
      </c>
      <c r="AT50" s="24">
        <f>VLOOKUP(A50,'2023_PAPI_Indicators'!A49:AS229,44,FALSE)</f>
        <v>0.8000000119</v>
      </c>
      <c r="AU50" s="24">
        <f>VLOOKUP(A50,'2023_PAPI_Indicators'!A49:AT229,45,FALSE)</f>
        <v>0.6579302549</v>
      </c>
      <c r="AV50" s="24">
        <f>VLOOKUP(A50,'2023_PAPI_Indicators'!A49:AU229,46,FALSE)</f>
        <v>0.9343801737</v>
      </c>
      <c r="AW50" s="24">
        <f>VLOOKUP(A50,'2023_PAPI_Indicators'!A49:AW229,47,FALSE)</f>
        <v>1</v>
      </c>
      <c r="AX50" s="25"/>
      <c r="AY50" s="24">
        <f>VLOOKUP(A50,'2023_PAPI_Indicators'!A49:AX229,49,FALSE)</f>
        <v>0.8851543665</v>
      </c>
      <c r="AZ50" s="24">
        <f>VLOOKUP(A50,'2023_PAPI_Indicators'!A49:AY229,50,FALSE)</f>
        <v>0.8251211643</v>
      </c>
      <c r="BA50" s="24">
        <f>VLOOKUP(A50,'2023_PAPI_Indicators'!A49:AZ229,51,FALSE)</f>
        <v>0.8714888096</v>
      </c>
      <c r="BB50" s="24">
        <f>VLOOKUP(A50,'2023_PAPI_Indicators'!A49:BA229,52,FALSE)</f>
        <v>0.8297701478</v>
      </c>
      <c r="BC50" s="24">
        <f>VLOOKUP(A50,'2023_PAPI_Indicators'!A49:BB229,53,FALSE)</f>
        <v>0.6823885441</v>
      </c>
      <c r="BD50" s="24">
        <f>VLOOKUP(A50,'2023_PAPI_Indicators'!A49:BC229,54,FALSE)</f>
        <v>0.963467598</v>
      </c>
      <c r="BE50" s="24">
        <f>VLOOKUP(A50,'2023_PAPI_Indicators'!A49:BD229,55,FALSE)</f>
        <v>1</v>
      </c>
      <c r="BF50" s="24">
        <f>VLOOKUP(A50,'2023_PAPI_Indicators'!A49:BE229,56,FALSE)</f>
        <v>1</v>
      </c>
      <c r="BG50" s="24">
        <f>VLOOKUP(A50,'2023_PAPI_Indicators'!A49:BF229,57,FALSE)</f>
        <v>0.9105191231</v>
      </c>
      <c r="BH50" s="24">
        <f>VLOOKUP(A50,'2023_PAPI_Indicators'!A49:BL229,58,FALSE)</f>
        <v>1</v>
      </c>
      <c r="BI50" s="24">
        <f>VLOOKUP(A50,'2023_PAPI_Indicators'!A49:BH229,59,FALSE)</f>
        <v>0.8773328066</v>
      </c>
      <c r="BJ50" s="24">
        <f>VLOOKUP(A50,'2023_PAPI_Indicators'!A49:BI229,60,FALSE)</f>
        <v>0.9513815641</v>
      </c>
      <c r="BK50" s="24">
        <f>VLOOKUP(A50,'2023_PAPI_Indicators'!A49:BJ229,61,FALSE)</f>
        <v>0.8837194443</v>
      </c>
      <c r="BL50" s="24">
        <f>VLOOKUP(A50,'2023_PAPI_Indicators'!A49:BK229,62,FALSE)</f>
        <v>1</v>
      </c>
      <c r="BM50" s="24">
        <f>VLOOKUP(A50,'2023_PAPI_Indicators'!A49:BL229,63,FALSE)</f>
        <v>1</v>
      </c>
      <c r="BN50" s="24">
        <f>VLOOKUP(A50,'2023_PAPI_Indicators'!A49:BM229,64,FALSE)</f>
        <v>0.7873014808</v>
      </c>
    </row>
    <row r="51" ht="13.5" customHeight="1">
      <c r="A51" s="11" t="s">
        <v>167</v>
      </c>
      <c r="B51" s="11" t="s">
        <v>168</v>
      </c>
      <c r="C51" s="12" t="s">
        <v>169</v>
      </c>
      <c r="D51" s="13">
        <f>VLOOKUP(A51,'2023_PAPI_Indicators'!A51:B231,2,FALSE)</f>
        <v>2.369804859</v>
      </c>
      <c r="E51" s="70">
        <f>VLOOKUP(A51,'2023_PAPI_Indicators'!A51:C231,3,FALSE)</f>
        <v>2.426190376</v>
      </c>
      <c r="F51" s="13">
        <f>VLOOKUP(A51,'2023_PAPI_Indicators'!A50:D230,4,FALSE)</f>
        <v>2.290747881</v>
      </c>
      <c r="G51" s="13">
        <f>VLOOKUP(A51,'2023_PAPI_Indicators'!A50:E230,5,FALSE)</f>
        <v>2.295610666</v>
      </c>
      <c r="H51" s="13">
        <f>VLOOKUP(A51,'2023_PAPI_Indicators'!A50:F230,6,FALSE)</f>
        <v>2.174756765</v>
      </c>
      <c r="I51" s="13">
        <f>VLOOKUP(A51,'2023_PAPI_Indicators'!A50:G230,7,FALSE)</f>
        <v>2.293291092</v>
      </c>
      <c r="J51" s="13">
        <f>VLOOKUP(A51,'2023_PAPI_Indicators'!A50:H230,8,FALSE)</f>
        <v>2.299504042</v>
      </c>
      <c r="K51" s="13">
        <f>VLOOKUP(A51,'2023_PAPI_Indicators'!A50:I230,9,FALSE)</f>
        <v>2.099979401</v>
      </c>
      <c r="L51" s="13">
        <f>VLOOKUP(A51,'2023_PAPI_Indicators'!A50:J230,10,FALSE)</f>
        <v>2.101752996</v>
      </c>
      <c r="M51" s="13">
        <f>VLOOKUP(A51,'2023_PAPI_Indicators'!A50:K230,11,FALSE)</f>
        <v>2.44581604</v>
      </c>
      <c r="N51" s="13">
        <f>VLOOKUP(A51,'2023_PAPI_Indicators'!A50:L230,12,FALSE)</f>
        <v>2.17121768</v>
      </c>
      <c r="O51" s="13">
        <f>VLOOKUP(A51,'2023_PAPI_Indicators'!A50:M230,13,FALSE)</f>
        <v>2.416995764</v>
      </c>
      <c r="P51" s="13">
        <f>VLOOKUP(A51,'2023_PAPI_Indicators'!A50:N230,14,FALSE)</f>
        <v>2.31092</v>
      </c>
      <c r="Q51" s="14"/>
      <c r="R51" s="24">
        <f>VLOOKUP(A51,'2023_PAPI_Indicators'!A50:P230,16,FALSE)</f>
        <v>2.375357866</v>
      </c>
      <c r="S51" s="13">
        <f>VLOOKUP(A51,'2023_PAPI_Indicators'!A50:R230,17,FALSE)</f>
        <v>2.317732334</v>
      </c>
      <c r="T51" s="13">
        <f>VLOOKUP(A51,'2023_PAPI_Indicators'!A50:S230,18,FALSE)</f>
        <v>2.239154816</v>
      </c>
      <c r="U51" s="13">
        <f>VLOOKUP(A51,'2023_PAPI_Indicators'!A50:T230,19,FALSE)</f>
        <v>2.505023479</v>
      </c>
      <c r="V51" s="13">
        <f>VLOOKUP(A51,'2023_PAPI_Indicators'!A50:U230,20,FALSE)</f>
        <v>2.443264246</v>
      </c>
      <c r="W51" s="13">
        <f>VLOOKUP(A51,'2023_PAPI_Indicators'!A50:V230,21,FALSE)</f>
        <v>2.434410572</v>
      </c>
      <c r="X51" s="13">
        <f>VLOOKUP(A51,'2023_PAPI_Indicators'!A50:W230,22,FALSE)</f>
        <v>2.456572771</v>
      </c>
      <c r="Y51" s="13">
        <f>VLOOKUP(A51,'2023_PAPI_Indicators'!A50:X230,23,FALSE)</f>
        <v>2.418503761</v>
      </c>
      <c r="Z51" s="13">
        <f>VLOOKUP(A51,'2023_PAPI_Indicators'!A50:Y230,24,FALSE)</f>
        <v>2.142642021</v>
      </c>
      <c r="AA51" s="13">
        <f>VLOOKUP(A51,'2023_PAPI_Indicators'!A50:Z230,25,FALSE)</f>
        <v>2.236008644</v>
      </c>
      <c r="AB51" s="13">
        <f>VLOOKUP(A51,'2023_PAPI_Indicators'!A50:AA230,26,FALSE)</f>
        <v>2.274343729</v>
      </c>
      <c r="AC51" s="13">
        <f>VLOOKUP(A51,'2023_PAPI_Indicators'!A50:AB230,27,FALSE)</f>
        <v>2.403060436</v>
      </c>
      <c r="AD51" s="13">
        <f>VLOOKUP(A51,'2023_PAPI_Indicators'!A50:AC230,28,FALSE)</f>
        <v>2.24518609</v>
      </c>
      <c r="AE51" s="13">
        <f>VLOOKUP(A51,'2023_PAPI_Indicators'!A50:AD230,29,FALSE)</f>
        <v>2.206673145</v>
      </c>
      <c r="AF51" s="13">
        <f>VLOOKUP(A51,'2023_PAPI_Indicators'!A50:AE230,30,FALSE)</f>
        <v>2.284009218</v>
      </c>
      <c r="AG51" s="13">
        <f>VLOOKUP(A51,'2023_PAPI_Indicators'!A50:AF230,31,FALSE)</f>
        <v>2.186194897</v>
      </c>
      <c r="AH51" s="13">
        <f>VLOOKUP(A51,'2023_PAPI_Indicators'!A50:AG230,32,FALSE)</f>
        <v>2.527402878</v>
      </c>
      <c r="AI51" s="13">
        <f>VLOOKUP(A51,'2023_PAPI_Indicators'!A50:AH230,33,FALSE)</f>
        <v>2.237731695</v>
      </c>
      <c r="AJ51" s="13">
        <f>VLOOKUP(A51,'2023_PAPI_Indicators'!A50:AI230,34,FALSE)</f>
        <v>1.943964958</v>
      </c>
      <c r="AK51" s="13">
        <f>VLOOKUP(A51,'2023_PAPI_Indicators'!A50:AJ230,35,FALSE)</f>
        <v>2.214626551</v>
      </c>
      <c r="AL51" s="13">
        <f>VLOOKUP(A51,'2023_PAPI_Indicators'!A50:AK230,36,FALSE)</f>
        <v>2.34866786</v>
      </c>
      <c r="AM51" s="13">
        <f>VLOOKUP(A51,'2023_PAPI_Indicators'!A50:AL230,37,FALSE)</f>
        <v>1.9324646</v>
      </c>
      <c r="AN51" s="13">
        <f>VLOOKUP(A51,'2023_PAPI_Indicators'!A50:AM230,38,FALSE)</f>
        <v>2.222776413</v>
      </c>
      <c r="AO51" s="13">
        <f>VLOOKUP(A51,'2023_PAPI_Indicators'!A50:AN230,39,FALSE)</f>
        <v>2.373673201</v>
      </c>
      <c r="AP51" s="13">
        <f>VLOOKUP(A51,'2023_PAPI_Indicators'!A50:AO230,40,FALSE)</f>
        <v>2.270246267</v>
      </c>
      <c r="AQ51" s="13">
        <f>VLOOKUP(A51,'2023_PAPI_Indicators'!A50:AP230,41,FALSE)</f>
        <v>2.144995213</v>
      </c>
      <c r="AR51" s="13">
        <f>VLOOKUP(A51,'2023_PAPI_Indicators'!A50:AQ230,42,FALSE)</f>
        <v>2.264524698</v>
      </c>
      <c r="AS51" s="13">
        <f>VLOOKUP(A51,'2023_PAPI_Indicators'!A50:AR230,43,FALSE)</f>
        <v>2.323527098</v>
      </c>
      <c r="AT51" s="13">
        <f>VLOOKUP(A51,'2023_PAPI_Indicators'!A50:AS230,44,FALSE)</f>
        <v>1.960496187</v>
      </c>
      <c r="AU51" s="13">
        <f>VLOOKUP(A51,'2023_PAPI_Indicators'!A50:AT230,45,FALSE)</f>
        <v>2.054698944</v>
      </c>
      <c r="AV51" s="13">
        <f>VLOOKUP(A51,'2023_PAPI_Indicators'!A50:AU230,46,FALSE)</f>
        <v>1.926924348</v>
      </c>
      <c r="AW51" s="13">
        <f>VLOOKUP(A51,'2023_PAPI_Indicators'!A50:AW230,47,FALSE)</f>
        <v>2.080648422</v>
      </c>
      <c r="AX51" s="14"/>
      <c r="AY51" s="13">
        <f>VLOOKUP(A51,'2023_PAPI_Indicators'!A50:AX230,49,FALSE)</f>
        <v>2.060577631</v>
      </c>
      <c r="AZ51" s="13">
        <f>VLOOKUP(A51,'2023_PAPI_Indicators'!A50:AY230,50,FALSE)</f>
        <v>2.236804008</v>
      </c>
      <c r="BA51" s="13">
        <f>VLOOKUP(A51,'2023_PAPI_Indicators'!A50:AZ230,51,FALSE)</f>
        <v>2.219697475</v>
      </c>
      <c r="BB51" s="13">
        <f>VLOOKUP(A51,'2023_PAPI_Indicators'!A50:BA230,52,FALSE)</f>
        <v>2.106874228</v>
      </c>
      <c r="BC51" s="13">
        <f>VLOOKUP(A51,'2023_PAPI_Indicators'!A50:BB230,53,FALSE)</f>
        <v>2.323171616</v>
      </c>
      <c r="BD51" s="13">
        <f>VLOOKUP(A51,'2023_PAPI_Indicators'!A50:BC230,54,FALSE)</f>
        <v>2.192483664</v>
      </c>
      <c r="BE51" s="13">
        <f>VLOOKUP(A51,'2023_PAPI_Indicators'!A50:BD230,55,FALSE)</f>
        <v>2.268121719</v>
      </c>
      <c r="BF51" s="13">
        <f>VLOOKUP(A51,'2023_PAPI_Indicators'!A50:BE230,56,FALSE)</f>
        <v>2.290934563</v>
      </c>
      <c r="BG51" s="13">
        <f>VLOOKUP(A51,'2023_PAPI_Indicators'!A50:BF230,57,FALSE)</f>
        <v>2.138307333</v>
      </c>
      <c r="BH51" s="13">
        <f>VLOOKUP(A51,'2023_PAPI_Indicators'!A50:BL230,58,FALSE)</f>
        <v>2.293612719</v>
      </c>
      <c r="BI51" s="13">
        <f>VLOOKUP(A51,'2023_PAPI_Indicators'!A50:BH230,59,FALSE)</f>
        <v>2.108451366</v>
      </c>
      <c r="BJ51" s="13">
        <f>VLOOKUP(A51,'2023_PAPI_Indicators'!A50:BI230,60,FALSE)</f>
        <v>2.254184723</v>
      </c>
      <c r="BK51" s="13">
        <f>VLOOKUP(A51,'2023_PAPI_Indicators'!A50:BJ230,61,FALSE)</f>
        <v>2.225436211</v>
      </c>
      <c r="BL51" s="13">
        <f>VLOOKUP(A51,'2023_PAPI_Indicators'!A50:BK230,62,FALSE)</f>
        <v>2.331956625</v>
      </c>
      <c r="BM51" s="13">
        <f>VLOOKUP(A51,'2023_PAPI_Indicators'!A50:BL230,63,FALSE)</f>
        <v>2.340812206</v>
      </c>
      <c r="BN51" s="13">
        <f>VLOOKUP(A51,'2023_PAPI_Indicators'!A50:BM230,64,FALSE)</f>
        <v>2.032208204</v>
      </c>
    </row>
    <row r="52" ht="13.5" customHeight="1">
      <c r="A52" s="11" t="s">
        <v>170</v>
      </c>
      <c r="B52" s="11" t="s">
        <v>171</v>
      </c>
      <c r="C52" s="12" t="s">
        <v>83</v>
      </c>
      <c r="D52" s="24">
        <f>VLOOKUP(A52,'2023_PAPI_Indicators'!A52:B232,2,FALSE)</f>
        <v>0.8770555854</v>
      </c>
      <c r="E52" s="75">
        <f>VLOOKUP(A52,'2023_PAPI_Indicators'!A52:C232,3,FALSE)</f>
        <v>0.7433146834</v>
      </c>
      <c r="F52" s="24">
        <f>VLOOKUP(A52,'2023_PAPI_Indicators'!A51:D231,4,FALSE)</f>
        <v>0.8079535961</v>
      </c>
      <c r="G52" s="24">
        <f>VLOOKUP(A52,'2023_PAPI_Indicators'!A51:E231,5,FALSE)</f>
        <v>0.6884046197</v>
      </c>
      <c r="H52" s="24">
        <f>VLOOKUP(A52,'2023_PAPI_Indicators'!A51:F231,6,FALSE)</f>
        <v>0.7823835015</v>
      </c>
      <c r="I52" s="24">
        <f>VLOOKUP(A52,'2023_PAPI_Indicators'!A51:G231,7,FALSE)</f>
        <v>0.7487162352</v>
      </c>
      <c r="J52" s="24">
        <f>VLOOKUP(A52,'2023_PAPI_Indicators'!A51:H231,8,FALSE)</f>
        <v>0.8492884636</v>
      </c>
      <c r="K52" s="24">
        <f>VLOOKUP(A52,'2023_PAPI_Indicators'!A51:I231,9,FALSE)</f>
        <v>0.8518769145</v>
      </c>
      <c r="L52" s="24">
        <f>VLOOKUP(A52,'2023_PAPI_Indicators'!A51:J231,10,FALSE)</f>
        <v>0.8191076517</v>
      </c>
      <c r="M52" s="24">
        <f>VLOOKUP(A52,'2023_PAPI_Indicators'!A51:K231,11,FALSE)</f>
        <v>0.8948217034</v>
      </c>
      <c r="N52" s="24">
        <f>VLOOKUP(A52,'2023_PAPI_Indicators'!A51:L231,12,FALSE)</f>
        <v>0.8680490255</v>
      </c>
      <c r="O52" s="24">
        <f>VLOOKUP(A52,'2023_PAPI_Indicators'!A51:M231,13,FALSE)</f>
        <v>0.7704254389</v>
      </c>
      <c r="P52" s="24">
        <f>VLOOKUP(A52,'2023_PAPI_Indicators'!A51:N231,14,FALSE)</f>
        <v>0.7981401682</v>
      </c>
      <c r="Q52" s="25"/>
      <c r="R52" s="24">
        <f>VLOOKUP(A52,'2023_PAPI_Indicators'!A51:P231,16,FALSE)</f>
        <v>0.8606851697</v>
      </c>
      <c r="S52" s="24">
        <f>VLOOKUP(A52,'2023_PAPI_Indicators'!A51:R231,17,FALSE)</f>
        <v>0.8056559563</v>
      </c>
      <c r="T52" s="24">
        <f>VLOOKUP(A52,'2023_PAPI_Indicators'!A51:S231,18,FALSE)</f>
        <v>0.8883525133</v>
      </c>
      <c r="U52" s="24">
        <f>VLOOKUP(A52,'2023_PAPI_Indicators'!A51:T231,19,FALSE)</f>
        <v>0.9014898539</v>
      </c>
      <c r="V52" s="24">
        <f>VLOOKUP(A52,'2023_PAPI_Indicators'!A51:U231,20,FALSE)</f>
        <v>0.8910771608</v>
      </c>
      <c r="W52" s="24">
        <f>VLOOKUP(A52,'2023_PAPI_Indicators'!A51:V231,21,FALSE)</f>
        <v>0.7569935918</v>
      </c>
      <c r="X52" s="24">
        <f>VLOOKUP(A52,'2023_PAPI_Indicators'!A51:W231,22,FALSE)</f>
        <v>0.9363106489</v>
      </c>
      <c r="Y52" s="24">
        <f>VLOOKUP(A52,'2023_PAPI_Indicators'!A51:X231,23,FALSE)</f>
        <v>0.8538511395</v>
      </c>
      <c r="Z52" s="24">
        <f>VLOOKUP(A52,'2023_PAPI_Indicators'!A51:Y231,24,FALSE)</f>
        <v>0.875285387</v>
      </c>
      <c r="AA52" s="24">
        <f>VLOOKUP(A52,'2023_PAPI_Indicators'!A51:Z231,25,FALSE)</f>
        <v>0.9326685071</v>
      </c>
      <c r="AB52" s="24">
        <f>VLOOKUP(A52,'2023_PAPI_Indicators'!A51:AA231,26,FALSE)</f>
        <v>0.865688026</v>
      </c>
      <c r="AC52" s="24">
        <f>VLOOKUP(A52,'2023_PAPI_Indicators'!A51:AB231,27,FALSE)</f>
        <v>0.937278688</v>
      </c>
      <c r="AD52" s="24">
        <f>VLOOKUP(A52,'2023_PAPI_Indicators'!A51:AC231,28,FALSE)</f>
        <v>0.8914560676</v>
      </c>
      <c r="AE52" s="24">
        <f>VLOOKUP(A52,'2023_PAPI_Indicators'!A51:AD231,29,FALSE)</f>
        <v>0.772226572</v>
      </c>
      <c r="AF52" s="24">
        <f>VLOOKUP(A52,'2023_PAPI_Indicators'!A51:AE231,30,FALSE)</f>
        <v>0.7878490686</v>
      </c>
      <c r="AG52" s="24">
        <f>VLOOKUP(A52,'2023_PAPI_Indicators'!A51:AF231,31,FALSE)</f>
        <v>0.7654616237</v>
      </c>
      <c r="AH52" s="24">
        <f>VLOOKUP(A52,'2023_PAPI_Indicators'!A51:AG231,32,FALSE)</f>
        <v>0.8036363721</v>
      </c>
      <c r="AI52" s="24">
        <f>VLOOKUP(A52,'2023_PAPI_Indicators'!A51:AH231,33,FALSE)</f>
        <v>0.8457212448</v>
      </c>
      <c r="AJ52" s="24">
        <f>VLOOKUP(A52,'2023_PAPI_Indicators'!A51:AI231,34,FALSE)</f>
        <v>0.7140728831</v>
      </c>
      <c r="AK52" s="24">
        <f>VLOOKUP(A52,'2023_PAPI_Indicators'!A51:AJ231,35,FALSE)</f>
        <v>0.8854855895</v>
      </c>
      <c r="AL52" s="24">
        <f>VLOOKUP(A52,'2023_PAPI_Indicators'!A51:AK231,36,FALSE)</f>
        <v>0.8812612295</v>
      </c>
      <c r="AM52" s="24">
        <f>VLOOKUP(A52,'2023_PAPI_Indicators'!A51:AL231,37,FALSE)</f>
        <v>0.7222776413</v>
      </c>
      <c r="AN52" s="24">
        <f>VLOOKUP(A52,'2023_PAPI_Indicators'!A51:AM231,38,FALSE)</f>
        <v>0.8353946805</v>
      </c>
      <c r="AO52" s="24">
        <f>VLOOKUP(A52,'2023_PAPI_Indicators'!A51:AN231,39,FALSE)</f>
        <v>0.7360127568</v>
      </c>
      <c r="AP52" s="24">
        <f>VLOOKUP(A52,'2023_PAPI_Indicators'!A51:AO231,40,FALSE)</f>
        <v>0.8332730532</v>
      </c>
      <c r="AQ52" s="24">
        <f>VLOOKUP(A52,'2023_PAPI_Indicators'!A51:AP231,41,FALSE)</f>
        <v>0.8206285834</v>
      </c>
      <c r="AR52" s="24">
        <f>VLOOKUP(A52,'2023_PAPI_Indicators'!A51:AQ231,42,FALSE)</f>
        <v>0.8252597451</v>
      </c>
      <c r="AS52" s="24">
        <f>VLOOKUP(A52,'2023_PAPI_Indicators'!A51:AR231,43,FALSE)</f>
        <v>0.84219414</v>
      </c>
      <c r="AT52" s="24">
        <f>VLOOKUP(A52,'2023_PAPI_Indicators'!A51:AS231,44,FALSE)</f>
        <v>0.7291671038</v>
      </c>
      <c r="AU52" s="24">
        <f>VLOOKUP(A52,'2023_PAPI_Indicators'!A51:AT231,45,FALSE)</f>
        <v>0.7276075482</v>
      </c>
      <c r="AV52" s="24">
        <f>VLOOKUP(A52,'2023_PAPI_Indicators'!A51:AU231,46,FALSE)</f>
        <v>0.7641153932</v>
      </c>
      <c r="AW52" s="24">
        <f>VLOOKUP(A52,'2023_PAPI_Indicators'!A51:AW231,47,FALSE)</f>
        <v>0.8545196056</v>
      </c>
      <c r="AX52" s="25"/>
      <c r="AY52" s="24">
        <f>VLOOKUP(A52,'2023_PAPI_Indicators'!A51:AX231,49,FALSE)</f>
        <v>0.7227731943</v>
      </c>
      <c r="AZ52" s="24">
        <f>VLOOKUP(A52,'2023_PAPI_Indicators'!A51:AY231,50,FALSE)</f>
        <v>0.7420233488</v>
      </c>
      <c r="BA52" s="24">
        <f>VLOOKUP(A52,'2023_PAPI_Indicators'!A51:AZ231,51,FALSE)</f>
        <v>0.7472350001</v>
      </c>
      <c r="BB52" s="24">
        <f>VLOOKUP(A52,'2023_PAPI_Indicators'!A51:BA231,52,FALSE)</f>
        <v>0.7978847027</v>
      </c>
      <c r="BC52" s="24">
        <f>VLOOKUP(A52,'2023_PAPI_Indicators'!A51:BB231,53,FALSE)</f>
        <v>0.7957552671</v>
      </c>
      <c r="BD52" s="24">
        <f>VLOOKUP(A52,'2023_PAPI_Indicators'!A51:BC231,54,FALSE)</f>
        <v>0.8121711016</v>
      </c>
      <c r="BE52" s="24">
        <f>VLOOKUP(A52,'2023_PAPI_Indicators'!A51:BD231,55,FALSE)</f>
        <v>0.7592172623</v>
      </c>
      <c r="BF52" s="24">
        <f>VLOOKUP(A52,'2023_PAPI_Indicators'!A51:BE231,56,FALSE)</f>
        <v>0.7728224993</v>
      </c>
      <c r="BG52" s="24">
        <f>VLOOKUP(A52,'2023_PAPI_Indicators'!A51:BF231,57,FALSE)</f>
        <v>0.7224187255</v>
      </c>
      <c r="BH52" s="24">
        <f>VLOOKUP(A52,'2023_PAPI_Indicators'!A51:BL231,58,FALSE)</f>
        <v>0.8464260697</v>
      </c>
      <c r="BI52" s="24">
        <f>VLOOKUP(A52,'2023_PAPI_Indicators'!A51:BH231,59,FALSE)</f>
        <v>0.7192341685</v>
      </c>
      <c r="BJ52" s="24">
        <f>VLOOKUP(A52,'2023_PAPI_Indicators'!A51:BI231,60,FALSE)</f>
        <v>0.7570201755</v>
      </c>
      <c r="BK52" s="24">
        <f>VLOOKUP(A52,'2023_PAPI_Indicators'!A51:BJ231,61,FALSE)</f>
        <v>0.5953409672</v>
      </c>
      <c r="BL52" s="24">
        <f>VLOOKUP(A52,'2023_PAPI_Indicators'!A51:BK231,62,FALSE)</f>
        <v>0.8054817319</v>
      </c>
      <c r="BM52" s="24">
        <f>VLOOKUP(A52,'2023_PAPI_Indicators'!A51:BL231,63,FALSE)</f>
        <v>0.8729006648</v>
      </c>
      <c r="BN52" s="24">
        <f>VLOOKUP(A52,'2023_PAPI_Indicators'!A51:BM231,64,FALSE)</f>
        <v>0.7441954613</v>
      </c>
    </row>
    <row r="53" ht="13.5" customHeight="1">
      <c r="A53" s="11" t="s">
        <v>172</v>
      </c>
      <c r="B53" s="11" t="s">
        <v>173</v>
      </c>
      <c r="C53" s="12" t="s">
        <v>83</v>
      </c>
      <c r="D53" s="24">
        <f>VLOOKUP(A53,'2023_PAPI_Indicators'!A53:B233,2,FALSE)</f>
        <v>0.2879714966</v>
      </c>
      <c r="E53" s="75">
        <f>VLOOKUP(A53,'2023_PAPI_Indicators'!A53:C233,3,FALSE)</f>
        <v>0.4947363436</v>
      </c>
      <c r="F53" s="24">
        <f>VLOOKUP(A53,'2023_PAPI_Indicators'!A52:D232,4,FALSE)</f>
        <v>0.25</v>
      </c>
      <c r="G53" s="24">
        <f>VLOOKUP(A53,'2023_PAPI_Indicators'!A52:E232,5,FALSE)</f>
        <v>0.4776960313</v>
      </c>
      <c r="H53" s="24">
        <f>VLOOKUP(A53,'2023_PAPI_Indicators'!A52:F232,6,FALSE)</f>
        <v>0.3292693794</v>
      </c>
      <c r="I53" s="24">
        <f>VLOOKUP(A53,'2023_PAPI_Indicators'!A52:G232,7,FALSE)</f>
        <v>0.179805249</v>
      </c>
      <c r="J53" s="24">
        <f>VLOOKUP(A53,'2023_PAPI_Indicators'!A52:H232,8,FALSE)</f>
        <v>0.5284116864</v>
      </c>
      <c r="K53" s="24">
        <f>VLOOKUP(A53,'2023_PAPI_Indicators'!A52:I232,9,FALSE)</f>
        <v>0.1544108391</v>
      </c>
      <c r="L53" s="24">
        <f>VLOOKUP(A53,'2023_PAPI_Indicators'!A52:J232,10,FALSE)</f>
        <v>0.3851457834</v>
      </c>
      <c r="M53" s="24">
        <f>VLOOKUP(A53,'2023_PAPI_Indicators'!A52:K232,11,FALSE)</f>
        <v>0.2175905555</v>
      </c>
      <c r="N53" s="24">
        <f>VLOOKUP(A53,'2023_PAPI_Indicators'!A52:L232,12,FALSE)</f>
        <v>0.3091975152</v>
      </c>
      <c r="O53" s="24">
        <f>VLOOKUP(A53,'2023_PAPI_Indicators'!A52:M232,13,FALSE)</f>
        <v>0.5133562088</v>
      </c>
      <c r="P53" s="24">
        <f>VLOOKUP(A53,'2023_PAPI_Indicators'!A52:N232,14,FALSE)</f>
        <v>0.2101208121</v>
      </c>
      <c r="Q53" s="25"/>
      <c r="R53" s="24">
        <f>VLOOKUP(A53,'2023_PAPI_Indicators'!A52:P232,16,FALSE)</f>
        <v>0.5641798377</v>
      </c>
      <c r="S53" s="24">
        <f>VLOOKUP(A53,'2023_PAPI_Indicators'!A52:R232,17,FALSE)</f>
        <v>0.3817598522</v>
      </c>
      <c r="T53" s="24">
        <f>VLOOKUP(A53,'2023_PAPI_Indicators'!A52:S232,18,FALSE)</f>
        <v>0.1600062996</v>
      </c>
      <c r="U53" s="24">
        <f>VLOOKUP(A53,'2023_PAPI_Indicators'!A52:T232,19,FALSE)</f>
        <v>0.3799506128</v>
      </c>
      <c r="V53" s="24">
        <f>VLOOKUP(A53,'2023_PAPI_Indicators'!A52:U232,20,FALSE)</f>
        <v>0</v>
      </c>
      <c r="W53" s="24">
        <f>VLOOKUP(A53,'2023_PAPI_Indicators'!A52:V232,21,FALSE)</f>
        <v>0.3315013647</v>
      </c>
      <c r="X53" s="24">
        <f>VLOOKUP(A53,'2023_PAPI_Indicators'!A52:W232,22,FALSE)</f>
        <v>0.6466460824</v>
      </c>
      <c r="Y53" s="24">
        <f>VLOOKUP(A53,'2023_PAPI_Indicators'!A52:X232,23,FALSE)</f>
        <v>0.2815845311</v>
      </c>
      <c r="Z53" s="24">
        <f>VLOOKUP(A53,'2023_PAPI_Indicators'!A52:Y232,24,FALSE)</f>
        <v>0.3039137423</v>
      </c>
      <c r="AA53" s="24">
        <f>VLOOKUP(A53,'2023_PAPI_Indicators'!A52:Z232,25,FALSE)</f>
        <v>0.4644616246</v>
      </c>
      <c r="AB53" s="24">
        <f>VLOOKUP(A53,'2023_PAPI_Indicators'!A52:AA232,26,FALSE)</f>
        <v>0.3539021611</v>
      </c>
      <c r="AC53" s="24">
        <f>VLOOKUP(A53,'2023_PAPI_Indicators'!A52:AB232,27,FALSE)</f>
        <v>0.285484463</v>
      </c>
      <c r="AD53" s="24">
        <f>VLOOKUP(A53,'2023_PAPI_Indicators'!A52:AC232,28,FALSE)</f>
        <v>0.4133138061</v>
      </c>
      <c r="AE53" s="24">
        <f>VLOOKUP(A53,'2023_PAPI_Indicators'!A52:AD232,29,FALSE)</f>
        <v>0.5</v>
      </c>
      <c r="AF53" s="24">
        <f>VLOOKUP(A53,'2023_PAPI_Indicators'!A52:AE232,30,FALSE)</f>
        <v>0.1104709581</v>
      </c>
      <c r="AG53" s="24">
        <f>VLOOKUP(A53,'2023_PAPI_Indicators'!A52:AF232,31,FALSE)</f>
        <v>0.2343451232</v>
      </c>
      <c r="AH53" s="24">
        <f>VLOOKUP(A53,'2023_PAPI_Indicators'!A52:AG232,32,FALSE)</f>
        <v>0.2367773503</v>
      </c>
      <c r="AI53" s="24">
        <f>VLOOKUP(A53,'2023_PAPI_Indicators'!A52:AH232,33,FALSE)</f>
        <v>0.1757304668</v>
      </c>
      <c r="AJ53" s="24">
        <f>VLOOKUP(A53,'2023_PAPI_Indicators'!A52:AI232,34,FALSE)</f>
        <v>0.3723697364</v>
      </c>
      <c r="AK53" s="24">
        <f>VLOOKUP(A53,'2023_PAPI_Indicators'!A52:AJ232,35,FALSE)</f>
        <v>0.5122771859</v>
      </c>
      <c r="AL53" s="24">
        <f>VLOOKUP(A53,'2023_PAPI_Indicators'!A52:AK232,36,FALSE)</f>
        <v>0.6978409886</v>
      </c>
      <c r="AM53" s="24">
        <f>VLOOKUP(A53,'2023_PAPI_Indicators'!A52:AL232,37,FALSE)</f>
        <v>0.519587338</v>
      </c>
      <c r="AN53" s="24">
        <f>VLOOKUP(A53,'2023_PAPI_Indicators'!A52:AM232,38,FALSE)</f>
        <v>0.579195857</v>
      </c>
      <c r="AO53" s="24">
        <f>VLOOKUP(A53,'2023_PAPI_Indicators'!A52:AN232,39,FALSE)</f>
        <v>0.2125438303</v>
      </c>
      <c r="AP53" s="24">
        <f>VLOOKUP(A53,'2023_PAPI_Indicators'!A52:AO232,40,FALSE)</f>
        <v>0.2794110775</v>
      </c>
      <c r="AQ53" s="24">
        <f>VLOOKUP(A53,'2023_PAPI_Indicators'!A52:AP232,41,FALSE)</f>
        <v>0.07221581042</v>
      </c>
      <c r="AR53" s="24">
        <f>VLOOKUP(A53,'2023_PAPI_Indicators'!A52:AQ232,42,FALSE)</f>
        <v>0.08615393192</v>
      </c>
      <c r="AS53" s="24">
        <f>VLOOKUP(A53,'2023_PAPI_Indicators'!A52:AR232,43,FALSE)</f>
        <v>0.75</v>
      </c>
      <c r="AT53" s="24">
        <f>VLOOKUP(A53,'2023_PAPI_Indicators'!A52:AS232,44,FALSE)</f>
        <v>0.0141684534</v>
      </c>
      <c r="AU53" s="24">
        <f>VLOOKUP(A53,'2023_PAPI_Indicators'!A52:AT232,45,FALSE)</f>
        <v>0.02751538903</v>
      </c>
      <c r="AV53" s="24">
        <f>VLOOKUP(A53,'2023_PAPI_Indicators'!A52:AU232,46,FALSE)</f>
        <v>0.1121419147</v>
      </c>
      <c r="AW53" s="24">
        <f>VLOOKUP(A53,'2023_PAPI_Indicators'!A52:AW232,47,FALSE)</f>
        <v>0</v>
      </c>
      <c r="AX53" s="25"/>
      <c r="AY53" s="24">
        <f>VLOOKUP(A53,'2023_PAPI_Indicators'!A52:AX232,49,FALSE)</f>
        <v>0.2370158732</v>
      </c>
      <c r="AZ53" s="24">
        <f>VLOOKUP(A53,'2023_PAPI_Indicators'!A52:AY232,50,FALSE)</f>
        <v>0.6393123865</v>
      </c>
      <c r="BA53" s="24">
        <f>VLOOKUP(A53,'2023_PAPI_Indicators'!A52:AZ232,51,FALSE)</f>
        <v>0.1710376292</v>
      </c>
      <c r="BB53" s="24">
        <f>VLOOKUP(A53,'2023_PAPI_Indicators'!A52:BA232,52,FALSE)</f>
        <v>0.1602418423</v>
      </c>
      <c r="BC53" s="24">
        <f>VLOOKUP(A53,'2023_PAPI_Indicators'!A52:BB232,53,FALSE)</f>
        <v>0.4166666567</v>
      </c>
      <c r="BD53" s="24">
        <f>VLOOKUP(A53,'2023_PAPI_Indicators'!A52:BC232,54,FALSE)</f>
        <v>0.3758774102</v>
      </c>
      <c r="BE53" s="24">
        <f>VLOOKUP(A53,'2023_PAPI_Indicators'!A52:BD232,55,FALSE)</f>
        <v>0.1683239788</v>
      </c>
      <c r="BF53" s="24">
        <f>VLOOKUP(A53,'2023_PAPI_Indicators'!A52:BE232,56,FALSE)</f>
        <v>0.495919466</v>
      </c>
      <c r="BG53" s="24">
        <f>VLOOKUP(A53,'2023_PAPI_Indicators'!A52:BF232,57,FALSE)</f>
        <v>0.6703720689</v>
      </c>
      <c r="BH53" s="24">
        <f>VLOOKUP(A53,'2023_PAPI_Indicators'!A52:BL232,58,FALSE)</f>
        <v>0.1935552508</v>
      </c>
      <c r="BI53" s="24">
        <f>VLOOKUP(A53,'2023_PAPI_Indicators'!A52:BH232,59,FALSE)</f>
        <v>0.4744378924</v>
      </c>
      <c r="BJ53" s="24">
        <f>VLOOKUP(A53,'2023_PAPI_Indicators'!A52:BI232,60,FALSE)</f>
        <v>0.2997765541</v>
      </c>
      <c r="BK53" s="24">
        <f>VLOOKUP(A53,'2023_PAPI_Indicators'!A52:BJ232,61,FALSE)</f>
        <v>0.270439595</v>
      </c>
      <c r="BL53" s="24">
        <f>VLOOKUP(A53,'2023_PAPI_Indicators'!A52:BK232,62,FALSE)</f>
        <v>0.3368478119</v>
      </c>
      <c r="BM53" s="24">
        <f>VLOOKUP(A53,'2023_PAPI_Indicators'!A52:BL232,63,FALSE)</f>
        <v>0.660623014</v>
      </c>
      <c r="BN53" s="24">
        <f>VLOOKUP(A53,'2023_PAPI_Indicators'!A52:BM232,64,FALSE)</f>
        <v>0.4365911186</v>
      </c>
    </row>
    <row r="54" ht="13.5" customHeight="1">
      <c r="A54" s="11" t="s">
        <v>488</v>
      </c>
      <c r="B54" s="11" t="s">
        <v>489</v>
      </c>
      <c r="C54" s="12" t="s">
        <v>83</v>
      </c>
      <c r="D54" s="24">
        <f>VLOOKUP(A54,'2023_PAPI_Indicators'!A54:B234,2,FALSE)</f>
        <v>1</v>
      </c>
      <c r="E54" s="75">
        <f>VLOOKUP(A54,'2023_PAPI_Indicators'!A54:C234,3,FALSE)</f>
        <v>0.8585478067</v>
      </c>
      <c r="F54" s="24">
        <f>VLOOKUP(A54,'2023_PAPI_Indicators'!A53:D233,4,FALSE)</f>
        <v>0.6000000238</v>
      </c>
      <c r="G54" s="24">
        <f>VLOOKUP(A54,'2023_PAPI_Indicators'!A53:E233,5,FALSE)</f>
        <v>0.6251173615</v>
      </c>
      <c r="H54" s="24">
        <f>VLOOKUP(A54,'2023_PAPI_Indicators'!A53:F233,6,FALSE)</f>
        <v>0.6525433064</v>
      </c>
      <c r="I54" s="24">
        <f>VLOOKUP(A54,'2023_PAPI_Indicators'!A53:G233,7,FALSE)</f>
        <v>1</v>
      </c>
      <c r="J54" s="24">
        <f>VLOOKUP(A54,'2023_PAPI_Indicators'!A53:H233,8,FALSE)</f>
        <v>0.5964055061</v>
      </c>
      <c r="K54" s="24">
        <f>VLOOKUP(A54,'2023_PAPI_Indicators'!A53:I233,9,FALSE)</f>
        <v>0.7963021398</v>
      </c>
      <c r="L54" s="24">
        <f>VLOOKUP(A54,'2023_PAPI_Indicators'!A53:J233,10,FALSE)</f>
        <v>1</v>
      </c>
      <c r="M54" s="24">
        <f>VLOOKUP(A54,'2023_PAPI_Indicators'!A53:K233,11,FALSE)</f>
        <v>0.8105836511</v>
      </c>
      <c r="N54" s="24">
        <f>VLOOKUP(A54,'2023_PAPI_Indicators'!A53:L233,12,FALSE)</f>
        <v>1</v>
      </c>
      <c r="O54" s="24">
        <f>VLOOKUP(A54,'2023_PAPI_Indicators'!A53:M233,13,FALSE)</f>
        <v>1</v>
      </c>
      <c r="P54" s="24">
        <f>VLOOKUP(A54,'2023_PAPI_Indicators'!A53:N233,14,FALSE)</f>
        <v>0.7323147058</v>
      </c>
      <c r="Q54" s="25"/>
      <c r="R54" s="24">
        <f>VLOOKUP(A54,'2023_PAPI_Indicators'!A53:P233,16,FALSE)</f>
        <v>1</v>
      </c>
      <c r="S54" s="24">
        <f>VLOOKUP(A54,'2023_PAPI_Indicators'!A53:R233,17,FALSE)</f>
        <v>0.8865582347</v>
      </c>
      <c r="T54" s="24">
        <f>VLOOKUP(A54,'2023_PAPI_Indicators'!A53:S233,18,FALSE)</f>
        <v>1</v>
      </c>
      <c r="U54" s="24">
        <f>VLOOKUP(A54,'2023_PAPI_Indicators'!A53:T233,19,FALSE)</f>
        <v>1</v>
      </c>
      <c r="V54" s="24">
        <f>VLOOKUP(A54,'2023_PAPI_Indicators'!A53:U233,20,FALSE)</f>
        <v>1</v>
      </c>
      <c r="W54" s="24">
        <f>VLOOKUP(A54,'2023_PAPI_Indicators'!A53:V233,21,FALSE)</f>
        <v>0.4706905484</v>
      </c>
      <c r="X54" s="24">
        <f>VLOOKUP(A54,'2023_PAPI_Indicators'!A53:W233,22,FALSE)</f>
        <v>1</v>
      </c>
      <c r="Y54" s="24">
        <f>VLOOKUP(A54,'2023_PAPI_Indicators'!A53:X233,23,FALSE)</f>
        <v>1</v>
      </c>
      <c r="Z54" s="24">
        <f>VLOOKUP(A54,'2023_PAPI_Indicators'!A53:Y233,24,FALSE)</f>
        <v>1</v>
      </c>
      <c r="AA54" s="24">
        <f>VLOOKUP(A54,'2023_PAPI_Indicators'!A53:Z233,25,FALSE)</f>
        <v>1</v>
      </c>
      <c r="AB54" s="24">
        <f>VLOOKUP(A54,'2023_PAPI_Indicators'!A53:AA233,26,FALSE)</f>
        <v>1</v>
      </c>
      <c r="AC54" s="24">
        <f>VLOOKUP(A54,'2023_PAPI_Indicators'!A53:AB233,27,FALSE)</f>
        <v>0.6761456132</v>
      </c>
      <c r="AD54" s="24">
        <f>VLOOKUP(A54,'2023_PAPI_Indicators'!A53:AC233,28,FALSE)</f>
        <v>0.5373206139</v>
      </c>
      <c r="AE54" s="24">
        <f>VLOOKUP(A54,'2023_PAPI_Indicators'!A53:AD233,29,FALSE)</f>
        <v>0.8114109635</v>
      </c>
      <c r="AF54" s="24">
        <f>VLOOKUP(A54,'2023_PAPI_Indicators'!A53:AE233,30,FALSE)</f>
        <v>0.6721491814</v>
      </c>
      <c r="AG54" s="24">
        <f>VLOOKUP(A54,'2023_PAPI_Indicators'!A53:AF233,31,FALSE)</f>
        <v>0.5487451553</v>
      </c>
      <c r="AH54" s="24">
        <f>VLOOKUP(A54,'2023_PAPI_Indicators'!A53:AG233,32,FALSE)</f>
        <v>0.8586457968</v>
      </c>
      <c r="AI54" s="24">
        <f>VLOOKUP(A54,'2023_PAPI_Indicators'!A53:AH233,33,FALSE)</f>
        <v>1</v>
      </c>
      <c r="AJ54" s="24">
        <f>VLOOKUP(A54,'2023_PAPI_Indicators'!A53:AI233,34,FALSE)</f>
        <v>1</v>
      </c>
      <c r="AK54" s="24">
        <f>VLOOKUP(A54,'2023_PAPI_Indicators'!A53:AJ233,35,FALSE)</f>
        <v>0.8571428657</v>
      </c>
      <c r="AL54" s="24">
        <f>VLOOKUP(A54,'2023_PAPI_Indicators'!A53:AK233,36,FALSE)</f>
        <v>1</v>
      </c>
      <c r="AM54" s="24">
        <f>VLOOKUP(A54,'2023_PAPI_Indicators'!A53:AL233,37,FALSE)</f>
        <v>1</v>
      </c>
      <c r="AN54" s="24">
        <f>VLOOKUP(A54,'2023_PAPI_Indicators'!A53:AM233,38,FALSE)</f>
        <v>0.7578154206</v>
      </c>
      <c r="AO54" s="24">
        <f>VLOOKUP(A54,'2023_PAPI_Indicators'!A53:AN233,39,FALSE)</f>
        <v>0.5921881199</v>
      </c>
      <c r="AP54" s="24">
        <f>VLOOKUP(A54,'2023_PAPI_Indicators'!A53:AO233,40,FALSE)</f>
        <v>1</v>
      </c>
      <c r="AQ54" s="24">
        <f>VLOOKUP(A54,'2023_PAPI_Indicators'!A53:AP233,41,FALSE)</f>
        <v>1</v>
      </c>
      <c r="AR54" s="24">
        <f>VLOOKUP(A54,'2023_PAPI_Indicators'!A53:AQ233,42,FALSE)</f>
        <v>0.6414887309</v>
      </c>
      <c r="AS54" s="24">
        <f>VLOOKUP(A54,'2023_PAPI_Indicators'!A53:AR233,43,FALSE)</f>
        <v>0.8853721619</v>
      </c>
      <c r="AT54" s="24">
        <f>VLOOKUP(A54,'2023_PAPI_Indicators'!A53:AS233,44,FALSE)</f>
        <v>0.4655055702</v>
      </c>
      <c r="AU54" s="24">
        <f>VLOOKUP(A54,'2023_PAPI_Indicators'!A53:AT233,45,FALSE)</f>
        <v>0.6300935149</v>
      </c>
      <c r="AV54" s="24">
        <f>VLOOKUP(A54,'2023_PAPI_Indicators'!A53:AU233,46,FALSE)</f>
        <v>1</v>
      </c>
      <c r="AW54" s="24">
        <f>VLOOKUP(A54,'2023_PAPI_Indicators'!A53:AW233,47,FALSE)</f>
        <v>0.8705049157</v>
      </c>
      <c r="AX54" s="25"/>
      <c r="AY54" s="24">
        <f>VLOOKUP(A54,'2023_PAPI_Indicators'!A53:AX233,49,FALSE)</f>
        <v>0.6950425506</v>
      </c>
      <c r="AZ54" s="24">
        <f>VLOOKUP(A54,'2023_PAPI_Indicators'!A53:AY233,50,FALSE)</f>
        <v>0.5</v>
      </c>
      <c r="BA54" s="24">
        <f>VLOOKUP(A54,'2023_PAPI_Indicators'!A53:AZ233,51,FALSE)</f>
        <v>0.6666666865</v>
      </c>
      <c r="BB54" s="24">
        <f>VLOOKUP(A54,'2023_PAPI_Indicators'!A53:BA233,52,FALSE)</f>
        <v>0.6191303134</v>
      </c>
      <c r="BC54" s="24">
        <f>VLOOKUP(A54,'2023_PAPI_Indicators'!A53:BB233,53,FALSE)</f>
        <v>0.8000000119</v>
      </c>
      <c r="BD54" s="24">
        <f>VLOOKUP(A54,'2023_PAPI_Indicators'!A53:BC233,54,FALSE)</f>
        <v>0.5436894894</v>
      </c>
      <c r="BE54" s="24">
        <f>VLOOKUP(A54,'2023_PAPI_Indicators'!A53:BD233,55,FALSE)</f>
        <v>0</v>
      </c>
      <c r="BF54" s="24">
        <f>VLOOKUP(A54,'2023_PAPI_Indicators'!A53:BE233,56,FALSE)</f>
        <v>0.8059057593</v>
      </c>
      <c r="BG54" s="24">
        <f>VLOOKUP(A54,'2023_PAPI_Indicators'!A53:BF233,57,FALSE)</f>
        <v>0.9055500627</v>
      </c>
      <c r="BH54" s="24">
        <f>VLOOKUP(A54,'2023_PAPI_Indicators'!A53:BL233,58,FALSE)</f>
        <v>0.6300082803</v>
      </c>
      <c r="BI54" s="24">
        <f>VLOOKUP(A54,'2023_PAPI_Indicators'!A53:BH233,59,FALSE)</f>
        <v>1</v>
      </c>
      <c r="BJ54" s="24">
        <f>VLOOKUP(A54,'2023_PAPI_Indicators'!A53:BI233,60,FALSE)</f>
        <v>0.952932477</v>
      </c>
      <c r="BK54" s="24">
        <f>VLOOKUP(A54,'2023_PAPI_Indicators'!A53:BJ233,61,FALSE)</f>
        <v>0.7413594127</v>
      </c>
      <c r="BL54" s="24" t="str">
        <f>VLOOKUP(A54,'2023_PAPI_Indicators'!A53:BK233,62,FALSE)</f>
        <v/>
      </c>
      <c r="BM54" s="24" t="str">
        <f>VLOOKUP(A54,'2023_PAPI_Indicators'!A53:BL233,63,FALSE)</f>
        <v/>
      </c>
      <c r="BN54" s="24" t="str">
        <f>VLOOKUP(A54,'2023_PAPI_Indicators'!A53:BM233,64,FALSE)</f>
        <v/>
      </c>
    </row>
    <row r="55" ht="13.5" customHeight="1">
      <c r="A55" s="11" t="s">
        <v>490</v>
      </c>
      <c r="B55" s="11" t="s">
        <v>491</v>
      </c>
      <c r="C55" s="12" t="s">
        <v>83</v>
      </c>
      <c r="D55" s="24">
        <f>VLOOKUP(A55,'2023_PAPI_Indicators'!A55:B235,2,FALSE)</f>
        <v>0.5</v>
      </c>
      <c r="E55" s="75">
        <f>VLOOKUP(A55,'2023_PAPI_Indicators'!A55:C235,3,FALSE)</f>
        <v>1</v>
      </c>
      <c r="F55" s="24">
        <f>VLOOKUP(A55,'2023_PAPI_Indicators'!A54:D234,4,FALSE)</f>
        <v>0.6000000238</v>
      </c>
      <c r="G55" s="24">
        <f>VLOOKUP(A55,'2023_PAPI_Indicators'!A54:E234,5,FALSE)</f>
        <v>1</v>
      </c>
      <c r="H55" s="24">
        <f>VLOOKUP(A55,'2023_PAPI_Indicators'!A54:F234,6,FALSE)</f>
        <v>1</v>
      </c>
      <c r="I55" s="24">
        <f>VLOOKUP(A55,'2023_PAPI_Indicators'!A54:G234,7,FALSE)</f>
        <v>1</v>
      </c>
      <c r="J55" s="24">
        <f>VLOOKUP(A55,'2023_PAPI_Indicators'!A54:H234,8,FALSE)</f>
        <v>0.6891129017</v>
      </c>
      <c r="K55" s="24">
        <f>VLOOKUP(A55,'2023_PAPI_Indicators'!A54:I234,9,FALSE)</f>
        <v>0.8000000119</v>
      </c>
      <c r="L55" s="24">
        <f>VLOOKUP(A55,'2023_PAPI_Indicators'!A54:J234,10,FALSE)</f>
        <v>0.7528678179</v>
      </c>
      <c r="M55" s="24">
        <f>VLOOKUP(A55,'2023_PAPI_Indicators'!A54:K234,11,FALSE)</f>
        <v>1</v>
      </c>
      <c r="N55" s="24">
        <f>VLOOKUP(A55,'2023_PAPI_Indicators'!A54:L234,12,FALSE)</f>
        <v>1</v>
      </c>
      <c r="O55" s="24">
        <f>VLOOKUP(A55,'2023_PAPI_Indicators'!A54:M234,13,FALSE)</f>
        <v>0.7892425656</v>
      </c>
      <c r="P55" s="24">
        <f>VLOOKUP(A55,'2023_PAPI_Indicators'!A54:N234,14,FALSE)</f>
        <v>0.9646294117</v>
      </c>
      <c r="Q55" s="25"/>
      <c r="R55" s="24">
        <f>VLOOKUP(A55,'2023_PAPI_Indicators'!A54:P234,16,FALSE)</f>
        <v>1</v>
      </c>
      <c r="S55" s="24">
        <f>VLOOKUP(A55,'2023_PAPI_Indicators'!A54:R234,17,FALSE)</f>
        <v>0.8720425367</v>
      </c>
      <c r="T55" s="24">
        <f>VLOOKUP(A55,'2023_PAPI_Indicators'!A54:S234,18,FALSE)</f>
        <v>1</v>
      </c>
      <c r="U55" s="24">
        <f>VLOOKUP(A55,'2023_PAPI_Indicators'!A54:T234,19,FALSE)</f>
        <v>0.8931805491</v>
      </c>
      <c r="V55" s="24">
        <f>VLOOKUP(A55,'2023_PAPI_Indicators'!A54:U234,20,FALSE)</f>
        <v>1</v>
      </c>
      <c r="W55" s="24">
        <f>VLOOKUP(A55,'2023_PAPI_Indicators'!A54:V234,21,FALSE)</f>
        <v>1</v>
      </c>
      <c r="X55" s="24">
        <f>VLOOKUP(A55,'2023_PAPI_Indicators'!A54:W234,22,FALSE)</f>
        <v>1</v>
      </c>
      <c r="Y55" s="24">
        <f>VLOOKUP(A55,'2023_PAPI_Indicators'!A54:X234,23,FALSE)</f>
        <v>1</v>
      </c>
      <c r="Z55" s="24">
        <f>VLOOKUP(A55,'2023_PAPI_Indicators'!A54:Y234,24,FALSE)</f>
        <v>1</v>
      </c>
      <c r="AA55" s="24">
        <f>VLOOKUP(A55,'2023_PAPI_Indicators'!A54:Z234,25,FALSE)</f>
        <v>0.6666666865</v>
      </c>
      <c r="AB55" s="24">
        <f>VLOOKUP(A55,'2023_PAPI_Indicators'!A54:AA234,26,FALSE)</f>
        <v>1</v>
      </c>
      <c r="AC55" s="24">
        <f>VLOOKUP(A55,'2023_PAPI_Indicators'!A54:AB234,27,FALSE)</f>
        <v>0.6761456132</v>
      </c>
      <c r="AD55" s="24">
        <f>VLOOKUP(A55,'2023_PAPI_Indicators'!A54:AC234,28,FALSE)</f>
        <v>1</v>
      </c>
      <c r="AE55" s="24">
        <f>VLOOKUP(A55,'2023_PAPI_Indicators'!A54:AD234,29,FALSE)</f>
        <v>0.6411112547</v>
      </c>
      <c r="AF55" s="24">
        <f>VLOOKUP(A55,'2023_PAPI_Indicators'!A54:AE234,30,FALSE)</f>
        <v>1</v>
      </c>
      <c r="AG55" s="24">
        <f>VLOOKUP(A55,'2023_PAPI_Indicators'!A54:AF234,31,FALSE)</f>
        <v>1</v>
      </c>
      <c r="AH55" s="24">
        <f>VLOOKUP(A55,'2023_PAPI_Indicators'!A54:AG234,32,FALSE)</f>
        <v>0.8959594965</v>
      </c>
      <c r="AI55" s="24">
        <f>VLOOKUP(A55,'2023_PAPI_Indicators'!A54:AH234,33,FALSE)</f>
        <v>0.7657763958</v>
      </c>
      <c r="AJ55" s="24">
        <f>VLOOKUP(A55,'2023_PAPI_Indicators'!A54:AI234,34,FALSE)</f>
        <v>1</v>
      </c>
      <c r="AK55" s="24">
        <f>VLOOKUP(A55,'2023_PAPI_Indicators'!A54:AJ234,35,FALSE)</f>
        <v>1</v>
      </c>
      <c r="AL55" s="24">
        <f>VLOOKUP(A55,'2023_PAPI_Indicators'!A54:AK234,36,FALSE)</f>
        <v>1</v>
      </c>
      <c r="AM55" s="24">
        <f>VLOOKUP(A55,'2023_PAPI_Indicators'!A54:AL234,37,FALSE)</f>
        <v>1</v>
      </c>
      <c r="AN55" s="24">
        <f>VLOOKUP(A55,'2023_PAPI_Indicators'!A54:AM234,38,FALSE)</f>
        <v>0.743804276</v>
      </c>
      <c r="AO55" s="24">
        <f>VLOOKUP(A55,'2023_PAPI_Indicators'!A54:AN234,39,FALSE)</f>
        <v>1</v>
      </c>
      <c r="AP55" s="24">
        <f>VLOOKUP(A55,'2023_PAPI_Indicators'!A54:AO234,40,FALSE)</f>
        <v>1</v>
      </c>
      <c r="AQ55" s="24">
        <f>VLOOKUP(A55,'2023_PAPI_Indicators'!A54:AP234,41,FALSE)</f>
        <v>1</v>
      </c>
      <c r="AR55" s="24">
        <f>VLOOKUP(A55,'2023_PAPI_Indicators'!A54:AQ234,42,FALSE)</f>
        <v>0.5</v>
      </c>
      <c r="AS55" s="24">
        <f>VLOOKUP(A55,'2023_PAPI_Indicators'!A54:AR234,43,FALSE)</f>
        <v>0.7410628796</v>
      </c>
      <c r="AT55" s="24">
        <f>VLOOKUP(A55,'2023_PAPI_Indicators'!A54:AS234,44,FALSE)</f>
        <v>0.7772939801</v>
      </c>
      <c r="AU55" s="24">
        <f>VLOOKUP(A55,'2023_PAPI_Indicators'!A54:AT234,45,FALSE)</f>
        <v>1</v>
      </c>
      <c r="AV55" s="24">
        <f>VLOOKUP(A55,'2023_PAPI_Indicators'!A54:AU234,46,FALSE)</f>
        <v>1</v>
      </c>
      <c r="AW55" s="24">
        <f>VLOOKUP(A55,'2023_PAPI_Indicators'!A54:AW234,47,FALSE)</f>
        <v>0.7785707116</v>
      </c>
      <c r="AX55" s="25"/>
      <c r="AY55" s="24">
        <f>VLOOKUP(A55,'2023_PAPI_Indicators'!A54:AX234,49,FALSE)</f>
        <v>0.5170556903</v>
      </c>
      <c r="AZ55" s="24">
        <f>VLOOKUP(A55,'2023_PAPI_Indicators'!A54:AY234,50,FALSE)</f>
        <v>0.75</v>
      </c>
      <c r="BA55" s="24">
        <f>VLOOKUP(A55,'2023_PAPI_Indicators'!A54:AZ234,51,FALSE)</f>
        <v>1</v>
      </c>
      <c r="BB55" s="24">
        <f>VLOOKUP(A55,'2023_PAPI_Indicators'!A54:BA234,52,FALSE)</f>
        <v>1</v>
      </c>
      <c r="BC55" s="24">
        <f>VLOOKUP(A55,'2023_PAPI_Indicators'!A54:BB234,53,FALSE)</f>
        <v>0.8840337396</v>
      </c>
      <c r="BD55" s="24">
        <f>VLOOKUP(A55,'2023_PAPI_Indicators'!A54:BC234,54,FALSE)</f>
        <v>0.8451910615</v>
      </c>
      <c r="BE55" s="24">
        <f>VLOOKUP(A55,'2023_PAPI_Indicators'!A54:BD234,55,FALSE)</f>
        <v>1</v>
      </c>
      <c r="BF55" s="24">
        <f>VLOOKUP(A55,'2023_PAPI_Indicators'!A54:BE234,56,FALSE)</f>
        <v>1</v>
      </c>
      <c r="BG55" s="24">
        <f>VLOOKUP(A55,'2023_PAPI_Indicators'!A54:BF234,57,FALSE)</f>
        <v>0.8607879281</v>
      </c>
      <c r="BH55" s="24">
        <f>VLOOKUP(A55,'2023_PAPI_Indicators'!A54:BL234,58,FALSE)</f>
        <v>0.9775217772</v>
      </c>
      <c r="BI55" s="24">
        <f>VLOOKUP(A55,'2023_PAPI_Indicators'!A54:BH234,59,FALSE)</f>
        <v>1</v>
      </c>
      <c r="BJ55" s="24">
        <f>VLOOKUP(A55,'2023_PAPI_Indicators'!A54:BI234,60,FALSE)</f>
        <v>1</v>
      </c>
      <c r="BK55" s="24">
        <f>VLOOKUP(A55,'2023_PAPI_Indicators'!A54:BJ234,61,FALSE)</f>
        <v>0.6526495814</v>
      </c>
      <c r="BL55" s="24" t="str">
        <f>VLOOKUP(A55,'2023_PAPI_Indicators'!A54:BK234,62,FALSE)</f>
        <v/>
      </c>
      <c r="BM55" s="24" t="str">
        <f>VLOOKUP(A55,'2023_PAPI_Indicators'!A54:BL234,63,FALSE)</f>
        <v/>
      </c>
      <c r="BN55" s="24" t="str">
        <f>VLOOKUP(A55,'2023_PAPI_Indicators'!A54:BM234,64,FALSE)</f>
        <v/>
      </c>
    </row>
    <row r="56" ht="13.5" customHeight="1">
      <c r="A56" s="11" t="s">
        <v>174</v>
      </c>
      <c r="B56" s="11" t="s">
        <v>175</v>
      </c>
      <c r="C56" s="12" t="s">
        <v>83</v>
      </c>
      <c r="D56" s="24">
        <f>VLOOKUP(A56,'2023_PAPI_Indicators'!A56:B236,2,FALSE)</f>
        <v>0.6339829564</v>
      </c>
      <c r="E56" s="75">
        <f>VLOOKUP(A56,'2023_PAPI_Indicators'!A56:C236,3,FALSE)</f>
        <v>0.5013469458</v>
      </c>
      <c r="F56" s="24">
        <f>VLOOKUP(A56,'2023_PAPI_Indicators'!A55:D235,4,FALSE)</f>
        <v>0.506485045</v>
      </c>
      <c r="G56" s="24">
        <f>VLOOKUP(A56,'2023_PAPI_Indicators'!A55:E235,5,FALSE)</f>
        <v>0.5728756189</v>
      </c>
      <c r="H56" s="24">
        <f>VLOOKUP(A56,'2023_PAPI_Indicators'!A55:F235,6,FALSE)</f>
        <v>0.4779795706</v>
      </c>
      <c r="I56" s="24">
        <f>VLOOKUP(A56,'2023_PAPI_Indicators'!A55:G235,7,FALSE)</f>
        <v>0.5106092095</v>
      </c>
      <c r="J56" s="24">
        <f>VLOOKUP(A56,'2023_PAPI_Indicators'!A55:H235,8,FALSE)</f>
        <v>0.4199918211</v>
      </c>
      <c r="K56" s="24">
        <f>VLOOKUP(A56,'2023_PAPI_Indicators'!A55:I235,9,FALSE)</f>
        <v>0.4842884243</v>
      </c>
      <c r="L56" s="24">
        <f>VLOOKUP(A56,'2023_PAPI_Indicators'!A55:J235,10,FALSE)</f>
        <v>0.5379129052</v>
      </c>
      <c r="M56" s="24">
        <f>VLOOKUP(A56,'2023_PAPI_Indicators'!A55:K235,11,FALSE)</f>
        <v>0.4207132459</v>
      </c>
      <c r="N56" s="24">
        <f>VLOOKUP(A56,'2023_PAPI_Indicators'!A55:L235,12,FALSE)</f>
        <v>0.4505374432</v>
      </c>
      <c r="O56" s="24">
        <f>VLOOKUP(A56,'2023_PAPI_Indicators'!A55:M235,13,FALSE)</f>
        <v>0.6659766436</v>
      </c>
      <c r="P56" s="24">
        <f>VLOOKUP(A56,'2023_PAPI_Indicators'!A55:N235,14,FALSE)</f>
        <v>0.5322169662</v>
      </c>
      <c r="Q56" s="25"/>
      <c r="R56" s="24">
        <f>VLOOKUP(A56,'2023_PAPI_Indicators'!A55:P235,16,FALSE)</f>
        <v>0.5677338243</v>
      </c>
      <c r="S56" s="24">
        <f>VLOOKUP(A56,'2023_PAPI_Indicators'!A55:R235,17,FALSE)</f>
        <v>0.3683189154</v>
      </c>
      <c r="T56" s="24">
        <f>VLOOKUP(A56,'2023_PAPI_Indicators'!A55:S235,18,FALSE)</f>
        <v>0.467599839</v>
      </c>
      <c r="U56" s="24">
        <f>VLOOKUP(A56,'2023_PAPI_Indicators'!A55:T235,19,FALSE)</f>
        <v>0.540568769</v>
      </c>
      <c r="V56" s="24">
        <f>VLOOKUP(A56,'2023_PAPI_Indicators'!A55:U235,20,FALSE)</f>
        <v>0.5225415826</v>
      </c>
      <c r="W56" s="24">
        <f>VLOOKUP(A56,'2023_PAPI_Indicators'!A55:V235,21,FALSE)</f>
        <v>0.5920162201</v>
      </c>
      <c r="X56" s="24">
        <f>VLOOKUP(A56,'2023_PAPI_Indicators'!A55:W235,22,FALSE)</f>
        <v>0.5490882993</v>
      </c>
      <c r="Y56" s="24">
        <f>VLOOKUP(A56,'2023_PAPI_Indicators'!A55:X235,23,FALSE)</f>
        <v>0.6277201772</v>
      </c>
      <c r="Z56" s="24">
        <f>VLOOKUP(A56,'2023_PAPI_Indicators'!A55:Y235,24,FALSE)</f>
        <v>0.4475018978</v>
      </c>
      <c r="AA56" s="24">
        <f>VLOOKUP(A56,'2023_PAPI_Indicators'!A55:Z235,25,FALSE)</f>
        <v>0.4729895294</v>
      </c>
      <c r="AB56" s="24">
        <f>VLOOKUP(A56,'2023_PAPI_Indicators'!A55:AA235,26,FALSE)</f>
        <v>0.557020247</v>
      </c>
      <c r="AC56" s="24">
        <f>VLOOKUP(A56,'2023_PAPI_Indicators'!A55:AB235,27,FALSE)</f>
        <v>0.5275741816</v>
      </c>
      <c r="AD56" s="24">
        <f>VLOOKUP(A56,'2023_PAPI_Indicators'!A55:AC235,28,FALSE)</f>
        <v>0.5256023407</v>
      </c>
      <c r="AE56" s="24">
        <f>VLOOKUP(A56,'2023_PAPI_Indicators'!A55:AD235,29,FALSE)</f>
        <v>0.5345993638</v>
      </c>
      <c r="AF56" s="24">
        <f>VLOOKUP(A56,'2023_PAPI_Indicators'!A55:AE235,30,FALSE)</f>
        <v>0.3928439021</v>
      </c>
      <c r="AG56" s="24">
        <f>VLOOKUP(A56,'2023_PAPI_Indicators'!A55:AF235,31,FALSE)</f>
        <v>0.407887429</v>
      </c>
      <c r="AH56" s="24">
        <f>VLOOKUP(A56,'2023_PAPI_Indicators'!A55:AG235,32,FALSE)</f>
        <v>0.4266882837</v>
      </c>
      <c r="AI56" s="24">
        <f>VLOOKUP(A56,'2023_PAPI_Indicators'!A55:AH235,33,FALSE)</f>
        <v>0.4600282907</v>
      </c>
      <c r="AJ56" s="24">
        <f>VLOOKUP(A56,'2023_PAPI_Indicators'!A55:AI235,34,FALSE)</f>
        <v>0.3484828174</v>
      </c>
      <c r="AK56" s="24">
        <f>VLOOKUP(A56,'2023_PAPI_Indicators'!A55:AJ235,35,FALSE)</f>
        <v>0.2676892579</v>
      </c>
      <c r="AL56" s="24">
        <f>VLOOKUP(A56,'2023_PAPI_Indicators'!A55:AK235,36,FALSE)</f>
        <v>0.3764100969</v>
      </c>
      <c r="AM56" s="24">
        <f>VLOOKUP(A56,'2023_PAPI_Indicators'!A55:AL235,37,FALSE)</f>
        <v>0.4047774076</v>
      </c>
      <c r="AN56" s="24">
        <f>VLOOKUP(A56,'2023_PAPI_Indicators'!A55:AM235,38,FALSE)</f>
        <v>0.6193395257</v>
      </c>
      <c r="AO56" s="24">
        <f>VLOOKUP(A56,'2023_PAPI_Indicators'!A55:AN235,39,FALSE)</f>
        <v>0.4584649801</v>
      </c>
      <c r="AP56" s="24">
        <f>VLOOKUP(A56,'2023_PAPI_Indicators'!A55:AO235,40,FALSE)</f>
        <v>0.4131374955</v>
      </c>
      <c r="AQ56" s="24">
        <f>VLOOKUP(A56,'2023_PAPI_Indicators'!A55:AP235,41,FALSE)</f>
        <v>0.4352863133</v>
      </c>
      <c r="AR56" s="24">
        <f>VLOOKUP(A56,'2023_PAPI_Indicators'!A55:AQ235,42,FALSE)</f>
        <v>0.383558929</v>
      </c>
      <c r="AS56" s="24">
        <f>VLOOKUP(A56,'2023_PAPI_Indicators'!A55:AR235,43,FALSE)</f>
        <v>0.5549809337</v>
      </c>
      <c r="AT56" s="24">
        <f>VLOOKUP(A56,'2023_PAPI_Indicators'!A55:AS235,44,FALSE)</f>
        <v>0.3590692282</v>
      </c>
      <c r="AU56" s="24">
        <f>VLOOKUP(A56,'2023_PAPI_Indicators'!A55:AT235,45,FALSE)</f>
        <v>0.5723335147</v>
      </c>
      <c r="AV56" s="24">
        <f>VLOOKUP(A56,'2023_PAPI_Indicators'!A55:AU235,46,FALSE)</f>
        <v>0.3805142045</v>
      </c>
      <c r="AW56" s="24">
        <f>VLOOKUP(A56,'2023_PAPI_Indicators'!A55:AW235,47,FALSE)</f>
        <v>0.2954832613</v>
      </c>
      <c r="AX56" s="25"/>
      <c r="AY56" s="24">
        <f>VLOOKUP(A56,'2023_PAPI_Indicators'!A55:AX235,49,FALSE)</f>
        <v>0.4500767589</v>
      </c>
      <c r="AZ56" s="24">
        <f>VLOOKUP(A56,'2023_PAPI_Indicators'!A55:AY235,50,FALSE)</f>
        <v>0.48722893</v>
      </c>
      <c r="BA56" s="24">
        <f>VLOOKUP(A56,'2023_PAPI_Indicators'!A55:AZ235,51,FALSE)</f>
        <v>0.5096673369</v>
      </c>
      <c r="BB56" s="24">
        <f>VLOOKUP(A56,'2023_PAPI_Indicators'!A55:BA235,52,FALSE)</f>
        <v>0.3150586486</v>
      </c>
      <c r="BC56" s="24">
        <f>VLOOKUP(A56,'2023_PAPI_Indicators'!A55:BB235,53,FALSE)</f>
        <v>0.1748342365</v>
      </c>
      <c r="BD56" s="24">
        <f>VLOOKUP(A56,'2023_PAPI_Indicators'!A55:BC235,54,FALSE)</f>
        <v>0.335861057</v>
      </c>
      <c r="BE56" s="24">
        <f>VLOOKUP(A56,'2023_PAPI_Indicators'!A55:BD235,55,FALSE)</f>
        <v>0.2981290817</v>
      </c>
      <c r="BF56" s="24">
        <f>VLOOKUP(A56,'2023_PAPI_Indicators'!A55:BE235,56,FALSE)</f>
        <v>0.4329302907</v>
      </c>
      <c r="BG56" s="24">
        <f>VLOOKUP(A56,'2023_PAPI_Indicators'!A55:BF235,57,FALSE)</f>
        <v>0.3007413745</v>
      </c>
      <c r="BH56" s="24">
        <f>VLOOKUP(A56,'2023_PAPI_Indicators'!A55:BL235,58,FALSE)</f>
        <v>0.3593880236</v>
      </c>
      <c r="BI56" s="24">
        <f>VLOOKUP(A56,'2023_PAPI_Indicators'!A55:BH235,59,FALSE)</f>
        <v>0.3478877842</v>
      </c>
      <c r="BJ56" s="24">
        <f>VLOOKUP(A56,'2023_PAPI_Indicators'!A55:BI235,60,FALSE)</f>
        <v>0.3281590044</v>
      </c>
      <c r="BK56" s="24">
        <f>VLOOKUP(A56,'2023_PAPI_Indicators'!A55:BJ235,61,FALSE)</f>
        <v>0.3795239329</v>
      </c>
      <c r="BL56" s="24">
        <f>VLOOKUP(A56,'2023_PAPI_Indicators'!A55:BK235,62,FALSE)</f>
        <v>0.5285072923</v>
      </c>
      <c r="BM56" s="24">
        <f>VLOOKUP(A56,'2023_PAPI_Indicators'!A55:BL235,63,FALSE)</f>
        <v>0.5890914798</v>
      </c>
      <c r="BN56" s="24">
        <f>VLOOKUP(A56,'2023_PAPI_Indicators'!A55:BM235,64,FALSE)</f>
        <v>0.3646500707</v>
      </c>
    </row>
    <row r="57" ht="13.5" customHeight="1">
      <c r="A57" s="15" t="s">
        <v>176</v>
      </c>
      <c r="B57" s="16" t="s">
        <v>177</v>
      </c>
      <c r="C57" s="17" t="s">
        <v>178</v>
      </c>
      <c r="D57" s="18">
        <f>VLOOKUP(A57,'2023_PAPI_Indicators'!A57:B237,2,FALSE)</f>
        <v>4.275999546</v>
      </c>
      <c r="E57" s="80">
        <f>VLOOKUP(A57,'2023_PAPI_Indicators'!A57:C237,3,FALSE)</f>
        <v>4.385395527</v>
      </c>
      <c r="F57" s="18">
        <f>VLOOKUP(A57,'2023_PAPI_Indicators'!A56:D236,4,FALSE)</f>
        <v>4.321948051</v>
      </c>
      <c r="G57" s="18">
        <f>VLOOKUP(A57,'2023_PAPI_Indicators'!A56:E236,5,FALSE)</f>
        <v>4.197441101</v>
      </c>
      <c r="H57" s="18">
        <f>VLOOKUP(A57,'2023_PAPI_Indicators'!A56:F236,6,FALSE)</f>
        <v>4.24557066</v>
      </c>
      <c r="I57" s="18">
        <f>VLOOKUP(A57,'2023_PAPI_Indicators'!A56:G236,7,FALSE)</f>
        <v>4.225764751</v>
      </c>
      <c r="J57" s="18">
        <f>VLOOKUP(A57,'2023_PAPI_Indicators'!A56:H236,8,FALSE)</f>
        <v>4.428756714</v>
      </c>
      <c r="K57" s="18">
        <f>VLOOKUP(A57,'2023_PAPI_Indicators'!A56:I236,9,FALSE)</f>
        <v>4.513112068</v>
      </c>
      <c r="L57" s="18">
        <f>VLOOKUP(A57,'2023_PAPI_Indicators'!A56:J236,10,FALSE)</f>
        <v>4.328184128</v>
      </c>
      <c r="M57" s="18">
        <f>VLOOKUP(A57,'2023_PAPI_Indicators'!A56:K236,11,FALSE)</f>
        <v>4.335552216</v>
      </c>
      <c r="N57" s="18">
        <f>VLOOKUP(A57,'2023_PAPI_Indicators'!A56:L236,12,FALSE)</f>
        <v>4.46212244</v>
      </c>
      <c r="O57" s="18">
        <f>VLOOKUP(A57,'2023_PAPI_Indicators'!A56:M236,13,FALSE)</f>
        <v>4.356159687</v>
      </c>
      <c r="P57" s="18">
        <f>VLOOKUP(A57,'2023_PAPI_Indicators'!A56:N236,14,FALSE)</f>
        <v>4.340134621</v>
      </c>
      <c r="Q57" s="10"/>
      <c r="R57" s="18">
        <f>VLOOKUP(A57,'2023_PAPI_Indicators'!A56:P236,16,FALSE)</f>
        <v>4.387531281</v>
      </c>
      <c r="S57" s="18">
        <f>VLOOKUP(A57,'2023_PAPI_Indicators'!A56:R236,17,FALSE)</f>
        <v>4.357933521</v>
      </c>
      <c r="T57" s="18">
        <f>VLOOKUP(A57,'2023_PAPI_Indicators'!A56:S236,18,FALSE)</f>
        <v>4.480641365</v>
      </c>
      <c r="U57" s="18">
        <f>VLOOKUP(A57,'2023_PAPI_Indicators'!A56:T236,19,FALSE)</f>
        <v>4.54666853</v>
      </c>
      <c r="V57" s="18">
        <f>VLOOKUP(A57,'2023_PAPI_Indicators'!A56:U236,20,FALSE)</f>
        <v>3.895511627</v>
      </c>
      <c r="W57" s="18">
        <f>VLOOKUP(A57,'2023_PAPI_Indicators'!A56:V236,21,FALSE)</f>
        <v>4.153867245</v>
      </c>
      <c r="X57" s="18">
        <f>VLOOKUP(A57,'2023_PAPI_Indicators'!A56:W236,22,FALSE)</f>
        <v>4.401524544</v>
      </c>
      <c r="Y57" s="18">
        <f>VLOOKUP(A57,'2023_PAPI_Indicators'!A56:X236,23,FALSE)</f>
        <v>4.524134159</v>
      </c>
      <c r="Z57" s="18">
        <f>VLOOKUP(A57,'2023_PAPI_Indicators'!A56:Y236,24,FALSE)</f>
        <v>4.211196899</v>
      </c>
      <c r="AA57" s="18">
        <f>VLOOKUP(A57,'2023_PAPI_Indicators'!A56:Z236,25,FALSE)</f>
        <v>4.263244152</v>
      </c>
      <c r="AB57" s="18">
        <f>VLOOKUP(A57,'2023_PAPI_Indicators'!A56:AA236,26,FALSE)</f>
        <v>4.364308834</v>
      </c>
      <c r="AC57" s="18">
        <f>VLOOKUP(A57,'2023_PAPI_Indicators'!A56:AB236,27,FALSE)</f>
        <v>4.297276974</v>
      </c>
      <c r="AD57" s="18">
        <f>VLOOKUP(A57,'2023_PAPI_Indicators'!A56:AC236,28,FALSE)</f>
        <v>4.317709446</v>
      </c>
      <c r="AE57" s="18">
        <f>VLOOKUP(A57,'2023_PAPI_Indicators'!A56:AD236,29,FALSE)</f>
        <v>4.504227638</v>
      </c>
      <c r="AF57" s="18">
        <f>VLOOKUP(A57,'2023_PAPI_Indicators'!A56:AE236,30,FALSE)</f>
        <v>4.408447266</v>
      </c>
      <c r="AG57" s="18">
        <f>VLOOKUP(A57,'2023_PAPI_Indicators'!A56:AF236,31,FALSE)</f>
        <v>4.281017303</v>
      </c>
      <c r="AH57" s="18">
        <f>VLOOKUP(A57,'2023_PAPI_Indicators'!A56:AG236,32,FALSE)</f>
        <v>4.368829727</v>
      </c>
      <c r="AI57" s="18">
        <f>VLOOKUP(A57,'2023_PAPI_Indicators'!A56:AH236,33,FALSE)</f>
        <v>4.34496212</v>
      </c>
      <c r="AJ57" s="18">
        <f>VLOOKUP(A57,'2023_PAPI_Indicators'!A56:AI236,34,FALSE)</f>
        <v>3.858665228</v>
      </c>
      <c r="AK57" s="18">
        <f>VLOOKUP(A57,'2023_PAPI_Indicators'!A56:AJ236,35,FALSE)</f>
        <v>4.059223175</v>
      </c>
      <c r="AL57" s="18">
        <f>VLOOKUP(A57,'2023_PAPI_Indicators'!A56:AK236,36,FALSE)</f>
        <v>4.245404243</v>
      </c>
      <c r="AM57" s="18">
        <f>VLOOKUP(A57,'2023_PAPI_Indicators'!A56:AL236,37,FALSE)</f>
        <v>4.002036095</v>
      </c>
      <c r="AN57" s="18">
        <f>VLOOKUP(A57,'2023_PAPI_Indicators'!A56:AM236,38,FALSE)</f>
        <v>4.31807375</v>
      </c>
      <c r="AO57" s="18">
        <f>VLOOKUP(A57,'2023_PAPI_Indicators'!A56:AN236,39,FALSE)</f>
        <v>4.423919201</v>
      </c>
      <c r="AP57" s="18">
        <f>VLOOKUP(A57,'2023_PAPI_Indicators'!A56:AO236,40,FALSE)</f>
        <v>4.216569901</v>
      </c>
      <c r="AQ57" s="18">
        <f>VLOOKUP(A57,'2023_PAPI_Indicators'!A56:AP236,41,FALSE)</f>
        <v>4.086463451</v>
      </c>
      <c r="AR57" s="18">
        <f>VLOOKUP(A57,'2023_PAPI_Indicators'!A56:AQ236,42,FALSE)</f>
        <v>4.149783611</v>
      </c>
      <c r="AS57" s="18">
        <f>VLOOKUP(A57,'2023_PAPI_Indicators'!A56:AR236,43,FALSE)</f>
        <v>4.209075451</v>
      </c>
      <c r="AT57" s="18">
        <f>VLOOKUP(A57,'2023_PAPI_Indicators'!A56:AS236,44,FALSE)</f>
        <v>4.059861183</v>
      </c>
      <c r="AU57" s="18">
        <f>VLOOKUP(A57,'2023_PAPI_Indicators'!A56:AT236,45,FALSE)</f>
        <v>4.312440395</v>
      </c>
      <c r="AV57" s="18">
        <f>VLOOKUP(A57,'2023_PAPI_Indicators'!A56:AU236,46,FALSE)</f>
        <v>4.187951088</v>
      </c>
      <c r="AW57" s="18">
        <f>VLOOKUP(A57,'2023_PAPI_Indicators'!A56:AW236,47,FALSE)</f>
        <v>4.010577679</v>
      </c>
      <c r="AX57" s="10"/>
      <c r="AY57" s="18">
        <f>VLOOKUP(A57,'2023_PAPI_Indicators'!A56:AX236,49,FALSE)</f>
        <v>4.137620926</v>
      </c>
      <c r="AZ57" s="18">
        <f>VLOOKUP(A57,'2023_PAPI_Indicators'!A56:AY236,50,FALSE)</f>
        <v>4.269643307</v>
      </c>
      <c r="BA57" s="18">
        <f>VLOOKUP(A57,'2023_PAPI_Indicators'!A56:AZ236,51,FALSE)</f>
        <v>4.304179192</v>
      </c>
      <c r="BB57" s="18">
        <f>VLOOKUP(A57,'2023_PAPI_Indicators'!A56:BA236,52,FALSE)</f>
        <v>3.866071939</v>
      </c>
      <c r="BC57" s="18">
        <f>VLOOKUP(A57,'2023_PAPI_Indicators'!A56:BB236,53,FALSE)</f>
        <v>3.936480045</v>
      </c>
      <c r="BD57" s="18">
        <f>VLOOKUP(A57,'2023_PAPI_Indicators'!A56:BC236,54,FALSE)</f>
        <v>3.807289839</v>
      </c>
      <c r="BE57" s="18">
        <f>VLOOKUP(A57,'2023_PAPI_Indicators'!A56:BD236,55,FALSE)</f>
        <v>4.008718014</v>
      </c>
      <c r="BF57" s="18">
        <f>VLOOKUP(A57,'2023_PAPI_Indicators'!A56:BE236,56,FALSE)</f>
        <v>3.990088224</v>
      </c>
      <c r="BG57" s="18">
        <f>VLOOKUP(A57,'2023_PAPI_Indicators'!A56:BF236,57,FALSE)</f>
        <v>4.003206253</v>
      </c>
      <c r="BH57" s="18">
        <f>VLOOKUP(A57,'2023_PAPI_Indicators'!A56:BL236,58,FALSE)</f>
        <v>4.060782909</v>
      </c>
      <c r="BI57" s="18">
        <f>VLOOKUP(A57,'2023_PAPI_Indicators'!A56:BH236,59,FALSE)</f>
        <v>4.250828266</v>
      </c>
      <c r="BJ57" s="18">
        <f>VLOOKUP(A57,'2023_PAPI_Indicators'!A56:BI236,60,FALSE)</f>
        <v>4.089053154</v>
      </c>
      <c r="BK57" s="18">
        <f>VLOOKUP(A57,'2023_PAPI_Indicators'!A56:BJ236,61,FALSE)</f>
        <v>3.928819418</v>
      </c>
      <c r="BL57" s="18">
        <f>VLOOKUP(A57,'2023_PAPI_Indicators'!A56:BK236,62,FALSE)</f>
        <v>4.49337101</v>
      </c>
      <c r="BM57" s="18">
        <f>VLOOKUP(A57,'2023_PAPI_Indicators'!A56:BL236,63,FALSE)</f>
        <v>4.657239914</v>
      </c>
      <c r="BN57" s="18">
        <f>VLOOKUP(A57,'2023_PAPI_Indicators'!A56:BM236,64,FALSE)</f>
        <v>4.07185173</v>
      </c>
    </row>
    <row r="58" ht="13.5" customHeight="1">
      <c r="A58" s="19" t="s">
        <v>179</v>
      </c>
      <c r="B58" s="19" t="s">
        <v>180</v>
      </c>
      <c r="C58" s="20" t="s">
        <v>181</v>
      </c>
      <c r="D58" s="21">
        <f>VLOOKUP(A58,'2023_PAPI_Indicators'!A58:B238,2,FALSE)</f>
        <v>1.900142312</v>
      </c>
      <c r="E58" s="74">
        <f>VLOOKUP(A58,'2023_PAPI_Indicators'!A58:C238,3,FALSE)</f>
        <v>2.076613903</v>
      </c>
      <c r="F58" s="21">
        <f>VLOOKUP(A58,'2023_PAPI_Indicators'!A57:D237,4,FALSE)</f>
        <v>1.943915009</v>
      </c>
      <c r="G58" s="21">
        <f>VLOOKUP(A58,'2023_PAPI_Indicators'!A57:E237,5,FALSE)</f>
        <v>1.908013582</v>
      </c>
      <c r="H58" s="21">
        <f>VLOOKUP(A58,'2023_PAPI_Indicators'!A57:F237,6,FALSE)</f>
        <v>1.938009977</v>
      </c>
      <c r="I58" s="21">
        <f>VLOOKUP(A58,'2023_PAPI_Indicators'!A57:G237,7,FALSE)</f>
        <v>1.9072752</v>
      </c>
      <c r="J58" s="21">
        <f>VLOOKUP(A58,'2023_PAPI_Indicators'!A57:H237,8,FALSE)</f>
        <v>2.049361706</v>
      </c>
      <c r="K58" s="21">
        <f>VLOOKUP(A58,'2023_PAPI_Indicators'!A57:I237,9,FALSE)</f>
        <v>1.983582854</v>
      </c>
      <c r="L58" s="21">
        <f>VLOOKUP(A58,'2023_PAPI_Indicators'!A57:J237,10,FALSE)</f>
        <v>1.998363495</v>
      </c>
      <c r="M58" s="21">
        <f>VLOOKUP(A58,'2023_PAPI_Indicators'!A57:K237,11,FALSE)</f>
        <v>1.867554426</v>
      </c>
      <c r="N58" s="21">
        <f>VLOOKUP(A58,'2023_PAPI_Indicators'!A57:L237,12,FALSE)</f>
        <v>2.033651352</v>
      </c>
      <c r="O58" s="21">
        <f>VLOOKUP(A58,'2023_PAPI_Indicators'!A57:M237,13,FALSE)</f>
        <v>1.835313201</v>
      </c>
      <c r="P58" s="21">
        <f>VLOOKUP(A58,'2023_PAPI_Indicators'!A57:N237,14,FALSE)</f>
        <v>1.939614773</v>
      </c>
      <c r="Q58" s="22"/>
      <c r="R58" s="21">
        <f>VLOOKUP(A58,'2023_PAPI_Indicators'!A57:P237,16,FALSE)</f>
        <v>1.92067039</v>
      </c>
      <c r="S58" s="21">
        <f>VLOOKUP(A58,'2023_PAPI_Indicators'!A57:R237,17,FALSE)</f>
        <v>1.996744394</v>
      </c>
      <c r="T58" s="21">
        <f>VLOOKUP(A58,'2023_PAPI_Indicators'!A57:S237,18,FALSE)</f>
        <v>2.029475212</v>
      </c>
      <c r="U58" s="21">
        <f>VLOOKUP(A58,'2023_PAPI_Indicators'!A57:T237,19,FALSE)</f>
        <v>1.988636613</v>
      </c>
      <c r="V58" s="21">
        <f>VLOOKUP(A58,'2023_PAPI_Indicators'!A57:U237,20,FALSE)</f>
        <v>1.647480845</v>
      </c>
      <c r="W58" s="21">
        <f>VLOOKUP(A58,'2023_PAPI_Indicators'!A57:V237,21,FALSE)</f>
        <v>1.865998864</v>
      </c>
      <c r="X58" s="21">
        <f>VLOOKUP(A58,'2023_PAPI_Indicators'!A57:W237,22,FALSE)</f>
        <v>1.95395875</v>
      </c>
      <c r="Y58" s="21">
        <f>VLOOKUP(A58,'2023_PAPI_Indicators'!A57:X237,23,FALSE)</f>
        <v>2.025472164</v>
      </c>
      <c r="Z58" s="21">
        <f>VLOOKUP(A58,'2023_PAPI_Indicators'!A57:Y237,24,FALSE)</f>
        <v>1.932109237</v>
      </c>
      <c r="AA58" s="21">
        <f>VLOOKUP(A58,'2023_PAPI_Indicators'!A57:Z237,25,FALSE)</f>
        <v>1.990447283</v>
      </c>
      <c r="AB58" s="21">
        <f>VLOOKUP(A58,'2023_PAPI_Indicators'!A57:AA237,26,FALSE)</f>
        <v>2.057056189</v>
      </c>
      <c r="AC58" s="21">
        <f>VLOOKUP(A58,'2023_PAPI_Indicators'!A57:AB237,27,FALSE)</f>
        <v>1.763075709</v>
      </c>
      <c r="AD58" s="21">
        <f>VLOOKUP(A58,'2023_PAPI_Indicators'!A57:AC237,28,FALSE)</f>
        <v>1.932600021</v>
      </c>
      <c r="AE58" s="21">
        <f>VLOOKUP(A58,'2023_PAPI_Indicators'!A57:AD237,29,FALSE)</f>
        <v>2.063039303</v>
      </c>
      <c r="AF58" s="21">
        <f>VLOOKUP(A58,'2023_PAPI_Indicators'!A57:AE237,30,FALSE)</f>
        <v>1.998588204</v>
      </c>
      <c r="AG58" s="21">
        <f>VLOOKUP(A58,'2023_PAPI_Indicators'!A57:AF237,31,FALSE)</f>
        <v>1.91808641</v>
      </c>
      <c r="AH58" s="21">
        <f>VLOOKUP(A58,'2023_PAPI_Indicators'!A57:AG237,32,FALSE)</f>
        <v>1.983741999</v>
      </c>
      <c r="AI58" s="21">
        <f>VLOOKUP(A58,'2023_PAPI_Indicators'!A57:AH237,33,FALSE)</f>
        <v>1.933294296</v>
      </c>
      <c r="AJ58" s="21">
        <f>VLOOKUP(A58,'2023_PAPI_Indicators'!A57:AI237,34,FALSE)</f>
        <v>1.814484954</v>
      </c>
      <c r="AK58" s="21">
        <f>VLOOKUP(A58,'2023_PAPI_Indicators'!A57:AJ237,35,FALSE)</f>
        <v>1.739268303</v>
      </c>
      <c r="AL58" s="21">
        <f>VLOOKUP(A58,'2023_PAPI_Indicators'!A57:AK237,36,FALSE)</f>
        <v>1.842770576</v>
      </c>
      <c r="AM58" s="21">
        <f>VLOOKUP(A58,'2023_PAPI_Indicators'!A57:AL237,37,FALSE)</f>
        <v>1.833062172</v>
      </c>
      <c r="AN58" s="21">
        <f>VLOOKUP(A58,'2023_PAPI_Indicators'!A57:AM237,38,FALSE)</f>
        <v>2.042134285</v>
      </c>
      <c r="AO58" s="21">
        <f>VLOOKUP(A58,'2023_PAPI_Indicators'!A57:AN237,39,FALSE)</f>
        <v>2.123328924</v>
      </c>
      <c r="AP58" s="21">
        <f>VLOOKUP(A58,'2023_PAPI_Indicators'!A57:AO237,40,FALSE)</f>
        <v>2.077963114</v>
      </c>
      <c r="AQ58" s="21">
        <f>VLOOKUP(A58,'2023_PAPI_Indicators'!A57:AP237,41,FALSE)</f>
        <v>1.89968133</v>
      </c>
      <c r="AR58" s="21">
        <f>VLOOKUP(A58,'2023_PAPI_Indicators'!A57:AQ237,42,FALSE)</f>
        <v>1.85285449</v>
      </c>
      <c r="AS58" s="21">
        <f>VLOOKUP(A58,'2023_PAPI_Indicators'!A57:AR237,43,FALSE)</f>
        <v>1.87158215</v>
      </c>
      <c r="AT58" s="21">
        <f>VLOOKUP(A58,'2023_PAPI_Indicators'!A57:AS237,44,FALSE)</f>
        <v>1.792625308</v>
      </c>
      <c r="AU58" s="21">
        <f>VLOOKUP(A58,'2023_PAPI_Indicators'!A57:AT237,45,FALSE)</f>
        <v>2.025470495</v>
      </c>
      <c r="AV58" s="21">
        <f>VLOOKUP(A58,'2023_PAPI_Indicators'!A57:AU237,46,FALSE)</f>
        <v>1.940458179</v>
      </c>
      <c r="AW58" s="21">
        <f>VLOOKUP(A58,'2023_PAPI_Indicators'!A57:AW237,47,FALSE)</f>
        <v>1.874190807</v>
      </c>
      <c r="AX58" s="22"/>
      <c r="AY58" s="21">
        <f>VLOOKUP(A58,'2023_PAPI_Indicators'!A57:AX237,49,FALSE)</f>
        <v>1.973840594</v>
      </c>
      <c r="AZ58" s="21">
        <f>VLOOKUP(A58,'2023_PAPI_Indicators'!A57:AY237,50,FALSE)</f>
        <v>2.051267147</v>
      </c>
      <c r="BA58" s="21">
        <f>VLOOKUP(A58,'2023_PAPI_Indicators'!A57:AZ237,51,FALSE)</f>
        <v>2.001251221</v>
      </c>
      <c r="BB58" s="21">
        <f>VLOOKUP(A58,'2023_PAPI_Indicators'!A57:BA237,52,FALSE)</f>
        <v>1.827122092</v>
      </c>
      <c r="BC58" s="21">
        <f>VLOOKUP(A58,'2023_PAPI_Indicators'!A57:BB237,53,FALSE)</f>
        <v>1.922032475</v>
      </c>
      <c r="BD58" s="21">
        <f>VLOOKUP(A58,'2023_PAPI_Indicators'!A57:BC237,54,FALSE)</f>
        <v>1.862133145</v>
      </c>
      <c r="BE58" s="21">
        <f>VLOOKUP(A58,'2023_PAPI_Indicators'!A57:BD237,55,FALSE)</f>
        <v>1.892903686</v>
      </c>
      <c r="BF58" s="21">
        <f>VLOOKUP(A58,'2023_PAPI_Indicators'!A57:BE237,56,FALSE)</f>
        <v>1.936805367</v>
      </c>
      <c r="BG58" s="21">
        <f>VLOOKUP(A58,'2023_PAPI_Indicators'!A57:BF237,57,FALSE)</f>
        <v>1.991901994</v>
      </c>
      <c r="BH58" s="21">
        <f>VLOOKUP(A58,'2023_PAPI_Indicators'!A57:BL237,58,FALSE)</f>
        <v>1.929740429</v>
      </c>
      <c r="BI58" s="21">
        <f>VLOOKUP(A58,'2023_PAPI_Indicators'!A57:BH237,59,FALSE)</f>
        <v>2.122416735</v>
      </c>
      <c r="BJ58" s="21">
        <f>VLOOKUP(A58,'2023_PAPI_Indicators'!A57:BI237,60,FALSE)</f>
        <v>2.0753479</v>
      </c>
      <c r="BK58" s="21">
        <f>VLOOKUP(A58,'2023_PAPI_Indicators'!A57:BJ237,61,FALSE)</f>
        <v>1.994802117</v>
      </c>
      <c r="BL58" s="21">
        <f>VLOOKUP(A58,'2023_PAPI_Indicators'!A57:BK237,62,FALSE)</f>
        <v>2.07486558</v>
      </c>
      <c r="BM58" s="21">
        <f>VLOOKUP(A58,'2023_PAPI_Indicators'!A57:BL237,63,FALSE)</f>
        <v>2.23900032</v>
      </c>
      <c r="BN58" s="21">
        <f>VLOOKUP(A58,'2023_PAPI_Indicators'!A57:BM237,64,FALSE)</f>
        <v>2.043854713</v>
      </c>
    </row>
    <row r="59" ht="13.5" customHeight="1">
      <c r="A59" s="11" t="s">
        <v>182</v>
      </c>
      <c r="B59" s="11" t="s">
        <v>183</v>
      </c>
      <c r="C59" s="12" t="s">
        <v>83</v>
      </c>
      <c r="D59" s="24">
        <f>VLOOKUP(A59,'2023_PAPI_Indicators'!A59:B239,2,FALSE)</f>
        <v>0.2129258364</v>
      </c>
      <c r="E59" s="75">
        <f>VLOOKUP(A59,'2023_PAPI_Indicators'!A59:C239,3,FALSE)</f>
        <v>0.2738147378</v>
      </c>
      <c r="F59" s="24">
        <f>VLOOKUP(A59,'2023_PAPI_Indicators'!A58:D238,4,FALSE)</f>
        <v>0.1938366145</v>
      </c>
      <c r="G59" s="24">
        <f>VLOOKUP(A59,'2023_PAPI_Indicators'!A58:E238,5,FALSE)</f>
        <v>0.3345060349</v>
      </c>
      <c r="H59" s="24">
        <f>VLOOKUP(A59,'2023_PAPI_Indicators'!A58:F238,6,FALSE)</f>
        <v>0.1809155196</v>
      </c>
      <c r="I59" s="24">
        <f>VLOOKUP(A59,'2023_PAPI_Indicators'!A58:G238,7,FALSE)</f>
        <v>0.2689383626</v>
      </c>
      <c r="J59" s="24">
        <f>VLOOKUP(A59,'2023_PAPI_Indicators'!A58:H238,8,FALSE)</f>
        <v>0.32446751</v>
      </c>
      <c r="K59" s="24">
        <f>VLOOKUP(A59,'2023_PAPI_Indicators'!A58:I238,9,FALSE)</f>
        <v>0.3020427525</v>
      </c>
      <c r="L59" s="24">
        <f>VLOOKUP(A59,'2023_PAPI_Indicators'!A58:J238,10,FALSE)</f>
        <v>0.2293839306</v>
      </c>
      <c r="M59" s="24">
        <f>VLOOKUP(A59,'2023_PAPI_Indicators'!A58:K238,11,FALSE)</f>
        <v>0.1738181859</v>
      </c>
      <c r="N59" s="24">
        <f>VLOOKUP(A59,'2023_PAPI_Indicators'!A58:L238,12,FALSE)</f>
        <v>0.2935481668</v>
      </c>
      <c r="O59" s="24">
        <f>VLOOKUP(A59,'2023_PAPI_Indicators'!A58:M238,13,FALSE)</f>
        <v>0.1991428882</v>
      </c>
      <c r="P59" s="24">
        <f>VLOOKUP(A59,'2023_PAPI_Indicators'!A58:N238,14,FALSE)</f>
        <v>0.199656859</v>
      </c>
      <c r="Q59" s="25"/>
      <c r="R59" s="24">
        <f>VLOOKUP(A59,'2023_PAPI_Indicators'!A58:P238,16,FALSE)</f>
        <v>0.2116140574</v>
      </c>
      <c r="S59" s="24">
        <f>VLOOKUP(A59,'2023_PAPI_Indicators'!A58:R238,17,FALSE)</f>
        <v>0.2049822509</v>
      </c>
      <c r="T59" s="24">
        <f>VLOOKUP(A59,'2023_PAPI_Indicators'!A58:S238,18,FALSE)</f>
        <v>0.2618224323</v>
      </c>
      <c r="U59" s="24">
        <f>VLOOKUP(A59,'2023_PAPI_Indicators'!A58:T238,19,FALSE)</f>
        <v>0.1609684229</v>
      </c>
      <c r="V59" s="24">
        <f>VLOOKUP(A59,'2023_PAPI_Indicators'!A58:U238,20,FALSE)</f>
        <v>0.1048815176</v>
      </c>
      <c r="W59" s="24">
        <f>VLOOKUP(A59,'2023_PAPI_Indicators'!A58:V238,21,FALSE)</f>
        <v>0.2188835442</v>
      </c>
      <c r="X59" s="24">
        <f>VLOOKUP(A59,'2023_PAPI_Indicators'!A58:W238,22,FALSE)</f>
        <v>0.2190869004</v>
      </c>
      <c r="Y59" s="24">
        <f>VLOOKUP(A59,'2023_PAPI_Indicators'!A58:X238,23,FALSE)</f>
        <v>0.2303861082</v>
      </c>
      <c r="Z59" s="24">
        <f>VLOOKUP(A59,'2023_PAPI_Indicators'!A58:Y238,24,FALSE)</f>
        <v>0.2005664259</v>
      </c>
      <c r="AA59" s="24">
        <f>VLOOKUP(A59,'2023_PAPI_Indicators'!A58:Z238,25,FALSE)</f>
        <v>0.2310418487</v>
      </c>
      <c r="AB59" s="24">
        <f>VLOOKUP(A59,'2023_PAPI_Indicators'!A58:AA238,26,FALSE)</f>
        <v>0.2123832256</v>
      </c>
      <c r="AC59" s="24">
        <f>VLOOKUP(A59,'2023_PAPI_Indicators'!A58:AB238,27,FALSE)</f>
        <v>0.1522454917</v>
      </c>
      <c r="AD59" s="24">
        <f>VLOOKUP(A59,'2023_PAPI_Indicators'!A58:AC238,28,FALSE)</f>
        <v>0.2163064033</v>
      </c>
      <c r="AE59" s="24">
        <f>VLOOKUP(A59,'2023_PAPI_Indicators'!A58:AD238,29,FALSE)</f>
        <v>0.221407339</v>
      </c>
      <c r="AF59" s="24">
        <f>VLOOKUP(A59,'2023_PAPI_Indicators'!A58:AE238,30,FALSE)</f>
        <v>0.2211872637</v>
      </c>
      <c r="AG59" s="24">
        <f>VLOOKUP(A59,'2023_PAPI_Indicators'!A58:AF238,31,FALSE)</f>
        <v>0.3112159669</v>
      </c>
      <c r="AH59" s="24">
        <f>VLOOKUP(A59,'2023_PAPI_Indicators'!A58:AG238,32,FALSE)</f>
        <v>0.2347077876</v>
      </c>
      <c r="AI59" s="24">
        <f>VLOOKUP(A59,'2023_PAPI_Indicators'!A58:AH238,33,FALSE)</f>
        <v>0.2276294678</v>
      </c>
      <c r="AJ59" s="24">
        <f>VLOOKUP(A59,'2023_PAPI_Indicators'!A58:AI238,34,FALSE)</f>
        <v>0.1382541209</v>
      </c>
      <c r="AK59" s="24">
        <f>VLOOKUP(A59,'2023_PAPI_Indicators'!A58:AJ238,35,FALSE)</f>
        <v>0.119249858</v>
      </c>
      <c r="AL59" s="24">
        <f>VLOOKUP(A59,'2023_PAPI_Indicators'!A58:AK238,36,FALSE)</f>
        <v>0.1826379895</v>
      </c>
      <c r="AM59" s="24">
        <f>VLOOKUP(A59,'2023_PAPI_Indicators'!A58:AL238,37,FALSE)</f>
        <v>0.1946635395</v>
      </c>
      <c r="AN59" s="24">
        <f>VLOOKUP(A59,'2023_PAPI_Indicators'!A58:AM238,38,FALSE)</f>
        <v>0.2938750684</v>
      </c>
      <c r="AO59" s="24">
        <f>VLOOKUP(A59,'2023_PAPI_Indicators'!A58:AN238,39,FALSE)</f>
        <v>0.34326455</v>
      </c>
      <c r="AP59" s="24">
        <f>VLOOKUP(A59,'2023_PAPI_Indicators'!A58:AO238,40,FALSE)</f>
        <v>0.3134821057</v>
      </c>
      <c r="AQ59" s="24">
        <f>VLOOKUP(A59,'2023_PAPI_Indicators'!A58:AP238,41,FALSE)</f>
        <v>0.1762722284</v>
      </c>
      <c r="AR59" s="24">
        <f>VLOOKUP(A59,'2023_PAPI_Indicators'!A58:AQ238,42,FALSE)</f>
        <v>0.1657811999</v>
      </c>
      <c r="AS59" s="24">
        <f>VLOOKUP(A59,'2023_PAPI_Indicators'!A58:AR238,43,FALSE)</f>
        <v>0.1747916043</v>
      </c>
      <c r="AT59" s="24">
        <f>VLOOKUP(A59,'2023_PAPI_Indicators'!A58:AS238,44,FALSE)</f>
        <v>0.229078114</v>
      </c>
      <c r="AU59" s="24">
        <f>VLOOKUP(A59,'2023_PAPI_Indicators'!A58:AT238,45,FALSE)</f>
        <v>0.3236192167</v>
      </c>
      <c r="AV59" s="24">
        <f>VLOOKUP(A59,'2023_PAPI_Indicators'!A58:AU238,46,FALSE)</f>
        <v>0.2279022783</v>
      </c>
      <c r="AW59" s="24">
        <f>VLOOKUP(A59,'2023_PAPI_Indicators'!A58:AW238,47,FALSE)</f>
        <v>0.1930740923</v>
      </c>
      <c r="AX59" s="25"/>
      <c r="AY59" s="24">
        <f>VLOOKUP(A59,'2023_PAPI_Indicators'!A58:AX238,49,FALSE)</f>
        <v>0.2234116793</v>
      </c>
      <c r="AZ59" s="24">
        <f>VLOOKUP(A59,'2023_PAPI_Indicators'!A58:AY238,50,FALSE)</f>
        <v>0.2346469462</v>
      </c>
      <c r="BA59" s="24">
        <f>VLOOKUP(A59,'2023_PAPI_Indicators'!A58:AZ238,51,FALSE)</f>
        <v>0.2747375071</v>
      </c>
      <c r="BB59" s="24">
        <f>VLOOKUP(A59,'2023_PAPI_Indicators'!A58:BA238,52,FALSE)</f>
        <v>0.2476142049</v>
      </c>
      <c r="BC59" s="24">
        <f>VLOOKUP(A59,'2023_PAPI_Indicators'!A58:BB238,53,FALSE)</f>
        <v>0.2494198829</v>
      </c>
      <c r="BD59" s="24">
        <f>VLOOKUP(A59,'2023_PAPI_Indicators'!A58:BC238,54,FALSE)</f>
        <v>0.2468331009</v>
      </c>
      <c r="BE59" s="24">
        <f>VLOOKUP(A59,'2023_PAPI_Indicators'!A58:BD238,55,FALSE)</f>
        <v>0.1667083502</v>
      </c>
      <c r="BF59" s="24">
        <f>VLOOKUP(A59,'2023_PAPI_Indicators'!A58:BE238,56,FALSE)</f>
        <v>0.2260493636</v>
      </c>
      <c r="BG59" s="24">
        <f>VLOOKUP(A59,'2023_PAPI_Indicators'!A58:BF238,57,FALSE)</f>
        <v>0.2976634204</v>
      </c>
      <c r="BH59" s="24">
        <f>VLOOKUP(A59,'2023_PAPI_Indicators'!A58:BL238,58,FALSE)</f>
        <v>0.1413979679</v>
      </c>
      <c r="BI59" s="24">
        <f>VLOOKUP(A59,'2023_PAPI_Indicators'!A58:BH238,59,FALSE)</f>
        <v>0.2676894963</v>
      </c>
      <c r="BJ59" s="24">
        <f>VLOOKUP(A59,'2023_PAPI_Indicators'!A58:BI238,60,FALSE)</f>
        <v>0.3122290075</v>
      </c>
      <c r="BK59" s="24">
        <f>VLOOKUP(A59,'2023_PAPI_Indicators'!A58:BJ238,61,FALSE)</f>
        <v>0.309628129</v>
      </c>
      <c r="BL59" s="24">
        <f>VLOOKUP(A59,'2023_PAPI_Indicators'!A58:BK238,62,FALSE)</f>
        <v>0.2932466269</v>
      </c>
      <c r="BM59" s="24">
        <f>VLOOKUP(A59,'2023_PAPI_Indicators'!A58:BL238,63,FALSE)</f>
        <v>0.4164563715</v>
      </c>
      <c r="BN59" s="24">
        <f>VLOOKUP(A59,'2023_PAPI_Indicators'!A58:BM238,64,FALSE)</f>
        <v>0.3336389959</v>
      </c>
    </row>
    <row r="60" ht="13.5" customHeight="1">
      <c r="A60" s="11" t="s">
        <v>184</v>
      </c>
      <c r="B60" s="11" t="s">
        <v>185</v>
      </c>
      <c r="C60" s="12" t="s">
        <v>83</v>
      </c>
      <c r="D60" s="24">
        <f>VLOOKUP(A60,'2023_PAPI_Indicators'!A60:B240,2,FALSE)</f>
        <v>0.9399104118</v>
      </c>
      <c r="E60" s="75">
        <f>VLOOKUP(A60,'2023_PAPI_Indicators'!A60:C240,3,FALSE)</f>
        <v>0.955937922</v>
      </c>
      <c r="F60" s="24">
        <f>VLOOKUP(A60,'2023_PAPI_Indicators'!A59:D239,4,FALSE)</f>
        <v>0.8807474375</v>
      </c>
      <c r="G60" s="24">
        <f>VLOOKUP(A60,'2023_PAPI_Indicators'!A59:E239,5,FALSE)</f>
        <v>0.8496178389</v>
      </c>
      <c r="H60" s="24">
        <f>VLOOKUP(A60,'2023_PAPI_Indicators'!A59:F239,6,FALSE)</f>
        <v>0.9642004371</v>
      </c>
      <c r="I60" s="24">
        <f>VLOOKUP(A60,'2023_PAPI_Indicators'!A59:G239,7,FALSE)</f>
        <v>0.9165174365</v>
      </c>
      <c r="J60" s="24">
        <f>VLOOKUP(A60,'2023_PAPI_Indicators'!A59:H239,8,FALSE)</f>
        <v>0.9049674869</v>
      </c>
      <c r="K60" s="24">
        <f>VLOOKUP(A60,'2023_PAPI_Indicators'!A59:I239,9,FALSE)</f>
        <v>0.9406120181</v>
      </c>
      <c r="L60" s="24">
        <f>VLOOKUP(A60,'2023_PAPI_Indicators'!A59:J239,10,FALSE)</f>
        <v>0.924472034</v>
      </c>
      <c r="M60" s="24">
        <f>VLOOKUP(A60,'2023_PAPI_Indicators'!A59:K239,11,FALSE)</f>
        <v>0.9035224319</v>
      </c>
      <c r="N60" s="24">
        <f>VLOOKUP(A60,'2023_PAPI_Indicators'!A59:L239,12,FALSE)</f>
        <v>0.9392986298</v>
      </c>
      <c r="O60" s="24">
        <f>VLOOKUP(A60,'2023_PAPI_Indicators'!A59:M239,13,FALSE)</f>
        <v>0.9108210802</v>
      </c>
      <c r="P60" s="24">
        <f>VLOOKUP(A60,'2023_PAPI_Indicators'!A59:N239,14,FALSE)</f>
        <v>0.8828240633</v>
      </c>
      <c r="Q60" s="25"/>
      <c r="R60" s="24">
        <f>VLOOKUP(A60,'2023_PAPI_Indicators'!A59:P239,16,FALSE)</f>
        <v>0.9607792497</v>
      </c>
      <c r="S60" s="24">
        <f>VLOOKUP(A60,'2023_PAPI_Indicators'!A59:R239,17,FALSE)</f>
        <v>0.9905167222</v>
      </c>
      <c r="T60" s="24">
        <f>VLOOKUP(A60,'2023_PAPI_Indicators'!A59:S239,18,FALSE)</f>
        <v>0.8862885833</v>
      </c>
      <c r="U60" s="24">
        <f>VLOOKUP(A60,'2023_PAPI_Indicators'!A59:T239,19,FALSE)</f>
        <v>0.9336865544</v>
      </c>
      <c r="V60" s="24">
        <f>VLOOKUP(A60,'2023_PAPI_Indicators'!A59:U239,20,FALSE)</f>
        <v>0.7019112706</v>
      </c>
      <c r="W60" s="24">
        <f>VLOOKUP(A60,'2023_PAPI_Indicators'!A59:V239,21,FALSE)</f>
        <v>0.8353636265</v>
      </c>
      <c r="X60" s="24">
        <f>VLOOKUP(A60,'2023_PAPI_Indicators'!A59:W239,22,FALSE)</f>
        <v>0.9736297727</v>
      </c>
      <c r="Y60" s="24">
        <f>VLOOKUP(A60,'2023_PAPI_Indicators'!A59:X239,23,FALSE)</f>
        <v>0.877591908</v>
      </c>
      <c r="Z60" s="24">
        <f>VLOOKUP(A60,'2023_PAPI_Indicators'!A59:Y239,24,FALSE)</f>
        <v>0.8272889853</v>
      </c>
      <c r="AA60" s="24">
        <f>VLOOKUP(A60,'2023_PAPI_Indicators'!A59:Z239,25,FALSE)</f>
        <v>0.9751262665</v>
      </c>
      <c r="AB60" s="24">
        <f>VLOOKUP(A60,'2023_PAPI_Indicators'!A59:AA239,26,FALSE)</f>
        <v>0.9958907366</v>
      </c>
      <c r="AC60" s="24">
        <f>VLOOKUP(A60,'2023_PAPI_Indicators'!A59:AB239,27,FALSE)</f>
        <v>0.8427172899</v>
      </c>
      <c r="AD60" s="24">
        <f>VLOOKUP(A60,'2023_PAPI_Indicators'!A59:AC239,28,FALSE)</f>
        <v>0.9130103588</v>
      </c>
      <c r="AE60" s="24">
        <f>VLOOKUP(A60,'2023_PAPI_Indicators'!A59:AD239,29,FALSE)</f>
        <v>0.9713882208</v>
      </c>
      <c r="AF60" s="24">
        <f>VLOOKUP(A60,'2023_PAPI_Indicators'!A59:AE239,30,FALSE)</f>
        <v>0.9610191584</v>
      </c>
      <c r="AG60" s="24">
        <f>VLOOKUP(A60,'2023_PAPI_Indicators'!A59:AF239,31,FALSE)</f>
        <v>0.9611718655</v>
      </c>
      <c r="AH60" s="24">
        <f>VLOOKUP(A60,'2023_PAPI_Indicators'!A59:AG239,32,FALSE)</f>
        <v>0.9033061266</v>
      </c>
      <c r="AI60" s="24">
        <f>VLOOKUP(A60,'2023_PAPI_Indicators'!A59:AH239,33,FALSE)</f>
        <v>0.8744884729</v>
      </c>
      <c r="AJ60" s="24">
        <f>VLOOKUP(A60,'2023_PAPI_Indicators'!A59:AI239,34,FALSE)</f>
        <v>0.8553177714</v>
      </c>
      <c r="AK60" s="24">
        <f>VLOOKUP(A60,'2023_PAPI_Indicators'!A59:AJ239,35,FALSE)</f>
        <v>0.8982812762</v>
      </c>
      <c r="AL60" s="24">
        <f>VLOOKUP(A60,'2023_PAPI_Indicators'!A59:AK239,36,FALSE)</f>
        <v>0.8207060695</v>
      </c>
      <c r="AM60" s="24">
        <f>VLOOKUP(A60,'2023_PAPI_Indicators'!A59:AL239,37,FALSE)</f>
        <v>0.8713914752</v>
      </c>
      <c r="AN60" s="24">
        <f>VLOOKUP(A60,'2023_PAPI_Indicators'!A59:AM239,38,FALSE)</f>
        <v>0.9335587025</v>
      </c>
      <c r="AO60" s="24">
        <f>VLOOKUP(A60,'2023_PAPI_Indicators'!A59:AN239,39,FALSE)</f>
        <v>0.9188307524</v>
      </c>
      <c r="AP60" s="24">
        <f>VLOOKUP(A60,'2023_PAPI_Indicators'!A59:AO239,40,FALSE)</f>
        <v>0.9300575852</v>
      </c>
      <c r="AQ60" s="24">
        <f>VLOOKUP(A60,'2023_PAPI_Indicators'!A59:AP239,41,FALSE)</f>
        <v>0.8917568326</v>
      </c>
      <c r="AR60" s="24">
        <f>VLOOKUP(A60,'2023_PAPI_Indicators'!A59:AQ239,42,FALSE)</f>
        <v>0.8702700734</v>
      </c>
      <c r="AS60" s="24">
        <f>VLOOKUP(A60,'2023_PAPI_Indicators'!A59:AR239,43,FALSE)</f>
        <v>0.9172240496</v>
      </c>
      <c r="AT60" s="24">
        <f>VLOOKUP(A60,'2023_PAPI_Indicators'!A59:AS239,44,FALSE)</f>
        <v>0.8163193464</v>
      </c>
      <c r="AU60" s="24">
        <f>VLOOKUP(A60,'2023_PAPI_Indicators'!A59:AT239,45,FALSE)</f>
        <v>0.9445565343</v>
      </c>
      <c r="AV60" s="24">
        <f>VLOOKUP(A60,'2023_PAPI_Indicators'!A59:AU239,46,FALSE)</f>
        <v>0.9718222022</v>
      </c>
      <c r="AW60" s="24">
        <f>VLOOKUP(A60,'2023_PAPI_Indicators'!A59:AW239,47,FALSE)</f>
        <v>0.9056904912</v>
      </c>
      <c r="AX60" s="25"/>
      <c r="AY60" s="24">
        <f>VLOOKUP(A60,'2023_PAPI_Indicators'!A59:AX239,49,FALSE)</f>
        <v>0.9270328283</v>
      </c>
      <c r="AZ60" s="24">
        <f>VLOOKUP(A60,'2023_PAPI_Indicators'!A59:AY239,50,FALSE)</f>
        <v>0.9776317477</v>
      </c>
      <c r="BA60" s="24">
        <f>VLOOKUP(A60,'2023_PAPI_Indicators'!A59:AZ239,51,FALSE)</f>
        <v>0.9296266437</v>
      </c>
      <c r="BB60" s="24">
        <f>VLOOKUP(A60,'2023_PAPI_Indicators'!A59:BA239,52,FALSE)</f>
        <v>0.8758677244</v>
      </c>
      <c r="BC60" s="24">
        <f>VLOOKUP(A60,'2023_PAPI_Indicators'!A59:BB239,53,FALSE)</f>
        <v>0.9434376955</v>
      </c>
      <c r="BD60" s="24">
        <f>VLOOKUP(A60,'2023_PAPI_Indicators'!A59:BC239,54,FALSE)</f>
        <v>0.7888936996</v>
      </c>
      <c r="BE60" s="24">
        <f>VLOOKUP(A60,'2023_PAPI_Indicators'!A59:BD239,55,FALSE)</f>
        <v>0.9546991587</v>
      </c>
      <c r="BF60" s="24">
        <f>VLOOKUP(A60,'2023_PAPI_Indicators'!A59:BE239,56,FALSE)</f>
        <v>0.9442204833</v>
      </c>
      <c r="BG60" s="24">
        <f>VLOOKUP(A60,'2023_PAPI_Indicators'!A59:BF239,57,FALSE)</f>
        <v>0.9016125202</v>
      </c>
      <c r="BH60" s="24">
        <f>VLOOKUP(A60,'2023_PAPI_Indicators'!A59:BL239,58,FALSE)</f>
        <v>0.8777794242</v>
      </c>
      <c r="BI60" s="24">
        <f>VLOOKUP(A60,'2023_PAPI_Indicators'!A59:BH239,59,FALSE)</f>
        <v>0.9755424857</v>
      </c>
      <c r="BJ60" s="24">
        <f>VLOOKUP(A60,'2023_PAPI_Indicators'!A59:BI239,60,FALSE)</f>
        <v>0.9051766396</v>
      </c>
      <c r="BK60" s="24">
        <f>VLOOKUP(A60,'2023_PAPI_Indicators'!A59:BJ239,61,FALSE)</f>
        <v>0.9564341903</v>
      </c>
      <c r="BL60" s="24">
        <f>VLOOKUP(A60,'2023_PAPI_Indicators'!A59:BK239,62,FALSE)</f>
        <v>0.9561079741</v>
      </c>
      <c r="BM60" s="24">
        <f>VLOOKUP(A60,'2023_PAPI_Indicators'!A59:BL239,63,FALSE)</f>
        <v>0.9439451694</v>
      </c>
      <c r="BN60" s="24">
        <f>VLOOKUP(A60,'2023_PAPI_Indicators'!A59:BM239,64,FALSE)</f>
        <v>0.880525887</v>
      </c>
    </row>
    <row r="61" ht="13.5" customHeight="1">
      <c r="A61" s="11" t="s">
        <v>186</v>
      </c>
      <c r="B61" s="11" t="s">
        <v>187</v>
      </c>
      <c r="C61" s="12" t="s">
        <v>83</v>
      </c>
      <c r="D61" s="24">
        <f>VLOOKUP(A61,'2023_PAPI_Indicators'!A61:B241,2,FALSE)</f>
        <v>0.1077028885</v>
      </c>
      <c r="E61" s="75">
        <f>VLOOKUP(A61,'2023_PAPI_Indicators'!A61:C241,3,FALSE)</f>
        <v>0.1824812442</v>
      </c>
      <c r="F61" s="24">
        <f>VLOOKUP(A61,'2023_PAPI_Indicators'!A60:D240,4,FALSE)</f>
        <v>0.1050503701</v>
      </c>
      <c r="G61" s="24">
        <f>VLOOKUP(A61,'2023_PAPI_Indicators'!A60:E240,5,FALSE)</f>
        <v>0.1741317064</v>
      </c>
      <c r="H61" s="24">
        <f>VLOOKUP(A61,'2023_PAPI_Indicators'!A60:F240,6,FALSE)</f>
        <v>0.1204664856</v>
      </c>
      <c r="I61" s="24">
        <f>VLOOKUP(A61,'2023_PAPI_Indicators'!A60:G240,7,FALSE)</f>
        <v>0.192962721</v>
      </c>
      <c r="J61" s="24">
        <f>VLOOKUP(A61,'2023_PAPI_Indicators'!A60:H240,8,FALSE)</f>
        <v>0.2209989578</v>
      </c>
      <c r="K61" s="24">
        <f>VLOOKUP(A61,'2023_PAPI_Indicators'!A60:I240,9,FALSE)</f>
        <v>0.170692116</v>
      </c>
      <c r="L61" s="24">
        <f>VLOOKUP(A61,'2023_PAPI_Indicators'!A60:J240,10,FALSE)</f>
        <v>0.1407525092</v>
      </c>
      <c r="M61" s="24">
        <f>VLOOKUP(A61,'2023_PAPI_Indicators'!A60:K240,11,FALSE)</f>
        <v>0.1010582</v>
      </c>
      <c r="N61" s="24">
        <f>VLOOKUP(A61,'2023_PAPI_Indicators'!A60:L240,12,FALSE)</f>
        <v>0.1156681553</v>
      </c>
      <c r="O61" s="24">
        <f>VLOOKUP(A61,'2023_PAPI_Indicators'!A60:M240,13,FALSE)</f>
        <v>0.1105176806</v>
      </c>
      <c r="P61" s="24">
        <f>VLOOKUP(A61,'2023_PAPI_Indicators'!A60:N240,14,FALSE)</f>
        <v>0.1323079318</v>
      </c>
      <c r="Q61" s="25"/>
      <c r="R61" s="24">
        <f>VLOOKUP(A61,'2023_PAPI_Indicators'!A60:P240,16,FALSE)</f>
        <v>0.0818991065</v>
      </c>
      <c r="S61" s="24">
        <f>VLOOKUP(A61,'2023_PAPI_Indicators'!A60:R240,17,FALSE)</f>
        <v>0.1081079096</v>
      </c>
      <c r="T61" s="24">
        <f>VLOOKUP(A61,'2023_PAPI_Indicators'!A60:S240,18,FALSE)</f>
        <v>0.2051956207</v>
      </c>
      <c r="U61" s="24">
        <f>VLOOKUP(A61,'2023_PAPI_Indicators'!A60:T240,19,FALSE)</f>
        <v>0.1304115206</v>
      </c>
      <c r="V61" s="24">
        <f>VLOOKUP(A61,'2023_PAPI_Indicators'!A60:U240,20,FALSE)</f>
        <v>0.08111365139</v>
      </c>
      <c r="W61" s="24">
        <f>VLOOKUP(A61,'2023_PAPI_Indicators'!A60:V240,21,FALSE)</f>
        <v>0.174520582</v>
      </c>
      <c r="X61" s="24">
        <f>VLOOKUP(A61,'2023_PAPI_Indicators'!A60:W240,22,FALSE)</f>
        <v>0.1589469165</v>
      </c>
      <c r="Y61" s="24">
        <f>VLOOKUP(A61,'2023_PAPI_Indicators'!A60:X240,23,FALSE)</f>
        <v>0.1740380526</v>
      </c>
      <c r="Z61" s="24">
        <f>VLOOKUP(A61,'2023_PAPI_Indicators'!A60:Y240,24,FALSE)</f>
        <v>0.1342078</v>
      </c>
      <c r="AA61" s="24">
        <f>VLOOKUP(A61,'2023_PAPI_Indicators'!A60:Z240,25,FALSE)</f>
        <v>0.1480652541</v>
      </c>
      <c r="AB61" s="24">
        <f>VLOOKUP(A61,'2023_PAPI_Indicators'!A60:AA240,26,FALSE)</f>
        <v>0.1578631699</v>
      </c>
      <c r="AC61" s="24">
        <f>VLOOKUP(A61,'2023_PAPI_Indicators'!A60:AB240,27,FALSE)</f>
        <v>0.1192137524</v>
      </c>
      <c r="AD61" s="24">
        <f>VLOOKUP(A61,'2023_PAPI_Indicators'!A60:AC240,28,FALSE)</f>
        <v>0.1144472808</v>
      </c>
      <c r="AE61" s="24">
        <f>VLOOKUP(A61,'2023_PAPI_Indicators'!A60:AD240,29,FALSE)</f>
        <v>0.165854767</v>
      </c>
      <c r="AF61" s="24">
        <f>VLOOKUP(A61,'2023_PAPI_Indicators'!A60:AE240,30,FALSE)</f>
        <v>0.1634124815</v>
      </c>
      <c r="AG61" s="24">
        <f>VLOOKUP(A61,'2023_PAPI_Indicators'!A60:AF240,31,FALSE)</f>
        <v>0.2060307264</v>
      </c>
      <c r="AH61" s="24">
        <f>VLOOKUP(A61,'2023_PAPI_Indicators'!A60:AG240,32,FALSE)</f>
        <v>0.1541233659</v>
      </c>
      <c r="AI61" s="24">
        <f>VLOOKUP(A61,'2023_PAPI_Indicators'!A60:AH240,33,FALSE)</f>
        <v>0.1256124824</v>
      </c>
      <c r="AJ61" s="24">
        <f>VLOOKUP(A61,'2023_PAPI_Indicators'!A60:AI240,34,FALSE)</f>
        <v>0.1503659189</v>
      </c>
      <c r="AK61" s="24">
        <f>VLOOKUP(A61,'2023_PAPI_Indicators'!A60:AJ240,35,FALSE)</f>
        <v>0.104655087</v>
      </c>
      <c r="AL61" s="24">
        <f>VLOOKUP(A61,'2023_PAPI_Indicators'!A60:AK240,36,FALSE)</f>
        <v>0.09918764979</v>
      </c>
      <c r="AM61" s="24">
        <f>VLOOKUP(A61,'2023_PAPI_Indicators'!A60:AL240,37,FALSE)</f>
        <v>0.1509130001</v>
      </c>
      <c r="AN61" s="24">
        <f>VLOOKUP(A61,'2023_PAPI_Indicators'!A60:AM240,38,FALSE)</f>
        <v>0.1840358973</v>
      </c>
      <c r="AO61" s="24">
        <f>VLOOKUP(A61,'2023_PAPI_Indicators'!A60:AN240,39,FALSE)</f>
        <v>0.2386986166</v>
      </c>
      <c r="AP61" s="24">
        <f>VLOOKUP(A61,'2023_PAPI_Indicators'!A60:AO240,40,FALSE)</f>
        <v>0.2144658118</v>
      </c>
      <c r="AQ61" s="24">
        <f>VLOOKUP(A61,'2023_PAPI_Indicators'!A60:AP240,41,FALSE)</f>
        <v>0.08142615855</v>
      </c>
      <c r="AR61" s="24">
        <f>VLOOKUP(A61,'2023_PAPI_Indicators'!A60:AQ240,42,FALSE)</f>
        <v>0.1423569769</v>
      </c>
      <c r="AS61" s="24">
        <f>VLOOKUP(A61,'2023_PAPI_Indicators'!A60:AR240,43,FALSE)</f>
        <v>0.1066722497</v>
      </c>
      <c r="AT61" s="24">
        <f>VLOOKUP(A61,'2023_PAPI_Indicators'!A60:AS240,44,FALSE)</f>
        <v>0.1526763588</v>
      </c>
      <c r="AU61" s="24">
        <f>VLOOKUP(A61,'2023_PAPI_Indicators'!A60:AT240,45,FALSE)</f>
        <v>0.1782990694</v>
      </c>
      <c r="AV61" s="24">
        <f>VLOOKUP(A61,'2023_PAPI_Indicators'!A60:AU240,46,FALSE)</f>
        <v>0.1967710257</v>
      </c>
      <c r="AW61" s="24">
        <f>VLOOKUP(A61,'2023_PAPI_Indicators'!A60:AW240,47,FALSE)</f>
        <v>0.178476274</v>
      </c>
      <c r="AX61" s="25"/>
      <c r="AY61" s="24">
        <f>VLOOKUP(A61,'2023_PAPI_Indicators'!A60:AX240,49,FALSE)</f>
        <v>0.157671988</v>
      </c>
      <c r="AZ61" s="24">
        <f>VLOOKUP(A61,'2023_PAPI_Indicators'!A60:AY240,50,FALSE)</f>
        <v>0.1575968266</v>
      </c>
      <c r="BA61" s="24">
        <f>VLOOKUP(A61,'2023_PAPI_Indicators'!A60:AZ240,51,FALSE)</f>
        <v>0.1944952011</v>
      </c>
      <c r="BB61" s="24">
        <f>VLOOKUP(A61,'2023_PAPI_Indicators'!A60:BA240,52,FALSE)</f>
        <v>0.1645473838</v>
      </c>
      <c r="BC61" s="24">
        <f>VLOOKUP(A61,'2023_PAPI_Indicators'!A60:BB240,53,FALSE)</f>
        <v>0.1403440982</v>
      </c>
      <c r="BD61" s="24">
        <f>VLOOKUP(A61,'2023_PAPI_Indicators'!A60:BC240,54,FALSE)</f>
        <v>0.1408119947</v>
      </c>
      <c r="BE61" s="24">
        <f>VLOOKUP(A61,'2023_PAPI_Indicators'!A60:BD240,55,FALSE)</f>
        <v>0.1440522671</v>
      </c>
      <c r="BF61" s="24">
        <f>VLOOKUP(A61,'2023_PAPI_Indicators'!A60:BE240,56,FALSE)</f>
        <v>0.1732864082</v>
      </c>
      <c r="BG61" s="24">
        <f>VLOOKUP(A61,'2023_PAPI_Indicators'!A60:BF240,57,FALSE)</f>
        <v>0.2083660066</v>
      </c>
      <c r="BH61" s="24">
        <f>VLOOKUP(A61,'2023_PAPI_Indicators'!A60:BL240,58,FALSE)</f>
        <v>0.1119402796</v>
      </c>
      <c r="BI61" s="24">
        <f>VLOOKUP(A61,'2023_PAPI_Indicators'!A60:BH240,59,FALSE)</f>
        <v>0.2126790136</v>
      </c>
      <c r="BJ61" s="24">
        <f>VLOOKUP(A61,'2023_PAPI_Indicators'!A60:BI240,60,FALSE)</f>
        <v>0.2718011737</v>
      </c>
      <c r="BK61" s="24">
        <f>VLOOKUP(A61,'2023_PAPI_Indicators'!A60:BJ240,61,FALSE)</f>
        <v>0.1851639152</v>
      </c>
      <c r="BL61" s="24">
        <f>VLOOKUP(A61,'2023_PAPI_Indicators'!A60:BK240,62,FALSE)</f>
        <v>0.1979877651</v>
      </c>
      <c r="BM61" s="24">
        <f>VLOOKUP(A61,'2023_PAPI_Indicators'!A60:BL240,63,FALSE)</f>
        <v>0.316339016</v>
      </c>
      <c r="BN61" s="24">
        <f>VLOOKUP(A61,'2023_PAPI_Indicators'!A60:BM240,64,FALSE)</f>
        <v>0.2498779595</v>
      </c>
    </row>
    <row r="62" ht="13.5" customHeight="1">
      <c r="A62" s="11" t="s">
        <v>188</v>
      </c>
      <c r="B62" s="11" t="s">
        <v>189</v>
      </c>
      <c r="C62" s="12" t="s">
        <v>83</v>
      </c>
      <c r="D62" s="24">
        <f>VLOOKUP(A62,'2023_PAPI_Indicators'!A62:B242,2,FALSE)</f>
        <v>0.9235641956</v>
      </c>
      <c r="E62" s="75">
        <f>VLOOKUP(A62,'2023_PAPI_Indicators'!A62:C242,3,FALSE)</f>
        <v>0.9653918147</v>
      </c>
      <c r="F62" s="24">
        <f>VLOOKUP(A62,'2023_PAPI_Indicators'!A61:D241,4,FALSE)</f>
        <v>0.8846673369</v>
      </c>
      <c r="G62" s="24">
        <f>VLOOKUP(A62,'2023_PAPI_Indicators'!A61:E241,5,FALSE)</f>
        <v>0.8696007133</v>
      </c>
      <c r="H62" s="24">
        <f>VLOOKUP(A62,'2023_PAPI_Indicators'!A61:F241,6,FALSE)</f>
        <v>0.9462364912</v>
      </c>
      <c r="I62" s="24">
        <f>VLOOKUP(A62,'2023_PAPI_Indicators'!A61:G241,7,FALSE)</f>
        <v>0.8467473388</v>
      </c>
      <c r="J62" s="24">
        <f>VLOOKUP(A62,'2023_PAPI_Indicators'!A61:H241,8,FALSE)</f>
        <v>0.9139173031</v>
      </c>
      <c r="K62" s="24">
        <f>VLOOKUP(A62,'2023_PAPI_Indicators'!A61:I241,9,FALSE)</f>
        <v>0.8949119449</v>
      </c>
      <c r="L62" s="24">
        <f>VLOOKUP(A62,'2023_PAPI_Indicators'!A61:J241,10,FALSE)</f>
        <v>0.956485033</v>
      </c>
      <c r="M62" s="24">
        <f>VLOOKUP(A62,'2023_PAPI_Indicators'!A61:K241,11,FALSE)</f>
        <v>0.7697335482</v>
      </c>
      <c r="N62" s="24">
        <f>VLOOKUP(A62,'2023_PAPI_Indicators'!A61:L241,12,FALSE)</f>
        <v>0.9508628845</v>
      </c>
      <c r="O62" s="24">
        <f>VLOOKUP(A62,'2023_PAPI_Indicators'!A61:M241,13,FALSE)</f>
        <v>0.8750479817</v>
      </c>
      <c r="P62" s="24">
        <f>VLOOKUP(A62,'2023_PAPI_Indicators'!A61:N241,14,FALSE)</f>
        <v>0.8211625218</v>
      </c>
      <c r="Q62" s="25"/>
      <c r="R62" s="24">
        <f>VLOOKUP(A62,'2023_PAPI_Indicators'!A61:P241,16,FALSE)</f>
        <v>0.9441447258</v>
      </c>
      <c r="S62" s="24">
        <f>VLOOKUP(A62,'2023_PAPI_Indicators'!A61:R241,17,FALSE)</f>
        <v>0.9821199775</v>
      </c>
      <c r="T62" s="24">
        <f>VLOOKUP(A62,'2023_PAPI_Indicators'!A61:S241,18,FALSE)</f>
        <v>0.9592230916</v>
      </c>
      <c r="U62" s="24">
        <f>VLOOKUP(A62,'2023_PAPI_Indicators'!A61:T241,19,FALSE)</f>
        <v>0.9161735177</v>
      </c>
      <c r="V62" s="24">
        <f>VLOOKUP(A62,'2023_PAPI_Indicators'!A61:U241,20,FALSE)</f>
        <v>0.6980412602</v>
      </c>
      <c r="W62" s="24">
        <f>VLOOKUP(A62,'2023_PAPI_Indicators'!A61:V241,21,FALSE)</f>
        <v>0.9317369461</v>
      </c>
      <c r="X62" s="24">
        <f>VLOOKUP(A62,'2023_PAPI_Indicators'!A61:W241,22,FALSE)</f>
        <v>0.8546087146</v>
      </c>
      <c r="Y62" s="24">
        <f>VLOOKUP(A62,'2023_PAPI_Indicators'!A61:X241,23,FALSE)</f>
        <v>0.9364967346</v>
      </c>
      <c r="Z62" s="24">
        <f>VLOOKUP(A62,'2023_PAPI_Indicators'!A61:Y241,24,FALSE)</f>
        <v>0.8800533414</v>
      </c>
      <c r="AA62" s="24">
        <f>VLOOKUP(A62,'2023_PAPI_Indicators'!A61:Z241,25,FALSE)</f>
        <v>0.879011631</v>
      </c>
      <c r="AB62" s="24">
        <f>VLOOKUP(A62,'2023_PAPI_Indicators'!A61:AA241,26,FALSE)</f>
        <v>1</v>
      </c>
      <c r="AC62" s="24">
        <f>VLOOKUP(A62,'2023_PAPI_Indicators'!A61:AB241,27,FALSE)</f>
        <v>0.8341341615</v>
      </c>
      <c r="AD62" s="24">
        <f>VLOOKUP(A62,'2023_PAPI_Indicators'!A61:AC241,28,FALSE)</f>
        <v>0.8176720142</v>
      </c>
      <c r="AE62" s="24">
        <f>VLOOKUP(A62,'2023_PAPI_Indicators'!A61:AD241,29,FALSE)</f>
        <v>0.9657877684</v>
      </c>
      <c r="AF62" s="24">
        <f>VLOOKUP(A62,'2023_PAPI_Indicators'!A61:AE241,30,FALSE)</f>
        <v>0.855670929</v>
      </c>
      <c r="AG62" s="24">
        <f>VLOOKUP(A62,'2023_PAPI_Indicators'!A61:AF241,31,FALSE)</f>
        <v>0.8653696775</v>
      </c>
      <c r="AH62" s="24">
        <f>VLOOKUP(A62,'2023_PAPI_Indicators'!A61:AG241,32,FALSE)</f>
        <v>0.9007794261</v>
      </c>
      <c r="AI62" s="24">
        <f>VLOOKUP(A62,'2023_PAPI_Indicators'!A61:AH241,33,FALSE)</f>
        <v>0.8842477798</v>
      </c>
      <c r="AJ62" s="24">
        <f>VLOOKUP(A62,'2023_PAPI_Indicators'!A61:AI241,34,FALSE)</f>
        <v>0.7899543047</v>
      </c>
      <c r="AK62" s="24">
        <f>VLOOKUP(A62,'2023_PAPI_Indicators'!A61:AJ241,35,FALSE)</f>
        <v>0.9076479673</v>
      </c>
      <c r="AL62" s="24">
        <f>VLOOKUP(A62,'2023_PAPI_Indicators'!A61:AK241,36,FALSE)</f>
        <v>0.9342957735</v>
      </c>
      <c r="AM62" s="24">
        <f>VLOOKUP(A62,'2023_PAPI_Indicators'!A61:AL241,37,FALSE)</f>
        <v>0.8899152279</v>
      </c>
      <c r="AN62" s="24">
        <f>VLOOKUP(A62,'2023_PAPI_Indicators'!A61:AM241,38,FALSE)</f>
        <v>0.880622983</v>
      </c>
      <c r="AO62" s="24">
        <f>VLOOKUP(A62,'2023_PAPI_Indicators'!A61:AN241,39,FALSE)</f>
        <v>0.9128379822</v>
      </c>
      <c r="AP62" s="24">
        <f>VLOOKUP(A62,'2023_PAPI_Indicators'!A61:AO241,40,FALSE)</f>
        <v>0.9824261069</v>
      </c>
      <c r="AQ62" s="24">
        <f>VLOOKUP(A62,'2023_PAPI_Indicators'!A61:AP241,41,FALSE)</f>
        <v>0.9455841184</v>
      </c>
      <c r="AR62" s="24">
        <f>VLOOKUP(A62,'2023_PAPI_Indicators'!A61:AQ241,42,FALSE)</f>
        <v>0.8121643662</v>
      </c>
      <c r="AS62" s="24">
        <f>VLOOKUP(A62,'2023_PAPI_Indicators'!A61:AR241,43,FALSE)</f>
        <v>0.8415492177</v>
      </c>
      <c r="AT62" s="24">
        <f>VLOOKUP(A62,'2023_PAPI_Indicators'!A61:AS241,44,FALSE)</f>
        <v>0.8546805382</v>
      </c>
      <c r="AU62" s="24">
        <f>VLOOKUP(A62,'2023_PAPI_Indicators'!A61:AT241,45,FALSE)</f>
        <v>0.9496962428</v>
      </c>
      <c r="AV62" s="24">
        <f>VLOOKUP(A62,'2023_PAPI_Indicators'!A61:AU241,46,FALSE)</f>
        <v>0.8808276653</v>
      </c>
      <c r="AW62" s="24">
        <f>VLOOKUP(A62,'2023_PAPI_Indicators'!A61:AW241,47,FALSE)</f>
        <v>0.9333333373</v>
      </c>
      <c r="AX62" s="25"/>
      <c r="AY62" s="24">
        <f>VLOOKUP(A62,'2023_PAPI_Indicators'!A61:AX241,49,FALSE)</f>
        <v>0.8849037886</v>
      </c>
      <c r="AZ62" s="24">
        <f>VLOOKUP(A62,'2023_PAPI_Indicators'!A61:AY241,50,FALSE)</f>
        <v>1</v>
      </c>
      <c r="BA62" s="24">
        <f>VLOOKUP(A62,'2023_PAPI_Indicators'!A61:AZ241,51,FALSE)</f>
        <v>0.8515198827</v>
      </c>
      <c r="BB62" s="24">
        <f>VLOOKUP(A62,'2023_PAPI_Indicators'!A61:BA241,52,FALSE)</f>
        <v>0.8327991962</v>
      </c>
      <c r="BC62" s="24">
        <f>VLOOKUP(A62,'2023_PAPI_Indicators'!A61:BB241,53,FALSE)</f>
        <v>0.9505480528</v>
      </c>
      <c r="BD62" s="24">
        <f>VLOOKUP(A62,'2023_PAPI_Indicators'!A61:BC241,54,FALSE)</f>
        <v>0.9072843194</v>
      </c>
      <c r="BE62" s="24">
        <f>VLOOKUP(A62,'2023_PAPI_Indicators'!A61:BD241,55,FALSE)</f>
        <v>0.919057548</v>
      </c>
      <c r="BF62" s="24">
        <f>VLOOKUP(A62,'2023_PAPI_Indicators'!A61:BE241,56,FALSE)</f>
        <v>0.9348827004</v>
      </c>
      <c r="BG62" s="24">
        <f>VLOOKUP(A62,'2023_PAPI_Indicators'!A61:BF241,57,FALSE)</f>
        <v>0.8618134856</v>
      </c>
      <c r="BH62" s="24">
        <f>VLOOKUP(A62,'2023_PAPI_Indicators'!A61:BL241,58,FALSE)</f>
        <v>0.9543882608</v>
      </c>
      <c r="BI62" s="24">
        <f>VLOOKUP(A62,'2023_PAPI_Indicators'!A61:BH241,59,FALSE)</f>
        <v>0.9960415959</v>
      </c>
      <c r="BJ62" s="24">
        <f>VLOOKUP(A62,'2023_PAPI_Indicators'!A61:BI241,60,FALSE)</f>
        <v>0.9190130234</v>
      </c>
      <c r="BK62" s="24">
        <f>VLOOKUP(A62,'2023_PAPI_Indicators'!A61:BJ241,61,FALSE)</f>
        <v>0.966887176</v>
      </c>
      <c r="BL62" s="24">
        <f>VLOOKUP(A62,'2023_PAPI_Indicators'!A61:BK241,62,FALSE)</f>
        <v>0.9639799595</v>
      </c>
      <c r="BM62" s="24">
        <f>VLOOKUP(A62,'2023_PAPI_Indicators'!A61:BL241,63,FALSE)</f>
        <v>0.9786497355</v>
      </c>
      <c r="BN62" s="24">
        <f>VLOOKUP(A62,'2023_PAPI_Indicators'!A61:BM241,64,FALSE)</f>
        <v>0.8807379007</v>
      </c>
    </row>
    <row r="63" ht="13.5" customHeight="1">
      <c r="A63" s="11" t="s">
        <v>190</v>
      </c>
      <c r="B63" s="11" t="s">
        <v>191</v>
      </c>
      <c r="C63" s="12" t="s">
        <v>83</v>
      </c>
      <c r="D63" s="24">
        <f>VLOOKUP(A63,'2023_PAPI_Indicators'!A63:B243,2,FALSE)</f>
        <v>0.04220230132</v>
      </c>
      <c r="E63" s="75">
        <f>VLOOKUP(A63,'2023_PAPI_Indicators'!A63:C243,3,FALSE)</f>
        <v>0.1209280193</v>
      </c>
      <c r="F63" s="24">
        <f>VLOOKUP(A63,'2023_PAPI_Indicators'!A62:D242,4,FALSE)</f>
        <v>0.04936568066</v>
      </c>
      <c r="G63" s="24">
        <f>VLOOKUP(A63,'2023_PAPI_Indicators'!A62:E242,5,FALSE)</f>
        <v>0.093570292</v>
      </c>
      <c r="H63" s="24">
        <f>VLOOKUP(A63,'2023_PAPI_Indicators'!A62:F242,6,FALSE)</f>
        <v>0.1057859138</v>
      </c>
      <c r="I63" s="24">
        <f>VLOOKUP(A63,'2023_PAPI_Indicators'!A62:G242,7,FALSE)</f>
        <v>0.1133892909</v>
      </c>
      <c r="J63" s="24">
        <f>VLOOKUP(A63,'2023_PAPI_Indicators'!A62:H242,8,FALSE)</f>
        <v>0.1435181648</v>
      </c>
      <c r="K63" s="24">
        <f>VLOOKUP(A63,'2023_PAPI_Indicators'!A62:I242,9,FALSE)</f>
        <v>0.08447954059</v>
      </c>
      <c r="L63" s="24">
        <f>VLOOKUP(A63,'2023_PAPI_Indicators'!A62:J242,10,FALSE)</f>
        <v>0.09326618165</v>
      </c>
      <c r="M63" s="24">
        <f>VLOOKUP(A63,'2023_PAPI_Indicators'!A62:K242,11,FALSE)</f>
        <v>0.07891473174</v>
      </c>
      <c r="N63" s="24">
        <f>VLOOKUP(A63,'2023_PAPI_Indicators'!A62:L242,12,FALSE)</f>
        <v>0.09784938395</v>
      </c>
      <c r="O63" s="24">
        <f>VLOOKUP(A63,'2023_PAPI_Indicators'!A62:M242,13,FALSE)</f>
        <v>0.08282363415</v>
      </c>
      <c r="P63" s="24">
        <f>VLOOKUP(A63,'2023_PAPI_Indicators'!A62:N242,14,FALSE)</f>
        <v>0.08880349249</v>
      </c>
      <c r="Q63" s="25"/>
      <c r="R63" s="24">
        <f>VLOOKUP(A63,'2023_PAPI_Indicators'!A62:P242,16,FALSE)</f>
        <v>0.05814300478</v>
      </c>
      <c r="S63" s="24">
        <f>VLOOKUP(A63,'2023_PAPI_Indicators'!A62:R242,17,FALSE)</f>
        <v>0.06976761669</v>
      </c>
      <c r="T63" s="24">
        <f>VLOOKUP(A63,'2023_PAPI_Indicators'!A62:S242,18,FALSE)</f>
        <v>0.0950082317</v>
      </c>
      <c r="U63" s="24">
        <f>VLOOKUP(A63,'2023_PAPI_Indicators'!A62:T242,19,FALSE)</f>
        <v>0.08126842976</v>
      </c>
      <c r="V63" s="24">
        <f>VLOOKUP(A63,'2023_PAPI_Indicators'!A62:U242,20,FALSE)</f>
        <v>0.06166429445</v>
      </c>
      <c r="W63" s="24">
        <f>VLOOKUP(A63,'2023_PAPI_Indicators'!A62:V242,21,FALSE)</f>
        <v>0.08568112552</v>
      </c>
      <c r="X63" s="24">
        <f>VLOOKUP(A63,'2023_PAPI_Indicators'!A62:W242,22,FALSE)</f>
        <v>0.09657891095</v>
      </c>
      <c r="Y63" s="24">
        <f>VLOOKUP(A63,'2023_PAPI_Indicators'!A62:X242,23,FALSE)</f>
        <v>0.1105765328</v>
      </c>
      <c r="Z63" s="24">
        <f>VLOOKUP(A63,'2023_PAPI_Indicators'!A62:Y242,24,FALSE)</f>
        <v>0.09052632749</v>
      </c>
      <c r="AA63" s="24">
        <f>VLOOKUP(A63,'2023_PAPI_Indicators'!A62:Z242,25,FALSE)</f>
        <v>0.1355274916</v>
      </c>
      <c r="AB63" s="24">
        <f>VLOOKUP(A63,'2023_PAPI_Indicators'!A62:AA242,26,FALSE)</f>
        <v>0.087551862</v>
      </c>
      <c r="AC63" s="24">
        <f>VLOOKUP(A63,'2023_PAPI_Indicators'!A62:AB242,27,FALSE)</f>
        <v>0.07938036323</v>
      </c>
      <c r="AD63" s="24">
        <f>VLOOKUP(A63,'2023_PAPI_Indicators'!A62:AC242,28,FALSE)</f>
        <v>0.08841708302</v>
      </c>
      <c r="AE63" s="24">
        <f>VLOOKUP(A63,'2023_PAPI_Indicators'!A62:AD242,29,FALSE)</f>
        <v>0.1066209227</v>
      </c>
      <c r="AF63" s="24">
        <f>VLOOKUP(A63,'2023_PAPI_Indicators'!A62:AE242,30,FALSE)</f>
        <v>0.1252731681</v>
      </c>
      <c r="AG63" s="24">
        <f>VLOOKUP(A63,'2023_PAPI_Indicators'!A62:AF242,31,FALSE)</f>
        <v>0.171720311</v>
      </c>
      <c r="AH63" s="24">
        <f>VLOOKUP(A63,'2023_PAPI_Indicators'!A62:AG242,32,FALSE)</f>
        <v>0.1226948053</v>
      </c>
      <c r="AI63" s="24">
        <f>VLOOKUP(A63,'2023_PAPI_Indicators'!A62:AH242,33,FALSE)</f>
        <v>0.06504929066</v>
      </c>
      <c r="AJ63" s="24">
        <f>VLOOKUP(A63,'2023_PAPI_Indicators'!A62:AI242,34,FALSE)</f>
        <v>0.08123886585</v>
      </c>
      <c r="AK63" s="24">
        <f>VLOOKUP(A63,'2023_PAPI_Indicators'!A62:AJ242,35,FALSE)</f>
        <v>0.05139987171</v>
      </c>
      <c r="AL63" s="24">
        <f>VLOOKUP(A63,'2023_PAPI_Indicators'!A62:AK242,36,FALSE)</f>
        <v>0.03675252199</v>
      </c>
      <c r="AM63" s="24">
        <f>VLOOKUP(A63,'2023_PAPI_Indicators'!A62:AL242,37,FALSE)</f>
        <v>0.06317356229</v>
      </c>
      <c r="AN63" s="24">
        <f>VLOOKUP(A63,'2023_PAPI_Indicators'!A62:AM242,38,FALSE)</f>
        <v>0.100573957</v>
      </c>
      <c r="AO63" s="24">
        <f>VLOOKUP(A63,'2023_PAPI_Indicators'!A62:AN242,39,FALSE)</f>
        <v>0.156623438</v>
      </c>
      <c r="AP63" s="24">
        <f>VLOOKUP(A63,'2023_PAPI_Indicators'!A62:AO242,40,FALSE)</f>
        <v>0.1035920531</v>
      </c>
      <c r="AQ63" s="24">
        <f>VLOOKUP(A63,'2023_PAPI_Indicators'!A62:AP242,41,FALSE)</f>
        <v>0.076335527</v>
      </c>
      <c r="AR63" s="24">
        <f>VLOOKUP(A63,'2023_PAPI_Indicators'!A62:AQ242,42,FALSE)</f>
        <v>0.08904029429</v>
      </c>
      <c r="AS63" s="24">
        <f>VLOOKUP(A63,'2023_PAPI_Indicators'!A62:AR242,43,FALSE)</f>
        <v>0.05123962462</v>
      </c>
      <c r="AT63" s="24">
        <f>VLOOKUP(A63,'2023_PAPI_Indicators'!A62:AS242,44,FALSE)</f>
        <v>0.04399717972</v>
      </c>
      <c r="AU63" s="24">
        <f>VLOOKUP(A63,'2023_PAPI_Indicators'!A62:AT242,45,FALSE)</f>
        <v>0.1020225957</v>
      </c>
      <c r="AV63" s="24">
        <f>VLOOKUP(A63,'2023_PAPI_Indicators'!A62:AU242,46,FALSE)</f>
        <v>0.05611215904</v>
      </c>
      <c r="AW63" s="24">
        <f>VLOOKUP(A63,'2023_PAPI_Indicators'!A62:AW242,47,FALSE)</f>
        <v>0.05493312702</v>
      </c>
      <c r="AX63" s="25"/>
      <c r="AY63" s="24">
        <f>VLOOKUP(A63,'2023_PAPI_Indicators'!A62:AX242,49,FALSE)</f>
        <v>0.07474510372</v>
      </c>
      <c r="AZ63" s="24">
        <f>VLOOKUP(A63,'2023_PAPI_Indicators'!A62:AY242,50,FALSE)</f>
        <v>0.1201469302</v>
      </c>
      <c r="BA63" s="24">
        <f>VLOOKUP(A63,'2023_PAPI_Indicators'!A62:AZ242,51,FALSE)</f>
        <v>0.09757433087</v>
      </c>
      <c r="BB63" s="24">
        <f>VLOOKUP(A63,'2023_PAPI_Indicators'!A62:BA242,52,FALSE)</f>
        <v>0.08572474867</v>
      </c>
      <c r="BC63" s="24">
        <f>VLOOKUP(A63,'2023_PAPI_Indicators'!A62:BB242,53,FALSE)</f>
        <v>0.07215862721</v>
      </c>
      <c r="BD63" s="24">
        <f>VLOOKUP(A63,'2023_PAPI_Indicators'!A62:BC242,54,FALSE)</f>
        <v>0.07777713984</v>
      </c>
      <c r="BE63" s="24">
        <f>VLOOKUP(A63,'2023_PAPI_Indicators'!A62:BD242,55,FALSE)</f>
        <v>0.08324676007</v>
      </c>
      <c r="BF63" s="24">
        <f>VLOOKUP(A63,'2023_PAPI_Indicators'!A62:BE242,56,FALSE)</f>
        <v>0.1127397865</v>
      </c>
      <c r="BG63" s="24">
        <f>VLOOKUP(A63,'2023_PAPI_Indicators'!A62:BF242,57,FALSE)</f>
        <v>0.09128349274</v>
      </c>
      <c r="BH63" s="24">
        <f>VLOOKUP(A63,'2023_PAPI_Indicators'!A62:BL242,58,FALSE)</f>
        <v>0.05616631731</v>
      </c>
      <c r="BI63" s="24">
        <f>VLOOKUP(A63,'2023_PAPI_Indicators'!A62:BH242,59,FALSE)</f>
        <v>0.1539756656</v>
      </c>
      <c r="BJ63" s="24">
        <f>VLOOKUP(A63,'2023_PAPI_Indicators'!A62:BI242,60,FALSE)</f>
        <v>0.08887900412</v>
      </c>
      <c r="BK63" s="24">
        <f>VLOOKUP(A63,'2023_PAPI_Indicators'!A62:BJ242,61,FALSE)</f>
        <v>0.07541550696</v>
      </c>
      <c r="BL63" s="24">
        <f>VLOOKUP(A63,'2023_PAPI_Indicators'!A62:BK242,62,FALSE)</f>
        <v>0.098531425</v>
      </c>
      <c r="BM63" s="24">
        <f>VLOOKUP(A63,'2023_PAPI_Indicators'!A62:BL242,63,FALSE)</f>
        <v>0.2114902437</v>
      </c>
      <c r="BN63" s="24">
        <f>VLOOKUP(A63,'2023_PAPI_Indicators'!A62:BM242,64,FALSE)</f>
        <v>0.1234714165</v>
      </c>
    </row>
    <row r="64" ht="13.5" customHeight="1">
      <c r="A64" s="11" t="s">
        <v>192</v>
      </c>
      <c r="B64" s="11" t="s">
        <v>193</v>
      </c>
      <c r="C64" s="12" t="s">
        <v>83</v>
      </c>
      <c r="D64" s="24">
        <f>VLOOKUP(A64,'2023_PAPI_Indicators'!A64:B244,2,FALSE)</f>
        <v>0.9448009133</v>
      </c>
      <c r="E64" s="75">
        <f>VLOOKUP(A64,'2023_PAPI_Indicators'!A64:C244,3,FALSE)</f>
        <v>1</v>
      </c>
      <c r="F64" s="24">
        <f>VLOOKUP(A64,'2023_PAPI_Indicators'!A63:D243,4,FALSE)</f>
        <v>1</v>
      </c>
      <c r="G64" s="24">
        <f>VLOOKUP(A64,'2023_PAPI_Indicators'!A63:E243,5,FALSE)</f>
        <v>0.9214935303</v>
      </c>
      <c r="H64" s="24">
        <f>VLOOKUP(A64,'2023_PAPI_Indicators'!A63:F243,6,FALSE)</f>
        <v>0.9387754202</v>
      </c>
      <c r="I64" s="24">
        <f>VLOOKUP(A64,'2023_PAPI_Indicators'!A63:G243,7,FALSE)</f>
        <v>0.989533782</v>
      </c>
      <c r="J64" s="24">
        <f>VLOOKUP(A64,'2023_PAPI_Indicators'!A63:H243,8,FALSE)</f>
        <v>1</v>
      </c>
      <c r="K64" s="24">
        <f>VLOOKUP(A64,'2023_PAPI_Indicators'!A63:I243,9,FALSE)</f>
        <v>1</v>
      </c>
      <c r="L64" s="24">
        <f>VLOOKUP(A64,'2023_PAPI_Indicators'!A63:J243,10,FALSE)</f>
        <v>0.9944242239</v>
      </c>
      <c r="M64" s="24">
        <f>VLOOKUP(A64,'2023_PAPI_Indicators'!A63:K243,11,FALSE)</f>
        <v>0.8583318591</v>
      </c>
      <c r="N64" s="24">
        <f>VLOOKUP(A64,'2023_PAPI_Indicators'!A63:L243,12,FALSE)</f>
        <v>0.9419148564</v>
      </c>
      <c r="O64" s="24">
        <f>VLOOKUP(A64,'2023_PAPI_Indicators'!A63:M243,13,FALSE)</f>
        <v>0.9512404203</v>
      </c>
      <c r="P64" s="24">
        <f>VLOOKUP(A64,'2023_PAPI_Indicators'!A63:N243,14,FALSE)</f>
        <v>1</v>
      </c>
      <c r="Q64" s="25"/>
      <c r="R64" s="24">
        <f>VLOOKUP(A64,'2023_PAPI_Indicators'!A63:P243,16,FALSE)</f>
        <v>0.9289221168</v>
      </c>
      <c r="S64" s="24">
        <f>VLOOKUP(A64,'2023_PAPI_Indicators'!A63:R243,17,FALSE)</f>
        <v>1</v>
      </c>
      <c r="T64" s="24">
        <f>VLOOKUP(A64,'2023_PAPI_Indicators'!A63:S243,18,FALSE)</f>
        <v>1</v>
      </c>
      <c r="U64" s="24">
        <f>VLOOKUP(A64,'2023_PAPI_Indicators'!A63:T243,19,FALSE)</f>
        <v>1</v>
      </c>
      <c r="V64" s="24">
        <f>VLOOKUP(A64,'2023_PAPI_Indicators'!A63:U243,20,FALSE)</f>
        <v>0.6985993385</v>
      </c>
      <c r="W64" s="24">
        <f>VLOOKUP(A64,'2023_PAPI_Indicators'!A63:V243,21,FALSE)</f>
        <v>0.8601244092</v>
      </c>
      <c r="X64" s="24">
        <f>VLOOKUP(A64,'2023_PAPI_Indicators'!A63:W243,22,FALSE)</f>
        <v>0.8803594708</v>
      </c>
      <c r="Y64" s="24">
        <f>VLOOKUP(A64,'2023_PAPI_Indicators'!A63:X243,23,FALSE)</f>
        <v>1</v>
      </c>
      <c r="Z64" s="24">
        <f>VLOOKUP(A64,'2023_PAPI_Indicators'!A63:Y243,24,FALSE)</f>
        <v>0.9276121855</v>
      </c>
      <c r="AA64" s="24">
        <f>VLOOKUP(A64,'2023_PAPI_Indicators'!A63:Z243,25,FALSE)</f>
        <v>0.9519358277</v>
      </c>
      <c r="AB64" s="24">
        <f>VLOOKUP(A64,'2023_PAPI_Indicators'!A63:AA243,26,FALSE)</f>
        <v>1</v>
      </c>
      <c r="AC64" s="24">
        <f>VLOOKUP(A64,'2023_PAPI_Indicators'!A63:AB243,27,FALSE)</f>
        <v>0.8754509687</v>
      </c>
      <c r="AD64" s="24">
        <f>VLOOKUP(A64,'2023_PAPI_Indicators'!A63:AC243,28,FALSE)</f>
        <v>0.9475542903</v>
      </c>
      <c r="AE64" s="24">
        <f>VLOOKUP(A64,'2023_PAPI_Indicators'!A63:AD243,29,FALSE)</f>
        <v>1</v>
      </c>
      <c r="AF64" s="24">
        <f>VLOOKUP(A64,'2023_PAPI_Indicators'!A63:AE243,30,FALSE)</f>
        <v>0.9920428395</v>
      </c>
      <c r="AG64" s="24">
        <f>VLOOKUP(A64,'2023_PAPI_Indicators'!A63:AF243,31,FALSE)</f>
        <v>0.7992926836</v>
      </c>
      <c r="AH64" s="24">
        <f>VLOOKUP(A64,'2023_PAPI_Indicators'!A63:AG243,32,FALSE)</f>
        <v>1</v>
      </c>
      <c r="AI64" s="24">
        <f>VLOOKUP(A64,'2023_PAPI_Indicators'!A63:AH243,33,FALSE)</f>
        <v>0.9427993298</v>
      </c>
      <c r="AJ64" s="24">
        <f>VLOOKUP(A64,'2023_PAPI_Indicators'!A63:AI243,34,FALSE)</f>
        <v>0.9135679603</v>
      </c>
      <c r="AK64" s="24">
        <f>VLOOKUP(A64,'2023_PAPI_Indicators'!A63:AJ243,35,FALSE)</f>
        <v>1</v>
      </c>
      <c r="AL64" s="24">
        <f>VLOOKUP(A64,'2023_PAPI_Indicators'!A63:AK243,36,FALSE)</f>
        <v>0.8217424154</v>
      </c>
      <c r="AM64" s="24">
        <f>VLOOKUP(A64,'2023_PAPI_Indicators'!A63:AL243,37,FALSE)</f>
        <v>0.8962954283</v>
      </c>
      <c r="AN64" s="24">
        <f>VLOOKUP(A64,'2023_PAPI_Indicators'!A63:AM243,38,FALSE)</f>
        <v>1</v>
      </c>
      <c r="AO64" s="24">
        <f>VLOOKUP(A64,'2023_PAPI_Indicators'!A63:AN243,39,FALSE)</f>
        <v>1</v>
      </c>
      <c r="AP64" s="24">
        <f>VLOOKUP(A64,'2023_PAPI_Indicators'!A63:AO243,40,FALSE)</f>
        <v>0.9878044724</v>
      </c>
      <c r="AQ64" s="24">
        <f>VLOOKUP(A64,'2023_PAPI_Indicators'!A63:AP243,41,FALSE)</f>
        <v>0.9348803163</v>
      </c>
      <c r="AR64" s="24">
        <f>VLOOKUP(A64,'2023_PAPI_Indicators'!A63:AQ243,42,FALSE)</f>
        <v>0.9405098557</v>
      </c>
      <c r="AS64" s="24">
        <f>VLOOKUP(A64,'2023_PAPI_Indicators'!A63:AR243,43,FALSE)</f>
        <v>1</v>
      </c>
      <c r="AT64" s="24">
        <f>VLOOKUP(A64,'2023_PAPI_Indicators'!A63:AS243,44,FALSE)</f>
        <v>0.9112502337</v>
      </c>
      <c r="AU64" s="24">
        <f>VLOOKUP(A64,'2023_PAPI_Indicators'!A63:AT243,45,FALSE)</f>
        <v>0.9886180162</v>
      </c>
      <c r="AV64" s="24">
        <f>VLOOKUP(A64,'2023_PAPI_Indicators'!A63:AU243,46,FALSE)</f>
        <v>1</v>
      </c>
      <c r="AW64" s="24">
        <f>VLOOKUP(A64,'2023_PAPI_Indicators'!A63:AW243,47,FALSE)</f>
        <v>1</v>
      </c>
      <c r="AX64" s="25"/>
      <c r="AY64" s="24">
        <f>VLOOKUP(A64,'2023_PAPI_Indicators'!A63:AX243,49,FALSE)</f>
        <v>0.9780938625</v>
      </c>
      <c r="AZ64" s="24">
        <f>VLOOKUP(A64,'2023_PAPI_Indicators'!A63:AY243,50,FALSE)</f>
        <v>0.9562802911</v>
      </c>
      <c r="BA64" s="24">
        <f>VLOOKUP(A64,'2023_PAPI_Indicators'!A63:AZ243,51,FALSE)</f>
        <v>0.9738423228</v>
      </c>
      <c r="BB64" s="24">
        <f>VLOOKUP(A64,'2023_PAPI_Indicators'!A63:BA243,52,FALSE)</f>
        <v>0.8352988958</v>
      </c>
      <c r="BC64" s="24">
        <f>VLOOKUP(A64,'2023_PAPI_Indicators'!A63:BB243,53,FALSE)</f>
        <v>0.9889876842</v>
      </c>
      <c r="BD64" s="24">
        <f>VLOOKUP(A64,'2023_PAPI_Indicators'!A63:BC243,54,FALSE)</f>
        <v>0.9194862843</v>
      </c>
      <c r="BE64" s="24">
        <f>VLOOKUP(A64,'2023_PAPI_Indicators'!A63:BD243,55,FALSE)</f>
        <v>0.9250075817</v>
      </c>
      <c r="BF64" s="24">
        <f>VLOOKUP(A64,'2023_PAPI_Indicators'!A63:BE243,56,FALSE)</f>
        <v>0.9339896441</v>
      </c>
      <c r="BG64" s="24">
        <f>VLOOKUP(A64,'2023_PAPI_Indicators'!A63:BF243,57,FALSE)</f>
        <v>0.9376327395</v>
      </c>
      <c r="BH64" s="24">
        <f>VLOOKUP(A64,'2023_PAPI_Indicators'!A63:BL243,58,FALSE)</f>
        <v>1</v>
      </c>
      <c r="BI64" s="24">
        <f>VLOOKUP(A64,'2023_PAPI_Indicators'!A63:BH243,59,FALSE)</f>
        <v>1</v>
      </c>
      <c r="BJ64" s="24">
        <f>VLOOKUP(A64,'2023_PAPI_Indicators'!A63:BI243,60,FALSE)</f>
        <v>0.9878295064</v>
      </c>
      <c r="BK64" s="24">
        <f>VLOOKUP(A64,'2023_PAPI_Indicators'!A63:BJ243,61,FALSE)</f>
        <v>0.9268320203</v>
      </c>
      <c r="BL64" s="24">
        <f>VLOOKUP(A64,'2023_PAPI_Indicators'!A63:BK243,62,FALSE)</f>
        <v>1</v>
      </c>
      <c r="BM64" s="24">
        <f>VLOOKUP(A64,'2023_PAPI_Indicators'!A63:BL243,63,FALSE)</f>
        <v>1</v>
      </c>
      <c r="BN64" s="24">
        <f>VLOOKUP(A64,'2023_PAPI_Indicators'!A63:BM243,64,FALSE)</f>
        <v>0.9458987713</v>
      </c>
    </row>
    <row r="65" ht="13.5" customHeight="1">
      <c r="A65" s="11" t="s">
        <v>194</v>
      </c>
      <c r="B65" s="11" t="s">
        <v>195</v>
      </c>
      <c r="C65" s="12" t="s">
        <v>83</v>
      </c>
      <c r="D65" s="24">
        <f>VLOOKUP(A65,'2023_PAPI_Indicators'!A65:B245,2,FALSE)</f>
        <v>0.01188909356</v>
      </c>
      <c r="E65" s="75">
        <f>VLOOKUP(A65,'2023_PAPI_Indicators'!A65:C245,3,FALSE)</f>
        <v>0.04206838831</v>
      </c>
      <c r="F65" s="24">
        <f>VLOOKUP(A65,'2023_PAPI_Indicators'!A64:D244,4,FALSE)</f>
        <v>0.02332876623</v>
      </c>
      <c r="G65" s="24">
        <f>VLOOKUP(A65,'2023_PAPI_Indicators'!A64:E244,5,FALSE)</f>
        <v>0.03390550986</v>
      </c>
      <c r="H65" s="24">
        <f>VLOOKUP(A65,'2023_PAPI_Indicators'!A64:F244,6,FALSE)</f>
        <v>0.03238348663</v>
      </c>
      <c r="I65" s="24">
        <f>VLOOKUP(A65,'2023_PAPI_Indicators'!A64:G244,7,FALSE)</f>
        <v>0.03537395224</v>
      </c>
      <c r="J65" s="24">
        <f>VLOOKUP(A65,'2023_PAPI_Indicators'!A64:H244,8,FALSE)</f>
        <v>0.05521356314</v>
      </c>
      <c r="K65" s="24">
        <f>VLOOKUP(A65,'2023_PAPI_Indicators'!A64:I244,9,FALSE)</f>
        <v>0.03587541357</v>
      </c>
      <c r="L65" s="24">
        <f>VLOOKUP(A65,'2023_PAPI_Indicators'!A64:J244,10,FALSE)</f>
        <v>0.03458857164</v>
      </c>
      <c r="M65" s="24">
        <f>VLOOKUP(A65,'2023_PAPI_Indicators'!A64:K244,11,FALSE)</f>
        <v>0.02237687632</v>
      </c>
      <c r="N65" s="24">
        <f>VLOOKUP(A65,'2023_PAPI_Indicators'!A64:L244,12,FALSE)</f>
        <v>0.0542242974</v>
      </c>
      <c r="O65" s="24">
        <f>VLOOKUP(A65,'2023_PAPI_Indicators'!A64:M244,13,FALSE)</f>
        <v>0.05736580491</v>
      </c>
      <c r="P65" s="24">
        <f>VLOOKUP(A65,'2023_PAPI_Indicators'!A64:N244,14,FALSE)</f>
        <v>0.03466355801</v>
      </c>
      <c r="Q65" s="25"/>
      <c r="R65" s="24">
        <f>VLOOKUP(A65,'2023_PAPI_Indicators'!A64:P244,16,FALSE)</f>
        <v>0.04722675681</v>
      </c>
      <c r="S65" s="24">
        <f>VLOOKUP(A65,'2023_PAPI_Indicators'!A64:R244,17,FALSE)</f>
        <v>0.04247968271</v>
      </c>
      <c r="T65" s="24">
        <f>VLOOKUP(A65,'2023_PAPI_Indicators'!A64:S244,18,FALSE)</f>
        <v>0.04750411585</v>
      </c>
      <c r="U65" s="24">
        <f>VLOOKUP(A65,'2023_PAPI_Indicators'!A64:T244,19,FALSE)</f>
        <v>0.04217384383</v>
      </c>
      <c r="V65" s="24">
        <f>VLOOKUP(A65,'2023_PAPI_Indicators'!A64:U244,20,FALSE)</f>
        <v>0.01267833915</v>
      </c>
      <c r="W65" s="24">
        <f>VLOOKUP(A65,'2023_PAPI_Indicators'!A64:V244,21,FALSE)</f>
        <v>0.01846249215</v>
      </c>
      <c r="X65" s="24">
        <f>VLOOKUP(A65,'2023_PAPI_Indicators'!A64:W244,22,FALSE)</f>
        <v>0.06932850182</v>
      </c>
      <c r="Y65" s="24">
        <f>VLOOKUP(A65,'2023_PAPI_Indicators'!A64:X244,23,FALSE)</f>
        <v>0.0444053486</v>
      </c>
      <c r="Z65" s="24">
        <f>VLOOKUP(A65,'2023_PAPI_Indicators'!A64:Y244,24,FALSE)</f>
        <v>0.03154929727</v>
      </c>
      <c r="AA65" s="24">
        <f>VLOOKUP(A65,'2023_PAPI_Indicators'!A64:Z244,25,FALSE)</f>
        <v>0.05374252051</v>
      </c>
      <c r="AB65" s="24">
        <f>VLOOKUP(A65,'2023_PAPI_Indicators'!A64:AA244,26,FALSE)</f>
        <v>0.04598559812</v>
      </c>
      <c r="AC65" s="24">
        <f>VLOOKUP(A65,'2023_PAPI_Indicators'!A64:AB244,27,FALSE)</f>
        <v>0.03383233398</v>
      </c>
      <c r="AD65" s="24">
        <f>VLOOKUP(A65,'2023_PAPI_Indicators'!A64:AC244,28,FALSE)</f>
        <v>0.02397472039</v>
      </c>
      <c r="AE65" s="24">
        <f>VLOOKUP(A65,'2023_PAPI_Indicators'!A64:AD244,29,FALSE)</f>
        <v>0.0690876469</v>
      </c>
      <c r="AF65" s="24">
        <f>VLOOKUP(A65,'2023_PAPI_Indicators'!A64:AE244,30,FALSE)</f>
        <v>0.0601101853</v>
      </c>
      <c r="AG65" s="24">
        <f>VLOOKUP(A65,'2023_PAPI_Indicators'!A64:AF244,31,FALSE)</f>
        <v>0.02629118785</v>
      </c>
      <c r="AH65" s="24">
        <f>VLOOKUP(A65,'2023_PAPI_Indicators'!A64:AG244,32,FALSE)</f>
        <v>0.04769480601</v>
      </c>
      <c r="AI65" s="24">
        <f>VLOOKUP(A65,'2023_PAPI_Indicators'!A64:AH244,33,FALSE)</f>
        <v>0.01580045745</v>
      </c>
      <c r="AJ65" s="24">
        <f>VLOOKUP(A65,'2023_PAPI_Indicators'!A64:AI244,34,FALSE)</f>
        <v>0.01370802522</v>
      </c>
      <c r="AK65" s="24">
        <f>VLOOKUP(A65,'2023_PAPI_Indicators'!A64:AJ244,35,FALSE)</f>
        <v>0.02179505304</v>
      </c>
      <c r="AL65" s="24">
        <f>VLOOKUP(A65,'2023_PAPI_Indicators'!A64:AK244,36,FALSE)</f>
        <v>0.020983072</v>
      </c>
      <c r="AM65" s="24">
        <f>VLOOKUP(A65,'2023_PAPI_Indicators'!A64:AL244,37,FALSE)</f>
        <v>0.03579786792</v>
      </c>
      <c r="AN65" s="24">
        <f>VLOOKUP(A65,'2023_PAPI_Indicators'!A64:AM244,38,FALSE)</f>
        <v>0.03930214792</v>
      </c>
      <c r="AO65" s="24">
        <f>VLOOKUP(A65,'2023_PAPI_Indicators'!A64:AN244,39,FALSE)</f>
        <v>0.06906154007</v>
      </c>
      <c r="AP65" s="24">
        <f>VLOOKUP(A65,'2023_PAPI_Indicators'!A64:AO244,40,FALSE)</f>
        <v>0.05958402529</v>
      </c>
      <c r="AQ65" s="24">
        <f>VLOOKUP(A65,'2023_PAPI_Indicators'!A64:AP244,41,FALSE)</f>
        <v>0.01456470974</v>
      </c>
      <c r="AR65" s="24">
        <f>VLOOKUP(A65,'2023_PAPI_Indicators'!A64:AQ244,42,FALSE)</f>
        <v>0.04976381734</v>
      </c>
      <c r="AS65" s="24">
        <f>VLOOKUP(A65,'2023_PAPI_Indicators'!A64:AR244,43,FALSE)</f>
        <v>0.03362977877</v>
      </c>
      <c r="AT65" s="24">
        <f>VLOOKUP(A65,'2023_PAPI_Indicators'!A64:AS244,44,FALSE)</f>
        <v>0.009325379506</v>
      </c>
      <c r="AU65" s="24">
        <f>VLOOKUP(A65,'2023_PAPI_Indicators'!A64:AT244,45,FALSE)</f>
        <v>0.03992642835</v>
      </c>
      <c r="AV65" s="24">
        <f>VLOOKUP(A65,'2023_PAPI_Indicators'!A64:AU244,46,FALSE)</f>
        <v>0.01904741488</v>
      </c>
      <c r="AW65" s="24">
        <f>VLOOKUP(A65,'2023_PAPI_Indicators'!A64:AW244,47,FALSE)</f>
        <v>0.007754663937</v>
      </c>
      <c r="AX65" s="25"/>
      <c r="AY65" s="24">
        <f>VLOOKUP(A65,'2023_PAPI_Indicators'!A64:AX244,49,FALSE)</f>
        <v>0.03017259017</v>
      </c>
      <c r="AZ65" s="24">
        <f>VLOOKUP(A65,'2023_PAPI_Indicators'!A64:AY244,50,FALSE)</f>
        <v>0.04269425943</v>
      </c>
      <c r="BA65" s="24">
        <f>VLOOKUP(A65,'2023_PAPI_Indicators'!A64:AZ244,51,FALSE)</f>
        <v>0.03186360374</v>
      </c>
      <c r="BB65" s="24">
        <f>VLOOKUP(A65,'2023_PAPI_Indicators'!A64:BA244,52,FALSE)</f>
        <v>0.02100291848</v>
      </c>
      <c r="BC65" s="24">
        <f>VLOOKUP(A65,'2023_PAPI_Indicators'!A64:BB244,53,FALSE)</f>
        <v>0.03686537221</v>
      </c>
      <c r="BD65" s="24">
        <f>VLOOKUP(A65,'2023_PAPI_Indicators'!A64:BC244,54,FALSE)</f>
        <v>0.03010046296</v>
      </c>
      <c r="BE65" s="24">
        <f>VLOOKUP(A65,'2023_PAPI_Indicators'!A64:BD244,55,FALSE)</f>
        <v>0.04638533294</v>
      </c>
      <c r="BF65" s="24">
        <f>VLOOKUP(A65,'2023_PAPI_Indicators'!A64:BE244,56,FALSE)</f>
        <v>0.0475048162</v>
      </c>
      <c r="BG65" s="24">
        <f>VLOOKUP(A65,'2023_PAPI_Indicators'!A64:BF244,57,FALSE)</f>
        <v>0.03369835392</v>
      </c>
      <c r="BH65" s="24">
        <f>VLOOKUP(A65,'2023_PAPI_Indicators'!A64:BL244,58,FALSE)</f>
        <v>0.02789663151</v>
      </c>
      <c r="BI65" s="24">
        <f>VLOOKUP(A65,'2023_PAPI_Indicators'!A64:BH244,59,FALSE)</f>
        <v>0.06892865896</v>
      </c>
      <c r="BJ65" s="24">
        <f>VLOOKUP(A65,'2023_PAPI_Indicators'!A64:BI244,60,FALSE)</f>
        <v>0.03951346874</v>
      </c>
      <c r="BK65" s="24">
        <f>VLOOKUP(A65,'2023_PAPI_Indicators'!A64:BJ244,61,FALSE)</f>
        <v>0.06041980162</v>
      </c>
      <c r="BL65" s="24">
        <f>VLOOKUP(A65,'2023_PAPI_Indicators'!A64:BK244,62,FALSE)</f>
        <v>0.05772670731</v>
      </c>
      <c r="BM65" s="24">
        <f>VLOOKUP(A65,'2023_PAPI_Indicators'!A64:BL244,63,FALSE)</f>
        <v>0.097772412</v>
      </c>
      <c r="BN65" s="24">
        <f>VLOOKUP(A65,'2023_PAPI_Indicators'!A64:BM244,64,FALSE)</f>
        <v>0.02418790013</v>
      </c>
    </row>
    <row r="66" ht="13.5" customHeight="1">
      <c r="A66" s="11" t="s">
        <v>196</v>
      </c>
      <c r="B66" s="11" t="s">
        <v>197</v>
      </c>
      <c r="C66" s="12" t="s">
        <v>83</v>
      </c>
      <c r="D66" s="24">
        <f>VLOOKUP(A66,'2023_PAPI_Indicators'!A66:B246,2,FALSE)</f>
        <v>0.9983046651</v>
      </c>
      <c r="E66" s="75">
        <f>VLOOKUP(A66,'2023_PAPI_Indicators'!A66:C246,3,FALSE)</f>
        <v>1</v>
      </c>
      <c r="F66" s="24">
        <f>VLOOKUP(A66,'2023_PAPI_Indicators'!A65:D245,4,FALSE)</f>
        <v>1</v>
      </c>
      <c r="G66" s="24">
        <f>VLOOKUP(A66,'2023_PAPI_Indicators'!A65:E245,5,FALSE)</f>
        <v>0.8064829111</v>
      </c>
      <c r="H66" s="24">
        <f>VLOOKUP(A66,'2023_PAPI_Indicators'!A65:F245,6,FALSE)</f>
        <v>0.9733324051</v>
      </c>
      <c r="I66" s="24">
        <f>VLOOKUP(A66,'2023_PAPI_Indicators'!A65:G245,7,FALSE)</f>
        <v>0.6886851788</v>
      </c>
      <c r="J66" s="24">
        <f>VLOOKUP(A66,'2023_PAPI_Indicators'!A65:H245,8,FALSE)</f>
        <v>0.8963709474</v>
      </c>
      <c r="K66" s="24">
        <f>VLOOKUP(A66,'2023_PAPI_Indicators'!A65:I245,9,FALSE)</f>
        <v>0.8076796532</v>
      </c>
      <c r="L66" s="24">
        <f>VLOOKUP(A66,'2023_PAPI_Indicators'!A65:J245,10,FALSE)</f>
        <v>1</v>
      </c>
      <c r="M66" s="24">
        <f>VLOOKUP(A66,'2023_PAPI_Indicators'!A65:K245,11,FALSE)</f>
        <v>1</v>
      </c>
      <c r="N66" s="24">
        <f>VLOOKUP(A66,'2023_PAPI_Indicators'!A65:L245,12,FALSE)</f>
        <v>1</v>
      </c>
      <c r="O66" s="24">
        <f>VLOOKUP(A66,'2023_PAPI_Indicators'!A65:M245,13,FALSE)</f>
        <v>0.6903424263</v>
      </c>
      <c r="P66" s="24">
        <f>VLOOKUP(A66,'2023_PAPI_Indicators'!A65:N245,14,FALSE)</f>
        <v>1</v>
      </c>
      <c r="Q66" s="25"/>
      <c r="R66" s="24">
        <f>VLOOKUP(A66,'2023_PAPI_Indicators'!A65:P245,16,FALSE)</f>
        <v>0.8249855638</v>
      </c>
      <c r="S66" s="24">
        <f>VLOOKUP(A66,'2023_PAPI_Indicators'!A65:R245,17,FALSE)</f>
        <v>1</v>
      </c>
      <c r="T66" s="24">
        <f>VLOOKUP(A66,'2023_PAPI_Indicators'!A65:S245,18,FALSE)</f>
        <v>1</v>
      </c>
      <c r="U66" s="24">
        <f>VLOOKUP(A66,'2023_PAPI_Indicators'!A65:T245,19,FALSE)</f>
        <v>1</v>
      </c>
      <c r="V66" s="24">
        <f>VLOOKUP(A66,'2023_PAPI_Indicators'!A65:U245,20,FALSE)</f>
        <v>1</v>
      </c>
      <c r="W66" s="24">
        <f>VLOOKUP(A66,'2023_PAPI_Indicators'!A65:V245,21,FALSE)</f>
        <v>0.6773645282</v>
      </c>
      <c r="X66" s="24">
        <f>VLOOKUP(A66,'2023_PAPI_Indicators'!A65:W245,22,FALSE)</f>
        <v>0.9166666865</v>
      </c>
      <c r="Y66" s="24">
        <f>VLOOKUP(A66,'2023_PAPI_Indicators'!A65:X245,23,FALSE)</f>
        <v>1</v>
      </c>
      <c r="Z66" s="24">
        <f>VLOOKUP(A66,'2023_PAPI_Indicators'!A65:Y245,24,FALSE)</f>
        <v>1</v>
      </c>
      <c r="AA66" s="24">
        <f>VLOOKUP(A66,'2023_PAPI_Indicators'!A65:Z245,25,FALSE)</f>
        <v>0.8942816257</v>
      </c>
      <c r="AB66" s="24">
        <f>VLOOKUP(A66,'2023_PAPI_Indicators'!A65:AA245,26,FALSE)</f>
        <v>1</v>
      </c>
      <c r="AC66" s="24">
        <f>VLOOKUP(A66,'2023_PAPI_Indicators'!A65:AB245,27,FALSE)</f>
        <v>0.7922277451</v>
      </c>
      <c r="AD66" s="24">
        <f>VLOOKUP(A66,'2023_PAPI_Indicators'!A65:AC245,28,FALSE)</f>
        <v>1</v>
      </c>
      <c r="AE66" s="24">
        <f>VLOOKUP(A66,'2023_PAPI_Indicators'!A65:AD245,29,FALSE)</f>
        <v>1</v>
      </c>
      <c r="AF66" s="24">
        <f>VLOOKUP(A66,'2023_PAPI_Indicators'!A65:AE245,30,FALSE)</f>
        <v>1</v>
      </c>
      <c r="AG66" s="24">
        <f>VLOOKUP(A66,'2023_PAPI_Indicators'!A65:AF245,31,FALSE)</f>
        <v>0.5756339431</v>
      </c>
      <c r="AH66" s="24">
        <f>VLOOKUP(A66,'2023_PAPI_Indicators'!A65:AG245,32,FALSE)</f>
        <v>0.8931245804</v>
      </c>
      <c r="AI66" s="24">
        <f>VLOOKUP(A66,'2023_PAPI_Indicators'!A65:AH245,33,FALSE)</f>
        <v>1</v>
      </c>
      <c r="AJ66" s="24">
        <f>VLOOKUP(A66,'2023_PAPI_Indicators'!A65:AI245,34,FALSE)</f>
        <v>1</v>
      </c>
      <c r="AK66" s="24">
        <f>VLOOKUP(A66,'2023_PAPI_Indicators'!A65:AJ245,35,FALSE)</f>
        <v>0.6226181984</v>
      </c>
      <c r="AL66" s="24">
        <f>VLOOKUP(A66,'2023_PAPI_Indicators'!A65:AK245,36,FALSE)</f>
        <v>1</v>
      </c>
      <c r="AM66" s="24">
        <f>VLOOKUP(A66,'2023_PAPI_Indicators'!A65:AL245,37,FALSE)</f>
        <v>0.9673122764</v>
      </c>
      <c r="AN66" s="24">
        <f>VLOOKUP(A66,'2023_PAPI_Indicators'!A65:AM245,38,FALSE)</f>
        <v>1</v>
      </c>
      <c r="AO66" s="24">
        <f>VLOOKUP(A66,'2023_PAPI_Indicators'!A65:AN245,39,FALSE)</f>
        <v>1</v>
      </c>
      <c r="AP66" s="24">
        <f>VLOOKUP(A66,'2023_PAPI_Indicators'!A65:AO245,40,FALSE)</f>
        <v>1</v>
      </c>
      <c r="AQ66" s="24">
        <f>VLOOKUP(A66,'2023_PAPI_Indicators'!A65:AP245,41,FALSE)</f>
        <v>1</v>
      </c>
      <c r="AR66" s="24">
        <f>VLOOKUP(A66,'2023_PAPI_Indicators'!A65:AQ245,42,FALSE)</f>
        <v>0.7873415947</v>
      </c>
      <c r="AS66" s="24">
        <f>VLOOKUP(A66,'2023_PAPI_Indicators'!A65:AR245,43,FALSE)</f>
        <v>0.8462221622</v>
      </c>
      <c r="AT66" s="24">
        <f>VLOOKUP(A66,'2023_PAPI_Indicators'!A65:AS245,44,FALSE)</f>
        <v>0.9483610392</v>
      </c>
      <c r="AU66" s="24">
        <f>VLOOKUP(A66,'2023_PAPI_Indicators'!A65:AT245,45,FALSE)</f>
        <v>0.8624510765</v>
      </c>
      <c r="AV66" s="24">
        <f>VLOOKUP(A66,'2023_PAPI_Indicators'!A65:AU245,46,FALSE)</f>
        <v>0.70305866</v>
      </c>
      <c r="AW66" s="24">
        <f>VLOOKUP(A66,'2023_PAPI_Indicators'!A65:AW245,47,FALSE)</f>
        <v>0.9068713188</v>
      </c>
      <c r="AX66" s="25"/>
      <c r="AY66" s="24">
        <f>VLOOKUP(A66,'2023_PAPI_Indicators'!A65:AX245,49,FALSE)</f>
        <v>1</v>
      </c>
      <c r="AZ66" s="24">
        <f>VLOOKUP(A66,'2023_PAPI_Indicators'!A65:AY245,50,FALSE)</f>
        <v>1</v>
      </c>
      <c r="BA66" s="24">
        <f>VLOOKUP(A66,'2023_PAPI_Indicators'!A65:AZ245,51,FALSE)</f>
        <v>0.9179452658</v>
      </c>
      <c r="BB66" s="24">
        <f>VLOOKUP(A66,'2023_PAPI_Indicators'!A65:BA245,52,FALSE)</f>
        <v>0.5452442169</v>
      </c>
      <c r="BC66" s="24">
        <f>VLOOKUP(A66,'2023_PAPI_Indicators'!A65:BB245,53,FALSE)</f>
        <v>0.8333333135</v>
      </c>
      <c r="BD66" s="24">
        <f>VLOOKUP(A66,'2023_PAPI_Indicators'!A65:BC245,54,FALSE)</f>
        <v>0.8120613098</v>
      </c>
      <c r="BE66" s="24">
        <f>VLOOKUP(A66,'2023_PAPI_Indicators'!A65:BD245,55,FALSE)</f>
        <v>0.7647689581</v>
      </c>
      <c r="BF66" s="24">
        <f>VLOOKUP(A66,'2023_PAPI_Indicators'!A65:BE245,56,FALSE)</f>
        <v>0.8635000587</v>
      </c>
      <c r="BG66" s="24">
        <f>VLOOKUP(A66,'2023_PAPI_Indicators'!A65:BF245,57,FALSE)</f>
        <v>0.8310568929</v>
      </c>
      <c r="BH66" s="24">
        <f>VLOOKUP(A66,'2023_PAPI_Indicators'!A65:BL245,58,FALSE)</f>
        <v>1</v>
      </c>
      <c r="BI66" s="24">
        <f>VLOOKUP(A66,'2023_PAPI_Indicators'!A65:BH245,59,FALSE)</f>
        <v>1</v>
      </c>
      <c r="BJ66" s="24">
        <f>VLOOKUP(A66,'2023_PAPI_Indicators'!A65:BI245,60,FALSE)</f>
        <v>1</v>
      </c>
      <c r="BK66" s="24">
        <f>VLOOKUP(A66,'2023_PAPI_Indicators'!A65:BJ245,61,FALSE)</f>
        <v>0.8061241508</v>
      </c>
      <c r="BL66" s="24">
        <f>VLOOKUP(A66,'2023_PAPI_Indicators'!A65:BK245,62,FALSE)</f>
        <v>1</v>
      </c>
      <c r="BM66" s="24">
        <f>VLOOKUP(A66,'2023_PAPI_Indicators'!A65:BL245,63,FALSE)</f>
        <v>1</v>
      </c>
      <c r="BN66" s="24">
        <f>VLOOKUP(A66,'2023_PAPI_Indicators'!A65:BM245,64,FALSE)</f>
        <v>1</v>
      </c>
    </row>
    <row r="67" ht="13.5" customHeight="1">
      <c r="A67" s="19" t="s">
        <v>198</v>
      </c>
      <c r="B67" s="19" t="s">
        <v>199</v>
      </c>
      <c r="C67" s="20" t="s">
        <v>181</v>
      </c>
      <c r="D67" s="21">
        <f>VLOOKUP(A67,'2023_PAPI_Indicators'!A67:B247,2,FALSE)</f>
        <v>0.4157090485</v>
      </c>
      <c r="E67" s="74">
        <f>VLOOKUP(A67,'2023_PAPI_Indicators'!A67:C247,3,FALSE)</f>
        <v>0.5212866664</v>
      </c>
      <c r="F67" s="21">
        <f>VLOOKUP(A67,'2023_PAPI_Indicators'!A66:D246,4,FALSE)</f>
        <v>0.4302958548</v>
      </c>
      <c r="G67" s="21">
        <f>VLOOKUP(A67,'2023_PAPI_Indicators'!A66:E246,5,FALSE)</f>
        <v>0.4650941789</v>
      </c>
      <c r="H67" s="21">
        <f>VLOOKUP(A67,'2023_PAPI_Indicators'!A66:F246,6,FALSE)</f>
        <v>0.4542312324</v>
      </c>
      <c r="I67" s="21">
        <f>VLOOKUP(A67,'2023_PAPI_Indicators'!A66:G246,7,FALSE)</f>
        <v>0.4968948662</v>
      </c>
      <c r="J67" s="21">
        <f>VLOOKUP(A67,'2023_PAPI_Indicators'!A66:H246,8,FALSE)</f>
        <v>0.5158270597</v>
      </c>
      <c r="K67" s="21">
        <f>VLOOKUP(A67,'2023_PAPI_Indicators'!A66:I246,9,FALSE)</f>
        <v>0.4950830042</v>
      </c>
      <c r="L67" s="21">
        <f>VLOOKUP(A67,'2023_PAPI_Indicators'!A66:J246,10,FALSE)</f>
        <v>0.4784826636</v>
      </c>
      <c r="M67" s="21">
        <f>VLOOKUP(A67,'2023_PAPI_Indicators'!A66:K246,11,FALSE)</f>
        <v>0.5183260441</v>
      </c>
      <c r="N67" s="21">
        <f>VLOOKUP(A67,'2023_PAPI_Indicators'!A66:L246,12,FALSE)</f>
        <v>0.5148267746</v>
      </c>
      <c r="O67" s="21">
        <f>VLOOKUP(A67,'2023_PAPI_Indicators'!A66:M246,13,FALSE)</f>
        <v>0.5240330696</v>
      </c>
      <c r="P67" s="21">
        <f>VLOOKUP(A67,'2023_PAPI_Indicators'!A66:N246,14,FALSE)</f>
        <v>0.4445024133</v>
      </c>
      <c r="Q67" s="22"/>
      <c r="R67" s="21">
        <f>VLOOKUP(A67,'2023_PAPI_Indicators'!A66:P246,16,FALSE)</f>
        <v>0.5301474929</v>
      </c>
      <c r="S67" s="21">
        <f>VLOOKUP(A67,'2023_PAPI_Indicators'!A66:R246,17,FALSE)</f>
        <v>0.4523590207</v>
      </c>
      <c r="T67" s="21">
        <f>VLOOKUP(A67,'2023_PAPI_Indicators'!A66:S246,18,FALSE)</f>
        <v>0.4975808859</v>
      </c>
      <c r="U67" s="21">
        <f>VLOOKUP(A67,'2023_PAPI_Indicators'!A66:T246,19,FALSE)</f>
        <v>0.555683434</v>
      </c>
      <c r="V67" s="21">
        <f>VLOOKUP(A67,'2023_PAPI_Indicators'!A66:U246,20,FALSE)</f>
        <v>0.4294333756</v>
      </c>
      <c r="W67" s="21">
        <f>VLOOKUP(A67,'2023_PAPI_Indicators'!A66:V246,21,FALSE)</f>
        <v>0.4107105732</v>
      </c>
      <c r="X67" s="21">
        <f>VLOOKUP(A67,'2023_PAPI_Indicators'!A66:W246,22,FALSE)</f>
        <v>0.5119757056</v>
      </c>
      <c r="Y67" s="21">
        <f>VLOOKUP(A67,'2023_PAPI_Indicators'!A66:X246,23,FALSE)</f>
        <v>0.4798780978</v>
      </c>
      <c r="Z67" s="21">
        <f>VLOOKUP(A67,'2023_PAPI_Indicators'!A66:Y246,24,FALSE)</f>
        <v>0.4809878469</v>
      </c>
      <c r="AA67" s="21">
        <f>VLOOKUP(A67,'2023_PAPI_Indicators'!A66:Z246,25,FALSE)</f>
        <v>0.4977449477</v>
      </c>
      <c r="AB67" s="21">
        <f>VLOOKUP(A67,'2023_PAPI_Indicators'!A66:AA246,26,FALSE)</f>
        <v>0.454454422</v>
      </c>
      <c r="AC67" s="21">
        <f>VLOOKUP(A67,'2023_PAPI_Indicators'!A66:AB246,27,FALSE)</f>
        <v>0.5199744701</v>
      </c>
      <c r="AD67" s="21">
        <f>VLOOKUP(A67,'2023_PAPI_Indicators'!A66:AC246,28,FALSE)</f>
        <v>0.4933063984</v>
      </c>
      <c r="AE67" s="21">
        <f>VLOOKUP(A67,'2023_PAPI_Indicators'!A66:AD246,29,FALSE)</f>
        <v>0.5421780348</v>
      </c>
      <c r="AF67" s="21">
        <f>VLOOKUP(A67,'2023_PAPI_Indicators'!A66:AE246,30,FALSE)</f>
        <v>0.639621079</v>
      </c>
      <c r="AG67" s="21">
        <f>VLOOKUP(A67,'2023_PAPI_Indicators'!A66:AF246,31,FALSE)</f>
        <v>0.6130148768</v>
      </c>
      <c r="AH67" s="21">
        <f>VLOOKUP(A67,'2023_PAPI_Indicators'!A66:AG246,32,FALSE)</f>
        <v>0.50828439</v>
      </c>
      <c r="AI67" s="21">
        <f>VLOOKUP(A67,'2023_PAPI_Indicators'!A66:AH246,33,FALSE)</f>
        <v>0.4262396693</v>
      </c>
      <c r="AJ67" s="21">
        <f>VLOOKUP(A67,'2023_PAPI_Indicators'!A66:AI246,34,FALSE)</f>
        <v>0.4824568033</v>
      </c>
      <c r="AK67" s="21">
        <f>VLOOKUP(A67,'2023_PAPI_Indicators'!A66:AJ246,35,FALSE)</f>
        <v>0.508289516</v>
      </c>
      <c r="AL67" s="21">
        <f>VLOOKUP(A67,'2023_PAPI_Indicators'!A66:AK246,36,FALSE)</f>
        <v>0.4899873435</v>
      </c>
      <c r="AM67" s="21">
        <f>VLOOKUP(A67,'2023_PAPI_Indicators'!A66:AL246,37,FALSE)</f>
        <v>0.4642028511</v>
      </c>
      <c r="AN67" s="21">
        <f>VLOOKUP(A67,'2023_PAPI_Indicators'!A66:AM246,38,FALSE)</f>
        <v>0.4504978955</v>
      </c>
      <c r="AO67" s="21">
        <f>VLOOKUP(A67,'2023_PAPI_Indicators'!A66:AN246,39,FALSE)</f>
        <v>0.4608711004</v>
      </c>
      <c r="AP67" s="21">
        <f>VLOOKUP(A67,'2023_PAPI_Indicators'!A66:AO246,40,FALSE)</f>
        <v>0.4282763302</v>
      </c>
      <c r="AQ67" s="21">
        <f>VLOOKUP(A67,'2023_PAPI_Indicators'!A66:AP246,41,FALSE)</f>
        <v>0.4526863992</v>
      </c>
      <c r="AR67" s="21">
        <f>VLOOKUP(A67,'2023_PAPI_Indicators'!A66:AQ246,42,FALSE)</f>
        <v>0.516315043</v>
      </c>
      <c r="AS67" s="21">
        <f>VLOOKUP(A67,'2023_PAPI_Indicators'!A66:AR246,43,FALSE)</f>
        <v>0.4615647495</v>
      </c>
      <c r="AT67" s="21">
        <f>VLOOKUP(A67,'2023_PAPI_Indicators'!A66:AS246,44,FALSE)</f>
        <v>0.4773446918</v>
      </c>
      <c r="AU67" s="21">
        <f>VLOOKUP(A67,'2023_PAPI_Indicators'!A66:AT246,45,FALSE)</f>
        <v>0.4415461719</v>
      </c>
      <c r="AV67" s="21">
        <f>VLOOKUP(A67,'2023_PAPI_Indicators'!A66:AU246,46,FALSE)</f>
        <v>0.4355553985</v>
      </c>
      <c r="AW67" s="21">
        <f>VLOOKUP(A67,'2023_PAPI_Indicators'!A66:AW246,47,FALSE)</f>
        <v>0.4097090065</v>
      </c>
      <c r="AX67" s="22"/>
      <c r="AY67" s="21">
        <f>VLOOKUP(A67,'2023_PAPI_Indicators'!A66:AX246,49,FALSE)</f>
        <v>0.4258195758</v>
      </c>
      <c r="AZ67" s="21">
        <f>VLOOKUP(A67,'2023_PAPI_Indicators'!A66:AY246,50,FALSE)</f>
        <v>0.4328159988</v>
      </c>
      <c r="BA67" s="21">
        <f>VLOOKUP(A67,'2023_PAPI_Indicators'!A66:AZ246,51,FALSE)</f>
        <v>0.4330044687</v>
      </c>
      <c r="BB67" s="21">
        <f>VLOOKUP(A67,'2023_PAPI_Indicators'!A66:BA246,52,FALSE)</f>
        <v>0.4038595259</v>
      </c>
      <c r="BC67" s="21">
        <f>VLOOKUP(A67,'2023_PAPI_Indicators'!A66:BB246,53,FALSE)</f>
        <v>0.3957596123</v>
      </c>
      <c r="BD67" s="21">
        <f>VLOOKUP(A67,'2023_PAPI_Indicators'!A66:BC246,54,FALSE)</f>
        <v>0.4189735055</v>
      </c>
      <c r="BE67" s="21">
        <f>VLOOKUP(A67,'2023_PAPI_Indicators'!A66:BD246,55,FALSE)</f>
        <v>0.3885193467</v>
      </c>
      <c r="BF67" s="21">
        <f>VLOOKUP(A67,'2023_PAPI_Indicators'!A66:BE246,56,FALSE)</f>
        <v>0.4096307456</v>
      </c>
      <c r="BG67" s="21">
        <f>VLOOKUP(A67,'2023_PAPI_Indicators'!A66:BF246,57,FALSE)</f>
        <v>0.4692974687</v>
      </c>
      <c r="BH67" s="21">
        <f>VLOOKUP(A67,'2023_PAPI_Indicators'!A66:BL246,58,FALSE)</f>
        <v>0.4104908705</v>
      </c>
      <c r="BI67" s="21">
        <f>VLOOKUP(A67,'2023_PAPI_Indicators'!A66:BH246,59,FALSE)</f>
        <v>0.4438353181</v>
      </c>
      <c r="BJ67" s="21">
        <f>VLOOKUP(A67,'2023_PAPI_Indicators'!A66:BI246,60,FALSE)</f>
        <v>0.4250112176</v>
      </c>
      <c r="BK67" s="21">
        <f>VLOOKUP(A67,'2023_PAPI_Indicators'!A66:BJ246,61,FALSE)</f>
        <v>0.4581521749</v>
      </c>
      <c r="BL67" s="21">
        <f>VLOOKUP(A67,'2023_PAPI_Indicators'!A66:BK246,62,FALSE)</f>
        <v>0.4869094789</v>
      </c>
      <c r="BM67" s="21">
        <f>VLOOKUP(A67,'2023_PAPI_Indicators'!A66:BL246,63,FALSE)</f>
        <v>0.5195425749</v>
      </c>
      <c r="BN67" s="21">
        <f>VLOOKUP(A67,'2023_PAPI_Indicators'!A66:BM246,64,FALSE)</f>
        <v>0.4373671114</v>
      </c>
    </row>
    <row r="68" ht="13.5" customHeight="1">
      <c r="A68" s="11" t="s">
        <v>200</v>
      </c>
      <c r="B68" s="11" t="s">
        <v>201</v>
      </c>
      <c r="C68" s="12" t="s">
        <v>83</v>
      </c>
      <c r="D68" s="24">
        <f>VLOOKUP(A68,'2023_PAPI_Indicators'!A68:B248,2,FALSE)</f>
        <v>0.1191448346</v>
      </c>
      <c r="E68" s="75">
        <f>VLOOKUP(A68,'2023_PAPI_Indicators'!A68:C248,3,FALSE)</f>
        <v>0.260756582</v>
      </c>
      <c r="F68" s="24">
        <f>VLOOKUP(A68,'2023_PAPI_Indicators'!A67:D247,4,FALSE)</f>
        <v>0.1415878087</v>
      </c>
      <c r="G68" s="24">
        <f>VLOOKUP(A68,'2023_PAPI_Indicators'!A67:E247,5,FALSE)</f>
        <v>0.18515414</v>
      </c>
      <c r="H68" s="24">
        <f>VLOOKUP(A68,'2023_PAPI_Indicators'!A67:F247,6,FALSE)</f>
        <v>0.182211116</v>
      </c>
      <c r="I68" s="24">
        <f>VLOOKUP(A68,'2023_PAPI_Indicators'!A67:G247,7,FALSE)</f>
        <v>0.236503005</v>
      </c>
      <c r="J68" s="24">
        <f>VLOOKUP(A68,'2023_PAPI_Indicators'!A67:H247,8,FALSE)</f>
        <v>0.2714165151</v>
      </c>
      <c r="K68" s="24">
        <f>VLOOKUP(A68,'2023_PAPI_Indicators'!A67:I247,9,FALSE)</f>
        <v>0.223489359</v>
      </c>
      <c r="L68" s="24">
        <f>VLOOKUP(A68,'2023_PAPI_Indicators'!A67:J247,10,FALSE)</f>
        <v>0.2059971243</v>
      </c>
      <c r="M68" s="24">
        <f>VLOOKUP(A68,'2023_PAPI_Indicators'!A67:K247,11,FALSE)</f>
        <v>0.2648174763</v>
      </c>
      <c r="N68" s="24">
        <f>VLOOKUP(A68,'2023_PAPI_Indicators'!A67:L247,12,FALSE)</f>
        <v>0.2631339431</v>
      </c>
      <c r="O68" s="24">
        <f>VLOOKUP(A68,'2023_PAPI_Indicators'!A67:M247,13,FALSE)</f>
        <v>0.2681685686</v>
      </c>
      <c r="P68" s="24">
        <f>VLOOKUP(A68,'2023_PAPI_Indicators'!A67:N247,14,FALSE)</f>
        <v>0.166338414</v>
      </c>
      <c r="Q68" s="25"/>
      <c r="R68" s="24">
        <f>VLOOKUP(A68,'2023_PAPI_Indicators'!A67:P247,16,FALSE)</f>
        <v>0.2764206231</v>
      </c>
      <c r="S68" s="24">
        <f>VLOOKUP(A68,'2023_PAPI_Indicators'!A67:R247,17,FALSE)</f>
        <v>0.1708967239</v>
      </c>
      <c r="T68" s="24">
        <f>VLOOKUP(A68,'2023_PAPI_Indicators'!A67:S247,18,FALSE)</f>
        <v>0.2342356145</v>
      </c>
      <c r="U68" s="24">
        <f>VLOOKUP(A68,'2023_PAPI_Indicators'!A67:T247,19,FALSE)</f>
        <v>0.3188578784</v>
      </c>
      <c r="V68" s="24">
        <f>VLOOKUP(A68,'2023_PAPI_Indicators'!A67:U247,20,FALSE)</f>
        <v>0.1545925885</v>
      </c>
      <c r="W68" s="24">
        <f>VLOOKUP(A68,'2023_PAPI_Indicators'!A67:V247,21,FALSE)</f>
        <v>0.1265710741</v>
      </c>
      <c r="X68" s="24">
        <f>VLOOKUP(A68,'2023_PAPI_Indicators'!A67:W247,22,FALSE)</f>
        <v>0.2653059065</v>
      </c>
      <c r="Y68" s="24">
        <f>VLOOKUP(A68,'2023_PAPI_Indicators'!A67:X247,23,FALSE)</f>
        <v>0.2103947103</v>
      </c>
      <c r="Z68" s="24">
        <f>VLOOKUP(A68,'2023_PAPI_Indicators'!A67:Y247,24,FALSE)</f>
        <v>0.2152409256</v>
      </c>
      <c r="AA68" s="24">
        <f>VLOOKUP(A68,'2023_PAPI_Indicators'!A67:Z247,25,FALSE)</f>
        <v>0.2380826026</v>
      </c>
      <c r="AB68" s="24">
        <f>VLOOKUP(A68,'2023_PAPI_Indicators'!A67:AA247,26,FALSE)</f>
        <v>0.1732574552</v>
      </c>
      <c r="AC68" s="24">
        <f>VLOOKUP(A68,'2023_PAPI_Indicators'!A67:AB247,27,FALSE)</f>
        <v>0.2704308629</v>
      </c>
      <c r="AD68" s="24">
        <f>VLOOKUP(A68,'2023_PAPI_Indicators'!A67:AC247,28,FALSE)</f>
        <v>0.2401750833</v>
      </c>
      <c r="AE68" s="24">
        <f>VLOOKUP(A68,'2023_PAPI_Indicators'!A67:AD247,29,FALSE)</f>
        <v>0.2978575528</v>
      </c>
      <c r="AF68" s="24">
        <f>VLOOKUP(A68,'2023_PAPI_Indicators'!A67:AE247,30,FALSE)</f>
        <v>0.4385071993</v>
      </c>
      <c r="AG68" s="24">
        <f>VLOOKUP(A68,'2023_PAPI_Indicators'!A67:AF247,31,FALSE)</f>
        <v>0.4071177542</v>
      </c>
      <c r="AH68" s="24">
        <f>VLOOKUP(A68,'2023_PAPI_Indicators'!A67:AG247,32,FALSE)</f>
        <v>0.2537662387</v>
      </c>
      <c r="AI68" s="24">
        <f>VLOOKUP(A68,'2023_PAPI_Indicators'!A67:AH247,33,FALSE)</f>
        <v>0.1335863471</v>
      </c>
      <c r="AJ68" s="24">
        <f>VLOOKUP(A68,'2023_PAPI_Indicators'!A67:AI247,34,FALSE)</f>
        <v>0.2241383642</v>
      </c>
      <c r="AK68" s="24">
        <f>VLOOKUP(A68,'2023_PAPI_Indicators'!A67:AJ247,35,FALSE)</f>
        <v>0.2524580956</v>
      </c>
      <c r="AL68" s="24">
        <f>VLOOKUP(A68,'2023_PAPI_Indicators'!A67:AK247,36,FALSE)</f>
        <v>0.2357382625</v>
      </c>
      <c r="AM68" s="24">
        <f>VLOOKUP(A68,'2023_PAPI_Indicators'!A67:AL247,37,FALSE)</f>
        <v>0.1974733472</v>
      </c>
      <c r="AN68" s="24">
        <f>VLOOKUP(A68,'2023_PAPI_Indicators'!A67:AM247,38,FALSE)</f>
        <v>0.1745410711</v>
      </c>
      <c r="AO68" s="24">
        <f>VLOOKUP(A68,'2023_PAPI_Indicators'!A67:AN247,39,FALSE)</f>
        <v>0.1824428141</v>
      </c>
      <c r="AP68" s="24">
        <f>VLOOKUP(A68,'2023_PAPI_Indicators'!A67:AO247,40,FALSE)</f>
        <v>0.1432165951</v>
      </c>
      <c r="AQ68" s="24">
        <f>VLOOKUP(A68,'2023_PAPI_Indicators'!A67:AP247,41,FALSE)</f>
        <v>0.1733815372</v>
      </c>
      <c r="AR68" s="24">
        <f>VLOOKUP(A68,'2023_PAPI_Indicators'!A67:AQ247,42,FALSE)</f>
        <v>0.2805671692</v>
      </c>
      <c r="AS68" s="24">
        <f>VLOOKUP(A68,'2023_PAPI_Indicators'!A67:AR247,43,FALSE)</f>
        <v>0.182363078</v>
      </c>
      <c r="AT68" s="24">
        <f>VLOOKUP(A68,'2023_PAPI_Indicators'!A67:AS247,44,FALSE)</f>
        <v>0.2265314609</v>
      </c>
      <c r="AU68" s="24">
        <f>VLOOKUP(A68,'2023_PAPI_Indicators'!A67:AT247,45,FALSE)</f>
        <v>0.1690093279</v>
      </c>
      <c r="AV68" s="24">
        <f>VLOOKUP(A68,'2023_PAPI_Indicators'!A67:AU247,46,FALSE)</f>
        <v>0.1579456925</v>
      </c>
      <c r="AW68" s="24">
        <f>VLOOKUP(A68,'2023_PAPI_Indicators'!A67:AW247,47,FALSE)</f>
        <v>0.1105073392</v>
      </c>
      <c r="AX68" s="25"/>
      <c r="AY68" s="24">
        <f>VLOOKUP(A68,'2023_PAPI_Indicators'!A67:AX247,49,FALSE)</f>
        <v>0.1404569745</v>
      </c>
      <c r="AZ68" s="24">
        <f>VLOOKUP(A68,'2023_PAPI_Indicators'!A67:AY247,50,FALSE)</f>
        <v>0.1463137269</v>
      </c>
      <c r="BA68" s="24">
        <f>VLOOKUP(A68,'2023_PAPI_Indicators'!A67:AZ247,51,FALSE)</f>
        <v>0.153467685</v>
      </c>
      <c r="BB68" s="24">
        <f>VLOOKUP(A68,'2023_PAPI_Indicators'!A67:BA247,52,FALSE)</f>
        <v>0.1134001538</v>
      </c>
      <c r="BC68" s="24">
        <f>VLOOKUP(A68,'2023_PAPI_Indicators'!A67:BB247,53,FALSE)</f>
        <v>0.09422265738</v>
      </c>
      <c r="BD68" s="24">
        <f>VLOOKUP(A68,'2023_PAPI_Indicators'!A67:BC247,54,FALSE)</f>
        <v>0.1229430661</v>
      </c>
      <c r="BE68" s="24">
        <f>VLOOKUP(A68,'2023_PAPI_Indicators'!A67:BD247,55,FALSE)</f>
        <v>0.09279553592</v>
      </c>
      <c r="BF68" s="24">
        <f>VLOOKUP(A68,'2023_PAPI_Indicators'!A67:BE247,56,FALSE)</f>
        <v>0.1137312055</v>
      </c>
      <c r="BG68" s="24">
        <f>VLOOKUP(A68,'2023_PAPI_Indicators'!A67:BF247,57,FALSE)</f>
        <v>0.2103784084</v>
      </c>
      <c r="BH68" s="24">
        <f>VLOOKUP(A68,'2023_PAPI_Indicators'!A67:BL247,58,FALSE)</f>
        <v>0.1170460731</v>
      </c>
      <c r="BI68" s="24">
        <f>VLOOKUP(A68,'2023_PAPI_Indicators'!A67:BH247,59,FALSE)</f>
        <v>0.1620348543</v>
      </c>
      <c r="BJ68" s="24">
        <f>VLOOKUP(A68,'2023_PAPI_Indicators'!A67:BI247,60,FALSE)</f>
        <v>0.1378395706</v>
      </c>
      <c r="BK68" s="24">
        <f>VLOOKUP(A68,'2023_PAPI_Indicators'!A67:BJ247,61,FALSE)</f>
        <v>0.1814858168</v>
      </c>
      <c r="BL68" s="24">
        <f>VLOOKUP(A68,'2023_PAPI_Indicators'!A67:BK247,62,FALSE)</f>
        <v>0.2233917415</v>
      </c>
      <c r="BM68" s="24">
        <f>VLOOKUP(A68,'2023_PAPI_Indicators'!A67:BL247,63,FALSE)</f>
        <v>0.2724962234</v>
      </c>
      <c r="BN68" s="24">
        <f>VLOOKUP(A68,'2023_PAPI_Indicators'!A67:BM247,64,FALSE)</f>
        <v>0.1594031006</v>
      </c>
    </row>
    <row r="69" ht="13.5" customHeight="1">
      <c r="A69" s="11" t="s">
        <v>202</v>
      </c>
      <c r="B69" s="11" t="s">
        <v>203</v>
      </c>
      <c r="C69" s="12" t="s">
        <v>83</v>
      </c>
      <c r="D69" s="24">
        <f>VLOOKUP(A69,'2023_PAPI_Indicators'!A69:B249,2,FALSE)</f>
        <v>0.1117212623</v>
      </c>
      <c r="E69" s="75">
        <f>VLOOKUP(A69,'2023_PAPI_Indicators'!A69:C249,3,FALSE)</f>
        <v>0.254493624</v>
      </c>
      <c r="F69" s="24">
        <f>VLOOKUP(A69,'2023_PAPI_Indicators'!A68:D248,4,FALSE)</f>
        <v>0.1285693496</v>
      </c>
      <c r="G69" s="24">
        <f>VLOOKUP(A69,'2023_PAPI_Indicators'!A68:E248,5,FALSE)</f>
        <v>0.1787358671</v>
      </c>
      <c r="H69" s="24">
        <f>VLOOKUP(A69,'2023_PAPI_Indicators'!A68:F248,6,FALSE)</f>
        <v>0.1524184048</v>
      </c>
      <c r="I69" s="24">
        <f>VLOOKUP(A69,'2023_PAPI_Indicators'!A68:G248,7,FALSE)</f>
        <v>0.2130454034</v>
      </c>
      <c r="J69" s="24">
        <f>VLOOKUP(A69,'2023_PAPI_Indicators'!A68:H248,8,FALSE)</f>
        <v>0.2291276902</v>
      </c>
      <c r="K69" s="24">
        <f>VLOOKUP(A69,'2023_PAPI_Indicators'!A68:I248,9,FALSE)</f>
        <v>0.2211786509</v>
      </c>
      <c r="L69" s="24">
        <f>VLOOKUP(A69,'2023_PAPI_Indicators'!A68:J248,10,FALSE)</f>
        <v>0.1939561665</v>
      </c>
      <c r="M69" s="24">
        <f>VLOOKUP(A69,'2023_PAPI_Indicators'!A68:K248,11,FALSE)</f>
        <v>0.2424580604</v>
      </c>
      <c r="N69" s="24">
        <f>VLOOKUP(A69,'2023_PAPI_Indicators'!A68:L248,12,FALSE)</f>
        <v>0.2347159684</v>
      </c>
      <c r="O69" s="24">
        <f>VLOOKUP(A69,'2023_PAPI_Indicators'!A68:M248,13,FALSE)</f>
        <v>0.2544793487</v>
      </c>
      <c r="P69" s="24">
        <f>VLOOKUP(A69,'2023_PAPI_Indicators'!A68:N248,14,FALSE)</f>
        <v>0.142085582</v>
      </c>
      <c r="Q69" s="25"/>
      <c r="R69" s="24">
        <f>VLOOKUP(A69,'2023_PAPI_Indicators'!A68:P248,16,FALSE)</f>
        <v>0.2626971304</v>
      </c>
      <c r="S69" s="24">
        <f>VLOOKUP(A69,'2023_PAPI_Indicators'!A68:R248,17,FALSE)</f>
        <v>0.1586898118</v>
      </c>
      <c r="T69" s="24">
        <f>VLOOKUP(A69,'2023_PAPI_Indicators'!A68:S248,18,FALSE)</f>
        <v>0.2171606869</v>
      </c>
      <c r="U69" s="24">
        <f>VLOOKUP(A69,'2023_PAPI_Indicators'!A68:T248,19,FALSE)</f>
        <v>0.2890435755</v>
      </c>
      <c r="V69" s="24">
        <f>VLOOKUP(A69,'2023_PAPI_Indicators'!A68:U248,20,FALSE)</f>
        <v>0.1132413521</v>
      </c>
      <c r="W69" s="24">
        <f>VLOOKUP(A69,'2023_PAPI_Indicators'!A68:V248,21,FALSE)</f>
        <v>0.09083114564</v>
      </c>
      <c r="X69" s="24">
        <f>VLOOKUP(A69,'2023_PAPI_Indicators'!A68:W248,22,FALSE)</f>
        <v>0.2248642743</v>
      </c>
      <c r="Y69" s="24">
        <f>VLOOKUP(A69,'2023_PAPI_Indicators'!A68:X248,23,FALSE)</f>
        <v>0.1933172792</v>
      </c>
      <c r="Z69" s="24">
        <f>VLOOKUP(A69,'2023_PAPI_Indicators'!A68:Y248,24,FALSE)</f>
        <v>0.1914603412</v>
      </c>
      <c r="AA69" s="24">
        <f>VLOOKUP(A69,'2023_PAPI_Indicators'!A68:Z248,25,FALSE)</f>
        <v>0.2137556225</v>
      </c>
      <c r="AB69" s="24">
        <f>VLOOKUP(A69,'2023_PAPI_Indicators'!A68:AA248,26,FALSE)</f>
        <v>0.1619732678</v>
      </c>
      <c r="AC69" s="24">
        <f>VLOOKUP(A69,'2023_PAPI_Indicators'!A68:AB248,27,FALSE)</f>
        <v>0.2412848175</v>
      </c>
      <c r="AD69" s="24">
        <f>VLOOKUP(A69,'2023_PAPI_Indicators'!A68:AC248,28,FALSE)</f>
        <v>0.1997074336</v>
      </c>
      <c r="AE69" s="24">
        <f>VLOOKUP(A69,'2023_PAPI_Indicators'!A68:AD248,29,FALSE)</f>
        <v>0.273665756</v>
      </c>
      <c r="AF69" s="24">
        <f>VLOOKUP(A69,'2023_PAPI_Indicators'!A68:AE248,30,FALSE)</f>
        <v>0.3954889476</v>
      </c>
      <c r="AG69" s="24">
        <f>VLOOKUP(A69,'2023_PAPI_Indicators'!A68:AF248,31,FALSE)</f>
        <v>0.3552119136</v>
      </c>
      <c r="AH69" s="24">
        <f>VLOOKUP(A69,'2023_PAPI_Indicators'!A68:AG248,32,FALSE)</f>
        <v>0.2264610529</v>
      </c>
      <c r="AI69" s="24">
        <f>VLOOKUP(A69,'2023_PAPI_Indicators'!A68:AH248,33,FALSE)</f>
        <v>0.1256450266</v>
      </c>
      <c r="AJ69" s="24">
        <f>VLOOKUP(A69,'2023_PAPI_Indicators'!A68:AI248,34,FALSE)</f>
        <v>0.1865196526</v>
      </c>
      <c r="AK69" s="24">
        <f>VLOOKUP(A69,'2023_PAPI_Indicators'!A68:AJ248,35,FALSE)</f>
        <v>0.2277829349</v>
      </c>
      <c r="AL69" s="24">
        <f>VLOOKUP(A69,'2023_PAPI_Indicators'!A68:AK248,36,FALSE)</f>
        <v>0.1952040493</v>
      </c>
      <c r="AM69" s="24">
        <f>VLOOKUP(A69,'2023_PAPI_Indicators'!A68:AL248,37,FALSE)</f>
        <v>0.1640157849</v>
      </c>
      <c r="AN69" s="24">
        <f>VLOOKUP(A69,'2023_PAPI_Indicators'!A68:AM248,38,FALSE)</f>
        <v>0.1500323564</v>
      </c>
      <c r="AO69" s="24">
        <f>VLOOKUP(A69,'2023_PAPI_Indicators'!A68:AN248,39,FALSE)</f>
        <v>0.1700719148</v>
      </c>
      <c r="AP69" s="24">
        <f>VLOOKUP(A69,'2023_PAPI_Indicators'!A68:AO248,40,FALSE)</f>
        <v>0.1215007454</v>
      </c>
      <c r="AQ69" s="24">
        <f>VLOOKUP(A69,'2023_PAPI_Indicators'!A68:AP248,41,FALSE)</f>
        <v>0.1570868641</v>
      </c>
      <c r="AR69" s="24">
        <f>VLOOKUP(A69,'2023_PAPI_Indicators'!A68:AQ248,42,FALSE)</f>
        <v>0.2212915123</v>
      </c>
      <c r="AS69" s="24">
        <f>VLOOKUP(A69,'2023_PAPI_Indicators'!A68:AR248,43,FALSE)</f>
        <v>0.1720200479</v>
      </c>
      <c r="AT69" s="24">
        <f>VLOOKUP(A69,'2023_PAPI_Indicators'!A68:AS248,44,FALSE)</f>
        <v>0.1703565866</v>
      </c>
      <c r="AU69" s="24">
        <f>VLOOKUP(A69,'2023_PAPI_Indicators'!A68:AT248,45,FALSE)</f>
        <v>0.1314516962</v>
      </c>
      <c r="AV69" s="24">
        <f>VLOOKUP(A69,'2023_PAPI_Indicators'!A68:AU248,46,FALSE)</f>
        <v>0.1263785511</v>
      </c>
      <c r="AW69" s="24">
        <f>VLOOKUP(A69,'2023_PAPI_Indicators'!A68:AW248,47,FALSE)</f>
        <v>0.1041970402</v>
      </c>
      <c r="AX69" s="25"/>
      <c r="AY69" s="24">
        <f>VLOOKUP(A69,'2023_PAPI_Indicators'!A68:AX248,49,FALSE)</f>
        <v>0.1176428273</v>
      </c>
      <c r="AZ69" s="24">
        <f>VLOOKUP(A69,'2023_PAPI_Indicators'!A68:AY248,50,FALSE)</f>
        <v>0.1306316555</v>
      </c>
      <c r="BA69" s="24">
        <f>VLOOKUP(A69,'2023_PAPI_Indicators'!A68:AZ248,51,FALSE)</f>
        <v>0.1239854321</v>
      </c>
      <c r="BB69" s="24">
        <f>VLOOKUP(A69,'2023_PAPI_Indicators'!A68:BA248,52,FALSE)</f>
        <v>0.0855480358</v>
      </c>
      <c r="BC69" s="24">
        <f>VLOOKUP(A69,'2023_PAPI_Indicators'!A68:BB248,53,FALSE)</f>
        <v>0.08290761709</v>
      </c>
      <c r="BD69" s="24">
        <f>VLOOKUP(A69,'2023_PAPI_Indicators'!A68:BC248,54,FALSE)</f>
        <v>0.1167161688</v>
      </c>
      <c r="BE69" s="24">
        <f>VLOOKUP(A69,'2023_PAPI_Indicators'!A68:BD248,55,FALSE)</f>
        <v>0.06483229995</v>
      </c>
      <c r="BF69" s="24">
        <f>VLOOKUP(A69,'2023_PAPI_Indicators'!A68:BE248,56,FALSE)</f>
        <v>0.1007623971</v>
      </c>
      <c r="BG69" s="24">
        <f>VLOOKUP(A69,'2023_PAPI_Indicators'!A68:BF248,57,FALSE)</f>
        <v>0.1648335755</v>
      </c>
      <c r="BH69" s="24">
        <f>VLOOKUP(A69,'2023_PAPI_Indicators'!A68:BL248,58,FALSE)</f>
        <v>0.09976432472</v>
      </c>
      <c r="BI69" s="24">
        <f>VLOOKUP(A69,'2023_PAPI_Indicators'!A68:BH248,59,FALSE)</f>
        <v>0.1445922256</v>
      </c>
      <c r="BJ69" s="24">
        <f>VLOOKUP(A69,'2023_PAPI_Indicators'!A68:BI248,60,FALSE)</f>
        <v>0.1180828363</v>
      </c>
      <c r="BK69" s="24">
        <f>VLOOKUP(A69,'2023_PAPI_Indicators'!A68:BJ248,61,FALSE)</f>
        <v>0.1637052149</v>
      </c>
      <c r="BL69" s="24">
        <f>VLOOKUP(A69,'2023_PAPI_Indicators'!A68:BK248,62,FALSE)</f>
        <v>0.199260056</v>
      </c>
      <c r="BM69" s="24">
        <f>VLOOKUP(A69,'2023_PAPI_Indicators'!A68:BL248,63,FALSE)</f>
        <v>0.2380561382</v>
      </c>
      <c r="BN69" s="24">
        <f>VLOOKUP(A69,'2023_PAPI_Indicators'!A68:BM248,64,FALSE)</f>
        <v>0.1298011988</v>
      </c>
    </row>
    <row r="70" ht="13.5" customHeight="1">
      <c r="A70" s="19" t="s">
        <v>204</v>
      </c>
      <c r="B70" s="19" t="s">
        <v>205</v>
      </c>
      <c r="C70" s="20" t="s">
        <v>181</v>
      </c>
      <c r="D70" s="21">
        <f>VLOOKUP(A70,'2023_PAPI_Indicators'!A70:B250,2,FALSE)</f>
        <v>1.960148454</v>
      </c>
      <c r="E70" s="74">
        <f>VLOOKUP(A70,'2023_PAPI_Indicators'!A70:C250,3,FALSE)</f>
        <v>1.787495017</v>
      </c>
      <c r="F70" s="21">
        <f>VLOOKUP(A70,'2023_PAPI_Indicators'!A69:D249,4,FALSE)</f>
        <v>1.947737098</v>
      </c>
      <c r="G70" s="21">
        <f>VLOOKUP(A70,'2023_PAPI_Indicators'!A69:E249,5,FALSE)</f>
        <v>1.824333191</v>
      </c>
      <c r="H70" s="21">
        <f>VLOOKUP(A70,'2023_PAPI_Indicators'!A69:F249,6,FALSE)</f>
        <v>1.85332942</v>
      </c>
      <c r="I70" s="21">
        <f>VLOOKUP(A70,'2023_PAPI_Indicators'!A69:G249,7,FALSE)</f>
        <v>1.821594715</v>
      </c>
      <c r="J70" s="21">
        <f>VLOOKUP(A70,'2023_PAPI_Indicators'!A69:H249,8,FALSE)</f>
        <v>1.863567829</v>
      </c>
      <c r="K70" s="21">
        <f>VLOOKUP(A70,'2023_PAPI_Indicators'!A69:I249,9,FALSE)</f>
        <v>2.034446239</v>
      </c>
      <c r="L70" s="21">
        <f>VLOOKUP(A70,'2023_PAPI_Indicators'!A69:J249,10,FALSE)</f>
        <v>1.85133779</v>
      </c>
      <c r="M70" s="21">
        <f>VLOOKUP(A70,'2023_PAPI_Indicators'!A69:K249,11,FALSE)</f>
        <v>1.949671626</v>
      </c>
      <c r="N70" s="21">
        <f>VLOOKUP(A70,'2023_PAPI_Indicators'!A69:L249,12,FALSE)</f>
        <v>1.913644552</v>
      </c>
      <c r="O70" s="21">
        <f>VLOOKUP(A70,'2023_PAPI_Indicators'!A69:M249,13,FALSE)</f>
        <v>1.996813774</v>
      </c>
      <c r="P70" s="21">
        <f>VLOOKUP(A70,'2023_PAPI_Indicators'!A69:N249,14,FALSE)</f>
        <v>1.956017733</v>
      </c>
      <c r="Q70" s="22"/>
      <c r="R70" s="21">
        <f>VLOOKUP(A70,'2023_PAPI_Indicators'!A69:P249,16,FALSE)</f>
        <v>1.936713338</v>
      </c>
      <c r="S70" s="21">
        <f>VLOOKUP(A70,'2023_PAPI_Indicators'!A69:R249,17,FALSE)</f>
        <v>1.908830166</v>
      </c>
      <c r="T70" s="21">
        <f>VLOOKUP(A70,'2023_PAPI_Indicators'!A69:S249,18,FALSE)</f>
        <v>1.953585267</v>
      </c>
      <c r="U70" s="21">
        <f>VLOOKUP(A70,'2023_PAPI_Indicators'!A69:T249,19,FALSE)</f>
        <v>2.002348423</v>
      </c>
      <c r="V70" s="21">
        <f>VLOOKUP(A70,'2023_PAPI_Indicators'!A69:U249,20,FALSE)</f>
        <v>1.818597436</v>
      </c>
      <c r="W70" s="21">
        <f>VLOOKUP(A70,'2023_PAPI_Indicators'!A69:V249,21,FALSE)</f>
        <v>1.877157688</v>
      </c>
      <c r="X70" s="21">
        <f>VLOOKUP(A70,'2023_PAPI_Indicators'!A69:W249,22,FALSE)</f>
        <v>1.935590267</v>
      </c>
      <c r="Y70" s="21">
        <f>VLOOKUP(A70,'2023_PAPI_Indicators'!A69:X249,23,FALSE)</f>
        <v>2.018783808</v>
      </c>
      <c r="Z70" s="21">
        <f>VLOOKUP(A70,'2023_PAPI_Indicators'!A69:Y249,24,FALSE)</f>
        <v>1.798099637</v>
      </c>
      <c r="AA70" s="21">
        <f>VLOOKUP(A70,'2023_PAPI_Indicators'!A69:Z249,25,FALSE)</f>
        <v>1.77505219</v>
      </c>
      <c r="AB70" s="21">
        <f>VLOOKUP(A70,'2023_PAPI_Indicators'!A69:AA249,26,FALSE)</f>
        <v>1.852798223</v>
      </c>
      <c r="AC70" s="21">
        <f>VLOOKUP(A70,'2023_PAPI_Indicators'!A69:AB249,27,FALSE)</f>
        <v>2.014226913</v>
      </c>
      <c r="AD70" s="21">
        <f>VLOOKUP(A70,'2023_PAPI_Indicators'!A69:AC249,28,FALSE)</f>
        <v>1.891803145</v>
      </c>
      <c r="AE70" s="21">
        <f>VLOOKUP(A70,'2023_PAPI_Indicators'!A69:AD249,29,FALSE)</f>
        <v>1.899010301</v>
      </c>
      <c r="AF70" s="21">
        <f>VLOOKUP(A70,'2023_PAPI_Indicators'!A69:AE249,30,FALSE)</f>
        <v>1.770238042</v>
      </c>
      <c r="AG70" s="21">
        <f>VLOOKUP(A70,'2023_PAPI_Indicators'!A69:AF249,31,FALSE)</f>
        <v>1.749915838</v>
      </c>
      <c r="AH70" s="21">
        <f>VLOOKUP(A70,'2023_PAPI_Indicators'!A69:AG249,32,FALSE)</f>
        <v>1.876803637</v>
      </c>
      <c r="AI70" s="21">
        <f>VLOOKUP(A70,'2023_PAPI_Indicators'!A69:AH249,33,FALSE)</f>
        <v>1.985428452</v>
      </c>
      <c r="AJ70" s="21">
        <f>VLOOKUP(A70,'2023_PAPI_Indicators'!A69:AI249,34,FALSE)</f>
        <v>1.56172359</v>
      </c>
      <c r="AK70" s="21">
        <f>VLOOKUP(A70,'2023_PAPI_Indicators'!A69:AJ249,35,FALSE)</f>
        <v>1.811665416</v>
      </c>
      <c r="AL70" s="21">
        <f>VLOOKUP(A70,'2023_PAPI_Indicators'!A69:AK249,36,FALSE)</f>
        <v>1.912646055</v>
      </c>
      <c r="AM70" s="21">
        <f>VLOOKUP(A70,'2023_PAPI_Indicators'!A69:AL249,37,FALSE)</f>
        <v>1.70477128</v>
      </c>
      <c r="AN70" s="21">
        <f>VLOOKUP(A70,'2023_PAPI_Indicators'!A69:AM249,38,FALSE)</f>
        <v>1.825441599</v>
      </c>
      <c r="AO70" s="21">
        <f>VLOOKUP(A70,'2023_PAPI_Indicators'!A69:AN249,39,FALSE)</f>
        <v>1.839719176</v>
      </c>
      <c r="AP70" s="21">
        <f>VLOOKUP(A70,'2023_PAPI_Indicators'!A69:AO249,40,FALSE)</f>
        <v>1.710330606</v>
      </c>
      <c r="AQ70" s="21">
        <f>VLOOKUP(A70,'2023_PAPI_Indicators'!A69:AP249,41,FALSE)</f>
        <v>1.734095573</v>
      </c>
      <c r="AR70" s="21">
        <f>VLOOKUP(A70,'2023_PAPI_Indicators'!A69:AQ249,42,FALSE)</f>
        <v>1.780614018</v>
      </c>
      <c r="AS70" s="21">
        <f>VLOOKUP(A70,'2023_PAPI_Indicators'!A69:AR249,43,FALSE)</f>
        <v>1.87592876</v>
      </c>
      <c r="AT70" s="21">
        <f>VLOOKUP(A70,'2023_PAPI_Indicators'!A69:AS249,44,FALSE)</f>
        <v>1.789891362</v>
      </c>
      <c r="AU70" s="21">
        <f>VLOOKUP(A70,'2023_PAPI_Indicators'!A69:AT249,45,FALSE)</f>
        <v>1.845423579</v>
      </c>
      <c r="AV70" s="21">
        <f>VLOOKUP(A70,'2023_PAPI_Indicators'!A69:AU249,46,FALSE)</f>
        <v>1.811937451</v>
      </c>
      <c r="AW70" s="21">
        <f>VLOOKUP(A70,'2023_PAPI_Indicators'!A69:AW249,47,FALSE)</f>
        <v>1.726677775</v>
      </c>
      <c r="AX70" s="22"/>
      <c r="AY70" s="21">
        <f>VLOOKUP(A70,'2023_PAPI_Indicators'!A69:AX249,49,FALSE)</f>
        <v>1.737960935</v>
      </c>
      <c r="AZ70" s="21">
        <f>VLOOKUP(A70,'2023_PAPI_Indicators'!A69:AY249,50,FALSE)</f>
        <v>1.785559893</v>
      </c>
      <c r="BA70" s="21">
        <f>VLOOKUP(A70,'2023_PAPI_Indicators'!A69:AZ249,51,FALSE)</f>
        <v>1.86992383</v>
      </c>
      <c r="BB70" s="21">
        <f>VLOOKUP(A70,'2023_PAPI_Indicators'!A69:BA249,52,FALSE)</f>
        <v>1.63509047</v>
      </c>
      <c r="BC70" s="21">
        <f>VLOOKUP(A70,'2023_PAPI_Indicators'!A69:BB249,53,FALSE)</f>
        <v>1.618687987</v>
      </c>
      <c r="BD70" s="21">
        <f>VLOOKUP(A70,'2023_PAPI_Indicators'!A69:BC249,54,FALSE)</f>
        <v>1.526183248</v>
      </c>
      <c r="BE70" s="21">
        <f>VLOOKUP(A70,'2023_PAPI_Indicators'!A69:BD249,55,FALSE)</f>
        <v>1.727294922</v>
      </c>
      <c r="BF70" s="21">
        <f>VLOOKUP(A70,'2023_PAPI_Indicators'!A69:BE249,56,FALSE)</f>
        <v>1.643652081</v>
      </c>
      <c r="BG70" s="21">
        <f>VLOOKUP(A70,'2023_PAPI_Indicators'!A69:BF249,57,FALSE)</f>
        <v>1.542006731</v>
      </c>
      <c r="BH70" s="21">
        <f>VLOOKUP(A70,'2023_PAPI_Indicators'!A69:BL249,58,FALSE)</f>
        <v>1.720551372</v>
      </c>
      <c r="BI70" s="21">
        <f>VLOOKUP(A70,'2023_PAPI_Indicators'!A69:BH249,59,FALSE)</f>
        <v>1.684576035</v>
      </c>
      <c r="BJ70" s="21">
        <f>VLOOKUP(A70,'2023_PAPI_Indicators'!A69:BI249,60,FALSE)</f>
        <v>1.588694096</v>
      </c>
      <c r="BK70" s="21">
        <f>VLOOKUP(A70,'2023_PAPI_Indicators'!A69:BJ249,61,FALSE)</f>
        <v>1.475865126</v>
      </c>
      <c r="BL70" s="21">
        <f>VLOOKUP(A70,'2023_PAPI_Indicators'!A69:BK249,62,FALSE)</f>
        <v>1.931595922</v>
      </c>
      <c r="BM70" s="21">
        <f>VLOOKUP(A70,'2023_PAPI_Indicators'!A69:BL249,63,FALSE)</f>
        <v>1.898697019</v>
      </c>
      <c r="BN70" s="21">
        <f>VLOOKUP(A70,'2023_PAPI_Indicators'!A69:BM249,64,FALSE)</f>
        <v>1.590629816</v>
      </c>
    </row>
    <row r="71" ht="13.5" customHeight="1">
      <c r="A71" s="11" t="s">
        <v>206</v>
      </c>
      <c r="B71" s="11" t="s">
        <v>207</v>
      </c>
      <c r="C71" s="12" t="s">
        <v>83</v>
      </c>
      <c r="D71" s="24">
        <f>VLOOKUP(A71,'2023_PAPI_Indicators'!A71:B251,2,FALSE)</f>
        <v>0.8979424834</v>
      </c>
      <c r="E71" s="75">
        <f>VLOOKUP(A71,'2023_PAPI_Indicators'!A71:C251,3,FALSE)</f>
        <v>0.8675080538</v>
      </c>
      <c r="F71" s="24">
        <f>VLOOKUP(A71,'2023_PAPI_Indicators'!A70:D250,4,FALSE)</f>
        <v>0.918800652</v>
      </c>
      <c r="G71" s="24">
        <f>VLOOKUP(A71,'2023_PAPI_Indicators'!A70:E250,5,FALSE)</f>
        <v>0.9037533998</v>
      </c>
      <c r="H71" s="24">
        <f>VLOOKUP(A71,'2023_PAPI_Indicators'!A70:F250,6,FALSE)</f>
        <v>0.9002591968</v>
      </c>
      <c r="I71" s="24">
        <f>VLOOKUP(A71,'2023_PAPI_Indicators'!A70:G250,7,FALSE)</f>
        <v>0.9016696811</v>
      </c>
      <c r="J71" s="24">
        <f>VLOOKUP(A71,'2023_PAPI_Indicators'!A70:H250,8,FALSE)</f>
        <v>0.8995871544</v>
      </c>
      <c r="K71" s="24">
        <f>VLOOKUP(A71,'2023_PAPI_Indicators'!A70:I250,9,FALSE)</f>
        <v>0.9288268685</v>
      </c>
      <c r="L71" s="24">
        <f>VLOOKUP(A71,'2023_PAPI_Indicators'!A70:J250,10,FALSE)</f>
        <v>0.8447238803</v>
      </c>
      <c r="M71" s="24">
        <f>VLOOKUP(A71,'2023_PAPI_Indicators'!A70:K250,11,FALSE)</f>
        <v>0.912248075</v>
      </c>
      <c r="N71" s="24">
        <f>VLOOKUP(A71,'2023_PAPI_Indicators'!A70:L250,12,FALSE)</f>
        <v>0.9207373857</v>
      </c>
      <c r="O71" s="24">
        <f>VLOOKUP(A71,'2023_PAPI_Indicators'!A70:M250,13,FALSE)</f>
        <v>0.9292767048</v>
      </c>
      <c r="P71" s="24">
        <f>VLOOKUP(A71,'2023_PAPI_Indicators'!A70:N250,14,FALSE)</f>
        <v>0.8830250502</v>
      </c>
      <c r="Q71" s="25"/>
      <c r="R71" s="81">
        <f>VLOOKUP(A71,'2023_PAPI_Indicators'!A70:P250,16,FALSE)</f>
        <v>0.9257680774</v>
      </c>
      <c r="S71" s="24">
        <f>VLOOKUP(A71,'2023_PAPI_Indicators'!A70:R250,17,FALSE)</f>
        <v>0.9134064317</v>
      </c>
      <c r="T71" s="24">
        <f>VLOOKUP(A71,'2023_PAPI_Indicators'!A70:S250,18,FALSE)</f>
        <v>0.9126543999</v>
      </c>
      <c r="U71" s="24">
        <f>VLOOKUP(A71,'2023_PAPI_Indicators'!A70:T250,19,FALSE)</f>
        <v>0.9171109796</v>
      </c>
      <c r="V71" s="24">
        <f>VLOOKUP(A71,'2023_PAPI_Indicators'!A70:U250,20,FALSE)</f>
        <v>0.9003006816</v>
      </c>
      <c r="W71" s="24">
        <f>VLOOKUP(A71,'2023_PAPI_Indicators'!A70:V250,21,FALSE)</f>
        <v>0.915718019</v>
      </c>
      <c r="X71" s="24">
        <f>VLOOKUP(A71,'2023_PAPI_Indicators'!A70:W250,22,FALSE)</f>
        <v>0.9109731317</v>
      </c>
      <c r="Y71" s="24">
        <f>VLOOKUP(A71,'2023_PAPI_Indicators'!A70:X250,23,FALSE)</f>
        <v>0.9508299232</v>
      </c>
      <c r="Z71" s="24">
        <f>VLOOKUP(A71,'2023_PAPI_Indicators'!A70:Y250,24,FALSE)</f>
        <v>0.8942031264</v>
      </c>
      <c r="AA71" s="24">
        <f>VLOOKUP(A71,'2023_PAPI_Indicators'!A70:Z250,25,FALSE)</f>
        <v>0.8783650994</v>
      </c>
      <c r="AB71" s="24">
        <f>VLOOKUP(A71,'2023_PAPI_Indicators'!A70:AA250,26,FALSE)</f>
        <v>0.8837627769</v>
      </c>
      <c r="AC71" s="24">
        <f>VLOOKUP(A71,'2023_PAPI_Indicators'!A70:AB250,27,FALSE)</f>
        <v>0.9411936998</v>
      </c>
      <c r="AD71" s="24">
        <f>VLOOKUP(A71,'2023_PAPI_Indicators'!A70:AC250,28,FALSE)</f>
        <v>0.8685827851</v>
      </c>
      <c r="AE71" s="24">
        <f>VLOOKUP(A71,'2023_PAPI_Indicators'!A70:AD250,29,FALSE)</f>
        <v>0.9165743589</v>
      </c>
      <c r="AF71" s="24">
        <f>VLOOKUP(A71,'2023_PAPI_Indicators'!A70:AE250,30,FALSE)</f>
        <v>0.9126880765</v>
      </c>
      <c r="AG71" s="24">
        <f>VLOOKUP(A71,'2023_PAPI_Indicators'!A70:AF250,31,FALSE)</f>
        <v>0.8777871132</v>
      </c>
      <c r="AH71" s="24">
        <f>VLOOKUP(A71,'2023_PAPI_Indicators'!A70:AG250,32,FALSE)</f>
        <v>0.9101948142</v>
      </c>
      <c r="AI71" s="24">
        <f>VLOOKUP(A71,'2023_PAPI_Indicators'!A70:AH250,33,FALSE)</f>
        <v>0.8972827792</v>
      </c>
      <c r="AJ71" s="24">
        <f>VLOOKUP(A71,'2023_PAPI_Indicators'!A70:AI250,34,FALSE)</f>
        <v>0.7597976923</v>
      </c>
      <c r="AK71" s="24">
        <f>VLOOKUP(A71,'2023_PAPI_Indicators'!A70:AJ250,35,FALSE)</f>
        <v>0.7970864177</v>
      </c>
      <c r="AL71" s="24">
        <f>VLOOKUP(A71,'2023_PAPI_Indicators'!A70:AK250,36,FALSE)</f>
        <v>0.8496259451</v>
      </c>
      <c r="AM71" s="24">
        <f>VLOOKUP(A71,'2023_PAPI_Indicators'!A70:AL250,37,FALSE)</f>
        <v>0.7671983242</v>
      </c>
      <c r="AN71" s="24">
        <f>VLOOKUP(A71,'2023_PAPI_Indicators'!A70:AM250,38,FALSE)</f>
        <v>0.8684025407</v>
      </c>
      <c r="AO71" s="24">
        <f>VLOOKUP(A71,'2023_PAPI_Indicators'!A70:AN250,39,FALSE)</f>
        <v>0.871127069</v>
      </c>
      <c r="AP71" s="24">
        <f>VLOOKUP(A71,'2023_PAPI_Indicators'!A70:AO250,40,FALSE)</f>
        <v>0.8129935265</v>
      </c>
      <c r="AQ71" s="24">
        <f>VLOOKUP(A71,'2023_PAPI_Indicators'!A70:AP250,41,FALSE)</f>
        <v>0.8329983354</v>
      </c>
      <c r="AR71" s="24">
        <f>VLOOKUP(A71,'2023_PAPI_Indicators'!A70:AQ250,42,FALSE)</f>
        <v>0.8294802904</v>
      </c>
      <c r="AS71" s="24">
        <f>VLOOKUP(A71,'2023_PAPI_Indicators'!A70:AR250,43,FALSE)</f>
        <v>0.9081234932</v>
      </c>
      <c r="AT71" s="24">
        <f>VLOOKUP(A71,'2023_PAPI_Indicators'!A70:AS250,44,FALSE)</f>
        <v>0.8118685484</v>
      </c>
      <c r="AU71" s="24">
        <f>VLOOKUP(A71,'2023_PAPI_Indicators'!A70:AT250,45,FALSE)</f>
        <v>0.8359561563</v>
      </c>
      <c r="AV71" s="24">
        <f>VLOOKUP(A71,'2023_PAPI_Indicators'!A70:AU250,46,FALSE)</f>
        <v>0.8328738213</v>
      </c>
      <c r="AW71" s="24">
        <f>VLOOKUP(A71,'2023_PAPI_Indicators'!A70:AW250,47,FALSE)</f>
        <v>0.8263896704</v>
      </c>
      <c r="AX71" s="25"/>
      <c r="AY71" s="24">
        <f>VLOOKUP(A71,'2023_PAPI_Indicators'!A70:AX250,49,FALSE)</f>
        <v>0.8191235662</v>
      </c>
      <c r="AZ71" s="24">
        <f>VLOOKUP(A71,'2023_PAPI_Indicators'!A70:AY250,50,FALSE)</f>
        <v>0.8634940982</v>
      </c>
      <c r="BA71" s="24">
        <f>VLOOKUP(A71,'2023_PAPI_Indicators'!A70:AZ250,51,FALSE)</f>
        <v>0.8322434425</v>
      </c>
      <c r="BB71" s="24">
        <f>VLOOKUP(A71,'2023_PAPI_Indicators'!A70:BA250,52,FALSE)</f>
        <v>0.786700666</v>
      </c>
      <c r="BC71" s="24">
        <f>VLOOKUP(A71,'2023_PAPI_Indicators'!A70:BB250,53,FALSE)</f>
        <v>0.8318385482</v>
      </c>
      <c r="BD71" s="24">
        <f>VLOOKUP(A71,'2023_PAPI_Indicators'!A70:BC250,54,FALSE)</f>
        <v>0.800319016</v>
      </c>
      <c r="BE71" s="24">
        <f>VLOOKUP(A71,'2023_PAPI_Indicators'!A70:BD250,55,FALSE)</f>
        <v>0.845847249</v>
      </c>
      <c r="BF71" s="24">
        <f>VLOOKUP(A71,'2023_PAPI_Indicators'!A70:BE250,56,FALSE)</f>
        <v>0.7598536611</v>
      </c>
      <c r="BG71" s="24">
        <f>VLOOKUP(A71,'2023_PAPI_Indicators'!A70:BF250,57,FALSE)</f>
        <v>0.7909297943</v>
      </c>
      <c r="BH71" s="24">
        <f>VLOOKUP(A71,'2023_PAPI_Indicators'!A70:BL250,58,FALSE)</f>
        <v>0.7937935591</v>
      </c>
      <c r="BI71" s="24">
        <f>VLOOKUP(A71,'2023_PAPI_Indicators'!A70:BH250,59,FALSE)</f>
        <v>0.8570914865</v>
      </c>
      <c r="BJ71" s="24">
        <f>VLOOKUP(A71,'2023_PAPI_Indicators'!A70:BI250,60,FALSE)</f>
        <v>0.826821506</v>
      </c>
      <c r="BK71" s="24">
        <f>VLOOKUP(A71,'2023_PAPI_Indicators'!A70:BJ250,61,FALSE)</f>
        <v>0.8123862743</v>
      </c>
      <c r="BL71" s="24">
        <f>VLOOKUP(A71,'2023_PAPI_Indicators'!A70:BK250,62,FALSE)</f>
        <v>0.9268725514</v>
      </c>
      <c r="BM71" s="24">
        <f>VLOOKUP(A71,'2023_PAPI_Indicators'!A70:BL250,63,FALSE)</f>
        <v>0.9149773717</v>
      </c>
      <c r="BN71" s="24">
        <f>VLOOKUP(A71,'2023_PAPI_Indicators'!A70:BM250,64,FALSE)</f>
        <v>0.8131767511</v>
      </c>
    </row>
    <row r="72" ht="13.5" customHeight="1">
      <c r="A72" s="11" t="s">
        <v>208</v>
      </c>
      <c r="B72" s="11" t="s">
        <v>209</v>
      </c>
      <c r="C72" s="12" t="s">
        <v>83</v>
      </c>
      <c r="D72" s="24">
        <f>VLOOKUP(A72,'2023_PAPI_Indicators'!A72:B252,2,FALSE)</f>
        <v>0.859783113</v>
      </c>
      <c r="E72" s="75">
        <f>VLOOKUP(A72,'2023_PAPI_Indicators'!A72:C252,3,FALSE)</f>
        <v>0.7158201933</v>
      </c>
      <c r="F72" s="24">
        <f>VLOOKUP(A72,'2023_PAPI_Indicators'!A71:D251,4,FALSE)</f>
        <v>0.8263882995</v>
      </c>
      <c r="G72" s="24">
        <f>VLOOKUP(A72,'2023_PAPI_Indicators'!A71:E251,5,FALSE)</f>
        <v>0.7167851329</v>
      </c>
      <c r="H72" s="24">
        <f>VLOOKUP(A72,'2023_PAPI_Indicators'!A71:F251,6,FALSE)</f>
        <v>0.7495684028</v>
      </c>
      <c r="I72" s="24">
        <f>VLOOKUP(A72,'2023_PAPI_Indicators'!A71:G251,7,FALSE)</f>
        <v>0.7161027193</v>
      </c>
      <c r="J72" s="24">
        <f>VLOOKUP(A72,'2023_PAPI_Indicators'!A71:H251,8,FALSE)</f>
        <v>0.7605823278</v>
      </c>
      <c r="K72" s="24">
        <f>VLOOKUP(A72,'2023_PAPI_Indicators'!A71:I251,9,FALSE)</f>
        <v>0.9039471149</v>
      </c>
      <c r="L72" s="24">
        <f>VLOOKUP(A72,'2023_PAPI_Indicators'!A71:J251,10,FALSE)</f>
        <v>0.8030919433</v>
      </c>
      <c r="M72" s="24">
        <f>VLOOKUP(A72,'2023_PAPI_Indicators'!A71:K251,11,FALSE)</f>
        <v>0.8348950148</v>
      </c>
      <c r="N72" s="24">
        <f>VLOOKUP(A72,'2023_PAPI_Indicators'!A71:L251,12,FALSE)</f>
        <v>0.7900146246</v>
      </c>
      <c r="O72" s="24">
        <f>VLOOKUP(A72,'2023_PAPI_Indicators'!A71:M251,13,FALSE)</f>
        <v>0.8654846549</v>
      </c>
      <c r="P72" s="24">
        <f>VLOOKUP(A72,'2023_PAPI_Indicators'!A71:N251,14,FALSE)</f>
        <v>0.8705281019</v>
      </c>
      <c r="Q72" s="25"/>
      <c r="R72" s="81">
        <f>VLOOKUP(A72,'2023_PAPI_Indicators'!A71:P251,16,FALSE)</f>
        <v>0.8082857132</v>
      </c>
      <c r="S72" s="24">
        <f>VLOOKUP(A72,'2023_PAPI_Indicators'!A71:R251,17,FALSE)</f>
        <v>0.7924825549</v>
      </c>
      <c r="T72" s="24">
        <f>VLOOKUP(A72,'2023_PAPI_Indicators'!A71:S251,18,FALSE)</f>
        <v>0.8384417295</v>
      </c>
      <c r="U72" s="24">
        <f>VLOOKUP(A72,'2023_PAPI_Indicators'!A71:T251,19,FALSE)</f>
        <v>0.8832409382</v>
      </c>
      <c r="V72" s="24">
        <f>VLOOKUP(A72,'2023_PAPI_Indicators'!A71:U251,20,FALSE)</f>
        <v>0.7144441009</v>
      </c>
      <c r="W72" s="24">
        <f>VLOOKUP(A72,'2023_PAPI_Indicators'!A71:V251,21,FALSE)</f>
        <v>0.7581786513</v>
      </c>
      <c r="X72" s="24">
        <f>VLOOKUP(A72,'2023_PAPI_Indicators'!A71:W251,22,FALSE)</f>
        <v>0.8219462633</v>
      </c>
      <c r="Y72" s="24">
        <f>VLOOKUP(A72,'2023_PAPI_Indicators'!A71:X251,23,FALSE)</f>
        <v>0.8661234975</v>
      </c>
      <c r="Z72" s="24">
        <f>VLOOKUP(A72,'2023_PAPI_Indicators'!A71:Y251,24,FALSE)</f>
        <v>0.6998369098</v>
      </c>
      <c r="AA72" s="24">
        <f>VLOOKUP(A72,'2023_PAPI_Indicators'!A71:Z251,25,FALSE)</f>
        <v>0.6923946142</v>
      </c>
      <c r="AB72" s="24">
        <f>VLOOKUP(A72,'2023_PAPI_Indicators'!A71:AA251,26,FALSE)</f>
        <v>0.7655282617</v>
      </c>
      <c r="AC72" s="24">
        <f>VLOOKUP(A72,'2023_PAPI_Indicators'!A71:AB251,27,FALSE)</f>
        <v>0.8711565733</v>
      </c>
      <c r="AD72" s="24">
        <f>VLOOKUP(A72,'2023_PAPI_Indicators'!A71:AC251,28,FALSE)</f>
        <v>0.8201072216</v>
      </c>
      <c r="AE72" s="24">
        <f>VLOOKUP(A72,'2023_PAPI_Indicators'!A71:AD251,29,FALSE)</f>
        <v>0.7793955803</v>
      </c>
      <c r="AF72" s="24">
        <f>VLOOKUP(A72,'2023_PAPI_Indicators'!A71:AE251,30,FALSE)</f>
        <v>0.6532089114</v>
      </c>
      <c r="AG72" s="24">
        <f>VLOOKUP(A72,'2023_PAPI_Indicators'!A71:AF251,31,FALSE)</f>
        <v>0.6675823927</v>
      </c>
      <c r="AH72" s="24">
        <f>VLOOKUP(A72,'2023_PAPI_Indicators'!A71:AG251,32,FALSE)</f>
        <v>0.7633441687</v>
      </c>
      <c r="AI72" s="24">
        <f>VLOOKUP(A72,'2023_PAPI_Indicators'!A71:AH251,33,FALSE)</f>
        <v>0.8859782815</v>
      </c>
      <c r="AJ72" s="24">
        <f>VLOOKUP(A72,'2023_PAPI_Indicators'!A71:AI251,34,FALSE)</f>
        <v>0.5954785943</v>
      </c>
      <c r="AK72" s="24">
        <f>VLOOKUP(A72,'2023_PAPI_Indicators'!A71:AJ251,35,FALSE)</f>
        <v>0.8106564283</v>
      </c>
      <c r="AL72" s="24">
        <f>VLOOKUP(A72,'2023_PAPI_Indicators'!A71:AK251,36,FALSE)</f>
        <v>0.8601174951</v>
      </c>
      <c r="AM72" s="24">
        <f>VLOOKUP(A72,'2023_PAPI_Indicators'!A71:AL251,37,FALSE)</f>
        <v>0.7325705886</v>
      </c>
      <c r="AN72" s="24">
        <f>VLOOKUP(A72,'2023_PAPI_Indicators'!A71:AM251,38,FALSE)</f>
        <v>0.7532556057</v>
      </c>
      <c r="AO72" s="24">
        <f>VLOOKUP(A72,'2023_PAPI_Indicators'!A71:AN251,39,FALSE)</f>
        <v>0.7649528384</v>
      </c>
      <c r="AP72" s="24">
        <f>VLOOKUP(A72,'2023_PAPI_Indicators'!A71:AO251,40,FALSE)</f>
        <v>0.6923908591</v>
      </c>
      <c r="AQ72" s="24">
        <f>VLOOKUP(A72,'2023_PAPI_Indicators'!A71:AP251,41,FALSE)</f>
        <v>0.6963911057</v>
      </c>
      <c r="AR72" s="24">
        <f>VLOOKUP(A72,'2023_PAPI_Indicators'!A71:AQ251,42,FALSE)</f>
        <v>0.7468975186</v>
      </c>
      <c r="AS72" s="24">
        <f>VLOOKUP(A72,'2023_PAPI_Indicators'!A71:AR251,43,FALSE)</f>
        <v>0.7645317912</v>
      </c>
      <c r="AT72" s="24">
        <f>VLOOKUP(A72,'2023_PAPI_Indicators'!A71:AS251,44,FALSE)</f>
        <v>0.7738802433</v>
      </c>
      <c r="AU72" s="24">
        <f>VLOOKUP(A72,'2023_PAPI_Indicators'!A71:AT251,45,FALSE)</f>
        <v>0.8058857918</v>
      </c>
      <c r="AV72" s="24">
        <f>VLOOKUP(A72,'2023_PAPI_Indicators'!A71:AU251,46,FALSE)</f>
        <v>0.7751437426</v>
      </c>
      <c r="AW72" s="24">
        <f>VLOOKUP(A72,'2023_PAPI_Indicators'!A71:AW251,47,FALSE)</f>
        <v>0.6955070496</v>
      </c>
      <c r="AX72" s="25"/>
      <c r="AY72" s="24">
        <f>VLOOKUP(A72,'2023_PAPI_Indicators'!A71:AX251,49,FALSE)</f>
        <v>0.7141702771</v>
      </c>
      <c r="AZ72" s="24">
        <f>VLOOKUP(A72,'2023_PAPI_Indicators'!A71:AY251,50,FALSE)</f>
        <v>0.7178795338</v>
      </c>
      <c r="BA72" s="24">
        <f>VLOOKUP(A72,'2023_PAPI_Indicators'!A71:AZ251,51,FALSE)</f>
        <v>0.8343462348</v>
      </c>
      <c r="BB72" s="24">
        <f>VLOOKUP(A72,'2023_PAPI_Indicators'!A71:BA251,52,FALSE)</f>
        <v>0.6426835656</v>
      </c>
      <c r="BC72" s="24">
        <f>VLOOKUP(A72,'2023_PAPI_Indicators'!A71:BB251,53,FALSE)</f>
        <v>0.5809774995</v>
      </c>
      <c r="BD72" s="24">
        <f>VLOOKUP(A72,'2023_PAPI_Indicators'!A71:BC251,54,FALSE)</f>
        <v>0.5190579891</v>
      </c>
      <c r="BE72" s="24">
        <f>VLOOKUP(A72,'2023_PAPI_Indicators'!A71:BD251,55,FALSE)</f>
        <v>0.6766728163</v>
      </c>
      <c r="BF72" s="24">
        <f>VLOOKUP(A72,'2023_PAPI_Indicators'!A71:BE251,56,FALSE)</f>
        <v>0.678178668</v>
      </c>
      <c r="BG72" s="24">
        <f>VLOOKUP(A72,'2023_PAPI_Indicators'!A71:BF251,57,FALSE)</f>
        <v>0.5444304347</v>
      </c>
      <c r="BH72" s="24">
        <f>VLOOKUP(A72,'2023_PAPI_Indicators'!A71:BL251,58,FALSE)</f>
        <v>0.7219148874</v>
      </c>
      <c r="BI72" s="24">
        <f>VLOOKUP(A72,'2023_PAPI_Indicators'!A71:BH251,59,FALSE)</f>
        <v>0.6222781539</v>
      </c>
      <c r="BJ72" s="24">
        <f>VLOOKUP(A72,'2023_PAPI_Indicators'!A71:BI251,60,FALSE)</f>
        <v>0.5556976795</v>
      </c>
      <c r="BK72" s="24">
        <f>VLOOKUP(A72,'2023_PAPI_Indicators'!A71:BJ251,61,FALSE)</f>
        <v>0.4561643302</v>
      </c>
      <c r="BL72" s="24">
        <f>VLOOKUP(A72,'2023_PAPI_Indicators'!A71:BK251,62,FALSE)</f>
        <v>0.8020122051</v>
      </c>
      <c r="BM72" s="24">
        <f>VLOOKUP(A72,'2023_PAPI_Indicators'!A71:BL251,63,FALSE)</f>
        <v>0.7806761265</v>
      </c>
      <c r="BN72" s="24">
        <f>VLOOKUP(A72,'2023_PAPI_Indicators'!A71:BM251,64,FALSE)</f>
        <v>0.5712977648</v>
      </c>
    </row>
    <row r="73" ht="13.5" customHeight="1">
      <c r="A73" s="11" t="s">
        <v>210</v>
      </c>
      <c r="B73" s="11" t="s">
        <v>211</v>
      </c>
      <c r="C73" s="12" t="s">
        <v>83</v>
      </c>
      <c r="D73" s="24">
        <f>VLOOKUP(A73,'2023_PAPI_Indicators'!A73:B253,2,FALSE)</f>
        <v>0.08077129722</v>
      </c>
      <c r="E73" s="75">
        <f>VLOOKUP(A73,'2023_PAPI_Indicators'!A73:C253,3,FALSE)</f>
        <v>0.120780319</v>
      </c>
      <c r="F73" s="24">
        <f>VLOOKUP(A73,'2023_PAPI_Indicators'!A72:D252,4,FALSE)</f>
        <v>0.07939389348</v>
      </c>
      <c r="G73" s="24">
        <f>VLOOKUP(A73,'2023_PAPI_Indicators'!A72:E252,5,FALSE)</f>
        <v>0.1585602015</v>
      </c>
      <c r="H73" s="24">
        <f>VLOOKUP(A73,'2023_PAPI_Indicators'!A72:F252,6,FALSE)</f>
        <v>0.1200344712</v>
      </c>
      <c r="I73" s="24">
        <f>VLOOKUP(A73,'2023_PAPI_Indicators'!A72:G252,7,FALSE)</f>
        <v>0.1574533582</v>
      </c>
      <c r="J73" s="24">
        <f>VLOOKUP(A73,'2023_PAPI_Indicators'!A72:H252,8,FALSE)</f>
        <v>0.1294748783</v>
      </c>
      <c r="K73" s="24">
        <f>VLOOKUP(A73,'2023_PAPI_Indicators'!A72:I252,9,FALSE)</f>
        <v>0.01851538569</v>
      </c>
      <c r="L73" s="24">
        <f>VLOOKUP(A73,'2023_PAPI_Indicators'!A72:J252,10,FALSE)</f>
        <v>0.07814949006</v>
      </c>
      <c r="M73" s="24">
        <f>VLOOKUP(A73,'2023_PAPI_Indicators'!A72:K252,11,FALSE)</f>
        <v>0.05096548051</v>
      </c>
      <c r="N73" s="24">
        <f>VLOOKUP(A73,'2023_PAPI_Indicators'!A72:L252,12,FALSE)</f>
        <v>0.1038407013</v>
      </c>
      <c r="O73" s="24">
        <f>VLOOKUP(A73,'2023_PAPI_Indicators'!A72:M252,13,FALSE)</f>
        <v>0.06143906713</v>
      </c>
      <c r="P73" s="24">
        <f>VLOOKUP(A73,'2023_PAPI_Indicators'!A72:N252,14,FALSE)</f>
        <v>0.04372919351</v>
      </c>
      <c r="Q73" s="25"/>
      <c r="R73" s="81">
        <f>VLOOKUP(A73,'2023_PAPI_Indicators'!A72:P252,16,FALSE)</f>
        <v>0.09076264501</v>
      </c>
      <c r="S73" s="24">
        <f>VLOOKUP(A73,'2023_PAPI_Indicators'!A72:R252,17,FALSE)</f>
        <v>0.05831379071</v>
      </c>
      <c r="T73" s="24">
        <f>VLOOKUP(A73,'2023_PAPI_Indicators'!A72:S252,18,FALSE)</f>
        <v>0.1006998718</v>
      </c>
      <c r="U73" s="24">
        <f>VLOOKUP(A73,'2023_PAPI_Indicators'!A72:T252,19,FALSE)</f>
        <v>0.04871243611</v>
      </c>
      <c r="V73" s="24">
        <f>VLOOKUP(A73,'2023_PAPI_Indicators'!A72:U252,20,FALSE)</f>
        <v>0.1057452187</v>
      </c>
      <c r="W73" s="24">
        <f>VLOOKUP(A73,'2023_PAPI_Indicators'!A72:V252,21,FALSE)</f>
        <v>0.1331202537</v>
      </c>
      <c r="X73" s="24">
        <f>VLOOKUP(A73,'2023_PAPI_Indicators'!A72:W252,22,FALSE)</f>
        <v>0.08206636459</v>
      </c>
      <c r="Y73" s="24">
        <f>VLOOKUP(A73,'2023_PAPI_Indicators'!A72:X252,23,FALSE)</f>
        <v>0.0710324049</v>
      </c>
      <c r="Z73" s="24">
        <f>VLOOKUP(A73,'2023_PAPI_Indicators'!A72:Y252,24,FALSE)</f>
        <v>0.1943661869</v>
      </c>
      <c r="AA73" s="24">
        <f>VLOOKUP(A73,'2023_PAPI_Indicators'!A72:Z252,25,FALSE)</f>
        <v>0.1589899361</v>
      </c>
      <c r="AB73" s="24">
        <f>VLOOKUP(A73,'2023_PAPI_Indicators'!A72:AA252,26,FALSE)</f>
        <v>0.1010085642</v>
      </c>
      <c r="AC73" s="24">
        <f>VLOOKUP(A73,'2023_PAPI_Indicators'!A72:AB252,27,FALSE)</f>
        <v>0.05777791888</v>
      </c>
      <c r="AD73" s="24">
        <f>VLOOKUP(A73,'2023_PAPI_Indicators'!A72:AC252,28,FALSE)</f>
        <v>0.09922059625</v>
      </c>
      <c r="AE73" s="24">
        <f>VLOOKUP(A73,'2023_PAPI_Indicators'!A72:AD252,29,FALSE)</f>
        <v>0.1391717792</v>
      </c>
      <c r="AF73" s="24">
        <f>VLOOKUP(A73,'2023_PAPI_Indicators'!A72:AE252,30,FALSE)</f>
        <v>0.1540413946</v>
      </c>
      <c r="AG73" s="24">
        <f>VLOOKUP(A73,'2023_PAPI_Indicators'!A72:AF252,31,FALSE)</f>
        <v>0.1319344938</v>
      </c>
      <c r="AH73" s="24">
        <f>VLOOKUP(A73,'2023_PAPI_Indicators'!A72:AG252,32,FALSE)</f>
        <v>0.1009740382</v>
      </c>
      <c r="AI73" s="24">
        <f>VLOOKUP(A73,'2023_PAPI_Indicators'!A72:AH252,33,FALSE)</f>
        <v>0.05662019551</v>
      </c>
      <c r="AJ73" s="24">
        <f>VLOOKUP(A73,'2023_PAPI_Indicators'!A72:AI252,34,FALSE)</f>
        <v>0.1603391469</v>
      </c>
      <c r="AK73" s="24">
        <f>VLOOKUP(A73,'2023_PAPI_Indicators'!A72:AJ252,35,FALSE)</f>
        <v>0.07277964056</v>
      </c>
      <c r="AL73" s="24">
        <f>VLOOKUP(A73,'2023_PAPI_Indicators'!A72:AK252,36,FALSE)</f>
        <v>0.05483959243</v>
      </c>
      <c r="AM73" s="24">
        <f>VLOOKUP(A73,'2023_PAPI_Indicators'!A72:AL252,37,FALSE)</f>
        <v>0.06808528304</v>
      </c>
      <c r="AN73" s="24">
        <f>VLOOKUP(A73,'2023_PAPI_Indicators'!A72:AM252,38,FALSE)</f>
        <v>0.1075297147</v>
      </c>
      <c r="AO73" s="24">
        <f>VLOOKUP(A73,'2023_PAPI_Indicators'!A72:AN252,39,FALSE)</f>
        <v>0.1082174033</v>
      </c>
      <c r="AP73" s="24">
        <f>VLOOKUP(A73,'2023_PAPI_Indicators'!A72:AO252,40,FALSE)</f>
        <v>0.09781041741</v>
      </c>
      <c r="AQ73" s="24">
        <f>VLOOKUP(A73,'2023_PAPI_Indicators'!A72:AP252,41,FALSE)</f>
        <v>0.08286834508</v>
      </c>
      <c r="AR73" s="24">
        <f>VLOOKUP(A73,'2023_PAPI_Indicators'!A72:AQ252,42,FALSE)</f>
        <v>0.1122520268</v>
      </c>
      <c r="AS73" s="24">
        <f>VLOOKUP(A73,'2023_PAPI_Indicators'!A72:AR252,43,FALSE)</f>
        <v>0.1009490788</v>
      </c>
      <c r="AT73" s="24">
        <f>VLOOKUP(A73,'2023_PAPI_Indicators'!A72:AS252,44,FALSE)</f>
        <v>0.08038970828</v>
      </c>
      <c r="AU73" s="24">
        <f>VLOOKUP(A73,'2023_PAPI_Indicators'!A72:AT252,45,FALSE)</f>
        <v>0.06530555338</v>
      </c>
      <c r="AV73" s="24">
        <f>VLOOKUP(A73,'2023_PAPI_Indicators'!A72:AU252,46,FALSE)</f>
        <v>0.05830937251</v>
      </c>
      <c r="AW73" s="24">
        <f>VLOOKUP(A73,'2023_PAPI_Indicators'!A72:AW252,47,FALSE)</f>
        <v>0.1245723069</v>
      </c>
      <c r="AX73" s="25"/>
      <c r="AY73" s="24">
        <f>VLOOKUP(A73,'2023_PAPI_Indicators'!A72:AX252,49,FALSE)</f>
        <v>0.1143062115</v>
      </c>
      <c r="AZ73" s="24">
        <f>VLOOKUP(A73,'2023_PAPI_Indicators'!A72:AY252,50,FALSE)</f>
        <v>0.08552610874</v>
      </c>
      <c r="BA73" s="24">
        <f>VLOOKUP(A73,'2023_PAPI_Indicators'!A72:AZ252,51,FALSE)</f>
        <v>0.06996368617</v>
      </c>
      <c r="BB73" s="24">
        <f>VLOOKUP(A73,'2023_PAPI_Indicators'!A72:BA252,52,FALSE)</f>
        <v>0.1575992405</v>
      </c>
      <c r="BC73" s="24">
        <f>VLOOKUP(A73,'2023_PAPI_Indicators'!A72:BB252,53,FALSE)</f>
        <v>0.1560643464</v>
      </c>
      <c r="BD73" s="24">
        <f>VLOOKUP(A73,'2023_PAPI_Indicators'!A72:BC252,54,FALSE)</f>
        <v>0.2392676473</v>
      </c>
      <c r="BE73" s="24">
        <f>VLOOKUP(A73,'2023_PAPI_Indicators'!A72:BD252,55,FALSE)</f>
        <v>0.1568930298</v>
      </c>
      <c r="BF73" s="24">
        <f>VLOOKUP(A73,'2023_PAPI_Indicators'!A72:BE252,56,FALSE)</f>
        <v>0.1495071203</v>
      </c>
      <c r="BG73" s="24">
        <f>VLOOKUP(A73,'2023_PAPI_Indicators'!A72:BF252,57,FALSE)</f>
        <v>0.1584863663</v>
      </c>
      <c r="BH73" s="24">
        <f>VLOOKUP(A73,'2023_PAPI_Indicators'!A72:BL252,58,FALSE)</f>
        <v>0.09897961468</v>
      </c>
      <c r="BI73" s="24">
        <f>VLOOKUP(A73,'2023_PAPI_Indicators'!A72:BH252,59,FALSE)</f>
        <v>0.1476002187</v>
      </c>
      <c r="BJ73" s="24">
        <f>VLOOKUP(A73,'2023_PAPI_Indicators'!A72:BI252,60,FALSE)</f>
        <v>0.2063896805</v>
      </c>
      <c r="BK73" s="24">
        <f>VLOOKUP(A73,'2023_PAPI_Indicators'!A72:BJ252,61,FALSE)</f>
        <v>0.248926729</v>
      </c>
      <c r="BL73" s="24">
        <f>VLOOKUP(A73,'2023_PAPI_Indicators'!A72:BK252,62,FALSE)</f>
        <v>0.08299607784</v>
      </c>
      <c r="BM73" s="24">
        <f>VLOOKUP(A73,'2023_PAPI_Indicators'!A72:BL252,63,FALSE)</f>
        <v>0.1257289499</v>
      </c>
      <c r="BN73" s="24">
        <f>VLOOKUP(A73,'2023_PAPI_Indicators'!A72:BM252,64,FALSE)</f>
        <v>0.1992673725</v>
      </c>
    </row>
    <row r="74" ht="13.5" customHeight="1">
      <c r="A74" s="26" t="s">
        <v>212</v>
      </c>
      <c r="B74" s="27" t="s">
        <v>213</v>
      </c>
      <c r="C74" s="28" t="s">
        <v>77</v>
      </c>
      <c r="D74" s="78">
        <f>VLOOKUP(A74,'2023_PAPI_Indicators'!A74:B254,2,FALSE)</f>
        <v>6.734770775</v>
      </c>
      <c r="E74" s="79">
        <f>VLOOKUP(A74,'2023_PAPI_Indicators'!A74:C254,3,FALSE)</f>
        <v>7.175055027</v>
      </c>
      <c r="F74" s="78">
        <f>VLOOKUP(A74,'2023_PAPI_Indicators'!A73:D253,4,FALSE)</f>
        <v>6.745388508</v>
      </c>
      <c r="G74" s="78">
        <f>VLOOKUP(A74,'2023_PAPI_Indicators'!A73:E253,5,FALSE)</f>
        <v>6.85370779</v>
      </c>
      <c r="H74" s="78">
        <f>VLOOKUP(A74,'2023_PAPI_Indicators'!A73:F253,6,FALSE)</f>
        <v>6.862946033</v>
      </c>
      <c r="I74" s="78">
        <f>VLOOKUP(A74,'2023_PAPI_Indicators'!A73:G253,7,FALSE)</f>
        <v>6.380559921</v>
      </c>
      <c r="J74" s="78">
        <f>VLOOKUP(A74,'2023_PAPI_Indicators'!A73:H253,8,FALSE)</f>
        <v>6.627091408</v>
      </c>
      <c r="K74" s="78">
        <f>VLOOKUP(A74,'2023_PAPI_Indicators'!A73:I253,9,FALSE)</f>
        <v>6.482557297</v>
      </c>
      <c r="L74" s="78">
        <f>VLOOKUP(A74,'2023_PAPI_Indicators'!A73:J253,10,FALSE)</f>
        <v>6.608768463</v>
      </c>
      <c r="M74" s="78">
        <f>VLOOKUP(A74,'2023_PAPI_Indicators'!A73:K253,11,FALSE)</f>
        <v>6.761425018</v>
      </c>
      <c r="N74" s="78">
        <f>VLOOKUP(A74,'2023_PAPI_Indicators'!A73:L253,12,FALSE)</f>
        <v>7.230933666</v>
      </c>
      <c r="O74" s="78">
        <f>VLOOKUP(A74,'2023_PAPI_Indicators'!A73:M253,13,FALSE)</f>
        <v>7.204515934</v>
      </c>
      <c r="P74" s="78">
        <f>VLOOKUP(A74,'2023_PAPI_Indicators'!A73:N253,14,FALSE)</f>
        <v>7.098976135</v>
      </c>
      <c r="Q74" s="10"/>
      <c r="R74" s="78">
        <f>VLOOKUP(A74,'2023_PAPI_Indicators'!A73:P253,16,FALSE)</f>
        <v>7.151453972</v>
      </c>
      <c r="S74" s="78">
        <f>VLOOKUP(A74,'2023_PAPI_Indicators'!A73:R253,17,FALSE)</f>
        <v>6.892511845</v>
      </c>
      <c r="T74" s="78">
        <f>VLOOKUP(A74,'2023_PAPI_Indicators'!A73:S253,18,FALSE)</f>
        <v>6.668850899</v>
      </c>
      <c r="U74" s="78">
        <f>VLOOKUP(A74,'2023_PAPI_Indicators'!A73:T253,19,FALSE)</f>
        <v>7.15884161</v>
      </c>
      <c r="V74" s="78">
        <f>VLOOKUP(A74,'2023_PAPI_Indicators'!A73:U253,20,FALSE)</f>
        <v>6.996688843</v>
      </c>
      <c r="W74" s="78">
        <f>VLOOKUP(A74,'2023_PAPI_Indicators'!A73:V253,21,FALSE)</f>
        <v>6.326693058</v>
      </c>
      <c r="X74" s="78">
        <f>VLOOKUP(A74,'2023_PAPI_Indicators'!A73:W253,22,FALSE)</f>
        <v>7.056962967</v>
      </c>
      <c r="Y74" s="78">
        <f>VLOOKUP(A74,'2023_PAPI_Indicators'!A73:X253,23,FALSE)</f>
        <v>6.252288342</v>
      </c>
      <c r="Z74" s="78">
        <f>VLOOKUP(A74,'2023_PAPI_Indicators'!A73:Y253,24,FALSE)</f>
        <v>6.608521461</v>
      </c>
      <c r="AA74" s="78">
        <f>VLOOKUP(A74,'2023_PAPI_Indicators'!A73:Z253,25,FALSE)</f>
        <v>6.566104412</v>
      </c>
      <c r="AB74" s="78">
        <f>VLOOKUP(A74,'2023_PAPI_Indicators'!A73:AA253,26,FALSE)</f>
        <v>6.39389658</v>
      </c>
      <c r="AC74" s="78">
        <f>VLOOKUP(A74,'2023_PAPI_Indicators'!A73:AB253,27,FALSE)</f>
        <v>6.968645573</v>
      </c>
      <c r="AD74" s="78">
        <f>VLOOKUP(A74,'2023_PAPI_Indicators'!A73:AC253,28,FALSE)</f>
        <v>6.678931713</v>
      </c>
      <c r="AE74" s="78">
        <f>VLOOKUP(A74,'2023_PAPI_Indicators'!A73:AD253,29,FALSE)</f>
        <v>7.053561211</v>
      </c>
      <c r="AF74" s="78">
        <f>VLOOKUP(A74,'2023_PAPI_Indicators'!A73:AE253,30,FALSE)</f>
        <v>6.232595444</v>
      </c>
      <c r="AG74" s="78">
        <f>VLOOKUP(A74,'2023_PAPI_Indicators'!A73:AF253,31,FALSE)</f>
        <v>7.16615057</v>
      </c>
      <c r="AH74" s="78">
        <f>VLOOKUP(A74,'2023_PAPI_Indicators'!A73:AG253,32,FALSE)</f>
        <v>7.574040413</v>
      </c>
      <c r="AI74" s="78">
        <f>VLOOKUP(A74,'2023_PAPI_Indicators'!A73:AH253,33,FALSE)</f>
        <v>6.628942013</v>
      </c>
      <c r="AJ74" s="78">
        <f>VLOOKUP(A74,'2023_PAPI_Indicators'!A73:AI253,34,FALSE)</f>
        <v>6.545755386</v>
      </c>
      <c r="AK74" s="78">
        <f>VLOOKUP(A74,'2023_PAPI_Indicators'!A73:AJ253,35,FALSE)</f>
        <v>5.85634613</v>
      </c>
      <c r="AL74" s="78">
        <f>VLOOKUP(A74,'2023_PAPI_Indicators'!A73:AK253,36,FALSE)</f>
        <v>7.453024387</v>
      </c>
      <c r="AM74" s="78">
        <f>VLOOKUP(A74,'2023_PAPI_Indicators'!A73:AL253,37,FALSE)</f>
        <v>6.808731556</v>
      </c>
      <c r="AN74" s="78">
        <f>VLOOKUP(A74,'2023_PAPI_Indicators'!A73:AM253,38,FALSE)</f>
        <v>7.373418808</v>
      </c>
      <c r="AO74" s="78">
        <f>VLOOKUP(A74,'2023_PAPI_Indicators'!A73:AN253,39,FALSE)</f>
        <v>7.360940456</v>
      </c>
      <c r="AP74" s="78">
        <f>VLOOKUP(A74,'2023_PAPI_Indicators'!A73:AO253,40,FALSE)</f>
        <v>6.760020733</v>
      </c>
      <c r="AQ74" s="78">
        <f>VLOOKUP(A74,'2023_PAPI_Indicators'!A73:AP253,41,FALSE)</f>
        <v>6.261737347</v>
      </c>
      <c r="AR74" s="78">
        <f>VLOOKUP(A74,'2023_PAPI_Indicators'!A73:AQ253,42,FALSE)</f>
        <v>6.49059248</v>
      </c>
      <c r="AS74" s="78">
        <f>VLOOKUP(A74,'2023_PAPI_Indicators'!A73:AR253,43,FALSE)</f>
        <v>6.617339134</v>
      </c>
      <c r="AT74" s="78">
        <f>VLOOKUP(A74,'2023_PAPI_Indicators'!A73:AS253,44,FALSE)</f>
        <v>5.958867073</v>
      </c>
      <c r="AU74" s="78">
        <f>VLOOKUP(A74,'2023_PAPI_Indicators'!A73:AT253,45,FALSE)</f>
        <v>6.192935944</v>
      </c>
      <c r="AV74" s="78">
        <f>VLOOKUP(A74,'2023_PAPI_Indicators'!A73:AU253,46,FALSE)</f>
        <v>6.109691143</v>
      </c>
      <c r="AW74" s="78">
        <f>VLOOKUP(A74,'2023_PAPI_Indicators'!A73:AW253,47,FALSE)</f>
        <v>6.828822613</v>
      </c>
      <c r="AX74" s="10"/>
      <c r="AY74" s="78">
        <f>VLOOKUP(A74,'2023_PAPI_Indicators'!A73:AX253,49,FALSE)</f>
        <v>6.483962059</v>
      </c>
      <c r="AZ74" s="78">
        <f>VLOOKUP(A74,'2023_PAPI_Indicators'!A73:AY253,50,FALSE)</f>
        <v>7.218091011</v>
      </c>
      <c r="BA74" s="78">
        <f>VLOOKUP(A74,'2023_PAPI_Indicators'!A73:AZ253,51,FALSE)</f>
        <v>6.633496761</v>
      </c>
      <c r="BB74" s="78">
        <f>VLOOKUP(A74,'2023_PAPI_Indicators'!A73:BA253,52,FALSE)</f>
        <v>6.708814144</v>
      </c>
      <c r="BC74" s="78">
        <f>VLOOKUP(A74,'2023_PAPI_Indicators'!A73:BB253,53,FALSE)</f>
        <v>6.637246609</v>
      </c>
      <c r="BD74" s="78">
        <f>VLOOKUP(A74,'2023_PAPI_Indicators'!A73:BC253,54,FALSE)</f>
        <v>6.783414364</v>
      </c>
      <c r="BE74" s="78">
        <f>VLOOKUP(A74,'2023_PAPI_Indicators'!A73:BD253,55,FALSE)</f>
        <v>6.623692036</v>
      </c>
      <c r="BF74" s="78">
        <f>VLOOKUP(A74,'2023_PAPI_Indicators'!A73:BE253,56,FALSE)</f>
        <v>6.379631996</v>
      </c>
      <c r="BG74" s="78">
        <f>VLOOKUP(A74,'2023_PAPI_Indicators'!A73:BF253,57,FALSE)</f>
        <v>6.957833767</v>
      </c>
      <c r="BH74" s="78">
        <f>VLOOKUP(A74,'2023_PAPI_Indicators'!A73:BL253,58,FALSE)</f>
        <v>6.886094093</v>
      </c>
      <c r="BI74" s="78">
        <f>VLOOKUP(A74,'2023_PAPI_Indicators'!A73:BH253,59,FALSE)</f>
        <v>6.889316082</v>
      </c>
      <c r="BJ74" s="78">
        <f>VLOOKUP(A74,'2023_PAPI_Indicators'!A73:BI253,60,FALSE)</f>
        <v>6.423180103</v>
      </c>
      <c r="BK74" s="78">
        <f>VLOOKUP(A74,'2023_PAPI_Indicators'!A73:BJ253,61,FALSE)</f>
        <v>7.00095892</v>
      </c>
      <c r="BL74" s="78">
        <f>VLOOKUP(A74,'2023_PAPI_Indicators'!A73:BK253,62,FALSE)</f>
        <v>8.146993637</v>
      </c>
      <c r="BM74" s="78">
        <f>VLOOKUP(A74,'2023_PAPI_Indicators'!A73:BL253,63,FALSE)</f>
        <v>7.658539772</v>
      </c>
      <c r="BN74" s="78">
        <f>VLOOKUP(A74,'2023_PAPI_Indicators'!A73:BM253,64,FALSE)</f>
        <v>6.857753277</v>
      </c>
    </row>
    <row r="75" ht="13.5" customHeight="1">
      <c r="A75" s="19" t="s">
        <v>214</v>
      </c>
      <c r="B75" s="19" t="s">
        <v>215</v>
      </c>
      <c r="C75" s="20" t="s">
        <v>88</v>
      </c>
      <c r="D75" s="21">
        <f>VLOOKUP(A75,'2023_PAPI_Indicators'!A75:B255,2,FALSE)</f>
        <v>1.599467993</v>
      </c>
      <c r="E75" s="74">
        <f>VLOOKUP(A75,'2023_PAPI_Indicators'!A75:C255,3,FALSE)</f>
        <v>1.790676832</v>
      </c>
      <c r="F75" s="21">
        <f>VLOOKUP(A75,'2023_PAPI_Indicators'!A74:D254,4,FALSE)</f>
        <v>1.5891819</v>
      </c>
      <c r="G75" s="21">
        <f>VLOOKUP(A75,'2023_PAPI_Indicators'!A74:E254,5,FALSE)</f>
        <v>1.695018649</v>
      </c>
      <c r="H75" s="21">
        <f>VLOOKUP(A75,'2023_PAPI_Indicators'!A74:F254,6,FALSE)</f>
        <v>1.757124305</v>
      </c>
      <c r="I75" s="21">
        <f>VLOOKUP(A75,'2023_PAPI_Indicators'!A74:G254,7,FALSE)</f>
        <v>1.535272479</v>
      </c>
      <c r="J75" s="21">
        <f>VLOOKUP(A75,'2023_PAPI_Indicators'!A74:H254,8,FALSE)</f>
        <v>1.632807374</v>
      </c>
      <c r="K75" s="21">
        <f>VLOOKUP(A75,'2023_PAPI_Indicators'!A74:I254,9,FALSE)</f>
        <v>1.572731853</v>
      </c>
      <c r="L75" s="21">
        <f>VLOOKUP(A75,'2023_PAPI_Indicators'!A74:J254,10,FALSE)</f>
        <v>1.631712556</v>
      </c>
      <c r="M75" s="21">
        <f>VLOOKUP(A75,'2023_PAPI_Indicators'!A74:K254,11,FALSE)</f>
        <v>1.672966123</v>
      </c>
      <c r="N75" s="21">
        <f>VLOOKUP(A75,'2023_PAPI_Indicators'!A74:L254,12,FALSE)</f>
        <v>1.82050705</v>
      </c>
      <c r="O75" s="21">
        <f>VLOOKUP(A75,'2023_PAPI_Indicators'!A74:M254,13,FALSE)</f>
        <v>1.845014453</v>
      </c>
      <c r="P75" s="21">
        <f>VLOOKUP(A75,'2023_PAPI_Indicators'!A74:N254,14,FALSE)</f>
        <v>1.797944665</v>
      </c>
      <c r="Q75" s="22"/>
      <c r="R75" s="21">
        <f>VLOOKUP(A75,'2023_PAPI_Indicators'!A74:P254,16,FALSE)</f>
        <v>1.820060134</v>
      </c>
      <c r="S75" s="21">
        <f>VLOOKUP(A75,'2023_PAPI_Indicators'!A74:R254,17,FALSE)</f>
        <v>1.731098771</v>
      </c>
      <c r="T75" s="21">
        <f>VLOOKUP(A75,'2023_PAPI_Indicators'!A74:S254,18,FALSE)</f>
        <v>1.55429709</v>
      </c>
      <c r="U75" s="21">
        <f>VLOOKUP(A75,'2023_PAPI_Indicators'!A74:T254,19,FALSE)</f>
        <v>1.806951404</v>
      </c>
      <c r="V75" s="21">
        <f>VLOOKUP(A75,'2023_PAPI_Indicators'!A74:U254,20,FALSE)</f>
        <v>1.730670691</v>
      </c>
      <c r="W75" s="21">
        <f>VLOOKUP(A75,'2023_PAPI_Indicators'!A74:V254,21,FALSE)</f>
        <v>1.439544678</v>
      </c>
      <c r="X75" s="21">
        <f>VLOOKUP(A75,'2023_PAPI_Indicators'!A74:W254,22,FALSE)</f>
        <v>1.891555309</v>
      </c>
      <c r="Y75" s="21">
        <f>VLOOKUP(A75,'2023_PAPI_Indicators'!A74:X254,23,FALSE)</f>
        <v>1.512803078</v>
      </c>
      <c r="Z75" s="21">
        <f>VLOOKUP(A75,'2023_PAPI_Indicators'!A74:Y254,24,FALSE)</f>
        <v>1.671764255</v>
      </c>
      <c r="AA75" s="21">
        <f>VLOOKUP(A75,'2023_PAPI_Indicators'!A74:Z254,25,FALSE)</f>
        <v>1.694962502</v>
      </c>
      <c r="AB75" s="21">
        <f>VLOOKUP(A75,'2023_PAPI_Indicators'!A74:AA254,26,FALSE)</f>
        <v>1.54602313</v>
      </c>
      <c r="AC75" s="21">
        <f>VLOOKUP(A75,'2023_PAPI_Indicators'!A74:AB254,27,FALSE)</f>
        <v>1.791983724</v>
      </c>
      <c r="AD75" s="21">
        <f>VLOOKUP(A75,'2023_PAPI_Indicators'!A74:AC254,28,FALSE)</f>
        <v>1.728935719</v>
      </c>
      <c r="AE75" s="21">
        <f>VLOOKUP(A75,'2023_PAPI_Indicators'!A74:AD254,29,FALSE)</f>
        <v>1.787553906</v>
      </c>
      <c r="AF75" s="21">
        <f>VLOOKUP(A75,'2023_PAPI_Indicators'!A74:AE254,30,FALSE)</f>
        <v>1.649312019</v>
      </c>
      <c r="AG75" s="21">
        <f>VLOOKUP(A75,'2023_PAPI_Indicators'!A74:AF254,31,FALSE)</f>
        <v>1.931711912</v>
      </c>
      <c r="AH75" s="21">
        <f>VLOOKUP(A75,'2023_PAPI_Indicators'!A74:AG254,32,FALSE)</f>
        <v>2.104350567</v>
      </c>
      <c r="AI75" s="21">
        <f>VLOOKUP(A75,'2023_PAPI_Indicators'!A74:AH254,33,FALSE)</f>
        <v>1.592513323</v>
      </c>
      <c r="AJ75" s="21">
        <f>VLOOKUP(A75,'2023_PAPI_Indicators'!A74:AI254,34,FALSE)</f>
        <v>1.555792332</v>
      </c>
      <c r="AK75" s="21">
        <f>VLOOKUP(A75,'2023_PAPI_Indicators'!A74:AJ254,35,FALSE)</f>
        <v>1.636510372</v>
      </c>
      <c r="AL75" s="21">
        <f>VLOOKUP(A75,'2023_PAPI_Indicators'!A74:AK254,36,FALSE)</f>
        <v>1.913455248</v>
      </c>
      <c r="AM75" s="21">
        <f>VLOOKUP(A75,'2023_PAPI_Indicators'!A74:AL254,37,FALSE)</f>
        <v>1.682613492</v>
      </c>
      <c r="AN75" s="21">
        <f>VLOOKUP(A75,'2023_PAPI_Indicators'!A74:AM254,38,FALSE)</f>
        <v>1.924544692</v>
      </c>
      <c r="AO75" s="21">
        <f>VLOOKUP(A75,'2023_PAPI_Indicators'!A74:AN254,39,FALSE)</f>
        <v>1.845982671</v>
      </c>
      <c r="AP75" s="21">
        <f>VLOOKUP(A75,'2023_PAPI_Indicators'!A74:AO254,40,FALSE)</f>
        <v>1.551463246</v>
      </c>
      <c r="AQ75" s="21">
        <f>VLOOKUP(A75,'2023_PAPI_Indicators'!A74:AP254,41,FALSE)</f>
        <v>1.447418571</v>
      </c>
      <c r="AR75" s="21">
        <f>VLOOKUP(A75,'2023_PAPI_Indicators'!A74:AQ254,42,FALSE)</f>
        <v>1.57831502</v>
      </c>
      <c r="AS75" s="21">
        <f>VLOOKUP(A75,'2023_PAPI_Indicators'!A74:AR254,43,FALSE)</f>
        <v>1.685856938</v>
      </c>
      <c r="AT75" s="21">
        <f>VLOOKUP(A75,'2023_PAPI_Indicators'!A74:AS254,44,FALSE)</f>
        <v>1.303677797</v>
      </c>
      <c r="AU75" s="21">
        <f>VLOOKUP(A75,'2023_PAPI_Indicators'!A74:AT254,45,FALSE)</f>
        <v>1.453213334</v>
      </c>
      <c r="AV75" s="21">
        <f>VLOOKUP(A75,'2023_PAPI_Indicators'!A74:AU254,46,FALSE)</f>
        <v>1.379135609</v>
      </c>
      <c r="AW75" s="21">
        <f>VLOOKUP(A75,'2023_PAPI_Indicators'!A74:AW254,47,FALSE)</f>
        <v>1.643171906</v>
      </c>
      <c r="AX75" s="22"/>
      <c r="AY75" s="21">
        <f>VLOOKUP(A75,'2023_PAPI_Indicators'!A74:AX254,49,FALSE)</f>
        <v>1.438942313</v>
      </c>
      <c r="AZ75" s="21">
        <f>VLOOKUP(A75,'2023_PAPI_Indicators'!A74:AY254,50,FALSE)</f>
        <v>1.778859973</v>
      </c>
      <c r="BA75" s="21">
        <f>VLOOKUP(A75,'2023_PAPI_Indicators'!A74:AZ254,51,FALSE)</f>
        <v>1.521195889</v>
      </c>
      <c r="BB75" s="21">
        <f>VLOOKUP(A75,'2023_PAPI_Indicators'!A74:BA254,52,FALSE)</f>
        <v>1.617579818</v>
      </c>
      <c r="BC75" s="21">
        <f>VLOOKUP(A75,'2023_PAPI_Indicators'!A74:BB254,53,FALSE)</f>
        <v>1.637332082</v>
      </c>
      <c r="BD75" s="21">
        <f>VLOOKUP(A75,'2023_PAPI_Indicators'!A74:BC254,54,FALSE)</f>
        <v>1.725137711</v>
      </c>
      <c r="BE75" s="21">
        <f>VLOOKUP(A75,'2023_PAPI_Indicators'!A74:BD254,55,FALSE)</f>
        <v>1.59403789</v>
      </c>
      <c r="BF75" s="21">
        <f>VLOOKUP(A75,'2023_PAPI_Indicators'!A74:BE254,56,FALSE)</f>
        <v>1.535572767</v>
      </c>
      <c r="BG75" s="21">
        <f>VLOOKUP(A75,'2023_PAPI_Indicators'!A74:BF254,57,FALSE)</f>
        <v>1.713043332</v>
      </c>
      <c r="BH75" s="21">
        <f>VLOOKUP(A75,'2023_PAPI_Indicators'!A74:BL254,58,FALSE)</f>
        <v>1.703451514</v>
      </c>
      <c r="BI75" s="21">
        <f>VLOOKUP(A75,'2023_PAPI_Indicators'!A74:BH254,59,FALSE)</f>
        <v>1.666818738</v>
      </c>
      <c r="BJ75" s="21">
        <f>VLOOKUP(A75,'2023_PAPI_Indicators'!A74:BI254,60,FALSE)</f>
        <v>1.622054458</v>
      </c>
      <c r="BK75" s="21">
        <f>VLOOKUP(A75,'2023_PAPI_Indicators'!A74:BJ254,61,FALSE)</f>
        <v>1.675049543</v>
      </c>
      <c r="BL75" s="21">
        <f>VLOOKUP(A75,'2023_PAPI_Indicators'!A74:BK254,62,FALSE)</f>
        <v>2.074101448</v>
      </c>
      <c r="BM75" s="21">
        <f>VLOOKUP(A75,'2023_PAPI_Indicators'!A74:BL254,63,FALSE)</f>
        <v>1.960475445</v>
      </c>
      <c r="BN75" s="21">
        <f>VLOOKUP(A75,'2023_PAPI_Indicators'!A74:BM254,64,FALSE)</f>
        <v>1.689557314</v>
      </c>
    </row>
    <row r="76" ht="13.5" customHeight="1">
      <c r="A76" s="11" t="s">
        <v>216</v>
      </c>
      <c r="B76" s="11" t="s">
        <v>217</v>
      </c>
      <c r="C76" s="12" t="s">
        <v>83</v>
      </c>
      <c r="D76" s="24">
        <f>VLOOKUP(A76,'2023_PAPI_Indicators'!A76:B256,2,FALSE)</f>
        <v>0.6757236719</v>
      </c>
      <c r="E76" s="75">
        <f>VLOOKUP(A76,'2023_PAPI_Indicators'!A76:C256,3,FALSE)</f>
        <v>0.6723867655</v>
      </c>
      <c r="F76" s="24">
        <f>VLOOKUP(A76,'2023_PAPI_Indicators'!A75:D255,4,FALSE)</f>
        <v>0.631111443</v>
      </c>
      <c r="G76" s="24">
        <f>VLOOKUP(A76,'2023_PAPI_Indicators'!A75:E255,5,FALSE)</f>
        <v>0.6801446676</v>
      </c>
      <c r="H76" s="24">
        <f>VLOOKUP(A76,'2023_PAPI_Indicators'!A75:F255,6,FALSE)</f>
        <v>0.7607946396</v>
      </c>
      <c r="I76" s="24">
        <f>VLOOKUP(A76,'2023_PAPI_Indicators'!A75:G255,7,FALSE)</f>
        <v>0.6454069614</v>
      </c>
      <c r="J76" s="24">
        <f>VLOOKUP(A76,'2023_PAPI_Indicators'!A75:H255,8,FALSE)</f>
        <v>0.6249460578</v>
      </c>
      <c r="K76" s="24">
        <f>VLOOKUP(A76,'2023_PAPI_Indicators'!A75:I255,9,FALSE)</f>
        <v>0.613338232</v>
      </c>
      <c r="L76" s="24">
        <f>VLOOKUP(A76,'2023_PAPI_Indicators'!A75:J255,10,FALSE)</f>
        <v>0.6532081366</v>
      </c>
      <c r="M76" s="24">
        <f>VLOOKUP(A76,'2023_PAPI_Indicators'!A75:K255,11,FALSE)</f>
        <v>0.6873403788</v>
      </c>
      <c r="N76" s="24">
        <f>VLOOKUP(A76,'2023_PAPI_Indicators'!A75:L255,12,FALSE)</f>
        <v>0.7353301048</v>
      </c>
      <c r="O76" s="24">
        <f>VLOOKUP(A76,'2023_PAPI_Indicators'!A75:M255,13,FALSE)</f>
        <v>0.7958832383</v>
      </c>
      <c r="P76" s="24">
        <f>VLOOKUP(A76,'2023_PAPI_Indicators'!A75:N255,14,FALSE)</f>
        <v>0.7311326861</v>
      </c>
      <c r="Q76" s="25"/>
      <c r="R76" s="81">
        <f>VLOOKUP(A76,'2023_PAPI_Indicators'!A75:P255,16,FALSE)</f>
        <v>0.7705206871</v>
      </c>
      <c r="S76" s="81">
        <f>VLOOKUP(A76,'2023_PAPI_Indicators'!A75:R255,17,FALSE)</f>
        <v>0.7109001279</v>
      </c>
      <c r="T76" s="81">
        <f>VLOOKUP(A76,'2023_PAPI_Indicators'!A75:S255,18,FALSE)</f>
        <v>0.6239090562</v>
      </c>
      <c r="U76" s="81">
        <f>VLOOKUP(A76,'2023_PAPI_Indicators'!A75:T255,19,FALSE)</f>
        <v>0.7252219915</v>
      </c>
      <c r="V76" s="24">
        <f>VLOOKUP(A76,'2023_PAPI_Indicators'!A75:U255,20,FALSE)</f>
        <v>0.6754068136</v>
      </c>
      <c r="W76" s="24">
        <f>VLOOKUP(A76,'2023_PAPI_Indicators'!A75:V255,21,FALSE)</f>
        <v>0.5967878103</v>
      </c>
      <c r="X76" s="24">
        <f>VLOOKUP(A76,'2023_PAPI_Indicators'!A75:W255,22,FALSE)</f>
        <v>0.783002913</v>
      </c>
      <c r="Y76" s="24">
        <f>VLOOKUP(A76,'2023_PAPI_Indicators'!A75:X255,23,FALSE)</f>
        <v>0.6133654118</v>
      </c>
      <c r="Z76" s="24">
        <f>VLOOKUP(A76,'2023_PAPI_Indicators'!A75:Y255,24,FALSE)</f>
        <v>0.658828795</v>
      </c>
      <c r="AA76" s="24">
        <f>VLOOKUP(A76,'2023_PAPI_Indicators'!A75:Z255,25,FALSE)</f>
        <v>0.6928568482</v>
      </c>
      <c r="AB76" s="24">
        <f>VLOOKUP(A76,'2023_PAPI_Indicators'!A75:AA255,26,FALSE)</f>
        <v>0.6467446089</v>
      </c>
      <c r="AC76" s="24">
        <f>VLOOKUP(A76,'2023_PAPI_Indicators'!A75:AB255,27,FALSE)</f>
        <v>0.7511715889</v>
      </c>
      <c r="AD76" s="24">
        <f>VLOOKUP(A76,'2023_PAPI_Indicators'!A75:AC255,28,FALSE)</f>
        <v>0.6353633404</v>
      </c>
      <c r="AE76" s="24">
        <f>VLOOKUP(A76,'2023_PAPI_Indicators'!A75:AD255,29,FALSE)</f>
        <v>0.7470383048</v>
      </c>
      <c r="AF76" s="24">
        <f>VLOOKUP(A76,'2023_PAPI_Indicators'!A75:AE255,30,FALSE)</f>
        <v>0.7494361401</v>
      </c>
      <c r="AG76" s="24">
        <f>VLOOKUP(A76,'2023_PAPI_Indicators'!A75:AF255,31,FALSE)</f>
        <v>0.7925956845</v>
      </c>
      <c r="AH76" s="24">
        <f>VLOOKUP(A76,'2023_PAPI_Indicators'!A75:AG255,32,FALSE)</f>
        <v>0.8435714245</v>
      </c>
      <c r="AI76" s="24">
        <f>VLOOKUP(A76,'2023_PAPI_Indicators'!A75:AH255,33,FALSE)</f>
        <v>0.6319817305</v>
      </c>
      <c r="AJ76" s="24">
        <f>VLOOKUP(A76,'2023_PAPI_Indicators'!A75:AI255,34,FALSE)</f>
        <v>0.6288730502</v>
      </c>
      <c r="AK76" s="24">
        <f>VLOOKUP(A76,'2023_PAPI_Indicators'!A75:AJ255,35,FALSE)</f>
        <v>0.6254119277</v>
      </c>
      <c r="AL76" s="24">
        <f>VLOOKUP(A76,'2023_PAPI_Indicators'!A75:AK255,36,FALSE)</f>
        <v>0.7714213729</v>
      </c>
      <c r="AM76" s="24">
        <f>VLOOKUP(A76,'2023_PAPI_Indicators'!A75:AL255,37,FALSE)</f>
        <v>0.7154878378</v>
      </c>
      <c r="AN76" s="24">
        <f>VLOOKUP(A76,'2023_PAPI_Indicators'!A75:AM255,38,FALSE)</f>
        <v>0.7669466734</v>
      </c>
      <c r="AO76" s="24">
        <f>VLOOKUP(A76,'2023_PAPI_Indicators'!A75:AN255,39,FALSE)</f>
        <v>0.7027623057</v>
      </c>
      <c r="AP76" s="24">
        <f>VLOOKUP(A76,'2023_PAPI_Indicators'!A75:AO255,40,FALSE)</f>
        <v>0.6143218279</v>
      </c>
      <c r="AQ76" s="24">
        <f>VLOOKUP(A76,'2023_PAPI_Indicators'!A75:AP255,41,FALSE)</f>
        <v>0.5905131698</v>
      </c>
      <c r="AR76" s="24">
        <f>VLOOKUP(A76,'2023_PAPI_Indicators'!A75:AQ255,42,FALSE)</f>
        <v>0.6578267813</v>
      </c>
      <c r="AS76" s="24">
        <f>VLOOKUP(A76,'2023_PAPI_Indicators'!A75:AR255,43,FALSE)</f>
        <v>0.7114864588</v>
      </c>
      <c r="AT76" s="24">
        <f>VLOOKUP(A76,'2023_PAPI_Indicators'!A75:AS255,44,FALSE)</f>
        <v>0.4855825305</v>
      </c>
      <c r="AU76" s="24">
        <f>VLOOKUP(A76,'2023_PAPI_Indicators'!A75:AT255,45,FALSE)</f>
        <v>0.6375177503</v>
      </c>
      <c r="AV76" s="24">
        <f>VLOOKUP(A76,'2023_PAPI_Indicators'!A75:AU255,46,FALSE)</f>
        <v>0.5624450445</v>
      </c>
      <c r="AW76" s="24">
        <f>VLOOKUP(A76,'2023_PAPI_Indicators'!A75:AW255,47,FALSE)</f>
        <v>0.6406915784</v>
      </c>
      <c r="AX76" s="25"/>
      <c r="AY76" s="24">
        <f>VLOOKUP(A76,'2023_PAPI_Indicators'!A75:AX255,49,FALSE)</f>
        <v>0.5965374708</v>
      </c>
      <c r="AZ76" s="24">
        <f>VLOOKUP(A76,'2023_PAPI_Indicators'!A75:AY255,50,FALSE)</f>
        <v>0.665553689</v>
      </c>
      <c r="BA76" s="24">
        <f>VLOOKUP(A76,'2023_PAPI_Indicators'!A75:AZ255,51,FALSE)</f>
        <v>0.6181367636</v>
      </c>
      <c r="BB76" s="24">
        <f>VLOOKUP(A76,'2023_PAPI_Indicators'!A75:BA255,52,FALSE)</f>
        <v>0.6279107928</v>
      </c>
      <c r="BC76" s="24">
        <f>VLOOKUP(A76,'2023_PAPI_Indicators'!A75:BB255,53,FALSE)</f>
        <v>0.6521539688</v>
      </c>
      <c r="BD76" s="24">
        <f>VLOOKUP(A76,'2023_PAPI_Indicators'!A75:BC255,54,FALSE)</f>
        <v>0.7018919587</v>
      </c>
      <c r="BE76" s="24">
        <f>VLOOKUP(A76,'2023_PAPI_Indicators'!A75:BD255,55,FALSE)</f>
        <v>0.6043794155</v>
      </c>
      <c r="BF76" s="24">
        <f>VLOOKUP(A76,'2023_PAPI_Indicators'!A75:BE255,56,FALSE)</f>
        <v>0.6271775365</v>
      </c>
      <c r="BG76" s="24">
        <f>VLOOKUP(A76,'2023_PAPI_Indicators'!A75:BF255,57,FALSE)</f>
        <v>0.7160714865</v>
      </c>
      <c r="BH76" s="24">
        <f>VLOOKUP(A76,'2023_PAPI_Indicators'!A75:BL255,58,FALSE)</f>
        <v>0.6331494451</v>
      </c>
      <c r="BI76" s="24">
        <f>VLOOKUP(A76,'2023_PAPI_Indicators'!A75:BH255,59,FALSE)</f>
        <v>0.6648631096</v>
      </c>
      <c r="BJ76" s="24">
        <f>VLOOKUP(A76,'2023_PAPI_Indicators'!A75:BI255,60,FALSE)</f>
        <v>0.6353108883</v>
      </c>
      <c r="BK76" s="24">
        <f>VLOOKUP(A76,'2023_PAPI_Indicators'!A75:BJ255,61,FALSE)</f>
        <v>0.6738212705</v>
      </c>
      <c r="BL76" s="24">
        <f>VLOOKUP(A76,'2023_PAPI_Indicators'!A75:BK255,62,FALSE)</f>
        <v>0.8350875974</v>
      </c>
      <c r="BM76" s="24">
        <f>VLOOKUP(A76,'2023_PAPI_Indicators'!A75:BL255,63,FALSE)</f>
        <v>0.7837005854</v>
      </c>
      <c r="BN76" s="24">
        <f>VLOOKUP(A76,'2023_PAPI_Indicators'!A75:BM255,64,FALSE)</f>
        <v>0.7041157484</v>
      </c>
    </row>
    <row r="77" ht="13.5" customHeight="1">
      <c r="A77" s="11" t="s">
        <v>218</v>
      </c>
      <c r="B77" s="11" t="s">
        <v>219</v>
      </c>
      <c r="C77" s="12" t="s">
        <v>83</v>
      </c>
      <c r="D77" s="24">
        <f>VLOOKUP(A77,'2023_PAPI_Indicators'!A77:B257,2,FALSE)</f>
        <v>0.6131640077</v>
      </c>
      <c r="E77" s="75">
        <f>VLOOKUP(A77,'2023_PAPI_Indicators'!A77:C257,3,FALSE)</f>
        <v>0.6679083705</v>
      </c>
      <c r="F77" s="24">
        <f>VLOOKUP(A77,'2023_PAPI_Indicators'!A76:D256,4,FALSE)</f>
        <v>0.5482969284</v>
      </c>
      <c r="G77" s="24">
        <f>VLOOKUP(A77,'2023_PAPI_Indicators'!A76:E256,5,FALSE)</f>
        <v>0.6233009696</v>
      </c>
      <c r="H77" s="24">
        <f>VLOOKUP(A77,'2023_PAPI_Indicators'!A76:F256,6,FALSE)</f>
        <v>0.673143208</v>
      </c>
      <c r="I77" s="24">
        <f>VLOOKUP(A77,'2023_PAPI_Indicators'!A76:G256,7,FALSE)</f>
        <v>0.5049843192</v>
      </c>
      <c r="J77" s="24">
        <f>VLOOKUP(A77,'2023_PAPI_Indicators'!A76:H256,8,FALSE)</f>
        <v>0.5967879295</v>
      </c>
      <c r="K77" s="24">
        <f>VLOOKUP(A77,'2023_PAPI_Indicators'!A76:I256,9,FALSE)</f>
        <v>0.5641564131</v>
      </c>
      <c r="L77" s="24">
        <f>VLOOKUP(A77,'2023_PAPI_Indicators'!A76:J256,10,FALSE)</f>
        <v>0.5950490832</v>
      </c>
      <c r="M77" s="24">
        <f>VLOOKUP(A77,'2023_PAPI_Indicators'!A76:K256,11,FALSE)</f>
        <v>0.5773530602</v>
      </c>
      <c r="N77" s="24">
        <f>VLOOKUP(A77,'2023_PAPI_Indicators'!A76:L256,12,FALSE)</f>
        <v>0.633333087</v>
      </c>
      <c r="O77" s="24">
        <f>VLOOKUP(A77,'2023_PAPI_Indicators'!A76:M256,13,FALSE)</f>
        <v>0.6718673706</v>
      </c>
      <c r="P77" s="24">
        <f>VLOOKUP(A77,'2023_PAPI_Indicators'!A76:N256,14,FALSE)</f>
        <v>0.6713584661</v>
      </c>
      <c r="Q77" s="25"/>
      <c r="R77" s="81">
        <f>VLOOKUP(A77,'2023_PAPI_Indicators'!A76:P256,16,FALSE)</f>
        <v>0.6345840096</v>
      </c>
      <c r="S77" s="81">
        <f>VLOOKUP(A77,'2023_PAPI_Indicators'!A76:R256,17,FALSE)</f>
        <v>0.6161443591</v>
      </c>
      <c r="T77" s="81">
        <f>VLOOKUP(A77,'2023_PAPI_Indicators'!A76:S256,18,FALSE)</f>
        <v>0.5186101794</v>
      </c>
      <c r="U77" s="81">
        <f>VLOOKUP(A77,'2023_PAPI_Indicators'!A76:T256,19,FALSE)</f>
        <v>0.6823570728</v>
      </c>
      <c r="V77" s="24">
        <f>VLOOKUP(A77,'2023_PAPI_Indicators'!A76:U256,20,FALSE)</f>
        <v>0.6270073652</v>
      </c>
      <c r="W77" s="24">
        <f>VLOOKUP(A77,'2023_PAPI_Indicators'!A76:V256,21,FALSE)</f>
        <v>0.4705129862</v>
      </c>
      <c r="X77" s="24">
        <f>VLOOKUP(A77,'2023_PAPI_Indicators'!A76:W256,22,FALSE)</f>
        <v>0.6569455862</v>
      </c>
      <c r="Y77" s="24">
        <f>VLOOKUP(A77,'2023_PAPI_Indicators'!A76:X256,23,FALSE)</f>
        <v>0.506136179</v>
      </c>
      <c r="Z77" s="24">
        <f>VLOOKUP(A77,'2023_PAPI_Indicators'!A76:Y256,24,FALSE)</f>
        <v>0.6120089293</v>
      </c>
      <c r="AA77" s="24">
        <f>VLOOKUP(A77,'2023_PAPI_Indicators'!A76:Z256,25,FALSE)</f>
        <v>0.5894970894</v>
      </c>
      <c r="AB77" s="24">
        <f>VLOOKUP(A77,'2023_PAPI_Indicators'!A76:AA256,26,FALSE)</f>
        <v>0.5231676698</v>
      </c>
      <c r="AC77" s="24">
        <f>VLOOKUP(A77,'2023_PAPI_Indicators'!A76:AB256,27,FALSE)</f>
        <v>0.5884958506</v>
      </c>
      <c r="AD77" s="24">
        <f>VLOOKUP(A77,'2023_PAPI_Indicators'!A76:AC256,28,FALSE)</f>
        <v>0.6378958225</v>
      </c>
      <c r="AE77" s="24">
        <f>VLOOKUP(A77,'2023_PAPI_Indicators'!A76:AD256,29,FALSE)</f>
        <v>0.6574401855</v>
      </c>
      <c r="AF77" s="24">
        <f>VLOOKUP(A77,'2023_PAPI_Indicators'!A76:AE256,30,FALSE)</f>
        <v>0.5083780885</v>
      </c>
      <c r="AG77" s="24">
        <f>VLOOKUP(A77,'2023_PAPI_Indicators'!A76:AF256,31,FALSE)</f>
        <v>0.7109743953</v>
      </c>
      <c r="AH77" s="24">
        <f>VLOOKUP(A77,'2023_PAPI_Indicators'!A76:AG256,32,FALSE)</f>
        <v>0.8134740591</v>
      </c>
      <c r="AI77" s="24">
        <f>VLOOKUP(A77,'2023_PAPI_Indicators'!A76:AH256,33,FALSE)</f>
        <v>0.5669603348</v>
      </c>
      <c r="AJ77" s="24">
        <f>VLOOKUP(A77,'2023_PAPI_Indicators'!A76:AI256,34,FALSE)</f>
        <v>0.5278666019</v>
      </c>
      <c r="AK77" s="24">
        <f>VLOOKUP(A77,'2023_PAPI_Indicators'!A76:AJ256,35,FALSE)</f>
        <v>0.5968318582</v>
      </c>
      <c r="AL77" s="24">
        <f>VLOOKUP(A77,'2023_PAPI_Indicators'!A76:AK256,36,FALSE)</f>
        <v>0.6930561662</v>
      </c>
      <c r="AM77" s="24">
        <f>VLOOKUP(A77,'2023_PAPI_Indicators'!A76:AL256,37,FALSE)</f>
        <v>0.6193262339</v>
      </c>
      <c r="AN77" s="24">
        <f>VLOOKUP(A77,'2023_PAPI_Indicators'!A76:AM256,38,FALSE)</f>
        <v>0.7755595446</v>
      </c>
      <c r="AO77" s="24">
        <f>VLOOKUP(A77,'2023_PAPI_Indicators'!A76:AN256,39,FALSE)</f>
        <v>0.6852275729</v>
      </c>
      <c r="AP77" s="24">
        <f>VLOOKUP(A77,'2023_PAPI_Indicators'!A76:AO256,40,FALSE)</f>
        <v>0.5215367675</v>
      </c>
      <c r="AQ77" s="24">
        <f>VLOOKUP(A77,'2023_PAPI_Indicators'!A76:AP256,41,FALSE)</f>
        <v>0.4886902273</v>
      </c>
      <c r="AR77" s="24">
        <f>VLOOKUP(A77,'2023_PAPI_Indicators'!A76:AQ256,42,FALSE)</f>
        <v>0.5222048163</v>
      </c>
      <c r="AS77" s="24">
        <f>VLOOKUP(A77,'2023_PAPI_Indicators'!A76:AR256,43,FALSE)</f>
        <v>0.5484791994</v>
      </c>
      <c r="AT77" s="24">
        <f>VLOOKUP(A77,'2023_PAPI_Indicators'!A76:AS256,44,FALSE)</f>
        <v>0.4306406379</v>
      </c>
      <c r="AU77" s="24">
        <f>VLOOKUP(A77,'2023_PAPI_Indicators'!A76:AT256,45,FALSE)</f>
        <v>0.4774775505</v>
      </c>
      <c r="AV77" s="24">
        <f>VLOOKUP(A77,'2023_PAPI_Indicators'!A76:AU256,46,FALSE)</f>
        <v>0.4669443369</v>
      </c>
      <c r="AW77" s="24">
        <f>VLOOKUP(A77,'2023_PAPI_Indicators'!A76:AW256,47,FALSE)</f>
        <v>0.6039305925</v>
      </c>
      <c r="AX77" s="25"/>
      <c r="AY77" s="24">
        <f>VLOOKUP(A77,'2023_PAPI_Indicators'!A76:AX256,49,FALSE)</f>
        <v>0.4984559119</v>
      </c>
      <c r="AZ77" s="24">
        <f>VLOOKUP(A77,'2023_PAPI_Indicators'!A76:AY256,50,FALSE)</f>
        <v>0.6636130214</v>
      </c>
      <c r="BA77" s="24">
        <f>VLOOKUP(A77,'2023_PAPI_Indicators'!A76:AZ256,51,FALSE)</f>
        <v>0.5749589801</v>
      </c>
      <c r="BB77" s="24">
        <f>VLOOKUP(A77,'2023_PAPI_Indicators'!A76:BA256,52,FALSE)</f>
        <v>0.6036953926</v>
      </c>
      <c r="BC77" s="24">
        <f>VLOOKUP(A77,'2023_PAPI_Indicators'!A76:BB256,53,FALSE)</f>
        <v>0.5831156969</v>
      </c>
      <c r="BD77" s="24">
        <f>VLOOKUP(A77,'2023_PAPI_Indicators'!A76:BC256,54,FALSE)</f>
        <v>0.6207321286</v>
      </c>
      <c r="BE77" s="24">
        <f>VLOOKUP(A77,'2023_PAPI_Indicators'!A76:BD256,55,FALSE)</f>
        <v>0.5962333083</v>
      </c>
      <c r="BF77" s="24">
        <f>VLOOKUP(A77,'2023_PAPI_Indicators'!A76:BE256,56,FALSE)</f>
        <v>0.5456449389</v>
      </c>
      <c r="BG77" s="24">
        <f>VLOOKUP(A77,'2023_PAPI_Indicators'!A76:BF256,57,FALSE)</f>
        <v>0.6166723371</v>
      </c>
      <c r="BH77" s="24">
        <f>VLOOKUP(A77,'2023_PAPI_Indicators'!A76:BL256,58,FALSE)</f>
        <v>0.6645715237</v>
      </c>
      <c r="BI77" s="24">
        <f>VLOOKUP(A77,'2023_PAPI_Indicators'!A76:BH256,59,FALSE)</f>
        <v>0.6261280179</v>
      </c>
      <c r="BJ77" s="24">
        <f>VLOOKUP(A77,'2023_PAPI_Indicators'!A76:BI256,60,FALSE)</f>
        <v>0.6001170874</v>
      </c>
      <c r="BK77" s="24">
        <f>VLOOKUP(A77,'2023_PAPI_Indicators'!A76:BJ256,61,FALSE)</f>
        <v>0.5947293639</v>
      </c>
      <c r="BL77" s="24">
        <f>VLOOKUP(A77,'2023_PAPI_Indicators'!A76:BK256,62,FALSE)</f>
        <v>0.8193597198</v>
      </c>
      <c r="BM77" s="24">
        <f>VLOOKUP(A77,'2023_PAPI_Indicators'!A76:BL256,63,FALSE)</f>
        <v>0.759203136</v>
      </c>
      <c r="BN77" s="24">
        <f>VLOOKUP(A77,'2023_PAPI_Indicators'!A76:BM256,64,FALSE)</f>
        <v>0.6003340483</v>
      </c>
    </row>
    <row r="78" ht="13.5" customHeight="1">
      <c r="A78" s="11" t="s">
        <v>220</v>
      </c>
      <c r="B78" s="29" t="s">
        <v>221</v>
      </c>
      <c r="C78" s="12" t="s">
        <v>83</v>
      </c>
      <c r="D78" s="24">
        <f>VLOOKUP(A78,'2023_PAPI_Indicators'!A78:B258,2,FALSE)</f>
        <v>0.5104029775</v>
      </c>
      <c r="E78" s="75">
        <f>VLOOKUP(A78,'2023_PAPI_Indicators'!A78:C258,3,FALSE)</f>
        <v>0.7139406204</v>
      </c>
      <c r="F78" s="24">
        <f>VLOOKUP(A78,'2023_PAPI_Indicators'!A77:D257,4,FALSE)</f>
        <v>0.6061674953</v>
      </c>
      <c r="G78" s="24">
        <f>VLOOKUP(A78,'2023_PAPI_Indicators'!A77:E257,5,FALSE)</f>
        <v>0.6232458949</v>
      </c>
      <c r="H78" s="24">
        <f>VLOOKUP(A78,'2023_PAPI_Indicators'!A77:F257,6,FALSE)</f>
        <v>0.5755611658</v>
      </c>
      <c r="I78" s="24">
        <f>VLOOKUP(A78,'2023_PAPI_Indicators'!A77:G257,7,FALSE)</f>
        <v>0.563305378</v>
      </c>
      <c r="J78" s="24">
        <f>VLOOKUP(A78,'2023_PAPI_Indicators'!A77:H257,8,FALSE)</f>
        <v>0.6220092177</v>
      </c>
      <c r="K78" s="24">
        <f>VLOOKUP(A78,'2023_PAPI_Indicators'!A77:I257,9,FALSE)</f>
        <v>0.5861477852</v>
      </c>
      <c r="L78" s="24">
        <f>VLOOKUP(A78,'2023_PAPI_Indicators'!A77:J257,10,FALSE)</f>
        <v>0.5940262079</v>
      </c>
      <c r="M78" s="24">
        <f>VLOOKUP(A78,'2023_PAPI_Indicators'!A77:K257,11,FALSE)</f>
        <v>0.6325947642</v>
      </c>
      <c r="N78" s="24">
        <f>VLOOKUP(A78,'2023_PAPI_Indicators'!A77:L257,12,FALSE)</f>
        <v>0.7253463268</v>
      </c>
      <c r="O78" s="24">
        <f>VLOOKUP(A78,'2023_PAPI_Indicators'!A77:M257,13,FALSE)</f>
        <v>0.6589353681</v>
      </c>
      <c r="P78" s="24">
        <f>VLOOKUP(A78,'2023_PAPI_Indicators'!A77:N257,14,FALSE)</f>
        <v>0.661435008</v>
      </c>
      <c r="Q78" s="25"/>
      <c r="R78" s="81">
        <f>VLOOKUP(A78,'2023_PAPI_Indicators'!A77:P257,16,FALSE)</f>
        <v>0.688308835</v>
      </c>
      <c r="S78" s="81">
        <f>VLOOKUP(A78,'2023_PAPI_Indicators'!A77:R257,17,FALSE)</f>
        <v>0.6477538943</v>
      </c>
      <c r="T78" s="81">
        <f>VLOOKUP(A78,'2023_PAPI_Indicators'!A77:S257,18,FALSE)</f>
        <v>0.5965434909</v>
      </c>
      <c r="U78" s="81">
        <f>VLOOKUP(A78,'2023_PAPI_Indicators'!A77:T257,19,FALSE)</f>
        <v>0.6683562398</v>
      </c>
      <c r="V78" s="24">
        <f>VLOOKUP(A78,'2023_PAPI_Indicators'!A77:U257,20,FALSE)</f>
        <v>0.6718134284</v>
      </c>
      <c r="W78" s="24">
        <f>VLOOKUP(A78,'2023_PAPI_Indicators'!A77:V257,21,FALSE)</f>
        <v>0.5187587738</v>
      </c>
      <c r="X78" s="24">
        <f>VLOOKUP(A78,'2023_PAPI_Indicators'!A77:W257,22,FALSE)</f>
        <v>0.7487919927</v>
      </c>
      <c r="Y78" s="24">
        <f>VLOOKUP(A78,'2023_PAPI_Indicators'!A77:X257,23,FALSE)</f>
        <v>0.5642357469</v>
      </c>
      <c r="Z78" s="24">
        <f>VLOOKUP(A78,'2023_PAPI_Indicators'!A77:Y257,24,FALSE)</f>
        <v>0.6248480082</v>
      </c>
      <c r="AA78" s="24">
        <f>VLOOKUP(A78,'2023_PAPI_Indicators'!A77:Z257,25,FALSE)</f>
        <v>0.6442627907</v>
      </c>
      <c r="AB78" s="24">
        <f>VLOOKUP(A78,'2023_PAPI_Indicators'!A77:AA257,26,FALSE)</f>
        <v>0.5581186414</v>
      </c>
      <c r="AC78" s="24">
        <f>VLOOKUP(A78,'2023_PAPI_Indicators'!A77:AB257,27,FALSE)</f>
        <v>0.7163108587</v>
      </c>
      <c r="AD78" s="24">
        <f>VLOOKUP(A78,'2023_PAPI_Indicators'!A77:AC257,28,FALSE)</f>
        <v>0.6986551285</v>
      </c>
      <c r="AE78" s="24">
        <f>VLOOKUP(A78,'2023_PAPI_Indicators'!A77:AD257,29,FALSE)</f>
        <v>0.6455934048</v>
      </c>
      <c r="AF78" s="24">
        <f>VLOOKUP(A78,'2023_PAPI_Indicators'!A77:AE257,30,FALSE)</f>
        <v>0.6079351306</v>
      </c>
      <c r="AG78" s="24">
        <f>VLOOKUP(A78,'2023_PAPI_Indicators'!A77:AF257,31,FALSE)</f>
        <v>0.7387123704</v>
      </c>
      <c r="AH78" s="24">
        <f>VLOOKUP(A78,'2023_PAPI_Indicators'!A77:AG257,32,FALSE)</f>
        <v>0.8154221177</v>
      </c>
      <c r="AI78" s="24">
        <f>VLOOKUP(A78,'2023_PAPI_Indicators'!A77:AH257,33,FALSE)</f>
        <v>0.5910757184</v>
      </c>
      <c r="AJ78" s="24">
        <f>VLOOKUP(A78,'2023_PAPI_Indicators'!A77:AI257,34,FALSE)</f>
        <v>0.5843167305</v>
      </c>
      <c r="AK78" s="24">
        <f>VLOOKUP(A78,'2023_PAPI_Indicators'!A77:AJ257,35,FALSE)</f>
        <v>0.6264367104</v>
      </c>
      <c r="AL78" s="24">
        <f>VLOOKUP(A78,'2023_PAPI_Indicators'!A77:AK257,36,FALSE)</f>
        <v>0.7534627914</v>
      </c>
      <c r="AM78" s="24">
        <f>VLOOKUP(A78,'2023_PAPI_Indicators'!A77:AL257,37,FALSE)</f>
        <v>0.5753372908</v>
      </c>
      <c r="AN78" s="24">
        <f>VLOOKUP(A78,'2023_PAPI_Indicators'!A77:AM257,38,FALSE)</f>
        <v>0.6902199984</v>
      </c>
      <c r="AO78" s="24">
        <f>VLOOKUP(A78,'2023_PAPI_Indicators'!A77:AN257,39,FALSE)</f>
        <v>0.7399870157</v>
      </c>
      <c r="AP78" s="24">
        <f>VLOOKUP(A78,'2023_PAPI_Indicators'!A77:AO257,40,FALSE)</f>
        <v>0.5994258523</v>
      </c>
      <c r="AQ78" s="24">
        <f>VLOOKUP(A78,'2023_PAPI_Indicators'!A77:AP257,41,FALSE)</f>
        <v>0.5173546672</v>
      </c>
      <c r="AR78" s="24">
        <f>VLOOKUP(A78,'2023_PAPI_Indicators'!A77:AQ257,42,FALSE)</f>
        <v>0.5910552144</v>
      </c>
      <c r="AS78" s="24">
        <f>VLOOKUP(A78,'2023_PAPI_Indicators'!A77:AR257,43,FALSE)</f>
        <v>0.6545102</v>
      </c>
      <c r="AT78" s="24">
        <f>VLOOKUP(A78,'2023_PAPI_Indicators'!A77:AS257,44,FALSE)</f>
        <v>0.4886806011</v>
      </c>
      <c r="AU78" s="24">
        <f>VLOOKUP(A78,'2023_PAPI_Indicators'!A77:AT257,45,FALSE)</f>
        <v>0.4892890453</v>
      </c>
      <c r="AV78" s="24">
        <f>VLOOKUP(A78,'2023_PAPI_Indicators'!A77:AU257,46,FALSE)</f>
        <v>0.4761248231</v>
      </c>
      <c r="AW78" s="24">
        <f>VLOOKUP(A78,'2023_PAPI_Indicators'!A77:AW257,47,FALSE)</f>
        <v>0.6129403114</v>
      </c>
      <c r="AX78" s="25"/>
      <c r="AY78" s="24">
        <f>VLOOKUP(A78,'2023_PAPI_Indicators'!A77:AX257,49,FALSE)</f>
        <v>0.4902631044</v>
      </c>
      <c r="AZ78" s="24">
        <f>VLOOKUP(A78,'2023_PAPI_Indicators'!A77:AY257,50,FALSE)</f>
        <v>0.7093132138</v>
      </c>
      <c r="BA78" s="24">
        <f>VLOOKUP(A78,'2023_PAPI_Indicators'!A77:AZ257,51,FALSE)</f>
        <v>0.5018321276</v>
      </c>
      <c r="BB78" s="24">
        <f>VLOOKUP(A78,'2023_PAPI_Indicators'!A77:BA257,52,FALSE)</f>
        <v>0.5918336511</v>
      </c>
      <c r="BC78" s="24">
        <f>VLOOKUP(A78,'2023_PAPI_Indicators'!A77:BB257,53,FALSE)</f>
        <v>0.6145064831</v>
      </c>
      <c r="BD78" s="24">
        <f>VLOOKUP(A78,'2023_PAPI_Indicators'!A77:BC257,54,FALSE)</f>
        <v>0.644226253</v>
      </c>
      <c r="BE78" s="24">
        <f>VLOOKUP(A78,'2023_PAPI_Indicators'!A77:BD257,55,FALSE)</f>
        <v>0.5914378762</v>
      </c>
      <c r="BF78" s="24">
        <f>VLOOKUP(A78,'2023_PAPI_Indicators'!A77:BE257,56,FALSE)</f>
        <v>0.5412745476</v>
      </c>
      <c r="BG78" s="24">
        <f>VLOOKUP(A78,'2023_PAPI_Indicators'!A77:BF257,57,FALSE)</f>
        <v>0.6179805398</v>
      </c>
      <c r="BH78" s="24">
        <f>VLOOKUP(A78,'2023_PAPI_Indicators'!A77:BL257,58,FALSE)</f>
        <v>0.6402144432</v>
      </c>
      <c r="BI78" s="24">
        <f>VLOOKUP(A78,'2023_PAPI_Indicators'!A77:BH257,59,FALSE)</f>
        <v>0.5981006026</v>
      </c>
      <c r="BJ78" s="24">
        <f>VLOOKUP(A78,'2023_PAPI_Indicators'!A77:BI257,60,FALSE)</f>
        <v>0.5939779878</v>
      </c>
      <c r="BK78" s="24">
        <f>VLOOKUP(A78,'2023_PAPI_Indicators'!A77:BJ257,61,FALSE)</f>
        <v>0.6315154433</v>
      </c>
      <c r="BL78" s="24">
        <f>VLOOKUP(A78,'2023_PAPI_Indicators'!A77:BK257,62,FALSE)</f>
        <v>0.7776880264</v>
      </c>
      <c r="BM78" s="24">
        <f>VLOOKUP(A78,'2023_PAPI_Indicators'!A77:BL257,63,FALSE)</f>
        <v>0.7377301455</v>
      </c>
      <c r="BN78" s="24">
        <f>VLOOKUP(A78,'2023_PAPI_Indicators'!A77:BM257,64,FALSE)</f>
        <v>0.6149598956</v>
      </c>
    </row>
    <row r="79" ht="13.5" customHeight="1">
      <c r="A79" s="11" t="s">
        <v>222</v>
      </c>
      <c r="B79" s="29" t="s">
        <v>223</v>
      </c>
      <c r="C79" s="12" t="s">
        <v>83</v>
      </c>
      <c r="D79" s="24">
        <f>VLOOKUP(A79,'2023_PAPI_Indicators'!A79:B259,2,FALSE)</f>
        <v>0.2389176637</v>
      </c>
      <c r="E79" s="75">
        <f>VLOOKUP(A79,'2023_PAPI_Indicators'!A79:C259,3,FALSE)</f>
        <v>0.4334249198</v>
      </c>
      <c r="F79" s="24">
        <f>VLOOKUP(A79,'2023_PAPI_Indicators'!A78:D258,4,FALSE)</f>
        <v>0.1925687045</v>
      </c>
      <c r="G79" s="24">
        <f>VLOOKUP(A79,'2023_PAPI_Indicators'!A78:E258,5,FALSE)</f>
        <v>0.4307802022</v>
      </c>
      <c r="H79" s="24">
        <f>VLOOKUP(A79,'2023_PAPI_Indicators'!A78:F258,6,FALSE)</f>
        <v>0.3626941741</v>
      </c>
      <c r="I79" s="24">
        <f>VLOOKUP(A79,'2023_PAPI_Indicators'!A78:G258,7,FALSE)</f>
        <v>0.4256117344</v>
      </c>
      <c r="J79" s="24">
        <f>VLOOKUP(A79,'2023_PAPI_Indicators'!A78:H258,8,FALSE)</f>
        <v>0.2497482002</v>
      </c>
      <c r="K79" s="24">
        <f>VLOOKUP(A79,'2023_PAPI_Indicators'!A78:I258,9,FALSE)</f>
        <v>0.3108671904</v>
      </c>
      <c r="L79" s="24">
        <f>VLOOKUP(A79,'2023_PAPI_Indicators'!A78:J258,10,FALSE)</f>
        <v>0.3308928907</v>
      </c>
      <c r="M79" s="24">
        <f>VLOOKUP(A79,'2023_PAPI_Indicators'!A78:K258,11,FALSE)</f>
        <v>0.3900126815</v>
      </c>
      <c r="N79" s="24">
        <f>VLOOKUP(A79,'2023_PAPI_Indicators'!A78:L258,12,FALSE)</f>
        <v>0.3565279841</v>
      </c>
      <c r="O79" s="24">
        <f>VLOOKUP(A79,'2023_PAPI_Indicators'!A78:M258,13,FALSE)</f>
        <v>0.3325838149</v>
      </c>
      <c r="P79" s="24">
        <f>VLOOKUP(A79,'2023_PAPI_Indicators'!A78:N258,14,FALSE)</f>
        <v>0.333534658</v>
      </c>
      <c r="Q79" s="25"/>
      <c r="R79" s="81">
        <f>VLOOKUP(A79,'2023_PAPI_Indicators'!A78:P258,16,FALSE)</f>
        <v>0.2768624425</v>
      </c>
      <c r="S79" s="81">
        <f>VLOOKUP(A79,'2023_PAPI_Indicators'!A78:R258,17,FALSE)</f>
        <v>0.2939322889</v>
      </c>
      <c r="T79" s="81">
        <f>VLOOKUP(A79,'2023_PAPI_Indicators'!A78:S258,18,FALSE)</f>
        <v>0.2883096635</v>
      </c>
      <c r="U79" s="81">
        <f>VLOOKUP(A79,'2023_PAPI_Indicators'!A78:T258,19,FALSE)</f>
        <v>0.1713648587</v>
      </c>
      <c r="V79" s="24">
        <f>VLOOKUP(A79,'2023_PAPI_Indicators'!A78:U258,20,FALSE)</f>
        <v>0.1192872599</v>
      </c>
      <c r="W79" s="24">
        <f>VLOOKUP(A79,'2023_PAPI_Indicators'!A78:V258,21,FALSE)</f>
        <v>0.2257289886</v>
      </c>
      <c r="X79" s="24">
        <f>VLOOKUP(A79,'2023_PAPI_Indicators'!A78:W258,22,FALSE)</f>
        <v>0.2701765895</v>
      </c>
      <c r="Y79" s="24">
        <f>VLOOKUP(A79,'2023_PAPI_Indicators'!A78:X258,23,FALSE)</f>
        <v>0.2896153927</v>
      </c>
      <c r="Z79" s="24">
        <f>VLOOKUP(A79,'2023_PAPI_Indicators'!A78:Y258,24,FALSE)</f>
        <v>0.2807709575</v>
      </c>
      <c r="AA79" s="24">
        <f>VLOOKUP(A79,'2023_PAPI_Indicators'!A78:Z258,25,FALSE)</f>
        <v>0.2714573145</v>
      </c>
      <c r="AB79" s="24">
        <f>VLOOKUP(A79,'2023_PAPI_Indicators'!A78:AA258,26,FALSE)</f>
        <v>0.3340822756</v>
      </c>
      <c r="AC79" s="24">
        <f>VLOOKUP(A79,'2023_PAPI_Indicators'!A78:AB258,27,FALSE)</f>
        <v>0.193907842</v>
      </c>
      <c r="AD79" s="24">
        <f>VLOOKUP(A79,'2023_PAPI_Indicators'!A78:AC258,28,FALSE)</f>
        <v>0.234534815</v>
      </c>
      <c r="AE79" s="24">
        <f>VLOOKUP(A79,'2023_PAPI_Indicators'!A78:AD258,29,FALSE)</f>
        <v>0.4437000751</v>
      </c>
      <c r="AF79" s="24">
        <f>VLOOKUP(A79,'2023_PAPI_Indicators'!A78:AE258,30,FALSE)</f>
        <v>0.2121509165</v>
      </c>
      <c r="AG79" s="24">
        <f>VLOOKUP(A79,'2023_PAPI_Indicators'!A78:AF258,31,FALSE)</f>
        <v>0.260298878</v>
      </c>
      <c r="AH79" s="24">
        <f>VLOOKUP(A79,'2023_PAPI_Indicators'!A78:AG258,32,FALSE)</f>
        <v>0.2930844128</v>
      </c>
      <c r="AI79" s="24">
        <f>VLOOKUP(A79,'2023_PAPI_Indicators'!A78:AH258,33,FALSE)</f>
        <v>0.2012965977</v>
      </c>
      <c r="AJ79" s="24">
        <f>VLOOKUP(A79,'2023_PAPI_Indicators'!A78:AI258,34,FALSE)</f>
        <v>0.1952444911</v>
      </c>
      <c r="AK79" s="24">
        <f>VLOOKUP(A79,'2023_PAPI_Indicators'!A78:AJ258,35,FALSE)</f>
        <v>0.1570797265</v>
      </c>
      <c r="AL79" s="24">
        <f>VLOOKUP(A79,'2023_PAPI_Indicators'!A78:AK258,36,FALSE)</f>
        <v>0.2039423585</v>
      </c>
      <c r="AM79" s="24">
        <f>VLOOKUP(A79,'2023_PAPI_Indicators'!A78:AL258,37,FALSE)</f>
        <v>0.1256464869</v>
      </c>
      <c r="AN79" s="24">
        <f>VLOOKUP(A79,'2023_PAPI_Indicators'!A78:AM258,38,FALSE)</f>
        <v>0.1929759383</v>
      </c>
      <c r="AO79" s="24">
        <f>VLOOKUP(A79,'2023_PAPI_Indicators'!A78:AN258,39,FALSE)</f>
        <v>0.2028743327</v>
      </c>
      <c r="AP79" s="24">
        <f>VLOOKUP(A79,'2023_PAPI_Indicators'!A78:AO258,40,FALSE)</f>
        <v>0.181084767</v>
      </c>
      <c r="AQ79" s="24">
        <f>VLOOKUP(A79,'2023_PAPI_Indicators'!A78:AP258,41,FALSE)</f>
        <v>0.2045759112</v>
      </c>
      <c r="AR79" s="24">
        <f>VLOOKUP(A79,'2023_PAPI_Indicators'!A78:AQ258,42,FALSE)</f>
        <v>0.1281889528</v>
      </c>
      <c r="AS79" s="24">
        <f>VLOOKUP(A79,'2023_PAPI_Indicators'!A78:AR258,43,FALSE)</f>
        <v>0.3234137893</v>
      </c>
      <c r="AT79" s="24">
        <f>VLOOKUP(A79,'2023_PAPI_Indicators'!A78:AS258,44,FALSE)</f>
        <v>0.2986726463</v>
      </c>
      <c r="AU79" s="24">
        <f>VLOOKUP(A79,'2023_PAPI_Indicators'!A78:AT258,45,FALSE)</f>
        <v>0.2394797057</v>
      </c>
      <c r="AV79" s="24">
        <f>VLOOKUP(A79,'2023_PAPI_Indicators'!A78:AU258,46,FALSE)</f>
        <v>0.2654939294</v>
      </c>
      <c r="AW79" s="24">
        <f>VLOOKUP(A79,'2023_PAPI_Indicators'!A78:AW258,47,FALSE)</f>
        <v>0.1651334912</v>
      </c>
      <c r="AX79" s="25"/>
      <c r="AY79" s="24">
        <f>VLOOKUP(A79,'2023_PAPI_Indicators'!A78:AX258,49,FALSE)</f>
        <v>0.2542591989</v>
      </c>
      <c r="AZ79" s="24">
        <f>VLOOKUP(A79,'2023_PAPI_Indicators'!A78:AY258,50,FALSE)</f>
        <v>0.2423468232</v>
      </c>
      <c r="BA79" s="24">
        <f>VLOOKUP(A79,'2023_PAPI_Indicators'!A78:AZ258,51,FALSE)</f>
        <v>0.2299101353</v>
      </c>
      <c r="BB79" s="24">
        <f>VLOOKUP(A79,'2023_PAPI_Indicators'!A78:BA258,52,FALSE)</f>
        <v>0.2036141604</v>
      </c>
      <c r="BC79" s="24">
        <f>VLOOKUP(A79,'2023_PAPI_Indicators'!A78:BB258,53,FALSE)</f>
        <v>0.2188961804</v>
      </c>
      <c r="BD79" s="24">
        <f>VLOOKUP(A79,'2023_PAPI_Indicators'!A78:BC258,54,FALSE)</f>
        <v>0.2024793178</v>
      </c>
      <c r="BE79" s="24">
        <f>VLOOKUP(A79,'2023_PAPI_Indicators'!A78:BD258,55,FALSE)</f>
        <v>0.2101289928</v>
      </c>
      <c r="BF79" s="24">
        <f>VLOOKUP(A79,'2023_PAPI_Indicators'!A78:BE258,56,FALSE)</f>
        <v>0.1581055075</v>
      </c>
      <c r="BG79" s="24">
        <f>VLOOKUP(A79,'2023_PAPI_Indicators'!A78:BF258,57,FALSE)</f>
        <v>0.22699745</v>
      </c>
      <c r="BH79" s="24">
        <f>VLOOKUP(A79,'2023_PAPI_Indicators'!A78:BL258,58,FALSE)</f>
        <v>0.06755755842</v>
      </c>
      <c r="BI79" s="24">
        <f>VLOOKUP(A79,'2023_PAPI_Indicators'!A78:BH258,59,FALSE)</f>
        <v>0.188019067</v>
      </c>
      <c r="BJ79" s="24">
        <f>VLOOKUP(A79,'2023_PAPI_Indicators'!A78:BI258,60,FALSE)</f>
        <v>0.1748461574</v>
      </c>
      <c r="BK79" s="24">
        <f>VLOOKUP(A79,'2023_PAPI_Indicators'!A78:BJ258,61,FALSE)</f>
        <v>0.1453096122</v>
      </c>
      <c r="BL79" s="24">
        <f>VLOOKUP(A79,'2023_PAPI_Indicators'!A78:BK258,62,FALSE)</f>
        <v>0.2767819464</v>
      </c>
      <c r="BM79" s="24">
        <f>VLOOKUP(A79,'2023_PAPI_Indicators'!A78:BL258,63,FALSE)</f>
        <v>0.3517537117</v>
      </c>
      <c r="BN79" s="24">
        <f>VLOOKUP(A79,'2023_PAPI_Indicators'!A78:BM258,64,FALSE)</f>
        <v>0.1660830528</v>
      </c>
    </row>
    <row r="80" ht="13.5" customHeight="1">
      <c r="A80" s="11" t="s">
        <v>224</v>
      </c>
      <c r="B80" s="29" t="s">
        <v>225</v>
      </c>
      <c r="C80" s="12" t="s">
        <v>83</v>
      </c>
      <c r="D80" s="24">
        <f>VLOOKUP(A80,'2023_PAPI_Indicators'!A80:B260,2,FALSE)</f>
        <v>0.1261511743</v>
      </c>
      <c r="E80" s="75">
        <f>VLOOKUP(A80,'2023_PAPI_Indicators'!A80:C260,3,FALSE)</f>
        <v>0.2445665598</v>
      </c>
      <c r="F80" s="24">
        <f>VLOOKUP(A80,'2023_PAPI_Indicators'!A79:D259,4,FALSE)</f>
        <v>0.1909534931</v>
      </c>
      <c r="G80" s="24">
        <f>VLOOKUP(A80,'2023_PAPI_Indicators'!A79:E259,5,FALSE)</f>
        <v>0.2190596461</v>
      </c>
      <c r="H80" s="24">
        <f>VLOOKUP(A80,'2023_PAPI_Indicators'!A79:F259,6,FALSE)</f>
        <v>0.2180485278</v>
      </c>
      <c r="I80" s="24">
        <f>VLOOKUP(A80,'2023_PAPI_Indicators'!A79:G259,7,FALSE)</f>
        <v>0.2310449779</v>
      </c>
      <c r="J80" s="24">
        <f>VLOOKUP(A80,'2023_PAPI_Indicators'!A79:H259,8,FALSE)</f>
        <v>0.242498368</v>
      </c>
      <c r="K80" s="24">
        <f>VLOOKUP(A80,'2023_PAPI_Indicators'!A79:I259,9,FALSE)</f>
        <v>0.1631724089</v>
      </c>
      <c r="L80" s="24">
        <f>VLOOKUP(A80,'2023_PAPI_Indicators'!A79:J259,10,FALSE)</f>
        <v>0.1393771619</v>
      </c>
      <c r="M80" s="24">
        <f>VLOOKUP(A80,'2023_PAPI_Indicators'!A79:K259,11,FALSE)</f>
        <v>0.1388414204</v>
      </c>
      <c r="N80" s="24">
        <f>VLOOKUP(A80,'2023_PAPI_Indicators'!A79:L259,12,FALSE)</f>
        <v>0.2692778111</v>
      </c>
      <c r="O80" s="24">
        <f>VLOOKUP(A80,'2023_PAPI_Indicators'!A79:M259,13,FALSE)</f>
        <v>0.2382342517</v>
      </c>
      <c r="P80" s="24">
        <f>VLOOKUP(A80,'2023_PAPI_Indicators'!A79:N259,14,FALSE)</f>
        <v>0.23566553</v>
      </c>
      <c r="Q80" s="25"/>
      <c r="R80" s="81">
        <f>VLOOKUP(A80,'2023_PAPI_Indicators'!A79:P259,16,FALSE)</f>
        <v>0.1948069632</v>
      </c>
      <c r="S80" s="81">
        <f>VLOOKUP(A80,'2023_PAPI_Indicators'!A79:R259,17,FALSE)</f>
        <v>0.1567568332</v>
      </c>
      <c r="T80" s="81">
        <f>VLOOKUP(A80,'2023_PAPI_Indicators'!A79:S259,18,FALSE)</f>
        <v>0.2079696804</v>
      </c>
      <c r="U80" s="81">
        <f>VLOOKUP(A80,'2023_PAPI_Indicators'!A79:T259,19,FALSE)</f>
        <v>0.1826141179</v>
      </c>
      <c r="V80" s="24">
        <f>VLOOKUP(A80,'2023_PAPI_Indicators'!A79:U259,20,FALSE)</f>
        <v>0.1378729194</v>
      </c>
      <c r="W80" s="24">
        <f>VLOOKUP(A80,'2023_PAPI_Indicators'!A79:V259,21,FALSE)</f>
        <v>0.2171059549</v>
      </c>
      <c r="X80" s="24">
        <f>VLOOKUP(A80,'2023_PAPI_Indicators'!A79:W259,22,FALSE)</f>
        <v>0.2567089498</v>
      </c>
      <c r="Y80" s="24">
        <f>VLOOKUP(A80,'2023_PAPI_Indicators'!A79:X259,23,FALSE)</f>
        <v>0.1844281405</v>
      </c>
      <c r="Z80" s="24">
        <f>VLOOKUP(A80,'2023_PAPI_Indicators'!A79:Y259,24,FALSE)</f>
        <v>0.2730022371</v>
      </c>
      <c r="AA80" s="24">
        <f>VLOOKUP(A80,'2023_PAPI_Indicators'!A79:Z259,25,FALSE)</f>
        <v>0.1985362768</v>
      </c>
      <c r="AB80" s="24">
        <f>VLOOKUP(A80,'2023_PAPI_Indicators'!A79:AA259,26,FALSE)</f>
        <v>0.202316761</v>
      </c>
      <c r="AC80" s="24">
        <f>VLOOKUP(A80,'2023_PAPI_Indicators'!A79:AB259,27,FALSE)</f>
        <v>0.1777629405</v>
      </c>
      <c r="AD80" s="24">
        <f>VLOOKUP(A80,'2023_PAPI_Indicators'!A79:AC259,28,FALSE)</f>
        <v>0.2046076059</v>
      </c>
      <c r="AE80" s="24">
        <f>VLOOKUP(A80,'2023_PAPI_Indicators'!A79:AD259,29,FALSE)</f>
        <v>0.2758523226</v>
      </c>
      <c r="AF80" s="24">
        <f>VLOOKUP(A80,'2023_PAPI_Indicators'!A79:AE259,30,FALSE)</f>
        <v>0.2864260375</v>
      </c>
      <c r="AG80" s="24">
        <f>VLOOKUP(A80,'2023_PAPI_Indicators'!A79:AF259,31,FALSE)</f>
        <v>0.2387124002</v>
      </c>
      <c r="AH80" s="24">
        <f>VLOOKUP(A80,'2023_PAPI_Indicators'!A79:AG259,32,FALSE)</f>
        <v>0.1703896075</v>
      </c>
      <c r="AI80" s="24">
        <f>VLOOKUP(A80,'2023_PAPI_Indicators'!A79:AH259,33,FALSE)</f>
        <v>0.1175693497</v>
      </c>
      <c r="AJ80" s="24">
        <f>VLOOKUP(A80,'2023_PAPI_Indicators'!A79:AI259,34,FALSE)</f>
        <v>0.265352577</v>
      </c>
      <c r="AK80" s="24">
        <f>VLOOKUP(A80,'2023_PAPI_Indicators'!A79:AJ259,35,FALSE)</f>
        <v>0.1776289195</v>
      </c>
      <c r="AL80" s="24">
        <f>VLOOKUP(A80,'2023_PAPI_Indicators'!A79:AK259,36,FALSE)</f>
        <v>0.1697645485</v>
      </c>
      <c r="AM80" s="24">
        <f>VLOOKUP(A80,'2023_PAPI_Indicators'!A79:AL259,37,FALSE)</f>
        <v>0.1647164226</v>
      </c>
      <c r="AN80" s="24">
        <f>VLOOKUP(A80,'2023_PAPI_Indicators'!A79:AM259,38,FALSE)</f>
        <v>0.1741001308</v>
      </c>
      <c r="AO80" s="24">
        <f>VLOOKUP(A80,'2023_PAPI_Indicators'!A79:AN259,39,FALSE)</f>
        <v>0.2206331044</v>
      </c>
      <c r="AP80" s="24">
        <f>VLOOKUP(A80,'2023_PAPI_Indicators'!A79:AO259,40,FALSE)</f>
        <v>0.2571793497</v>
      </c>
      <c r="AQ80" s="24">
        <f>VLOOKUP(A80,'2023_PAPI_Indicators'!A79:AP259,41,FALSE)</f>
        <v>0.14332214</v>
      </c>
      <c r="AR80" s="24">
        <f>VLOOKUP(A80,'2023_PAPI_Indicators'!A79:AQ259,42,FALSE)</f>
        <v>0.1006613746</v>
      </c>
      <c r="AS80" s="24">
        <f>VLOOKUP(A80,'2023_PAPI_Indicators'!A79:AR259,43,FALSE)</f>
        <v>0.2263956368</v>
      </c>
      <c r="AT80" s="24">
        <f>VLOOKUP(A80,'2023_PAPI_Indicators'!A79:AS259,44,FALSE)</f>
        <v>0.1901818514</v>
      </c>
      <c r="AU80" s="24">
        <f>VLOOKUP(A80,'2023_PAPI_Indicators'!A79:AT259,45,FALSE)</f>
        <v>0.2472876012</v>
      </c>
      <c r="AV80" s="24">
        <f>VLOOKUP(A80,'2023_PAPI_Indicators'!A79:AU259,46,FALSE)</f>
        <v>0.1685047299</v>
      </c>
      <c r="AW80" s="24">
        <f>VLOOKUP(A80,'2023_PAPI_Indicators'!A79:AW259,47,FALSE)</f>
        <v>0.1743325293</v>
      </c>
      <c r="AX80" s="25"/>
      <c r="AY80" s="24">
        <f>VLOOKUP(A80,'2023_PAPI_Indicators'!A79:AX259,49,FALSE)</f>
        <v>0.1813723445</v>
      </c>
      <c r="AZ80" s="24">
        <f>VLOOKUP(A80,'2023_PAPI_Indicators'!A79:AY259,50,FALSE)</f>
        <v>0.1855450422</v>
      </c>
      <c r="BA80" s="24">
        <f>VLOOKUP(A80,'2023_PAPI_Indicators'!A79:AZ259,51,FALSE)</f>
        <v>0.133120805</v>
      </c>
      <c r="BB80" s="24">
        <f>VLOOKUP(A80,'2023_PAPI_Indicators'!A79:BA259,52,FALSE)</f>
        <v>0.2594315112</v>
      </c>
      <c r="BC80" s="24">
        <f>VLOOKUP(A80,'2023_PAPI_Indicators'!A79:BB259,53,FALSE)</f>
        <v>0.2276569158</v>
      </c>
      <c r="BD80" s="24">
        <f>VLOOKUP(A80,'2023_PAPI_Indicators'!A79:BC259,54,FALSE)</f>
        <v>0.1538674682</v>
      </c>
      <c r="BE80" s="24">
        <f>VLOOKUP(A80,'2023_PAPI_Indicators'!A79:BD259,55,FALSE)</f>
        <v>0.2175900638</v>
      </c>
      <c r="BF80" s="24">
        <f>VLOOKUP(A80,'2023_PAPI_Indicators'!A79:BE259,56,FALSE)</f>
        <v>0.1637158245</v>
      </c>
      <c r="BG80" s="24">
        <f>VLOOKUP(A80,'2023_PAPI_Indicators'!A79:BF259,57,FALSE)</f>
        <v>0.3047385812</v>
      </c>
      <c r="BH80" s="24">
        <f>VLOOKUP(A80,'2023_PAPI_Indicators'!A79:BL259,58,FALSE)</f>
        <v>0.1370794773</v>
      </c>
      <c r="BI80" s="24">
        <f>VLOOKUP(A80,'2023_PAPI_Indicators'!A79:BH259,59,FALSE)</f>
        <v>0.27487275</v>
      </c>
      <c r="BJ80" s="24">
        <f>VLOOKUP(A80,'2023_PAPI_Indicators'!A79:BI259,60,FALSE)</f>
        <v>0.2127748132</v>
      </c>
      <c r="BK80" s="24">
        <f>VLOOKUP(A80,'2023_PAPI_Indicators'!A79:BJ259,61,FALSE)</f>
        <v>0.1857755184</v>
      </c>
      <c r="BL80" s="24">
        <f>VLOOKUP(A80,'2023_PAPI_Indicators'!A79:BK259,62,FALSE)</f>
        <v>0.2105934918</v>
      </c>
      <c r="BM80" s="24">
        <f>VLOOKUP(A80,'2023_PAPI_Indicators'!A79:BL259,63,FALSE)</f>
        <v>0.2637065947</v>
      </c>
      <c r="BN80" s="24">
        <f>VLOOKUP(A80,'2023_PAPI_Indicators'!A79:BM259,64,FALSE)</f>
        <v>0.2489091307</v>
      </c>
    </row>
    <row r="81" ht="13.5" customHeight="1">
      <c r="A81" s="19" t="s">
        <v>226</v>
      </c>
      <c r="B81" s="19" t="s">
        <v>227</v>
      </c>
      <c r="C81" s="20" t="s">
        <v>88</v>
      </c>
      <c r="D81" s="21">
        <f>VLOOKUP(A81,'2023_PAPI_Indicators'!A81:B261,2,FALSE)</f>
        <v>1.914072752</v>
      </c>
      <c r="E81" s="74">
        <f>VLOOKUP(A81,'2023_PAPI_Indicators'!A81:C261,3,FALSE)</f>
        <v>2.208045721</v>
      </c>
      <c r="F81" s="21">
        <f>VLOOKUP(A81,'2023_PAPI_Indicators'!A80:D260,4,FALSE)</f>
        <v>2.061802149</v>
      </c>
      <c r="G81" s="21">
        <f>VLOOKUP(A81,'2023_PAPI_Indicators'!A80:E260,5,FALSE)</f>
        <v>2.042192936</v>
      </c>
      <c r="H81" s="21">
        <f>VLOOKUP(A81,'2023_PAPI_Indicators'!A80:F260,6,FALSE)</f>
        <v>2.091644764</v>
      </c>
      <c r="I81" s="21">
        <f>VLOOKUP(A81,'2023_PAPI_Indicators'!A80:G260,7,FALSE)</f>
        <v>1.9260571</v>
      </c>
      <c r="J81" s="21">
        <f>VLOOKUP(A81,'2023_PAPI_Indicators'!A80:H260,8,FALSE)</f>
        <v>1.961171985</v>
      </c>
      <c r="K81" s="21">
        <f>VLOOKUP(A81,'2023_PAPI_Indicators'!A80:I260,9,FALSE)</f>
        <v>1.980423927</v>
      </c>
      <c r="L81" s="21">
        <f>VLOOKUP(A81,'2023_PAPI_Indicators'!A80:J260,10,FALSE)</f>
        <v>1.949355483</v>
      </c>
      <c r="M81" s="21">
        <f>VLOOKUP(A81,'2023_PAPI_Indicators'!A80:K260,11,FALSE)</f>
        <v>2.068435431</v>
      </c>
      <c r="N81" s="21">
        <f>VLOOKUP(A81,'2023_PAPI_Indicators'!A80:L260,12,FALSE)</f>
        <v>2.123387337</v>
      </c>
      <c r="O81" s="21">
        <f>VLOOKUP(A81,'2023_PAPI_Indicators'!A80:M260,13,FALSE)</f>
        <v>2.130141258</v>
      </c>
      <c r="P81" s="21">
        <f>VLOOKUP(A81,'2023_PAPI_Indicators'!A80:N260,14,FALSE)</f>
        <v>2.139965057</v>
      </c>
      <c r="Q81" s="22"/>
      <c r="R81" s="21">
        <f>VLOOKUP(A81,'2023_PAPI_Indicators'!A80:P260,16,FALSE)</f>
        <v>2.141608953</v>
      </c>
      <c r="S81" s="21">
        <f>VLOOKUP(A81,'2023_PAPI_Indicators'!A80:R260,17,FALSE)</f>
        <v>2.125094414</v>
      </c>
      <c r="T81" s="21">
        <f>VLOOKUP(A81,'2023_PAPI_Indicators'!A80:S260,18,FALSE)</f>
        <v>2.076565742</v>
      </c>
      <c r="U81" s="21">
        <f>VLOOKUP(A81,'2023_PAPI_Indicators'!A80:T260,19,FALSE)</f>
        <v>2.132067442</v>
      </c>
      <c r="V81" s="21">
        <f>VLOOKUP(A81,'2023_PAPI_Indicators'!A80:U260,20,FALSE)</f>
        <v>2.056559324</v>
      </c>
      <c r="W81" s="21">
        <f>VLOOKUP(A81,'2023_PAPI_Indicators'!A80:V260,21,FALSE)</f>
        <v>1.864131451</v>
      </c>
      <c r="X81" s="21">
        <f>VLOOKUP(A81,'2023_PAPI_Indicators'!A80:W260,22,FALSE)</f>
        <v>2.102957487</v>
      </c>
      <c r="Y81" s="21">
        <f>VLOOKUP(A81,'2023_PAPI_Indicators'!A80:X260,23,FALSE)</f>
        <v>1.875017643</v>
      </c>
      <c r="Z81" s="21">
        <f>VLOOKUP(A81,'2023_PAPI_Indicators'!A80:Y260,24,FALSE)</f>
        <v>1.968739748</v>
      </c>
      <c r="AA81" s="21">
        <f>VLOOKUP(A81,'2023_PAPI_Indicators'!A80:Z260,25,FALSE)</f>
        <v>1.97192812</v>
      </c>
      <c r="AB81" s="21">
        <f>VLOOKUP(A81,'2023_PAPI_Indicators'!A80:AA260,26,FALSE)</f>
        <v>1.937462449</v>
      </c>
      <c r="AC81" s="21">
        <f>VLOOKUP(A81,'2023_PAPI_Indicators'!A80:AB260,27,FALSE)</f>
        <v>2.078151941</v>
      </c>
      <c r="AD81" s="21">
        <f>VLOOKUP(A81,'2023_PAPI_Indicators'!A80:AC260,28,FALSE)</f>
        <v>2.013475418</v>
      </c>
      <c r="AE81" s="21">
        <f>VLOOKUP(A81,'2023_PAPI_Indicators'!A80:AD260,29,FALSE)</f>
        <v>2.095915794</v>
      </c>
      <c r="AF81" s="21">
        <f>VLOOKUP(A81,'2023_PAPI_Indicators'!A80:AE260,30,FALSE)</f>
        <v>1.873909116</v>
      </c>
      <c r="AG81" s="21">
        <f>VLOOKUP(A81,'2023_PAPI_Indicators'!A80:AF260,31,FALSE)</f>
        <v>2.153094769</v>
      </c>
      <c r="AH81" s="21">
        <f>VLOOKUP(A81,'2023_PAPI_Indicators'!A80:AG260,32,FALSE)</f>
        <v>2.261996746</v>
      </c>
      <c r="AI81" s="21">
        <f>VLOOKUP(A81,'2023_PAPI_Indicators'!A80:AH260,33,FALSE)</f>
        <v>2.04505825</v>
      </c>
      <c r="AJ81" s="21">
        <f>VLOOKUP(A81,'2023_PAPI_Indicators'!A80:AI260,34,FALSE)</f>
        <v>2.045898914</v>
      </c>
      <c r="AK81" s="21">
        <f>VLOOKUP(A81,'2023_PAPI_Indicators'!A80:AJ260,35,FALSE)</f>
        <v>1.935189247</v>
      </c>
      <c r="AL81" s="21">
        <f>VLOOKUP(A81,'2023_PAPI_Indicators'!A80:AK260,36,FALSE)</f>
        <v>2.148430347</v>
      </c>
      <c r="AM81" s="21">
        <f>VLOOKUP(A81,'2023_PAPI_Indicators'!A80:AL260,37,FALSE)</f>
        <v>2.059894323</v>
      </c>
      <c r="AN81" s="21">
        <f>VLOOKUP(A81,'2023_PAPI_Indicators'!A80:AM260,38,FALSE)</f>
        <v>2.157045126</v>
      </c>
      <c r="AO81" s="21">
        <f>VLOOKUP(A81,'2023_PAPI_Indicators'!A80:AN260,39,FALSE)</f>
        <v>2.134666443</v>
      </c>
      <c r="AP81" s="21">
        <f>VLOOKUP(A81,'2023_PAPI_Indicators'!A80:AO260,40,FALSE)</f>
        <v>2.014896393</v>
      </c>
      <c r="AQ81" s="21">
        <f>VLOOKUP(A81,'2023_PAPI_Indicators'!A80:AP260,41,FALSE)</f>
        <v>1.934751272</v>
      </c>
      <c r="AR81" s="21">
        <f>VLOOKUP(A81,'2023_PAPI_Indicators'!A80:AQ260,42,FALSE)</f>
        <v>1.997748256</v>
      </c>
      <c r="AS81" s="21">
        <f>VLOOKUP(A81,'2023_PAPI_Indicators'!A80:AR260,43,FALSE)</f>
        <v>1.977000952</v>
      </c>
      <c r="AT81" s="21">
        <f>VLOOKUP(A81,'2023_PAPI_Indicators'!A80:AS260,44,FALSE)</f>
        <v>1.798925996</v>
      </c>
      <c r="AU81" s="21">
        <f>VLOOKUP(A81,'2023_PAPI_Indicators'!A80:AT260,45,FALSE)</f>
        <v>1.943212986</v>
      </c>
      <c r="AV81" s="21">
        <f>VLOOKUP(A81,'2023_PAPI_Indicators'!A80:AU260,46,FALSE)</f>
        <v>1.91115737</v>
      </c>
      <c r="AW81" s="21">
        <f>VLOOKUP(A81,'2023_PAPI_Indicators'!A80:AW260,47,FALSE)</f>
        <v>2.003516197</v>
      </c>
      <c r="AX81" s="22"/>
      <c r="AY81" s="21">
        <f>VLOOKUP(A81,'2023_PAPI_Indicators'!A80:AX260,49,FALSE)</f>
        <v>1.988977671</v>
      </c>
      <c r="AZ81" s="21">
        <f>VLOOKUP(A81,'2023_PAPI_Indicators'!A80:AY260,50,FALSE)</f>
        <v>2.122777462</v>
      </c>
      <c r="BA81" s="21">
        <f>VLOOKUP(A81,'2023_PAPI_Indicators'!A80:AZ260,51,FALSE)</f>
        <v>1.945769668</v>
      </c>
      <c r="BB81" s="21">
        <f>VLOOKUP(A81,'2023_PAPI_Indicators'!A80:BA260,52,FALSE)</f>
        <v>2.01794219</v>
      </c>
      <c r="BC81" s="21">
        <f>VLOOKUP(A81,'2023_PAPI_Indicators'!A80:BB260,53,FALSE)</f>
        <v>1.941234589</v>
      </c>
      <c r="BD81" s="21">
        <f>VLOOKUP(A81,'2023_PAPI_Indicators'!A80:BC260,54,FALSE)</f>
        <v>2.024952888</v>
      </c>
      <c r="BE81" s="21">
        <f>VLOOKUP(A81,'2023_PAPI_Indicators'!A80:BD260,55,FALSE)</f>
        <v>1.904056072</v>
      </c>
      <c r="BF81" s="21">
        <f>VLOOKUP(A81,'2023_PAPI_Indicators'!A80:BE260,56,FALSE)</f>
        <v>1.941421866</v>
      </c>
      <c r="BG81" s="21">
        <f>VLOOKUP(A81,'2023_PAPI_Indicators'!A80:BF260,57,FALSE)</f>
        <v>2.026158094</v>
      </c>
      <c r="BH81" s="21">
        <f>VLOOKUP(A81,'2023_PAPI_Indicators'!A80:BL260,58,FALSE)</f>
        <v>2.03898406</v>
      </c>
      <c r="BI81" s="21">
        <f>VLOOKUP(A81,'2023_PAPI_Indicators'!A80:BH260,59,FALSE)</f>
        <v>2.045834064</v>
      </c>
      <c r="BJ81" s="21">
        <f>VLOOKUP(A81,'2023_PAPI_Indicators'!A80:BI260,60,FALSE)</f>
        <v>1.907278299</v>
      </c>
      <c r="BK81" s="21">
        <f>VLOOKUP(A81,'2023_PAPI_Indicators'!A80:BJ260,61,FALSE)</f>
        <v>1.993256688</v>
      </c>
      <c r="BL81" s="21">
        <f>VLOOKUP(A81,'2023_PAPI_Indicators'!A80:BK260,62,FALSE)</f>
        <v>2.300336123</v>
      </c>
      <c r="BM81" s="21">
        <f>VLOOKUP(A81,'2023_PAPI_Indicators'!A80:BL260,63,FALSE)</f>
        <v>2.157879591</v>
      </c>
      <c r="BN81" s="21">
        <f>VLOOKUP(A81,'2023_PAPI_Indicators'!A80:BM260,64,FALSE)</f>
        <v>2.013144493</v>
      </c>
    </row>
    <row r="82" ht="13.5" customHeight="1">
      <c r="A82" s="11" t="s">
        <v>228</v>
      </c>
      <c r="B82" s="29" t="s">
        <v>229</v>
      </c>
      <c r="C82" s="12" t="s">
        <v>83</v>
      </c>
      <c r="D82" s="24">
        <f>VLOOKUP(A82,'2023_PAPI_Indicators'!A82:B262,2,FALSE)</f>
        <v>0.6450818777</v>
      </c>
      <c r="E82" s="75">
        <f>VLOOKUP(A82,'2023_PAPI_Indicators'!A82:C262,3,FALSE)</f>
        <v>0.7961730361</v>
      </c>
      <c r="F82" s="24">
        <f>VLOOKUP(A82,'2023_PAPI_Indicators'!A81:D261,4,FALSE)</f>
        <v>0.6924026608</v>
      </c>
      <c r="G82" s="24">
        <f>VLOOKUP(A82,'2023_PAPI_Indicators'!A81:E261,5,FALSE)</f>
        <v>0.6975302696</v>
      </c>
      <c r="H82" s="24">
        <f>VLOOKUP(A82,'2023_PAPI_Indicators'!A81:F261,6,FALSE)</f>
        <v>0.7107077837</v>
      </c>
      <c r="I82" s="24">
        <f>VLOOKUP(A82,'2023_PAPI_Indicators'!A81:G261,7,FALSE)</f>
        <v>0.5533474684</v>
      </c>
      <c r="J82" s="24">
        <f>VLOOKUP(A82,'2023_PAPI_Indicators'!A81:H261,8,FALSE)</f>
        <v>0.6470866203</v>
      </c>
      <c r="K82" s="24">
        <f>VLOOKUP(A82,'2023_PAPI_Indicators'!A81:I261,9,FALSE)</f>
        <v>0.6341643333</v>
      </c>
      <c r="L82" s="24">
        <f>VLOOKUP(A82,'2023_PAPI_Indicators'!A81:J261,10,FALSE)</f>
        <v>0.5805677176</v>
      </c>
      <c r="M82" s="24">
        <f>VLOOKUP(A82,'2023_PAPI_Indicators'!A81:K261,11,FALSE)</f>
        <v>0.6907117367</v>
      </c>
      <c r="N82" s="24">
        <f>VLOOKUP(A82,'2023_PAPI_Indicators'!A81:L261,12,FALSE)</f>
        <v>0.7307221889</v>
      </c>
      <c r="O82" s="24">
        <f>VLOOKUP(A82,'2023_PAPI_Indicators'!A81:M261,13,FALSE)</f>
        <v>0.7194430232</v>
      </c>
      <c r="P82" s="24">
        <f>VLOOKUP(A82,'2023_PAPI_Indicators'!A81:N261,14,FALSE)</f>
        <v>0.7125141621</v>
      </c>
      <c r="Q82" s="25"/>
      <c r="R82" s="81">
        <f>VLOOKUP(A82,'2023_PAPI_Indicators'!A81:P261,16,FALSE)</f>
        <v>0.710895896</v>
      </c>
      <c r="S82" s="81">
        <f>VLOOKUP(A82,'2023_PAPI_Indicators'!A81:R261,17,FALSE)</f>
        <v>0.7322357893</v>
      </c>
      <c r="T82" s="81">
        <f>VLOOKUP(A82,'2023_PAPI_Indicators'!A81:S261,18,FALSE)</f>
        <v>0.7073127031</v>
      </c>
      <c r="U82" s="81">
        <f>VLOOKUP(A82,'2023_PAPI_Indicators'!A81:T261,19,FALSE)</f>
        <v>0.7445561886</v>
      </c>
      <c r="V82" s="24">
        <f>VLOOKUP(A82,'2023_PAPI_Indicators'!A81:U261,20,FALSE)</f>
        <v>0.6549551487</v>
      </c>
      <c r="W82" s="24">
        <f>VLOOKUP(A82,'2023_PAPI_Indicators'!A81:V261,21,FALSE)</f>
        <v>0.5440666676</v>
      </c>
      <c r="X82" s="24">
        <f>VLOOKUP(A82,'2023_PAPI_Indicators'!A81:W261,22,FALSE)</f>
        <v>0.7419697046</v>
      </c>
      <c r="Y82" s="24">
        <f>VLOOKUP(A82,'2023_PAPI_Indicators'!A81:X261,23,FALSE)</f>
        <v>0.5690004826</v>
      </c>
      <c r="Z82" s="24">
        <f>VLOOKUP(A82,'2023_PAPI_Indicators'!A81:Y261,24,FALSE)</f>
        <v>0.6248480082</v>
      </c>
      <c r="AA82" s="24">
        <f>VLOOKUP(A82,'2023_PAPI_Indicators'!A81:Z261,25,FALSE)</f>
        <v>0.6355574727</v>
      </c>
      <c r="AB82" s="24">
        <f>VLOOKUP(A82,'2023_PAPI_Indicators'!A81:AA261,26,FALSE)</f>
        <v>0.5945176482</v>
      </c>
      <c r="AC82" s="24">
        <f>VLOOKUP(A82,'2023_PAPI_Indicators'!A81:AB261,27,FALSE)</f>
        <v>0.6811637878</v>
      </c>
      <c r="AD82" s="24">
        <f>VLOOKUP(A82,'2023_PAPI_Indicators'!A81:AC261,28,FALSE)</f>
        <v>0.6433221698</v>
      </c>
      <c r="AE82" s="24">
        <f>VLOOKUP(A82,'2023_PAPI_Indicators'!A81:AD261,29,FALSE)</f>
        <v>0.665107429</v>
      </c>
      <c r="AF82" s="24">
        <f>VLOOKUP(A82,'2023_PAPI_Indicators'!A81:AE261,30,FALSE)</f>
        <v>0.5431659222</v>
      </c>
      <c r="AG82" s="24">
        <f>VLOOKUP(A82,'2023_PAPI_Indicators'!A81:AF261,31,FALSE)</f>
        <v>0.7488188744</v>
      </c>
      <c r="AH82" s="24">
        <f>VLOOKUP(A82,'2023_PAPI_Indicators'!A81:AG261,32,FALSE)</f>
        <v>0.822337687</v>
      </c>
      <c r="AI82" s="24">
        <f>VLOOKUP(A82,'2023_PAPI_Indicators'!A81:AH261,33,FALSE)</f>
        <v>0.7303900123</v>
      </c>
      <c r="AJ82" s="24">
        <f>VLOOKUP(A82,'2023_PAPI_Indicators'!A81:AI261,34,FALSE)</f>
        <v>0.7056574225</v>
      </c>
      <c r="AK82" s="24">
        <f>VLOOKUP(A82,'2023_PAPI_Indicators'!A81:AJ261,35,FALSE)</f>
        <v>0.6268519759</v>
      </c>
      <c r="AL82" s="24">
        <f>VLOOKUP(A82,'2023_PAPI_Indicators'!A81:AK261,36,FALSE)</f>
        <v>0.7741245627</v>
      </c>
      <c r="AM82" s="24">
        <f>VLOOKUP(A82,'2023_PAPI_Indicators'!A81:AL261,37,FALSE)</f>
        <v>0.7119774222</v>
      </c>
      <c r="AN82" s="24">
        <f>VLOOKUP(A82,'2023_PAPI_Indicators'!A81:AM261,38,FALSE)</f>
        <v>0.7981906533</v>
      </c>
      <c r="AO82" s="24">
        <f>VLOOKUP(A82,'2023_PAPI_Indicators'!A81:AN261,39,FALSE)</f>
        <v>0.7533234954</v>
      </c>
      <c r="AP82" s="24">
        <f>VLOOKUP(A82,'2023_PAPI_Indicators'!A81:AO261,40,FALSE)</f>
        <v>0.6385503411</v>
      </c>
      <c r="AQ82" s="24">
        <f>VLOOKUP(A82,'2023_PAPI_Indicators'!A81:AP261,41,FALSE)</f>
        <v>0.6412571669</v>
      </c>
      <c r="AR82" s="24">
        <f>VLOOKUP(A82,'2023_PAPI_Indicators'!A81:AQ261,42,FALSE)</f>
        <v>0.637606442</v>
      </c>
      <c r="AS82" s="24">
        <f>VLOOKUP(A82,'2023_PAPI_Indicators'!A81:AR261,43,FALSE)</f>
        <v>0.6558702588</v>
      </c>
      <c r="AT82" s="24">
        <f>VLOOKUP(A82,'2023_PAPI_Indicators'!A81:AS261,44,FALSE)</f>
        <v>0.5270943046</v>
      </c>
      <c r="AU82" s="24">
        <f>VLOOKUP(A82,'2023_PAPI_Indicators'!A81:AT261,45,FALSE)</f>
        <v>0.6195795536</v>
      </c>
      <c r="AV82" s="24">
        <f>VLOOKUP(A82,'2023_PAPI_Indicators'!A81:AU261,46,FALSE)</f>
        <v>0.5968792439</v>
      </c>
      <c r="AW82" s="24">
        <f>VLOOKUP(A82,'2023_PAPI_Indicators'!A81:AW261,47,FALSE)</f>
        <v>0.6529686451</v>
      </c>
      <c r="AX82" s="25"/>
      <c r="AY82" s="24">
        <f>VLOOKUP(A82,'2023_PAPI_Indicators'!A81:AX261,49,FALSE)</f>
        <v>0.674169898</v>
      </c>
      <c r="AZ82" s="24">
        <f>VLOOKUP(A82,'2023_PAPI_Indicators'!A81:AY261,50,FALSE)</f>
        <v>0.7576531768</v>
      </c>
      <c r="BA82" s="24">
        <f>VLOOKUP(A82,'2023_PAPI_Indicators'!A81:AZ261,51,FALSE)</f>
        <v>0.6843450665</v>
      </c>
      <c r="BB82" s="24">
        <f>VLOOKUP(A82,'2023_PAPI_Indicators'!A81:BA261,52,FALSE)</f>
        <v>0.7226310372</v>
      </c>
      <c r="BC82" s="24">
        <f>VLOOKUP(A82,'2023_PAPI_Indicators'!A81:BB261,53,FALSE)</f>
        <v>0.6283758283</v>
      </c>
      <c r="BD82" s="24">
        <f>VLOOKUP(A82,'2023_PAPI_Indicators'!A81:BC261,54,FALSE)</f>
        <v>0.7123305798</v>
      </c>
      <c r="BE82" s="24">
        <f>VLOOKUP(A82,'2023_PAPI_Indicators'!A81:BD261,55,FALSE)</f>
        <v>0.5935178995</v>
      </c>
      <c r="BF82" s="24">
        <f>VLOOKUP(A82,'2023_PAPI_Indicators'!A81:BE261,56,FALSE)</f>
        <v>0.6268116832</v>
      </c>
      <c r="BG82" s="24">
        <f>VLOOKUP(A82,'2023_PAPI_Indicators'!A81:BF261,57,FALSE)</f>
        <v>0.6654877067</v>
      </c>
      <c r="BH82" s="24">
        <f>VLOOKUP(A82,'2023_PAPI_Indicators'!A81:BL261,58,FALSE)</f>
        <v>0.6920674443</v>
      </c>
      <c r="BI82" s="24">
        <f>VLOOKUP(A82,'2023_PAPI_Indicators'!A81:BH261,59,FALSE)</f>
        <v>0.6856731772</v>
      </c>
      <c r="BJ82" s="24">
        <f>VLOOKUP(A82,'2023_PAPI_Indicators'!A81:BI261,60,FALSE)</f>
        <v>0.6110852361</v>
      </c>
      <c r="BK82" s="24">
        <f>VLOOKUP(A82,'2023_PAPI_Indicators'!A81:BJ261,61,FALSE)</f>
        <v>0.6591054797</v>
      </c>
      <c r="BL82" s="24">
        <f>VLOOKUP(A82,'2023_PAPI_Indicators'!A81:BK261,62,FALSE)</f>
        <v>0.8725574017</v>
      </c>
      <c r="BM82" s="24">
        <f>VLOOKUP(A82,'2023_PAPI_Indicators'!A81:BL261,63,FALSE)</f>
        <v>0.771669209</v>
      </c>
      <c r="BN82" s="24">
        <f>VLOOKUP(A82,'2023_PAPI_Indicators'!A81:BM261,64,FALSE)</f>
        <v>0.7005333304</v>
      </c>
    </row>
    <row r="83" ht="13.5" customHeight="1">
      <c r="A83" s="11" t="s">
        <v>230</v>
      </c>
      <c r="B83" s="29" t="s">
        <v>231</v>
      </c>
      <c r="C83" s="12" t="s">
        <v>83</v>
      </c>
      <c r="D83" s="24">
        <f>VLOOKUP(A83,'2023_PAPI_Indicators'!A83:B263,2,FALSE)</f>
        <v>0.6212562323</v>
      </c>
      <c r="E83" s="75">
        <f>VLOOKUP(A83,'2023_PAPI_Indicators'!A83:C263,3,FALSE)</f>
        <v>0.8571738601</v>
      </c>
      <c r="F83" s="24">
        <f>VLOOKUP(A83,'2023_PAPI_Indicators'!A82:D262,4,FALSE)</f>
        <v>0.7699911594</v>
      </c>
      <c r="G83" s="24">
        <f>VLOOKUP(A83,'2023_PAPI_Indicators'!A82:E262,5,FALSE)</f>
        <v>0.7552947998</v>
      </c>
      <c r="H83" s="24">
        <f>VLOOKUP(A83,'2023_PAPI_Indicators'!A82:F262,6,FALSE)</f>
        <v>0.7754747868</v>
      </c>
      <c r="I83" s="24">
        <f>VLOOKUP(A83,'2023_PAPI_Indicators'!A82:G262,7,FALSE)</f>
        <v>0.7135298252</v>
      </c>
      <c r="J83" s="24">
        <f>VLOOKUP(A83,'2023_PAPI_Indicators'!A82:H262,8,FALSE)</f>
        <v>0.7127482295</v>
      </c>
      <c r="K83" s="24">
        <f>VLOOKUP(A83,'2023_PAPI_Indicators'!A82:I262,9,FALSE)</f>
        <v>0.7199386954</v>
      </c>
      <c r="L83" s="24">
        <f>VLOOKUP(A83,'2023_PAPI_Indicators'!A82:J262,10,FALSE)</f>
        <v>0.7143190503</v>
      </c>
      <c r="M83" s="24">
        <f>VLOOKUP(A83,'2023_PAPI_Indicators'!A82:K262,11,FALSE)</f>
        <v>0.7649414539</v>
      </c>
      <c r="N83" s="24">
        <f>VLOOKUP(A83,'2023_PAPI_Indicators'!A82:L262,12,FALSE)</f>
        <v>0.8182801008</v>
      </c>
      <c r="O83" s="24">
        <f>VLOOKUP(A83,'2023_PAPI_Indicators'!A82:M262,13,FALSE)</f>
        <v>0.8187984824</v>
      </c>
      <c r="P83" s="24">
        <f>VLOOKUP(A83,'2023_PAPI_Indicators'!A82:N262,14,FALSE)</f>
        <v>0.8269155622</v>
      </c>
      <c r="Q83" s="25"/>
      <c r="R83" s="81">
        <f>VLOOKUP(A83,'2023_PAPI_Indicators'!A82:P262,16,FALSE)</f>
        <v>0.8543434143</v>
      </c>
      <c r="S83" s="81">
        <f>VLOOKUP(A83,'2023_PAPI_Indicators'!A82:R262,17,FALSE)</f>
        <v>0.7857171297</v>
      </c>
      <c r="T83" s="81">
        <f>VLOOKUP(A83,'2023_PAPI_Indicators'!A82:S262,18,FALSE)</f>
        <v>0.7933443189</v>
      </c>
      <c r="U83" s="81">
        <f>VLOOKUP(A83,'2023_PAPI_Indicators'!A82:T262,19,FALSE)</f>
        <v>0.7810024619</v>
      </c>
      <c r="V83" s="24">
        <f>VLOOKUP(A83,'2023_PAPI_Indicators'!A82:U262,20,FALSE)</f>
        <v>0.7605617642</v>
      </c>
      <c r="W83" s="24">
        <f>VLOOKUP(A83,'2023_PAPI_Indicators'!A82:V262,21,FALSE)</f>
        <v>0.6563543677</v>
      </c>
      <c r="X83" s="24">
        <f>VLOOKUP(A83,'2023_PAPI_Indicators'!A82:W262,22,FALSE)</f>
        <v>0.7690819502</v>
      </c>
      <c r="Y83" s="24">
        <f>VLOOKUP(A83,'2023_PAPI_Indicators'!A82:X262,23,FALSE)</f>
        <v>0.6448177695</v>
      </c>
      <c r="Z83" s="24">
        <f>VLOOKUP(A83,'2023_PAPI_Indicators'!A82:Y262,24,FALSE)</f>
        <v>0.7167975903</v>
      </c>
      <c r="AA83" s="24">
        <f>VLOOKUP(A83,'2023_PAPI_Indicators'!A82:Z262,25,FALSE)</f>
        <v>0.6790241599</v>
      </c>
      <c r="AB83" s="24">
        <f>VLOOKUP(A83,'2023_PAPI_Indicators'!A82:AA262,26,FALSE)</f>
        <v>0.7152485251</v>
      </c>
      <c r="AC83" s="24">
        <f>VLOOKUP(A83,'2023_PAPI_Indicators'!A82:AB262,27,FALSE)</f>
        <v>0.7824036479</v>
      </c>
      <c r="AD83" s="24">
        <f>VLOOKUP(A83,'2023_PAPI_Indicators'!A82:AC262,28,FALSE)</f>
        <v>0.7438089848</v>
      </c>
      <c r="AE83" s="24">
        <f>VLOOKUP(A83,'2023_PAPI_Indicators'!A82:AD262,29,FALSE)</f>
        <v>0.8027844429</v>
      </c>
      <c r="AF83" s="24">
        <f>VLOOKUP(A83,'2023_PAPI_Indicators'!A82:AE262,30,FALSE)</f>
        <v>0.6660446525</v>
      </c>
      <c r="AG83" s="24">
        <f>VLOOKUP(A83,'2023_PAPI_Indicators'!A82:AF262,31,FALSE)</f>
        <v>0.8007246852</v>
      </c>
      <c r="AH83" s="24">
        <f>VLOOKUP(A83,'2023_PAPI_Indicators'!A82:AG262,32,FALSE)</f>
        <v>0.8672402501</v>
      </c>
      <c r="AI83" s="24">
        <f>VLOOKUP(A83,'2023_PAPI_Indicators'!A82:AH262,33,FALSE)</f>
        <v>0.6848557591</v>
      </c>
      <c r="AJ83" s="24">
        <f>VLOOKUP(A83,'2023_PAPI_Indicators'!A82:AI262,34,FALSE)</f>
        <v>0.6966943145</v>
      </c>
      <c r="AK83" s="24">
        <f>VLOOKUP(A83,'2023_PAPI_Indicators'!A82:AJ262,35,FALSE)</f>
        <v>0.6254119277</v>
      </c>
      <c r="AL83" s="24">
        <f>VLOOKUP(A83,'2023_PAPI_Indicators'!A82:AK262,36,FALSE)</f>
        <v>0.7636330724</v>
      </c>
      <c r="AM83" s="24">
        <f>VLOOKUP(A83,'2023_PAPI_Indicators'!A82:AL262,37,FALSE)</f>
        <v>0.7400537133</v>
      </c>
      <c r="AN83" s="24">
        <f>VLOOKUP(A83,'2023_PAPI_Indicators'!A82:AM262,38,FALSE)</f>
        <v>0.7910144329</v>
      </c>
      <c r="AO83" s="24">
        <f>VLOOKUP(A83,'2023_PAPI_Indicators'!A82:AN262,39,FALSE)</f>
        <v>0.8049622774</v>
      </c>
      <c r="AP83" s="24">
        <f>VLOOKUP(A83,'2023_PAPI_Indicators'!A82:AO262,40,FALSE)</f>
        <v>0.7325917482</v>
      </c>
      <c r="AQ83" s="24">
        <f>VLOOKUP(A83,'2023_PAPI_Indicators'!A82:AP262,41,FALSE)</f>
        <v>0.6447170973</v>
      </c>
      <c r="AR83" s="24">
        <f>VLOOKUP(A83,'2023_PAPI_Indicators'!A82:AQ262,42,FALSE)</f>
        <v>0.739338696</v>
      </c>
      <c r="AS83" s="24">
        <f>VLOOKUP(A83,'2023_PAPI_Indicators'!A82:AR262,43,FALSE)</f>
        <v>0.6946417093</v>
      </c>
      <c r="AT83" s="24">
        <f>VLOOKUP(A83,'2023_PAPI_Indicators'!A82:AS262,44,FALSE)</f>
        <v>0.6493000984</v>
      </c>
      <c r="AU83" s="24">
        <f>VLOOKUP(A83,'2023_PAPI_Indicators'!A82:AT262,45,FALSE)</f>
        <v>0.666626215</v>
      </c>
      <c r="AV83" s="24">
        <f>VLOOKUP(A83,'2023_PAPI_Indicators'!A82:AU262,46,FALSE)</f>
        <v>0.6355590224</v>
      </c>
      <c r="AW83" s="24">
        <f>VLOOKUP(A83,'2023_PAPI_Indicators'!A82:AW262,47,FALSE)</f>
        <v>0.7129936218</v>
      </c>
      <c r="AX83" s="25"/>
      <c r="AY83" s="24">
        <f>VLOOKUP(A83,'2023_PAPI_Indicators'!A82:AX262,49,FALSE)</f>
        <v>0.6751140952</v>
      </c>
      <c r="AZ83" s="24">
        <f>VLOOKUP(A83,'2023_PAPI_Indicators'!A82:AY262,50,FALSE)</f>
        <v>0.7615867853</v>
      </c>
      <c r="BA83" s="24">
        <f>VLOOKUP(A83,'2023_PAPI_Indicators'!A82:AZ262,51,FALSE)</f>
        <v>0.618786335</v>
      </c>
      <c r="BB83" s="24">
        <f>VLOOKUP(A83,'2023_PAPI_Indicators'!A82:BA262,52,FALSE)</f>
        <v>0.6694429517</v>
      </c>
      <c r="BC83" s="24">
        <f>VLOOKUP(A83,'2023_PAPI_Indicators'!A82:BB262,53,FALSE)</f>
        <v>0.659766674</v>
      </c>
      <c r="BD83" s="24">
        <f>VLOOKUP(A83,'2023_PAPI_Indicators'!A82:BC262,54,FALSE)</f>
        <v>0.688626349</v>
      </c>
      <c r="BE83" s="24">
        <f>VLOOKUP(A83,'2023_PAPI_Indicators'!A82:BD262,55,FALSE)</f>
        <v>0.6453091502</v>
      </c>
      <c r="BF83" s="24">
        <f>VLOOKUP(A83,'2023_PAPI_Indicators'!A82:BE262,56,FALSE)</f>
        <v>0.6573430896</v>
      </c>
      <c r="BG83" s="24">
        <f>VLOOKUP(A83,'2023_PAPI_Indicators'!A82:BF262,57,FALSE)</f>
        <v>0.71980232</v>
      </c>
      <c r="BH83" s="24">
        <f>VLOOKUP(A83,'2023_PAPI_Indicators'!A82:BL262,58,FALSE)</f>
        <v>0.7030637264</v>
      </c>
      <c r="BI83" s="24">
        <f>VLOOKUP(A83,'2023_PAPI_Indicators'!A82:BH262,59,FALSE)</f>
        <v>0.7325904369</v>
      </c>
      <c r="BJ83" s="24">
        <f>VLOOKUP(A83,'2023_PAPI_Indicators'!A82:BI262,60,FALSE)</f>
        <v>0.6221079826</v>
      </c>
      <c r="BK83" s="24">
        <f>VLOOKUP(A83,'2023_PAPI_Indicators'!A82:BJ262,61,FALSE)</f>
        <v>0.6824040413</v>
      </c>
      <c r="BL83" s="24">
        <f>VLOOKUP(A83,'2023_PAPI_Indicators'!A82:BK262,62,FALSE)</f>
        <v>0.8634212017</v>
      </c>
      <c r="BM83" s="24">
        <f>VLOOKUP(A83,'2023_PAPI_Indicators'!A82:BL262,63,FALSE)</f>
        <v>0.7943615913</v>
      </c>
      <c r="BN83" s="24">
        <f>VLOOKUP(A83,'2023_PAPI_Indicators'!A82:BM262,64,FALSE)</f>
        <v>0.6799278855</v>
      </c>
    </row>
    <row r="84" ht="13.5" customHeight="1">
      <c r="A84" s="19" t="s">
        <v>232</v>
      </c>
      <c r="B84" s="19" t="s">
        <v>233</v>
      </c>
      <c r="C84" s="20" t="s">
        <v>88</v>
      </c>
      <c r="D84" s="21">
        <f>VLOOKUP(A84,'2023_PAPI_Indicators'!A84:B264,2,FALSE)</f>
        <v>1.150484562</v>
      </c>
      <c r="E84" s="74">
        <f>VLOOKUP(A84,'2023_PAPI_Indicators'!A84:C264,3,FALSE)</f>
        <v>1.233224392</v>
      </c>
      <c r="F84" s="21">
        <f>VLOOKUP(A84,'2023_PAPI_Indicators'!A83:D263,4,FALSE)</f>
        <v>1.137994647</v>
      </c>
      <c r="G84" s="21">
        <f>VLOOKUP(A84,'2023_PAPI_Indicators'!A83:E263,5,FALSE)</f>
        <v>1.207959294</v>
      </c>
      <c r="H84" s="21">
        <f>VLOOKUP(A84,'2023_PAPI_Indicators'!A83:F263,6,FALSE)</f>
        <v>1.211592674</v>
      </c>
      <c r="I84" s="21">
        <f>VLOOKUP(A84,'2023_PAPI_Indicators'!A83:G263,7,FALSE)</f>
        <v>1.076978087</v>
      </c>
      <c r="J84" s="21">
        <f>VLOOKUP(A84,'2023_PAPI_Indicators'!A83:H263,8,FALSE)</f>
        <v>1.079725981</v>
      </c>
      <c r="K84" s="21">
        <f>VLOOKUP(A84,'2023_PAPI_Indicators'!A83:I263,9,FALSE)</f>
        <v>1.054812789</v>
      </c>
      <c r="L84" s="21">
        <f>VLOOKUP(A84,'2023_PAPI_Indicators'!A83:J263,10,FALSE)</f>
        <v>1.099843264</v>
      </c>
      <c r="M84" s="21">
        <f>VLOOKUP(A84,'2023_PAPI_Indicators'!A83:K263,11,FALSE)</f>
        <v>1.108994484</v>
      </c>
      <c r="N84" s="21">
        <f>VLOOKUP(A84,'2023_PAPI_Indicators'!A83:L263,12,FALSE)</f>
        <v>1.298791051</v>
      </c>
      <c r="O84" s="21">
        <f>VLOOKUP(A84,'2023_PAPI_Indicators'!A83:M263,13,FALSE)</f>
        <v>1.263370991</v>
      </c>
      <c r="P84" s="21">
        <f>VLOOKUP(A84,'2023_PAPI_Indicators'!A83:N263,14,FALSE)</f>
        <v>1.244030118</v>
      </c>
      <c r="Q84" s="22"/>
      <c r="R84" s="21">
        <f>VLOOKUP(A84,'2023_PAPI_Indicators'!A83:P263,16,FALSE)</f>
        <v>1.224527359</v>
      </c>
      <c r="S84" s="21">
        <f>VLOOKUP(A84,'2023_PAPI_Indicators'!A83:R263,17,FALSE)</f>
        <v>1.097243547</v>
      </c>
      <c r="T84" s="21">
        <f>VLOOKUP(A84,'2023_PAPI_Indicators'!A83:S263,18,FALSE)</f>
        <v>1.148621321</v>
      </c>
      <c r="U84" s="21">
        <f>VLOOKUP(A84,'2023_PAPI_Indicators'!A83:T263,19,FALSE)</f>
        <v>1.2318573</v>
      </c>
      <c r="V84" s="21">
        <f>VLOOKUP(A84,'2023_PAPI_Indicators'!A83:U263,20,FALSE)</f>
        <v>1.226452351</v>
      </c>
      <c r="W84" s="21">
        <f>VLOOKUP(A84,'2023_PAPI_Indicators'!A83:V263,21,FALSE)</f>
        <v>1.080847502</v>
      </c>
      <c r="X84" s="21">
        <f>VLOOKUP(A84,'2023_PAPI_Indicators'!A83:W263,22,FALSE)</f>
        <v>1.168362975</v>
      </c>
      <c r="Y84" s="21">
        <f>VLOOKUP(A84,'2023_PAPI_Indicators'!A83:X263,23,FALSE)</f>
        <v>1.071926355</v>
      </c>
      <c r="Z84" s="21">
        <f>VLOOKUP(A84,'2023_PAPI_Indicators'!A83:Y263,24,FALSE)</f>
        <v>1.005573034</v>
      </c>
      <c r="AA84" s="21">
        <f>VLOOKUP(A84,'2023_PAPI_Indicators'!A83:Z263,25,FALSE)</f>
        <v>1.134863853</v>
      </c>
      <c r="AB84" s="21">
        <f>VLOOKUP(A84,'2023_PAPI_Indicators'!A83:AA263,26,FALSE)</f>
        <v>1.085211873</v>
      </c>
      <c r="AC84" s="21">
        <f>VLOOKUP(A84,'2023_PAPI_Indicators'!A83:AB263,27,FALSE)</f>
        <v>1.196580887</v>
      </c>
      <c r="AD84" s="21">
        <f>VLOOKUP(A84,'2023_PAPI_Indicators'!A83:AC263,28,FALSE)</f>
        <v>1.115521431</v>
      </c>
      <c r="AE84" s="21">
        <f>VLOOKUP(A84,'2023_PAPI_Indicators'!A83:AD263,29,FALSE)</f>
        <v>1.195737362</v>
      </c>
      <c r="AF84" s="21">
        <f>VLOOKUP(A84,'2023_PAPI_Indicators'!A83:AE263,30,FALSE)</f>
        <v>0.954212606</v>
      </c>
      <c r="AG84" s="21">
        <f>VLOOKUP(A84,'2023_PAPI_Indicators'!A83:AF263,31,FALSE)</f>
        <v>1.211410046</v>
      </c>
      <c r="AH84" s="21">
        <f>VLOOKUP(A84,'2023_PAPI_Indicators'!A83:AG263,32,FALSE)</f>
        <v>1.441141248</v>
      </c>
      <c r="AI84" s="21">
        <f>VLOOKUP(A84,'2023_PAPI_Indicators'!A83:AH263,33,FALSE)</f>
        <v>1.108749151</v>
      </c>
      <c r="AJ84" s="21">
        <f>VLOOKUP(A84,'2023_PAPI_Indicators'!A83:AI263,34,FALSE)</f>
        <v>1.145357251</v>
      </c>
      <c r="AK84" s="21">
        <f>VLOOKUP(A84,'2023_PAPI_Indicators'!A83:AJ263,35,FALSE)</f>
        <v>1.179192781</v>
      </c>
      <c r="AL84" s="21">
        <f>VLOOKUP(A84,'2023_PAPI_Indicators'!A83:AK263,36,FALSE)</f>
        <v>1.457015753</v>
      </c>
      <c r="AM84" s="21">
        <f>VLOOKUP(A84,'2023_PAPI_Indicators'!A83:AL263,37,FALSE)</f>
        <v>1.17716527</v>
      </c>
      <c r="AN84" s="21">
        <f>VLOOKUP(A84,'2023_PAPI_Indicators'!A83:AM263,38,FALSE)</f>
        <v>1.400064707</v>
      </c>
      <c r="AO84" s="21">
        <f>VLOOKUP(A84,'2023_PAPI_Indicators'!A83:AN263,39,FALSE)</f>
        <v>1.411373496</v>
      </c>
      <c r="AP84" s="21">
        <f>VLOOKUP(A84,'2023_PAPI_Indicators'!A83:AO263,40,FALSE)</f>
        <v>1.254262924</v>
      </c>
      <c r="AQ84" s="21">
        <f>VLOOKUP(A84,'2023_PAPI_Indicators'!A83:AP263,41,FALSE)</f>
        <v>1.008600473</v>
      </c>
      <c r="AR84" s="21">
        <f>VLOOKUP(A84,'2023_PAPI_Indicators'!A83:AQ263,42,FALSE)</f>
        <v>1.02322042</v>
      </c>
      <c r="AS84" s="21">
        <f>VLOOKUP(A84,'2023_PAPI_Indicators'!A83:AR263,43,FALSE)</f>
        <v>1.163324118</v>
      </c>
      <c r="AT84" s="21">
        <f>VLOOKUP(A84,'2023_PAPI_Indicators'!A83:AS263,44,FALSE)</f>
        <v>0.977642715</v>
      </c>
      <c r="AU84" s="21">
        <f>VLOOKUP(A84,'2023_PAPI_Indicators'!A83:AT263,45,FALSE)</f>
        <v>0.9983693361</v>
      </c>
      <c r="AV84" s="21">
        <f>VLOOKUP(A84,'2023_PAPI_Indicators'!A83:AU263,46,FALSE)</f>
        <v>0.946561873</v>
      </c>
      <c r="AW84" s="21">
        <f>VLOOKUP(A84,'2023_PAPI_Indicators'!A83:AW263,47,FALSE)</f>
        <v>1.299989462</v>
      </c>
      <c r="AX84" s="22"/>
      <c r="AY84" s="21">
        <f>VLOOKUP(A84,'2023_PAPI_Indicators'!A83:AX263,49,FALSE)</f>
        <v>1.13145566</v>
      </c>
      <c r="AZ84" s="21">
        <f>VLOOKUP(A84,'2023_PAPI_Indicators'!A83:AY263,50,FALSE)</f>
        <v>1.403227687</v>
      </c>
      <c r="BA84" s="21">
        <f>VLOOKUP(A84,'2023_PAPI_Indicators'!A83:AZ263,51,FALSE)</f>
        <v>1.184866667</v>
      </c>
      <c r="BB84" s="21">
        <f>VLOOKUP(A84,'2023_PAPI_Indicators'!A83:BA263,52,FALSE)</f>
        <v>1.219462037</v>
      </c>
      <c r="BC84" s="21">
        <f>VLOOKUP(A84,'2023_PAPI_Indicators'!A83:BB263,53,FALSE)</f>
        <v>1.314907789</v>
      </c>
      <c r="BD84" s="21">
        <f>VLOOKUP(A84,'2023_PAPI_Indicators'!A83:BC263,54,FALSE)</f>
        <v>1.293713212</v>
      </c>
      <c r="BE84" s="21">
        <f>VLOOKUP(A84,'2023_PAPI_Indicators'!A83:BD263,55,FALSE)</f>
        <v>1.231363654</v>
      </c>
      <c r="BF84" s="21">
        <f>VLOOKUP(A84,'2023_PAPI_Indicators'!A83:BE263,56,FALSE)</f>
        <v>1.139508128</v>
      </c>
      <c r="BG84" s="21">
        <f>VLOOKUP(A84,'2023_PAPI_Indicators'!A83:BF263,57,FALSE)</f>
        <v>1.34558177</v>
      </c>
      <c r="BH84" s="21">
        <f>VLOOKUP(A84,'2023_PAPI_Indicators'!A83:BL263,58,FALSE)</f>
        <v>1.319058299</v>
      </c>
      <c r="BI84" s="21">
        <f>VLOOKUP(A84,'2023_PAPI_Indicators'!A83:BH263,59,FALSE)</f>
        <v>1.28871429</v>
      </c>
      <c r="BJ84" s="21">
        <f>VLOOKUP(A84,'2023_PAPI_Indicators'!A83:BI263,60,FALSE)</f>
        <v>1.219094515</v>
      </c>
      <c r="BK84" s="21">
        <f>VLOOKUP(A84,'2023_PAPI_Indicators'!A83:BJ263,61,FALSE)</f>
        <v>1.343546152</v>
      </c>
      <c r="BL84" s="21">
        <f>VLOOKUP(A84,'2023_PAPI_Indicators'!A83:BK263,62,FALSE)</f>
        <v>1.712097406</v>
      </c>
      <c r="BM84" s="21">
        <f>VLOOKUP(A84,'2023_PAPI_Indicators'!A83:BL263,63,FALSE)</f>
        <v>1.457821488</v>
      </c>
      <c r="BN84" s="21">
        <f>VLOOKUP(A84,'2023_PAPI_Indicators'!A83:BM263,64,FALSE)</f>
        <v>1.211537838</v>
      </c>
    </row>
    <row r="85" ht="13.5" customHeight="1">
      <c r="A85" s="11" t="s">
        <v>234</v>
      </c>
      <c r="B85" s="11" t="s">
        <v>235</v>
      </c>
      <c r="C85" s="12" t="s">
        <v>83</v>
      </c>
      <c r="D85" s="24">
        <f>VLOOKUP(A85,'2023_PAPI_Indicators'!A85:B265,2,FALSE)</f>
        <v>0.4035176337</v>
      </c>
      <c r="E85" s="75">
        <f>VLOOKUP(A85,'2023_PAPI_Indicators'!A85:C265,3,FALSE)</f>
        <v>0.5224834681</v>
      </c>
      <c r="F85" s="24">
        <f>VLOOKUP(A85,'2023_PAPI_Indicators'!A84:D264,4,FALSE)</f>
        <v>0.4998339713</v>
      </c>
      <c r="G85" s="24">
        <f>VLOOKUP(A85,'2023_PAPI_Indicators'!A84:E264,5,FALSE)</f>
        <v>0.4903587997</v>
      </c>
      <c r="H85" s="24">
        <f>VLOOKUP(A85,'2023_PAPI_Indicators'!A84:F264,6,FALSE)</f>
        <v>0.5457680225</v>
      </c>
      <c r="I85" s="24">
        <f>VLOOKUP(A85,'2023_PAPI_Indicators'!A84:G264,7,FALSE)</f>
        <v>0.4309136569</v>
      </c>
      <c r="J85" s="24">
        <f>VLOOKUP(A85,'2023_PAPI_Indicators'!A84:H264,8,FALSE)</f>
        <v>0.4723860919</v>
      </c>
      <c r="K85" s="24">
        <f>VLOOKUP(A85,'2023_PAPI_Indicators'!A84:I264,9,FALSE)</f>
        <v>0.4235530496</v>
      </c>
      <c r="L85" s="24">
        <f>VLOOKUP(A85,'2023_PAPI_Indicators'!A84:J264,10,FALSE)</f>
        <v>0.4486285746</v>
      </c>
      <c r="M85" s="24">
        <f>VLOOKUP(A85,'2023_PAPI_Indicators'!A84:K264,11,FALSE)</f>
        <v>0.4912868142</v>
      </c>
      <c r="N85" s="24">
        <f>VLOOKUP(A85,'2023_PAPI_Indicators'!A84:L264,12,FALSE)</f>
        <v>0.5569898486</v>
      </c>
      <c r="O85" s="24">
        <f>VLOOKUP(A85,'2023_PAPI_Indicators'!A84:M264,13,FALSE)</f>
        <v>0.5033350587</v>
      </c>
      <c r="P85" s="24">
        <f>VLOOKUP(A85,'2023_PAPI_Indicators'!A84:N264,14,FALSE)</f>
        <v>0.5717737079</v>
      </c>
      <c r="Q85" s="25"/>
      <c r="R85" s="81">
        <f>VLOOKUP(A85,'2023_PAPI_Indicators'!A84:P264,16,FALSE)</f>
        <v>0.4687058032</v>
      </c>
      <c r="S85" s="81">
        <f>VLOOKUP(A85,'2023_PAPI_Indicators'!A84:R264,17,FALSE)</f>
        <v>0.4394487143</v>
      </c>
      <c r="T85" s="81">
        <f>VLOOKUP(A85,'2023_PAPI_Indicators'!A84:S264,18,FALSE)</f>
        <v>0.4273226261</v>
      </c>
      <c r="U85" s="81">
        <f>VLOOKUP(A85,'2023_PAPI_Indicators'!A84:T264,19,FALSE)</f>
        <v>0.5155145526</v>
      </c>
      <c r="V85" s="24">
        <f>VLOOKUP(A85,'2023_PAPI_Indicators'!A84:U264,20,FALSE)</f>
        <v>0.5179459453</v>
      </c>
      <c r="W85" s="24">
        <f>VLOOKUP(A85,'2023_PAPI_Indicators'!A84:V264,21,FALSE)</f>
        <v>0.4207859039</v>
      </c>
      <c r="X85" s="24">
        <f>VLOOKUP(A85,'2023_PAPI_Indicators'!A84:W264,22,FALSE)</f>
        <v>0.4823029935</v>
      </c>
      <c r="Y85" s="24">
        <f>VLOOKUP(A85,'2023_PAPI_Indicators'!A84:X264,23,FALSE)</f>
        <v>0.3770647347</v>
      </c>
      <c r="Z85" s="24">
        <f>VLOOKUP(A85,'2023_PAPI_Indicators'!A84:Y264,24,FALSE)</f>
        <v>0.4365604222</v>
      </c>
      <c r="AA85" s="24">
        <f>VLOOKUP(A85,'2023_PAPI_Indicators'!A84:Z264,25,FALSE)</f>
        <v>0.4921891689</v>
      </c>
      <c r="AB85" s="24">
        <f>VLOOKUP(A85,'2023_PAPI_Indicators'!A84:AA264,26,FALSE)</f>
        <v>0.4144696593</v>
      </c>
      <c r="AC85" s="24">
        <f>VLOOKUP(A85,'2023_PAPI_Indicators'!A84:AB264,27,FALSE)</f>
        <v>0.503657937</v>
      </c>
      <c r="AD85" s="24">
        <f>VLOOKUP(A85,'2023_PAPI_Indicators'!A84:AC264,28,FALSE)</f>
        <v>0.4943105876</v>
      </c>
      <c r="AE85" s="24">
        <f>VLOOKUP(A85,'2023_PAPI_Indicators'!A84:AD264,29,FALSE)</f>
        <v>0.4920836389</v>
      </c>
      <c r="AF85" s="24">
        <f>VLOOKUP(A85,'2023_PAPI_Indicators'!A84:AE264,30,FALSE)</f>
        <v>0.3566864431</v>
      </c>
      <c r="AG85" s="24">
        <f>VLOOKUP(A85,'2023_PAPI_Indicators'!A84:AF264,31,FALSE)</f>
        <v>0.5885424614</v>
      </c>
      <c r="AH85" s="24">
        <f>VLOOKUP(A85,'2023_PAPI_Indicators'!A84:AG264,32,FALSE)</f>
        <v>0.6450324655</v>
      </c>
      <c r="AI85" s="24">
        <f>VLOOKUP(A85,'2023_PAPI_Indicators'!A84:AH264,33,FALSE)</f>
        <v>0.4623935819</v>
      </c>
      <c r="AJ85" s="24">
        <f>VLOOKUP(A85,'2023_PAPI_Indicators'!A84:AI264,34,FALSE)</f>
        <v>0.4858374</v>
      </c>
      <c r="AK85" s="24">
        <f>VLOOKUP(A85,'2023_PAPI_Indicators'!A84:AJ264,35,FALSE)</f>
        <v>0.5643469691</v>
      </c>
      <c r="AL85" s="24">
        <f>VLOOKUP(A85,'2023_PAPI_Indicators'!A84:AK264,36,FALSE)</f>
        <v>0.6984625459</v>
      </c>
      <c r="AM85" s="24">
        <f>VLOOKUP(A85,'2023_PAPI_Indicators'!A84:AL264,37,FALSE)</f>
        <v>0.5395394564</v>
      </c>
      <c r="AN85" s="24">
        <f>VLOOKUP(A85,'2023_PAPI_Indicators'!A84:AM264,38,FALSE)</f>
        <v>0.6652703285</v>
      </c>
      <c r="AO85" s="24">
        <f>VLOOKUP(A85,'2023_PAPI_Indicators'!A84:AN264,39,FALSE)</f>
        <v>0.6513475776</v>
      </c>
      <c r="AP85" s="24">
        <f>VLOOKUP(A85,'2023_PAPI_Indicators'!A84:AO264,40,FALSE)</f>
        <v>0.561737597</v>
      </c>
      <c r="AQ85" s="24">
        <f>VLOOKUP(A85,'2023_PAPI_Indicators'!A84:AP264,41,FALSE)</f>
        <v>0.415866673</v>
      </c>
      <c r="AR85" s="24">
        <f>VLOOKUP(A85,'2023_PAPI_Indicators'!A84:AQ264,42,FALSE)</f>
        <v>0.4543623328</v>
      </c>
      <c r="AS85" s="24">
        <f>VLOOKUP(A85,'2023_PAPI_Indicators'!A84:AR264,43,FALSE)</f>
        <v>0.4708467424</v>
      </c>
      <c r="AT85" s="24">
        <f>VLOOKUP(A85,'2023_PAPI_Indicators'!A84:AS264,44,FALSE)</f>
        <v>0.3809624016</v>
      </c>
      <c r="AU85" s="24">
        <f>VLOOKUP(A85,'2023_PAPI_Indicators'!A84:AT264,45,FALSE)</f>
        <v>0.3913913965</v>
      </c>
      <c r="AV85" s="24">
        <f>VLOOKUP(A85,'2023_PAPI_Indicators'!A84:AU264,46,FALSE)</f>
        <v>0.3448114097</v>
      </c>
      <c r="AW85" s="24">
        <f>VLOOKUP(A85,'2023_PAPI_Indicators'!A84:AW264,47,FALSE)</f>
        <v>0.6212278008</v>
      </c>
      <c r="AX85" s="25"/>
      <c r="AY85" s="24">
        <f>VLOOKUP(A85,'2023_PAPI_Indicators'!A84:AX264,49,FALSE)</f>
        <v>0.4717395306</v>
      </c>
      <c r="AZ85" s="24">
        <f>VLOOKUP(A85,'2023_PAPI_Indicators'!A84:AY264,50,FALSE)</f>
        <v>0.6192066073</v>
      </c>
      <c r="BA85" s="24">
        <f>VLOOKUP(A85,'2023_PAPI_Indicators'!A84:AZ264,51,FALSE)</f>
        <v>0.4790357351</v>
      </c>
      <c r="BB85" s="24">
        <f>VLOOKUP(A85,'2023_PAPI_Indicators'!A84:BA264,52,FALSE)</f>
        <v>0.5365896821</v>
      </c>
      <c r="BC85" s="24">
        <f>VLOOKUP(A85,'2023_PAPI_Indicators'!A84:BB264,53,FALSE)</f>
        <v>0.6258215308</v>
      </c>
      <c r="BD85" s="24">
        <f>VLOOKUP(A85,'2023_PAPI_Indicators'!A84:BC264,54,FALSE)</f>
        <v>0.6012396812</v>
      </c>
      <c r="BE85" s="24">
        <f>VLOOKUP(A85,'2023_PAPI_Indicators'!A84:BD264,55,FALSE)</f>
        <v>0.6077798605</v>
      </c>
      <c r="BF85" s="24">
        <f>VLOOKUP(A85,'2023_PAPI_Indicators'!A84:BE264,56,FALSE)</f>
        <v>0.5053561926</v>
      </c>
      <c r="BG85" s="24">
        <f>VLOOKUP(A85,'2023_PAPI_Indicators'!A84:BF264,57,FALSE)</f>
        <v>0.6602548361</v>
      </c>
      <c r="BH85" s="24">
        <f>VLOOKUP(A85,'2023_PAPI_Indicators'!A84:BL264,58,FALSE)</f>
        <v>0.6602478623</v>
      </c>
      <c r="BI85" s="24">
        <f>VLOOKUP(A85,'2023_PAPI_Indicators'!A84:BH264,59,FALSE)</f>
        <v>0.6180688143</v>
      </c>
      <c r="BJ85" s="24">
        <f>VLOOKUP(A85,'2023_PAPI_Indicators'!A84:BI264,60,FALSE)</f>
        <v>0.5742212534</v>
      </c>
      <c r="BK85" s="24">
        <f>VLOOKUP(A85,'2023_PAPI_Indicators'!A84:BJ264,61,FALSE)</f>
        <v>0.638258338</v>
      </c>
      <c r="BL85" s="24">
        <f>VLOOKUP(A85,'2023_PAPI_Indicators'!A84:BK264,62,FALSE)</f>
        <v>0.8491581678</v>
      </c>
      <c r="BM85" s="24">
        <f>VLOOKUP(A85,'2023_PAPI_Indicators'!A84:BL264,63,FALSE)</f>
        <v>0.6776396036</v>
      </c>
      <c r="BN85" s="24">
        <f>VLOOKUP(A85,'2023_PAPI_Indicators'!A84:BM264,64,FALSE)</f>
        <v>0.6073641777</v>
      </c>
    </row>
    <row r="86" ht="13.5" customHeight="1">
      <c r="A86" s="11" t="s">
        <v>236</v>
      </c>
      <c r="B86" s="11" t="s">
        <v>237</v>
      </c>
      <c r="C86" s="12" t="s">
        <v>238</v>
      </c>
      <c r="D86" s="13">
        <f>VLOOKUP(A86,'2023_PAPI_Indicators'!A86:B266,2,FALSE)</f>
        <v>1.984565377</v>
      </c>
      <c r="E86" s="70">
        <f>VLOOKUP(A86,'2023_PAPI_Indicators'!A86:C266,3,FALSE)</f>
        <v>1.757469058</v>
      </c>
      <c r="F86" s="13">
        <f>VLOOKUP(A86,'2023_PAPI_Indicators'!A85:D265,4,FALSE)</f>
        <v>1.447473168</v>
      </c>
      <c r="G86" s="13">
        <f>VLOOKUP(A86,'2023_PAPI_Indicators'!A85:E265,5,FALSE)</f>
        <v>1.805802822</v>
      </c>
      <c r="H86" s="13">
        <f>VLOOKUP(A86,'2023_PAPI_Indicators'!A85:F265,6,FALSE)</f>
        <v>1.544905305</v>
      </c>
      <c r="I86" s="13">
        <f>VLOOKUP(A86,'2023_PAPI_Indicators'!A85:G265,7,FALSE)</f>
        <v>1.520890117</v>
      </c>
      <c r="J86" s="13">
        <f>VLOOKUP(A86,'2023_PAPI_Indicators'!A85:H265,8,FALSE)</f>
        <v>1.325740337</v>
      </c>
      <c r="K86" s="13">
        <f>VLOOKUP(A86,'2023_PAPI_Indicators'!A85:I265,9,FALSE)</f>
        <v>1.459180236</v>
      </c>
      <c r="L86" s="13">
        <f>VLOOKUP(A86,'2023_PAPI_Indicators'!A85:J265,10,FALSE)</f>
        <v>1.533938169</v>
      </c>
      <c r="M86" s="13">
        <f>VLOOKUP(A86,'2023_PAPI_Indicators'!A85:K265,11,FALSE)</f>
        <v>1.361319304</v>
      </c>
      <c r="N86" s="13">
        <f>VLOOKUP(A86,'2023_PAPI_Indicators'!A85:L265,12,FALSE)</f>
        <v>1.876344323</v>
      </c>
      <c r="O86" s="13">
        <f>VLOOKUP(A86,'2023_PAPI_Indicators'!A85:M265,13,FALSE)</f>
        <v>1.987195492</v>
      </c>
      <c r="P86" s="13">
        <f>VLOOKUP(A86,'2023_PAPI_Indicators'!A85:N265,14,FALSE)</f>
        <v>1.559043288</v>
      </c>
      <c r="Q86" s="14"/>
      <c r="R86" s="82">
        <f>VLOOKUP(A86,'2023_PAPI_Indicators'!A85:P265,16,FALSE)</f>
        <v>1.9877038</v>
      </c>
      <c r="S86" s="82">
        <f>VLOOKUP(A86,'2023_PAPI_Indicators'!A85:R265,17,FALSE)</f>
        <v>1.5682832</v>
      </c>
      <c r="T86" s="82">
        <f>VLOOKUP(A86,'2023_PAPI_Indicators'!A85:S265,18,FALSE)</f>
        <v>1.857259512</v>
      </c>
      <c r="U86" s="82">
        <f>VLOOKUP(A86,'2023_PAPI_Indicators'!A85:T265,19,FALSE)</f>
        <v>1.78623724</v>
      </c>
      <c r="V86" s="13">
        <f>VLOOKUP(A86,'2023_PAPI_Indicators'!A85:U265,20,FALSE)</f>
        <v>1.75005877</v>
      </c>
      <c r="W86" s="13">
        <f>VLOOKUP(A86,'2023_PAPI_Indicators'!A85:V265,21,FALSE)</f>
        <v>1.588725924</v>
      </c>
      <c r="X86" s="13">
        <f>VLOOKUP(A86,'2023_PAPI_Indicators'!A85:W265,22,FALSE)</f>
        <v>1.670098066</v>
      </c>
      <c r="Y86" s="13">
        <f>VLOOKUP(A86,'2023_PAPI_Indicators'!A85:X265,23,FALSE)</f>
        <v>1.767682314</v>
      </c>
      <c r="Z86" s="13">
        <f>VLOOKUP(A86,'2023_PAPI_Indicators'!A85:Y265,24,FALSE)</f>
        <v>1.17530036</v>
      </c>
      <c r="AA86" s="13">
        <f>VLOOKUP(A86,'2023_PAPI_Indicators'!A85:Z265,25,FALSE)</f>
        <v>1.471782565</v>
      </c>
      <c r="AB86" s="13">
        <f>VLOOKUP(A86,'2023_PAPI_Indicators'!A85:AA265,26,FALSE)</f>
        <v>1.639704466</v>
      </c>
      <c r="AC86" s="13">
        <f>VLOOKUP(A86,'2023_PAPI_Indicators'!A85:AB265,27,FALSE)</f>
        <v>1.688736677</v>
      </c>
      <c r="AD86" s="13">
        <f>VLOOKUP(A86,'2023_PAPI_Indicators'!A85:AC265,28,FALSE)</f>
        <v>1.375208855</v>
      </c>
      <c r="AE86" s="13">
        <f>VLOOKUP(A86,'2023_PAPI_Indicators'!A85:AD265,29,FALSE)</f>
        <v>1.742858768</v>
      </c>
      <c r="AF86" s="13">
        <f>VLOOKUP(A86,'2023_PAPI_Indicators'!A85:AE265,30,FALSE)</f>
        <v>1.346401572</v>
      </c>
      <c r="AG86" s="13">
        <f>VLOOKUP(A86,'2023_PAPI_Indicators'!A85:AF265,31,FALSE)</f>
        <v>1.330221057</v>
      </c>
      <c r="AH86" s="13">
        <f>VLOOKUP(A86,'2023_PAPI_Indicators'!A85:AG265,32,FALSE)</f>
        <v>2.06879878</v>
      </c>
      <c r="AI86" s="13">
        <f>VLOOKUP(A86,'2023_PAPI_Indicators'!A85:AH265,33,FALSE)</f>
        <v>1.504694819</v>
      </c>
      <c r="AJ86" s="13">
        <f>VLOOKUP(A86,'2023_PAPI_Indicators'!A85:AI265,34,FALSE)</f>
        <v>1.550178409</v>
      </c>
      <c r="AK86" s="13">
        <f>VLOOKUP(A86,'2023_PAPI_Indicators'!A85:AJ265,35,FALSE)</f>
        <v>1.308010817</v>
      </c>
      <c r="AL86" s="13">
        <f>VLOOKUP(A86,'2023_PAPI_Indicators'!A85:AK265,36,FALSE)</f>
        <v>1.872201562</v>
      </c>
      <c r="AM86" s="13">
        <f>VLOOKUP(A86,'2023_PAPI_Indicators'!A85:AL265,37,FALSE)</f>
        <v>1.423037529</v>
      </c>
      <c r="AN86" s="13">
        <f>VLOOKUP(A86,'2023_PAPI_Indicators'!A85:AM265,38,FALSE)</f>
        <v>1.785047174</v>
      </c>
      <c r="AO86" s="13">
        <f>VLOOKUP(A86,'2023_PAPI_Indicators'!A85:AN265,39,FALSE)</f>
        <v>1.904922247</v>
      </c>
      <c r="AP86" s="13">
        <f>VLOOKUP(A86,'2023_PAPI_Indicators'!A85:AO265,40,FALSE)</f>
        <v>1.654702663</v>
      </c>
      <c r="AQ86" s="13">
        <f>VLOOKUP(A86,'2023_PAPI_Indicators'!A85:AP265,41,FALSE)</f>
        <v>1.292224169</v>
      </c>
      <c r="AR86" s="13">
        <f>VLOOKUP(A86,'2023_PAPI_Indicators'!A85:AQ265,42,FALSE)</f>
        <v>1.164723516</v>
      </c>
      <c r="AS86" s="13">
        <f>VLOOKUP(A86,'2023_PAPI_Indicators'!A85:AR265,43,FALSE)</f>
        <v>1.704984665</v>
      </c>
      <c r="AT86" s="13">
        <f>VLOOKUP(A86,'2023_PAPI_Indicators'!A85:AS265,44,FALSE)</f>
        <v>1.329155684</v>
      </c>
      <c r="AU86" s="13">
        <f>VLOOKUP(A86,'2023_PAPI_Indicators'!A85:AT265,45,FALSE)</f>
        <v>1.369128942</v>
      </c>
      <c r="AV86" s="13">
        <f>VLOOKUP(A86,'2023_PAPI_Indicators'!A85:AU265,46,FALSE)</f>
        <v>1.371773601</v>
      </c>
      <c r="AW86" s="13">
        <f>VLOOKUP(A86,'2023_PAPI_Indicators'!A85:AW265,47,FALSE)</f>
        <v>1.560480714</v>
      </c>
      <c r="AX86" s="14"/>
      <c r="AY86" s="13">
        <f>VLOOKUP(A86,'2023_PAPI_Indicators'!A85:AX265,49,FALSE)</f>
        <v>1.558883309</v>
      </c>
      <c r="AZ86" s="13">
        <f>VLOOKUP(A86,'2023_PAPI_Indicators'!A85:AY265,50,FALSE)</f>
        <v>2.029423475</v>
      </c>
      <c r="BA86" s="13">
        <f>VLOOKUP(A86,'2023_PAPI_Indicators'!A85:AZ265,51,FALSE)</f>
        <v>1.759784222</v>
      </c>
      <c r="BB86" s="13">
        <f>VLOOKUP(A86,'2023_PAPI_Indicators'!A85:BA265,52,FALSE)</f>
        <v>1.625771761</v>
      </c>
      <c r="BC86" s="13">
        <f>VLOOKUP(A86,'2023_PAPI_Indicators'!A85:BB265,53,FALSE)</f>
        <v>1.603815675</v>
      </c>
      <c r="BD86" s="13">
        <f>VLOOKUP(A86,'2023_PAPI_Indicators'!A85:BC265,54,FALSE)</f>
        <v>1.632526994</v>
      </c>
      <c r="BE86" s="13">
        <f>VLOOKUP(A86,'2023_PAPI_Indicators'!A85:BD265,55,FALSE)</f>
        <v>1.322716713</v>
      </c>
      <c r="BF86" s="13">
        <f>VLOOKUP(A86,'2023_PAPI_Indicators'!A85:BE265,56,FALSE)</f>
        <v>1.426588297</v>
      </c>
      <c r="BG86" s="13">
        <f>VLOOKUP(A86,'2023_PAPI_Indicators'!A85:BF265,57,FALSE)</f>
        <v>1.567978144</v>
      </c>
      <c r="BH86" s="13">
        <f>VLOOKUP(A86,'2023_PAPI_Indicators'!A85:BL265,58,FALSE)</f>
        <v>1.45013082</v>
      </c>
      <c r="BI86" s="13">
        <f>VLOOKUP(A86,'2023_PAPI_Indicators'!A85:BH265,59,FALSE)</f>
        <v>1.526163936</v>
      </c>
      <c r="BJ86" s="13">
        <f>VLOOKUP(A86,'2023_PAPI_Indicators'!A85:BI265,60,FALSE)</f>
        <v>1.435980082</v>
      </c>
      <c r="BK86" s="13">
        <f>VLOOKUP(A86,'2023_PAPI_Indicators'!A85:BJ265,61,FALSE)</f>
        <v>1.668913126</v>
      </c>
      <c r="BL86" s="13">
        <f>VLOOKUP(A86,'2023_PAPI_Indicators'!A85:BK265,62,FALSE)</f>
        <v>2.252419949</v>
      </c>
      <c r="BM86" s="13">
        <f>VLOOKUP(A86,'2023_PAPI_Indicators'!A85:BL265,63,FALSE)</f>
        <v>1.97989738</v>
      </c>
      <c r="BN86" s="13">
        <f>VLOOKUP(A86,'2023_PAPI_Indicators'!A85:BM265,64,FALSE)</f>
        <v>1.236680388</v>
      </c>
    </row>
    <row r="87" ht="13.5" customHeight="1">
      <c r="A87" s="19" t="s">
        <v>239</v>
      </c>
      <c r="B87" s="19" t="s">
        <v>240</v>
      </c>
      <c r="C87" s="20" t="s">
        <v>88</v>
      </c>
      <c r="D87" s="21">
        <f>VLOOKUP(A87,'2023_PAPI_Indicators'!A87:B267,2,FALSE)</f>
        <v>2.070745707</v>
      </c>
      <c r="E87" s="74">
        <f>VLOOKUP(A87,'2023_PAPI_Indicators'!A87:C267,3,FALSE)</f>
        <v>1.943108201</v>
      </c>
      <c r="F87" s="21">
        <f>VLOOKUP(A87,'2023_PAPI_Indicators'!A86:D266,4,FALSE)</f>
        <v>1.956409693</v>
      </c>
      <c r="G87" s="21">
        <f>VLOOKUP(A87,'2023_PAPI_Indicators'!A86:E266,5,FALSE)</f>
        <v>1.908536911</v>
      </c>
      <c r="H87" s="21">
        <f>VLOOKUP(A87,'2023_PAPI_Indicators'!A86:F266,6,FALSE)</f>
        <v>1.802584171</v>
      </c>
      <c r="I87" s="21">
        <f>VLOOKUP(A87,'2023_PAPI_Indicators'!A86:G266,7,FALSE)</f>
        <v>1.842252374</v>
      </c>
      <c r="J87" s="21">
        <f>VLOOKUP(A87,'2023_PAPI_Indicators'!A86:H266,8,FALSE)</f>
        <v>1.953386307</v>
      </c>
      <c r="K87" s="21">
        <f>VLOOKUP(A87,'2023_PAPI_Indicators'!A86:I266,9,FALSE)</f>
        <v>1.874588847</v>
      </c>
      <c r="L87" s="21">
        <f>VLOOKUP(A87,'2023_PAPI_Indicators'!A86:J266,10,FALSE)</f>
        <v>1.927857399</v>
      </c>
      <c r="M87" s="21">
        <f>VLOOKUP(A87,'2023_PAPI_Indicators'!A86:K266,11,FALSE)</f>
        <v>1.911028862</v>
      </c>
      <c r="N87" s="21">
        <f>VLOOKUP(A87,'2023_PAPI_Indicators'!A86:L266,12,FALSE)</f>
        <v>1.988248348</v>
      </c>
      <c r="O87" s="21">
        <f>VLOOKUP(A87,'2023_PAPI_Indicators'!A86:M266,13,FALSE)</f>
        <v>1.965989351</v>
      </c>
      <c r="P87" s="21">
        <f>VLOOKUP(A87,'2023_PAPI_Indicators'!A86:N266,14,FALSE)</f>
        <v>1.917036295</v>
      </c>
      <c r="Q87" s="22"/>
      <c r="R87" s="21">
        <f>VLOOKUP(A87,'2023_PAPI_Indicators'!A86:P266,16,FALSE)</f>
        <v>1.965257764</v>
      </c>
      <c r="S87" s="21">
        <f>VLOOKUP(A87,'2023_PAPI_Indicators'!A86:R266,17,FALSE)</f>
        <v>1.939075232</v>
      </c>
      <c r="T87" s="21">
        <f>VLOOKUP(A87,'2023_PAPI_Indicators'!A86:S266,18,FALSE)</f>
        <v>1.889366865</v>
      </c>
      <c r="U87" s="21">
        <f>VLOOKUP(A87,'2023_PAPI_Indicators'!A86:T266,19,FALSE)</f>
        <v>1.987965584</v>
      </c>
      <c r="V87" s="21">
        <f>VLOOKUP(A87,'2023_PAPI_Indicators'!A86:U266,20,FALSE)</f>
        <v>1.983006477</v>
      </c>
      <c r="W87" s="21">
        <f>VLOOKUP(A87,'2023_PAPI_Indicators'!A86:V266,21,FALSE)</f>
        <v>1.942169428</v>
      </c>
      <c r="X87" s="21">
        <f>VLOOKUP(A87,'2023_PAPI_Indicators'!A86:W266,22,FALSE)</f>
        <v>1.894087315</v>
      </c>
      <c r="Y87" s="21">
        <f>VLOOKUP(A87,'2023_PAPI_Indicators'!A86:X266,23,FALSE)</f>
        <v>1.792541504</v>
      </c>
      <c r="Z87" s="21">
        <f>VLOOKUP(A87,'2023_PAPI_Indicators'!A86:Y266,24,FALSE)</f>
        <v>1.962444067</v>
      </c>
      <c r="AA87" s="21">
        <f>VLOOKUP(A87,'2023_PAPI_Indicators'!A86:Z266,25,FALSE)</f>
        <v>1.764350057</v>
      </c>
      <c r="AB87" s="21">
        <f>VLOOKUP(A87,'2023_PAPI_Indicators'!A86:AA266,26,FALSE)</f>
        <v>1.825199246</v>
      </c>
      <c r="AC87" s="21">
        <f>VLOOKUP(A87,'2023_PAPI_Indicators'!A86:AB266,27,FALSE)</f>
        <v>1.901929259</v>
      </c>
      <c r="AD87" s="21">
        <f>VLOOKUP(A87,'2023_PAPI_Indicators'!A86:AC266,28,FALSE)</f>
        <v>1.820999026</v>
      </c>
      <c r="AE87" s="21">
        <f>VLOOKUP(A87,'2023_PAPI_Indicators'!A86:AD266,29,FALSE)</f>
        <v>1.974354267</v>
      </c>
      <c r="AF87" s="21">
        <f>VLOOKUP(A87,'2023_PAPI_Indicators'!A86:AE266,30,FALSE)</f>
        <v>1.755161524</v>
      </c>
      <c r="AG87" s="21">
        <f>VLOOKUP(A87,'2023_PAPI_Indicators'!A86:AF266,31,FALSE)</f>
        <v>1.869933844</v>
      </c>
      <c r="AH87" s="21">
        <f>VLOOKUP(A87,'2023_PAPI_Indicators'!A86:AG266,32,FALSE)</f>
        <v>1.766551733</v>
      </c>
      <c r="AI87" s="21">
        <f>VLOOKUP(A87,'2023_PAPI_Indicators'!A86:AH266,33,FALSE)</f>
        <v>1.882621408</v>
      </c>
      <c r="AJ87" s="21">
        <f>VLOOKUP(A87,'2023_PAPI_Indicators'!A86:AI266,34,FALSE)</f>
        <v>1.798706889</v>
      </c>
      <c r="AK87" s="21">
        <f>VLOOKUP(A87,'2023_PAPI_Indicators'!A86:AJ266,35,FALSE)</f>
        <v>1.10545373</v>
      </c>
      <c r="AL87" s="21">
        <f>VLOOKUP(A87,'2023_PAPI_Indicators'!A86:AK266,36,FALSE)</f>
        <v>1.934123039</v>
      </c>
      <c r="AM87" s="21">
        <f>VLOOKUP(A87,'2023_PAPI_Indicators'!A86:AL266,37,FALSE)</f>
        <v>1.88905859</v>
      </c>
      <c r="AN87" s="21">
        <f>VLOOKUP(A87,'2023_PAPI_Indicators'!A86:AM266,38,FALSE)</f>
        <v>1.891764283</v>
      </c>
      <c r="AO87" s="21">
        <f>VLOOKUP(A87,'2023_PAPI_Indicators'!A86:AN266,39,FALSE)</f>
        <v>1.968917727</v>
      </c>
      <c r="AP87" s="21">
        <f>VLOOKUP(A87,'2023_PAPI_Indicators'!A86:AO266,40,FALSE)</f>
        <v>1.93939805</v>
      </c>
      <c r="AQ87" s="21">
        <f>VLOOKUP(A87,'2023_PAPI_Indicators'!A86:AP266,41,FALSE)</f>
        <v>1.870967031</v>
      </c>
      <c r="AR87" s="21">
        <f>VLOOKUP(A87,'2023_PAPI_Indicators'!A86:AQ266,42,FALSE)</f>
        <v>1.891308665</v>
      </c>
      <c r="AS87" s="21">
        <f>VLOOKUP(A87,'2023_PAPI_Indicators'!A86:AR266,43,FALSE)</f>
        <v>1.791157126</v>
      </c>
      <c r="AT87" s="21">
        <f>VLOOKUP(A87,'2023_PAPI_Indicators'!A86:AS266,44,FALSE)</f>
        <v>1.878620505</v>
      </c>
      <c r="AU87" s="21">
        <f>VLOOKUP(A87,'2023_PAPI_Indicators'!A86:AT266,45,FALSE)</f>
        <v>1.798140407</v>
      </c>
      <c r="AV87" s="21">
        <f>VLOOKUP(A87,'2023_PAPI_Indicators'!A86:AU266,46,FALSE)</f>
        <v>1.872836351</v>
      </c>
      <c r="AW87" s="21">
        <f>VLOOKUP(A87,'2023_PAPI_Indicators'!A86:AW266,47,FALSE)</f>
        <v>1.882144928</v>
      </c>
      <c r="AX87" s="22"/>
      <c r="AY87" s="21">
        <f>VLOOKUP(A87,'2023_PAPI_Indicators'!A86:AX266,49,FALSE)</f>
        <v>1.924586535</v>
      </c>
      <c r="AZ87" s="21">
        <f>VLOOKUP(A87,'2023_PAPI_Indicators'!A86:AY266,50,FALSE)</f>
        <v>1.913226008</v>
      </c>
      <c r="BA87" s="21">
        <f>VLOOKUP(A87,'2023_PAPI_Indicators'!A86:AZ266,51,FALSE)</f>
        <v>1.981664777</v>
      </c>
      <c r="BB87" s="21">
        <f>VLOOKUP(A87,'2023_PAPI_Indicators'!A86:BA266,52,FALSE)</f>
        <v>1.853830099</v>
      </c>
      <c r="BC87" s="21">
        <f>VLOOKUP(A87,'2023_PAPI_Indicators'!A86:BB266,53,FALSE)</f>
        <v>1.743772268</v>
      </c>
      <c r="BD87" s="21">
        <f>VLOOKUP(A87,'2023_PAPI_Indicators'!A86:BC266,54,FALSE)</f>
        <v>1.739610195</v>
      </c>
      <c r="BE87" s="21">
        <f>VLOOKUP(A87,'2023_PAPI_Indicators'!A86:BD266,55,FALSE)</f>
        <v>1.89423418</v>
      </c>
      <c r="BF87" s="21">
        <f>VLOOKUP(A87,'2023_PAPI_Indicators'!A86:BE266,56,FALSE)</f>
        <v>1.763129234</v>
      </c>
      <c r="BG87" s="21">
        <f>VLOOKUP(A87,'2023_PAPI_Indicators'!A86:BF266,57,FALSE)</f>
        <v>1.873050451</v>
      </c>
      <c r="BH87" s="21">
        <f>VLOOKUP(A87,'2023_PAPI_Indicators'!A86:BL266,58,FALSE)</f>
        <v>1.82460022</v>
      </c>
      <c r="BI87" s="21">
        <f>VLOOKUP(A87,'2023_PAPI_Indicators'!A86:BH266,59,FALSE)</f>
        <v>1.887948632</v>
      </c>
      <c r="BJ87" s="21">
        <f>VLOOKUP(A87,'2023_PAPI_Indicators'!A86:BI266,60,FALSE)</f>
        <v>1.674752593</v>
      </c>
      <c r="BK87" s="21">
        <f>VLOOKUP(A87,'2023_PAPI_Indicators'!A86:BJ266,61,FALSE)</f>
        <v>1.989106297</v>
      </c>
      <c r="BL87" s="21">
        <f>VLOOKUP(A87,'2023_PAPI_Indicators'!A86:BK266,62,FALSE)</f>
        <v>2.060458183</v>
      </c>
      <c r="BM87" s="21">
        <f>VLOOKUP(A87,'2023_PAPI_Indicators'!A86:BL266,63,FALSE)</f>
        <v>2.082363129</v>
      </c>
      <c r="BN87" s="21">
        <f>VLOOKUP(A87,'2023_PAPI_Indicators'!A86:BM266,64,FALSE)</f>
        <v>1.943513989</v>
      </c>
    </row>
    <row r="88" ht="13.5" customHeight="1">
      <c r="A88" s="11" t="s">
        <v>241</v>
      </c>
      <c r="B88" s="11" t="s">
        <v>242</v>
      </c>
      <c r="C88" s="12" t="s">
        <v>83</v>
      </c>
      <c r="D88" s="24">
        <f>VLOOKUP(A88,'2023_PAPI_Indicators'!A88:B268,2,FALSE)</f>
        <v>0.9524255395</v>
      </c>
      <c r="E88" s="75">
        <f>VLOOKUP(A88,'2023_PAPI_Indicators'!A88:C268,3,FALSE)</f>
        <v>0.9573808312</v>
      </c>
      <c r="F88" s="24">
        <f>VLOOKUP(A88,'2023_PAPI_Indicators'!A87:D267,4,FALSE)</f>
        <v>0.9533424377</v>
      </c>
      <c r="G88" s="24">
        <f>VLOOKUP(A88,'2023_PAPI_Indicators'!A87:E267,5,FALSE)</f>
        <v>0.9367656112</v>
      </c>
      <c r="H88" s="24">
        <f>VLOOKUP(A88,'2023_PAPI_Indicators'!A87:F267,6,FALSE)</f>
        <v>0.9693436623</v>
      </c>
      <c r="I88" s="24">
        <f>VLOOKUP(A88,'2023_PAPI_Indicators'!A87:G267,7,FALSE)</f>
        <v>0.9678655863</v>
      </c>
      <c r="J88" s="24">
        <f>VLOOKUP(A88,'2023_PAPI_Indicators'!A87:H267,8,FALSE)</f>
        <v>0.9217277169</v>
      </c>
      <c r="K88" s="24">
        <f>VLOOKUP(A88,'2023_PAPI_Indicators'!A87:I267,9,FALSE)</f>
        <v>0.9531289339</v>
      </c>
      <c r="L88" s="24">
        <f>VLOOKUP(A88,'2023_PAPI_Indicators'!A87:J267,10,FALSE)</f>
        <v>0.9709204435</v>
      </c>
      <c r="M88" s="24">
        <f>VLOOKUP(A88,'2023_PAPI_Indicators'!A87:K267,11,FALSE)</f>
        <v>0.9689273834</v>
      </c>
      <c r="N88" s="24">
        <f>VLOOKUP(A88,'2023_PAPI_Indicators'!A87:L267,12,FALSE)</f>
        <v>0.9488476515</v>
      </c>
      <c r="O88" s="24">
        <f>VLOOKUP(A88,'2023_PAPI_Indicators'!A87:M267,13,FALSE)</f>
        <v>0.9686133862</v>
      </c>
      <c r="P88" s="24">
        <f>VLOOKUP(A88,'2023_PAPI_Indicators'!A87:N267,14,FALSE)</f>
        <v>0.9805236459</v>
      </c>
      <c r="Q88" s="25"/>
      <c r="R88" s="81">
        <f>VLOOKUP(A88,'2023_PAPI_Indicators'!A87:P267,16,FALSE)</f>
        <v>0.9569059014</v>
      </c>
      <c r="S88" s="81">
        <f>VLOOKUP(A88,'2023_PAPI_Indicators'!A87:R267,17,FALSE)</f>
        <v>0.9821729064</v>
      </c>
      <c r="T88" s="81">
        <f>VLOOKUP(A88,'2023_PAPI_Indicators'!A87:S267,18,FALSE)</f>
        <v>0.934763968</v>
      </c>
      <c r="U88" s="81">
        <f>VLOOKUP(A88,'2023_PAPI_Indicators'!A87:T267,19,FALSE)</f>
        <v>0.9838647246</v>
      </c>
      <c r="V88" s="24">
        <f>VLOOKUP(A88,'2023_PAPI_Indicators'!A87:U267,20,FALSE)</f>
        <v>0.993228972</v>
      </c>
      <c r="W88" s="24">
        <f>VLOOKUP(A88,'2023_PAPI_Indicators'!A87:V267,21,FALSE)</f>
        <v>0.9517542124</v>
      </c>
      <c r="X88" s="24">
        <f>VLOOKUP(A88,'2023_PAPI_Indicators'!A87:W267,22,FALSE)</f>
        <v>0.9595583677</v>
      </c>
      <c r="Y88" s="24">
        <f>VLOOKUP(A88,'2023_PAPI_Indicators'!A87:X267,23,FALSE)</f>
        <v>0.9528719783</v>
      </c>
      <c r="Z88" s="24">
        <f>VLOOKUP(A88,'2023_PAPI_Indicators'!A87:Y267,24,FALSE)</f>
        <v>0.9500074387</v>
      </c>
      <c r="AA88" s="24">
        <f>VLOOKUP(A88,'2023_PAPI_Indicators'!A87:Z267,25,FALSE)</f>
        <v>0.9813224673</v>
      </c>
      <c r="AB88" s="24">
        <f>VLOOKUP(A88,'2023_PAPI_Indicators'!A87:AA267,26,FALSE)</f>
        <v>0.9401837587</v>
      </c>
      <c r="AC88" s="24">
        <f>VLOOKUP(A88,'2023_PAPI_Indicators'!A87:AB267,27,FALSE)</f>
        <v>0.9739683867</v>
      </c>
      <c r="AD88" s="24">
        <f>VLOOKUP(A88,'2023_PAPI_Indicators'!A87:AC267,28,FALSE)</f>
        <v>0.9641694427</v>
      </c>
      <c r="AE88" s="24">
        <f>VLOOKUP(A88,'2023_PAPI_Indicators'!A87:AD267,29,FALSE)</f>
        <v>0.993329227</v>
      </c>
      <c r="AF88" s="24">
        <f>VLOOKUP(A88,'2023_PAPI_Indicators'!A87:AE267,30,FALSE)</f>
        <v>0.9560016394</v>
      </c>
      <c r="AG88" s="24">
        <f>VLOOKUP(A88,'2023_PAPI_Indicators'!A87:AF267,31,FALSE)</f>
        <v>0.9879160523</v>
      </c>
      <c r="AH88" s="24">
        <f>VLOOKUP(A88,'2023_PAPI_Indicators'!A87:AG267,32,FALSE)</f>
        <v>0.9930844307</v>
      </c>
      <c r="AI88" s="24">
        <f>VLOOKUP(A88,'2023_PAPI_Indicators'!A87:AH267,33,FALSE)</f>
        <v>0.9781650901</v>
      </c>
      <c r="AJ88" s="24">
        <f>VLOOKUP(A88,'2023_PAPI_Indicators'!A87:AI267,34,FALSE)</f>
        <v>0.9921802878</v>
      </c>
      <c r="AK88" s="24">
        <f>VLOOKUP(A88,'2023_PAPI_Indicators'!A87:AJ267,35,FALSE)</f>
        <v>0.9946550727</v>
      </c>
      <c r="AL88" s="24">
        <f>VLOOKUP(A88,'2023_PAPI_Indicators'!A87:AK267,36,FALSE)</f>
        <v>0.9934829473</v>
      </c>
      <c r="AM88" s="24">
        <f>VLOOKUP(A88,'2023_PAPI_Indicators'!A87:AL267,37,FALSE)</f>
        <v>0.9611611962</v>
      </c>
      <c r="AN88" s="24">
        <f>VLOOKUP(A88,'2023_PAPI_Indicators'!A87:AM267,38,FALSE)</f>
        <v>0.9535216093</v>
      </c>
      <c r="AO88" s="24">
        <f>VLOOKUP(A88,'2023_PAPI_Indicators'!A87:AN267,39,FALSE)</f>
        <v>0.9546027184</v>
      </c>
      <c r="AP88" s="24">
        <f>VLOOKUP(A88,'2023_PAPI_Indicators'!A87:AO267,40,FALSE)</f>
        <v>0.9820531607</v>
      </c>
      <c r="AQ88" s="24">
        <f>VLOOKUP(A88,'2023_PAPI_Indicators'!A87:AP267,41,FALSE)</f>
        <v>0.9603607655</v>
      </c>
      <c r="AR88" s="24">
        <f>VLOOKUP(A88,'2023_PAPI_Indicators'!A87:AQ267,42,FALSE)</f>
        <v>0.9533858299</v>
      </c>
      <c r="AS88" s="24">
        <f>VLOOKUP(A88,'2023_PAPI_Indicators'!A87:AR267,43,FALSE)</f>
        <v>0.9521560073</v>
      </c>
      <c r="AT88" s="24">
        <f>VLOOKUP(A88,'2023_PAPI_Indicators'!A87:AS267,44,FALSE)</f>
        <v>0.8888403177</v>
      </c>
      <c r="AU88" s="24">
        <f>VLOOKUP(A88,'2023_PAPI_Indicators'!A87:AT267,45,FALSE)</f>
        <v>0.9714114666</v>
      </c>
      <c r="AV88" s="24">
        <f>VLOOKUP(A88,'2023_PAPI_Indicators'!A87:AU267,46,FALSE)</f>
        <v>0.9824382663</v>
      </c>
      <c r="AW88" s="24">
        <f>VLOOKUP(A88,'2023_PAPI_Indicators'!A87:AW267,47,FALSE)</f>
        <v>0.9720594287</v>
      </c>
      <c r="AX88" s="25"/>
      <c r="AY88" s="24">
        <f>VLOOKUP(A88,'2023_PAPI_Indicators'!A87:AX267,49,FALSE)</f>
        <v>0.969352901</v>
      </c>
      <c r="AZ88" s="24">
        <f>VLOOKUP(A88,'2023_PAPI_Indicators'!A87:AY267,50,FALSE)</f>
        <v>0.977796793</v>
      </c>
      <c r="BA88" s="24">
        <f>VLOOKUP(A88,'2023_PAPI_Indicators'!A87:AZ267,51,FALSE)</f>
        <v>0.9578948617</v>
      </c>
      <c r="BB88" s="24">
        <f>VLOOKUP(A88,'2023_PAPI_Indicators'!A87:BA267,52,FALSE)</f>
        <v>0.965182364</v>
      </c>
      <c r="BC88" s="24">
        <f>VLOOKUP(A88,'2023_PAPI_Indicators'!A87:BB267,53,FALSE)</f>
        <v>0.9668369293</v>
      </c>
      <c r="BD88" s="24">
        <f>VLOOKUP(A88,'2023_PAPI_Indicators'!A87:BC267,54,FALSE)</f>
        <v>0.9656469822</v>
      </c>
      <c r="BE88" s="24">
        <f>VLOOKUP(A88,'2023_PAPI_Indicators'!A87:BD267,55,FALSE)</f>
        <v>0.9665811062</v>
      </c>
      <c r="BF88" s="24">
        <f>VLOOKUP(A88,'2023_PAPI_Indicators'!A87:BE267,56,FALSE)</f>
        <v>0.9710743427</v>
      </c>
      <c r="BG88" s="24">
        <f>VLOOKUP(A88,'2023_PAPI_Indicators'!A87:BF267,57,FALSE)</f>
        <v>0.9829207063</v>
      </c>
      <c r="BH88" s="24">
        <f>VLOOKUP(A88,'2023_PAPI_Indicators'!A87:BL267,58,FALSE)</f>
        <v>0.9901807904</v>
      </c>
      <c r="BI88" s="24">
        <f>VLOOKUP(A88,'2023_PAPI_Indicators'!A87:BH267,59,FALSE)</f>
        <v>0.9761819243</v>
      </c>
      <c r="BJ88" s="24">
        <f>VLOOKUP(A88,'2023_PAPI_Indicators'!A87:BI267,60,FALSE)</f>
        <v>0.97651124</v>
      </c>
      <c r="BK88" s="24">
        <f>VLOOKUP(A88,'2023_PAPI_Indicators'!A87:BJ267,61,FALSE)</f>
        <v>0.9828326702</v>
      </c>
      <c r="BL88" s="24">
        <f>VLOOKUP(A88,'2023_PAPI_Indicators'!A87:BK267,62,FALSE)</f>
        <v>0.997802794</v>
      </c>
      <c r="BM88" s="24">
        <f>VLOOKUP(A88,'2023_PAPI_Indicators'!A87:BL267,63,FALSE)</f>
        <v>0.9778086543</v>
      </c>
      <c r="BN88" s="24">
        <f>VLOOKUP(A88,'2023_PAPI_Indicators'!A87:BM267,64,FALSE)</f>
        <v>0.970398128</v>
      </c>
    </row>
    <row r="89" ht="13.5" customHeight="1">
      <c r="A89" s="11" t="s">
        <v>243</v>
      </c>
      <c r="B89" s="11" t="s">
        <v>244</v>
      </c>
      <c r="C89" s="12" t="s">
        <v>83</v>
      </c>
      <c r="D89" s="24">
        <f>VLOOKUP(A89,'2023_PAPI_Indicators'!A89:B269,2,FALSE)</f>
        <v>0.6178973913</v>
      </c>
      <c r="E89" s="75">
        <f>VLOOKUP(A89,'2023_PAPI_Indicators'!A89:C269,3,FALSE)</f>
        <v>0.5031314492</v>
      </c>
      <c r="F89" s="24">
        <f>VLOOKUP(A89,'2023_PAPI_Indicators'!A88:D268,4,FALSE)</f>
        <v>0.4898557365</v>
      </c>
      <c r="G89" s="24">
        <f>VLOOKUP(A89,'2023_PAPI_Indicators'!A88:E268,5,FALSE)</f>
        <v>0.4243894517</v>
      </c>
      <c r="H89" s="24">
        <f>VLOOKUP(A89,'2023_PAPI_Indicators'!A88:F268,6,FALSE)</f>
        <v>0.4179621339</v>
      </c>
      <c r="I89" s="24">
        <f>VLOOKUP(A89,'2023_PAPI_Indicators'!A88:G268,7,FALSE)</f>
        <v>0.4614440501</v>
      </c>
      <c r="J89" s="24">
        <f>VLOOKUP(A89,'2023_PAPI_Indicators'!A88:H268,8,FALSE)</f>
        <v>0.5314546227</v>
      </c>
      <c r="K89" s="24">
        <f>VLOOKUP(A89,'2023_PAPI_Indicators'!A88:I268,9,FALSE)</f>
        <v>0.5243668556</v>
      </c>
      <c r="L89" s="24">
        <f>VLOOKUP(A89,'2023_PAPI_Indicators'!A88:J268,10,FALSE)</f>
        <v>0.4311953187</v>
      </c>
      <c r="M89" s="24">
        <f>VLOOKUP(A89,'2023_PAPI_Indicators'!A88:K268,11,FALSE)</f>
        <v>0.4912868142</v>
      </c>
      <c r="N89" s="24">
        <f>VLOOKUP(A89,'2023_PAPI_Indicators'!A88:L268,12,FALSE)</f>
        <v>0.5365594029</v>
      </c>
      <c r="O89" s="24">
        <f>VLOOKUP(A89,'2023_PAPI_Indicators'!A88:M268,13,FALSE)</f>
        <v>0.5205098987</v>
      </c>
      <c r="P89" s="24">
        <f>VLOOKUP(A89,'2023_PAPI_Indicators'!A88:N268,14,FALSE)</f>
        <v>0.4430429339</v>
      </c>
      <c r="Q89" s="25"/>
      <c r="R89" s="81">
        <f>VLOOKUP(A89,'2023_PAPI_Indicators'!A88:P268,16,FALSE)</f>
        <v>0.496438235</v>
      </c>
      <c r="S89" s="81">
        <f>VLOOKUP(A89,'2023_PAPI_Indicators'!A88:R268,17,FALSE)</f>
        <v>0.4780023992</v>
      </c>
      <c r="T89" s="81">
        <f>VLOOKUP(A89,'2023_PAPI_Indicators'!A88:S268,18,FALSE)</f>
        <v>0.4279796183</v>
      </c>
      <c r="U89" s="81">
        <f>VLOOKUP(A89,'2023_PAPI_Indicators'!A88:T268,19,FALSE)</f>
        <v>0.5273523927</v>
      </c>
      <c r="V89" s="24">
        <f>VLOOKUP(A89,'2023_PAPI_Indicators'!A88:U268,20,FALSE)</f>
        <v>0.5392612815</v>
      </c>
      <c r="W89" s="24">
        <f>VLOOKUP(A89,'2023_PAPI_Indicators'!A88:V268,21,FALSE)</f>
        <v>0.4460938275</v>
      </c>
      <c r="X89" s="24">
        <f>VLOOKUP(A89,'2023_PAPI_Indicators'!A88:W268,22,FALSE)</f>
        <v>0.5286601782</v>
      </c>
      <c r="Y89" s="24">
        <f>VLOOKUP(A89,'2023_PAPI_Indicators'!A88:X268,23,FALSE)</f>
        <v>0.4166649878</v>
      </c>
      <c r="Z89" s="24">
        <f>VLOOKUP(A89,'2023_PAPI_Indicators'!A88:Y268,24,FALSE)</f>
        <v>0.4841215909</v>
      </c>
      <c r="AA89" s="24">
        <f>VLOOKUP(A89,'2023_PAPI_Indicators'!A88:Z268,25,FALSE)</f>
        <v>0.4291804135</v>
      </c>
      <c r="AB89" s="24">
        <f>VLOOKUP(A89,'2023_PAPI_Indicators'!A88:AA268,26,FALSE)</f>
        <v>0.4480726719</v>
      </c>
      <c r="AC89" s="24">
        <f>VLOOKUP(A89,'2023_PAPI_Indicators'!A88:AB268,27,FALSE)</f>
        <v>0.549749434</v>
      </c>
      <c r="AD89" s="24">
        <f>VLOOKUP(A89,'2023_PAPI_Indicators'!A88:AC268,28,FALSE)</f>
        <v>0.3611501455</v>
      </c>
      <c r="AE89" s="24">
        <f>VLOOKUP(A89,'2023_PAPI_Indicators'!A88:AD268,29,FALSE)</f>
        <v>0.5698350072</v>
      </c>
      <c r="AF89" s="24">
        <f>VLOOKUP(A89,'2023_PAPI_Indicators'!A88:AE268,30,FALSE)</f>
        <v>0.37471807</v>
      </c>
      <c r="AG89" s="24">
        <f>VLOOKUP(A89,'2023_PAPI_Indicators'!A88:AF268,31,FALSE)</f>
        <v>0.363506645</v>
      </c>
      <c r="AH89" s="24">
        <f>VLOOKUP(A89,'2023_PAPI_Indicators'!A88:AG268,32,FALSE)</f>
        <v>0.5606818199</v>
      </c>
      <c r="AI89" s="24">
        <f>VLOOKUP(A89,'2023_PAPI_Indicators'!A88:AH268,33,FALSE)</f>
        <v>0.4707700908</v>
      </c>
      <c r="AJ89" s="24">
        <f>VLOOKUP(A89,'2023_PAPI_Indicators'!A88:AI268,34,FALSE)</f>
        <v>0.3309580684</v>
      </c>
      <c r="AK89" s="24">
        <f>VLOOKUP(A89,'2023_PAPI_Indicators'!A88:AJ268,35,FALSE)</f>
        <v>0.3309979737</v>
      </c>
      <c r="AL89" s="24">
        <f>VLOOKUP(A89,'2023_PAPI_Indicators'!A88:AK268,36,FALSE)</f>
        <v>0.4929276407</v>
      </c>
      <c r="AM89" s="24">
        <f>VLOOKUP(A89,'2023_PAPI_Indicators'!A88:AL268,37,FALSE)</f>
        <v>0.3954162002</v>
      </c>
      <c r="AN89" s="24">
        <f>VLOOKUP(A89,'2023_PAPI_Indicators'!A88:AM268,38,FALSE)</f>
        <v>0.5717587471</v>
      </c>
      <c r="AO89" s="24">
        <f>VLOOKUP(A89,'2023_PAPI_Indicators'!A88:AN268,39,FALSE)</f>
        <v>0.5006296039</v>
      </c>
      <c r="AP89" s="24">
        <f>VLOOKUP(A89,'2023_PAPI_Indicators'!A88:AO268,40,FALSE)</f>
        <v>0.416906476</v>
      </c>
      <c r="AQ89" s="24">
        <f>VLOOKUP(A89,'2023_PAPI_Indicators'!A88:AP268,41,FALSE)</f>
        <v>0.3718375564</v>
      </c>
      <c r="AR89" s="24">
        <f>VLOOKUP(A89,'2023_PAPI_Indicators'!A88:AQ268,42,FALSE)</f>
        <v>0.3792755306</v>
      </c>
      <c r="AS89" s="24">
        <f>VLOOKUP(A89,'2023_PAPI_Indicators'!A88:AR268,43,FALSE)</f>
        <v>0.3777296245</v>
      </c>
      <c r="AT89" s="24">
        <f>VLOOKUP(A89,'2023_PAPI_Indicators'!A88:AS268,44,FALSE)</f>
        <v>0.3445367515</v>
      </c>
      <c r="AU89" s="24">
        <f>VLOOKUP(A89,'2023_PAPI_Indicators'!A88:AT268,45,FALSE)</f>
        <v>0.270711273</v>
      </c>
      <c r="AV89" s="24">
        <f>VLOOKUP(A89,'2023_PAPI_Indicators'!A88:AU268,46,FALSE)</f>
        <v>0.379245609</v>
      </c>
      <c r="AW89" s="24">
        <f>VLOOKUP(A89,'2023_PAPI_Indicators'!A88:AW268,47,FALSE)</f>
        <v>0.3486650586</v>
      </c>
      <c r="AX89" s="25"/>
      <c r="AY89" s="24">
        <f>VLOOKUP(A89,'2023_PAPI_Indicators'!A88:AX268,49,FALSE)</f>
        <v>0.4265263081</v>
      </c>
      <c r="AZ89" s="24">
        <f>VLOOKUP(A89,'2023_PAPI_Indicators'!A88:AY268,50,FALSE)</f>
        <v>0.4245006442</v>
      </c>
      <c r="BA89" s="24">
        <f>VLOOKUP(A89,'2023_PAPI_Indicators'!A88:AZ268,51,FALSE)</f>
        <v>0.5023393035</v>
      </c>
      <c r="BB89" s="24">
        <f>VLOOKUP(A89,'2023_PAPI_Indicators'!A88:BA268,52,FALSE)</f>
        <v>0.3426907361</v>
      </c>
      <c r="BC89" s="24">
        <f>VLOOKUP(A89,'2023_PAPI_Indicators'!A88:BB268,53,FALSE)</f>
        <v>0.4584421515</v>
      </c>
      <c r="BD89" s="24">
        <f>VLOOKUP(A89,'2023_PAPI_Indicators'!A88:BC268,54,FALSE)</f>
        <v>0.3748460114</v>
      </c>
      <c r="BE89" s="24">
        <f>VLOOKUP(A89,'2023_PAPI_Indicators'!A88:BD268,55,FALSE)</f>
        <v>0.4031811357</v>
      </c>
      <c r="BF89" s="24">
        <f>VLOOKUP(A89,'2023_PAPI_Indicators'!A88:BE268,56,FALSE)</f>
        <v>0.4163227081</v>
      </c>
      <c r="BG89" s="24">
        <f>VLOOKUP(A89,'2023_PAPI_Indicators'!A88:BF268,57,FALSE)</f>
        <v>0.3788701594</v>
      </c>
      <c r="BH89" s="24">
        <f>VLOOKUP(A89,'2023_PAPI_Indicators'!A88:BL268,58,FALSE)</f>
        <v>0.5035350919</v>
      </c>
      <c r="BI89" s="24">
        <f>VLOOKUP(A89,'2023_PAPI_Indicators'!A88:BH268,59,FALSE)</f>
        <v>0.3968482316</v>
      </c>
      <c r="BJ89" s="24">
        <f>VLOOKUP(A89,'2023_PAPI_Indicators'!A88:BI268,60,FALSE)</f>
        <v>0.4219026268</v>
      </c>
      <c r="BK89" s="24">
        <f>VLOOKUP(A89,'2023_PAPI_Indicators'!A88:BJ268,61,FALSE)</f>
        <v>0.5260584354</v>
      </c>
      <c r="BL89" s="24">
        <f>VLOOKUP(A89,'2023_PAPI_Indicators'!A88:BK268,62,FALSE)</f>
        <v>0.6875604391</v>
      </c>
      <c r="BM89" s="24">
        <f>VLOOKUP(A89,'2023_PAPI_Indicators'!A88:BL268,63,FALSE)</f>
        <v>0.6246845722</v>
      </c>
      <c r="BN89" s="24">
        <f>VLOOKUP(A89,'2023_PAPI_Indicators'!A88:BM268,64,FALSE)</f>
        <v>0.4974680841</v>
      </c>
    </row>
    <row r="90" ht="13.5" customHeight="1">
      <c r="A90" s="11" t="s">
        <v>245</v>
      </c>
      <c r="B90" s="11" t="s">
        <v>246</v>
      </c>
      <c r="C90" s="12" t="s">
        <v>247</v>
      </c>
      <c r="D90" s="83">
        <f>VLOOKUP(A90,'2023_PAPI_Indicators'!A90:B270,2,FALSE)</f>
        <v>28170.35352</v>
      </c>
      <c r="E90" s="84">
        <f>VLOOKUP(A90,'2023_PAPI_Indicators'!A90:C270,3,FALSE)</f>
        <v>36430.20313</v>
      </c>
      <c r="F90" s="83">
        <f>VLOOKUP(A90,'2023_PAPI_Indicators'!A89:D269,4,FALSE)</f>
        <v>32214.38477</v>
      </c>
      <c r="G90" s="83">
        <f>VLOOKUP(A90,'2023_PAPI_Indicators'!A89:E269,5,FALSE)</f>
        <v>32241.44141</v>
      </c>
      <c r="H90" s="83">
        <f>VLOOKUP(A90,'2023_PAPI_Indicators'!A89:F269,6,FALSE)</f>
        <v>33457.35156</v>
      </c>
      <c r="I90" s="83">
        <f>VLOOKUP(A90,'2023_PAPI_Indicators'!A89:G269,7,FALSE)</f>
        <v>36749.60547</v>
      </c>
      <c r="J90" s="83">
        <f>VLOOKUP(A90,'2023_PAPI_Indicators'!A89:H269,8,FALSE)</f>
        <v>31210.49609</v>
      </c>
      <c r="K90" s="83">
        <f>VLOOKUP(A90,'2023_PAPI_Indicators'!A89:I269,9,FALSE)</f>
        <v>36983.57031</v>
      </c>
      <c r="L90" s="83">
        <f>VLOOKUP(A90,'2023_PAPI_Indicators'!A89:J269,10,FALSE)</f>
        <v>29117.98438</v>
      </c>
      <c r="M90" s="83">
        <f>VLOOKUP(A90,'2023_PAPI_Indicators'!A89:K269,11,FALSE)</f>
        <v>23937.55078</v>
      </c>
      <c r="N90" s="83">
        <f>VLOOKUP(A90,'2023_PAPI_Indicators'!A89:L269,12,FALSE)</f>
        <v>32609.42383</v>
      </c>
      <c r="O90" s="83">
        <f>VLOOKUP(A90,'2023_PAPI_Indicators'!A89:M269,13,FALSE)</f>
        <v>35045.52734</v>
      </c>
      <c r="P90" s="83">
        <f>VLOOKUP(A90,'2023_PAPI_Indicators'!A89:N269,14,FALSE)</f>
        <v>33101.16406</v>
      </c>
      <c r="Q90" s="85"/>
      <c r="R90" s="86">
        <f>VLOOKUP(A90,'2023_PAPI_Indicators'!A89:P269,16,FALSE)</f>
        <v>31452.54492</v>
      </c>
      <c r="S90" s="86">
        <f>VLOOKUP(A90,'2023_PAPI_Indicators'!A89:R269,17,FALSE)</f>
        <v>33658.24609</v>
      </c>
      <c r="T90" s="86">
        <f>VLOOKUP(A90,'2023_PAPI_Indicators'!A89:S269,18,FALSE)</f>
        <v>35789.14453</v>
      </c>
      <c r="U90" s="86">
        <f>VLOOKUP(A90,'2023_PAPI_Indicators'!A89:T269,19,FALSE)</f>
        <v>31287.07031</v>
      </c>
      <c r="V90" s="83">
        <f>VLOOKUP(A90,'2023_PAPI_Indicators'!A89:U269,20,FALSE)</f>
        <v>34281.37109</v>
      </c>
      <c r="W90" s="83">
        <f>VLOOKUP(A90,'2023_PAPI_Indicators'!A89:V269,21,FALSE)</f>
        <v>28024.22461</v>
      </c>
      <c r="X90" s="83">
        <f>VLOOKUP(A90,'2023_PAPI_Indicators'!A89:W269,22,FALSE)</f>
        <v>28919.74805</v>
      </c>
      <c r="Y90" s="83">
        <f>VLOOKUP(A90,'2023_PAPI_Indicators'!A89:X269,23,FALSE)</f>
        <v>30178.11914</v>
      </c>
      <c r="Z90" s="83">
        <f>VLOOKUP(A90,'2023_PAPI_Indicators'!A89:Y269,24,FALSE)</f>
        <v>30453.00781</v>
      </c>
      <c r="AA90" s="83">
        <f>VLOOKUP(A90,'2023_PAPI_Indicators'!A89:Z269,25,FALSE)</f>
        <v>31511.99219</v>
      </c>
      <c r="AB90" s="83">
        <f>VLOOKUP(A90,'2023_PAPI_Indicators'!A89:AA269,26,FALSE)</f>
        <v>42866.51172</v>
      </c>
      <c r="AC90" s="83">
        <f>VLOOKUP(A90,'2023_PAPI_Indicators'!A89:AB269,27,FALSE)</f>
        <v>39797.81641</v>
      </c>
      <c r="AD90" s="83">
        <f>VLOOKUP(A90,'2023_PAPI_Indicators'!A89:AC269,28,FALSE)</f>
        <v>31990.94336</v>
      </c>
      <c r="AE90" s="83">
        <f>VLOOKUP(A90,'2023_PAPI_Indicators'!A89:AD269,29,FALSE)</f>
        <v>40811.26563</v>
      </c>
      <c r="AF90" s="83">
        <f>VLOOKUP(A90,'2023_PAPI_Indicators'!A89:AE269,30,FALSE)</f>
        <v>30591.18555</v>
      </c>
      <c r="AG90" s="83">
        <f>VLOOKUP(A90,'2023_PAPI_Indicators'!A89:AF269,31,FALSE)</f>
        <v>31004.89258</v>
      </c>
      <c r="AH90" s="83">
        <f>VLOOKUP(A90,'2023_PAPI_Indicators'!A89:AG269,32,FALSE)</f>
        <v>31010.60742</v>
      </c>
      <c r="AI90" s="83">
        <f>VLOOKUP(A90,'2023_PAPI_Indicators'!A89:AH269,33,FALSE)</f>
        <v>31481.51953</v>
      </c>
      <c r="AJ90" s="83">
        <f>VLOOKUP(A90,'2023_PAPI_Indicators'!A89:AI269,34,FALSE)</f>
        <v>39501.11328</v>
      </c>
      <c r="AK90" s="83">
        <f>VLOOKUP(A90,'2023_PAPI_Indicators'!A89:AJ269,35,FALSE)</f>
        <v>27884.0918</v>
      </c>
      <c r="AL90" s="83">
        <f>VLOOKUP(A90,'2023_PAPI_Indicators'!A89:AK269,36,FALSE)</f>
        <v>37428.62109</v>
      </c>
      <c r="AM90" s="83">
        <f>VLOOKUP(A90,'2023_PAPI_Indicators'!A89:AL269,37,FALSE)</f>
        <v>31247.32227</v>
      </c>
      <c r="AN90" s="83">
        <f>VLOOKUP(A90,'2023_PAPI_Indicators'!A89:AM269,38,FALSE)</f>
        <v>30753.19141</v>
      </c>
      <c r="AO90" s="83">
        <f>VLOOKUP(A90,'2023_PAPI_Indicators'!A89:AN269,39,FALSE)</f>
        <v>31280.16797</v>
      </c>
      <c r="AP90" s="83">
        <f>VLOOKUP(A90,'2023_PAPI_Indicators'!A89:AO269,40,FALSE)</f>
        <v>25023.08008</v>
      </c>
      <c r="AQ90" s="83">
        <f>VLOOKUP(A90,'2023_PAPI_Indicators'!A89:AP269,41,FALSE)</f>
        <v>31783.48047</v>
      </c>
      <c r="AR90" s="83">
        <f>VLOOKUP(A90,'2023_PAPI_Indicators'!A89:AQ269,42,FALSE)</f>
        <v>28996.44141</v>
      </c>
      <c r="AS90" s="83">
        <f>VLOOKUP(A90,'2023_PAPI_Indicators'!A89:AR269,43,FALSE)</f>
        <v>33591.26172</v>
      </c>
      <c r="AT90" s="83">
        <f>VLOOKUP(A90,'2023_PAPI_Indicators'!A89:AS269,44,FALSE)</f>
        <v>20870.10742</v>
      </c>
      <c r="AU90" s="83">
        <f>VLOOKUP(A90,'2023_PAPI_Indicators'!A89:AT269,45,FALSE)</f>
        <v>30841.85156</v>
      </c>
      <c r="AV90" s="83">
        <f>VLOOKUP(A90,'2023_PAPI_Indicators'!A89:AU269,46,FALSE)</f>
        <v>32536.56445</v>
      </c>
      <c r="AW90" s="83">
        <f>VLOOKUP(A90,'2023_PAPI_Indicators'!A89:AW269,47,FALSE)</f>
        <v>26285.38281</v>
      </c>
      <c r="AX90" s="85"/>
      <c r="AY90" s="83">
        <f>VLOOKUP(A90,'2023_PAPI_Indicators'!A89:AX269,49,FALSE)</f>
        <v>28771.59766</v>
      </c>
      <c r="AZ90" s="83">
        <f>VLOOKUP(A90,'2023_PAPI_Indicators'!A89:AY269,50,FALSE)</f>
        <v>30891.96289</v>
      </c>
      <c r="BA90" s="83">
        <f>VLOOKUP(A90,'2023_PAPI_Indicators'!A89:AZ269,51,FALSE)</f>
        <v>28782.18555</v>
      </c>
      <c r="BB90" s="83">
        <f>VLOOKUP(A90,'2023_PAPI_Indicators'!A89:BA269,52,FALSE)</f>
        <v>30275.00586</v>
      </c>
      <c r="BC90" s="83">
        <f>VLOOKUP(A90,'2023_PAPI_Indicators'!A89:BB269,53,FALSE)</f>
        <v>32579.62305</v>
      </c>
      <c r="BD90" s="83">
        <f>VLOOKUP(A90,'2023_PAPI_Indicators'!A89:BC269,54,FALSE)</f>
        <v>38166.82422</v>
      </c>
      <c r="BE90" s="83">
        <f>VLOOKUP(A90,'2023_PAPI_Indicators'!A89:BD269,55,FALSE)</f>
        <v>32132.57617</v>
      </c>
      <c r="BF90" s="83">
        <f>VLOOKUP(A90,'2023_PAPI_Indicators'!A89:BE269,56,FALSE)</f>
        <v>34600.30078</v>
      </c>
      <c r="BG90" s="83">
        <f>VLOOKUP(A90,'2023_PAPI_Indicators'!A89:BF269,57,FALSE)</f>
        <v>32062.52344</v>
      </c>
      <c r="BH90" s="83">
        <f>VLOOKUP(A90,'2023_PAPI_Indicators'!A89:BL269,58,FALSE)</f>
        <v>30576.37695</v>
      </c>
      <c r="BI90" s="83">
        <f>VLOOKUP(A90,'2023_PAPI_Indicators'!A89:BH269,59,FALSE)</f>
        <v>31444.26953</v>
      </c>
      <c r="BJ90" s="83">
        <f>VLOOKUP(A90,'2023_PAPI_Indicators'!A89:BI269,60,FALSE)</f>
        <v>34937.49609</v>
      </c>
      <c r="BK90" s="83">
        <f>VLOOKUP(A90,'2023_PAPI_Indicators'!A89:BJ269,61,FALSE)</f>
        <v>30525.13477</v>
      </c>
      <c r="BL90" s="83">
        <f>VLOOKUP(A90,'2023_PAPI_Indicators'!A89:BK269,62,FALSE)</f>
        <v>41519.58984</v>
      </c>
      <c r="BM90" s="83">
        <f>VLOOKUP(A90,'2023_PAPI_Indicators'!A89:BL269,63,FALSE)</f>
        <v>26769.42969</v>
      </c>
      <c r="BN90" s="83">
        <f>VLOOKUP(A90,'2023_PAPI_Indicators'!A89:BM269,64,FALSE)</f>
        <v>35137.16797</v>
      </c>
    </row>
    <row r="91" ht="13.5" customHeight="1">
      <c r="A91" s="11" t="s">
        <v>248</v>
      </c>
      <c r="B91" s="11" t="s">
        <v>249</v>
      </c>
      <c r="C91" s="12" t="s">
        <v>83</v>
      </c>
      <c r="D91" s="24">
        <f>VLOOKUP(A91,'2023_PAPI_Indicators'!A91:B271,2,FALSE)</f>
        <v>0</v>
      </c>
      <c r="E91" s="75">
        <f>VLOOKUP(A91,'2023_PAPI_Indicators'!A91:C271,3,FALSE)</f>
        <v>0</v>
      </c>
      <c r="F91" s="24">
        <f>VLOOKUP(A91,'2023_PAPI_Indicators'!A90:D270,4,FALSE)</f>
        <v>0</v>
      </c>
      <c r="G91" s="24">
        <f>VLOOKUP(A91,'2023_PAPI_Indicators'!A90:E270,5,FALSE)</f>
        <v>0</v>
      </c>
      <c r="H91" s="24">
        <f>VLOOKUP(A91,'2023_PAPI_Indicators'!A90:F270,6,FALSE)</f>
        <v>0.1830979884</v>
      </c>
      <c r="I91" s="24">
        <f>VLOOKUP(A91,'2023_PAPI_Indicators'!A90:G270,7,FALSE)</f>
        <v>0.03500834852</v>
      </c>
      <c r="J91" s="24">
        <f>VLOOKUP(A91,'2023_PAPI_Indicators'!A90:H270,8,FALSE)</f>
        <v>0.07268442214</v>
      </c>
      <c r="K91" s="24">
        <f>VLOOKUP(A91,'2023_PAPI_Indicators'!A90:I270,9,FALSE)</f>
        <v>0.1234593913</v>
      </c>
      <c r="L91" s="24">
        <f>VLOOKUP(A91,'2023_PAPI_Indicators'!A90:J270,10,FALSE)</f>
        <v>0</v>
      </c>
      <c r="M91" s="24">
        <f>VLOOKUP(A91,'2023_PAPI_Indicators'!A90:K270,11,FALSE)</f>
        <v>0.1798965186</v>
      </c>
      <c r="N91" s="24">
        <f>VLOOKUP(A91,'2023_PAPI_Indicators'!A90:L270,12,FALSE)</f>
        <v>0</v>
      </c>
      <c r="O91" s="24">
        <f>VLOOKUP(A91,'2023_PAPI_Indicators'!A90:M270,13,FALSE)</f>
        <v>0</v>
      </c>
      <c r="P91" s="24">
        <f>VLOOKUP(A91,'2023_PAPI_Indicators'!A90:N270,14,FALSE)</f>
        <v>0</v>
      </c>
      <c r="Q91" s="25"/>
      <c r="R91" s="81">
        <f>VLOOKUP(A91,'2023_PAPI_Indicators'!A90:P270,16,FALSE)</f>
        <v>0</v>
      </c>
      <c r="S91" s="81">
        <f>VLOOKUP(A91,'2023_PAPI_Indicators'!A90:R270,17,FALSE)</f>
        <v>0</v>
      </c>
      <c r="T91" s="81">
        <f>VLOOKUP(A91,'2023_PAPI_Indicators'!A90:S270,18,FALSE)</f>
        <v>0</v>
      </c>
      <c r="U91" s="81">
        <f>VLOOKUP(A91,'2023_PAPI_Indicators'!A90:T270,19,FALSE)</f>
        <v>0</v>
      </c>
      <c r="V91" s="24">
        <f>VLOOKUP(A91,'2023_PAPI_Indicators'!A90:U270,20,FALSE)</f>
        <v>0</v>
      </c>
      <c r="W91" s="24">
        <f>VLOOKUP(A91,'2023_PAPI_Indicators'!A90:V270,21,FALSE)</f>
        <v>0</v>
      </c>
      <c r="X91" s="24">
        <f>VLOOKUP(A91,'2023_PAPI_Indicators'!A90:W270,22,FALSE)</f>
        <v>0.1428571492</v>
      </c>
      <c r="Y91" s="24">
        <f>VLOOKUP(A91,'2023_PAPI_Indicators'!A90:X270,23,FALSE)</f>
        <v>0.2319461703</v>
      </c>
      <c r="Z91" s="24">
        <f>VLOOKUP(A91,'2023_PAPI_Indicators'!A90:Y270,24,FALSE)</f>
        <v>0</v>
      </c>
      <c r="AA91" s="24">
        <f>VLOOKUP(A91,'2023_PAPI_Indicators'!A90:Z270,25,FALSE)</f>
        <v>0.3024747968</v>
      </c>
      <c r="AB91" s="24">
        <f>VLOOKUP(A91,'2023_PAPI_Indicators'!A90:AA270,26,FALSE)</f>
        <v>0.01419042889</v>
      </c>
      <c r="AC91" s="24">
        <f>VLOOKUP(A91,'2023_PAPI_Indicators'!A90:AB270,27,FALSE)</f>
        <v>0.0900112614</v>
      </c>
      <c r="AD91" s="24">
        <f>VLOOKUP(A91,'2023_PAPI_Indicators'!A90:AC270,28,FALSE)</f>
        <v>0.06470873207</v>
      </c>
      <c r="AE91" s="24">
        <f>VLOOKUP(A91,'2023_PAPI_Indicators'!A90:AD270,29,FALSE)</f>
        <v>0</v>
      </c>
      <c r="AF91" s="24">
        <f>VLOOKUP(A91,'2023_PAPI_Indicators'!A90:AE270,30,FALSE)</f>
        <v>0.149221763</v>
      </c>
      <c r="AG91" s="24">
        <f>VLOOKUP(A91,'2023_PAPI_Indicators'!A90:AF270,31,FALSE)</f>
        <v>0</v>
      </c>
      <c r="AH91" s="24">
        <f>VLOOKUP(A91,'2023_PAPI_Indicators'!A90:AG270,32,FALSE)</f>
        <v>0.3333333433</v>
      </c>
      <c r="AI91" s="24">
        <f>VLOOKUP(A91,'2023_PAPI_Indicators'!A90:AH270,33,FALSE)</f>
        <v>0.2670730948</v>
      </c>
      <c r="AJ91" s="24">
        <f>VLOOKUP(A91,'2023_PAPI_Indicators'!A90:AI270,34,FALSE)</f>
        <v>0</v>
      </c>
      <c r="AK91" s="24">
        <f>VLOOKUP(A91,'2023_PAPI_Indicators'!A90:AJ270,35,FALSE)</f>
        <v>1</v>
      </c>
      <c r="AL91" s="24">
        <f>VLOOKUP(A91,'2023_PAPI_Indicators'!A90:AK270,36,FALSE)</f>
        <v>0</v>
      </c>
      <c r="AM91" s="24">
        <f>VLOOKUP(A91,'2023_PAPI_Indicators'!A90:AL270,37,FALSE)</f>
        <v>0</v>
      </c>
      <c r="AN91" s="24">
        <f>VLOOKUP(A91,'2023_PAPI_Indicators'!A90:AM270,38,FALSE)</f>
        <v>0.1591430604</v>
      </c>
      <c r="AO91" s="24">
        <f>VLOOKUP(A91,'2023_PAPI_Indicators'!A90:AN270,39,FALSE)</f>
        <v>0</v>
      </c>
      <c r="AP91" s="24">
        <f>VLOOKUP(A91,'2023_PAPI_Indicators'!A90:AO270,40,FALSE)</f>
        <v>0</v>
      </c>
      <c r="AQ91" s="24">
        <f>VLOOKUP(A91,'2023_PAPI_Indicators'!A90:AP270,41,FALSE)</f>
        <v>0</v>
      </c>
      <c r="AR91" s="24">
        <f>VLOOKUP(A91,'2023_PAPI_Indicators'!A90:AQ270,42,FALSE)</f>
        <v>0</v>
      </c>
      <c r="AS91" s="24">
        <f>VLOOKUP(A91,'2023_PAPI_Indicators'!A90:AR270,43,FALSE)</f>
        <v>0.1080912352</v>
      </c>
      <c r="AT91" s="24">
        <f>VLOOKUP(A91,'2023_PAPI_Indicators'!A90:AS270,44,FALSE)</f>
        <v>0.03495942801</v>
      </c>
      <c r="AU91" s="24">
        <f>VLOOKUP(A91,'2023_PAPI_Indicators'!A90:AT270,45,FALSE)</f>
        <v>0</v>
      </c>
      <c r="AV91" s="24">
        <f>VLOOKUP(A91,'2023_PAPI_Indicators'!A90:AU270,46,FALSE)</f>
        <v>0</v>
      </c>
      <c r="AW91" s="24">
        <f>VLOOKUP(A91,'2023_PAPI_Indicators'!A90:AW270,47,FALSE)</f>
        <v>0</v>
      </c>
      <c r="AX91" s="25"/>
      <c r="AY91" s="24">
        <f>VLOOKUP(A91,'2023_PAPI_Indicators'!A90:AX270,49,FALSE)</f>
        <v>0</v>
      </c>
      <c r="AZ91" s="24">
        <f>VLOOKUP(A91,'2023_PAPI_Indicators'!A90:AY270,50,FALSE)</f>
        <v>0</v>
      </c>
      <c r="BA91" s="24">
        <f>VLOOKUP(A91,'2023_PAPI_Indicators'!A90:AZ270,51,FALSE)</f>
        <v>0</v>
      </c>
      <c r="BB91" s="24">
        <f>VLOOKUP(A91,'2023_PAPI_Indicators'!A90:BA270,52,FALSE)</f>
        <v>0</v>
      </c>
      <c r="BC91" s="24">
        <f>VLOOKUP(A91,'2023_PAPI_Indicators'!A90:BB270,53,FALSE)</f>
        <v>0.3176114559</v>
      </c>
      <c r="BD91" s="24">
        <f>VLOOKUP(A91,'2023_PAPI_Indicators'!A90:BC270,54,FALSE)</f>
        <v>0.01751463674</v>
      </c>
      <c r="BE91" s="24">
        <f>VLOOKUP(A91,'2023_PAPI_Indicators'!A90:BD270,55,FALSE)</f>
        <v>0</v>
      </c>
      <c r="BF91" s="24">
        <f>VLOOKUP(A91,'2023_PAPI_Indicators'!A90:BE270,56,FALSE)</f>
        <v>0.1939563453</v>
      </c>
      <c r="BG91" s="24">
        <f>VLOOKUP(A91,'2023_PAPI_Indicators'!A90:BF270,57,FALSE)</f>
        <v>0</v>
      </c>
      <c r="BH91" s="24">
        <f>VLOOKUP(A91,'2023_PAPI_Indicators'!A90:BL270,58,FALSE)</f>
        <v>0.2400105447</v>
      </c>
      <c r="BI91" s="24">
        <f>VLOOKUP(A91,'2023_PAPI_Indicators'!A90:BH270,59,FALSE)</f>
        <v>0</v>
      </c>
      <c r="BJ91" s="24">
        <f>VLOOKUP(A91,'2023_PAPI_Indicators'!A90:BI270,60,FALSE)</f>
        <v>0.3177725077</v>
      </c>
      <c r="BK91" s="24">
        <f>VLOOKUP(A91,'2023_PAPI_Indicators'!A90:BJ270,61,FALSE)</f>
        <v>0</v>
      </c>
      <c r="BL91" s="24">
        <f>VLOOKUP(A91,'2023_PAPI_Indicators'!A90:BK270,62,FALSE)</f>
        <v>0</v>
      </c>
      <c r="BM91" s="24">
        <f>VLOOKUP(A91,'2023_PAPI_Indicators'!A90:BL270,63,FALSE)</f>
        <v>0</v>
      </c>
      <c r="BN91" s="24">
        <f>VLOOKUP(A91,'2023_PAPI_Indicators'!A90:BM270,64,FALSE)</f>
        <v>0</v>
      </c>
    </row>
    <row r="92" ht="13.5" customHeight="1">
      <c r="A92" s="32" t="s">
        <v>250</v>
      </c>
      <c r="B92" s="32" t="s">
        <v>251</v>
      </c>
      <c r="C92" s="33" t="s">
        <v>83</v>
      </c>
      <c r="D92" s="24">
        <f>VLOOKUP(A92,'2023_PAPI_Indicators'!A92:B272,2,FALSE)</f>
        <v>0.3911639452</v>
      </c>
      <c r="E92" s="75">
        <f>VLOOKUP(A92,'2023_PAPI_Indicators'!A92:C272,3,FALSE)</f>
        <v>0.3701343536</v>
      </c>
      <c r="F92" s="24">
        <f>VLOOKUP(A92,'2023_PAPI_Indicators'!A91:D271,4,FALSE)</f>
        <v>0.378261596</v>
      </c>
      <c r="G92" s="24">
        <f>VLOOKUP(A92,'2023_PAPI_Indicators'!A91:E271,5,FALSE)</f>
        <v>0.3466078937</v>
      </c>
      <c r="H92" s="24">
        <f>VLOOKUP(A92,'2023_PAPI_Indicators'!A91:F271,6,FALSE)</f>
        <v>0.224230811</v>
      </c>
      <c r="I92" s="24">
        <f>VLOOKUP(A92,'2023_PAPI_Indicators'!A91:G271,7,FALSE)</f>
        <v>0.3651268184</v>
      </c>
      <c r="J92" s="24">
        <f>VLOOKUP(A92,'2023_PAPI_Indicators'!A91:H271,8,FALSE)</f>
        <v>0.3350896239</v>
      </c>
      <c r="K92" s="24">
        <f>VLOOKUP(A92,'2023_PAPI_Indicators'!A91:I271,9,FALSE)</f>
        <v>0.4102011919</v>
      </c>
      <c r="L92" s="24">
        <f>VLOOKUP(A92,'2023_PAPI_Indicators'!A91:J271,10,FALSE)</f>
        <v>0.2839035988</v>
      </c>
      <c r="M92" s="24">
        <f>VLOOKUP(A92,'2023_PAPI_Indicators'!A91:K271,11,FALSE)</f>
        <v>0.2989192307</v>
      </c>
      <c r="N92" s="24">
        <f>VLOOKUP(A92,'2023_PAPI_Indicators'!A91:L271,12,FALSE)</f>
        <v>0.7797118425</v>
      </c>
      <c r="O92" s="24">
        <f>VLOOKUP(A92,'2023_PAPI_Indicators'!A91:M271,13,FALSE)</f>
        <v>0.4550285339</v>
      </c>
      <c r="P92" s="24">
        <f>VLOOKUP(A92,'2023_PAPI_Indicators'!A91:N271,14,FALSE)</f>
        <v>0.3204669654</v>
      </c>
      <c r="Q92" s="25"/>
      <c r="R92" s="81">
        <f>VLOOKUP(A92,'2023_PAPI_Indicators'!A91:P271,16,FALSE)</f>
        <v>0.3331844509</v>
      </c>
      <c r="S92" s="81">
        <f>VLOOKUP(A92,'2023_PAPI_Indicators'!A91:R271,17,FALSE)</f>
        <v>0.4988808632</v>
      </c>
      <c r="T92" s="81">
        <f>VLOOKUP(A92,'2023_PAPI_Indicators'!A91:S271,18,FALSE)</f>
        <v>0.7283627391</v>
      </c>
      <c r="U92" s="81">
        <f>VLOOKUP(A92,'2023_PAPI_Indicators'!A91:T271,19,FALSE)</f>
        <v>0.4097165465</v>
      </c>
      <c r="V92" s="24">
        <f>VLOOKUP(A92,'2023_PAPI_Indicators'!A91:U271,20,FALSE)</f>
        <v>0.3769253194</v>
      </c>
      <c r="W92" s="24">
        <f>VLOOKUP(A92,'2023_PAPI_Indicators'!A91:V271,21,FALSE)</f>
        <v>0.5337080359</v>
      </c>
      <c r="X92" s="24">
        <f>VLOOKUP(A92,'2023_PAPI_Indicators'!A91:W271,22,FALSE)</f>
        <v>0.2119660676</v>
      </c>
      <c r="Y92" s="24">
        <f>VLOOKUP(A92,'2023_PAPI_Indicators'!A91:X271,23,FALSE)</f>
        <v>0.4904151261</v>
      </c>
      <c r="Z92" s="24">
        <f>VLOOKUP(A92,'2023_PAPI_Indicators'!A91:Y271,24,FALSE)</f>
        <v>0.4018127322</v>
      </c>
      <c r="AA92" s="24">
        <f>VLOOKUP(A92,'2023_PAPI_Indicators'!A91:Z271,25,FALSE)</f>
        <v>0.3671934903</v>
      </c>
      <c r="AB92" s="24">
        <f>VLOOKUP(A92,'2023_PAPI_Indicators'!A91:AA271,26,FALSE)</f>
        <v>0.3665787876</v>
      </c>
      <c r="AC92" s="24">
        <f>VLOOKUP(A92,'2023_PAPI_Indicators'!A91:AB271,27,FALSE)</f>
        <v>0.4406363666</v>
      </c>
      <c r="AD92" s="24">
        <f>VLOOKUP(A92,'2023_PAPI_Indicators'!A91:AC271,28,FALSE)</f>
        <v>0.6138960123</v>
      </c>
      <c r="AE92" s="24">
        <f>VLOOKUP(A92,'2023_PAPI_Indicators'!A91:AD271,29,FALSE)</f>
        <v>0.334747076</v>
      </c>
      <c r="AF92" s="24">
        <f>VLOOKUP(A92,'2023_PAPI_Indicators'!A91:AE271,30,FALSE)</f>
        <v>0.4210209548</v>
      </c>
      <c r="AG92" s="24">
        <f>VLOOKUP(A92,'2023_PAPI_Indicators'!A91:AF271,31,FALSE)</f>
        <v>0.6979450583</v>
      </c>
      <c r="AH92" s="24">
        <f>VLOOKUP(A92,'2023_PAPI_Indicators'!A91:AG271,32,FALSE)</f>
        <v>0.5421003699</v>
      </c>
      <c r="AI92" s="24">
        <f>VLOOKUP(A92,'2023_PAPI_Indicators'!A91:AH271,33,FALSE)</f>
        <v>0.5460878611</v>
      </c>
      <c r="AJ92" s="24">
        <f>VLOOKUP(A92,'2023_PAPI_Indicators'!A91:AI271,34,FALSE)</f>
        <v>0.465475589</v>
      </c>
      <c r="AK92" s="24">
        <f>VLOOKUP(A92,'2023_PAPI_Indicators'!A91:AJ271,35,FALSE)</f>
        <v>0.3159884214</v>
      </c>
      <c r="AL92" s="24">
        <f>VLOOKUP(A92,'2023_PAPI_Indicators'!A91:AK271,36,FALSE)</f>
        <v>0.4590548277</v>
      </c>
      <c r="AM92" s="24">
        <f>VLOOKUP(A92,'2023_PAPI_Indicators'!A91:AL271,37,FALSE)</f>
        <v>0.4109225869</v>
      </c>
      <c r="AN92" s="24">
        <f>VLOOKUP(A92,'2023_PAPI_Indicators'!A91:AM271,38,FALSE)</f>
        <v>0.3037101626</v>
      </c>
      <c r="AO92" s="24">
        <f>VLOOKUP(A92,'2023_PAPI_Indicators'!A91:AN271,39,FALSE)</f>
        <v>0.3907674849</v>
      </c>
      <c r="AP92" s="24">
        <f>VLOOKUP(A92,'2023_PAPI_Indicators'!A91:AO271,40,FALSE)</f>
        <v>0.3318440318</v>
      </c>
      <c r="AQ92" s="24">
        <f>VLOOKUP(A92,'2023_PAPI_Indicators'!A91:AP271,41,FALSE)</f>
        <v>0.2993935943</v>
      </c>
      <c r="AR92" s="24">
        <f>VLOOKUP(A92,'2023_PAPI_Indicators'!A91:AQ271,42,FALSE)</f>
        <v>0.4427494407</v>
      </c>
      <c r="AS92" s="24">
        <f>VLOOKUP(A92,'2023_PAPI_Indicators'!A91:AR271,43,FALSE)</f>
        <v>0.4861270487</v>
      </c>
      <c r="AT92" s="24">
        <f>VLOOKUP(A92,'2023_PAPI_Indicators'!A91:AS271,44,FALSE)</f>
        <v>0.5296078324</v>
      </c>
      <c r="AU92" s="24">
        <f>VLOOKUP(A92,'2023_PAPI_Indicators'!A91:AT271,45,FALSE)</f>
        <v>0.8130584955</v>
      </c>
      <c r="AV92" s="24">
        <f>VLOOKUP(A92,'2023_PAPI_Indicators'!A91:AU271,46,FALSE)</f>
        <v>0.6371095181</v>
      </c>
      <c r="AW92" s="24">
        <f>VLOOKUP(A92,'2023_PAPI_Indicators'!A91:AW271,47,FALSE)</f>
        <v>0.1949474961</v>
      </c>
      <c r="AX92" s="25"/>
      <c r="AY92" s="24">
        <f>VLOOKUP(A92,'2023_PAPI_Indicators'!A91:AX271,49,FALSE)</f>
        <v>0.4238700569</v>
      </c>
      <c r="AZ92" s="24">
        <f>VLOOKUP(A92,'2023_PAPI_Indicators'!A91:AY271,50,FALSE)</f>
        <v>0.4932186007</v>
      </c>
      <c r="BA92" s="24">
        <f>VLOOKUP(A92,'2023_PAPI_Indicators'!A91:AZ271,51,FALSE)</f>
        <v>0.5982210636</v>
      </c>
      <c r="BB92" s="24">
        <f>VLOOKUP(A92,'2023_PAPI_Indicators'!A91:BA271,52,FALSE)</f>
        <v>0.5074871182</v>
      </c>
      <c r="BC92" s="24">
        <f>VLOOKUP(A92,'2023_PAPI_Indicators'!A91:BB271,53,FALSE)</f>
        <v>0.5260499716</v>
      </c>
      <c r="BD92" s="24">
        <f>VLOOKUP(A92,'2023_PAPI_Indicators'!A91:BC271,54,FALSE)</f>
        <v>0.3121290803</v>
      </c>
      <c r="BE92" s="24">
        <f>VLOOKUP(A92,'2023_PAPI_Indicators'!A91:BD271,55,FALSE)</f>
        <v>0.3824566305</v>
      </c>
      <c r="BF92" s="24">
        <f>VLOOKUP(A92,'2023_PAPI_Indicators'!A91:BE271,56,FALSE)</f>
        <v>0.5389241576</v>
      </c>
      <c r="BG92" s="24">
        <f>VLOOKUP(A92,'2023_PAPI_Indicators'!A91:BF271,57,FALSE)</f>
        <v>0.3808966279</v>
      </c>
      <c r="BH92" s="24">
        <f>VLOOKUP(A92,'2023_PAPI_Indicators'!A91:BL271,58,FALSE)</f>
        <v>0.4392496049</v>
      </c>
      <c r="BI92" s="24">
        <f>VLOOKUP(A92,'2023_PAPI_Indicators'!A91:BH271,59,FALSE)</f>
        <v>0.6675447822</v>
      </c>
      <c r="BJ92" s="24">
        <f>VLOOKUP(A92,'2023_PAPI_Indicators'!A91:BI271,60,FALSE)</f>
        <v>0.6928498745</v>
      </c>
      <c r="BK92" s="24">
        <f>VLOOKUP(A92,'2023_PAPI_Indicators'!A91:BJ271,61,FALSE)</f>
        <v>0.2079911083</v>
      </c>
      <c r="BL92" s="24">
        <f>VLOOKUP(A92,'2023_PAPI_Indicators'!A91:BK271,62,FALSE)</f>
        <v>0.2650365233</v>
      </c>
      <c r="BM92" s="24">
        <f>VLOOKUP(A92,'2023_PAPI_Indicators'!A91:BL271,63,FALSE)</f>
        <v>0.3274206817</v>
      </c>
      <c r="BN92" s="24">
        <f>VLOOKUP(A92,'2023_PAPI_Indicators'!A91:BM271,64,FALSE)</f>
        <v>0.2444339991</v>
      </c>
    </row>
    <row r="93" ht="13.5" customHeight="1">
      <c r="A93" s="32" t="s">
        <v>252</v>
      </c>
      <c r="B93" s="32" t="s">
        <v>253</v>
      </c>
      <c r="C93" s="33" t="s">
        <v>83</v>
      </c>
      <c r="D93" s="24">
        <f>VLOOKUP(A93,'2023_PAPI_Indicators'!A93:B273,2,FALSE)</f>
        <v>0.3897024989</v>
      </c>
      <c r="E93" s="75">
        <f>VLOOKUP(A93,'2023_PAPI_Indicators'!A93:C273,3,FALSE)</f>
        <v>0.6297691464</v>
      </c>
      <c r="F93" s="24">
        <f>VLOOKUP(A93,'2023_PAPI_Indicators'!A92:D272,4,FALSE)</f>
        <v>0.3678001761</v>
      </c>
      <c r="G93" s="24">
        <f>VLOOKUP(A93,'2023_PAPI_Indicators'!A92:E272,5,FALSE)</f>
        <v>0.5170530677</v>
      </c>
      <c r="H93" s="24">
        <f>VLOOKUP(A93,'2023_PAPI_Indicators'!A92:F272,6,FALSE)</f>
        <v>0.6652882695</v>
      </c>
      <c r="I93" s="24">
        <f>VLOOKUP(A93,'2023_PAPI_Indicators'!A92:G272,7,FALSE)</f>
        <v>0.7424000502</v>
      </c>
      <c r="J93" s="24">
        <f>VLOOKUP(A93,'2023_PAPI_Indicators'!A92:H272,8,FALSE)</f>
        <v>0.5962008238</v>
      </c>
      <c r="K93" s="24">
        <f>VLOOKUP(A93,'2023_PAPI_Indicators'!A92:I272,9,FALSE)</f>
        <v>0.5128740072</v>
      </c>
      <c r="L93" s="24">
        <f>VLOOKUP(A93,'2023_PAPI_Indicators'!A92:J272,10,FALSE)</f>
        <v>0.7647850513</v>
      </c>
      <c r="M93" s="24">
        <f>VLOOKUP(A93,'2023_PAPI_Indicators'!A92:K272,11,FALSE)</f>
        <v>0.6462590098</v>
      </c>
      <c r="N93" s="24">
        <f>VLOOKUP(A93,'2023_PAPI_Indicators'!A92:L272,12,FALSE)</f>
        <v>0.6602264643</v>
      </c>
      <c r="O93" s="24">
        <f>VLOOKUP(A93,'2023_PAPI_Indicators'!A92:M272,13,FALSE)</f>
        <v>0.6886571646</v>
      </c>
      <c r="P93" s="24">
        <f>VLOOKUP(A93,'2023_PAPI_Indicators'!A92:N272,14,FALSE)</f>
        <v>0.6793879867</v>
      </c>
      <c r="Q93" s="25"/>
      <c r="R93" s="81">
        <f>VLOOKUP(A93,'2023_PAPI_Indicators'!A92:P272,16,FALSE)</f>
        <v>0.3988113701</v>
      </c>
      <c r="S93" s="81">
        <f>VLOOKUP(A93,'2023_PAPI_Indicators'!A92:R272,17,FALSE)</f>
        <v>0.6358047724</v>
      </c>
      <c r="T93" s="81">
        <f>VLOOKUP(A93,'2023_PAPI_Indicators'!A92:S272,18,FALSE)</f>
        <v>0.5968028903</v>
      </c>
      <c r="U93" s="81">
        <f>VLOOKUP(A93,'2023_PAPI_Indicators'!A92:T272,19,FALSE)</f>
        <v>0.5331305265</v>
      </c>
      <c r="V93" s="24">
        <f>VLOOKUP(A93,'2023_PAPI_Indicators'!A92:U272,20,FALSE)</f>
        <v>0.3343156278</v>
      </c>
      <c r="W93" s="24">
        <f>VLOOKUP(A93,'2023_PAPI_Indicators'!A92:V272,21,FALSE)</f>
        <v>0.727527976</v>
      </c>
      <c r="X93" s="24">
        <f>VLOOKUP(A93,'2023_PAPI_Indicators'!A92:W272,22,FALSE)</f>
        <v>0.5095304251</v>
      </c>
      <c r="Y93" s="24">
        <f>VLOOKUP(A93,'2023_PAPI_Indicators'!A92:X272,23,FALSE)</f>
        <v>0.5403808355</v>
      </c>
      <c r="Z93" s="24">
        <f>VLOOKUP(A93,'2023_PAPI_Indicators'!A92:Y272,24,FALSE)</f>
        <v>0.3928818107</v>
      </c>
      <c r="AA93" s="24">
        <f>VLOOKUP(A93,'2023_PAPI_Indicators'!A92:Z272,25,FALSE)</f>
        <v>0.5922130346</v>
      </c>
      <c r="AB93" s="24">
        <f>VLOOKUP(A93,'2023_PAPI_Indicators'!A92:AA272,26,FALSE)</f>
        <v>0.3658791482</v>
      </c>
      <c r="AC93" s="24">
        <f>VLOOKUP(A93,'2023_PAPI_Indicators'!A92:AB272,27,FALSE)</f>
        <v>0.6217812896</v>
      </c>
      <c r="AD93" s="24">
        <f>VLOOKUP(A93,'2023_PAPI_Indicators'!A92:AC272,28,FALSE)</f>
        <v>0.6619535685</v>
      </c>
      <c r="AE93" s="24">
        <f>VLOOKUP(A93,'2023_PAPI_Indicators'!A92:AD272,29,FALSE)</f>
        <v>0.5982230902</v>
      </c>
      <c r="AF93" s="24">
        <f>VLOOKUP(A93,'2023_PAPI_Indicators'!A92:AE272,30,FALSE)</f>
        <v>0.7638722658</v>
      </c>
      <c r="AG93" s="24">
        <f>VLOOKUP(A93,'2023_PAPI_Indicators'!A92:AF272,31,FALSE)</f>
        <v>0.5762679577</v>
      </c>
      <c r="AH93" s="24">
        <f>VLOOKUP(A93,'2023_PAPI_Indicators'!A92:AG272,32,FALSE)</f>
        <v>0.4304765463</v>
      </c>
      <c r="AI93" s="24">
        <f>VLOOKUP(A93,'2023_PAPI_Indicators'!A92:AH272,33,FALSE)</f>
        <v>0.2914972901</v>
      </c>
      <c r="AJ93" s="24">
        <f>VLOOKUP(A93,'2023_PAPI_Indicators'!A92:AI272,34,FALSE)</f>
        <v>0.4355830252</v>
      </c>
      <c r="AK93" s="24">
        <f>VLOOKUP(A93,'2023_PAPI_Indicators'!A92:AJ272,35,FALSE)</f>
        <v>0.3290221989</v>
      </c>
      <c r="AL93" s="24">
        <f>VLOOKUP(A93,'2023_PAPI_Indicators'!A92:AK272,36,FALSE)</f>
        <v>0.3703688681</v>
      </c>
      <c r="AM93" s="24">
        <f>VLOOKUP(A93,'2023_PAPI_Indicators'!A92:AL272,37,FALSE)</f>
        <v>0.3273785412</v>
      </c>
      <c r="AN93" s="24">
        <f>VLOOKUP(A93,'2023_PAPI_Indicators'!A92:AM272,38,FALSE)</f>
        <v>0.4744185209</v>
      </c>
      <c r="AO93" s="24">
        <f>VLOOKUP(A93,'2023_PAPI_Indicators'!A92:AN272,39,FALSE)</f>
        <v>0.3269690275</v>
      </c>
      <c r="AP93" s="24">
        <f>VLOOKUP(A93,'2023_PAPI_Indicators'!A92:AO272,40,FALSE)</f>
        <v>0.4558709264</v>
      </c>
      <c r="AQ93" s="24">
        <f>VLOOKUP(A93,'2023_PAPI_Indicators'!A92:AP272,41,FALSE)</f>
        <v>0.2392361611</v>
      </c>
      <c r="AR93" s="24">
        <f>VLOOKUP(A93,'2023_PAPI_Indicators'!A92:AQ272,42,FALSE)</f>
        <v>0.324963212</v>
      </c>
      <c r="AS93" s="24">
        <f>VLOOKUP(A93,'2023_PAPI_Indicators'!A92:AR272,43,FALSE)</f>
        <v>0.3692632318</v>
      </c>
      <c r="AT93" s="24">
        <f>VLOOKUP(A93,'2023_PAPI_Indicators'!A92:AS272,44,FALSE)</f>
        <v>0.4127503932</v>
      </c>
      <c r="AU93" s="24">
        <f>VLOOKUP(A93,'2023_PAPI_Indicators'!A92:AT272,45,FALSE)</f>
        <v>0.6997553706</v>
      </c>
      <c r="AV93" s="24">
        <f>VLOOKUP(A93,'2023_PAPI_Indicators'!A92:AU272,46,FALSE)</f>
        <v>0.5621777773</v>
      </c>
      <c r="AW93" s="24">
        <f>VLOOKUP(A93,'2023_PAPI_Indicators'!A92:AW272,47,FALSE)</f>
        <v>0.4517985284</v>
      </c>
      <c r="AX93" s="25"/>
      <c r="AY93" s="24">
        <f>VLOOKUP(A93,'2023_PAPI_Indicators'!A92:AX272,49,FALSE)</f>
        <v>0.450416714</v>
      </c>
      <c r="AZ93" s="24">
        <f>VLOOKUP(A93,'2023_PAPI_Indicators'!A92:AY272,50,FALSE)</f>
        <v>0.3312633634</v>
      </c>
      <c r="BA93" s="24">
        <f>VLOOKUP(A93,'2023_PAPI_Indicators'!A92:AZ272,51,FALSE)</f>
        <v>0.3255902231</v>
      </c>
      <c r="BB93" s="24">
        <f>VLOOKUP(A93,'2023_PAPI_Indicators'!A92:BA272,52,FALSE)</f>
        <v>0.5031857491</v>
      </c>
      <c r="BC93" s="24">
        <f>VLOOKUP(A93,'2023_PAPI_Indicators'!A92:BB272,53,FALSE)</f>
        <v>0.5977187753</v>
      </c>
      <c r="BD93" s="24">
        <f>VLOOKUP(A93,'2023_PAPI_Indicators'!A92:BC272,54,FALSE)</f>
        <v>0.3012021184</v>
      </c>
      <c r="BE93" s="24">
        <f>VLOOKUP(A93,'2023_PAPI_Indicators'!A92:BD272,55,FALSE)</f>
        <v>0.4048168063</v>
      </c>
      <c r="BF93" s="24">
        <f>VLOOKUP(A93,'2023_PAPI_Indicators'!A92:BE272,56,FALSE)</f>
        <v>0.3996665478</v>
      </c>
      <c r="BG93" s="24">
        <f>VLOOKUP(A93,'2023_PAPI_Indicators'!A92:BF272,57,FALSE)</f>
        <v>0.5567556024</v>
      </c>
      <c r="BH93" s="24">
        <f>VLOOKUP(A93,'2023_PAPI_Indicators'!A92:BL272,58,FALSE)</f>
        <v>0.3249888718</v>
      </c>
      <c r="BI93" s="24">
        <f>VLOOKUP(A93,'2023_PAPI_Indicators'!A92:BH272,59,FALSE)</f>
        <v>0.6204776764</v>
      </c>
      <c r="BJ93" s="24">
        <f>VLOOKUP(A93,'2023_PAPI_Indicators'!A92:BI272,60,FALSE)</f>
        <v>0.4166135192</v>
      </c>
      <c r="BK93" s="24">
        <f>VLOOKUP(A93,'2023_PAPI_Indicators'!A92:BJ272,61,FALSE)</f>
        <v>0.3552193642</v>
      </c>
      <c r="BL93" s="24">
        <f>VLOOKUP(A93,'2023_PAPI_Indicators'!A92:BK272,62,FALSE)</f>
        <v>0.5859580636</v>
      </c>
      <c r="BM93" s="24">
        <f>VLOOKUP(A93,'2023_PAPI_Indicators'!A92:BL272,63,FALSE)</f>
        <v>0.5273550153</v>
      </c>
      <c r="BN93" s="24">
        <f>VLOOKUP(A93,'2023_PAPI_Indicators'!A92:BM272,64,FALSE)</f>
        <v>0.406424731</v>
      </c>
    </row>
    <row r="94" ht="13.5" customHeight="1">
      <c r="A94" s="15" t="s">
        <v>254</v>
      </c>
      <c r="B94" s="16" t="s">
        <v>255</v>
      </c>
      <c r="C94" s="17" t="s">
        <v>178</v>
      </c>
      <c r="D94" s="18">
        <f>VLOOKUP(A94,'2023_PAPI_Indicators'!A94:B274,2,FALSE)</f>
        <v>7.161108971</v>
      </c>
      <c r="E94" s="18">
        <f>VLOOKUP(A94,'2023_PAPI_Indicators'!A94:C274,3,FALSE)</f>
        <v>7.394317627</v>
      </c>
      <c r="F94" s="18">
        <f>VLOOKUP(A94,'2023_PAPI_Indicators'!A93:D273,4,FALSE)</f>
        <v>6.829255104</v>
      </c>
      <c r="G94" s="18">
        <f>VLOOKUP(A94,'2023_PAPI_Indicators'!A93:E273,5,FALSE)</f>
        <v>7.252222061</v>
      </c>
      <c r="H94" s="18">
        <f>VLOOKUP(A94,'2023_PAPI_Indicators'!A93:F273,6,FALSE)</f>
        <v>7.065988064</v>
      </c>
      <c r="I94" s="18">
        <f>VLOOKUP(A94,'2023_PAPI_Indicators'!A93:G273,7,FALSE)</f>
        <v>7.467862606</v>
      </c>
      <c r="J94" s="18">
        <f>VLOOKUP(A94,'2023_PAPI_Indicators'!A93:H273,8,FALSE)</f>
        <v>7.195086479</v>
      </c>
      <c r="K94" s="18">
        <f>VLOOKUP(A94,'2023_PAPI_Indicators'!A93:I273,9,FALSE)</f>
        <v>7.394699097</v>
      </c>
      <c r="L94" s="18">
        <f>VLOOKUP(A94,'2023_PAPI_Indicators'!A93:J273,10,FALSE)</f>
        <v>7.313210487</v>
      </c>
      <c r="M94" s="18">
        <f>VLOOKUP(A94,'2023_PAPI_Indicators'!A93:K273,11,FALSE)</f>
        <v>7.198876858</v>
      </c>
      <c r="N94" s="18">
        <f>VLOOKUP(A94,'2023_PAPI_Indicators'!A93:L273,12,FALSE)</f>
        <v>7.346247196</v>
      </c>
      <c r="O94" s="18">
        <f>VLOOKUP(A94,'2023_PAPI_Indicators'!A93:M273,13,FALSE)</f>
        <v>7.441991806</v>
      </c>
      <c r="P94" s="18">
        <f>VLOOKUP(A94,'2023_PAPI_Indicators'!A93:N273,14,FALSE)</f>
        <v>7.287995815</v>
      </c>
      <c r="Q94" s="10"/>
      <c r="R94" s="18">
        <f>VLOOKUP(A94,'2023_PAPI_Indicators'!A93:P273,16,FALSE)</f>
        <v>7.30008173</v>
      </c>
      <c r="S94" s="18">
        <f>VLOOKUP(A94,'2023_PAPI_Indicators'!A93:R273,17,FALSE)</f>
        <v>7.272312164</v>
      </c>
      <c r="T94" s="18">
        <f>VLOOKUP(A94,'2023_PAPI_Indicators'!A93:S273,18,FALSE)</f>
        <v>7.310266018</v>
      </c>
      <c r="U94" s="18">
        <f>VLOOKUP(A94,'2023_PAPI_Indicators'!A93:T273,19,FALSE)</f>
        <v>7.274728298</v>
      </c>
      <c r="V94" s="18">
        <f>VLOOKUP(A94,'2023_PAPI_Indicators'!A93:U273,20,FALSE)</f>
        <v>6.779337883</v>
      </c>
      <c r="W94" s="18">
        <f>VLOOKUP(A94,'2023_PAPI_Indicators'!A93:V273,21,FALSE)</f>
        <v>6.935100079</v>
      </c>
      <c r="X94" s="18">
        <f>VLOOKUP(A94,'2023_PAPI_Indicators'!A93:W273,22,FALSE)</f>
        <v>7.559495926</v>
      </c>
      <c r="Y94" s="18">
        <f>VLOOKUP(A94,'2023_PAPI_Indicators'!A93:X273,23,FALSE)</f>
        <v>7.096691608</v>
      </c>
      <c r="Z94" s="18">
        <f>VLOOKUP(A94,'2023_PAPI_Indicators'!A93:Y273,24,FALSE)</f>
        <v>7.457195282</v>
      </c>
      <c r="AA94" s="18">
        <f>VLOOKUP(A94,'2023_PAPI_Indicators'!A93:Z273,25,FALSE)</f>
        <v>7.189548492</v>
      </c>
      <c r="AB94" s="18">
        <f>VLOOKUP(A94,'2023_PAPI_Indicators'!A93:AA273,26,FALSE)</f>
        <v>7.515752316</v>
      </c>
      <c r="AC94" s="18">
        <f>VLOOKUP(A94,'2023_PAPI_Indicators'!A93:AB273,27,FALSE)</f>
        <v>7.190676689</v>
      </c>
      <c r="AD94" s="18">
        <f>VLOOKUP(A94,'2023_PAPI_Indicators'!A93:AC273,28,FALSE)</f>
        <v>7.076058388</v>
      </c>
      <c r="AE94" s="18">
        <f>VLOOKUP(A94,'2023_PAPI_Indicators'!A93:AD273,29,FALSE)</f>
        <v>7.535777569</v>
      </c>
      <c r="AF94" s="18">
        <f>VLOOKUP(A94,'2023_PAPI_Indicators'!A93:AE273,30,FALSE)</f>
        <v>6.826965332</v>
      </c>
      <c r="AG94" s="18">
        <f>VLOOKUP(A94,'2023_PAPI_Indicators'!A93:AF273,31,FALSE)</f>
        <v>7.104250908</v>
      </c>
      <c r="AH94" s="18">
        <f>VLOOKUP(A94,'2023_PAPI_Indicators'!A93:AG273,32,FALSE)</f>
        <v>7.341803074</v>
      </c>
      <c r="AI94" s="18">
        <f>VLOOKUP(A94,'2023_PAPI_Indicators'!A93:AH273,33,FALSE)</f>
        <v>7.237408638</v>
      </c>
      <c r="AJ94" s="18">
        <f>VLOOKUP(A94,'2023_PAPI_Indicators'!A93:AI273,34,FALSE)</f>
        <v>6.900980473</v>
      </c>
      <c r="AK94" s="18">
        <f>VLOOKUP(A94,'2023_PAPI_Indicators'!A93:AJ273,35,FALSE)</f>
        <v>7.262653828</v>
      </c>
      <c r="AL94" s="18">
        <f>VLOOKUP(A94,'2023_PAPI_Indicators'!A93:AK273,36,FALSE)</f>
        <v>7.230059624</v>
      </c>
      <c r="AM94" s="18">
        <f>VLOOKUP(A94,'2023_PAPI_Indicators'!A93:AL273,37,FALSE)</f>
        <v>6.679344177</v>
      </c>
      <c r="AN94" s="18">
        <f>VLOOKUP(A94,'2023_PAPI_Indicators'!A93:AM273,38,FALSE)</f>
        <v>7.177011013</v>
      </c>
      <c r="AO94" s="18">
        <f>VLOOKUP(A94,'2023_PAPI_Indicators'!A93:AN273,39,FALSE)</f>
        <v>7.559866428</v>
      </c>
      <c r="AP94" s="18">
        <f>VLOOKUP(A94,'2023_PAPI_Indicators'!A93:AO273,40,FALSE)</f>
        <v>7.286640644</v>
      </c>
      <c r="AQ94" s="18">
        <f>VLOOKUP(A94,'2023_PAPI_Indicators'!A93:AP273,41,FALSE)</f>
        <v>6.874088764</v>
      </c>
      <c r="AR94" s="18">
        <f>VLOOKUP(A94,'2023_PAPI_Indicators'!A93:AQ273,42,FALSE)</f>
        <v>6.922711849</v>
      </c>
      <c r="AS94" s="18">
        <f>VLOOKUP(A94,'2023_PAPI_Indicators'!A93:AR273,43,FALSE)</f>
        <v>7.226941586</v>
      </c>
      <c r="AT94" s="18">
        <f>VLOOKUP(A94,'2023_PAPI_Indicators'!A93:AS273,44,FALSE)</f>
        <v>7.097662449</v>
      </c>
      <c r="AU94" s="18">
        <f>VLOOKUP(A94,'2023_PAPI_Indicators'!A93:AT273,45,FALSE)</f>
        <v>7.073688507</v>
      </c>
      <c r="AV94" s="18">
        <f>VLOOKUP(A94,'2023_PAPI_Indicators'!A93:AU273,46,FALSE)</f>
        <v>7.029775143</v>
      </c>
      <c r="AW94" s="18">
        <f>VLOOKUP(A94,'2023_PAPI_Indicators'!A93:AW273,47,FALSE)</f>
        <v>7.19591713</v>
      </c>
      <c r="AX94" s="10"/>
      <c r="AY94" s="18">
        <f>VLOOKUP(A94,'2023_PAPI_Indicators'!A93:AX273,49,FALSE)</f>
        <v>7.02632761</v>
      </c>
      <c r="AZ94" s="18">
        <f>VLOOKUP(A94,'2023_PAPI_Indicators'!A93:AY273,50,FALSE)</f>
        <v>7.451469898</v>
      </c>
      <c r="BA94" s="18">
        <f>VLOOKUP(A94,'2023_PAPI_Indicators'!A93:AZ273,51,FALSE)</f>
        <v>7.051001549</v>
      </c>
      <c r="BB94" s="18">
        <f>VLOOKUP(A94,'2023_PAPI_Indicators'!A93:BA273,52,FALSE)</f>
        <v>7.225214481</v>
      </c>
      <c r="BC94" s="18">
        <f>VLOOKUP(A94,'2023_PAPI_Indicators'!A93:BB273,53,FALSE)</f>
        <v>7.28128624</v>
      </c>
      <c r="BD94" s="18">
        <f>VLOOKUP(A94,'2023_PAPI_Indicators'!A93:BC273,54,FALSE)</f>
        <v>7.133745193</v>
      </c>
      <c r="BE94" s="18">
        <f>VLOOKUP(A94,'2023_PAPI_Indicators'!A93:BD273,55,FALSE)</f>
        <v>7.340365887</v>
      </c>
      <c r="BF94" s="18">
        <f>VLOOKUP(A94,'2023_PAPI_Indicators'!A93:BE273,56,FALSE)</f>
        <v>6.990276814</v>
      </c>
      <c r="BG94" s="18">
        <f>VLOOKUP(A94,'2023_PAPI_Indicators'!A93:BF273,57,FALSE)</f>
        <v>7.309755802</v>
      </c>
      <c r="BH94" s="18">
        <f>VLOOKUP(A94,'2023_PAPI_Indicators'!A93:BL273,58,FALSE)</f>
        <v>7.003781319</v>
      </c>
      <c r="BI94" s="18">
        <f>VLOOKUP(A94,'2023_PAPI_Indicators'!A93:BH273,59,FALSE)</f>
        <v>7.143142223</v>
      </c>
      <c r="BJ94" s="18">
        <f>VLOOKUP(A94,'2023_PAPI_Indicators'!A93:BI273,60,FALSE)</f>
        <v>7.073235512</v>
      </c>
      <c r="BK94" s="18">
        <f>VLOOKUP(A94,'2023_PAPI_Indicators'!A93:BJ273,61,FALSE)</f>
        <v>7.121419907</v>
      </c>
      <c r="BL94" s="18">
        <f>VLOOKUP(A94,'2023_PAPI_Indicators'!A93:BK273,62,FALSE)</f>
        <v>7.436023235</v>
      </c>
      <c r="BM94" s="18">
        <f>VLOOKUP(A94,'2023_PAPI_Indicators'!A93:BL273,63,FALSE)</f>
        <v>7.639761925</v>
      </c>
      <c r="BN94" s="18">
        <f>VLOOKUP(A94,'2023_PAPI_Indicators'!A93:BM273,64,FALSE)</f>
        <v>7.127357483</v>
      </c>
    </row>
    <row r="95" ht="13.5" customHeight="1">
      <c r="A95" s="19" t="s">
        <v>256</v>
      </c>
      <c r="B95" s="19" t="s">
        <v>257</v>
      </c>
      <c r="C95" s="20" t="s">
        <v>181</v>
      </c>
      <c r="D95" s="21">
        <f>VLOOKUP(A95,'2023_PAPI_Indicators'!A95:B275,2,FALSE)</f>
        <v>2.41573596</v>
      </c>
      <c r="E95" s="21">
        <f>VLOOKUP(A95,'2023_PAPI_Indicators'!A95:C275,3,FALSE)</f>
        <v>2.625257015</v>
      </c>
      <c r="F95" s="21">
        <f>VLOOKUP(A95,'2023_PAPI_Indicators'!A94:D274,4,FALSE)</f>
        <v>2.328368664</v>
      </c>
      <c r="G95" s="21">
        <f>VLOOKUP(A95,'2023_PAPI_Indicators'!A94:E274,5,FALSE)</f>
        <v>2.572079182</v>
      </c>
      <c r="H95" s="21">
        <f>VLOOKUP(A95,'2023_PAPI_Indicators'!A94:F274,6,FALSE)</f>
        <v>2.515187502</v>
      </c>
      <c r="I95" s="21">
        <f>VLOOKUP(A95,'2023_PAPI_Indicators'!A94:G274,7,FALSE)</f>
        <v>2.574449778</v>
      </c>
      <c r="J95" s="21">
        <f>VLOOKUP(A95,'2023_PAPI_Indicators'!A94:H274,8,FALSE)</f>
        <v>2.459710121</v>
      </c>
      <c r="K95" s="21">
        <f>VLOOKUP(A95,'2023_PAPI_Indicators'!A94:I274,9,FALSE)</f>
        <v>2.456807375</v>
      </c>
      <c r="L95" s="21">
        <f>VLOOKUP(A95,'2023_PAPI_Indicators'!A94:J274,10,FALSE)</f>
        <v>2.445686579</v>
      </c>
      <c r="M95" s="21">
        <f>VLOOKUP(A95,'2023_PAPI_Indicators'!A94:K274,11,FALSE)</f>
        <v>2.531128645</v>
      </c>
      <c r="N95" s="21">
        <f>VLOOKUP(A95,'2023_PAPI_Indicators'!A94:L274,12,FALSE)</f>
        <v>2.533307076</v>
      </c>
      <c r="O95" s="21">
        <f>VLOOKUP(A95,'2023_PAPI_Indicators'!A94:M274,13,FALSE)</f>
        <v>2.484155655</v>
      </c>
      <c r="P95" s="21">
        <f>VLOOKUP(A95,'2023_PAPI_Indicators'!A94:N274,14,FALSE)</f>
        <v>2.504337072</v>
      </c>
      <c r="Q95" s="22"/>
      <c r="R95" s="21">
        <f>VLOOKUP(A95,'2023_PAPI_Indicators'!A94:P274,16,FALSE)</f>
        <v>2.423892975</v>
      </c>
      <c r="S95" s="21">
        <f>VLOOKUP(A95,'2023_PAPI_Indicators'!A94:R274,17,FALSE)</f>
        <v>2.48161006</v>
      </c>
      <c r="T95" s="21">
        <f>VLOOKUP(A95,'2023_PAPI_Indicators'!A94:S274,18,FALSE)</f>
        <v>2.423131227</v>
      </c>
      <c r="U95" s="21">
        <f>VLOOKUP(A95,'2023_PAPI_Indicators'!A94:T274,19,FALSE)</f>
        <v>2.366296768</v>
      </c>
      <c r="V95" s="21">
        <f>VLOOKUP(A95,'2023_PAPI_Indicators'!A94:U274,20,FALSE)</f>
        <v>2.195734739</v>
      </c>
      <c r="W95" s="21">
        <f>VLOOKUP(A95,'2023_PAPI_Indicators'!A94:V274,21,FALSE)</f>
        <v>2.35153079</v>
      </c>
      <c r="X95" s="21">
        <f>VLOOKUP(A95,'2023_PAPI_Indicators'!A94:W274,22,FALSE)</f>
        <v>2.464309931</v>
      </c>
      <c r="Y95" s="21">
        <f>VLOOKUP(A95,'2023_PAPI_Indicators'!A94:X274,23,FALSE)</f>
        <v>2.400074959</v>
      </c>
      <c r="Z95" s="21">
        <f>VLOOKUP(A95,'2023_PAPI_Indicators'!A94:Y274,24,FALSE)</f>
        <v>2.514280796</v>
      </c>
      <c r="AA95" s="21">
        <f>VLOOKUP(A95,'2023_PAPI_Indicators'!A94:Z274,25,FALSE)</f>
        <v>2.375560999</v>
      </c>
      <c r="AB95" s="21">
        <f>VLOOKUP(A95,'2023_PAPI_Indicators'!A94:AA274,26,FALSE)</f>
        <v>2.510819197</v>
      </c>
      <c r="AC95" s="21">
        <f>VLOOKUP(A95,'2023_PAPI_Indicators'!A94:AB274,27,FALSE)</f>
        <v>2.356220007</v>
      </c>
      <c r="AD95" s="21">
        <f>VLOOKUP(A95,'2023_PAPI_Indicators'!A94:AC274,28,FALSE)</f>
        <v>2.338322401</v>
      </c>
      <c r="AE95" s="21">
        <f>VLOOKUP(A95,'2023_PAPI_Indicators'!A94:AD274,29,FALSE)</f>
        <v>2.600700378</v>
      </c>
      <c r="AF95" s="21">
        <f>VLOOKUP(A95,'2023_PAPI_Indicators'!A94:AE274,30,FALSE)</f>
        <v>2.252925158</v>
      </c>
      <c r="AG95" s="21">
        <f>VLOOKUP(A95,'2023_PAPI_Indicators'!A94:AF274,31,FALSE)</f>
        <v>2.376385212</v>
      </c>
      <c r="AH95" s="21">
        <f>VLOOKUP(A95,'2023_PAPI_Indicators'!A94:AG274,32,FALSE)</f>
        <v>2.526642323</v>
      </c>
      <c r="AI95" s="21">
        <f>VLOOKUP(A95,'2023_PAPI_Indicators'!A94:AH274,33,FALSE)</f>
        <v>2.354028225</v>
      </c>
      <c r="AJ95" s="21">
        <f>VLOOKUP(A95,'2023_PAPI_Indicators'!A94:AI274,34,FALSE)</f>
        <v>2.379010439</v>
      </c>
      <c r="AK95" s="21">
        <f>VLOOKUP(A95,'2023_PAPI_Indicators'!A94:AJ274,35,FALSE)</f>
        <v>2.26396203</v>
      </c>
      <c r="AL95" s="21">
        <f>VLOOKUP(A95,'2023_PAPI_Indicators'!A94:AK274,36,FALSE)</f>
        <v>2.399354935</v>
      </c>
      <c r="AM95" s="21">
        <f>VLOOKUP(A95,'2023_PAPI_Indicators'!A94:AL274,37,FALSE)</f>
        <v>2.20906949</v>
      </c>
      <c r="AN95" s="21">
        <f>VLOOKUP(A95,'2023_PAPI_Indicators'!A94:AM274,38,FALSE)</f>
        <v>2.409390926</v>
      </c>
      <c r="AO95" s="21">
        <f>VLOOKUP(A95,'2023_PAPI_Indicators'!A94:AN274,39,FALSE)</f>
        <v>2.457411766</v>
      </c>
      <c r="AP95" s="21">
        <f>VLOOKUP(A95,'2023_PAPI_Indicators'!A94:AO274,40,FALSE)</f>
        <v>2.360351086</v>
      </c>
      <c r="AQ95" s="21">
        <f>VLOOKUP(A95,'2023_PAPI_Indicators'!A94:AP274,41,FALSE)</f>
        <v>2.2471807</v>
      </c>
      <c r="AR95" s="21">
        <f>VLOOKUP(A95,'2023_PAPI_Indicators'!A94:AQ274,42,FALSE)</f>
        <v>2.291513205</v>
      </c>
      <c r="AS95" s="21">
        <f>VLOOKUP(A95,'2023_PAPI_Indicators'!A94:AR274,43,FALSE)</f>
        <v>2.463427305</v>
      </c>
      <c r="AT95" s="21">
        <f>VLOOKUP(A95,'2023_PAPI_Indicators'!A94:AS274,44,FALSE)</f>
        <v>2.37176156</v>
      </c>
      <c r="AU95" s="21">
        <f>VLOOKUP(A95,'2023_PAPI_Indicators'!A94:AT274,45,FALSE)</f>
        <v>2.345012188</v>
      </c>
      <c r="AV95" s="21">
        <f>VLOOKUP(A95,'2023_PAPI_Indicators'!A94:AU274,46,FALSE)</f>
        <v>2.380623102</v>
      </c>
      <c r="AW95" s="21">
        <f>VLOOKUP(A95,'2023_PAPI_Indicators'!A94:AW274,47,FALSE)</f>
        <v>2.332533598</v>
      </c>
      <c r="AX95" s="22"/>
      <c r="AY95" s="21">
        <f>VLOOKUP(A95,'2023_PAPI_Indicators'!A94:AX274,49,FALSE)</f>
        <v>2.372161865</v>
      </c>
      <c r="AZ95" s="21">
        <f>VLOOKUP(A95,'2023_PAPI_Indicators'!A94:AY274,50,FALSE)</f>
        <v>2.479449987</v>
      </c>
      <c r="BA95" s="21">
        <f>VLOOKUP(A95,'2023_PAPI_Indicators'!A94:AZ274,51,FALSE)</f>
        <v>2.413517237</v>
      </c>
      <c r="BB95" s="21">
        <f>VLOOKUP(A95,'2023_PAPI_Indicators'!A94:BA274,52,FALSE)</f>
        <v>2.363662481</v>
      </c>
      <c r="BC95" s="21">
        <f>VLOOKUP(A95,'2023_PAPI_Indicators'!A94:BB274,53,FALSE)</f>
        <v>2.375845432</v>
      </c>
      <c r="BD95" s="21">
        <f>VLOOKUP(A95,'2023_PAPI_Indicators'!A94:BC274,54,FALSE)</f>
        <v>2.377784729</v>
      </c>
      <c r="BE95" s="21">
        <f>VLOOKUP(A95,'2023_PAPI_Indicators'!A94:BD274,55,FALSE)</f>
        <v>2.461065769</v>
      </c>
      <c r="BF95" s="21">
        <f>VLOOKUP(A95,'2023_PAPI_Indicators'!A94:BE274,56,FALSE)</f>
        <v>2.339008331</v>
      </c>
      <c r="BG95" s="21">
        <f>VLOOKUP(A95,'2023_PAPI_Indicators'!A94:BF274,57,FALSE)</f>
        <v>2.390836477</v>
      </c>
      <c r="BH95" s="21">
        <f>VLOOKUP(A95,'2023_PAPI_Indicators'!A94:BL274,58,FALSE)</f>
        <v>2.28140521</v>
      </c>
      <c r="BI95" s="21">
        <f>VLOOKUP(A95,'2023_PAPI_Indicators'!A94:BH274,59,FALSE)</f>
        <v>2.367882967</v>
      </c>
      <c r="BJ95" s="21">
        <f>VLOOKUP(A95,'2023_PAPI_Indicators'!A94:BI274,60,FALSE)</f>
        <v>2.356595039</v>
      </c>
      <c r="BK95" s="21">
        <f>VLOOKUP(A95,'2023_PAPI_Indicators'!A94:BJ274,61,FALSE)</f>
        <v>2.340928793</v>
      </c>
      <c r="BL95" s="21">
        <f>VLOOKUP(A95,'2023_PAPI_Indicators'!A94:BK274,62,FALSE)</f>
        <v>2.509155035</v>
      </c>
      <c r="BM95" s="21">
        <f>VLOOKUP(A95,'2023_PAPI_Indicators'!A94:BL274,63,FALSE)</f>
        <v>2.633503437</v>
      </c>
      <c r="BN95" s="21">
        <f>VLOOKUP(A95,'2023_PAPI_Indicators'!A94:BM274,64,FALSE)</f>
        <v>2.399243593</v>
      </c>
    </row>
    <row r="96" ht="13.5" customHeight="1">
      <c r="A96" s="11" t="s">
        <v>258</v>
      </c>
      <c r="B96" s="11" t="s">
        <v>259</v>
      </c>
      <c r="C96" s="12" t="s">
        <v>83</v>
      </c>
      <c r="D96" s="24">
        <f>VLOOKUP(A96,'2023_PAPI_Indicators'!A96:B276,2,FALSE)</f>
        <v>0.2440490276</v>
      </c>
      <c r="E96" s="75">
        <f>VLOOKUP(A96,'2023_PAPI_Indicators'!A96:C276,3,FALSE)</f>
        <v>0.5314513445</v>
      </c>
      <c r="F96" s="24">
        <f>VLOOKUP(A96,'2023_PAPI_Indicators'!A95:D275,4,FALSE)</f>
        <v>0.2174328417</v>
      </c>
      <c r="G96" s="24">
        <f>VLOOKUP(A96,'2023_PAPI_Indicators'!A95:E275,5,FALSE)</f>
        <v>0.4637648761</v>
      </c>
      <c r="H96" s="24">
        <f>VLOOKUP(A96,'2023_PAPI_Indicators'!A95:F275,6,FALSE)</f>
        <v>0.4101898372</v>
      </c>
      <c r="I96" s="24">
        <f>VLOOKUP(A96,'2023_PAPI_Indicators'!A95:G275,7,FALSE)</f>
        <v>0.4490693212</v>
      </c>
      <c r="J96" s="24">
        <f>VLOOKUP(A96,'2023_PAPI_Indicators'!A95:H275,8,FALSE)</f>
        <v>0.3103964329</v>
      </c>
      <c r="K96" s="24">
        <f>VLOOKUP(A96,'2023_PAPI_Indicators'!A95:I275,9,FALSE)</f>
        <v>0.3266834915</v>
      </c>
      <c r="L96" s="24">
        <f>VLOOKUP(A96,'2023_PAPI_Indicators'!A95:J275,10,FALSE)</f>
        <v>0.3685189784</v>
      </c>
      <c r="M96" s="24">
        <f>VLOOKUP(A96,'2023_PAPI_Indicators'!A95:K275,11,FALSE)</f>
        <v>0.4078815579</v>
      </c>
      <c r="N96" s="24">
        <f>VLOOKUP(A96,'2023_PAPI_Indicators'!A95:L275,12,FALSE)</f>
        <v>0.4133639336</v>
      </c>
      <c r="O96" s="24">
        <f>VLOOKUP(A96,'2023_PAPI_Indicators'!A95:M275,13,FALSE)</f>
        <v>0.3818885982</v>
      </c>
      <c r="P96" s="24">
        <f>VLOOKUP(A96,'2023_PAPI_Indicators'!A95:N275,14,FALSE)</f>
        <v>0.3676557541</v>
      </c>
      <c r="Q96" s="25"/>
      <c r="R96" s="81">
        <f>VLOOKUP(A96,'2023_PAPI_Indicators'!A95:P275,16,FALSE)</f>
        <v>0.3184464872</v>
      </c>
      <c r="S96" s="81">
        <f>VLOOKUP(A96,'2023_PAPI_Indicators'!A95:R275,17,FALSE)</f>
        <v>0.3135214746</v>
      </c>
      <c r="T96" s="81">
        <f>VLOOKUP(A96,'2023_PAPI_Indicators'!A95:S275,18,FALSE)</f>
        <v>0.301006943</v>
      </c>
      <c r="U96" s="81">
        <f>VLOOKUP(A96,'2023_PAPI_Indicators'!A95:T275,19,FALSE)</f>
        <v>0.1844551414</v>
      </c>
      <c r="V96" s="24">
        <f>VLOOKUP(A96,'2023_PAPI_Indicators'!A95:U275,20,FALSE)</f>
        <v>0.1260582805</v>
      </c>
      <c r="W96" s="24">
        <f>VLOOKUP(A96,'2023_PAPI_Indicators'!A95:V275,21,FALSE)</f>
        <v>0.2519257069</v>
      </c>
      <c r="X96" s="24">
        <f>VLOOKUP(A96,'2023_PAPI_Indicators'!A95:W275,22,FALSE)</f>
        <v>0.2881002724</v>
      </c>
      <c r="Y96" s="24">
        <f>VLOOKUP(A96,'2023_PAPI_Indicators'!A95:X275,23,FALSE)</f>
        <v>0.3193695247</v>
      </c>
      <c r="Z96" s="24">
        <f>VLOOKUP(A96,'2023_PAPI_Indicators'!A95:Y275,24,FALSE)</f>
        <v>0.3205633759</v>
      </c>
      <c r="AA96" s="24">
        <f>VLOOKUP(A96,'2023_PAPI_Indicators'!A95:Z275,25,FALSE)</f>
        <v>0.3009133935</v>
      </c>
      <c r="AB96" s="24">
        <f>VLOOKUP(A96,'2023_PAPI_Indicators'!A95:AA275,26,FALSE)</f>
        <v>0.3527061939</v>
      </c>
      <c r="AC96" s="24">
        <f>VLOOKUP(A96,'2023_PAPI_Indicators'!A95:AB275,27,FALSE)</f>
        <v>0.2087128162</v>
      </c>
      <c r="AD96" s="24">
        <f>VLOOKUP(A96,'2023_PAPI_Indicators'!A95:AC275,28,FALSE)</f>
        <v>0.2545265555</v>
      </c>
      <c r="AE96" s="24">
        <f>VLOOKUP(A96,'2023_PAPI_Indicators'!A95:AD275,29,FALSE)</f>
        <v>0.4591486752</v>
      </c>
      <c r="AF96" s="24">
        <f>VLOOKUP(A96,'2023_PAPI_Indicators'!A95:AE275,30,FALSE)</f>
        <v>0.2780013382</v>
      </c>
      <c r="AG96" s="24">
        <f>VLOOKUP(A96,'2023_PAPI_Indicators'!A95:AF275,31,FALSE)</f>
        <v>0.3197297752</v>
      </c>
      <c r="AH96" s="24">
        <f>VLOOKUP(A96,'2023_PAPI_Indicators'!A95:AG275,32,FALSE)</f>
        <v>0.3276441693</v>
      </c>
      <c r="AI96" s="24">
        <f>VLOOKUP(A96,'2023_PAPI_Indicators'!A95:AH275,33,FALSE)</f>
        <v>0.2094617337</v>
      </c>
      <c r="AJ96" s="24">
        <f>VLOOKUP(A96,'2023_PAPI_Indicators'!A95:AI275,34,FALSE)</f>
        <v>0.2484157085</v>
      </c>
      <c r="AK96" s="24">
        <f>VLOOKUP(A96,'2023_PAPI_Indicators'!A95:AJ275,35,FALSE)</f>
        <v>0.1813396066</v>
      </c>
      <c r="AL96" s="24">
        <f>VLOOKUP(A96,'2023_PAPI_Indicators'!A95:AK275,36,FALSE)</f>
        <v>0.2206148207</v>
      </c>
      <c r="AM96" s="24">
        <f>VLOOKUP(A96,'2023_PAPI_Indicators'!A95:AL275,37,FALSE)</f>
        <v>0.1429603398</v>
      </c>
      <c r="AN96" s="24">
        <f>VLOOKUP(A96,'2023_PAPI_Indicators'!A95:AM275,38,FALSE)</f>
        <v>0.2280343175</v>
      </c>
      <c r="AO96" s="24">
        <f>VLOOKUP(A96,'2023_PAPI_Indicators'!A95:AN275,39,FALSE)</f>
        <v>0.2546082735</v>
      </c>
      <c r="AP96" s="24">
        <f>VLOOKUP(A96,'2023_PAPI_Indicators'!A95:AO275,40,FALSE)</f>
        <v>0.2141316384</v>
      </c>
      <c r="AQ96" s="24">
        <f>VLOOKUP(A96,'2023_PAPI_Indicators'!A95:AP275,41,FALSE)</f>
        <v>0.2349894792</v>
      </c>
      <c r="AR96" s="24">
        <f>VLOOKUP(A96,'2023_PAPI_Indicators'!A95:AQ275,42,FALSE)</f>
        <v>0.1639617831</v>
      </c>
      <c r="AS96" s="24">
        <f>VLOOKUP(A96,'2023_PAPI_Indicators'!A95:AR275,43,FALSE)</f>
        <v>0.3643604517</v>
      </c>
      <c r="AT96" s="24">
        <f>VLOOKUP(A96,'2023_PAPI_Indicators'!A95:AS275,44,FALSE)</f>
        <v>0.3323883116</v>
      </c>
      <c r="AU96" s="24">
        <f>VLOOKUP(A96,'2023_PAPI_Indicators'!A95:AT275,45,FALSE)</f>
        <v>0.2777220309</v>
      </c>
      <c r="AV96" s="24">
        <f>VLOOKUP(A96,'2023_PAPI_Indicators'!A95:AU275,46,FALSE)</f>
        <v>0.2959685326</v>
      </c>
      <c r="AW96" s="24">
        <f>VLOOKUP(A96,'2023_PAPI_Indicators'!A95:AW275,47,FALSE)</f>
        <v>0.1669089198</v>
      </c>
      <c r="AX96" s="25"/>
      <c r="AY96" s="24">
        <f>VLOOKUP(A96,'2023_PAPI_Indicators'!A95:AX275,49,FALSE)</f>
        <v>0.2788118422</v>
      </c>
      <c r="AZ96" s="24">
        <f>VLOOKUP(A96,'2023_PAPI_Indicators'!A95:AY275,50,FALSE)</f>
        <v>0.2768902481</v>
      </c>
      <c r="BA96" s="24">
        <f>VLOOKUP(A96,'2023_PAPI_Indicators'!A95:AZ275,51,FALSE)</f>
        <v>0.2488351017</v>
      </c>
      <c r="BB96" s="24">
        <f>VLOOKUP(A96,'2023_PAPI_Indicators'!A95:BA275,52,FALSE)</f>
        <v>0.2200551033</v>
      </c>
      <c r="BC96" s="24">
        <f>VLOOKUP(A96,'2023_PAPI_Indicators'!A95:BB275,53,FALSE)</f>
        <v>0.2375695407</v>
      </c>
      <c r="BD96" s="24">
        <f>VLOOKUP(A96,'2023_PAPI_Indicators'!A95:BC275,54,FALSE)</f>
        <v>0.2402856201</v>
      </c>
      <c r="BE96" s="24">
        <f>VLOOKUP(A96,'2023_PAPI_Indicators'!A95:BD275,55,FALSE)</f>
        <v>0.2170662731</v>
      </c>
      <c r="BF96" s="24">
        <f>VLOOKUP(A96,'2023_PAPI_Indicators'!A95:BE275,56,FALSE)</f>
        <v>0.1629205495</v>
      </c>
      <c r="BG96" s="24">
        <f>VLOOKUP(A96,'2023_PAPI_Indicators'!A95:BF275,57,FALSE)</f>
        <v>0.2599004507</v>
      </c>
      <c r="BH96" s="24">
        <f>VLOOKUP(A96,'2023_PAPI_Indicators'!A95:BL275,58,FALSE)</f>
        <v>0.07734901458</v>
      </c>
      <c r="BI96" s="24">
        <f>VLOOKUP(A96,'2023_PAPI_Indicators'!A95:BH275,59,FALSE)</f>
        <v>0.213862434</v>
      </c>
      <c r="BJ96" s="24">
        <f>VLOOKUP(A96,'2023_PAPI_Indicators'!A95:BI275,60,FALSE)</f>
        <v>0.1995379925</v>
      </c>
      <c r="BK96" s="24">
        <f>VLOOKUP(A96,'2023_PAPI_Indicators'!A95:BJ275,61,FALSE)</f>
        <v>0.200859189</v>
      </c>
      <c r="BL96" s="24">
        <f>VLOOKUP(A96,'2023_PAPI_Indicators'!A95:BK275,62,FALSE)</f>
        <v>0.2852150798</v>
      </c>
      <c r="BM96" s="24">
        <f>VLOOKUP(A96,'2023_PAPI_Indicators'!A95:BL275,63,FALSE)</f>
        <v>0.3827694952</v>
      </c>
      <c r="BN96" s="24">
        <f>VLOOKUP(A96,'2023_PAPI_Indicators'!A95:BM275,64,FALSE)</f>
        <v>0.2073562592</v>
      </c>
    </row>
    <row r="97" ht="13.5" customHeight="1">
      <c r="A97" s="11" t="s">
        <v>260</v>
      </c>
      <c r="B97" s="11" t="s">
        <v>261</v>
      </c>
      <c r="C97" s="12" t="s">
        <v>262</v>
      </c>
      <c r="D97" s="13">
        <f>VLOOKUP(A97,'2023_PAPI_Indicators'!A97:B277,2,FALSE)</f>
        <v>3.881832838</v>
      </c>
      <c r="E97" s="70">
        <f>VLOOKUP(A97,'2023_PAPI_Indicators'!A97:C277,3,FALSE)</f>
        <v>3.670574903</v>
      </c>
      <c r="F97" s="13">
        <f>VLOOKUP(A97,'2023_PAPI_Indicators'!A96:D276,4,FALSE)</f>
        <v>3.714532137</v>
      </c>
      <c r="G97" s="13">
        <f>VLOOKUP(A97,'2023_PAPI_Indicators'!A96:E276,5,FALSE)</f>
        <v>3.797167063</v>
      </c>
      <c r="H97" s="13">
        <f>VLOOKUP(A97,'2023_PAPI_Indicators'!A96:F276,6,FALSE)</f>
        <v>3.786829948</v>
      </c>
      <c r="I97" s="13">
        <f>VLOOKUP(A97,'2023_PAPI_Indicators'!A96:G276,7,FALSE)</f>
        <v>3.772744656</v>
      </c>
      <c r="J97" s="13">
        <f>VLOOKUP(A97,'2023_PAPI_Indicators'!A96:H276,8,FALSE)</f>
        <v>3.851833344</v>
      </c>
      <c r="K97" s="13">
        <f>VLOOKUP(A97,'2023_PAPI_Indicators'!A96:I276,9,FALSE)</f>
        <v>3.833425283</v>
      </c>
      <c r="L97" s="13">
        <f>VLOOKUP(A97,'2023_PAPI_Indicators'!A96:J276,10,FALSE)</f>
        <v>3.652662277</v>
      </c>
      <c r="M97" s="13">
        <f>VLOOKUP(A97,'2023_PAPI_Indicators'!A96:K276,11,FALSE)</f>
        <v>3.774550915</v>
      </c>
      <c r="N97" s="13">
        <f>VLOOKUP(A97,'2023_PAPI_Indicators'!A96:L276,12,FALSE)</f>
        <v>3.772574663</v>
      </c>
      <c r="O97" s="13">
        <f>VLOOKUP(A97,'2023_PAPI_Indicators'!A96:M276,13,FALSE)</f>
        <v>3.819473982</v>
      </c>
      <c r="P97" s="13">
        <f>VLOOKUP(A97,'2023_PAPI_Indicators'!A96:N276,14,FALSE)</f>
        <v>3.902426004</v>
      </c>
      <c r="Q97" s="14"/>
      <c r="R97" s="82">
        <f>VLOOKUP(A97,'2023_PAPI_Indicators'!A96:P276,16,FALSE)</f>
        <v>3.765980482</v>
      </c>
      <c r="S97" s="82">
        <f>VLOOKUP(A97,'2023_PAPI_Indicators'!A96:R276,17,FALSE)</f>
        <v>3.925666809</v>
      </c>
      <c r="T97" s="82">
        <f>VLOOKUP(A97,'2023_PAPI_Indicators'!A96:S276,18,FALSE)</f>
        <v>3.698438168</v>
      </c>
      <c r="U97" s="82">
        <f>VLOOKUP(A97,'2023_PAPI_Indicators'!A96:T276,19,FALSE)</f>
        <v>3.930502892</v>
      </c>
      <c r="V97" s="13">
        <f>VLOOKUP(A97,'2023_PAPI_Indicators'!A96:U276,20,FALSE)</f>
        <v>3.691422701</v>
      </c>
      <c r="W97" s="13">
        <f>VLOOKUP(A97,'2023_PAPI_Indicators'!A96:V276,21,FALSE)</f>
        <v>3.812231541</v>
      </c>
      <c r="X97" s="13">
        <f>VLOOKUP(A97,'2023_PAPI_Indicators'!A96:W276,22,FALSE)</f>
        <v>3.833497286</v>
      </c>
      <c r="Y97" s="13">
        <f>VLOOKUP(A97,'2023_PAPI_Indicators'!A96:X276,23,FALSE)</f>
        <v>3.748240709</v>
      </c>
      <c r="Z97" s="13">
        <f>VLOOKUP(A97,'2023_PAPI_Indicators'!A96:Y276,24,FALSE)</f>
        <v>3.915081739</v>
      </c>
      <c r="AA97" s="13">
        <f>VLOOKUP(A97,'2023_PAPI_Indicators'!A96:Z276,25,FALSE)</f>
        <v>3.672660828</v>
      </c>
      <c r="AB97" s="13">
        <f>VLOOKUP(A97,'2023_PAPI_Indicators'!A96:AA276,26,FALSE)</f>
        <v>3.882597208</v>
      </c>
      <c r="AC97" s="13">
        <f>VLOOKUP(A97,'2023_PAPI_Indicators'!A96:AB276,27,FALSE)</f>
        <v>3.864735365</v>
      </c>
      <c r="AD97" s="13">
        <f>VLOOKUP(A97,'2023_PAPI_Indicators'!A96:AC276,28,FALSE)</f>
        <v>3.710450172</v>
      </c>
      <c r="AE97" s="13">
        <f>VLOOKUP(A97,'2023_PAPI_Indicators'!A96:AD276,29,FALSE)</f>
        <v>3.858091116</v>
      </c>
      <c r="AF97" s="13">
        <f>VLOOKUP(A97,'2023_PAPI_Indicators'!A96:AE276,30,FALSE)</f>
        <v>3.584246159</v>
      </c>
      <c r="AG97" s="13">
        <f>VLOOKUP(A97,'2023_PAPI_Indicators'!A96:AF276,31,FALSE)</f>
        <v>3.68524456</v>
      </c>
      <c r="AH97" s="13">
        <f>VLOOKUP(A97,'2023_PAPI_Indicators'!A96:AG276,32,FALSE)</f>
        <v>3.958079338</v>
      </c>
      <c r="AI97" s="13">
        <f>VLOOKUP(A97,'2023_PAPI_Indicators'!A96:AH276,33,FALSE)</f>
        <v>3.900839806</v>
      </c>
      <c r="AJ97" s="13">
        <f>VLOOKUP(A97,'2023_PAPI_Indicators'!A96:AI276,34,FALSE)</f>
        <v>3.831884861</v>
      </c>
      <c r="AK97" s="13">
        <f>VLOOKUP(A97,'2023_PAPI_Indicators'!A96:AJ276,35,FALSE)</f>
        <v>3.731664658</v>
      </c>
      <c r="AL97" s="13">
        <f>VLOOKUP(A97,'2023_PAPI_Indicators'!A96:AK276,36,FALSE)</f>
        <v>4</v>
      </c>
      <c r="AM97" s="13">
        <f>VLOOKUP(A97,'2023_PAPI_Indicators'!A96:AL276,37,FALSE)</f>
        <v>3.799999952</v>
      </c>
      <c r="AN97" s="13">
        <f>VLOOKUP(A97,'2023_PAPI_Indicators'!A96:AM276,38,FALSE)</f>
        <v>3.895738125</v>
      </c>
      <c r="AO97" s="13">
        <f>VLOOKUP(A97,'2023_PAPI_Indicators'!A96:AN276,39,FALSE)</f>
        <v>3.745257378</v>
      </c>
      <c r="AP97" s="13">
        <f>VLOOKUP(A97,'2023_PAPI_Indicators'!A96:AO276,40,FALSE)</f>
        <v>3.73947382</v>
      </c>
      <c r="AQ97" s="13">
        <f>VLOOKUP(A97,'2023_PAPI_Indicators'!A96:AP276,41,FALSE)</f>
        <v>3.559568167</v>
      </c>
      <c r="AR97" s="13">
        <f>VLOOKUP(A97,'2023_PAPI_Indicators'!A96:AQ276,42,FALSE)</f>
        <v>3.808919907</v>
      </c>
      <c r="AS97" s="13">
        <f>VLOOKUP(A97,'2023_PAPI_Indicators'!A96:AR276,43,FALSE)</f>
        <v>3.766141891</v>
      </c>
      <c r="AT97" s="13">
        <f>VLOOKUP(A97,'2023_PAPI_Indicators'!A96:AS276,44,FALSE)</f>
        <v>3.661908388</v>
      </c>
      <c r="AU97" s="13">
        <f>VLOOKUP(A97,'2023_PAPI_Indicators'!A96:AT276,45,FALSE)</f>
        <v>3.656574249</v>
      </c>
      <c r="AV97" s="13">
        <f>VLOOKUP(A97,'2023_PAPI_Indicators'!A96:AU276,46,FALSE)</f>
        <v>3.711384773</v>
      </c>
      <c r="AW97" s="13">
        <f>VLOOKUP(A97,'2023_PAPI_Indicators'!A96:AW276,47,FALSE)</f>
        <v>3.877373219</v>
      </c>
      <c r="AX97" s="14"/>
      <c r="AY97" s="13">
        <f>VLOOKUP(A97,'2023_PAPI_Indicators'!A96:AX276,49,FALSE)</f>
        <v>3.801735878</v>
      </c>
      <c r="AZ97" s="13">
        <f>VLOOKUP(A97,'2023_PAPI_Indicators'!A96:AY276,50,FALSE)</f>
        <v>3.889312983</v>
      </c>
      <c r="BA97" s="13">
        <f>VLOOKUP(A97,'2023_PAPI_Indicators'!A96:AZ276,51,FALSE)</f>
        <v>3.84452796</v>
      </c>
      <c r="BB97" s="13">
        <f>VLOOKUP(A97,'2023_PAPI_Indicators'!A96:BA276,52,FALSE)</f>
        <v>3.840030193</v>
      </c>
      <c r="BC97" s="13">
        <f>VLOOKUP(A97,'2023_PAPI_Indicators'!A96:BB276,53,FALSE)</f>
        <v>3.827079296</v>
      </c>
      <c r="BD97" s="13">
        <f>VLOOKUP(A97,'2023_PAPI_Indicators'!A96:BC276,54,FALSE)</f>
        <v>3.714976549</v>
      </c>
      <c r="BE97" s="13">
        <f>VLOOKUP(A97,'2023_PAPI_Indicators'!A96:BD276,55,FALSE)</f>
        <v>3.942055702</v>
      </c>
      <c r="BF97" s="13">
        <f>VLOOKUP(A97,'2023_PAPI_Indicators'!A96:BE276,56,FALSE)</f>
        <v>3.884727955</v>
      </c>
      <c r="BG97" s="13">
        <f>VLOOKUP(A97,'2023_PAPI_Indicators'!A96:BF276,57,FALSE)</f>
        <v>3.771967173</v>
      </c>
      <c r="BH97" s="13">
        <f>VLOOKUP(A97,'2023_PAPI_Indicators'!A96:BL276,58,FALSE)</f>
        <v>3.938774109</v>
      </c>
      <c r="BI97" s="13">
        <f>VLOOKUP(A97,'2023_PAPI_Indicators'!A96:BH276,59,FALSE)</f>
        <v>3.683914661</v>
      </c>
      <c r="BJ97" s="13">
        <f>VLOOKUP(A97,'2023_PAPI_Indicators'!A96:BI276,60,FALSE)</f>
        <v>3.77028203</v>
      </c>
      <c r="BK97" s="13">
        <f>VLOOKUP(A97,'2023_PAPI_Indicators'!A96:BJ276,61,FALSE)</f>
        <v>3.826239109</v>
      </c>
      <c r="BL97" s="13">
        <f>VLOOKUP(A97,'2023_PAPI_Indicators'!A96:BK276,62,FALSE)</f>
        <v>3.966384649</v>
      </c>
      <c r="BM97" s="13">
        <f>VLOOKUP(A97,'2023_PAPI_Indicators'!A96:BL276,63,FALSE)</f>
        <v>3.945432186</v>
      </c>
      <c r="BN97" s="13">
        <f>VLOOKUP(A97,'2023_PAPI_Indicators'!A96:BM276,64,FALSE)</f>
        <v>3.955085278</v>
      </c>
    </row>
    <row r="98" ht="13.5" customHeight="1">
      <c r="A98" s="11" t="s">
        <v>263</v>
      </c>
      <c r="B98" s="11" t="s">
        <v>264</v>
      </c>
      <c r="C98" s="12" t="s">
        <v>265</v>
      </c>
      <c r="D98" s="13">
        <f>VLOOKUP(A98,'2023_PAPI_Indicators'!A98:B278,2,FALSE)</f>
        <v>4.298446655</v>
      </c>
      <c r="E98" s="70">
        <f>VLOOKUP(A98,'2023_PAPI_Indicators'!A98:C278,3,FALSE)</f>
        <v>4.128852844</v>
      </c>
      <c r="F98" s="13">
        <f>VLOOKUP(A98,'2023_PAPI_Indicators'!A97:D277,4,FALSE)</f>
        <v>4.177458763</v>
      </c>
      <c r="G98" s="13">
        <f>VLOOKUP(A98,'2023_PAPI_Indicators'!A97:E277,5,FALSE)</f>
        <v>4.071183205</v>
      </c>
      <c r="H98" s="13">
        <f>VLOOKUP(A98,'2023_PAPI_Indicators'!A97:F277,6,FALSE)</f>
        <v>4.119999886</v>
      </c>
      <c r="I98" s="13">
        <f>VLOOKUP(A98,'2023_PAPI_Indicators'!A97:G277,7,FALSE)</f>
        <v>4.171738625</v>
      </c>
      <c r="J98" s="13">
        <f>VLOOKUP(A98,'2023_PAPI_Indicators'!A97:H277,8,FALSE)</f>
        <v>4.190219879</v>
      </c>
      <c r="K98" s="13">
        <f>VLOOKUP(A98,'2023_PAPI_Indicators'!A97:I277,9,FALSE)</f>
        <v>4.173344612</v>
      </c>
      <c r="L98" s="13">
        <f>VLOOKUP(A98,'2023_PAPI_Indicators'!A97:J277,10,FALSE)</f>
        <v>4.044264317</v>
      </c>
      <c r="M98" s="13">
        <f>VLOOKUP(A98,'2023_PAPI_Indicators'!A97:K277,11,FALSE)</f>
        <v>4.176078796</v>
      </c>
      <c r="N98" s="13">
        <f>VLOOKUP(A98,'2023_PAPI_Indicators'!A97:L277,12,FALSE)</f>
        <v>4.128575802</v>
      </c>
      <c r="O98" s="13">
        <f>VLOOKUP(A98,'2023_PAPI_Indicators'!A97:M277,13,FALSE)</f>
        <v>4.091809273</v>
      </c>
      <c r="P98" s="13">
        <f>VLOOKUP(A98,'2023_PAPI_Indicators'!A97:N277,14,FALSE)</f>
        <v>4.166383266</v>
      </c>
      <c r="Q98" s="14"/>
      <c r="R98" s="82">
        <f>VLOOKUP(A98,'2023_PAPI_Indicators'!A97:P277,16,FALSE)</f>
        <v>4.029998302</v>
      </c>
      <c r="S98" s="82">
        <f>VLOOKUP(A98,'2023_PAPI_Indicators'!A97:R277,17,FALSE)</f>
        <v>4.246756554</v>
      </c>
      <c r="T98" s="82">
        <f>VLOOKUP(A98,'2023_PAPI_Indicators'!A97:S277,18,FALSE)</f>
        <v>4.210913181</v>
      </c>
      <c r="U98" s="82">
        <f>VLOOKUP(A98,'2023_PAPI_Indicators'!A97:T277,19,FALSE)</f>
        <v>4.195721626</v>
      </c>
      <c r="V98" s="13">
        <f>VLOOKUP(A98,'2023_PAPI_Indicators'!A97:U277,20,FALSE)</f>
        <v>4.093723774</v>
      </c>
      <c r="W98" s="13">
        <f>VLOOKUP(A98,'2023_PAPI_Indicators'!A97:V277,21,FALSE)</f>
        <v>4.124102592</v>
      </c>
      <c r="X98" s="13">
        <f>VLOOKUP(A98,'2023_PAPI_Indicators'!A97:W277,22,FALSE)</f>
        <v>4.335226536</v>
      </c>
      <c r="Y98" s="13">
        <f>VLOOKUP(A98,'2023_PAPI_Indicators'!A97:X277,23,FALSE)</f>
        <v>4.051623344</v>
      </c>
      <c r="Z98" s="13">
        <f>VLOOKUP(A98,'2023_PAPI_Indicators'!A97:Y277,24,FALSE)</f>
        <v>4.350476265</v>
      </c>
      <c r="AA98" s="13">
        <f>VLOOKUP(A98,'2023_PAPI_Indicators'!A97:Z277,25,FALSE)</f>
        <v>4.023247242</v>
      </c>
      <c r="AB98" s="13">
        <f>VLOOKUP(A98,'2023_PAPI_Indicators'!A97:AA277,26,FALSE)</f>
        <v>4.213618279</v>
      </c>
      <c r="AC98" s="13">
        <f>VLOOKUP(A98,'2023_PAPI_Indicators'!A97:AB277,27,FALSE)</f>
        <v>4.256349564</v>
      </c>
      <c r="AD98" s="13">
        <f>VLOOKUP(A98,'2023_PAPI_Indicators'!A97:AC277,28,FALSE)</f>
        <v>4.097150326</v>
      </c>
      <c r="AE98" s="13">
        <f>VLOOKUP(A98,'2023_PAPI_Indicators'!A97:AD277,29,FALSE)</f>
        <v>4.197768688</v>
      </c>
      <c r="AF98" s="13">
        <f>VLOOKUP(A98,'2023_PAPI_Indicators'!A97:AE277,30,FALSE)</f>
        <v>3.713979959</v>
      </c>
      <c r="AG98" s="13">
        <f>VLOOKUP(A98,'2023_PAPI_Indicators'!A97:AF277,31,FALSE)</f>
        <v>3.959616184</v>
      </c>
      <c r="AH98" s="13">
        <f>VLOOKUP(A98,'2023_PAPI_Indicators'!A97:AG277,32,FALSE)</f>
        <v>4.28964138</v>
      </c>
      <c r="AI98" s="13">
        <f>VLOOKUP(A98,'2023_PAPI_Indicators'!A97:AH277,33,FALSE)</f>
        <v>4.346981049</v>
      </c>
      <c r="AJ98" s="13">
        <f>VLOOKUP(A98,'2023_PAPI_Indicators'!A97:AI277,34,FALSE)</f>
        <v>4.158034801</v>
      </c>
      <c r="AK98" s="13">
        <f>VLOOKUP(A98,'2023_PAPI_Indicators'!A97:AJ277,35,FALSE)</f>
        <v>4.069180965</v>
      </c>
      <c r="AL98" s="13">
        <f>VLOOKUP(A98,'2023_PAPI_Indicators'!A97:AK277,36,FALSE)</f>
        <v>4.15695715</v>
      </c>
      <c r="AM98" s="13">
        <f>VLOOKUP(A98,'2023_PAPI_Indicators'!A97:AL277,37,FALSE)</f>
        <v>3.844533205</v>
      </c>
      <c r="AN98" s="13">
        <f>VLOOKUP(A98,'2023_PAPI_Indicators'!A97:AM277,38,FALSE)</f>
        <v>4.310733795</v>
      </c>
      <c r="AO98" s="13">
        <f>VLOOKUP(A98,'2023_PAPI_Indicators'!A97:AN277,39,FALSE)</f>
        <v>4.470647335</v>
      </c>
      <c r="AP98" s="13">
        <f>VLOOKUP(A98,'2023_PAPI_Indicators'!A97:AO277,40,FALSE)</f>
        <v>4.375525951</v>
      </c>
      <c r="AQ98" s="13">
        <f>VLOOKUP(A98,'2023_PAPI_Indicators'!A97:AP277,41,FALSE)</f>
        <v>4.047500134</v>
      </c>
      <c r="AR98" s="13">
        <f>VLOOKUP(A98,'2023_PAPI_Indicators'!A97:AQ277,42,FALSE)</f>
        <v>4.102345943</v>
      </c>
      <c r="AS98" s="13">
        <f>VLOOKUP(A98,'2023_PAPI_Indicators'!A97:AR277,43,FALSE)</f>
        <v>4.09704113</v>
      </c>
      <c r="AT98" s="13">
        <f>VLOOKUP(A98,'2023_PAPI_Indicators'!A97:AS277,44,FALSE)</f>
        <v>3.898411036</v>
      </c>
      <c r="AU98" s="13">
        <f>VLOOKUP(A98,'2023_PAPI_Indicators'!A97:AT277,45,FALSE)</f>
        <v>4.115093231</v>
      </c>
      <c r="AV98" s="13">
        <f>VLOOKUP(A98,'2023_PAPI_Indicators'!A97:AU277,46,FALSE)</f>
        <v>4.083466053</v>
      </c>
      <c r="AW98" s="13">
        <f>VLOOKUP(A98,'2023_PAPI_Indicators'!A97:AW277,47,FALSE)</f>
        <v>4.291312695</v>
      </c>
      <c r="AX98" s="14"/>
      <c r="AY98" s="13">
        <f>VLOOKUP(A98,'2023_PAPI_Indicators'!A97:AX277,49,FALSE)</f>
        <v>4.09874773</v>
      </c>
      <c r="AZ98" s="13">
        <f>VLOOKUP(A98,'2023_PAPI_Indicators'!A97:AY277,50,FALSE)</f>
        <v>4.394537926</v>
      </c>
      <c r="BA98" s="13">
        <f>VLOOKUP(A98,'2023_PAPI_Indicators'!A97:AZ277,51,FALSE)</f>
        <v>4.185339451</v>
      </c>
      <c r="BB98" s="13">
        <f>VLOOKUP(A98,'2023_PAPI_Indicators'!A97:BA277,52,FALSE)</f>
        <v>4.168858051</v>
      </c>
      <c r="BC98" s="13">
        <f>VLOOKUP(A98,'2023_PAPI_Indicators'!A97:BB277,53,FALSE)</f>
        <v>4.119749069</v>
      </c>
      <c r="BD98" s="13">
        <f>VLOOKUP(A98,'2023_PAPI_Indicators'!A97:BC277,54,FALSE)</f>
        <v>4.253406048</v>
      </c>
      <c r="BE98" s="13">
        <f>VLOOKUP(A98,'2023_PAPI_Indicators'!A97:BD277,55,FALSE)</f>
        <v>4.496822357</v>
      </c>
      <c r="BF98" s="13">
        <f>VLOOKUP(A98,'2023_PAPI_Indicators'!A97:BE277,56,FALSE)</f>
        <v>4.298810959</v>
      </c>
      <c r="BG98" s="13">
        <f>VLOOKUP(A98,'2023_PAPI_Indicators'!A97:BF277,57,FALSE)</f>
        <v>4.219702721</v>
      </c>
      <c r="BH98" s="13">
        <f>VLOOKUP(A98,'2023_PAPI_Indicators'!A97:BL277,58,FALSE)</f>
        <v>4.346935272</v>
      </c>
      <c r="BI98" s="13">
        <f>VLOOKUP(A98,'2023_PAPI_Indicators'!A97:BH277,59,FALSE)</f>
        <v>4.339930534</v>
      </c>
      <c r="BJ98" s="13">
        <f>VLOOKUP(A98,'2023_PAPI_Indicators'!A97:BI277,60,FALSE)</f>
        <v>4.358340263</v>
      </c>
      <c r="BK98" s="13">
        <f>VLOOKUP(A98,'2023_PAPI_Indicators'!A97:BJ277,61,FALSE)</f>
        <v>4.232417107</v>
      </c>
      <c r="BL98" s="13">
        <f>VLOOKUP(A98,'2023_PAPI_Indicators'!A97:BK277,62,FALSE)</f>
        <v>4.460931301</v>
      </c>
      <c r="BM98" s="13">
        <f>VLOOKUP(A98,'2023_PAPI_Indicators'!A97:BL277,63,FALSE)</f>
        <v>4.5349226</v>
      </c>
      <c r="BN98" s="13">
        <f>VLOOKUP(A98,'2023_PAPI_Indicators'!A97:BM277,64,FALSE)</f>
        <v>4.232241631</v>
      </c>
    </row>
    <row r="99" ht="13.5" customHeight="1">
      <c r="A99" s="19" t="s">
        <v>266</v>
      </c>
      <c r="B99" s="19" t="s">
        <v>267</v>
      </c>
      <c r="C99" s="20" t="s">
        <v>181</v>
      </c>
      <c r="D99" s="21">
        <f>VLOOKUP(A99,'2023_PAPI_Indicators'!A99:B279,2,FALSE)</f>
        <v>2.34975791</v>
      </c>
      <c r="E99" s="74">
        <f>VLOOKUP(A99,'2023_PAPI_Indicators'!A99:C279,3,FALSE)</f>
        <v>2.28555727</v>
      </c>
      <c r="F99" s="21">
        <f>VLOOKUP(A99,'2023_PAPI_Indicators'!A98:D278,4,FALSE)</f>
        <v>2.105674982</v>
      </c>
      <c r="G99" s="21">
        <f>VLOOKUP(A99,'2023_PAPI_Indicators'!A98:E278,5,FALSE)</f>
        <v>2.249284267</v>
      </c>
      <c r="H99" s="21">
        <f>VLOOKUP(A99,'2023_PAPI_Indicators'!A98:F278,6,FALSE)</f>
        <v>2.089253902</v>
      </c>
      <c r="I99" s="21">
        <f>VLOOKUP(A99,'2023_PAPI_Indicators'!A98:G278,7,FALSE)</f>
        <v>2.388747692</v>
      </c>
      <c r="J99" s="21">
        <f>VLOOKUP(A99,'2023_PAPI_Indicators'!A98:H278,8,FALSE)</f>
        <v>2.338131428</v>
      </c>
      <c r="K99" s="21">
        <f>VLOOKUP(A99,'2023_PAPI_Indicators'!A98:I278,9,FALSE)</f>
        <v>2.532679319</v>
      </c>
      <c r="L99" s="21">
        <f>VLOOKUP(A99,'2023_PAPI_Indicators'!A98:J278,10,FALSE)</f>
        <v>2.483089924</v>
      </c>
      <c r="M99" s="21">
        <f>VLOOKUP(A99,'2023_PAPI_Indicators'!A98:K278,11,FALSE)</f>
        <v>2.327956676</v>
      </c>
      <c r="N99" s="21">
        <f>VLOOKUP(A99,'2023_PAPI_Indicators'!A98:L278,12,FALSE)</f>
        <v>2.37913537</v>
      </c>
      <c r="O99" s="21">
        <f>VLOOKUP(A99,'2023_PAPI_Indicators'!A98:M278,13,FALSE)</f>
        <v>2.472534895</v>
      </c>
      <c r="P99" s="21">
        <f>VLOOKUP(A99,'2023_PAPI_Indicators'!A98:N278,14,FALSE)</f>
        <v>2.326164246</v>
      </c>
      <c r="Q99" s="22"/>
      <c r="R99" s="21">
        <f>VLOOKUP(A99,'2023_PAPI_Indicators'!A98:P278,16,FALSE)</f>
        <v>2.36654973</v>
      </c>
      <c r="S99" s="21">
        <f>VLOOKUP(A99,'2023_PAPI_Indicators'!A98:R278,17,FALSE)</f>
        <v>2.359398603</v>
      </c>
      <c r="T99" s="21">
        <f>VLOOKUP(A99,'2023_PAPI_Indicators'!A98:S278,18,FALSE)</f>
        <v>2.396571398</v>
      </c>
      <c r="U99" s="21">
        <f>VLOOKUP(A99,'2023_PAPI_Indicators'!A98:T278,19,FALSE)</f>
        <v>2.408934832</v>
      </c>
      <c r="V99" s="21">
        <f>VLOOKUP(A99,'2023_PAPI_Indicators'!A98:U278,20,FALSE)</f>
        <v>2.163813829</v>
      </c>
      <c r="W99" s="21">
        <f>VLOOKUP(A99,'2023_PAPI_Indicators'!A98:V278,21,FALSE)</f>
        <v>2.190811396</v>
      </c>
      <c r="X99" s="21">
        <f>VLOOKUP(A99,'2023_PAPI_Indicators'!A98:W278,22,FALSE)</f>
        <v>2.526783705</v>
      </c>
      <c r="Y99" s="21">
        <f>VLOOKUP(A99,'2023_PAPI_Indicators'!A98:X278,23,FALSE)</f>
        <v>2.270999193</v>
      </c>
      <c r="Z99" s="21">
        <f>VLOOKUP(A99,'2023_PAPI_Indicators'!A98:Y278,24,FALSE)</f>
        <v>2.351135015</v>
      </c>
      <c r="AA99" s="21">
        <f>VLOOKUP(A99,'2023_PAPI_Indicators'!A98:Z278,25,FALSE)</f>
        <v>2.320788622</v>
      </c>
      <c r="AB99" s="21">
        <f>VLOOKUP(A99,'2023_PAPI_Indicators'!A98:AA278,26,FALSE)</f>
        <v>2.466526031</v>
      </c>
      <c r="AC99" s="21">
        <f>VLOOKUP(A99,'2023_PAPI_Indicators'!A98:AB278,27,FALSE)</f>
        <v>2.303583145</v>
      </c>
      <c r="AD99" s="21">
        <f>VLOOKUP(A99,'2023_PAPI_Indicators'!A98:AC278,28,FALSE)</f>
        <v>2.316258907</v>
      </c>
      <c r="AE99" s="21">
        <f>VLOOKUP(A99,'2023_PAPI_Indicators'!A98:AD278,29,FALSE)</f>
        <v>2.382805347</v>
      </c>
      <c r="AF99" s="21">
        <f>VLOOKUP(A99,'2023_PAPI_Indicators'!A98:AE278,30,FALSE)</f>
        <v>2.135084391</v>
      </c>
      <c r="AG99" s="21">
        <f>VLOOKUP(A99,'2023_PAPI_Indicators'!A98:AF278,31,FALSE)</f>
        <v>2.312041759</v>
      </c>
      <c r="AH99" s="21">
        <f>VLOOKUP(A99,'2023_PAPI_Indicators'!A98:AG278,32,FALSE)</f>
        <v>2.376087427</v>
      </c>
      <c r="AI99" s="21">
        <f>VLOOKUP(A99,'2023_PAPI_Indicators'!A98:AH278,33,FALSE)</f>
        <v>2.409056902</v>
      </c>
      <c r="AJ99" s="21">
        <f>VLOOKUP(A99,'2023_PAPI_Indicators'!A98:AI278,34,FALSE)</f>
        <v>1.984118462</v>
      </c>
      <c r="AK99" s="21">
        <f>VLOOKUP(A99,'2023_PAPI_Indicators'!A98:AJ278,35,FALSE)</f>
        <v>2.531908512</v>
      </c>
      <c r="AL99" s="21">
        <f>VLOOKUP(A99,'2023_PAPI_Indicators'!A98:AK278,36,FALSE)</f>
        <v>2.464615583</v>
      </c>
      <c r="AM99" s="21">
        <f>VLOOKUP(A99,'2023_PAPI_Indicators'!A98:AL278,37,FALSE)</f>
        <v>2.151631594</v>
      </c>
      <c r="AN99" s="21">
        <f>VLOOKUP(A99,'2023_PAPI_Indicators'!A98:AM278,38,FALSE)</f>
        <v>2.363746643</v>
      </c>
      <c r="AO99" s="21">
        <f>VLOOKUP(A99,'2023_PAPI_Indicators'!A98:AN278,39,FALSE)</f>
        <v>2.568501949</v>
      </c>
      <c r="AP99" s="21">
        <f>VLOOKUP(A99,'2023_PAPI_Indicators'!A98:AO278,40,FALSE)</f>
        <v>2.414932966</v>
      </c>
      <c r="AQ99" s="21">
        <f>VLOOKUP(A99,'2023_PAPI_Indicators'!A98:AP278,41,FALSE)</f>
        <v>2.345383644</v>
      </c>
      <c r="AR99" s="21">
        <f>VLOOKUP(A99,'2023_PAPI_Indicators'!A98:AQ278,42,FALSE)</f>
        <v>2.319325447</v>
      </c>
      <c r="AS99" s="21">
        <f>VLOOKUP(A99,'2023_PAPI_Indicators'!A98:AR278,43,FALSE)</f>
        <v>2.376081944</v>
      </c>
      <c r="AT99" s="21">
        <f>VLOOKUP(A99,'2023_PAPI_Indicators'!A98:AS278,44,FALSE)</f>
        <v>2.324405193</v>
      </c>
      <c r="AU99" s="21">
        <f>VLOOKUP(A99,'2023_PAPI_Indicators'!A98:AT278,45,FALSE)</f>
        <v>2.296264648</v>
      </c>
      <c r="AV99" s="21">
        <f>VLOOKUP(A99,'2023_PAPI_Indicators'!A98:AU278,46,FALSE)</f>
        <v>2.332834005</v>
      </c>
      <c r="AW99" s="21">
        <f>VLOOKUP(A99,'2023_PAPI_Indicators'!A98:AW278,47,FALSE)</f>
        <v>2.400974512</v>
      </c>
      <c r="AX99" s="22"/>
      <c r="AY99" s="21">
        <f>VLOOKUP(A99,'2023_PAPI_Indicators'!A98:AX278,49,FALSE)</f>
        <v>2.294596672</v>
      </c>
      <c r="AZ99" s="21">
        <f>VLOOKUP(A99,'2023_PAPI_Indicators'!A98:AY278,50,FALSE)</f>
        <v>2.47841835</v>
      </c>
      <c r="BA99" s="21">
        <f>VLOOKUP(A99,'2023_PAPI_Indicators'!A98:AZ278,51,FALSE)</f>
        <v>2.224781752</v>
      </c>
      <c r="BB99" s="21">
        <f>VLOOKUP(A99,'2023_PAPI_Indicators'!A98:BA278,52,FALSE)</f>
        <v>2.387000799</v>
      </c>
      <c r="BC99" s="21">
        <f>VLOOKUP(A99,'2023_PAPI_Indicators'!A98:BB278,53,FALSE)</f>
        <v>2.450386524</v>
      </c>
      <c r="BD99" s="21">
        <f>VLOOKUP(A99,'2023_PAPI_Indicators'!A98:BC278,54,FALSE)</f>
        <v>2.347653627</v>
      </c>
      <c r="BE99" s="21">
        <f>VLOOKUP(A99,'2023_PAPI_Indicators'!A98:BD278,55,FALSE)</f>
        <v>2.419760704</v>
      </c>
      <c r="BF99" s="21">
        <f>VLOOKUP(A99,'2023_PAPI_Indicators'!A98:BE278,56,FALSE)</f>
        <v>2.192824125</v>
      </c>
      <c r="BG99" s="21">
        <f>VLOOKUP(A99,'2023_PAPI_Indicators'!A98:BF278,57,FALSE)</f>
        <v>2.451714277</v>
      </c>
      <c r="BH99" s="21">
        <f>VLOOKUP(A99,'2023_PAPI_Indicators'!A98:BL278,58,FALSE)</f>
        <v>2.318971634</v>
      </c>
      <c r="BI99" s="21">
        <f>VLOOKUP(A99,'2023_PAPI_Indicators'!A98:BH278,59,FALSE)</f>
        <v>2.276266575</v>
      </c>
      <c r="BJ99" s="21">
        <f>VLOOKUP(A99,'2023_PAPI_Indicators'!A98:BI278,60,FALSE)</f>
        <v>2.302411795</v>
      </c>
      <c r="BK99" s="21">
        <f>VLOOKUP(A99,'2023_PAPI_Indicators'!A98:BJ278,61,FALSE)</f>
        <v>2.328076601</v>
      </c>
      <c r="BL99" s="21">
        <f>VLOOKUP(A99,'2023_PAPI_Indicators'!A98:BK278,62,FALSE)</f>
        <v>2.416955709</v>
      </c>
      <c r="BM99" s="21">
        <f>VLOOKUP(A99,'2023_PAPI_Indicators'!A98:BL278,63,FALSE)</f>
        <v>2.435317993</v>
      </c>
      <c r="BN99" s="21">
        <f>VLOOKUP(A99,'2023_PAPI_Indicators'!A98:BM278,64,FALSE)</f>
        <v>2.215150595</v>
      </c>
    </row>
    <row r="100" ht="13.5" customHeight="1">
      <c r="A100" s="11" t="s">
        <v>268</v>
      </c>
      <c r="B100" s="11" t="s">
        <v>269</v>
      </c>
      <c r="C100" s="12" t="s">
        <v>83</v>
      </c>
      <c r="D100" s="24">
        <f>VLOOKUP(A100,'2023_PAPI_Indicators'!A100:B280,2,FALSE)</f>
        <v>0.09187608957</v>
      </c>
      <c r="E100" s="75">
        <f>VLOOKUP(A100,'2023_PAPI_Indicators'!A100:C280,3,FALSE)</f>
        <v>0.1220017001</v>
      </c>
      <c r="F100" s="24">
        <f>VLOOKUP(A100,'2023_PAPI_Indicators'!A99:D279,4,FALSE)</f>
        <v>0.07430966198</v>
      </c>
      <c r="G100" s="24">
        <f>VLOOKUP(A100,'2023_PAPI_Indicators'!A99:E279,5,FALSE)</f>
        <v>0.159508571</v>
      </c>
      <c r="H100" s="24">
        <f>VLOOKUP(A100,'2023_PAPI_Indicators'!A99:F279,6,FALSE)</f>
        <v>0.09930965304</v>
      </c>
      <c r="I100" s="24">
        <f>VLOOKUP(A100,'2023_PAPI_Indicators'!A99:G279,7,FALSE)</f>
        <v>0.1728800386</v>
      </c>
      <c r="J100" s="24">
        <f>VLOOKUP(A100,'2023_PAPI_Indicators'!A99:H279,8,FALSE)</f>
        <v>0.08443371952</v>
      </c>
      <c r="K100" s="24">
        <f>VLOOKUP(A100,'2023_PAPI_Indicators'!A99:I279,9,FALSE)</f>
        <v>0.1054550186</v>
      </c>
      <c r="L100" s="24">
        <f>VLOOKUP(A100,'2023_PAPI_Indicators'!A99:J279,10,FALSE)</f>
        <v>0.05764762312</v>
      </c>
      <c r="M100" s="24">
        <f>VLOOKUP(A100,'2023_PAPI_Indicators'!A99:K279,11,FALSE)</f>
        <v>0.1323467344</v>
      </c>
      <c r="N100" s="24">
        <f>VLOOKUP(A100,'2023_PAPI_Indicators'!A99:L279,12,FALSE)</f>
        <v>0.08909385651</v>
      </c>
      <c r="O100" s="24">
        <f>VLOOKUP(A100,'2023_PAPI_Indicators'!A99:M279,13,FALSE)</f>
        <v>0.1934263855</v>
      </c>
      <c r="P100" s="24">
        <f>VLOOKUP(A100,'2023_PAPI_Indicators'!A99:N279,14,FALSE)</f>
        <v>0.09260541201</v>
      </c>
      <c r="Q100" s="25"/>
      <c r="R100" s="81">
        <f>VLOOKUP(A100,'2023_PAPI_Indicators'!A99:P279,16,FALSE)</f>
        <v>0.1190932468</v>
      </c>
      <c r="S100" s="81">
        <f>VLOOKUP(A100,'2023_PAPI_Indicators'!A99:R279,17,FALSE)</f>
        <v>0.2288530916</v>
      </c>
      <c r="T100" s="81">
        <f>VLOOKUP(A100,'2023_PAPI_Indicators'!A99:S279,18,FALSE)</f>
        <v>0.1760051996</v>
      </c>
      <c r="U100" s="81">
        <f>VLOOKUP(A100,'2023_PAPI_Indicators'!A99:T279,19,FALSE)</f>
        <v>0.1267765462</v>
      </c>
      <c r="V100" s="24">
        <f>VLOOKUP(A100,'2023_PAPI_Indicators'!A99:U279,20,FALSE)</f>
        <v>0.1022904143</v>
      </c>
      <c r="W100" s="24">
        <f>VLOOKUP(A100,'2023_PAPI_Indicators'!A99:V279,21,FALSE)</f>
        <v>0.1322314739</v>
      </c>
      <c r="X100" s="24">
        <f>VLOOKUP(A100,'2023_PAPI_Indicators'!A99:W279,22,FALSE)</f>
        <v>0.08279613405</v>
      </c>
      <c r="Y100" s="24">
        <f>VLOOKUP(A100,'2023_PAPI_Indicators'!A99:X279,23,FALSE)</f>
        <v>0.1844281405</v>
      </c>
      <c r="Z100" s="24">
        <f>VLOOKUP(A100,'2023_PAPI_Indicators'!A99:Y279,24,FALSE)</f>
        <v>0.1378206015</v>
      </c>
      <c r="AA100" s="24">
        <f>VLOOKUP(A100,'2023_PAPI_Indicators'!A99:Z279,25,FALSE)</f>
        <v>0.1255553216</v>
      </c>
      <c r="AB100" s="24">
        <f>VLOOKUP(A100,'2023_PAPI_Indicators'!A99:AA279,26,FALSE)</f>
        <v>0.1867884845</v>
      </c>
      <c r="AC100" s="24">
        <f>VLOOKUP(A100,'2023_PAPI_Indicators'!A99:AB279,27,FALSE)</f>
        <v>0.1366440952</v>
      </c>
      <c r="AD100" s="24">
        <f>VLOOKUP(A100,'2023_PAPI_Indicators'!A99:AC279,28,FALSE)</f>
        <v>0.1007990614</v>
      </c>
      <c r="AE100" s="24">
        <f>VLOOKUP(A100,'2023_PAPI_Indicators'!A99:AD279,29,FALSE)</f>
        <v>0.1880535781</v>
      </c>
      <c r="AF100" s="24">
        <f>VLOOKUP(A100,'2023_PAPI_Indicators'!A99:AE279,30,FALSE)</f>
        <v>0.204309985</v>
      </c>
      <c r="AG100" s="24">
        <f>VLOOKUP(A100,'2023_PAPI_Indicators'!A99:AF279,31,FALSE)</f>
        <v>0.2403050363</v>
      </c>
      <c r="AH100" s="24">
        <f>VLOOKUP(A100,'2023_PAPI_Indicators'!A99:AG279,32,FALSE)</f>
        <v>0.1435714364</v>
      </c>
      <c r="AI100" s="24">
        <f>VLOOKUP(A100,'2023_PAPI_Indicators'!A99:AH279,33,FALSE)</f>
        <v>0.06440230459</v>
      </c>
      <c r="AJ100" s="24">
        <f>VLOOKUP(A100,'2023_PAPI_Indicators'!A99:AI279,34,FALSE)</f>
        <v>0.1674209386</v>
      </c>
      <c r="AK100" s="24">
        <f>VLOOKUP(A100,'2023_PAPI_Indicators'!A99:AJ279,35,FALSE)</f>
        <v>0.1387742758</v>
      </c>
      <c r="AL100" s="24">
        <f>VLOOKUP(A100,'2023_PAPI_Indicators'!A99:AK279,36,FALSE)</f>
        <v>0.07852587104</v>
      </c>
      <c r="AM100" s="24">
        <f>VLOOKUP(A100,'2023_PAPI_Indicators'!A99:AL279,37,FALSE)</f>
        <v>0.07042558491</v>
      </c>
      <c r="AN100" s="24">
        <f>VLOOKUP(A100,'2023_PAPI_Indicators'!A99:AM279,38,FALSE)</f>
        <v>0.1662624627</v>
      </c>
      <c r="AO100" s="24">
        <f>VLOOKUP(A100,'2023_PAPI_Indicators'!A99:AN279,39,FALSE)</f>
        <v>0.1567354351</v>
      </c>
      <c r="AP100" s="24">
        <f>VLOOKUP(A100,'2023_PAPI_Indicators'!A99:AO279,40,FALSE)</f>
        <v>0.1182699278</v>
      </c>
      <c r="AQ100" s="24">
        <f>VLOOKUP(A100,'2023_PAPI_Indicators'!A99:AP279,41,FALSE)</f>
        <v>0.1336123347</v>
      </c>
      <c r="AR100" s="24">
        <f>VLOOKUP(A100,'2023_PAPI_Indicators'!A99:AQ279,42,FALSE)</f>
        <v>0.1366928518</v>
      </c>
      <c r="AS100" s="24">
        <f>VLOOKUP(A100,'2023_PAPI_Indicators'!A99:AR279,43,FALSE)</f>
        <v>0.3117405474</v>
      </c>
      <c r="AT100" s="24">
        <f>VLOOKUP(A100,'2023_PAPI_Indicators'!A99:AS279,44,FALSE)</f>
        <v>0.1911299676</v>
      </c>
      <c r="AU100" s="24">
        <f>VLOOKUP(A100,'2023_PAPI_Indicators'!A99:AT279,45,FALSE)</f>
        <v>0.1805001944</v>
      </c>
      <c r="AV100" s="24">
        <f>VLOOKUP(A100,'2023_PAPI_Indicators'!A99:AU279,46,FALSE)</f>
        <v>0.2309497595</v>
      </c>
      <c r="AW100" s="24">
        <f>VLOOKUP(A100,'2023_PAPI_Indicators'!A99:AW279,47,FALSE)</f>
        <v>0.139892295</v>
      </c>
      <c r="AX100" s="25"/>
      <c r="AY100" s="24">
        <f>VLOOKUP(A100,'2023_PAPI_Indicators'!A99:AX279,49,FALSE)</f>
        <v>0.1255741864</v>
      </c>
      <c r="AZ100" s="24">
        <f>VLOOKUP(A100,'2023_PAPI_Indicators'!A99:AY279,50,FALSE)</f>
        <v>0.1469606161</v>
      </c>
      <c r="BA100" s="24">
        <f>VLOOKUP(A100,'2023_PAPI_Indicators'!A99:AZ279,51,FALSE)</f>
        <v>0.04220384359</v>
      </c>
      <c r="BB100" s="24">
        <f>VLOOKUP(A100,'2023_PAPI_Indicators'!A99:BA279,52,FALSE)</f>
        <v>0.11455746</v>
      </c>
      <c r="BC100" s="24">
        <f>VLOOKUP(A100,'2023_PAPI_Indicators'!A99:BB279,53,FALSE)</f>
        <v>0.1416209936</v>
      </c>
      <c r="BD100" s="24">
        <f>VLOOKUP(A100,'2023_PAPI_Indicators'!A99:BC279,54,FALSE)</f>
        <v>0.1253497899</v>
      </c>
      <c r="BE100" s="24">
        <f>VLOOKUP(A100,'2023_PAPI_Indicators'!A99:BD279,55,FALSE)</f>
        <v>0.1002566144</v>
      </c>
      <c r="BF100" s="24">
        <f>VLOOKUP(A100,'2023_PAPI_Indicators'!A99:BE279,56,FALSE)</f>
        <v>0.09588371217</v>
      </c>
      <c r="BG100" s="24">
        <f>VLOOKUP(A100,'2023_PAPI_Indicators'!A99:BF279,57,FALSE)</f>
        <v>0.1893744767</v>
      </c>
      <c r="BH100" s="24">
        <f>VLOOKUP(A100,'2023_PAPI_Indicators'!A99:BL279,58,FALSE)</f>
        <v>0.08955273777</v>
      </c>
      <c r="BI100" s="24">
        <f>VLOOKUP(A100,'2023_PAPI_Indicators'!A99:BH279,59,FALSE)</f>
        <v>0.09611419588</v>
      </c>
      <c r="BJ100" s="24">
        <f>VLOOKUP(A100,'2023_PAPI_Indicators'!A99:BI279,60,FALSE)</f>
        <v>0.1106162518</v>
      </c>
      <c r="BK100" s="24">
        <f>VLOOKUP(A100,'2023_PAPI_Indicators'!A99:BJ279,61,FALSE)</f>
        <v>0.1771927178</v>
      </c>
      <c r="BL100" s="24">
        <f>VLOOKUP(A100,'2023_PAPI_Indicators'!A99:BK279,62,FALSE)</f>
        <v>0.09799154103</v>
      </c>
      <c r="BM100" s="24">
        <f>VLOOKUP(A100,'2023_PAPI_Indicators'!A99:BL279,63,FALSE)</f>
        <v>0.1680229455</v>
      </c>
      <c r="BN100" s="24">
        <f>VLOOKUP(A100,'2023_PAPI_Indicators'!A99:BM279,64,FALSE)</f>
        <v>0.1034315526</v>
      </c>
    </row>
    <row r="101" ht="13.5" customHeight="1">
      <c r="A101" s="11" t="s">
        <v>270</v>
      </c>
      <c r="B101" s="11" t="s">
        <v>271</v>
      </c>
      <c r="C101" s="12" t="s">
        <v>83</v>
      </c>
      <c r="D101" s="24">
        <f>VLOOKUP(A101,'2023_PAPI_Indicators'!A101:B281,2,FALSE)</f>
        <v>0.8473390341</v>
      </c>
      <c r="E101" s="75">
        <f>VLOOKUP(A101,'2023_PAPI_Indicators'!A101:C281,3,FALSE)</f>
        <v>0.8417362571</v>
      </c>
      <c r="F101" s="24">
        <f>VLOOKUP(A101,'2023_PAPI_Indicators'!A100:D280,4,FALSE)</f>
        <v>0.8867319822</v>
      </c>
      <c r="G101" s="24">
        <f>VLOOKUP(A101,'2023_PAPI_Indicators'!A100:E280,5,FALSE)</f>
        <v>0.8611662984</v>
      </c>
      <c r="H101" s="24">
        <f>VLOOKUP(A101,'2023_PAPI_Indicators'!A100:F280,6,FALSE)</f>
        <v>0.7412266731</v>
      </c>
      <c r="I101" s="24">
        <f>VLOOKUP(A101,'2023_PAPI_Indicators'!A100:G280,7,FALSE)</f>
        <v>0.8907232285</v>
      </c>
      <c r="J101" s="24">
        <f>VLOOKUP(A101,'2023_PAPI_Indicators'!A100:H280,8,FALSE)</f>
        <v>0.8961328268</v>
      </c>
      <c r="K101" s="24">
        <f>VLOOKUP(A101,'2023_PAPI_Indicators'!A100:I280,9,FALSE)</f>
        <v>0.9372316003</v>
      </c>
      <c r="L101" s="24">
        <f>VLOOKUP(A101,'2023_PAPI_Indicators'!A100:J280,10,FALSE)</f>
        <v>1</v>
      </c>
      <c r="M101" s="24">
        <f>VLOOKUP(A101,'2023_PAPI_Indicators'!A100:K280,11,FALSE)</f>
        <v>0.9096272588</v>
      </c>
      <c r="N101" s="24">
        <f>VLOOKUP(A101,'2023_PAPI_Indicators'!A100:L280,12,FALSE)</f>
        <v>0.9318597317</v>
      </c>
      <c r="O101" s="24">
        <f>VLOOKUP(A101,'2023_PAPI_Indicators'!A100:M280,13,FALSE)</f>
        <v>0.9276540875</v>
      </c>
      <c r="P101" s="24">
        <f>VLOOKUP(A101,'2023_PAPI_Indicators'!A100:N280,14,FALSE)</f>
        <v>0.869052887</v>
      </c>
      <c r="Q101" s="25"/>
      <c r="R101" s="81">
        <f>VLOOKUP(A101,'2023_PAPI_Indicators'!A100:P280,16,FALSE)</f>
        <v>0.8227840662</v>
      </c>
      <c r="S101" s="81">
        <f>VLOOKUP(A101,'2023_PAPI_Indicators'!A100:R280,17,FALSE)</f>
        <v>0.9407315254</v>
      </c>
      <c r="T101" s="81">
        <f>VLOOKUP(A101,'2023_PAPI_Indicators'!A100:S280,18,FALSE)</f>
        <v>0.8329069614</v>
      </c>
      <c r="U101" s="81">
        <f>VLOOKUP(A101,'2023_PAPI_Indicators'!A100:T280,19,FALSE)</f>
        <v>0.7659089565</v>
      </c>
      <c r="V101" s="24">
        <f>VLOOKUP(A101,'2023_PAPI_Indicators'!A100:U280,20,FALSE)</f>
        <v>0.9662255645</v>
      </c>
      <c r="W101" s="24">
        <f>VLOOKUP(A101,'2023_PAPI_Indicators'!A100:V280,21,FALSE)</f>
        <v>0.7524623275</v>
      </c>
      <c r="X101" s="24">
        <f>VLOOKUP(A101,'2023_PAPI_Indicators'!A100:W280,22,FALSE)</f>
        <v>0.9928552508</v>
      </c>
      <c r="Y101" s="24">
        <f>VLOOKUP(A101,'2023_PAPI_Indicators'!A100:X280,23,FALSE)</f>
        <v>0.8141206503</v>
      </c>
      <c r="Z101" s="24">
        <f>VLOOKUP(A101,'2023_PAPI_Indicators'!A100:Y280,24,FALSE)</f>
        <v>0.8838210106</v>
      </c>
      <c r="AA101" s="24">
        <f>VLOOKUP(A101,'2023_PAPI_Indicators'!A100:Z280,25,FALSE)</f>
        <v>0.8502093554</v>
      </c>
      <c r="AB101" s="24">
        <f>VLOOKUP(A101,'2023_PAPI_Indicators'!A100:AA280,26,FALSE)</f>
        <v>0.8660418987</v>
      </c>
      <c r="AC101" s="24">
        <f>VLOOKUP(A101,'2023_PAPI_Indicators'!A100:AB280,27,FALSE)</f>
        <v>0.8737545609</v>
      </c>
      <c r="AD101" s="24">
        <f>VLOOKUP(A101,'2023_PAPI_Indicators'!A100:AC280,28,FALSE)</f>
        <v>0.7851549983</v>
      </c>
      <c r="AE101" s="24">
        <f>VLOOKUP(A101,'2023_PAPI_Indicators'!A100:AD280,29,FALSE)</f>
        <v>0.9012690187</v>
      </c>
      <c r="AF101" s="24">
        <f>VLOOKUP(A101,'2023_PAPI_Indicators'!A100:AE280,30,FALSE)</f>
        <v>0.6703918576</v>
      </c>
      <c r="AG101" s="24">
        <f>VLOOKUP(A101,'2023_PAPI_Indicators'!A100:AF280,31,FALSE)</f>
        <v>0.6481047273</v>
      </c>
      <c r="AH101" s="24">
        <f>VLOOKUP(A101,'2023_PAPI_Indicators'!A100:AG280,32,FALSE)</f>
        <v>0.7826494575</v>
      </c>
      <c r="AI101" s="24">
        <f>VLOOKUP(A101,'2023_PAPI_Indicators'!A100:AH280,33,FALSE)</f>
        <v>0.8719590306</v>
      </c>
      <c r="AJ101" s="24">
        <f>VLOOKUP(A101,'2023_PAPI_Indicators'!A100:AI280,34,FALSE)</f>
        <v>0.697456181</v>
      </c>
      <c r="AK101" s="24">
        <f>VLOOKUP(A101,'2023_PAPI_Indicators'!A100:AJ280,35,FALSE)</f>
        <v>0.961484611</v>
      </c>
      <c r="AL101" s="24">
        <f>VLOOKUP(A101,'2023_PAPI_Indicators'!A100:AK280,36,FALSE)</f>
        <v>0.850204587</v>
      </c>
      <c r="AM101" s="24">
        <f>VLOOKUP(A101,'2023_PAPI_Indicators'!A100:AL280,37,FALSE)</f>
        <v>0.7518045902</v>
      </c>
      <c r="AN101" s="24">
        <f>VLOOKUP(A101,'2023_PAPI_Indicators'!A100:AM280,38,FALSE)</f>
        <v>0.9083458185</v>
      </c>
      <c r="AO101" s="24">
        <f>VLOOKUP(A101,'2023_PAPI_Indicators'!A100:AN280,39,FALSE)</f>
        <v>0.9670535326</v>
      </c>
      <c r="AP101" s="24">
        <f>VLOOKUP(A101,'2023_PAPI_Indicators'!A100:AO280,40,FALSE)</f>
        <v>0.8376325965</v>
      </c>
      <c r="AQ101" s="24">
        <f>VLOOKUP(A101,'2023_PAPI_Indicators'!A100:AP280,41,FALSE)</f>
        <v>0.8491767645</v>
      </c>
      <c r="AR101" s="24">
        <f>VLOOKUP(A101,'2023_PAPI_Indicators'!A100:AQ280,42,FALSE)</f>
        <v>0.7285715938</v>
      </c>
      <c r="AS101" s="24">
        <f>VLOOKUP(A101,'2023_PAPI_Indicators'!A100:AR280,43,FALSE)</f>
        <v>0.8153732419</v>
      </c>
      <c r="AT101" s="24">
        <f>VLOOKUP(A101,'2023_PAPI_Indicators'!A100:AS280,44,FALSE)</f>
        <v>0.7651330829</v>
      </c>
      <c r="AU101" s="24">
        <f>VLOOKUP(A101,'2023_PAPI_Indicators'!A100:AT280,45,FALSE)</f>
        <v>0.7744010687</v>
      </c>
      <c r="AV101" s="24">
        <f>VLOOKUP(A101,'2023_PAPI_Indicators'!A100:AU280,46,FALSE)</f>
        <v>0.6471298933</v>
      </c>
      <c r="AW101" s="24">
        <f>VLOOKUP(A101,'2023_PAPI_Indicators'!A100:AW280,47,FALSE)</f>
        <v>0.8691621423</v>
      </c>
      <c r="AX101" s="25"/>
      <c r="AY101" s="24">
        <f>VLOOKUP(A101,'2023_PAPI_Indicators'!A100:AX280,49,FALSE)</f>
        <v>0.7530220151</v>
      </c>
      <c r="AZ101" s="24">
        <f>VLOOKUP(A101,'2023_PAPI_Indicators'!A100:AY280,50,FALSE)</f>
        <v>0.8477848768</v>
      </c>
      <c r="BA101" s="24">
        <f>VLOOKUP(A101,'2023_PAPI_Indicators'!A100:AZ280,51,FALSE)</f>
        <v>0.7645899057</v>
      </c>
      <c r="BB101" s="24">
        <f>VLOOKUP(A101,'2023_PAPI_Indicators'!A100:BA280,52,FALSE)</f>
        <v>0.8908509016</v>
      </c>
      <c r="BC101" s="24">
        <f>VLOOKUP(A101,'2023_PAPI_Indicators'!A100:BB280,53,FALSE)</f>
        <v>0.8512513638</v>
      </c>
      <c r="BD101" s="24">
        <f>VLOOKUP(A101,'2023_PAPI_Indicators'!A100:BC280,54,FALSE)</f>
        <v>0.9455237985</v>
      </c>
      <c r="BE101" s="24">
        <f>VLOOKUP(A101,'2023_PAPI_Indicators'!A100:BD280,55,FALSE)</f>
        <v>0.8299167752</v>
      </c>
      <c r="BF101" s="24">
        <f>VLOOKUP(A101,'2023_PAPI_Indicators'!A100:BE280,56,FALSE)</f>
        <v>0.7477209568</v>
      </c>
      <c r="BG101" s="24">
        <f>VLOOKUP(A101,'2023_PAPI_Indicators'!A100:BF280,57,FALSE)</f>
        <v>0.7723555565</v>
      </c>
      <c r="BH101" s="24">
        <f>VLOOKUP(A101,'2023_PAPI_Indicators'!A100:BL280,58,FALSE)</f>
        <v>0.7943985462</v>
      </c>
      <c r="BI101" s="24">
        <f>VLOOKUP(A101,'2023_PAPI_Indicators'!A100:BH280,59,FALSE)</f>
        <v>0.6858577132</v>
      </c>
      <c r="BJ101" s="24">
        <f>VLOOKUP(A101,'2023_PAPI_Indicators'!A100:BI280,60,FALSE)</f>
        <v>0.7755058408</v>
      </c>
      <c r="BK101" s="24">
        <f>VLOOKUP(A101,'2023_PAPI_Indicators'!A100:BJ280,61,FALSE)</f>
        <v>0.7037006617</v>
      </c>
      <c r="BL101" s="24">
        <f>VLOOKUP(A101,'2023_PAPI_Indicators'!A100:BK280,62,FALSE)</f>
        <v>0.8613780737</v>
      </c>
      <c r="BM101" s="24">
        <f>VLOOKUP(A101,'2023_PAPI_Indicators'!A100:BL280,63,FALSE)</f>
        <v>0.8150776625</v>
      </c>
      <c r="BN101" s="24">
        <f>VLOOKUP(A101,'2023_PAPI_Indicators'!A100:BM280,64,FALSE)</f>
        <v>0.6004396081</v>
      </c>
    </row>
    <row r="102" ht="13.5" customHeight="1">
      <c r="A102" s="11" t="s">
        <v>272</v>
      </c>
      <c r="B102" s="11" t="s">
        <v>273</v>
      </c>
      <c r="C102" s="12" t="s">
        <v>83</v>
      </c>
      <c r="D102" s="24">
        <f>VLOOKUP(A102,'2023_PAPI_Indicators'!A102:B282,2,FALSE)</f>
        <v>0.9105811715</v>
      </c>
      <c r="E102" s="75">
        <f>VLOOKUP(A102,'2023_PAPI_Indicators'!A102:C282,3,FALSE)</f>
        <v>0.7913236618</v>
      </c>
      <c r="F102" s="24">
        <f>VLOOKUP(A102,'2023_PAPI_Indicators'!A101:D281,4,FALSE)</f>
        <v>0.712915957</v>
      </c>
      <c r="G102" s="24">
        <f>VLOOKUP(A102,'2023_PAPI_Indicators'!A101:E281,5,FALSE)</f>
        <v>0.747199893</v>
      </c>
      <c r="H102" s="24">
        <f>VLOOKUP(A102,'2023_PAPI_Indicators'!A101:F281,6,FALSE)</f>
        <v>0.7782606483</v>
      </c>
      <c r="I102" s="24">
        <f>VLOOKUP(A102,'2023_PAPI_Indicators'!A101:G281,7,FALSE)</f>
        <v>0.7651045322</v>
      </c>
      <c r="J102" s="24">
        <f>VLOOKUP(A102,'2023_PAPI_Indicators'!A101:H281,8,FALSE)</f>
        <v>0.9687016606</v>
      </c>
      <c r="K102" s="24">
        <f>VLOOKUP(A102,'2023_PAPI_Indicators'!A101:I281,9,FALSE)</f>
        <v>0.9329612851</v>
      </c>
      <c r="L102" s="24">
        <f>VLOOKUP(A102,'2023_PAPI_Indicators'!A101:J281,10,FALSE)</f>
        <v>0.904435873</v>
      </c>
      <c r="M102" s="24">
        <f>VLOOKUP(A102,'2023_PAPI_Indicators'!A101:K281,11,FALSE)</f>
        <v>0.7406816483</v>
      </c>
      <c r="N102" s="24">
        <f>VLOOKUP(A102,'2023_PAPI_Indicators'!A101:L281,12,FALSE)</f>
        <v>0.7448265553</v>
      </c>
      <c r="O102" s="24">
        <f>VLOOKUP(A102,'2023_PAPI_Indicators'!A101:M281,13,FALSE)</f>
        <v>0.8666103482</v>
      </c>
      <c r="P102" s="24">
        <f>VLOOKUP(A102,'2023_PAPI_Indicators'!A101:N281,14,FALSE)</f>
        <v>0.8412628174</v>
      </c>
      <c r="Q102" s="25"/>
      <c r="R102" s="81">
        <f>VLOOKUP(A102,'2023_PAPI_Indicators'!A101:P281,16,FALSE)</f>
        <v>0.8485188484</v>
      </c>
      <c r="S102" s="81">
        <f>VLOOKUP(A102,'2023_PAPI_Indicators'!A101:R281,17,FALSE)</f>
        <v>0.8112002015</v>
      </c>
      <c r="T102" s="81">
        <f>VLOOKUP(A102,'2023_PAPI_Indicators'!A101:S281,18,FALSE)</f>
        <v>0.9534532428</v>
      </c>
      <c r="U102" s="81">
        <f>VLOOKUP(A102,'2023_PAPI_Indicators'!A101:T281,19,FALSE)</f>
        <v>0.9162037969</v>
      </c>
      <c r="V102" s="24">
        <f>VLOOKUP(A102,'2023_PAPI_Indicators'!A101:U281,20,FALSE)</f>
        <v>0.685916841</v>
      </c>
      <c r="W102" s="24">
        <f>VLOOKUP(A102,'2023_PAPI_Indicators'!A101:V281,21,FALSE)</f>
        <v>0.772523582</v>
      </c>
      <c r="X102" s="24">
        <f>VLOOKUP(A102,'2023_PAPI_Indicators'!A101:W281,22,FALSE)</f>
        <v>0.9159321785</v>
      </c>
      <c r="Y102" s="24">
        <f>VLOOKUP(A102,'2023_PAPI_Indicators'!A101:X281,23,FALSE)</f>
        <v>0.7629175186</v>
      </c>
      <c r="Z102" s="24">
        <f>VLOOKUP(A102,'2023_PAPI_Indicators'!A101:Y281,24,FALSE)</f>
        <v>0.6514630318</v>
      </c>
      <c r="AA102" s="24">
        <f>VLOOKUP(A102,'2023_PAPI_Indicators'!A101:Z281,25,FALSE)</f>
        <v>0.8200163841</v>
      </c>
      <c r="AB102" s="24">
        <f>VLOOKUP(A102,'2023_PAPI_Indicators'!A101:AA281,26,FALSE)</f>
        <v>0.9393125772</v>
      </c>
      <c r="AC102" s="24">
        <f>VLOOKUP(A102,'2023_PAPI_Indicators'!A101:AB281,27,FALSE)</f>
        <v>0.8094931841</v>
      </c>
      <c r="AD102" s="24">
        <f>VLOOKUP(A102,'2023_PAPI_Indicators'!A101:AC281,28,FALSE)</f>
        <v>0.9309949279</v>
      </c>
      <c r="AE102" s="24">
        <f>VLOOKUP(A102,'2023_PAPI_Indicators'!A101:AD281,29,FALSE)</f>
        <v>0.7533118725</v>
      </c>
      <c r="AF102" s="24">
        <f>VLOOKUP(A102,'2023_PAPI_Indicators'!A101:AE281,30,FALSE)</f>
        <v>0.7812970877</v>
      </c>
      <c r="AG102" s="24">
        <f>VLOOKUP(A102,'2023_PAPI_Indicators'!A101:AF281,31,FALSE)</f>
        <v>0.9221939445</v>
      </c>
      <c r="AH102" s="24">
        <f>VLOOKUP(A102,'2023_PAPI_Indicators'!A101:AG281,32,FALSE)</f>
        <v>0.8527549505</v>
      </c>
      <c r="AI102" s="24">
        <f>VLOOKUP(A102,'2023_PAPI_Indicators'!A101:AH281,33,FALSE)</f>
        <v>0.9422208667</v>
      </c>
      <c r="AJ102" s="24">
        <f>VLOOKUP(A102,'2023_PAPI_Indicators'!A101:AI281,34,FALSE)</f>
        <v>0.5606660247</v>
      </c>
      <c r="AK102" s="24">
        <f>VLOOKUP(A102,'2023_PAPI_Indicators'!A101:AJ281,35,FALSE)</f>
        <v>0.8459385633</v>
      </c>
      <c r="AL102" s="24">
        <f>VLOOKUP(A102,'2023_PAPI_Indicators'!A101:AK281,36,FALSE)</f>
        <v>1</v>
      </c>
      <c r="AM102" s="24">
        <f>VLOOKUP(A102,'2023_PAPI_Indicators'!A101:AL281,37,FALSE)</f>
        <v>0.6179487705</v>
      </c>
      <c r="AN102" s="24">
        <f>VLOOKUP(A102,'2023_PAPI_Indicators'!A101:AM281,38,FALSE)</f>
        <v>0.7802113295</v>
      </c>
      <c r="AO102" s="24">
        <f>VLOOKUP(A102,'2023_PAPI_Indicators'!A101:AN281,39,FALSE)</f>
        <v>0.8881250024</v>
      </c>
      <c r="AP102" s="24">
        <f>VLOOKUP(A102,'2023_PAPI_Indicators'!A101:AO281,40,FALSE)</f>
        <v>0.9423366785</v>
      </c>
      <c r="AQ102" s="24">
        <f>VLOOKUP(A102,'2023_PAPI_Indicators'!A101:AP281,41,FALSE)</f>
        <v>0.7737651467</v>
      </c>
      <c r="AR102" s="24">
        <f>VLOOKUP(A102,'2023_PAPI_Indicators'!A101:AQ281,42,FALSE)</f>
        <v>0.9534562826</v>
      </c>
      <c r="AS102" s="24">
        <f>VLOOKUP(A102,'2023_PAPI_Indicators'!A101:AR281,43,FALSE)</f>
        <v>0.854772985</v>
      </c>
      <c r="AT102" s="24">
        <f>VLOOKUP(A102,'2023_PAPI_Indicators'!A101:AS281,44,FALSE)</f>
        <v>0.8727131486</v>
      </c>
      <c r="AU102" s="24">
        <f>VLOOKUP(A102,'2023_PAPI_Indicators'!A101:AT281,45,FALSE)</f>
        <v>0.8112247586</v>
      </c>
      <c r="AV102" s="24">
        <f>VLOOKUP(A102,'2023_PAPI_Indicators'!A101:AU281,46,FALSE)</f>
        <v>0.9025908709</v>
      </c>
      <c r="AW102" s="24">
        <f>VLOOKUP(A102,'2023_PAPI_Indicators'!A101:AW281,47,FALSE)</f>
        <v>1</v>
      </c>
      <c r="AX102" s="25"/>
      <c r="AY102" s="24">
        <f>VLOOKUP(A102,'2023_PAPI_Indicators'!A101:AX281,49,FALSE)</f>
        <v>0.8159851432</v>
      </c>
      <c r="AZ102" s="24">
        <f>VLOOKUP(A102,'2023_PAPI_Indicators'!A101:AY281,50,FALSE)</f>
        <v>0.9245123863</v>
      </c>
      <c r="BA102" s="24">
        <f>VLOOKUP(A102,'2023_PAPI_Indicators'!A101:AZ281,51,FALSE)</f>
        <v>0.9060640335</v>
      </c>
      <c r="BB102" s="24">
        <f>VLOOKUP(A102,'2023_PAPI_Indicators'!A101:BA281,52,FALSE)</f>
        <v>0.8907243013</v>
      </c>
      <c r="BC102" s="24">
        <f>VLOOKUP(A102,'2023_PAPI_Indicators'!A101:BB281,53,FALSE)</f>
        <v>0.9170174599</v>
      </c>
      <c r="BD102" s="24">
        <f>VLOOKUP(A102,'2023_PAPI_Indicators'!A101:BC281,54,FALSE)</f>
        <v>0.770819068</v>
      </c>
      <c r="BE102" s="24">
        <f>VLOOKUP(A102,'2023_PAPI_Indicators'!A101:BD281,55,FALSE)</f>
        <v>0.8911665678</v>
      </c>
      <c r="BF102" s="24">
        <f>VLOOKUP(A102,'2023_PAPI_Indicators'!A101:BE281,56,FALSE)</f>
        <v>0.75683707</v>
      </c>
      <c r="BG102" s="24">
        <f>VLOOKUP(A102,'2023_PAPI_Indicators'!A101:BF281,57,FALSE)</f>
        <v>0.9380111098</v>
      </c>
      <c r="BH102" s="24">
        <f>VLOOKUP(A102,'2023_PAPI_Indicators'!A101:BL281,58,FALSE)</f>
        <v>0.855861485</v>
      </c>
      <c r="BI102" s="24">
        <f>VLOOKUP(A102,'2023_PAPI_Indicators'!A101:BH281,59,FALSE)</f>
        <v>0.7121346593</v>
      </c>
      <c r="BJ102" s="24">
        <f>VLOOKUP(A102,'2023_PAPI_Indicators'!A101:BI281,60,FALSE)</f>
        <v>0.7879732847</v>
      </c>
      <c r="BK102" s="24">
        <f>VLOOKUP(A102,'2023_PAPI_Indicators'!A101:BJ281,61,FALSE)</f>
        <v>0.8629646301</v>
      </c>
      <c r="BL102" s="24">
        <f>VLOOKUP(A102,'2023_PAPI_Indicators'!A101:BK281,62,FALSE)</f>
        <v>0.8692166805</v>
      </c>
      <c r="BM102" s="24">
        <f>VLOOKUP(A102,'2023_PAPI_Indicators'!A101:BL281,63,FALSE)</f>
        <v>0.828045845</v>
      </c>
      <c r="BN102" s="24">
        <f>VLOOKUP(A102,'2023_PAPI_Indicators'!A101:BM281,64,FALSE)</f>
        <v>0.8213794827</v>
      </c>
    </row>
    <row r="103" ht="13.5" customHeight="1">
      <c r="A103" s="11" t="s">
        <v>274</v>
      </c>
      <c r="B103" s="11" t="s">
        <v>275</v>
      </c>
      <c r="C103" s="12" t="s">
        <v>262</v>
      </c>
      <c r="D103" s="13">
        <f>VLOOKUP(A103,'2023_PAPI_Indicators'!A103:B283,2,FALSE)</f>
        <v>3.42782402</v>
      </c>
      <c r="E103" s="70">
        <f>VLOOKUP(A103,'2023_PAPI_Indicators'!A103:C283,3,FALSE)</f>
        <v>3.62730813</v>
      </c>
      <c r="F103" s="13">
        <f>VLOOKUP(A103,'2023_PAPI_Indicators'!A102:D282,4,FALSE)</f>
        <v>3.063299894</v>
      </c>
      <c r="G103" s="13">
        <f>VLOOKUP(A103,'2023_PAPI_Indicators'!A102:E282,5,FALSE)</f>
        <v>3.24159956</v>
      </c>
      <c r="H103" s="13">
        <f>VLOOKUP(A103,'2023_PAPI_Indicators'!A102:F282,6,FALSE)</f>
        <v>3.20434761</v>
      </c>
      <c r="I103" s="13">
        <f>VLOOKUP(A103,'2023_PAPI_Indicators'!A102:G282,7,FALSE)</f>
        <v>3.562270403</v>
      </c>
      <c r="J103" s="13">
        <f>VLOOKUP(A103,'2023_PAPI_Indicators'!A102:H282,8,FALSE)</f>
        <v>3.590124607</v>
      </c>
      <c r="K103" s="13">
        <f>VLOOKUP(A103,'2023_PAPI_Indicators'!A102:I282,9,FALSE)</f>
        <v>3.686157942</v>
      </c>
      <c r="L103" s="13">
        <f>VLOOKUP(A103,'2023_PAPI_Indicators'!A102:J282,10,FALSE)</f>
        <v>3.695564032</v>
      </c>
      <c r="M103" s="13">
        <f>VLOOKUP(A103,'2023_PAPI_Indicators'!A102:K282,11,FALSE)</f>
        <v>3.542236328</v>
      </c>
      <c r="N103" s="13">
        <f>VLOOKUP(A103,'2023_PAPI_Indicators'!A102:L282,12,FALSE)</f>
        <v>3.234479666</v>
      </c>
      <c r="O103" s="13">
        <f>VLOOKUP(A103,'2023_PAPI_Indicators'!A102:M282,13,FALSE)</f>
        <v>3.473134518</v>
      </c>
      <c r="P103" s="13">
        <f>VLOOKUP(A103,'2023_PAPI_Indicators'!A102:N282,14,FALSE)</f>
        <v>3.579368591</v>
      </c>
      <c r="Q103" s="14"/>
      <c r="R103" s="82">
        <f>VLOOKUP(A103,'2023_PAPI_Indicators'!A102:P282,16,FALSE)</f>
        <v>3.56874609</v>
      </c>
      <c r="S103" s="82">
        <f>VLOOKUP(A103,'2023_PAPI_Indicators'!A102:R282,17,FALSE)</f>
        <v>3.261693478</v>
      </c>
      <c r="T103" s="82">
        <f>VLOOKUP(A103,'2023_PAPI_Indicators'!A102:S282,18,FALSE)</f>
        <v>3.302239656</v>
      </c>
      <c r="U103" s="82">
        <f>VLOOKUP(A103,'2023_PAPI_Indicators'!A102:T282,19,FALSE)</f>
        <v>3.539241314</v>
      </c>
      <c r="V103" s="13">
        <f>VLOOKUP(A103,'2023_PAPI_Indicators'!A102:U282,20,FALSE)</f>
        <v>3.156364202</v>
      </c>
      <c r="W103" s="13">
        <f>VLOOKUP(A103,'2023_PAPI_Indicators'!A102:V282,21,FALSE)</f>
        <v>3.315330267</v>
      </c>
      <c r="X103" s="13">
        <f>VLOOKUP(A103,'2023_PAPI_Indicators'!A102:W282,22,FALSE)</f>
        <v>3.901642561</v>
      </c>
      <c r="Y103" s="13">
        <f>VLOOKUP(A103,'2023_PAPI_Indicators'!A102:X282,23,FALSE)</f>
        <v>3.144376278</v>
      </c>
      <c r="Z103" s="13">
        <f>VLOOKUP(A103,'2023_PAPI_Indicators'!A102:Y282,24,FALSE)</f>
        <v>3.526463032</v>
      </c>
      <c r="AA103" s="13">
        <f>VLOOKUP(A103,'2023_PAPI_Indicators'!A102:Z282,25,FALSE)</f>
        <v>3.415053129</v>
      </c>
      <c r="AB103" s="13">
        <f>VLOOKUP(A103,'2023_PAPI_Indicators'!A102:AA282,26,FALSE)</f>
        <v>3.493985653</v>
      </c>
      <c r="AC103" s="13">
        <f>VLOOKUP(A103,'2023_PAPI_Indicators'!A102:AB282,27,FALSE)</f>
        <v>3.283771515</v>
      </c>
      <c r="AD103" s="13">
        <f>VLOOKUP(A103,'2023_PAPI_Indicators'!A102:AC282,28,FALSE)</f>
        <v>3.299509525</v>
      </c>
      <c r="AE103" s="13">
        <f>VLOOKUP(A103,'2023_PAPI_Indicators'!A102:AD282,29,FALSE)</f>
        <v>3.622019291</v>
      </c>
      <c r="AF103" s="13">
        <f>VLOOKUP(A103,'2023_PAPI_Indicators'!A102:AE282,30,FALSE)</f>
        <v>2.77794528</v>
      </c>
      <c r="AG103" s="13">
        <f>VLOOKUP(A103,'2023_PAPI_Indicators'!A102:AF282,31,FALSE)</f>
        <v>3.620799303</v>
      </c>
      <c r="AH103" s="13">
        <f>VLOOKUP(A103,'2023_PAPI_Indicators'!A102:AG282,32,FALSE)</f>
        <v>3.703301668</v>
      </c>
      <c r="AI103" s="13">
        <f>VLOOKUP(A103,'2023_PAPI_Indicators'!A102:AH282,33,FALSE)</f>
        <v>3.512163877</v>
      </c>
      <c r="AJ103" s="13">
        <f>VLOOKUP(A103,'2023_PAPI_Indicators'!A102:AI282,34,FALSE)</f>
        <v>3.101654768</v>
      </c>
      <c r="AK103" s="13">
        <f>VLOOKUP(A103,'2023_PAPI_Indicators'!A102:AJ282,35,FALSE)</f>
        <v>3.699261665</v>
      </c>
      <c r="AL103" s="13">
        <f>VLOOKUP(A103,'2023_PAPI_Indicators'!A102:AK282,36,FALSE)</f>
        <v>3.649795532</v>
      </c>
      <c r="AM103" s="13">
        <f>VLOOKUP(A103,'2023_PAPI_Indicators'!A102:AL282,37,FALSE)</f>
        <v>3.159487247</v>
      </c>
      <c r="AN103" s="13">
        <f>VLOOKUP(A103,'2023_PAPI_Indicators'!A102:AM282,38,FALSE)</f>
        <v>3.339307785</v>
      </c>
      <c r="AO103" s="13">
        <f>VLOOKUP(A103,'2023_PAPI_Indicators'!A102:AN282,39,FALSE)</f>
        <v>3.835267782</v>
      </c>
      <c r="AP103" s="13">
        <f>VLOOKUP(A103,'2023_PAPI_Indicators'!A102:AO282,40,FALSE)</f>
        <v>3.414265871</v>
      </c>
      <c r="AQ103" s="13">
        <f>VLOOKUP(A103,'2023_PAPI_Indicators'!A102:AP282,41,FALSE)</f>
        <v>3.47835207</v>
      </c>
      <c r="AR103" s="13">
        <f>VLOOKUP(A103,'2023_PAPI_Indicators'!A102:AQ282,42,FALSE)</f>
        <v>3.418893576</v>
      </c>
      <c r="AS103" s="13">
        <f>VLOOKUP(A103,'2023_PAPI_Indicators'!A102:AR282,43,FALSE)</f>
        <v>3.398331404</v>
      </c>
      <c r="AT103" s="13">
        <f>VLOOKUP(A103,'2023_PAPI_Indicators'!A102:AS282,44,FALSE)</f>
        <v>3.467922449</v>
      </c>
      <c r="AU103" s="13">
        <f>VLOOKUP(A103,'2023_PAPI_Indicators'!A102:AT282,45,FALSE)</f>
        <v>3.464064598</v>
      </c>
      <c r="AV103" s="13">
        <f>VLOOKUP(A103,'2023_PAPI_Indicators'!A102:AU282,46,FALSE)</f>
        <v>3.507937431</v>
      </c>
      <c r="AW103" s="13">
        <f>VLOOKUP(A103,'2023_PAPI_Indicators'!A102:AW282,47,FALSE)</f>
        <v>3.319566965</v>
      </c>
      <c r="AX103" s="14"/>
      <c r="AY103" s="13">
        <f>VLOOKUP(A103,'2023_PAPI_Indicators'!A102:AX282,49,FALSE)</f>
        <v>3.453431606</v>
      </c>
      <c r="AZ103" s="13">
        <f>VLOOKUP(A103,'2023_PAPI_Indicators'!A102:AY282,50,FALSE)</f>
        <v>3.635283947</v>
      </c>
      <c r="BA103" s="13">
        <f>VLOOKUP(A103,'2023_PAPI_Indicators'!A102:AZ282,51,FALSE)</f>
        <v>2.999933958</v>
      </c>
      <c r="BB103" s="13">
        <f>VLOOKUP(A103,'2023_PAPI_Indicators'!A102:BA282,52,FALSE)</f>
        <v>3.322279453</v>
      </c>
      <c r="BC103" s="13">
        <f>VLOOKUP(A103,'2023_PAPI_Indicators'!A102:BB282,53,FALSE)</f>
        <v>3.606039047</v>
      </c>
      <c r="BD103" s="13">
        <f>VLOOKUP(A103,'2023_PAPI_Indicators'!A102:BC282,54,FALSE)</f>
        <v>3.193904877</v>
      </c>
      <c r="BE103" s="13">
        <f>VLOOKUP(A103,'2023_PAPI_Indicators'!A102:BD282,55,FALSE)</f>
        <v>3.884333372</v>
      </c>
      <c r="BF103" s="13">
        <f>VLOOKUP(A103,'2023_PAPI_Indicators'!A102:BE282,56,FALSE)</f>
        <v>3.018232107</v>
      </c>
      <c r="BG103" s="13">
        <f>VLOOKUP(A103,'2023_PAPI_Indicators'!A102:BF282,57,FALSE)</f>
        <v>3.579122543</v>
      </c>
      <c r="BH103" s="13">
        <f>VLOOKUP(A103,'2023_PAPI_Indicators'!A102:BL282,58,FALSE)</f>
        <v>3.403510809</v>
      </c>
      <c r="BI103" s="13">
        <f>VLOOKUP(A103,'2023_PAPI_Indicators'!A102:BH282,59,FALSE)</f>
        <v>3.645802498</v>
      </c>
      <c r="BJ103" s="13">
        <f>VLOOKUP(A103,'2023_PAPI_Indicators'!A102:BI282,60,FALSE)</f>
        <v>3.404713154</v>
      </c>
      <c r="BK103" s="13">
        <f>VLOOKUP(A103,'2023_PAPI_Indicators'!A102:BJ282,61,FALSE)</f>
        <v>3.321805477</v>
      </c>
      <c r="BL103" s="13">
        <f>VLOOKUP(A103,'2023_PAPI_Indicators'!A102:BK282,62,FALSE)</f>
        <v>3.414239407</v>
      </c>
      <c r="BM103" s="13">
        <f>VLOOKUP(A103,'2023_PAPI_Indicators'!A102:BL282,63,FALSE)</f>
        <v>3.741421938</v>
      </c>
      <c r="BN103" s="13">
        <f>VLOOKUP(A103,'2023_PAPI_Indicators'!A102:BM282,64,FALSE)</f>
        <v>3.596874952</v>
      </c>
    </row>
    <row r="104" ht="13.5" customHeight="1">
      <c r="A104" s="11" t="s">
        <v>276</v>
      </c>
      <c r="B104" s="11" t="s">
        <v>264</v>
      </c>
      <c r="C104" s="12" t="s">
        <v>265</v>
      </c>
      <c r="D104" s="13">
        <f>VLOOKUP(A104,'2023_PAPI_Indicators'!A104:B284,2,FALSE)</f>
        <v>3.859398365</v>
      </c>
      <c r="E104" s="70">
        <f>VLOOKUP(A104,'2023_PAPI_Indicators'!A104:C284,3,FALSE)</f>
        <v>4.082923889</v>
      </c>
      <c r="F104" s="13">
        <f>VLOOKUP(A104,'2023_PAPI_Indicators'!A103:D283,4,FALSE)</f>
        <v>3.492555618</v>
      </c>
      <c r="G104" s="13">
        <f>VLOOKUP(A104,'2023_PAPI_Indicators'!A103:E283,5,FALSE)</f>
        <v>3.546010733</v>
      </c>
      <c r="H104" s="13">
        <f>VLOOKUP(A104,'2023_PAPI_Indicators'!A103:F283,6,FALSE)</f>
        <v>3.526087761</v>
      </c>
      <c r="I104" s="13">
        <f>VLOOKUP(A104,'2023_PAPI_Indicators'!A103:G283,7,FALSE)</f>
        <v>3.814955235</v>
      </c>
      <c r="J104" s="13">
        <f>VLOOKUP(A104,'2023_PAPI_Indicators'!A103:H283,8,FALSE)</f>
        <v>4.285820484</v>
      </c>
      <c r="K104" s="13">
        <f>VLOOKUP(A104,'2023_PAPI_Indicators'!A103:I283,9,FALSE)</f>
        <v>4</v>
      </c>
      <c r="L104" s="13">
        <f>VLOOKUP(A104,'2023_PAPI_Indicators'!A103:J283,10,FALSE)</f>
        <v>3.982256413</v>
      </c>
      <c r="M104" s="13">
        <f>VLOOKUP(A104,'2023_PAPI_Indicators'!A103:K283,11,FALSE)</f>
        <v>3.557324409</v>
      </c>
      <c r="N104" s="13">
        <f>VLOOKUP(A104,'2023_PAPI_Indicators'!A103:L283,12,FALSE)</f>
        <v>4.017240047</v>
      </c>
      <c r="O104" s="13">
        <f>VLOOKUP(A104,'2023_PAPI_Indicators'!A103:M283,13,FALSE)</f>
        <v>4.22571516</v>
      </c>
      <c r="P104" s="13">
        <f>VLOOKUP(A104,'2023_PAPI_Indicators'!A103:N283,14,FALSE)</f>
        <v>3.701052427</v>
      </c>
      <c r="Q104" s="14"/>
      <c r="R104" s="82">
        <f>VLOOKUP(A104,'2023_PAPI_Indicators'!A103:P283,16,FALSE)</f>
        <v>3.649277925</v>
      </c>
      <c r="S104" s="82">
        <f>VLOOKUP(A104,'2023_PAPI_Indicators'!A103:R283,17,FALSE)</f>
        <v>3.740653515</v>
      </c>
      <c r="T104" s="82">
        <f>VLOOKUP(A104,'2023_PAPI_Indicators'!A103:S283,18,FALSE)</f>
        <v>3.83831048</v>
      </c>
      <c r="U104" s="82">
        <f>VLOOKUP(A104,'2023_PAPI_Indicators'!A103:T283,19,FALSE)</f>
        <v>3.938578367</v>
      </c>
      <c r="V104" s="13">
        <f>VLOOKUP(A104,'2023_PAPI_Indicators'!A103:U283,20,FALSE)</f>
        <v>3.789246559</v>
      </c>
      <c r="W104" s="13">
        <f>VLOOKUP(A104,'2023_PAPI_Indicators'!A103:V283,21,FALSE)</f>
        <v>3.5</v>
      </c>
      <c r="X104" s="13">
        <f>VLOOKUP(A104,'2023_PAPI_Indicators'!A103:W283,22,FALSE)</f>
        <v>4.356036186</v>
      </c>
      <c r="Y104" s="13">
        <f>VLOOKUP(A104,'2023_PAPI_Indicators'!A103:X283,23,FALSE)</f>
        <v>3.539005995</v>
      </c>
      <c r="Z104" s="13">
        <f>VLOOKUP(A104,'2023_PAPI_Indicators'!A103:Y283,24,FALSE)</f>
        <v>3.978915691</v>
      </c>
      <c r="AA104" s="13">
        <f>VLOOKUP(A104,'2023_PAPI_Indicators'!A103:Z283,25,FALSE)</f>
        <v>3.55004096</v>
      </c>
      <c r="AB104" s="13">
        <f>VLOOKUP(A104,'2023_PAPI_Indicators'!A103:AA283,26,FALSE)</f>
        <v>3.807112455</v>
      </c>
      <c r="AC104" s="13">
        <f>VLOOKUP(A104,'2023_PAPI_Indicators'!A103:AB283,27,FALSE)</f>
        <v>3.63512373</v>
      </c>
      <c r="AD104" s="13">
        <f>VLOOKUP(A104,'2023_PAPI_Indicators'!A103:AC283,28,FALSE)</f>
        <v>3.656976223</v>
      </c>
      <c r="AE104" s="13">
        <f>VLOOKUP(A104,'2023_PAPI_Indicators'!A103:AD283,29,FALSE)</f>
        <v>3.90418005</v>
      </c>
      <c r="AF104" s="13">
        <f>VLOOKUP(A104,'2023_PAPI_Indicators'!A103:AE283,30,FALSE)</f>
        <v>3.425949574</v>
      </c>
      <c r="AG104" s="13">
        <f>VLOOKUP(A104,'2023_PAPI_Indicators'!A103:AF283,31,FALSE)</f>
        <v>3.639770508</v>
      </c>
      <c r="AH104" s="13">
        <f>VLOOKUP(A104,'2023_PAPI_Indicators'!A103:AG283,32,FALSE)</f>
        <v>3.948439598</v>
      </c>
      <c r="AI104" s="13">
        <f>VLOOKUP(A104,'2023_PAPI_Indicators'!A103:AH283,33,FALSE)</f>
        <v>3.896924496</v>
      </c>
      <c r="AJ104" s="13">
        <f>VLOOKUP(A104,'2023_PAPI_Indicators'!A103:AI283,34,FALSE)</f>
        <v>3.191060066</v>
      </c>
      <c r="AK104" s="13">
        <f>VLOOKUP(A104,'2023_PAPI_Indicators'!A103:AJ283,35,FALSE)</f>
        <v>4.176648617</v>
      </c>
      <c r="AL104" s="13">
        <f>VLOOKUP(A104,'2023_PAPI_Indicators'!A103:AK283,36,FALSE)</f>
        <v>4.066802979</v>
      </c>
      <c r="AM104" s="13">
        <f>VLOOKUP(A104,'2023_PAPI_Indicators'!A103:AL283,37,FALSE)</f>
        <v>3.438867331</v>
      </c>
      <c r="AN104" s="13">
        <f>VLOOKUP(A104,'2023_PAPI_Indicators'!A103:AM283,38,FALSE)</f>
        <v>3.906910181</v>
      </c>
      <c r="AO104" s="13">
        <f>VLOOKUP(A104,'2023_PAPI_Indicators'!A103:AN283,39,FALSE)</f>
        <v>4.124910831</v>
      </c>
      <c r="AP104" s="13">
        <f>VLOOKUP(A104,'2023_PAPI_Indicators'!A103:AO283,40,FALSE)</f>
        <v>4.145672798</v>
      </c>
      <c r="AQ104" s="13">
        <f>VLOOKUP(A104,'2023_PAPI_Indicators'!A103:AP283,41,FALSE)</f>
        <v>3.794423819</v>
      </c>
      <c r="AR104" s="13">
        <f>VLOOKUP(A104,'2023_PAPI_Indicators'!A103:AQ283,42,FALSE)</f>
        <v>3.775115252</v>
      </c>
      <c r="AS104" s="13">
        <f>VLOOKUP(A104,'2023_PAPI_Indicators'!A103:AR283,43,FALSE)</f>
        <v>3.561113596</v>
      </c>
      <c r="AT104" s="13">
        <f>VLOOKUP(A104,'2023_PAPI_Indicators'!A103:AS283,44,FALSE)</f>
        <v>3.675910234</v>
      </c>
      <c r="AU104" s="13">
        <f>VLOOKUP(A104,'2023_PAPI_Indicators'!A103:AT283,45,FALSE)</f>
        <v>3.610615969</v>
      </c>
      <c r="AV104" s="13">
        <f>VLOOKUP(A104,'2023_PAPI_Indicators'!A103:AU283,46,FALSE)</f>
        <v>3.565119505</v>
      </c>
      <c r="AW104" s="13">
        <f>VLOOKUP(A104,'2023_PAPI_Indicators'!A103:AW283,47,FALSE)</f>
        <v>3.784783363</v>
      </c>
      <c r="AX104" s="14"/>
      <c r="AY104" s="13">
        <f>VLOOKUP(A104,'2023_PAPI_Indicators'!A103:AX283,49,FALSE)</f>
        <v>4.002053261</v>
      </c>
      <c r="AZ104" s="13">
        <f>VLOOKUP(A104,'2023_PAPI_Indicators'!A103:AY283,50,FALSE)</f>
        <v>4.119462013</v>
      </c>
      <c r="BA104" s="13">
        <f>VLOOKUP(A104,'2023_PAPI_Indicators'!A103:AZ283,51,FALSE)</f>
        <v>3.743230343</v>
      </c>
      <c r="BB104" s="13">
        <f>VLOOKUP(A104,'2023_PAPI_Indicators'!A103:BA283,52,FALSE)</f>
        <v>4.042879581</v>
      </c>
      <c r="BC104" s="13">
        <f>VLOOKUP(A104,'2023_PAPI_Indicators'!A103:BB283,53,FALSE)</f>
        <v>4.068851948</v>
      </c>
      <c r="BD104" s="13">
        <f>VLOOKUP(A104,'2023_PAPI_Indicators'!A103:BC283,54,FALSE)</f>
        <v>3.995176792</v>
      </c>
      <c r="BE104" s="13">
        <f>VLOOKUP(A104,'2023_PAPI_Indicators'!A103:BD283,55,FALSE)</f>
        <v>3.945583344</v>
      </c>
      <c r="BF104" s="13">
        <f>VLOOKUP(A104,'2023_PAPI_Indicators'!A103:BE283,56,FALSE)</f>
        <v>4</v>
      </c>
      <c r="BG104" s="13">
        <f>VLOOKUP(A104,'2023_PAPI_Indicators'!A103:BF283,57,FALSE)</f>
        <v>4.003454208</v>
      </c>
      <c r="BH104" s="13">
        <f>VLOOKUP(A104,'2023_PAPI_Indicators'!A103:BL283,58,FALSE)</f>
        <v>4.198194027</v>
      </c>
      <c r="BI104" s="13">
        <f>VLOOKUP(A104,'2023_PAPI_Indicators'!A103:BH283,59,FALSE)</f>
        <v>4.123905182</v>
      </c>
      <c r="BJ104" s="13">
        <f>VLOOKUP(A104,'2023_PAPI_Indicators'!A103:BI283,60,FALSE)</f>
        <v>3.851355076</v>
      </c>
      <c r="BK104" s="13">
        <f>VLOOKUP(A104,'2023_PAPI_Indicators'!A103:BJ283,61,FALSE)</f>
        <v>4.13978529</v>
      </c>
      <c r="BL104" s="13">
        <f>VLOOKUP(A104,'2023_PAPI_Indicators'!A103:BK283,62,FALSE)</f>
        <v>4.073843479</v>
      </c>
      <c r="BM104" s="13">
        <f>VLOOKUP(A104,'2023_PAPI_Indicators'!A103:BL283,63,FALSE)</f>
        <v>4.119642258</v>
      </c>
      <c r="BN104" s="13">
        <f>VLOOKUP(A104,'2023_PAPI_Indicators'!A103:BM283,64,FALSE)</f>
        <v>3.717187643</v>
      </c>
    </row>
    <row r="105" ht="13.5" customHeight="1">
      <c r="A105" s="19" t="s">
        <v>277</v>
      </c>
      <c r="B105" s="19" t="s">
        <v>278</v>
      </c>
      <c r="C105" s="20" t="s">
        <v>181</v>
      </c>
      <c r="D105" s="21">
        <f>VLOOKUP(A105,'2023_PAPI_Indicators'!A105:B285,2,FALSE)</f>
        <v>2.395615101</v>
      </c>
      <c r="E105" s="74">
        <f>VLOOKUP(A105,'2023_PAPI_Indicators'!A105:C285,3,FALSE)</f>
        <v>2.483503103</v>
      </c>
      <c r="F105" s="21">
        <f>VLOOKUP(A105,'2023_PAPI_Indicators'!A104:D284,4,FALSE)</f>
        <v>2.395211458</v>
      </c>
      <c r="G105" s="21">
        <f>VLOOKUP(A105,'2023_PAPI_Indicators'!A104:E284,5,FALSE)</f>
        <v>2.430858374</v>
      </c>
      <c r="H105" s="21">
        <f>VLOOKUP(A105,'2023_PAPI_Indicators'!A104:F284,6,FALSE)</f>
        <v>2.461546898</v>
      </c>
      <c r="I105" s="21">
        <f>VLOOKUP(A105,'2023_PAPI_Indicators'!A104:G284,7,FALSE)</f>
        <v>2.504664898</v>
      </c>
      <c r="J105" s="21">
        <f>VLOOKUP(A105,'2023_PAPI_Indicators'!A104:H284,8,FALSE)</f>
        <v>2.397245169</v>
      </c>
      <c r="K105" s="21">
        <f>VLOOKUP(A105,'2023_PAPI_Indicators'!A104:I284,9,FALSE)</f>
        <v>2.405212402</v>
      </c>
      <c r="L105" s="21">
        <f>VLOOKUP(A105,'2023_PAPI_Indicators'!A104:J284,10,FALSE)</f>
        <v>2.384433746</v>
      </c>
      <c r="M105" s="21">
        <f>VLOOKUP(A105,'2023_PAPI_Indicators'!A104:K284,11,FALSE)</f>
        <v>2.339791536</v>
      </c>
      <c r="N105" s="21">
        <f>VLOOKUP(A105,'2023_PAPI_Indicators'!A104:L284,12,FALSE)</f>
        <v>2.433804512</v>
      </c>
      <c r="O105" s="21">
        <f>VLOOKUP(A105,'2023_PAPI_Indicators'!A104:M284,13,FALSE)</f>
        <v>2.485301256</v>
      </c>
      <c r="P105" s="21">
        <f>VLOOKUP(A105,'2023_PAPI_Indicators'!A104:N284,14,FALSE)</f>
        <v>2.457494497</v>
      </c>
      <c r="Q105" s="22"/>
      <c r="R105" s="21">
        <f>VLOOKUP(A105,'2023_PAPI_Indicators'!A104:P284,16,FALSE)</f>
        <v>2.509639025</v>
      </c>
      <c r="S105" s="21">
        <f>VLOOKUP(A105,'2023_PAPI_Indicators'!A104:R284,17,FALSE)</f>
        <v>2.43130374</v>
      </c>
      <c r="T105" s="21">
        <f>VLOOKUP(A105,'2023_PAPI_Indicators'!A104:S284,18,FALSE)</f>
        <v>2.490563393</v>
      </c>
      <c r="U105" s="21">
        <f>VLOOKUP(A105,'2023_PAPI_Indicators'!A104:T284,19,FALSE)</f>
        <v>2.499496937</v>
      </c>
      <c r="V105" s="21">
        <f>VLOOKUP(A105,'2023_PAPI_Indicators'!A104:U284,20,FALSE)</f>
        <v>2.419789076</v>
      </c>
      <c r="W105" s="21">
        <f>VLOOKUP(A105,'2023_PAPI_Indicators'!A104:V284,21,FALSE)</f>
        <v>2.392757893</v>
      </c>
      <c r="X105" s="21">
        <f>VLOOKUP(A105,'2023_PAPI_Indicators'!A104:W284,22,FALSE)</f>
        <v>2.56840229</v>
      </c>
      <c r="Y105" s="21">
        <f>VLOOKUP(A105,'2023_PAPI_Indicators'!A104:X284,23,FALSE)</f>
        <v>2.425617456</v>
      </c>
      <c r="Z105" s="21">
        <f>VLOOKUP(A105,'2023_PAPI_Indicators'!A104:Y284,24,FALSE)</f>
        <v>2.59177947</v>
      </c>
      <c r="AA105" s="21">
        <f>VLOOKUP(A105,'2023_PAPI_Indicators'!A104:Z284,25,FALSE)</f>
        <v>2.493198633</v>
      </c>
      <c r="AB105" s="21">
        <f>VLOOKUP(A105,'2023_PAPI_Indicators'!A104:AA284,26,FALSE)</f>
        <v>2.538407564</v>
      </c>
      <c r="AC105" s="21">
        <f>VLOOKUP(A105,'2023_PAPI_Indicators'!A104:AB284,27,FALSE)</f>
        <v>2.530873537</v>
      </c>
      <c r="AD105" s="21">
        <f>VLOOKUP(A105,'2023_PAPI_Indicators'!A104:AC284,28,FALSE)</f>
        <v>2.421477318</v>
      </c>
      <c r="AE105" s="21">
        <f>VLOOKUP(A105,'2023_PAPI_Indicators'!A104:AD284,29,FALSE)</f>
        <v>2.552271605</v>
      </c>
      <c r="AF105" s="21">
        <f>VLOOKUP(A105,'2023_PAPI_Indicators'!A104:AE284,30,FALSE)</f>
        <v>2.438956022</v>
      </c>
      <c r="AG105" s="21">
        <f>VLOOKUP(A105,'2023_PAPI_Indicators'!A104:AF284,31,FALSE)</f>
        <v>2.415823936</v>
      </c>
      <c r="AH105" s="21">
        <f>VLOOKUP(A105,'2023_PAPI_Indicators'!A104:AG284,32,FALSE)</f>
        <v>2.439073563</v>
      </c>
      <c r="AI105" s="21">
        <f>VLOOKUP(A105,'2023_PAPI_Indicators'!A104:AH284,33,FALSE)</f>
        <v>2.474323511</v>
      </c>
      <c r="AJ105" s="21">
        <f>VLOOKUP(A105,'2023_PAPI_Indicators'!A104:AI284,34,FALSE)</f>
        <v>2.537851572</v>
      </c>
      <c r="AK105" s="21">
        <f>VLOOKUP(A105,'2023_PAPI_Indicators'!A104:AJ284,35,FALSE)</f>
        <v>2.466783285</v>
      </c>
      <c r="AL105" s="21">
        <f>VLOOKUP(A105,'2023_PAPI_Indicators'!A104:AK284,36,FALSE)</f>
        <v>2.366088867</v>
      </c>
      <c r="AM105" s="21">
        <f>VLOOKUP(A105,'2023_PAPI_Indicators'!A104:AL284,37,FALSE)</f>
        <v>2.318642616</v>
      </c>
      <c r="AN105" s="21">
        <f>VLOOKUP(A105,'2023_PAPI_Indicators'!A104:AM284,38,FALSE)</f>
        <v>2.403873682</v>
      </c>
      <c r="AO105" s="21">
        <f>VLOOKUP(A105,'2023_PAPI_Indicators'!A104:AN284,39,FALSE)</f>
        <v>2.53395319</v>
      </c>
      <c r="AP105" s="21">
        <f>VLOOKUP(A105,'2023_PAPI_Indicators'!A104:AO284,40,FALSE)</f>
        <v>2.511356592</v>
      </c>
      <c r="AQ105" s="21">
        <f>VLOOKUP(A105,'2023_PAPI_Indicators'!A104:AP284,41,FALSE)</f>
        <v>2.281524181</v>
      </c>
      <c r="AR105" s="21">
        <f>VLOOKUP(A105,'2023_PAPI_Indicators'!A104:AQ284,42,FALSE)</f>
        <v>2.311873674</v>
      </c>
      <c r="AS105" s="21">
        <f>VLOOKUP(A105,'2023_PAPI_Indicators'!A104:AR284,43,FALSE)</f>
        <v>2.387432337</v>
      </c>
      <c r="AT105" s="21">
        <f>VLOOKUP(A105,'2023_PAPI_Indicators'!A104:AS284,44,FALSE)</f>
        <v>2.401495934</v>
      </c>
      <c r="AU105" s="21">
        <f>VLOOKUP(A105,'2023_PAPI_Indicators'!A104:AT284,45,FALSE)</f>
        <v>2.432411671</v>
      </c>
      <c r="AV105" s="21">
        <f>VLOOKUP(A105,'2023_PAPI_Indicators'!A104:AU284,46,FALSE)</f>
        <v>2.316318035</v>
      </c>
      <c r="AW105" s="21">
        <f>VLOOKUP(A105,'2023_PAPI_Indicators'!A104:AW284,47,FALSE)</f>
        <v>2.462408781</v>
      </c>
      <c r="AX105" s="22"/>
      <c r="AY105" s="21">
        <f>VLOOKUP(A105,'2023_PAPI_Indicators'!A104:AX284,49,FALSE)</f>
        <v>2.359569073</v>
      </c>
      <c r="AZ105" s="21">
        <f>VLOOKUP(A105,'2023_PAPI_Indicators'!A104:AY284,50,FALSE)</f>
        <v>2.493601561</v>
      </c>
      <c r="BA105" s="21">
        <f>VLOOKUP(A105,'2023_PAPI_Indicators'!A104:AZ284,51,FALSE)</f>
        <v>2.412702322</v>
      </c>
      <c r="BB105" s="21">
        <f>VLOOKUP(A105,'2023_PAPI_Indicators'!A104:BA284,52,FALSE)</f>
        <v>2.474550962</v>
      </c>
      <c r="BC105" s="21">
        <f>VLOOKUP(A105,'2023_PAPI_Indicators'!A104:BB284,53,FALSE)</f>
        <v>2.455054283</v>
      </c>
      <c r="BD105" s="21">
        <f>VLOOKUP(A105,'2023_PAPI_Indicators'!A104:BC284,54,FALSE)</f>
        <v>2.408306837</v>
      </c>
      <c r="BE105" s="21">
        <f>VLOOKUP(A105,'2023_PAPI_Indicators'!A104:BD284,55,FALSE)</f>
        <v>2.459539175</v>
      </c>
      <c r="BF105" s="21">
        <f>VLOOKUP(A105,'2023_PAPI_Indicators'!A104:BE284,56,FALSE)</f>
        <v>2.458444357</v>
      </c>
      <c r="BG105" s="21">
        <f>VLOOKUP(A105,'2023_PAPI_Indicators'!A104:BF284,57,FALSE)</f>
        <v>2.467204809</v>
      </c>
      <c r="BH105" s="21">
        <f>VLOOKUP(A105,'2023_PAPI_Indicators'!A104:BL284,58,FALSE)</f>
        <v>2.403404236</v>
      </c>
      <c r="BI105" s="21">
        <f>VLOOKUP(A105,'2023_PAPI_Indicators'!A104:BH284,59,FALSE)</f>
        <v>2.498992682</v>
      </c>
      <c r="BJ105" s="21">
        <f>VLOOKUP(A105,'2023_PAPI_Indicators'!A104:BI284,60,FALSE)</f>
        <v>2.414228678</v>
      </c>
      <c r="BK105" s="21">
        <f>VLOOKUP(A105,'2023_PAPI_Indicators'!A104:BJ284,61,FALSE)</f>
        <v>2.452414751</v>
      </c>
      <c r="BL105" s="21">
        <f>VLOOKUP(A105,'2023_PAPI_Indicators'!A104:BK284,62,FALSE)</f>
        <v>2.509912491</v>
      </c>
      <c r="BM105" s="21">
        <f>VLOOKUP(A105,'2023_PAPI_Indicators'!A104:BL284,63,FALSE)</f>
        <v>2.570940733</v>
      </c>
      <c r="BN105" s="21">
        <f>VLOOKUP(A105,'2023_PAPI_Indicators'!A104:BM284,64,FALSE)</f>
        <v>2.512963295</v>
      </c>
    </row>
    <row r="106" ht="13.5" customHeight="1">
      <c r="A106" s="11" t="s">
        <v>279</v>
      </c>
      <c r="B106" s="11" t="s">
        <v>280</v>
      </c>
      <c r="C106" s="12" t="s">
        <v>83</v>
      </c>
      <c r="D106" s="24">
        <f>VLOOKUP(A106,'2023_PAPI_Indicators'!A106:B286,2,FALSE)</f>
        <v>0.1205088422</v>
      </c>
      <c r="E106" s="75">
        <f>VLOOKUP(A106,'2023_PAPI_Indicators'!A106:C286,3,FALSE)</f>
        <v>0.3047531545</v>
      </c>
      <c r="F106" s="24">
        <f>VLOOKUP(A106,'2023_PAPI_Indicators'!A105:D285,4,FALSE)</f>
        <v>0.2030692399</v>
      </c>
      <c r="G106" s="24">
        <f>VLOOKUP(A106,'2023_PAPI_Indicators'!A105:E285,5,FALSE)</f>
        <v>0.2447052151</v>
      </c>
      <c r="H106" s="24">
        <f>VLOOKUP(A106,'2023_PAPI_Indicators'!A105:F285,6,FALSE)</f>
        <v>0.2383422107</v>
      </c>
      <c r="I106" s="24">
        <f>VLOOKUP(A106,'2023_PAPI_Indicators'!A105:G285,7,FALSE)</f>
        <v>0.2625335157</v>
      </c>
      <c r="J106" s="24">
        <f>VLOOKUP(A106,'2023_PAPI_Indicators'!A105:H285,8,FALSE)</f>
        <v>0.2943170965</v>
      </c>
      <c r="K106" s="24">
        <f>VLOOKUP(A106,'2023_PAPI_Indicators'!A105:I285,9,FALSE)</f>
        <v>0.1857414246</v>
      </c>
      <c r="L106" s="24">
        <f>VLOOKUP(A106,'2023_PAPI_Indicators'!A105:J285,10,FALSE)</f>
        <v>0.1724314243</v>
      </c>
      <c r="M106" s="24">
        <f>VLOOKUP(A106,'2023_PAPI_Indicators'!A105:K285,11,FALSE)</f>
        <v>0.1612008214</v>
      </c>
      <c r="N106" s="24">
        <f>VLOOKUP(A106,'2023_PAPI_Indicators'!A105:L285,12,FALSE)</f>
        <v>0.3196621835</v>
      </c>
      <c r="O106" s="24">
        <f>VLOOKUP(A106,'2023_PAPI_Indicators'!A105:M285,13,FALSE)</f>
        <v>0.2515348196</v>
      </c>
      <c r="P106" s="24">
        <f>VLOOKUP(A106,'2023_PAPI_Indicators'!A105:N285,14,FALSE)</f>
        <v>0.257344842</v>
      </c>
      <c r="Q106" s="25"/>
      <c r="R106" s="81">
        <f>VLOOKUP(A106,'2023_PAPI_Indicators'!A105:P285,16,FALSE)</f>
        <v>0.2030723244</v>
      </c>
      <c r="S106" s="81">
        <f>VLOOKUP(A106,'2023_PAPI_Indicators'!A105:R285,17,FALSE)</f>
        <v>0.1736174673</v>
      </c>
      <c r="T106" s="81">
        <f>VLOOKUP(A106,'2023_PAPI_Indicators'!A105:S285,18,FALSE)</f>
        <v>0.2250446081</v>
      </c>
      <c r="U106" s="81">
        <f>VLOOKUP(A106,'2023_PAPI_Indicators'!A105:T285,19,FALSE)</f>
        <v>0.1891108751</v>
      </c>
      <c r="V106" s="24">
        <f>VLOOKUP(A106,'2023_PAPI_Indicators'!A105:U285,20,FALSE)</f>
        <v>0.140325442</v>
      </c>
      <c r="W106" s="24">
        <f>VLOOKUP(A106,'2023_PAPI_Indicators'!A105:V285,21,FALSE)</f>
        <v>0.2540309429</v>
      </c>
      <c r="X106" s="24">
        <f>VLOOKUP(A106,'2023_PAPI_Indicators'!A105:W285,22,FALSE)</f>
        <v>0.2561173737</v>
      </c>
      <c r="Y106" s="24">
        <f>VLOOKUP(A106,'2023_PAPI_Indicators'!A105:X285,23,FALSE)</f>
        <v>0.2233678997</v>
      </c>
      <c r="Z106" s="24">
        <f>VLOOKUP(A106,'2023_PAPI_Indicators'!A105:Y285,24,FALSE)</f>
        <v>0.2996886671</v>
      </c>
      <c r="AA106" s="24">
        <f>VLOOKUP(A106,'2023_PAPI_Indicators'!A105:Z285,25,FALSE)</f>
        <v>0.1994008124</v>
      </c>
      <c r="AB106" s="24">
        <f>VLOOKUP(A106,'2023_PAPI_Indicators'!A105:AA285,26,FALSE)</f>
        <v>0.2240363359</v>
      </c>
      <c r="AC106" s="24">
        <f>VLOOKUP(A106,'2023_PAPI_Indicators'!A105:AB285,27,FALSE)</f>
        <v>0.1631899178</v>
      </c>
      <c r="AD106" s="24">
        <f>VLOOKUP(A106,'2023_PAPI_Indicators'!A105:AC285,28,FALSE)</f>
        <v>0.2365411371</v>
      </c>
      <c r="AE106" s="24">
        <f>VLOOKUP(A106,'2023_PAPI_Indicators'!A105:AD285,29,FALSE)</f>
        <v>0.2768488228</v>
      </c>
      <c r="AF106" s="24">
        <f>VLOOKUP(A106,'2023_PAPI_Indicators'!A105:AE285,30,FALSE)</f>
        <v>0.3675619364</v>
      </c>
      <c r="AG106" s="24">
        <f>VLOOKUP(A106,'2023_PAPI_Indicators'!A105:AF285,31,FALSE)</f>
        <v>0.2795230448</v>
      </c>
      <c r="AH106" s="24">
        <f>VLOOKUP(A106,'2023_PAPI_Indicators'!A105:AG285,32,FALSE)</f>
        <v>0.1953896135</v>
      </c>
      <c r="AI106" s="24">
        <f>VLOOKUP(A106,'2023_PAPI_Indicators'!A105:AH285,33,FALSE)</f>
        <v>0.1163668111</v>
      </c>
      <c r="AJ106" s="24">
        <f>VLOOKUP(A106,'2023_PAPI_Indicators'!A105:AI285,34,FALSE)</f>
        <v>0.2851621807</v>
      </c>
      <c r="AK106" s="24">
        <f>VLOOKUP(A106,'2023_PAPI_Indicators'!A105:AJ285,35,FALSE)</f>
        <v>0.1761888713</v>
      </c>
      <c r="AL106" s="24">
        <f>VLOOKUP(A106,'2023_PAPI_Indicators'!A105:AK285,36,FALSE)</f>
        <v>0.1869337708</v>
      </c>
      <c r="AM106" s="24">
        <f>VLOOKUP(A106,'2023_PAPI_Indicators'!A105:AL285,37,FALSE)</f>
        <v>0.1927927434</v>
      </c>
      <c r="AN106" s="24">
        <f>VLOOKUP(A106,'2023_PAPI_Indicators'!A105:AM285,38,FALSE)</f>
        <v>0.1983883679</v>
      </c>
      <c r="AO106" s="24">
        <f>VLOOKUP(A106,'2023_PAPI_Indicators'!A105:AN285,39,FALSE)</f>
        <v>0.2794789076</v>
      </c>
      <c r="AP106" s="24">
        <f>VLOOKUP(A106,'2023_PAPI_Indicators'!A105:AO285,40,FALSE)</f>
        <v>0.2875095308</v>
      </c>
      <c r="AQ106" s="24">
        <f>VLOOKUP(A106,'2023_PAPI_Indicators'!A105:AP285,41,FALSE)</f>
        <v>0.1768414676</v>
      </c>
      <c r="AR106" s="24">
        <f>VLOOKUP(A106,'2023_PAPI_Indicators'!A105:AQ285,42,FALSE)</f>
        <v>0.1271181107</v>
      </c>
      <c r="AS106" s="24">
        <f>VLOOKUP(A106,'2023_PAPI_Indicators'!A105:AR285,43,FALSE)</f>
        <v>0.2302369326</v>
      </c>
      <c r="AT106" s="24">
        <f>VLOOKUP(A106,'2023_PAPI_Indicators'!A105:AS285,44,FALSE)</f>
        <v>0.2005803138</v>
      </c>
      <c r="AU106" s="24">
        <f>VLOOKUP(A106,'2023_PAPI_Indicators'!A105:AT285,45,FALSE)</f>
        <v>0.3021422029</v>
      </c>
      <c r="AV106" s="24">
        <f>VLOOKUP(A106,'2023_PAPI_Indicators'!A105:AU285,46,FALSE)</f>
        <v>0.1804423183</v>
      </c>
      <c r="AW106" s="24">
        <f>VLOOKUP(A106,'2023_PAPI_Indicators'!A105:AW285,47,FALSE)</f>
        <v>0.1791984588</v>
      </c>
      <c r="AX106" s="25"/>
      <c r="AY106" s="24">
        <f>VLOOKUP(A106,'2023_PAPI_Indicators'!A105:AX285,49,FALSE)</f>
        <v>0.2145723253</v>
      </c>
      <c r="AZ106" s="24">
        <f>VLOOKUP(A106,'2023_PAPI_Indicators'!A105:AY285,50,FALSE)</f>
        <v>0.1809645742</v>
      </c>
      <c r="BA106" s="24">
        <f>VLOOKUP(A106,'2023_PAPI_Indicators'!A105:AZ285,51,FALSE)</f>
        <v>0.1291467696</v>
      </c>
      <c r="BB106" s="24">
        <f>VLOOKUP(A106,'2023_PAPI_Indicators'!A105:BA285,52,FALSE)</f>
        <v>0.2721601129</v>
      </c>
      <c r="BC106" s="24">
        <f>VLOOKUP(A106,'2023_PAPI_Indicators'!A105:BB285,53,FALSE)</f>
        <v>0.2487228513</v>
      </c>
      <c r="BD106" s="24">
        <f>VLOOKUP(A106,'2023_PAPI_Indicators'!A105:BC285,54,FALSE)</f>
        <v>0.1588910073</v>
      </c>
      <c r="BE106" s="24">
        <f>VLOOKUP(A106,'2023_PAPI_Indicators'!A105:BD285,55,FALSE)</f>
        <v>0.2305565327</v>
      </c>
      <c r="BF106" s="24">
        <f>VLOOKUP(A106,'2023_PAPI_Indicators'!A105:BE285,56,FALSE)</f>
        <v>0.1973777562</v>
      </c>
      <c r="BG106" s="24">
        <f>VLOOKUP(A106,'2023_PAPI_Indicators'!A105:BF285,57,FALSE)</f>
        <v>0.3502834141</v>
      </c>
      <c r="BH106" s="24">
        <f>VLOOKUP(A106,'2023_PAPI_Indicators'!A105:BL285,58,FALSE)</f>
        <v>0.1465063542</v>
      </c>
      <c r="BI106" s="24">
        <f>VLOOKUP(A106,'2023_PAPI_Indicators'!A105:BH285,59,FALSE)</f>
        <v>0.3080742955</v>
      </c>
      <c r="BJ106" s="24">
        <f>VLOOKUP(A106,'2023_PAPI_Indicators'!A105:BI285,60,FALSE)</f>
        <v>0.2453942746</v>
      </c>
      <c r="BK106" s="24">
        <f>VLOOKUP(A106,'2023_PAPI_Indicators'!A105:BJ285,61,FALSE)</f>
        <v>0.2188835293</v>
      </c>
      <c r="BL106" s="24">
        <f>VLOOKUP(A106,'2023_PAPI_Indicators'!A105:BK285,62,FALSE)</f>
        <v>0.2162602097</v>
      </c>
      <c r="BM106" s="24">
        <f>VLOOKUP(A106,'2023_PAPI_Indicators'!A105:BL285,63,FALSE)</f>
        <v>0.2546996772</v>
      </c>
      <c r="BN106" s="24">
        <f>VLOOKUP(A106,'2023_PAPI_Indicators'!A105:BM285,64,FALSE)</f>
        <v>0.259737134</v>
      </c>
    </row>
    <row r="107" ht="13.5" customHeight="1">
      <c r="A107" s="11" t="s">
        <v>281</v>
      </c>
      <c r="B107" s="11" t="s">
        <v>282</v>
      </c>
      <c r="C107" s="12" t="s">
        <v>83</v>
      </c>
      <c r="D107" s="24">
        <f>VLOOKUP(A107,'2023_PAPI_Indicators'!A107:B287,2,FALSE)</f>
        <v>0.9620253444</v>
      </c>
      <c r="E107" s="75">
        <f>VLOOKUP(A107,'2023_PAPI_Indicators'!A107:C287,3,FALSE)</f>
        <v>0.9545454383</v>
      </c>
      <c r="F107" s="24">
        <f>VLOOKUP(A107,'2023_PAPI_Indicators'!A106:D286,4,FALSE)</f>
        <v>0.9811320901</v>
      </c>
      <c r="G107" s="24">
        <f>VLOOKUP(A107,'2023_PAPI_Indicators'!A106:E286,5,FALSE)</f>
        <v>0.9830508232</v>
      </c>
      <c r="H107" s="24">
        <f>VLOOKUP(A107,'2023_PAPI_Indicators'!A106:F286,6,FALSE)</f>
        <v>0.9846153855</v>
      </c>
      <c r="I107" s="24">
        <f>VLOOKUP(A107,'2023_PAPI_Indicators'!A106:G286,7,FALSE)</f>
        <v>0.9729729891</v>
      </c>
      <c r="J107" s="24">
        <f>VLOOKUP(A107,'2023_PAPI_Indicators'!A106:H286,8,FALSE)</f>
        <v>0.9206349254</v>
      </c>
      <c r="K107" s="24">
        <f>VLOOKUP(A107,'2023_PAPI_Indicators'!A106:I286,9,FALSE)</f>
        <v>1</v>
      </c>
      <c r="L107" s="24">
        <f>VLOOKUP(A107,'2023_PAPI_Indicators'!A106:J286,10,FALSE)</f>
        <v>0.9555555582</v>
      </c>
      <c r="M107" s="24">
        <f>VLOOKUP(A107,'2023_PAPI_Indicators'!A106:K286,11,FALSE)</f>
        <v>0.9428571463</v>
      </c>
      <c r="N107" s="24">
        <f>VLOOKUP(A107,'2023_PAPI_Indicators'!A106:L286,12,FALSE)</f>
        <v>0.9634146094</v>
      </c>
      <c r="O107" s="24">
        <f>VLOOKUP(A107,'2023_PAPI_Indicators'!A106:M286,13,FALSE)</f>
        <v>0.9487179518</v>
      </c>
      <c r="P107" s="24">
        <f>VLOOKUP(A107,'2023_PAPI_Indicators'!A106:N286,14,FALSE)</f>
        <v>0.947368443</v>
      </c>
      <c r="Q107" s="25"/>
      <c r="R107" s="81">
        <f>VLOOKUP(A107,'2023_PAPI_Indicators'!A106:P286,16,FALSE)</f>
        <v>1</v>
      </c>
      <c r="S107" s="81">
        <f>VLOOKUP(A107,'2023_PAPI_Indicators'!A106:R286,17,FALSE)</f>
        <v>0.976744175</v>
      </c>
      <c r="T107" s="81">
        <f>VLOOKUP(A107,'2023_PAPI_Indicators'!A106:S286,18,FALSE)</f>
        <v>0.9682539701</v>
      </c>
      <c r="U107" s="81">
        <f>VLOOKUP(A107,'2023_PAPI_Indicators'!A106:T286,19,FALSE)</f>
        <v>0.9855072498</v>
      </c>
      <c r="V107" s="24">
        <f>VLOOKUP(A107,'2023_PAPI_Indicators'!A106:U286,20,FALSE)</f>
        <v>0.9743589759</v>
      </c>
      <c r="W107" s="24">
        <f>VLOOKUP(A107,'2023_PAPI_Indicators'!A106:V286,21,FALSE)</f>
        <v>0.9310345054</v>
      </c>
      <c r="X107" s="24">
        <f>VLOOKUP(A107,'2023_PAPI_Indicators'!A106:W286,22,FALSE)</f>
        <v>0.9818181992</v>
      </c>
      <c r="Y107" s="24">
        <f>VLOOKUP(A107,'2023_PAPI_Indicators'!A106:X286,23,FALSE)</f>
        <v>0.9454545379</v>
      </c>
      <c r="Z107" s="24">
        <f>VLOOKUP(A107,'2023_PAPI_Indicators'!A106:Y286,24,FALSE)</f>
        <v>0.9487179518</v>
      </c>
      <c r="AA107" s="24">
        <f>VLOOKUP(A107,'2023_PAPI_Indicators'!A106:Z286,25,FALSE)</f>
        <v>1</v>
      </c>
      <c r="AB107" s="24">
        <f>VLOOKUP(A107,'2023_PAPI_Indicators'!A106:AA286,26,FALSE)</f>
        <v>1</v>
      </c>
      <c r="AC107" s="24">
        <f>VLOOKUP(A107,'2023_PAPI_Indicators'!A106:AB286,27,FALSE)</f>
        <v>0.9890109897</v>
      </c>
      <c r="AD107" s="24">
        <f>VLOOKUP(A107,'2023_PAPI_Indicators'!A106:AC286,28,FALSE)</f>
        <v>0.9553571343</v>
      </c>
      <c r="AE107" s="24">
        <f>VLOOKUP(A107,'2023_PAPI_Indicators'!A106:AD286,29,FALSE)</f>
        <v>0.966101706</v>
      </c>
      <c r="AF107" s="24">
        <f>VLOOKUP(A107,'2023_PAPI_Indicators'!A106:AE286,30,FALSE)</f>
        <v>0.9230769277</v>
      </c>
      <c r="AG107" s="24">
        <f>VLOOKUP(A107,'2023_PAPI_Indicators'!A106:AF286,31,FALSE)</f>
        <v>0.9420289993</v>
      </c>
      <c r="AH107" s="24">
        <f>VLOOKUP(A107,'2023_PAPI_Indicators'!A106:AG286,32,FALSE)</f>
        <v>0.9591836929</v>
      </c>
      <c r="AI107" s="24">
        <f>VLOOKUP(A107,'2023_PAPI_Indicators'!A106:AH286,33,FALSE)</f>
        <v>1</v>
      </c>
      <c r="AJ107" s="24">
        <f>VLOOKUP(A107,'2023_PAPI_Indicators'!A106:AI286,34,FALSE)</f>
        <v>1</v>
      </c>
      <c r="AK107" s="24">
        <f>VLOOKUP(A107,'2023_PAPI_Indicators'!A106:AJ286,35,FALSE)</f>
        <v>0.9534883499</v>
      </c>
      <c r="AL107" s="24">
        <f>VLOOKUP(A107,'2023_PAPI_Indicators'!A106:AK286,36,FALSE)</f>
        <v>0.8999999762</v>
      </c>
      <c r="AM107" s="24">
        <f>VLOOKUP(A107,'2023_PAPI_Indicators'!A106:AL286,37,FALSE)</f>
        <v>0.9574468136</v>
      </c>
      <c r="AN107" s="24">
        <f>VLOOKUP(A107,'2023_PAPI_Indicators'!A106:AM286,38,FALSE)</f>
        <v>0.9399999976</v>
      </c>
      <c r="AO107" s="24">
        <f>VLOOKUP(A107,'2023_PAPI_Indicators'!A106:AN286,39,FALSE)</f>
        <v>1</v>
      </c>
      <c r="AP107" s="24">
        <f>VLOOKUP(A107,'2023_PAPI_Indicators'!A106:AO286,40,FALSE)</f>
        <v>1</v>
      </c>
      <c r="AQ107" s="24">
        <f>VLOOKUP(A107,'2023_PAPI_Indicators'!A106:AP286,41,FALSE)</f>
        <v>0.9512194991</v>
      </c>
      <c r="AR107" s="24">
        <f>VLOOKUP(A107,'2023_PAPI_Indicators'!A106:AQ286,42,FALSE)</f>
        <v>0.9696969986</v>
      </c>
      <c r="AS107" s="24">
        <f>VLOOKUP(A107,'2023_PAPI_Indicators'!A106:AR286,43,FALSE)</f>
        <v>0.921875</v>
      </c>
      <c r="AT107" s="24">
        <f>VLOOKUP(A107,'2023_PAPI_Indicators'!A106:AS286,44,FALSE)</f>
        <v>0.9583333135</v>
      </c>
      <c r="AU107" s="24">
        <f>VLOOKUP(A107,'2023_PAPI_Indicators'!A106:AT286,45,FALSE)</f>
        <v>0.9740259647</v>
      </c>
      <c r="AV107" s="24">
        <f>VLOOKUP(A107,'2023_PAPI_Indicators'!A106:AU286,46,FALSE)</f>
        <v>0.9433962107</v>
      </c>
      <c r="AW107" s="24">
        <f>VLOOKUP(A107,'2023_PAPI_Indicators'!A106:AW286,47,FALSE)</f>
        <v>1</v>
      </c>
      <c r="AX107" s="25"/>
      <c r="AY107" s="24">
        <f>VLOOKUP(A107,'2023_PAPI_Indicators'!A106:AX286,49,FALSE)</f>
        <v>0.9399999976</v>
      </c>
      <c r="AZ107" s="24">
        <f>VLOOKUP(A107,'2023_PAPI_Indicators'!A106:AY286,50,FALSE)</f>
        <v>0.9861111045</v>
      </c>
      <c r="BA107" s="24">
        <f>VLOOKUP(A107,'2023_PAPI_Indicators'!A106:AZ286,51,FALSE)</f>
        <v>0.9465649128</v>
      </c>
      <c r="BB107" s="24">
        <f>VLOOKUP(A107,'2023_PAPI_Indicators'!A106:BA286,52,FALSE)</f>
        <v>0.9518072009</v>
      </c>
      <c r="BC107" s="24">
        <f>VLOOKUP(A107,'2023_PAPI_Indicators'!A106:BB286,53,FALSE)</f>
        <v>0.9655172229</v>
      </c>
      <c r="BD107" s="24">
        <f>VLOOKUP(A107,'2023_PAPI_Indicators'!A106:BC286,54,FALSE)</f>
        <v>0.9800000191</v>
      </c>
      <c r="BE107" s="24">
        <f>VLOOKUP(A107,'2023_PAPI_Indicators'!A106:BD286,55,FALSE)</f>
        <v>0.9642857313</v>
      </c>
      <c r="BF107" s="24">
        <f>VLOOKUP(A107,'2023_PAPI_Indicators'!A106:BE286,56,FALSE)</f>
        <v>1</v>
      </c>
      <c r="BG107" s="24">
        <f>VLOOKUP(A107,'2023_PAPI_Indicators'!A106:BF286,57,FALSE)</f>
        <v>0.8846153617</v>
      </c>
      <c r="BH107" s="24">
        <f>VLOOKUP(A107,'2023_PAPI_Indicators'!A106:BL286,58,FALSE)</f>
        <v>0.9104477763</v>
      </c>
      <c r="BI107" s="24">
        <f>VLOOKUP(A107,'2023_PAPI_Indicators'!A106:BH286,59,FALSE)</f>
        <v>0.8939393759</v>
      </c>
      <c r="BJ107" s="24">
        <f>VLOOKUP(A107,'2023_PAPI_Indicators'!A106:BI286,60,FALSE)</f>
        <v>0.8902438879</v>
      </c>
      <c r="BK107" s="24">
        <f>VLOOKUP(A107,'2023_PAPI_Indicators'!A106:BJ286,61,FALSE)</f>
        <v>0.9259259105</v>
      </c>
      <c r="BL107" s="24">
        <f>VLOOKUP(A107,'2023_PAPI_Indicators'!A106:BK286,62,FALSE)</f>
        <v>0.9361702204</v>
      </c>
      <c r="BM107" s="24">
        <f>VLOOKUP(A107,'2023_PAPI_Indicators'!A106:BL286,63,FALSE)</f>
        <v>0.919354856</v>
      </c>
      <c r="BN107" s="24">
        <f>VLOOKUP(A107,'2023_PAPI_Indicators'!A106:BM286,64,FALSE)</f>
        <v>0.9692307711</v>
      </c>
    </row>
    <row r="108" ht="13.5" customHeight="1">
      <c r="A108" s="11" t="s">
        <v>283</v>
      </c>
      <c r="B108" s="11" t="s">
        <v>284</v>
      </c>
      <c r="C108" s="12" t="s">
        <v>262</v>
      </c>
      <c r="D108" s="13">
        <f>VLOOKUP(A108,'2023_PAPI_Indicators'!A108:B288,2,FALSE)</f>
        <v>3.404843807</v>
      </c>
      <c r="E108" s="70">
        <f>VLOOKUP(A108,'2023_PAPI_Indicators'!A108:C288,3,FALSE)</f>
        <v>3.504931688</v>
      </c>
      <c r="F108" s="13">
        <f>VLOOKUP(A108,'2023_PAPI_Indicators'!A107:D287,4,FALSE)</f>
        <v>3.274215221</v>
      </c>
      <c r="G108" s="13">
        <f>VLOOKUP(A108,'2023_PAPI_Indicators'!A107:E287,5,FALSE)</f>
        <v>3.38966608</v>
      </c>
      <c r="H108" s="13">
        <f>VLOOKUP(A108,'2023_PAPI_Indicators'!A107:F287,6,FALSE)</f>
        <v>3.451086998</v>
      </c>
      <c r="I108" s="13">
        <f>VLOOKUP(A108,'2023_PAPI_Indicators'!A107:G287,7,FALSE)</f>
        <v>3.529995441</v>
      </c>
      <c r="J108" s="13">
        <f>VLOOKUP(A108,'2023_PAPI_Indicators'!A107:H287,8,FALSE)</f>
        <v>3.233565569</v>
      </c>
      <c r="K108" s="13">
        <f>VLOOKUP(A108,'2023_PAPI_Indicators'!A107:I287,9,FALSE)</f>
        <v>3.361359835</v>
      </c>
      <c r="L108" s="13">
        <f>VLOOKUP(A108,'2023_PAPI_Indicators'!A107:J287,10,FALSE)</f>
        <v>3.323134899</v>
      </c>
      <c r="M108" s="13">
        <f>VLOOKUP(A108,'2023_PAPI_Indicators'!A107:K287,11,FALSE)</f>
        <v>3.266953468</v>
      </c>
      <c r="N108" s="13">
        <f>VLOOKUP(A108,'2023_PAPI_Indicators'!A107:L287,12,FALSE)</f>
        <v>3.263812304</v>
      </c>
      <c r="O108" s="13">
        <f>VLOOKUP(A108,'2023_PAPI_Indicators'!A107:M287,13,FALSE)</f>
        <v>3.638801098</v>
      </c>
      <c r="P108" s="13">
        <f>VLOOKUP(A108,'2023_PAPI_Indicators'!A107:N287,14,FALSE)</f>
        <v>3.654924154</v>
      </c>
      <c r="Q108" s="14"/>
      <c r="R108" s="82">
        <f>VLOOKUP(A108,'2023_PAPI_Indicators'!A107:P287,16,FALSE)</f>
        <v>3.744912386</v>
      </c>
      <c r="S108" s="82">
        <f>VLOOKUP(A108,'2023_PAPI_Indicators'!A107:R287,17,FALSE)</f>
        <v>3.551340342</v>
      </c>
      <c r="T108" s="82">
        <f>VLOOKUP(A108,'2023_PAPI_Indicators'!A107:S287,18,FALSE)</f>
        <v>3.642020941</v>
      </c>
      <c r="U108" s="82">
        <f>VLOOKUP(A108,'2023_PAPI_Indicators'!A107:T287,19,FALSE)</f>
        <v>3.583350182</v>
      </c>
      <c r="V108" s="13">
        <f>VLOOKUP(A108,'2023_PAPI_Indicators'!A107:U287,20,FALSE)</f>
        <v>3.410638094</v>
      </c>
      <c r="W108" s="13">
        <f>VLOOKUP(A108,'2023_PAPI_Indicators'!A107:V287,21,FALSE)</f>
        <v>3.578049898</v>
      </c>
      <c r="X108" s="13">
        <f>VLOOKUP(A108,'2023_PAPI_Indicators'!A107:W287,22,FALSE)</f>
        <v>3.699822903</v>
      </c>
      <c r="Y108" s="13">
        <f>VLOOKUP(A108,'2023_PAPI_Indicators'!A107:X287,23,FALSE)</f>
        <v>3.522900105</v>
      </c>
      <c r="Z108" s="13">
        <f>VLOOKUP(A108,'2023_PAPI_Indicators'!A107:Y287,24,FALSE)</f>
        <v>3.850994349</v>
      </c>
      <c r="AA108" s="13">
        <f>VLOOKUP(A108,'2023_PAPI_Indicators'!A107:Z287,25,FALSE)</f>
        <v>3.880317688</v>
      </c>
      <c r="AB108" s="13">
        <f>VLOOKUP(A108,'2023_PAPI_Indicators'!A107:AA287,26,FALSE)</f>
        <v>3.668821096</v>
      </c>
      <c r="AC108" s="13">
        <f>VLOOKUP(A108,'2023_PAPI_Indicators'!A107:AB287,27,FALSE)</f>
        <v>3.82139802</v>
      </c>
      <c r="AD108" s="13">
        <f>VLOOKUP(A108,'2023_PAPI_Indicators'!A107:AC287,28,FALSE)</f>
        <v>3.359540939</v>
      </c>
      <c r="AE108" s="13">
        <f>VLOOKUP(A108,'2023_PAPI_Indicators'!A107:AD287,29,FALSE)</f>
        <v>3.85112977</v>
      </c>
      <c r="AF108" s="13">
        <f>VLOOKUP(A108,'2023_PAPI_Indicators'!A107:AE287,30,FALSE)</f>
        <v>3.248465776</v>
      </c>
      <c r="AG108" s="13">
        <f>VLOOKUP(A108,'2023_PAPI_Indicators'!A107:AF287,31,FALSE)</f>
        <v>3.481233597</v>
      </c>
      <c r="AH108" s="13">
        <f>VLOOKUP(A108,'2023_PAPI_Indicators'!A107:AG287,32,FALSE)</f>
        <v>3.511797905</v>
      </c>
      <c r="AI108" s="13">
        <f>VLOOKUP(A108,'2023_PAPI_Indicators'!A107:AH287,33,FALSE)</f>
        <v>3.595876932</v>
      </c>
      <c r="AJ108" s="13">
        <f>VLOOKUP(A108,'2023_PAPI_Indicators'!A107:AI287,34,FALSE)</f>
        <v>3.382552385</v>
      </c>
      <c r="AK108" s="13">
        <f>VLOOKUP(A108,'2023_PAPI_Indicators'!A107:AJ287,35,FALSE)</f>
        <v>3.757308483</v>
      </c>
      <c r="AL108" s="13">
        <f>VLOOKUP(A108,'2023_PAPI_Indicators'!A107:AK287,36,FALSE)</f>
        <v>3.369890213</v>
      </c>
      <c r="AM108" s="13">
        <f>VLOOKUP(A108,'2023_PAPI_Indicators'!A107:AL287,37,FALSE)</f>
        <v>3.054625273</v>
      </c>
      <c r="AN108" s="13">
        <f>VLOOKUP(A108,'2023_PAPI_Indicators'!A107:AM287,38,FALSE)</f>
        <v>3.227037907</v>
      </c>
      <c r="AO108" s="13">
        <f>VLOOKUP(A108,'2023_PAPI_Indicators'!A107:AN287,39,FALSE)</f>
        <v>3.231685638</v>
      </c>
      <c r="AP108" s="13">
        <f>VLOOKUP(A108,'2023_PAPI_Indicators'!A107:AO287,40,FALSE)</f>
        <v>3.367043018</v>
      </c>
      <c r="AQ108" s="13">
        <f>VLOOKUP(A108,'2023_PAPI_Indicators'!A107:AP287,41,FALSE)</f>
        <v>3.115072489</v>
      </c>
      <c r="AR108" s="13">
        <f>VLOOKUP(A108,'2023_PAPI_Indicators'!A107:AQ287,42,FALSE)</f>
        <v>3.258176565</v>
      </c>
      <c r="AS108" s="13">
        <f>VLOOKUP(A108,'2023_PAPI_Indicators'!A107:AR287,43,FALSE)</f>
        <v>3.449493647</v>
      </c>
      <c r="AT108" s="13">
        <f>VLOOKUP(A108,'2023_PAPI_Indicators'!A107:AS287,44,FALSE)</f>
        <v>3.48758769</v>
      </c>
      <c r="AU108" s="13">
        <f>VLOOKUP(A108,'2023_PAPI_Indicators'!A107:AT287,45,FALSE)</f>
        <v>3.1093328</v>
      </c>
      <c r="AV108" s="13">
        <f>VLOOKUP(A108,'2023_PAPI_Indicators'!A107:AU287,46,FALSE)</f>
        <v>3.284338236</v>
      </c>
      <c r="AW108" s="13">
        <f>VLOOKUP(A108,'2023_PAPI_Indicators'!A107:AW287,47,FALSE)</f>
        <v>3.628765821</v>
      </c>
      <c r="AX108" s="14"/>
      <c r="AY108" s="13">
        <f>VLOOKUP(A108,'2023_PAPI_Indicators'!A107:AX287,49,FALSE)</f>
        <v>3.243111372</v>
      </c>
      <c r="AZ108" s="13">
        <f>VLOOKUP(A108,'2023_PAPI_Indicators'!A107:AY287,50,FALSE)</f>
        <v>3.771442413</v>
      </c>
      <c r="BA108" s="13">
        <f>VLOOKUP(A108,'2023_PAPI_Indicators'!A107:AZ287,51,FALSE)</f>
        <v>3.6150527</v>
      </c>
      <c r="BB108" s="13">
        <f>VLOOKUP(A108,'2023_PAPI_Indicators'!A107:BA287,52,FALSE)</f>
        <v>3.519365072</v>
      </c>
      <c r="BC108" s="13">
        <f>VLOOKUP(A108,'2023_PAPI_Indicators'!A107:BB287,53,FALSE)</f>
        <v>3.430607319</v>
      </c>
      <c r="BD108" s="13">
        <f>VLOOKUP(A108,'2023_PAPI_Indicators'!A107:BC287,54,FALSE)</f>
        <v>3.265432596</v>
      </c>
      <c r="BE108" s="13">
        <f>VLOOKUP(A108,'2023_PAPI_Indicators'!A107:BD287,55,FALSE)</f>
        <v>3.470394373</v>
      </c>
      <c r="BF108" s="13">
        <f>VLOOKUP(A108,'2023_PAPI_Indicators'!A107:BE287,56,FALSE)</f>
        <v>3.300103426</v>
      </c>
      <c r="BG108" s="13">
        <f>VLOOKUP(A108,'2023_PAPI_Indicators'!A107:BF287,57,FALSE)</f>
        <v>3.323743105</v>
      </c>
      <c r="BH108" s="13">
        <f>VLOOKUP(A108,'2023_PAPI_Indicators'!A107:BL287,58,FALSE)</f>
        <v>3.589812756</v>
      </c>
      <c r="BI108" s="13">
        <f>VLOOKUP(A108,'2023_PAPI_Indicators'!A107:BH287,59,FALSE)</f>
        <v>3.530258894</v>
      </c>
      <c r="BJ108" s="13">
        <f>VLOOKUP(A108,'2023_PAPI_Indicators'!A107:BI287,60,FALSE)</f>
        <v>3.408506632</v>
      </c>
      <c r="BK108" s="13">
        <f>VLOOKUP(A108,'2023_PAPI_Indicators'!A107:BJ287,61,FALSE)</f>
        <v>3.411769629</v>
      </c>
      <c r="BL108" s="13">
        <f>VLOOKUP(A108,'2023_PAPI_Indicators'!A107:BK287,62,FALSE)</f>
        <v>3.570588112</v>
      </c>
      <c r="BM108" s="13">
        <f>VLOOKUP(A108,'2023_PAPI_Indicators'!A107:BL287,63,FALSE)</f>
        <v>3.891090631</v>
      </c>
      <c r="BN108" s="13">
        <f>VLOOKUP(A108,'2023_PAPI_Indicators'!A107:BM287,64,FALSE)</f>
        <v>3.658093929</v>
      </c>
    </row>
    <row r="109" ht="13.5" customHeight="1">
      <c r="A109" s="11" t="s">
        <v>285</v>
      </c>
      <c r="B109" s="11" t="s">
        <v>264</v>
      </c>
      <c r="C109" s="12" t="s">
        <v>265</v>
      </c>
      <c r="D109" s="13">
        <f>VLOOKUP(A109,'2023_PAPI_Indicators'!A109:B289,2,FALSE)</f>
        <v>4.308508396</v>
      </c>
      <c r="E109" s="70">
        <f>VLOOKUP(A109,'2023_PAPI_Indicators'!A109:C289,3,FALSE)</f>
        <v>4.11646986</v>
      </c>
      <c r="F109" s="13">
        <f>VLOOKUP(A109,'2023_PAPI_Indicators'!A108:D288,4,FALSE)</f>
        <v>3.966072321</v>
      </c>
      <c r="G109" s="13">
        <f>VLOOKUP(A109,'2023_PAPI_Indicators'!A108:E288,5,FALSE)</f>
        <v>3.880091906</v>
      </c>
      <c r="H109" s="13">
        <f>VLOOKUP(A109,'2023_PAPI_Indicators'!A108:F288,6,FALSE)</f>
        <v>4.155267715</v>
      </c>
      <c r="I109" s="13">
        <f>VLOOKUP(A109,'2023_PAPI_Indicators'!A108:G288,7,FALSE)</f>
        <v>4.114331722</v>
      </c>
      <c r="J109" s="13">
        <f>VLOOKUP(A109,'2023_PAPI_Indicators'!A108:H288,8,FALSE)</f>
        <v>3.952377319</v>
      </c>
      <c r="K109" s="13">
        <f>VLOOKUP(A109,'2023_PAPI_Indicators'!A108:I288,9,FALSE)</f>
        <v>4.006220341</v>
      </c>
      <c r="L109" s="13">
        <f>VLOOKUP(A109,'2023_PAPI_Indicators'!A108:J288,10,FALSE)</f>
        <v>4.046640873</v>
      </c>
      <c r="M109" s="13">
        <f>VLOOKUP(A109,'2023_PAPI_Indicators'!A108:K288,11,FALSE)</f>
        <v>4.015533447</v>
      </c>
      <c r="N109" s="13">
        <f>VLOOKUP(A109,'2023_PAPI_Indicators'!A108:L288,12,FALSE)</f>
        <v>3.777079582</v>
      </c>
      <c r="O109" s="13">
        <f>VLOOKUP(A109,'2023_PAPI_Indicators'!A108:M288,13,FALSE)</f>
        <v>4.188732624</v>
      </c>
      <c r="P109" s="13">
        <f>VLOOKUP(A109,'2023_PAPI_Indicators'!A108:N288,14,FALSE)</f>
        <v>4.055312634</v>
      </c>
      <c r="Q109" s="14"/>
      <c r="R109" s="82">
        <f>VLOOKUP(A109,'2023_PAPI_Indicators'!A108:P288,16,FALSE)</f>
        <v>4.097210407</v>
      </c>
      <c r="S109" s="82">
        <f>VLOOKUP(A109,'2023_PAPI_Indicators'!A108:R288,17,FALSE)</f>
        <v>4.212952614</v>
      </c>
      <c r="T109" s="82">
        <f>VLOOKUP(A109,'2023_PAPI_Indicators'!A108:S288,18,FALSE)</f>
        <v>4.205383301</v>
      </c>
      <c r="U109" s="82">
        <f>VLOOKUP(A109,'2023_PAPI_Indicators'!A108:T288,19,FALSE)</f>
        <v>4.309272766</v>
      </c>
      <c r="V109" s="13">
        <f>VLOOKUP(A109,'2023_PAPI_Indicators'!A108:U288,20,FALSE)</f>
        <v>4.186707497</v>
      </c>
      <c r="W109" s="13">
        <f>VLOOKUP(A109,'2023_PAPI_Indicators'!A108:V288,21,FALSE)</f>
        <v>4</v>
      </c>
      <c r="X109" s="13">
        <f>VLOOKUP(A109,'2023_PAPI_Indicators'!A108:W288,22,FALSE)</f>
        <v>4.396420479</v>
      </c>
      <c r="Y109" s="13">
        <f>VLOOKUP(A109,'2023_PAPI_Indicators'!A108:X288,23,FALSE)</f>
        <v>4.030470848</v>
      </c>
      <c r="Z109" s="13">
        <f>VLOOKUP(A109,'2023_PAPI_Indicators'!A108:Y288,24,FALSE)</f>
        <v>4.336322308</v>
      </c>
      <c r="AA109" s="13">
        <f>VLOOKUP(A109,'2023_PAPI_Indicators'!A108:Z288,25,FALSE)</f>
        <v>4.080110073</v>
      </c>
      <c r="AB109" s="13">
        <f>VLOOKUP(A109,'2023_PAPI_Indicators'!A108:AA288,26,FALSE)</f>
        <v>4.246047497</v>
      </c>
      <c r="AC109" s="13">
        <f>VLOOKUP(A109,'2023_PAPI_Indicators'!A108:AB288,27,FALSE)</f>
        <v>4.462479591</v>
      </c>
      <c r="AD109" s="13">
        <f>VLOOKUP(A109,'2023_PAPI_Indicators'!A108:AC288,28,FALSE)</f>
        <v>4.096568584</v>
      </c>
      <c r="AE109" s="13">
        <f>VLOOKUP(A109,'2023_PAPI_Indicators'!A108:AD288,29,FALSE)</f>
        <v>4.193086624</v>
      </c>
      <c r="AF109" s="13">
        <f>VLOOKUP(A109,'2023_PAPI_Indicators'!A108:AE288,30,FALSE)</f>
        <v>3.954040527</v>
      </c>
      <c r="AG109" s="13">
        <f>VLOOKUP(A109,'2023_PAPI_Indicators'!A108:AF288,31,FALSE)</f>
        <v>3.84728837</v>
      </c>
      <c r="AH109" s="13">
        <f>VLOOKUP(A109,'2023_PAPI_Indicators'!A108:AG288,32,FALSE)</f>
        <v>4.231502056</v>
      </c>
      <c r="AI109" s="13">
        <f>VLOOKUP(A109,'2023_PAPI_Indicators'!A108:AH288,33,FALSE)</f>
        <v>4.458835602</v>
      </c>
      <c r="AJ109" s="13">
        <f>VLOOKUP(A109,'2023_PAPI_Indicators'!A108:AI288,34,FALSE)</f>
        <v>4.24450922</v>
      </c>
      <c r="AK109" s="13">
        <f>VLOOKUP(A109,'2023_PAPI_Indicators'!A108:AJ288,35,FALSE)</f>
        <v>4.160897732</v>
      </c>
      <c r="AL109" s="13">
        <f>VLOOKUP(A109,'2023_PAPI_Indicators'!A108:AK288,36,FALSE)</f>
        <v>4.197085381</v>
      </c>
      <c r="AM109" s="13">
        <f>VLOOKUP(A109,'2023_PAPI_Indicators'!A108:AL288,37,FALSE)</f>
        <v>3.942573071</v>
      </c>
      <c r="AN109" s="13">
        <f>VLOOKUP(A109,'2023_PAPI_Indicators'!A108:AM288,38,FALSE)</f>
        <v>4.297340393</v>
      </c>
      <c r="AO109" s="13">
        <f>VLOOKUP(A109,'2023_PAPI_Indicators'!A108:AN288,39,FALSE)</f>
        <v>4.447640419</v>
      </c>
      <c r="AP109" s="13">
        <f>VLOOKUP(A109,'2023_PAPI_Indicators'!A108:AO288,40,FALSE)</f>
        <v>4.136080742</v>
      </c>
      <c r="AQ109" s="13">
        <f>VLOOKUP(A109,'2023_PAPI_Indicators'!A108:AP288,41,FALSE)</f>
        <v>3.977178812</v>
      </c>
      <c r="AR109" s="13">
        <f>VLOOKUP(A109,'2023_PAPI_Indicators'!A108:AQ288,42,FALSE)</f>
        <v>3.943374157</v>
      </c>
      <c r="AS109" s="13">
        <f>VLOOKUP(A109,'2023_PAPI_Indicators'!A108:AR288,43,FALSE)</f>
        <v>4</v>
      </c>
      <c r="AT109" s="13">
        <f>VLOOKUP(A109,'2023_PAPI_Indicators'!A108:AS288,44,FALSE)</f>
        <v>3.877842665</v>
      </c>
      <c r="AU109" s="13">
        <f>VLOOKUP(A109,'2023_PAPI_Indicators'!A108:AT288,45,FALSE)</f>
        <v>3.919737339</v>
      </c>
      <c r="AV109" s="13">
        <f>VLOOKUP(A109,'2023_PAPI_Indicators'!A108:AU288,46,FALSE)</f>
        <v>3.93091464</v>
      </c>
      <c r="AW109" s="13">
        <f>VLOOKUP(A109,'2023_PAPI_Indicators'!A108:AW288,47,FALSE)</f>
        <v>4.153072834</v>
      </c>
      <c r="AX109" s="14"/>
      <c r="AY109" s="13">
        <f>VLOOKUP(A109,'2023_PAPI_Indicators'!A108:AX288,49,FALSE)</f>
        <v>4.050438881</v>
      </c>
      <c r="AZ109" s="13">
        <f>VLOOKUP(A109,'2023_PAPI_Indicators'!A108:AY288,50,FALSE)</f>
        <v>4.227802753</v>
      </c>
      <c r="BA109" s="13">
        <f>VLOOKUP(A109,'2023_PAPI_Indicators'!A108:AZ288,51,FALSE)</f>
        <v>4.282842159</v>
      </c>
      <c r="BB109" s="13">
        <f>VLOOKUP(A109,'2023_PAPI_Indicators'!A108:BA288,52,FALSE)</f>
        <v>4.141804695</v>
      </c>
      <c r="BC109" s="13">
        <f>VLOOKUP(A109,'2023_PAPI_Indicators'!A108:BB288,53,FALSE)</f>
        <v>4.082748413</v>
      </c>
      <c r="BD109" s="13">
        <f>VLOOKUP(A109,'2023_PAPI_Indicators'!A108:BC288,54,FALSE)</f>
        <v>4.198766708</v>
      </c>
      <c r="BE109" s="13">
        <f>VLOOKUP(A109,'2023_PAPI_Indicators'!A108:BD288,55,FALSE)</f>
        <v>4.218785763</v>
      </c>
      <c r="BF109" s="13">
        <f>VLOOKUP(A109,'2023_PAPI_Indicators'!A108:BE288,56,FALSE)</f>
        <v>4.32309103</v>
      </c>
      <c r="BG109" s="13">
        <f>VLOOKUP(A109,'2023_PAPI_Indicators'!A108:BF288,57,FALSE)</f>
        <v>4.19881916</v>
      </c>
      <c r="BH109" s="13">
        <f>VLOOKUP(A109,'2023_PAPI_Indicators'!A108:BL288,58,FALSE)</f>
        <v>4.386066914</v>
      </c>
      <c r="BI109" s="13">
        <f>VLOOKUP(A109,'2023_PAPI_Indicators'!A108:BH288,59,FALSE)</f>
        <v>4.282706261</v>
      </c>
      <c r="BJ109" s="13">
        <f>VLOOKUP(A109,'2023_PAPI_Indicators'!A108:BI288,60,FALSE)</f>
        <v>4.241977215</v>
      </c>
      <c r="BK109" s="13">
        <f>VLOOKUP(A109,'2023_PAPI_Indicators'!A108:BJ288,61,FALSE)</f>
        <v>4.402297974</v>
      </c>
      <c r="BL109" s="13">
        <f>VLOOKUP(A109,'2023_PAPI_Indicators'!A108:BK288,62,FALSE)</f>
        <v>4.58465147</v>
      </c>
      <c r="BM109" s="13">
        <f>VLOOKUP(A109,'2023_PAPI_Indicators'!A108:BL288,63,FALSE)</f>
        <v>4.475516796</v>
      </c>
      <c r="BN109" s="13">
        <f>VLOOKUP(A109,'2023_PAPI_Indicators'!A108:BM288,64,FALSE)</f>
        <v>4.182620049</v>
      </c>
    </row>
    <row r="110" ht="13.5" customHeight="1">
      <c r="A110" s="15" t="s">
        <v>286</v>
      </c>
      <c r="B110" s="16" t="s">
        <v>287</v>
      </c>
      <c r="C110" s="17" t="s">
        <v>77</v>
      </c>
      <c r="D110" s="18">
        <f>VLOOKUP(A110,'2023_PAPI_Indicators'!A110:B290,2,FALSE)</f>
        <v>7.848581314</v>
      </c>
      <c r="E110" s="18">
        <f>VLOOKUP(A110,'2023_PAPI_Indicators'!A110:C290,3,FALSE)</f>
        <v>7.170394421</v>
      </c>
      <c r="F110" s="18">
        <f>VLOOKUP(A110,'2023_PAPI_Indicators'!A109:D289,4,FALSE)</f>
        <v>7.480087757</v>
      </c>
      <c r="G110" s="18">
        <f>VLOOKUP(A110,'2023_PAPI_Indicators'!A109:E289,5,FALSE)</f>
        <v>7.127891064</v>
      </c>
      <c r="H110" s="18">
        <f>VLOOKUP(A110,'2023_PAPI_Indicators'!A109:F289,6,FALSE)</f>
        <v>6.91249752</v>
      </c>
      <c r="I110" s="18">
        <f>VLOOKUP(A110,'2023_PAPI_Indicators'!A109:G289,7,FALSE)</f>
        <v>7.167048454</v>
      </c>
      <c r="J110" s="18">
        <f>VLOOKUP(A110,'2023_PAPI_Indicators'!A109:H289,8,FALSE)</f>
        <v>6.933379173</v>
      </c>
      <c r="K110" s="18">
        <f>VLOOKUP(A110,'2023_PAPI_Indicators'!A109:I289,9,FALSE)</f>
        <v>7.720145226</v>
      </c>
      <c r="L110" s="18">
        <f>VLOOKUP(A110,'2023_PAPI_Indicators'!A109:J289,10,FALSE)</f>
        <v>7.590636253</v>
      </c>
      <c r="M110" s="18">
        <f>VLOOKUP(A110,'2023_PAPI_Indicators'!A109:K289,11,FALSE)</f>
        <v>7.582685471</v>
      </c>
      <c r="N110" s="18">
        <f>VLOOKUP(A110,'2023_PAPI_Indicators'!A109:L289,12,FALSE)</f>
        <v>7.187229633</v>
      </c>
      <c r="O110" s="18">
        <f>VLOOKUP(A110,'2023_PAPI_Indicators'!A109:M289,13,FALSE)</f>
        <v>8.002205849</v>
      </c>
      <c r="P110" s="18">
        <f>VLOOKUP(A110,'2023_PAPI_Indicators'!A109:N289,14,FALSE)</f>
        <v>7.353682995</v>
      </c>
      <c r="Q110" s="10"/>
      <c r="R110" s="18">
        <f>VLOOKUP(A110,'2023_PAPI_Indicators'!A109:P289,16,FALSE)</f>
        <v>7.428556442</v>
      </c>
      <c r="S110" s="18">
        <f>VLOOKUP(A110,'2023_PAPI_Indicators'!A109:R289,17,FALSE)</f>
        <v>7.236996651</v>
      </c>
      <c r="T110" s="18">
        <f>VLOOKUP(A110,'2023_PAPI_Indicators'!A109:S289,18,FALSE)</f>
        <v>8.030711174</v>
      </c>
      <c r="U110" s="18">
        <f>VLOOKUP(A110,'2023_PAPI_Indicators'!A109:T289,19,FALSE)</f>
        <v>8.256773949</v>
      </c>
      <c r="V110" s="18">
        <f>VLOOKUP(A110,'2023_PAPI_Indicators'!A109:U289,20,FALSE)</f>
        <v>7.484188557</v>
      </c>
      <c r="W110" s="18">
        <f>VLOOKUP(A110,'2023_PAPI_Indicators'!A109:V289,21,FALSE)</f>
        <v>7.991138935</v>
      </c>
      <c r="X110" s="18">
        <f>VLOOKUP(A110,'2023_PAPI_Indicators'!A109:W289,22,FALSE)</f>
        <v>7.611737728</v>
      </c>
      <c r="Y110" s="18">
        <f>VLOOKUP(A110,'2023_PAPI_Indicators'!A109:X289,23,FALSE)</f>
        <v>8.118229866</v>
      </c>
      <c r="Z110" s="18">
        <f>VLOOKUP(A110,'2023_PAPI_Indicators'!A109:Y289,24,FALSE)</f>
        <v>7.090343475</v>
      </c>
      <c r="AA110" s="18">
        <f>VLOOKUP(A110,'2023_PAPI_Indicators'!A109:Z289,25,FALSE)</f>
        <v>7.858501911</v>
      </c>
      <c r="AB110" s="18">
        <f>VLOOKUP(A110,'2023_PAPI_Indicators'!A109:AA289,26,FALSE)</f>
        <v>8.292517662</v>
      </c>
      <c r="AC110" s="18">
        <f>VLOOKUP(A110,'2023_PAPI_Indicators'!A109:AB289,27,FALSE)</f>
        <v>7.765153885</v>
      </c>
      <c r="AD110" s="18">
        <f>VLOOKUP(A110,'2023_PAPI_Indicators'!A109:AC289,28,FALSE)</f>
        <v>7.785792351</v>
      </c>
      <c r="AE110" s="18">
        <f>VLOOKUP(A110,'2023_PAPI_Indicators'!A109:AD289,29,FALSE)</f>
        <v>7.707887173</v>
      </c>
      <c r="AF110" s="18">
        <f>VLOOKUP(A110,'2023_PAPI_Indicators'!A109:AE289,30,FALSE)</f>
        <v>7.095861912</v>
      </c>
      <c r="AG110" s="18">
        <f>VLOOKUP(A110,'2023_PAPI_Indicators'!A109:AF289,31,FALSE)</f>
        <v>7.298150539</v>
      </c>
      <c r="AH110" s="18">
        <f>VLOOKUP(A110,'2023_PAPI_Indicators'!A109:AG289,32,FALSE)</f>
        <v>8.304116249</v>
      </c>
      <c r="AI110" s="18">
        <f>VLOOKUP(A110,'2023_PAPI_Indicators'!A109:AH289,33,FALSE)</f>
        <v>7.813169003</v>
      </c>
      <c r="AJ110" s="18">
        <f>VLOOKUP(A110,'2023_PAPI_Indicators'!A109:AI289,34,FALSE)</f>
        <v>7.695709705</v>
      </c>
      <c r="AK110" s="18">
        <f>VLOOKUP(A110,'2023_PAPI_Indicators'!A109:AJ289,35,FALSE)</f>
        <v>7.428115845</v>
      </c>
      <c r="AL110" s="18">
        <f>VLOOKUP(A110,'2023_PAPI_Indicators'!A109:AK289,36,FALSE)</f>
        <v>7.762339592</v>
      </c>
      <c r="AM110" s="18">
        <f>VLOOKUP(A110,'2023_PAPI_Indicators'!A109:AL289,37,FALSE)</f>
        <v>7.704429626</v>
      </c>
      <c r="AN110" s="18">
        <f>VLOOKUP(A110,'2023_PAPI_Indicators'!A109:AM289,38,FALSE)</f>
        <v>8.078989983</v>
      </c>
      <c r="AO110" s="18">
        <f>VLOOKUP(A110,'2023_PAPI_Indicators'!A109:AN289,39,FALSE)</f>
        <v>8.228642464</v>
      </c>
      <c r="AP110" s="18">
        <f>VLOOKUP(A110,'2023_PAPI_Indicators'!A109:AO289,40,FALSE)</f>
        <v>7.641314983</v>
      </c>
      <c r="AQ110" s="18">
        <f>VLOOKUP(A110,'2023_PAPI_Indicators'!A109:AP289,41,FALSE)</f>
        <v>7.282096386</v>
      </c>
      <c r="AR110" s="18">
        <f>VLOOKUP(A110,'2023_PAPI_Indicators'!A109:AQ289,42,FALSE)</f>
        <v>7.384181976</v>
      </c>
      <c r="AS110" s="18">
        <f>VLOOKUP(A110,'2023_PAPI_Indicators'!A109:AR289,43,FALSE)</f>
        <v>7.542154789</v>
      </c>
      <c r="AT110" s="18">
        <f>VLOOKUP(A110,'2023_PAPI_Indicators'!A109:AS289,44,FALSE)</f>
        <v>6.838726521</v>
      </c>
      <c r="AU110" s="18">
        <f>VLOOKUP(A110,'2023_PAPI_Indicators'!A109:AT289,45,FALSE)</f>
        <v>7.41714716</v>
      </c>
      <c r="AV110" s="18">
        <f>VLOOKUP(A110,'2023_PAPI_Indicators'!A109:AU289,46,FALSE)</f>
        <v>7.323791027</v>
      </c>
      <c r="AW110" s="18">
        <f>VLOOKUP(A110,'2023_PAPI_Indicators'!A109:AW289,47,FALSE)</f>
        <v>6.768579483</v>
      </c>
      <c r="AX110" s="10"/>
      <c r="AY110" s="18">
        <f>VLOOKUP(A110,'2023_PAPI_Indicators'!A109:AX289,49,FALSE)</f>
        <v>6.998644829</v>
      </c>
      <c r="AZ110" s="18">
        <f>VLOOKUP(A110,'2023_PAPI_Indicators'!A109:AY289,50,FALSE)</f>
        <v>8.162596703</v>
      </c>
      <c r="BA110" s="18">
        <f>VLOOKUP(A110,'2023_PAPI_Indicators'!A109:AZ289,51,FALSE)</f>
        <v>7.533808231</v>
      </c>
      <c r="BB110" s="18">
        <f>VLOOKUP(A110,'2023_PAPI_Indicators'!A109:BA289,52,FALSE)</f>
        <v>6.758452415</v>
      </c>
      <c r="BC110" s="18">
        <f>VLOOKUP(A110,'2023_PAPI_Indicators'!A109:BB289,53,FALSE)</f>
        <v>7.141937733</v>
      </c>
      <c r="BD110" s="18">
        <f>VLOOKUP(A110,'2023_PAPI_Indicators'!A109:BC289,54,FALSE)</f>
        <v>7.158296585</v>
      </c>
      <c r="BE110" s="18">
        <f>VLOOKUP(A110,'2023_PAPI_Indicators'!A109:BD289,55,FALSE)</f>
        <v>7.811067581</v>
      </c>
      <c r="BF110" s="18">
        <f>VLOOKUP(A110,'2023_PAPI_Indicators'!A109:BE289,56,FALSE)</f>
        <v>7.855870724</v>
      </c>
      <c r="BG110" s="18">
        <f>VLOOKUP(A110,'2023_PAPI_Indicators'!A109:BF289,57,FALSE)</f>
        <v>7.253488541</v>
      </c>
      <c r="BH110" s="18">
        <f>VLOOKUP(A110,'2023_PAPI_Indicators'!A109:BL289,58,FALSE)</f>
        <v>8.047102928</v>
      </c>
      <c r="BI110" s="18">
        <f>VLOOKUP(A110,'2023_PAPI_Indicators'!A109:BH289,59,FALSE)</f>
        <v>7.167074203</v>
      </c>
      <c r="BJ110" s="18">
        <f>VLOOKUP(A110,'2023_PAPI_Indicators'!A109:BI289,60,FALSE)</f>
        <v>6.807229519</v>
      </c>
      <c r="BK110" s="18">
        <f>VLOOKUP(A110,'2023_PAPI_Indicators'!A109:BJ289,61,FALSE)</f>
        <v>7.137568951</v>
      </c>
      <c r="BL110" s="18">
        <f>VLOOKUP(A110,'2023_PAPI_Indicators'!A109:BK289,62,FALSE)</f>
        <v>7.898097515</v>
      </c>
      <c r="BM110" s="18">
        <f>VLOOKUP(A110,'2023_PAPI_Indicators'!A109:BL289,63,FALSE)</f>
        <v>7.616356373</v>
      </c>
      <c r="BN110" s="18">
        <f>VLOOKUP(A110,'2023_PAPI_Indicators'!A109:BM289,64,FALSE)</f>
        <v>6.901630878</v>
      </c>
    </row>
    <row r="111" ht="13.5" customHeight="1">
      <c r="A111" s="19" t="s">
        <v>288</v>
      </c>
      <c r="B111" s="19" t="s">
        <v>289</v>
      </c>
      <c r="C111" s="20" t="s">
        <v>88</v>
      </c>
      <c r="D111" s="21">
        <f>VLOOKUP(A111,'2023_PAPI_Indicators'!A111:B291,2,FALSE)</f>
        <v>1.702908635</v>
      </c>
      <c r="E111" s="74">
        <f>VLOOKUP(A111,'2023_PAPI_Indicators'!A111:C291,3,FALSE)</f>
        <v>2.053114653</v>
      </c>
      <c r="F111" s="21">
        <f>VLOOKUP(A111,'2023_PAPI_Indicators'!A110:D290,4,FALSE)</f>
        <v>1.900821805</v>
      </c>
      <c r="G111" s="21">
        <f>VLOOKUP(A111,'2023_PAPI_Indicators'!A110:E290,5,FALSE)</f>
        <v>1.993341088</v>
      </c>
      <c r="H111" s="21">
        <f>VLOOKUP(A111,'2023_PAPI_Indicators'!A110:F290,6,FALSE)</f>
        <v>1.947497845</v>
      </c>
      <c r="I111" s="21">
        <f>VLOOKUP(A111,'2023_PAPI_Indicators'!A110:G290,7,FALSE)</f>
        <v>1.940139413</v>
      </c>
      <c r="J111" s="21">
        <f>VLOOKUP(A111,'2023_PAPI_Indicators'!A110:H290,8,FALSE)</f>
        <v>1.982699037</v>
      </c>
      <c r="K111" s="21">
        <f>VLOOKUP(A111,'2023_PAPI_Indicators'!A110:I290,9,FALSE)</f>
        <v>2.016851902</v>
      </c>
      <c r="L111" s="21">
        <f>VLOOKUP(A111,'2023_PAPI_Indicators'!A110:J290,10,FALSE)</f>
        <v>1.838393688</v>
      </c>
      <c r="M111" s="21">
        <f>VLOOKUP(A111,'2023_PAPI_Indicators'!A110:K290,11,FALSE)</f>
        <v>2.037625074</v>
      </c>
      <c r="N111" s="21">
        <f>VLOOKUP(A111,'2023_PAPI_Indicators'!A110:L290,12,FALSE)</f>
        <v>1.993267059</v>
      </c>
      <c r="O111" s="21">
        <f>VLOOKUP(A111,'2023_PAPI_Indicators'!A110:M290,13,FALSE)</f>
        <v>1.968434334</v>
      </c>
      <c r="P111" s="21">
        <f>VLOOKUP(A111,'2023_PAPI_Indicators'!A110:N290,14,FALSE)</f>
        <v>1.892198086</v>
      </c>
      <c r="Q111" s="22"/>
      <c r="R111" s="21">
        <f>VLOOKUP(A111,'2023_PAPI_Indicators'!A110:P290,16,FALSE)</f>
        <v>1.954704642</v>
      </c>
      <c r="S111" s="21">
        <f>VLOOKUP(A111,'2023_PAPI_Indicators'!A110:R290,17,FALSE)</f>
        <v>1.920085311</v>
      </c>
      <c r="T111" s="21">
        <f>VLOOKUP(A111,'2023_PAPI_Indicators'!A110:S290,18,FALSE)</f>
        <v>1.949780822</v>
      </c>
      <c r="U111" s="21">
        <f>VLOOKUP(A111,'2023_PAPI_Indicators'!A110:T290,19,FALSE)</f>
        <v>2.00653863</v>
      </c>
      <c r="V111" s="21">
        <f>VLOOKUP(A111,'2023_PAPI_Indicators'!A110:U290,20,FALSE)</f>
        <v>1.918643713</v>
      </c>
      <c r="W111" s="21">
        <f>VLOOKUP(A111,'2023_PAPI_Indicators'!A110:V290,21,FALSE)</f>
        <v>1.768559337</v>
      </c>
      <c r="X111" s="21">
        <f>VLOOKUP(A111,'2023_PAPI_Indicators'!A110:W290,22,FALSE)</f>
        <v>2.033149481</v>
      </c>
      <c r="Y111" s="21">
        <f>VLOOKUP(A111,'2023_PAPI_Indicators'!A110:X290,23,FALSE)</f>
        <v>1.995520592</v>
      </c>
      <c r="Z111" s="21">
        <f>VLOOKUP(A111,'2023_PAPI_Indicators'!A110:Y290,24,FALSE)</f>
        <v>1.964902997</v>
      </c>
      <c r="AA111" s="21">
        <f>VLOOKUP(A111,'2023_PAPI_Indicators'!A110:Z290,25,FALSE)</f>
        <v>1.953230262</v>
      </c>
      <c r="AB111" s="21">
        <f>VLOOKUP(A111,'2023_PAPI_Indicators'!A110:AA290,26,FALSE)</f>
        <v>2.004730225</v>
      </c>
      <c r="AC111" s="21">
        <f>VLOOKUP(A111,'2023_PAPI_Indicators'!A110:AB290,27,FALSE)</f>
        <v>2.030580282</v>
      </c>
      <c r="AD111" s="21">
        <f>VLOOKUP(A111,'2023_PAPI_Indicators'!A110:AC290,28,FALSE)</f>
        <v>1.971177459</v>
      </c>
      <c r="AE111" s="21">
        <f>VLOOKUP(A111,'2023_PAPI_Indicators'!A110:AD290,29,FALSE)</f>
        <v>2.140387058</v>
      </c>
      <c r="AF111" s="21">
        <f>VLOOKUP(A111,'2023_PAPI_Indicators'!A110:AE290,30,FALSE)</f>
        <v>1.965168238</v>
      </c>
      <c r="AG111" s="21">
        <f>VLOOKUP(A111,'2023_PAPI_Indicators'!A110:AF290,31,FALSE)</f>
        <v>2.034246922</v>
      </c>
      <c r="AH111" s="21">
        <f>VLOOKUP(A111,'2023_PAPI_Indicators'!A110:AG290,32,FALSE)</f>
        <v>2.133370161</v>
      </c>
      <c r="AI111" s="21">
        <f>VLOOKUP(A111,'2023_PAPI_Indicators'!A110:AH290,33,FALSE)</f>
        <v>1.911296964</v>
      </c>
      <c r="AJ111" s="21">
        <f>VLOOKUP(A111,'2023_PAPI_Indicators'!A110:AI290,34,FALSE)</f>
        <v>1.902489662</v>
      </c>
      <c r="AK111" s="21">
        <f>VLOOKUP(A111,'2023_PAPI_Indicators'!A110:AJ290,35,FALSE)</f>
        <v>1.945854187</v>
      </c>
      <c r="AL111" s="21">
        <f>VLOOKUP(A111,'2023_PAPI_Indicators'!A110:AK290,36,FALSE)</f>
        <v>1.930145502</v>
      </c>
      <c r="AM111" s="21">
        <f>VLOOKUP(A111,'2023_PAPI_Indicators'!A110:AL290,37,FALSE)</f>
        <v>1.863524795</v>
      </c>
      <c r="AN111" s="21">
        <f>VLOOKUP(A111,'2023_PAPI_Indicators'!A110:AM290,38,FALSE)</f>
        <v>1.968675375</v>
      </c>
      <c r="AO111" s="21">
        <f>VLOOKUP(A111,'2023_PAPI_Indicators'!A110:AN290,39,FALSE)</f>
        <v>1.995034575</v>
      </c>
      <c r="AP111" s="21">
        <f>VLOOKUP(A111,'2023_PAPI_Indicators'!A110:AO290,40,FALSE)</f>
        <v>1.933046937</v>
      </c>
      <c r="AQ111" s="21">
        <f>VLOOKUP(A111,'2023_PAPI_Indicators'!A110:AP290,41,FALSE)</f>
        <v>1.804357648</v>
      </c>
      <c r="AR111" s="21">
        <f>VLOOKUP(A111,'2023_PAPI_Indicators'!A110:AQ290,42,FALSE)</f>
        <v>1.871862888</v>
      </c>
      <c r="AS111" s="21">
        <f>VLOOKUP(A111,'2023_PAPI_Indicators'!A110:AR290,43,FALSE)</f>
        <v>1.867582083</v>
      </c>
      <c r="AT111" s="21">
        <f>VLOOKUP(A111,'2023_PAPI_Indicators'!A110:AS290,44,FALSE)</f>
        <v>1.852394104</v>
      </c>
      <c r="AU111" s="21">
        <f>VLOOKUP(A111,'2023_PAPI_Indicators'!A110:AT290,45,FALSE)</f>
        <v>1.721666098</v>
      </c>
      <c r="AV111" s="21">
        <f>VLOOKUP(A111,'2023_PAPI_Indicators'!A110:AU290,46,FALSE)</f>
        <v>1.65080893</v>
      </c>
      <c r="AW111" s="21">
        <f>VLOOKUP(A111,'2023_PAPI_Indicators'!A110:AW290,47,FALSE)</f>
        <v>1.665489435</v>
      </c>
      <c r="AX111" s="22"/>
      <c r="AY111" s="21">
        <f>VLOOKUP(A111,'2023_PAPI_Indicators'!A110:AX290,49,FALSE)</f>
        <v>1.724682093</v>
      </c>
      <c r="AZ111" s="21">
        <f>VLOOKUP(A111,'2023_PAPI_Indicators'!A110:AY290,50,FALSE)</f>
        <v>1.955244541</v>
      </c>
      <c r="BA111" s="21">
        <f>VLOOKUP(A111,'2023_PAPI_Indicators'!A110:AZ290,51,FALSE)</f>
        <v>1.752333045</v>
      </c>
      <c r="BB111" s="21">
        <f>VLOOKUP(A111,'2023_PAPI_Indicators'!A110:BA290,52,FALSE)</f>
        <v>1.853222132</v>
      </c>
      <c r="BC111" s="21">
        <f>VLOOKUP(A111,'2023_PAPI_Indicators'!A110:BB290,53,FALSE)</f>
        <v>1.828250647</v>
      </c>
      <c r="BD111" s="21">
        <f>VLOOKUP(A111,'2023_PAPI_Indicators'!A110:BC290,54,FALSE)</f>
        <v>1.911034703</v>
      </c>
      <c r="BE111" s="21">
        <f>VLOOKUP(A111,'2023_PAPI_Indicators'!A110:BD290,55,FALSE)</f>
        <v>1.905035377</v>
      </c>
      <c r="BF111" s="21">
        <f>VLOOKUP(A111,'2023_PAPI_Indicators'!A110:BE290,56,FALSE)</f>
        <v>1.860180378</v>
      </c>
      <c r="BG111" s="21">
        <f>VLOOKUP(A111,'2023_PAPI_Indicators'!A110:BF290,57,FALSE)</f>
        <v>1.887163639</v>
      </c>
      <c r="BH111" s="21">
        <f>VLOOKUP(A111,'2023_PAPI_Indicators'!A110:BL290,58,FALSE)</f>
        <v>1.849529028</v>
      </c>
      <c r="BI111" s="21">
        <f>VLOOKUP(A111,'2023_PAPI_Indicators'!A110:BH290,59,FALSE)</f>
        <v>1.956139326</v>
      </c>
      <c r="BJ111" s="21">
        <f>VLOOKUP(A111,'2023_PAPI_Indicators'!A110:BI290,60,FALSE)</f>
        <v>1.7166363</v>
      </c>
      <c r="BK111" s="21">
        <f>VLOOKUP(A111,'2023_PAPI_Indicators'!A110:BJ290,61,FALSE)</f>
        <v>1.878423333</v>
      </c>
      <c r="BL111" s="21">
        <f>VLOOKUP(A111,'2023_PAPI_Indicators'!A110:BK290,62,FALSE)</f>
        <v>1.956836104</v>
      </c>
      <c r="BM111" s="21">
        <f>VLOOKUP(A111,'2023_PAPI_Indicators'!A110:BL290,63,FALSE)</f>
        <v>2.085738897</v>
      </c>
      <c r="BN111" s="21">
        <f>VLOOKUP(A111,'2023_PAPI_Indicators'!A110:BM290,64,FALSE)</f>
        <v>1.753263116</v>
      </c>
    </row>
    <row r="112" ht="13.5" customHeight="1">
      <c r="A112" s="11" t="s">
        <v>290</v>
      </c>
      <c r="B112" s="11" t="s">
        <v>291</v>
      </c>
      <c r="C112" s="12" t="s">
        <v>83</v>
      </c>
      <c r="D112" s="24">
        <f>VLOOKUP(A112,'2023_PAPI_Indicators'!A112:B292,2,FALSE)</f>
        <v>0.9144502282</v>
      </c>
      <c r="E112" s="75">
        <f>VLOOKUP(A112,'2023_PAPI_Indicators'!A112:C292,3,FALSE)</f>
        <v>0.975887239</v>
      </c>
      <c r="F112" s="24">
        <f>VLOOKUP(A112,'2023_PAPI_Indicators'!A111:D291,4,FALSE)</f>
        <v>0.9450278282</v>
      </c>
      <c r="G112" s="24">
        <f>VLOOKUP(A112,'2023_PAPI_Indicators'!A111:E291,5,FALSE)</f>
        <v>0.9496021271</v>
      </c>
      <c r="H112" s="24">
        <f>VLOOKUP(A112,'2023_PAPI_Indicators'!A111:F291,6,FALSE)</f>
        <v>0.958117485</v>
      </c>
      <c r="I112" s="24">
        <f>VLOOKUP(A112,'2023_PAPI_Indicators'!A111:G291,7,FALSE)</f>
        <v>0.9262523055</v>
      </c>
      <c r="J112" s="24">
        <f>VLOOKUP(A112,'2023_PAPI_Indicators'!A111:H291,8,FALSE)</f>
        <v>0.9595596194</v>
      </c>
      <c r="K112" s="24">
        <f>VLOOKUP(A112,'2023_PAPI_Indicators'!A111:I291,9,FALSE)</f>
        <v>0.8860093951</v>
      </c>
      <c r="L112" s="24">
        <f>VLOOKUP(A112,'2023_PAPI_Indicators'!A111:J291,10,FALSE)</f>
        <v>0.9363319278</v>
      </c>
      <c r="M112" s="24">
        <f>VLOOKUP(A112,'2023_PAPI_Indicators'!A111:K291,11,FALSE)</f>
        <v>0.8714334369</v>
      </c>
      <c r="N112" s="24">
        <f>VLOOKUP(A112,'2023_PAPI_Indicators'!A111:L291,12,FALSE)</f>
        <v>0.8752685785</v>
      </c>
      <c r="O112" s="24">
        <f>VLOOKUP(A112,'2023_PAPI_Indicators'!A111:M291,13,FALSE)</f>
        <v>0.9260800481</v>
      </c>
      <c r="P112" s="24">
        <f>VLOOKUP(A112,'2023_PAPI_Indicators'!A111:N291,14,FALSE)</f>
        <v>0.9016436338</v>
      </c>
      <c r="Q112" s="25"/>
      <c r="R112" s="81">
        <f>VLOOKUP(A112,'2023_PAPI_Indicators'!A111:P291,16,FALSE)</f>
        <v>0.9614804387</v>
      </c>
      <c r="S112" s="81">
        <f>VLOOKUP(A112,'2023_PAPI_Indicators'!A111:R291,17,FALSE)</f>
        <v>0.9004378319</v>
      </c>
      <c r="T112" s="81">
        <f>VLOOKUP(A112,'2023_PAPI_Indicators'!A111:S291,18,FALSE)</f>
        <v>0.9586232305</v>
      </c>
      <c r="U112" s="81">
        <f>VLOOKUP(A112,'2023_PAPI_Indicators'!A111:T291,19,FALSE)</f>
        <v>0.942391634</v>
      </c>
      <c r="V112" s="24">
        <f>VLOOKUP(A112,'2023_PAPI_Indicators'!A111:U291,20,FALSE)</f>
        <v>0.8564969301</v>
      </c>
      <c r="W112" s="24">
        <f>VLOOKUP(A112,'2023_PAPI_Indicators'!A111:V291,21,FALSE)</f>
        <v>0.8659909368</v>
      </c>
      <c r="X112" s="24">
        <f>VLOOKUP(A112,'2023_PAPI_Indicators'!A111:W291,22,FALSE)</f>
        <v>0.9340826273</v>
      </c>
      <c r="Y112" s="24">
        <f>VLOOKUP(A112,'2023_PAPI_Indicators'!A111:X291,23,FALSE)</f>
        <v>0.961060226</v>
      </c>
      <c r="Z112" s="24">
        <f>VLOOKUP(A112,'2023_PAPI_Indicators'!A111:Y291,24,FALSE)</f>
        <v>0.9429799914</v>
      </c>
      <c r="AA112" s="24">
        <f>VLOOKUP(A112,'2023_PAPI_Indicators'!A111:Z291,25,FALSE)</f>
        <v>0.9552664161</v>
      </c>
      <c r="AB112" s="24">
        <f>VLOOKUP(A112,'2023_PAPI_Indicators'!A111:AA291,26,FALSE)</f>
        <v>0.9571100473</v>
      </c>
      <c r="AC112" s="24">
        <f>VLOOKUP(A112,'2023_PAPI_Indicators'!A111:AB291,27,FALSE)</f>
        <v>0.9596524239</v>
      </c>
      <c r="AD112" s="24">
        <f>VLOOKUP(A112,'2023_PAPI_Indicators'!A111:AC291,28,FALSE)</f>
        <v>0.9579054713</v>
      </c>
      <c r="AE112" s="24">
        <f>VLOOKUP(A112,'2023_PAPI_Indicators'!A111:AD291,29,FALSE)</f>
        <v>0.9365866184</v>
      </c>
      <c r="AF112" s="24">
        <f>VLOOKUP(A112,'2023_PAPI_Indicators'!A111:AE291,30,FALSE)</f>
        <v>0.9569817185</v>
      </c>
      <c r="AG112" s="24">
        <f>VLOOKUP(A112,'2023_PAPI_Indicators'!A111:AF291,31,FALSE)</f>
        <v>0.9758321643</v>
      </c>
      <c r="AH112" s="24">
        <f>VLOOKUP(A112,'2023_PAPI_Indicators'!A111:AG291,32,FALSE)</f>
        <v>0.9800974131</v>
      </c>
      <c r="AI112" s="24">
        <f>VLOOKUP(A112,'2023_PAPI_Indicators'!A111:AH291,33,FALSE)</f>
        <v>0.964810431</v>
      </c>
      <c r="AJ112" s="24">
        <f>VLOOKUP(A112,'2023_PAPI_Indicators'!A111:AI291,34,FALSE)</f>
        <v>0.951988399</v>
      </c>
      <c r="AK112" s="24">
        <f>VLOOKUP(A112,'2023_PAPI_Indicators'!A111:AJ291,35,FALSE)</f>
        <v>0.9364702106</v>
      </c>
      <c r="AL112" s="24">
        <f>VLOOKUP(A112,'2023_PAPI_Indicators'!A111:AK291,36,FALSE)</f>
        <v>0.9723548889</v>
      </c>
      <c r="AM112" s="24">
        <f>VLOOKUP(A112,'2023_PAPI_Indicators'!A111:AL291,37,FALSE)</f>
        <v>0.9157710075</v>
      </c>
      <c r="AN112" s="24">
        <f>VLOOKUP(A112,'2023_PAPI_Indicators'!A111:AM291,38,FALSE)</f>
        <v>0.9778098464</v>
      </c>
      <c r="AO112" s="24">
        <f>VLOOKUP(A112,'2023_PAPI_Indicators'!A111:AN291,39,FALSE)</f>
        <v>0.9235121012</v>
      </c>
      <c r="AP112" s="24">
        <f>VLOOKUP(A112,'2023_PAPI_Indicators'!A111:AO291,40,FALSE)</f>
        <v>0.8539125323</v>
      </c>
      <c r="AQ112" s="24">
        <f>VLOOKUP(A112,'2023_PAPI_Indicators'!A111:AP291,41,FALSE)</f>
        <v>0.9415361881</v>
      </c>
      <c r="AR112" s="24">
        <f>VLOOKUP(A112,'2023_PAPI_Indicators'!A111:AQ291,42,FALSE)</f>
        <v>0.8888188004</v>
      </c>
      <c r="AS112" s="24">
        <f>VLOOKUP(A112,'2023_PAPI_Indicators'!A111:AR291,43,FALSE)</f>
        <v>0.8569689989</v>
      </c>
      <c r="AT112" s="24">
        <f>VLOOKUP(A112,'2023_PAPI_Indicators'!A111:AS291,44,FALSE)</f>
        <v>0.8537623286</v>
      </c>
      <c r="AU112" s="24">
        <f>VLOOKUP(A112,'2023_PAPI_Indicators'!A111:AT291,45,FALSE)</f>
        <v>0.8815123439</v>
      </c>
      <c r="AV112" s="24">
        <f>VLOOKUP(A112,'2023_PAPI_Indicators'!A111:AU291,46,FALSE)</f>
        <v>0.81026721</v>
      </c>
      <c r="AW112" s="24">
        <f>VLOOKUP(A112,'2023_PAPI_Indicators'!A111:AW291,47,FALSE)</f>
        <v>0.8467649221</v>
      </c>
      <c r="AX112" s="25"/>
      <c r="AY112" s="24">
        <f>VLOOKUP(A112,'2023_PAPI_Indicators'!A111:AX291,49,FALSE)</f>
        <v>0.8531517982</v>
      </c>
      <c r="AZ112" s="24">
        <f>VLOOKUP(A112,'2023_PAPI_Indicators'!A111:AY291,50,FALSE)</f>
        <v>0.9232634902</v>
      </c>
      <c r="BA112" s="24">
        <f>VLOOKUP(A112,'2023_PAPI_Indicators'!A111:AZ291,51,FALSE)</f>
        <v>0.8996055722</v>
      </c>
      <c r="BB112" s="24">
        <f>VLOOKUP(A112,'2023_PAPI_Indicators'!A111:BA291,52,FALSE)</f>
        <v>0.8697516322</v>
      </c>
      <c r="BC112" s="24">
        <f>VLOOKUP(A112,'2023_PAPI_Indicators'!A111:BB291,53,FALSE)</f>
        <v>0.8810091019</v>
      </c>
      <c r="BD112" s="24">
        <f>VLOOKUP(A112,'2023_PAPI_Indicators'!A111:BC291,54,FALSE)</f>
        <v>0.9063863754</v>
      </c>
      <c r="BE112" s="24">
        <f>VLOOKUP(A112,'2023_PAPI_Indicators'!A111:BD291,55,FALSE)</f>
        <v>0.8690103292</v>
      </c>
      <c r="BF112" s="24">
        <f>VLOOKUP(A112,'2023_PAPI_Indicators'!A111:BE291,56,FALSE)</f>
        <v>0.9084867239</v>
      </c>
      <c r="BG112" s="24">
        <f>VLOOKUP(A112,'2023_PAPI_Indicators'!A111:BF291,57,FALSE)</f>
        <v>0.8670963049</v>
      </c>
      <c r="BH112" s="24">
        <f>VLOOKUP(A112,'2023_PAPI_Indicators'!A111:BL291,58,FALSE)</f>
        <v>0.8790252209</v>
      </c>
      <c r="BI112" s="24">
        <f>VLOOKUP(A112,'2023_PAPI_Indicators'!A111:BH291,59,FALSE)</f>
        <v>0.8961861134</v>
      </c>
      <c r="BJ112" s="24">
        <f>VLOOKUP(A112,'2023_PAPI_Indicators'!A111:BI291,60,FALSE)</f>
        <v>0.8313663602</v>
      </c>
      <c r="BK112" s="24">
        <f>VLOOKUP(A112,'2023_PAPI_Indicators'!A111:BJ291,61,FALSE)</f>
        <v>0.8620482683</v>
      </c>
      <c r="BL112" s="24">
        <f>VLOOKUP(A112,'2023_PAPI_Indicators'!A111:BK291,62,FALSE)</f>
        <v>0.7735127807</v>
      </c>
      <c r="BM112" s="24">
        <f>VLOOKUP(A112,'2023_PAPI_Indicators'!A111:BL291,63,FALSE)</f>
        <v>0.9419981837</v>
      </c>
      <c r="BN112" s="24">
        <f>VLOOKUP(A112,'2023_PAPI_Indicators'!A111:BM291,64,FALSE)</f>
        <v>0.8919334412</v>
      </c>
    </row>
    <row r="113" ht="13.5" customHeight="1">
      <c r="A113" s="11" t="s">
        <v>292</v>
      </c>
      <c r="B113" s="11" t="s">
        <v>293</v>
      </c>
      <c r="C113" s="12" t="s">
        <v>262</v>
      </c>
      <c r="D113" s="13">
        <f>VLOOKUP(A113,'2023_PAPI_Indicators'!A113:B293,2,FALSE)</f>
        <v>3.414883375</v>
      </c>
      <c r="E113" s="70">
        <f>VLOOKUP(A113,'2023_PAPI_Indicators'!A113:C293,3,FALSE)</f>
        <v>3.749352932</v>
      </c>
      <c r="F113" s="13">
        <f>VLOOKUP(A113,'2023_PAPI_Indicators'!A112:D292,4,FALSE)</f>
        <v>3.612930059</v>
      </c>
      <c r="G113" s="13">
        <f>VLOOKUP(A113,'2023_PAPI_Indicators'!A112:E292,5,FALSE)</f>
        <v>3.541544914</v>
      </c>
      <c r="H113" s="13">
        <f>VLOOKUP(A113,'2023_PAPI_Indicators'!A112:F292,6,FALSE)</f>
        <v>3.647574902</v>
      </c>
      <c r="I113" s="13">
        <f>VLOOKUP(A113,'2023_PAPI_Indicators'!A112:G292,7,FALSE)</f>
        <v>3.520650148</v>
      </c>
      <c r="J113" s="13">
        <f>VLOOKUP(A113,'2023_PAPI_Indicators'!A112:H292,8,FALSE)</f>
        <v>3.731387377</v>
      </c>
      <c r="K113" s="13">
        <f>VLOOKUP(A113,'2023_PAPI_Indicators'!A112:I292,9,FALSE)</f>
        <v>3.66385603</v>
      </c>
      <c r="L113" s="13">
        <f>VLOOKUP(A113,'2023_PAPI_Indicators'!A112:J292,10,FALSE)</f>
        <v>3.482784271</v>
      </c>
      <c r="M113" s="13">
        <f>VLOOKUP(A113,'2023_PAPI_Indicators'!A112:K292,11,FALSE)</f>
        <v>3.697226524</v>
      </c>
      <c r="N113" s="13">
        <f>VLOOKUP(A113,'2023_PAPI_Indicators'!A112:L292,12,FALSE)</f>
        <v>3.579409361</v>
      </c>
      <c r="O113" s="13">
        <f>VLOOKUP(A113,'2023_PAPI_Indicators'!A112:M292,13,FALSE)</f>
        <v>3.552340269</v>
      </c>
      <c r="P113" s="13">
        <f>VLOOKUP(A113,'2023_PAPI_Indicators'!A112:N292,14,FALSE)</f>
        <v>3.682700157</v>
      </c>
      <c r="Q113" s="14"/>
      <c r="R113" s="82">
        <f>VLOOKUP(A113,'2023_PAPI_Indicators'!A112:P292,16,FALSE)</f>
        <v>3.562243938</v>
      </c>
      <c r="S113" s="82">
        <f>VLOOKUP(A113,'2023_PAPI_Indicators'!A112:R292,17,FALSE)</f>
        <v>3.488744736</v>
      </c>
      <c r="T113" s="82">
        <f>VLOOKUP(A113,'2023_PAPI_Indicators'!A112:S292,18,FALSE)</f>
        <v>3.664169073</v>
      </c>
      <c r="U113" s="82">
        <f>VLOOKUP(A113,'2023_PAPI_Indicators'!A112:T292,19,FALSE)</f>
        <v>3.674777746</v>
      </c>
      <c r="V113" s="13">
        <f>VLOOKUP(A113,'2023_PAPI_Indicators'!A112:U292,20,FALSE)</f>
        <v>3.508984804</v>
      </c>
      <c r="W113" s="13">
        <f>VLOOKUP(A113,'2023_PAPI_Indicators'!A112:V292,21,FALSE)</f>
        <v>3.347061872</v>
      </c>
      <c r="X113" s="13">
        <f>VLOOKUP(A113,'2023_PAPI_Indicators'!A112:W292,22,FALSE)</f>
        <v>3.508763075</v>
      </c>
      <c r="Y113" s="13">
        <f>VLOOKUP(A113,'2023_PAPI_Indicators'!A112:X292,23,FALSE)</f>
        <v>3.453884602</v>
      </c>
      <c r="Z113" s="13">
        <f>VLOOKUP(A113,'2023_PAPI_Indicators'!A112:Y292,24,FALSE)</f>
        <v>3.51573658</v>
      </c>
      <c r="AA113" s="13">
        <f>VLOOKUP(A113,'2023_PAPI_Indicators'!A112:Z292,25,FALSE)</f>
        <v>3.443019867</v>
      </c>
      <c r="AB113" s="13">
        <f>VLOOKUP(A113,'2023_PAPI_Indicators'!A112:AA292,26,FALSE)</f>
        <v>3.563665628</v>
      </c>
      <c r="AC113" s="13">
        <f>VLOOKUP(A113,'2023_PAPI_Indicators'!A112:AB292,27,FALSE)</f>
        <v>3.631437302</v>
      </c>
      <c r="AD113" s="13">
        <f>VLOOKUP(A113,'2023_PAPI_Indicators'!A112:AC292,28,FALSE)</f>
        <v>3.519760132</v>
      </c>
      <c r="AE113" s="13">
        <f>VLOOKUP(A113,'2023_PAPI_Indicators'!A112:AD292,29,FALSE)</f>
        <v>3.612470627</v>
      </c>
      <c r="AF113" s="13">
        <f>VLOOKUP(A113,'2023_PAPI_Indicators'!A112:AE292,30,FALSE)</f>
        <v>3.479278803</v>
      </c>
      <c r="AG113" s="13">
        <f>VLOOKUP(A113,'2023_PAPI_Indicators'!A112:AF292,31,FALSE)</f>
        <v>3.413114786</v>
      </c>
      <c r="AH113" s="13">
        <f>VLOOKUP(A113,'2023_PAPI_Indicators'!A112:AG292,32,FALSE)</f>
        <v>3.716694117</v>
      </c>
      <c r="AI113" s="13">
        <f>VLOOKUP(A113,'2023_PAPI_Indicators'!A112:AH292,33,FALSE)</f>
        <v>3.56300211</v>
      </c>
      <c r="AJ113" s="13">
        <f>VLOOKUP(A113,'2023_PAPI_Indicators'!A112:AI292,34,FALSE)</f>
        <v>3.544733524</v>
      </c>
      <c r="AK113" s="13">
        <f>VLOOKUP(A113,'2023_PAPI_Indicators'!A112:AJ292,35,FALSE)</f>
        <v>3.516124725</v>
      </c>
      <c r="AL113" s="13">
        <f>VLOOKUP(A113,'2023_PAPI_Indicators'!A112:AK292,36,FALSE)</f>
        <v>3.654546499</v>
      </c>
      <c r="AM113" s="13">
        <f>VLOOKUP(A113,'2023_PAPI_Indicators'!A112:AL292,37,FALSE)</f>
        <v>3.49249649</v>
      </c>
      <c r="AN113" s="13">
        <f>VLOOKUP(A113,'2023_PAPI_Indicators'!A112:AM292,38,FALSE)</f>
        <v>3.635511398</v>
      </c>
      <c r="AO113" s="13">
        <f>VLOOKUP(A113,'2023_PAPI_Indicators'!A112:AN292,39,FALSE)</f>
        <v>3.711024761</v>
      </c>
      <c r="AP113" s="13">
        <f>VLOOKUP(A113,'2023_PAPI_Indicators'!A112:AO292,40,FALSE)</f>
        <v>3.605937004</v>
      </c>
      <c r="AQ113" s="13">
        <f>VLOOKUP(A113,'2023_PAPI_Indicators'!A112:AP292,41,FALSE)</f>
        <v>3.600656271</v>
      </c>
      <c r="AR113" s="13">
        <f>VLOOKUP(A113,'2023_PAPI_Indicators'!A112:AQ292,42,FALSE)</f>
        <v>3.64493084</v>
      </c>
      <c r="AS113" s="13">
        <f>VLOOKUP(A113,'2023_PAPI_Indicators'!A112:AR292,43,FALSE)</f>
        <v>3.491715193</v>
      </c>
      <c r="AT113" s="13">
        <f>VLOOKUP(A113,'2023_PAPI_Indicators'!A112:AS292,44,FALSE)</f>
        <v>3.546954155</v>
      </c>
      <c r="AU113" s="13">
        <f>VLOOKUP(A113,'2023_PAPI_Indicators'!A112:AT292,45,FALSE)</f>
        <v>3.350404263</v>
      </c>
      <c r="AV113" s="13">
        <f>VLOOKUP(A113,'2023_PAPI_Indicators'!A112:AU292,46,FALSE)</f>
        <v>3.435467005</v>
      </c>
      <c r="AW113" s="13">
        <f>VLOOKUP(A113,'2023_PAPI_Indicators'!A112:AW292,47,FALSE)</f>
        <v>3.428631544</v>
      </c>
      <c r="AX113" s="14"/>
      <c r="AY113" s="13">
        <f>VLOOKUP(A113,'2023_PAPI_Indicators'!A112:AX292,49,FALSE)</f>
        <v>3.565087318</v>
      </c>
      <c r="AZ113" s="13">
        <f>VLOOKUP(A113,'2023_PAPI_Indicators'!A112:AY292,50,FALSE)</f>
        <v>3.697633266</v>
      </c>
      <c r="BA113" s="13">
        <f>VLOOKUP(A113,'2023_PAPI_Indicators'!A112:AZ292,51,FALSE)</f>
        <v>3.540635586</v>
      </c>
      <c r="BB113" s="13">
        <f>VLOOKUP(A113,'2023_PAPI_Indicators'!A112:BA292,52,FALSE)</f>
        <v>3.602910995</v>
      </c>
      <c r="BC113" s="13">
        <f>VLOOKUP(A113,'2023_PAPI_Indicators'!A112:BB292,53,FALSE)</f>
        <v>3.471395969</v>
      </c>
      <c r="BD113" s="13">
        <f>VLOOKUP(A113,'2023_PAPI_Indicators'!A112:BC292,54,FALSE)</f>
        <v>3.60084939</v>
      </c>
      <c r="BE113" s="13">
        <f>VLOOKUP(A113,'2023_PAPI_Indicators'!A112:BD292,55,FALSE)</f>
        <v>3.560416222</v>
      </c>
      <c r="BF113" s="13">
        <f>VLOOKUP(A113,'2023_PAPI_Indicators'!A112:BE292,56,FALSE)</f>
        <v>3.584792852</v>
      </c>
      <c r="BG113" s="13">
        <f>VLOOKUP(A113,'2023_PAPI_Indicators'!A112:BF292,57,FALSE)</f>
        <v>3.622328758</v>
      </c>
      <c r="BH113" s="13">
        <f>VLOOKUP(A113,'2023_PAPI_Indicators'!A112:BL292,58,FALSE)</f>
        <v>3.545498133</v>
      </c>
      <c r="BI113" s="13">
        <f>VLOOKUP(A113,'2023_PAPI_Indicators'!A112:BH292,59,FALSE)</f>
        <v>3.611665726</v>
      </c>
      <c r="BJ113" s="13">
        <f>VLOOKUP(A113,'2023_PAPI_Indicators'!A112:BI292,60,FALSE)</f>
        <v>3.395293713</v>
      </c>
      <c r="BK113" s="13">
        <f>VLOOKUP(A113,'2023_PAPI_Indicators'!A112:BJ292,61,FALSE)</f>
        <v>3.506998301</v>
      </c>
      <c r="BL113" s="13">
        <f>VLOOKUP(A113,'2023_PAPI_Indicators'!A112:BK292,62,FALSE)</f>
        <v>3.723395348</v>
      </c>
      <c r="BM113" s="13">
        <f>VLOOKUP(A113,'2023_PAPI_Indicators'!A112:BL292,63,FALSE)</f>
        <v>3.672078133</v>
      </c>
      <c r="BN113" s="13">
        <f>VLOOKUP(A113,'2023_PAPI_Indicators'!A112:BM292,64,FALSE)</f>
        <v>3.481164932</v>
      </c>
    </row>
    <row r="114" ht="13.5" customHeight="1">
      <c r="A114" s="11" t="s">
        <v>294</v>
      </c>
      <c r="B114" s="11" t="s">
        <v>295</v>
      </c>
      <c r="C114" s="12" t="s">
        <v>238</v>
      </c>
      <c r="D114" s="13">
        <f>VLOOKUP(A114,'2023_PAPI_Indicators'!A114:B294,2,FALSE)</f>
        <v>4.16193819</v>
      </c>
      <c r="E114" s="70">
        <f>VLOOKUP(A114,'2023_PAPI_Indicators'!A114:C294,3,FALSE)</f>
        <v>4.483514786</v>
      </c>
      <c r="F114" s="13">
        <f>VLOOKUP(A114,'2023_PAPI_Indicators'!A113:D293,4,FALSE)</f>
        <v>3.862994671</v>
      </c>
      <c r="G114" s="13">
        <f>VLOOKUP(A114,'2023_PAPI_Indicators'!A113:E293,5,FALSE)</f>
        <v>4.168497086</v>
      </c>
      <c r="H114" s="13">
        <f>VLOOKUP(A114,'2023_PAPI_Indicators'!A113:F293,6,FALSE)</f>
        <v>4.040983677</v>
      </c>
      <c r="I114" s="13">
        <f>VLOOKUP(A114,'2023_PAPI_Indicators'!A113:G293,7,FALSE)</f>
        <v>3.920387983</v>
      </c>
      <c r="J114" s="13">
        <f>VLOOKUP(A114,'2023_PAPI_Indicators'!A113:H293,8,FALSE)</f>
        <v>4.209202766</v>
      </c>
      <c r="K114" s="13">
        <f>VLOOKUP(A114,'2023_PAPI_Indicators'!A113:I293,9,FALSE)</f>
        <v>4.210733414</v>
      </c>
      <c r="L114" s="13">
        <f>VLOOKUP(A114,'2023_PAPI_Indicators'!A113:J293,10,FALSE)</f>
        <v>4.258257866</v>
      </c>
      <c r="M114" s="13">
        <f>VLOOKUP(A114,'2023_PAPI_Indicators'!A113:K293,11,FALSE)</f>
        <v>4.122966766</v>
      </c>
      <c r="N114" s="13">
        <f>VLOOKUP(A114,'2023_PAPI_Indicators'!A113:L293,12,FALSE)</f>
        <v>4.094159603</v>
      </c>
      <c r="O114" s="13">
        <f>VLOOKUP(A114,'2023_PAPI_Indicators'!A113:M293,13,FALSE)</f>
        <v>4.146207809</v>
      </c>
      <c r="P114" s="13">
        <f>VLOOKUP(A114,'2023_PAPI_Indicators'!A113:N293,14,FALSE)</f>
        <v>4.141672134</v>
      </c>
      <c r="Q114" s="14"/>
      <c r="R114" s="82">
        <f>VLOOKUP(A114,'2023_PAPI_Indicators'!A113:P293,16,FALSE)</f>
        <v>4.023209095</v>
      </c>
      <c r="S114" s="82">
        <f>VLOOKUP(A114,'2023_PAPI_Indicators'!A113:R293,17,FALSE)</f>
        <v>4.199599743</v>
      </c>
      <c r="T114" s="82">
        <f>VLOOKUP(A114,'2023_PAPI_Indicators'!A113:S293,18,FALSE)</f>
        <v>4.216789246</v>
      </c>
      <c r="U114" s="82">
        <f>VLOOKUP(A114,'2023_PAPI_Indicators'!A113:T293,19,FALSE)</f>
        <v>4.289757729</v>
      </c>
      <c r="V114" s="13">
        <f>VLOOKUP(A114,'2023_PAPI_Indicators'!A113:U293,20,FALSE)</f>
        <v>4.176782608</v>
      </c>
      <c r="W114" s="13">
        <f>VLOOKUP(A114,'2023_PAPI_Indicators'!A113:V293,21,FALSE)</f>
        <v>4.13701582</v>
      </c>
      <c r="X114" s="13">
        <f>VLOOKUP(A114,'2023_PAPI_Indicators'!A113:W293,22,FALSE)</f>
        <v>4.133526325</v>
      </c>
      <c r="Y114" s="13">
        <f>VLOOKUP(A114,'2023_PAPI_Indicators'!A113:X293,23,FALSE)</f>
        <v>4.177963257</v>
      </c>
      <c r="Z114" s="13">
        <f>VLOOKUP(A114,'2023_PAPI_Indicators'!A113:Y293,24,FALSE)</f>
        <v>3.9730618</v>
      </c>
      <c r="AA114" s="13">
        <f>VLOOKUP(A114,'2023_PAPI_Indicators'!A113:Z293,25,FALSE)</f>
        <v>3.882373571</v>
      </c>
      <c r="AB114" s="13">
        <f>VLOOKUP(A114,'2023_PAPI_Indicators'!A113:AA293,26,FALSE)</f>
        <v>4.396951675</v>
      </c>
      <c r="AC114" s="13">
        <f>VLOOKUP(A114,'2023_PAPI_Indicators'!A113:AB293,27,FALSE)</f>
        <v>4.263118744</v>
      </c>
      <c r="AD114" s="13">
        <f>VLOOKUP(A114,'2023_PAPI_Indicators'!A113:AC293,28,FALSE)</f>
        <v>3.944175959</v>
      </c>
      <c r="AE114" s="13">
        <f>VLOOKUP(A114,'2023_PAPI_Indicators'!A113:AD293,29,FALSE)</f>
        <v>4.272013187</v>
      </c>
      <c r="AF114" s="13">
        <f>VLOOKUP(A114,'2023_PAPI_Indicators'!A113:AE293,30,FALSE)</f>
        <v>4.271558762</v>
      </c>
      <c r="AG114" s="13">
        <f>VLOOKUP(A114,'2023_PAPI_Indicators'!A113:AF293,31,FALSE)</f>
        <v>4.093081951</v>
      </c>
      <c r="AH114" s="13">
        <f>VLOOKUP(A114,'2023_PAPI_Indicators'!A113:AG293,32,FALSE)</f>
        <v>4.322416782</v>
      </c>
      <c r="AI114" s="13">
        <f>VLOOKUP(A114,'2023_PAPI_Indicators'!A113:AH293,33,FALSE)</f>
        <v>3.959798336</v>
      </c>
      <c r="AJ114" s="13">
        <f>VLOOKUP(A114,'2023_PAPI_Indicators'!A113:AI293,34,FALSE)</f>
        <v>4.237520218</v>
      </c>
      <c r="AK114" s="13">
        <f>VLOOKUP(A114,'2023_PAPI_Indicators'!A113:AJ293,35,FALSE)</f>
        <v>4.089962959</v>
      </c>
      <c r="AL114" s="13">
        <f>VLOOKUP(A114,'2023_PAPI_Indicators'!A113:AK293,36,FALSE)</f>
        <v>4.37470293</v>
      </c>
      <c r="AM114" s="13">
        <f>VLOOKUP(A114,'2023_PAPI_Indicators'!A113:AL293,37,FALSE)</f>
        <v>4.223817348</v>
      </c>
      <c r="AN114" s="13">
        <f>VLOOKUP(A114,'2023_PAPI_Indicators'!A113:AM293,38,FALSE)</f>
        <v>4.143263817</v>
      </c>
      <c r="AO114" s="13">
        <f>VLOOKUP(A114,'2023_PAPI_Indicators'!A113:AN293,39,FALSE)</f>
        <v>4.389690399</v>
      </c>
      <c r="AP114" s="13">
        <f>VLOOKUP(A114,'2023_PAPI_Indicators'!A113:AO293,40,FALSE)</f>
        <v>4.231238842</v>
      </c>
      <c r="AQ114" s="13">
        <f>VLOOKUP(A114,'2023_PAPI_Indicators'!A113:AP293,41,FALSE)</f>
        <v>4.297264099</v>
      </c>
      <c r="AR114" s="13">
        <f>VLOOKUP(A114,'2023_PAPI_Indicators'!A113:AQ293,42,FALSE)</f>
        <v>4.378313541</v>
      </c>
      <c r="AS114" s="13">
        <f>VLOOKUP(A114,'2023_PAPI_Indicators'!A113:AR293,43,FALSE)</f>
        <v>4.188794136</v>
      </c>
      <c r="AT114" s="13">
        <f>VLOOKUP(A114,'2023_PAPI_Indicators'!A113:AS293,44,FALSE)</f>
        <v>3.924842596</v>
      </c>
      <c r="AU114" s="13">
        <f>VLOOKUP(A114,'2023_PAPI_Indicators'!A113:AT293,45,FALSE)</f>
        <v>4.198058128</v>
      </c>
      <c r="AV114" s="13">
        <f>VLOOKUP(A114,'2023_PAPI_Indicators'!A113:AU293,46,FALSE)</f>
        <v>4.104415894</v>
      </c>
      <c r="AW114" s="13">
        <f>VLOOKUP(A114,'2023_PAPI_Indicators'!A113:AW293,47,FALSE)</f>
        <v>4.28179121</v>
      </c>
      <c r="AX114" s="14"/>
      <c r="AY114" s="13">
        <f>VLOOKUP(A114,'2023_PAPI_Indicators'!A113:AX293,49,FALSE)</f>
        <v>3.999394655</v>
      </c>
      <c r="AZ114" s="13">
        <f>VLOOKUP(A114,'2023_PAPI_Indicators'!A113:AY293,50,FALSE)</f>
        <v>4.082427979</v>
      </c>
      <c r="BA114" s="13">
        <f>VLOOKUP(A114,'2023_PAPI_Indicators'!A113:AZ293,51,FALSE)</f>
        <v>4.082202435</v>
      </c>
      <c r="BB114" s="13">
        <f>VLOOKUP(A114,'2023_PAPI_Indicators'!A113:BA293,52,FALSE)</f>
        <v>4.386813164</v>
      </c>
      <c r="BC114" s="13">
        <f>VLOOKUP(A114,'2023_PAPI_Indicators'!A113:BB293,53,FALSE)</f>
        <v>4.495974541</v>
      </c>
      <c r="BD114" s="13">
        <f>VLOOKUP(A114,'2023_PAPI_Indicators'!A113:BC293,54,FALSE)</f>
        <v>3.932685614</v>
      </c>
      <c r="BE114" s="13">
        <f>VLOOKUP(A114,'2023_PAPI_Indicators'!A113:BD293,55,FALSE)</f>
        <v>4.45309782</v>
      </c>
      <c r="BF114" s="13">
        <f>VLOOKUP(A114,'2023_PAPI_Indicators'!A113:BE293,56,FALSE)</f>
        <v>3.930176973</v>
      </c>
      <c r="BG114" s="13">
        <f>VLOOKUP(A114,'2023_PAPI_Indicators'!A113:BF293,57,FALSE)</f>
        <v>4.355499268</v>
      </c>
      <c r="BH114" s="13">
        <f>VLOOKUP(A114,'2023_PAPI_Indicators'!A113:BL293,58,FALSE)</f>
        <v>4.260372639</v>
      </c>
      <c r="BI114" s="13">
        <f>VLOOKUP(A114,'2023_PAPI_Indicators'!A113:BH293,59,FALSE)</f>
        <v>4.462996006</v>
      </c>
      <c r="BJ114" s="13">
        <f>VLOOKUP(A114,'2023_PAPI_Indicators'!A113:BI293,60,FALSE)</f>
        <v>4.194760799</v>
      </c>
      <c r="BK114" s="13">
        <f>VLOOKUP(A114,'2023_PAPI_Indicators'!A113:BJ293,61,FALSE)</f>
        <v>4.16667366</v>
      </c>
      <c r="BL114" s="13">
        <f>VLOOKUP(A114,'2023_PAPI_Indicators'!A113:BK293,62,FALSE)</f>
        <v>4.451519012</v>
      </c>
      <c r="BM114" s="13">
        <f>VLOOKUP(A114,'2023_PAPI_Indicators'!A113:BL293,63,FALSE)</f>
        <v>4.457739353</v>
      </c>
      <c r="BN114" s="13">
        <f>VLOOKUP(A114,'2023_PAPI_Indicators'!A113:BM293,64,FALSE)</f>
        <v>4.059576988</v>
      </c>
    </row>
    <row r="115" ht="13.5" customHeight="1">
      <c r="A115" s="11" t="s">
        <v>296</v>
      </c>
      <c r="B115" s="11" t="s">
        <v>297</v>
      </c>
      <c r="C115" s="12" t="s">
        <v>83</v>
      </c>
      <c r="D115" s="24">
        <f>VLOOKUP(A115,'2023_PAPI_Indicators'!A115:B295,2,FALSE)</f>
        <v>0.5845959187</v>
      </c>
      <c r="E115" s="75">
        <f>VLOOKUP(A115,'2023_PAPI_Indicators'!A115:C295,3,FALSE)</f>
        <v>0.7222391367</v>
      </c>
      <c r="F115" s="24">
        <f>VLOOKUP(A115,'2023_PAPI_Indicators'!A114:D294,4,FALSE)</f>
        <v>0.8047231436</v>
      </c>
      <c r="G115" s="24">
        <f>VLOOKUP(A115,'2023_PAPI_Indicators'!A114:E294,5,FALSE)</f>
        <v>0.8038234115</v>
      </c>
      <c r="H115" s="24">
        <f>VLOOKUP(A115,'2023_PAPI_Indicators'!A114:F294,6,FALSE)</f>
        <v>0.7508636117</v>
      </c>
      <c r="I115" s="24">
        <f>VLOOKUP(A115,'2023_PAPI_Indicators'!A114:G294,7,FALSE)</f>
        <v>0.7784338593</v>
      </c>
      <c r="J115" s="24">
        <f>VLOOKUP(A115,'2023_PAPI_Indicators'!A114:H294,8,FALSE)</f>
        <v>0.6869108081</v>
      </c>
      <c r="K115" s="24">
        <f>VLOOKUP(A115,'2023_PAPI_Indicators'!A114:I294,9,FALSE)</f>
        <v>0.79633075</v>
      </c>
      <c r="L115" s="24">
        <f>VLOOKUP(A115,'2023_PAPI_Indicators'!A114:J294,10,FALSE)</f>
        <v>0.6806366444</v>
      </c>
      <c r="M115" s="24">
        <f>VLOOKUP(A115,'2023_PAPI_Indicators'!A114:K294,11,FALSE)</f>
        <v>0.8383903503</v>
      </c>
      <c r="N115" s="24">
        <f>VLOOKUP(A115,'2023_PAPI_Indicators'!A114:L294,12,FALSE)</f>
        <v>0.804148674</v>
      </c>
      <c r="O115" s="24">
        <f>VLOOKUP(A115,'2023_PAPI_Indicators'!A114:M294,13,FALSE)</f>
        <v>0.7925847769</v>
      </c>
      <c r="P115" s="24">
        <f>VLOOKUP(A115,'2023_PAPI_Indicators'!A114:N294,14,FALSE)</f>
        <v>0.756847322</v>
      </c>
      <c r="Q115" s="25"/>
      <c r="R115" s="81">
        <f>VLOOKUP(A115,'2023_PAPI_Indicators'!A114:P294,16,FALSE)</f>
        <v>0.8066748381</v>
      </c>
      <c r="S115" s="81">
        <f>VLOOKUP(A115,'2023_PAPI_Indicators'!A114:R294,17,FALSE)</f>
        <v>0.7314479947</v>
      </c>
      <c r="T115" s="81">
        <f>VLOOKUP(A115,'2023_PAPI_Indicators'!A114:S294,18,FALSE)</f>
        <v>0.6913304329</v>
      </c>
      <c r="U115" s="81">
        <f>VLOOKUP(A115,'2023_PAPI_Indicators'!A114:T294,19,FALSE)</f>
        <v>0.7718800306</v>
      </c>
      <c r="V115" s="24">
        <f>VLOOKUP(A115,'2023_PAPI_Indicators'!A114:U294,20,FALSE)</f>
        <v>0.8199121356</v>
      </c>
      <c r="W115" s="24">
        <f>VLOOKUP(A115,'2023_PAPI_Indicators'!A114:V294,21,FALSE)</f>
        <v>0.7310931087</v>
      </c>
      <c r="X115" s="24">
        <f>VLOOKUP(A115,'2023_PAPI_Indicators'!A114:W294,22,FALSE)</f>
        <v>0.8859507442</v>
      </c>
      <c r="Y115" s="24">
        <f>VLOOKUP(A115,'2023_PAPI_Indicators'!A114:X294,23,FALSE)</f>
        <v>0.8115079999</v>
      </c>
      <c r="Z115" s="24">
        <f>VLOOKUP(A115,'2023_PAPI_Indicators'!A114:Y294,24,FALSE)</f>
        <v>0.808539629</v>
      </c>
      <c r="AA115" s="24">
        <f>VLOOKUP(A115,'2023_PAPI_Indicators'!A114:Z294,25,FALSE)</f>
        <v>0.817145288</v>
      </c>
      <c r="AB115" s="24">
        <f>VLOOKUP(A115,'2023_PAPI_Indicators'!A114:AA294,26,FALSE)</f>
        <v>0.8585978746</v>
      </c>
      <c r="AC115" s="24">
        <f>VLOOKUP(A115,'2023_PAPI_Indicators'!A114:AB294,27,FALSE)</f>
        <v>0.7897487879</v>
      </c>
      <c r="AD115" s="24">
        <f>VLOOKUP(A115,'2023_PAPI_Indicators'!A114:AC294,28,FALSE)</f>
        <v>0.8440327644</v>
      </c>
      <c r="AE115" s="24">
        <f>VLOOKUP(A115,'2023_PAPI_Indicators'!A114:AD294,29,FALSE)</f>
        <v>0.907910645</v>
      </c>
      <c r="AF115" s="24">
        <f>VLOOKUP(A115,'2023_PAPI_Indicators'!A114:AE294,30,FALSE)</f>
        <v>0.758646667</v>
      </c>
      <c r="AG115" s="24">
        <f>VLOOKUP(A115,'2023_PAPI_Indicators'!A114:AF294,31,FALSE)</f>
        <v>0.797539413</v>
      </c>
      <c r="AH115" s="24">
        <f>VLOOKUP(A115,'2023_PAPI_Indicators'!A114:AG294,32,FALSE)</f>
        <v>0.8542532325</v>
      </c>
      <c r="AI115" s="24">
        <f>VLOOKUP(A115,'2023_PAPI_Indicators'!A114:AH294,33,FALSE)</f>
        <v>0.7840278149</v>
      </c>
      <c r="AJ115" s="24">
        <f>VLOOKUP(A115,'2023_PAPI_Indicators'!A114:AI294,34,FALSE)</f>
        <v>0.7272562385</v>
      </c>
      <c r="AK115" s="24">
        <f>VLOOKUP(A115,'2023_PAPI_Indicators'!A114:AJ294,35,FALSE)</f>
        <v>0.7405357957</v>
      </c>
      <c r="AL115" s="24">
        <f>VLOOKUP(A115,'2023_PAPI_Indicators'!A114:AK294,36,FALSE)</f>
        <v>0.7324797511</v>
      </c>
      <c r="AM115" s="24">
        <f>VLOOKUP(A115,'2023_PAPI_Indicators'!A114:AL294,37,FALSE)</f>
        <v>0.729760766</v>
      </c>
      <c r="AN115" s="24">
        <f>VLOOKUP(A115,'2023_PAPI_Indicators'!A114:AM294,38,FALSE)</f>
        <v>0.76396662</v>
      </c>
      <c r="AO115" s="24">
        <f>VLOOKUP(A115,'2023_PAPI_Indicators'!A114:AN294,39,FALSE)</f>
        <v>0.8237986565</v>
      </c>
      <c r="AP115" s="24">
        <f>VLOOKUP(A115,'2023_PAPI_Indicators'!A114:AO294,40,FALSE)</f>
        <v>0.7033379078</v>
      </c>
      <c r="AQ115" s="24">
        <f>VLOOKUP(A115,'2023_PAPI_Indicators'!A114:AP294,41,FALSE)</f>
        <v>0.6457771063</v>
      </c>
      <c r="AR115" s="24">
        <f>VLOOKUP(A115,'2023_PAPI_Indicators'!A114:AQ294,42,FALSE)</f>
        <v>0.7254805565</v>
      </c>
      <c r="AS115" s="24">
        <f>VLOOKUP(A115,'2023_PAPI_Indicators'!A114:AR294,43,FALSE)</f>
        <v>0.7488380671</v>
      </c>
      <c r="AT115" s="24">
        <f>VLOOKUP(A115,'2023_PAPI_Indicators'!A114:AS294,44,FALSE)</f>
        <v>0.7192955017</v>
      </c>
      <c r="AU115" s="24">
        <f>VLOOKUP(A115,'2023_PAPI_Indicators'!A114:AT294,45,FALSE)</f>
        <v>0.5554351807</v>
      </c>
      <c r="AV115" s="24">
        <f>VLOOKUP(A115,'2023_PAPI_Indicators'!A114:AU294,46,FALSE)</f>
        <v>0.5527951717</v>
      </c>
      <c r="AW115" s="24">
        <f>VLOOKUP(A115,'2023_PAPI_Indicators'!A114:AW294,47,FALSE)</f>
        <v>0.4835020602</v>
      </c>
      <c r="AX115" s="25"/>
      <c r="AY115" s="24">
        <f>VLOOKUP(A115,'2023_PAPI_Indicators'!A114:AX294,49,FALSE)</f>
        <v>0.5703344345</v>
      </c>
      <c r="AZ115" s="24">
        <f>VLOOKUP(A115,'2023_PAPI_Indicators'!A114:AY294,50,FALSE)</f>
        <v>0.7629327774</v>
      </c>
      <c r="BA115" s="24">
        <f>VLOOKUP(A115,'2023_PAPI_Indicators'!A114:AZ294,51,FALSE)</f>
        <v>0.5844985247</v>
      </c>
      <c r="BB115" s="24">
        <f>VLOOKUP(A115,'2023_PAPI_Indicators'!A114:BA294,52,FALSE)</f>
        <v>0.5857158303</v>
      </c>
      <c r="BC115" s="24">
        <f>VLOOKUP(A115,'2023_PAPI_Indicators'!A114:BB294,53,FALSE)</f>
        <v>0.5731567144</v>
      </c>
      <c r="BD115" s="24">
        <f>VLOOKUP(A115,'2023_PAPI_Indicators'!A114:BC294,54,FALSE)</f>
        <v>0.7770349383</v>
      </c>
      <c r="BE115" s="24">
        <f>VLOOKUP(A115,'2023_PAPI_Indicators'!A114:BD294,55,FALSE)</f>
        <v>0.6793881655</v>
      </c>
      <c r="BF115" s="24">
        <f>VLOOKUP(A115,'2023_PAPI_Indicators'!A114:BE294,56,FALSE)</f>
        <v>0.657851398</v>
      </c>
      <c r="BG115" s="24">
        <f>VLOOKUP(A115,'2023_PAPI_Indicators'!A114:BF294,57,FALSE)</f>
        <v>0.6389845014</v>
      </c>
      <c r="BH115" s="24">
        <f>VLOOKUP(A115,'2023_PAPI_Indicators'!A114:BL294,58,FALSE)</f>
        <v>0.6857820153</v>
      </c>
      <c r="BI115" s="24">
        <f>VLOOKUP(A115,'2023_PAPI_Indicators'!A114:BH294,59,FALSE)</f>
        <v>0.7393253446</v>
      </c>
      <c r="BJ115" s="24">
        <f>VLOOKUP(A115,'2023_PAPI_Indicators'!A114:BI294,60,FALSE)</f>
        <v>0.5997307897</v>
      </c>
      <c r="BK115" s="24">
        <f>VLOOKUP(A115,'2023_PAPI_Indicators'!A114:BJ294,61,FALSE)</f>
        <v>0.6229326725</v>
      </c>
      <c r="BL115" s="24">
        <f>VLOOKUP(A115,'2023_PAPI_Indicators'!A114:BK294,62,FALSE)</f>
        <v>0.7882890701</v>
      </c>
      <c r="BM115" s="24">
        <f>VLOOKUP(A115,'2023_PAPI_Indicators'!A114:BL294,63,FALSE)</f>
        <v>0.8454452157</v>
      </c>
      <c r="BN115" s="24">
        <f>VLOOKUP(A115,'2023_PAPI_Indicators'!A114:BM294,64,FALSE)</f>
        <v>0.6436460018</v>
      </c>
    </row>
    <row r="116" ht="13.5" customHeight="1">
      <c r="A116" s="11" t="s">
        <v>298</v>
      </c>
      <c r="B116" s="11" t="s">
        <v>299</v>
      </c>
      <c r="C116" s="12" t="s">
        <v>83</v>
      </c>
      <c r="D116" s="24">
        <f>VLOOKUP(A116,'2023_PAPI_Indicators'!A116:B296,2,FALSE)</f>
        <v>0.5729517937</v>
      </c>
      <c r="E116" s="75">
        <f>VLOOKUP(A116,'2023_PAPI_Indicators'!A116:C296,3,FALSE)</f>
        <v>0.7588754296</v>
      </c>
      <c r="F116" s="24">
        <f>VLOOKUP(A116,'2023_PAPI_Indicators'!A115:D295,4,FALSE)</f>
        <v>0.7496807575</v>
      </c>
      <c r="G116" s="24">
        <f>VLOOKUP(A116,'2023_PAPI_Indicators'!A115:E295,5,FALSE)</f>
        <v>0.7517563105</v>
      </c>
      <c r="H116" s="24">
        <f>VLOOKUP(A116,'2023_PAPI_Indicators'!A115:F295,6,FALSE)</f>
        <v>0.7070704699</v>
      </c>
      <c r="I116" s="24">
        <f>VLOOKUP(A116,'2023_PAPI_Indicators'!A115:G295,7,FALSE)</f>
        <v>0.7986909747</v>
      </c>
      <c r="J116" s="24">
        <f>VLOOKUP(A116,'2023_PAPI_Indicators'!A115:H295,8,FALSE)</f>
        <v>0.6550452709</v>
      </c>
      <c r="K116" s="24">
        <f>VLOOKUP(A116,'2023_PAPI_Indicators'!A115:I295,9,FALSE)</f>
        <v>0.8985019326</v>
      </c>
      <c r="L116" s="24">
        <f>VLOOKUP(A116,'2023_PAPI_Indicators'!A115:J295,10,FALSE)</f>
        <v>0.588862896</v>
      </c>
      <c r="M116" s="24">
        <f>VLOOKUP(A116,'2023_PAPI_Indicators'!A115:K295,11,FALSE)</f>
        <v>0.9463085532</v>
      </c>
      <c r="N116" s="24">
        <f>VLOOKUP(A116,'2023_PAPI_Indicators'!A115:L295,12,FALSE)</f>
        <v>0.8064185977</v>
      </c>
      <c r="O116" s="24">
        <f>VLOOKUP(A116,'2023_PAPI_Indicators'!A115:M295,13,FALSE)</f>
        <v>0.8452727795</v>
      </c>
      <c r="P116" s="24">
        <f>VLOOKUP(A116,'2023_PAPI_Indicators'!A115:N295,14,FALSE)</f>
        <v>0.7478770018</v>
      </c>
      <c r="Q116" s="25"/>
      <c r="R116" s="81">
        <f>VLOOKUP(A116,'2023_PAPI_Indicators'!A115:P295,16,FALSE)</f>
        <v>0.7450011373</v>
      </c>
      <c r="S116" s="81">
        <f>VLOOKUP(A116,'2023_PAPI_Indicators'!A115:R295,17,FALSE)</f>
        <v>0.7151970863</v>
      </c>
      <c r="T116" s="81">
        <f>VLOOKUP(A116,'2023_PAPI_Indicators'!A115:S295,18,FALSE)</f>
        <v>0.7063428164</v>
      </c>
      <c r="U116" s="81">
        <f>VLOOKUP(A116,'2023_PAPI_Indicators'!A115:T295,19,FALSE)</f>
        <v>0.7046316266</v>
      </c>
      <c r="V116" s="24">
        <f>VLOOKUP(A116,'2023_PAPI_Indicators'!A115:U295,20,FALSE)</f>
        <v>0.8603473902</v>
      </c>
      <c r="W116" s="24">
        <f>VLOOKUP(A116,'2023_PAPI_Indicators'!A115:V295,21,FALSE)</f>
        <v>0.3796516061</v>
      </c>
      <c r="X116" s="24">
        <f>VLOOKUP(A116,'2023_PAPI_Indicators'!A115:W295,22,FALSE)</f>
        <v>0.8532114625</v>
      </c>
      <c r="Y116" s="24">
        <f>VLOOKUP(A116,'2023_PAPI_Indicators'!A115:X295,23,FALSE)</f>
        <v>0.7994120717</v>
      </c>
      <c r="Z116" s="24">
        <f>VLOOKUP(A116,'2023_PAPI_Indicators'!A115:Y295,24,FALSE)</f>
        <v>0.8385387659</v>
      </c>
      <c r="AA116" s="24">
        <f>VLOOKUP(A116,'2023_PAPI_Indicators'!A115:Z295,25,FALSE)</f>
        <v>0.8000976443</v>
      </c>
      <c r="AB116" s="24">
        <f>VLOOKUP(A116,'2023_PAPI_Indicators'!A115:AA295,26,FALSE)</f>
        <v>0.8173102736</v>
      </c>
      <c r="AC116" s="24">
        <f>VLOOKUP(A116,'2023_PAPI_Indicators'!A115:AB295,27,FALSE)</f>
        <v>0.8371168375</v>
      </c>
      <c r="AD116" s="24">
        <f>VLOOKUP(A116,'2023_PAPI_Indicators'!A115:AC295,28,FALSE)</f>
        <v>0.8581681848</v>
      </c>
      <c r="AE116" s="24">
        <f>VLOOKUP(A116,'2023_PAPI_Indicators'!A115:AD295,29,FALSE)</f>
        <v>0.8838313818</v>
      </c>
      <c r="AF116" s="24">
        <f>VLOOKUP(A116,'2023_PAPI_Indicators'!A115:AE295,30,FALSE)</f>
        <v>0.6738081574</v>
      </c>
      <c r="AG116" s="24">
        <f>VLOOKUP(A116,'2023_PAPI_Indicators'!A115:AF295,31,FALSE)</f>
        <v>0.8318310976</v>
      </c>
      <c r="AH116" s="24">
        <f>VLOOKUP(A116,'2023_PAPI_Indicators'!A115:AG295,32,FALSE)</f>
        <v>0.9377557635</v>
      </c>
      <c r="AI116" s="24">
        <f>VLOOKUP(A116,'2023_PAPI_Indicators'!A115:AH295,33,FALSE)</f>
        <v>0.7471811175</v>
      </c>
      <c r="AJ116" s="24">
        <f>VLOOKUP(A116,'2023_PAPI_Indicators'!A115:AI295,34,FALSE)</f>
        <v>0.650184691</v>
      </c>
      <c r="AK116" s="24">
        <f>VLOOKUP(A116,'2023_PAPI_Indicators'!A115:AJ295,35,FALSE)</f>
        <v>0.8524363041</v>
      </c>
      <c r="AL116" s="24">
        <f>VLOOKUP(A116,'2023_PAPI_Indicators'!A115:AK295,36,FALSE)</f>
        <v>0.6544057727</v>
      </c>
      <c r="AM116" s="24">
        <f>VLOOKUP(A116,'2023_PAPI_Indicators'!A115:AL295,37,FALSE)</f>
        <v>0.7015987635</v>
      </c>
      <c r="AN116" s="24">
        <f>VLOOKUP(A116,'2023_PAPI_Indicators'!A115:AM295,38,FALSE)</f>
        <v>0.7278501391</v>
      </c>
      <c r="AO116" s="24">
        <f>VLOOKUP(A116,'2023_PAPI_Indicators'!A115:AN295,39,FALSE)</f>
        <v>0.8558651805</v>
      </c>
      <c r="AP116" s="24">
        <f>VLOOKUP(A116,'2023_PAPI_Indicators'!A115:AO295,40,FALSE)</f>
        <v>0.6449868083</v>
      </c>
      <c r="AQ116" s="24">
        <f>VLOOKUP(A116,'2023_PAPI_Indicators'!A115:AP295,41,FALSE)</f>
        <v>0.5815520287</v>
      </c>
      <c r="AR116" s="24">
        <f>VLOOKUP(A116,'2023_PAPI_Indicators'!A115:AQ295,42,FALSE)</f>
        <v>0.6976471543</v>
      </c>
      <c r="AS116" s="24">
        <f>VLOOKUP(A116,'2023_PAPI_Indicators'!A115:AR295,43,FALSE)</f>
        <v>0.72009027</v>
      </c>
      <c r="AT116" s="24">
        <f>VLOOKUP(A116,'2023_PAPI_Indicators'!A115:AS295,44,FALSE)</f>
        <v>0.6502118707</v>
      </c>
      <c r="AU116" s="24">
        <f>VLOOKUP(A116,'2023_PAPI_Indicators'!A115:AT295,45,FALSE)</f>
        <v>0.5048319697</v>
      </c>
      <c r="AV116" s="24">
        <f>VLOOKUP(A116,'2023_PAPI_Indicators'!A115:AU295,46,FALSE)</f>
        <v>0.4571363926</v>
      </c>
      <c r="AW116" s="24">
        <f>VLOOKUP(A116,'2023_PAPI_Indicators'!A115:AW295,47,FALSE)</f>
        <v>0.4684652984</v>
      </c>
      <c r="AX116" s="25"/>
      <c r="AY116" s="24">
        <f>VLOOKUP(A116,'2023_PAPI_Indicators'!A115:AX295,49,FALSE)</f>
        <v>0.5615564585</v>
      </c>
      <c r="AZ116" s="24">
        <f>VLOOKUP(A116,'2023_PAPI_Indicators'!A115:AY295,50,FALSE)</f>
        <v>0.7896726131</v>
      </c>
      <c r="BA116" s="24">
        <f>VLOOKUP(A116,'2023_PAPI_Indicators'!A115:AZ295,51,FALSE)</f>
        <v>0.5618555546</v>
      </c>
      <c r="BB116" s="24">
        <f>VLOOKUP(A116,'2023_PAPI_Indicators'!A115:BA295,52,FALSE)</f>
        <v>0.6217070222</v>
      </c>
      <c r="BC116" s="24">
        <f>VLOOKUP(A116,'2023_PAPI_Indicators'!A115:BB295,53,FALSE)</f>
        <v>0.5903940797</v>
      </c>
      <c r="BD116" s="24">
        <f>VLOOKUP(A116,'2023_PAPI_Indicators'!A115:BC295,54,FALSE)</f>
        <v>0.8072260618</v>
      </c>
      <c r="BE116" s="24">
        <f>VLOOKUP(A116,'2023_PAPI_Indicators'!A115:BD295,55,FALSE)</f>
        <v>0.6428985</v>
      </c>
      <c r="BF116" s="24">
        <f>VLOOKUP(A116,'2023_PAPI_Indicators'!A115:BE295,56,FALSE)</f>
        <v>0.6254922152</v>
      </c>
      <c r="BG116" s="24">
        <f>VLOOKUP(A116,'2023_PAPI_Indicators'!A115:BF295,57,FALSE)</f>
        <v>0.5838320851</v>
      </c>
      <c r="BH116" s="24">
        <f>VLOOKUP(A116,'2023_PAPI_Indicators'!A115:BL295,58,FALSE)</f>
        <v>0.678652823</v>
      </c>
      <c r="BI116" s="24">
        <f>VLOOKUP(A116,'2023_PAPI_Indicators'!A115:BH295,59,FALSE)</f>
        <v>0.7018514276</v>
      </c>
      <c r="BJ116" s="24">
        <f>VLOOKUP(A116,'2023_PAPI_Indicators'!A115:BI295,60,FALSE)</f>
        <v>0.5237590075</v>
      </c>
      <c r="BK116" s="24">
        <f>VLOOKUP(A116,'2023_PAPI_Indicators'!A115:BJ295,61,FALSE)</f>
        <v>0.6148654222</v>
      </c>
      <c r="BL116" s="24">
        <f>VLOOKUP(A116,'2023_PAPI_Indicators'!A115:BK295,62,FALSE)</f>
        <v>0.7772770524</v>
      </c>
      <c r="BM116" s="24">
        <f>VLOOKUP(A116,'2023_PAPI_Indicators'!A115:BL295,63,FALSE)</f>
        <v>0.8843735456</v>
      </c>
      <c r="BN116" s="24">
        <f>VLOOKUP(A116,'2023_PAPI_Indicators'!A115:BM295,64,FALSE)</f>
        <v>0.5950900912</v>
      </c>
    </row>
    <row r="117" ht="13.5" customHeight="1">
      <c r="A117" s="11" t="s">
        <v>300</v>
      </c>
      <c r="B117" s="11" t="s">
        <v>301</v>
      </c>
      <c r="C117" s="12" t="s">
        <v>178</v>
      </c>
      <c r="D117" s="13">
        <f>VLOOKUP(A117,'2023_PAPI_Indicators'!A117:B297,2,FALSE)</f>
        <v>2.31812191</v>
      </c>
      <c r="E117" s="70">
        <f>VLOOKUP(A117,'2023_PAPI_Indicators'!A117:C297,3,FALSE)</f>
        <v>5.87339592</v>
      </c>
      <c r="F117" s="13">
        <f>VLOOKUP(A117,'2023_PAPI_Indicators'!A116:D296,4,FALSE)</f>
        <v>3.111275196</v>
      </c>
      <c r="G117" s="13">
        <f>VLOOKUP(A117,'2023_PAPI_Indicators'!A116:E296,5,FALSE)</f>
        <v>5.126418591</v>
      </c>
      <c r="H117" s="13">
        <f>VLOOKUP(A117,'2023_PAPI_Indicators'!A116:F296,6,FALSE)</f>
        <v>4.789175987</v>
      </c>
      <c r="I117" s="13">
        <f>VLOOKUP(A117,'2023_PAPI_Indicators'!A116:G296,7,FALSE)</f>
        <v>4.337740898</v>
      </c>
      <c r="J117" s="13">
        <f>VLOOKUP(A117,'2023_PAPI_Indicators'!A116:H296,8,FALSE)</f>
        <v>5.901388168</v>
      </c>
      <c r="K117" s="13">
        <f>VLOOKUP(A117,'2023_PAPI_Indicators'!A116:I296,9,FALSE)</f>
        <v>4.839204788</v>
      </c>
      <c r="L117" s="13">
        <f>VLOOKUP(A117,'2023_PAPI_Indicators'!A116:J296,10,FALSE)</f>
        <v>3.873267651</v>
      </c>
      <c r="M117" s="13">
        <f>VLOOKUP(A117,'2023_PAPI_Indicators'!A116:K296,11,FALSE)</f>
        <v>5.095469952</v>
      </c>
      <c r="N117" s="13">
        <f>VLOOKUP(A117,'2023_PAPI_Indicators'!A116:L296,12,FALSE)</f>
        <v>6.121684074</v>
      </c>
      <c r="O117" s="13">
        <f>VLOOKUP(A117,'2023_PAPI_Indicators'!A116:M296,13,FALSE)</f>
        <v>4.225609779</v>
      </c>
      <c r="P117" s="13">
        <f>VLOOKUP(A117,'2023_PAPI_Indicators'!A116:N296,14,FALSE)</f>
        <v>3.700582504</v>
      </c>
      <c r="Q117" s="14"/>
      <c r="R117" s="82">
        <f>VLOOKUP(A117,'2023_PAPI_Indicators'!A116:P296,16,FALSE)</f>
        <v>3.838838577</v>
      </c>
      <c r="S117" s="82">
        <f>VLOOKUP(A117,'2023_PAPI_Indicators'!A116:R296,17,FALSE)</f>
        <v>4.687102318</v>
      </c>
      <c r="T117" s="82">
        <f>VLOOKUP(A117,'2023_PAPI_Indicators'!A116:S296,18,FALSE)</f>
        <v>4.491285801</v>
      </c>
      <c r="U117" s="82">
        <f>VLOOKUP(A117,'2023_PAPI_Indicators'!A116:T296,19,FALSE)</f>
        <v>4.858568192</v>
      </c>
      <c r="V117" s="13">
        <f>VLOOKUP(A117,'2023_PAPI_Indicators'!A116:U296,20,FALSE)</f>
        <v>3.560105324</v>
      </c>
      <c r="W117" s="13">
        <f>VLOOKUP(A117,'2023_PAPI_Indicators'!A116:V296,21,FALSE)</f>
        <v>4.457800388</v>
      </c>
      <c r="X117" s="13">
        <f>VLOOKUP(A117,'2023_PAPI_Indicators'!A116:W296,22,FALSE)</f>
        <v>5.146317959</v>
      </c>
      <c r="Y117" s="13">
        <f>VLOOKUP(A117,'2023_PAPI_Indicators'!A116:X296,23,FALSE)</f>
        <v>4.991714478</v>
      </c>
      <c r="Z117" s="13">
        <f>VLOOKUP(A117,'2023_PAPI_Indicators'!A116:Y296,24,FALSE)</f>
        <v>4.398580074</v>
      </c>
      <c r="AA117" s="13">
        <f>VLOOKUP(A117,'2023_PAPI_Indicators'!A116:Z296,25,FALSE)</f>
        <v>4.578494072</v>
      </c>
      <c r="AB117" s="13">
        <f>VLOOKUP(A117,'2023_PAPI_Indicators'!A116:AA296,26,FALSE)</f>
        <v>3.827580214</v>
      </c>
      <c r="AC117" s="13">
        <f>VLOOKUP(A117,'2023_PAPI_Indicators'!A116:AB296,27,FALSE)</f>
        <v>5.037582397</v>
      </c>
      <c r="AD117" s="13">
        <f>VLOOKUP(A117,'2023_PAPI_Indicators'!A116:AC296,28,FALSE)</f>
        <v>3.536165714</v>
      </c>
      <c r="AE117" s="13">
        <f>VLOOKUP(A117,'2023_PAPI_Indicators'!A116:AD296,29,FALSE)</f>
        <v>6.131109715</v>
      </c>
      <c r="AF117" s="13">
        <f>VLOOKUP(A117,'2023_PAPI_Indicators'!A116:AE296,30,FALSE)</f>
        <v>5.244100094</v>
      </c>
      <c r="AG117" s="13">
        <f>VLOOKUP(A117,'2023_PAPI_Indicators'!A116:AF296,31,FALSE)</f>
        <v>5.360421658</v>
      </c>
      <c r="AH117" s="13">
        <f>VLOOKUP(A117,'2023_PAPI_Indicators'!A116:AG296,32,FALSE)</f>
        <v>5.586003304</v>
      </c>
      <c r="AI117" s="13">
        <f>VLOOKUP(A117,'2023_PAPI_Indicators'!A116:AH296,33,FALSE)</f>
        <v>3.299100637</v>
      </c>
      <c r="AJ117" s="13">
        <f>VLOOKUP(A117,'2023_PAPI_Indicators'!A116:AI296,34,FALSE)</f>
        <v>4.616152763</v>
      </c>
      <c r="AK117" s="13">
        <f>VLOOKUP(A117,'2023_PAPI_Indicators'!A116:AJ296,35,FALSE)</f>
        <v>4.051846981</v>
      </c>
      <c r="AL117" s="13">
        <f>VLOOKUP(A117,'2023_PAPI_Indicators'!A116:AK296,36,FALSE)</f>
        <v>4.319046497</v>
      </c>
      <c r="AM117" s="13">
        <f>VLOOKUP(A117,'2023_PAPI_Indicators'!A116:AL296,37,FALSE)</f>
        <v>3.993961811</v>
      </c>
      <c r="AN117" s="13">
        <f>VLOOKUP(A117,'2023_PAPI_Indicators'!A116:AM296,38,FALSE)</f>
        <v>4.466466427</v>
      </c>
      <c r="AO117" s="13">
        <f>VLOOKUP(A117,'2023_PAPI_Indicators'!A116:AN296,39,FALSE)</f>
        <v>3.418987274</v>
      </c>
      <c r="AP117" s="13">
        <f>VLOOKUP(A117,'2023_PAPI_Indicators'!A116:AO296,40,FALSE)</f>
        <v>5.791464329</v>
      </c>
      <c r="AQ117" s="13">
        <f>VLOOKUP(A117,'2023_PAPI_Indicators'!A116:AP296,41,FALSE)</f>
        <v>3.484853029</v>
      </c>
      <c r="AR117" s="13">
        <f>VLOOKUP(A117,'2023_PAPI_Indicators'!A116:AQ296,42,FALSE)</f>
        <v>3.547949076</v>
      </c>
      <c r="AS117" s="13">
        <f>VLOOKUP(A117,'2023_PAPI_Indicators'!A116:AR296,43,FALSE)</f>
        <v>4.31558466</v>
      </c>
      <c r="AT117" s="13">
        <f>VLOOKUP(A117,'2023_PAPI_Indicators'!A116:AS296,44,FALSE)</f>
        <v>5.071778774</v>
      </c>
      <c r="AU117" s="13">
        <f>VLOOKUP(A117,'2023_PAPI_Indicators'!A116:AT296,45,FALSE)</f>
        <v>4.130124569</v>
      </c>
      <c r="AV117" s="13">
        <f>VLOOKUP(A117,'2023_PAPI_Indicators'!A116:AU296,46,FALSE)</f>
        <v>3.649405241</v>
      </c>
      <c r="AW117" s="13">
        <f>VLOOKUP(A117,'2023_PAPI_Indicators'!A116:AW296,47,FALSE)</f>
        <v>3.68964386</v>
      </c>
      <c r="AX117" s="14"/>
      <c r="AY117" s="13">
        <f>VLOOKUP(A117,'2023_PAPI_Indicators'!A116:AX296,49,FALSE)</f>
        <v>3.802860737</v>
      </c>
      <c r="AZ117" s="13">
        <f>VLOOKUP(A117,'2023_PAPI_Indicators'!A116:AY296,50,FALSE)</f>
        <v>4.480570316</v>
      </c>
      <c r="BA117" s="13">
        <f>VLOOKUP(A117,'2023_PAPI_Indicators'!A116:AZ296,51,FALSE)</f>
        <v>3.244173288</v>
      </c>
      <c r="BB117" s="13">
        <f>VLOOKUP(A117,'2023_PAPI_Indicators'!A116:BA296,52,FALSE)</f>
        <v>5.762118816</v>
      </c>
      <c r="BC117" s="13">
        <f>VLOOKUP(A117,'2023_PAPI_Indicators'!A116:BB296,53,FALSE)</f>
        <v>4.931857109</v>
      </c>
      <c r="BD117" s="13">
        <f>VLOOKUP(A117,'2023_PAPI_Indicators'!A116:BC296,54,FALSE)</f>
        <v>3.688483238</v>
      </c>
      <c r="BE117" s="13">
        <f>VLOOKUP(A117,'2023_PAPI_Indicators'!A116:BD296,55,FALSE)</f>
        <v>4.189043522</v>
      </c>
      <c r="BF117" s="13">
        <f>VLOOKUP(A117,'2023_PAPI_Indicators'!A116:BE296,56,FALSE)</f>
        <v>5.138085842</v>
      </c>
      <c r="BG117" s="13">
        <f>VLOOKUP(A117,'2023_PAPI_Indicators'!A116:BF296,57,FALSE)</f>
        <v>5.167489529</v>
      </c>
      <c r="BH117" s="13">
        <f>VLOOKUP(A117,'2023_PAPI_Indicators'!A116:BL296,58,FALSE)</f>
        <v>3.688350201</v>
      </c>
      <c r="BI117" s="13">
        <f>VLOOKUP(A117,'2023_PAPI_Indicators'!A116:BH296,59,FALSE)</f>
        <v>4.926089764</v>
      </c>
      <c r="BJ117" s="13">
        <f>VLOOKUP(A117,'2023_PAPI_Indicators'!A116:BI296,60,FALSE)</f>
        <v>3.397152901</v>
      </c>
      <c r="BK117" s="13">
        <f>VLOOKUP(A117,'2023_PAPI_Indicators'!A116:BJ296,61,FALSE)</f>
        <v>6.129606247</v>
      </c>
      <c r="BL117" s="13">
        <f>VLOOKUP(A117,'2023_PAPI_Indicators'!A116:BK296,62,FALSE)</f>
        <v>4.477315426</v>
      </c>
      <c r="BM117" s="13">
        <f>VLOOKUP(A117,'2023_PAPI_Indicators'!A116:BL296,63,FALSE)</f>
        <v>5.454116821</v>
      </c>
      <c r="BN117" s="13">
        <f>VLOOKUP(A117,'2023_PAPI_Indicators'!A116:BM296,64,FALSE)</f>
        <v>3.119954109</v>
      </c>
    </row>
    <row r="118" ht="13.5" customHeight="1">
      <c r="A118" s="19" t="s">
        <v>302</v>
      </c>
      <c r="B118" s="19" t="s">
        <v>303</v>
      </c>
      <c r="C118" s="20" t="s">
        <v>88</v>
      </c>
      <c r="D118" s="21">
        <f>VLOOKUP(A118,'2023_PAPI_Indicators'!A118:B298,2,FALSE)</f>
        <v>1.957021356</v>
      </c>
      <c r="E118" s="74">
        <f>VLOOKUP(A118,'2023_PAPI_Indicators'!A118:C298,3,FALSE)</f>
        <v>1.438712478</v>
      </c>
      <c r="F118" s="21">
        <f>VLOOKUP(A118,'2023_PAPI_Indicators'!A117:D297,4,FALSE)</f>
        <v>1.967658281</v>
      </c>
      <c r="G118" s="21">
        <f>VLOOKUP(A118,'2023_PAPI_Indicators'!A117:E297,5,FALSE)</f>
        <v>1.414752364</v>
      </c>
      <c r="H118" s="21">
        <f>VLOOKUP(A118,'2023_PAPI_Indicators'!A117:F297,6,FALSE)</f>
        <v>1.258450031</v>
      </c>
      <c r="I118" s="21">
        <f>VLOOKUP(A118,'2023_PAPI_Indicators'!A117:G297,7,FALSE)</f>
        <v>1.433588028</v>
      </c>
      <c r="J118" s="21">
        <f>VLOOKUP(A118,'2023_PAPI_Indicators'!A117:H297,8,FALSE)</f>
        <v>1.398401976</v>
      </c>
      <c r="K118" s="21">
        <f>VLOOKUP(A118,'2023_PAPI_Indicators'!A117:I297,9,FALSE)</f>
        <v>1.916155577</v>
      </c>
      <c r="L118" s="21">
        <f>VLOOKUP(A118,'2023_PAPI_Indicators'!A117:J297,10,FALSE)</f>
        <v>1.961888313</v>
      </c>
      <c r="M118" s="21">
        <f>VLOOKUP(A118,'2023_PAPI_Indicators'!A117:K297,11,FALSE)</f>
        <v>1.74370873</v>
      </c>
      <c r="N118" s="21">
        <f>VLOOKUP(A118,'2023_PAPI_Indicators'!A117:L297,12,FALSE)</f>
        <v>1.412111878</v>
      </c>
      <c r="O118" s="21">
        <f>VLOOKUP(A118,'2023_PAPI_Indicators'!A117:M297,13,FALSE)</f>
        <v>2.042784691</v>
      </c>
      <c r="P118" s="21">
        <f>VLOOKUP(A118,'2023_PAPI_Indicators'!A117:N297,14,FALSE)</f>
        <v>1.452945709</v>
      </c>
      <c r="Q118" s="22"/>
      <c r="R118" s="21">
        <f>VLOOKUP(A118,'2023_PAPI_Indicators'!A117:P297,16,FALSE)</f>
        <v>1.415662169</v>
      </c>
      <c r="S118" s="21">
        <f>VLOOKUP(A118,'2023_PAPI_Indicators'!A117:R297,17,FALSE)</f>
        <v>1.412588477</v>
      </c>
      <c r="T118" s="21">
        <f>VLOOKUP(A118,'2023_PAPI_Indicators'!A117:S297,18,FALSE)</f>
        <v>1.97641027</v>
      </c>
      <c r="U118" s="21">
        <f>VLOOKUP(A118,'2023_PAPI_Indicators'!A117:T297,19,FALSE)</f>
        <v>2.062308311</v>
      </c>
      <c r="V118" s="21">
        <f>VLOOKUP(A118,'2023_PAPI_Indicators'!A117:U297,20,FALSE)</f>
        <v>1.462672949</v>
      </c>
      <c r="W118" s="21">
        <f>VLOOKUP(A118,'2023_PAPI_Indicators'!A117:V297,21,FALSE)</f>
        <v>1.955099106</v>
      </c>
      <c r="X118" s="21">
        <f>VLOOKUP(A118,'2023_PAPI_Indicators'!A117:W297,22,FALSE)</f>
        <v>1.448086977</v>
      </c>
      <c r="Y118" s="21">
        <f>VLOOKUP(A118,'2023_PAPI_Indicators'!A117:X297,23,FALSE)</f>
        <v>1.904986262</v>
      </c>
      <c r="Z118" s="21">
        <f>VLOOKUP(A118,'2023_PAPI_Indicators'!A117:Y297,24,FALSE)</f>
        <v>1.374564767</v>
      </c>
      <c r="AA118" s="21">
        <f>VLOOKUP(A118,'2023_PAPI_Indicators'!A117:Z297,25,FALSE)</f>
        <v>1.911933899</v>
      </c>
      <c r="AB118" s="21">
        <f>VLOOKUP(A118,'2023_PAPI_Indicators'!A117:AA297,26,FALSE)</f>
        <v>2.212885618</v>
      </c>
      <c r="AC118" s="21">
        <f>VLOOKUP(A118,'2023_PAPI_Indicators'!A117:AB297,27,FALSE)</f>
        <v>1.758302331</v>
      </c>
      <c r="AD118" s="21">
        <f>VLOOKUP(A118,'2023_PAPI_Indicators'!A117:AC297,28,FALSE)</f>
        <v>1.940445065</v>
      </c>
      <c r="AE118" s="21">
        <f>VLOOKUP(A118,'2023_PAPI_Indicators'!A117:AD297,29,FALSE)</f>
        <v>1.662931204</v>
      </c>
      <c r="AF118" s="21">
        <f>VLOOKUP(A118,'2023_PAPI_Indicators'!A117:AE297,30,FALSE)</f>
        <v>1.375684619</v>
      </c>
      <c r="AG118" s="21">
        <f>VLOOKUP(A118,'2023_PAPI_Indicators'!A117:AF297,31,FALSE)</f>
        <v>1.432889462</v>
      </c>
      <c r="AH118" s="21">
        <f>VLOOKUP(A118,'2023_PAPI_Indicators'!A117:AG297,32,FALSE)</f>
        <v>2.005601645</v>
      </c>
      <c r="AI118" s="21">
        <f>VLOOKUP(A118,'2023_PAPI_Indicators'!A117:AH297,33,FALSE)</f>
        <v>1.711816669</v>
      </c>
      <c r="AJ118" s="21">
        <f>VLOOKUP(A118,'2023_PAPI_Indicators'!A117:AI297,34,FALSE)</f>
        <v>1.96163857</v>
      </c>
      <c r="AK118" s="21">
        <f>VLOOKUP(A118,'2023_PAPI_Indicators'!A117:AJ297,35,FALSE)</f>
        <v>1.882217407</v>
      </c>
      <c r="AL118" s="21">
        <f>VLOOKUP(A118,'2023_PAPI_Indicators'!A117:AK297,36,FALSE)</f>
        <v>1.972381711</v>
      </c>
      <c r="AM118" s="21">
        <f>VLOOKUP(A118,'2023_PAPI_Indicators'!A117:AL297,37,FALSE)</f>
        <v>1.971170425</v>
      </c>
      <c r="AN118" s="21">
        <f>VLOOKUP(A118,'2023_PAPI_Indicators'!A117:AM297,38,FALSE)</f>
        <v>2.019432545</v>
      </c>
      <c r="AO118" s="21">
        <f>VLOOKUP(A118,'2023_PAPI_Indicators'!A117:AN297,39,FALSE)</f>
        <v>2.150517464</v>
      </c>
      <c r="AP118" s="21">
        <f>VLOOKUP(A118,'2023_PAPI_Indicators'!A117:AO297,40,FALSE)</f>
        <v>1.761599898</v>
      </c>
      <c r="AQ118" s="21">
        <f>VLOOKUP(A118,'2023_PAPI_Indicators'!A117:AP297,41,FALSE)</f>
        <v>1.920421004</v>
      </c>
      <c r="AR118" s="21">
        <f>VLOOKUP(A118,'2023_PAPI_Indicators'!A117:AQ297,42,FALSE)</f>
        <v>1.899902105</v>
      </c>
      <c r="AS118" s="21">
        <f>VLOOKUP(A118,'2023_PAPI_Indicators'!A117:AR297,43,FALSE)</f>
        <v>1.895082593</v>
      </c>
      <c r="AT118" s="21">
        <f>VLOOKUP(A118,'2023_PAPI_Indicators'!A117:AS297,44,FALSE)</f>
        <v>1.37917757</v>
      </c>
      <c r="AU118" s="21">
        <f>VLOOKUP(A118,'2023_PAPI_Indicators'!A117:AT297,45,FALSE)</f>
        <v>1.967500687</v>
      </c>
      <c r="AV118" s="21">
        <f>VLOOKUP(A118,'2023_PAPI_Indicators'!A117:AU297,46,FALSE)</f>
        <v>1.945585966</v>
      </c>
      <c r="AW118" s="21">
        <f>VLOOKUP(A118,'2023_PAPI_Indicators'!A117:AW297,47,FALSE)</f>
        <v>1.34207499</v>
      </c>
      <c r="AX118" s="22"/>
      <c r="AY118" s="21">
        <f>VLOOKUP(A118,'2023_PAPI_Indicators'!A117:AX297,49,FALSE)</f>
        <v>1.371609926</v>
      </c>
      <c r="AZ118" s="21">
        <f>VLOOKUP(A118,'2023_PAPI_Indicators'!A117:AY297,50,FALSE)</f>
        <v>1.972705603</v>
      </c>
      <c r="BA118" s="21">
        <f>VLOOKUP(A118,'2023_PAPI_Indicators'!A117:AZ297,51,FALSE)</f>
        <v>1.719157338</v>
      </c>
      <c r="BB118" s="21">
        <f>VLOOKUP(A118,'2023_PAPI_Indicators'!A117:BA297,52,FALSE)</f>
        <v>1.021947742</v>
      </c>
      <c r="BC118" s="21">
        <f>VLOOKUP(A118,'2023_PAPI_Indicators'!A117:BB297,53,FALSE)</f>
        <v>1.39724946</v>
      </c>
      <c r="BD118" s="21">
        <f>VLOOKUP(A118,'2023_PAPI_Indicators'!A117:BC297,54,FALSE)</f>
        <v>1.433197618</v>
      </c>
      <c r="BE118" s="21">
        <f>VLOOKUP(A118,'2023_PAPI_Indicators'!A117:BD297,55,FALSE)</f>
        <v>1.93199563</v>
      </c>
      <c r="BF118" s="21">
        <f>VLOOKUP(A118,'2023_PAPI_Indicators'!A117:BE297,56,FALSE)</f>
        <v>1.894531965</v>
      </c>
      <c r="BG118" s="21">
        <f>VLOOKUP(A118,'2023_PAPI_Indicators'!A117:BF297,57,FALSE)</f>
        <v>1.399457097</v>
      </c>
      <c r="BH118" s="21">
        <f>VLOOKUP(A118,'2023_PAPI_Indicators'!A117:BL297,58,FALSE)</f>
        <v>1.973822832</v>
      </c>
      <c r="BI118" s="21">
        <f>VLOOKUP(A118,'2023_PAPI_Indicators'!A117:BH297,59,FALSE)</f>
        <v>1.432308197</v>
      </c>
      <c r="BJ118" s="21">
        <f>VLOOKUP(A118,'2023_PAPI_Indicators'!A117:BI297,60,FALSE)</f>
        <v>1.052494168</v>
      </c>
      <c r="BK118" s="21">
        <f>VLOOKUP(A118,'2023_PAPI_Indicators'!A117:BJ297,61,FALSE)</f>
        <v>1.365981102</v>
      </c>
      <c r="BL118" s="21">
        <f>VLOOKUP(A118,'2023_PAPI_Indicators'!A117:BK297,62,FALSE)</f>
        <v>1.900103331</v>
      </c>
      <c r="BM118" s="21">
        <f>VLOOKUP(A118,'2023_PAPI_Indicators'!A117:BL297,63,FALSE)</f>
        <v>1.431481481</v>
      </c>
      <c r="BN118" s="21">
        <f>VLOOKUP(A118,'2023_PAPI_Indicators'!A117:BM297,64,FALSE)</f>
        <v>1.239359379</v>
      </c>
    </row>
    <row r="119" ht="13.5" customHeight="1">
      <c r="A119" s="11" t="s">
        <v>304</v>
      </c>
      <c r="B119" s="11" t="s">
        <v>305</v>
      </c>
      <c r="C119" s="12" t="s">
        <v>306</v>
      </c>
      <c r="D119" s="13">
        <f>VLOOKUP(A119,'2023_PAPI_Indicators'!A119:B299,2,FALSE)</f>
        <v>1</v>
      </c>
      <c r="E119" s="70">
        <f>VLOOKUP(A119,'2023_PAPI_Indicators'!A119:C299,3,FALSE)</f>
        <v>1</v>
      </c>
      <c r="F119" s="13">
        <f>VLOOKUP(A119,'2023_PAPI_Indicators'!A118:D298,4,FALSE)</f>
        <v>1</v>
      </c>
      <c r="G119" s="13">
        <f>VLOOKUP(A119,'2023_PAPI_Indicators'!A118:E298,5,FALSE)</f>
        <v>1</v>
      </c>
      <c r="H119" s="13">
        <f>VLOOKUP(A119,'2023_PAPI_Indicators'!A118:F298,6,FALSE)</f>
        <v>1.25</v>
      </c>
      <c r="I119" s="13">
        <f>VLOOKUP(A119,'2023_PAPI_Indicators'!A118:G298,7,FALSE)</f>
        <v>1.5</v>
      </c>
      <c r="J119" s="13">
        <f>VLOOKUP(A119,'2023_PAPI_Indicators'!A118:H298,8,FALSE)</f>
        <v>1</v>
      </c>
      <c r="K119" s="13">
        <f>VLOOKUP(A119,'2023_PAPI_Indicators'!A118:I298,9,FALSE)</f>
        <v>1</v>
      </c>
      <c r="L119" s="13">
        <f>VLOOKUP(A119,'2023_PAPI_Indicators'!A118:J298,10,FALSE)</f>
        <v>1</v>
      </c>
      <c r="M119" s="13">
        <f>VLOOKUP(A119,'2023_PAPI_Indicators'!A118:K298,11,FALSE)</f>
        <v>1</v>
      </c>
      <c r="N119" s="13">
        <f>VLOOKUP(A119,'2023_PAPI_Indicators'!A118:L298,12,FALSE)</f>
        <v>1</v>
      </c>
      <c r="O119" s="13">
        <f>VLOOKUP(A119,'2023_PAPI_Indicators'!A118:M298,13,FALSE)</f>
        <v>1</v>
      </c>
      <c r="P119" s="13">
        <f>VLOOKUP(A119,'2023_PAPI_Indicators'!A118:N298,14,FALSE)</f>
        <v>1</v>
      </c>
      <c r="Q119" s="14"/>
      <c r="R119" s="82">
        <f>VLOOKUP(A119,'2023_PAPI_Indicators'!A118:P298,16,FALSE)</f>
        <v>1</v>
      </c>
      <c r="S119" s="82">
        <f>VLOOKUP(A119,'2023_PAPI_Indicators'!A118:R298,17,FALSE)</f>
        <v>1</v>
      </c>
      <c r="T119" s="82">
        <f>VLOOKUP(A119,'2023_PAPI_Indicators'!A118:S298,18,FALSE)</f>
        <v>1</v>
      </c>
      <c r="U119" s="82">
        <f>VLOOKUP(A119,'2023_PAPI_Indicators'!A118:T298,19,FALSE)</f>
        <v>1</v>
      </c>
      <c r="V119" s="13">
        <f>VLOOKUP(A119,'2023_PAPI_Indicators'!A118:U298,20,FALSE)</f>
        <v>1</v>
      </c>
      <c r="W119" s="13">
        <f>VLOOKUP(A119,'2023_PAPI_Indicators'!A118:V298,21,FALSE)</f>
        <v>1</v>
      </c>
      <c r="X119" s="13">
        <f>VLOOKUP(A119,'2023_PAPI_Indicators'!A118:W298,22,FALSE)</f>
        <v>1</v>
      </c>
      <c r="Y119" s="13">
        <f>VLOOKUP(A119,'2023_PAPI_Indicators'!A118:X298,23,FALSE)</f>
        <v>1</v>
      </c>
      <c r="Z119" s="13">
        <f>VLOOKUP(A119,'2023_PAPI_Indicators'!A118:Y298,24,FALSE)</f>
        <v>1</v>
      </c>
      <c r="AA119" s="13">
        <f>VLOOKUP(A119,'2023_PAPI_Indicators'!A118:Z298,25,FALSE)</f>
        <v>1</v>
      </c>
      <c r="AB119" s="13">
        <f>VLOOKUP(A119,'2023_PAPI_Indicators'!A118:AA298,26,FALSE)</f>
        <v>0.5500000119</v>
      </c>
      <c r="AC119" s="13">
        <f>VLOOKUP(A119,'2023_PAPI_Indicators'!A118:AB298,27,FALSE)</f>
        <v>1</v>
      </c>
      <c r="AD119" s="13">
        <f>VLOOKUP(A119,'2023_PAPI_Indicators'!A118:AC298,28,FALSE)</f>
        <v>1</v>
      </c>
      <c r="AE119" s="13">
        <f>VLOOKUP(A119,'2023_PAPI_Indicators'!A118:AD298,29,FALSE)</f>
        <v>1</v>
      </c>
      <c r="AF119" s="13">
        <f>VLOOKUP(A119,'2023_PAPI_Indicators'!A118:AE298,30,FALSE)</f>
        <v>1</v>
      </c>
      <c r="AG119" s="13">
        <f>VLOOKUP(A119,'2023_PAPI_Indicators'!A118:AF298,31,FALSE)</f>
        <v>1</v>
      </c>
      <c r="AH119" s="13">
        <f>VLOOKUP(A119,'2023_PAPI_Indicators'!A118:AG298,32,FALSE)</f>
        <v>1</v>
      </c>
      <c r="AI119" s="13">
        <f>VLOOKUP(A119,'2023_PAPI_Indicators'!A118:AH298,33,FALSE)</f>
        <v>1</v>
      </c>
      <c r="AJ119" s="13">
        <f>VLOOKUP(A119,'2023_PAPI_Indicators'!A118:AI298,34,FALSE)</f>
        <v>1</v>
      </c>
      <c r="AK119" s="13">
        <f>VLOOKUP(A119,'2023_PAPI_Indicators'!A118:AJ298,35,FALSE)</f>
        <v>1</v>
      </c>
      <c r="AL119" s="13">
        <f>VLOOKUP(A119,'2023_PAPI_Indicators'!A118:AK298,36,FALSE)</f>
        <v>1</v>
      </c>
      <c r="AM119" s="13">
        <f>VLOOKUP(A119,'2023_PAPI_Indicators'!A118:AL298,37,FALSE)</f>
        <v>1</v>
      </c>
      <c r="AN119" s="13">
        <f>VLOOKUP(A119,'2023_PAPI_Indicators'!A118:AM298,38,FALSE)</f>
        <v>1</v>
      </c>
      <c r="AO119" s="13">
        <f>VLOOKUP(A119,'2023_PAPI_Indicators'!A118:AN298,39,FALSE)</f>
        <v>0.5</v>
      </c>
      <c r="AP119" s="13">
        <f>VLOOKUP(A119,'2023_PAPI_Indicators'!A118:AO298,40,FALSE)</f>
        <v>1</v>
      </c>
      <c r="AQ119" s="13">
        <f>VLOOKUP(A119,'2023_PAPI_Indicators'!A118:AP298,41,FALSE)</f>
        <v>1</v>
      </c>
      <c r="AR119" s="13">
        <f>VLOOKUP(A119,'2023_PAPI_Indicators'!A118:AQ298,42,FALSE)</f>
        <v>1</v>
      </c>
      <c r="AS119" s="13">
        <f>VLOOKUP(A119,'2023_PAPI_Indicators'!A118:AR298,43,FALSE)</f>
        <v>1</v>
      </c>
      <c r="AT119" s="13">
        <f>VLOOKUP(A119,'2023_PAPI_Indicators'!A118:AS298,44,FALSE)</f>
        <v>1</v>
      </c>
      <c r="AU119" s="13">
        <f>VLOOKUP(A119,'2023_PAPI_Indicators'!A118:AT298,45,FALSE)</f>
        <v>1</v>
      </c>
      <c r="AV119" s="13">
        <f>VLOOKUP(A119,'2023_PAPI_Indicators'!A118:AU298,46,FALSE)</f>
        <v>1</v>
      </c>
      <c r="AW119" s="13">
        <f>VLOOKUP(A119,'2023_PAPI_Indicators'!A118:AW298,47,FALSE)</f>
        <v>1</v>
      </c>
      <c r="AX119" s="14"/>
      <c r="AY119" s="13">
        <f>VLOOKUP(A119,'2023_PAPI_Indicators'!A118:AX298,49,FALSE)</f>
        <v>1</v>
      </c>
      <c r="AZ119" s="13">
        <f>VLOOKUP(A119,'2023_PAPI_Indicators'!A118:AY298,50,FALSE)</f>
        <v>1</v>
      </c>
      <c r="BA119" s="13">
        <f>VLOOKUP(A119,'2023_PAPI_Indicators'!A118:AZ298,51,FALSE)</f>
        <v>1</v>
      </c>
      <c r="BB119" s="13">
        <f>VLOOKUP(A119,'2023_PAPI_Indicators'!A118:BA298,52,FALSE)</f>
        <v>2</v>
      </c>
      <c r="BC119" s="13">
        <f>VLOOKUP(A119,'2023_PAPI_Indicators'!A118:BB298,53,FALSE)</f>
        <v>1</v>
      </c>
      <c r="BD119" s="13">
        <f>VLOOKUP(A119,'2023_PAPI_Indicators'!A118:BC298,54,FALSE)</f>
        <v>1</v>
      </c>
      <c r="BE119" s="13">
        <f>VLOOKUP(A119,'2023_PAPI_Indicators'!A118:BD298,55,FALSE)</f>
        <v>1</v>
      </c>
      <c r="BF119" s="13">
        <f>VLOOKUP(A119,'2023_PAPI_Indicators'!A118:BE298,56,FALSE)</f>
        <v>1</v>
      </c>
      <c r="BG119" s="13">
        <f>VLOOKUP(A119,'2023_PAPI_Indicators'!A118:BF298,57,FALSE)</f>
        <v>1</v>
      </c>
      <c r="BH119" s="13">
        <f>VLOOKUP(A119,'2023_PAPI_Indicators'!A118:BL298,58,FALSE)</f>
        <v>1</v>
      </c>
      <c r="BI119" s="13">
        <f>VLOOKUP(A119,'2023_PAPI_Indicators'!A118:BH298,59,FALSE)</f>
        <v>1</v>
      </c>
      <c r="BJ119" s="13">
        <f>VLOOKUP(A119,'2023_PAPI_Indicators'!A118:BI298,60,FALSE)</f>
        <v>2</v>
      </c>
      <c r="BK119" s="13">
        <f>VLOOKUP(A119,'2023_PAPI_Indicators'!A118:BJ298,61,FALSE)</f>
        <v>1</v>
      </c>
      <c r="BL119" s="13">
        <f>VLOOKUP(A119,'2023_PAPI_Indicators'!A118:BK298,62,FALSE)</f>
        <v>1</v>
      </c>
      <c r="BM119" s="13">
        <f>VLOOKUP(A119,'2023_PAPI_Indicators'!A118:BL298,63,FALSE)</f>
        <v>1</v>
      </c>
      <c r="BN119" s="13">
        <f>VLOOKUP(A119,'2023_PAPI_Indicators'!A118:BM298,64,FALSE)</f>
        <v>1.5</v>
      </c>
    </row>
    <row r="120" ht="13.5" customHeight="1">
      <c r="A120" s="11" t="s">
        <v>307</v>
      </c>
      <c r="B120" s="11" t="s">
        <v>308</v>
      </c>
      <c r="C120" s="12" t="s">
        <v>306</v>
      </c>
      <c r="D120" s="13">
        <f>VLOOKUP(A120,'2023_PAPI_Indicators'!A120:B300,2,FALSE)</f>
        <v>5</v>
      </c>
      <c r="E120" s="70">
        <f>VLOOKUP(A120,'2023_PAPI_Indicators'!A120:C300,3,FALSE)</f>
        <v>10</v>
      </c>
      <c r="F120" s="13">
        <f>VLOOKUP(A120,'2023_PAPI_Indicators'!A119:D299,4,FALSE)</f>
        <v>5</v>
      </c>
      <c r="G120" s="13">
        <f>VLOOKUP(A120,'2023_PAPI_Indicators'!A119:E299,5,FALSE)</f>
        <v>10</v>
      </c>
      <c r="H120" s="13">
        <f>VLOOKUP(A120,'2023_PAPI_Indicators'!A119:F299,6,FALSE)</f>
        <v>10</v>
      </c>
      <c r="I120" s="13">
        <f>VLOOKUP(A120,'2023_PAPI_Indicators'!A119:G299,7,FALSE)</f>
        <v>8</v>
      </c>
      <c r="J120" s="13">
        <f>VLOOKUP(A120,'2023_PAPI_Indicators'!A119:H299,8,FALSE)</f>
        <v>10</v>
      </c>
      <c r="K120" s="13">
        <f>VLOOKUP(A120,'2023_PAPI_Indicators'!A119:I299,9,FALSE)</f>
        <v>5.5</v>
      </c>
      <c r="L120" s="13">
        <f>VLOOKUP(A120,'2023_PAPI_Indicators'!A119:J299,10,FALSE)</f>
        <v>5</v>
      </c>
      <c r="M120" s="13">
        <f>VLOOKUP(A120,'2023_PAPI_Indicators'!A119:K299,11,FALSE)</f>
        <v>7</v>
      </c>
      <c r="N120" s="13">
        <f>VLOOKUP(A120,'2023_PAPI_Indicators'!A119:L299,12,FALSE)</f>
        <v>10</v>
      </c>
      <c r="O120" s="13">
        <f>VLOOKUP(A120,'2023_PAPI_Indicators'!A119:M299,13,FALSE)</f>
        <v>5</v>
      </c>
      <c r="P120" s="13">
        <f>VLOOKUP(A120,'2023_PAPI_Indicators'!A119:N299,14,FALSE)</f>
        <v>10</v>
      </c>
      <c r="Q120" s="14"/>
      <c r="R120" s="82">
        <f>VLOOKUP(A120,'2023_PAPI_Indicators'!A119:P299,16,FALSE)</f>
        <v>10</v>
      </c>
      <c r="S120" s="82">
        <f>VLOOKUP(A120,'2023_PAPI_Indicators'!A119:R299,17,FALSE)</f>
        <v>10</v>
      </c>
      <c r="T120" s="82">
        <f>VLOOKUP(A120,'2023_PAPI_Indicators'!A119:S299,18,FALSE)</f>
        <v>5</v>
      </c>
      <c r="U120" s="82">
        <f>VLOOKUP(A120,'2023_PAPI_Indicators'!A119:T299,19,FALSE)</f>
        <v>5</v>
      </c>
      <c r="V120" s="13">
        <f>VLOOKUP(A120,'2023_PAPI_Indicators'!A119:U299,20,FALSE)</f>
        <v>10</v>
      </c>
      <c r="W120" s="13">
        <f>VLOOKUP(A120,'2023_PAPI_Indicators'!A119:V299,21,FALSE)</f>
        <v>5</v>
      </c>
      <c r="X120" s="13">
        <f>VLOOKUP(A120,'2023_PAPI_Indicators'!A119:W299,22,FALSE)</f>
        <v>10</v>
      </c>
      <c r="Y120" s="13">
        <f>VLOOKUP(A120,'2023_PAPI_Indicators'!A119:X299,23,FALSE)</f>
        <v>5</v>
      </c>
      <c r="Z120" s="13">
        <f>VLOOKUP(A120,'2023_PAPI_Indicators'!A119:Y299,24,FALSE)</f>
        <v>10</v>
      </c>
      <c r="AA120" s="13">
        <f>VLOOKUP(A120,'2023_PAPI_Indicators'!A119:Z299,25,FALSE)</f>
        <v>5.5</v>
      </c>
      <c r="AB120" s="13">
        <f>VLOOKUP(A120,'2023_PAPI_Indicators'!A119:AA299,26,FALSE)</f>
        <v>5</v>
      </c>
      <c r="AC120" s="13">
        <f>VLOOKUP(A120,'2023_PAPI_Indicators'!A119:AB299,27,FALSE)</f>
        <v>7</v>
      </c>
      <c r="AD120" s="13">
        <f>VLOOKUP(A120,'2023_PAPI_Indicators'!A119:AC299,28,FALSE)</f>
        <v>5</v>
      </c>
      <c r="AE120" s="13">
        <f>VLOOKUP(A120,'2023_PAPI_Indicators'!A119:AD299,29,FALSE)</f>
        <v>8</v>
      </c>
      <c r="AF120" s="13">
        <f>VLOOKUP(A120,'2023_PAPI_Indicators'!A119:AE299,30,FALSE)</f>
        <v>10</v>
      </c>
      <c r="AG120" s="13">
        <f>VLOOKUP(A120,'2023_PAPI_Indicators'!A119:AF299,31,FALSE)</f>
        <v>10</v>
      </c>
      <c r="AH120" s="13">
        <f>VLOOKUP(A120,'2023_PAPI_Indicators'!A119:AG299,32,FALSE)</f>
        <v>5</v>
      </c>
      <c r="AI120" s="13">
        <f>VLOOKUP(A120,'2023_PAPI_Indicators'!A119:AH299,33,FALSE)</f>
        <v>7</v>
      </c>
      <c r="AJ120" s="13">
        <f>VLOOKUP(A120,'2023_PAPI_Indicators'!A119:AI299,34,FALSE)</f>
        <v>5</v>
      </c>
      <c r="AK120" s="13">
        <f>VLOOKUP(A120,'2023_PAPI_Indicators'!A119:AJ299,35,FALSE)</f>
        <v>5</v>
      </c>
      <c r="AL120" s="13">
        <f>VLOOKUP(A120,'2023_PAPI_Indicators'!A119:AK299,36,FALSE)</f>
        <v>5</v>
      </c>
      <c r="AM120" s="13">
        <f>VLOOKUP(A120,'2023_PAPI_Indicators'!A119:AL299,37,FALSE)</f>
        <v>5</v>
      </c>
      <c r="AN120" s="13">
        <f>VLOOKUP(A120,'2023_PAPI_Indicators'!A119:AM299,38,FALSE)</f>
        <v>5</v>
      </c>
      <c r="AO120" s="13">
        <f>VLOOKUP(A120,'2023_PAPI_Indicators'!A119:AN299,39,FALSE)</f>
        <v>5</v>
      </c>
      <c r="AP120" s="13">
        <f>VLOOKUP(A120,'2023_PAPI_Indicators'!A119:AO299,40,FALSE)</f>
        <v>7</v>
      </c>
      <c r="AQ120" s="13">
        <f>VLOOKUP(A120,'2023_PAPI_Indicators'!A119:AP299,41,FALSE)</f>
        <v>5</v>
      </c>
      <c r="AR120" s="13">
        <f>VLOOKUP(A120,'2023_PAPI_Indicators'!A119:AQ299,42,FALSE)</f>
        <v>5</v>
      </c>
      <c r="AS120" s="13">
        <f>VLOOKUP(A120,'2023_PAPI_Indicators'!A119:AR299,43,FALSE)</f>
        <v>5</v>
      </c>
      <c r="AT120" s="13">
        <f>VLOOKUP(A120,'2023_PAPI_Indicators'!A119:AS299,44,FALSE)</f>
        <v>10</v>
      </c>
      <c r="AU120" s="13">
        <f>VLOOKUP(A120,'2023_PAPI_Indicators'!A119:AT299,45,FALSE)</f>
        <v>5</v>
      </c>
      <c r="AV120" s="13">
        <f>VLOOKUP(A120,'2023_PAPI_Indicators'!A119:AU299,46,FALSE)</f>
        <v>5</v>
      </c>
      <c r="AW120" s="13">
        <f>VLOOKUP(A120,'2023_PAPI_Indicators'!A119:AW299,47,FALSE)</f>
        <v>10</v>
      </c>
      <c r="AX120" s="14"/>
      <c r="AY120" s="13">
        <f>VLOOKUP(A120,'2023_PAPI_Indicators'!A119:AX299,49,FALSE)</f>
        <v>10</v>
      </c>
      <c r="AZ120" s="13">
        <f>VLOOKUP(A120,'2023_PAPI_Indicators'!A119:AY299,50,FALSE)</f>
        <v>5</v>
      </c>
      <c r="BA120" s="13">
        <f>VLOOKUP(A120,'2023_PAPI_Indicators'!A119:AZ299,51,FALSE)</f>
        <v>7</v>
      </c>
      <c r="BB120" s="13">
        <f>VLOOKUP(A120,'2023_PAPI_Indicators'!A119:BA299,52,FALSE)</f>
        <v>10</v>
      </c>
      <c r="BC120" s="13">
        <f>VLOOKUP(A120,'2023_PAPI_Indicators'!A119:BB299,53,FALSE)</f>
        <v>10</v>
      </c>
      <c r="BD120" s="13">
        <f>VLOOKUP(A120,'2023_PAPI_Indicators'!A119:BC299,54,FALSE)</f>
        <v>10</v>
      </c>
      <c r="BE120" s="13">
        <f>VLOOKUP(A120,'2023_PAPI_Indicators'!A119:BD299,55,FALSE)</f>
        <v>5</v>
      </c>
      <c r="BF120" s="13">
        <f>VLOOKUP(A120,'2023_PAPI_Indicators'!A119:BE299,56,FALSE)</f>
        <v>5</v>
      </c>
      <c r="BG120" s="13">
        <f>VLOOKUP(A120,'2023_PAPI_Indicators'!A119:BF299,57,FALSE)</f>
        <v>10</v>
      </c>
      <c r="BH120" s="13">
        <f>VLOOKUP(A120,'2023_PAPI_Indicators'!A119:BL299,58,FALSE)</f>
        <v>5</v>
      </c>
      <c r="BI120" s="13">
        <f>VLOOKUP(A120,'2023_PAPI_Indicators'!A119:BH299,59,FALSE)</f>
        <v>10</v>
      </c>
      <c r="BJ120" s="13">
        <f>VLOOKUP(A120,'2023_PAPI_Indicators'!A119:BI299,60,FALSE)</f>
        <v>10</v>
      </c>
      <c r="BK120" s="13">
        <f>VLOOKUP(A120,'2023_PAPI_Indicators'!A119:BJ299,61,FALSE)</f>
        <v>10</v>
      </c>
      <c r="BL120" s="13">
        <f>VLOOKUP(A120,'2023_PAPI_Indicators'!A119:BK299,62,FALSE)</f>
        <v>6</v>
      </c>
      <c r="BM120" s="13">
        <f>VLOOKUP(A120,'2023_PAPI_Indicators'!A119:BL299,63,FALSE)</f>
        <v>10</v>
      </c>
      <c r="BN120" s="13">
        <f>VLOOKUP(A120,'2023_PAPI_Indicators'!A119:BM299,64,FALSE)</f>
        <v>10</v>
      </c>
    </row>
    <row r="121" ht="13.5" customHeight="1">
      <c r="A121" s="11" t="s">
        <v>309</v>
      </c>
      <c r="B121" s="11" t="s">
        <v>310</v>
      </c>
      <c r="C121" s="12" t="s">
        <v>238</v>
      </c>
      <c r="D121" s="13">
        <f>VLOOKUP(A121,'2023_PAPI_Indicators'!A121:B301,2,FALSE)</f>
        <v>4.205016136</v>
      </c>
      <c r="E121" s="70">
        <f>VLOOKUP(A121,'2023_PAPI_Indicators'!A121:C301,3,FALSE)</f>
        <v>4.256349087</v>
      </c>
      <c r="F121" s="13">
        <f>VLOOKUP(A121,'2023_PAPI_Indicators'!A120:D300,4,FALSE)</f>
        <v>4.076302052</v>
      </c>
      <c r="G121" s="13">
        <f>VLOOKUP(A121,'2023_PAPI_Indicators'!A120:E300,5,FALSE)</f>
        <v>4.044104576</v>
      </c>
      <c r="H121" s="13">
        <f>VLOOKUP(A121,'2023_PAPI_Indicators'!A120:F300,6,FALSE)</f>
        <v>4.010430813</v>
      </c>
      <c r="I121" s="13">
        <f>VLOOKUP(A121,'2023_PAPI_Indicators'!A120:G300,7,FALSE)</f>
        <v>3.936124325</v>
      </c>
      <c r="J121" s="13">
        <f>VLOOKUP(A121,'2023_PAPI_Indicators'!A120:H300,8,FALSE)</f>
        <v>4.023187637</v>
      </c>
      <c r="K121" s="13">
        <f>VLOOKUP(A121,'2023_PAPI_Indicators'!A120:I300,9,FALSE)</f>
        <v>4.074262619</v>
      </c>
      <c r="L121" s="13">
        <f>VLOOKUP(A121,'2023_PAPI_Indicators'!A120:J300,10,FALSE)</f>
        <v>3.877957344</v>
      </c>
      <c r="M121" s="13">
        <f>VLOOKUP(A121,'2023_PAPI_Indicators'!A120:K300,11,FALSE)</f>
        <v>4.133285046</v>
      </c>
      <c r="N121" s="13">
        <f>VLOOKUP(A121,'2023_PAPI_Indicators'!A120:L300,12,FALSE)</f>
        <v>4.058425903</v>
      </c>
      <c r="O121" s="13">
        <f>VLOOKUP(A121,'2023_PAPI_Indicators'!A120:M300,13,FALSE)</f>
        <v>4.30247879</v>
      </c>
      <c r="P121" s="13">
        <f>VLOOKUP(A121,'2023_PAPI_Indicators'!A120:N300,14,FALSE)</f>
        <v>4.076772213</v>
      </c>
      <c r="Q121" s="14"/>
      <c r="R121" s="82">
        <f>VLOOKUP(A121,'2023_PAPI_Indicators'!A120:P300,16,FALSE)</f>
        <v>4.021814346</v>
      </c>
      <c r="S121" s="82">
        <f>VLOOKUP(A121,'2023_PAPI_Indicators'!A120:R300,17,FALSE)</f>
        <v>4.1542449</v>
      </c>
      <c r="T121" s="82">
        <f>VLOOKUP(A121,'2023_PAPI_Indicators'!A120:S300,18,FALSE)</f>
        <v>4.258810997</v>
      </c>
      <c r="U121" s="82">
        <f>VLOOKUP(A121,'2023_PAPI_Indicators'!A120:T300,19,FALSE)</f>
        <v>4.326595783</v>
      </c>
      <c r="V121" s="13">
        <f>VLOOKUP(A121,'2023_PAPI_Indicators'!A120:U300,20,FALSE)</f>
        <v>4.113831043</v>
      </c>
      <c r="W121" s="13">
        <f>VLOOKUP(A121,'2023_PAPI_Indicators'!A120:V300,21,FALSE)</f>
        <v>4.16963768</v>
      </c>
      <c r="X121" s="13">
        <f>VLOOKUP(A121,'2023_PAPI_Indicators'!A120:W300,22,FALSE)</f>
        <v>4.021515846</v>
      </c>
      <c r="Y121" s="13">
        <f>VLOOKUP(A121,'2023_PAPI_Indicators'!A120:X300,23,FALSE)</f>
        <v>4.154697895</v>
      </c>
      <c r="Z121" s="13">
        <f>VLOOKUP(A121,'2023_PAPI_Indicators'!A120:Y300,24,FALSE)</f>
        <v>4.123315811</v>
      </c>
      <c r="AA121" s="13">
        <f>VLOOKUP(A121,'2023_PAPI_Indicators'!A120:Z300,25,FALSE)</f>
        <v>4.047615528</v>
      </c>
      <c r="AB121" s="13">
        <f>VLOOKUP(A121,'2023_PAPI_Indicators'!A120:AA300,26,FALSE)</f>
        <v>4.192695618</v>
      </c>
      <c r="AC121" s="13">
        <f>VLOOKUP(A121,'2023_PAPI_Indicators'!A120:AB300,27,FALSE)</f>
        <v>4.344235897</v>
      </c>
      <c r="AD121" s="13">
        <f>VLOOKUP(A121,'2023_PAPI_Indicators'!A120:AC300,28,FALSE)</f>
        <v>4.04510355</v>
      </c>
      <c r="AE121" s="13">
        <f>VLOOKUP(A121,'2023_PAPI_Indicators'!A120:AD300,29,FALSE)</f>
        <v>4.086293697</v>
      </c>
      <c r="AF121" s="13">
        <f>VLOOKUP(A121,'2023_PAPI_Indicators'!A120:AE300,30,FALSE)</f>
        <v>4.099586964</v>
      </c>
      <c r="AG121" s="13">
        <f>VLOOKUP(A121,'2023_PAPI_Indicators'!A120:AF300,31,FALSE)</f>
        <v>4.025447369</v>
      </c>
      <c r="AH121" s="13">
        <f>VLOOKUP(A121,'2023_PAPI_Indicators'!A120:AG300,32,FALSE)</f>
        <v>4.420389652</v>
      </c>
      <c r="AI121" s="13">
        <f>VLOOKUP(A121,'2023_PAPI_Indicators'!A120:AH300,33,FALSE)</f>
        <v>4.146487236</v>
      </c>
      <c r="AJ121" s="13">
        <f>VLOOKUP(A121,'2023_PAPI_Indicators'!A120:AI300,34,FALSE)</f>
        <v>4.088140965</v>
      </c>
      <c r="AK121" s="13">
        <f>VLOOKUP(A121,'2023_PAPI_Indicators'!A120:AJ300,35,FALSE)</f>
        <v>4.093689919</v>
      </c>
      <c r="AL121" s="13">
        <f>VLOOKUP(A121,'2023_PAPI_Indicators'!A120:AK300,36,FALSE)</f>
        <v>4.393006802</v>
      </c>
      <c r="AM121" s="13">
        <f>VLOOKUP(A121,'2023_PAPI_Indicators'!A120:AL300,37,FALSE)</f>
        <v>4.045394897</v>
      </c>
      <c r="AN121" s="13">
        <f>VLOOKUP(A121,'2023_PAPI_Indicators'!A120:AM300,38,FALSE)</f>
        <v>4.33101368</v>
      </c>
      <c r="AO121" s="13">
        <f>VLOOKUP(A121,'2023_PAPI_Indicators'!A120:AN300,39,FALSE)</f>
        <v>4.328598976</v>
      </c>
      <c r="AP121" s="13">
        <f>VLOOKUP(A121,'2023_PAPI_Indicators'!A120:AO300,40,FALSE)</f>
        <v>4.289813995</v>
      </c>
      <c r="AQ121" s="13">
        <f>VLOOKUP(A121,'2023_PAPI_Indicators'!A120:AP300,41,FALSE)</f>
        <v>3.844991922</v>
      </c>
      <c r="AR121" s="13">
        <f>VLOOKUP(A121,'2023_PAPI_Indicators'!A120:AQ300,42,FALSE)</f>
        <v>3.848104954</v>
      </c>
      <c r="AS121" s="13">
        <f>VLOOKUP(A121,'2023_PAPI_Indicators'!A120:AR300,43,FALSE)</f>
        <v>4.124147892</v>
      </c>
      <c r="AT121" s="13">
        <f>VLOOKUP(A121,'2023_PAPI_Indicators'!A120:AS300,44,FALSE)</f>
        <v>3.857460499</v>
      </c>
      <c r="AU121" s="13">
        <f>VLOOKUP(A121,'2023_PAPI_Indicators'!A120:AT300,45,FALSE)</f>
        <v>4.300484657</v>
      </c>
      <c r="AV121" s="13">
        <f>VLOOKUP(A121,'2023_PAPI_Indicators'!A120:AU300,46,FALSE)</f>
        <v>4.038042068</v>
      </c>
      <c r="AW121" s="13">
        <f>VLOOKUP(A121,'2023_PAPI_Indicators'!A120:AW300,47,FALSE)</f>
        <v>3.959046364</v>
      </c>
      <c r="AX121" s="14"/>
      <c r="AY121" s="13">
        <f>VLOOKUP(A121,'2023_PAPI_Indicators'!A120:AX300,49,FALSE)</f>
        <v>4.193533897</v>
      </c>
      <c r="AZ121" s="13">
        <f>VLOOKUP(A121,'2023_PAPI_Indicators'!A120:AY300,50,FALSE)</f>
        <v>4.316594124</v>
      </c>
      <c r="BA121" s="13">
        <f>VLOOKUP(A121,'2023_PAPI_Indicators'!A120:AZ300,51,FALSE)</f>
        <v>4.140999317</v>
      </c>
      <c r="BB121" s="13">
        <f>VLOOKUP(A121,'2023_PAPI_Indicators'!A120:BA300,52,FALSE)</f>
        <v>4.12877655</v>
      </c>
      <c r="BC121" s="13">
        <f>VLOOKUP(A121,'2023_PAPI_Indicators'!A120:BB300,53,FALSE)</f>
        <v>4.165336609</v>
      </c>
      <c r="BD121" s="13">
        <f>VLOOKUP(A121,'2023_PAPI_Indicators'!A120:BC300,54,FALSE)</f>
        <v>4.434937</v>
      </c>
      <c r="BE121" s="13">
        <f>VLOOKUP(A121,'2023_PAPI_Indicators'!A120:BD300,55,FALSE)</f>
        <v>4.146033287</v>
      </c>
      <c r="BF121" s="13">
        <f>VLOOKUP(A121,'2023_PAPI_Indicators'!A120:BE300,56,FALSE)</f>
        <v>4.009845734</v>
      </c>
      <c r="BG121" s="13">
        <f>VLOOKUP(A121,'2023_PAPI_Indicators'!A120:BF300,57,FALSE)</f>
        <v>4.192021847</v>
      </c>
      <c r="BH121" s="13">
        <f>VLOOKUP(A121,'2023_PAPI_Indicators'!A120:BL300,58,FALSE)</f>
        <v>4.268792152</v>
      </c>
      <c r="BI121" s="13">
        <f>VLOOKUP(A121,'2023_PAPI_Indicators'!A120:BH300,59,FALSE)</f>
        <v>4.251758099</v>
      </c>
      <c r="BJ121" s="13">
        <f>VLOOKUP(A121,'2023_PAPI_Indicators'!A120:BI300,60,FALSE)</f>
        <v>4.182266235</v>
      </c>
      <c r="BK121" s="13">
        <f>VLOOKUP(A121,'2023_PAPI_Indicators'!A120:BJ300,61,FALSE)</f>
        <v>4.210844994</v>
      </c>
      <c r="BL121" s="13">
        <f>VLOOKUP(A121,'2023_PAPI_Indicators'!A120:BK300,62,FALSE)</f>
        <v>4.40465498</v>
      </c>
      <c r="BM121" s="13">
        <f>VLOOKUP(A121,'2023_PAPI_Indicators'!A120:BL300,63,FALSE)</f>
        <v>4.363313675</v>
      </c>
      <c r="BN121" s="13">
        <f>VLOOKUP(A121,'2023_PAPI_Indicators'!A120:BM300,64,FALSE)</f>
        <v>4.251206398</v>
      </c>
    </row>
    <row r="122" ht="13.5" customHeight="1">
      <c r="A122" s="11" t="s">
        <v>311</v>
      </c>
      <c r="B122" s="11" t="s">
        <v>312</v>
      </c>
      <c r="C122" s="12" t="s">
        <v>313</v>
      </c>
      <c r="D122" s="13">
        <f>VLOOKUP(A122,'2023_PAPI_Indicators'!A122:B302,2,FALSE)</f>
        <v>4.521035671</v>
      </c>
      <c r="E122" s="70">
        <f>VLOOKUP(A122,'2023_PAPI_Indicators'!A122:C302,3,FALSE)</f>
        <v>5.0443573</v>
      </c>
      <c r="F122" s="13">
        <f>VLOOKUP(A122,'2023_PAPI_Indicators'!A121:D301,4,FALSE)</f>
        <v>4.624463558</v>
      </c>
      <c r="G122" s="13">
        <f>VLOOKUP(A122,'2023_PAPI_Indicators'!A121:E301,5,FALSE)</f>
        <v>5.197458267</v>
      </c>
      <c r="H122" s="13">
        <f>VLOOKUP(A122,'2023_PAPI_Indicators'!A121:F301,6,FALSE)</f>
        <v>4.377885342</v>
      </c>
      <c r="I122" s="13">
        <f>VLOOKUP(A122,'2023_PAPI_Indicators'!A121:G301,7,FALSE)</f>
        <v>5.018110275</v>
      </c>
      <c r="J122" s="13">
        <f>VLOOKUP(A122,'2023_PAPI_Indicators'!A121:H301,8,FALSE)</f>
        <v>4.925087452</v>
      </c>
      <c r="K122" s="13">
        <f>VLOOKUP(A122,'2023_PAPI_Indicators'!A121:I301,9,FALSE)</f>
        <v>4.914161205</v>
      </c>
      <c r="L122" s="13">
        <f>VLOOKUP(A122,'2023_PAPI_Indicators'!A121:J301,10,FALSE)</f>
        <v>5.235358238</v>
      </c>
      <c r="M122" s="13">
        <f>VLOOKUP(A122,'2023_PAPI_Indicators'!A121:K301,11,FALSE)</f>
        <v>4.855481625</v>
      </c>
      <c r="N122" s="13">
        <f>VLOOKUP(A122,'2023_PAPI_Indicators'!A121:L301,12,FALSE)</f>
        <v>5.000331879</v>
      </c>
      <c r="O122" s="13">
        <f>VLOOKUP(A122,'2023_PAPI_Indicators'!A121:M301,13,FALSE)</f>
        <v>5.689069748</v>
      </c>
      <c r="P122" s="13">
        <f>VLOOKUP(A122,'2023_PAPI_Indicators'!A121:N301,14,FALSE)</f>
        <v>5.950498104</v>
      </c>
      <c r="Q122" s="14"/>
      <c r="R122" s="82">
        <f>VLOOKUP(A122,'2023_PAPI_Indicators'!A121:P301,16,FALSE)</f>
        <v>5.017029762</v>
      </c>
      <c r="S122" s="82">
        <f>VLOOKUP(A122,'2023_PAPI_Indicators'!A121:R301,17,FALSE)</f>
        <v>4.884556293</v>
      </c>
      <c r="T122" s="82">
        <f>VLOOKUP(A122,'2023_PAPI_Indicators'!A121:S301,18,FALSE)</f>
        <v>4.74044466</v>
      </c>
      <c r="U122" s="82">
        <f>VLOOKUP(A122,'2023_PAPI_Indicators'!A121:T301,19,FALSE)</f>
        <v>5.833176136</v>
      </c>
      <c r="V122" s="13">
        <f>VLOOKUP(A122,'2023_PAPI_Indicators'!A121:U301,20,FALSE)</f>
        <v>5.717903137</v>
      </c>
      <c r="W122" s="13">
        <f>VLOOKUP(A122,'2023_PAPI_Indicators'!A121:V301,21,FALSE)</f>
        <v>4.475483894</v>
      </c>
      <c r="X122" s="13">
        <f>VLOOKUP(A122,'2023_PAPI_Indicators'!A121:W301,22,FALSE)</f>
        <v>5.256366253</v>
      </c>
      <c r="Y122" s="13">
        <f>VLOOKUP(A122,'2023_PAPI_Indicators'!A121:X301,23,FALSE)</f>
        <v>3.801044941</v>
      </c>
      <c r="Z122" s="13">
        <f>VLOOKUP(A122,'2023_PAPI_Indicators'!A121:Y301,24,FALSE)</f>
        <v>4.315679073</v>
      </c>
      <c r="AA122" s="13">
        <f>VLOOKUP(A122,'2023_PAPI_Indicators'!A121:Z301,25,FALSE)</f>
        <v>4.566152573</v>
      </c>
      <c r="AB122" s="13">
        <f>VLOOKUP(A122,'2023_PAPI_Indicators'!A121:AA301,26,FALSE)</f>
        <v>5.820433617</v>
      </c>
      <c r="AC122" s="13">
        <f>VLOOKUP(A122,'2023_PAPI_Indicators'!A121:AB301,27,FALSE)</f>
        <v>4.653079987</v>
      </c>
      <c r="AD122" s="13">
        <f>VLOOKUP(A122,'2023_PAPI_Indicators'!A121:AC301,28,FALSE)</f>
        <v>4.496809959</v>
      </c>
      <c r="AE122" s="13">
        <f>VLOOKUP(A122,'2023_PAPI_Indicators'!A121:AD301,29,FALSE)</f>
        <v>5.378863811</v>
      </c>
      <c r="AF122" s="13">
        <f>VLOOKUP(A122,'2023_PAPI_Indicators'!A121:AE301,30,FALSE)</f>
        <v>4.794578552</v>
      </c>
      <c r="AG122" s="13">
        <f>VLOOKUP(A122,'2023_PAPI_Indicators'!A121:AF301,31,FALSE)</f>
        <v>5.442786694</v>
      </c>
      <c r="AH122" s="13">
        <f>VLOOKUP(A122,'2023_PAPI_Indicators'!A121:AG301,32,FALSE)</f>
        <v>4.739675999</v>
      </c>
      <c r="AI122" s="13">
        <f>VLOOKUP(A122,'2023_PAPI_Indicators'!A121:AH301,33,FALSE)</f>
        <v>4.407538891</v>
      </c>
      <c r="AJ122" s="13">
        <f>VLOOKUP(A122,'2023_PAPI_Indicators'!A121:AI301,34,FALSE)</f>
        <v>4.79921484</v>
      </c>
      <c r="AK122" s="13">
        <f>VLOOKUP(A122,'2023_PAPI_Indicators'!A121:AJ301,35,FALSE)</f>
        <v>3.761645555</v>
      </c>
      <c r="AL122" s="13">
        <f>VLOOKUP(A122,'2023_PAPI_Indicators'!A121:AK301,36,FALSE)</f>
        <v>4.425764561</v>
      </c>
      <c r="AM122" s="13">
        <f>VLOOKUP(A122,'2023_PAPI_Indicators'!A121:AL301,37,FALSE)</f>
        <v>4.920011044</v>
      </c>
      <c r="AN122" s="13">
        <f>VLOOKUP(A122,'2023_PAPI_Indicators'!A121:AM301,38,FALSE)</f>
        <v>5.161174774</v>
      </c>
      <c r="AO122" s="13">
        <f>VLOOKUP(A122,'2023_PAPI_Indicators'!A121:AN301,39,FALSE)</f>
        <v>4.258811951</v>
      </c>
      <c r="AP122" s="13">
        <f>VLOOKUP(A122,'2023_PAPI_Indicators'!A121:AO301,40,FALSE)</f>
        <v>4.650185585</v>
      </c>
      <c r="AQ122" s="13">
        <f>VLOOKUP(A122,'2023_PAPI_Indicators'!A121:AP301,41,FALSE)</f>
        <v>4.799898148</v>
      </c>
      <c r="AR122" s="13">
        <f>VLOOKUP(A122,'2023_PAPI_Indicators'!A121:AQ301,42,FALSE)</f>
        <v>4.457790375</v>
      </c>
      <c r="AS122" s="13">
        <f>VLOOKUP(A122,'2023_PAPI_Indicators'!A121:AR301,43,FALSE)</f>
        <v>3.887225389</v>
      </c>
      <c r="AT122" s="13">
        <f>VLOOKUP(A122,'2023_PAPI_Indicators'!A121:AS301,44,FALSE)</f>
        <v>5.050239086</v>
      </c>
      <c r="AU122" s="13">
        <f>VLOOKUP(A122,'2023_PAPI_Indicators'!A121:AT301,45,FALSE)</f>
        <v>4.46540451</v>
      </c>
      <c r="AV122" s="13">
        <f>VLOOKUP(A122,'2023_PAPI_Indicators'!A121:AU301,46,FALSE)</f>
        <v>4.742305756</v>
      </c>
      <c r="AW122" s="13">
        <f>VLOOKUP(A122,'2023_PAPI_Indicators'!A121:AW301,47,FALSE)</f>
        <v>4.412751675</v>
      </c>
      <c r="AX122" s="14"/>
      <c r="AY122" s="13">
        <f>VLOOKUP(A122,'2023_PAPI_Indicators'!A121:AX301,49,FALSE)</f>
        <v>4.356781483</v>
      </c>
      <c r="AZ122" s="13">
        <f>VLOOKUP(A122,'2023_PAPI_Indicators'!A121:AY301,50,FALSE)</f>
        <v>4.556040287</v>
      </c>
      <c r="BA122" s="13">
        <f>VLOOKUP(A122,'2023_PAPI_Indicators'!A121:AZ301,51,FALSE)</f>
        <v>4.354454994</v>
      </c>
      <c r="BB122" s="13">
        <f>VLOOKUP(A122,'2023_PAPI_Indicators'!A121:BA301,52,FALSE)</f>
        <v>5.11533165</v>
      </c>
      <c r="BC122" s="13">
        <f>VLOOKUP(A122,'2023_PAPI_Indicators'!A121:BB301,53,FALSE)</f>
        <v>4.539515018</v>
      </c>
      <c r="BD122" s="13">
        <f>VLOOKUP(A122,'2023_PAPI_Indicators'!A121:BC301,54,FALSE)</f>
        <v>4.5843606</v>
      </c>
      <c r="BE122" s="13">
        <f>VLOOKUP(A122,'2023_PAPI_Indicators'!A121:BD301,55,FALSE)</f>
        <v>4.331564426</v>
      </c>
      <c r="BF122" s="13">
        <f>VLOOKUP(A122,'2023_PAPI_Indicators'!A121:BE301,56,FALSE)</f>
        <v>3.994355679</v>
      </c>
      <c r="BG122" s="13">
        <f>VLOOKUP(A122,'2023_PAPI_Indicators'!A121:BF301,57,FALSE)</f>
        <v>4.517172337</v>
      </c>
      <c r="BH122" s="13">
        <f>VLOOKUP(A122,'2023_PAPI_Indicators'!A121:BL301,58,FALSE)</f>
        <v>4.635287762</v>
      </c>
      <c r="BI122" s="13">
        <f>VLOOKUP(A122,'2023_PAPI_Indicators'!A121:BH301,59,FALSE)</f>
        <v>5.024241447</v>
      </c>
      <c r="BJ122" s="13">
        <f>VLOOKUP(A122,'2023_PAPI_Indicators'!A121:BI301,60,FALSE)</f>
        <v>5.05381012</v>
      </c>
      <c r="BK122" s="13">
        <f>VLOOKUP(A122,'2023_PAPI_Indicators'!A121:BJ301,61,FALSE)</f>
        <v>3.930809498</v>
      </c>
      <c r="BL122" s="13">
        <f>VLOOKUP(A122,'2023_PAPI_Indicators'!A121:BK301,62,FALSE)</f>
        <v>4.9883008</v>
      </c>
      <c r="BM122" s="13">
        <f>VLOOKUP(A122,'2023_PAPI_Indicators'!A121:BL301,63,FALSE)</f>
        <v>4.833173275</v>
      </c>
      <c r="BN122" s="13">
        <f>VLOOKUP(A122,'2023_PAPI_Indicators'!A121:BM301,64,FALSE)</f>
        <v>4.91019249</v>
      </c>
    </row>
    <row r="123" ht="13.5" customHeight="1">
      <c r="A123" s="19" t="s">
        <v>314</v>
      </c>
      <c r="B123" s="19" t="s">
        <v>315</v>
      </c>
      <c r="C123" s="20" t="s">
        <v>88</v>
      </c>
      <c r="D123" s="21">
        <f>VLOOKUP(A123,'2023_PAPI_Indicators'!A123:B303,2,FALSE)</f>
        <v>2.254780054</v>
      </c>
      <c r="E123" s="74">
        <f>VLOOKUP(A123,'2023_PAPI_Indicators'!A123:C303,3,FALSE)</f>
        <v>1.737166166</v>
      </c>
      <c r="F123" s="21">
        <f>VLOOKUP(A123,'2023_PAPI_Indicators'!A122:D302,4,FALSE)</f>
        <v>1.731854081</v>
      </c>
      <c r="G123" s="21">
        <f>VLOOKUP(A123,'2023_PAPI_Indicators'!A122:E302,5,FALSE)</f>
        <v>1.853570461</v>
      </c>
      <c r="H123" s="21">
        <f>VLOOKUP(A123,'2023_PAPI_Indicators'!A122:F302,6,FALSE)</f>
        <v>1.766739368</v>
      </c>
      <c r="I123" s="21">
        <f>VLOOKUP(A123,'2023_PAPI_Indicators'!A122:G302,7,FALSE)</f>
        <v>1.873508096</v>
      </c>
      <c r="J123" s="21">
        <f>VLOOKUP(A123,'2023_PAPI_Indicators'!A122:H302,8,FALSE)</f>
        <v>1.684729099</v>
      </c>
      <c r="K123" s="21">
        <f>VLOOKUP(A123,'2023_PAPI_Indicators'!A122:I302,9,FALSE)</f>
        <v>1.938023448</v>
      </c>
      <c r="L123" s="21">
        <f>VLOOKUP(A123,'2023_PAPI_Indicators'!A122:J302,10,FALSE)</f>
        <v>1.906080008</v>
      </c>
      <c r="M123" s="21">
        <f>VLOOKUP(A123,'2023_PAPI_Indicators'!A122:K302,11,FALSE)</f>
        <v>1.907754183</v>
      </c>
      <c r="N123" s="21">
        <f>VLOOKUP(A123,'2023_PAPI_Indicators'!A122:L302,12,FALSE)</f>
        <v>1.807410955</v>
      </c>
      <c r="O123" s="21">
        <f>VLOOKUP(A123,'2023_PAPI_Indicators'!A122:M302,13,FALSE)</f>
        <v>2.025063276</v>
      </c>
      <c r="P123" s="21">
        <f>VLOOKUP(A123,'2023_PAPI_Indicators'!A122:N302,14,FALSE)</f>
        <v>2.045716047</v>
      </c>
      <c r="Q123" s="22"/>
      <c r="R123" s="21">
        <f>VLOOKUP(A123,'2023_PAPI_Indicators'!A122:P302,16,FALSE)</f>
        <v>2.151797056</v>
      </c>
      <c r="S123" s="21">
        <f>VLOOKUP(A123,'2023_PAPI_Indicators'!A122:R302,17,FALSE)</f>
        <v>1.970446587</v>
      </c>
      <c r="T123" s="21">
        <f>VLOOKUP(A123,'2023_PAPI_Indicators'!A122:S302,18,FALSE)</f>
        <v>2.160810947</v>
      </c>
      <c r="U123" s="21">
        <f>VLOOKUP(A123,'2023_PAPI_Indicators'!A122:T302,19,FALSE)</f>
        <v>2.220083475</v>
      </c>
      <c r="V123" s="21">
        <f>VLOOKUP(A123,'2023_PAPI_Indicators'!A122:U302,20,FALSE)</f>
        <v>2.174214363</v>
      </c>
      <c r="W123" s="21">
        <f>VLOOKUP(A123,'2023_PAPI_Indicators'!A122:V302,21,FALSE)</f>
        <v>2.330248833</v>
      </c>
      <c r="X123" s="21">
        <f>VLOOKUP(A123,'2023_PAPI_Indicators'!A122:W302,22,FALSE)</f>
        <v>2.115384579</v>
      </c>
      <c r="Y123" s="21">
        <f>VLOOKUP(A123,'2023_PAPI_Indicators'!A122:X302,23,FALSE)</f>
        <v>2.29616189</v>
      </c>
      <c r="Z123" s="21">
        <f>VLOOKUP(A123,'2023_PAPI_Indicators'!A122:Y302,24,FALSE)</f>
        <v>1.77046752</v>
      </c>
      <c r="AA123" s="21">
        <f>VLOOKUP(A123,'2023_PAPI_Indicators'!A122:Z302,25,FALSE)</f>
        <v>2.070465565</v>
      </c>
      <c r="AB123" s="21">
        <f>VLOOKUP(A123,'2023_PAPI_Indicators'!A122:AA302,26,FALSE)</f>
        <v>2.020972967</v>
      </c>
      <c r="AC123" s="21">
        <f>VLOOKUP(A123,'2023_PAPI_Indicators'!A122:AB302,27,FALSE)</f>
        <v>1.979066253</v>
      </c>
      <c r="AD123" s="21">
        <f>VLOOKUP(A123,'2023_PAPI_Indicators'!A122:AC302,28,FALSE)</f>
        <v>1.979572058</v>
      </c>
      <c r="AE123" s="21">
        <f>VLOOKUP(A123,'2023_PAPI_Indicators'!A122:AD302,29,FALSE)</f>
        <v>1.953552365</v>
      </c>
      <c r="AF123" s="21">
        <f>VLOOKUP(A123,'2023_PAPI_Indicators'!A122:AE302,30,FALSE)</f>
        <v>1.829227924</v>
      </c>
      <c r="AG123" s="21">
        <f>VLOOKUP(A123,'2023_PAPI_Indicators'!A122:AF302,31,FALSE)</f>
        <v>1.920391083</v>
      </c>
      <c r="AH123" s="21">
        <f>VLOOKUP(A123,'2023_PAPI_Indicators'!A122:AG302,32,FALSE)</f>
        <v>2.151527643</v>
      </c>
      <c r="AI123" s="21">
        <f>VLOOKUP(A123,'2023_PAPI_Indicators'!A122:AH302,33,FALSE)</f>
        <v>2.253983259</v>
      </c>
      <c r="AJ123" s="21">
        <f>VLOOKUP(A123,'2023_PAPI_Indicators'!A122:AI302,34,FALSE)</f>
        <v>1.886769652</v>
      </c>
      <c r="AK123" s="21">
        <f>VLOOKUP(A123,'2023_PAPI_Indicators'!A122:AJ302,35,FALSE)</f>
        <v>1.705671668</v>
      </c>
      <c r="AL123" s="21">
        <f>VLOOKUP(A123,'2023_PAPI_Indicators'!A122:AK302,36,FALSE)</f>
        <v>1.886922479</v>
      </c>
      <c r="AM123" s="21">
        <f>VLOOKUP(A123,'2023_PAPI_Indicators'!A122:AL302,37,FALSE)</f>
        <v>1.906023979</v>
      </c>
      <c r="AN123" s="21">
        <f>VLOOKUP(A123,'2023_PAPI_Indicators'!A122:AM302,38,FALSE)</f>
        <v>2.137841225</v>
      </c>
      <c r="AO123" s="21">
        <f>VLOOKUP(A123,'2023_PAPI_Indicators'!A122:AN302,39,FALSE)</f>
        <v>2.106371164</v>
      </c>
      <c r="AP123" s="21">
        <f>VLOOKUP(A123,'2023_PAPI_Indicators'!A122:AO302,40,FALSE)</f>
        <v>2.058634281</v>
      </c>
      <c r="AQ123" s="21">
        <f>VLOOKUP(A123,'2023_PAPI_Indicators'!A122:AP302,41,FALSE)</f>
        <v>1.658982277</v>
      </c>
      <c r="AR123" s="21">
        <f>VLOOKUP(A123,'2023_PAPI_Indicators'!A122:AQ302,42,FALSE)</f>
        <v>1.699781299</v>
      </c>
      <c r="AS123" s="21">
        <f>VLOOKUP(A123,'2023_PAPI_Indicators'!A122:AR302,43,FALSE)</f>
        <v>1.833638906</v>
      </c>
      <c r="AT123" s="21">
        <f>VLOOKUP(A123,'2023_PAPI_Indicators'!A122:AS302,44,FALSE)</f>
        <v>1.739361048</v>
      </c>
      <c r="AU123" s="21">
        <f>VLOOKUP(A123,'2023_PAPI_Indicators'!A122:AT302,45,FALSE)</f>
        <v>1.821550131</v>
      </c>
      <c r="AV123" s="21">
        <f>VLOOKUP(A123,'2023_PAPI_Indicators'!A122:AU302,46,FALSE)</f>
        <v>1.861237288</v>
      </c>
      <c r="AW123" s="21">
        <f>VLOOKUP(A123,'2023_PAPI_Indicators'!A122:AW302,47,FALSE)</f>
        <v>1.900461912</v>
      </c>
      <c r="AX123" s="22"/>
      <c r="AY123" s="21">
        <f>VLOOKUP(A123,'2023_PAPI_Indicators'!A122:AX302,49,FALSE)</f>
        <v>2.018188715</v>
      </c>
      <c r="AZ123" s="21">
        <f>VLOOKUP(A123,'2023_PAPI_Indicators'!A122:AY302,50,FALSE)</f>
        <v>2.285863876</v>
      </c>
      <c r="BA123" s="21">
        <f>VLOOKUP(A123,'2023_PAPI_Indicators'!A122:AZ302,51,FALSE)</f>
        <v>2.185147285</v>
      </c>
      <c r="BB123" s="21">
        <f>VLOOKUP(A123,'2023_PAPI_Indicators'!A122:BA302,52,FALSE)</f>
        <v>1.994540095</v>
      </c>
      <c r="BC123" s="21">
        <f>VLOOKUP(A123,'2023_PAPI_Indicators'!A122:BB302,53,FALSE)</f>
        <v>2.098350286</v>
      </c>
      <c r="BD123" s="21">
        <f>VLOOKUP(A123,'2023_PAPI_Indicators'!A122:BC302,54,FALSE)</f>
        <v>1.912021637</v>
      </c>
      <c r="BE123" s="21">
        <f>VLOOKUP(A123,'2023_PAPI_Indicators'!A122:BD302,55,FALSE)</f>
        <v>2.099597454</v>
      </c>
      <c r="BF123" s="21">
        <f>VLOOKUP(A123,'2023_PAPI_Indicators'!A122:BE302,56,FALSE)</f>
        <v>2.21501565</v>
      </c>
      <c r="BG123" s="21">
        <f>VLOOKUP(A123,'2023_PAPI_Indicators'!A122:BF302,57,FALSE)</f>
        <v>2.091799498</v>
      </c>
      <c r="BH123" s="21">
        <f>VLOOKUP(A123,'2023_PAPI_Indicators'!A122:BL302,58,FALSE)</f>
        <v>2.313960075</v>
      </c>
      <c r="BI123" s="21">
        <f>VLOOKUP(A123,'2023_PAPI_Indicators'!A122:BH302,59,FALSE)</f>
        <v>1.844194531</v>
      </c>
      <c r="BJ123" s="21">
        <f>VLOOKUP(A123,'2023_PAPI_Indicators'!A122:BI302,60,FALSE)</f>
        <v>2.160031557</v>
      </c>
      <c r="BK123" s="21">
        <f>VLOOKUP(A123,'2023_PAPI_Indicators'!A122:BJ302,61,FALSE)</f>
        <v>2.014048576</v>
      </c>
      <c r="BL123" s="21">
        <f>VLOOKUP(A123,'2023_PAPI_Indicators'!A122:BK302,62,FALSE)</f>
        <v>2.072800398</v>
      </c>
      <c r="BM123" s="21">
        <f>VLOOKUP(A123,'2023_PAPI_Indicators'!A122:BL302,63,FALSE)</f>
        <v>2.103770733</v>
      </c>
      <c r="BN123" s="21">
        <f>VLOOKUP(A123,'2023_PAPI_Indicators'!A122:BM302,64,FALSE)</f>
        <v>2.053059816</v>
      </c>
    </row>
    <row r="124" ht="13.5" customHeight="1">
      <c r="A124" s="11" t="s">
        <v>316</v>
      </c>
      <c r="B124" s="11" t="s">
        <v>317</v>
      </c>
      <c r="C124" s="12" t="s">
        <v>83</v>
      </c>
      <c r="D124" s="24">
        <f>VLOOKUP(A124,'2023_PAPI_Indicators'!A124:B304,2,FALSE)</f>
        <v>0.9999798536</v>
      </c>
      <c r="E124" s="75">
        <f>VLOOKUP(A124,'2023_PAPI_Indicators'!A124:C304,3,FALSE)</f>
        <v>0.9820254445</v>
      </c>
      <c r="F124" s="24">
        <f>VLOOKUP(A124,'2023_PAPI_Indicators'!A123:D303,4,FALSE)</f>
        <v>1</v>
      </c>
      <c r="G124" s="24">
        <f>VLOOKUP(A124,'2023_PAPI_Indicators'!A123:E303,5,FALSE)</f>
        <v>1</v>
      </c>
      <c r="H124" s="24">
        <f>VLOOKUP(A124,'2023_PAPI_Indicators'!A123:F303,6,FALSE)</f>
        <v>0.9991363883</v>
      </c>
      <c r="I124" s="24">
        <f>VLOOKUP(A124,'2023_PAPI_Indicators'!A123:G303,7,FALSE)</f>
        <v>0.9829692841</v>
      </c>
      <c r="J124" s="24">
        <f>VLOOKUP(A124,'2023_PAPI_Indicators'!A123:H303,8,FALSE)</f>
        <v>0.9652488232</v>
      </c>
      <c r="K124" s="24">
        <f>VLOOKUP(A124,'2023_PAPI_Indicators'!A123:I303,9,FALSE)</f>
        <v>0.9942133427</v>
      </c>
      <c r="L124" s="24">
        <f>VLOOKUP(A124,'2023_PAPI_Indicators'!A123:J303,10,FALSE)</f>
        <v>0.9939795136</v>
      </c>
      <c r="M124" s="24">
        <f>VLOOKUP(A124,'2023_PAPI_Indicators'!A123:K303,11,FALSE)</f>
        <v>0.9776405692</v>
      </c>
      <c r="N124" s="24">
        <f>VLOOKUP(A124,'2023_PAPI_Indicators'!A123:L303,12,FALSE)</f>
        <v>0.9943163991</v>
      </c>
      <c r="O124" s="24">
        <f>VLOOKUP(A124,'2023_PAPI_Indicators'!A123:M303,13,FALSE)</f>
        <v>1</v>
      </c>
      <c r="P124" s="24">
        <f>VLOOKUP(A124,'2023_PAPI_Indicators'!A123:N303,14,FALSE)</f>
        <v>0.9935078621</v>
      </c>
      <c r="Q124" s="25"/>
      <c r="R124" s="81">
        <f>VLOOKUP(A124,'2023_PAPI_Indicators'!A123:P303,16,FALSE)</f>
        <v>1</v>
      </c>
      <c r="S124" s="81">
        <f>VLOOKUP(A124,'2023_PAPI_Indicators'!A123:R303,17,FALSE)</f>
        <v>1</v>
      </c>
      <c r="T124" s="81">
        <f>VLOOKUP(A124,'2023_PAPI_Indicators'!A123:S303,18,FALSE)</f>
        <v>1</v>
      </c>
      <c r="U124" s="81">
        <f>VLOOKUP(A124,'2023_PAPI_Indicators'!A123:T303,19,FALSE)</f>
        <v>1</v>
      </c>
      <c r="V124" s="24">
        <f>VLOOKUP(A124,'2023_PAPI_Indicators'!A123:U303,20,FALSE)</f>
        <v>1</v>
      </c>
      <c r="W124" s="24">
        <f>VLOOKUP(A124,'2023_PAPI_Indicators'!A123:V303,21,FALSE)</f>
        <v>1</v>
      </c>
      <c r="X124" s="24">
        <f>VLOOKUP(A124,'2023_PAPI_Indicators'!A123:W303,22,FALSE)</f>
        <v>1</v>
      </c>
      <c r="Y124" s="24">
        <f>VLOOKUP(A124,'2023_PAPI_Indicators'!A123:X303,23,FALSE)</f>
        <v>0.9945344329</v>
      </c>
      <c r="Z124" s="24">
        <f>VLOOKUP(A124,'2023_PAPI_Indicators'!A123:Y303,24,FALSE)</f>
        <v>0.9893254042</v>
      </c>
      <c r="AA124" s="24">
        <f>VLOOKUP(A124,'2023_PAPI_Indicators'!A123:Z303,25,FALSE)</f>
        <v>1</v>
      </c>
      <c r="AB124" s="24">
        <f>VLOOKUP(A124,'2023_PAPI_Indicators'!A123:AA303,26,FALSE)</f>
        <v>1</v>
      </c>
      <c r="AC124" s="24">
        <f>VLOOKUP(A124,'2023_PAPI_Indicators'!A123:AB303,27,FALSE)</f>
        <v>1</v>
      </c>
      <c r="AD124" s="24">
        <f>VLOOKUP(A124,'2023_PAPI_Indicators'!A123:AC303,28,FALSE)</f>
        <v>1</v>
      </c>
      <c r="AE124" s="24">
        <f>VLOOKUP(A124,'2023_PAPI_Indicators'!A123:AD303,29,FALSE)</f>
        <v>1</v>
      </c>
      <c r="AF124" s="24">
        <f>VLOOKUP(A124,'2023_PAPI_Indicators'!A123:AE303,30,FALSE)</f>
        <v>0.9944146276</v>
      </c>
      <c r="AG124" s="24">
        <f>VLOOKUP(A124,'2023_PAPI_Indicators'!A123:AF303,31,FALSE)</f>
        <v>0.9924749136</v>
      </c>
      <c r="AH124" s="24">
        <f>VLOOKUP(A124,'2023_PAPI_Indicators'!A123:AG303,32,FALSE)</f>
        <v>0.9898052216</v>
      </c>
      <c r="AI124" s="24">
        <f>VLOOKUP(A124,'2023_PAPI_Indicators'!A123:AH303,33,FALSE)</f>
        <v>0.9959670901</v>
      </c>
      <c r="AJ124" s="24">
        <f>VLOOKUP(A124,'2023_PAPI_Indicators'!A123:AI303,34,FALSE)</f>
        <v>0.9615222216</v>
      </c>
      <c r="AK124" s="24">
        <f>VLOOKUP(A124,'2023_PAPI_Indicators'!A123:AJ303,35,FALSE)</f>
        <v>0.9946550727</v>
      </c>
      <c r="AL124" s="24">
        <f>VLOOKUP(A124,'2023_PAPI_Indicators'!A123:AK303,36,FALSE)</f>
        <v>1</v>
      </c>
      <c r="AM124" s="24">
        <f>VLOOKUP(A124,'2023_PAPI_Indicators'!A123:AL303,37,FALSE)</f>
        <v>1</v>
      </c>
      <c r="AN124" s="24">
        <f>VLOOKUP(A124,'2023_PAPI_Indicators'!A123:AM303,38,FALSE)</f>
        <v>1</v>
      </c>
      <c r="AO124" s="24">
        <f>VLOOKUP(A124,'2023_PAPI_Indicators'!A123:AN303,39,FALSE)</f>
        <v>0.9896722436</v>
      </c>
      <c r="AP124" s="24">
        <f>VLOOKUP(A124,'2023_PAPI_Indicators'!A123:AO303,40,FALSE)</f>
        <v>0.9418522716</v>
      </c>
      <c r="AQ124" s="24">
        <f>VLOOKUP(A124,'2023_PAPI_Indicators'!A123:AP303,41,FALSE)</f>
        <v>1</v>
      </c>
      <c r="AR124" s="24">
        <f>VLOOKUP(A124,'2023_PAPI_Indicators'!A123:AQ303,42,FALSE)</f>
        <v>0.9947086573</v>
      </c>
      <c r="AS124" s="24">
        <f>VLOOKUP(A124,'2023_PAPI_Indicators'!A123:AR303,43,FALSE)</f>
        <v>1</v>
      </c>
      <c r="AT124" s="24">
        <f>VLOOKUP(A124,'2023_PAPI_Indicators'!A123:AS303,44,FALSE)</f>
        <v>0.9754417539</v>
      </c>
      <c r="AU124" s="24">
        <f>VLOOKUP(A124,'2023_PAPI_Indicators'!A123:AT303,45,FALSE)</f>
        <v>0.9714114666</v>
      </c>
      <c r="AV124" s="24">
        <f>VLOOKUP(A124,'2023_PAPI_Indicators'!A123:AU303,46,FALSE)</f>
        <v>0.9943758249</v>
      </c>
      <c r="AW124" s="24">
        <f>VLOOKUP(A124,'2023_PAPI_Indicators'!A123:AW303,47,FALSE)</f>
        <v>0.9944118857</v>
      </c>
      <c r="AX124" s="25"/>
      <c r="AY124" s="24">
        <f>VLOOKUP(A124,'2023_PAPI_Indicators'!A123:AX303,49,FALSE)</f>
        <v>0.9785476327</v>
      </c>
      <c r="AZ124" s="24">
        <f>VLOOKUP(A124,'2023_PAPI_Indicators'!A123:AY303,50,FALSE)</f>
        <v>0.9888983965</v>
      </c>
      <c r="BA124" s="24">
        <f>VLOOKUP(A124,'2023_PAPI_Indicators'!A123:AZ303,51,FALSE)</f>
        <v>0.9991669655</v>
      </c>
      <c r="BB124" s="24">
        <f>VLOOKUP(A124,'2023_PAPI_Indicators'!A123:BA303,52,FALSE)</f>
        <v>0.9925115108</v>
      </c>
      <c r="BC124" s="24">
        <f>VLOOKUP(A124,'2023_PAPI_Indicators'!A123:BB303,53,FALSE)</f>
        <v>0.8696940541</v>
      </c>
      <c r="BD124" s="24">
        <f>VLOOKUP(A124,'2023_PAPI_Indicators'!A123:BC303,54,FALSE)</f>
        <v>0.9831243157</v>
      </c>
      <c r="BE124" s="24">
        <f>VLOOKUP(A124,'2023_PAPI_Indicators'!A123:BD303,55,FALSE)</f>
        <v>0.982262969</v>
      </c>
      <c r="BF124" s="24">
        <f>VLOOKUP(A124,'2023_PAPI_Indicators'!A123:BE303,56,FALSE)</f>
        <v>1</v>
      </c>
      <c r="BG124" s="24">
        <f>VLOOKUP(A124,'2023_PAPI_Indicators'!A123:BF303,57,FALSE)</f>
        <v>0.9886137843</v>
      </c>
      <c r="BH124" s="24">
        <f>VLOOKUP(A124,'2023_PAPI_Indicators'!A123:BL303,58,FALSE)</f>
        <v>0.997643292</v>
      </c>
      <c r="BI124" s="24">
        <f>VLOOKUP(A124,'2023_PAPI_Indicators'!A123:BH303,59,FALSE)</f>
        <v>0.994466424</v>
      </c>
      <c r="BJ124" s="24">
        <f>VLOOKUP(A124,'2023_PAPI_Indicators'!A123:BI303,60,FALSE)</f>
        <v>0.9973197579</v>
      </c>
      <c r="BK124" s="24">
        <f>VLOOKUP(A124,'2023_PAPI_Indicators'!A123:BJ303,61,FALSE)</f>
        <v>0.9779279828</v>
      </c>
      <c r="BL124" s="24">
        <f>VLOOKUP(A124,'2023_PAPI_Indicators'!A123:BK303,62,FALSE)</f>
        <v>0.9992675781</v>
      </c>
      <c r="BM124" s="24">
        <f>VLOOKUP(A124,'2023_PAPI_Indicators'!A123:BL303,63,FALSE)</f>
        <v>1</v>
      </c>
      <c r="BN124" s="24">
        <f>VLOOKUP(A124,'2023_PAPI_Indicators'!A123:BM303,64,FALSE)</f>
        <v>1</v>
      </c>
    </row>
    <row r="125" ht="13.5" customHeight="1">
      <c r="A125" s="11" t="s">
        <v>318</v>
      </c>
      <c r="B125" s="11" t="s">
        <v>319</v>
      </c>
      <c r="C125" s="12" t="s">
        <v>83</v>
      </c>
      <c r="D125" s="24">
        <f>VLOOKUP(A125,'2023_PAPI_Indicators'!A125:B305,2,FALSE)</f>
        <v>0.449867636</v>
      </c>
      <c r="E125" s="75">
        <f>VLOOKUP(A125,'2023_PAPI_Indicators'!A125:C305,3,FALSE)</f>
        <v>0.5200406909</v>
      </c>
      <c r="F125" s="24">
        <f>VLOOKUP(A125,'2023_PAPI_Indicators'!A124:D304,4,FALSE)</f>
        <v>0.5081486106</v>
      </c>
      <c r="G125" s="24">
        <f>VLOOKUP(A125,'2023_PAPI_Indicators'!A124:E304,5,FALSE)</f>
        <v>0.3116229475</v>
      </c>
      <c r="H125" s="24">
        <f>VLOOKUP(A125,'2023_PAPI_Indicators'!A124:F304,6,FALSE)</f>
        <v>0.455958724</v>
      </c>
      <c r="I125" s="24">
        <f>VLOOKUP(A125,'2023_PAPI_Indicators'!A124:G304,7,FALSE)</f>
        <v>0.4501942992</v>
      </c>
      <c r="J125" s="24">
        <f>VLOOKUP(A125,'2023_PAPI_Indicators'!A124:H304,8,FALSE)</f>
        <v>0.498695761</v>
      </c>
      <c r="K125" s="24">
        <f>VLOOKUP(A125,'2023_PAPI_Indicators'!A124:I304,9,FALSE)</f>
        <v>0.4873262048</v>
      </c>
      <c r="L125" s="24">
        <f>VLOOKUP(A125,'2023_PAPI_Indicators'!A124:J304,10,FALSE)</f>
        <v>0.5279176831</v>
      </c>
      <c r="M125" s="24">
        <f>VLOOKUP(A125,'2023_PAPI_Indicators'!A124:K304,11,FALSE)</f>
        <v>0.3378943205</v>
      </c>
      <c r="N125" s="24">
        <f>VLOOKUP(A125,'2023_PAPI_Indicators'!A124:L304,12,FALSE)</f>
        <v>0.3147465885</v>
      </c>
      <c r="O125" s="24">
        <f>VLOOKUP(A125,'2023_PAPI_Indicators'!A124:M304,13,FALSE)</f>
        <v>0.1328309774</v>
      </c>
      <c r="P125" s="24">
        <f>VLOOKUP(A125,'2023_PAPI_Indicators'!A124:N304,14,FALSE)</f>
        <v>0.4096077681</v>
      </c>
      <c r="Q125" s="25"/>
      <c r="R125" s="81">
        <f>VLOOKUP(A125,'2023_PAPI_Indicators'!A124:P304,16,FALSE)</f>
        <v>0.09060628712</v>
      </c>
      <c r="S125" s="81">
        <f>VLOOKUP(A125,'2023_PAPI_Indicators'!A124:R304,17,FALSE)</f>
        <v>0.124180764</v>
      </c>
      <c r="T125" s="81">
        <f>VLOOKUP(A125,'2023_PAPI_Indicators'!A124:S304,18,FALSE)</f>
        <v>0.3139255047</v>
      </c>
      <c r="U125" s="81">
        <f>VLOOKUP(A125,'2023_PAPI_Indicators'!A124:T304,19,FALSE)</f>
        <v>0.3766146004</v>
      </c>
      <c r="V125" s="24">
        <f>VLOOKUP(A125,'2023_PAPI_Indicators'!A124:U304,20,FALSE)</f>
        <v>0.1175598577</v>
      </c>
      <c r="W125" s="24">
        <f>VLOOKUP(A125,'2023_PAPI_Indicators'!A124:V304,21,FALSE)</f>
        <v>0.1563543528</v>
      </c>
      <c r="X125" s="24">
        <f>VLOOKUP(A125,'2023_PAPI_Indicators'!A124:W304,22,FALSE)</f>
        <v>0.3368237019</v>
      </c>
      <c r="Y125" s="24">
        <f>VLOOKUP(A125,'2023_PAPI_Indicators'!A124:X304,23,FALSE)</f>
        <v>0.1058477312</v>
      </c>
      <c r="Z125" s="24">
        <f>VLOOKUP(A125,'2023_PAPI_Indicators'!A124:Y304,24,FALSE)</f>
        <v>0.387309134</v>
      </c>
      <c r="AA125" s="24">
        <f>VLOOKUP(A125,'2023_PAPI_Indicators'!A124:Z304,25,FALSE)</f>
        <v>0.1780697703</v>
      </c>
      <c r="AB125" s="24">
        <f>VLOOKUP(A125,'2023_PAPI_Indicators'!A124:AA304,26,FALSE)</f>
        <v>0.282504648</v>
      </c>
      <c r="AC125" s="24">
        <f>VLOOKUP(A125,'2023_PAPI_Indicators'!A124:AB304,27,FALSE)</f>
        <v>0.269402504</v>
      </c>
      <c r="AD125" s="24">
        <f>VLOOKUP(A125,'2023_PAPI_Indicators'!A124:AC304,28,FALSE)</f>
        <v>0.1644521952</v>
      </c>
      <c r="AE125" s="24">
        <f>VLOOKUP(A125,'2023_PAPI_Indicators'!A124:AD304,29,FALSE)</f>
        <v>0.2130482644</v>
      </c>
      <c r="AF125" s="24">
        <f>VLOOKUP(A125,'2023_PAPI_Indicators'!A124:AE304,30,FALSE)</f>
        <v>0.6558539867</v>
      </c>
      <c r="AG125" s="24">
        <f>VLOOKUP(A125,'2023_PAPI_Indicators'!A124:AF304,31,FALSE)</f>
        <v>0.4140389264</v>
      </c>
      <c r="AH125" s="24">
        <f>VLOOKUP(A125,'2023_PAPI_Indicators'!A124:AG304,32,FALSE)</f>
        <v>0.3986688554</v>
      </c>
      <c r="AI125" s="24">
        <f>VLOOKUP(A125,'2023_PAPI_Indicators'!A124:AH304,33,FALSE)</f>
        <v>0.435785234</v>
      </c>
      <c r="AJ125" s="24">
        <f>VLOOKUP(A125,'2023_PAPI_Indicators'!A124:AI304,34,FALSE)</f>
        <v>0.3520072103</v>
      </c>
      <c r="AK125" s="24">
        <f>VLOOKUP(A125,'2023_PAPI_Indicators'!A124:AJ304,35,FALSE)</f>
        <v>0.3192833066</v>
      </c>
      <c r="AL125" s="24">
        <f>VLOOKUP(A125,'2023_PAPI_Indicators'!A124:AK304,36,FALSE)</f>
        <v>0.3706823885</v>
      </c>
      <c r="AM125" s="24">
        <f>VLOOKUP(A125,'2023_PAPI_Indicators'!A124:AL304,37,FALSE)</f>
        <v>0.4450174868</v>
      </c>
      <c r="AN125" s="24">
        <f>VLOOKUP(A125,'2023_PAPI_Indicators'!A124:AM304,38,FALSE)</f>
        <v>0.3653122485</v>
      </c>
      <c r="AO125" s="24">
        <f>VLOOKUP(A125,'2023_PAPI_Indicators'!A124:AN304,39,FALSE)</f>
        <v>0.3597217798</v>
      </c>
      <c r="AP125" s="24">
        <f>VLOOKUP(A125,'2023_PAPI_Indicators'!A124:AO304,40,FALSE)</f>
        <v>0.1311914623</v>
      </c>
      <c r="AQ125" s="24">
        <f>VLOOKUP(A125,'2023_PAPI_Indicators'!A124:AP304,41,FALSE)</f>
        <v>0.5507439971</v>
      </c>
      <c r="AR125" s="24">
        <f>VLOOKUP(A125,'2023_PAPI_Indicators'!A124:AQ304,42,FALSE)</f>
        <v>0.4765985906</v>
      </c>
      <c r="AS125" s="24">
        <f>VLOOKUP(A125,'2023_PAPI_Indicators'!A124:AR304,43,FALSE)</f>
        <v>0.345459938</v>
      </c>
      <c r="AT125" s="24">
        <f>VLOOKUP(A125,'2023_PAPI_Indicators'!A124:AS304,44,FALSE)</f>
        <v>0.3507778049</v>
      </c>
      <c r="AU125" s="24">
        <f>VLOOKUP(A125,'2023_PAPI_Indicators'!A124:AT304,45,FALSE)</f>
        <v>0.3478283286</v>
      </c>
      <c r="AV125" s="24">
        <f>VLOOKUP(A125,'2023_PAPI_Indicators'!A124:AU304,46,FALSE)</f>
        <v>0.1720610708</v>
      </c>
      <c r="AW125" s="24">
        <f>VLOOKUP(A125,'2023_PAPI_Indicators'!A124:AW304,47,FALSE)</f>
        <v>0.09195511043</v>
      </c>
      <c r="AX125" s="25"/>
      <c r="AY125" s="24">
        <f>VLOOKUP(A125,'2023_PAPI_Indicators'!A124:AX304,49,FALSE)</f>
        <v>0.3456314504</v>
      </c>
      <c r="AZ125" s="24">
        <f>VLOOKUP(A125,'2023_PAPI_Indicators'!A124:AY304,50,FALSE)</f>
        <v>0.1332192123</v>
      </c>
      <c r="BA125" s="24">
        <f>VLOOKUP(A125,'2023_PAPI_Indicators'!A124:AZ304,51,FALSE)</f>
        <v>0.435559839</v>
      </c>
      <c r="BB125" s="24">
        <f>VLOOKUP(A125,'2023_PAPI_Indicators'!A124:BA304,52,FALSE)</f>
        <v>0.1079282686</v>
      </c>
      <c r="BC125" s="24">
        <f>VLOOKUP(A125,'2023_PAPI_Indicators'!A124:BB304,53,FALSE)</f>
        <v>0.1420371234</v>
      </c>
      <c r="BD125" s="24">
        <f>VLOOKUP(A125,'2023_PAPI_Indicators'!A124:BC304,54,FALSE)</f>
        <v>0.2657701969</v>
      </c>
      <c r="BE125" s="24">
        <f>VLOOKUP(A125,'2023_PAPI_Indicators'!A124:BD304,55,FALSE)</f>
        <v>0.1862761378</v>
      </c>
      <c r="BF125" s="24">
        <f>VLOOKUP(A125,'2023_PAPI_Indicators'!A124:BE304,56,FALSE)</f>
        <v>0.2236811817</v>
      </c>
      <c r="BG125" s="24">
        <f>VLOOKUP(A125,'2023_PAPI_Indicators'!A124:BF304,57,FALSE)</f>
        <v>0.2318426222</v>
      </c>
      <c r="BH125" s="24">
        <f>VLOOKUP(A125,'2023_PAPI_Indicators'!A124:BL304,58,FALSE)</f>
        <v>0.06598554552</v>
      </c>
      <c r="BI125" s="24">
        <f>VLOOKUP(A125,'2023_PAPI_Indicators'!A124:BH304,59,FALSE)</f>
        <v>0.218089655</v>
      </c>
      <c r="BJ125" s="24">
        <f>VLOOKUP(A125,'2023_PAPI_Indicators'!A124:BI304,60,FALSE)</f>
        <v>0.1310154945</v>
      </c>
      <c r="BK125" s="24">
        <f>VLOOKUP(A125,'2023_PAPI_Indicators'!A124:BJ304,61,FALSE)</f>
        <v>0.1778043211</v>
      </c>
      <c r="BL125" s="24">
        <f>VLOOKUP(A125,'2023_PAPI_Indicators'!A124:BK304,62,FALSE)</f>
        <v>0.1577808559</v>
      </c>
      <c r="BM125" s="24">
        <f>VLOOKUP(A125,'2023_PAPI_Indicators'!A124:BL304,63,FALSE)</f>
        <v>0.09474796057</v>
      </c>
      <c r="BN125" s="24">
        <f>VLOOKUP(A125,'2023_PAPI_Indicators'!A124:BM304,64,FALSE)</f>
        <v>0.1182728559</v>
      </c>
    </row>
    <row r="126" ht="13.5" customHeight="1">
      <c r="A126" s="11" t="s">
        <v>320</v>
      </c>
      <c r="B126" s="11" t="s">
        <v>321</v>
      </c>
      <c r="C126" s="12" t="s">
        <v>322</v>
      </c>
      <c r="D126" s="13">
        <f>VLOOKUP(A126,'2023_PAPI_Indicators'!A126:B306,2,FALSE)</f>
        <v>3.545022726</v>
      </c>
      <c r="E126" s="70">
        <f>VLOOKUP(A126,'2023_PAPI_Indicators'!A126:C306,3,FALSE)</f>
        <v>3.41733098</v>
      </c>
      <c r="F126" s="13">
        <f>VLOOKUP(A126,'2023_PAPI_Indicators'!A125:D305,4,FALSE)</f>
        <v>2.879696846</v>
      </c>
      <c r="G126" s="13">
        <f>VLOOKUP(A126,'2023_PAPI_Indicators'!A125:E305,5,FALSE)</f>
        <v>3.358337402</v>
      </c>
      <c r="H126" s="13">
        <f>VLOOKUP(A126,'2023_PAPI_Indicators'!A125:F305,6,FALSE)</f>
        <v>3.118740559</v>
      </c>
      <c r="I126" s="13">
        <f>VLOOKUP(A126,'2023_PAPI_Indicators'!A125:G305,7,FALSE)</f>
        <v>3.237471819</v>
      </c>
      <c r="J126" s="13">
        <f>VLOOKUP(A126,'2023_PAPI_Indicators'!A125:H305,8,FALSE)</f>
        <v>2.865265846</v>
      </c>
      <c r="K126" s="13">
        <f>VLOOKUP(A126,'2023_PAPI_Indicators'!A125:I305,9,FALSE)</f>
        <v>3.142306805</v>
      </c>
      <c r="L126" s="13">
        <f>VLOOKUP(A126,'2023_PAPI_Indicators'!A125:J305,10,FALSE)</f>
        <v>3.110531092</v>
      </c>
      <c r="M126" s="13">
        <f>VLOOKUP(A126,'2023_PAPI_Indicators'!A125:K305,11,FALSE)</f>
        <v>3.203737974</v>
      </c>
      <c r="N126" s="13">
        <f>VLOOKUP(A126,'2023_PAPI_Indicators'!A125:L305,12,FALSE)</f>
        <v>3.128822803</v>
      </c>
      <c r="O126" s="13">
        <f>VLOOKUP(A126,'2023_PAPI_Indicators'!A125:M305,13,FALSE)</f>
        <v>3.470220566</v>
      </c>
      <c r="P126" s="13">
        <f>VLOOKUP(A126,'2023_PAPI_Indicators'!A125:N305,14,FALSE)</f>
        <v>3.308677912</v>
      </c>
      <c r="Q126" s="14"/>
      <c r="R126" s="82">
        <f>VLOOKUP(A126,'2023_PAPI_Indicators'!A125:P305,16,FALSE)</f>
        <v>3.234312057</v>
      </c>
      <c r="S126" s="82">
        <f>VLOOKUP(A126,'2023_PAPI_Indicators'!A125:R305,17,FALSE)</f>
        <v>3.449186563</v>
      </c>
      <c r="T126" s="82">
        <f>VLOOKUP(A126,'2023_PAPI_Indicators'!A125:S305,18,FALSE)</f>
        <v>3.404998779</v>
      </c>
      <c r="U126" s="82">
        <f>VLOOKUP(A126,'2023_PAPI_Indicators'!A125:T305,19,FALSE)</f>
        <v>3.593529224</v>
      </c>
      <c r="V126" s="13">
        <f>VLOOKUP(A126,'2023_PAPI_Indicators'!A125:U305,20,FALSE)</f>
        <v>3.271704435</v>
      </c>
      <c r="W126" s="13">
        <f>VLOOKUP(A126,'2023_PAPI_Indicators'!A125:V305,21,FALSE)</f>
        <v>3.643204451</v>
      </c>
      <c r="X126" s="13">
        <f>VLOOKUP(A126,'2023_PAPI_Indicators'!A125:W305,22,FALSE)</f>
        <v>3.4735291</v>
      </c>
      <c r="Y126" s="13">
        <f>VLOOKUP(A126,'2023_PAPI_Indicators'!A125:X305,23,FALSE)</f>
        <v>3.552959919</v>
      </c>
      <c r="Z126" s="13">
        <f>VLOOKUP(A126,'2023_PAPI_Indicators'!A125:Y305,24,FALSE)</f>
        <v>3.19395113</v>
      </c>
      <c r="AA126" s="13">
        <f>VLOOKUP(A126,'2023_PAPI_Indicators'!A125:Z305,25,FALSE)</f>
        <v>3.434683561</v>
      </c>
      <c r="AB126" s="13">
        <f>VLOOKUP(A126,'2023_PAPI_Indicators'!A125:AA305,26,FALSE)</f>
        <v>3.36294198</v>
      </c>
      <c r="AC126" s="13">
        <f>VLOOKUP(A126,'2023_PAPI_Indicators'!A125:AB305,27,FALSE)</f>
        <v>3.35218358</v>
      </c>
      <c r="AD126" s="13">
        <f>VLOOKUP(A126,'2023_PAPI_Indicators'!A125:AC305,28,FALSE)</f>
        <v>3.260733604</v>
      </c>
      <c r="AE126" s="13">
        <f>VLOOKUP(A126,'2023_PAPI_Indicators'!A125:AD305,29,FALSE)</f>
        <v>3.471988916</v>
      </c>
      <c r="AF126" s="13">
        <f>VLOOKUP(A126,'2023_PAPI_Indicators'!A125:AE305,30,FALSE)</f>
        <v>3.274865627</v>
      </c>
      <c r="AG126" s="13">
        <f>VLOOKUP(A126,'2023_PAPI_Indicators'!A125:AF305,31,FALSE)</f>
        <v>3.221099615</v>
      </c>
      <c r="AH126" s="13">
        <f>VLOOKUP(A126,'2023_PAPI_Indicators'!A125:AG305,32,FALSE)</f>
        <v>3.387240171</v>
      </c>
      <c r="AI126" s="13">
        <f>VLOOKUP(A126,'2023_PAPI_Indicators'!A125:AH305,33,FALSE)</f>
        <v>3.406252623</v>
      </c>
      <c r="AJ126" s="13">
        <f>VLOOKUP(A126,'2023_PAPI_Indicators'!A125:AI305,34,FALSE)</f>
        <v>3.178009987</v>
      </c>
      <c r="AK126" s="13">
        <f>VLOOKUP(A126,'2023_PAPI_Indicators'!A125:AJ305,35,FALSE)</f>
        <v>2.94205308</v>
      </c>
      <c r="AL126" s="13">
        <f>VLOOKUP(A126,'2023_PAPI_Indicators'!A125:AK305,36,FALSE)</f>
        <v>3.456528664</v>
      </c>
      <c r="AM126" s="13">
        <f>VLOOKUP(A126,'2023_PAPI_Indicators'!A125:AL305,37,FALSE)</f>
        <v>3.16916585</v>
      </c>
      <c r="AN126" s="13">
        <f>VLOOKUP(A126,'2023_PAPI_Indicators'!A125:AM305,38,FALSE)</f>
        <v>3.174868107</v>
      </c>
      <c r="AO126" s="13">
        <f>VLOOKUP(A126,'2023_PAPI_Indicators'!A125:AN305,39,FALSE)</f>
        <v>2.892261744</v>
      </c>
      <c r="AP126" s="13">
        <f>VLOOKUP(A126,'2023_PAPI_Indicators'!A125:AO305,40,FALSE)</f>
        <v>3.266871691</v>
      </c>
      <c r="AQ126" s="13">
        <f>VLOOKUP(A126,'2023_PAPI_Indicators'!A125:AP305,41,FALSE)</f>
        <v>3.225248575</v>
      </c>
      <c r="AR126" s="13">
        <f>VLOOKUP(A126,'2023_PAPI_Indicators'!A125:AQ305,42,FALSE)</f>
        <v>3.273637295</v>
      </c>
      <c r="AS126" s="13">
        <f>VLOOKUP(A126,'2023_PAPI_Indicators'!A125:AR305,43,FALSE)</f>
        <v>3.406367064</v>
      </c>
      <c r="AT126" s="13">
        <f>VLOOKUP(A126,'2023_PAPI_Indicators'!A125:AS305,44,FALSE)</f>
        <v>2.872559786</v>
      </c>
      <c r="AU126" s="13">
        <f>VLOOKUP(A126,'2023_PAPI_Indicators'!A125:AT305,45,FALSE)</f>
        <v>3.360922337</v>
      </c>
      <c r="AV126" s="13">
        <f>VLOOKUP(A126,'2023_PAPI_Indicators'!A125:AU305,46,FALSE)</f>
        <v>3.33434701</v>
      </c>
      <c r="AW126" s="13">
        <f>VLOOKUP(A126,'2023_PAPI_Indicators'!A125:AW305,47,FALSE)</f>
        <v>3.112411499</v>
      </c>
      <c r="AX126" s="14"/>
      <c r="AY126" s="13">
        <f>VLOOKUP(A126,'2023_PAPI_Indicators'!A125:AX305,49,FALSE)</f>
        <v>3.437621117</v>
      </c>
      <c r="AZ126" s="13">
        <f>VLOOKUP(A126,'2023_PAPI_Indicators'!A125:AY305,50,FALSE)</f>
        <v>3.715239763</v>
      </c>
      <c r="BA126" s="13">
        <f>VLOOKUP(A126,'2023_PAPI_Indicators'!A125:AZ305,51,FALSE)</f>
        <v>3.622191191</v>
      </c>
      <c r="BB126" s="13">
        <f>VLOOKUP(A126,'2023_PAPI_Indicators'!A125:BA305,52,FALSE)</f>
        <v>3.210901737</v>
      </c>
      <c r="BC126" s="13">
        <f>VLOOKUP(A126,'2023_PAPI_Indicators'!A125:BB305,53,FALSE)</f>
        <v>3.186565399</v>
      </c>
      <c r="BD126" s="13">
        <f>VLOOKUP(A126,'2023_PAPI_Indicators'!A125:BC305,54,FALSE)</f>
        <v>3.407785654</v>
      </c>
      <c r="BE126" s="13">
        <f>VLOOKUP(A126,'2023_PAPI_Indicators'!A125:BD305,55,FALSE)</f>
        <v>3.504418612</v>
      </c>
      <c r="BF126" s="13">
        <f>VLOOKUP(A126,'2023_PAPI_Indicators'!A125:BE305,56,FALSE)</f>
        <v>3.355402231</v>
      </c>
      <c r="BG126" s="13">
        <f>VLOOKUP(A126,'2023_PAPI_Indicators'!A125:BF305,57,FALSE)</f>
        <v>3.428872585</v>
      </c>
      <c r="BH126" s="13">
        <f>VLOOKUP(A126,'2023_PAPI_Indicators'!A125:BL305,58,FALSE)</f>
        <v>3.47559309</v>
      </c>
      <c r="BI126" s="13">
        <f>VLOOKUP(A126,'2023_PAPI_Indicators'!A125:BH305,59,FALSE)</f>
        <v>3.135322332</v>
      </c>
      <c r="BJ126" s="13">
        <f>VLOOKUP(A126,'2023_PAPI_Indicators'!A125:BI305,60,FALSE)</f>
        <v>3.282442331</v>
      </c>
      <c r="BK126" s="13">
        <f>VLOOKUP(A126,'2023_PAPI_Indicators'!A125:BJ305,61,FALSE)</f>
        <v>3.22688508</v>
      </c>
      <c r="BL126" s="13">
        <f>VLOOKUP(A126,'2023_PAPI_Indicators'!A125:BK305,62,FALSE)</f>
        <v>3.494314432</v>
      </c>
      <c r="BM126" s="13">
        <f>VLOOKUP(A126,'2023_PAPI_Indicators'!A125:BL305,63,FALSE)</f>
        <v>3.439951658</v>
      </c>
      <c r="BN126" s="13">
        <f>VLOOKUP(A126,'2023_PAPI_Indicators'!A125:BM305,64,FALSE)</f>
        <v>3.397502661</v>
      </c>
    </row>
    <row r="127" ht="13.5" customHeight="1">
      <c r="A127" s="11" t="s">
        <v>323</v>
      </c>
      <c r="B127" s="11" t="s">
        <v>324</v>
      </c>
      <c r="C127" s="12" t="s">
        <v>262</v>
      </c>
      <c r="D127" s="13">
        <f>VLOOKUP(A127,'2023_PAPI_Indicators'!A127:B307,2,FALSE)</f>
        <v>3.935946941</v>
      </c>
      <c r="E127" s="70">
        <f>VLOOKUP(A127,'2023_PAPI_Indicators'!A127:C307,3,FALSE)</f>
        <v>1.799589157</v>
      </c>
      <c r="F127" s="13">
        <f>VLOOKUP(A127,'2023_PAPI_Indicators'!A126:D306,4,FALSE)</f>
        <v>2.22792244</v>
      </c>
      <c r="G127" s="13">
        <f>VLOOKUP(A127,'2023_PAPI_Indicators'!A126:E306,5,FALSE)</f>
        <v>1.907060504</v>
      </c>
      <c r="H127" s="13">
        <f>VLOOKUP(A127,'2023_PAPI_Indicators'!A126:F306,6,FALSE)</f>
        <v>2.163042068</v>
      </c>
      <c r="I127" s="13">
        <f>VLOOKUP(A127,'2023_PAPI_Indicators'!A126:G306,7,FALSE)</f>
        <v>2.140815735</v>
      </c>
      <c r="J127" s="13">
        <f>VLOOKUP(A127,'2023_PAPI_Indicators'!A126:H306,8,FALSE)</f>
        <v>1.846872926</v>
      </c>
      <c r="K127" s="13">
        <f>VLOOKUP(A127,'2023_PAPI_Indicators'!A126:I306,9,FALSE)</f>
        <v>2.613661528</v>
      </c>
      <c r="L127" s="13">
        <f>VLOOKUP(A127,'2023_PAPI_Indicators'!A126:J306,10,FALSE)</f>
        <v>3.057287216</v>
      </c>
      <c r="M127" s="13">
        <f>VLOOKUP(A127,'2023_PAPI_Indicators'!A126:K306,11,FALSE)</f>
        <v>1.902361393</v>
      </c>
      <c r="N127" s="13">
        <f>VLOOKUP(A127,'2023_PAPI_Indicators'!A126:L306,12,FALSE)</f>
        <v>2.173479557</v>
      </c>
      <c r="O127" s="13">
        <f>VLOOKUP(A127,'2023_PAPI_Indicators'!A126:M306,13,FALSE)</f>
        <v>3.082529068</v>
      </c>
      <c r="P127" s="13">
        <f>VLOOKUP(A127,'2023_PAPI_Indicators'!A126:N306,14,FALSE)</f>
        <v>2.996720791</v>
      </c>
      <c r="Q127" s="14"/>
      <c r="R127" s="82">
        <f>VLOOKUP(A127,'2023_PAPI_Indicators'!A126:P306,16,FALSE)</f>
        <v>2.775913715</v>
      </c>
      <c r="S127" s="82">
        <f>VLOOKUP(A127,'2023_PAPI_Indicators'!A126:R306,17,FALSE)</f>
        <v>2.70602417</v>
      </c>
      <c r="T127" s="82">
        <f>VLOOKUP(A127,'2023_PAPI_Indicators'!A126:S306,18,FALSE)</f>
        <v>3.613604546</v>
      </c>
      <c r="U127" s="82">
        <f>VLOOKUP(A127,'2023_PAPI_Indicators'!A126:T306,19,FALSE)</f>
        <v>3.603192091</v>
      </c>
      <c r="V127" s="13">
        <f>VLOOKUP(A127,'2023_PAPI_Indicators'!A126:U306,20,FALSE)</f>
        <v>2.945259333</v>
      </c>
      <c r="W127" s="13">
        <f>VLOOKUP(A127,'2023_PAPI_Indicators'!A126:V306,21,FALSE)</f>
        <v>3.695618153</v>
      </c>
      <c r="X127" s="13">
        <f>VLOOKUP(A127,'2023_PAPI_Indicators'!A126:W306,22,FALSE)</f>
        <v>3.273492575</v>
      </c>
      <c r="Y127" s="13">
        <f>VLOOKUP(A127,'2023_PAPI_Indicators'!A126:X306,23,FALSE)</f>
        <v>3.155788422</v>
      </c>
      <c r="Z127" s="13">
        <f>VLOOKUP(A127,'2023_PAPI_Indicators'!A126:Y306,24,FALSE)</f>
        <v>2.804769754</v>
      </c>
      <c r="AA127" s="13">
        <f>VLOOKUP(A127,'2023_PAPI_Indicators'!A126:Z306,25,FALSE)</f>
        <v>2.708986998</v>
      </c>
      <c r="AB127" s="13">
        <f>VLOOKUP(A127,'2023_PAPI_Indicators'!A126:AA306,26,FALSE)</f>
        <v>2.74067831</v>
      </c>
      <c r="AC127" s="13">
        <f>VLOOKUP(A127,'2023_PAPI_Indicators'!A126:AB306,27,FALSE)</f>
        <v>2.737027884</v>
      </c>
      <c r="AD127" s="13">
        <f>VLOOKUP(A127,'2023_PAPI_Indicators'!A126:AC306,28,FALSE)</f>
        <v>2.516590118</v>
      </c>
      <c r="AE127" s="13">
        <f>VLOOKUP(A127,'2023_PAPI_Indicators'!A126:AD306,29,FALSE)</f>
        <v>2.176072836</v>
      </c>
      <c r="AF127" s="13">
        <f>VLOOKUP(A127,'2023_PAPI_Indicators'!A126:AE306,30,FALSE)</f>
        <v>2.891619682</v>
      </c>
      <c r="AG127" s="13">
        <f>VLOOKUP(A127,'2023_PAPI_Indicators'!A126:AF306,31,FALSE)</f>
        <v>2.454417229</v>
      </c>
      <c r="AH127" s="13">
        <f>VLOOKUP(A127,'2023_PAPI_Indicators'!A126:AG306,32,FALSE)</f>
        <v>2.897855759</v>
      </c>
      <c r="AI127" s="13">
        <f>VLOOKUP(A127,'2023_PAPI_Indicators'!A126:AH306,33,FALSE)</f>
        <v>3.975347042</v>
      </c>
      <c r="AJ127" s="13">
        <f>VLOOKUP(A127,'2023_PAPI_Indicators'!A126:AI306,34,FALSE)</f>
        <v>2.515826941</v>
      </c>
      <c r="AK127" s="13">
        <f>VLOOKUP(A127,'2023_PAPI_Indicators'!A126:AJ306,35,FALSE)</f>
        <v>1.891699195</v>
      </c>
      <c r="AL127" s="13">
        <f>VLOOKUP(A127,'2023_PAPI_Indicators'!A126:AK306,36,FALSE)</f>
        <v>2.205379486</v>
      </c>
      <c r="AM127" s="13">
        <f>VLOOKUP(A127,'2023_PAPI_Indicators'!A126:AL306,37,FALSE)</f>
        <v>2.357215881</v>
      </c>
      <c r="AN127" s="13">
        <f>VLOOKUP(A127,'2023_PAPI_Indicators'!A126:AM306,38,FALSE)</f>
        <v>3.320604563</v>
      </c>
      <c r="AO127" s="13">
        <f>VLOOKUP(A127,'2023_PAPI_Indicators'!A126:AN306,39,FALSE)</f>
        <v>2.795498133</v>
      </c>
      <c r="AP127" s="13">
        <f>VLOOKUP(A127,'2023_PAPI_Indicators'!A126:AO306,40,FALSE)</f>
        <v>2.131816864</v>
      </c>
      <c r="AQ127" s="13">
        <f>VLOOKUP(A127,'2023_PAPI_Indicators'!A126:AP306,41,FALSE)</f>
        <v>1.896223783</v>
      </c>
      <c r="AR127" s="13">
        <f>VLOOKUP(A127,'2023_PAPI_Indicators'!A126:AQ306,42,FALSE)</f>
        <v>1.989480853</v>
      </c>
      <c r="AS127" s="13">
        <f>VLOOKUP(A127,'2023_PAPI_Indicators'!A126:AR306,43,FALSE)</f>
        <v>2.219219685</v>
      </c>
      <c r="AT127" s="13">
        <f>VLOOKUP(A127,'2023_PAPI_Indicators'!A126:AS306,44,FALSE)</f>
        <v>2.23500967</v>
      </c>
      <c r="AU127" s="13">
        <f>VLOOKUP(A127,'2023_PAPI_Indicators'!A126:AT306,45,FALSE)</f>
        <v>2.228329659</v>
      </c>
      <c r="AV127" s="13">
        <f>VLOOKUP(A127,'2023_PAPI_Indicators'!A126:AU306,46,FALSE)</f>
        <v>1.956726551</v>
      </c>
      <c r="AW127" s="13">
        <f>VLOOKUP(A127,'2023_PAPI_Indicators'!A126:AW306,47,FALSE)</f>
        <v>2.386448383</v>
      </c>
      <c r="AX127" s="14"/>
      <c r="AY127" s="13">
        <f>VLOOKUP(A127,'2023_PAPI_Indicators'!A126:AX306,49,FALSE)</f>
        <v>2.471876383</v>
      </c>
      <c r="AZ127" s="13">
        <f>VLOOKUP(A127,'2023_PAPI_Indicators'!A126:AY306,50,FALSE)</f>
        <v>3.183159113</v>
      </c>
      <c r="BA127" s="13">
        <f>VLOOKUP(A127,'2023_PAPI_Indicators'!A126:AZ306,51,FALSE)</f>
        <v>3.219100952</v>
      </c>
      <c r="BB127" s="13">
        <f>VLOOKUP(A127,'2023_PAPI_Indicators'!A126:BA306,52,FALSE)</f>
        <v>2.221393347</v>
      </c>
      <c r="BC127" s="13">
        <f>VLOOKUP(A127,'2023_PAPI_Indicators'!A126:BB306,53,FALSE)</f>
        <v>2.739871502</v>
      </c>
      <c r="BD127" s="13">
        <f>VLOOKUP(A127,'2023_PAPI_Indicators'!A126:BC306,54,FALSE)</f>
        <v>2.913451195</v>
      </c>
      <c r="BE127" s="13">
        <f>VLOOKUP(A127,'2023_PAPI_Indicators'!A126:BD306,55,FALSE)</f>
        <v>2.498157501</v>
      </c>
      <c r="BF127" s="13">
        <f>VLOOKUP(A127,'2023_PAPI_Indicators'!A126:BE306,56,FALSE)</f>
        <v>2.887850046</v>
      </c>
      <c r="BG127" s="13">
        <f>VLOOKUP(A127,'2023_PAPI_Indicators'!A126:BF306,57,FALSE)</f>
        <v>2.542252064</v>
      </c>
      <c r="BH127" s="13">
        <f>VLOOKUP(A127,'2023_PAPI_Indicators'!A126:BL306,58,FALSE)</f>
        <v>3.299583912</v>
      </c>
      <c r="BI127" s="13">
        <f>VLOOKUP(A127,'2023_PAPI_Indicators'!A126:BH306,59,FALSE)</f>
        <v>2.262987375</v>
      </c>
      <c r="BJ127" s="13">
        <f>VLOOKUP(A127,'2023_PAPI_Indicators'!A126:BI306,60,FALSE)</f>
        <v>2.683317661</v>
      </c>
      <c r="BK127" s="13">
        <f>VLOOKUP(A127,'2023_PAPI_Indicators'!A126:BJ306,61,FALSE)</f>
        <v>2.295650005</v>
      </c>
      <c r="BL127" s="13">
        <f>VLOOKUP(A127,'2023_PAPI_Indicators'!A126:BK306,62,FALSE)</f>
        <v>2.816169262</v>
      </c>
      <c r="BM127" s="13">
        <f>VLOOKUP(A127,'2023_PAPI_Indicators'!A126:BL306,63,FALSE)</f>
        <v>2.376130342</v>
      </c>
      <c r="BN127" s="13">
        <f>VLOOKUP(A127,'2023_PAPI_Indicators'!A126:BM306,64,FALSE)</f>
        <v>2.394697666</v>
      </c>
    </row>
    <row r="128" ht="12.0" customHeight="1">
      <c r="A128" s="11" t="s">
        <v>325</v>
      </c>
      <c r="B128" s="11" t="s">
        <v>326</v>
      </c>
      <c r="C128" s="12" t="s">
        <v>83</v>
      </c>
      <c r="D128" s="24">
        <f>VLOOKUP(A128,'2023_PAPI_Indicators'!A128:B308,2,FALSE)</f>
        <v>0.9753853083</v>
      </c>
      <c r="E128" s="75">
        <f>VLOOKUP(A128,'2023_PAPI_Indicators'!A128:C308,3,FALSE)</f>
        <v>0.3751179278</v>
      </c>
      <c r="F128" s="24">
        <f>VLOOKUP(A128,'2023_PAPI_Indicators'!A127:D307,4,FALSE)</f>
        <v>0.2711533606</v>
      </c>
      <c r="G128" s="24">
        <f>VLOOKUP(A128,'2023_PAPI_Indicators'!A127:E307,5,FALSE)</f>
        <v>0.4124186337</v>
      </c>
      <c r="H128" s="24">
        <f>VLOOKUP(A128,'2023_PAPI_Indicators'!A127:F307,6,FALSE)</f>
        <v>0.252158761</v>
      </c>
      <c r="I128" s="24">
        <f>VLOOKUP(A128,'2023_PAPI_Indicators'!A127:G307,7,FALSE)</f>
        <v>0.5107760429</v>
      </c>
      <c r="J128" s="24">
        <f>VLOOKUP(A128,'2023_PAPI_Indicators'!A127:H307,8,FALSE)</f>
        <v>0.2882368565</v>
      </c>
      <c r="K128" s="24">
        <f>VLOOKUP(A128,'2023_PAPI_Indicators'!A127:I307,9,FALSE)</f>
        <v>0.6238660216</v>
      </c>
      <c r="L128" s="24">
        <f>VLOOKUP(A128,'2023_PAPI_Indicators'!A127:J307,10,FALSE)</f>
        <v>0.4956083596</v>
      </c>
      <c r="M128" s="24">
        <f>VLOOKUP(A128,'2023_PAPI_Indicators'!A127:K307,11,FALSE)</f>
        <v>0.5674870014</v>
      </c>
      <c r="N128" s="24">
        <f>VLOOKUP(A128,'2023_PAPI_Indicators'!A127:L307,12,FALSE)</f>
        <v>0.2198113352</v>
      </c>
      <c r="O128" s="24">
        <f>VLOOKUP(A128,'2023_PAPI_Indicators'!A127:M307,13,FALSE)</f>
        <v>0.2721412778</v>
      </c>
      <c r="P128" s="24">
        <f>VLOOKUP(A128,'2023_PAPI_Indicators'!A127:N307,14,FALSE)</f>
        <v>0.697093606</v>
      </c>
      <c r="Q128" s="25"/>
      <c r="R128" s="81">
        <f>VLOOKUP(A128,'2023_PAPI_Indicators'!A127:P307,16,FALSE)</f>
        <v>0.722668469</v>
      </c>
      <c r="S128" s="81">
        <f>VLOOKUP(A128,'2023_PAPI_Indicators'!A127:R307,17,FALSE)</f>
        <v>0.224232167</v>
      </c>
      <c r="T128" s="81">
        <f>VLOOKUP(A128,'2023_PAPI_Indicators'!A127:S307,18,FALSE)</f>
        <v>0.7040346265</v>
      </c>
      <c r="U128" s="81">
        <f>VLOOKUP(A128,'2023_PAPI_Indicators'!A127:T307,19,FALSE)</f>
        <v>0.8645504117</v>
      </c>
      <c r="V128" s="24">
        <f>VLOOKUP(A128,'2023_PAPI_Indicators'!A127:U307,20,FALSE)</f>
        <v>0.8151456714</v>
      </c>
      <c r="W128" s="24">
        <f>VLOOKUP(A128,'2023_PAPI_Indicators'!A127:V307,21,FALSE)</f>
        <v>0.9046935439</v>
      </c>
      <c r="X128" s="24">
        <f>VLOOKUP(A128,'2023_PAPI_Indicators'!A127:W307,22,FALSE)</f>
        <v>0.7664005756</v>
      </c>
      <c r="Y128" s="24">
        <f>VLOOKUP(A128,'2023_PAPI_Indicators'!A127:X307,23,FALSE)</f>
        <v>0.9555946589</v>
      </c>
      <c r="Z128" s="24">
        <f>VLOOKUP(A128,'2023_PAPI_Indicators'!A127:Y307,24,FALSE)</f>
        <v>0.4431727827</v>
      </c>
      <c r="AA128" s="24">
        <f>VLOOKUP(A128,'2023_PAPI_Indicators'!A127:Z307,25,FALSE)</f>
        <v>0.6723304391</v>
      </c>
      <c r="AB128" s="24">
        <f>VLOOKUP(A128,'2023_PAPI_Indicators'!A127:AA307,26,FALSE)</f>
        <v>0.7235372066</v>
      </c>
      <c r="AC128" s="24">
        <f>VLOOKUP(A128,'2023_PAPI_Indicators'!A127:AB307,27,FALSE)</f>
        <v>0.4608206749</v>
      </c>
      <c r="AD128" s="24">
        <f>VLOOKUP(A128,'2023_PAPI_Indicators'!A127:AC307,28,FALSE)</f>
        <v>0.485019058</v>
      </c>
      <c r="AE128" s="24">
        <f>VLOOKUP(A128,'2023_PAPI_Indicators'!A127:AD307,29,FALSE)</f>
        <v>0.5176876187</v>
      </c>
      <c r="AF128" s="24">
        <f>VLOOKUP(A128,'2023_PAPI_Indicators'!A127:AE307,30,FALSE)</f>
        <v>0.396777004</v>
      </c>
      <c r="AG128" s="24">
        <f>VLOOKUP(A128,'2023_PAPI_Indicators'!A127:AF307,31,FALSE)</f>
        <v>0.533013165</v>
      </c>
      <c r="AH128" s="24">
        <f>VLOOKUP(A128,'2023_PAPI_Indicators'!A127:AG307,32,FALSE)</f>
        <v>0.959220767</v>
      </c>
      <c r="AI128" s="24">
        <f>VLOOKUP(A128,'2023_PAPI_Indicators'!A127:AH307,33,FALSE)</f>
        <v>0.9878339767</v>
      </c>
      <c r="AJ128" s="24">
        <f>VLOOKUP(A128,'2023_PAPI_Indicators'!A127:AI307,34,FALSE)</f>
        <v>0.4002170563</v>
      </c>
      <c r="AK128" s="24">
        <f>VLOOKUP(A128,'2023_PAPI_Indicators'!A127:AJ307,35,FALSE)</f>
        <v>0.08000681549</v>
      </c>
      <c r="AL128" s="24">
        <f>VLOOKUP(A128,'2023_PAPI_Indicators'!A127:AK307,36,FALSE)</f>
        <v>0.3643121123</v>
      </c>
      <c r="AM128" s="24">
        <f>VLOOKUP(A128,'2023_PAPI_Indicators'!A127:AL307,37,FALSE)</f>
        <v>0.5475066304</v>
      </c>
      <c r="AN128" s="24">
        <f>VLOOKUP(A128,'2023_PAPI_Indicators'!A127:AM307,38,FALSE)</f>
        <v>0.8443347216</v>
      </c>
      <c r="AO128" s="24">
        <f>VLOOKUP(A128,'2023_PAPI_Indicators'!A127:AN307,39,FALSE)</f>
        <v>0.9896722436</v>
      </c>
      <c r="AP128" s="24">
        <f>VLOOKUP(A128,'2023_PAPI_Indicators'!A127:AO307,40,FALSE)</f>
        <v>0.7421025038</v>
      </c>
      <c r="AQ128" s="24">
        <f>VLOOKUP(A128,'2023_PAPI_Indicators'!A127:AP307,41,FALSE)</f>
        <v>0.09936799854</v>
      </c>
      <c r="AR128" s="24">
        <f>VLOOKUP(A128,'2023_PAPI_Indicators'!A127:AQ307,42,FALSE)</f>
        <v>0.1898578852</v>
      </c>
      <c r="AS128" s="24">
        <f>VLOOKUP(A128,'2023_PAPI_Indicators'!A127:AR307,43,FALSE)</f>
        <v>0.2267839611</v>
      </c>
      <c r="AT128" s="24">
        <f>VLOOKUP(A128,'2023_PAPI_Indicators'!A127:AS307,44,FALSE)</f>
        <v>0.1672289371</v>
      </c>
      <c r="AU128" s="24">
        <f>VLOOKUP(A128,'2023_PAPI_Indicators'!A127:AT307,45,FALSE)</f>
        <v>0.2320357412</v>
      </c>
      <c r="AV128" s="24">
        <f>VLOOKUP(A128,'2023_PAPI_Indicators'!A127:AU307,46,FALSE)</f>
        <v>0.2079033405</v>
      </c>
      <c r="AW128" s="24">
        <f>VLOOKUP(A128,'2023_PAPI_Indicators'!A127:AW307,47,FALSE)</f>
        <v>0.1947429478</v>
      </c>
      <c r="AX128" s="25"/>
      <c r="AY128" s="24">
        <f>VLOOKUP(A128,'2023_PAPI_Indicators'!A127:AX307,49,FALSE)</f>
        <v>0.6599020958</v>
      </c>
      <c r="AZ128" s="24">
        <f>VLOOKUP(A128,'2023_PAPI_Indicators'!A127:AY307,50,FALSE)</f>
        <v>0.8713089824</v>
      </c>
      <c r="BA128" s="24">
        <f>VLOOKUP(A128,'2023_PAPI_Indicators'!A127:AZ307,51,FALSE)</f>
        <v>0.9170042276</v>
      </c>
      <c r="BB128" s="24">
        <f>VLOOKUP(A128,'2023_PAPI_Indicators'!A127:BA307,52,FALSE)</f>
        <v>0.4729673862</v>
      </c>
      <c r="BC128" s="24">
        <f>VLOOKUP(A128,'2023_PAPI_Indicators'!A127:BB307,53,FALSE)</f>
        <v>0.8222957253</v>
      </c>
      <c r="BD128" s="24">
        <f>VLOOKUP(A128,'2023_PAPI_Indicators'!A127:BC307,54,FALSE)</f>
        <v>0.503385663</v>
      </c>
      <c r="BE128" s="24">
        <f>VLOOKUP(A128,'2023_PAPI_Indicators'!A127:BD307,55,FALSE)</f>
        <v>0.7032908201</v>
      </c>
      <c r="BF128" s="24">
        <f>VLOOKUP(A128,'2023_PAPI_Indicators'!A127:BE307,56,FALSE)</f>
        <v>0.9516211152</v>
      </c>
      <c r="BG128" s="24">
        <f>VLOOKUP(A128,'2023_PAPI_Indicators'!A127:BF307,57,FALSE)</f>
        <v>0.7138427496</v>
      </c>
      <c r="BH128" s="24">
        <f>VLOOKUP(A128,'2023_PAPI_Indicators'!A127:BL307,58,FALSE)</f>
        <v>0.9245875478</v>
      </c>
      <c r="BI128" s="24">
        <f>VLOOKUP(A128,'2023_PAPI_Indicators'!A127:BH307,59,FALSE)</f>
        <v>0.4284795821</v>
      </c>
      <c r="BJ128" s="24">
        <f>VLOOKUP(A128,'2023_PAPI_Indicators'!A127:BI307,60,FALSE)</f>
        <v>0.8116543293</v>
      </c>
      <c r="BK128" s="24">
        <f>VLOOKUP(A128,'2023_PAPI_Indicators'!A127:BJ307,61,FALSE)</f>
        <v>0.6689148545</v>
      </c>
      <c r="BL128" s="24">
        <f>VLOOKUP(A128,'2023_PAPI_Indicators'!A127:BK307,62,FALSE)</f>
        <v>0.594540894</v>
      </c>
      <c r="BM128" s="24">
        <f>VLOOKUP(A128,'2023_PAPI_Indicators'!A127:BL307,63,FALSE)</f>
        <v>0.6856444478</v>
      </c>
      <c r="BN128" s="24">
        <f>VLOOKUP(A128,'2023_PAPI_Indicators'!A127:BM307,64,FALSE)</f>
        <v>0.6370467544</v>
      </c>
    </row>
    <row r="129" ht="13.5" customHeight="1">
      <c r="A129" s="11" t="s">
        <v>327</v>
      </c>
      <c r="B129" s="11" t="s">
        <v>328</v>
      </c>
      <c r="C129" s="12" t="s">
        <v>83</v>
      </c>
      <c r="D129" s="24">
        <f>VLOOKUP(A129,'2023_PAPI_Indicators'!A129:B309,2,FALSE)</f>
        <v>0.01176815573</v>
      </c>
      <c r="E129" s="75">
        <f>VLOOKUP(A129,'2023_PAPI_Indicators'!A129:C309,3,FALSE)</f>
        <v>0.134683609</v>
      </c>
      <c r="F129" s="24">
        <f>VLOOKUP(A129,'2023_PAPI_Indicators'!A128:D308,4,FALSE)</f>
        <v>0</v>
      </c>
      <c r="G129" s="24">
        <f>VLOOKUP(A129,'2023_PAPI_Indicators'!A128:E308,5,FALSE)</f>
        <v>0.08795914054</v>
      </c>
      <c r="H129" s="24">
        <f>VLOOKUP(A129,'2023_PAPI_Indicators'!A128:F308,6,FALSE)</f>
        <v>0</v>
      </c>
      <c r="I129" s="24">
        <f>VLOOKUP(A129,'2023_PAPI_Indicators'!A128:G308,7,FALSE)</f>
        <v>0</v>
      </c>
      <c r="J129" s="24">
        <f>VLOOKUP(A129,'2023_PAPI_Indicators'!A128:H308,8,FALSE)</f>
        <v>0.01768367179</v>
      </c>
      <c r="K129" s="24">
        <f>VLOOKUP(A129,'2023_PAPI_Indicators'!A128:I308,9,FALSE)</f>
        <v>0</v>
      </c>
      <c r="L129" s="24">
        <f>VLOOKUP(A129,'2023_PAPI_Indicators'!A128:J308,10,FALSE)</f>
        <v>0.01755000465</v>
      </c>
      <c r="M129" s="24">
        <f>VLOOKUP(A129,'2023_PAPI_Indicators'!A128:K308,11,FALSE)</f>
        <v>0.005589850713</v>
      </c>
      <c r="N129" s="24">
        <f>VLOOKUP(A129,'2023_PAPI_Indicators'!A128:L308,12,FALSE)</f>
        <v>0</v>
      </c>
      <c r="O129" s="24">
        <f>VLOOKUP(A129,'2023_PAPI_Indicators'!A128:M308,13,FALSE)</f>
        <v>0</v>
      </c>
      <c r="P129" s="24">
        <f>VLOOKUP(A129,'2023_PAPI_Indicators'!A128:N308,14,FALSE)</f>
        <v>0.01126857381</v>
      </c>
      <c r="Q129" s="25"/>
      <c r="R129" s="81">
        <f>VLOOKUP(A129,'2023_PAPI_Indicators'!A128:P308,16,FALSE)</f>
        <v>0.0004418136959</v>
      </c>
      <c r="S129" s="81">
        <f>VLOOKUP(A129,'2023_PAPI_Indicators'!A128:R308,17,FALSE)</f>
        <v>0.005620210897</v>
      </c>
      <c r="T129" s="81">
        <f>VLOOKUP(A129,'2023_PAPI_Indicators'!A128:S308,18,FALSE)</f>
        <v>0</v>
      </c>
      <c r="U129" s="81">
        <f>VLOOKUP(A129,'2023_PAPI_Indicators'!A128:T308,19,FALSE)</f>
        <v>0</v>
      </c>
      <c r="V129" s="24">
        <f>VLOOKUP(A129,'2023_PAPI_Indicators'!A128:U308,20,FALSE)</f>
        <v>0.06080059335</v>
      </c>
      <c r="W129" s="24">
        <f>VLOOKUP(A129,'2023_PAPI_Indicators'!A128:V308,21,FALSE)</f>
        <v>0.005956655368</v>
      </c>
      <c r="X129" s="24">
        <f>VLOOKUP(A129,'2023_PAPI_Indicators'!A128:W308,22,FALSE)</f>
        <v>0.09835358709</v>
      </c>
      <c r="Y129" s="24">
        <f>VLOOKUP(A129,'2023_PAPI_Indicators'!A128:X308,23,FALSE)</f>
        <v>0.02800859697</v>
      </c>
      <c r="Z129" s="24">
        <f>VLOOKUP(A129,'2023_PAPI_Indicators'!A128:Y308,24,FALSE)</f>
        <v>0.4233950675</v>
      </c>
      <c r="AA129" s="24">
        <f>VLOOKUP(A129,'2023_PAPI_Indicators'!A128:Z308,25,FALSE)</f>
        <v>0.1299379319</v>
      </c>
      <c r="AB129" s="24">
        <f>VLOOKUP(A129,'2023_PAPI_Indicators'!A128:AA308,26,FALSE)</f>
        <v>0.1918313205</v>
      </c>
      <c r="AC129" s="24">
        <f>VLOOKUP(A129,'2023_PAPI_Indicators'!A128:AB308,27,FALSE)</f>
        <v>0.04920594394</v>
      </c>
      <c r="AD129" s="24">
        <f>VLOOKUP(A129,'2023_PAPI_Indicators'!A128:AC308,28,FALSE)</f>
        <v>0.0927419588</v>
      </c>
      <c r="AE129" s="24">
        <f>VLOOKUP(A129,'2023_PAPI_Indicators'!A128:AD308,29,FALSE)</f>
        <v>0.1305080503</v>
      </c>
      <c r="AF129" s="24">
        <f>VLOOKUP(A129,'2023_PAPI_Indicators'!A128:AE308,30,FALSE)</f>
        <v>0.005585398059</v>
      </c>
      <c r="AG129" s="24">
        <f>VLOOKUP(A129,'2023_PAPI_Indicators'!A128:AF308,31,FALSE)</f>
        <v>0.01109519321</v>
      </c>
      <c r="AH129" s="24">
        <f>VLOOKUP(A129,'2023_PAPI_Indicators'!A128:AG308,32,FALSE)</f>
        <v>0</v>
      </c>
      <c r="AI129" s="24">
        <f>VLOOKUP(A129,'2023_PAPI_Indicators'!A128:AH308,33,FALSE)</f>
        <v>0</v>
      </c>
      <c r="AJ129" s="24">
        <f>VLOOKUP(A129,'2023_PAPI_Indicators'!A128:AI308,34,FALSE)</f>
        <v>0</v>
      </c>
      <c r="AK129" s="24">
        <f>VLOOKUP(A129,'2023_PAPI_Indicators'!A128:AJ308,35,FALSE)</f>
        <v>0</v>
      </c>
      <c r="AL129" s="24">
        <f>VLOOKUP(A129,'2023_PAPI_Indicators'!A128:AK308,36,FALSE)</f>
        <v>0</v>
      </c>
      <c r="AM129" s="24">
        <f>VLOOKUP(A129,'2023_PAPI_Indicators'!A128:AL308,37,FALSE)</f>
        <v>0</v>
      </c>
      <c r="AN129" s="24">
        <f>VLOOKUP(A129,'2023_PAPI_Indicators'!A128:AM308,38,FALSE)</f>
        <v>0</v>
      </c>
      <c r="AO129" s="24">
        <f>VLOOKUP(A129,'2023_PAPI_Indicators'!A128:AN308,39,FALSE)</f>
        <v>0</v>
      </c>
      <c r="AP129" s="24">
        <f>VLOOKUP(A129,'2023_PAPI_Indicators'!A128:AO308,40,FALSE)</f>
        <v>0.02225402556</v>
      </c>
      <c r="AQ129" s="24">
        <f>VLOOKUP(A129,'2023_PAPI_Indicators'!A128:AP308,41,FALSE)</f>
        <v>0.009709806181</v>
      </c>
      <c r="AR129" s="24">
        <f>VLOOKUP(A129,'2023_PAPI_Indicators'!A128:AQ308,42,FALSE)</f>
        <v>0.1005355939</v>
      </c>
      <c r="AS129" s="24">
        <f>VLOOKUP(A129,'2023_PAPI_Indicators'!A128:AR308,43,FALSE)</f>
        <v>0.01551454235</v>
      </c>
      <c r="AT129" s="24">
        <f>VLOOKUP(A129,'2023_PAPI_Indicators'!A128:AS308,44,FALSE)</f>
        <v>0.003944768105</v>
      </c>
      <c r="AU129" s="24">
        <f>VLOOKUP(A129,'2023_PAPI_Indicators'!A128:AT308,45,FALSE)</f>
        <v>0.01097091846</v>
      </c>
      <c r="AV129" s="24">
        <f>VLOOKUP(A129,'2023_PAPI_Indicators'!A128:AU308,46,FALSE)</f>
        <v>0.01193758473</v>
      </c>
      <c r="AW129" s="24">
        <f>VLOOKUP(A129,'2023_PAPI_Indicators'!A128:AW308,47,FALSE)</f>
        <v>0</v>
      </c>
      <c r="AX129" s="25"/>
      <c r="AY129" s="24">
        <f>VLOOKUP(A129,'2023_PAPI_Indicators'!A128:AX308,49,FALSE)</f>
        <v>0.008554321714</v>
      </c>
      <c r="AZ129" s="24">
        <f>VLOOKUP(A129,'2023_PAPI_Indicators'!A128:AY308,50,FALSE)</f>
        <v>0</v>
      </c>
      <c r="BA129" s="24">
        <f>VLOOKUP(A129,'2023_PAPI_Indicators'!A128:AZ308,51,FALSE)</f>
        <v>0</v>
      </c>
      <c r="BB129" s="24">
        <f>VLOOKUP(A129,'2023_PAPI_Indicators'!A128:BA308,52,FALSE)</f>
        <v>0.004467690829</v>
      </c>
      <c r="BC129" s="24">
        <f>VLOOKUP(A129,'2023_PAPI_Indicators'!A128:BB308,53,FALSE)</f>
        <v>0.03686537221</v>
      </c>
      <c r="BD129" s="24">
        <f>VLOOKUP(A129,'2023_PAPI_Indicators'!A128:BC308,54,FALSE)</f>
        <v>0.321239233</v>
      </c>
      <c r="BE129" s="24">
        <f>VLOOKUP(A129,'2023_PAPI_Indicators'!A128:BD308,55,FALSE)</f>
        <v>0.03273380548</v>
      </c>
      <c r="BF129" s="24">
        <f>VLOOKUP(A129,'2023_PAPI_Indicators'!A128:BE308,56,FALSE)</f>
        <v>0</v>
      </c>
      <c r="BG129" s="24">
        <f>VLOOKUP(A129,'2023_PAPI_Indicators'!A128:BF308,57,FALSE)</f>
        <v>0.005693104118</v>
      </c>
      <c r="BH129" s="24">
        <f>VLOOKUP(A129,'2023_PAPI_Indicators'!A128:BL308,58,FALSE)</f>
        <v>0.00274907425</v>
      </c>
      <c r="BI129" s="24">
        <f>VLOOKUP(A129,'2023_PAPI_Indicators'!A128:BH308,59,FALSE)</f>
        <v>0.2349363118</v>
      </c>
      <c r="BJ129" s="24">
        <f>VLOOKUP(A129,'2023_PAPI_Indicators'!A128:BI308,60,FALSE)</f>
        <v>0.01866022125</v>
      </c>
      <c r="BK129" s="24">
        <f>VLOOKUP(A129,'2023_PAPI_Indicators'!A128:BJ308,61,FALSE)</f>
        <v>0.08215840906</v>
      </c>
      <c r="BL129" s="24">
        <f>VLOOKUP(A129,'2023_PAPI_Indicators'!A128:BK308,62,FALSE)</f>
        <v>0.1140667647</v>
      </c>
      <c r="BM129" s="24">
        <f>VLOOKUP(A129,'2023_PAPI_Indicators'!A128:BL308,63,FALSE)</f>
        <v>0.05663144961</v>
      </c>
      <c r="BN129" s="24">
        <f>VLOOKUP(A129,'2023_PAPI_Indicators'!A128:BM308,64,FALSE)</f>
        <v>0.1149598956</v>
      </c>
    </row>
    <row r="130" ht="13.5" customHeight="1">
      <c r="A130" s="19" t="s">
        <v>329</v>
      </c>
      <c r="B130" s="19" t="s">
        <v>330</v>
      </c>
      <c r="C130" s="20" t="s">
        <v>88</v>
      </c>
      <c r="D130" s="21">
        <f>VLOOKUP(A130,'2023_PAPI_Indicators'!A130:B310,2,FALSE)</f>
        <v>1.933871269</v>
      </c>
      <c r="E130" s="74">
        <f>VLOOKUP(A130,'2023_PAPI_Indicators'!A130:C310,3,FALSE)</f>
        <v>1.941401124</v>
      </c>
      <c r="F130" s="21">
        <f>VLOOKUP(A130,'2023_PAPI_Indicators'!A129:D309,4,FALSE)</f>
        <v>1.879753351</v>
      </c>
      <c r="G130" s="21">
        <f>VLOOKUP(A130,'2023_PAPI_Indicators'!A129:E309,5,FALSE)</f>
        <v>1.866227031</v>
      </c>
      <c r="H130" s="21">
        <f>VLOOKUP(A130,'2023_PAPI_Indicators'!A129:F309,6,FALSE)</f>
        <v>1.939810514</v>
      </c>
      <c r="I130" s="21">
        <f>VLOOKUP(A130,'2023_PAPI_Indicators'!A129:G309,7,FALSE)</f>
        <v>1.919812799</v>
      </c>
      <c r="J130" s="21">
        <f>VLOOKUP(A130,'2023_PAPI_Indicators'!A129:H309,8,FALSE)</f>
        <v>1.867549062</v>
      </c>
      <c r="K130" s="21">
        <f>VLOOKUP(A130,'2023_PAPI_Indicators'!A129:I309,9,FALSE)</f>
        <v>1.849114418</v>
      </c>
      <c r="L130" s="21">
        <f>VLOOKUP(A130,'2023_PAPI_Indicators'!A129:J309,10,FALSE)</f>
        <v>1.884274125</v>
      </c>
      <c r="M130" s="21">
        <f>VLOOKUP(A130,'2023_PAPI_Indicators'!A129:K309,11,FALSE)</f>
        <v>1.893597364</v>
      </c>
      <c r="N130" s="21">
        <f>VLOOKUP(A130,'2023_PAPI_Indicators'!A129:L309,12,FALSE)</f>
        <v>1.974439979</v>
      </c>
      <c r="O130" s="21">
        <f>VLOOKUP(A130,'2023_PAPI_Indicators'!A129:M309,13,FALSE)</f>
        <v>1.965923548</v>
      </c>
      <c r="P130" s="21">
        <f>VLOOKUP(A130,'2023_PAPI_Indicators'!A129:N309,14,FALSE)</f>
        <v>1.962822914</v>
      </c>
      <c r="Q130" s="22"/>
      <c r="R130" s="21">
        <f>VLOOKUP(A130,'2023_PAPI_Indicators'!A129:P309,16,FALSE)</f>
        <v>1.906392336</v>
      </c>
      <c r="S130" s="21">
        <f>VLOOKUP(A130,'2023_PAPI_Indicators'!A129:R309,17,FALSE)</f>
        <v>1.933876157</v>
      </c>
      <c r="T130" s="21">
        <f>VLOOKUP(A130,'2023_PAPI_Indicators'!A129:S309,18,FALSE)</f>
        <v>1.943708777</v>
      </c>
      <c r="U130" s="21">
        <f>VLOOKUP(A130,'2023_PAPI_Indicators'!A129:T309,19,FALSE)</f>
        <v>1.96784389</v>
      </c>
      <c r="V130" s="21">
        <f>VLOOKUP(A130,'2023_PAPI_Indicators'!A129:U309,20,FALSE)</f>
        <v>1.92865777</v>
      </c>
      <c r="W130" s="21">
        <f>VLOOKUP(A130,'2023_PAPI_Indicators'!A129:V309,21,FALSE)</f>
        <v>1.937231541</v>
      </c>
      <c r="X130" s="21">
        <f>VLOOKUP(A130,'2023_PAPI_Indicators'!A129:W309,22,FALSE)</f>
        <v>2.015116453</v>
      </c>
      <c r="Y130" s="21">
        <f>VLOOKUP(A130,'2023_PAPI_Indicators'!A129:X309,23,FALSE)</f>
        <v>1.921561599</v>
      </c>
      <c r="Z130" s="21">
        <f>VLOOKUP(A130,'2023_PAPI_Indicators'!A129:Y309,24,FALSE)</f>
        <v>1.98040843</v>
      </c>
      <c r="AA130" s="21">
        <f>VLOOKUP(A130,'2023_PAPI_Indicators'!A129:Z309,25,FALSE)</f>
        <v>1.922872186</v>
      </c>
      <c r="AB130" s="21">
        <f>VLOOKUP(A130,'2023_PAPI_Indicators'!A129:AA309,26,FALSE)</f>
        <v>2.053928375</v>
      </c>
      <c r="AC130" s="21">
        <f>VLOOKUP(A130,'2023_PAPI_Indicators'!A129:AB309,27,FALSE)</f>
        <v>1.997204781</v>
      </c>
      <c r="AD130" s="21">
        <f>VLOOKUP(A130,'2023_PAPI_Indicators'!A129:AC309,28,FALSE)</f>
        <v>1.894597769</v>
      </c>
      <c r="AE130" s="21">
        <f>VLOOKUP(A130,'2023_PAPI_Indicators'!A129:AD309,29,FALSE)</f>
        <v>1.951016307</v>
      </c>
      <c r="AF130" s="21">
        <f>VLOOKUP(A130,'2023_PAPI_Indicators'!A129:AE309,30,FALSE)</f>
        <v>1.925780892</v>
      </c>
      <c r="AG130" s="21">
        <f>VLOOKUP(A130,'2023_PAPI_Indicators'!A129:AF309,31,FALSE)</f>
        <v>1.910622954</v>
      </c>
      <c r="AH130" s="21">
        <f>VLOOKUP(A130,'2023_PAPI_Indicators'!A129:AG309,32,FALSE)</f>
        <v>2.013617039</v>
      </c>
      <c r="AI130" s="21">
        <f>VLOOKUP(A130,'2023_PAPI_Indicators'!A129:AH309,33,FALSE)</f>
        <v>1.936071992</v>
      </c>
      <c r="AJ130" s="21">
        <f>VLOOKUP(A130,'2023_PAPI_Indicators'!A129:AI309,34,FALSE)</f>
        <v>1.944811702</v>
      </c>
      <c r="AK130" s="21">
        <f>VLOOKUP(A130,'2023_PAPI_Indicators'!A129:AJ309,35,FALSE)</f>
        <v>1.894372702</v>
      </c>
      <c r="AL130" s="21">
        <f>VLOOKUP(A130,'2023_PAPI_Indicators'!A129:AK309,36,FALSE)</f>
        <v>1.972889781</v>
      </c>
      <c r="AM130" s="21">
        <f>VLOOKUP(A130,'2023_PAPI_Indicators'!A129:AL309,37,FALSE)</f>
        <v>1.963710427</v>
      </c>
      <c r="AN130" s="21">
        <f>VLOOKUP(A130,'2023_PAPI_Indicators'!A129:AM309,38,FALSE)</f>
        <v>1.953040957</v>
      </c>
      <c r="AO130" s="21">
        <f>VLOOKUP(A130,'2023_PAPI_Indicators'!A129:AN309,39,FALSE)</f>
        <v>1.976719499</v>
      </c>
      <c r="AP130" s="21">
        <f>VLOOKUP(A130,'2023_PAPI_Indicators'!A129:AO309,40,FALSE)</f>
        <v>1.888033748</v>
      </c>
      <c r="AQ130" s="21">
        <f>VLOOKUP(A130,'2023_PAPI_Indicators'!A129:AP309,41,FALSE)</f>
        <v>1.898335457</v>
      </c>
      <c r="AR130" s="21">
        <f>VLOOKUP(A130,'2023_PAPI_Indicators'!A129:AQ309,42,FALSE)</f>
        <v>1.912635684</v>
      </c>
      <c r="AS130" s="21">
        <f>VLOOKUP(A130,'2023_PAPI_Indicators'!A129:AR309,43,FALSE)</f>
        <v>1.945851207</v>
      </c>
      <c r="AT130" s="21">
        <f>VLOOKUP(A130,'2023_PAPI_Indicators'!A129:AS309,44,FALSE)</f>
        <v>1.867793918</v>
      </c>
      <c r="AU130" s="21">
        <f>VLOOKUP(A130,'2023_PAPI_Indicators'!A129:AT309,45,FALSE)</f>
        <v>1.906430364</v>
      </c>
      <c r="AV130" s="21">
        <f>VLOOKUP(A130,'2023_PAPI_Indicators'!A129:AU309,46,FALSE)</f>
        <v>1.866158843</v>
      </c>
      <c r="AW130" s="21">
        <f>VLOOKUP(A130,'2023_PAPI_Indicators'!A129:AW309,47,FALSE)</f>
        <v>1.860553145</v>
      </c>
      <c r="AX130" s="22"/>
      <c r="AY130" s="21">
        <f>VLOOKUP(A130,'2023_PAPI_Indicators'!A129:AX309,49,FALSE)</f>
        <v>1.884163976</v>
      </c>
      <c r="AZ130" s="21">
        <f>VLOOKUP(A130,'2023_PAPI_Indicators'!A129:AY309,50,FALSE)</f>
        <v>1.948783159</v>
      </c>
      <c r="BA130" s="21">
        <f>VLOOKUP(A130,'2023_PAPI_Indicators'!A129:AZ309,51,FALSE)</f>
        <v>1.877170563</v>
      </c>
      <c r="BB130" s="21">
        <f>VLOOKUP(A130,'2023_PAPI_Indicators'!A129:BA309,52,FALSE)</f>
        <v>1.888742566</v>
      </c>
      <c r="BC130" s="21">
        <f>VLOOKUP(A130,'2023_PAPI_Indicators'!A129:BB309,53,FALSE)</f>
        <v>1.818087578</v>
      </c>
      <c r="BD130" s="21">
        <f>VLOOKUP(A130,'2023_PAPI_Indicators'!A129:BC309,54,FALSE)</f>
        <v>1.902042747</v>
      </c>
      <c r="BE130" s="21">
        <f>VLOOKUP(A130,'2023_PAPI_Indicators'!A129:BD309,55,FALSE)</f>
        <v>1.874439359</v>
      </c>
      <c r="BF130" s="21">
        <f>VLOOKUP(A130,'2023_PAPI_Indicators'!A129:BE309,56,FALSE)</f>
        <v>1.886142612</v>
      </c>
      <c r="BG130" s="21">
        <f>VLOOKUP(A130,'2023_PAPI_Indicators'!A129:BF309,57,FALSE)</f>
        <v>1.875068426</v>
      </c>
      <c r="BH130" s="21">
        <f>VLOOKUP(A130,'2023_PAPI_Indicators'!A129:BL309,58,FALSE)</f>
        <v>1.909790635</v>
      </c>
      <c r="BI130" s="21">
        <f>VLOOKUP(A130,'2023_PAPI_Indicators'!A129:BH309,59,FALSE)</f>
        <v>1.934432149</v>
      </c>
      <c r="BJ130" s="21">
        <f>VLOOKUP(A130,'2023_PAPI_Indicators'!A129:BI309,60,FALSE)</f>
        <v>1.878067493</v>
      </c>
      <c r="BK130" s="21">
        <f>VLOOKUP(A130,'2023_PAPI_Indicators'!A129:BJ309,61,FALSE)</f>
        <v>1.879116297</v>
      </c>
      <c r="BL130" s="21">
        <f>VLOOKUP(A130,'2023_PAPI_Indicators'!A129:BK309,62,FALSE)</f>
        <v>1.968357921</v>
      </c>
      <c r="BM130" s="21">
        <f>VLOOKUP(A130,'2023_PAPI_Indicators'!A129:BL309,63,FALSE)</f>
        <v>1.995365143</v>
      </c>
      <c r="BN130" s="21">
        <f>VLOOKUP(A130,'2023_PAPI_Indicators'!A129:BM309,64,FALSE)</f>
        <v>1.855948567</v>
      </c>
    </row>
    <row r="131" ht="13.5" customHeight="1">
      <c r="A131" s="11" t="s">
        <v>331</v>
      </c>
      <c r="B131" s="11" t="s">
        <v>332</v>
      </c>
      <c r="C131" s="12" t="s">
        <v>169</v>
      </c>
      <c r="D131" s="13">
        <f>VLOOKUP(A131,'2023_PAPI_Indicators'!A131:B311,2,FALSE)</f>
        <v>2.276219606</v>
      </c>
      <c r="E131" s="70">
        <f>VLOOKUP(A131,'2023_PAPI_Indicators'!A131:C311,3,FALSE)</f>
        <v>2.313150167</v>
      </c>
      <c r="F131" s="13">
        <f>VLOOKUP(A131,'2023_PAPI_Indicators'!A130:D310,4,FALSE)</f>
        <v>2.157836676</v>
      </c>
      <c r="G131" s="13">
        <f>VLOOKUP(A131,'2023_PAPI_Indicators'!A130:E310,5,FALSE)</f>
        <v>2.123903036</v>
      </c>
      <c r="H131" s="13">
        <f>VLOOKUP(A131,'2023_PAPI_Indicators'!A130:F310,6,FALSE)</f>
        <v>2.367329359</v>
      </c>
      <c r="I131" s="13">
        <f>VLOOKUP(A131,'2023_PAPI_Indicators'!A130:G310,7,FALSE)</f>
        <v>2.261995554</v>
      </c>
      <c r="J131" s="13">
        <f>VLOOKUP(A131,'2023_PAPI_Indicators'!A130:H310,8,FALSE)</f>
        <v>2.209163904</v>
      </c>
      <c r="K131" s="13">
        <f>VLOOKUP(A131,'2023_PAPI_Indicators'!A130:I310,9,FALSE)</f>
        <v>2.170340061</v>
      </c>
      <c r="L131" s="13">
        <f>VLOOKUP(A131,'2023_PAPI_Indicators'!A130:J310,10,FALSE)</f>
        <v>2.219551086</v>
      </c>
      <c r="M131" s="13">
        <f>VLOOKUP(A131,'2023_PAPI_Indicators'!A130:K310,11,FALSE)</f>
        <v>2.163171291</v>
      </c>
      <c r="N131" s="13">
        <f>VLOOKUP(A131,'2023_PAPI_Indicators'!A130:L310,12,FALSE)</f>
        <v>2.359139681</v>
      </c>
      <c r="O131" s="13">
        <f>VLOOKUP(A131,'2023_PAPI_Indicators'!A130:M310,13,FALSE)</f>
        <v>2.342583895</v>
      </c>
      <c r="P131" s="13">
        <f>VLOOKUP(A131,'2023_PAPI_Indicators'!A130:N310,14,FALSE)</f>
        <v>2.356442451</v>
      </c>
      <c r="Q131" s="14"/>
      <c r="R131" s="82">
        <f>VLOOKUP(A131,'2023_PAPI_Indicators'!A130:P310,16,FALSE)</f>
        <v>2.206008673</v>
      </c>
      <c r="S131" s="82">
        <f>VLOOKUP(A131,'2023_PAPI_Indicators'!A130:R310,17,FALSE)</f>
        <v>2.245936871</v>
      </c>
      <c r="T131" s="82">
        <f>VLOOKUP(A131,'2023_PAPI_Indicators'!A130:S310,18,FALSE)</f>
        <v>2.320274115</v>
      </c>
      <c r="U131" s="82">
        <f>VLOOKUP(A131,'2023_PAPI_Indicators'!A130:T310,19,FALSE)</f>
        <v>2.339726686</v>
      </c>
      <c r="V131" s="13">
        <f>VLOOKUP(A131,'2023_PAPI_Indicators'!A130:U310,20,FALSE)</f>
        <v>2.230076075</v>
      </c>
      <c r="W131" s="13">
        <f>VLOOKUP(A131,'2023_PAPI_Indicators'!A130:V310,21,FALSE)</f>
        <v>2.283695221</v>
      </c>
      <c r="X131" s="13">
        <f>VLOOKUP(A131,'2023_PAPI_Indicators'!A130:W310,22,FALSE)</f>
        <v>2.415340662</v>
      </c>
      <c r="Y131" s="13">
        <f>VLOOKUP(A131,'2023_PAPI_Indicators'!A130:X310,23,FALSE)</f>
        <v>2.210354328</v>
      </c>
      <c r="Z131" s="13">
        <f>VLOOKUP(A131,'2023_PAPI_Indicators'!A130:Y310,24,FALSE)</f>
        <v>2.374944448</v>
      </c>
      <c r="AA131" s="13">
        <f>VLOOKUP(A131,'2023_PAPI_Indicators'!A130:Z310,25,FALSE)</f>
        <v>2.225599766</v>
      </c>
      <c r="AB131" s="13">
        <f>VLOOKUP(A131,'2023_PAPI_Indicators'!A130:AA310,26,FALSE)</f>
        <v>2.510435343</v>
      </c>
      <c r="AC131" s="13">
        <f>VLOOKUP(A131,'2023_PAPI_Indicators'!A130:AB310,27,FALSE)</f>
        <v>2.423182964</v>
      </c>
      <c r="AD131" s="13">
        <f>VLOOKUP(A131,'2023_PAPI_Indicators'!A130:AC310,28,FALSE)</f>
        <v>2.16045022</v>
      </c>
      <c r="AE131" s="13">
        <f>VLOOKUP(A131,'2023_PAPI_Indicators'!A130:AD310,29,FALSE)</f>
        <v>2.295172691</v>
      </c>
      <c r="AF131" s="13">
        <f>VLOOKUP(A131,'2023_PAPI_Indicators'!A130:AE310,30,FALSE)</f>
        <v>2.196670055</v>
      </c>
      <c r="AG131" s="13">
        <f>VLOOKUP(A131,'2023_PAPI_Indicators'!A130:AF310,31,FALSE)</f>
        <v>2.199056149</v>
      </c>
      <c r="AH131" s="13">
        <f>VLOOKUP(A131,'2023_PAPI_Indicators'!A130:AG310,32,FALSE)</f>
        <v>2.512939453</v>
      </c>
      <c r="AI131" s="13">
        <f>VLOOKUP(A131,'2023_PAPI_Indicators'!A130:AH310,33,FALSE)</f>
        <v>2.289707899</v>
      </c>
      <c r="AJ131" s="13">
        <f>VLOOKUP(A131,'2023_PAPI_Indicators'!A130:AI310,34,FALSE)</f>
        <v>2.300854921</v>
      </c>
      <c r="AK131" s="13">
        <f>VLOOKUP(A131,'2023_PAPI_Indicators'!A130:AJ310,35,FALSE)</f>
        <v>2.193061352</v>
      </c>
      <c r="AL131" s="13">
        <f>VLOOKUP(A131,'2023_PAPI_Indicators'!A130:AK310,36,FALSE)</f>
        <v>2.391659498</v>
      </c>
      <c r="AM131" s="13">
        <f>VLOOKUP(A131,'2023_PAPI_Indicators'!A130:AL310,37,FALSE)</f>
        <v>2.436836958</v>
      </c>
      <c r="AN131" s="13">
        <f>VLOOKUP(A131,'2023_PAPI_Indicators'!A130:AM310,38,FALSE)</f>
        <v>2.309559584</v>
      </c>
      <c r="AO131" s="13">
        <f>VLOOKUP(A131,'2023_PAPI_Indicators'!A130:AN310,39,FALSE)</f>
        <v>2.391289473</v>
      </c>
      <c r="AP131" s="13">
        <f>VLOOKUP(A131,'2023_PAPI_Indicators'!A130:AO310,40,FALSE)</f>
        <v>2.230438232</v>
      </c>
      <c r="AQ131" s="13">
        <f>VLOOKUP(A131,'2023_PAPI_Indicators'!A130:AP310,41,FALSE)</f>
        <v>2.307943583</v>
      </c>
      <c r="AR131" s="13">
        <f>VLOOKUP(A131,'2023_PAPI_Indicators'!A130:AQ310,42,FALSE)</f>
        <v>2.245177269</v>
      </c>
      <c r="AS131" s="13">
        <f>VLOOKUP(A131,'2023_PAPI_Indicators'!A130:AR310,43,FALSE)</f>
        <v>2.316035271</v>
      </c>
      <c r="AT131" s="13">
        <f>VLOOKUP(A131,'2023_PAPI_Indicators'!A130:AS310,44,FALSE)</f>
        <v>2.159832001</v>
      </c>
      <c r="AU131" s="13">
        <f>VLOOKUP(A131,'2023_PAPI_Indicators'!A130:AT310,45,FALSE)</f>
        <v>2.313350201</v>
      </c>
      <c r="AV131" s="13">
        <f>VLOOKUP(A131,'2023_PAPI_Indicators'!A130:AU310,46,FALSE)</f>
        <v>2.178261995</v>
      </c>
      <c r="AW131" s="13">
        <f>VLOOKUP(A131,'2023_PAPI_Indicators'!A130:AW310,47,FALSE)</f>
        <v>2.181122065</v>
      </c>
      <c r="AX131" s="14"/>
      <c r="AY131" s="13">
        <f>VLOOKUP(A131,'2023_PAPI_Indicators'!A130:AX310,49,FALSE)</f>
        <v>2.253767252</v>
      </c>
      <c r="AZ131" s="13">
        <f>VLOOKUP(A131,'2023_PAPI_Indicators'!A130:AY310,50,FALSE)</f>
        <v>2.372978449</v>
      </c>
      <c r="BA131" s="13">
        <f>VLOOKUP(A131,'2023_PAPI_Indicators'!A130:AZ310,51,FALSE)</f>
        <v>2.224746943</v>
      </c>
      <c r="BB131" s="13">
        <f>VLOOKUP(A131,'2023_PAPI_Indicators'!A130:BA310,52,FALSE)</f>
        <v>2.273908854</v>
      </c>
      <c r="BC131" s="13">
        <f>VLOOKUP(A131,'2023_PAPI_Indicators'!A130:BB310,53,FALSE)</f>
        <v>2.09578681</v>
      </c>
      <c r="BD131" s="13">
        <f>VLOOKUP(A131,'2023_PAPI_Indicators'!A130:BC310,54,FALSE)</f>
        <v>2.267435551</v>
      </c>
      <c r="BE131" s="13">
        <f>VLOOKUP(A131,'2023_PAPI_Indicators'!A130:BD310,55,FALSE)</f>
        <v>2.178863049</v>
      </c>
      <c r="BF131" s="13">
        <f>VLOOKUP(A131,'2023_PAPI_Indicators'!A130:BE310,56,FALSE)</f>
        <v>2.234901905</v>
      </c>
      <c r="BG131" s="13">
        <f>VLOOKUP(A131,'2023_PAPI_Indicators'!A130:BF310,57,FALSE)</f>
        <v>2.202999353</v>
      </c>
      <c r="BH131" s="13">
        <f>VLOOKUP(A131,'2023_PAPI_Indicators'!A130:BL310,58,FALSE)</f>
        <v>2.278739452</v>
      </c>
      <c r="BI131" s="13">
        <f>VLOOKUP(A131,'2023_PAPI_Indicators'!A130:BH310,59,FALSE)</f>
        <v>2.367856026</v>
      </c>
      <c r="BJ131" s="13">
        <f>VLOOKUP(A131,'2023_PAPI_Indicators'!A130:BI310,60,FALSE)</f>
        <v>2.22221899</v>
      </c>
      <c r="BK131" s="13">
        <f>VLOOKUP(A131,'2023_PAPI_Indicators'!A130:BJ310,61,FALSE)</f>
        <v>2.221950054</v>
      </c>
      <c r="BL131" s="13">
        <f>VLOOKUP(A131,'2023_PAPI_Indicators'!A130:BK310,62,FALSE)</f>
        <v>2.386994123</v>
      </c>
      <c r="BM131" s="13">
        <f>VLOOKUP(A131,'2023_PAPI_Indicators'!A130:BL310,63,FALSE)</f>
        <v>2.444195509</v>
      </c>
      <c r="BN131" s="13">
        <f>VLOOKUP(A131,'2023_PAPI_Indicators'!A130:BM310,64,FALSE)</f>
        <v>2.170446873</v>
      </c>
    </row>
    <row r="132" ht="13.5" customHeight="1">
      <c r="A132" s="11" t="s">
        <v>333</v>
      </c>
      <c r="B132" s="11" t="s">
        <v>334</v>
      </c>
      <c r="C132" s="12" t="s">
        <v>83</v>
      </c>
      <c r="D132" s="24">
        <f>VLOOKUP(A132,'2023_PAPI_Indicators'!A132:B312,2,FALSE)</f>
        <v>0.07416912913</v>
      </c>
      <c r="E132" s="75">
        <f>VLOOKUP(A132,'2023_PAPI_Indicators'!A132:C312,3,FALSE)</f>
        <v>0.1524726152</v>
      </c>
      <c r="F132" s="24">
        <f>VLOOKUP(A132,'2023_PAPI_Indicators'!A131:D311,4,FALSE)</f>
        <v>0.1808658093</v>
      </c>
      <c r="G132" s="24">
        <f>VLOOKUP(A132,'2023_PAPI_Indicators'!A131:E311,5,FALSE)</f>
        <v>0.08079637587</v>
      </c>
      <c r="H132" s="24">
        <f>VLOOKUP(A132,'2023_PAPI_Indicators'!A131:F311,6,FALSE)</f>
        <v>0.182253316</v>
      </c>
      <c r="I132" s="24">
        <f>VLOOKUP(A132,'2023_PAPI_Indicators'!A131:G311,7,FALSE)</f>
        <v>0.1274230927</v>
      </c>
      <c r="J132" s="24">
        <f>VLOOKUP(A132,'2023_PAPI_Indicators'!A131:H311,8,FALSE)</f>
        <v>0.05930766836</v>
      </c>
      <c r="K132" s="24">
        <f>VLOOKUP(A132,'2023_PAPI_Indicators'!A131:I311,9,FALSE)</f>
        <v>0.03934441134</v>
      </c>
      <c r="L132" s="24">
        <f>VLOOKUP(A132,'2023_PAPI_Indicators'!A131:J311,10,FALSE)</f>
        <v>0.1421434134</v>
      </c>
      <c r="M132" s="24">
        <f>VLOOKUP(A132,'2023_PAPI_Indicators'!A131:K311,11,FALSE)</f>
        <v>0.03160540387</v>
      </c>
      <c r="N132" s="24">
        <f>VLOOKUP(A132,'2023_PAPI_Indicators'!A131:L311,12,FALSE)</f>
        <v>0.1228177845</v>
      </c>
      <c r="O132" s="24">
        <f>VLOOKUP(A132,'2023_PAPI_Indicators'!A131:M311,13,FALSE)</f>
        <v>0.1323845237</v>
      </c>
      <c r="P132" s="24">
        <f>VLOOKUP(A132,'2023_PAPI_Indicators'!A131:N311,14,FALSE)</f>
        <v>0.152496323</v>
      </c>
      <c r="Q132" s="25"/>
      <c r="R132" s="81">
        <f>VLOOKUP(A132,'2023_PAPI_Indicators'!A131:P311,16,FALSE)</f>
        <v>0.1345362961</v>
      </c>
      <c r="S132" s="81">
        <f>VLOOKUP(A132,'2023_PAPI_Indicators'!A131:R311,17,FALSE)</f>
        <v>0.141263172</v>
      </c>
      <c r="T132" s="81">
        <f>VLOOKUP(A132,'2023_PAPI_Indicators'!A131:S311,18,FALSE)</f>
        <v>0.1059715971</v>
      </c>
      <c r="U132" s="81">
        <f>VLOOKUP(A132,'2023_PAPI_Indicators'!A131:T311,19,FALSE)</f>
        <v>0.1383503526</v>
      </c>
      <c r="V132" s="24">
        <f>VLOOKUP(A132,'2023_PAPI_Indicators'!A131:U311,20,FALSE)</f>
        <v>0.1497503221</v>
      </c>
      <c r="W132" s="24">
        <f>VLOOKUP(A132,'2023_PAPI_Indicators'!A131:V311,21,FALSE)</f>
        <v>0.09282580018</v>
      </c>
      <c r="X132" s="24">
        <f>VLOOKUP(A132,'2023_PAPI_Indicators'!A131:W311,22,FALSE)</f>
        <v>0.2047125697</v>
      </c>
      <c r="Y132" s="24">
        <f>VLOOKUP(A132,'2023_PAPI_Indicators'!A131:X311,23,FALSE)</f>
        <v>0.1415566355</v>
      </c>
      <c r="Z132" s="24">
        <f>VLOOKUP(A132,'2023_PAPI_Indicators'!A131:Y311,24,FALSE)</f>
        <v>0.3240620792</v>
      </c>
      <c r="AA132" s="24">
        <f>VLOOKUP(A132,'2023_PAPI_Indicators'!A131:Z311,25,FALSE)</f>
        <v>0.06991831958</v>
      </c>
      <c r="AB132" s="24">
        <f>VLOOKUP(A132,'2023_PAPI_Indicators'!A131:AA311,26,FALSE)</f>
        <v>0.1791991889</v>
      </c>
      <c r="AC132" s="24">
        <f>VLOOKUP(A132,'2023_PAPI_Indicators'!A131:AB311,27,FALSE)</f>
        <v>0.2081687301</v>
      </c>
      <c r="AD132" s="24">
        <f>VLOOKUP(A132,'2023_PAPI_Indicators'!A131:AC311,28,FALSE)</f>
        <v>0.1522500664</v>
      </c>
      <c r="AE132" s="24">
        <f>VLOOKUP(A132,'2023_PAPI_Indicators'!A131:AD311,29,FALSE)</f>
        <v>0.2161566913</v>
      </c>
      <c r="AF132" s="24">
        <f>VLOOKUP(A132,'2023_PAPI_Indicators'!A131:AE311,30,FALSE)</f>
        <v>0.1102985889</v>
      </c>
      <c r="AG132" s="24">
        <f>VLOOKUP(A132,'2023_PAPI_Indicators'!A131:AF311,31,FALSE)</f>
        <v>0.08453615755</v>
      </c>
      <c r="AH132" s="24">
        <f>VLOOKUP(A132,'2023_PAPI_Indicators'!A131:AG311,32,FALSE)</f>
        <v>0.1189290732</v>
      </c>
      <c r="AI132" s="24">
        <f>VLOOKUP(A132,'2023_PAPI_Indicators'!A131:AH311,33,FALSE)</f>
        <v>0.1174982414</v>
      </c>
      <c r="AJ132" s="24">
        <f>VLOOKUP(A132,'2023_PAPI_Indicators'!A131:AI311,34,FALSE)</f>
        <v>0.1790423095</v>
      </c>
      <c r="AK132" s="24">
        <f>VLOOKUP(A132,'2023_PAPI_Indicators'!A131:AJ311,35,FALSE)</f>
        <v>0.04485297203</v>
      </c>
      <c r="AL132" s="24">
        <f>VLOOKUP(A132,'2023_PAPI_Indicators'!A131:AK311,36,FALSE)</f>
        <v>0.1424455196</v>
      </c>
      <c r="AM132" s="24">
        <f>VLOOKUP(A132,'2023_PAPI_Indicators'!A131:AL311,37,FALSE)</f>
        <v>0.1007564589</v>
      </c>
      <c r="AN132" s="24">
        <f>VLOOKUP(A132,'2023_PAPI_Indicators'!A131:AM311,38,FALSE)</f>
        <v>0.1368960887</v>
      </c>
      <c r="AO132" s="24">
        <f>VLOOKUP(A132,'2023_PAPI_Indicators'!A131:AN311,39,FALSE)</f>
        <v>0.1445608735</v>
      </c>
      <c r="AP132" s="24">
        <f>VLOOKUP(A132,'2023_PAPI_Indicators'!A131:AO311,40,FALSE)</f>
        <v>0.0556564182</v>
      </c>
      <c r="AQ132" s="24">
        <f>VLOOKUP(A132,'2023_PAPI_Indicators'!A131:AP311,41,FALSE)</f>
        <v>0.06683791429</v>
      </c>
      <c r="AR132" s="24">
        <f>VLOOKUP(A132,'2023_PAPI_Indicators'!A131:AQ311,42,FALSE)</f>
        <v>0.0832735002</v>
      </c>
      <c r="AS132" s="24">
        <f>VLOOKUP(A132,'2023_PAPI_Indicators'!A131:AR311,43,FALSE)</f>
        <v>0.1391397119</v>
      </c>
      <c r="AT132" s="24">
        <f>VLOOKUP(A132,'2023_PAPI_Indicators'!A131:AS311,44,FALSE)</f>
        <v>0.1146817729</v>
      </c>
      <c r="AU132" s="24">
        <f>VLOOKUP(A132,'2023_PAPI_Indicators'!A131:AT311,45,FALSE)</f>
        <v>0.1413300633</v>
      </c>
      <c r="AV132" s="24">
        <f>VLOOKUP(A132,'2023_PAPI_Indicators'!A131:AU311,46,FALSE)</f>
        <v>0.0369191207</v>
      </c>
      <c r="AW132" s="24">
        <f>VLOOKUP(A132,'2023_PAPI_Indicators'!A131:AW311,47,FALSE)</f>
        <v>0.05597391725</v>
      </c>
      <c r="AX132" s="25"/>
      <c r="AY132" s="24">
        <f>VLOOKUP(A132,'2023_PAPI_Indicators'!A131:AX311,49,FALSE)</f>
        <v>0.1098670661</v>
      </c>
      <c r="AZ132" s="24">
        <f>VLOOKUP(A132,'2023_PAPI_Indicators'!A131:AY311,50,FALSE)</f>
        <v>0.1699354202</v>
      </c>
      <c r="BA132" s="24">
        <f>VLOOKUP(A132,'2023_PAPI_Indicators'!A131:AZ311,51,FALSE)</f>
        <v>0.1189298853</v>
      </c>
      <c r="BB132" s="24">
        <f>VLOOKUP(A132,'2023_PAPI_Indicators'!A131:BA311,52,FALSE)</f>
        <v>0.06199944392</v>
      </c>
      <c r="BC132" s="24">
        <f>VLOOKUP(A132,'2023_PAPI_Indicators'!A131:BB311,53,FALSE)</f>
        <v>0.04653237015</v>
      </c>
      <c r="BD132" s="24">
        <f>VLOOKUP(A132,'2023_PAPI_Indicators'!A131:BC311,54,FALSE)</f>
        <v>0.1073439643</v>
      </c>
      <c r="BE132" s="24">
        <f>VLOOKUP(A132,'2023_PAPI_Indicators'!A131:BD311,55,FALSE)</f>
        <v>0.05235925689</v>
      </c>
      <c r="BF132" s="24">
        <f>VLOOKUP(A132,'2023_PAPI_Indicators'!A131:BE311,56,FALSE)</f>
        <v>0.1399457008</v>
      </c>
      <c r="BG132" s="24">
        <f>VLOOKUP(A132,'2023_PAPI_Indicators'!A131:BF311,57,FALSE)</f>
        <v>0.07246021181</v>
      </c>
      <c r="BH132" s="24">
        <f>VLOOKUP(A132,'2023_PAPI_Indicators'!A131:BL311,58,FALSE)</f>
        <v>0.1077745259</v>
      </c>
      <c r="BI132" s="24">
        <f>VLOOKUP(A132,'2023_PAPI_Indicators'!A131:BH311,59,FALSE)</f>
        <v>0.1112981737</v>
      </c>
      <c r="BJ132" s="24">
        <f>VLOOKUP(A132,'2023_PAPI_Indicators'!A131:BI311,60,FALSE)</f>
        <v>0.07595450431</v>
      </c>
      <c r="BK132" s="24">
        <f>VLOOKUP(A132,'2023_PAPI_Indicators'!A131:BJ311,61,FALSE)</f>
        <v>0.1241421998</v>
      </c>
      <c r="BL132" s="24">
        <f>VLOOKUP(A132,'2023_PAPI_Indicators'!A131:BK311,62,FALSE)</f>
        <v>0.1136100888</v>
      </c>
      <c r="BM132" s="24">
        <f>VLOOKUP(A132,'2023_PAPI_Indicators'!A131:BL311,63,FALSE)</f>
        <v>0.0785401687</v>
      </c>
      <c r="BN132" s="24">
        <f>VLOOKUP(A132,'2023_PAPI_Indicators'!A131:BM311,64,FALSE)</f>
        <v>-0.009106559679</v>
      </c>
    </row>
    <row r="133" ht="13.5" customHeight="1">
      <c r="A133" s="11" t="s">
        <v>335</v>
      </c>
      <c r="B133" s="11" t="s">
        <v>336</v>
      </c>
      <c r="C133" s="12" t="s">
        <v>83</v>
      </c>
      <c r="D133" s="13">
        <f>VLOOKUP(A133,'2023_PAPI_Indicators'!A133:B313,2,FALSE)</f>
        <v>7.800683022</v>
      </c>
      <c r="E133" s="70">
        <f>VLOOKUP(A133,'2023_PAPI_Indicators'!A133:C313,3,FALSE)</f>
        <v>3.050042391</v>
      </c>
      <c r="F133" s="13">
        <f>VLOOKUP(A133,'2023_PAPI_Indicators'!A132:D312,4,FALSE)</f>
        <v>1.77222538</v>
      </c>
      <c r="G133" s="13">
        <f>VLOOKUP(A133,'2023_PAPI_Indicators'!A132:E312,5,FALSE)</f>
        <v>6.333750725</v>
      </c>
      <c r="H133" s="13">
        <f>VLOOKUP(A133,'2023_PAPI_Indicators'!A132:F312,6,FALSE)</f>
        <v>3.324707747</v>
      </c>
      <c r="I133" s="13">
        <f>VLOOKUP(A133,'2023_PAPI_Indicators'!A132:G312,7,FALSE)</f>
        <v>3.669719696</v>
      </c>
      <c r="J133" s="13">
        <f>VLOOKUP(A133,'2023_PAPI_Indicators'!A132:H312,8,FALSE)</f>
        <v>10.30443478</v>
      </c>
      <c r="K133" s="13">
        <f>VLOOKUP(A133,'2023_PAPI_Indicators'!A132:I312,9,FALSE)</f>
        <v>21.23641014</v>
      </c>
      <c r="L133" s="13">
        <f>VLOOKUP(A133,'2023_PAPI_Indicators'!A132:J312,10,FALSE)</f>
        <v>7.881275177</v>
      </c>
      <c r="M133" s="13">
        <f>VLOOKUP(A133,'2023_PAPI_Indicators'!A132:K312,11,FALSE)</f>
        <v>5.265115738</v>
      </c>
      <c r="N133" s="13">
        <f>VLOOKUP(A133,'2023_PAPI_Indicators'!A132:L312,12,FALSE)</f>
        <v>4.700473785</v>
      </c>
      <c r="O133" s="13">
        <f>VLOOKUP(A133,'2023_PAPI_Indicators'!A132:M312,13,FALSE)</f>
        <v>5.03600359</v>
      </c>
      <c r="P133" s="13">
        <f>VLOOKUP(A133,'2023_PAPI_Indicators'!A132:N312,14,FALSE)</f>
        <v>4.764780521</v>
      </c>
      <c r="Q133" s="14"/>
      <c r="R133" s="82">
        <f>VLOOKUP(A133,'2023_PAPI_Indicators'!A132:P312,16,FALSE)</f>
        <v>5.68175602</v>
      </c>
      <c r="S133" s="82">
        <f>VLOOKUP(A133,'2023_PAPI_Indicators'!A132:R312,17,FALSE)</f>
        <v>5.71957016</v>
      </c>
      <c r="T133" s="82">
        <f>VLOOKUP(A133,'2023_PAPI_Indicators'!A132:S312,18,FALSE)</f>
        <v>9.697920799</v>
      </c>
      <c r="U133" s="82">
        <f>VLOOKUP(A133,'2023_PAPI_Indicators'!A132:T312,19,FALSE)</f>
        <v>9.012839317</v>
      </c>
      <c r="V133" s="13">
        <f>VLOOKUP(A133,'2023_PAPI_Indicators'!A132:U312,20,FALSE)</f>
        <v>4.480603695</v>
      </c>
      <c r="W133" s="13">
        <f>VLOOKUP(A133,'2023_PAPI_Indicators'!A132:V312,21,FALSE)</f>
        <v>8.438082695</v>
      </c>
      <c r="X133" s="13">
        <f>VLOOKUP(A133,'2023_PAPI_Indicators'!A132:W312,22,FALSE)</f>
        <v>1.733212471</v>
      </c>
      <c r="Y133" s="13">
        <f>VLOOKUP(A133,'2023_PAPI_Indicators'!A132:X312,23,FALSE)</f>
        <v>5.669786453</v>
      </c>
      <c r="Z133" s="13">
        <f>VLOOKUP(A133,'2023_PAPI_Indicators'!A132:Y312,24,FALSE)</f>
        <v>6.769458294</v>
      </c>
      <c r="AA133" s="13">
        <f>VLOOKUP(A133,'2023_PAPI_Indicators'!A132:Z312,25,FALSE)</f>
        <v>3.389685392</v>
      </c>
      <c r="AB133" s="13">
        <f>VLOOKUP(A133,'2023_PAPI_Indicators'!A132:AA312,26,FALSE)</f>
        <v>2.341720819</v>
      </c>
      <c r="AC133" s="13">
        <f>VLOOKUP(A133,'2023_PAPI_Indicators'!A132:AB312,27,FALSE)</f>
        <v>3.828037977</v>
      </c>
      <c r="AD133" s="13">
        <f>VLOOKUP(A133,'2023_PAPI_Indicators'!A132:AC312,28,FALSE)</f>
        <v>4.261585712</v>
      </c>
      <c r="AE133" s="13">
        <f>VLOOKUP(A133,'2023_PAPI_Indicators'!A132:AD312,29,FALSE)</f>
        <v>1.856480479</v>
      </c>
      <c r="AF133" s="13">
        <f>VLOOKUP(A133,'2023_PAPI_Indicators'!A132:AE312,30,FALSE)</f>
        <v>6.99651289</v>
      </c>
      <c r="AG133" s="13">
        <f>VLOOKUP(A133,'2023_PAPI_Indicators'!A132:AF312,31,FALSE)</f>
        <v>9.82640934</v>
      </c>
      <c r="AH133" s="13">
        <f>VLOOKUP(A133,'2023_PAPI_Indicators'!A132:AG312,32,FALSE)</f>
        <v>5.412336826</v>
      </c>
      <c r="AI133" s="13">
        <f>VLOOKUP(A133,'2023_PAPI_Indicators'!A132:AH312,33,FALSE)</f>
        <v>5.267926216</v>
      </c>
      <c r="AJ133" s="13">
        <f>VLOOKUP(A133,'2023_PAPI_Indicators'!A132:AI312,34,FALSE)</f>
        <v>4.386447906</v>
      </c>
      <c r="AK133" s="13">
        <f>VLOOKUP(A133,'2023_PAPI_Indicators'!A132:AJ312,35,FALSE)</f>
        <v>1.937368035</v>
      </c>
      <c r="AL133" s="13">
        <f>VLOOKUP(A133,'2023_PAPI_Indicators'!A132:AK312,36,FALSE)</f>
        <v>4.702256203</v>
      </c>
      <c r="AM133" s="13">
        <f>VLOOKUP(A133,'2023_PAPI_Indicators'!A132:AL312,37,FALSE)</f>
        <v>8.466649055</v>
      </c>
      <c r="AN133" s="13">
        <f>VLOOKUP(A133,'2023_PAPI_Indicators'!A132:AM312,38,FALSE)</f>
        <v>6.432997227</v>
      </c>
      <c r="AO133" s="13">
        <f>VLOOKUP(A133,'2023_PAPI_Indicators'!A132:AN312,39,FALSE)</f>
        <v>5.056118488</v>
      </c>
      <c r="AP133" s="13">
        <f>VLOOKUP(A133,'2023_PAPI_Indicators'!A132:AO312,40,FALSE)</f>
        <v>18.10224724</v>
      </c>
      <c r="AQ133" s="13">
        <f>VLOOKUP(A133,'2023_PAPI_Indicators'!A132:AP312,41,FALSE)</f>
        <v>3.179955959</v>
      </c>
      <c r="AR133" s="13">
        <f>VLOOKUP(A133,'2023_PAPI_Indicators'!A132:AQ312,42,FALSE)</f>
        <v>5.82887888</v>
      </c>
      <c r="AS133" s="13">
        <f>VLOOKUP(A133,'2023_PAPI_Indicators'!A132:AR312,43,FALSE)</f>
        <v>5.440860748</v>
      </c>
      <c r="AT133" s="13">
        <f>VLOOKUP(A133,'2023_PAPI_Indicators'!A132:AS312,44,FALSE)</f>
        <v>9.229375839</v>
      </c>
      <c r="AU133" s="13">
        <f>VLOOKUP(A133,'2023_PAPI_Indicators'!A132:AT312,45,FALSE)</f>
        <v>19.42073631</v>
      </c>
      <c r="AV133" s="13">
        <f>VLOOKUP(A133,'2023_PAPI_Indicators'!A132:AU312,46,FALSE)</f>
        <v>14.45196056</v>
      </c>
      <c r="AW133" s="13">
        <f>VLOOKUP(A133,'2023_PAPI_Indicators'!A132:AW312,47,FALSE)</f>
        <v>15.02196217</v>
      </c>
      <c r="AX133" s="14"/>
      <c r="AY133" s="13">
        <f>VLOOKUP(A133,'2023_PAPI_Indicators'!A132:AX312,49,FALSE)</f>
        <v>13.38468647</v>
      </c>
      <c r="AZ133" s="13">
        <f>VLOOKUP(A133,'2023_PAPI_Indicators'!A132:AY312,50,FALSE)</f>
        <v>7.93914032</v>
      </c>
      <c r="BA133" s="13">
        <f>VLOOKUP(A133,'2023_PAPI_Indicators'!A132:AZ312,51,FALSE)</f>
        <v>9.715660095</v>
      </c>
      <c r="BB133" s="13">
        <f>VLOOKUP(A133,'2023_PAPI_Indicators'!A132:BA312,52,FALSE)</f>
        <v>12.248703</v>
      </c>
      <c r="BC133" s="13">
        <f>VLOOKUP(A133,'2023_PAPI_Indicators'!A132:BB312,53,FALSE)</f>
        <v>10.94054127</v>
      </c>
      <c r="BD133" s="13">
        <f>VLOOKUP(A133,'2023_PAPI_Indicators'!A132:BC312,54,FALSE)</f>
        <v>14.24876595</v>
      </c>
      <c r="BE133" s="13">
        <f>VLOOKUP(A133,'2023_PAPI_Indicators'!A132:BD312,55,FALSE)</f>
        <v>9.673215866</v>
      </c>
      <c r="BF133" s="13">
        <f>VLOOKUP(A133,'2023_PAPI_Indicators'!A132:BE312,56,FALSE)</f>
        <v>5.115803242</v>
      </c>
      <c r="BG133" s="13">
        <f>VLOOKUP(A133,'2023_PAPI_Indicators'!A132:BF312,57,FALSE)</f>
        <v>12.73020554</v>
      </c>
      <c r="BH133" s="13">
        <f>VLOOKUP(A133,'2023_PAPI_Indicators'!A132:BL312,58,FALSE)</f>
        <v>11.34543705</v>
      </c>
      <c r="BI133" s="13">
        <f>VLOOKUP(A133,'2023_PAPI_Indicators'!A132:BH312,59,FALSE)</f>
        <v>6.350799561</v>
      </c>
      <c r="BJ133" s="13">
        <f>VLOOKUP(A133,'2023_PAPI_Indicators'!A132:BI312,60,FALSE)</f>
        <v>10.25200176</v>
      </c>
      <c r="BK133" s="13">
        <f>VLOOKUP(A133,'2023_PAPI_Indicators'!A132:BJ312,61,FALSE)</f>
        <v>12.56891155</v>
      </c>
      <c r="BL133" s="13">
        <f>VLOOKUP(A133,'2023_PAPI_Indicators'!A132:BK312,62,FALSE)</f>
        <v>5.961983681</v>
      </c>
      <c r="BM133" s="13">
        <f>VLOOKUP(A133,'2023_PAPI_Indicators'!A132:BL312,63,FALSE)</f>
        <v>7.341084003</v>
      </c>
      <c r="BN133" s="13">
        <f>VLOOKUP(A133,'2023_PAPI_Indicators'!A132:BM312,64,FALSE)</f>
        <v>11.92924786</v>
      </c>
    </row>
    <row r="134" ht="13.5" customHeight="1">
      <c r="A134" s="11" t="s">
        <v>337</v>
      </c>
      <c r="B134" s="11" t="s">
        <v>338</v>
      </c>
      <c r="C134" s="12" t="s">
        <v>169</v>
      </c>
      <c r="D134" s="13">
        <f>VLOOKUP(A134,'2023_PAPI_Indicators'!A134:B314,2,FALSE)</f>
        <v>2.34290576</v>
      </c>
      <c r="E134" s="70">
        <f>VLOOKUP(A134,'2023_PAPI_Indicators'!A134:C314,3,FALSE)</f>
        <v>2.352154732</v>
      </c>
      <c r="F134" s="13">
        <f>VLOOKUP(A134,'2023_PAPI_Indicators'!A133:D313,4,FALSE)</f>
        <v>2.15603137</v>
      </c>
      <c r="G134" s="13">
        <f>VLOOKUP(A134,'2023_PAPI_Indicators'!A133:E313,5,FALSE)</f>
        <v>2.241539001</v>
      </c>
      <c r="H134" s="13">
        <f>VLOOKUP(A134,'2023_PAPI_Indicators'!A133:F313,6,FALSE)</f>
        <v>2.302677155</v>
      </c>
      <c r="I134" s="13">
        <f>VLOOKUP(A134,'2023_PAPI_Indicators'!A133:G313,7,FALSE)</f>
        <v>2.320052624</v>
      </c>
      <c r="J134" s="13">
        <f>VLOOKUP(A134,'2023_PAPI_Indicators'!A133:H313,8,FALSE)</f>
        <v>2.274353266</v>
      </c>
      <c r="K134" s="13">
        <f>VLOOKUP(A134,'2023_PAPI_Indicators'!A133:I313,9,FALSE)</f>
        <v>2.191657782</v>
      </c>
      <c r="L134" s="13">
        <f>VLOOKUP(A134,'2023_PAPI_Indicators'!A133:J313,10,FALSE)</f>
        <v>2.202839851</v>
      </c>
      <c r="M134" s="13">
        <f>VLOOKUP(A134,'2023_PAPI_Indicators'!A133:K313,11,FALSE)</f>
        <v>2.322810411</v>
      </c>
      <c r="N134" s="13">
        <f>VLOOKUP(A134,'2023_PAPI_Indicators'!A133:L313,12,FALSE)</f>
        <v>2.437942028</v>
      </c>
      <c r="O134" s="13">
        <f>VLOOKUP(A134,'2023_PAPI_Indicators'!A133:M313,13,FALSE)</f>
        <v>2.412225962</v>
      </c>
      <c r="P134" s="13">
        <f>VLOOKUP(A134,'2023_PAPI_Indicators'!A133:N313,14,FALSE)</f>
        <v>2.372000217</v>
      </c>
      <c r="Q134" s="14"/>
      <c r="R134" s="82">
        <f>VLOOKUP(A134,'2023_PAPI_Indicators'!A133:P313,16,FALSE)</f>
        <v>2.264307976</v>
      </c>
      <c r="S134" s="82">
        <f>VLOOKUP(A134,'2023_PAPI_Indicators'!A133:R313,17,FALSE)</f>
        <v>2.345669031</v>
      </c>
      <c r="T134" s="82">
        <f>VLOOKUP(A134,'2023_PAPI_Indicators'!A133:S313,18,FALSE)</f>
        <v>2.401049852</v>
      </c>
      <c r="U134" s="82">
        <f>VLOOKUP(A134,'2023_PAPI_Indicators'!A133:T313,19,FALSE)</f>
        <v>2.373275042</v>
      </c>
      <c r="V134" s="13">
        <f>VLOOKUP(A134,'2023_PAPI_Indicators'!A133:U313,20,FALSE)</f>
        <v>2.306871176</v>
      </c>
      <c r="W134" s="13">
        <f>VLOOKUP(A134,'2023_PAPI_Indicators'!A133:V313,21,FALSE)</f>
        <v>2.311788559</v>
      </c>
      <c r="X134" s="13">
        <f>VLOOKUP(A134,'2023_PAPI_Indicators'!A133:W313,22,FALSE)</f>
        <v>2.489855051</v>
      </c>
      <c r="Y134" s="13">
        <f>VLOOKUP(A134,'2023_PAPI_Indicators'!A133:X313,23,FALSE)</f>
        <v>2.291174889</v>
      </c>
      <c r="Z134" s="13">
        <f>VLOOKUP(A134,'2023_PAPI_Indicators'!A133:Y313,24,FALSE)</f>
        <v>2.353802919</v>
      </c>
      <c r="AA134" s="13">
        <f>VLOOKUP(A134,'2023_PAPI_Indicators'!A133:Z313,25,FALSE)</f>
        <v>2.294055223</v>
      </c>
      <c r="AB134" s="13">
        <f>VLOOKUP(A134,'2023_PAPI_Indicators'!A133:AA313,26,FALSE)</f>
        <v>2.555022955</v>
      </c>
      <c r="AC134" s="13">
        <f>VLOOKUP(A134,'2023_PAPI_Indicators'!A133:AB313,27,FALSE)</f>
        <v>2.423956156</v>
      </c>
      <c r="AD134" s="13">
        <f>VLOOKUP(A134,'2023_PAPI_Indicators'!A133:AC313,28,FALSE)</f>
        <v>2.213341713</v>
      </c>
      <c r="AE134" s="13">
        <f>VLOOKUP(A134,'2023_PAPI_Indicators'!A133:AD313,29,FALSE)</f>
        <v>2.385462761</v>
      </c>
      <c r="AF134" s="13">
        <f>VLOOKUP(A134,'2023_PAPI_Indicators'!A133:AE313,30,FALSE)</f>
        <v>2.324989319</v>
      </c>
      <c r="AG134" s="13">
        <f>VLOOKUP(A134,'2023_PAPI_Indicators'!A133:AF313,31,FALSE)</f>
        <v>2.271443367</v>
      </c>
      <c r="AH134" s="13">
        <f>VLOOKUP(A134,'2023_PAPI_Indicators'!A133:AG313,32,FALSE)</f>
        <v>2.444016695</v>
      </c>
      <c r="AI134" s="13">
        <f>VLOOKUP(A134,'2023_PAPI_Indicators'!A133:AH313,33,FALSE)</f>
        <v>2.310210466</v>
      </c>
      <c r="AJ134" s="13">
        <f>VLOOKUP(A134,'2023_PAPI_Indicators'!A133:AI313,34,FALSE)</f>
        <v>2.36118865</v>
      </c>
      <c r="AK134" s="13">
        <f>VLOOKUP(A134,'2023_PAPI_Indicators'!A133:AJ313,35,FALSE)</f>
        <v>2.229229212</v>
      </c>
      <c r="AL134" s="13">
        <f>VLOOKUP(A134,'2023_PAPI_Indicators'!A133:AK313,36,FALSE)</f>
        <v>2.36878252</v>
      </c>
      <c r="AM134" s="13">
        <f>VLOOKUP(A134,'2023_PAPI_Indicators'!A133:AL313,37,FALSE)</f>
        <v>2.328732252</v>
      </c>
      <c r="AN134" s="13">
        <f>VLOOKUP(A134,'2023_PAPI_Indicators'!A133:AM313,38,FALSE)</f>
        <v>2.356258392</v>
      </c>
      <c r="AO134" s="13">
        <f>VLOOKUP(A134,'2023_PAPI_Indicators'!A133:AN313,39,FALSE)</f>
        <v>2.409190893</v>
      </c>
      <c r="AP134" s="13">
        <f>VLOOKUP(A134,'2023_PAPI_Indicators'!A133:AO313,40,FALSE)</f>
        <v>2.311019897</v>
      </c>
      <c r="AQ134" s="13">
        <f>VLOOKUP(A134,'2023_PAPI_Indicators'!A133:AP313,41,FALSE)</f>
        <v>2.234504461</v>
      </c>
      <c r="AR134" s="13">
        <f>VLOOKUP(A134,'2023_PAPI_Indicators'!A133:AQ313,42,FALSE)</f>
        <v>2.299500227</v>
      </c>
      <c r="AS134" s="13">
        <f>VLOOKUP(A134,'2023_PAPI_Indicators'!A133:AR313,43,FALSE)</f>
        <v>2.358403683</v>
      </c>
      <c r="AT134" s="13">
        <f>VLOOKUP(A134,'2023_PAPI_Indicators'!A133:AS313,44,FALSE)</f>
        <v>2.19860673</v>
      </c>
      <c r="AU134" s="13">
        <f>VLOOKUP(A134,'2023_PAPI_Indicators'!A133:AT313,45,FALSE)</f>
        <v>2.286830902</v>
      </c>
      <c r="AV134" s="13">
        <f>VLOOKUP(A134,'2023_PAPI_Indicators'!A133:AU313,46,FALSE)</f>
        <v>2.26290822</v>
      </c>
      <c r="AW134" s="13">
        <f>VLOOKUP(A134,'2023_PAPI_Indicators'!A133:AW313,47,FALSE)</f>
        <v>2.181365013</v>
      </c>
      <c r="AX134" s="14"/>
      <c r="AY134" s="13">
        <f>VLOOKUP(A134,'2023_PAPI_Indicators'!A133:AX313,49,FALSE)</f>
        <v>2.240548372</v>
      </c>
      <c r="AZ134" s="13">
        <f>VLOOKUP(A134,'2023_PAPI_Indicators'!A133:AY313,50,FALSE)</f>
        <v>2.386073112</v>
      </c>
      <c r="BA134" s="13">
        <f>VLOOKUP(A134,'2023_PAPI_Indicators'!A133:AZ313,51,FALSE)</f>
        <v>2.215576649</v>
      </c>
      <c r="BB134" s="13">
        <f>VLOOKUP(A134,'2023_PAPI_Indicators'!A133:BA313,52,FALSE)</f>
        <v>2.291794777</v>
      </c>
      <c r="BC134" s="13">
        <f>VLOOKUP(A134,'2023_PAPI_Indicators'!A133:BB313,53,FALSE)</f>
        <v>2.153717995</v>
      </c>
      <c r="BD134" s="13">
        <f>VLOOKUP(A134,'2023_PAPI_Indicators'!A133:BC313,54,FALSE)</f>
        <v>2.332461119</v>
      </c>
      <c r="BE134" s="13">
        <f>VLOOKUP(A134,'2023_PAPI_Indicators'!A133:BD313,55,FALSE)</f>
        <v>2.213675737</v>
      </c>
      <c r="BF134" s="13">
        <f>VLOOKUP(A134,'2023_PAPI_Indicators'!A133:BE313,56,FALSE)</f>
        <v>2.25245142</v>
      </c>
      <c r="BG134" s="13">
        <f>VLOOKUP(A134,'2023_PAPI_Indicators'!A133:BF313,57,FALSE)</f>
        <v>2.337976694</v>
      </c>
      <c r="BH134" s="13">
        <f>VLOOKUP(A134,'2023_PAPI_Indicators'!A133:BL313,58,FALSE)</f>
        <v>2.29282093</v>
      </c>
      <c r="BI134" s="13">
        <f>VLOOKUP(A134,'2023_PAPI_Indicators'!A133:BH313,59,FALSE)</f>
        <v>2.385749578</v>
      </c>
      <c r="BJ134" s="13">
        <f>VLOOKUP(A134,'2023_PAPI_Indicators'!A133:BI313,60,FALSE)</f>
        <v>2.217997789</v>
      </c>
      <c r="BK134" s="13">
        <f>VLOOKUP(A134,'2023_PAPI_Indicators'!A133:BJ313,61,FALSE)</f>
        <v>2.323675156</v>
      </c>
      <c r="BL134" s="13">
        <f>VLOOKUP(A134,'2023_PAPI_Indicators'!A133:BK313,62,FALSE)</f>
        <v>2.439459324</v>
      </c>
      <c r="BM134" s="13">
        <f>VLOOKUP(A134,'2023_PAPI_Indicators'!A133:BL313,63,FALSE)</f>
        <v>2.508898258</v>
      </c>
      <c r="BN134" s="13">
        <f>VLOOKUP(A134,'2023_PAPI_Indicators'!A133:BM313,64,FALSE)</f>
        <v>2.257205248</v>
      </c>
    </row>
    <row r="135" ht="13.5" customHeight="1">
      <c r="A135" s="11" t="s">
        <v>339</v>
      </c>
      <c r="B135" s="11" t="s">
        <v>340</v>
      </c>
      <c r="C135" s="12" t="s">
        <v>169</v>
      </c>
      <c r="D135" s="13">
        <f>VLOOKUP(A135,'2023_PAPI_Indicators'!A135:B315,2,FALSE)</f>
        <v>2.117713213</v>
      </c>
      <c r="E135" s="70">
        <f>VLOOKUP(A135,'2023_PAPI_Indicators'!A135:C315,3,FALSE)</f>
        <v>2.038130999</v>
      </c>
      <c r="F135" s="13">
        <f>VLOOKUP(A135,'2023_PAPI_Indicators'!A134:D314,4,FALSE)</f>
        <v>1.965005517</v>
      </c>
      <c r="G135" s="13">
        <f>VLOOKUP(A135,'2023_PAPI_Indicators'!A134:E314,5,FALSE)</f>
        <v>1.913349628</v>
      </c>
      <c r="H135" s="13">
        <f>VLOOKUP(A135,'2023_PAPI_Indicators'!A134:F314,6,FALSE)</f>
        <v>2.023757458</v>
      </c>
      <c r="I135" s="13">
        <f>VLOOKUP(A135,'2023_PAPI_Indicators'!A134:G314,7,FALSE)</f>
        <v>2.003482819</v>
      </c>
      <c r="J135" s="13">
        <f>VLOOKUP(A135,'2023_PAPI_Indicators'!A134:H314,8,FALSE)</f>
        <v>1.84034884</v>
      </c>
      <c r="K135" s="13">
        <f>VLOOKUP(A135,'2023_PAPI_Indicators'!A134:I314,9,FALSE)</f>
        <v>1.894368172</v>
      </c>
      <c r="L135" s="13">
        <f>VLOOKUP(A135,'2023_PAPI_Indicators'!A134:J314,10,FALSE)</f>
        <v>1.941172838</v>
      </c>
      <c r="M135" s="13">
        <f>VLOOKUP(A135,'2023_PAPI_Indicators'!A134:K314,11,FALSE)</f>
        <v>1.994935036</v>
      </c>
      <c r="N135" s="13">
        <f>VLOOKUP(A135,'2023_PAPI_Indicators'!A134:L314,12,FALSE)</f>
        <v>2.169009447</v>
      </c>
      <c r="O135" s="13">
        <f>VLOOKUP(A135,'2023_PAPI_Indicators'!A134:M314,13,FALSE)</f>
        <v>2.147750378</v>
      </c>
      <c r="P135" s="13">
        <f>VLOOKUP(A135,'2023_PAPI_Indicators'!A134:N314,14,FALSE)</f>
        <v>2.149792194</v>
      </c>
      <c r="Q135" s="14"/>
      <c r="R135" s="82">
        <f>VLOOKUP(A135,'2023_PAPI_Indicators'!A134:P314,16,FALSE)</f>
        <v>2.045648336</v>
      </c>
      <c r="S135" s="82">
        <f>VLOOKUP(A135,'2023_PAPI_Indicators'!A134:R314,17,FALSE)</f>
        <v>2.09715867</v>
      </c>
      <c r="T135" s="82">
        <f>VLOOKUP(A135,'2023_PAPI_Indicators'!A134:S314,18,FALSE)</f>
        <v>2.084981203</v>
      </c>
      <c r="U135" s="82">
        <f>VLOOKUP(A135,'2023_PAPI_Indicators'!A134:T314,19,FALSE)</f>
        <v>2.196823835</v>
      </c>
      <c r="V135" s="13">
        <f>VLOOKUP(A135,'2023_PAPI_Indicators'!A134:U314,20,FALSE)</f>
        <v>2.104023218</v>
      </c>
      <c r="W135" s="13">
        <f>VLOOKUP(A135,'2023_PAPI_Indicators'!A134:V314,21,FALSE)</f>
        <v>2.160569668</v>
      </c>
      <c r="X135" s="13">
        <f>VLOOKUP(A135,'2023_PAPI_Indicators'!A134:W314,22,FALSE)</f>
        <v>2.272888899</v>
      </c>
      <c r="Y135" s="13">
        <f>VLOOKUP(A135,'2023_PAPI_Indicators'!A134:X314,23,FALSE)</f>
        <v>2.112508535</v>
      </c>
      <c r="Z135" s="13">
        <f>VLOOKUP(A135,'2023_PAPI_Indicators'!A134:Y314,24,FALSE)</f>
        <v>2.187434196</v>
      </c>
      <c r="AA135" s="13">
        <f>VLOOKUP(A135,'2023_PAPI_Indicators'!A134:Z314,25,FALSE)</f>
        <v>2.11762166</v>
      </c>
      <c r="AB135" s="13">
        <f>VLOOKUP(A135,'2023_PAPI_Indicators'!A134:AA314,26,FALSE)</f>
        <v>2.389233351</v>
      </c>
      <c r="AC135" s="13">
        <f>VLOOKUP(A135,'2023_PAPI_Indicators'!A134:AB314,27,FALSE)</f>
        <v>2.2200315</v>
      </c>
      <c r="AD135" s="13">
        <f>VLOOKUP(A135,'2023_PAPI_Indicators'!A134:AC314,28,FALSE)</f>
        <v>2.0426507</v>
      </c>
      <c r="AE135" s="13">
        <f>VLOOKUP(A135,'2023_PAPI_Indicators'!A134:AD314,29,FALSE)</f>
        <v>2.061576128</v>
      </c>
      <c r="AF135" s="13">
        <f>VLOOKUP(A135,'2023_PAPI_Indicators'!A134:AE314,30,FALSE)</f>
        <v>2.137500048</v>
      </c>
      <c r="AG135" s="13">
        <f>VLOOKUP(A135,'2023_PAPI_Indicators'!A134:AF314,31,FALSE)</f>
        <v>2.127033949</v>
      </c>
      <c r="AH135" s="13">
        <f>VLOOKUP(A135,'2023_PAPI_Indicators'!A134:AG314,32,FALSE)</f>
        <v>2.275129795</v>
      </c>
      <c r="AI135" s="13">
        <f>VLOOKUP(A135,'2023_PAPI_Indicators'!A134:AH314,33,FALSE)</f>
        <v>2.111924171</v>
      </c>
      <c r="AJ135" s="13">
        <f>VLOOKUP(A135,'2023_PAPI_Indicators'!A134:AI314,34,FALSE)</f>
        <v>2.065746307</v>
      </c>
      <c r="AK135" s="13">
        <f>VLOOKUP(A135,'2023_PAPI_Indicators'!A134:AJ314,35,FALSE)</f>
        <v>2.001517534</v>
      </c>
      <c r="AL135" s="13">
        <f>VLOOKUP(A135,'2023_PAPI_Indicators'!A134:AK314,36,FALSE)</f>
        <v>2.183614492</v>
      </c>
      <c r="AM135" s="13">
        <f>VLOOKUP(A135,'2023_PAPI_Indicators'!A134:AL314,37,FALSE)</f>
        <v>2.168165922</v>
      </c>
      <c r="AN135" s="13">
        <f>VLOOKUP(A135,'2023_PAPI_Indicators'!A134:AM314,38,FALSE)</f>
        <v>2.16747117</v>
      </c>
      <c r="AO135" s="13">
        <f>VLOOKUP(A135,'2023_PAPI_Indicators'!A134:AN314,39,FALSE)</f>
        <v>2.161007643</v>
      </c>
      <c r="AP135" s="13">
        <f>VLOOKUP(A135,'2023_PAPI_Indicators'!A134:AO314,40,FALSE)</f>
        <v>1.983121634</v>
      </c>
      <c r="AQ135" s="13">
        <f>VLOOKUP(A135,'2023_PAPI_Indicators'!A134:AP314,41,FALSE)</f>
        <v>1.923721194</v>
      </c>
      <c r="AR135" s="13">
        <f>VLOOKUP(A135,'2023_PAPI_Indicators'!A134:AQ314,42,FALSE)</f>
        <v>2.017547131</v>
      </c>
      <c r="AS135" s="13">
        <f>VLOOKUP(A135,'2023_PAPI_Indicators'!A134:AR314,43,FALSE)</f>
        <v>2.095302105</v>
      </c>
      <c r="AT135" s="13">
        <f>VLOOKUP(A135,'2023_PAPI_Indicators'!A134:AS314,44,FALSE)</f>
        <v>1.905981064</v>
      </c>
      <c r="AU135" s="13">
        <f>VLOOKUP(A135,'2023_PAPI_Indicators'!A134:AT314,45,FALSE)</f>
        <v>2.006150723</v>
      </c>
      <c r="AV135" s="13">
        <f>VLOOKUP(A135,'2023_PAPI_Indicators'!A134:AU314,46,FALSE)</f>
        <v>1.90370965</v>
      </c>
      <c r="AW135" s="13">
        <f>VLOOKUP(A135,'2023_PAPI_Indicators'!A134:AW314,47,FALSE)</f>
        <v>1.953122735</v>
      </c>
      <c r="AX135" s="14"/>
      <c r="AY135" s="13">
        <f>VLOOKUP(A135,'2023_PAPI_Indicators'!A134:AX314,49,FALSE)</f>
        <v>1.935418129</v>
      </c>
      <c r="AZ135" s="13">
        <f>VLOOKUP(A135,'2023_PAPI_Indicators'!A134:AY314,50,FALSE)</f>
        <v>2.026717663</v>
      </c>
      <c r="BA135" s="13">
        <f>VLOOKUP(A135,'2023_PAPI_Indicators'!A134:AZ314,51,FALSE)</f>
        <v>1.902118444</v>
      </c>
      <c r="BB135" s="13">
        <f>VLOOKUP(A135,'2023_PAPI_Indicators'!A134:BA314,52,FALSE)</f>
        <v>1.896613479</v>
      </c>
      <c r="BC135" s="13">
        <f>VLOOKUP(A135,'2023_PAPI_Indicators'!A134:BB314,53,FALSE)</f>
        <v>1.76071322</v>
      </c>
      <c r="BD135" s="13">
        <f>VLOOKUP(A135,'2023_PAPI_Indicators'!A134:BC314,54,FALSE)</f>
        <v>1.946887016</v>
      </c>
      <c r="BE135" s="13">
        <f>VLOOKUP(A135,'2023_PAPI_Indicators'!A134:BD314,55,FALSE)</f>
        <v>1.967243433</v>
      </c>
      <c r="BF135" s="13">
        <f>VLOOKUP(A135,'2023_PAPI_Indicators'!A134:BE314,56,FALSE)</f>
        <v>1.887188911</v>
      </c>
      <c r="BG135" s="13">
        <f>VLOOKUP(A135,'2023_PAPI_Indicators'!A134:BF314,57,FALSE)</f>
        <v>1.838263035</v>
      </c>
      <c r="BH135" s="13">
        <f>VLOOKUP(A135,'2023_PAPI_Indicators'!A134:BL314,58,FALSE)</f>
        <v>2.018983603</v>
      </c>
      <c r="BI135" s="13">
        <f>VLOOKUP(A135,'2023_PAPI_Indicators'!A134:BH314,59,FALSE)</f>
        <v>1.96065402</v>
      </c>
      <c r="BJ135" s="13">
        <f>VLOOKUP(A135,'2023_PAPI_Indicators'!A134:BI314,60,FALSE)</f>
        <v>1.938871264</v>
      </c>
      <c r="BK135" s="13">
        <f>VLOOKUP(A135,'2023_PAPI_Indicators'!A134:BJ314,61,FALSE)</f>
        <v>1.843112469</v>
      </c>
      <c r="BL135" s="13">
        <f>VLOOKUP(A135,'2023_PAPI_Indicators'!A134:BK314,62,FALSE)</f>
        <v>2.119994164</v>
      </c>
      <c r="BM135" s="13">
        <f>VLOOKUP(A135,'2023_PAPI_Indicators'!A134:BL314,63,FALSE)</f>
        <v>2.193161726</v>
      </c>
      <c r="BN135" s="13">
        <f>VLOOKUP(A135,'2023_PAPI_Indicators'!A134:BM314,64,FALSE)</f>
        <v>1.865564108</v>
      </c>
    </row>
    <row r="136" ht="13.5" customHeight="1">
      <c r="A136" s="15" t="s">
        <v>341</v>
      </c>
      <c r="B136" s="16" t="s">
        <v>342</v>
      </c>
      <c r="C136" s="17" t="s">
        <v>77</v>
      </c>
      <c r="D136" s="18">
        <f>VLOOKUP(A136,'2023_PAPI_Indicators'!A136:B316,2,FALSE)</f>
        <v>2.868810892</v>
      </c>
      <c r="E136" s="80">
        <f>VLOOKUP(A136,'2023_PAPI_Indicators'!A136:C316,3,FALSE)</f>
        <v>3.961332083</v>
      </c>
      <c r="F136" s="18">
        <f>VLOOKUP(A136,'2023_PAPI_Indicators'!A135:D315,4,FALSE)</f>
        <v>3.680341244</v>
      </c>
      <c r="G136" s="18">
        <f>VLOOKUP(A136,'2023_PAPI_Indicators'!A135:E315,5,FALSE)</f>
        <v>3.814151049</v>
      </c>
      <c r="H136" s="18">
        <f>VLOOKUP(A136,'2023_PAPI_Indicators'!A135:F315,6,FALSE)</f>
        <v>3.410105705</v>
      </c>
      <c r="I136" s="18">
        <f>VLOOKUP(A136,'2023_PAPI_Indicators'!A135:G315,7,FALSE)</f>
        <v>3.374311686</v>
      </c>
      <c r="J136" s="18">
        <f>VLOOKUP(A136,'2023_PAPI_Indicators'!A135:H315,8,FALSE)</f>
        <v>3.947149992</v>
      </c>
      <c r="K136" s="18">
        <f>VLOOKUP(A136,'2023_PAPI_Indicators'!A135:I315,9,FALSE)</f>
        <v>3.806550026</v>
      </c>
      <c r="L136" s="18">
        <f>VLOOKUP(A136,'2023_PAPI_Indicators'!A135:J315,10,FALSE)</f>
        <v>3.431076288</v>
      </c>
      <c r="M136" s="18">
        <f>VLOOKUP(A136,'2023_PAPI_Indicators'!A135:K315,11,FALSE)</f>
        <v>3.623885393</v>
      </c>
      <c r="N136" s="18">
        <f>VLOOKUP(A136,'2023_PAPI_Indicators'!A135:L315,12,FALSE)</f>
        <v>3.885703564</v>
      </c>
      <c r="O136" s="18">
        <f>VLOOKUP(A136,'2023_PAPI_Indicators'!A135:M315,13,FALSE)</f>
        <v>3.343943596</v>
      </c>
      <c r="P136" s="18">
        <f>VLOOKUP(A136,'2023_PAPI_Indicators'!A135:N315,14,FALSE)</f>
        <v>3.570427656</v>
      </c>
      <c r="Q136" s="10"/>
      <c r="R136" s="18">
        <f>VLOOKUP(A136,'2023_PAPI_Indicators'!A135:P315,16,FALSE)</f>
        <v>3.304558039</v>
      </c>
      <c r="S136" s="18">
        <f>VLOOKUP(A136,'2023_PAPI_Indicators'!A135:R315,17,FALSE)</f>
        <v>3.221742153</v>
      </c>
      <c r="T136" s="18">
        <f>VLOOKUP(A136,'2023_PAPI_Indicators'!A135:S315,18,FALSE)</f>
        <v>3.132145166</v>
      </c>
      <c r="U136" s="18">
        <f>VLOOKUP(A136,'2023_PAPI_Indicators'!A135:T315,19,FALSE)</f>
        <v>3.381842375</v>
      </c>
      <c r="V136" s="18">
        <f>VLOOKUP(A136,'2023_PAPI_Indicators'!A135:U315,20,FALSE)</f>
        <v>3.210214853</v>
      </c>
      <c r="W136" s="18">
        <f>VLOOKUP(A136,'2023_PAPI_Indicators'!A135:V315,21,FALSE)</f>
        <v>3.235594034</v>
      </c>
      <c r="X136" s="18">
        <f>VLOOKUP(A136,'2023_PAPI_Indicators'!A135:W315,22,FALSE)</f>
        <v>3.427624702</v>
      </c>
      <c r="Y136" s="18">
        <f>VLOOKUP(A136,'2023_PAPI_Indicators'!A135:X315,23,FALSE)</f>
        <v>3.245969296</v>
      </c>
      <c r="Z136" s="18">
        <f>VLOOKUP(A136,'2023_PAPI_Indicators'!A135:Y315,24,FALSE)</f>
        <v>3.06837821</v>
      </c>
      <c r="AA136" s="18">
        <f>VLOOKUP(A136,'2023_PAPI_Indicators'!A135:Z315,25,FALSE)</f>
        <v>3.319796085</v>
      </c>
      <c r="AB136" s="18">
        <f>VLOOKUP(A136,'2023_PAPI_Indicators'!A135:AA315,26,FALSE)</f>
        <v>3.293357134</v>
      </c>
      <c r="AC136" s="18">
        <f>VLOOKUP(A136,'2023_PAPI_Indicators'!A135:AB315,27,FALSE)</f>
        <v>3.691541433</v>
      </c>
      <c r="AD136" s="18">
        <f>VLOOKUP(A136,'2023_PAPI_Indicators'!A135:AC315,28,FALSE)</f>
        <v>3.634420395</v>
      </c>
      <c r="AE136" s="18">
        <f>VLOOKUP(A136,'2023_PAPI_Indicators'!A135:AD315,29,FALSE)</f>
        <v>3.660783052</v>
      </c>
      <c r="AF136" s="18">
        <f>VLOOKUP(A136,'2023_PAPI_Indicators'!A135:AE315,30,FALSE)</f>
        <v>3.289362907</v>
      </c>
      <c r="AG136" s="18">
        <f>VLOOKUP(A136,'2023_PAPI_Indicators'!A135:AF315,31,FALSE)</f>
        <v>3.546204329</v>
      </c>
      <c r="AH136" s="18">
        <f>VLOOKUP(A136,'2023_PAPI_Indicators'!A135:AG315,32,FALSE)</f>
        <v>3.969141483</v>
      </c>
      <c r="AI136" s="18">
        <f>VLOOKUP(A136,'2023_PAPI_Indicators'!A135:AH315,33,FALSE)</f>
        <v>3.145997047</v>
      </c>
      <c r="AJ136" s="18">
        <f>VLOOKUP(A136,'2023_PAPI_Indicators'!A135:AI315,34,FALSE)</f>
        <v>3.309310913</v>
      </c>
      <c r="AK136" s="18">
        <f>VLOOKUP(A136,'2023_PAPI_Indicators'!A135:AJ315,35,FALSE)</f>
        <v>3.385345221</v>
      </c>
      <c r="AL136" s="18">
        <f>VLOOKUP(A136,'2023_PAPI_Indicators'!A135:AK315,36,FALSE)</f>
        <v>3.578522921</v>
      </c>
      <c r="AM136" s="18">
        <f>VLOOKUP(A136,'2023_PAPI_Indicators'!A135:AL315,37,FALSE)</f>
        <v>3.514555931</v>
      </c>
      <c r="AN136" s="18">
        <f>VLOOKUP(A136,'2023_PAPI_Indicators'!A135:AM315,38,FALSE)</f>
        <v>3.742412806</v>
      </c>
      <c r="AO136" s="18">
        <f>VLOOKUP(A136,'2023_PAPI_Indicators'!A135:AN315,39,FALSE)</f>
        <v>3.903230906</v>
      </c>
      <c r="AP136" s="18">
        <f>VLOOKUP(A136,'2023_PAPI_Indicators'!A135:AO315,40,FALSE)</f>
        <v>3.382014036</v>
      </c>
      <c r="AQ136" s="18">
        <f>VLOOKUP(A136,'2023_PAPI_Indicators'!A135:AP315,41,FALSE)</f>
        <v>3.152570963</v>
      </c>
      <c r="AR136" s="18">
        <f>VLOOKUP(A136,'2023_PAPI_Indicators'!A135:AQ315,42,FALSE)</f>
        <v>3.03744173</v>
      </c>
      <c r="AS136" s="18">
        <f>VLOOKUP(A136,'2023_PAPI_Indicators'!A135:AR315,43,FALSE)</f>
        <v>3.248902798</v>
      </c>
      <c r="AT136" s="18">
        <f>VLOOKUP(A136,'2023_PAPI_Indicators'!A135:AS315,44,FALSE)</f>
        <v>3.145667076</v>
      </c>
      <c r="AU136" s="18">
        <f>VLOOKUP(A136,'2023_PAPI_Indicators'!A135:AT315,45,FALSE)</f>
        <v>2.991211653</v>
      </c>
      <c r="AV136" s="18">
        <f>VLOOKUP(A136,'2023_PAPI_Indicators'!A135:AU315,46,FALSE)</f>
        <v>2.994835138</v>
      </c>
      <c r="AW136" s="18">
        <f>VLOOKUP(A136,'2023_PAPI_Indicators'!A135:AW315,47,FALSE)</f>
        <v>3.199360847</v>
      </c>
      <c r="AX136" s="10"/>
      <c r="AY136" s="18">
        <f>VLOOKUP(A136,'2023_PAPI_Indicators'!A135:AX315,49,FALSE)</f>
        <v>2.991534472</v>
      </c>
      <c r="AZ136" s="18">
        <f>VLOOKUP(A136,'2023_PAPI_Indicators'!A135:AY315,50,FALSE)</f>
        <v>3.53276372</v>
      </c>
      <c r="BA136" s="18">
        <f>VLOOKUP(A136,'2023_PAPI_Indicators'!A135:AZ315,51,FALSE)</f>
        <v>2.96415782</v>
      </c>
      <c r="BB136" s="18">
        <f>VLOOKUP(A136,'2023_PAPI_Indicators'!A135:BA315,52,FALSE)</f>
        <v>3.403907537</v>
      </c>
      <c r="BC136" s="18">
        <f>VLOOKUP(A136,'2023_PAPI_Indicators'!A135:BB315,53,FALSE)</f>
        <v>3.793299675</v>
      </c>
      <c r="BD136" s="18">
        <f>VLOOKUP(A136,'2023_PAPI_Indicators'!A135:BC315,54,FALSE)</f>
        <v>3.50434947</v>
      </c>
      <c r="BE136" s="18">
        <f>VLOOKUP(A136,'2023_PAPI_Indicators'!A135:BD315,55,FALSE)</f>
        <v>3.460412264</v>
      </c>
      <c r="BF136" s="18">
        <f>VLOOKUP(A136,'2023_PAPI_Indicators'!A135:BE315,56,FALSE)</f>
        <v>3.801000118</v>
      </c>
      <c r="BG136" s="18">
        <f>VLOOKUP(A136,'2023_PAPI_Indicators'!A135:BF315,57,FALSE)</f>
        <v>4.289521217</v>
      </c>
      <c r="BH136" s="18">
        <f>VLOOKUP(A136,'2023_PAPI_Indicators'!A135:BL315,58,FALSE)</f>
        <v>3.968817234</v>
      </c>
      <c r="BI136" s="18">
        <f>VLOOKUP(A136,'2023_PAPI_Indicators'!A135:BH315,59,FALSE)</f>
        <v>3.78976059</v>
      </c>
      <c r="BJ136" s="18">
        <f>VLOOKUP(A136,'2023_PAPI_Indicators'!A135:BI315,60,FALSE)</f>
        <v>3.959518671</v>
      </c>
      <c r="BK136" s="18">
        <f>VLOOKUP(A136,'2023_PAPI_Indicators'!A135:BJ315,61,FALSE)</f>
        <v>4.170802116</v>
      </c>
      <c r="BL136" s="18">
        <f>VLOOKUP(A136,'2023_PAPI_Indicators'!A135:BK315,62,FALSE)</f>
        <v>4.034687519</v>
      </c>
      <c r="BM136" s="18">
        <f>VLOOKUP(A136,'2023_PAPI_Indicators'!A135:BL315,63,FALSE)</f>
        <v>3.944248199</v>
      </c>
      <c r="BN136" s="18">
        <f>VLOOKUP(A136,'2023_PAPI_Indicators'!A135:BM315,64,FALSE)</f>
        <v>3.794394016</v>
      </c>
    </row>
    <row r="137" ht="13.5" customHeight="1">
      <c r="A137" s="19" t="s">
        <v>343</v>
      </c>
      <c r="B137" s="19" t="s">
        <v>344</v>
      </c>
      <c r="C137" s="20" t="s">
        <v>181</v>
      </c>
      <c r="D137" s="21">
        <f>VLOOKUP(A137,'2023_PAPI_Indicators'!A137:B317,2,FALSE)</f>
        <v>0.8995798826</v>
      </c>
      <c r="E137" s="21">
        <f>VLOOKUP(A137,'2023_PAPI_Indicators'!A137:C317,3,FALSE)</f>
        <v>1.096382141</v>
      </c>
      <c r="F137" s="21">
        <f>VLOOKUP(A137,'2023_PAPI_Indicators'!A136:D316,4,FALSE)</f>
        <v>0.981318593</v>
      </c>
      <c r="G137" s="21">
        <f>VLOOKUP(A137,'2023_PAPI_Indicators'!A136:E316,5,FALSE)</f>
        <v>0.9506347775</v>
      </c>
      <c r="H137" s="21">
        <f>VLOOKUP(A137,'2023_PAPI_Indicators'!A136:F316,6,FALSE)</f>
        <v>1.012869</v>
      </c>
      <c r="I137" s="21">
        <f>VLOOKUP(A137,'2023_PAPI_Indicators'!A136:G316,7,FALSE)</f>
        <v>0.8919308186</v>
      </c>
      <c r="J137" s="21">
        <f>VLOOKUP(A137,'2023_PAPI_Indicators'!A136:H316,8,FALSE)</f>
        <v>1.027263403</v>
      </c>
      <c r="K137" s="21">
        <f>VLOOKUP(A137,'2023_PAPI_Indicators'!A136:I316,9,FALSE)</f>
        <v>0.9292423129</v>
      </c>
      <c r="L137" s="21">
        <f>VLOOKUP(A137,'2023_PAPI_Indicators'!A136:J316,10,FALSE)</f>
        <v>0.8914679885</v>
      </c>
      <c r="M137" s="21">
        <f>VLOOKUP(A137,'2023_PAPI_Indicators'!A136:K316,11,FALSE)</f>
        <v>1.048750758</v>
      </c>
      <c r="N137" s="21">
        <f>VLOOKUP(A137,'2023_PAPI_Indicators'!A136:L316,12,FALSE)</f>
        <v>1.027790785</v>
      </c>
      <c r="O137" s="21">
        <f>VLOOKUP(A137,'2023_PAPI_Indicators'!A136:M316,13,FALSE)</f>
        <v>1.044285297</v>
      </c>
      <c r="P137" s="21">
        <f>VLOOKUP(A137,'2023_PAPI_Indicators'!A136:N316,14,FALSE)</f>
        <v>1.069124818</v>
      </c>
      <c r="Q137" s="22"/>
      <c r="R137" s="21">
        <f>VLOOKUP(A137,'2023_PAPI_Indicators'!A136:P316,16,FALSE)</f>
        <v>0.9508062005</v>
      </c>
      <c r="S137" s="21">
        <f>VLOOKUP(A137,'2023_PAPI_Indicators'!A136:R316,17,FALSE)</f>
        <v>0.8957237601</v>
      </c>
      <c r="T137" s="21">
        <f>VLOOKUP(A137,'2023_PAPI_Indicators'!A136:S316,18,FALSE)</f>
        <v>0.8890734911</v>
      </c>
      <c r="U137" s="21">
        <f>VLOOKUP(A137,'2023_PAPI_Indicators'!A136:T316,19,FALSE)</f>
        <v>1.006795406</v>
      </c>
      <c r="V137" s="21">
        <f>VLOOKUP(A137,'2023_PAPI_Indicators'!A136:U316,20,FALSE)</f>
        <v>0.9854239821</v>
      </c>
      <c r="W137" s="21">
        <f>VLOOKUP(A137,'2023_PAPI_Indicators'!A136:V316,21,FALSE)</f>
        <v>0.9081605077</v>
      </c>
      <c r="X137" s="21">
        <f>VLOOKUP(A137,'2023_PAPI_Indicators'!A136:W316,22,FALSE)</f>
        <v>1.017213702</v>
      </c>
      <c r="Y137" s="21">
        <f>VLOOKUP(A137,'2023_PAPI_Indicators'!A136:X316,23,FALSE)</f>
        <v>0.8053326011</v>
      </c>
      <c r="Z137" s="21">
        <f>VLOOKUP(A137,'2023_PAPI_Indicators'!A136:Y316,24,FALSE)</f>
        <v>0.8373231292</v>
      </c>
      <c r="AA137" s="21">
        <f>VLOOKUP(A137,'2023_PAPI_Indicators'!A136:Z316,25,FALSE)</f>
        <v>0.9572166204</v>
      </c>
      <c r="AB137" s="21">
        <f>VLOOKUP(A137,'2023_PAPI_Indicators'!A136:AA316,26,FALSE)</f>
        <v>0.884629488</v>
      </c>
      <c r="AC137" s="21">
        <f>VLOOKUP(A137,'2023_PAPI_Indicators'!A136:AB316,27,FALSE)</f>
        <v>1.001443386</v>
      </c>
      <c r="AD137" s="21">
        <f>VLOOKUP(A137,'2023_PAPI_Indicators'!A136:AC316,28,FALSE)</f>
        <v>1.041091561</v>
      </c>
      <c r="AE137" s="21">
        <f>VLOOKUP(A137,'2023_PAPI_Indicators'!A136:AD316,29,FALSE)</f>
        <v>1.03364265</v>
      </c>
      <c r="AF137" s="21">
        <f>VLOOKUP(A137,'2023_PAPI_Indicators'!A136:AE316,30,FALSE)</f>
        <v>0.9149087071</v>
      </c>
      <c r="AG137" s="21">
        <f>VLOOKUP(A137,'2023_PAPI_Indicators'!A136:AF316,31,FALSE)</f>
        <v>1.104573488</v>
      </c>
      <c r="AH137" s="21">
        <f>VLOOKUP(A137,'2023_PAPI_Indicators'!A136:AG316,32,FALSE)</f>
        <v>1.149195552</v>
      </c>
      <c r="AI137" s="21">
        <f>VLOOKUP(A137,'2023_PAPI_Indicators'!A136:AH316,33,FALSE)</f>
        <v>0.9865771532</v>
      </c>
      <c r="AJ137" s="21">
        <f>VLOOKUP(A137,'2023_PAPI_Indicators'!A136:AI316,34,FALSE)</f>
        <v>0.8567051291</v>
      </c>
      <c r="AK137" s="21">
        <f>VLOOKUP(A137,'2023_PAPI_Indicators'!A136:AJ316,35,FALSE)</f>
        <v>1.038182974</v>
      </c>
      <c r="AL137" s="21">
        <f>VLOOKUP(A137,'2023_PAPI_Indicators'!A136:AK316,36,FALSE)</f>
        <v>1.222453237</v>
      </c>
      <c r="AM137" s="21">
        <f>VLOOKUP(A137,'2023_PAPI_Indicators'!A136:AL316,37,FALSE)</f>
        <v>1.065486193</v>
      </c>
      <c r="AN137" s="21">
        <f>VLOOKUP(A137,'2023_PAPI_Indicators'!A136:AM316,38,FALSE)</f>
        <v>1.191113591</v>
      </c>
      <c r="AO137" s="21">
        <f>VLOOKUP(A137,'2023_PAPI_Indicators'!A136:AN316,39,FALSE)</f>
        <v>1.112855196</v>
      </c>
      <c r="AP137" s="21">
        <f>VLOOKUP(A137,'2023_PAPI_Indicators'!A136:AO316,40,FALSE)</f>
        <v>0.9965752363</v>
      </c>
      <c r="AQ137" s="21">
        <f>VLOOKUP(A137,'2023_PAPI_Indicators'!A136:AP316,41,FALSE)</f>
        <v>0.8288174272</v>
      </c>
      <c r="AR137" s="21">
        <f>VLOOKUP(A137,'2023_PAPI_Indicators'!A136:AQ316,42,FALSE)</f>
        <v>0.8093262315</v>
      </c>
      <c r="AS137" s="21">
        <f>VLOOKUP(A137,'2023_PAPI_Indicators'!A136:AR316,43,FALSE)</f>
        <v>0.9237949252</v>
      </c>
      <c r="AT137" s="21">
        <f>VLOOKUP(A137,'2023_PAPI_Indicators'!A136:AS316,44,FALSE)</f>
        <v>0.8171188831</v>
      </c>
      <c r="AU137" s="21">
        <f>VLOOKUP(A137,'2023_PAPI_Indicators'!A136:AT316,45,FALSE)</f>
        <v>0.8764965534</v>
      </c>
      <c r="AV137" s="21">
        <f>VLOOKUP(A137,'2023_PAPI_Indicators'!A136:AU316,46,FALSE)</f>
        <v>0.8007369637</v>
      </c>
      <c r="AW137" s="21">
        <f>VLOOKUP(A137,'2023_PAPI_Indicators'!A136:AW316,47,FALSE)</f>
        <v>0.9422956109</v>
      </c>
      <c r="AX137" s="22"/>
      <c r="AY137" s="21">
        <f>VLOOKUP(A137,'2023_PAPI_Indicators'!A136:AX316,49,FALSE)</f>
        <v>0.8812516332</v>
      </c>
      <c r="AZ137" s="21">
        <f>VLOOKUP(A137,'2023_PAPI_Indicators'!A136:AY316,50,FALSE)</f>
        <v>1.070506334</v>
      </c>
      <c r="BA137" s="21">
        <f>VLOOKUP(A137,'2023_PAPI_Indicators'!A136:AZ316,51,FALSE)</f>
        <v>0.9006313086</v>
      </c>
      <c r="BB137" s="21">
        <f>VLOOKUP(A137,'2023_PAPI_Indicators'!A136:BA316,52,FALSE)</f>
        <v>0.9123002291</v>
      </c>
      <c r="BC137" s="21">
        <f>VLOOKUP(A137,'2023_PAPI_Indicators'!A136:BB316,53,FALSE)</f>
        <v>1.115942121</v>
      </c>
      <c r="BD137" s="21">
        <f>VLOOKUP(A137,'2023_PAPI_Indicators'!A136:BC316,54,FALSE)</f>
        <v>0.994348526</v>
      </c>
      <c r="BE137" s="21">
        <f>VLOOKUP(A137,'2023_PAPI_Indicators'!A136:BD316,55,FALSE)</f>
        <v>1.079617977</v>
      </c>
      <c r="BF137" s="21">
        <f>VLOOKUP(A137,'2023_PAPI_Indicators'!A136:BE316,56,FALSE)</f>
        <v>0.9540715814</v>
      </c>
      <c r="BG137" s="21">
        <f>VLOOKUP(A137,'2023_PAPI_Indicators'!A136:BF316,57,FALSE)</f>
        <v>1.054997683</v>
      </c>
      <c r="BH137" s="21">
        <f>VLOOKUP(A137,'2023_PAPI_Indicators'!A136:BL316,58,FALSE)</f>
        <v>1.165858388</v>
      </c>
      <c r="BI137" s="21">
        <f>VLOOKUP(A137,'2023_PAPI_Indicators'!A136:BH316,59,FALSE)</f>
        <v>1.017227411</v>
      </c>
      <c r="BJ137" s="21">
        <f>VLOOKUP(A137,'2023_PAPI_Indicators'!A136:BI316,60,FALSE)</f>
        <v>1.104170084</v>
      </c>
      <c r="BK137" s="21">
        <f>VLOOKUP(A137,'2023_PAPI_Indicators'!A136:BJ316,61,FALSE)</f>
        <v>1.068210244</v>
      </c>
      <c r="BL137" s="21">
        <f>VLOOKUP(A137,'2023_PAPI_Indicators'!A136:BK316,62,FALSE)</f>
        <v>1.29840076</v>
      </c>
      <c r="BM137" s="21">
        <f>VLOOKUP(A137,'2023_PAPI_Indicators'!A136:BL316,63,FALSE)</f>
        <v>1.255541086</v>
      </c>
      <c r="BN137" s="21">
        <f>VLOOKUP(A137,'2023_PAPI_Indicators'!A136:BM316,64,FALSE)</f>
        <v>1.174217582</v>
      </c>
    </row>
    <row r="138" ht="13.5" customHeight="1">
      <c r="A138" s="11" t="s">
        <v>345</v>
      </c>
      <c r="B138" s="11" t="s">
        <v>346</v>
      </c>
      <c r="C138" s="12" t="s">
        <v>83</v>
      </c>
      <c r="D138" s="24">
        <f>VLOOKUP(A138,'2023_PAPI_Indicators'!A138:B318,2,FALSE)</f>
        <v>0.4791307747</v>
      </c>
      <c r="E138" s="75">
        <f>VLOOKUP(A138,'2023_PAPI_Indicators'!A138:C318,3,FALSE)</f>
        <v>0.613984704</v>
      </c>
      <c r="F138" s="24">
        <f>VLOOKUP(A138,'2023_PAPI_Indicators'!A137:D317,4,FALSE)</f>
        <v>0.5642137527</v>
      </c>
      <c r="G138" s="24">
        <f>VLOOKUP(A138,'2023_PAPI_Indicators'!A137:E317,5,FALSE)</f>
        <v>0.5536207557</v>
      </c>
      <c r="H138" s="24">
        <f>VLOOKUP(A138,'2023_PAPI_Indicators'!A137:F317,6,FALSE)</f>
        <v>0.5833330154</v>
      </c>
      <c r="I138" s="24">
        <f>VLOOKUP(A138,'2023_PAPI_Indicators'!A137:G317,7,FALSE)</f>
        <v>0.4823287427</v>
      </c>
      <c r="J138" s="24">
        <f>VLOOKUP(A138,'2023_PAPI_Indicators'!A137:H317,8,FALSE)</f>
        <v>0.5620367527</v>
      </c>
      <c r="K138" s="24">
        <f>VLOOKUP(A138,'2023_PAPI_Indicators'!A137:I317,9,FALSE)</f>
        <v>0.4860412478</v>
      </c>
      <c r="L138" s="24">
        <f>VLOOKUP(A138,'2023_PAPI_Indicators'!A137:J317,10,FALSE)</f>
        <v>0.4837285876</v>
      </c>
      <c r="M138" s="24">
        <f>VLOOKUP(A138,'2023_PAPI_Indicators'!A137:K317,11,FALSE)</f>
        <v>0.6181676984</v>
      </c>
      <c r="N138" s="24">
        <f>VLOOKUP(A138,'2023_PAPI_Indicators'!A137:L317,12,FALSE)</f>
        <v>0.6044548154</v>
      </c>
      <c r="O138" s="24">
        <f>VLOOKUP(A138,'2023_PAPI_Indicators'!A137:M317,13,FALSE)</f>
        <v>0.589412272</v>
      </c>
      <c r="P138" s="24">
        <f>VLOOKUP(A138,'2023_PAPI_Indicators'!A137:N317,14,FALSE)</f>
        <v>0.6315479279</v>
      </c>
      <c r="Q138" s="25"/>
      <c r="R138" s="81">
        <f>VLOOKUP(A138,'2023_PAPI_Indicators'!A137:P317,16,FALSE)</f>
        <v>0.5237560868</v>
      </c>
      <c r="S138" s="81">
        <f>VLOOKUP(A138,'2023_PAPI_Indicators'!A137:R317,17,FALSE)</f>
        <v>0.4762481451</v>
      </c>
      <c r="T138" s="81">
        <f>VLOOKUP(A138,'2023_PAPI_Indicators'!A137:S317,18,FALSE)</f>
        <v>0.4905876815</v>
      </c>
      <c r="U138" s="81">
        <f>VLOOKUP(A138,'2023_PAPI_Indicators'!A137:T317,19,FALSE)</f>
        <v>0.5783267617</v>
      </c>
      <c r="V138" s="24">
        <f>VLOOKUP(A138,'2023_PAPI_Indicators'!A137:U317,20,FALSE)</f>
        <v>0.5594357252</v>
      </c>
      <c r="W138" s="24">
        <f>VLOOKUP(A138,'2023_PAPI_Indicators'!A137:V317,21,FALSE)</f>
        <v>0.5116170645</v>
      </c>
      <c r="X138" s="24">
        <f>VLOOKUP(A138,'2023_PAPI_Indicators'!A137:W317,22,FALSE)</f>
        <v>0.54362607</v>
      </c>
      <c r="Y138" s="24">
        <f>VLOOKUP(A138,'2023_PAPI_Indicators'!A137:X317,23,FALSE)</f>
        <v>0.4364852905</v>
      </c>
      <c r="Z138" s="24">
        <f>VLOOKUP(A138,'2023_PAPI_Indicators'!A137:Y317,24,FALSE)</f>
        <v>0.4554781318</v>
      </c>
      <c r="AA138" s="24">
        <f>VLOOKUP(A138,'2023_PAPI_Indicators'!A137:Z317,25,FALSE)</f>
        <v>0.5438989997</v>
      </c>
      <c r="AB138" s="24">
        <f>VLOOKUP(A138,'2023_PAPI_Indicators'!A137:AA317,26,FALSE)</f>
        <v>0.4954562783</v>
      </c>
      <c r="AC138" s="24">
        <f>VLOOKUP(A138,'2023_PAPI_Indicators'!A137:AB317,27,FALSE)</f>
        <v>0.5702648759</v>
      </c>
      <c r="AD138" s="24">
        <f>VLOOKUP(A138,'2023_PAPI_Indicators'!A137:AC317,28,FALSE)</f>
        <v>0.5933172703</v>
      </c>
      <c r="AE138" s="24">
        <f>VLOOKUP(A138,'2023_PAPI_Indicators'!A137:AD317,29,FALSE)</f>
        <v>0.5858613253</v>
      </c>
      <c r="AF138" s="24">
        <f>VLOOKUP(A138,'2023_PAPI_Indicators'!A137:AE317,30,FALSE)</f>
        <v>0.4650645554</v>
      </c>
      <c r="AG138" s="24">
        <f>VLOOKUP(A138,'2023_PAPI_Indicators'!A137:AF317,31,FALSE)</f>
        <v>0.6832364202</v>
      </c>
      <c r="AH138" s="24">
        <f>VLOOKUP(A138,'2023_PAPI_Indicators'!A137:AG317,32,FALSE)</f>
        <v>0.6677272916</v>
      </c>
      <c r="AI138" s="24">
        <f>VLOOKUP(A138,'2023_PAPI_Indicators'!A137:AH317,33,FALSE)</f>
        <v>0.5448561907</v>
      </c>
      <c r="AJ138" s="24">
        <f>VLOOKUP(A138,'2023_PAPI_Indicators'!A137:AI317,34,FALSE)</f>
        <v>0.5153520703</v>
      </c>
      <c r="AK138" s="24">
        <f>VLOOKUP(A138,'2023_PAPI_Indicators'!A137:AJ317,35,FALSE)</f>
        <v>0.618211627</v>
      </c>
      <c r="AL138" s="24">
        <f>VLOOKUP(A138,'2023_PAPI_Indicators'!A137:AK317,36,FALSE)</f>
        <v>0.7022764087</v>
      </c>
      <c r="AM138" s="24">
        <f>VLOOKUP(A138,'2023_PAPI_Indicators'!A137:AL317,37,FALSE)</f>
        <v>0.6223671436</v>
      </c>
      <c r="AN138" s="24">
        <f>VLOOKUP(A138,'2023_PAPI_Indicators'!A137:AM317,38,FALSE)</f>
        <v>0.7022538781</v>
      </c>
      <c r="AO138" s="24">
        <f>VLOOKUP(A138,'2023_PAPI_Indicators'!A137:AN317,39,FALSE)</f>
        <v>0.6502699852</v>
      </c>
      <c r="AP138" s="24">
        <f>VLOOKUP(A138,'2023_PAPI_Indicators'!A137:AO317,40,FALSE)</f>
        <v>0.5751973391</v>
      </c>
      <c r="AQ138" s="24">
        <f>VLOOKUP(A138,'2023_PAPI_Indicators'!A137:AP317,41,FALSE)</f>
        <v>0.4534409344</v>
      </c>
      <c r="AR138" s="24">
        <f>VLOOKUP(A138,'2023_PAPI_Indicators'!A137:AQ317,42,FALSE)</f>
        <v>0.4459842443</v>
      </c>
      <c r="AS138" s="24">
        <f>VLOOKUP(A138,'2023_PAPI_Indicators'!A137:AR317,43,FALSE)</f>
        <v>0.5200508237</v>
      </c>
      <c r="AT138" s="24">
        <f>VLOOKUP(A138,'2023_PAPI_Indicators'!A137:AS317,44,FALSE)</f>
        <v>0.4415268302</v>
      </c>
      <c r="AU138" s="24">
        <f>VLOOKUP(A138,'2023_PAPI_Indicators'!A137:AT317,45,FALSE)</f>
        <v>0.4849648178</v>
      </c>
      <c r="AV138" s="24">
        <f>VLOOKUP(A138,'2023_PAPI_Indicators'!A137:AU317,46,FALSE)</f>
        <v>0.4038100541</v>
      </c>
      <c r="AW138" s="24">
        <f>VLOOKUP(A138,'2023_PAPI_Indicators'!A137:AW317,47,FALSE)</f>
        <v>0.5318179131</v>
      </c>
      <c r="AX138" s="25"/>
      <c r="AY138" s="24">
        <f>VLOOKUP(A138,'2023_PAPI_Indicators'!A137:AX317,49,FALSE)</f>
        <v>0.4780808389</v>
      </c>
      <c r="AZ138" s="24">
        <f>VLOOKUP(A138,'2023_PAPI_Indicators'!A137:AY317,50,FALSE)</f>
        <v>0.6048183441</v>
      </c>
      <c r="BA138" s="24">
        <f>VLOOKUP(A138,'2023_PAPI_Indicators'!A137:AZ317,51,FALSE)</f>
        <v>0.4948635101</v>
      </c>
      <c r="BB138" s="24">
        <f>VLOOKUP(A138,'2023_PAPI_Indicators'!A137:BA317,52,FALSE)</f>
        <v>0.4913185835</v>
      </c>
      <c r="BC138" s="24">
        <f>VLOOKUP(A138,'2023_PAPI_Indicators'!A137:BB317,53,FALSE)</f>
        <v>0.6634690166</v>
      </c>
      <c r="BD138" s="24">
        <f>VLOOKUP(A138,'2023_PAPI_Indicators'!A137:BC317,54,FALSE)</f>
        <v>0.5825589299</v>
      </c>
      <c r="BE138" s="24">
        <f>VLOOKUP(A138,'2023_PAPI_Indicators'!A137:BD317,55,FALSE)</f>
        <v>0.6227766275</v>
      </c>
      <c r="BF138" s="24">
        <f>VLOOKUP(A138,'2023_PAPI_Indicators'!A137:BE317,56,FALSE)</f>
        <v>0.5398921967</v>
      </c>
      <c r="BG138" s="24">
        <f>VLOOKUP(A138,'2023_PAPI_Indicators'!A137:BF317,57,FALSE)</f>
        <v>0.6521391869</v>
      </c>
      <c r="BH138" s="24">
        <f>VLOOKUP(A138,'2023_PAPI_Indicators'!A137:BL317,58,FALSE)</f>
        <v>0.6818532348</v>
      </c>
      <c r="BI138" s="24">
        <f>VLOOKUP(A138,'2023_PAPI_Indicators'!A137:BH317,59,FALSE)</f>
        <v>0.6177093387</v>
      </c>
      <c r="BJ138" s="24">
        <f>VLOOKUP(A138,'2023_PAPI_Indicators'!A137:BI317,60,FALSE)</f>
        <v>0.651417315</v>
      </c>
      <c r="BK138" s="24">
        <f>VLOOKUP(A138,'2023_PAPI_Indicators'!A137:BJ317,61,FALSE)</f>
        <v>0.6670749784</v>
      </c>
      <c r="BL138" s="24">
        <f>VLOOKUP(A138,'2023_PAPI_Indicators'!A137:BK317,62,FALSE)</f>
        <v>0.7996224761</v>
      </c>
      <c r="BM138" s="24">
        <f>VLOOKUP(A138,'2023_PAPI_Indicators'!A137:BL317,63,FALSE)</f>
        <v>0.7391005158</v>
      </c>
      <c r="BN138" s="24">
        <f>VLOOKUP(A138,'2023_PAPI_Indicators'!A137:BM317,64,FALSE)</f>
        <v>0.6894899011</v>
      </c>
    </row>
    <row r="139" ht="13.5" customHeight="1">
      <c r="A139" s="11" t="s">
        <v>347</v>
      </c>
      <c r="B139" s="11" t="s">
        <v>348</v>
      </c>
      <c r="C139" s="12" t="s">
        <v>83</v>
      </c>
      <c r="D139" s="24">
        <f>VLOOKUP(A139,'2023_PAPI_Indicators'!A139:B319,2,FALSE)</f>
        <v>0.8002464175</v>
      </c>
      <c r="E139" s="75">
        <f>VLOOKUP(A139,'2023_PAPI_Indicators'!A139:C319,3,FALSE)</f>
        <v>0.6475861073</v>
      </c>
      <c r="F139" s="24">
        <f>VLOOKUP(A139,'2023_PAPI_Indicators'!A138:D318,4,FALSE)</f>
        <v>0.6061190963</v>
      </c>
      <c r="G139" s="24">
        <f>VLOOKUP(A139,'2023_PAPI_Indicators'!A138:E318,5,FALSE)</f>
        <v>0.7021344304</v>
      </c>
      <c r="H139" s="24">
        <f>VLOOKUP(A139,'2023_PAPI_Indicators'!A138:F318,6,FALSE)</f>
        <v>0.6848014593</v>
      </c>
      <c r="I139" s="24">
        <f>VLOOKUP(A139,'2023_PAPI_Indicators'!A138:G318,7,FALSE)</f>
        <v>0.6298241615</v>
      </c>
      <c r="J139" s="24">
        <f>VLOOKUP(A139,'2023_PAPI_Indicators'!A138:H318,8,FALSE)</f>
        <v>0.6601694822</v>
      </c>
      <c r="K139" s="24">
        <f>VLOOKUP(A139,'2023_PAPI_Indicators'!A138:I318,9,FALSE)</f>
        <v>0.6424012184</v>
      </c>
      <c r="L139" s="24">
        <f>VLOOKUP(A139,'2023_PAPI_Indicators'!A138:J318,10,FALSE)</f>
        <v>0.6151562929</v>
      </c>
      <c r="M139" s="24">
        <f>VLOOKUP(A139,'2023_PAPI_Indicators'!A138:K318,11,FALSE)</f>
        <v>0.7039859295</v>
      </c>
      <c r="N139" s="24">
        <f>VLOOKUP(A139,'2023_PAPI_Indicators'!A138:L318,12,FALSE)</f>
        <v>0.7485409379</v>
      </c>
      <c r="O139" s="24">
        <f>VLOOKUP(A139,'2023_PAPI_Indicators'!A138:M318,13,FALSE)</f>
        <v>0.7923856974</v>
      </c>
      <c r="P139" s="24">
        <f>VLOOKUP(A139,'2023_PAPI_Indicators'!A138:N318,14,FALSE)</f>
        <v>0.7293003201</v>
      </c>
      <c r="Q139" s="25"/>
      <c r="R139" s="81">
        <f>VLOOKUP(A139,'2023_PAPI_Indicators'!A138:P318,16,FALSE)</f>
        <v>0.7812805772</v>
      </c>
      <c r="S139" s="81">
        <f>VLOOKUP(A139,'2023_PAPI_Indicators'!A138:R318,17,FALSE)</f>
        <v>0.7548953295</v>
      </c>
      <c r="T139" s="81">
        <f>VLOOKUP(A139,'2023_PAPI_Indicators'!A138:S318,18,FALSE)</f>
        <v>0.8180818558</v>
      </c>
      <c r="U139" s="81">
        <f>VLOOKUP(A139,'2023_PAPI_Indicators'!A138:T318,19,FALSE)</f>
        <v>0.7274079919</v>
      </c>
      <c r="V139" s="24">
        <f>VLOOKUP(A139,'2023_PAPI_Indicators'!A138:U318,20,FALSE)</f>
        <v>0.7791474462</v>
      </c>
      <c r="W139" s="24">
        <f>VLOOKUP(A139,'2023_PAPI_Indicators'!A138:V318,21,FALSE)</f>
        <v>0.7152969837</v>
      </c>
      <c r="X139" s="24">
        <f>VLOOKUP(A139,'2023_PAPI_Indicators'!A138:W318,22,FALSE)</f>
        <v>0.7588484883</v>
      </c>
      <c r="Y139" s="24">
        <f>VLOOKUP(A139,'2023_PAPI_Indicators'!A138:X318,23,FALSE)</f>
        <v>0.8101062775</v>
      </c>
      <c r="Z139" s="24">
        <f>VLOOKUP(A139,'2023_PAPI_Indicators'!A138:Y318,24,FALSE)</f>
        <v>0.759762764</v>
      </c>
      <c r="AA139" s="24">
        <f>VLOOKUP(A139,'2023_PAPI_Indicators'!A138:Z318,25,FALSE)</f>
        <v>0.7723518014</v>
      </c>
      <c r="AB139" s="24">
        <f>VLOOKUP(A139,'2023_PAPI_Indicators'!A138:AA318,26,FALSE)</f>
        <v>0.838026762</v>
      </c>
      <c r="AC139" s="24">
        <f>VLOOKUP(A139,'2023_PAPI_Indicators'!A138:AB318,27,FALSE)</f>
        <v>0.7227967978</v>
      </c>
      <c r="AD139" s="24">
        <f>VLOOKUP(A139,'2023_PAPI_Indicators'!A138:AC318,28,FALSE)</f>
        <v>0.6286708117</v>
      </c>
      <c r="AE139" s="24">
        <f>VLOOKUP(A139,'2023_PAPI_Indicators'!A138:AD318,29,FALSE)</f>
        <v>0.7665523291</v>
      </c>
      <c r="AF139" s="24">
        <f>VLOOKUP(A139,'2023_PAPI_Indicators'!A138:AE318,30,FALSE)</f>
        <v>0.7175886631</v>
      </c>
      <c r="AG139" s="24">
        <f>VLOOKUP(A139,'2023_PAPI_Indicators'!A138:AF318,31,FALSE)</f>
        <v>0.6913654208</v>
      </c>
      <c r="AH139" s="24">
        <f>VLOOKUP(A139,'2023_PAPI_Indicators'!A138:AG318,32,FALSE)</f>
        <v>0.7574025989</v>
      </c>
      <c r="AI139" s="24">
        <f>VLOOKUP(A139,'2023_PAPI_Indicators'!A138:AH318,33,FALSE)</f>
        <v>0.6633589864</v>
      </c>
      <c r="AJ139" s="24">
        <f>VLOOKUP(A139,'2023_PAPI_Indicators'!A138:AI318,34,FALSE)</f>
        <v>0.6526666284</v>
      </c>
      <c r="AK139" s="24">
        <f>VLOOKUP(A139,'2023_PAPI_Indicators'!A138:AJ318,35,FALSE)</f>
        <v>0.624387145</v>
      </c>
      <c r="AL139" s="24">
        <f>VLOOKUP(A139,'2023_PAPI_Indicators'!A138:AK318,36,FALSE)</f>
        <v>0.6485474706</v>
      </c>
      <c r="AM139" s="24">
        <f>VLOOKUP(A139,'2023_PAPI_Indicators'!A138:AL318,37,FALSE)</f>
        <v>0.6970038414</v>
      </c>
      <c r="AN139" s="24">
        <f>VLOOKUP(A139,'2023_PAPI_Indicators'!A138:AM318,38,FALSE)</f>
        <v>0.7139534354</v>
      </c>
      <c r="AO139" s="24">
        <f>VLOOKUP(A139,'2023_PAPI_Indicators'!A138:AN318,39,FALSE)</f>
        <v>0.6813652515</v>
      </c>
      <c r="AP139" s="24">
        <f>VLOOKUP(A139,'2023_PAPI_Indicators'!A138:AO318,40,FALSE)</f>
        <v>0.6385503411</v>
      </c>
      <c r="AQ139" s="24">
        <f>VLOOKUP(A139,'2023_PAPI_Indicators'!A138:AP318,41,FALSE)</f>
        <v>0.6054129004</v>
      </c>
      <c r="AR139" s="24">
        <f>VLOOKUP(A139,'2023_PAPI_Indicators'!A138:AQ318,42,FALSE)</f>
        <v>0.5868346691</v>
      </c>
      <c r="AS139" s="24">
        <f>VLOOKUP(A139,'2023_PAPI_Indicators'!A138:AR318,43,FALSE)</f>
        <v>0.7464464307</v>
      </c>
      <c r="AT139" s="24">
        <f>VLOOKUP(A139,'2023_PAPI_Indicators'!A138:AS318,44,FALSE)</f>
        <v>0.6378189921</v>
      </c>
      <c r="AU139" s="24">
        <f>VLOOKUP(A139,'2023_PAPI_Indicators'!A138:AT318,45,FALSE)</f>
        <v>0.7036638856</v>
      </c>
      <c r="AV139" s="24">
        <f>VLOOKUP(A139,'2023_PAPI_Indicators'!A138:AU318,46,FALSE)</f>
        <v>0.5927435756</v>
      </c>
      <c r="AW139" s="24">
        <f>VLOOKUP(A139,'2023_PAPI_Indicators'!A138:AW318,47,FALSE)</f>
        <v>0.6354821324</v>
      </c>
      <c r="AX139" s="25"/>
      <c r="AY139" s="24">
        <f>VLOOKUP(A139,'2023_PAPI_Indicators'!A138:AX318,49,FALSE)</f>
        <v>0.6444789767</v>
      </c>
      <c r="AZ139" s="24">
        <f>VLOOKUP(A139,'2023_PAPI_Indicators'!A138:AY318,50,FALSE)</f>
        <v>0.6518645287</v>
      </c>
      <c r="BA139" s="24">
        <f>VLOOKUP(A139,'2023_PAPI_Indicators'!A138:AZ318,51,FALSE)</f>
        <v>0.6394156814</v>
      </c>
      <c r="BB139" s="24">
        <f>VLOOKUP(A139,'2023_PAPI_Indicators'!A138:BA318,52,FALSE)</f>
        <v>0.6274295449</v>
      </c>
      <c r="BC139" s="24">
        <f>VLOOKUP(A139,'2023_PAPI_Indicators'!A138:BB318,53,FALSE)</f>
        <v>0.6254556179</v>
      </c>
      <c r="BD139" s="24">
        <f>VLOOKUP(A139,'2023_PAPI_Indicators'!A138:BC318,54,FALSE)</f>
        <v>0.5305185318</v>
      </c>
      <c r="BE139" s="24">
        <f>VLOOKUP(A139,'2023_PAPI_Indicators'!A138:BD318,55,FALSE)</f>
        <v>0.5682451725</v>
      </c>
      <c r="BF139" s="24">
        <f>VLOOKUP(A139,'2023_PAPI_Indicators'!A138:BE318,56,FALSE)</f>
        <v>0.6389064193</v>
      </c>
      <c r="BG139" s="24">
        <f>VLOOKUP(A139,'2023_PAPI_Indicators'!A138:BF318,57,FALSE)</f>
        <v>0.6092107296</v>
      </c>
      <c r="BH139" s="24">
        <f>VLOOKUP(A139,'2023_PAPI_Indicators'!A138:BL318,58,FALSE)</f>
        <v>0.5384909511</v>
      </c>
      <c r="BI139" s="24">
        <f>VLOOKUP(A139,'2023_PAPI_Indicators'!A138:BH318,59,FALSE)</f>
        <v>0.6452543736</v>
      </c>
      <c r="BJ139" s="24">
        <f>VLOOKUP(A139,'2023_PAPI_Indicators'!A138:BI318,60,FALSE)</f>
        <v>0.6504930854</v>
      </c>
      <c r="BK139" s="24">
        <f>VLOOKUP(A139,'2023_PAPI_Indicators'!A138:BJ318,61,FALSE)</f>
        <v>0.6640101671</v>
      </c>
      <c r="BL139" s="24">
        <f>VLOOKUP(A139,'2023_PAPI_Indicators'!A138:BK318,62,FALSE)</f>
        <v>0.690490067</v>
      </c>
      <c r="BM139" s="24">
        <f>VLOOKUP(A139,'2023_PAPI_Indicators'!A138:BL318,63,FALSE)</f>
        <v>0.7693631053</v>
      </c>
      <c r="BN139" s="24">
        <f>VLOOKUP(A139,'2023_PAPI_Indicators'!A138:BM318,64,FALSE)</f>
        <v>0.5801594257</v>
      </c>
    </row>
    <row r="140" ht="13.5" customHeight="1">
      <c r="A140" s="11" t="s">
        <v>349</v>
      </c>
      <c r="B140" s="11" t="s">
        <v>350</v>
      </c>
      <c r="C140" s="12" t="s">
        <v>83</v>
      </c>
      <c r="D140" s="24">
        <f>VLOOKUP(A140,'2023_PAPI_Indicators'!A140:B320,2,FALSE)</f>
        <v>0.8471392989</v>
      </c>
      <c r="E140" s="75">
        <f>VLOOKUP(A140,'2023_PAPI_Indicators'!A140:C320,3,FALSE)</f>
        <v>0.8974128962</v>
      </c>
      <c r="F140" s="24">
        <f>VLOOKUP(A140,'2023_PAPI_Indicators'!A139:D319,4,FALSE)</f>
        <v>0.7785223126</v>
      </c>
      <c r="G140" s="24">
        <f>VLOOKUP(A140,'2023_PAPI_Indicators'!A139:E319,5,FALSE)</f>
        <v>0.8852102757</v>
      </c>
      <c r="H140" s="24">
        <f>VLOOKUP(A140,'2023_PAPI_Indicators'!A139:F319,6,FALSE)</f>
        <v>0.8896904588</v>
      </c>
      <c r="I140" s="24">
        <f>VLOOKUP(A140,'2023_PAPI_Indicators'!A139:G319,7,FALSE)</f>
        <v>0.832664609</v>
      </c>
      <c r="J140" s="24">
        <f>VLOOKUP(A140,'2023_PAPI_Indicators'!A139:H319,8,FALSE)</f>
        <v>0.8695394993</v>
      </c>
      <c r="K140" s="24">
        <f>VLOOKUP(A140,'2023_PAPI_Indicators'!A139:I319,9,FALSE)</f>
        <v>0.8935245275</v>
      </c>
      <c r="L140" s="24">
        <f>VLOOKUP(A140,'2023_PAPI_Indicators'!A139:J319,10,FALSE)</f>
        <v>0.8082778454</v>
      </c>
      <c r="M140" s="24">
        <f>VLOOKUP(A140,'2023_PAPI_Indicators'!A139:K319,11,FALSE)</f>
        <v>0.8378832936</v>
      </c>
      <c r="N140" s="24">
        <f>VLOOKUP(A140,'2023_PAPI_Indicators'!A139:L319,12,FALSE)</f>
        <v>0.8599367738</v>
      </c>
      <c r="O140" s="24">
        <f>VLOOKUP(A140,'2023_PAPI_Indicators'!A139:M319,13,FALSE)</f>
        <v>0.8584786654</v>
      </c>
      <c r="P140" s="24">
        <f>VLOOKUP(A140,'2023_PAPI_Indicators'!A139:N319,14,FALSE)</f>
        <v>0.6502956152</v>
      </c>
      <c r="Q140" s="25"/>
      <c r="R140" s="81">
        <f>VLOOKUP(A140,'2023_PAPI_Indicators'!A139:P319,16,FALSE)</f>
        <v>0.8576509953</v>
      </c>
      <c r="S140" s="81">
        <f>VLOOKUP(A140,'2023_PAPI_Indicators'!A139:R319,17,FALSE)</f>
        <v>0.8449496031</v>
      </c>
      <c r="T140" s="81">
        <f>VLOOKUP(A140,'2023_PAPI_Indicators'!A139:S319,18,FALSE)</f>
        <v>0.7498344779</v>
      </c>
      <c r="U140" s="81">
        <f>VLOOKUP(A140,'2023_PAPI_Indicators'!A139:T319,19,FALSE)</f>
        <v>0.8142049313</v>
      </c>
      <c r="V140" s="24">
        <f>VLOOKUP(A140,'2023_PAPI_Indicators'!A139:U319,20,FALSE)</f>
        <v>0.7164399028</v>
      </c>
      <c r="W140" s="24">
        <f>VLOOKUP(A140,'2023_PAPI_Indicators'!A139:V319,21,FALSE)</f>
        <v>0.8139084578</v>
      </c>
      <c r="X140" s="24">
        <f>VLOOKUP(A140,'2023_PAPI_Indicators'!A139:W319,22,FALSE)</f>
        <v>0.877610743</v>
      </c>
      <c r="Y140" s="24">
        <f>VLOOKUP(A140,'2023_PAPI_Indicators'!A139:X319,23,FALSE)</f>
        <v>0.9503943324</v>
      </c>
      <c r="Z140" s="24">
        <f>VLOOKUP(A140,'2023_PAPI_Indicators'!A139:Y319,24,FALSE)</f>
        <v>0.7932131886</v>
      </c>
      <c r="AA140" s="24">
        <f>VLOOKUP(A140,'2023_PAPI_Indicators'!A139:Z319,25,FALSE)</f>
        <v>0.9270825386</v>
      </c>
      <c r="AB140" s="24">
        <f>VLOOKUP(A140,'2023_PAPI_Indicators'!A139:AA319,26,FALSE)</f>
        <v>0.7889198065</v>
      </c>
      <c r="AC140" s="24">
        <f>VLOOKUP(A140,'2023_PAPI_Indicators'!A139:AB319,27,FALSE)</f>
        <v>0.6423946023</v>
      </c>
      <c r="AD140" s="24">
        <f>VLOOKUP(A140,'2023_PAPI_Indicators'!A139:AC319,28,FALSE)</f>
        <v>0.8194531798</v>
      </c>
      <c r="AE140" s="24">
        <f>VLOOKUP(A140,'2023_PAPI_Indicators'!A139:AD319,29,FALSE)</f>
        <v>0.8337187171</v>
      </c>
      <c r="AF140" s="24">
        <f>VLOOKUP(A140,'2023_PAPI_Indicators'!A139:AE319,30,FALSE)</f>
        <v>0.959774673</v>
      </c>
      <c r="AG140" s="24">
        <f>VLOOKUP(A140,'2023_PAPI_Indicators'!A139:AF319,31,FALSE)</f>
        <v>0.8894246221</v>
      </c>
      <c r="AH140" s="24">
        <f>VLOOKUP(A140,'2023_PAPI_Indicators'!A139:AG319,32,FALSE)</f>
        <v>0.9580072761</v>
      </c>
      <c r="AI140" s="24">
        <f>VLOOKUP(A140,'2023_PAPI_Indicators'!A139:AH319,33,FALSE)</f>
        <v>0.8125080466</v>
      </c>
      <c r="AJ140" s="24">
        <f>VLOOKUP(A140,'2023_PAPI_Indicators'!A139:AI319,34,FALSE)</f>
        <v>0.8094111681</v>
      </c>
      <c r="AK140" s="24">
        <f>VLOOKUP(A140,'2023_PAPI_Indicators'!A139:AJ319,35,FALSE)</f>
        <v>0.8451084495</v>
      </c>
      <c r="AL140" s="24">
        <f>VLOOKUP(A140,'2023_PAPI_Indicators'!A139:AK319,36,FALSE)</f>
        <v>0.7953910232</v>
      </c>
      <c r="AM140" s="24">
        <f>VLOOKUP(A140,'2023_PAPI_Indicators'!A139:AL319,37,FALSE)</f>
        <v>0.8797320724</v>
      </c>
      <c r="AN140" s="24">
        <f>VLOOKUP(A140,'2023_PAPI_Indicators'!A139:AM319,38,FALSE)</f>
        <v>0.8947368264</v>
      </c>
      <c r="AO140" s="24">
        <f>VLOOKUP(A140,'2023_PAPI_Indicators'!A139:AN319,39,FALSE)</f>
        <v>0.82630831</v>
      </c>
      <c r="AP140" s="24">
        <f>VLOOKUP(A140,'2023_PAPI_Indicators'!A139:AO319,40,FALSE)</f>
        <v>0.7716100216</v>
      </c>
      <c r="AQ140" s="24">
        <f>VLOOKUP(A140,'2023_PAPI_Indicators'!A139:AP319,41,FALSE)</f>
        <v>0.7296618223</v>
      </c>
      <c r="AR140" s="24">
        <f>VLOOKUP(A140,'2023_PAPI_Indicators'!A139:AQ319,42,FALSE)</f>
        <v>0.6926636696</v>
      </c>
      <c r="AS140" s="24">
        <f>VLOOKUP(A140,'2023_PAPI_Indicators'!A139:AR319,43,FALSE)</f>
        <v>0.8615809083</v>
      </c>
      <c r="AT140" s="24">
        <f>VLOOKUP(A140,'2023_PAPI_Indicators'!A139:AS319,44,FALSE)</f>
        <v>0.7304463387</v>
      </c>
      <c r="AU140" s="24">
        <f>VLOOKUP(A140,'2023_PAPI_Indicators'!A139:AT319,45,FALSE)</f>
        <v>0.8119935989</v>
      </c>
      <c r="AV140" s="24">
        <f>VLOOKUP(A140,'2023_PAPI_Indicators'!A139:AU319,46,FALSE)</f>
        <v>0.7815084457</v>
      </c>
      <c r="AW140" s="24">
        <f>VLOOKUP(A140,'2023_PAPI_Indicators'!A139:AW319,47,FALSE)</f>
        <v>0.7689364552</v>
      </c>
      <c r="AX140" s="25"/>
      <c r="AY140" s="24">
        <f>VLOOKUP(A140,'2023_PAPI_Indicators'!A139:AX319,49,FALSE)</f>
        <v>0.8168596625</v>
      </c>
      <c r="AZ140" s="24">
        <f>VLOOKUP(A140,'2023_PAPI_Indicators'!A139:AY319,50,FALSE)</f>
        <v>0.8716175556</v>
      </c>
      <c r="BA140" s="24">
        <f>VLOOKUP(A140,'2023_PAPI_Indicators'!A139:AZ319,51,FALSE)</f>
        <v>0.794926405</v>
      </c>
      <c r="BB140" s="24">
        <f>VLOOKUP(A140,'2023_PAPI_Indicators'!A139:BA319,52,FALSE)</f>
        <v>0.7683934569</v>
      </c>
      <c r="BC140" s="24">
        <f>VLOOKUP(A140,'2023_PAPI_Indicators'!A139:BB319,53,FALSE)</f>
        <v>0.8702985644</v>
      </c>
      <c r="BD140" s="24">
        <f>VLOOKUP(A140,'2023_PAPI_Indicators'!A139:BC319,54,FALSE)</f>
        <v>0.7379235029</v>
      </c>
      <c r="BE140" s="24">
        <f>VLOOKUP(A140,'2023_PAPI_Indicators'!A139:BD319,55,FALSE)</f>
        <v>0.7357849479</v>
      </c>
      <c r="BF140" s="24">
        <f>VLOOKUP(A140,'2023_PAPI_Indicators'!A139:BE319,56,FALSE)</f>
        <v>0.7479845285</v>
      </c>
      <c r="BG140" s="24">
        <f>VLOOKUP(A140,'2023_PAPI_Indicators'!A139:BF319,57,FALSE)</f>
        <v>0.776676774</v>
      </c>
      <c r="BH140" s="24">
        <f>VLOOKUP(A140,'2023_PAPI_Indicators'!A139:BL319,58,FALSE)</f>
        <v>0.805331111</v>
      </c>
      <c r="BI140" s="24">
        <f>VLOOKUP(A140,'2023_PAPI_Indicators'!A139:BH319,59,FALSE)</f>
        <v>0.8446221948</v>
      </c>
      <c r="BJ140" s="24">
        <f>VLOOKUP(A140,'2023_PAPI_Indicators'!A139:BI319,60,FALSE)</f>
        <v>0.7063221931</v>
      </c>
      <c r="BK140" s="24">
        <f>VLOOKUP(A140,'2023_PAPI_Indicators'!A139:BJ319,61,FALSE)</f>
        <v>0.7565226555</v>
      </c>
      <c r="BL140" s="24">
        <f>VLOOKUP(A140,'2023_PAPI_Indicators'!A139:BK319,62,FALSE)</f>
        <v>0.7864064574</v>
      </c>
      <c r="BM140" s="24">
        <f>VLOOKUP(A140,'2023_PAPI_Indicators'!A139:BL319,63,FALSE)</f>
        <v>0.8858807087</v>
      </c>
      <c r="BN140" s="24">
        <f>VLOOKUP(A140,'2023_PAPI_Indicators'!A139:BM319,64,FALSE)</f>
        <v>0.8349123597</v>
      </c>
    </row>
    <row r="141" ht="13.5" customHeight="1">
      <c r="A141" s="11" t="s">
        <v>351</v>
      </c>
      <c r="B141" s="11" t="s">
        <v>352</v>
      </c>
      <c r="C141" s="12" t="s">
        <v>83</v>
      </c>
      <c r="D141" s="24">
        <f>VLOOKUP(A141,'2023_PAPI_Indicators'!A141:B321,2,FALSE)</f>
        <v>0.5964474082</v>
      </c>
      <c r="E141" s="75">
        <f>VLOOKUP(A141,'2023_PAPI_Indicators'!A141:C321,3,FALSE)</f>
        <v>0.6867553592</v>
      </c>
      <c r="F141" s="24">
        <f>VLOOKUP(A141,'2023_PAPI_Indicators'!A140:D320,4,FALSE)</f>
        <v>0.4439406693</v>
      </c>
      <c r="G141" s="24">
        <f>VLOOKUP(A141,'2023_PAPI_Indicators'!A140:E320,5,FALSE)</f>
        <v>0.5056744814</v>
      </c>
      <c r="H141" s="24">
        <f>VLOOKUP(A141,'2023_PAPI_Indicators'!A140:F320,6,FALSE)</f>
        <v>0.5608344078</v>
      </c>
      <c r="I141" s="24">
        <f>VLOOKUP(A141,'2023_PAPI_Indicators'!A140:G320,7,FALSE)</f>
        <v>0.6207834482</v>
      </c>
      <c r="J141" s="24">
        <f>VLOOKUP(A141,'2023_PAPI_Indicators'!A140:H320,8,FALSE)</f>
        <v>0.6758748889</v>
      </c>
      <c r="K141" s="24">
        <f>VLOOKUP(A141,'2023_PAPI_Indicators'!A140:I320,9,FALSE)</f>
        <v>0.6612105966</v>
      </c>
      <c r="L141" s="24">
        <f>VLOOKUP(A141,'2023_PAPI_Indicators'!A140:J320,10,FALSE)</f>
        <v>0.5483279228</v>
      </c>
      <c r="M141" s="24">
        <f>VLOOKUP(A141,'2023_PAPI_Indicators'!A140:K320,11,FALSE)</f>
        <v>0.4384961128</v>
      </c>
      <c r="N141" s="24">
        <f>VLOOKUP(A141,'2023_PAPI_Indicators'!A140:L320,12,FALSE)</f>
        <v>0.5866968036</v>
      </c>
      <c r="O141" s="24">
        <f>VLOOKUP(A141,'2023_PAPI_Indicators'!A140:M320,13,FALSE)</f>
        <v>0.5380153656</v>
      </c>
      <c r="P141" s="24">
        <f>VLOOKUP(A141,'2023_PAPI_Indicators'!A140:N320,14,FALSE)</f>
        <v>0.2418386489</v>
      </c>
      <c r="Q141" s="25"/>
      <c r="R141" s="81">
        <f>VLOOKUP(A141,'2023_PAPI_Indicators'!A140:P320,16,FALSE)</f>
        <v>0.6062695384</v>
      </c>
      <c r="S141" s="81">
        <f>VLOOKUP(A141,'2023_PAPI_Indicators'!A140:R320,17,FALSE)</f>
        <v>0.5973095894</v>
      </c>
      <c r="T141" s="81">
        <f>VLOOKUP(A141,'2023_PAPI_Indicators'!A140:S320,18,FALSE)</f>
        <v>0.498646915</v>
      </c>
      <c r="U141" s="81">
        <f>VLOOKUP(A141,'2023_PAPI_Indicators'!A140:T320,19,FALSE)</f>
        <v>0.5750488639</v>
      </c>
      <c r="V141" s="24">
        <f>VLOOKUP(A141,'2023_PAPI_Indicators'!A140:U320,20,FALSE)</f>
        <v>0.5594903231</v>
      </c>
      <c r="W141" s="24">
        <f>VLOOKUP(A141,'2023_PAPI_Indicators'!A140:V320,21,FALSE)</f>
        <v>0.5392487049</v>
      </c>
      <c r="X141" s="24">
        <f>VLOOKUP(A141,'2023_PAPI_Indicators'!A140:W320,22,FALSE)</f>
        <v>0.7580516338</v>
      </c>
      <c r="Y141" s="24">
        <f>VLOOKUP(A141,'2023_PAPI_Indicators'!A140:X320,23,FALSE)</f>
        <v>0.4849195778</v>
      </c>
      <c r="Z141" s="24">
        <f>VLOOKUP(A141,'2023_PAPI_Indicators'!A140:Y320,24,FALSE)</f>
        <v>0.540858984</v>
      </c>
      <c r="AA141" s="24">
        <f>VLOOKUP(A141,'2023_PAPI_Indicators'!A140:Z320,25,FALSE)</f>
        <v>0.3991419673</v>
      </c>
      <c r="AB141" s="24">
        <f>VLOOKUP(A141,'2023_PAPI_Indicators'!A140:AA320,26,FALSE)</f>
        <v>0.5012461543</v>
      </c>
      <c r="AC141" s="24">
        <f>VLOOKUP(A141,'2023_PAPI_Indicators'!A140:AB320,27,FALSE)</f>
        <v>0.5511528254</v>
      </c>
      <c r="AD141" s="24">
        <f>VLOOKUP(A141,'2023_PAPI_Indicators'!A140:AC320,28,FALSE)</f>
        <v>0.4574283063</v>
      </c>
      <c r="AE141" s="24">
        <f>VLOOKUP(A141,'2023_PAPI_Indicators'!A140:AD320,29,FALSE)</f>
        <v>0.6385889649</v>
      </c>
      <c r="AF141" s="24">
        <f>VLOOKUP(A141,'2023_PAPI_Indicators'!A140:AE320,30,FALSE)</f>
        <v>0.5884190202</v>
      </c>
      <c r="AG141" s="24">
        <f>VLOOKUP(A141,'2023_PAPI_Indicators'!A140:AF320,31,FALSE)</f>
        <v>0.4652070403</v>
      </c>
      <c r="AH141" s="24">
        <f>VLOOKUP(A141,'2023_PAPI_Indicators'!A140:AG320,32,FALSE)</f>
        <v>0.7128184438</v>
      </c>
      <c r="AI141" s="24">
        <f>VLOOKUP(A141,'2023_PAPI_Indicators'!A140:AH320,33,FALSE)</f>
        <v>0.5671487451</v>
      </c>
      <c r="AJ141" s="24">
        <f>VLOOKUP(A141,'2023_PAPI_Indicators'!A140:AI320,34,FALSE)</f>
        <v>0.4345118105</v>
      </c>
      <c r="AK141" s="24">
        <f>VLOOKUP(A141,'2023_PAPI_Indicators'!A140:AJ320,35,FALSE)</f>
        <v>0.5370920897</v>
      </c>
      <c r="AL141" s="24">
        <f>VLOOKUP(A141,'2023_PAPI_Indicators'!A140:AK320,36,FALSE)</f>
        <v>0.7334894538</v>
      </c>
      <c r="AM141" s="24">
        <f>VLOOKUP(A141,'2023_PAPI_Indicators'!A140:AL320,37,FALSE)</f>
        <v>0.4684493244</v>
      </c>
      <c r="AN141" s="24">
        <f>VLOOKUP(A141,'2023_PAPI_Indicators'!A140:AM320,38,FALSE)</f>
        <v>0.5405414701</v>
      </c>
      <c r="AO141" s="24">
        <f>VLOOKUP(A141,'2023_PAPI_Indicators'!A140:AN320,39,FALSE)</f>
        <v>0.7097876072</v>
      </c>
      <c r="AP141" s="24">
        <f>VLOOKUP(A141,'2023_PAPI_Indicators'!A140:AO320,40,FALSE)</f>
        <v>0.5411108732</v>
      </c>
      <c r="AQ141" s="24">
        <f>VLOOKUP(A141,'2023_PAPI_Indicators'!A140:AP320,41,FALSE)</f>
        <v>0.4953081012</v>
      </c>
      <c r="AR141" s="24">
        <f>VLOOKUP(A141,'2023_PAPI_Indicators'!A140:AQ320,42,FALSE)</f>
        <v>0.5676574707</v>
      </c>
      <c r="AS141" s="24">
        <f>VLOOKUP(A141,'2023_PAPI_Indicators'!A140:AR320,43,FALSE)</f>
        <v>0.4215973616</v>
      </c>
      <c r="AT141" s="24">
        <f>VLOOKUP(A141,'2023_PAPI_Indicators'!A140:AS320,44,FALSE)</f>
        <v>0.441180408</v>
      </c>
      <c r="AU141" s="24">
        <f>VLOOKUP(A141,'2023_PAPI_Indicators'!A140:AT320,45,FALSE)</f>
        <v>0.5308579803</v>
      </c>
      <c r="AV141" s="24">
        <f>VLOOKUP(A141,'2023_PAPI_Indicators'!A140:AU320,46,FALSE)</f>
        <v>0.5993390083</v>
      </c>
      <c r="AW141" s="24">
        <f>VLOOKUP(A141,'2023_PAPI_Indicators'!A140:AW320,47,FALSE)</f>
        <v>0.5749033689</v>
      </c>
      <c r="AX141" s="25"/>
      <c r="AY141" s="24">
        <f>VLOOKUP(A141,'2023_PAPI_Indicators'!A140:AX320,49,FALSE)</f>
        <v>0.6166289449</v>
      </c>
      <c r="AZ141" s="24">
        <f>VLOOKUP(A141,'2023_PAPI_Indicators'!A140:AY320,50,FALSE)</f>
        <v>0.7191720009</v>
      </c>
      <c r="BA141" s="24">
        <f>VLOOKUP(A141,'2023_PAPI_Indicators'!A140:AZ320,51,FALSE)</f>
        <v>0.5562627316</v>
      </c>
      <c r="BB141" s="24">
        <f>VLOOKUP(A141,'2023_PAPI_Indicators'!A140:BA320,52,FALSE)</f>
        <v>0.5908156633</v>
      </c>
      <c r="BC141" s="24">
        <f>VLOOKUP(A141,'2023_PAPI_Indicators'!A140:BB320,53,FALSE)</f>
        <v>0.608750999</v>
      </c>
      <c r="BD141" s="24">
        <f>VLOOKUP(A141,'2023_PAPI_Indicators'!A140:BC320,54,FALSE)</f>
        <v>0.5742496252</v>
      </c>
      <c r="BE141" s="24">
        <f>VLOOKUP(A141,'2023_PAPI_Indicators'!A140:BD320,55,FALSE)</f>
        <v>0.6116625071</v>
      </c>
      <c r="BF141" s="24">
        <f>VLOOKUP(A141,'2023_PAPI_Indicators'!A140:BE320,56,FALSE)</f>
        <v>0.596953094</v>
      </c>
      <c r="BG141" s="24">
        <f>VLOOKUP(A141,'2023_PAPI_Indicators'!A140:BF320,57,FALSE)</f>
        <v>0.5818639994</v>
      </c>
      <c r="BH141" s="24">
        <f>VLOOKUP(A141,'2023_PAPI_Indicators'!A140:BL320,58,FALSE)</f>
        <v>0.4768132567</v>
      </c>
      <c r="BI141" s="24">
        <f>VLOOKUP(A141,'2023_PAPI_Indicators'!A140:BH320,59,FALSE)</f>
        <v>0.5375087857</v>
      </c>
      <c r="BJ141" s="24">
        <f>VLOOKUP(A141,'2023_PAPI_Indicators'!A140:BI320,60,FALSE)</f>
        <v>0.6536901593</v>
      </c>
      <c r="BK141" s="24">
        <f>VLOOKUP(A141,'2023_PAPI_Indicators'!A140:BJ320,61,FALSE)</f>
        <v>0.4846778214</v>
      </c>
      <c r="BL141" s="24">
        <f>VLOOKUP(A141,'2023_PAPI_Indicators'!A140:BK320,62,FALSE)</f>
        <v>0.6263448596</v>
      </c>
      <c r="BM141" s="24">
        <f>VLOOKUP(A141,'2023_PAPI_Indicators'!A140:BL320,63,FALSE)</f>
        <v>0.7474532127</v>
      </c>
      <c r="BN141" s="24">
        <f>VLOOKUP(A141,'2023_PAPI_Indicators'!A140:BM320,64,FALSE)</f>
        <v>0.689456284</v>
      </c>
    </row>
    <row r="142" ht="13.5" customHeight="1">
      <c r="A142" s="19" t="s">
        <v>353</v>
      </c>
      <c r="B142" s="19" t="s">
        <v>354</v>
      </c>
      <c r="C142" s="20" t="s">
        <v>181</v>
      </c>
      <c r="D142" s="21">
        <f>VLOOKUP(A142,'2023_PAPI_Indicators'!A142:B322,2,FALSE)</f>
        <v>1.622503161</v>
      </c>
      <c r="E142" s="21">
        <f>VLOOKUP(A142,'2023_PAPI_Indicators'!A142:C322,3,FALSE)</f>
        <v>2.099820137</v>
      </c>
      <c r="F142" s="21">
        <f>VLOOKUP(A142,'2023_PAPI_Indicators'!A141:D321,4,FALSE)</f>
        <v>2.045976162</v>
      </c>
      <c r="G142" s="21">
        <f>VLOOKUP(A142,'2023_PAPI_Indicators'!A141:E321,5,FALSE)</f>
        <v>1.98864305</v>
      </c>
      <c r="H142" s="21">
        <f>VLOOKUP(A142,'2023_PAPI_Indicators'!A141:F321,6,FALSE)</f>
        <v>1.971502304</v>
      </c>
      <c r="I142" s="21">
        <f>VLOOKUP(A142,'2023_PAPI_Indicators'!A141:G321,7,FALSE)</f>
        <v>1.943553925</v>
      </c>
      <c r="J142" s="21">
        <f>VLOOKUP(A142,'2023_PAPI_Indicators'!A141:H321,8,FALSE)</f>
        <v>2.214908361</v>
      </c>
      <c r="K142" s="21">
        <f>VLOOKUP(A142,'2023_PAPI_Indicators'!A141:I321,9,FALSE)</f>
        <v>2.254640341</v>
      </c>
      <c r="L142" s="21">
        <f>VLOOKUP(A142,'2023_PAPI_Indicators'!A141:J321,10,FALSE)</f>
        <v>1.984890342</v>
      </c>
      <c r="M142" s="21">
        <f>VLOOKUP(A142,'2023_PAPI_Indicators'!A141:K321,11,FALSE)</f>
        <v>2.032634258</v>
      </c>
      <c r="N142" s="21">
        <f>VLOOKUP(A142,'2023_PAPI_Indicators'!A141:L321,12,FALSE)</f>
        <v>2.116591215</v>
      </c>
      <c r="O142" s="21">
        <f>VLOOKUP(A142,'2023_PAPI_Indicators'!A141:M321,13,FALSE)</f>
        <v>1.873141408</v>
      </c>
      <c r="P142" s="21">
        <f>VLOOKUP(A142,'2023_PAPI_Indicators'!A141:N321,14,FALSE)</f>
        <v>1.961703777</v>
      </c>
      <c r="Q142" s="22"/>
      <c r="R142" s="21">
        <f>VLOOKUP(A142,'2023_PAPI_Indicators'!A141:P321,16,FALSE)</f>
        <v>1.863560319</v>
      </c>
      <c r="S142" s="21">
        <f>VLOOKUP(A142,'2023_PAPI_Indicators'!A141:R321,17,FALSE)</f>
        <v>1.869649529</v>
      </c>
      <c r="T142" s="21">
        <f>VLOOKUP(A142,'2023_PAPI_Indicators'!A141:S321,18,FALSE)</f>
        <v>1.843845248</v>
      </c>
      <c r="U142" s="21">
        <f>VLOOKUP(A142,'2023_PAPI_Indicators'!A141:T321,19,FALSE)</f>
        <v>1.954669952</v>
      </c>
      <c r="V142" s="21">
        <f>VLOOKUP(A142,'2023_PAPI_Indicators'!A141:U321,20,FALSE)</f>
        <v>1.722597718</v>
      </c>
      <c r="W142" s="21">
        <f>VLOOKUP(A142,'2023_PAPI_Indicators'!A141:V321,21,FALSE)</f>
        <v>1.841628671</v>
      </c>
      <c r="X142" s="21">
        <f>VLOOKUP(A142,'2023_PAPI_Indicators'!A141:W321,22,FALSE)</f>
        <v>1.946426153</v>
      </c>
      <c r="Y142" s="21">
        <f>VLOOKUP(A142,'2023_PAPI_Indicators'!A141:X321,23,FALSE)</f>
        <v>1.752040267</v>
      </c>
      <c r="Z142" s="21">
        <f>VLOOKUP(A142,'2023_PAPI_Indicators'!A141:Y321,24,FALSE)</f>
        <v>1.821042657</v>
      </c>
      <c r="AA142" s="21">
        <f>VLOOKUP(A142,'2023_PAPI_Indicators'!A141:Z321,25,FALSE)</f>
        <v>1.952344656</v>
      </c>
      <c r="AB142" s="21">
        <f>VLOOKUP(A142,'2023_PAPI_Indicators'!A141:AA321,26,FALSE)</f>
        <v>1.858997345</v>
      </c>
      <c r="AC142" s="21">
        <f>VLOOKUP(A142,'2023_PAPI_Indicators'!A141:AB321,27,FALSE)</f>
        <v>2.087420702</v>
      </c>
      <c r="AD142" s="21">
        <f>VLOOKUP(A142,'2023_PAPI_Indicators'!A141:AC321,28,FALSE)</f>
        <v>1.991043806</v>
      </c>
      <c r="AE142" s="21">
        <f>VLOOKUP(A142,'2023_PAPI_Indicators'!A141:AD321,29,FALSE)</f>
        <v>2.120091438</v>
      </c>
      <c r="AF142" s="21">
        <f>VLOOKUP(A142,'2023_PAPI_Indicators'!A141:AE321,30,FALSE)</f>
        <v>1.877868891</v>
      </c>
      <c r="AG142" s="21">
        <f>VLOOKUP(A142,'2023_PAPI_Indicators'!A141:AF321,31,FALSE)</f>
        <v>1.860852242</v>
      </c>
      <c r="AH142" s="21">
        <f>VLOOKUP(A142,'2023_PAPI_Indicators'!A141:AG321,32,FALSE)</f>
        <v>2.097164392</v>
      </c>
      <c r="AI142" s="21">
        <f>VLOOKUP(A142,'2023_PAPI_Indicators'!A141:AH321,33,FALSE)</f>
        <v>1.810726881</v>
      </c>
      <c r="AJ142" s="21">
        <f>VLOOKUP(A142,'2023_PAPI_Indicators'!A141:AI321,34,FALSE)</f>
        <v>1.800985098</v>
      </c>
      <c r="AK142" s="21">
        <f>VLOOKUP(A142,'2023_PAPI_Indicators'!A141:AJ321,35,FALSE)</f>
        <v>1.766106248</v>
      </c>
      <c r="AL142" s="21">
        <f>VLOOKUP(A142,'2023_PAPI_Indicators'!A141:AK321,36,FALSE)</f>
        <v>1.881100535</v>
      </c>
      <c r="AM142" s="21">
        <f>VLOOKUP(A142,'2023_PAPI_Indicators'!A141:AL321,37,FALSE)</f>
        <v>2.018404484</v>
      </c>
      <c r="AN142" s="21">
        <f>VLOOKUP(A142,'2023_PAPI_Indicators'!A141:AM321,38,FALSE)</f>
        <v>2.078751326</v>
      </c>
      <c r="AO142" s="21">
        <f>VLOOKUP(A142,'2023_PAPI_Indicators'!A141:AN321,39,FALSE)</f>
        <v>2.220917463</v>
      </c>
      <c r="AP142" s="21">
        <f>VLOOKUP(A142,'2023_PAPI_Indicators'!A141:AO321,40,FALSE)</f>
        <v>1.950706005</v>
      </c>
      <c r="AQ142" s="21">
        <f>VLOOKUP(A142,'2023_PAPI_Indicators'!A141:AP321,41,FALSE)</f>
        <v>1.840048194</v>
      </c>
      <c r="AR142" s="21">
        <f>VLOOKUP(A142,'2023_PAPI_Indicators'!A141:AQ321,42,FALSE)</f>
        <v>1.849238753</v>
      </c>
      <c r="AS142" s="21">
        <f>VLOOKUP(A142,'2023_PAPI_Indicators'!A141:AR321,43,FALSE)</f>
        <v>1.94780159</v>
      </c>
      <c r="AT142" s="21">
        <f>VLOOKUP(A142,'2023_PAPI_Indicators'!A141:AS321,44,FALSE)</f>
        <v>1.837030172</v>
      </c>
      <c r="AU142" s="21">
        <f>VLOOKUP(A142,'2023_PAPI_Indicators'!A141:AT321,45,FALSE)</f>
        <v>1.751632094</v>
      </c>
      <c r="AV142" s="21">
        <f>VLOOKUP(A142,'2023_PAPI_Indicators'!A141:AU321,46,FALSE)</f>
        <v>1.791896462</v>
      </c>
      <c r="AW142" s="21">
        <f>VLOOKUP(A142,'2023_PAPI_Indicators'!A141:AW321,47,FALSE)</f>
        <v>1.837743521</v>
      </c>
      <c r="AX142" s="22"/>
      <c r="AY142" s="21">
        <f>VLOOKUP(A142,'2023_PAPI_Indicators'!A141:AX321,49,FALSE)</f>
        <v>1.715584993</v>
      </c>
      <c r="AZ142" s="21">
        <f>VLOOKUP(A142,'2023_PAPI_Indicators'!A141:AY321,50,FALSE)</f>
        <v>2.064254999</v>
      </c>
      <c r="BA142" s="21">
        <f>VLOOKUP(A142,'2023_PAPI_Indicators'!A141:AZ321,51,FALSE)</f>
        <v>1.696206093</v>
      </c>
      <c r="BB142" s="21">
        <f>VLOOKUP(A142,'2023_PAPI_Indicators'!A141:BA321,52,FALSE)</f>
        <v>1.725863814</v>
      </c>
      <c r="BC142" s="21">
        <f>VLOOKUP(A142,'2023_PAPI_Indicators'!A141:BB321,53,FALSE)</f>
        <v>1.944137454</v>
      </c>
      <c r="BD142" s="21">
        <f>VLOOKUP(A142,'2023_PAPI_Indicators'!A141:BC321,54,FALSE)</f>
        <v>1.859458566</v>
      </c>
      <c r="BE142" s="21">
        <f>VLOOKUP(A142,'2023_PAPI_Indicators'!A141:BD321,55,FALSE)</f>
        <v>1.932207346</v>
      </c>
      <c r="BF142" s="21">
        <f>VLOOKUP(A142,'2023_PAPI_Indicators'!A141:BE321,56,FALSE)</f>
        <v>1.963498831</v>
      </c>
      <c r="BG142" s="21">
        <f>VLOOKUP(A142,'2023_PAPI_Indicators'!A141:BF321,57,FALSE)</f>
        <v>1.823449135</v>
      </c>
      <c r="BH142" s="21">
        <f>VLOOKUP(A142,'2023_PAPI_Indicators'!A141:BL321,58,FALSE)</f>
        <v>1.973552942</v>
      </c>
      <c r="BI142" s="21">
        <f>VLOOKUP(A142,'2023_PAPI_Indicators'!A141:BH321,59,FALSE)</f>
        <v>1.891015053</v>
      </c>
      <c r="BJ142" s="21">
        <f>VLOOKUP(A142,'2023_PAPI_Indicators'!A141:BI321,60,FALSE)</f>
        <v>1.863083959</v>
      </c>
      <c r="BK142" s="21">
        <f>VLOOKUP(A142,'2023_PAPI_Indicators'!A141:BJ321,61,FALSE)</f>
        <v>1.812182903</v>
      </c>
      <c r="BL142" s="21">
        <f>VLOOKUP(A142,'2023_PAPI_Indicators'!A141:BK321,62,FALSE)</f>
        <v>2.105354548</v>
      </c>
      <c r="BM142" s="21">
        <f>VLOOKUP(A142,'2023_PAPI_Indicators'!A141:BL321,63,FALSE)</f>
        <v>1.964718699</v>
      </c>
      <c r="BN142" s="21">
        <f>VLOOKUP(A142,'2023_PAPI_Indicators'!A141:BM321,64,FALSE)</f>
        <v>1.96741724</v>
      </c>
    </row>
    <row r="143" ht="13.5" customHeight="1">
      <c r="A143" s="11" t="s">
        <v>355</v>
      </c>
      <c r="B143" s="11" t="s">
        <v>356</v>
      </c>
      <c r="C143" s="12" t="s">
        <v>83</v>
      </c>
      <c r="D143" s="24">
        <f>VLOOKUP(A143,'2023_PAPI_Indicators'!A143:B323,2,FALSE)</f>
        <v>0.1883551925</v>
      </c>
      <c r="E143" s="75">
        <f>VLOOKUP(A143,'2023_PAPI_Indicators'!A143:C323,3,FALSE)</f>
        <v>0.3728311956</v>
      </c>
      <c r="F143" s="24">
        <f>VLOOKUP(A143,'2023_PAPI_Indicators'!A142:D322,4,FALSE)</f>
        <v>0.3408559561</v>
      </c>
      <c r="G143" s="24">
        <f>VLOOKUP(A143,'2023_PAPI_Indicators'!A142:E322,5,FALSE)</f>
        <v>0.3345335722</v>
      </c>
      <c r="H143" s="24">
        <f>VLOOKUP(A143,'2023_PAPI_Indicators'!A142:F322,6,FALSE)</f>
        <v>0.2037995309</v>
      </c>
      <c r="I143" s="24">
        <f>VLOOKUP(A143,'2023_PAPI_Indicators'!A142:G322,7,FALSE)</f>
        <v>0.3178025782</v>
      </c>
      <c r="J143" s="24">
        <f>VLOOKUP(A143,'2023_PAPI_Indicators'!A142:H322,8,FALSE)</f>
        <v>0.4762268364</v>
      </c>
      <c r="K143" s="24">
        <f>VLOOKUP(A143,'2023_PAPI_Indicators'!A142:I322,9,FALSE)</f>
        <v>0.5249544382</v>
      </c>
      <c r="L143" s="24">
        <f>VLOOKUP(A143,'2023_PAPI_Indicators'!A142:J322,10,FALSE)</f>
        <v>0.300673753</v>
      </c>
      <c r="M143" s="24">
        <f>VLOOKUP(A143,'2023_PAPI_Indicators'!A142:K322,11,FALSE)</f>
        <v>0.3189062774</v>
      </c>
      <c r="N143" s="24">
        <f>VLOOKUP(A143,'2023_PAPI_Indicators'!A142:L322,12,FALSE)</f>
        <v>0.3847934306</v>
      </c>
      <c r="O143" s="24">
        <f>VLOOKUP(A143,'2023_PAPI_Indicators'!A142:M322,13,FALSE)</f>
        <v>0.3117205799</v>
      </c>
      <c r="P143" s="24">
        <f>VLOOKUP(A143,'2023_PAPI_Indicators'!A142:N322,14,FALSE)</f>
        <v>0.2871152461</v>
      </c>
      <c r="Q143" s="25"/>
      <c r="R143" s="81">
        <f>VLOOKUP(A143,'2023_PAPI_Indicators'!A142:P322,16,FALSE)</f>
        <v>0.3262982666</v>
      </c>
      <c r="S143" s="81">
        <f>VLOOKUP(A143,'2023_PAPI_Indicators'!A142:R322,17,FALSE)</f>
        <v>0.2158583999</v>
      </c>
      <c r="T143" s="81">
        <f>VLOOKUP(A143,'2023_PAPI_Indicators'!A142:S322,18,FALSE)</f>
        <v>0.3211455345</v>
      </c>
      <c r="U143" s="81">
        <f>VLOOKUP(A143,'2023_PAPI_Indicators'!A142:T322,19,FALSE)</f>
        <v>0.2671025991</v>
      </c>
      <c r="V143" s="24">
        <f>VLOOKUP(A143,'2023_PAPI_Indicators'!A142:U322,20,FALSE)</f>
        <v>0.2333923131</v>
      </c>
      <c r="W143" s="24">
        <f>VLOOKUP(A143,'2023_PAPI_Indicators'!A142:V322,21,FALSE)</f>
        <v>0.2042724639</v>
      </c>
      <c r="X143" s="24">
        <f>VLOOKUP(A143,'2023_PAPI_Indicators'!A142:W322,22,FALSE)</f>
        <v>0.3002465665</v>
      </c>
      <c r="Y143" s="24">
        <f>VLOOKUP(A143,'2023_PAPI_Indicators'!A142:X322,23,FALSE)</f>
        <v>0.2602454424</v>
      </c>
      <c r="Z143" s="24">
        <f>VLOOKUP(A143,'2023_PAPI_Indicators'!A142:Y322,24,FALSE)</f>
        <v>0.2387546152</v>
      </c>
      <c r="AA143" s="24">
        <f>VLOOKUP(A143,'2023_PAPI_Indicators'!A142:Z322,25,FALSE)</f>
        <v>0.2662700713</v>
      </c>
      <c r="AB143" s="24">
        <f>VLOOKUP(A143,'2023_PAPI_Indicators'!A142:AA322,26,FALSE)</f>
        <v>0.3374274671</v>
      </c>
      <c r="AC143" s="24">
        <f>VLOOKUP(A143,'2023_PAPI_Indicators'!A142:AB322,27,FALSE)</f>
        <v>0.3027206659</v>
      </c>
      <c r="AD143" s="24">
        <f>VLOOKUP(A143,'2023_PAPI_Indicators'!A142:AC322,28,FALSE)</f>
        <v>0.2587726116</v>
      </c>
      <c r="AE143" s="24">
        <f>VLOOKUP(A143,'2023_PAPI_Indicators'!A142:AD322,29,FALSE)</f>
        <v>0.3148803413</v>
      </c>
      <c r="AF143" s="24">
        <f>VLOOKUP(A143,'2023_PAPI_Indicators'!A142:AE322,30,FALSE)</f>
        <v>0.2213614732</v>
      </c>
      <c r="AG143" s="24">
        <f>VLOOKUP(A143,'2023_PAPI_Indicators'!A142:AF322,31,FALSE)</f>
        <v>0.1812589467</v>
      </c>
      <c r="AH143" s="24">
        <f>VLOOKUP(A143,'2023_PAPI_Indicators'!A142:AG322,32,FALSE)</f>
        <v>0.2754870057</v>
      </c>
      <c r="AI143" s="24">
        <f>VLOOKUP(A143,'2023_PAPI_Indicators'!A142:AH322,33,FALSE)</f>
        <v>0.1607982963</v>
      </c>
      <c r="AJ143" s="24">
        <f>VLOOKUP(A143,'2023_PAPI_Indicators'!A142:AI322,34,FALSE)</f>
        <v>0.1388614774</v>
      </c>
      <c r="AK143" s="24">
        <f>VLOOKUP(A143,'2023_PAPI_Indicators'!A142:AJ322,35,FALSE)</f>
        <v>0.1465840489</v>
      </c>
      <c r="AL143" s="24">
        <f>VLOOKUP(A143,'2023_PAPI_Indicators'!A142:AK322,36,FALSE)</f>
        <v>0.2039423585</v>
      </c>
      <c r="AM143" s="24">
        <f>VLOOKUP(A143,'2023_PAPI_Indicators'!A142:AL322,37,FALSE)</f>
        <v>0.1843705773</v>
      </c>
      <c r="AN143" s="24">
        <f>VLOOKUP(A143,'2023_PAPI_Indicators'!A142:AM322,38,FALSE)</f>
        <v>0.245748654</v>
      </c>
      <c r="AO143" s="24">
        <f>VLOOKUP(A143,'2023_PAPI_Indicators'!A142:AN322,39,FALSE)</f>
        <v>0.3050742745</v>
      </c>
      <c r="AP143" s="24">
        <f>VLOOKUP(A143,'2023_PAPI_Indicators'!A142:AO322,40,FALSE)</f>
        <v>0.1381912678</v>
      </c>
      <c r="AQ143" s="24">
        <f>VLOOKUP(A143,'2023_PAPI_Indicators'!A142:AP322,41,FALSE)</f>
        <v>0.2349703014</v>
      </c>
      <c r="AR143" s="24">
        <f>VLOOKUP(A143,'2023_PAPI_Indicators'!A142:AQ322,42,FALSE)</f>
        <v>0.2161259502</v>
      </c>
      <c r="AS143" s="24">
        <f>VLOOKUP(A143,'2023_PAPI_Indicators'!A142:AR322,43,FALSE)</f>
        <v>0.2070099264</v>
      </c>
      <c r="AT143" s="24">
        <f>VLOOKUP(A143,'2023_PAPI_Indicators'!A142:AS322,44,FALSE)</f>
        <v>0.2859058082</v>
      </c>
      <c r="AU143" s="24">
        <f>VLOOKUP(A143,'2023_PAPI_Indicators'!A142:AT322,45,FALSE)</f>
        <v>0.2536136508</v>
      </c>
      <c r="AV143" s="24">
        <f>VLOOKUP(A143,'2023_PAPI_Indicators'!A142:AU322,46,FALSE)</f>
        <v>0.2521777749</v>
      </c>
      <c r="AW143" s="24">
        <f>VLOOKUP(A143,'2023_PAPI_Indicators'!A142:AW322,47,FALSE)</f>
        <v>0.1595453769</v>
      </c>
      <c r="AX143" s="25"/>
      <c r="AY143" s="24">
        <f>VLOOKUP(A143,'2023_PAPI_Indicators'!A142:AX322,49,FALSE)</f>
        <v>0.1626078486</v>
      </c>
      <c r="AZ143" s="24">
        <f>VLOOKUP(A143,'2023_PAPI_Indicators'!A142:AY322,50,FALSE)</f>
        <v>0.1881325841</v>
      </c>
      <c r="BA143" s="24">
        <f>VLOOKUP(A143,'2023_PAPI_Indicators'!A142:AZ322,51,FALSE)</f>
        <v>0.1122669429</v>
      </c>
      <c r="BB143" s="24">
        <f>VLOOKUP(A143,'2023_PAPI_Indicators'!A142:BA322,52,FALSE)</f>
        <v>0.163595736</v>
      </c>
      <c r="BC143" s="24">
        <f>VLOOKUP(A143,'2023_PAPI_Indicators'!A142:BB322,53,FALSE)</f>
        <v>0.10574577</v>
      </c>
      <c r="BD143" s="24">
        <f>VLOOKUP(A143,'2023_PAPI_Indicators'!A142:BC322,54,FALSE)</f>
        <v>0.1410220861</v>
      </c>
      <c r="BE143" s="24">
        <f>VLOOKUP(A143,'2023_PAPI_Indicators'!A142:BD322,55,FALSE)</f>
        <v>0.09005527943</v>
      </c>
      <c r="BF143" s="24">
        <f>VLOOKUP(A143,'2023_PAPI_Indicators'!A142:BE322,56,FALSE)</f>
        <v>0.1468848586</v>
      </c>
      <c r="BG143" s="24">
        <f>VLOOKUP(A143,'2023_PAPI_Indicators'!A142:BF322,57,FALSE)</f>
        <v>0.1433693618</v>
      </c>
      <c r="BH143" s="24">
        <f>VLOOKUP(A143,'2023_PAPI_Indicators'!A142:BL322,58,FALSE)</f>
        <v>0.1394362003</v>
      </c>
      <c r="BI143" s="24">
        <f>VLOOKUP(A143,'2023_PAPI_Indicators'!A142:BH322,59,FALSE)</f>
        <v>0.1672089845</v>
      </c>
      <c r="BJ143" s="24">
        <f>VLOOKUP(A143,'2023_PAPI_Indicators'!A142:BI322,60,FALSE)</f>
        <v>0.1575134546</v>
      </c>
      <c r="BK143" s="24">
        <f>VLOOKUP(A143,'2023_PAPI_Indicators'!A142:BJ322,61,FALSE)</f>
        <v>0.1330470145</v>
      </c>
      <c r="BL143" s="24">
        <f>VLOOKUP(A143,'2023_PAPI_Indicators'!A142:BK322,62,FALSE)</f>
        <v>0.199260056</v>
      </c>
      <c r="BM143" s="24">
        <f>VLOOKUP(A143,'2023_PAPI_Indicators'!A142:BL322,63,FALSE)</f>
        <v>0.2225656509</v>
      </c>
      <c r="BN143" s="24">
        <f>VLOOKUP(A143,'2023_PAPI_Indicators'!A142:BM322,64,FALSE)</f>
        <v>0.2055971473</v>
      </c>
    </row>
    <row r="144" ht="13.5" customHeight="1">
      <c r="A144" s="11" t="s">
        <v>357</v>
      </c>
      <c r="B144" s="11" t="s">
        <v>358</v>
      </c>
      <c r="C144" s="12" t="s">
        <v>83</v>
      </c>
      <c r="D144" s="24">
        <f>VLOOKUP(A144,'2023_PAPI_Indicators'!A144:B324,2,FALSE)</f>
        <v>0.8071769476</v>
      </c>
      <c r="E144" s="75">
        <f>VLOOKUP(A144,'2023_PAPI_Indicators'!A144:C324,3,FALSE)</f>
        <v>0.9042714238</v>
      </c>
      <c r="F144" s="24">
        <f>VLOOKUP(A144,'2023_PAPI_Indicators'!A143:D323,4,FALSE)</f>
        <v>0.8477214575</v>
      </c>
      <c r="G144" s="24">
        <f>VLOOKUP(A144,'2023_PAPI_Indicators'!A143:E323,5,FALSE)</f>
        <v>0.9385797381</v>
      </c>
      <c r="H144" s="24">
        <f>VLOOKUP(A144,'2023_PAPI_Indicators'!A143:F323,6,FALSE)</f>
        <v>0.9067358971</v>
      </c>
      <c r="I144" s="24">
        <f>VLOOKUP(A144,'2023_PAPI_Indicators'!A143:G323,7,FALSE)</f>
        <v>0.8671292067</v>
      </c>
      <c r="J144" s="24">
        <f>VLOOKUP(A144,'2023_PAPI_Indicators'!A143:H323,8,FALSE)</f>
        <v>0.8900572062</v>
      </c>
      <c r="K144" s="24">
        <f>VLOOKUP(A144,'2023_PAPI_Indicators'!A143:I323,9,FALSE)</f>
        <v>0.924195528</v>
      </c>
      <c r="L144" s="24">
        <f>VLOOKUP(A144,'2023_PAPI_Indicators'!A143:J323,10,FALSE)</f>
        <v>0.9077637792</v>
      </c>
      <c r="M144" s="24">
        <f>VLOOKUP(A144,'2023_PAPI_Indicators'!A143:K323,11,FALSE)</f>
        <v>0.8746807575</v>
      </c>
      <c r="N144" s="24">
        <f>VLOOKUP(A144,'2023_PAPI_Indicators'!A143:L323,12,FALSE)</f>
        <v>0.9321045876</v>
      </c>
      <c r="O144" s="24">
        <f>VLOOKUP(A144,'2023_PAPI_Indicators'!A143:M323,13,FALSE)</f>
        <v>0.8994562626</v>
      </c>
      <c r="P144" s="24">
        <f>VLOOKUP(A144,'2023_PAPI_Indicators'!A143:N323,14,FALSE)</f>
        <v>0.8435850739</v>
      </c>
      <c r="Q144" s="25"/>
      <c r="R144" s="81">
        <f>VLOOKUP(A144,'2023_PAPI_Indicators'!A143:P323,16,FALSE)</f>
        <v>0.8559542894</v>
      </c>
      <c r="S144" s="81">
        <f>VLOOKUP(A144,'2023_PAPI_Indicators'!A143:R323,17,FALSE)</f>
        <v>0.8788974285</v>
      </c>
      <c r="T144" s="81">
        <f>VLOOKUP(A144,'2023_PAPI_Indicators'!A143:S323,18,FALSE)</f>
        <v>0.8303434253</v>
      </c>
      <c r="U144" s="81">
        <f>VLOOKUP(A144,'2023_PAPI_Indicators'!A143:T323,19,FALSE)</f>
        <v>0.906558454</v>
      </c>
      <c r="V144" s="24">
        <f>VLOOKUP(A144,'2023_PAPI_Indicators'!A143:U323,20,FALSE)</f>
        <v>0.8073723912</v>
      </c>
      <c r="W144" s="24">
        <f>VLOOKUP(A144,'2023_PAPI_Indicators'!A143:V323,21,FALSE)</f>
        <v>0.8776080012</v>
      </c>
      <c r="X144" s="24">
        <f>VLOOKUP(A144,'2023_PAPI_Indicators'!A143:W323,22,FALSE)</f>
        <v>0.8537909389</v>
      </c>
      <c r="Y144" s="24">
        <f>VLOOKUP(A144,'2023_PAPI_Indicators'!A143:X323,23,FALSE)</f>
        <v>0.8148912191</v>
      </c>
      <c r="Z144" s="24">
        <f>VLOOKUP(A144,'2023_PAPI_Indicators'!A143:Y323,24,FALSE)</f>
        <v>0.8167827725</v>
      </c>
      <c r="AA144" s="24">
        <f>VLOOKUP(A144,'2023_PAPI_Indicators'!A143:Z323,25,FALSE)</f>
        <v>0.8887994885</v>
      </c>
      <c r="AB144" s="24">
        <f>VLOOKUP(A144,'2023_PAPI_Indicators'!A143:AA323,26,FALSE)</f>
        <v>0.8456661105</v>
      </c>
      <c r="AC144" s="24">
        <f>VLOOKUP(A144,'2023_PAPI_Indicators'!A143:AB323,27,FALSE)</f>
        <v>0.9255629778</v>
      </c>
      <c r="AD144" s="24">
        <f>VLOOKUP(A144,'2023_PAPI_Indicators'!A143:AC323,28,FALSE)</f>
        <v>0.8760645986</v>
      </c>
      <c r="AE144" s="24">
        <f>VLOOKUP(A144,'2023_PAPI_Indicators'!A143:AD323,29,FALSE)</f>
        <v>0.9432573915</v>
      </c>
      <c r="AF144" s="24">
        <f>VLOOKUP(A144,'2023_PAPI_Indicators'!A143:AE323,30,FALSE)</f>
        <v>0.9251343012</v>
      </c>
      <c r="AG144" s="24">
        <f>VLOOKUP(A144,'2023_PAPI_Indicators'!A143:AF323,31,FALSE)</f>
        <v>0.8916294575</v>
      </c>
      <c r="AH144" s="24">
        <f>VLOOKUP(A144,'2023_PAPI_Indicators'!A143:AG323,32,FALSE)</f>
        <v>0.9652922153</v>
      </c>
      <c r="AI144" s="24">
        <f>VLOOKUP(A144,'2023_PAPI_Indicators'!A143:AH323,33,FALSE)</f>
        <v>0.9143700004</v>
      </c>
      <c r="AJ144" s="24">
        <f>VLOOKUP(A144,'2023_PAPI_Indicators'!A143:AI323,34,FALSE)</f>
        <v>0.8795183301</v>
      </c>
      <c r="AK144" s="24">
        <f>VLOOKUP(A144,'2023_PAPI_Indicators'!A143:AJ323,35,FALSE)</f>
        <v>0.8160013556</v>
      </c>
      <c r="AL144" s="24">
        <f>VLOOKUP(A144,'2023_PAPI_Indicators'!A143:AK323,36,FALSE)</f>
        <v>0.9019230008</v>
      </c>
      <c r="AM144" s="24">
        <f>VLOOKUP(A144,'2023_PAPI_Indicators'!A143:AL323,37,FALSE)</f>
        <v>0.9134306908</v>
      </c>
      <c r="AN144" s="24">
        <f>VLOOKUP(A144,'2023_PAPI_Indicators'!A143:AM323,38,FALSE)</f>
        <v>0.9609183073</v>
      </c>
      <c r="AO144" s="24">
        <f>VLOOKUP(A144,'2023_PAPI_Indicators'!A143:AN323,39,FALSE)</f>
        <v>0.948361218</v>
      </c>
      <c r="AP144" s="24">
        <f>VLOOKUP(A144,'2023_PAPI_Indicators'!A143:AO323,40,FALSE)</f>
        <v>0.9029077291</v>
      </c>
      <c r="AQ144" s="24">
        <f>VLOOKUP(A144,'2023_PAPI_Indicators'!A143:AP323,41,FALSE)</f>
        <v>0.8466330767</v>
      </c>
      <c r="AR144" s="24">
        <f>VLOOKUP(A144,'2023_PAPI_Indicators'!A143:AQ323,42,FALSE)</f>
        <v>0.8803149462</v>
      </c>
      <c r="AS144" s="24">
        <f>VLOOKUP(A144,'2023_PAPI_Indicators'!A143:AR323,43,FALSE)</f>
        <v>0.9443838</v>
      </c>
      <c r="AT144" s="24">
        <f>VLOOKUP(A144,'2023_PAPI_Indicators'!A143:AS323,44,FALSE)</f>
        <v>0.8413196802</v>
      </c>
      <c r="AU144" s="24">
        <f>VLOOKUP(A144,'2023_PAPI_Indicators'!A143:AT323,45,FALSE)</f>
        <v>0.8495701551</v>
      </c>
      <c r="AV144" s="24">
        <f>VLOOKUP(A144,'2023_PAPI_Indicators'!A143:AU323,46,FALSE)</f>
        <v>0.9079456925</v>
      </c>
      <c r="AW144" s="24">
        <f>VLOOKUP(A144,'2023_PAPI_Indicators'!A143:AW323,47,FALSE)</f>
        <v>0.9439294934</v>
      </c>
      <c r="AX144" s="25"/>
      <c r="AY144" s="24">
        <f>VLOOKUP(A144,'2023_PAPI_Indicators'!A143:AX323,49,FALSE)</f>
        <v>0.8513606191</v>
      </c>
      <c r="AZ144" s="24">
        <f>VLOOKUP(A144,'2023_PAPI_Indicators'!A143:AY323,50,FALSE)</f>
        <v>0.9732163548</v>
      </c>
      <c r="BA144" s="24">
        <f>VLOOKUP(A144,'2023_PAPI_Indicators'!A143:AZ323,51,FALSE)</f>
        <v>0.8874282837</v>
      </c>
      <c r="BB144" s="24">
        <f>VLOOKUP(A144,'2023_PAPI_Indicators'!A143:BA323,52,FALSE)</f>
        <v>0.8492951393</v>
      </c>
      <c r="BC144" s="24">
        <f>VLOOKUP(A144,'2023_PAPI_Indicators'!A143:BB323,53,FALSE)</f>
        <v>0.9510375261</v>
      </c>
      <c r="BD144" s="24">
        <f>VLOOKUP(A144,'2023_PAPI_Indicators'!A143:BC323,54,FALSE)</f>
        <v>0.8907141089</v>
      </c>
      <c r="BE144" s="24">
        <f>VLOOKUP(A144,'2023_PAPI_Indicators'!A143:BD323,55,FALSE)</f>
        <v>0.881981492</v>
      </c>
      <c r="BF144" s="24">
        <f>VLOOKUP(A144,'2023_PAPI_Indicators'!A143:BE323,56,FALSE)</f>
        <v>0.9593454003</v>
      </c>
      <c r="BG144" s="24">
        <f>VLOOKUP(A144,'2023_PAPI_Indicators'!A143:BF323,57,FALSE)</f>
        <v>0.9183342457</v>
      </c>
      <c r="BH144" s="24">
        <f>VLOOKUP(A144,'2023_PAPI_Indicators'!A143:BL323,58,FALSE)</f>
        <v>0.934406817</v>
      </c>
      <c r="BI144" s="24">
        <f>VLOOKUP(A144,'2023_PAPI_Indicators'!A143:BH323,59,FALSE)</f>
        <v>0.8663520217</v>
      </c>
      <c r="BJ144" s="24">
        <f>VLOOKUP(A144,'2023_PAPI_Indicators'!A143:BI323,60,FALSE)</f>
        <v>0.9252073765</v>
      </c>
      <c r="BK144" s="24">
        <f>VLOOKUP(A144,'2023_PAPI_Indicators'!A143:BJ323,61,FALSE)</f>
        <v>0.8313934803</v>
      </c>
      <c r="BL144" s="24">
        <f>VLOOKUP(A144,'2023_PAPI_Indicators'!A143:BK323,62,FALSE)</f>
        <v>0.9468023181</v>
      </c>
      <c r="BM144" s="24">
        <f>VLOOKUP(A144,'2023_PAPI_Indicators'!A143:BL323,63,FALSE)</f>
        <v>0.923265934</v>
      </c>
      <c r="BN144" s="24">
        <f>VLOOKUP(A144,'2023_PAPI_Indicators'!A143:BM323,64,FALSE)</f>
        <v>0.9073964357</v>
      </c>
    </row>
    <row r="145" ht="13.5" customHeight="1">
      <c r="A145" s="11" t="s">
        <v>359</v>
      </c>
      <c r="B145" s="11" t="s">
        <v>360</v>
      </c>
      <c r="C145" s="12" t="s">
        <v>83</v>
      </c>
      <c r="D145" s="24">
        <f>VLOOKUP(A145,'2023_PAPI_Indicators'!A145:B325,2,FALSE)</f>
        <v>0.2936377227</v>
      </c>
      <c r="E145" s="75">
        <f>VLOOKUP(A145,'2023_PAPI_Indicators'!A145:C325,3,FALSE)</f>
        <v>0.4893842041</v>
      </c>
      <c r="F145" s="24">
        <f>VLOOKUP(A145,'2023_PAPI_Indicators'!A144:D324,4,FALSE)</f>
        <v>0.5240654349</v>
      </c>
      <c r="G145" s="24">
        <f>VLOOKUP(A145,'2023_PAPI_Indicators'!A144:E324,5,FALSE)</f>
        <v>0.3821964562</v>
      </c>
      <c r="H145" s="24">
        <f>VLOOKUP(A145,'2023_PAPI_Indicators'!A144:F324,6,FALSE)</f>
        <v>0.5276335478</v>
      </c>
      <c r="I145" s="24">
        <f>VLOOKUP(A145,'2023_PAPI_Indicators'!A144:G324,7,FALSE)</f>
        <v>0.4252887666</v>
      </c>
      <c r="J145" s="24">
        <f>VLOOKUP(A145,'2023_PAPI_Indicators'!A144:H324,8,FALSE)</f>
        <v>0.5152910352</v>
      </c>
      <c r="K145" s="24">
        <f>VLOOKUP(A145,'2023_PAPI_Indicators'!A144:I324,9,FALSE)</f>
        <v>0.4721571803</v>
      </c>
      <c r="L145" s="24">
        <f>VLOOKUP(A145,'2023_PAPI_Indicators'!A144:J324,10,FALSE)</f>
        <v>0.4431195259</v>
      </c>
      <c r="M145" s="24">
        <f>VLOOKUP(A145,'2023_PAPI_Indicators'!A144:K324,11,FALSE)</f>
        <v>0.5057138801</v>
      </c>
      <c r="N145" s="24">
        <f>VLOOKUP(A145,'2023_PAPI_Indicators'!A144:L324,12,FALSE)</f>
        <v>0.4663600028</v>
      </c>
      <c r="O145" s="24">
        <f>VLOOKUP(A145,'2023_PAPI_Indicators'!A144:M324,13,FALSE)</f>
        <v>0.3286312819</v>
      </c>
      <c r="P145" s="24">
        <f>VLOOKUP(A145,'2023_PAPI_Indicators'!A144:N324,14,FALSE)</f>
        <v>0.497670114</v>
      </c>
      <c r="Q145" s="25"/>
      <c r="R145" s="81">
        <f>VLOOKUP(A145,'2023_PAPI_Indicators'!A144:P324,16,FALSE)</f>
        <v>0.3479743898</v>
      </c>
      <c r="S145" s="81">
        <f>VLOOKUP(A145,'2023_PAPI_Indicators'!A144:R324,17,FALSE)</f>
        <v>0.4415603876</v>
      </c>
      <c r="T145" s="81">
        <f>VLOOKUP(A145,'2023_PAPI_Indicators'!A144:S324,18,FALSE)</f>
        <v>0.3590229452</v>
      </c>
      <c r="U145" s="81">
        <f>VLOOKUP(A145,'2023_PAPI_Indicators'!A144:T324,19,FALSE)</f>
        <v>0.4476755261</v>
      </c>
      <c r="V145" s="24">
        <f>VLOOKUP(A145,'2023_PAPI_Indicators'!A144:U324,20,FALSE)</f>
        <v>0.3484996557</v>
      </c>
      <c r="W145" s="24">
        <f>VLOOKUP(A145,'2023_PAPI_Indicators'!A144:V324,21,FALSE)</f>
        <v>0.426414907</v>
      </c>
      <c r="X145" s="24">
        <f>VLOOKUP(A145,'2023_PAPI_Indicators'!A144:W324,22,FALSE)</f>
        <v>0.4590552747</v>
      </c>
      <c r="Y145" s="24">
        <f>VLOOKUP(A145,'2023_PAPI_Indicators'!A144:X324,23,FALSE)</f>
        <v>0.3435703516</v>
      </c>
      <c r="Z145" s="24">
        <f>VLOOKUP(A145,'2023_PAPI_Indicators'!A144:Y324,24,FALSE)</f>
        <v>0.4321719706</v>
      </c>
      <c r="AA145" s="24">
        <f>VLOOKUP(A145,'2023_PAPI_Indicators'!A144:Z324,25,FALSE)</f>
        <v>0.4639417827</v>
      </c>
      <c r="AB145" s="24">
        <f>VLOOKUP(A145,'2023_PAPI_Indicators'!A144:AA324,26,FALSE)</f>
        <v>0.3425704539</v>
      </c>
      <c r="AC145" s="24">
        <f>VLOOKUP(A145,'2023_PAPI_Indicators'!A144:AB324,27,FALSE)</f>
        <v>0.525803864</v>
      </c>
      <c r="AD145" s="24">
        <f>VLOOKUP(A145,'2023_PAPI_Indicators'!A144:AC324,28,FALSE)</f>
        <v>0.5228732824</v>
      </c>
      <c r="AE145" s="24">
        <f>VLOOKUP(A145,'2023_PAPI_Indicators'!A144:AD324,29,FALSE)</f>
        <v>0.5286204219</v>
      </c>
      <c r="AF145" s="24">
        <f>VLOOKUP(A145,'2023_PAPI_Indicators'!A144:AE324,30,FALSE)</f>
        <v>0.3980397582</v>
      </c>
      <c r="AG145" s="24">
        <f>VLOOKUP(A145,'2023_PAPI_Indicators'!A144:AF324,31,FALSE)</f>
        <v>0.4546304941</v>
      </c>
      <c r="AH145" s="24">
        <f>VLOOKUP(A145,'2023_PAPI_Indicators'!A144:AG324,32,FALSE)</f>
        <v>0.5230519176</v>
      </c>
      <c r="AI145" s="24">
        <f>VLOOKUP(A145,'2023_PAPI_Indicators'!A144:AH324,33,FALSE)</f>
        <v>0.4022251964</v>
      </c>
      <c r="AJ145" s="24">
        <f>VLOOKUP(A145,'2023_PAPI_Indicators'!A144:AI324,34,FALSE)</f>
        <v>0.4492719769</v>
      </c>
      <c r="AK145" s="24">
        <f>VLOOKUP(A145,'2023_PAPI_Indicators'!A144:AJ324,35,FALSE)</f>
        <v>0.4701875448</v>
      </c>
      <c r="AL145" s="24">
        <f>VLOOKUP(A145,'2023_PAPI_Indicators'!A144:AK324,36,FALSE)</f>
        <v>0.4419018924</v>
      </c>
      <c r="AM145" s="24">
        <f>VLOOKUP(A145,'2023_PAPI_Indicators'!A144:AL324,37,FALSE)</f>
        <v>0.5872699618</v>
      </c>
      <c r="AN145" s="24">
        <f>VLOOKUP(A145,'2023_PAPI_Indicators'!A144:AM324,38,FALSE)</f>
        <v>0.5387509465</v>
      </c>
      <c r="AO145" s="24">
        <f>VLOOKUP(A145,'2023_PAPI_Indicators'!A144:AN324,39,FALSE)</f>
        <v>0.6341487765</v>
      </c>
      <c r="AP145" s="24">
        <f>VLOOKUP(A145,'2023_PAPI_Indicators'!A144:AO324,40,FALSE)</f>
        <v>0.5762736797</v>
      </c>
      <c r="AQ145" s="24">
        <f>VLOOKUP(A145,'2023_PAPI_Indicators'!A144:AP324,41,FALSE)</f>
        <v>0.4251115024</v>
      </c>
      <c r="AR145" s="24">
        <f>VLOOKUP(A145,'2023_PAPI_Indicators'!A144:AQ324,42,FALSE)</f>
        <v>0.419464618</v>
      </c>
      <c r="AS145" s="24">
        <f>VLOOKUP(A145,'2023_PAPI_Indicators'!A144:AR324,43,FALSE)</f>
        <v>0.4630745351</v>
      </c>
      <c r="AT145" s="24">
        <f>VLOOKUP(A145,'2023_PAPI_Indicators'!A144:AS324,44,FALSE)</f>
        <v>0.3764714003</v>
      </c>
      <c r="AU145" s="24">
        <f>VLOOKUP(A145,'2023_PAPI_Indicators'!A144:AT324,45,FALSE)</f>
        <v>0.3151149154</v>
      </c>
      <c r="AV145" s="24">
        <f>VLOOKUP(A145,'2023_PAPI_Indicators'!A144:AU324,46,FALSE)</f>
        <v>0.2984396219</v>
      </c>
      <c r="AW145" s="24">
        <f>VLOOKUP(A145,'2023_PAPI_Indicators'!A144:AW324,47,FALSE)</f>
        <v>0.400935322</v>
      </c>
      <c r="AX145" s="25"/>
      <c r="AY145" s="24">
        <f>VLOOKUP(A145,'2023_PAPI_Indicators'!A144:AX324,49,FALSE)</f>
        <v>0.3682832122</v>
      </c>
      <c r="AZ145" s="24">
        <f>VLOOKUP(A145,'2023_PAPI_Indicators'!A144:AY324,50,FALSE)</f>
        <v>0.569572866</v>
      </c>
      <c r="BA145" s="24">
        <f>VLOOKUP(A145,'2023_PAPI_Indicators'!A144:AZ324,51,FALSE)</f>
        <v>0.3631774783</v>
      </c>
      <c r="BB145" s="24">
        <f>VLOOKUP(A145,'2023_PAPI_Indicators'!A144:BA324,52,FALSE)</f>
        <v>0.3796396554</v>
      </c>
      <c r="BC145" s="24">
        <f>VLOOKUP(A145,'2023_PAPI_Indicators'!A144:BB324,53,FALSE)</f>
        <v>0.5540208817</v>
      </c>
      <c r="BD145" s="24">
        <f>VLOOKUP(A145,'2023_PAPI_Indicators'!A144:BC324,54,FALSE)</f>
        <v>0.494389087</v>
      </c>
      <c r="BE145" s="24">
        <f>VLOOKUP(A145,'2023_PAPI_Indicators'!A144:BD324,55,FALSE)</f>
        <v>0.6268373132</v>
      </c>
      <c r="BF145" s="24">
        <f>VLOOKUP(A145,'2023_PAPI_Indicators'!A144:BE324,56,FALSE)</f>
        <v>0.523935318</v>
      </c>
      <c r="BG145" s="24">
        <f>VLOOKUP(A145,'2023_PAPI_Indicators'!A144:BF324,57,FALSE)</f>
        <v>0.4284122288</v>
      </c>
      <c r="BH145" s="24">
        <f>VLOOKUP(A145,'2023_PAPI_Indicators'!A144:BL324,58,FALSE)</f>
        <v>0.5663766265</v>
      </c>
      <c r="BI145" s="24">
        <f>VLOOKUP(A145,'2023_PAPI_Indicators'!A144:BH324,59,FALSE)</f>
        <v>0.524120748</v>
      </c>
      <c r="BJ145" s="24">
        <f>VLOOKUP(A145,'2023_PAPI_Indicators'!A144:BI324,60,FALSE)</f>
        <v>0.4470297694</v>
      </c>
      <c r="BK145" s="24">
        <f>VLOOKUP(A145,'2023_PAPI_Indicators'!A144:BJ324,61,FALSE)</f>
        <v>0.5144091249</v>
      </c>
      <c r="BL145" s="24">
        <f>VLOOKUP(A145,'2023_PAPI_Indicators'!A144:BK324,62,FALSE)</f>
        <v>0.6259589195</v>
      </c>
      <c r="BM145" s="24">
        <f>VLOOKUP(A145,'2023_PAPI_Indicators'!A144:BL324,63,FALSE)</f>
        <v>0.4855538905</v>
      </c>
      <c r="BN145" s="24">
        <f>VLOOKUP(A145,'2023_PAPI_Indicators'!A144:BM324,64,FALSE)</f>
        <v>0.5210903883</v>
      </c>
    </row>
    <row r="146" ht="13.5" customHeight="1">
      <c r="A146" s="19" t="s">
        <v>361</v>
      </c>
      <c r="B146" s="19" t="s">
        <v>362</v>
      </c>
      <c r="C146" s="20" t="s">
        <v>181</v>
      </c>
      <c r="D146" s="21">
        <f>VLOOKUP(A146,'2023_PAPI_Indicators'!A146:B326,2,FALSE)</f>
        <v>0.3467278183</v>
      </c>
      <c r="E146" s="21">
        <f>VLOOKUP(A146,'2023_PAPI_Indicators'!A146:C326,3,FALSE)</f>
        <v>0.765129745</v>
      </c>
      <c r="F146" s="21">
        <f>VLOOKUP(A146,'2023_PAPI_Indicators'!A145:D325,4,FALSE)</f>
        <v>0.6530464292</v>
      </c>
      <c r="G146" s="21">
        <f>VLOOKUP(A146,'2023_PAPI_Indicators'!A145:E325,5,FALSE)</f>
        <v>0.8748731017</v>
      </c>
      <c r="H146" s="21">
        <f>VLOOKUP(A146,'2023_PAPI_Indicators'!A145:F325,6,FALSE)</f>
        <v>0.4257342815</v>
      </c>
      <c r="I146" s="21">
        <f>VLOOKUP(A146,'2023_PAPI_Indicators'!A145:G325,7,FALSE)</f>
        <v>0.5388268828</v>
      </c>
      <c r="J146" s="21">
        <f>VLOOKUP(A146,'2023_PAPI_Indicators'!A145:H325,8,FALSE)</f>
        <v>0.7049782276</v>
      </c>
      <c r="K146" s="21">
        <f>VLOOKUP(A146,'2023_PAPI_Indicators'!A145:I325,9,FALSE)</f>
        <v>0.6226671338</v>
      </c>
      <c r="L146" s="21">
        <f>VLOOKUP(A146,'2023_PAPI_Indicators'!A145:J325,10,FALSE)</f>
        <v>0.554717958</v>
      </c>
      <c r="M146" s="21">
        <f>VLOOKUP(A146,'2023_PAPI_Indicators'!A145:K325,11,FALSE)</f>
        <v>0.5425003171</v>
      </c>
      <c r="N146" s="21">
        <f>VLOOKUP(A146,'2023_PAPI_Indicators'!A145:L325,12,FALSE)</f>
        <v>0.7413213849</v>
      </c>
      <c r="O146" s="21">
        <f>VLOOKUP(A146,'2023_PAPI_Indicators'!A145:M325,13,FALSE)</f>
        <v>0.4265169203</v>
      </c>
      <c r="P146" s="21">
        <f>VLOOKUP(A146,'2023_PAPI_Indicators'!A145:N325,14,FALSE)</f>
        <v>0.5395990014</v>
      </c>
      <c r="Q146" s="22"/>
      <c r="R146" s="21">
        <f>VLOOKUP(A146,'2023_PAPI_Indicators'!A145:P325,16,FALSE)</f>
        <v>0.4901916385</v>
      </c>
      <c r="S146" s="21">
        <f>VLOOKUP(A146,'2023_PAPI_Indicators'!A145:R325,17,FALSE)</f>
        <v>0.4563689232</v>
      </c>
      <c r="T146" s="21">
        <f>VLOOKUP(A146,'2023_PAPI_Indicators'!A145:S325,18,FALSE)</f>
        <v>0.3992263675</v>
      </c>
      <c r="U146" s="21">
        <f>VLOOKUP(A146,'2023_PAPI_Indicators'!A145:T325,19,FALSE)</f>
        <v>0.4203770459</v>
      </c>
      <c r="V146" s="21">
        <f>VLOOKUP(A146,'2023_PAPI_Indicators'!A145:U325,20,FALSE)</f>
        <v>0.5021930933</v>
      </c>
      <c r="W146" s="21">
        <f>VLOOKUP(A146,'2023_PAPI_Indicators'!A145:V325,21,FALSE)</f>
        <v>0.4858048856</v>
      </c>
      <c r="X146" s="21">
        <f>VLOOKUP(A146,'2023_PAPI_Indicators'!A145:W325,22,FALSE)</f>
        <v>0.4639849365</v>
      </c>
      <c r="Y146" s="21">
        <f>VLOOKUP(A146,'2023_PAPI_Indicators'!A145:X325,23,FALSE)</f>
        <v>0.6885963082</v>
      </c>
      <c r="Z146" s="21">
        <f>VLOOKUP(A146,'2023_PAPI_Indicators'!A145:Y325,24,FALSE)</f>
        <v>0.4100123644</v>
      </c>
      <c r="AA146" s="21">
        <f>VLOOKUP(A146,'2023_PAPI_Indicators'!A145:Z325,25,FALSE)</f>
        <v>0.4102346897</v>
      </c>
      <c r="AB146" s="21">
        <f>VLOOKUP(A146,'2023_PAPI_Indicators'!A145:AA325,26,FALSE)</f>
        <v>0.5497303009</v>
      </c>
      <c r="AC146" s="21">
        <f>VLOOKUP(A146,'2023_PAPI_Indicators'!A145:AB325,27,FALSE)</f>
        <v>0.6026772261</v>
      </c>
      <c r="AD146" s="21">
        <f>VLOOKUP(A146,'2023_PAPI_Indicators'!A145:AC325,28,FALSE)</f>
        <v>0.6022850275</v>
      </c>
      <c r="AE146" s="21">
        <f>VLOOKUP(A146,'2023_PAPI_Indicators'!A145:AD325,29,FALSE)</f>
        <v>0.5070489049</v>
      </c>
      <c r="AF146" s="21">
        <f>VLOOKUP(A146,'2023_PAPI_Indicators'!A145:AE325,30,FALSE)</f>
        <v>0.4965853095</v>
      </c>
      <c r="AG146" s="21">
        <f>VLOOKUP(A146,'2023_PAPI_Indicators'!A145:AF325,31,FALSE)</f>
        <v>0.5807785988</v>
      </c>
      <c r="AH146" s="21">
        <f>VLOOKUP(A146,'2023_PAPI_Indicators'!A145:AG325,32,FALSE)</f>
        <v>0.7227814198</v>
      </c>
      <c r="AI146" s="21">
        <f>VLOOKUP(A146,'2023_PAPI_Indicators'!A145:AH325,33,FALSE)</f>
        <v>0.3486929536</v>
      </c>
      <c r="AJ146" s="21">
        <f>VLOOKUP(A146,'2023_PAPI_Indicators'!A145:AI325,34,FALSE)</f>
        <v>0.6516206861</v>
      </c>
      <c r="AK146" s="21">
        <f>VLOOKUP(A146,'2023_PAPI_Indicators'!A145:AJ325,35,FALSE)</f>
        <v>0.5810559988</v>
      </c>
      <c r="AL146" s="21">
        <f>VLOOKUP(A146,'2023_PAPI_Indicators'!A145:AK325,36,FALSE)</f>
        <v>0.4749690592</v>
      </c>
      <c r="AM146" s="21">
        <f>VLOOKUP(A146,'2023_PAPI_Indicators'!A145:AL325,37,FALSE)</f>
        <v>0.4306651056</v>
      </c>
      <c r="AN146" s="21">
        <f>VLOOKUP(A146,'2023_PAPI_Indicators'!A145:AM325,38,FALSE)</f>
        <v>0.472548008</v>
      </c>
      <c r="AO146" s="21">
        <f>VLOOKUP(A146,'2023_PAPI_Indicators'!A145:AN325,39,FALSE)</f>
        <v>0.5694580674</v>
      </c>
      <c r="AP146" s="21">
        <f>VLOOKUP(A146,'2023_PAPI_Indicators'!A145:AO325,40,FALSE)</f>
        <v>0.4347327948</v>
      </c>
      <c r="AQ146" s="21">
        <f>VLOOKUP(A146,'2023_PAPI_Indicators'!A145:AP325,41,FALSE)</f>
        <v>0.4837053418</v>
      </c>
      <c r="AR146" s="21">
        <f>VLOOKUP(A146,'2023_PAPI_Indicators'!A145:AQ325,42,FALSE)</f>
        <v>0.3788766563</v>
      </c>
      <c r="AS146" s="21">
        <f>VLOOKUP(A146,'2023_PAPI_Indicators'!A145:AR325,43,FALSE)</f>
        <v>0.3773061335</v>
      </c>
      <c r="AT146" s="21">
        <f>VLOOKUP(A146,'2023_PAPI_Indicators'!A145:AS325,44,FALSE)</f>
        <v>0.4915179908</v>
      </c>
      <c r="AU146" s="21">
        <f>VLOOKUP(A146,'2023_PAPI_Indicators'!A145:AT325,45,FALSE)</f>
        <v>0.3630830646</v>
      </c>
      <c r="AV146" s="21">
        <f>VLOOKUP(A146,'2023_PAPI_Indicators'!A145:AU325,46,FALSE)</f>
        <v>0.4022017419</v>
      </c>
      <c r="AW146" s="21">
        <f>VLOOKUP(A146,'2023_PAPI_Indicators'!A145:AW325,47,FALSE)</f>
        <v>0.4193216562</v>
      </c>
      <c r="AX146" s="22"/>
      <c r="AY146" s="21">
        <f>VLOOKUP(A146,'2023_PAPI_Indicators'!A145:AX325,49,FALSE)</f>
        <v>0.394697845</v>
      </c>
      <c r="AZ146" s="21">
        <f>VLOOKUP(A146,'2023_PAPI_Indicators'!A145:AY325,50,FALSE)</f>
        <v>0.3980022967</v>
      </c>
      <c r="BA146" s="21">
        <f>VLOOKUP(A146,'2023_PAPI_Indicators'!A145:AZ325,51,FALSE)</f>
        <v>0.3673203886</v>
      </c>
      <c r="BB146" s="21">
        <f>VLOOKUP(A146,'2023_PAPI_Indicators'!A145:BA325,52,FALSE)</f>
        <v>0.765743494</v>
      </c>
      <c r="BC146" s="21">
        <f>VLOOKUP(A146,'2023_PAPI_Indicators'!A145:BB325,53,FALSE)</f>
        <v>0.7332199812</v>
      </c>
      <c r="BD146" s="21">
        <f>VLOOKUP(A146,'2023_PAPI_Indicators'!A145:BC325,54,FALSE)</f>
        <v>0.6505423188</v>
      </c>
      <c r="BE146" s="21">
        <f>VLOOKUP(A146,'2023_PAPI_Indicators'!A145:BD325,55,FALSE)</f>
        <v>0.4485867321</v>
      </c>
      <c r="BF146" s="21">
        <f>VLOOKUP(A146,'2023_PAPI_Indicators'!A145:BE325,56,FALSE)</f>
        <v>0.8834296465</v>
      </c>
      <c r="BG146" s="21">
        <f>VLOOKUP(A146,'2023_PAPI_Indicators'!A145:BF325,57,FALSE)</f>
        <v>1.4110744</v>
      </c>
      <c r="BH146" s="21">
        <f>VLOOKUP(A146,'2023_PAPI_Indicators'!A145:BL325,58,FALSE)</f>
        <v>0.8294059038</v>
      </c>
      <c r="BI146" s="21">
        <f>VLOOKUP(A146,'2023_PAPI_Indicators'!A145:BH325,59,FALSE)</f>
        <v>0.8815180659</v>
      </c>
      <c r="BJ146" s="21">
        <f>VLOOKUP(A146,'2023_PAPI_Indicators'!A145:BI325,60,FALSE)</f>
        <v>0.9922647476</v>
      </c>
      <c r="BK146" s="21">
        <f>VLOOKUP(A146,'2023_PAPI_Indicators'!A145:BJ325,61,FALSE)</f>
        <v>1.290409088</v>
      </c>
      <c r="BL146" s="21">
        <f>VLOOKUP(A146,'2023_PAPI_Indicators'!A145:BK325,62,FALSE)</f>
        <v>0.6309323311</v>
      </c>
      <c r="BM146" s="21">
        <f>VLOOKUP(A146,'2023_PAPI_Indicators'!A145:BL325,63,FALSE)</f>
        <v>0.7239883542</v>
      </c>
      <c r="BN146" s="21">
        <f>VLOOKUP(A146,'2023_PAPI_Indicators'!A145:BM325,64,FALSE)</f>
        <v>0.6527591944</v>
      </c>
    </row>
    <row r="147" ht="13.5" customHeight="1">
      <c r="A147" s="11" t="s">
        <v>363</v>
      </c>
      <c r="B147" s="11" t="s">
        <v>364</v>
      </c>
      <c r="C147" s="12" t="s">
        <v>83</v>
      </c>
      <c r="D147" s="24">
        <f>VLOOKUP(A147,'2023_PAPI_Indicators'!A147:B327,2,FALSE)</f>
        <v>0.00002015615974</v>
      </c>
      <c r="E147" s="75">
        <f>VLOOKUP(A147,'2023_PAPI_Indicators'!A147:C327,3,FALSE)</f>
        <v>0.07108396292</v>
      </c>
      <c r="F147" s="24">
        <f>VLOOKUP(A147,'2023_PAPI_Indicators'!A146:D326,4,FALSE)</f>
        <v>0.04665753245</v>
      </c>
      <c r="G147" s="24">
        <f>VLOOKUP(A147,'2023_PAPI_Indicators'!A146:E326,5,FALSE)</f>
        <v>0.0769642517</v>
      </c>
      <c r="H147" s="24">
        <f>VLOOKUP(A147,'2023_PAPI_Indicators'!A146:F326,6,FALSE)</f>
        <v>0.01208980661</v>
      </c>
      <c r="I147" s="24">
        <f>VLOOKUP(A147,'2023_PAPI_Indicators'!A146:G326,7,FALSE)</f>
        <v>0.05301913619</v>
      </c>
      <c r="J147" s="24">
        <f>VLOOKUP(A147,'2023_PAPI_Indicators'!A146:H326,8,FALSE)</f>
        <v>0.07395929098</v>
      </c>
      <c r="K147" s="24">
        <f>VLOOKUP(A147,'2023_PAPI_Indicators'!A146:I326,9,FALSE)</f>
        <v>0.06944011152</v>
      </c>
      <c r="L147" s="24">
        <f>VLOOKUP(A147,'2023_PAPI_Indicators'!A146:J326,10,FALSE)</f>
        <v>0.04407235608</v>
      </c>
      <c r="M147" s="24">
        <f>VLOOKUP(A147,'2023_PAPI_Indicators'!A146:K326,11,FALSE)</f>
        <v>0.0279492531</v>
      </c>
      <c r="N147" s="24">
        <f>VLOOKUP(A147,'2023_PAPI_Indicators'!A146:L326,12,FALSE)</f>
        <v>0.07849464566</v>
      </c>
      <c r="O147" s="24">
        <f>VLOOKUP(A147,'2023_PAPI_Indicators'!A146:M326,13,FALSE)</f>
        <v>0.005151494872</v>
      </c>
      <c r="P147" s="24">
        <f>VLOOKUP(A147,'2023_PAPI_Indicators'!A146:N326,14,FALSE)</f>
        <v>0.02253714763</v>
      </c>
      <c r="Q147" s="25"/>
      <c r="R147" s="81">
        <f>VLOOKUP(A147,'2023_PAPI_Indicators'!A146:P326,16,FALSE)</f>
        <v>0.01003261842</v>
      </c>
      <c r="S147" s="81">
        <f>VLOOKUP(A147,'2023_PAPI_Indicators'!A146:R326,17,FALSE)</f>
        <v>0.01220690832</v>
      </c>
      <c r="T147" s="81">
        <f>VLOOKUP(A147,'2023_PAPI_Indicators'!A146:S326,18,FALSE)</f>
        <v>0.01838891208</v>
      </c>
      <c r="U147" s="81">
        <f>VLOOKUP(A147,'2023_PAPI_Indicators'!A146:T326,19,FALSE)</f>
        <v>0.01809841022</v>
      </c>
      <c r="V147" s="24">
        <f>VLOOKUP(A147,'2023_PAPI_Indicators'!A146:U326,20,FALSE)</f>
        <v>0.02953659557</v>
      </c>
      <c r="W147" s="24">
        <f>VLOOKUP(A147,'2023_PAPI_Indicators'!A146:V326,21,FALSE)</f>
        <v>0.01816622913</v>
      </c>
      <c r="X147" s="24">
        <f>VLOOKUP(A147,'2023_PAPI_Indicators'!A146:W326,22,FALSE)</f>
        <v>0.01155474968</v>
      </c>
      <c r="Y147" s="24">
        <f>VLOOKUP(A147,'2023_PAPI_Indicators'!A146:X326,23,FALSE)</f>
        <v>0.03825909272</v>
      </c>
      <c r="Z147" s="24">
        <f>VLOOKUP(A147,'2023_PAPI_Indicators'!A146:Y326,24,FALSE)</f>
        <v>0.01067457162</v>
      </c>
      <c r="AA147" s="24">
        <f>VLOOKUP(A147,'2023_PAPI_Indicators'!A146:Z326,25,FALSE)</f>
        <v>0.005649475381</v>
      </c>
      <c r="AB147" s="24">
        <f>VLOOKUP(A147,'2023_PAPI_Indicators'!A146:AA326,26,FALSE)</f>
        <v>0.01213301346</v>
      </c>
      <c r="AC147" s="24">
        <f>VLOOKUP(A147,'2023_PAPI_Indicators'!A146:AB326,27,FALSE)</f>
        <v>0.01640198193</v>
      </c>
      <c r="AD147" s="24">
        <f>VLOOKUP(A147,'2023_PAPI_Indicators'!A146:AC326,28,FALSE)</f>
        <v>0.04173388332</v>
      </c>
      <c r="AE147" s="24">
        <f>VLOOKUP(A147,'2023_PAPI_Indicators'!A146:AD326,29,FALSE)</f>
        <v>0.01702278852</v>
      </c>
      <c r="AF147" s="24">
        <f>VLOOKUP(A147,'2023_PAPI_Indicators'!A146:AE326,30,FALSE)</f>
        <v>0.01675619371</v>
      </c>
      <c r="AG147" s="24">
        <f>VLOOKUP(A147,'2023_PAPI_Indicators'!A146:AF326,31,FALSE)</f>
        <v>0.01664279029</v>
      </c>
      <c r="AH147" s="24">
        <f>VLOOKUP(A147,'2023_PAPI_Indicators'!A146:AG326,32,FALSE)</f>
        <v>0.03240259737</v>
      </c>
      <c r="AI147" s="24">
        <f>VLOOKUP(A147,'2023_PAPI_Indicators'!A146:AH326,33,FALSE)</f>
        <v>0.0008712843992</v>
      </c>
      <c r="AJ147" s="24">
        <f>VLOOKUP(A147,'2023_PAPI_Indicators'!A146:AI326,34,FALSE)</f>
        <v>0.04646071047</v>
      </c>
      <c r="AK147" s="24">
        <f>VLOOKUP(A147,'2023_PAPI_Indicators'!A146:AJ326,35,FALSE)</f>
        <v>0.02672470734</v>
      </c>
      <c r="AL147" s="24">
        <f>VLOOKUP(A147,'2023_PAPI_Indicators'!A146:AK326,36,FALSE)</f>
        <v>0.010491536</v>
      </c>
      <c r="AM147" s="24">
        <f>VLOOKUP(A147,'2023_PAPI_Indicators'!A146:AL326,37,FALSE)</f>
        <v>0.006551386323</v>
      </c>
      <c r="AN147" s="24">
        <f>VLOOKUP(A147,'2023_PAPI_Indicators'!A146:AM326,38,FALSE)</f>
        <v>0.01943059824</v>
      </c>
      <c r="AO147" s="24">
        <f>VLOOKUP(A147,'2023_PAPI_Indicators'!A146:AN326,39,FALSE)</f>
        <v>0.04636288807</v>
      </c>
      <c r="AP147" s="24">
        <f>VLOOKUP(A147,'2023_PAPI_Indicators'!A146:AO326,40,FALSE)</f>
        <v>0.005563506391</v>
      </c>
      <c r="AQ147" s="24">
        <f>VLOOKUP(A147,'2023_PAPI_Indicators'!A146:AP326,41,FALSE)</f>
        <v>0.009244814515</v>
      </c>
      <c r="AR147" s="24">
        <f>VLOOKUP(A147,'2023_PAPI_Indicators'!A146:AQ326,42,FALSE)</f>
        <v>0.001070847968</v>
      </c>
      <c r="AS147" s="24">
        <f>VLOOKUP(A147,'2023_PAPI_Indicators'!A146:AR326,43,FALSE)</f>
        <v>0.005171514116</v>
      </c>
      <c r="AT147" s="24">
        <f>VLOOKUP(A147,'2023_PAPI_Indicators'!A146:AS326,44,FALSE)</f>
        <v>0.01666868851</v>
      </c>
      <c r="AU147" s="24">
        <f>VLOOKUP(A147,'2023_PAPI_Indicators'!A146:AT326,45,FALSE)</f>
        <v>0.001161218272</v>
      </c>
      <c r="AV147" s="24">
        <f>VLOOKUP(A147,'2023_PAPI_Indicators'!A146:AU326,46,FALSE)</f>
        <v>0.0112483101</v>
      </c>
      <c r="AW147" s="24">
        <f>VLOOKUP(A147,'2023_PAPI_Indicators'!A146:AW326,47,FALSE)</f>
        <v>0.02307465486</v>
      </c>
      <c r="AX147" s="25"/>
      <c r="AY147" s="24">
        <f>VLOOKUP(A147,'2023_PAPI_Indicators'!A146:AX326,49,FALSE)</f>
        <v>0.009243100882</v>
      </c>
      <c r="AZ147" s="24">
        <f>VLOOKUP(A147,'2023_PAPI_Indicators'!A146:AY326,50,FALSE)</f>
        <v>0.005227356683</v>
      </c>
      <c r="BA147" s="24">
        <f>VLOOKUP(A147,'2023_PAPI_Indicators'!A146:AZ326,51,FALSE)</f>
        <v>0.00924141705</v>
      </c>
      <c r="BB147" s="24">
        <f>VLOOKUP(A147,'2023_PAPI_Indicators'!A146:BA326,52,FALSE)</f>
        <v>0.008935381658</v>
      </c>
      <c r="BC147" s="24">
        <f>VLOOKUP(A147,'2023_PAPI_Indicators'!A146:BB326,53,FALSE)</f>
        <v>0.04213185236</v>
      </c>
      <c r="BD147" s="24">
        <f>VLOOKUP(A147,'2023_PAPI_Indicators'!A146:BC326,54,FALSE)</f>
        <v>0.01807902195</v>
      </c>
      <c r="BE147" s="24">
        <f>VLOOKUP(A147,'2023_PAPI_Indicators'!A146:BD326,55,FALSE)</f>
        <v>0.005455634557</v>
      </c>
      <c r="BF147" s="24">
        <f>VLOOKUP(A147,'2023_PAPI_Indicators'!A146:BE326,56,FALSE)</f>
        <v>0.04575664923</v>
      </c>
      <c r="BG147" s="24">
        <f>VLOOKUP(A147,'2023_PAPI_Indicators'!A146:BF326,57,FALSE)</f>
        <v>0.102669701</v>
      </c>
      <c r="BH147" s="24">
        <f>VLOOKUP(A147,'2023_PAPI_Indicators'!A146:BL326,58,FALSE)</f>
        <v>0.05302488804</v>
      </c>
      <c r="BI147" s="24">
        <f>VLOOKUP(A147,'2023_PAPI_Indicators'!A146:BH326,59,FALSE)</f>
        <v>0.01106717717</v>
      </c>
      <c r="BJ147" s="24">
        <f>VLOOKUP(A147,'2023_PAPI_Indicators'!A146:BI326,60,FALSE)</f>
        <v>0.05328534544</v>
      </c>
      <c r="BK147" s="24">
        <f>VLOOKUP(A147,'2023_PAPI_Indicators'!A146:BJ326,61,FALSE)</f>
        <v>0.08338330686</v>
      </c>
      <c r="BL147" s="24">
        <f>VLOOKUP(A147,'2023_PAPI_Indicators'!A146:BK326,62,FALSE)</f>
        <v>0</v>
      </c>
      <c r="BM147" s="24">
        <f>VLOOKUP(A147,'2023_PAPI_Indicators'!A146:BL326,63,FALSE)</f>
        <v>0.005547841545</v>
      </c>
      <c r="BN147" s="24">
        <f>VLOOKUP(A147,'2023_PAPI_Indicators'!A146:BM326,64,FALSE)</f>
        <v>0.01082799397</v>
      </c>
    </row>
    <row r="148" ht="13.5" customHeight="1">
      <c r="A148" s="11" t="s">
        <v>365</v>
      </c>
      <c r="B148" s="11" t="s">
        <v>366</v>
      </c>
      <c r="C148" s="12" t="s">
        <v>83</v>
      </c>
      <c r="D148" s="24">
        <f>VLOOKUP(A148,'2023_PAPI_Indicators'!A148:B328,2,FALSE)</f>
        <v>0.003530446906</v>
      </c>
      <c r="E148" s="75">
        <f>VLOOKUP(A148,'2023_PAPI_Indicators'!A148:C328,3,FALSE)</f>
        <v>0.198127225</v>
      </c>
      <c r="F148" s="24">
        <f>VLOOKUP(A148,'2023_PAPI_Indicators'!A147:D327,4,FALSE)</f>
        <v>0.1435834616</v>
      </c>
      <c r="G148" s="24">
        <f>VLOOKUP(A148,'2023_PAPI_Indicators'!A147:E327,5,FALSE)</f>
        <v>0.2345760763</v>
      </c>
      <c r="H148" s="24">
        <f>VLOOKUP(A148,'2023_PAPI_Indicators'!A147:F327,6,FALSE)</f>
        <v>0.03151989728</v>
      </c>
      <c r="I148" s="24">
        <f>VLOOKUP(A148,'2023_PAPI_Indicators'!A147:G327,7,FALSE)</f>
        <v>0.05751902983</v>
      </c>
      <c r="J148" s="24">
        <f>VLOOKUP(A148,'2023_PAPI_Indicators'!A147:H327,8,FALSE)</f>
        <v>0.159913078</v>
      </c>
      <c r="K148" s="24">
        <f>VLOOKUP(A148,'2023_PAPI_Indicators'!A147:I327,9,FALSE)</f>
        <v>0.1041601673</v>
      </c>
      <c r="L148" s="24">
        <f>VLOOKUP(A148,'2023_PAPI_Indicators'!A147:J327,10,FALSE)</f>
        <v>0.08865614235</v>
      </c>
      <c r="M148" s="24">
        <f>VLOOKUP(A148,'2023_PAPI_Indicators'!A147:K327,11,FALSE)</f>
        <v>0.0958082974</v>
      </c>
      <c r="N148" s="24">
        <f>VLOOKUP(A148,'2023_PAPI_Indicators'!A147:L327,12,FALSE)</f>
        <v>0.177419737</v>
      </c>
      <c r="O148" s="24">
        <f>VLOOKUP(A148,'2023_PAPI_Indicators'!A147:M327,13,FALSE)</f>
        <v>0.04347756132</v>
      </c>
      <c r="P148" s="24">
        <f>VLOOKUP(A148,'2023_PAPI_Indicators'!A147:N327,14,FALSE)</f>
        <v>0.08537214249</v>
      </c>
      <c r="Q148" s="25"/>
      <c r="R148" s="81">
        <f>VLOOKUP(A148,'2023_PAPI_Indicators'!A147:P327,16,FALSE)</f>
        <v>0.03880503401</v>
      </c>
      <c r="S148" s="81">
        <f>VLOOKUP(A148,'2023_PAPI_Indicators'!A147:R327,17,FALSE)</f>
        <v>0.03758721054</v>
      </c>
      <c r="T148" s="81">
        <f>VLOOKUP(A148,'2023_PAPI_Indicators'!A147:S327,18,FALSE)</f>
        <v>0.01204027701</v>
      </c>
      <c r="U148" s="81">
        <f>VLOOKUP(A148,'2023_PAPI_Indicators'!A147:T327,19,FALSE)</f>
        <v>0.03263425454</v>
      </c>
      <c r="V148" s="24">
        <f>VLOOKUP(A148,'2023_PAPI_Indicators'!A147:U327,20,FALSE)</f>
        <v>0.04812225327</v>
      </c>
      <c r="W148" s="24">
        <f>VLOOKUP(A148,'2023_PAPI_Indicators'!A147:V327,21,FALSE)</f>
        <v>0.06700452417</v>
      </c>
      <c r="X148" s="24">
        <f>VLOOKUP(A148,'2023_PAPI_Indicators'!A147:W327,22,FALSE)</f>
        <v>0.05317949131</v>
      </c>
      <c r="Y148" s="24">
        <f>VLOOKUP(A148,'2023_PAPI_Indicators'!A147:X327,23,FALSE)</f>
        <v>0.1475707889</v>
      </c>
      <c r="Z148" s="24">
        <f>VLOOKUP(A148,'2023_PAPI_Indicators'!A147:Y327,24,FALSE)</f>
        <v>0.03445515037</v>
      </c>
      <c r="AA148" s="24">
        <f>VLOOKUP(A148,'2023_PAPI_Indicators'!A147:Z327,25,FALSE)</f>
        <v>0.02997646108</v>
      </c>
      <c r="AB148" s="24">
        <f>VLOOKUP(A148,'2023_PAPI_Indicators'!A147:AA327,26,FALSE)</f>
        <v>0.08153582364</v>
      </c>
      <c r="AC148" s="24">
        <f>VLOOKUP(A148,'2023_PAPI_Indicators'!A147:AB327,27,FALSE)</f>
        <v>0.1189273521</v>
      </c>
      <c r="AD148" s="24">
        <f>VLOOKUP(A148,'2023_PAPI_Indicators'!A147:AC327,28,FALSE)</f>
        <v>0.1089718044</v>
      </c>
      <c r="AE148" s="24">
        <f>VLOOKUP(A148,'2023_PAPI_Indicators'!A147:AD327,29,FALSE)</f>
        <v>0.05773911625</v>
      </c>
      <c r="AF148" s="24">
        <f>VLOOKUP(A148,'2023_PAPI_Indicators'!A147:AE327,30,FALSE)</f>
        <v>0.0781955719</v>
      </c>
      <c r="AG148" s="24">
        <f>VLOOKUP(A148,'2023_PAPI_Indicators'!A147:AF327,31,FALSE)</f>
        <v>0.0750849694</v>
      </c>
      <c r="AH148" s="24">
        <f>VLOOKUP(A148,'2023_PAPI_Indicators'!A147:AG327,32,FALSE)</f>
        <v>0.1764610559</v>
      </c>
      <c r="AI148" s="24">
        <f>VLOOKUP(A148,'2023_PAPI_Indicators'!A147:AH327,33,FALSE)</f>
        <v>0.001742568798</v>
      </c>
      <c r="AJ148" s="24">
        <f>VLOOKUP(A148,'2023_PAPI_Indicators'!A147:AI327,34,FALSE)</f>
        <v>0.1270808578</v>
      </c>
      <c r="AK148" s="24">
        <f>VLOOKUP(A148,'2023_PAPI_Indicators'!A147:AJ327,35,FALSE)</f>
        <v>0.08839917183</v>
      </c>
      <c r="AL148" s="24">
        <f>VLOOKUP(A148,'2023_PAPI_Indicators'!A147:AK327,36,FALSE)</f>
        <v>0.0577034466</v>
      </c>
      <c r="AM148" s="24">
        <f>VLOOKUP(A148,'2023_PAPI_Indicators'!A147:AL327,37,FALSE)</f>
        <v>0.03462771699</v>
      </c>
      <c r="AN148" s="24">
        <f>VLOOKUP(A148,'2023_PAPI_Indicators'!A147:AM327,38,FALSE)</f>
        <v>0.04393932223</v>
      </c>
      <c r="AO148" s="24">
        <f>VLOOKUP(A148,'2023_PAPI_Indicators'!A147:AN327,39,FALSE)</f>
        <v>0.07734614611</v>
      </c>
      <c r="AP148" s="24">
        <f>VLOOKUP(A148,'2023_PAPI_Indicators'!A147:AO327,40,FALSE)</f>
        <v>0.02781753056</v>
      </c>
      <c r="AQ148" s="24">
        <f>VLOOKUP(A148,'2023_PAPI_Indicators'!A147:AP327,41,FALSE)</f>
        <v>0.04761904851</v>
      </c>
      <c r="AR148" s="24">
        <f>VLOOKUP(A148,'2023_PAPI_Indicators'!A147:AQ327,42,FALSE)</f>
        <v>0.01694488898</v>
      </c>
      <c r="AS148" s="24">
        <f>VLOOKUP(A148,'2023_PAPI_Indicators'!A147:AR327,43,FALSE)</f>
        <v>0.01681488939</v>
      </c>
      <c r="AT148" s="24">
        <f>VLOOKUP(A148,'2023_PAPI_Indicators'!A147:AS327,44,FALSE)</f>
        <v>0.07067802548</v>
      </c>
      <c r="AU148" s="24">
        <f>VLOOKUP(A148,'2023_PAPI_Indicators'!A147:AT327,45,FALSE)</f>
        <v>0.01761759445</v>
      </c>
      <c r="AV148" s="24">
        <f>VLOOKUP(A148,'2023_PAPI_Indicators'!A147:AU327,46,FALSE)</f>
        <v>0.01756173931</v>
      </c>
      <c r="AW148" s="24">
        <f>VLOOKUP(A148,'2023_PAPI_Indicators'!A147:AW327,47,FALSE)</f>
        <v>0.0279405918</v>
      </c>
      <c r="AX148" s="25"/>
      <c r="AY148" s="24">
        <f>VLOOKUP(A148,'2023_PAPI_Indicators'!A147:AX327,49,FALSE)</f>
        <v>0.01842826977</v>
      </c>
      <c r="AZ148" s="24">
        <f>VLOOKUP(A148,'2023_PAPI_Indicators'!A147:AY327,50,FALSE)</f>
        <v>0.01632895693</v>
      </c>
      <c r="BA148" s="24">
        <f>VLOOKUP(A148,'2023_PAPI_Indicators'!A147:AZ327,51,FALSE)</f>
        <v>0.01102069672</v>
      </c>
      <c r="BB148" s="24">
        <f>VLOOKUP(A148,'2023_PAPI_Indicators'!A147:BA327,52,FALSE)</f>
        <v>0.1774941981</v>
      </c>
      <c r="BC148" s="24">
        <f>VLOOKUP(A148,'2023_PAPI_Indicators'!A147:BB327,53,FALSE)</f>
        <v>0.1521539539</v>
      </c>
      <c r="BD148" s="24">
        <f>VLOOKUP(A148,'2023_PAPI_Indicators'!A147:BC327,54,FALSE)</f>
        <v>0.1161144823</v>
      </c>
      <c r="BE148" s="24">
        <f>VLOOKUP(A148,'2023_PAPI_Indicators'!A147:BD327,55,FALSE)</f>
        <v>0.03818944097</v>
      </c>
      <c r="BF148" s="24">
        <f>VLOOKUP(A148,'2023_PAPI_Indicators'!A147:BE327,56,FALSE)</f>
        <v>0.2526068687</v>
      </c>
      <c r="BG148" s="24">
        <f>VLOOKUP(A148,'2023_PAPI_Indicators'!A147:BF327,57,FALSE)</f>
        <v>0.4973835945</v>
      </c>
      <c r="BH148" s="24">
        <f>VLOOKUP(A148,'2023_PAPI_Indicators'!A147:BL327,58,FALSE)</f>
        <v>0.2077758759</v>
      </c>
      <c r="BI148" s="24">
        <f>VLOOKUP(A148,'2023_PAPI_Indicators'!A147:BH327,59,FALSE)</f>
        <v>0.223027274</v>
      </c>
      <c r="BJ148" s="24">
        <f>VLOOKUP(A148,'2023_PAPI_Indicators'!A147:BI327,60,FALSE)</f>
        <v>0.2903269529</v>
      </c>
      <c r="BK148" s="24">
        <f>VLOOKUP(A148,'2023_PAPI_Indicators'!A147:BJ327,61,FALSE)</f>
        <v>0.3862634301</v>
      </c>
      <c r="BL148" s="24">
        <f>VLOOKUP(A148,'2023_PAPI_Indicators'!A147:BK327,62,FALSE)</f>
        <v>0.06306630373</v>
      </c>
      <c r="BM148" s="24">
        <f>VLOOKUP(A148,'2023_PAPI_Indicators'!A147:BL327,63,FALSE)</f>
        <v>0.0832176283</v>
      </c>
      <c r="BN148" s="24">
        <f>VLOOKUP(A148,'2023_PAPI_Indicators'!A147:BM327,64,FALSE)</f>
        <v>0.06496796757</v>
      </c>
    </row>
    <row r="149" ht="13.5" customHeight="1">
      <c r="A149" s="11" t="s">
        <v>367</v>
      </c>
      <c r="B149" s="11" t="s">
        <v>368</v>
      </c>
      <c r="C149" s="12" t="s">
        <v>83</v>
      </c>
      <c r="D149" s="24">
        <f>VLOOKUP(A149,'2023_PAPI_Indicators'!A149:B329,2,FALSE)</f>
        <v>0.009843884036</v>
      </c>
      <c r="E149" s="75">
        <f>VLOOKUP(A149,'2023_PAPI_Indicators'!A149:C329,3,FALSE)</f>
        <v>0.1625852436</v>
      </c>
      <c r="F149" s="24">
        <f>VLOOKUP(A149,'2023_PAPI_Indicators'!A148:D328,4,FALSE)</f>
        <v>0.1294720769</v>
      </c>
      <c r="G149" s="24">
        <f>VLOOKUP(A149,'2023_PAPI_Indicators'!A148:E328,5,FALSE)</f>
        <v>0.2299994677</v>
      </c>
      <c r="H149" s="24">
        <f>VLOOKUP(A149,'2023_PAPI_Indicators'!A148:F328,6,FALSE)</f>
        <v>0.04879123718</v>
      </c>
      <c r="I149" s="24">
        <f>VLOOKUP(A149,'2023_PAPI_Indicators'!A148:G328,7,FALSE)</f>
        <v>0.09495537728</v>
      </c>
      <c r="J149" s="24">
        <f>VLOOKUP(A149,'2023_PAPI_Indicators'!A148:H328,8,FALSE)</f>
        <v>0.1377725154</v>
      </c>
      <c r="K149" s="24">
        <f>VLOOKUP(A149,'2023_PAPI_Indicators'!A148:I328,9,FALSE)</f>
        <v>0.1157335266</v>
      </c>
      <c r="L149" s="24">
        <f>VLOOKUP(A149,'2023_PAPI_Indicators'!A148:J328,10,FALSE)</f>
        <v>0.08865614235</v>
      </c>
      <c r="M149" s="24">
        <f>VLOOKUP(A149,'2023_PAPI_Indicators'!A148:K328,11,FALSE)</f>
        <v>0.08540943265</v>
      </c>
      <c r="N149" s="24">
        <f>VLOOKUP(A149,'2023_PAPI_Indicators'!A148:L328,12,FALSE)</f>
        <v>0.1520736814</v>
      </c>
      <c r="O149" s="24">
        <f>VLOOKUP(A149,'2023_PAPI_Indicators'!A148:M328,13,FALSE)</f>
        <v>0.0445545204</v>
      </c>
      <c r="P149" s="24">
        <f>VLOOKUP(A149,'2023_PAPI_Indicators'!A148:N328,14,FALSE)</f>
        <v>0.09835638851</v>
      </c>
      <c r="Q149" s="25"/>
      <c r="R149" s="81">
        <f>VLOOKUP(A149,'2023_PAPI_Indicators'!A148:P328,16,FALSE)</f>
        <v>0.1080206409</v>
      </c>
      <c r="S149" s="81">
        <f>VLOOKUP(A149,'2023_PAPI_Indicators'!A148:R328,17,FALSE)</f>
        <v>0.07324144989</v>
      </c>
      <c r="T149" s="81">
        <f>VLOOKUP(A149,'2023_PAPI_Indicators'!A148:S328,18,FALSE)</f>
        <v>0.03546383977</v>
      </c>
      <c r="U149" s="81">
        <f>VLOOKUP(A149,'2023_PAPI_Indicators'!A148:T328,19,FALSE)</f>
        <v>0.03631105274</v>
      </c>
      <c r="V149" s="24">
        <f>VLOOKUP(A149,'2023_PAPI_Indicators'!A148:U328,20,FALSE)</f>
        <v>0.09120088816</v>
      </c>
      <c r="W149" s="24">
        <f>VLOOKUP(A149,'2023_PAPI_Indicators'!A148:V328,21,FALSE)</f>
        <v>0.06730078906</v>
      </c>
      <c r="X149" s="24">
        <f>VLOOKUP(A149,'2023_PAPI_Indicators'!A148:W328,22,FALSE)</f>
        <v>0.0659173578</v>
      </c>
      <c r="Y149" s="24">
        <f>VLOOKUP(A149,'2023_PAPI_Indicators'!A148:X328,23,FALSE)</f>
        <v>0.1694331169</v>
      </c>
      <c r="Z149" s="24">
        <f>VLOOKUP(A149,'2023_PAPI_Indicators'!A148:Y328,24,FALSE)</f>
        <v>0.03154929727</v>
      </c>
      <c r="AA149" s="24">
        <f>VLOOKUP(A149,'2023_PAPI_Indicators'!A148:Z328,25,FALSE)</f>
        <v>0.04127541184</v>
      </c>
      <c r="AB149" s="24">
        <f>VLOOKUP(A149,'2023_PAPI_Indicators'!A148:AA328,26,FALSE)</f>
        <v>0.1227281392</v>
      </c>
      <c r="AC149" s="24">
        <f>VLOOKUP(A149,'2023_PAPI_Indicators'!A148:AB328,27,FALSE)</f>
        <v>0.1340145618</v>
      </c>
      <c r="AD149" s="24">
        <f>VLOOKUP(A149,'2023_PAPI_Indicators'!A148:AC328,28,FALSE)</f>
        <v>0.1182459965</v>
      </c>
      <c r="AE149" s="24">
        <f>VLOOKUP(A149,'2023_PAPI_Indicators'!A148:AD328,29,FALSE)</f>
        <v>0.09895368665</v>
      </c>
      <c r="AF149" s="24">
        <f>VLOOKUP(A149,'2023_PAPI_Indicators'!A148:AE328,30,FALSE)</f>
        <v>0.06830019504</v>
      </c>
      <c r="AG149" s="24">
        <f>VLOOKUP(A149,'2023_PAPI_Indicators'!A148:AF328,31,FALSE)</f>
        <v>0.1557175368</v>
      </c>
      <c r="AH149" s="24">
        <f>VLOOKUP(A149,'2023_PAPI_Indicators'!A148:AG328,32,FALSE)</f>
        <v>0.1805844158</v>
      </c>
      <c r="AI149" s="24">
        <f>VLOOKUP(A149,'2023_PAPI_Indicators'!A148:AH328,33,FALSE)</f>
        <v>0.01274577156</v>
      </c>
      <c r="AJ149" s="24">
        <f>VLOOKUP(A149,'2023_PAPI_Indicators'!A148:AI328,34,FALSE)</f>
        <v>0.1447457969</v>
      </c>
      <c r="AK149" s="24">
        <f>VLOOKUP(A149,'2023_PAPI_Indicators'!A148:AJ328,35,FALSE)</f>
        <v>0.1325987577</v>
      </c>
      <c r="AL149" s="24">
        <f>VLOOKUP(A149,'2023_PAPI_Indicators'!A148:AK328,36,FALSE)</f>
        <v>0.07344075292</v>
      </c>
      <c r="AM149" s="24">
        <f>VLOOKUP(A149,'2023_PAPI_Indicators'!A148:AL328,37,FALSE)</f>
        <v>0.05615266412</v>
      </c>
      <c r="AN149" s="24">
        <f>VLOOKUP(A149,'2023_PAPI_Indicators'!A148:AM328,38,FALSE)</f>
        <v>0.07584475726</v>
      </c>
      <c r="AO149" s="24">
        <f>VLOOKUP(A149,'2023_PAPI_Indicators'!A148:AN328,39,FALSE)</f>
        <v>0.1124157012</v>
      </c>
      <c r="AP149" s="24">
        <f>VLOOKUP(A149,'2023_PAPI_Indicators'!A148:AO328,40,FALSE)</f>
        <v>0.06801840663</v>
      </c>
      <c r="AQ149" s="24">
        <f>VLOOKUP(A149,'2023_PAPI_Indicators'!A148:AP328,41,FALSE)</f>
        <v>0.0935081318</v>
      </c>
      <c r="AR149" s="24">
        <f>VLOOKUP(A149,'2023_PAPI_Indicators'!A148:AQ328,42,FALSE)</f>
        <v>0.0275275819</v>
      </c>
      <c r="AS149" s="24">
        <f>VLOOKUP(A149,'2023_PAPI_Indicators'!A148:AR328,43,FALSE)</f>
        <v>0.02198640257</v>
      </c>
      <c r="AT149" s="24">
        <f>VLOOKUP(A149,'2023_PAPI_Indicators'!A148:AS328,44,FALSE)</f>
        <v>0.07083794475</v>
      </c>
      <c r="AU149" s="24">
        <f>VLOOKUP(A149,'2023_PAPI_Indicators'!A148:AT328,45,FALSE)</f>
        <v>0.01097091846</v>
      </c>
      <c r="AV149" s="24">
        <f>VLOOKUP(A149,'2023_PAPI_Indicators'!A148:AU328,46,FALSE)</f>
        <v>0.0400583595</v>
      </c>
      <c r="AW149" s="24">
        <f>VLOOKUP(A149,'2023_PAPI_Indicators'!A148:AW328,47,FALSE)</f>
        <v>0.03497307375</v>
      </c>
      <c r="AX149" s="25"/>
      <c r="AY149" s="24">
        <f>VLOOKUP(A149,'2023_PAPI_Indicators'!A148:AX328,49,FALSE)</f>
        <v>0.03369314224</v>
      </c>
      <c r="AZ149" s="24">
        <f>VLOOKUP(A149,'2023_PAPI_Indicators'!A148:AY328,50,FALSE)</f>
        <v>0.04311262816</v>
      </c>
      <c r="BA149" s="24">
        <f>VLOOKUP(A149,'2023_PAPI_Indicators'!A148:AZ328,51,FALSE)</f>
        <v>0.01372492686</v>
      </c>
      <c r="BB149" s="24">
        <f>VLOOKUP(A149,'2023_PAPI_Indicators'!A148:BA328,52,FALSE)</f>
        <v>0.2459806055</v>
      </c>
      <c r="BC149" s="24">
        <f>VLOOKUP(A149,'2023_PAPI_Indicators'!A148:BB328,53,FALSE)</f>
        <v>0.2056008428</v>
      </c>
      <c r="BD149" s="24">
        <f>VLOOKUP(A149,'2023_PAPI_Indicators'!A148:BC328,54,FALSE)</f>
        <v>0.1830154508</v>
      </c>
      <c r="BE149" s="24">
        <f>VLOOKUP(A149,'2023_PAPI_Indicators'!A148:BD328,55,FALSE)</f>
        <v>0.07160831243</v>
      </c>
      <c r="BF149" s="24">
        <f>VLOOKUP(A149,'2023_PAPI_Indicators'!A148:BE328,56,FALSE)</f>
        <v>0.2517327964</v>
      </c>
      <c r="BG149" s="24">
        <f>VLOOKUP(A149,'2023_PAPI_Indicators'!A148:BF328,57,FALSE)</f>
        <v>0.4776878655</v>
      </c>
      <c r="BH149" s="24">
        <f>VLOOKUP(A149,'2023_PAPI_Indicators'!A148:BL328,58,FALSE)</f>
        <v>0.2352717966</v>
      </c>
      <c r="BI149" s="24">
        <f>VLOOKUP(A149,'2023_PAPI_Indicators'!A148:BH328,59,FALSE)</f>
        <v>0.3140902817</v>
      </c>
      <c r="BJ149" s="24">
        <f>VLOOKUP(A149,'2023_PAPI_Indicators'!A148:BI328,60,FALSE)</f>
        <v>0.3153190911</v>
      </c>
      <c r="BK149" s="24">
        <f>VLOOKUP(A149,'2023_PAPI_Indicators'!A148:BJ328,61,FALSE)</f>
        <v>0.4874290526</v>
      </c>
      <c r="BL149" s="24">
        <f>VLOOKUP(A149,'2023_PAPI_Indicators'!A148:BK328,62,FALSE)</f>
        <v>0.2345326543</v>
      </c>
      <c r="BM149" s="24">
        <f>VLOOKUP(A149,'2023_PAPI_Indicators'!A148:BL328,63,FALSE)</f>
        <v>0.301889509</v>
      </c>
      <c r="BN149" s="24">
        <f>VLOOKUP(A149,'2023_PAPI_Indicators'!A148:BM328,64,FALSE)</f>
        <v>0.2436298579</v>
      </c>
    </row>
    <row r="150" ht="13.5" customHeight="1">
      <c r="A150" s="15" t="s">
        <v>369</v>
      </c>
      <c r="B150" s="16" t="s">
        <v>370</v>
      </c>
      <c r="C150" s="17" t="s">
        <v>77</v>
      </c>
      <c r="D150" s="18">
        <f>VLOOKUP(A150,'2023_PAPI_Indicators'!A150:B330,2,FALSE)</f>
        <v>3.972751141</v>
      </c>
      <c r="E150" s="18">
        <f>VLOOKUP(A150,'2023_PAPI_Indicators'!A150:C330,3,FALSE)</f>
        <v>3.066313505</v>
      </c>
      <c r="F150" s="18">
        <f>VLOOKUP(A150,'2023_PAPI_Indicators'!A149:D329,4,FALSE)</f>
        <v>2.839415073</v>
      </c>
      <c r="G150" s="18">
        <f>VLOOKUP(A150,'2023_PAPI_Indicators'!A149:E329,5,FALSE)</f>
        <v>3.258658648</v>
      </c>
      <c r="H150" s="18">
        <f>VLOOKUP(A150,'2023_PAPI_Indicators'!A149:F329,6,FALSE)</f>
        <v>3.005054235</v>
      </c>
      <c r="I150" s="18">
        <f>VLOOKUP(A150,'2023_PAPI_Indicators'!A149:G329,7,FALSE)</f>
        <v>3.133399963</v>
      </c>
      <c r="J150" s="18">
        <f>VLOOKUP(A150,'2023_PAPI_Indicators'!A149:H329,8,FALSE)</f>
        <v>2.941106796</v>
      </c>
      <c r="K150" s="18">
        <f>VLOOKUP(A150,'2023_PAPI_Indicators'!A149:I329,9,FALSE)</f>
        <v>3.273233175</v>
      </c>
      <c r="L150" s="18">
        <f>VLOOKUP(A150,'2023_PAPI_Indicators'!A149:J329,10,FALSE)</f>
        <v>3.129454851</v>
      </c>
      <c r="M150" s="18">
        <f>VLOOKUP(A150,'2023_PAPI_Indicators'!A149:K329,11,FALSE)</f>
        <v>3.093977928</v>
      </c>
      <c r="N150" s="18">
        <f>VLOOKUP(A150,'2023_PAPI_Indicators'!A149:L329,12,FALSE)</f>
        <v>3.15196681</v>
      </c>
      <c r="O150" s="18">
        <f>VLOOKUP(A150,'2023_PAPI_Indicators'!A149:M329,13,FALSE)</f>
        <v>3.687289715</v>
      </c>
      <c r="P150" s="18">
        <f>VLOOKUP(A150,'2023_PAPI_Indicators'!A149:N329,14,FALSE)</f>
        <v>3.223695993</v>
      </c>
      <c r="Q150" s="10"/>
      <c r="R150" s="18">
        <f>VLOOKUP(A150,'2023_PAPI_Indicators'!A149:P329,16,FALSE)</f>
        <v>3.482507944</v>
      </c>
      <c r="S150" s="18">
        <f>VLOOKUP(A150,'2023_PAPI_Indicators'!A149:R329,17,FALSE)</f>
        <v>3.377897739</v>
      </c>
      <c r="T150" s="18">
        <f>VLOOKUP(A150,'2023_PAPI_Indicators'!A149:S329,18,FALSE)</f>
        <v>3.672874928</v>
      </c>
      <c r="U150" s="18">
        <f>VLOOKUP(A150,'2023_PAPI_Indicators'!A149:T329,19,FALSE)</f>
        <v>3.729007721</v>
      </c>
      <c r="V150" s="18">
        <f>VLOOKUP(A150,'2023_PAPI_Indicators'!A149:U329,20,FALSE)</f>
        <v>3.403346777</v>
      </c>
      <c r="W150" s="18">
        <f>VLOOKUP(A150,'2023_PAPI_Indicators'!A149:V329,21,FALSE)</f>
        <v>3.388925552</v>
      </c>
      <c r="X150" s="18">
        <f>VLOOKUP(A150,'2023_PAPI_Indicators'!A149:W329,22,FALSE)</f>
        <v>3.219557285</v>
      </c>
      <c r="Y150" s="18">
        <f>VLOOKUP(A150,'2023_PAPI_Indicators'!A149:X329,23,FALSE)</f>
        <v>3.484375715</v>
      </c>
      <c r="Z150" s="18">
        <f>VLOOKUP(A150,'2023_PAPI_Indicators'!A149:Y329,24,FALSE)</f>
        <v>3.030941486</v>
      </c>
      <c r="AA150" s="18">
        <f>VLOOKUP(A150,'2023_PAPI_Indicators'!A149:Z329,25,FALSE)</f>
        <v>3.330394506</v>
      </c>
      <c r="AB150" s="18">
        <f>VLOOKUP(A150,'2023_PAPI_Indicators'!A149:AA329,26,FALSE)</f>
        <v>3.314507961</v>
      </c>
      <c r="AC150" s="18">
        <f>VLOOKUP(A150,'2023_PAPI_Indicators'!A149:AB329,27,FALSE)</f>
        <v>3.029937267</v>
      </c>
      <c r="AD150" s="18">
        <f>VLOOKUP(A150,'2023_PAPI_Indicators'!A149:AC329,28,FALSE)</f>
        <v>2.979874134</v>
      </c>
      <c r="AE150" s="18">
        <f>VLOOKUP(A150,'2023_PAPI_Indicators'!A149:AD329,29,FALSE)</f>
        <v>3.454334259</v>
      </c>
      <c r="AF150" s="18">
        <f>VLOOKUP(A150,'2023_PAPI_Indicators'!A149:AE329,30,FALSE)</f>
        <v>3.172272921</v>
      </c>
      <c r="AG150" s="18">
        <f>VLOOKUP(A150,'2023_PAPI_Indicators'!A149:AF329,31,FALSE)</f>
        <v>3.269957781</v>
      </c>
      <c r="AH150" s="18">
        <f>VLOOKUP(A150,'2023_PAPI_Indicators'!A149:AG329,32,FALSE)</f>
        <v>3.304543734</v>
      </c>
      <c r="AI150" s="18">
        <f>VLOOKUP(A150,'2023_PAPI_Indicators'!A149:AH329,33,FALSE)</f>
        <v>3.607165337</v>
      </c>
      <c r="AJ150" s="18">
        <f>VLOOKUP(A150,'2023_PAPI_Indicators'!A149:AI329,34,FALSE)</f>
        <v>2.919867039</v>
      </c>
      <c r="AK150" s="18">
        <f>VLOOKUP(A150,'2023_PAPI_Indicators'!A149:AJ329,35,FALSE)</f>
        <v>2.878369331</v>
      </c>
      <c r="AL150" s="18">
        <f>VLOOKUP(A150,'2023_PAPI_Indicators'!A149:AK329,36,FALSE)</f>
        <v>3.288058758</v>
      </c>
      <c r="AM150" s="18">
        <f>VLOOKUP(A150,'2023_PAPI_Indicators'!A149:AL329,37,FALSE)</f>
        <v>2.694462776</v>
      </c>
      <c r="AN150" s="18">
        <f>VLOOKUP(A150,'2023_PAPI_Indicators'!A149:AM329,38,FALSE)</f>
        <v>3.478021383</v>
      </c>
      <c r="AO150" s="18">
        <f>VLOOKUP(A150,'2023_PAPI_Indicators'!A149:AN329,39,FALSE)</f>
        <v>3.110024691</v>
      </c>
      <c r="AP150" s="18">
        <f>VLOOKUP(A150,'2023_PAPI_Indicators'!A149:AO329,40,FALSE)</f>
        <v>3.004394531</v>
      </c>
      <c r="AQ150" s="18">
        <f>VLOOKUP(A150,'2023_PAPI_Indicators'!A149:AP329,41,FALSE)</f>
        <v>2.691042423</v>
      </c>
      <c r="AR150" s="18">
        <f>VLOOKUP(A150,'2023_PAPI_Indicators'!A149:AQ329,42,FALSE)</f>
        <v>2.736615896</v>
      </c>
      <c r="AS150" s="18">
        <f>VLOOKUP(A150,'2023_PAPI_Indicators'!A149:AR329,43,FALSE)</f>
        <v>3.417032242</v>
      </c>
      <c r="AT150" s="18">
        <f>VLOOKUP(A150,'2023_PAPI_Indicators'!A149:AS329,44,FALSE)</f>
        <v>2.909855843</v>
      </c>
      <c r="AU150" s="18">
        <f>VLOOKUP(A150,'2023_PAPI_Indicators'!A149:AT329,45,FALSE)</f>
        <v>3.227369547</v>
      </c>
      <c r="AV150" s="18">
        <f>VLOOKUP(A150,'2023_PAPI_Indicators'!A149:AU329,46,FALSE)</f>
        <v>3.215403795</v>
      </c>
      <c r="AW150" s="18">
        <f>VLOOKUP(A150,'2023_PAPI_Indicators'!A149:AW329,47,FALSE)</f>
        <v>2.926809072</v>
      </c>
      <c r="AX150" s="10"/>
      <c r="AY150" s="18">
        <f>VLOOKUP(A150,'2023_PAPI_Indicators'!A149:AX329,49,FALSE)</f>
        <v>3.345824718</v>
      </c>
      <c r="AZ150" s="18">
        <f>VLOOKUP(A150,'2023_PAPI_Indicators'!A149:AY329,50,FALSE)</f>
        <v>3.65632987</v>
      </c>
      <c r="BA150" s="18">
        <f>VLOOKUP(A150,'2023_PAPI_Indicators'!A149:AZ329,51,FALSE)</f>
        <v>3.530007601</v>
      </c>
      <c r="BB150" s="18">
        <f>VLOOKUP(A150,'2023_PAPI_Indicators'!A149:BA329,52,FALSE)</f>
        <v>3.493986368</v>
      </c>
      <c r="BC150" s="18">
        <f>VLOOKUP(A150,'2023_PAPI_Indicators'!A149:BB329,53,FALSE)</f>
        <v>2.69720149</v>
      </c>
      <c r="BD150" s="18">
        <f>VLOOKUP(A150,'2023_PAPI_Indicators'!A149:BC329,54,FALSE)</f>
        <v>2.562842607</v>
      </c>
      <c r="BE150" s="18">
        <f>VLOOKUP(A150,'2023_PAPI_Indicators'!A149:BD329,55,FALSE)</f>
        <v>2.557996035</v>
      </c>
      <c r="BF150" s="18">
        <f>VLOOKUP(A150,'2023_PAPI_Indicators'!A149:BE329,56,FALSE)</f>
        <v>2.92673564</v>
      </c>
      <c r="BG150" s="18">
        <f>VLOOKUP(A150,'2023_PAPI_Indicators'!A149:BF329,57,FALSE)</f>
        <v>2.917145252</v>
      </c>
      <c r="BH150" s="18">
        <f>VLOOKUP(A150,'2023_PAPI_Indicators'!A149:BL329,58,FALSE)</f>
        <v>2.956081152</v>
      </c>
      <c r="BI150" s="18">
        <f>VLOOKUP(A150,'2023_PAPI_Indicators'!A149:BH329,59,FALSE)</f>
        <v>2.997027874</v>
      </c>
      <c r="BJ150" s="18">
        <f>VLOOKUP(A150,'2023_PAPI_Indicators'!A149:BI329,60,FALSE)</f>
        <v>3.205502272</v>
      </c>
      <c r="BK150" s="18">
        <f>VLOOKUP(A150,'2023_PAPI_Indicators'!A149:BJ329,61,FALSE)</f>
        <v>2.922399521</v>
      </c>
      <c r="BL150" s="18">
        <f>VLOOKUP(A150,'2023_PAPI_Indicators'!A149:BK329,62,FALSE)</f>
        <v>3.16724968</v>
      </c>
      <c r="BM150" s="18">
        <f>VLOOKUP(A150,'2023_PAPI_Indicators'!A149:BL329,63,FALSE)</f>
        <v>3.539112568</v>
      </c>
      <c r="BN150" s="18">
        <f>VLOOKUP(A150,'2023_PAPI_Indicators'!A149:BM329,64,FALSE)</f>
        <v>3.135638237</v>
      </c>
    </row>
    <row r="151" ht="13.5" customHeight="1">
      <c r="A151" s="19" t="s">
        <v>371</v>
      </c>
      <c r="B151" s="19" t="s">
        <v>372</v>
      </c>
      <c r="C151" s="20" t="s">
        <v>181</v>
      </c>
      <c r="D151" s="21">
        <f>VLOOKUP(A151,'2023_PAPI_Indicators'!A151:B331,2,FALSE)</f>
        <v>0.5520822406</v>
      </c>
      <c r="E151" s="21">
        <f>VLOOKUP(A151,'2023_PAPI_Indicators'!A151:C331,3,FALSE)</f>
        <v>0.6843309999</v>
      </c>
      <c r="F151" s="21">
        <f>VLOOKUP(A151,'2023_PAPI_Indicators'!A150:D330,4,FALSE)</f>
        <v>0.4061766267</v>
      </c>
      <c r="G151" s="21">
        <f>VLOOKUP(A151,'2023_PAPI_Indicators'!A150:E330,5,FALSE)</f>
        <v>0.5218880773</v>
      </c>
      <c r="H151" s="21">
        <f>VLOOKUP(A151,'2023_PAPI_Indicators'!A150:F330,6,FALSE)</f>
        <v>0.4644367099</v>
      </c>
      <c r="I151" s="21">
        <f>VLOOKUP(A151,'2023_PAPI_Indicators'!A150:G330,7,FALSE)</f>
        <v>0.5309793353</v>
      </c>
      <c r="J151" s="21">
        <f>VLOOKUP(A151,'2023_PAPI_Indicators'!A150:H330,8,FALSE)</f>
        <v>0.4961670339</v>
      </c>
      <c r="K151" s="21">
        <f>VLOOKUP(A151,'2023_PAPI_Indicators'!A150:I330,9,FALSE)</f>
        <v>0.5565100312</v>
      </c>
      <c r="L151" s="21">
        <f>VLOOKUP(A151,'2023_PAPI_Indicators'!A150:J330,10,FALSE)</f>
        <v>0.4243517816</v>
      </c>
      <c r="M151" s="21">
        <f>VLOOKUP(A151,'2023_PAPI_Indicators'!A150:K330,11,FALSE)</f>
        <v>0.579217732</v>
      </c>
      <c r="N151" s="21">
        <f>VLOOKUP(A151,'2023_PAPI_Indicators'!A150:L330,12,FALSE)</f>
        <v>0.4752301872</v>
      </c>
      <c r="O151" s="21">
        <f>VLOOKUP(A151,'2023_PAPI_Indicators'!A150:M330,13,FALSE)</f>
        <v>0.590544939</v>
      </c>
      <c r="P151" s="21">
        <f>VLOOKUP(A151,'2023_PAPI_Indicators'!A150:N330,14,FALSE)</f>
        <v>0.5017442703</v>
      </c>
      <c r="Q151" s="22"/>
      <c r="R151" s="21">
        <f>VLOOKUP(A151,'2023_PAPI_Indicators'!A150:P330,16,FALSE)</f>
        <v>0.5450972319</v>
      </c>
      <c r="S151" s="21">
        <f>VLOOKUP(A151,'2023_PAPI_Indicators'!A150:R330,17,FALSE)</f>
        <v>0.4543922544</v>
      </c>
      <c r="T151" s="21">
        <f>VLOOKUP(A151,'2023_PAPI_Indicators'!A150:S330,18,FALSE)</f>
        <v>0.6040458679</v>
      </c>
      <c r="U151" s="21">
        <f>VLOOKUP(A151,'2023_PAPI_Indicators'!A150:T330,19,FALSE)</f>
        <v>0.5239576101</v>
      </c>
      <c r="V151" s="21">
        <f>VLOOKUP(A151,'2023_PAPI_Indicators'!A150:U330,20,FALSE)</f>
        <v>0.4053779542</v>
      </c>
      <c r="W151" s="21">
        <f>VLOOKUP(A151,'2023_PAPI_Indicators'!A150:V330,21,FALSE)</f>
        <v>0.462302357</v>
      </c>
      <c r="X151" s="21">
        <f>VLOOKUP(A151,'2023_PAPI_Indicators'!A150:W330,22,FALSE)</f>
        <v>0.4363791049</v>
      </c>
      <c r="Y151" s="21">
        <f>VLOOKUP(A151,'2023_PAPI_Indicators'!A150:X330,23,FALSE)</f>
        <v>0.5480768085</v>
      </c>
      <c r="Z151" s="21">
        <f>VLOOKUP(A151,'2023_PAPI_Indicators'!A150:Y330,24,FALSE)</f>
        <v>0.4179111719</v>
      </c>
      <c r="AA151" s="21">
        <f>VLOOKUP(A151,'2023_PAPI_Indicators'!A150:Z330,25,FALSE)</f>
        <v>0.4711337984</v>
      </c>
      <c r="AB151" s="21">
        <f>VLOOKUP(A151,'2023_PAPI_Indicators'!A150:AA330,26,FALSE)</f>
        <v>0.4400083125</v>
      </c>
      <c r="AC151" s="21">
        <f>VLOOKUP(A151,'2023_PAPI_Indicators'!A150:AB330,27,FALSE)</f>
        <v>0.4328017533</v>
      </c>
      <c r="AD151" s="21">
        <f>VLOOKUP(A151,'2023_PAPI_Indicators'!A150:AC330,28,FALSE)</f>
        <v>0.4233972728</v>
      </c>
      <c r="AE151" s="21">
        <f>VLOOKUP(A151,'2023_PAPI_Indicators'!A150:AD330,29,FALSE)</f>
        <v>0.5222154856</v>
      </c>
      <c r="AF151" s="21">
        <f>VLOOKUP(A151,'2023_PAPI_Indicators'!A150:AE330,30,FALSE)</f>
        <v>0.476270169</v>
      </c>
      <c r="AG151" s="21">
        <f>VLOOKUP(A151,'2023_PAPI_Indicators'!A150:AF330,31,FALSE)</f>
        <v>0.4463280141</v>
      </c>
      <c r="AH151" s="21">
        <f>VLOOKUP(A151,'2023_PAPI_Indicators'!A150:AG330,32,FALSE)</f>
        <v>0.5165812373</v>
      </c>
      <c r="AI151" s="21">
        <f>VLOOKUP(A151,'2023_PAPI_Indicators'!A150:AH330,33,FALSE)</f>
        <v>0.478302002</v>
      </c>
      <c r="AJ151" s="21">
        <f>VLOOKUP(A151,'2023_PAPI_Indicators'!A150:AI330,34,FALSE)</f>
        <v>0.4513673484</v>
      </c>
      <c r="AK151" s="21">
        <f>VLOOKUP(A151,'2023_PAPI_Indicators'!A150:AJ330,35,FALSE)</f>
        <v>0.4585375786</v>
      </c>
      <c r="AL151" s="21">
        <f>VLOOKUP(A151,'2023_PAPI_Indicators'!A150:AK330,36,FALSE)</f>
        <v>0.4573121965</v>
      </c>
      <c r="AM151" s="21">
        <f>VLOOKUP(A151,'2023_PAPI_Indicators'!A150:AL330,37,FALSE)</f>
        <v>0.3914423883</v>
      </c>
      <c r="AN151" s="21">
        <f>VLOOKUP(A151,'2023_PAPI_Indicators'!A150:AM330,38,FALSE)</f>
        <v>0.4771378934</v>
      </c>
      <c r="AO151" s="21">
        <f>VLOOKUP(A151,'2023_PAPI_Indicators'!A150:AN330,39,FALSE)</f>
        <v>0.5112971067</v>
      </c>
      <c r="AP151" s="21">
        <f>VLOOKUP(A151,'2023_PAPI_Indicators'!A150:AO330,40,FALSE)</f>
        <v>0.4404251277</v>
      </c>
      <c r="AQ151" s="21">
        <f>VLOOKUP(A151,'2023_PAPI_Indicators'!A150:AP330,41,FALSE)</f>
        <v>0.3993976116</v>
      </c>
      <c r="AR151" s="21">
        <f>VLOOKUP(A151,'2023_PAPI_Indicators'!A150:AQ330,42,FALSE)</f>
        <v>0.402636379</v>
      </c>
      <c r="AS151" s="21">
        <f>VLOOKUP(A151,'2023_PAPI_Indicators'!A150:AR330,43,FALSE)</f>
        <v>0.4584129453</v>
      </c>
      <c r="AT151" s="21">
        <f>VLOOKUP(A151,'2023_PAPI_Indicators'!A150:AS330,44,FALSE)</f>
        <v>0.4309897423</v>
      </c>
      <c r="AU151" s="21">
        <f>VLOOKUP(A151,'2023_PAPI_Indicators'!A150:AT330,45,FALSE)</f>
        <v>0.4934950769</v>
      </c>
      <c r="AV151" s="21">
        <f>VLOOKUP(A151,'2023_PAPI_Indicators'!A150:AU330,46,FALSE)</f>
        <v>0.5527384877</v>
      </c>
      <c r="AW151" s="21">
        <f>VLOOKUP(A151,'2023_PAPI_Indicators'!A150:AW330,47,FALSE)</f>
        <v>0.4029533863</v>
      </c>
      <c r="AX151" s="22"/>
      <c r="AY151" s="21">
        <f>VLOOKUP(A151,'2023_PAPI_Indicators'!A150:AX330,49,FALSE)</f>
        <v>0.4719287455</v>
      </c>
      <c r="AZ151" s="21">
        <f>VLOOKUP(A151,'2023_PAPI_Indicators'!A150:AY330,50,FALSE)</f>
        <v>0.592705071</v>
      </c>
      <c r="BA151" s="21">
        <f>VLOOKUP(A151,'2023_PAPI_Indicators'!A150:AZ330,51,FALSE)</f>
        <v>0.4670343101</v>
      </c>
      <c r="BB151" s="21">
        <f>VLOOKUP(A151,'2023_PAPI_Indicators'!A150:BA330,52,FALSE)</f>
        <v>0.5225199461</v>
      </c>
      <c r="BC151" s="21">
        <f>VLOOKUP(A151,'2023_PAPI_Indicators'!A150:BB330,53,FALSE)</f>
        <v>0.3920099735</v>
      </c>
      <c r="BD151" s="21">
        <f>VLOOKUP(A151,'2023_PAPI_Indicators'!A150:BC330,54,FALSE)</f>
        <v>0.388266176</v>
      </c>
      <c r="BE151" s="21">
        <f>VLOOKUP(A151,'2023_PAPI_Indicators'!A150:BD330,55,FALSE)</f>
        <v>0.3928152621</v>
      </c>
      <c r="BF151" s="21">
        <f>VLOOKUP(A151,'2023_PAPI_Indicators'!A150:BE330,56,FALSE)</f>
        <v>0.4362496734</v>
      </c>
      <c r="BG151" s="21">
        <f>VLOOKUP(A151,'2023_PAPI_Indicators'!A150:BF330,57,FALSE)</f>
        <v>0.474591881</v>
      </c>
      <c r="BH151" s="21">
        <f>VLOOKUP(A151,'2023_PAPI_Indicators'!A150:BL330,58,FALSE)</f>
        <v>0.3956183195</v>
      </c>
      <c r="BI151" s="21">
        <f>VLOOKUP(A151,'2023_PAPI_Indicators'!A150:BH330,59,FALSE)</f>
        <v>0.4066323638</v>
      </c>
      <c r="BJ151" s="21">
        <f>VLOOKUP(A151,'2023_PAPI_Indicators'!A150:BI330,60,FALSE)</f>
        <v>0.4389365613</v>
      </c>
      <c r="BK151" s="21">
        <f>VLOOKUP(A151,'2023_PAPI_Indicators'!A150:BJ330,61,FALSE)</f>
        <v>0.4315201044</v>
      </c>
      <c r="BL151" s="21">
        <f>VLOOKUP(A151,'2023_PAPI_Indicators'!A150:BK330,62,FALSE)</f>
        <v>0.5159137249</v>
      </c>
      <c r="BM151" s="21">
        <f>VLOOKUP(A151,'2023_PAPI_Indicators'!A150:BL330,63,FALSE)</f>
        <v>0.5619492531</v>
      </c>
      <c r="BN151" s="21">
        <f>VLOOKUP(A151,'2023_PAPI_Indicators'!A150:BM330,64,FALSE)</f>
        <v>0.4543299377</v>
      </c>
    </row>
    <row r="152" ht="12.75" customHeight="1">
      <c r="A152" s="11" t="s">
        <v>373</v>
      </c>
      <c r="B152" s="11" t="s">
        <v>374</v>
      </c>
      <c r="C152" s="12" t="s">
        <v>83</v>
      </c>
      <c r="D152" s="24">
        <f>VLOOKUP(A152,'2023_PAPI_Indicators'!A152:B332,2,FALSE)</f>
        <v>0.07997883856</v>
      </c>
      <c r="E152" s="75">
        <f>VLOOKUP(A152,'2023_PAPI_Indicators'!A152:C332,3,FALSE)</f>
        <v>0.1621781141</v>
      </c>
      <c r="F152" s="24">
        <f>VLOOKUP(A152,'2023_PAPI_Indicators'!A151:D331,4,FALSE)</f>
        <v>0.01463367138</v>
      </c>
      <c r="G152" s="24">
        <f>VLOOKUP(A152,'2023_PAPI_Indicators'!A151:E331,5,FALSE)</f>
        <v>0.07788508385</v>
      </c>
      <c r="H152" s="24">
        <f>VLOOKUP(A152,'2023_PAPI_Indicators'!A151:F331,6,FALSE)</f>
        <v>0.06606213748</v>
      </c>
      <c r="I152" s="24">
        <f>VLOOKUP(A152,'2023_PAPI_Indicators'!A151:G331,7,FALSE)</f>
        <v>0.06732083857</v>
      </c>
      <c r="J152" s="24">
        <f>VLOOKUP(A152,'2023_PAPI_Indicators'!A151:H331,8,FALSE)</f>
        <v>0.06106087565</v>
      </c>
      <c r="K152" s="24">
        <f>VLOOKUP(A152,'2023_PAPI_Indicators'!A151:I331,9,FALSE)</f>
        <v>0.08563489467</v>
      </c>
      <c r="L152" s="24">
        <f>VLOOKUP(A152,'2023_PAPI_Indicators'!A151:J331,10,FALSE)</f>
        <v>0.02510479093</v>
      </c>
      <c r="M152" s="24">
        <f>VLOOKUP(A152,'2023_PAPI_Indicators'!A151:K331,11,FALSE)</f>
        <v>0.1140155047</v>
      </c>
      <c r="N152" s="24">
        <f>VLOOKUP(A152,'2023_PAPI_Indicators'!A151:L331,12,FALSE)</f>
        <v>0.0549922809</v>
      </c>
      <c r="O152" s="24">
        <f>VLOOKUP(A152,'2023_PAPI_Indicators'!A151:M331,13,FALSE)</f>
        <v>0.07975971699</v>
      </c>
      <c r="P152" s="24">
        <f>VLOOKUP(A152,'2023_PAPI_Indicators'!A151:N331,14,FALSE)</f>
        <v>0.074474141</v>
      </c>
      <c r="Q152" s="25"/>
      <c r="R152" s="81">
        <f>VLOOKUP(A152,'2023_PAPI_Indicators'!A151:P331,16,FALSE)</f>
        <v>0.0696574226</v>
      </c>
      <c r="S152" s="81">
        <f>VLOOKUP(A152,'2023_PAPI_Indicators'!A151:R331,17,FALSE)</f>
        <v>0.03662072495</v>
      </c>
      <c r="T152" s="81">
        <f>VLOOKUP(A152,'2023_PAPI_Indicators'!A151:S331,18,FALSE)</f>
        <v>0.08865959942</v>
      </c>
      <c r="U152" s="81">
        <f>VLOOKUP(A152,'2023_PAPI_Indicators'!A151:T331,19,FALSE)</f>
        <v>0.0712608099</v>
      </c>
      <c r="V152" s="24">
        <f>VLOOKUP(A152,'2023_PAPI_Indicators'!A151:U331,20,FALSE)</f>
        <v>0.03385509923</v>
      </c>
      <c r="W152" s="24">
        <f>VLOOKUP(A152,'2023_PAPI_Indicators'!A151:V331,21,FALSE)</f>
        <v>0.06611573696</v>
      </c>
      <c r="X152" s="24">
        <f>VLOOKUP(A152,'2023_PAPI_Indicators'!A151:W331,22,FALSE)</f>
        <v>0.03880516067</v>
      </c>
      <c r="Y152" s="24">
        <f>VLOOKUP(A152,'2023_PAPI_Indicators'!A151:X331,23,FALSE)</f>
        <v>0.07445596904</v>
      </c>
      <c r="Z152" s="24">
        <f>VLOOKUP(A152,'2023_PAPI_Indicators'!A151:Y331,24,FALSE)</f>
        <v>0.04005932063</v>
      </c>
      <c r="AA152" s="24">
        <f>VLOOKUP(A152,'2023_PAPI_Indicators'!A151:Z331,25,FALSE)</f>
        <v>0.0634110868</v>
      </c>
      <c r="AB152" s="24">
        <f>VLOOKUP(A152,'2023_PAPI_Indicators'!A151:AA331,26,FALSE)</f>
        <v>0.04628522694</v>
      </c>
      <c r="AC152" s="24">
        <f>VLOOKUP(A152,'2023_PAPI_Indicators'!A151:AB331,27,FALSE)</f>
        <v>0.01925930567</v>
      </c>
      <c r="AD152" s="24">
        <f>VLOOKUP(A152,'2023_PAPI_Indicators'!A151:AC331,28,FALSE)</f>
        <v>0.0500049144</v>
      </c>
      <c r="AE152" s="24">
        <f>VLOOKUP(A152,'2023_PAPI_Indicators'!A151:AD331,29,FALSE)</f>
        <v>0.08810340613</v>
      </c>
      <c r="AF152" s="24">
        <f>VLOOKUP(A152,'2023_PAPI_Indicators'!A151:AE331,30,FALSE)</f>
        <v>0.06173468009</v>
      </c>
      <c r="AG152" s="24">
        <f>VLOOKUP(A152,'2023_PAPI_Indicators'!A151:AF331,31,FALSE)</f>
        <v>0.04872054607</v>
      </c>
      <c r="AH152" s="24">
        <f>VLOOKUP(A152,'2023_PAPI_Indicators'!A151:AG331,32,FALSE)</f>
        <v>0.06990259886</v>
      </c>
      <c r="AI152" s="24">
        <f>VLOOKUP(A152,'2023_PAPI_Indicators'!A151:AH331,33,FALSE)</f>
        <v>0.02473759651</v>
      </c>
      <c r="AJ152" s="24">
        <f>VLOOKUP(A152,'2023_PAPI_Indicators'!A151:AI331,34,FALSE)</f>
        <v>0.04956255108</v>
      </c>
      <c r="AK152" s="24">
        <f>VLOOKUP(A152,'2023_PAPI_Indicators'!A151:AJ331,35,FALSE)</f>
        <v>0.05139987171</v>
      </c>
      <c r="AL152" s="24">
        <f>VLOOKUP(A152,'2023_PAPI_Indicators'!A151:AK331,36,FALSE)</f>
        <v>0.03926293552</v>
      </c>
      <c r="AM152" s="24">
        <f>VLOOKUP(A152,'2023_PAPI_Indicators'!A151:AL331,37,FALSE)</f>
        <v>0.02082430758</v>
      </c>
      <c r="AN152" s="24">
        <f>VLOOKUP(A152,'2023_PAPI_Indicators'!A151:AM331,38,FALSE)</f>
        <v>0.04460075125</v>
      </c>
      <c r="AO152" s="24">
        <f>VLOOKUP(A152,'2023_PAPI_Indicators'!A151:AN331,39,FALSE)</f>
        <v>0.05249233916</v>
      </c>
      <c r="AP152" s="24">
        <f>VLOOKUP(A152,'2023_PAPI_Indicators'!A151:AO331,40,FALSE)</f>
        <v>0.02799750119</v>
      </c>
      <c r="AQ152" s="24">
        <f>VLOOKUP(A152,'2023_PAPI_Indicators'!A151:AP331,41,FALSE)</f>
        <v>0.01409971714</v>
      </c>
      <c r="AR152" s="24">
        <f>VLOOKUP(A152,'2023_PAPI_Indicators'!A151:AQ331,42,FALSE)</f>
        <v>0.01801573671</v>
      </c>
      <c r="AS152" s="24">
        <f>VLOOKUP(A152,'2023_PAPI_Indicators'!A151:AR331,43,FALSE)</f>
        <v>0.04140198603</v>
      </c>
      <c r="AT152" s="24">
        <f>VLOOKUP(A152,'2023_PAPI_Indicators'!A151:AS331,44,FALSE)</f>
        <v>0.0356628336</v>
      </c>
      <c r="AU152" s="24">
        <f>VLOOKUP(A152,'2023_PAPI_Indicators'!A151:AT331,45,FALSE)</f>
        <v>0.05781828985</v>
      </c>
      <c r="AV152" s="24">
        <f>VLOOKUP(A152,'2023_PAPI_Indicators'!A151:AU331,46,FALSE)</f>
        <v>0.07438260317</v>
      </c>
      <c r="AW152" s="24">
        <f>VLOOKUP(A152,'2023_PAPI_Indicators'!A151:AW331,47,FALSE)</f>
        <v>0.01820871793</v>
      </c>
      <c r="AX152" s="25"/>
      <c r="AY152" s="24">
        <f>VLOOKUP(A152,'2023_PAPI_Indicators'!A151:AX331,49,FALSE)</f>
        <v>0.0533108823</v>
      </c>
      <c r="AZ152" s="24">
        <f>VLOOKUP(A152,'2023_PAPI_Indicators'!A151:AY331,50,FALSE)</f>
        <v>0.0901588425</v>
      </c>
      <c r="BA152" s="24">
        <f>VLOOKUP(A152,'2023_PAPI_Indicators'!A151:AZ331,51,FALSE)</f>
        <v>0.05089410767</v>
      </c>
      <c r="BB152" s="24">
        <f>VLOOKUP(A152,'2023_PAPI_Indicators'!A151:BA331,52,FALSE)</f>
        <v>0.04428443313</v>
      </c>
      <c r="BC152" s="24">
        <f>VLOOKUP(A152,'2023_PAPI_Indicators'!A151:BB331,53,FALSE)</f>
        <v>0.0249763187</v>
      </c>
      <c r="BD152" s="24">
        <f>VLOOKUP(A152,'2023_PAPI_Indicators'!A151:BC331,54,FALSE)</f>
        <v>0.017477341</v>
      </c>
      <c r="BE152" s="24">
        <f>VLOOKUP(A152,'2023_PAPI_Indicators'!A151:BD331,55,FALSE)</f>
        <v>0.0307034906</v>
      </c>
      <c r="BF152" s="24">
        <f>VLOOKUP(A152,'2023_PAPI_Indicators'!A151:BE331,56,FALSE)</f>
        <v>0.02506353334</v>
      </c>
      <c r="BG152" s="24">
        <f>VLOOKUP(A152,'2023_PAPI_Indicators'!A151:BF331,57,FALSE)</f>
        <v>0.06150976941</v>
      </c>
      <c r="BH152" s="24">
        <f>VLOOKUP(A152,'2023_PAPI_Indicators'!A151:BL331,58,FALSE)</f>
        <v>0.02356719226</v>
      </c>
      <c r="BI152" s="24">
        <f>VLOOKUP(A152,'2023_PAPI_Indicators'!A151:BH331,59,FALSE)</f>
        <v>0.03271912411</v>
      </c>
      <c r="BJ152" s="24">
        <f>VLOOKUP(A152,'2023_PAPI_Indicators'!A151:BI331,60,FALSE)</f>
        <v>0.04613726586</v>
      </c>
      <c r="BK152" s="24">
        <f>VLOOKUP(A152,'2023_PAPI_Indicators'!A151:BJ331,61,FALSE)</f>
        <v>0.0416925028</v>
      </c>
      <c r="BL152" s="24">
        <f>VLOOKUP(A152,'2023_PAPI_Indicators'!A151:BK331,62,FALSE)</f>
        <v>0.06453111768</v>
      </c>
      <c r="BM152" s="24">
        <f>VLOOKUP(A152,'2023_PAPI_Indicators'!A151:BL331,63,FALSE)</f>
        <v>0.1000784785</v>
      </c>
      <c r="BN152" s="24">
        <f>VLOOKUP(A152,'2023_PAPI_Indicators'!A151:BM331,64,FALSE)</f>
        <v>0.03719763458</v>
      </c>
    </row>
    <row r="153" ht="12.75" customHeight="1">
      <c r="A153" s="11" t="s">
        <v>375</v>
      </c>
      <c r="B153" s="11" t="s">
        <v>376</v>
      </c>
      <c r="C153" s="12" t="s">
        <v>83</v>
      </c>
      <c r="D153" s="24">
        <f>VLOOKUP(A153,'2023_PAPI_Indicators'!A153:B333,2,FALSE)</f>
        <v>0.02278264426</v>
      </c>
      <c r="E153" s="75">
        <f>VLOOKUP(A153,'2023_PAPI_Indicators'!A153:C333,3,FALSE)</f>
        <v>0.03757761419</v>
      </c>
      <c r="F153" s="24">
        <f>VLOOKUP(A153,'2023_PAPI_Indicators'!A152:D332,4,FALSE)</f>
        <v>0.01572660543</v>
      </c>
      <c r="G153" s="24">
        <f>VLOOKUP(A153,'2023_PAPI_Indicators'!A152:E332,5,FALSE)</f>
        <v>0.03482634202</v>
      </c>
      <c r="H153" s="24">
        <f>VLOOKUP(A153,'2023_PAPI_Indicators'!A152:F332,6,FALSE)</f>
        <v>0.02202085964</v>
      </c>
      <c r="I153" s="24">
        <f>VLOOKUP(A153,'2023_PAPI_Indicators'!A152:G332,7,FALSE)</f>
        <v>0.03743634745</v>
      </c>
      <c r="J153" s="24">
        <f>VLOOKUP(A153,'2023_PAPI_Indicators'!A152:H332,8,FALSE)</f>
        <v>0.02261281572</v>
      </c>
      <c r="K153" s="24">
        <f>VLOOKUP(A153,'2023_PAPI_Indicators'!A152:I332,9,FALSE)</f>
        <v>0.0196707435</v>
      </c>
      <c r="L153" s="24">
        <f>VLOOKUP(A153,'2023_PAPI_Indicators'!A152:J332,10,FALSE)</f>
        <v>0.006531915627</v>
      </c>
      <c r="M153" s="24">
        <f>VLOOKUP(A153,'2023_PAPI_Indicators'!A152:K332,11,FALSE)</f>
        <v>0.01352220401</v>
      </c>
      <c r="N153" s="24">
        <f>VLOOKUP(A153,'2023_PAPI_Indicators'!A152:L332,12,FALSE)</f>
        <v>0.02273438498</v>
      </c>
      <c r="O153" s="24">
        <f>VLOOKUP(A153,'2023_PAPI_Indicators'!A152:M332,13,FALSE)</f>
        <v>0.04386622086</v>
      </c>
      <c r="P153" s="24">
        <f>VLOOKUP(A153,'2023_PAPI_Indicators'!A152:N332,14,FALSE)</f>
        <v>0.01947637275</v>
      </c>
      <c r="Q153" s="25"/>
      <c r="R153" s="81">
        <f>VLOOKUP(A153,'2023_PAPI_Indicators'!A152:P332,16,FALSE)</f>
        <v>0.02700516023</v>
      </c>
      <c r="S153" s="81">
        <f>VLOOKUP(A153,'2023_PAPI_Indicators'!A152:R332,17,FALSE)</f>
        <v>0.03003402799</v>
      </c>
      <c r="T153" s="81">
        <f>VLOOKUP(A153,'2023_PAPI_Indicators'!A152:S332,18,FALSE)</f>
        <v>0.04115547985</v>
      </c>
      <c r="U153" s="81">
        <f>VLOOKUP(A153,'2023_PAPI_Indicators'!A152:T332,19,FALSE)</f>
        <v>0.0447290875</v>
      </c>
      <c r="V153" s="24">
        <f>VLOOKUP(A153,'2023_PAPI_Indicators'!A152:U332,20,FALSE)</f>
        <v>0.0008637008723</v>
      </c>
      <c r="W153" s="24">
        <f>VLOOKUP(A153,'2023_PAPI_Indicators'!A152:V332,21,FALSE)</f>
        <v>0.0178699661</v>
      </c>
      <c r="X153" s="24">
        <f>VLOOKUP(A153,'2023_PAPI_Indicators'!A152:W332,22,FALSE)</f>
        <v>0.006368933711</v>
      </c>
      <c r="Y153" s="24">
        <f>VLOOKUP(A153,'2023_PAPI_Indicators'!A152:X332,23,FALSE)</f>
        <v>0.02936994284</v>
      </c>
      <c r="Z153" s="24">
        <f>VLOOKUP(A153,'2023_PAPI_Indicators'!A152:Y332,24,FALSE)</f>
        <v>0.01432172395</v>
      </c>
      <c r="AA153" s="24">
        <f>VLOOKUP(A153,'2023_PAPI_Indicators'!A152:Z332,25,FALSE)</f>
        <v>0.02040659077</v>
      </c>
      <c r="AB153" s="24">
        <f>VLOOKUP(A153,'2023_PAPI_Indicators'!A152:AA332,26,FALSE)</f>
        <v>0.01213301346</v>
      </c>
      <c r="AC153" s="24">
        <f>VLOOKUP(A153,'2023_PAPI_Indicators'!A152:AB332,27,FALSE)</f>
        <v>0.03800442815</v>
      </c>
      <c r="AD153" s="24">
        <f>VLOOKUP(A153,'2023_PAPI_Indicators'!A152:AC332,28,FALSE)</f>
        <v>0.007218724117</v>
      </c>
      <c r="AE153" s="24">
        <f>VLOOKUP(A153,'2023_PAPI_Indicators'!A152:AD332,29,FALSE)</f>
        <v>0.01801927574</v>
      </c>
      <c r="AF153" s="24">
        <f>VLOOKUP(A153,'2023_PAPI_Indicators'!A152:AE332,30,FALSE)</f>
        <v>0.01871642657</v>
      </c>
      <c r="AG153" s="24">
        <f>VLOOKUP(A153,'2023_PAPI_Indicators'!A152:AF332,31,FALSE)</f>
        <v>0.0398219116</v>
      </c>
      <c r="AH153" s="24">
        <f>VLOOKUP(A153,'2023_PAPI_Indicators'!A152:AG332,32,FALSE)</f>
        <v>0.01711038686</v>
      </c>
      <c r="AI153" s="24">
        <f>VLOOKUP(A153,'2023_PAPI_Indicators'!A152:AH332,33,FALSE)</f>
        <v>0.008937139995</v>
      </c>
      <c r="AJ153" s="24">
        <f>VLOOKUP(A153,'2023_PAPI_Indicators'!A152:AI332,34,FALSE)</f>
        <v>0.02391069569</v>
      </c>
      <c r="AK153" s="24">
        <f>VLOOKUP(A153,'2023_PAPI_Indicators'!A152:AJ332,35,FALSE)</f>
        <v>0.01356999669</v>
      </c>
      <c r="AL153" s="24">
        <f>VLOOKUP(A153,'2023_PAPI_Indicators'!A152:AK332,36,FALSE)</f>
        <v>0.01700858399</v>
      </c>
      <c r="AM153" s="24">
        <f>VLOOKUP(A153,'2023_PAPI_Indicators'!A152:AL332,37,FALSE)</f>
        <v>0.01076247264</v>
      </c>
      <c r="AN153" s="24">
        <f>VLOOKUP(A153,'2023_PAPI_Indicators'!A152:AM332,38,FALSE)</f>
        <v>0.02450872399</v>
      </c>
      <c r="AO153" s="24">
        <f>VLOOKUP(A153,'2023_PAPI_Indicators'!A152:AN332,39,FALSE)</f>
        <v>0.02366423234</v>
      </c>
      <c r="AP153" s="24">
        <f>VLOOKUP(A153,'2023_PAPI_Indicators'!A152:AO332,40,FALSE)</f>
        <v>0.02045951225</v>
      </c>
      <c r="AQ153" s="24">
        <f>VLOOKUP(A153,'2023_PAPI_Indicators'!A152:AP332,41,FALSE)</f>
        <v>0.00704985857</v>
      </c>
      <c r="AR153" s="24">
        <f>VLOOKUP(A153,'2023_PAPI_Indicators'!A152:AQ332,42,FALSE)</f>
        <v>0.01694488898</v>
      </c>
      <c r="AS153" s="24">
        <f>VLOOKUP(A153,'2023_PAPI_Indicators'!A152:AR332,43,FALSE)</f>
        <v>0.04527315125</v>
      </c>
      <c r="AT153" s="24">
        <f>VLOOKUP(A153,'2023_PAPI_Indicators'!A152:AS332,44,FALSE)</f>
        <v>0.006270227022</v>
      </c>
      <c r="AU153" s="24">
        <f>VLOOKUP(A153,'2023_PAPI_Indicators'!A152:AT332,45,FALSE)</f>
        <v>0.02542548999</v>
      </c>
      <c r="AV153" s="24">
        <f>VLOOKUP(A153,'2023_PAPI_Indicators'!A152:AU332,46,FALSE)</f>
        <v>0.02663226798</v>
      </c>
      <c r="AW153" s="24">
        <f>VLOOKUP(A153,'2023_PAPI_Indicators'!A152:AW332,47,FALSE)</f>
        <v>0.02235247381</v>
      </c>
      <c r="AX153" s="25"/>
      <c r="AY153" s="24">
        <f>VLOOKUP(A153,'2023_PAPI_Indicators'!A152:AX332,49,FALSE)</f>
        <v>0.02229916863</v>
      </c>
      <c r="AZ153" s="24">
        <f>VLOOKUP(A153,'2023_PAPI_Indicators'!A152:AY332,50,FALSE)</f>
        <v>0.06924941391</v>
      </c>
      <c r="BA153" s="24">
        <f>VLOOKUP(A153,'2023_PAPI_Indicators'!A152:AZ332,51,FALSE)</f>
        <v>0.008344454691</v>
      </c>
      <c r="BB153" s="24">
        <f>VLOOKUP(A153,'2023_PAPI_Indicators'!A152:BA332,52,FALSE)</f>
        <v>0.02806636319</v>
      </c>
      <c r="BC153" s="24">
        <f>VLOOKUP(A153,'2023_PAPI_Indicators'!A152:BB332,53,FALSE)</f>
        <v>0.01131504122</v>
      </c>
      <c r="BD153" s="24">
        <f>VLOOKUP(A153,'2023_PAPI_Indicators'!A152:BC332,54,FALSE)</f>
        <v>0.01185212098</v>
      </c>
      <c r="BE153" s="24">
        <f>VLOOKUP(A153,'2023_PAPI_Indicators'!A152:BD332,55,FALSE)</f>
        <v>0</v>
      </c>
      <c r="BF153" s="24">
        <f>VLOOKUP(A153,'2023_PAPI_Indicators'!A152:BE332,56,FALSE)</f>
        <v>0</v>
      </c>
      <c r="BG153" s="24">
        <f>VLOOKUP(A153,'2023_PAPI_Indicators'!A152:BF332,57,FALSE)</f>
        <v>0.02473472804</v>
      </c>
      <c r="BH153" s="24">
        <f>VLOOKUP(A153,'2023_PAPI_Indicators'!A152:BL332,58,FALSE)</f>
        <v>0.009426876903</v>
      </c>
      <c r="BI153" s="24">
        <f>VLOOKUP(A153,'2023_PAPI_Indicators'!A152:BH332,59,FALSE)</f>
        <v>0.00805917941</v>
      </c>
      <c r="BJ153" s="24">
        <f>VLOOKUP(A153,'2023_PAPI_Indicators'!A152:BI332,60,FALSE)</f>
        <v>0.006284720264</v>
      </c>
      <c r="BK153" s="24">
        <f>VLOOKUP(A153,'2023_PAPI_Indicators'!A152:BJ332,61,FALSE)</f>
        <v>0.01900720224</v>
      </c>
      <c r="BL153" s="24">
        <f>VLOOKUP(A153,'2023_PAPI_Indicators'!A152:BK332,62,FALSE)</f>
        <v>0.01773255877</v>
      </c>
      <c r="BM153" s="24">
        <f>VLOOKUP(A153,'2023_PAPI_Indicators'!A152:BL332,63,FALSE)</f>
        <v>0.03004527651</v>
      </c>
      <c r="BN153" s="24">
        <f>VLOOKUP(A153,'2023_PAPI_Indicators'!A152:BM332,64,FALSE)</f>
        <v>0.007945909165</v>
      </c>
    </row>
    <row r="154" ht="13.5" customHeight="1">
      <c r="A154" s="19" t="s">
        <v>377</v>
      </c>
      <c r="B154" s="19" t="s">
        <v>378</v>
      </c>
      <c r="C154" s="20" t="s">
        <v>181</v>
      </c>
      <c r="D154" s="21">
        <f>VLOOKUP(A154,'2023_PAPI_Indicators'!A154:B334,2,FALSE)</f>
        <v>2.917801857</v>
      </c>
      <c r="E154" s="21">
        <f>VLOOKUP(A154,'2023_PAPI_Indicators'!A154:C334,3,FALSE)</f>
        <v>1.888335705</v>
      </c>
      <c r="F154" s="21">
        <f>VLOOKUP(A154,'2023_PAPI_Indicators'!A153:D333,4,FALSE)</f>
        <v>2.054677725</v>
      </c>
      <c r="G154" s="21">
        <f>VLOOKUP(A154,'2023_PAPI_Indicators'!A153:E333,5,FALSE)</f>
        <v>2.30361867</v>
      </c>
      <c r="H154" s="21">
        <f>VLOOKUP(A154,'2023_PAPI_Indicators'!A153:F333,6,FALSE)</f>
        <v>2.058653831</v>
      </c>
      <c r="I154" s="21">
        <f>VLOOKUP(A154,'2023_PAPI_Indicators'!A153:G333,7,FALSE)</f>
        <v>2.181969643</v>
      </c>
      <c r="J154" s="21">
        <f>VLOOKUP(A154,'2023_PAPI_Indicators'!A153:H333,8,FALSE)</f>
        <v>1.947764158</v>
      </c>
      <c r="K154" s="21">
        <f>VLOOKUP(A154,'2023_PAPI_Indicators'!A153:I333,9,FALSE)</f>
        <v>2.346197367</v>
      </c>
      <c r="L154" s="21">
        <f>VLOOKUP(A154,'2023_PAPI_Indicators'!A153:J333,10,FALSE)</f>
        <v>2.333370447</v>
      </c>
      <c r="M154" s="21">
        <f>VLOOKUP(A154,'2023_PAPI_Indicators'!A153:K333,11,FALSE)</f>
        <v>2.111200571</v>
      </c>
      <c r="N154" s="21">
        <f>VLOOKUP(A154,'2023_PAPI_Indicators'!A153:L333,12,FALSE)</f>
        <v>2.21852541</v>
      </c>
      <c r="O154" s="21">
        <f>VLOOKUP(A154,'2023_PAPI_Indicators'!A153:M333,13,FALSE)</f>
        <v>2.668396473</v>
      </c>
      <c r="P154" s="21">
        <f>VLOOKUP(A154,'2023_PAPI_Indicators'!A153:N333,14,FALSE)</f>
        <v>2.315047979</v>
      </c>
      <c r="Q154" s="22"/>
      <c r="R154" s="21">
        <f>VLOOKUP(A154,'2023_PAPI_Indicators'!A153:P333,16,FALSE)</f>
        <v>2.537312269</v>
      </c>
      <c r="S154" s="21">
        <f>VLOOKUP(A154,'2023_PAPI_Indicators'!A153:R333,17,FALSE)</f>
        <v>2.547001123</v>
      </c>
      <c r="T154" s="21">
        <f>VLOOKUP(A154,'2023_PAPI_Indicators'!A153:S333,18,FALSE)</f>
        <v>2.613090754</v>
      </c>
      <c r="U154" s="21">
        <f>VLOOKUP(A154,'2023_PAPI_Indicators'!A153:T333,19,FALSE)</f>
        <v>2.77994585</v>
      </c>
      <c r="V154" s="21">
        <f>VLOOKUP(A154,'2023_PAPI_Indicators'!A153:U333,20,FALSE)</f>
        <v>2.62585783</v>
      </c>
      <c r="W154" s="21">
        <f>VLOOKUP(A154,'2023_PAPI_Indicators'!A153:V333,21,FALSE)</f>
        <v>2.43058157</v>
      </c>
      <c r="X154" s="21">
        <f>VLOOKUP(A154,'2023_PAPI_Indicators'!A153:W333,22,FALSE)</f>
        <v>2.407331705</v>
      </c>
      <c r="Y154" s="21">
        <f>VLOOKUP(A154,'2023_PAPI_Indicators'!A153:X333,23,FALSE)</f>
        <v>2.499629498</v>
      </c>
      <c r="Z154" s="21">
        <f>VLOOKUP(A154,'2023_PAPI_Indicators'!A153:Y333,24,FALSE)</f>
        <v>2.24105978</v>
      </c>
      <c r="AA154" s="21">
        <f>VLOOKUP(A154,'2023_PAPI_Indicators'!A153:Z333,25,FALSE)</f>
        <v>2.461319685</v>
      </c>
      <c r="AB154" s="21">
        <f>VLOOKUP(A154,'2023_PAPI_Indicators'!A153:AA333,26,FALSE)</f>
        <v>2.498924732</v>
      </c>
      <c r="AC154" s="21">
        <f>VLOOKUP(A154,'2023_PAPI_Indicators'!A153:AB333,27,FALSE)</f>
        <v>2.24200511</v>
      </c>
      <c r="AD154" s="21">
        <f>VLOOKUP(A154,'2023_PAPI_Indicators'!A153:AC333,28,FALSE)</f>
        <v>2.165138721</v>
      </c>
      <c r="AE154" s="21">
        <f>VLOOKUP(A154,'2023_PAPI_Indicators'!A153:AD333,29,FALSE)</f>
        <v>2.460166454</v>
      </c>
      <c r="AF154" s="21">
        <f>VLOOKUP(A154,'2023_PAPI_Indicators'!A153:AE333,30,FALSE)</f>
        <v>2.288951635</v>
      </c>
      <c r="AG154" s="21">
        <f>VLOOKUP(A154,'2023_PAPI_Indicators'!A153:AF333,31,FALSE)</f>
        <v>2.33360076</v>
      </c>
      <c r="AH154" s="21">
        <f>VLOOKUP(A154,'2023_PAPI_Indicators'!A153:AG333,32,FALSE)</f>
        <v>2.35509634</v>
      </c>
      <c r="AI154" s="21">
        <f>VLOOKUP(A154,'2023_PAPI_Indicators'!A153:AH333,33,FALSE)</f>
        <v>2.720853329</v>
      </c>
      <c r="AJ154" s="21">
        <f>VLOOKUP(A154,'2023_PAPI_Indicators'!A153:AI333,34,FALSE)</f>
        <v>2.043346882</v>
      </c>
      <c r="AK154" s="21">
        <f>VLOOKUP(A154,'2023_PAPI_Indicators'!A153:AJ333,35,FALSE)</f>
        <v>1.960376978</v>
      </c>
      <c r="AL154" s="21">
        <f>VLOOKUP(A154,'2023_PAPI_Indicators'!A153:AK333,36,FALSE)</f>
        <v>2.394973993</v>
      </c>
      <c r="AM154" s="21">
        <f>VLOOKUP(A154,'2023_PAPI_Indicators'!A153:AL333,37,FALSE)</f>
        <v>1.933151007</v>
      </c>
      <c r="AN154" s="21">
        <f>VLOOKUP(A154,'2023_PAPI_Indicators'!A153:AM333,38,FALSE)</f>
        <v>2.526506662</v>
      </c>
      <c r="AO154" s="21">
        <f>VLOOKUP(A154,'2023_PAPI_Indicators'!A153:AN333,39,FALSE)</f>
        <v>2.19035387</v>
      </c>
      <c r="AP154" s="21">
        <f>VLOOKUP(A154,'2023_PAPI_Indicators'!A153:AO333,40,FALSE)</f>
        <v>2.162533045</v>
      </c>
      <c r="AQ154" s="21">
        <f>VLOOKUP(A154,'2023_PAPI_Indicators'!A153:AP333,41,FALSE)</f>
        <v>1.929854989</v>
      </c>
      <c r="AR154" s="21">
        <f>VLOOKUP(A154,'2023_PAPI_Indicators'!A153:AQ333,42,FALSE)</f>
        <v>1.964949131</v>
      </c>
      <c r="AS154" s="21">
        <f>VLOOKUP(A154,'2023_PAPI_Indicators'!A153:AR333,43,FALSE)</f>
        <v>2.566256046</v>
      </c>
      <c r="AT154" s="21">
        <f>VLOOKUP(A154,'2023_PAPI_Indicators'!A153:AS333,44,FALSE)</f>
        <v>2.073718548</v>
      </c>
      <c r="AU154" s="21">
        <f>VLOOKUP(A154,'2023_PAPI_Indicators'!A153:AT333,45,FALSE)</f>
        <v>2.332953453</v>
      </c>
      <c r="AV154" s="21">
        <f>VLOOKUP(A154,'2023_PAPI_Indicators'!A153:AU333,46,FALSE)</f>
        <v>2.210652351</v>
      </c>
      <c r="AW154" s="21">
        <f>VLOOKUP(A154,'2023_PAPI_Indicators'!A153:AW333,47,FALSE)</f>
        <v>2.164374352</v>
      </c>
      <c r="AX154" s="22"/>
      <c r="AY154" s="21">
        <f>VLOOKUP(A154,'2023_PAPI_Indicators'!A153:AX333,49,FALSE)</f>
        <v>2.458697081</v>
      </c>
      <c r="AZ154" s="21">
        <f>VLOOKUP(A154,'2023_PAPI_Indicators'!A153:AY333,50,FALSE)</f>
        <v>2.57054615</v>
      </c>
      <c r="BA154" s="21">
        <f>VLOOKUP(A154,'2023_PAPI_Indicators'!A153:AZ333,51,FALSE)</f>
        <v>2.684895515</v>
      </c>
      <c r="BB154" s="21">
        <f>VLOOKUP(A154,'2023_PAPI_Indicators'!A153:BA333,52,FALSE)</f>
        <v>2.542194605</v>
      </c>
      <c r="BC154" s="21">
        <f>VLOOKUP(A154,'2023_PAPI_Indicators'!A153:BB333,53,FALSE)</f>
        <v>1.950658679</v>
      </c>
      <c r="BD154" s="21">
        <f>VLOOKUP(A154,'2023_PAPI_Indicators'!A153:BC333,54,FALSE)</f>
        <v>1.816432476</v>
      </c>
      <c r="BE154" s="21">
        <f>VLOOKUP(A154,'2023_PAPI_Indicators'!A153:BD333,55,FALSE)</f>
        <v>1.763523102</v>
      </c>
      <c r="BF154" s="21">
        <f>VLOOKUP(A154,'2023_PAPI_Indicators'!A153:BE333,56,FALSE)</f>
        <v>2.136993885</v>
      </c>
      <c r="BG154" s="21">
        <f>VLOOKUP(A154,'2023_PAPI_Indicators'!A153:BF333,57,FALSE)</f>
        <v>2.019053698</v>
      </c>
      <c r="BH154" s="21">
        <f>VLOOKUP(A154,'2023_PAPI_Indicators'!A153:BL333,58,FALSE)</f>
        <v>2.20520997</v>
      </c>
      <c r="BI154" s="21">
        <f>VLOOKUP(A154,'2023_PAPI_Indicators'!A153:BH333,59,FALSE)</f>
        <v>2.182267904</v>
      </c>
      <c r="BJ154" s="21">
        <f>VLOOKUP(A154,'2023_PAPI_Indicators'!A153:BI333,60,FALSE)</f>
        <v>2.27410388</v>
      </c>
      <c r="BK154" s="21">
        <f>VLOOKUP(A154,'2023_PAPI_Indicators'!A153:BJ333,61,FALSE)</f>
        <v>2.120018244</v>
      </c>
      <c r="BL154" s="21">
        <f>VLOOKUP(A154,'2023_PAPI_Indicators'!A153:BK333,62,FALSE)</f>
        <v>2.264031887</v>
      </c>
      <c r="BM154" s="21">
        <f>VLOOKUP(A154,'2023_PAPI_Indicators'!A153:BL333,63,FALSE)</f>
        <v>2.552847385</v>
      </c>
      <c r="BN154" s="21">
        <f>VLOOKUP(A154,'2023_PAPI_Indicators'!A153:BM333,64,FALSE)</f>
        <v>2.226828814</v>
      </c>
    </row>
    <row r="155" ht="13.5" customHeight="1">
      <c r="A155" s="11" t="s">
        <v>379</v>
      </c>
      <c r="B155" s="11" t="s">
        <v>380</v>
      </c>
      <c r="C155" s="12" t="s">
        <v>83</v>
      </c>
      <c r="D155" s="24">
        <f>VLOOKUP(A155,'2023_PAPI_Indicators'!A155:B335,2,FALSE)</f>
        <v>0.7952625751</v>
      </c>
      <c r="E155" s="75">
        <f>VLOOKUP(A155,'2023_PAPI_Indicators'!A155:C335,3,FALSE)</f>
        <v>0.4775165617</v>
      </c>
      <c r="F155" s="24">
        <f>VLOOKUP(A155,'2023_PAPI_Indicators'!A154:D334,4,FALSE)</f>
        <v>0.5612670183</v>
      </c>
      <c r="G155" s="24">
        <f>VLOOKUP(A155,'2023_PAPI_Indicators'!A154:E334,5,FALSE)</f>
        <v>0.6810104251</v>
      </c>
      <c r="H155" s="24">
        <f>VLOOKUP(A155,'2023_PAPI_Indicators'!A154:F334,6,FALSE)</f>
        <v>0.5012956262</v>
      </c>
      <c r="I155" s="24">
        <f>VLOOKUP(A155,'2023_PAPI_Indicators'!A154:G334,7,FALSE)</f>
        <v>0.5708572268</v>
      </c>
      <c r="J155" s="24">
        <f>VLOOKUP(A155,'2023_PAPI_Indicators'!A154:H334,8,FALSE)</f>
        <v>0.6146560907</v>
      </c>
      <c r="K155" s="24">
        <f>VLOOKUP(A155,'2023_PAPI_Indicators'!A154:I334,9,FALSE)</f>
        <v>0.6562951803</v>
      </c>
      <c r="L155" s="24">
        <f>VLOOKUP(A155,'2023_PAPI_Indicators'!A154:J334,10,FALSE)</f>
        <v>0.6236171722</v>
      </c>
      <c r="M155" s="24">
        <f>VLOOKUP(A155,'2023_PAPI_Indicators'!A154:K334,11,FALSE)</f>
        <v>0.5539647937</v>
      </c>
      <c r="N155" s="24">
        <f>VLOOKUP(A155,'2023_PAPI_Indicators'!A154:L334,12,FALSE)</f>
        <v>0.6033791304</v>
      </c>
      <c r="O155" s="24">
        <f>VLOOKUP(A155,'2023_PAPI_Indicators'!A154:M334,13,FALSE)</f>
        <v>0.7505394816</v>
      </c>
      <c r="P155" s="24">
        <f>VLOOKUP(A155,'2023_PAPI_Indicators'!A154:N334,14,FALSE)</f>
        <v>0.6461311579</v>
      </c>
      <c r="Q155" s="25"/>
      <c r="R155" s="81">
        <f>VLOOKUP(A155,'2023_PAPI_Indicators'!A154:P334,16,FALSE)</f>
        <v>0.6184950471</v>
      </c>
      <c r="S155" s="81">
        <f>VLOOKUP(A155,'2023_PAPI_Indicators'!A154:R334,17,FALSE)</f>
        <v>0.6899948716</v>
      </c>
      <c r="T155" s="81">
        <f>VLOOKUP(A155,'2023_PAPI_Indicators'!A154:S334,18,FALSE)</f>
        <v>0.6096764803</v>
      </c>
      <c r="U155" s="81">
        <f>VLOOKUP(A155,'2023_PAPI_Indicators'!A154:T334,19,FALSE)</f>
        <v>0.6913253665</v>
      </c>
      <c r="V155" s="24">
        <f>VLOOKUP(A155,'2023_PAPI_Indicators'!A154:U334,20,FALSE)</f>
        <v>0.6246934533</v>
      </c>
      <c r="W155" s="24">
        <f>VLOOKUP(A155,'2023_PAPI_Indicators'!A154:V334,21,FALSE)</f>
        <v>0.5678933263</v>
      </c>
      <c r="X155" s="24">
        <f>VLOOKUP(A155,'2023_PAPI_Indicators'!A154:W334,22,FALSE)</f>
        <v>0.545085609</v>
      </c>
      <c r="Y155" s="24">
        <f>VLOOKUP(A155,'2023_PAPI_Indicators'!A154:X334,23,FALSE)</f>
        <v>0.5915030837</v>
      </c>
      <c r="Z155" s="24">
        <f>VLOOKUP(A155,'2023_PAPI_Indicators'!A154:Y334,24,FALSE)</f>
        <v>0.4904670417</v>
      </c>
      <c r="AA155" s="24">
        <f>VLOOKUP(A155,'2023_PAPI_Indicators'!A154:Z334,25,FALSE)</f>
        <v>0.6190113425</v>
      </c>
      <c r="AB155" s="24">
        <f>VLOOKUP(A155,'2023_PAPI_Indicators'!A154:AA334,26,FALSE)</f>
        <v>0.575943768</v>
      </c>
      <c r="AC155" s="24">
        <f>VLOOKUP(A155,'2023_PAPI_Indicators'!A154:AB334,27,FALSE)</f>
        <v>0.4809684753</v>
      </c>
      <c r="AD155" s="24">
        <f>VLOOKUP(A155,'2023_PAPI_Indicators'!A154:AC334,28,FALSE)</f>
        <v>0.5150619149</v>
      </c>
      <c r="AE155" s="24">
        <f>VLOOKUP(A155,'2023_PAPI_Indicators'!A154:AD334,29,FALSE)</f>
        <v>0.6355460286</v>
      </c>
      <c r="AF155" s="24">
        <f>VLOOKUP(A155,'2023_PAPI_Indicators'!A154:AE334,30,FALSE)</f>
        <v>0.6092105508</v>
      </c>
      <c r="AG155" s="24">
        <f>VLOOKUP(A155,'2023_PAPI_Indicators'!A154:AF334,31,FALSE)</f>
        <v>0.5754697919</v>
      </c>
      <c r="AH155" s="24">
        <f>VLOOKUP(A155,'2023_PAPI_Indicators'!A154:AG334,32,FALSE)</f>
        <v>0.6054545045</v>
      </c>
      <c r="AI155" s="24">
        <f>VLOOKUP(A155,'2023_PAPI_Indicators'!A154:AH334,33,FALSE)</f>
        <v>0.6850693226</v>
      </c>
      <c r="AJ155" s="24">
        <f>VLOOKUP(A155,'2023_PAPI_Indicators'!A154:AI334,34,FALSE)</f>
        <v>0.5107533336</v>
      </c>
      <c r="AK155" s="24">
        <f>VLOOKUP(A155,'2023_PAPI_Indicators'!A154:AJ334,35,FALSE)</f>
        <v>0.4276491106</v>
      </c>
      <c r="AL155" s="24">
        <f>VLOOKUP(A155,'2023_PAPI_Indicators'!A154:AK334,36,FALSE)</f>
        <v>0.56461519</v>
      </c>
      <c r="AM155" s="24">
        <f>VLOOKUP(A155,'2023_PAPI_Indicators'!A154:AL334,37,FALSE)</f>
        <v>0.3752998114</v>
      </c>
      <c r="AN155" s="24">
        <f>VLOOKUP(A155,'2023_PAPI_Indicators'!A154:AM334,38,FALSE)</f>
        <v>0.6445096731</v>
      </c>
      <c r="AO155" s="24">
        <f>VLOOKUP(A155,'2023_PAPI_Indicators'!A154:AN334,39,FALSE)</f>
        <v>0.4623273015</v>
      </c>
      <c r="AP155" s="24">
        <f>VLOOKUP(A155,'2023_PAPI_Indicators'!A154:AO334,40,FALSE)</f>
        <v>0.4666198194</v>
      </c>
      <c r="AQ155" s="24">
        <f>VLOOKUP(A155,'2023_PAPI_Indicators'!A154:AP334,41,FALSE)</f>
        <v>0.4608258009</v>
      </c>
      <c r="AR155" s="24">
        <f>VLOOKUP(A155,'2023_PAPI_Indicators'!A154:AQ334,42,FALSE)</f>
        <v>0.4333856404</v>
      </c>
      <c r="AS155" s="24">
        <f>VLOOKUP(A155,'2023_PAPI_Indicators'!A154:AR334,43,FALSE)</f>
        <v>0.7166878581</v>
      </c>
      <c r="AT155" s="24">
        <f>VLOOKUP(A155,'2023_PAPI_Indicators'!A154:AS334,44,FALSE)</f>
        <v>0.5850582123</v>
      </c>
      <c r="AU155" s="24">
        <f>VLOOKUP(A155,'2023_PAPI_Indicators'!A154:AT334,45,FALSE)</f>
        <v>0.5881486535</v>
      </c>
      <c r="AV155" s="24">
        <f>VLOOKUP(A155,'2023_PAPI_Indicators'!A154:AU334,46,FALSE)</f>
        <v>0.5285901427</v>
      </c>
      <c r="AW155" s="24">
        <f>VLOOKUP(A155,'2023_PAPI_Indicators'!A154:AW334,47,FALSE)</f>
        <v>0.4416858554</v>
      </c>
      <c r="AX155" s="25"/>
      <c r="AY155" s="24">
        <f>VLOOKUP(A155,'2023_PAPI_Indicators'!A154:AX334,49,FALSE)</f>
        <v>0.6253808141</v>
      </c>
      <c r="AZ155" s="24">
        <f>VLOOKUP(A155,'2023_PAPI_Indicators'!A154:AY334,50,FALSE)</f>
        <v>0.6701341271</v>
      </c>
      <c r="BA155" s="24">
        <f>VLOOKUP(A155,'2023_PAPI_Indicators'!A154:AZ334,51,FALSE)</f>
        <v>0.6813861132</v>
      </c>
      <c r="BB155" s="24">
        <f>VLOOKUP(A155,'2023_PAPI_Indicators'!A154:BA334,52,FALSE)</f>
        <v>0.6699767113</v>
      </c>
      <c r="BC155" s="24">
        <f>VLOOKUP(A155,'2023_PAPI_Indicators'!A154:BB334,53,FALSE)</f>
        <v>0.4454050958</v>
      </c>
      <c r="BD155" s="24">
        <f>VLOOKUP(A155,'2023_PAPI_Indicators'!A154:BC334,54,FALSE)</f>
        <v>0.3663938642</v>
      </c>
      <c r="BE155" s="24">
        <f>VLOOKUP(A155,'2023_PAPI_Indicators'!A154:BD334,55,FALSE)</f>
        <v>0.3438542187</v>
      </c>
      <c r="BF155" s="24">
        <f>VLOOKUP(A155,'2023_PAPI_Indicators'!A154:BE334,56,FALSE)</f>
        <v>0.5044820905</v>
      </c>
      <c r="BG155" s="24">
        <f>VLOOKUP(A155,'2023_PAPI_Indicators'!A154:BF334,57,FALSE)</f>
        <v>0.43187657</v>
      </c>
      <c r="BH155" s="24">
        <f>VLOOKUP(A155,'2023_PAPI_Indicators'!A154:BL334,58,FALSE)</f>
        <v>0.4709385335</v>
      </c>
      <c r="BI155" s="24">
        <f>VLOOKUP(A155,'2023_PAPI_Indicators'!A154:BH334,59,FALSE)</f>
        <v>0.4856221378</v>
      </c>
      <c r="BJ155" s="24">
        <f>VLOOKUP(A155,'2023_PAPI_Indicators'!A154:BI334,60,FALSE)</f>
        <v>0.5107680559</v>
      </c>
      <c r="BK155" s="24">
        <f>VLOOKUP(A155,'2023_PAPI_Indicators'!A154:BJ334,61,FALSE)</f>
        <v>0.4457416534</v>
      </c>
      <c r="BL155" s="24">
        <f>VLOOKUP(A155,'2023_PAPI_Indicators'!A154:BK334,62,FALSE)</f>
        <v>0.5429628491</v>
      </c>
      <c r="BM155" s="24">
        <f>VLOOKUP(A155,'2023_PAPI_Indicators'!A154:BL334,63,FALSE)</f>
        <v>0.6182010174</v>
      </c>
      <c r="BN155" s="24">
        <f>VLOOKUP(A155,'2023_PAPI_Indicators'!A154:BM334,64,FALSE)</f>
        <v>0.5460593104</v>
      </c>
    </row>
    <row r="156" ht="13.5" customHeight="1">
      <c r="A156" s="11" t="s">
        <v>381</v>
      </c>
      <c r="B156" s="11" t="s">
        <v>382</v>
      </c>
      <c r="C156" s="12" t="s">
        <v>83</v>
      </c>
      <c r="D156" s="24">
        <f>VLOOKUP(A156,'2023_PAPI_Indicators'!A156:B336,2,FALSE)</f>
        <v>0.9473648667</v>
      </c>
      <c r="E156" s="75">
        <f>VLOOKUP(A156,'2023_PAPI_Indicators'!A156:C336,3,FALSE)</f>
        <v>0.5718677044</v>
      </c>
      <c r="F156" s="24">
        <f>VLOOKUP(A156,'2023_PAPI_Indicators'!A155:D335,4,FALSE)</f>
        <v>0.6001321673</v>
      </c>
      <c r="G156" s="24">
        <f>VLOOKUP(A156,'2023_PAPI_Indicators'!A155:E335,5,FALSE)</f>
        <v>0.6480256915</v>
      </c>
      <c r="H156" s="24">
        <f>VLOOKUP(A156,'2023_PAPI_Indicators'!A155:F335,6,FALSE)</f>
        <v>0.6627810001</v>
      </c>
      <c r="I156" s="24">
        <f>VLOOKUP(A156,'2023_PAPI_Indicators'!A155:G335,7,FALSE)</f>
        <v>0.6762603521</v>
      </c>
      <c r="J156" s="24">
        <f>VLOOKUP(A156,'2023_PAPI_Indicators'!A155:H335,8,FALSE)</f>
        <v>0.4747473598</v>
      </c>
      <c r="K156" s="24">
        <f>VLOOKUP(A156,'2023_PAPI_Indicators'!A155:I335,9,FALSE)</f>
        <v>0.7014134526</v>
      </c>
      <c r="L156" s="24">
        <f>VLOOKUP(A156,'2023_PAPI_Indicators'!A155:J335,10,FALSE)</f>
        <v>0.7254539132</v>
      </c>
      <c r="M156" s="24">
        <f>VLOOKUP(A156,'2023_PAPI_Indicators'!A155:K335,11,FALSE)</f>
        <v>0.6454969049</v>
      </c>
      <c r="N156" s="24">
        <f>VLOOKUP(A156,'2023_PAPI_Indicators'!A155:L335,12,FALSE)</f>
        <v>0.6683551669</v>
      </c>
      <c r="O156" s="24">
        <f>VLOOKUP(A156,'2023_PAPI_Indicators'!A155:M335,13,FALSE)</f>
        <v>0.8241383433</v>
      </c>
      <c r="P156" s="24">
        <f>VLOOKUP(A156,'2023_PAPI_Indicators'!A155:N335,14,FALSE)</f>
        <v>0.6906014681</v>
      </c>
      <c r="Q156" s="25"/>
      <c r="R156" s="81">
        <f>VLOOKUP(A156,'2023_PAPI_Indicators'!A155:P335,16,FALSE)</f>
        <v>0.8679105043</v>
      </c>
      <c r="S156" s="81">
        <f>VLOOKUP(A156,'2023_PAPI_Indicators'!A155:R335,17,FALSE)</f>
        <v>0.802935183</v>
      </c>
      <c r="T156" s="81">
        <f>VLOOKUP(A156,'2023_PAPI_Indicators'!A155:S335,18,FALSE)</f>
        <v>0.9277583361</v>
      </c>
      <c r="U156" s="81">
        <f>VLOOKUP(A156,'2023_PAPI_Indicators'!A155:T335,19,FALSE)</f>
        <v>0.9584698081</v>
      </c>
      <c r="V156" s="24">
        <f>VLOOKUP(A156,'2023_PAPI_Indicators'!A155:U335,20,FALSE)</f>
        <v>0.9213388562</v>
      </c>
      <c r="W156" s="24">
        <f>VLOOKUP(A156,'2023_PAPI_Indicators'!A155:V335,21,FALSE)</f>
        <v>0.8466396928</v>
      </c>
      <c r="X156" s="24">
        <f>VLOOKUP(A156,'2023_PAPI_Indicators'!A155:W335,22,FALSE)</f>
        <v>0.8537909389</v>
      </c>
      <c r="Y156" s="24">
        <f>VLOOKUP(A156,'2023_PAPI_Indicators'!A155:X335,23,FALSE)</f>
        <v>0.8695268631</v>
      </c>
      <c r="Z156" s="24">
        <f>VLOOKUP(A156,'2023_PAPI_Indicators'!A155:Y335,24,FALSE)</f>
        <v>0.796441853</v>
      </c>
      <c r="AA156" s="24">
        <f>VLOOKUP(A156,'2023_PAPI_Indicators'!A155:Z335,25,FALSE)</f>
        <v>0.81622082</v>
      </c>
      <c r="AB156" s="24">
        <f>VLOOKUP(A156,'2023_PAPI_Indicators'!A155:AA335,26,FALSE)</f>
        <v>0.8846116066</v>
      </c>
      <c r="AC156" s="24">
        <f>VLOOKUP(A156,'2023_PAPI_Indicators'!A155:AB335,27,FALSE)</f>
        <v>0.8065770268</v>
      </c>
      <c r="AD156" s="24">
        <f>VLOOKUP(A156,'2023_PAPI_Indicators'!A155:AC335,28,FALSE)</f>
        <v>0.7207218409</v>
      </c>
      <c r="AE156" s="24">
        <f>VLOOKUP(A156,'2023_PAPI_Indicators'!A155:AD335,29,FALSE)</f>
        <v>0.7989096045</v>
      </c>
      <c r="AF156" s="24">
        <f>VLOOKUP(A156,'2023_PAPI_Indicators'!A155:AE335,30,FALSE)</f>
        <v>0.7099488378</v>
      </c>
      <c r="AG156" s="24">
        <f>VLOOKUP(A156,'2023_PAPI_Indicators'!A155:AF335,31,FALSE)</f>
        <v>0.7737563848</v>
      </c>
      <c r="AH156" s="24">
        <f>VLOOKUP(A156,'2023_PAPI_Indicators'!A155:AG335,32,FALSE)</f>
        <v>0.7582467198</v>
      </c>
      <c r="AI156" s="24">
        <f>VLOOKUP(A156,'2023_PAPI_Indicators'!A155:AH335,33,FALSE)</f>
        <v>0.9249329567</v>
      </c>
      <c r="AJ156" s="24">
        <f>VLOOKUP(A156,'2023_PAPI_Indicators'!A155:AI335,34,FALSE)</f>
        <v>0.6430156231</v>
      </c>
      <c r="AK156" s="24">
        <f>VLOOKUP(A156,'2023_PAPI_Indicators'!A155:AJ335,35,FALSE)</f>
        <v>0.6702479124</v>
      </c>
      <c r="AL156" s="24">
        <f>VLOOKUP(A156,'2023_PAPI_Indicators'!A155:AK335,36,FALSE)</f>
        <v>0.8259396553</v>
      </c>
      <c r="AM156" s="24">
        <f>VLOOKUP(A156,'2023_PAPI_Indicators'!A155:AL335,37,FALSE)</f>
        <v>0.7042631507</v>
      </c>
      <c r="AN156" s="24">
        <f>VLOOKUP(A156,'2023_PAPI_Indicators'!A155:AM335,38,FALSE)</f>
        <v>0.8346194625</v>
      </c>
      <c r="AO156" s="24">
        <f>VLOOKUP(A156,'2023_PAPI_Indicators'!A155:AN335,39,FALSE)</f>
        <v>0.7904362082</v>
      </c>
      <c r="AP156" s="24">
        <f>VLOOKUP(A156,'2023_PAPI_Indicators'!A155:AO335,40,FALSE)</f>
        <v>0.7674090862</v>
      </c>
      <c r="AQ156" s="24">
        <f>VLOOKUP(A156,'2023_PAPI_Indicators'!A155:AP335,41,FALSE)</f>
        <v>0.616517663</v>
      </c>
      <c r="AR156" s="24">
        <f>VLOOKUP(A156,'2023_PAPI_Indicators'!A155:AQ335,42,FALSE)</f>
        <v>0.6675902009</v>
      </c>
      <c r="AS156" s="24">
        <f>VLOOKUP(A156,'2023_PAPI_Indicators'!A155:AR335,43,FALSE)</f>
        <v>0.7892085314</v>
      </c>
      <c r="AT156" s="24">
        <f>VLOOKUP(A156,'2023_PAPI_Indicators'!A155:AS335,44,FALSE)</f>
        <v>0.5891629457</v>
      </c>
      <c r="AU156" s="24">
        <f>VLOOKUP(A156,'2023_PAPI_Indicators'!A155:AT335,45,FALSE)</f>
        <v>0.7606416345</v>
      </c>
      <c r="AV156" s="24">
        <f>VLOOKUP(A156,'2023_PAPI_Indicators'!A155:AU335,46,FALSE)</f>
        <v>0.7378425002</v>
      </c>
      <c r="AW156" s="24">
        <f>VLOOKUP(A156,'2023_PAPI_Indicators'!A155:AW335,47,FALSE)</f>
        <v>0.7935831547</v>
      </c>
      <c r="AX156" s="25"/>
      <c r="AY156" s="24">
        <f>VLOOKUP(A156,'2023_PAPI_Indicators'!A155:AX335,49,FALSE)</f>
        <v>0.8080852628</v>
      </c>
      <c r="AZ156" s="24">
        <f>VLOOKUP(A156,'2023_PAPI_Indicators'!A155:AY335,50,FALSE)</f>
        <v>0.8386510611</v>
      </c>
      <c r="BA156" s="24">
        <f>VLOOKUP(A156,'2023_PAPI_Indicators'!A155:AZ335,51,FALSE)</f>
        <v>0.9044021368</v>
      </c>
      <c r="BB156" s="24">
        <f>VLOOKUP(A156,'2023_PAPI_Indicators'!A155:BA335,52,FALSE)</f>
        <v>0.819716692</v>
      </c>
      <c r="BC156" s="24">
        <f>VLOOKUP(A156,'2023_PAPI_Indicators'!A155:BB335,53,FALSE)</f>
        <v>0.645947516</v>
      </c>
      <c r="BD156" s="24">
        <f>VLOOKUP(A156,'2023_PAPI_Indicators'!A155:BC335,54,FALSE)</f>
        <v>0.6345707774</v>
      </c>
      <c r="BE156" s="24">
        <f>VLOOKUP(A156,'2023_PAPI_Indicators'!A155:BD335,55,FALSE)</f>
        <v>0.6214811206</v>
      </c>
      <c r="BF156" s="24">
        <f>VLOOKUP(A156,'2023_PAPI_Indicators'!A155:BE335,56,FALSE)</f>
        <v>0.7123488784</v>
      </c>
      <c r="BG156" s="24">
        <f>VLOOKUP(A156,'2023_PAPI_Indicators'!A155:BF335,57,FALSE)</f>
        <v>0.7055332661</v>
      </c>
      <c r="BH156" s="24">
        <f>VLOOKUP(A156,'2023_PAPI_Indicators'!A155:BL335,58,FALSE)</f>
        <v>0.7918291688</v>
      </c>
      <c r="BI156" s="24">
        <f>VLOOKUP(A156,'2023_PAPI_Indicators'!A155:BH335,59,FALSE)</f>
        <v>0.7616962194</v>
      </c>
      <c r="BJ156" s="24">
        <f>VLOOKUP(A156,'2023_PAPI_Indicators'!A155:BI335,60,FALSE)</f>
        <v>0.7983927727</v>
      </c>
      <c r="BK156" s="24">
        <f>VLOOKUP(A156,'2023_PAPI_Indicators'!A155:BJ335,61,FALSE)</f>
        <v>0.7596578002</v>
      </c>
      <c r="BL156" s="24">
        <f>VLOOKUP(A156,'2023_PAPI_Indicators'!A155:BK335,62,FALSE)</f>
        <v>0.7594155669</v>
      </c>
      <c r="BM156" s="24">
        <f>VLOOKUP(A156,'2023_PAPI_Indicators'!A155:BL335,63,FALSE)</f>
        <v>0.8786658645</v>
      </c>
      <c r="BN156" s="24">
        <f>VLOOKUP(A156,'2023_PAPI_Indicators'!A155:BM335,64,FALSE)</f>
        <v>0.731266439</v>
      </c>
    </row>
    <row r="157" ht="13.5" customHeight="1">
      <c r="A157" s="19" t="s">
        <v>383</v>
      </c>
      <c r="B157" s="19" t="s">
        <v>384</v>
      </c>
      <c r="C157" s="20" t="s">
        <v>181</v>
      </c>
      <c r="D157" s="21">
        <f>VLOOKUP(A157,'2023_PAPI_Indicators'!A157:B337,2,FALSE)</f>
        <v>0.5028674006</v>
      </c>
      <c r="E157" s="21">
        <f>VLOOKUP(A157,'2023_PAPI_Indicators'!A157:C337,3,FALSE)</f>
        <v>0.4936468601</v>
      </c>
      <c r="F157" s="21">
        <f>VLOOKUP(A157,'2023_PAPI_Indicators'!A156:D336,4,FALSE)</f>
        <v>0.3785606027</v>
      </c>
      <c r="G157" s="21">
        <f>VLOOKUP(A157,'2023_PAPI_Indicators'!A156:E336,5,FALSE)</f>
        <v>0.4331519306</v>
      </c>
      <c r="H157" s="21">
        <f>VLOOKUP(A157,'2023_PAPI_Indicators'!A156:F336,6,FALSE)</f>
        <v>0.4819637537</v>
      </c>
      <c r="I157" s="21">
        <f>VLOOKUP(A157,'2023_PAPI_Indicators'!A156:G336,7,FALSE)</f>
        <v>0.4204510748</v>
      </c>
      <c r="J157" s="21">
        <f>VLOOKUP(A157,'2023_PAPI_Indicators'!A156:H336,8,FALSE)</f>
        <v>0.4971755743</v>
      </c>
      <c r="K157" s="21">
        <f>VLOOKUP(A157,'2023_PAPI_Indicators'!A156:I336,9,FALSE)</f>
        <v>0.370525986</v>
      </c>
      <c r="L157" s="21">
        <f>VLOOKUP(A157,'2023_PAPI_Indicators'!A156:J336,10,FALSE)</f>
        <v>0.3717325032</v>
      </c>
      <c r="M157" s="21">
        <f>VLOOKUP(A157,'2023_PAPI_Indicators'!A156:K336,11,FALSE)</f>
        <v>0.4035595357</v>
      </c>
      <c r="N157" s="21">
        <f>VLOOKUP(A157,'2023_PAPI_Indicators'!A156:L336,12,FALSE)</f>
        <v>0.4582113326</v>
      </c>
      <c r="O157" s="21">
        <f>VLOOKUP(A157,'2023_PAPI_Indicators'!A156:M336,13,FALSE)</f>
        <v>0.4283482134</v>
      </c>
      <c r="P157" s="21">
        <f>VLOOKUP(A157,'2023_PAPI_Indicators'!A156:N336,14,FALSE)</f>
        <v>0.4069039822</v>
      </c>
      <c r="Q157" s="22"/>
      <c r="R157" s="21">
        <f>VLOOKUP(A157,'2023_PAPI_Indicators'!A156:P336,16,FALSE)</f>
        <v>0.4000984728</v>
      </c>
      <c r="S157" s="21">
        <f>VLOOKUP(A157,'2023_PAPI_Indicators'!A156:R336,17,FALSE)</f>
        <v>0.3765044808</v>
      </c>
      <c r="T157" s="21">
        <f>VLOOKUP(A157,'2023_PAPI_Indicators'!A156:S336,18,FALSE)</f>
        <v>0.4557384551</v>
      </c>
      <c r="U157" s="21">
        <f>VLOOKUP(A157,'2023_PAPI_Indicators'!A156:T336,19,FALSE)</f>
        <v>0.4251042604</v>
      </c>
      <c r="V157" s="21">
        <f>VLOOKUP(A157,'2023_PAPI_Indicators'!A156:U336,20,FALSE)</f>
        <v>0.3721110821</v>
      </c>
      <c r="W157" s="21">
        <f>VLOOKUP(A157,'2023_PAPI_Indicators'!A156:V336,21,FALSE)</f>
        <v>0.496041894</v>
      </c>
      <c r="X157" s="21">
        <f>VLOOKUP(A157,'2023_PAPI_Indicators'!A156:W336,22,FALSE)</f>
        <v>0.3758464754</v>
      </c>
      <c r="Y157" s="21">
        <f>VLOOKUP(A157,'2023_PAPI_Indicators'!A156:X336,23,FALSE)</f>
        <v>0.4366694689</v>
      </c>
      <c r="Z157" s="21">
        <f>VLOOKUP(A157,'2023_PAPI_Indicators'!A156:Y336,24,FALSE)</f>
        <v>0.3719705641</v>
      </c>
      <c r="AA157" s="21">
        <f>VLOOKUP(A157,'2023_PAPI_Indicators'!A156:Z336,25,FALSE)</f>
        <v>0.3979410231</v>
      </c>
      <c r="AB157" s="21">
        <f>VLOOKUP(A157,'2023_PAPI_Indicators'!A156:AA336,26,FALSE)</f>
        <v>0.3755749166</v>
      </c>
      <c r="AC157" s="21">
        <f>VLOOKUP(A157,'2023_PAPI_Indicators'!A156:AB336,27,FALSE)</f>
        <v>0.355130434</v>
      </c>
      <c r="AD157" s="21">
        <f>VLOOKUP(A157,'2023_PAPI_Indicators'!A156:AC336,28,FALSE)</f>
        <v>0.3913380802</v>
      </c>
      <c r="AE157" s="21">
        <f>VLOOKUP(A157,'2023_PAPI_Indicators'!A156:AD336,29,FALSE)</f>
        <v>0.4719523787</v>
      </c>
      <c r="AF157" s="21">
        <f>VLOOKUP(A157,'2023_PAPI_Indicators'!A156:AE336,30,FALSE)</f>
        <v>0.4070512652</v>
      </c>
      <c r="AG157" s="21">
        <f>VLOOKUP(A157,'2023_PAPI_Indicators'!A156:AF336,31,FALSE)</f>
        <v>0.4900289476</v>
      </c>
      <c r="AH157" s="21">
        <f>VLOOKUP(A157,'2023_PAPI_Indicators'!A156:AG336,32,FALSE)</f>
        <v>0.4328661561</v>
      </c>
      <c r="AI157" s="21">
        <f>VLOOKUP(A157,'2023_PAPI_Indicators'!A156:AH336,33,FALSE)</f>
        <v>0.408010155</v>
      </c>
      <c r="AJ157" s="21">
        <f>VLOOKUP(A157,'2023_PAPI_Indicators'!A156:AI336,34,FALSE)</f>
        <v>0.4251528978</v>
      </c>
      <c r="AK157" s="21">
        <f>VLOOKUP(A157,'2023_PAPI_Indicators'!A156:AJ336,35,FALSE)</f>
        <v>0.4594546854</v>
      </c>
      <c r="AL157" s="21">
        <f>VLOOKUP(A157,'2023_PAPI_Indicators'!A156:AK336,36,FALSE)</f>
        <v>0.4357726872</v>
      </c>
      <c r="AM157" s="21">
        <f>VLOOKUP(A157,'2023_PAPI_Indicators'!A156:AL336,37,FALSE)</f>
        <v>0.3698694408</v>
      </c>
      <c r="AN157" s="21">
        <f>VLOOKUP(A157,'2023_PAPI_Indicators'!A156:AM336,38,FALSE)</f>
        <v>0.4743767679</v>
      </c>
      <c r="AO157" s="21">
        <f>VLOOKUP(A157,'2023_PAPI_Indicators'!A156:AN336,39,FALSE)</f>
        <v>0.4083738625</v>
      </c>
      <c r="AP157" s="21">
        <f>VLOOKUP(A157,'2023_PAPI_Indicators'!A156:AO336,40,FALSE)</f>
        <v>0.4014365673</v>
      </c>
      <c r="AQ157" s="21">
        <f>VLOOKUP(A157,'2023_PAPI_Indicators'!A156:AP336,41,FALSE)</f>
        <v>0.361789912</v>
      </c>
      <c r="AR157" s="21">
        <f>VLOOKUP(A157,'2023_PAPI_Indicators'!A156:AQ336,42,FALSE)</f>
        <v>0.3690305352</v>
      </c>
      <c r="AS157" s="21">
        <f>VLOOKUP(A157,'2023_PAPI_Indicators'!A156:AR336,43,FALSE)</f>
        <v>0.3923632205</v>
      </c>
      <c r="AT157" s="21">
        <f>VLOOKUP(A157,'2023_PAPI_Indicators'!A156:AS336,44,FALSE)</f>
        <v>0.4051478207</v>
      </c>
      <c r="AU157" s="21">
        <f>VLOOKUP(A157,'2023_PAPI_Indicators'!A156:AT336,45,FALSE)</f>
        <v>0.4009209573</v>
      </c>
      <c r="AV157" s="21">
        <f>VLOOKUP(A157,'2023_PAPI_Indicators'!A156:AU336,46,FALSE)</f>
        <v>0.4520129263</v>
      </c>
      <c r="AW157" s="21">
        <f>VLOOKUP(A157,'2023_PAPI_Indicators'!A156:AW336,47,FALSE)</f>
        <v>0.3594813943</v>
      </c>
      <c r="AX157" s="22"/>
      <c r="AY157" s="21">
        <f>VLOOKUP(A157,'2023_PAPI_Indicators'!A156:AX336,49,FALSE)</f>
        <v>0.415198952</v>
      </c>
      <c r="AZ157" s="21">
        <f>VLOOKUP(A157,'2023_PAPI_Indicators'!A156:AY336,50,FALSE)</f>
        <v>0.4930788875</v>
      </c>
      <c r="BA157" s="21">
        <f>VLOOKUP(A157,'2023_PAPI_Indicators'!A156:AZ336,51,FALSE)</f>
        <v>0.3780778646</v>
      </c>
      <c r="BB157" s="21">
        <f>VLOOKUP(A157,'2023_PAPI_Indicators'!A156:BA336,52,FALSE)</f>
        <v>0.4292718768</v>
      </c>
      <c r="BC157" s="21">
        <f>VLOOKUP(A157,'2023_PAPI_Indicators'!A156:BB336,53,FALSE)</f>
        <v>0.3545328975</v>
      </c>
      <c r="BD157" s="21">
        <f>VLOOKUP(A157,'2023_PAPI_Indicators'!A156:BC336,54,FALSE)</f>
        <v>0.3581440151</v>
      </c>
      <c r="BE157" s="21">
        <f>VLOOKUP(A157,'2023_PAPI_Indicators'!A156:BD336,55,FALSE)</f>
        <v>0.4016578496</v>
      </c>
      <c r="BF157" s="21">
        <f>VLOOKUP(A157,'2023_PAPI_Indicators'!A156:BE336,56,FALSE)</f>
        <v>0.353492111</v>
      </c>
      <c r="BG157" s="21">
        <f>VLOOKUP(A157,'2023_PAPI_Indicators'!A156:BF336,57,FALSE)</f>
        <v>0.4234998226</v>
      </c>
      <c r="BH157" s="21">
        <f>VLOOKUP(A157,'2023_PAPI_Indicators'!A156:BL336,58,FALSE)</f>
        <v>0.3552528918</v>
      </c>
      <c r="BI157" s="21">
        <f>VLOOKUP(A157,'2023_PAPI_Indicators'!A156:BH336,59,FALSE)</f>
        <v>0.4081277847</v>
      </c>
      <c r="BJ157" s="21">
        <f>VLOOKUP(A157,'2023_PAPI_Indicators'!A156:BI336,60,FALSE)</f>
        <v>0.4924620986</v>
      </c>
      <c r="BK157" s="21">
        <f>VLOOKUP(A157,'2023_PAPI_Indicators'!A156:BJ336,61,FALSE)</f>
        <v>0.3708613813</v>
      </c>
      <c r="BL157" s="21">
        <f>VLOOKUP(A157,'2023_PAPI_Indicators'!A156:BK336,62,FALSE)</f>
        <v>0.3873040676</v>
      </c>
      <c r="BM157" s="21">
        <f>VLOOKUP(A157,'2023_PAPI_Indicators'!A156:BL336,63,FALSE)</f>
        <v>0.4243160784</v>
      </c>
      <c r="BN157" s="21">
        <f>VLOOKUP(A157,'2023_PAPI_Indicators'!A156:BM336,64,FALSE)</f>
        <v>0.4544796348</v>
      </c>
    </row>
    <row r="158" ht="13.5" customHeight="1">
      <c r="A158" s="11" t="s">
        <v>385</v>
      </c>
      <c r="B158" s="11" t="s">
        <v>386</v>
      </c>
      <c r="C158" s="12" t="s">
        <v>83</v>
      </c>
      <c r="D158" s="24">
        <f>VLOOKUP(A158,'2023_PAPI_Indicators'!A158:B338,2,FALSE)</f>
        <v>0.05617678538</v>
      </c>
      <c r="E158" s="24">
        <f>VLOOKUP(A158,'2023_PAPI_Indicators'!A158:C338,3,FALSE)</f>
        <v>0.05310940742</v>
      </c>
      <c r="F158" s="24">
        <f>VLOOKUP(A158,'2023_PAPI_Indicators'!A157:D337,4,FALSE)</f>
        <v>0.01482388843</v>
      </c>
      <c r="G158" s="24">
        <f>VLOOKUP(A158,'2023_PAPI_Indicators'!A157:E337,5,FALSE)</f>
        <v>0.0329846777</v>
      </c>
      <c r="H158" s="24">
        <f>VLOOKUP(A158,'2023_PAPI_Indicators'!A157:F337,6,FALSE)</f>
        <v>0.04922281206</v>
      </c>
      <c r="I158" s="24">
        <f>VLOOKUP(A158,'2023_PAPI_Indicators'!A157:G337,7,FALSE)</f>
        <v>0.02875951491</v>
      </c>
      <c r="J158" s="24">
        <f>VLOOKUP(A158,'2023_PAPI_Indicators'!A157:H337,8,FALSE)</f>
        <v>0.05428329855</v>
      </c>
      <c r="K158" s="24">
        <f>VLOOKUP(A158,'2023_PAPI_Indicators'!A157:I337,9,FALSE)</f>
        <v>0.01215103082</v>
      </c>
      <c r="L158" s="24">
        <f>VLOOKUP(A158,'2023_PAPI_Indicators'!A157:J337,10,FALSE)</f>
        <v>0.01255239546</v>
      </c>
      <c r="M158" s="24">
        <f>VLOOKUP(A158,'2023_PAPI_Indicators'!A157:K337,11,FALSE)</f>
        <v>0.02314023674</v>
      </c>
      <c r="N158" s="24">
        <f>VLOOKUP(A158,'2023_PAPI_Indicators'!A157:L337,12,FALSE)</f>
        <v>0.04132113978</v>
      </c>
      <c r="O158" s="24">
        <f>VLOOKUP(A158,'2023_PAPI_Indicators'!A157:M337,13,FALSE)</f>
        <v>0.03138663992</v>
      </c>
      <c r="P158" s="24">
        <f>VLOOKUP(A158,'2023_PAPI_Indicators'!A157:N337,14,FALSE)</f>
        <v>0.02425282262</v>
      </c>
      <c r="Q158" s="14"/>
      <c r="R158" s="24">
        <f>VLOOKUP(A158,'2023_PAPI_Indicators'!A157:P337,16,FALSE)</f>
        <v>0.02198885195</v>
      </c>
      <c r="S158" s="24">
        <f>VLOOKUP(A158,'2023_PAPI_Indicators'!A157:R337,17,FALSE)</f>
        <v>0.01413988043</v>
      </c>
      <c r="T158" s="24">
        <f>VLOOKUP(A158,'2023_PAPI_Indicators'!A157:S337,18,FALSE)</f>
        <v>0.04049848765</v>
      </c>
      <c r="U158" s="24">
        <f>VLOOKUP(A158,'2023_PAPI_Indicators'!A157:T337,19,FALSE)</f>
        <v>0.03030747361</v>
      </c>
      <c r="V158" s="24">
        <f>VLOOKUP(A158,'2023_PAPI_Indicators'!A157:U337,20,FALSE)</f>
        <v>0.01267833915</v>
      </c>
      <c r="W158" s="24">
        <f>VLOOKUP(A158,'2023_PAPI_Indicators'!A157:V337,21,FALSE)</f>
        <v>0.05390616134</v>
      </c>
      <c r="X158" s="24">
        <f>VLOOKUP(A158,'2023_PAPI_Indicators'!A157:W337,22,FALSE)</f>
        <v>0.01392098423</v>
      </c>
      <c r="Y158" s="24">
        <f>VLOOKUP(A158,'2023_PAPI_Indicators'!A157:X337,23,FALSE)</f>
        <v>0.03415485471</v>
      </c>
      <c r="Z158" s="24">
        <f>VLOOKUP(A158,'2023_PAPI_Indicators'!A157:Y337,24,FALSE)</f>
        <v>0.01263158955</v>
      </c>
      <c r="AA158" s="24">
        <f>VLOOKUP(A158,'2023_PAPI_Indicators'!A157:Z337,25,FALSE)</f>
        <v>0.02127113193</v>
      </c>
      <c r="AB158" s="24">
        <f>VLOOKUP(A158,'2023_PAPI_Indicators'!A157:AA337,26,FALSE)</f>
        <v>0.01383064967</v>
      </c>
      <c r="AC158" s="24">
        <f>VLOOKUP(A158,'2023_PAPI_Indicators'!A157:AB337,27,FALSE)</f>
        <v>0.007029420696</v>
      </c>
      <c r="AD158" s="24">
        <f>VLOOKUP(A158,'2023_PAPI_Indicators'!A157:AC337,28,FALSE)</f>
        <v>0.01907454617</v>
      </c>
      <c r="AE158" s="24">
        <f>VLOOKUP(A158,'2023_PAPI_Indicators'!A157:AD337,29,FALSE)</f>
        <v>0.04589234665</v>
      </c>
      <c r="AF158" s="24">
        <f>VLOOKUP(A158,'2023_PAPI_Indicators'!A157:AE337,30,FALSE)</f>
        <v>0.02430182509</v>
      </c>
      <c r="AG158" s="24">
        <f>VLOOKUP(A158,'2023_PAPI_Indicators'!A157:AF337,31,FALSE)</f>
        <v>0.05190584436</v>
      </c>
      <c r="AH158" s="24">
        <f>VLOOKUP(A158,'2023_PAPI_Indicators'!A157:AG337,32,FALSE)</f>
        <v>0.03288961202</v>
      </c>
      <c r="AI158" s="24">
        <f>VLOOKUP(A158,'2023_PAPI_Indicators'!A157:AH337,33,FALSE)</f>
        <v>0.02462081797</v>
      </c>
      <c r="AJ158" s="24">
        <f>VLOOKUP(A158,'2023_PAPI_Indicators'!A157:AI337,34,FALSE)</f>
        <v>0.03032365814</v>
      </c>
      <c r="AK158" s="24">
        <f>VLOOKUP(A158,'2023_PAPI_Indicators'!A157:AJ337,35,FALSE)</f>
        <v>0.04173475876</v>
      </c>
      <c r="AL158" s="24">
        <f>VLOOKUP(A158,'2023_PAPI_Indicators'!A157:AK337,36,FALSE)</f>
        <v>0.03385651857</v>
      </c>
      <c r="AM158" s="24">
        <f>VLOOKUP(A158,'2023_PAPI_Indicators'!A157:AL337,37,FALSE)</f>
        <v>0.01193262264</v>
      </c>
      <c r="AN158" s="24">
        <f>VLOOKUP(A158,'2023_PAPI_Indicators'!A157:AM337,38,FALSE)</f>
        <v>0.04669886082</v>
      </c>
      <c r="AO158" s="24">
        <f>VLOOKUP(A158,'2023_PAPI_Indicators'!A157:AN337,39,FALSE)</f>
        <v>0.02474180609</v>
      </c>
      <c r="AP158" s="24">
        <f>VLOOKUP(A158,'2023_PAPI_Indicators'!A157:AO337,40,FALSE)</f>
        <v>0.02243399434</v>
      </c>
      <c r="AQ158" s="24">
        <f>VLOOKUP(A158,'2023_PAPI_Indicators'!A157:AP337,41,FALSE)</f>
        <v>0.009244814515</v>
      </c>
      <c r="AR158" s="24">
        <f>VLOOKUP(A158,'2023_PAPI_Indicators'!A157:AQ337,42,FALSE)</f>
        <v>0.01165354159</v>
      </c>
      <c r="AS158" s="24">
        <f>VLOOKUP(A158,'2023_PAPI_Indicators'!A157:AR337,43,FALSE)</f>
        <v>0.0194155816</v>
      </c>
      <c r="AT158" s="24">
        <f>VLOOKUP(A158,'2023_PAPI_Indicators'!A157:AS337,44,FALSE)</f>
        <v>0.0236686077</v>
      </c>
      <c r="AU158" s="24">
        <f>VLOOKUP(A158,'2023_PAPI_Indicators'!A157:AT337,45,FALSE)</f>
        <v>0.02226246893</v>
      </c>
      <c r="AV158" s="24">
        <f>VLOOKUP(A158,'2023_PAPI_Indicators'!A157:AU337,46,FALSE)</f>
        <v>0.03925912455</v>
      </c>
      <c r="AW158" s="24">
        <f>VLOOKUP(A158,'2023_PAPI_Indicators'!A157:AW337,47,FALSE)</f>
        <v>0.00847684592</v>
      </c>
      <c r="AX158" s="14"/>
      <c r="AY158" s="24">
        <f>VLOOKUP(A158,'2023_PAPI_Indicators'!A157:AX337,49,FALSE)</f>
        <v>0.0270122923</v>
      </c>
      <c r="AZ158" s="24">
        <f>VLOOKUP(A158,'2023_PAPI_Indicators'!A157:AY337,50,FALSE)</f>
        <v>0.05292045698</v>
      </c>
      <c r="BA158" s="24">
        <f>VLOOKUP(A158,'2023_PAPI_Indicators'!A157:AZ337,51,FALSE)</f>
        <v>0.01466330141</v>
      </c>
      <c r="BB158" s="24">
        <f>VLOOKUP(A158,'2023_PAPI_Indicators'!A157:BA337,52,FALSE)</f>
        <v>0.03169390932</v>
      </c>
      <c r="BC158" s="24">
        <f>VLOOKUP(A158,'2023_PAPI_Indicators'!A157:BB337,53,FALSE)</f>
        <v>0.006830638275</v>
      </c>
      <c r="BD158" s="24">
        <f>VLOOKUP(A158,'2023_PAPI_Indicators'!A157:BC337,54,FALSE)</f>
        <v>0.00803194195</v>
      </c>
      <c r="BE158" s="24">
        <f>VLOOKUP(A158,'2023_PAPI_Indicators'!A157:BD337,55,FALSE)</f>
        <v>0.02250760235</v>
      </c>
      <c r="BF158" s="24">
        <f>VLOOKUP(A158,'2023_PAPI_Indicators'!A157:BE337,56,FALSE)</f>
        <v>0.006484404206</v>
      </c>
      <c r="BG158" s="24">
        <f>VLOOKUP(A158,'2023_PAPI_Indicators'!A157:BF337,57,FALSE)</f>
        <v>0.02977372706</v>
      </c>
      <c r="BH158" s="24">
        <f>VLOOKUP(A158,'2023_PAPI_Indicators'!A157:BL337,58,FALSE)</f>
        <v>0.007070157677</v>
      </c>
      <c r="BI158" s="24">
        <f>VLOOKUP(A158,'2023_PAPI_Indicators'!A157:BH337,59,FALSE)</f>
        <v>0.02465994656</v>
      </c>
      <c r="BJ158" s="24">
        <f>VLOOKUP(A158,'2023_PAPI_Indicators'!A157:BI337,60,FALSE)</f>
        <v>0.05271527171</v>
      </c>
      <c r="BK158" s="24">
        <f>VLOOKUP(A158,'2023_PAPI_Indicators'!A157:BJ337,61,FALSE)</f>
        <v>0.01226260141</v>
      </c>
      <c r="BL158" s="24">
        <f>VLOOKUP(A158,'2023_PAPI_Indicators'!A157:BK337,62,FALSE)</f>
        <v>0.01773255877</v>
      </c>
      <c r="BM158" s="24">
        <f>VLOOKUP(A158,'2023_PAPI_Indicators'!A157:BL337,63,FALSE)</f>
        <v>0.03004527651</v>
      </c>
      <c r="BN158" s="24">
        <f>VLOOKUP(A158,'2023_PAPI_Indicators'!A157:BM337,64,FALSE)</f>
        <v>0.04007972032</v>
      </c>
    </row>
    <row r="159" ht="13.5" customHeight="1">
      <c r="A159" s="11" t="s">
        <v>387</v>
      </c>
      <c r="B159" s="11" t="s">
        <v>388</v>
      </c>
      <c r="C159" s="12" t="s">
        <v>83</v>
      </c>
      <c r="D159" s="24">
        <f>VLOOKUP(A159,'2023_PAPI_Indicators'!A159:B339,2,FALSE)</f>
        <v>0.3415893316</v>
      </c>
      <c r="E159" s="24">
        <f>VLOOKUP(A159,'2023_PAPI_Indicators'!A159:C339,3,FALSE)</f>
        <v>0.2627921999</v>
      </c>
      <c r="F159" s="24">
        <f>VLOOKUP(A159,'2023_PAPI_Indicators'!A158:D338,4,FALSE)</f>
        <v>0.2820827067</v>
      </c>
      <c r="G159" s="24">
        <f>VLOOKUP(A159,'2023_PAPI_Indicators'!A158:E338,5,FALSE)</f>
        <v>0.2859498262</v>
      </c>
      <c r="H159" s="24">
        <f>VLOOKUP(A159,'2023_PAPI_Indicators'!A158:F338,6,FALSE)</f>
        <v>0.2707252502</v>
      </c>
      <c r="I159" s="24">
        <f>VLOOKUP(A159,'2023_PAPI_Indicators'!A158:G338,7,FALSE)</f>
        <v>0.239398852</v>
      </c>
      <c r="J159" s="24">
        <f>VLOOKUP(A159,'2023_PAPI_Indicators'!A158:H338,8,FALSE)</f>
        <v>0.2901885808</v>
      </c>
      <c r="K159" s="24">
        <v>0.41037625074386597</v>
      </c>
      <c r="L159" s="24">
        <v>0.26569050550460815</v>
      </c>
      <c r="M159" s="24">
        <v>0.27406346797943115</v>
      </c>
      <c r="N159" s="24">
        <v>0.34086060523986816</v>
      </c>
      <c r="O159" s="24">
        <v>0.30983296036720276</v>
      </c>
      <c r="P159" s="24">
        <v>0.3170023560523987</v>
      </c>
      <c r="Q159" s="14"/>
      <c r="R159" s="24">
        <v>0.23376835882663727</v>
      </c>
      <c r="S159" s="24">
        <v>0.2797923982143402</v>
      </c>
      <c r="T159" s="24">
        <v>0.3531099855899811</v>
      </c>
      <c r="U159" s="24">
        <v>0.30530068278312683</v>
      </c>
      <c r="V159" s="24">
        <v>0.3415900468826294</v>
      </c>
      <c r="W159" s="24">
        <v>0.26801809668540955</v>
      </c>
      <c r="X159" s="24">
        <v>0.34705713391304016</v>
      </c>
      <c r="Y159" s="24">
        <v>0.25133609771728516</v>
      </c>
      <c r="Z159" s="24">
        <v>0.19368425011634827</v>
      </c>
      <c r="AA159" s="24">
        <v>0.24499893188476562</v>
      </c>
      <c r="AB159" s="24">
        <v>0.22348715364933014</v>
      </c>
      <c r="AC159" s="24">
        <v>0.24857133626937866</v>
      </c>
      <c r="AD159" s="24">
        <v>0.20676137506961823</v>
      </c>
      <c r="AE159" s="24">
        <v>0.27078738808631897</v>
      </c>
      <c r="AF159" s="24">
        <v>0.19274966418743134</v>
      </c>
      <c r="AG159" s="24">
        <v>0.18620264530181885</v>
      </c>
      <c r="AH159" s="24">
        <v>0.26698049902915955</v>
      </c>
      <c r="AI159" s="24">
        <v>0.32300129532814026</v>
      </c>
      <c r="AJ159" s="24">
        <v>0.131616473197937</v>
      </c>
      <c r="AK159" s="24">
        <v>0.2308841347694397</v>
      </c>
      <c r="AL159" s="24">
        <v>0.22095094621181488</v>
      </c>
      <c r="AM159" s="24">
        <v>0.2664976716041565</v>
      </c>
      <c r="AN159" s="24">
        <v>0.3203772008419037</v>
      </c>
      <c r="AO159" s="24">
        <v>0.2790308892726898</v>
      </c>
      <c r="AP159" s="24">
        <v>0.24282151460647583</v>
      </c>
      <c r="AQ159" s="24">
        <v>0.2817893624305725</v>
      </c>
      <c r="AR159" s="24">
        <v>0.18960632383823395</v>
      </c>
      <c r="AS159" s="24">
        <v>0.29238471388816833</v>
      </c>
      <c r="AT159" s="24">
        <v>0.17777776718139648</v>
      </c>
      <c r="AU159" s="24">
        <v>0.3152362108230591</v>
      </c>
      <c r="AV159" s="24">
        <v>0.22325778007507324</v>
      </c>
      <c r="AW159" s="24">
        <v>0.23796837031841278</v>
      </c>
      <c r="AX159" s="87"/>
      <c r="AY159" s="24">
        <f>VLOOKUP(A159,'2023_PAPI_Indicators'!A158:AX338,49,FALSE)</f>
        <v>0.2161616832</v>
      </c>
      <c r="AZ159" s="24">
        <f>VLOOKUP(A159,'2023_PAPI_Indicators'!A158:AY338,50,FALSE)</f>
        <v>0.2971556783</v>
      </c>
      <c r="BA159" s="24">
        <f>VLOOKUP(A159,'2023_PAPI_Indicators'!A158:AZ338,51,FALSE)</f>
        <v>0.2710977197</v>
      </c>
      <c r="BB159" s="24">
        <f>VLOOKUP(A159,'2023_PAPI_Indicators'!A158:BA338,52,FALSE)</f>
        <v>0.2779321373</v>
      </c>
      <c r="BC159" s="24">
        <f>VLOOKUP(A159,'2023_PAPI_Indicators'!A158:BB338,53,FALSE)</f>
        <v>0.2475748211</v>
      </c>
      <c r="BD159" s="24">
        <f>VLOOKUP(A159,'2023_PAPI_Indicators'!A158:BC338,54,FALSE)</f>
        <v>0.2059079111</v>
      </c>
      <c r="BE159" s="24">
        <f>VLOOKUP(A159,'2023_PAPI_Indicators'!A158:BD338,55,FALSE)</f>
        <v>0.2353519797</v>
      </c>
      <c r="BF159" s="24">
        <f>VLOOKUP(A159,'2023_PAPI_Indicators'!A158:BE338,56,FALSE)</f>
        <v>0.2850289047</v>
      </c>
      <c r="BG159" s="24">
        <f>VLOOKUP(A159,'2023_PAPI_Indicators'!A158:BF338,57,FALSE)</f>
        <v>0.2385774851</v>
      </c>
      <c r="BH159" s="24">
        <f>VLOOKUP(A159,'2023_PAPI_Indicators'!A158:BL338,58,FALSE)</f>
        <v>0.1402209103</v>
      </c>
      <c r="BI159" s="24">
        <f>VLOOKUP(A159,'2023_PAPI_Indicators'!A158:BH338,59,FALSE)</f>
        <v>0.2419077307</v>
      </c>
      <c r="BJ159" s="24">
        <f>VLOOKUP(A159,'2023_PAPI_Indicators'!A158:BI338,60,FALSE)</f>
        <v>0.1891554743</v>
      </c>
      <c r="BK159" s="24">
        <f>VLOOKUP(A159,'2023_PAPI_Indicators'!A158:BJ338,61,FALSE)</f>
        <v>0.2470885217</v>
      </c>
      <c r="BL159" s="24">
        <f>VLOOKUP(A159,'2023_PAPI_Indicators'!A158:BK338,62,FALSE)</f>
        <v>0.3087775409</v>
      </c>
      <c r="BM159" s="24">
        <f>VLOOKUP(A159,'2023_PAPI_Indicators'!A158:BL338,63,FALSE)</f>
        <v>0.3242318034</v>
      </c>
      <c r="BN159" s="24">
        <f>VLOOKUP(A159,'2023_PAPI_Indicators'!A158:BM338,64,FALSE)</f>
        <v>0.2061627656</v>
      </c>
    </row>
    <row r="160" ht="13.5" customHeight="1">
      <c r="A160" s="11" t="s">
        <v>389</v>
      </c>
      <c r="B160" s="11" t="s">
        <v>390</v>
      </c>
      <c r="C160" s="12" t="s">
        <v>83</v>
      </c>
      <c r="D160" s="24">
        <f>VLOOKUP(A160,'2023_PAPI_Indicators'!A160:B340,2,FALSE)</f>
        <v>0.6197988391</v>
      </c>
      <c r="E160" s="24">
        <f>VLOOKUP(A160,'2023_PAPI_Indicators'!A160:C340,3,FALSE)</f>
        <v>0.6409160495</v>
      </c>
      <c r="F160" s="24">
        <f>VLOOKUP(A160,'2023_PAPI_Indicators'!A159:D339,4,FALSE)</f>
        <v>0.5028741956</v>
      </c>
      <c r="G160" s="24">
        <f>VLOOKUP(A160,'2023_PAPI_Indicators'!A159:E339,5,FALSE)</f>
        <v>0.657151401</v>
      </c>
      <c r="H160" s="24">
        <f>VLOOKUP(A160,'2023_PAPI_Indicators'!A159:F339,6,FALSE)</f>
        <v>0.4900689423</v>
      </c>
      <c r="I160" s="24">
        <f>VLOOKUP(A160,'2023_PAPI_Indicators'!A159:G339,7,FALSE)</f>
        <v>0.6325532198</v>
      </c>
      <c r="J160" s="24">
        <f>VLOOKUP(A160,'2023_PAPI_Indicators'!A159:H339,8,FALSE)</f>
        <v>0.599580884</v>
      </c>
      <c r="K160" s="24">
        <v>0.5463483333587646</v>
      </c>
      <c r="L160" s="24">
        <v>0.4482339024543762</v>
      </c>
      <c r="M160" s="24">
        <v>0.6640761494636536</v>
      </c>
      <c r="N160" s="24">
        <v>0.6390166878700256</v>
      </c>
      <c r="O160" s="24">
        <v>0.6505423188209534</v>
      </c>
      <c r="P160" s="24">
        <v>0.625796914100647</v>
      </c>
      <c r="Q160" s="14"/>
      <c r="R160" s="24">
        <v>0.6052134037017822</v>
      </c>
      <c r="S160" s="24">
        <v>0.5287629961967468</v>
      </c>
      <c r="T160" s="24">
        <v>0.5805612802505493</v>
      </c>
      <c r="U160" s="24">
        <v>0.5941784977912903</v>
      </c>
      <c r="V160" s="24">
        <v>0.4980486333370209</v>
      </c>
      <c r="W160" s="24">
        <v>0.5744425058364868</v>
      </c>
      <c r="X160" s="24">
        <v>0.5101449489593506</v>
      </c>
      <c r="Y160" s="24">
        <v>0.5853568315505981</v>
      </c>
      <c r="Z160" s="24">
        <v>0.5205337405204773</v>
      </c>
      <c r="AA160" s="24">
        <v>0.5486240386962891</v>
      </c>
      <c r="AB160" s="24">
        <v>0.6047034859657288</v>
      </c>
      <c r="AC160" s="24">
        <v>0.4672253429889679</v>
      </c>
      <c r="AD160" s="24">
        <v>0.5332980751991272</v>
      </c>
      <c r="AE160" s="24">
        <v>0.6068700551986694</v>
      </c>
      <c r="AF160" s="24">
        <v>0.4568341076374054</v>
      </c>
      <c r="AG160" s="24">
        <v>0.5255414247512817</v>
      </c>
      <c r="AH160" s="24">
        <v>0.5319156050682068</v>
      </c>
      <c r="AI160" s="24">
        <v>0.5331630706787109</v>
      </c>
      <c r="AJ160" s="24">
        <v>0.28525829315185547</v>
      </c>
      <c r="AK160" s="24">
        <v>0.46032822132110596</v>
      </c>
      <c r="AL160" s="24">
        <v>0.5083436369895935</v>
      </c>
      <c r="AM160" s="24">
        <v>0.45273903012275696</v>
      </c>
      <c r="AN160" s="24">
        <v>0.581915020942688</v>
      </c>
      <c r="AO160" s="24">
        <v>0.5999327898025513</v>
      </c>
      <c r="AP160" s="24">
        <v>0.47307971119880676</v>
      </c>
      <c r="AQ160" s="24">
        <v>0.41101178526878357</v>
      </c>
      <c r="AR160" s="24">
        <v>0.4597794711589813</v>
      </c>
      <c r="AS160" s="24">
        <v>0.5575816631317139</v>
      </c>
      <c r="AT160" s="24">
        <v>0.36376306414604187</v>
      </c>
      <c r="AU160" s="24">
        <v>0.49805885553359985</v>
      </c>
      <c r="AV160" s="24">
        <v>0.33838802576065063</v>
      </c>
      <c r="AW160" s="24">
        <v>0.39264780282974243</v>
      </c>
      <c r="AX160" s="87"/>
      <c r="AY160" s="24">
        <f>VLOOKUP(A160,'2023_PAPI_Indicators'!A159:AX339,49,FALSE)</f>
        <v>0.4801127613</v>
      </c>
      <c r="AZ160" s="24">
        <f>VLOOKUP(A160,'2023_PAPI_Indicators'!A159:AY339,50,FALSE)</f>
        <v>0.4610921443</v>
      </c>
      <c r="BA160" s="24">
        <f>VLOOKUP(A160,'2023_PAPI_Indicators'!A159:AZ339,51,FALSE)</f>
        <v>0.4722366035</v>
      </c>
      <c r="BB160" s="24">
        <f>VLOOKUP(A160,'2023_PAPI_Indicators'!A159:BA339,52,FALSE)</f>
        <v>0.421085</v>
      </c>
      <c r="BC160" s="24">
        <f>VLOOKUP(A160,'2023_PAPI_Indicators'!A159:BB339,53,FALSE)</f>
        <v>0.5288867354</v>
      </c>
      <c r="BD160" s="24">
        <f>VLOOKUP(A160,'2023_PAPI_Indicators'!A159:BC339,54,FALSE)</f>
        <v>0.5439941883</v>
      </c>
      <c r="BE160" s="24">
        <f>VLOOKUP(A160,'2023_PAPI_Indicators'!A159:BD339,55,FALSE)</f>
        <v>0.4161227345</v>
      </c>
      <c r="BF160" s="24">
        <f>VLOOKUP(A160,'2023_PAPI_Indicators'!A159:BE339,56,FALSE)</f>
        <v>0.3991259038</v>
      </c>
      <c r="BG160" s="24">
        <f>VLOOKUP(A160,'2023_PAPI_Indicators'!A159:BF339,57,FALSE)</f>
        <v>0.5533940792</v>
      </c>
      <c r="BH160" s="24">
        <f>VLOOKUP(A160,'2023_PAPI_Indicators'!A159:BL339,58,FALSE)</f>
        <v>0.3939540982</v>
      </c>
      <c r="BI160" s="24">
        <f>VLOOKUP(A160,'2023_PAPI_Indicators'!A159:BH339,59,FALSE)</f>
        <v>0.4418358505</v>
      </c>
      <c r="BJ160" s="24">
        <f>VLOOKUP(A160,'2023_PAPI_Indicators'!A159:BI339,60,FALSE)</f>
        <v>0.5453187823</v>
      </c>
      <c r="BK160" s="24">
        <f>VLOOKUP(A160,'2023_PAPI_Indicators'!A159:BJ339,61,FALSE)</f>
        <v>0.5370961428</v>
      </c>
      <c r="BL160" s="24">
        <f>VLOOKUP(A160,'2023_PAPI_Indicators'!A159:BK339,62,FALSE)</f>
        <v>0.651170373</v>
      </c>
      <c r="BM160" s="24">
        <f>VLOOKUP(A160,'2023_PAPI_Indicators'!A159:BL339,63,FALSE)</f>
        <v>0.7035074234</v>
      </c>
      <c r="BN160" s="24">
        <f>VLOOKUP(A160,'2023_PAPI_Indicators'!A159:BM339,64,FALSE)</f>
        <v>0.5321338177</v>
      </c>
    </row>
    <row r="161" ht="13.5" customHeight="1">
      <c r="A161" s="11" t="s">
        <v>492</v>
      </c>
      <c r="B161" s="11" t="s">
        <v>392</v>
      </c>
      <c r="C161" s="12" t="s">
        <v>83</v>
      </c>
      <c r="D161" s="24">
        <f>VLOOKUP(A161,'2023_PAPI_Indicators'!A161:B341,2,FALSE)</f>
        <v>0.131652534</v>
      </c>
      <c r="E161" s="24">
        <f>VLOOKUP(A161,'2023_PAPI_Indicators'!A161:C341,3,FALSE)</f>
        <v>0.1651624739</v>
      </c>
      <c r="F161" s="24">
        <f>VLOOKUP(A161,'2023_PAPI_Indicators'!A160:D340,4,FALSE)</f>
        <v>0.05083657056</v>
      </c>
      <c r="G161" s="24">
        <f>VLOOKUP(A161,'2023_PAPI_Indicators'!A160:E340,5,FALSE)</f>
        <v>0.08798668534</v>
      </c>
      <c r="H161" s="24">
        <f>VLOOKUP(A161,'2023_PAPI_Indicators'!A160:F340,6,FALSE)</f>
        <v>0.04447329417</v>
      </c>
      <c r="I161" s="24">
        <f>VLOOKUP(A161,'2023_PAPI_Indicators'!A160:G340,7,FALSE)</f>
        <v>0.09977822751</v>
      </c>
      <c r="J161" s="24">
        <f>VLOOKUP(A161,'2023_PAPI_Indicators'!A160:H340,8,FALSE)</f>
        <v>0.08936286718</v>
      </c>
      <c r="K161" s="24">
        <v>0.13437850773334503</v>
      </c>
      <c r="L161" s="24">
        <v>0.058670490980148315</v>
      </c>
      <c r="M161" s="24">
        <v>0.12182384729385376</v>
      </c>
      <c r="N161" s="24">
        <v>0.07096736878156662</v>
      </c>
      <c r="O161" s="24">
        <v>0.1429203748703003</v>
      </c>
      <c r="P161" s="24">
        <v>0.08353977650403976</v>
      </c>
      <c r="Q161" s="14"/>
      <c r="R161" s="24">
        <v>0.1099928542971611</v>
      </c>
      <c r="S161" s="24">
        <v>0.062001027166843414</v>
      </c>
      <c r="T161" s="24">
        <v>0.14623300731182098</v>
      </c>
      <c r="U161" s="24">
        <v>0.07802227884531021</v>
      </c>
      <c r="V161" s="24">
        <v>0.038035016506910324</v>
      </c>
      <c r="W161" s="24">
        <v>0.055683739483356476</v>
      </c>
      <c r="X161" s="24">
        <v>0.06487245112657547</v>
      </c>
      <c r="Y161" s="24">
        <v>0.12294535338878632</v>
      </c>
      <c r="Z161" s="24">
        <v>0.03472203388810158</v>
      </c>
      <c r="AA161" s="24">
        <v>0.05211213603615761</v>
      </c>
      <c r="AB161" s="24">
        <v>0.05136833339929581</v>
      </c>
      <c r="AC161" s="24">
        <v>0.04397617280483246</v>
      </c>
      <c r="AD161" s="24">
        <v>0.038198236376047134</v>
      </c>
      <c r="AE161" s="24">
        <v>0.0869133323431015</v>
      </c>
      <c r="AF161" s="24">
        <v>0.06777083873748779</v>
      </c>
      <c r="AG161" s="24">
        <v>0.03564788028597832</v>
      </c>
      <c r="AH161" s="24">
        <v>0.09672077000141144</v>
      </c>
      <c r="AI161" s="24">
        <v>0.11393694579601288</v>
      </c>
      <c r="AJ161" s="24">
        <v>0.04925117269158363</v>
      </c>
      <c r="AK161" s="24">
        <v>0.06208975613117218</v>
      </c>
      <c r="AL161" s="24">
        <v>0.06720101088285446</v>
      </c>
      <c r="AM161" s="24">
        <v>0.030886143445968628</v>
      </c>
      <c r="AN161" s="24">
        <v>0.08136383444070816</v>
      </c>
      <c r="AO161" s="24">
        <v>0.10907097905874252</v>
      </c>
      <c r="AP161" s="24">
        <v>0.06298528611660004</v>
      </c>
      <c r="AQ161" s="24">
        <v>0.05247395113110542</v>
      </c>
      <c r="AR161" s="24">
        <v>0.04154263809323311</v>
      </c>
      <c r="AS161" s="24">
        <v>0.03903302177786827</v>
      </c>
      <c r="AT161" s="24">
        <v>0.06149226799607277</v>
      </c>
      <c r="AU161" s="24">
        <v>0.08788865804672241</v>
      </c>
      <c r="AV161" s="24">
        <v>0.1388954520225525</v>
      </c>
      <c r="AW161" s="24">
        <v>0.03713962063193321</v>
      </c>
      <c r="AX161" s="87"/>
      <c r="AY161" s="24">
        <f>VLOOKUP(A161,'2023_PAPI_Indicators'!A160:AX340,49,FALSE)</f>
        <v>0.07251575589</v>
      </c>
      <c r="AZ161" s="24">
        <f>VLOOKUP(A161,'2023_PAPI_Indicators'!A160:AY340,50,FALSE)</f>
        <v>0.1051417664</v>
      </c>
      <c r="BA161" s="24">
        <f>VLOOKUP(A161,'2023_PAPI_Indicators'!A160:AZ340,51,FALSE)</f>
        <v>0.07302352041</v>
      </c>
      <c r="BB161" s="24">
        <f>VLOOKUP(A161,'2023_PAPI_Indicators'!A160:BA340,52,FALSE)</f>
        <v>0.1147632897</v>
      </c>
      <c r="BC161" s="24">
        <f>VLOOKUP(A161,'2023_PAPI_Indicators'!A160:BB340,53,FALSE)</f>
        <v>0.02668099105</v>
      </c>
      <c r="BD161" s="24">
        <f>VLOOKUP(A161,'2023_PAPI_Indicators'!A160:BC340,54,FALSE)</f>
        <v>0.02686375752</v>
      </c>
      <c r="BE161" s="24">
        <f>VLOOKUP(A161,'2023_PAPI_Indicators'!A160:BD340,55,FALSE)</f>
        <v>0.03547406197</v>
      </c>
      <c r="BF161" s="24">
        <f>VLOOKUP(A161,'2023_PAPI_Indicators'!A160:BE340,56,FALSE)</f>
        <v>0.07730458677</v>
      </c>
      <c r="BG161" s="24">
        <f>VLOOKUP(A161,'2023_PAPI_Indicators'!A160:BF340,57,FALSE)</f>
        <v>0.06216387078</v>
      </c>
      <c r="BH161" s="24">
        <f>VLOOKUP(A161,'2023_PAPI_Indicators'!A160:BL340,58,FALSE)</f>
        <v>0.02992056496</v>
      </c>
      <c r="BI161" s="24">
        <f>VLOOKUP(A161,'2023_PAPI_Indicators'!A160:BH340,59,FALSE)</f>
        <v>0.03608658165</v>
      </c>
      <c r="BJ161" s="24">
        <f>VLOOKUP(A161,'2023_PAPI_Indicators'!A160:BI340,60,FALSE)</f>
        <v>0.06001364812</v>
      </c>
      <c r="BK161" s="24">
        <f>VLOOKUP(A161,'2023_PAPI_Indicators'!A160:BJ340,61,FALSE)</f>
        <v>0.04782380536</v>
      </c>
      <c r="BL161" s="24">
        <f>VLOOKUP(A161,'2023_PAPI_Indicators'!A160:BK340,62,FALSE)</f>
        <v>0.1071277633</v>
      </c>
      <c r="BM161" s="24">
        <f>VLOOKUP(A161,'2023_PAPI_Indicators'!A160:BL340,63,FALSE)</f>
        <v>0.1164322421</v>
      </c>
      <c r="BN161" s="24">
        <f>VLOOKUP(A161,'2023_PAPI_Indicators'!A160:BM340,64,FALSE)</f>
        <v>0.07854331285</v>
      </c>
    </row>
    <row r="162" ht="13.5" customHeight="1">
      <c r="A162" s="11" t="s">
        <v>493</v>
      </c>
      <c r="B162" s="11" t="s">
        <v>394</v>
      </c>
      <c r="C162" s="12" t="s">
        <v>83</v>
      </c>
      <c r="D162" s="24">
        <f>VLOOKUP(A162,'2023_PAPI_Indicators'!A162:B342,2,FALSE)</f>
        <v>0.295257926</v>
      </c>
      <c r="E162" s="24">
        <f>VLOOKUP(A162,'2023_PAPI_Indicators'!A162:C342,3,FALSE)</f>
        <v>0.4760127068</v>
      </c>
      <c r="F162" s="24">
        <f>VLOOKUP(A162,'2023_PAPI_Indicators'!A161:D341,4,FALSE)</f>
        <v>0.1501944065</v>
      </c>
      <c r="G162" s="24">
        <f>VLOOKUP(A162,'2023_PAPI_Indicators'!A161:E341,5,FALSE)</f>
        <v>0.1795464456</v>
      </c>
      <c r="H162" s="24">
        <f>VLOOKUP(A162,'2023_PAPI_Indicators'!A161:F341,6,FALSE)</f>
        <v>1</v>
      </c>
      <c r="I162" s="24">
        <f>VLOOKUP(A162,'2023_PAPI_Indicators'!A161:G341,7,FALSE)</f>
        <v>0.5381897688</v>
      </c>
      <c r="J162" s="24">
        <f>VLOOKUP(A162,'2023_PAPI_Indicators'!A161:H341,8,FALSE)</f>
        <v>0.1405132711</v>
      </c>
      <c r="K162" s="24">
        <v>0.2336256355047226</v>
      </c>
      <c r="L162" s="24">
        <v>0.7167308926582336</v>
      </c>
      <c r="M162" s="24">
        <v>0.608548104763031</v>
      </c>
      <c r="N162" s="24">
        <v>0.45665082335472107</v>
      </c>
      <c r="O162" s="24">
        <v>0.43249133229255676</v>
      </c>
      <c r="P162" s="24">
        <v>0.3234671354293823</v>
      </c>
      <c r="Q162" s="14"/>
      <c r="R162" s="24">
        <v>0.7121995091438293</v>
      </c>
      <c r="S162" s="24">
        <v>0.32336652278900146</v>
      </c>
      <c r="T162" s="24">
        <v>0.46119362115859985</v>
      </c>
      <c r="U162" s="24">
        <v>0.6666666865348816</v>
      </c>
      <c r="V162" s="24">
        <v>1.0</v>
      </c>
      <c r="W162" s="24">
        <v>0.2529967427253723</v>
      </c>
      <c r="X162" s="24">
        <v>0.22271358966827393</v>
      </c>
      <c r="Y162" s="24">
        <v>0.4166080057621002</v>
      </c>
      <c r="Z162" s="24">
        <v>0.3553054928779602</v>
      </c>
      <c r="AA162" s="24">
        <v>0.9036566019058228</v>
      </c>
      <c r="AB162" s="24">
        <v>0.5</v>
      </c>
      <c r="AC162" s="24">
        <v>0.6610816717147827</v>
      </c>
      <c r="AD162" s="24">
        <v>0.416387677192688</v>
      </c>
      <c r="AE162" s="24">
        <v>0.4500448405742645</v>
      </c>
      <c r="AF162" s="24">
        <v>0.4723697900772095</v>
      </c>
      <c r="AG162" s="24">
        <v>0.14063133299350739</v>
      </c>
      <c r="AH162" s="24">
        <v>0.657777726650238</v>
      </c>
      <c r="AI162" s="24">
        <v>0.42685702443122864</v>
      </c>
      <c r="AJ162" s="24">
        <v>0.47984614968299866</v>
      </c>
      <c r="AK162" s="24">
        <v>0.7174221873283386</v>
      </c>
      <c r="AL162" s="24">
        <v>0.7229809761047363</v>
      </c>
      <c r="AM162" s="24">
        <v>0.479099303483963</v>
      </c>
      <c r="AN162" s="24">
        <v>0.2775004208087921</v>
      </c>
      <c r="AO162" s="24">
        <v>0.39869582653045654</v>
      </c>
      <c r="AP162" s="24">
        <v>0.3917495012283325</v>
      </c>
      <c r="AQ162" s="24">
        <v>0.271101713180542</v>
      </c>
      <c r="AR162" s="24">
        <v>0.0</v>
      </c>
      <c r="AS162" s="24">
        <v>0.6997691988945007</v>
      </c>
      <c r="AT162" s="24">
        <v>0.20000000298023224</v>
      </c>
      <c r="AU162" s="24">
        <v>0.1606713980436325</v>
      </c>
      <c r="AV162" s="24">
        <v>0.3261469900608063</v>
      </c>
      <c r="AW162" s="24">
        <v>0.05722246319055557</v>
      </c>
      <c r="AX162" s="87"/>
      <c r="AY162" s="24">
        <f>VLOOKUP(A162,'2023_PAPI_Indicators'!A161:AX341,49,FALSE)</f>
        <v>0.3587358892</v>
      </c>
      <c r="AZ162" s="24">
        <f>VLOOKUP(A162,'2023_PAPI_Indicators'!A161:AY341,50,FALSE)</f>
        <v>0.5877856016</v>
      </c>
      <c r="BA162" s="24">
        <f>VLOOKUP(A162,'2023_PAPI_Indicators'!A161:AZ341,51,FALSE)</f>
        <v>0.6195155978</v>
      </c>
      <c r="BB162" s="24">
        <f>VLOOKUP(A162,'2023_PAPI_Indicators'!A161:BA341,52,FALSE)</f>
        <v>0.5697770119</v>
      </c>
      <c r="BC162" s="24">
        <f>VLOOKUP(A162,'2023_PAPI_Indicators'!A161:BB341,53,FALSE)</f>
        <v>0.4696379304</v>
      </c>
      <c r="BD162" s="24">
        <f>VLOOKUP(A162,'2023_PAPI_Indicators'!A161:BC341,54,FALSE)</f>
        <v>0.6555731297</v>
      </c>
      <c r="BE162" s="24">
        <f>VLOOKUP(A162,'2023_PAPI_Indicators'!A161:BD341,55,FALSE)</f>
        <v>0</v>
      </c>
      <c r="BF162" s="24">
        <f>VLOOKUP(A162,'2023_PAPI_Indicators'!A161:BE341,56,FALSE)</f>
        <v>0.5369647145</v>
      </c>
      <c r="BG162" s="24">
        <f>VLOOKUP(A162,'2023_PAPI_Indicators'!A161:BF341,57,FALSE)</f>
        <v>0.2361522764</v>
      </c>
      <c r="BH162" s="24">
        <f>VLOOKUP(A162,'2023_PAPI_Indicators'!A161:BL341,58,FALSE)</f>
        <v>0.6976922154</v>
      </c>
      <c r="BI162" s="24">
        <f>VLOOKUP(A162,'2023_PAPI_Indicators'!A161:BH341,59,FALSE)</f>
        <v>0.4416775107</v>
      </c>
      <c r="BJ162" s="24">
        <f>VLOOKUP(A162,'2023_PAPI_Indicators'!A161:BI341,60,FALSE)</f>
        <v>0.2310566008</v>
      </c>
      <c r="BK162" s="24">
        <f>VLOOKUP(A162,'2023_PAPI_Indicators'!A161:BJ341,61,FALSE)</f>
        <v>0</v>
      </c>
      <c r="BL162" s="24">
        <f>VLOOKUP(A162,'2023_PAPI_Indicators'!A161:BK341,62,FALSE)</f>
        <v>0.5</v>
      </c>
      <c r="BM162" s="24">
        <f>VLOOKUP(A162,'2023_PAPI_Indicators'!A161:BL341,63,FALSE)</f>
        <v>0.1641640514</v>
      </c>
      <c r="BN162" s="24">
        <f>VLOOKUP(A162,'2023_PAPI_Indicators'!A161:BM341,64,FALSE)</f>
        <v>0.436157316</v>
      </c>
    </row>
    <row r="163" ht="13.5" customHeight="1">
      <c r="A163" s="37" t="s">
        <v>494</v>
      </c>
      <c r="B163" s="37" t="s">
        <v>396</v>
      </c>
      <c r="C163" s="38"/>
      <c r="D163" s="88">
        <v>1120.0</v>
      </c>
      <c r="E163" s="88">
        <v>248.0</v>
      </c>
      <c r="F163" s="88">
        <v>248.0</v>
      </c>
      <c r="G163" s="88">
        <v>251.0</v>
      </c>
      <c r="H163" s="88">
        <v>256.0</v>
      </c>
      <c r="I163" s="88">
        <v>254.0</v>
      </c>
      <c r="J163" s="88">
        <v>248.0</v>
      </c>
      <c r="K163" s="88">
        <v>246.0</v>
      </c>
      <c r="L163" s="88">
        <v>255.0</v>
      </c>
      <c r="M163" s="88">
        <v>246.0</v>
      </c>
      <c r="N163" s="88">
        <v>246.0</v>
      </c>
      <c r="O163" s="88">
        <v>344.0</v>
      </c>
      <c r="P163" s="88">
        <v>247.0</v>
      </c>
      <c r="Q163" s="88"/>
      <c r="R163" s="88">
        <v>342.0</v>
      </c>
      <c r="S163" s="88">
        <v>245.0</v>
      </c>
      <c r="T163" s="88">
        <v>250.0</v>
      </c>
      <c r="U163" s="88">
        <v>349.0</v>
      </c>
      <c r="V163" s="88">
        <v>241.0</v>
      </c>
      <c r="W163" s="88">
        <v>242.0</v>
      </c>
      <c r="X163" s="88">
        <v>244.0</v>
      </c>
      <c r="Y163" s="88">
        <v>253.0</v>
      </c>
      <c r="Z163" s="88">
        <v>253.0</v>
      </c>
      <c r="AA163" s="88">
        <v>249.0</v>
      </c>
      <c r="AB163" s="88">
        <v>252.0</v>
      </c>
      <c r="AC163" s="88">
        <v>498.0</v>
      </c>
      <c r="AD163" s="88">
        <v>504.0</v>
      </c>
      <c r="AE163" s="88">
        <v>241.0</v>
      </c>
      <c r="AF163" s="88">
        <v>245.0</v>
      </c>
      <c r="AG163" s="88">
        <v>246.0</v>
      </c>
      <c r="AH163" s="88">
        <v>240.0</v>
      </c>
      <c r="AI163" s="88">
        <v>360.0</v>
      </c>
      <c r="AJ163" s="88">
        <v>245.0</v>
      </c>
      <c r="AK163" s="88">
        <v>247.0</v>
      </c>
      <c r="AL163" s="88">
        <v>252.0</v>
      </c>
      <c r="AM163" s="88">
        <v>250.0</v>
      </c>
      <c r="AN163" s="88">
        <v>245.0</v>
      </c>
      <c r="AO163" s="88">
        <v>242.0</v>
      </c>
      <c r="AP163" s="88">
        <v>244.0</v>
      </c>
      <c r="AQ163" s="88">
        <v>252.0</v>
      </c>
      <c r="AR163" s="88">
        <v>252.0</v>
      </c>
      <c r="AS163" s="88">
        <v>254.0</v>
      </c>
      <c r="AT163" s="88">
        <v>351.0</v>
      </c>
      <c r="AU163" s="88">
        <v>243.0</v>
      </c>
      <c r="AV163" s="88">
        <v>248.0</v>
      </c>
      <c r="AW163" s="88">
        <v>246.0</v>
      </c>
      <c r="AX163" s="88"/>
      <c r="AY163" s="88">
        <v>735.0</v>
      </c>
      <c r="AZ163" s="88">
        <v>360.0</v>
      </c>
      <c r="BA163" s="88">
        <v>1075.0</v>
      </c>
      <c r="BB163" s="88">
        <v>370.0</v>
      </c>
      <c r="BC163" s="88">
        <v>258.0</v>
      </c>
      <c r="BD163" s="88">
        <v>251.0</v>
      </c>
      <c r="BE163" s="88">
        <v>255.0</v>
      </c>
      <c r="BF163" s="88">
        <v>250.0</v>
      </c>
      <c r="BG163" s="88">
        <v>250.0</v>
      </c>
      <c r="BH163" s="88">
        <v>491.0</v>
      </c>
      <c r="BI163" s="88">
        <v>246.0</v>
      </c>
      <c r="BJ163" s="88">
        <v>371.0</v>
      </c>
      <c r="BK163" s="88">
        <v>255.0</v>
      </c>
      <c r="BL163" s="88">
        <v>247.0</v>
      </c>
      <c r="BM163" s="88">
        <v>246.0</v>
      </c>
      <c r="BN163" s="88">
        <v>246.0</v>
      </c>
    </row>
    <row r="164" ht="13.5" customHeight="1">
      <c r="A164" s="34" t="s">
        <v>397</v>
      </c>
      <c r="B164" s="34" t="s">
        <v>398</v>
      </c>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c r="AB164" s="42"/>
      <c r="AC164" s="42"/>
      <c r="AD164" s="42"/>
      <c r="AE164" s="42"/>
      <c r="AF164" s="42"/>
      <c r="AG164" s="42"/>
      <c r="AH164" s="42"/>
      <c r="AI164" s="42"/>
      <c r="AJ164" s="42"/>
      <c r="AK164" s="42"/>
      <c r="AL164" s="42"/>
      <c r="AM164" s="42"/>
      <c r="AN164" s="42"/>
      <c r="AO164" s="42"/>
      <c r="AP164" s="42"/>
      <c r="AQ164" s="42"/>
      <c r="AR164" s="42"/>
      <c r="AS164" s="42"/>
      <c r="AT164" s="42"/>
      <c r="AU164" s="42"/>
      <c r="AV164" s="42"/>
      <c r="AW164" s="42"/>
      <c r="AX164" s="42"/>
      <c r="AY164" s="42"/>
      <c r="AZ164" s="42"/>
      <c r="BA164" s="42"/>
      <c r="BB164" s="42"/>
      <c r="BC164" s="42"/>
      <c r="BD164" s="42"/>
      <c r="BE164" s="42"/>
      <c r="BF164" s="42"/>
      <c r="BG164" s="42"/>
      <c r="BH164" s="42"/>
      <c r="BI164" s="42"/>
      <c r="BJ164" s="42"/>
      <c r="BK164" s="42"/>
      <c r="BL164" s="42"/>
      <c r="BM164" s="42"/>
      <c r="BN164" s="42"/>
    </row>
    <row r="165" ht="13.5" customHeight="1">
      <c r="A165" s="34" t="s">
        <v>399</v>
      </c>
      <c r="B165" s="34" t="s">
        <v>400</v>
      </c>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c r="AM165" s="42"/>
      <c r="AN165" s="42"/>
      <c r="AO165" s="42"/>
      <c r="AP165" s="42"/>
      <c r="AQ165" s="42"/>
      <c r="AR165" s="42"/>
      <c r="AS165" s="42"/>
      <c r="AT165" s="42"/>
      <c r="AU165" s="42"/>
      <c r="AV165" s="42"/>
      <c r="AW165" s="42"/>
      <c r="AX165" s="42"/>
      <c r="AY165" s="42"/>
      <c r="AZ165" s="42"/>
      <c r="BA165" s="42"/>
      <c r="BB165" s="42"/>
      <c r="BC165" s="42"/>
      <c r="BD165" s="42"/>
      <c r="BE165" s="42"/>
      <c r="BF165" s="42"/>
      <c r="BG165" s="42"/>
      <c r="BH165" s="42"/>
      <c r="BI165" s="42"/>
      <c r="BJ165" s="42"/>
      <c r="BK165" s="42"/>
      <c r="BL165" s="42"/>
      <c r="BM165" s="42"/>
      <c r="BN165" s="42"/>
    </row>
    <row r="166" ht="13.5" customHeight="1">
      <c r="A166" s="11"/>
      <c r="B166" s="11"/>
      <c r="C166" s="43"/>
      <c r="D166" s="43"/>
      <c r="E166" s="43"/>
      <c r="F166" s="43"/>
      <c r="G166" s="43"/>
      <c r="H166" s="43"/>
      <c r="I166" s="43"/>
      <c r="J166" s="43"/>
      <c r="K166" s="43"/>
      <c r="L166" s="43"/>
      <c r="M166" s="43"/>
      <c r="N166" s="43"/>
      <c r="O166" s="43"/>
      <c r="P166" s="43"/>
      <c r="Q166" s="44"/>
      <c r="R166" s="44"/>
      <c r="S166" s="43"/>
      <c r="T166" s="43"/>
      <c r="U166" s="44"/>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4"/>
      <c r="AY166" s="43"/>
      <c r="AZ166" s="43"/>
      <c r="BA166" s="43"/>
      <c r="BB166" s="43"/>
      <c r="BC166" s="43"/>
      <c r="BD166" s="43"/>
      <c r="BE166" s="43"/>
      <c r="BF166" s="43"/>
      <c r="BG166" s="43"/>
      <c r="BH166" s="43"/>
      <c r="BI166" s="43"/>
      <c r="BJ166" s="43"/>
      <c r="BK166" s="43"/>
      <c r="BL166" s="43"/>
      <c r="BM166" s="43"/>
      <c r="BN166" s="43"/>
    </row>
    <row r="167" ht="13.5" customHeight="1">
      <c r="A167" s="11" t="s">
        <v>495</v>
      </c>
      <c r="B167" s="11"/>
      <c r="C167" s="43"/>
      <c r="D167" s="43"/>
      <c r="E167" s="43"/>
      <c r="F167" s="43"/>
      <c r="G167" s="43"/>
      <c r="H167" s="43"/>
      <c r="I167" s="43"/>
      <c r="J167" s="43"/>
      <c r="K167" s="43"/>
      <c r="L167" s="43"/>
      <c r="M167" s="43"/>
      <c r="N167" s="43"/>
      <c r="O167" s="43"/>
      <c r="P167" s="43"/>
      <c r="Q167" s="44"/>
      <c r="R167" s="44"/>
      <c r="S167" s="43"/>
      <c r="T167" s="43"/>
      <c r="U167" s="44"/>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4"/>
      <c r="AY167" s="43"/>
      <c r="AZ167" s="43"/>
      <c r="BA167" s="43"/>
      <c r="BB167" s="43"/>
      <c r="BC167" s="43"/>
      <c r="BD167" s="43"/>
      <c r="BE167" s="43"/>
      <c r="BF167" s="43"/>
      <c r="BG167" s="43"/>
      <c r="BH167" s="43"/>
      <c r="BI167" s="43"/>
      <c r="BJ167" s="43"/>
      <c r="BK167" s="43"/>
      <c r="BL167" s="43"/>
      <c r="BM167" s="43"/>
      <c r="BN167" s="43"/>
    </row>
    <row r="168" ht="13.5" customHeight="1">
      <c r="A168" s="11"/>
      <c r="B168" s="11"/>
      <c r="C168" s="43"/>
      <c r="D168" s="43"/>
      <c r="E168" s="43"/>
      <c r="F168" s="43"/>
      <c r="G168" s="43"/>
      <c r="H168" s="43"/>
      <c r="I168" s="43"/>
      <c r="J168" s="43"/>
      <c r="K168" s="43"/>
      <c r="L168" s="43"/>
      <c r="M168" s="43"/>
      <c r="N168" s="43"/>
      <c r="O168" s="43"/>
      <c r="P168" s="43"/>
      <c r="Q168" s="44"/>
      <c r="R168" s="44"/>
      <c r="S168" s="43"/>
      <c r="T168" s="43"/>
      <c r="U168" s="44"/>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4"/>
      <c r="AY168" s="43"/>
      <c r="AZ168" s="43"/>
      <c r="BA168" s="43"/>
      <c r="BB168" s="43"/>
      <c r="BC168" s="43"/>
      <c r="BD168" s="43"/>
      <c r="BE168" s="43"/>
      <c r="BF168" s="43"/>
      <c r="BG168" s="43"/>
      <c r="BH168" s="43"/>
      <c r="BI168" s="43"/>
      <c r="BJ168" s="43"/>
      <c r="BK168" s="43"/>
      <c r="BL168" s="43"/>
      <c r="BM168" s="43"/>
      <c r="BN168" s="43"/>
    </row>
    <row r="169" ht="13.5" customHeight="1">
      <c r="A169" s="11"/>
      <c r="B169" s="11"/>
      <c r="C169" s="43"/>
      <c r="D169" s="43"/>
      <c r="E169" s="43"/>
      <c r="F169" s="43"/>
      <c r="G169" s="43"/>
      <c r="H169" s="43"/>
      <c r="I169" s="43"/>
      <c r="J169" s="43"/>
      <c r="K169" s="43"/>
      <c r="L169" s="43"/>
      <c r="M169" s="43"/>
      <c r="N169" s="43"/>
      <c r="O169" s="43"/>
      <c r="P169" s="43"/>
      <c r="Q169" s="44"/>
      <c r="R169" s="44"/>
      <c r="S169" s="43"/>
      <c r="T169" s="43"/>
      <c r="U169" s="44"/>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4"/>
      <c r="AY169" s="43"/>
      <c r="AZ169" s="43"/>
      <c r="BA169" s="43"/>
      <c r="BB169" s="43"/>
      <c r="BC169" s="43"/>
      <c r="BD169" s="43"/>
      <c r="BE169" s="43"/>
      <c r="BF169" s="43"/>
      <c r="BG169" s="43"/>
      <c r="BH169" s="43"/>
      <c r="BI169" s="43"/>
      <c r="BJ169" s="43"/>
      <c r="BK169" s="43"/>
      <c r="BL169" s="43"/>
      <c r="BM169" s="43"/>
      <c r="BN169" s="43"/>
    </row>
    <row r="170" ht="13.5" customHeight="1">
      <c r="A170" s="11"/>
      <c r="B170" s="11"/>
      <c r="C170" s="43"/>
      <c r="D170" s="43"/>
      <c r="E170" s="43"/>
      <c r="F170" s="43"/>
      <c r="G170" s="43"/>
      <c r="H170" s="43"/>
      <c r="I170" s="43"/>
      <c r="J170" s="43"/>
      <c r="K170" s="43"/>
      <c r="L170" s="43"/>
      <c r="M170" s="43"/>
      <c r="N170" s="43"/>
      <c r="O170" s="43"/>
      <c r="P170" s="43"/>
      <c r="Q170" s="44"/>
      <c r="R170" s="44"/>
      <c r="S170" s="43"/>
      <c r="T170" s="43"/>
      <c r="U170" s="44"/>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4"/>
      <c r="AY170" s="43"/>
      <c r="AZ170" s="43"/>
      <c r="BA170" s="43"/>
      <c r="BB170" s="43"/>
      <c r="BC170" s="43"/>
      <c r="BD170" s="43"/>
      <c r="BE170" s="43"/>
      <c r="BF170" s="43"/>
      <c r="BG170" s="43"/>
      <c r="BH170" s="43"/>
      <c r="BI170" s="43"/>
      <c r="BJ170" s="43"/>
      <c r="BK170" s="43"/>
      <c r="BL170" s="43"/>
      <c r="BM170" s="43"/>
      <c r="BN170" s="43"/>
    </row>
    <row r="171" ht="13.5" customHeight="1">
      <c r="A171" s="11"/>
      <c r="B171" s="11"/>
      <c r="C171" s="43"/>
      <c r="D171" s="43"/>
      <c r="E171" s="43"/>
      <c r="F171" s="43"/>
      <c r="G171" s="43"/>
      <c r="H171" s="43"/>
      <c r="I171" s="43"/>
      <c r="J171" s="43"/>
      <c r="K171" s="43"/>
      <c r="L171" s="43"/>
      <c r="M171" s="43"/>
      <c r="N171" s="43"/>
      <c r="O171" s="43"/>
      <c r="P171" s="43"/>
      <c r="Q171" s="44"/>
      <c r="R171" s="44"/>
      <c r="S171" s="43"/>
      <c r="T171" s="43"/>
      <c r="U171" s="44"/>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4"/>
      <c r="AY171" s="43"/>
      <c r="AZ171" s="43"/>
      <c r="BA171" s="43"/>
      <c r="BB171" s="43"/>
      <c r="BC171" s="43"/>
      <c r="BD171" s="43"/>
      <c r="BE171" s="43"/>
      <c r="BF171" s="43"/>
      <c r="BG171" s="43"/>
      <c r="BH171" s="43"/>
      <c r="BI171" s="43"/>
      <c r="BJ171" s="43"/>
      <c r="BK171" s="43"/>
      <c r="BL171" s="43"/>
      <c r="BM171" s="43"/>
      <c r="BN171" s="43"/>
    </row>
    <row r="172" ht="13.5" customHeight="1">
      <c r="A172" s="11"/>
      <c r="B172" s="11"/>
      <c r="C172" s="43"/>
      <c r="D172" s="43"/>
      <c r="E172" s="43"/>
      <c r="F172" s="43"/>
      <c r="G172" s="43"/>
      <c r="H172" s="43"/>
      <c r="I172" s="43"/>
      <c r="J172" s="43"/>
      <c r="K172" s="43"/>
      <c r="L172" s="43"/>
      <c r="M172" s="43"/>
      <c r="N172" s="43"/>
      <c r="O172" s="43"/>
      <c r="P172" s="43"/>
      <c r="Q172" s="44"/>
      <c r="R172" s="44"/>
      <c r="S172" s="43"/>
      <c r="T172" s="43"/>
      <c r="U172" s="44"/>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4"/>
      <c r="AY172" s="43"/>
      <c r="AZ172" s="43"/>
      <c r="BA172" s="43"/>
      <c r="BB172" s="43"/>
      <c r="BC172" s="43"/>
      <c r="BD172" s="43"/>
      <c r="BE172" s="43"/>
      <c r="BF172" s="43"/>
      <c r="BG172" s="43"/>
      <c r="BH172" s="43"/>
      <c r="BI172" s="43"/>
      <c r="BJ172" s="43"/>
      <c r="BK172" s="43"/>
      <c r="BL172" s="43"/>
      <c r="BM172" s="43"/>
      <c r="BN172" s="43"/>
    </row>
    <row r="173" ht="13.5" customHeight="1">
      <c r="A173" s="11"/>
      <c r="B173" s="11"/>
      <c r="C173" s="43"/>
      <c r="D173" s="43"/>
      <c r="E173" s="43"/>
      <c r="F173" s="43"/>
      <c r="G173" s="43"/>
      <c r="H173" s="43"/>
      <c r="I173" s="43"/>
      <c r="J173" s="43"/>
      <c r="K173" s="43"/>
      <c r="L173" s="43"/>
      <c r="M173" s="43"/>
      <c r="N173" s="43"/>
      <c r="O173" s="43"/>
      <c r="P173" s="43"/>
      <c r="Q173" s="44"/>
      <c r="R173" s="44"/>
      <c r="S173" s="43"/>
      <c r="T173" s="43"/>
      <c r="U173" s="44"/>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4"/>
      <c r="AY173" s="43"/>
      <c r="AZ173" s="43"/>
      <c r="BA173" s="43"/>
      <c r="BB173" s="43"/>
      <c r="BC173" s="43"/>
      <c r="BD173" s="43"/>
      <c r="BE173" s="43"/>
      <c r="BF173" s="43"/>
      <c r="BG173" s="43"/>
      <c r="BH173" s="43"/>
      <c r="BI173" s="43"/>
      <c r="BJ173" s="43"/>
      <c r="BK173" s="43"/>
      <c r="BL173" s="43"/>
      <c r="BM173" s="43"/>
      <c r="BN173" s="43"/>
    </row>
    <row r="174" ht="13.5" customHeight="1">
      <c r="A174" s="11"/>
      <c r="B174" s="11"/>
      <c r="C174" s="43"/>
      <c r="D174" s="43"/>
      <c r="E174" s="43"/>
      <c r="F174" s="43"/>
      <c r="G174" s="43"/>
      <c r="H174" s="43"/>
      <c r="I174" s="43"/>
      <c r="J174" s="43"/>
      <c r="K174" s="43"/>
      <c r="L174" s="43"/>
      <c r="M174" s="43"/>
      <c r="N174" s="43"/>
      <c r="O174" s="43"/>
      <c r="P174" s="43"/>
      <c r="Q174" s="44"/>
      <c r="R174" s="44"/>
      <c r="S174" s="43"/>
      <c r="T174" s="43"/>
      <c r="U174" s="44"/>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4"/>
      <c r="AY174" s="43"/>
      <c r="AZ174" s="43"/>
      <c r="BA174" s="43"/>
      <c r="BB174" s="43"/>
      <c r="BC174" s="43"/>
      <c r="BD174" s="43"/>
      <c r="BE174" s="43"/>
      <c r="BF174" s="43"/>
      <c r="BG174" s="43"/>
      <c r="BH174" s="43"/>
      <c r="BI174" s="43"/>
      <c r="BJ174" s="43"/>
      <c r="BK174" s="43"/>
      <c r="BL174" s="43"/>
      <c r="BM174" s="43"/>
      <c r="BN174" s="43"/>
    </row>
    <row r="175" ht="13.5" customHeight="1">
      <c r="A175" s="11"/>
      <c r="B175" s="11"/>
      <c r="C175" s="43"/>
      <c r="D175" s="43"/>
      <c r="E175" s="43"/>
      <c r="F175" s="43"/>
      <c r="G175" s="43"/>
      <c r="H175" s="43"/>
      <c r="I175" s="43"/>
      <c r="J175" s="43"/>
      <c r="K175" s="43"/>
      <c r="L175" s="43"/>
      <c r="M175" s="43"/>
      <c r="N175" s="43"/>
      <c r="O175" s="43"/>
      <c r="P175" s="43"/>
      <c r="Q175" s="44"/>
      <c r="R175" s="44"/>
      <c r="S175" s="43"/>
      <c r="T175" s="43"/>
      <c r="U175" s="44"/>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4"/>
      <c r="AY175" s="43"/>
      <c r="AZ175" s="43"/>
      <c r="BA175" s="43"/>
      <c r="BB175" s="43"/>
      <c r="BC175" s="43"/>
      <c r="BD175" s="43"/>
      <c r="BE175" s="43"/>
      <c r="BF175" s="43"/>
      <c r="BG175" s="43"/>
      <c r="BH175" s="43"/>
      <c r="BI175" s="43"/>
      <c r="BJ175" s="43"/>
      <c r="BK175" s="43"/>
      <c r="BL175" s="43"/>
      <c r="BM175" s="43"/>
      <c r="BN175" s="43"/>
    </row>
    <row r="176" ht="13.5" customHeight="1">
      <c r="A176" s="11"/>
      <c r="B176" s="11"/>
      <c r="C176" s="43"/>
      <c r="D176" s="43"/>
      <c r="E176" s="43"/>
      <c r="F176" s="43"/>
      <c r="G176" s="43"/>
      <c r="H176" s="43"/>
      <c r="I176" s="43"/>
      <c r="J176" s="43"/>
      <c r="K176" s="43"/>
      <c r="L176" s="43"/>
      <c r="M176" s="43"/>
      <c r="N176" s="43"/>
      <c r="O176" s="43"/>
      <c r="P176" s="43"/>
      <c r="Q176" s="44"/>
      <c r="R176" s="44"/>
      <c r="S176" s="43"/>
      <c r="T176" s="43"/>
      <c r="U176" s="44"/>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4"/>
      <c r="AY176" s="43"/>
      <c r="AZ176" s="43"/>
      <c r="BA176" s="43"/>
      <c r="BB176" s="43"/>
      <c r="BC176" s="43"/>
      <c r="BD176" s="43"/>
      <c r="BE176" s="43"/>
      <c r="BF176" s="43"/>
      <c r="BG176" s="43"/>
      <c r="BH176" s="43"/>
      <c r="BI176" s="43"/>
      <c r="BJ176" s="43"/>
      <c r="BK176" s="43"/>
      <c r="BL176" s="43"/>
      <c r="BM176" s="43"/>
      <c r="BN176" s="43"/>
    </row>
    <row r="177" ht="13.5" customHeight="1">
      <c r="A177" s="11"/>
      <c r="B177" s="11"/>
      <c r="C177" s="43"/>
      <c r="D177" s="43"/>
      <c r="E177" s="43"/>
      <c r="F177" s="43"/>
      <c r="G177" s="43"/>
      <c r="H177" s="43"/>
      <c r="I177" s="43"/>
      <c r="J177" s="43"/>
      <c r="K177" s="43"/>
      <c r="L177" s="43"/>
      <c r="M177" s="43"/>
      <c r="N177" s="43"/>
      <c r="O177" s="43"/>
      <c r="P177" s="43"/>
      <c r="Q177" s="44"/>
      <c r="R177" s="44"/>
      <c r="S177" s="43"/>
      <c r="T177" s="43"/>
      <c r="U177" s="44"/>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4"/>
      <c r="AY177" s="43"/>
      <c r="AZ177" s="43"/>
      <c r="BA177" s="43"/>
      <c r="BB177" s="43"/>
      <c r="BC177" s="43"/>
      <c r="BD177" s="43"/>
      <c r="BE177" s="43"/>
      <c r="BF177" s="43"/>
      <c r="BG177" s="43"/>
      <c r="BH177" s="43"/>
      <c r="BI177" s="43"/>
      <c r="BJ177" s="43"/>
      <c r="BK177" s="43"/>
      <c r="BL177" s="43"/>
      <c r="BM177" s="43"/>
      <c r="BN177" s="43"/>
    </row>
    <row r="178" ht="13.5" customHeight="1">
      <c r="A178" s="11"/>
      <c r="B178" s="11"/>
      <c r="C178" s="43"/>
      <c r="D178" s="43"/>
      <c r="E178" s="43"/>
      <c r="F178" s="43"/>
      <c r="G178" s="43"/>
      <c r="H178" s="43"/>
      <c r="I178" s="43"/>
      <c r="J178" s="43"/>
      <c r="K178" s="43"/>
      <c r="L178" s="43"/>
      <c r="M178" s="43"/>
      <c r="N178" s="43"/>
      <c r="O178" s="43"/>
      <c r="P178" s="43"/>
      <c r="Q178" s="44"/>
      <c r="R178" s="44"/>
      <c r="S178" s="43"/>
      <c r="T178" s="43"/>
      <c r="U178" s="44"/>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4"/>
      <c r="AY178" s="43"/>
      <c r="AZ178" s="43"/>
      <c r="BA178" s="43"/>
      <c r="BB178" s="43"/>
      <c r="BC178" s="43"/>
      <c r="BD178" s="43"/>
      <c r="BE178" s="43"/>
      <c r="BF178" s="43"/>
      <c r="BG178" s="43"/>
      <c r="BH178" s="43"/>
      <c r="BI178" s="43"/>
      <c r="BJ178" s="43"/>
      <c r="BK178" s="43"/>
      <c r="BL178" s="43"/>
      <c r="BM178" s="43"/>
      <c r="BN178" s="43"/>
    </row>
    <row r="179" ht="13.5" customHeight="1">
      <c r="A179" s="11"/>
      <c r="B179" s="11"/>
      <c r="C179" s="43"/>
      <c r="D179" s="43"/>
      <c r="E179" s="43"/>
      <c r="F179" s="43"/>
      <c r="G179" s="43"/>
      <c r="H179" s="43"/>
      <c r="I179" s="43"/>
      <c r="J179" s="43"/>
      <c r="K179" s="43"/>
      <c r="L179" s="43"/>
      <c r="M179" s="43"/>
      <c r="N179" s="43"/>
      <c r="O179" s="43"/>
      <c r="P179" s="43"/>
      <c r="Q179" s="44"/>
      <c r="R179" s="44"/>
      <c r="S179" s="43"/>
      <c r="T179" s="43"/>
      <c r="U179" s="44"/>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4"/>
      <c r="AY179" s="43"/>
      <c r="AZ179" s="43"/>
      <c r="BA179" s="43"/>
      <c r="BB179" s="43"/>
      <c r="BC179" s="43"/>
      <c r="BD179" s="43"/>
      <c r="BE179" s="43"/>
      <c r="BF179" s="43"/>
      <c r="BG179" s="43"/>
      <c r="BH179" s="43"/>
      <c r="BI179" s="43"/>
      <c r="BJ179" s="43"/>
      <c r="BK179" s="43"/>
      <c r="BL179" s="43"/>
      <c r="BM179" s="43"/>
      <c r="BN179" s="43"/>
    </row>
    <row r="180" ht="13.5" customHeight="1">
      <c r="A180" s="11"/>
      <c r="B180" s="11"/>
      <c r="C180" s="43"/>
      <c r="D180" s="43"/>
      <c r="E180" s="43"/>
      <c r="F180" s="43"/>
      <c r="G180" s="43"/>
      <c r="H180" s="43"/>
      <c r="I180" s="43"/>
      <c r="J180" s="43"/>
      <c r="K180" s="43"/>
      <c r="L180" s="43"/>
      <c r="M180" s="43"/>
      <c r="N180" s="43"/>
      <c r="O180" s="43"/>
      <c r="P180" s="43"/>
      <c r="Q180" s="44"/>
      <c r="R180" s="44"/>
      <c r="S180" s="43"/>
      <c r="T180" s="43"/>
      <c r="U180" s="44"/>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4"/>
      <c r="AY180" s="43"/>
      <c r="AZ180" s="43"/>
      <c r="BA180" s="43"/>
      <c r="BB180" s="43"/>
      <c r="BC180" s="43"/>
      <c r="BD180" s="43"/>
      <c r="BE180" s="43"/>
      <c r="BF180" s="43"/>
      <c r="BG180" s="43"/>
      <c r="BH180" s="43"/>
      <c r="BI180" s="43"/>
      <c r="BJ180" s="43"/>
      <c r="BK180" s="43"/>
      <c r="BL180" s="43"/>
      <c r="BM180" s="43"/>
      <c r="BN180" s="43"/>
    </row>
    <row r="181" ht="13.5" customHeight="1">
      <c r="A181" s="11"/>
      <c r="B181" s="11"/>
      <c r="C181" s="43"/>
      <c r="D181" s="43"/>
      <c r="E181" s="43"/>
      <c r="F181" s="43"/>
      <c r="G181" s="43"/>
      <c r="H181" s="43"/>
      <c r="I181" s="43"/>
      <c r="J181" s="43"/>
      <c r="K181" s="43"/>
      <c r="L181" s="43"/>
      <c r="M181" s="43"/>
      <c r="N181" s="43"/>
      <c r="O181" s="43"/>
      <c r="P181" s="43"/>
      <c r="Q181" s="44"/>
      <c r="R181" s="44"/>
      <c r="S181" s="43"/>
      <c r="T181" s="43"/>
      <c r="U181" s="44"/>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4"/>
      <c r="AY181" s="43"/>
      <c r="AZ181" s="43"/>
      <c r="BA181" s="43"/>
      <c r="BB181" s="43"/>
      <c r="BC181" s="43"/>
      <c r="BD181" s="43"/>
      <c r="BE181" s="43"/>
      <c r="BF181" s="43"/>
      <c r="BG181" s="43"/>
      <c r="BH181" s="43"/>
      <c r="BI181" s="43"/>
      <c r="BJ181" s="43"/>
      <c r="BK181" s="43"/>
      <c r="BL181" s="43"/>
      <c r="BM181" s="43"/>
      <c r="BN181" s="43"/>
    </row>
    <row r="182" ht="13.5" customHeight="1">
      <c r="A182" s="11"/>
      <c r="B182" s="11"/>
      <c r="C182" s="43"/>
      <c r="D182" s="43"/>
      <c r="E182" s="43"/>
      <c r="F182" s="43"/>
      <c r="G182" s="43"/>
      <c r="H182" s="43"/>
      <c r="I182" s="43"/>
      <c r="J182" s="43"/>
      <c r="K182" s="43"/>
      <c r="L182" s="43"/>
      <c r="M182" s="43"/>
      <c r="N182" s="43"/>
      <c r="O182" s="43"/>
      <c r="P182" s="43"/>
      <c r="Q182" s="44"/>
      <c r="R182" s="44"/>
      <c r="S182" s="43"/>
      <c r="T182" s="43"/>
      <c r="U182" s="44"/>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4"/>
      <c r="AY182" s="43"/>
      <c r="AZ182" s="43"/>
      <c r="BA182" s="43"/>
      <c r="BB182" s="43"/>
      <c r="BC182" s="43"/>
      <c r="BD182" s="43"/>
      <c r="BE182" s="43"/>
      <c r="BF182" s="43"/>
      <c r="BG182" s="43"/>
      <c r="BH182" s="43"/>
      <c r="BI182" s="43"/>
      <c r="BJ182" s="43"/>
      <c r="BK182" s="43"/>
      <c r="BL182" s="43"/>
      <c r="BM182" s="43"/>
      <c r="BN182" s="43"/>
    </row>
    <row r="183" ht="13.5" customHeight="1">
      <c r="A183" s="11"/>
      <c r="B183" s="11"/>
      <c r="C183" s="43"/>
      <c r="D183" s="43"/>
      <c r="E183" s="43"/>
      <c r="F183" s="43"/>
      <c r="G183" s="43"/>
      <c r="H183" s="43"/>
      <c r="I183" s="43"/>
      <c r="J183" s="43"/>
      <c r="K183" s="43"/>
      <c r="L183" s="43"/>
      <c r="M183" s="43"/>
      <c r="N183" s="43"/>
      <c r="O183" s="43"/>
      <c r="P183" s="43"/>
      <c r="Q183" s="44"/>
      <c r="R183" s="44"/>
      <c r="S183" s="43"/>
      <c r="T183" s="43"/>
      <c r="U183" s="44"/>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4"/>
      <c r="AY183" s="43"/>
      <c r="AZ183" s="43"/>
      <c r="BA183" s="43"/>
      <c r="BB183" s="43"/>
      <c r="BC183" s="43"/>
      <c r="BD183" s="43"/>
      <c r="BE183" s="43"/>
      <c r="BF183" s="43"/>
      <c r="BG183" s="43"/>
      <c r="BH183" s="43"/>
      <c r="BI183" s="43"/>
      <c r="BJ183" s="43"/>
      <c r="BK183" s="43"/>
      <c r="BL183" s="43"/>
      <c r="BM183" s="43"/>
      <c r="BN183" s="43"/>
    </row>
    <row r="184" ht="13.5" customHeight="1">
      <c r="A184" s="11"/>
      <c r="B184" s="11"/>
      <c r="C184" s="43"/>
      <c r="D184" s="43"/>
      <c r="E184" s="43"/>
      <c r="F184" s="43"/>
      <c r="G184" s="43"/>
      <c r="H184" s="43"/>
      <c r="I184" s="43"/>
      <c r="J184" s="43"/>
      <c r="K184" s="43"/>
      <c r="L184" s="43"/>
      <c r="M184" s="43"/>
      <c r="N184" s="43"/>
      <c r="O184" s="43"/>
      <c r="P184" s="43"/>
      <c r="Q184" s="44"/>
      <c r="R184" s="44"/>
      <c r="S184" s="43"/>
      <c r="T184" s="43"/>
      <c r="U184" s="44"/>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4"/>
      <c r="AY184" s="43"/>
      <c r="AZ184" s="43"/>
      <c r="BA184" s="43"/>
      <c r="BB184" s="43"/>
      <c r="BC184" s="43"/>
      <c r="BD184" s="43"/>
      <c r="BE184" s="43"/>
      <c r="BF184" s="43"/>
      <c r="BG184" s="43"/>
      <c r="BH184" s="43"/>
      <c r="BI184" s="43"/>
      <c r="BJ184" s="43"/>
      <c r="BK184" s="43"/>
      <c r="BL184" s="43"/>
      <c r="BM184" s="43"/>
      <c r="BN184" s="43"/>
    </row>
    <row r="185" ht="13.5" customHeight="1">
      <c r="A185" s="11"/>
      <c r="B185" s="11"/>
      <c r="C185" s="43"/>
      <c r="D185" s="43"/>
      <c r="E185" s="43"/>
      <c r="F185" s="43"/>
      <c r="G185" s="43"/>
      <c r="H185" s="43"/>
      <c r="I185" s="43"/>
      <c r="J185" s="43"/>
      <c r="K185" s="43"/>
      <c r="L185" s="43"/>
      <c r="M185" s="43"/>
      <c r="N185" s="43"/>
      <c r="O185" s="43"/>
      <c r="P185" s="43"/>
      <c r="Q185" s="44"/>
      <c r="R185" s="44"/>
      <c r="S185" s="43"/>
      <c r="T185" s="43"/>
      <c r="U185" s="44"/>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4"/>
      <c r="AY185" s="43"/>
      <c r="AZ185" s="43"/>
      <c r="BA185" s="43"/>
      <c r="BB185" s="43"/>
      <c r="BC185" s="43"/>
      <c r="BD185" s="43"/>
      <c r="BE185" s="43"/>
      <c r="BF185" s="43"/>
      <c r="BG185" s="43"/>
      <c r="BH185" s="43"/>
      <c r="BI185" s="43"/>
      <c r="BJ185" s="43"/>
      <c r="BK185" s="43"/>
      <c r="BL185" s="43"/>
      <c r="BM185" s="43"/>
      <c r="BN185" s="43"/>
    </row>
    <row r="186" ht="13.5" customHeight="1">
      <c r="A186" s="11"/>
      <c r="B186" s="11"/>
      <c r="C186" s="43"/>
      <c r="D186" s="43"/>
      <c r="E186" s="43"/>
      <c r="F186" s="43"/>
      <c r="G186" s="43"/>
      <c r="H186" s="43"/>
      <c r="I186" s="43"/>
      <c r="J186" s="43"/>
      <c r="K186" s="43"/>
      <c r="L186" s="43"/>
      <c r="M186" s="43"/>
      <c r="N186" s="43"/>
      <c r="O186" s="43"/>
      <c r="P186" s="43"/>
      <c r="Q186" s="44"/>
      <c r="R186" s="44"/>
      <c r="S186" s="43"/>
      <c r="T186" s="43"/>
      <c r="U186" s="44"/>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4"/>
      <c r="AY186" s="43"/>
      <c r="AZ186" s="43"/>
      <c r="BA186" s="43"/>
      <c r="BB186" s="43"/>
      <c r="BC186" s="43"/>
      <c r="BD186" s="43"/>
      <c r="BE186" s="43"/>
      <c r="BF186" s="43"/>
      <c r="BG186" s="43"/>
      <c r="BH186" s="43"/>
      <c r="BI186" s="43"/>
      <c r="BJ186" s="43"/>
      <c r="BK186" s="43"/>
      <c r="BL186" s="43"/>
      <c r="BM186" s="43"/>
      <c r="BN186" s="43"/>
    </row>
    <row r="187" ht="13.5" customHeight="1">
      <c r="A187" s="11"/>
      <c r="B187" s="11"/>
      <c r="C187" s="43"/>
      <c r="D187" s="43"/>
      <c r="E187" s="43"/>
      <c r="F187" s="43"/>
      <c r="G187" s="43"/>
      <c r="H187" s="43"/>
      <c r="I187" s="43"/>
      <c r="J187" s="43"/>
      <c r="K187" s="43"/>
      <c r="L187" s="43"/>
      <c r="M187" s="43"/>
      <c r="N187" s="43"/>
      <c r="O187" s="43"/>
      <c r="P187" s="43"/>
      <c r="Q187" s="44"/>
      <c r="R187" s="44"/>
      <c r="S187" s="43"/>
      <c r="T187" s="43"/>
      <c r="U187" s="44"/>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4"/>
      <c r="AY187" s="43"/>
      <c r="AZ187" s="43"/>
      <c r="BA187" s="43"/>
      <c r="BB187" s="43"/>
      <c r="BC187" s="43"/>
      <c r="BD187" s="43"/>
      <c r="BE187" s="43"/>
      <c r="BF187" s="43"/>
      <c r="BG187" s="43"/>
      <c r="BH187" s="43"/>
      <c r="BI187" s="43"/>
      <c r="BJ187" s="43"/>
      <c r="BK187" s="43"/>
      <c r="BL187" s="43"/>
      <c r="BM187" s="43"/>
      <c r="BN187" s="43"/>
    </row>
    <row r="188" ht="13.5" customHeight="1">
      <c r="A188" s="11"/>
      <c r="B188" s="11"/>
      <c r="C188" s="43"/>
      <c r="D188" s="43"/>
      <c r="E188" s="43"/>
      <c r="F188" s="43"/>
      <c r="G188" s="43"/>
      <c r="H188" s="43"/>
      <c r="I188" s="43"/>
      <c r="J188" s="43"/>
      <c r="K188" s="43"/>
      <c r="L188" s="43"/>
      <c r="M188" s="43"/>
      <c r="N188" s="43"/>
      <c r="O188" s="43"/>
      <c r="P188" s="43"/>
      <c r="Q188" s="44"/>
      <c r="R188" s="44"/>
      <c r="S188" s="43"/>
      <c r="T188" s="43"/>
      <c r="U188" s="44"/>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4"/>
      <c r="AY188" s="43"/>
      <c r="AZ188" s="43"/>
      <c r="BA188" s="43"/>
      <c r="BB188" s="43"/>
      <c r="BC188" s="43"/>
      <c r="BD188" s="43"/>
      <c r="BE188" s="43"/>
      <c r="BF188" s="43"/>
      <c r="BG188" s="43"/>
      <c r="BH188" s="43"/>
      <c r="BI188" s="43"/>
      <c r="BJ188" s="43"/>
      <c r="BK188" s="43"/>
      <c r="BL188" s="43"/>
      <c r="BM188" s="43"/>
      <c r="BN188" s="43"/>
    </row>
    <row r="189" ht="13.5" customHeight="1">
      <c r="A189" s="11"/>
      <c r="B189" s="11"/>
      <c r="C189" s="43"/>
      <c r="D189" s="43"/>
      <c r="E189" s="43"/>
      <c r="F189" s="43"/>
      <c r="G189" s="43"/>
      <c r="H189" s="43"/>
      <c r="I189" s="43"/>
      <c r="J189" s="43"/>
      <c r="K189" s="43"/>
      <c r="L189" s="43"/>
      <c r="M189" s="43"/>
      <c r="N189" s="43"/>
      <c r="O189" s="43"/>
      <c r="P189" s="43"/>
      <c r="Q189" s="44"/>
      <c r="R189" s="44"/>
      <c r="S189" s="43"/>
      <c r="T189" s="43"/>
      <c r="U189" s="44"/>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4"/>
      <c r="AY189" s="43"/>
      <c r="AZ189" s="43"/>
      <c r="BA189" s="43"/>
      <c r="BB189" s="43"/>
      <c r="BC189" s="43"/>
      <c r="BD189" s="43"/>
      <c r="BE189" s="43"/>
      <c r="BF189" s="43"/>
      <c r="BG189" s="43"/>
      <c r="BH189" s="43"/>
      <c r="BI189" s="43"/>
      <c r="BJ189" s="43"/>
      <c r="BK189" s="43"/>
      <c r="BL189" s="43"/>
      <c r="BM189" s="43"/>
      <c r="BN189" s="43"/>
    </row>
    <row r="190" ht="13.5" customHeight="1">
      <c r="A190" s="11"/>
      <c r="B190" s="11"/>
      <c r="C190" s="43"/>
      <c r="D190" s="43"/>
      <c r="E190" s="43"/>
      <c r="F190" s="43"/>
      <c r="G190" s="43"/>
      <c r="H190" s="43"/>
      <c r="I190" s="43"/>
      <c r="J190" s="43"/>
      <c r="K190" s="43"/>
      <c r="L190" s="43"/>
      <c r="M190" s="43"/>
      <c r="N190" s="43"/>
      <c r="O190" s="43"/>
      <c r="P190" s="43"/>
      <c r="Q190" s="44"/>
      <c r="R190" s="44"/>
      <c r="S190" s="43"/>
      <c r="T190" s="43"/>
      <c r="U190" s="44"/>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4"/>
      <c r="AY190" s="43"/>
      <c r="AZ190" s="43"/>
      <c r="BA190" s="43"/>
      <c r="BB190" s="43"/>
      <c r="BC190" s="43"/>
      <c r="BD190" s="43"/>
      <c r="BE190" s="43"/>
      <c r="BF190" s="43"/>
      <c r="BG190" s="43"/>
      <c r="BH190" s="43"/>
      <c r="BI190" s="43"/>
      <c r="BJ190" s="43"/>
      <c r="BK190" s="43"/>
      <c r="BL190" s="43"/>
      <c r="BM190" s="43"/>
      <c r="BN190" s="43"/>
    </row>
    <row r="191" ht="13.5" customHeight="1">
      <c r="A191" s="11"/>
      <c r="B191" s="11"/>
      <c r="C191" s="43"/>
      <c r="D191" s="43"/>
      <c r="E191" s="43"/>
      <c r="F191" s="43"/>
      <c r="G191" s="43"/>
      <c r="H191" s="43"/>
      <c r="I191" s="43"/>
      <c r="J191" s="43"/>
      <c r="K191" s="43"/>
      <c r="L191" s="43"/>
      <c r="M191" s="43"/>
      <c r="N191" s="43"/>
      <c r="O191" s="43"/>
      <c r="P191" s="43"/>
      <c r="Q191" s="44"/>
      <c r="R191" s="44"/>
      <c r="S191" s="43"/>
      <c r="T191" s="43"/>
      <c r="U191" s="44"/>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4"/>
      <c r="AY191" s="43"/>
      <c r="AZ191" s="43"/>
      <c r="BA191" s="43"/>
      <c r="BB191" s="43"/>
      <c r="BC191" s="43"/>
      <c r="BD191" s="43"/>
      <c r="BE191" s="43"/>
      <c r="BF191" s="43"/>
      <c r="BG191" s="43"/>
      <c r="BH191" s="43"/>
      <c r="BI191" s="43"/>
      <c r="BJ191" s="43"/>
      <c r="BK191" s="43"/>
      <c r="BL191" s="43"/>
      <c r="BM191" s="43"/>
      <c r="BN191" s="43"/>
    </row>
    <row r="192" ht="13.5" customHeight="1">
      <c r="A192" s="11"/>
      <c r="B192" s="11"/>
      <c r="C192" s="43"/>
      <c r="D192" s="43"/>
      <c r="E192" s="43"/>
      <c r="F192" s="43"/>
      <c r="G192" s="43"/>
      <c r="H192" s="43"/>
      <c r="I192" s="43"/>
      <c r="J192" s="43"/>
      <c r="K192" s="43"/>
      <c r="L192" s="43"/>
      <c r="M192" s="43"/>
      <c r="N192" s="43"/>
      <c r="O192" s="43"/>
      <c r="P192" s="43"/>
      <c r="Q192" s="44"/>
      <c r="R192" s="44"/>
      <c r="S192" s="43"/>
      <c r="T192" s="43"/>
      <c r="U192" s="44"/>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4"/>
      <c r="AY192" s="43"/>
      <c r="AZ192" s="43"/>
      <c r="BA192" s="43"/>
      <c r="BB192" s="43"/>
      <c r="BC192" s="43"/>
      <c r="BD192" s="43"/>
      <c r="BE192" s="43"/>
      <c r="BF192" s="43"/>
      <c r="BG192" s="43"/>
      <c r="BH192" s="43"/>
      <c r="BI192" s="43"/>
      <c r="BJ192" s="43"/>
      <c r="BK192" s="43"/>
      <c r="BL192" s="43"/>
      <c r="BM192" s="43"/>
      <c r="BN192" s="43"/>
    </row>
    <row r="193" ht="13.5" customHeight="1">
      <c r="A193" s="11"/>
      <c r="B193" s="11"/>
      <c r="C193" s="43"/>
      <c r="D193" s="43"/>
      <c r="E193" s="43"/>
      <c r="F193" s="43"/>
      <c r="G193" s="43"/>
      <c r="H193" s="43"/>
      <c r="I193" s="43"/>
      <c r="J193" s="43"/>
      <c r="K193" s="43"/>
      <c r="L193" s="43"/>
      <c r="M193" s="43"/>
      <c r="N193" s="43"/>
      <c r="O193" s="43"/>
      <c r="P193" s="43"/>
      <c r="Q193" s="44"/>
      <c r="R193" s="44"/>
      <c r="S193" s="43"/>
      <c r="T193" s="43"/>
      <c r="U193" s="44"/>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4"/>
      <c r="AY193" s="43"/>
      <c r="AZ193" s="43"/>
      <c r="BA193" s="43"/>
      <c r="BB193" s="43"/>
      <c r="BC193" s="43"/>
      <c r="BD193" s="43"/>
      <c r="BE193" s="43"/>
      <c r="BF193" s="43"/>
      <c r="BG193" s="43"/>
      <c r="BH193" s="43"/>
      <c r="BI193" s="43"/>
      <c r="BJ193" s="43"/>
      <c r="BK193" s="43"/>
      <c r="BL193" s="43"/>
      <c r="BM193" s="43"/>
      <c r="BN193" s="43"/>
    </row>
    <row r="194" ht="13.5" customHeight="1">
      <c r="A194" s="11"/>
      <c r="B194" s="11"/>
      <c r="C194" s="43"/>
      <c r="D194" s="43"/>
      <c r="E194" s="43"/>
      <c r="F194" s="43"/>
      <c r="G194" s="43"/>
      <c r="H194" s="43"/>
      <c r="I194" s="43"/>
      <c r="J194" s="43"/>
      <c r="K194" s="43"/>
      <c r="L194" s="43"/>
      <c r="M194" s="43"/>
      <c r="N194" s="43"/>
      <c r="O194" s="43"/>
      <c r="P194" s="43"/>
      <c r="Q194" s="44"/>
      <c r="R194" s="44"/>
      <c r="S194" s="43"/>
      <c r="T194" s="43"/>
      <c r="U194" s="44"/>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4"/>
      <c r="AY194" s="43"/>
      <c r="AZ194" s="43"/>
      <c r="BA194" s="43"/>
      <c r="BB194" s="43"/>
      <c r="BC194" s="43"/>
      <c r="BD194" s="43"/>
      <c r="BE194" s="43"/>
      <c r="BF194" s="43"/>
      <c r="BG194" s="43"/>
      <c r="BH194" s="43"/>
      <c r="BI194" s="43"/>
      <c r="BJ194" s="43"/>
      <c r="BK194" s="43"/>
      <c r="BL194" s="43"/>
      <c r="BM194" s="43"/>
      <c r="BN194" s="43"/>
    </row>
    <row r="195" ht="13.5" customHeight="1">
      <c r="A195" s="11"/>
      <c r="B195" s="11"/>
      <c r="C195" s="43"/>
      <c r="D195" s="43"/>
      <c r="E195" s="43"/>
      <c r="F195" s="43"/>
      <c r="G195" s="43"/>
      <c r="H195" s="43"/>
      <c r="I195" s="43"/>
      <c r="J195" s="43"/>
      <c r="K195" s="43"/>
      <c r="L195" s="43"/>
      <c r="M195" s="43"/>
      <c r="N195" s="43"/>
      <c r="O195" s="43"/>
      <c r="P195" s="43"/>
      <c r="Q195" s="44"/>
      <c r="R195" s="44"/>
      <c r="S195" s="43"/>
      <c r="T195" s="43"/>
      <c r="U195" s="44"/>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4"/>
      <c r="AY195" s="43"/>
      <c r="AZ195" s="43"/>
      <c r="BA195" s="43"/>
      <c r="BB195" s="43"/>
      <c r="BC195" s="43"/>
      <c r="BD195" s="43"/>
      <c r="BE195" s="43"/>
      <c r="BF195" s="43"/>
      <c r="BG195" s="43"/>
      <c r="BH195" s="43"/>
      <c r="BI195" s="43"/>
      <c r="BJ195" s="43"/>
      <c r="BK195" s="43"/>
      <c r="BL195" s="43"/>
      <c r="BM195" s="43"/>
      <c r="BN195" s="43"/>
    </row>
    <row r="196" ht="13.5" customHeight="1">
      <c r="A196" s="11"/>
      <c r="B196" s="11"/>
      <c r="C196" s="43"/>
      <c r="D196" s="43"/>
      <c r="E196" s="43"/>
      <c r="F196" s="43"/>
      <c r="G196" s="43"/>
      <c r="H196" s="43"/>
      <c r="I196" s="43"/>
      <c r="J196" s="43"/>
      <c r="K196" s="43"/>
      <c r="L196" s="43"/>
      <c r="M196" s="43"/>
      <c r="N196" s="43"/>
      <c r="O196" s="43"/>
      <c r="P196" s="43"/>
      <c r="Q196" s="44"/>
      <c r="R196" s="44"/>
      <c r="S196" s="43"/>
      <c r="T196" s="43"/>
      <c r="U196" s="44"/>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4"/>
      <c r="AY196" s="43"/>
      <c r="AZ196" s="43"/>
      <c r="BA196" s="43"/>
      <c r="BB196" s="43"/>
      <c r="BC196" s="43"/>
      <c r="BD196" s="43"/>
      <c r="BE196" s="43"/>
      <c r="BF196" s="43"/>
      <c r="BG196" s="43"/>
      <c r="BH196" s="43"/>
      <c r="BI196" s="43"/>
      <c r="BJ196" s="43"/>
      <c r="BK196" s="43"/>
      <c r="BL196" s="43"/>
      <c r="BM196" s="43"/>
      <c r="BN196" s="43"/>
    </row>
    <row r="197" ht="13.5" customHeight="1">
      <c r="A197" s="11"/>
      <c r="B197" s="11"/>
      <c r="C197" s="43"/>
      <c r="D197" s="43"/>
      <c r="E197" s="43"/>
      <c r="F197" s="43"/>
      <c r="G197" s="43"/>
      <c r="H197" s="43"/>
      <c r="I197" s="43"/>
      <c r="J197" s="43"/>
      <c r="K197" s="43"/>
      <c r="L197" s="43"/>
      <c r="M197" s="43"/>
      <c r="N197" s="43"/>
      <c r="O197" s="43"/>
      <c r="P197" s="43"/>
      <c r="Q197" s="44"/>
      <c r="R197" s="44"/>
      <c r="S197" s="43"/>
      <c r="T197" s="43"/>
      <c r="U197" s="44"/>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4"/>
      <c r="AY197" s="43"/>
      <c r="AZ197" s="43"/>
      <c r="BA197" s="43"/>
      <c r="BB197" s="43"/>
      <c r="BC197" s="43"/>
      <c r="BD197" s="43"/>
      <c r="BE197" s="43"/>
      <c r="BF197" s="43"/>
      <c r="BG197" s="43"/>
      <c r="BH197" s="43"/>
      <c r="BI197" s="43"/>
      <c r="BJ197" s="43"/>
      <c r="BK197" s="43"/>
      <c r="BL197" s="43"/>
      <c r="BM197" s="43"/>
      <c r="BN197" s="43"/>
    </row>
    <row r="198" ht="13.5" customHeight="1">
      <c r="A198" s="11"/>
      <c r="B198" s="11"/>
      <c r="C198" s="43"/>
      <c r="D198" s="43"/>
      <c r="E198" s="43"/>
      <c r="F198" s="43"/>
      <c r="G198" s="43"/>
      <c r="H198" s="43"/>
      <c r="I198" s="43"/>
      <c r="J198" s="43"/>
      <c r="K198" s="43"/>
      <c r="L198" s="43"/>
      <c r="M198" s="43"/>
      <c r="N198" s="43"/>
      <c r="O198" s="43"/>
      <c r="P198" s="43"/>
      <c r="Q198" s="44"/>
      <c r="R198" s="44"/>
      <c r="S198" s="43"/>
      <c r="T198" s="43"/>
      <c r="U198" s="44"/>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4"/>
      <c r="AY198" s="43"/>
      <c r="AZ198" s="43"/>
      <c r="BA198" s="43"/>
      <c r="BB198" s="43"/>
      <c r="BC198" s="43"/>
      <c r="BD198" s="43"/>
      <c r="BE198" s="43"/>
      <c r="BF198" s="43"/>
      <c r="BG198" s="43"/>
      <c r="BH198" s="43"/>
      <c r="BI198" s="43"/>
      <c r="BJ198" s="43"/>
      <c r="BK198" s="43"/>
      <c r="BL198" s="43"/>
      <c r="BM198" s="43"/>
      <c r="BN198" s="43"/>
    </row>
    <row r="199" ht="13.5" customHeight="1">
      <c r="A199" s="11"/>
      <c r="B199" s="11"/>
      <c r="C199" s="43"/>
      <c r="D199" s="43"/>
      <c r="E199" s="43"/>
      <c r="F199" s="43"/>
      <c r="G199" s="43"/>
      <c r="H199" s="43"/>
      <c r="I199" s="43"/>
      <c r="J199" s="43"/>
      <c r="K199" s="43"/>
      <c r="L199" s="43"/>
      <c r="M199" s="43"/>
      <c r="N199" s="43"/>
      <c r="O199" s="43"/>
      <c r="P199" s="43"/>
      <c r="Q199" s="44"/>
      <c r="R199" s="44"/>
      <c r="S199" s="43"/>
      <c r="T199" s="43"/>
      <c r="U199" s="44"/>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4"/>
      <c r="AY199" s="43"/>
      <c r="AZ199" s="43"/>
      <c r="BA199" s="43"/>
      <c r="BB199" s="43"/>
      <c r="BC199" s="43"/>
      <c r="BD199" s="43"/>
      <c r="BE199" s="43"/>
      <c r="BF199" s="43"/>
      <c r="BG199" s="43"/>
      <c r="BH199" s="43"/>
      <c r="BI199" s="43"/>
      <c r="BJ199" s="43"/>
      <c r="BK199" s="43"/>
      <c r="BL199" s="43"/>
      <c r="BM199" s="43"/>
      <c r="BN199" s="43"/>
    </row>
    <row r="200" ht="13.5" customHeight="1">
      <c r="A200" s="11"/>
      <c r="B200" s="11"/>
      <c r="C200" s="43"/>
      <c r="D200" s="43"/>
      <c r="E200" s="43"/>
      <c r="F200" s="43"/>
      <c r="G200" s="43"/>
      <c r="H200" s="43"/>
      <c r="I200" s="43"/>
      <c r="J200" s="43"/>
      <c r="K200" s="43"/>
      <c r="L200" s="43"/>
      <c r="M200" s="43"/>
      <c r="N200" s="43"/>
      <c r="O200" s="43"/>
      <c r="P200" s="43"/>
      <c r="Q200" s="44"/>
      <c r="R200" s="44"/>
      <c r="S200" s="43"/>
      <c r="T200" s="43"/>
      <c r="U200" s="44"/>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4"/>
      <c r="AY200" s="43"/>
      <c r="AZ200" s="43"/>
      <c r="BA200" s="43"/>
      <c r="BB200" s="43"/>
      <c r="BC200" s="43"/>
      <c r="BD200" s="43"/>
      <c r="BE200" s="43"/>
      <c r="BF200" s="43"/>
      <c r="BG200" s="43"/>
      <c r="BH200" s="43"/>
      <c r="BI200" s="43"/>
      <c r="BJ200" s="43"/>
      <c r="BK200" s="43"/>
      <c r="BL200" s="43"/>
      <c r="BM200" s="43"/>
      <c r="BN200" s="43"/>
    </row>
    <row r="201" ht="13.5" customHeight="1">
      <c r="A201" s="11"/>
      <c r="B201" s="11"/>
      <c r="C201" s="43"/>
      <c r="D201" s="43"/>
      <c r="E201" s="43"/>
      <c r="F201" s="43"/>
      <c r="G201" s="43"/>
      <c r="H201" s="43"/>
      <c r="I201" s="43"/>
      <c r="J201" s="43"/>
      <c r="K201" s="43"/>
      <c r="L201" s="43"/>
      <c r="M201" s="43"/>
      <c r="N201" s="43"/>
      <c r="O201" s="43"/>
      <c r="P201" s="43"/>
      <c r="Q201" s="44"/>
      <c r="R201" s="44"/>
      <c r="S201" s="43"/>
      <c r="T201" s="43"/>
      <c r="U201" s="44"/>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4"/>
      <c r="AY201" s="43"/>
      <c r="AZ201" s="43"/>
      <c r="BA201" s="43"/>
      <c r="BB201" s="43"/>
      <c r="BC201" s="43"/>
      <c r="BD201" s="43"/>
      <c r="BE201" s="43"/>
      <c r="BF201" s="43"/>
      <c r="BG201" s="43"/>
      <c r="BH201" s="43"/>
      <c r="BI201" s="43"/>
      <c r="BJ201" s="43"/>
      <c r="BK201" s="43"/>
      <c r="BL201" s="43"/>
      <c r="BM201" s="43"/>
      <c r="BN201" s="43"/>
    </row>
    <row r="202" ht="13.5" customHeight="1">
      <c r="A202" s="11"/>
      <c r="B202" s="11"/>
      <c r="C202" s="43"/>
      <c r="D202" s="43"/>
      <c r="E202" s="43"/>
      <c r="F202" s="43"/>
      <c r="G202" s="43"/>
      <c r="H202" s="43"/>
      <c r="I202" s="43"/>
      <c r="J202" s="43"/>
      <c r="K202" s="43"/>
      <c r="L202" s="43"/>
      <c r="M202" s="43"/>
      <c r="N202" s="43"/>
      <c r="O202" s="43"/>
      <c r="P202" s="43"/>
      <c r="Q202" s="44"/>
      <c r="R202" s="44"/>
      <c r="S202" s="43"/>
      <c r="T202" s="43"/>
      <c r="U202" s="44"/>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4"/>
      <c r="AY202" s="43"/>
      <c r="AZ202" s="43"/>
      <c r="BA202" s="43"/>
      <c r="BB202" s="43"/>
      <c r="BC202" s="43"/>
      <c r="BD202" s="43"/>
      <c r="BE202" s="43"/>
      <c r="BF202" s="43"/>
      <c r="BG202" s="43"/>
      <c r="BH202" s="43"/>
      <c r="BI202" s="43"/>
      <c r="BJ202" s="43"/>
      <c r="BK202" s="43"/>
      <c r="BL202" s="43"/>
      <c r="BM202" s="43"/>
      <c r="BN202" s="43"/>
    </row>
    <row r="203" ht="13.5" customHeight="1">
      <c r="A203" s="11"/>
      <c r="B203" s="11"/>
      <c r="C203" s="43"/>
      <c r="D203" s="43"/>
      <c r="E203" s="43"/>
      <c r="F203" s="43"/>
      <c r="G203" s="43"/>
      <c r="H203" s="43"/>
      <c r="I203" s="43"/>
      <c r="J203" s="43"/>
      <c r="K203" s="43"/>
      <c r="L203" s="43"/>
      <c r="M203" s="43"/>
      <c r="N203" s="43"/>
      <c r="O203" s="43"/>
      <c r="P203" s="43"/>
      <c r="Q203" s="44"/>
      <c r="R203" s="44"/>
      <c r="S203" s="43"/>
      <c r="T203" s="43"/>
      <c r="U203" s="44"/>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4"/>
      <c r="AY203" s="43"/>
      <c r="AZ203" s="43"/>
      <c r="BA203" s="43"/>
      <c r="BB203" s="43"/>
      <c r="BC203" s="43"/>
      <c r="BD203" s="43"/>
      <c r="BE203" s="43"/>
      <c r="BF203" s="43"/>
      <c r="BG203" s="43"/>
      <c r="BH203" s="43"/>
      <c r="BI203" s="43"/>
      <c r="BJ203" s="43"/>
      <c r="BK203" s="43"/>
      <c r="BL203" s="43"/>
      <c r="BM203" s="43"/>
      <c r="BN203" s="43"/>
    </row>
    <row r="204" ht="13.5" customHeight="1">
      <c r="A204" s="11"/>
      <c r="B204" s="11"/>
      <c r="C204" s="43"/>
      <c r="D204" s="43"/>
      <c r="E204" s="43"/>
      <c r="F204" s="43"/>
      <c r="G204" s="43"/>
      <c r="H204" s="43"/>
      <c r="I204" s="43"/>
      <c r="J204" s="43"/>
      <c r="K204" s="43"/>
      <c r="L204" s="43"/>
      <c r="M204" s="43"/>
      <c r="N204" s="43"/>
      <c r="O204" s="43"/>
      <c r="P204" s="43"/>
      <c r="Q204" s="44"/>
      <c r="R204" s="44"/>
      <c r="S204" s="43"/>
      <c r="T204" s="43"/>
      <c r="U204" s="44"/>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4"/>
      <c r="AY204" s="43"/>
      <c r="AZ204" s="43"/>
      <c r="BA204" s="43"/>
      <c r="BB204" s="43"/>
      <c r="BC204" s="43"/>
      <c r="BD204" s="43"/>
      <c r="BE204" s="43"/>
      <c r="BF204" s="43"/>
      <c r="BG204" s="43"/>
      <c r="BH204" s="43"/>
      <c r="BI204" s="43"/>
      <c r="BJ204" s="43"/>
      <c r="BK204" s="43"/>
      <c r="BL204" s="43"/>
      <c r="BM204" s="43"/>
      <c r="BN204" s="43"/>
    </row>
    <row r="205" ht="13.5" customHeight="1">
      <c r="A205" s="11"/>
      <c r="B205" s="11"/>
      <c r="C205" s="43"/>
      <c r="D205" s="43"/>
      <c r="E205" s="43"/>
      <c r="F205" s="43"/>
      <c r="G205" s="43"/>
      <c r="H205" s="43"/>
      <c r="I205" s="43"/>
      <c r="J205" s="43"/>
      <c r="K205" s="43"/>
      <c r="L205" s="43"/>
      <c r="M205" s="43"/>
      <c r="N205" s="43"/>
      <c r="O205" s="43"/>
      <c r="P205" s="43"/>
      <c r="Q205" s="44"/>
      <c r="R205" s="44"/>
      <c r="S205" s="43"/>
      <c r="T205" s="43"/>
      <c r="U205" s="44"/>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4"/>
      <c r="AY205" s="43"/>
      <c r="AZ205" s="43"/>
      <c r="BA205" s="43"/>
      <c r="BB205" s="43"/>
      <c r="BC205" s="43"/>
      <c r="BD205" s="43"/>
      <c r="BE205" s="43"/>
      <c r="BF205" s="43"/>
      <c r="BG205" s="43"/>
      <c r="BH205" s="43"/>
      <c r="BI205" s="43"/>
      <c r="BJ205" s="43"/>
      <c r="BK205" s="43"/>
      <c r="BL205" s="43"/>
      <c r="BM205" s="43"/>
      <c r="BN205" s="43"/>
    </row>
    <row r="206" ht="13.5" customHeight="1">
      <c r="A206" s="11"/>
      <c r="B206" s="11"/>
      <c r="C206" s="43"/>
      <c r="D206" s="43"/>
      <c r="E206" s="43"/>
      <c r="F206" s="43"/>
      <c r="G206" s="43"/>
      <c r="H206" s="43"/>
      <c r="I206" s="43"/>
      <c r="J206" s="43"/>
      <c r="K206" s="43"/>
      <c r="L206" s="43"/>
      <c r="M206" s="43"/>
      <c r="N206" s="43"/>
      <c r="O206" s="43"/>
      <c r="P206" s="43"/>
      <c r="Q206" s="44"/>
      <c r="R206" s="44"/>
      <c r="S206" s="43"/>
      <c r="T206" s="43"/>
      <c r="U206" s="44"/>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4"/>
      <c r="AY206" s="43"/>
      <c r="AZ206" s="43"/>
      <c r="BA206" s="43"/>
      <c r="BB206" s="43"/>
      <c r="BC206" s="43"/>
      <c r="BD206" s="43"/>
      <c r="BE206" s="43"/>
      <c r="BF206" s="43"/>
      <c r="BG206" s="43"/>
      <c r="BH206" s="43"/>
      <c r="BI206" s="43"/>
      <c r="BJ206" s="43"/>
      <c r="BK206" s="43"/>
      <c r="BL206" s="43"/>
      <c r="BM206" s="43"/>
      <c r="BN206" s="43"/>
    </row>
    <row r="207" ht="13.5" customHeight="1">
      <c r="A207" s="11"/>
      <c r="B207" s="11"/>
      <c r="C207" s="43"/>
      <c r="D207" s="43"/>
      <c r="E207" s="43"/>
      <c r="F207" s="43"/>
      <c r="G207" s="43"/>
      <c r="H207" s="43"/>
      <c r="I207" s="43"/>
      <c r="J207" s="43"/>
      <c r="K207" s="43"/>
      <c r="L207" s="43"/>
      <c r="M207" s="43"/>
      <c r="N207" s="43"/>
      <c r="O207" s="43"/>
      <c r="P207" s="43"/>
      <c r="Q207" s="44"/>
      <c r="R207" s="44"/>
      <c r="S207" s="43"/>
      <c r="T207" s="43"/>
      <c r="U207" s="44"/>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4"/>
      <c r="AY207" s="43"/>
      <c r="AZ207" s="43"/>
      <c r="BA207" s="43"/>
      <c r="BB207" s="43"/>
      <c r="BC207" s="43"/>
      <c r="BD207" s="43"/>
      <c r="BE207" s="43"/>
      <c r="BF207" s="43"/>
      <c r="BG207" s="43"/>
      <c r="BH207" s="43"/>
      <c r="BI207" s="43"/>
      <c r="BJ207" s="43"/>
      <c r="BK207" s="43"/>
      <c r="BL207" s="43"/>
      <c r="BM207" s="43"/>
      <c r="BN207" s="43"/>
    </row>
    <row r="208" ht="13.5" customHeight="1">
      <c r="A208" s="11"/>
      <c r="B208" s="11"/>
      <c r="C208" s="43"/>
      <c r="D208" s="43"/>
      <c r="E208" s="43"/>
      <c r="F208" s="43"/>
      <c r="G208" s="43"/>
      <c r="H208" s="43"/>
      <c r="I208" s="43"/>
      <c r="J208" s="43"/>
      <c r="K208" s="43"/>
      <c r="L208" s="43"/>
      <c r="M208" s="43"/>
      <c r="N208" s="43"/>
      <c r="O208" s="43"/>
      <c r="P208" s="43"/>
      <c r="Q208" s="44"/>
      <c r="R208" s="44"/>
      <c r="S208" s="43"/>
      <c r="T208" s="43"/>
      <c r="U208" s="44"/>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4"/>
      <c r="AY208" s="43"/>
      <c r="AZ208" s="43"/>
      <c r="BA208" s="43"/>
      <c r="BB208" s="43"/>
      <c r="BC208" s="43"/>
      <c r="BD208" s="43"/>
      <c r="BE208" s="43"/>
      <c r="BF208" s="43"/>
      <c r="BG208" s="43"/>
      <c r="BH208" s="43"/>
      <c r="BI208" s="43"/>
      <c r="BJ208" s="43"/>
      <c r="BK208" s="43"/>
      <c r="BL208" s="43"/>
      <c r="BM208" s="43"/>
      <c r="BN208" s="43"/>
    </row>
    <row r="209" ht="13.5" customHeight="1">
      <c r="A209" s="11"/>
      <c r="B209" s="11"/>
      <c r="C209" s="43"/>
      <c r="D209" s="43"/>
      <c r="E209" s="43"/>
      <c r="F209" s="43"/>
      <c r="G209" s="43"/>
      <c r="H209" s="43"/>
      <c r="I209" s="43"/>
      <c r="J209" s="43"/>
      <c r="K209" s="43"/>
      <c r="L209" s="43"/>
      <c r="M209" s="43"/>
      <c r="N209" s="43"/>
      <c r="O209" s="43"/>
      <c r="P209" s="43"/>
      <c r="Q209" s="44"/>
      <c r="R209" s="44"/>
      <c r="S209" s="43"/>
      <c r="T209" s="43"/>
      <c r="U209" s="44"/>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4"/>
      <c r="AY209" s="43"/>
      <c r="AZ209" s="43"/>
      <c r="BA209" s="43"/>
      <c r="BB209" s="43"/>
      <c r="BC209" s="43"/>
      <c r="BD209" s="43"/>
      <c r="BE209" s="43"/>
      <c r="BF209" s="43"/>
      <c r="BG209" s="43"/>
      <c r="BH209" s="43"/>
      <c r="BI209" s="43"/>
      <c r="BJ209" s="43"/>
      <c r="BK209" s="43"/>
      <c r="BL209" s="43"/>
      <c r="BM209" s="43"/>
      <c r="BN209" s="43"/>
    </row>
    <row r="210" ht="13.5" customHeight="1">
      <c r="A210" s="11"/>
      <c r="B210" s="11"/>
      <c r="C210" s="43"/>
      <c r="D210" s="43"/>
      <c r="E210" s="43"/>
      <c r="F210" s="43"/>
      <c r="G210" s="43"/>
      <c r="H210" s="43"/>
      <c r="I210" s="43"/>
      <c r="J210" s="43"/>
      <c r="K210" s="43"/>
      <c r="L210" s="43"/>
      <c r="M210" s="43"/>
      <c r="N210" s="43"/>
      <c r="O210" s="43"/>
      <c r="P210" s="43"/>
      <c r="Q210" s="44"/>
      <c r="R210" s="44"/>
      <c r="S210" s="43"/>
      <c r="T210" s="43"/>
      <c r="U210" s="44"/>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4"/>
      <c r="AY210" s="43"/>
      <c r="AZ210" s="43"/>
      <c r="BA210" s="43"/>
      <c r="BB210" s="43"/>
      <c r="BC210" s="43"/>
      <c r="BD210" s="43"/>
      <c r="BE210" s="43"/>
      <c r="BF210" s="43"/>
      <c r="BG210" s="43"/>
      <c r="BH210" s="43"/>
      <c r="BI210" s="43"/>
      <c r="BJ210" s="43"/>
      <c r="BK210" s="43"/>
      <c r="BL210" s="43"/>
      <c r="BM210" s="43"/>
      <c r="BN210" s="43"/>
    </row>
    <row r="211" ht="13.5" customHeight="1">
      <c r="A211" s="11"/>
      <c r="B211" s="11"/>
      <c r="C211" s="43"/>
      <c r="D211" s="43"/>
      <c r="E211" s="43"/>
      <c r="F211" s="43"/>
      <c r="G211" s="43"/>
      <c r="H211" s="43"/>
      <c r="I211" s="43"/>
      <c r="J211" s="43"/>
      <c r="K211" s="43"/>
      <c r="L211" s="43"/>
      <c r="M211" s="43"/>
      <c r="N211" s="43"/>
      <c r="O211" s="43"/>
      <c r="P211" s="43"/>
      <c r="Q211" s="44"/>
      <c r="R211" s="44"/>
      <c r="S211" s="43"/>
      <c r="T211" s="43"/>
      <c r="U211" s="44"/>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4"/>
      <c r="AY211" s="43"/>
      <c r="AZ211" s="43"/>
      <c r="BA211" s="43"/>
      <c r="BB211" s="43"/>
      <c r="BC211" s="43"/>
      <c r="BD211" s="43"/>
      <c r="BE211" s="43"/>
      <c r="BF211" s="43"/>
      <c r="BG211" s="43"/>
      <c r="BH211" s="43"/>
      <c r="BI211" s="43"/>
      <c r="BJ211" s="43"/>
      <c r="BK211" s="43"/>
      <c r="BL211" s="43"/>
      <c r="BM211" s="43"/>
      <c r="BN211" s="43"/>
    </row>
    <row r="212" ht="13.5" customHeight="1">
      <c r="A212" s="11"/>
      <c r="B212" s="11"/>
      <c r="C212" s="43"/>
      <c r="D212" s="43"/>
      <c r="E212" s="43"/>
      <c r="F212" s="43"/>
      <c r="G212" s="43"/>
      <c r="H212" s="43"/>
      <c r="I212" s="43"/>
      <c r="J212" s="43"/>
      <c r="K212" s="43"/>
      <c r="L212" s="43"/>
      <c r="M212" s="43"/>
      <c r="N212" s="43"/>
      <c r="O212" s="43"/>
      <c r="P212" s="43"/>
      <c r="Q212" s="44"/>
      <c r="R212" s="44"/>
      <c r="S212" s="43"/>
      <c r="T212" s="43"/>
      <c r="U212" s="44"/>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4"/>
      <c r="AY212" s="43"/>
      <c r="AZ212" s="43"/>
      <c r="BA212" s="43"/>
      <c r="BB212" s="43"/>
      <c r="BC212" s="43"/>
      <c r="BD212" s="43"/>
      <c r="BE212" s="43"/>
      <c r="BF212" s="43"/>
      <c r="BG212" s="43"/>
      <c r="BH212" s="43"/>
      <c r="BI212" s="43"/>
      <c r="BJ212" s="43"/>
      <c r="BK212" s="43"/>
      <c r="BL212" s="43"/>
      <c r="BM212" s="43"/>
      <c r="BN212" s="43"/>
    </row>
    <row r="213" ht="13.5" customHeight="1">
      <c r="A213" s="11"/>
      <c r="B213" s="11"/>
      <c r="C213" s="43"/>
      <c r="D213" s="43"/>
      <c r="E213" s="43"/>
      <c r="F213" s="43"/>
      <c r="G213" s="43"/>
      <c r="H213" s="43"/>
      <c r="I213" s="43"/>
      <c r="J213" s="43"/>
      <c r="K213" s="43"/>
      <c r="L213" s="43"/>
      <c r="M213" s="43"/>
      <c r="N213" s="43"/>
      <c r="O213" s="43"/>
      <c r="P213" s="43"/>
      <c r="Q213" s="44"/>
      <c r="R213" s="44"/>
      <c r="S213" s="43"/>
      <c r="T213" s="43"/>
      <c r="U213" s="44"/>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4"/>
      <c r="AY213" s="43"/>
      <c r="AZ213" s="43"/>
      <c r="BA213" s="43"/>
      <c r="BB213" s="43"/>
      <c r="BC213" s="43"/>
      <c r="BD213" s="43"/>
      <c r="BE213" s="43"/>
      <c r="BF213" s="43"/>
      <c r="BG213" s="43"/>
      <c r="BH213" s="43"/>
      <c r="BI213" s="43"/>
      <c r="BJ213" s="43"/>
      <c r="BK213" s="43"/>
      <c r="BL213" s="43"/>
      <c r="BM213" s="43"/>
      <c r="BN213" s="43"/>
    </row>
    <row r="214" ht="13.5" customHeight="1">
      <c r="A214" s="11"/>
      <c r="B214" s="11"/>
      <c r="C214" s="43"/>
      <c r="D214" s="43"/>
      <c r="E214" s="43"/>
      <c r="F214" s="43"/>
      <c r="G214" s="43"/>
      <c r="H214" s="43"/>
      <c r="I214" s="43"/>
      <c r="J214" s="43"/>
      <c r="K214" s="43"/>
      <c r="L214" s="43"/>
      <c r="M214" s="43"/>
      <c r="N214" s="43"/>
      <c r="O214" s="43"/>
      <c r="P214" s="43"/>
      <c r="Q214" s="44"/>
      <c r="R214" s="44"/>
      <c r="S214" s="43"/>
      <c r="T214" s="43"/>
      <c r="U214" s="44"/>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4"/>
      <c r="AY214" s="43"/>
      <c r="AZ214" s="43"/>
      <c r="BA214" s="43"/>
      <c r="BB214" s="43"/>
      <c r="BC214" s="43"/>
      <c r="BD214" s="43"/>
      <c r="BE214" s="43"/>
      <c r="BF214" s="43"/>
      <c r="BG214" s="43"/>
      <c r="BH214" s="43"/>
      <c r="BI214" s="43"/>
      <c r="BJ214" s="43"/>
      <c r="BK214" s="43"/>
      <c r="BL214" s="43"/>
      <c r="BM214" s="43"/>
      <c r="BN214" s="43"/>
    </row>
    <row r="215" ht="13.5" customHeight="1">
      <c r="A215" s="11"/>
      <c r="B215" s="11"/>
      <c r="C215" s="43"/>
      <c r="D215" s="43"/>
      <c r="E215" s="43"/>
      <c r="F215" s="43"/>
      <c r="G215" s="43"/>
      <c r="H215" s="43"/>
      <c r="I215" s="43"/>
      <c r="J215" s="43"/>
      <c r="K215" s="43"/>
      <c r="L215" s="43"/>
      <c r="M215" s="43"/>
      <c r="N215" s="43"/>
      <c r="O215" s="43"/>
      <c r="P215" s="43"/>
      <c r="Q215" s="44"/>
      <c r="R215" s="44"/>
      <c r="S215" s="43"/>
      <c r="T215" s="43"/>
      <c r="U215" s="44"/>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4"/>
      <c r="AY215" s="43"/>
      <c r="AZ215" s="43"/>
      <c r="BA215" s="43"/>
      <c r="BB215" s="43"/>
      <c r="BC215" s="43"/>
      <c r="BD215" s="43"/>
      <c r="BE215" s="43"/>
      <c r="BF215" s="43"/>
      <c r="BG215" s="43"/>
      <c r="BH215" s="43"/>
      <c r="BI215" s="43"/>
      <c r="BJ215" s="43"/>
      <c r="BK215" s="43"/>
      <c r="BL215" s="43"/>
      <c r="BM215" s="43"/>
      <c r="BN215" s="43"/>
    </row>
    <row r="216" ht="13.5" customHeight="1">
      <c r="A216" s="11"/>
      <c r="B216" s="11"/>
      <c r="C216" s="43"/>
      <c r="D216" s="43"/>
      <c r="E216" s="43"/>
      <c r="F216" s="43"/>
      <c r="G216" s="43"/>
      <c r="H216" s="43"/>
      <c r="I216" s="43"/>
      <c r="J216" s="43"/>
      <c r="K216" s="43"/>
      <c r="L216" s="43"/>
      <c r="M216" s="43"/>
      <c r="N216" s="43"/>
      <c r="O216" s="43"/>
      <c r="P216" s="43"/>
      <c r="Q216" s="44"/>
      <c r="R216" s="44"/>
      <c r="S216" s="43"/>
      <c r="T216" s="43"/>
      <c r="U216" s="44"/>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4"/>
      <c r="AY216" s="43"/>
      <c r="AZ216" s="43"/>
      <c r="BA216" s="43"/>
      <c r="BB216" s="43"/>
      <c r="BC216" s="43"/>
      <c r="BD216" s="43"/>
      <c r="BE216" s="43"/>
      <c r="BF216" s="43"/>
      <c r="BG216" s="43"/>
      <c r="BH216" s="43"/>
      <c r="BI216" s="43"/>
      <c r="BJ216" s="43"/>
      <c r="BK216" s="43"/>
      <c r="BL216" s="43"/>
      <c r="BM216" s="43"/>
      <c r="BN216" s="43"/>
    </row>
    <row r="217" ht="13.5" customHeight="1">
      <c r="A217" s="11"/>
      <c r="B217" s="11"/>
      <c r="C217" s="43"/>
      <c r="D217" s="43"/>
      <c r="E217" s="43"/>
      <c r="F217" s="43"/>
      <c r="G217" s="43"/>
      <c r="H217" s="43"/>
      <c r="I217" s="43"/>
      <c r="J217" s="43"/>
      <c r="K217" s="43"/>
      <c r="L217" s="43"/>
      <c r="M217" s="43"/>
      <c r="N217" s="43"/>
      <c r="O217" s="43"/>
      <c r="P217" s="43"/>
      <c r="Q217" s="44"/>
      <c r="R217" s="44"/>
      <c r="S217" s="43"/>
      <c r="T217" s="43"/>
      <c r="U217" s="44"/>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4"/>
      <c r="AY217" s="43"/>
      <c r="AZ217" s="43"/>
      <c r="BA217" s="43"/>
      <c r="BB217" s="43"/>
      <c r="BC217" s="43"/>
      <c r="BD217" s="43"/>
      <c r="BE217" s="43"/>
      <c r="BF217" s="43"/>
      <c r="BG217" s="43"/>
      <c r="BH217" s="43"/>
      <c r="BI217" s="43"/>
      <c r="BJ217" s="43"/>
      <c r="BK217" s="43"/>
      <c r="BL217" s="43"/>
      <c r="BM217" s="43"/>
      <c r="BN217" s="43"/>
    </row>
    <row r="218" ht="13.5" customHeight="1">
      <c r="A218" s="11"/>
      <c r="B218" s="11"/>
      <c r="C218" s="43"/>
      <c r="D218" s="43"/>
      <c r="E218" s="43"/>
      <c r="F218" s="43"/>
      <c r="G218" s="43"/>
      <c r="H218" s="43"/>
      <c r="I218" s="43"/>
      <c r="J218" s="43"/>
      <c r="K218" s="43"/>
      <c r="L218" s="43"/>
      <c r="M218" s="43"/>
      <c r="N218" s="43"/>
      <c r="O218" s="43"/>
      <c r="P218" s="43"/>
      <c r="Q218" s="44"/>
      <c r="R218" s="44"/>
      <c r="S218" s="43"/>
      <c r="T218" s="43"/>
      <c r="U218" s="44"/>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4"/>
      <c r="AY218" s="43"/>
      <c r="AZ218" s="43"/>
      <c r="BA218" s="43"/>
      <c r="BB218" s="43"/>
      <c r="BC218" s="43"/>
      <c r="BD218" s="43"/>
      <c r="BE218" s="43"/>
      <c r="BF218" s="43"/>
      <c r="BG218" s="43"/>
      <c r="BH218" s="43"/>
      <c r="BI218" s="43"/>
      <c r="BJ218" s="43"/>
      <c r="BK218" s="43"/>
      <c r="BL218" s="43"/>
      <c r="BM218" s="43"/>
      <c r="BN218" s="43"/>
    </row>
    <row r="219" ht="13.5" customHeight="1">
      <c r="A219" s="11"/>
      <c r="B219" s="11"/>
      <c r="C219" s="43"/>
      <c r="D219" s="43"/>
      <c r="E219" s="43"/>
      <c r="F219" s="43"/>
      <c r="G219" s="43"/>
      <c r="H219" s="43"/>
      <c r="I219" s="43"/>
      <c r="J219" s="43"/>
      <c r="K219" s="43"/>
      <c r="L219" s="43"/>
      <c r="M219" s="43"/>
      <c r="N219" s="43"/>
      <c r="O219" s="43"/>
      <c r="P219" s="43"/>
      <c r="Q219" s="44"/>
      <c r="R219" s="44"/>
      <c r="S219" s="43"/>
      <c r="T219" s="43"/>
      <c r="U219" s="44"/>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4"/>
      <c r="AY219" s="43"/>
      <c r="AZ219" s="43"/>
      <c r="BA219" s="43"/>
      <c r="BB219" s="43"/>
      <c r="BC219" s="43"/>
      <c r="BD219" s="43"/>
      <c r="BE219" s="43"/>
      <c r="BF219" s="43"/>
      <c r="BG219" s="43"/>
      <c r="BH219" s="43"/>
      <c r="BI219" s="43"/>
      <c r="BJ219" s="43"/>
      <c r="BK219" s="43"/>
      <c r="BL219" s="43"/>
      <c r="BM219" s="43"/>
      <c r="BN219" s="43"/>
    </row>
    <row r="220" ht="13.5" customHeight="1">
      <c r="A220" s="11"/>
      <c r="B220" s="11"/>
      <c r="C220" s="43"/>
      <c r="D220" s="43"/>
      <c r="E220" s="43"/>
      <c r="F220" s="43"/>
      <c r="G220" s="43"/>
      <c r="H220" s="43"/>
      <c r="I220" s="43"/>
      <c r="J220" s="43"/>
      <c r="K220" s="43"/>
      <c r="L220" s="43"/>
      <c r="M220" s="43"/>
      <c r="N220" s="43"/>
      <c r="O220" s="43"/>
      <c r="P220" s="43"/>
      <c r="Q220" s="44"/>
      <c r="R220" s="44"/>
      <c r="S220" s="43"/>
      <c r="T220" s="43"/>
      <c r="U220" s="44"/>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4"/>
      <c r="AY220" s="43"/>
      <c r="AZ220" s="43"/>
      <c r="BA220" s="43"/>
      <c r="BB220" s="43"/>
      <c r="BC220" s="43"/>
      <c r="BD220" s="43"/>
      <c r="BE220" s="43"/>
      <c r="BF220" s="43"/>
      <c r="BG220" s="43"/>
      <c r="BH220" s="43"/>
      <c r="BI220" s="43"/>
      <c r="BJ220" s="43"/>
      <c r="BK220" s="43"/>
      <c r="BL220" s="43"/>
      <c r="BM220" s="43"/>
      <c r="BN220" s="43"/>
    </row>
    <row r="221" ht="13.5" customHeight="1">
      <c r="A221" s="11"/>
      <c r="B221" s="11"/>
      <c r="C221" s="43"/>
      <c r="D221" s="43"/>
      <c r="E221" s="43"/>
      <c r="F221" s="43"/>
      <c r="G221" s="43"/>
      <c r="H221" s="43"/>
      <c r="I221" s="43"/>
      <c r="J221" s="43"/>
      <c r="K221" s="43"/>
      <c r="L221" s="43"/>
      <c r="M221" s="43"/>
      <c r="N221" s="43"/>
      <c r="O221" s="43"/>
      <c r="P221" s="43"/>
      <c r="Q221" s="44"/>
      <c r="R221" s="44"/>
      <c r="S221" s="43"/>
      <c r="T221" s="43"/>
      <c r="U221" s="44"/>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4"/>
      <c r="AY221" s="43"/>
      <c r="AZ221" s="43"/>
      <c r="BA221" s="43"/>
      <c r="BB221" s="43"/>
      <c r="BC221" s="43"/>
      <c r="BD221" s="43"/>
      <c r="BE221" s="43"/>
      <c r="BF221" s="43"/>
      <c r="BG221" s="43"/>
      <c r="BH221" s="43"/>
      <c r="BI221" s="43"/>
      <c r="BJ221" s="43"/>
      <c r="BK221" s="43"/>
      <c r="BL221" s="43"/>
      <c r="BM221" s="43"/>
      <c r="BN221" s="43"/>
    </row>
    <row r="222" ht="13.5" customHeight="1">
      <c r="A222" s="11"/>
      <c r="B222" s="11"/>
      <c r="C222" s="43"/>
      <c r="D222" s="43"/>
      <c r="E222" s="43"/>
      <c r="F222" s="43"/>
      <c r="G222" s="43"/>
      <c r="H222" s="43"/>
      <c r="I222" s="43"/>
      <c r="J222" s="43"/>
      <c r="K222" s="43"/>
      <c r="L222" s="43"/>
      <c r="M222" s="43"/>
      <c r="N222" s="43"/>
      <c r="O222" s="43"/>
      <c r="P222" s="43"/>
      <c r="Q222" s="44"/>
      <c r="R222" s="44"/>
      <c r="S222" s="43"/>
      <c r="T222" s="43"/>
      <c r="U222" s="44"/>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4"/>
      <c r="AY222" s="43"/>
      <c r="AZ222" s="43"/>
      <c r="BA222" s="43"/>
      <c r="BB222" s="43"/>
      <c r="BC222" s="43"/>
      <c r="BD222" s="43"/>
      <c r="BE222" s="43"/>
      <c r="BF222" s="43"/>
      <c r="BG222" s="43"/>
      <c r="BH222" s="43"/>
      <c r="BI222" s="43"/>
      <c r="BJ222" s="43"/>
      <c r="BK222" s="43"/>
      <c r="BL222" s="43"/>
      <c r="BM222" s="43"/>
      <c r="BN222" s="43"/>
    </row>
    <row r="223" ht="13.5" customHeight="1">
      <c r="A223" s="11"/>
      <c r="B223" s="11"/>
      <c r="C223" s="43"/>
      <c r="D223" s="43"/>
      <c r="E223" s="43"/>
      <c r="F223" s="43"/>
      <c r="G223" s="43"/>
      <c r="H223" s="43"/>
      <c r="I223" s="43"/>
      <c r="J223" s="43"/>
      <c r="K223" s="43"/>
      <c r="L223" s="43"/>
      <c r="M223" s="43"/>
      <c r="N223" s="43"/>
      <c r="O223" s="43"/>
      <c r="P223" s="43"/>
      <c r="Q223" s="44"/>
      <c r="R223" s="44"/>
      <c r="S223" s="43"/>
      <c r="T223" s="43"/>
      <c r="U223" s="44"/>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4"/>
      <c r="AY223" s="43"/>
      <c r="AZ223" s="43"/>
      <c r="BA223" s="43"/>
      <c r="BB223" s="43"/>
      <c r="BC223" s="43"/>
      <c r="BD223" s="43"/>
      <c r="BE223" s="43"/>
      <c r="BF223" s="43"/>
      <c r="BG223" s="43"/>
      <c r="BH223" s="43"/>
      <c r="BI223" s="43"/>
      <c r="BJ223" s="43"/>
      <c r="BK223" s="43"/>
      <c r="BL223" s="43"/>
      <c r="BM223" s="43"/>
      <c r="BN223" s="43"/>
    </row>
    <row r="224" ht="13.5" customHeight="1">
      <c r="A224" s="11"/>
      <c r="B224" s="11"/>
      <c r="C224" s="43"/>
      <c r="D224" s="43"/>
      <c r="E224" s="43"/>
      <c r="F224" s="43"/>
      <c r="G224" s="43"/>
      <c r="H224" s="43"/>
      <c r="I224" s="43"/>
      <c r="J224" s="43"/>
      <c r="K224" s="43"/>
      <c r="L224" s="43"/>
      <c r="M224" s="43"/>
      <c r="N224" s="43"/>
      <c r="O224" s="43"/>
      <c r="P224" s="43"/>
      <c r="Q224" s="44"/>
      <c r="R224" s="44"/>
      <c r="S224" s="43"/>
      <c r="T224" s="43"/>
      <c r="U224" s="44"/>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4"/>
      <c r="AY224" s="43"/>
      <c r="AZ224" s="43"/>
      <c r="BA224" s="43"/>
      <c r="BB224" s="43"/>
      <c r="BC224" s="43"/>
      <c r="BD224" s="43"/>
      <c r="BE224" s="43"/>
      <c r="BF224" s="43"/>
      <c r="BG224" s="43"/>
      <c r="BH224" s="43"/>
      <c r="BI224" s="43"/>
      <c r="BJ224" s="43"/>
      <c r="BK224" s="43"/>
      <c r="BL224" s="43"/>
      <c r="BM224" s="43"/>
      <c r="BN224" s="43"/>
    </row>
    <row r="225" ht="13.5" customHeight="1">
      <c r="A225" s="11"/>
      <c r="B225" s="11"/>
      <c r="C225" s="43"/>
      <c r="D225" s="43"/>
      <c r="E225" s="43"/>
      <c r="F225" s="43"/>
      <c r="G225" s="43"/>
      <c r="H225" s="43"/>
      <c r="I225" s="43"/>
      <c r="J225" s="43"/>
      <c r="K225" s="43"/>
      <c r="L225" s="43"/>
      <c r="M225" s="43"/>
      <c r="N225" s="43"/>
      <c r="O225" s="43"/>
      <c r="P225" s="43"/>
      <c r="Q225" s="44"/>
      <c r="R225" s="44"/>
      <c r="S225" s="43"/>
      <c r="T225" s="43"/>
      <c r="U225" s="44"/>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4"/>
      <c r="AY225" s="43"/>
      <c r="AZ225" s="43"/>
      <c r="BA225" s="43"/>
      <c r="BB225" s="43"/>
      <c r="BC225" s="43"/>
      <c r="BD225" s="43"/>
      <c r="BE225" s="43"/>
      <c r="BF225" s="43"/>
      <c r="BG225" s="43"/>
      <c r="BH225" s="43"/>
      <c r="BI225" s="43"/>
      <c r="BJ225" s="43"/>
      <c r="BK225" s="43"/>
      <c r="BL225" s="43"/>
      <c r="BM225" s="43"/>
      <c r="BN225" s="43"/>
    </row>
    <row r="226" ht="13.5" customHeight="1">
      <c r="A226" s="11"/>
      <c r="B226" s="11"/>
      <c r="C226" s="43"/>
      <c r="D226" s="43"/>
      <c r="E226" s="43"/>
      <c r="F226" s="43"/>
      <c r="G226" s="43"/>
      <c r="H226" s="43"/>
      <c r="I226" s="43"/>
      <c r="J226" s="43"/>
      <c r="K226" s="43"/>
      <c r="L226" s="43"/>
      <c r="M226" s="43"/>
      <c r="N226" s="43"/>
      <c r="O226" s="43"/>
      <c r="P226" s="43"/>
      <c r="Q226" s="44"/>
      <c r="R226" s="44"/>
      <c r="S226" s="43"/>
      <c r="T226" s="43"/>
      <c r="U226" s="44"/>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4"/>
      <c r="AY226" s="43"/>
      <c r="AZ226" s="43"/>
      <c r="BA226" s="43"/>
      <c r="BB226" s="43"/>
      <c r="BC226" s="43"/>
      <c r="BD226" s="43"/>
      <c r="BE226" s="43"/>
      <c r="BF226" s="43"/>
      <c r="BG226" s="43"/>
      <c r="BH226" s="43"/>
      <c r="BI226" s="43"/>
      <c r="BJ226" s="43"/>
      <c r="BK226" s="43"/>
      <c r="BL226" s="43"/>
      <c r="BM226" s="43"/>
      <c r="BN226" s="43"/>
    </row>
    <row r="227" ht="13.5" customHeight="1">
      <c r="A227" s="11"/>
      <c r="B227" s="11"/>
      <c r="C227" s="43"/>
      <c r="D227" s="43"/>
      <c r="E227" s="43"/>
      <c r="F227" s="43"/>
      <c r="G227" s="43"/>
      <c r="H227" s="43"/>
      <c r="I227" s="43"/>
      <c r="J227" s="43"/>
      <c r="K227" s="43"/>
      <c r="L227" s="43"/>
      <c r="M227" s="43"/>
      <c r="N227" s="43"/>
      <c r="O227" s="43"/>
      <c r="P227" s="43"/>
      <c r="Q227" s="44"/>
      <c r="R227" s="44"/>
      <c r="S227" s="43"/>
      <c r="T227" s="43"/>
      <c r="U227" s="44"/>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4"/>
      <c r="AY227" s="43"/>
      <c r="AZ227" s="43"/>
      <c r="BA227" s="43"/>
      <c r="BB227" s="43"/>
      <c r="BC227" s="43"/>
      <c r="BD227" s="43"/>
      <c r="BE227" s="43"/>
      <c r="BF227" s="43"/>
      <c r="BG227" s="43"/>
      <c r="BH227" s="43"/>
      <c r="BI227" s="43"/>
      <c r="BJ227" s="43"/>
      <c r="BK227" s="43"/>
      <c r="BL227" s="43"/>
      <c r="BM227" s="43"/>
      <c r="BN227" s="43"/>
    </row>
    <row r="228" ht="13.5" customHeight="1">
      <c r="A228" s="11"/>
      <c r="B228" s="11"/>
      <c r="C228" s="43"/>
      <c r="D228" s="43"/>
      <c r="E228" s="43"/>
      <c r="F228" s="43"/>
      <c r="G228" s="43"/>
      <c r="H228" s="43"/>
      <c r="I228" s="43"/>
      <c r="J228" s="43"/>
      <c r="K228" s="43"/>
      <c r="L228" s="43"/>
      <c r="M228" s="43"/>
      <c r="N228" s="43"/>
      <c r="O228" s="43"/>
      <c r="P228" s="43"/>
      <c r="Q228" s="44"/>
      <c r="R228" s="44"/>
      <c r="S228" s="43"/>
      <c r="T228" s="43"/>
      <c r="U228" s="44"/>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4"/>
      <c r="AY228" s="43"/>
      <c r="AZ228" s="43"/>
      <c r="BA228" s="43"/>
      <c r="BB228" s="43"/>
      <c r="BC228" s="43"/>
      <c r="BD228" s="43"/>
      <c r="BE228" s="43"/>
      <c r="BF228" s="43"/>
      <c r="BG228" s="43"/>
      <c r="BH228" s="43"/>
      <c r="BI228" s="43"/>
      <c r="BJ228" s="43"/>
      <c r="BK228" s="43"/>
      <c r="BL228" s="43"/>
      <c r="BM228" s="43"/>
      <c r="BN228" s="43"/>
    </row>
    <row r="229" ht="13.5" customHeight="1">
      <c r="A229" s="11"/>
      <c r="B229" s="11"/>
      <c r="C229" s="43"/>
      <c r="D229" s="43"/>
      <c r="E229" s="43"/>
      <c r="F229" s="43"/>
      <c r="G229" s="43"/>
      <c r="H229" s="43"/>
      <c r="I229" s="43"/>
      <c r="J229" s="43"/>
      <c r="K229" s="43"/>
      <c r="L229" s="43"/>
      <c r="M229" s="43"/>
      <c r="N229" s="43"/>
      <c r="O229" s="43"/>
      <c r="P229" s="43"/>
      <c r="Q229" s="44"/>
      <c r="R229" s="44"/>
      <c r="S229" s="43"/>
      <c r="T229" s="43"/>
      <c r="U229" s="44"/>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4"/>
      <c r="AY229" s="43"/>
      <c r="AZ229" s="43"/>
      <c r="BA229" s="43"/>
      <c r="BB229" s="43"/>
      <c r="BC229" s="43"/>
      <c r="BD229" s="43"/>
      <c r="BE229" s="43"/>
      <c r="BF229" s="43"/>
      <c r="BG229" s="43"/>
      <c r="BH229" s="43"/>
      <c r="BI229" s="43"/>
      <c r="BJ229" s="43"/>
      <c r="BK229" s="43"/>
      <c r="BL229" s="43"/>
      <c r="BM229" s="43"/>
      <c r="BN229" s="43"/>
    </row>
    <row r="230" ht="13.5" customHeight="1">
      <c r="A230" s="11"/>
      <c r="B230" s="11"/>
      <c r="C230" s="43"/>
      <c r="D230" s="43"/>
      <c r="E230" s="43"/>
      <c r="F230" s="43"/>
      <c r="G230" s="43"/>
      <c r="H230" s="43"/>
      <c r="I230" s="43"/>
      <c r="J230" s="43"/>
      <c r="K230" s="43"/>
      <c r="L230" s="43"/>
      <c r="M230" s="43"/>
      <c r="N230" s="43"/>
      <c r="O230" s="43"/>
      <c r="P230" s="43"/>
      <c r="Q230" s="44"/>
      <c r="R230" s="44"/>
      <c r="S230" s="43"/>
      <c r="T230" s="43"/>
      <c r="U230" s="44"/>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4"/>
      <c r="AY230" s="43"/>
      <c r="AZ230" s="43"/>
      <c r="BA230" s="43"/>
      <c r="BB230" s="43"/>
      <c r="BC230" s="43"/>
      <c r="BD230" s="43"/>
      <c r="BE230" s="43"/>
      <c r="BF230" s="43"/>
      <c r="BG230" s="43"/>
      <c r="BH230" s="43"/>
      <c r="BI230" s="43"/>
      <c r="BJ230" s="43"/>
      <c r="BK230" s="43"/>
      <c r="BL230" s="43"/>
      <c r="BM230" s="43"/>
      <c r="BN230" s="43"/>
    </row>
    <row r="231" ht="13.5" customHeight="1">
      <c r="A231" s="11"/>
      <c r="B231" s="11"/>
      <c r="C231" s="43"/>
      <c r="D231" s="43"/>
      <c r="E231" s="43"/>
      <c r="F231" s="43"/>
      <c r="G231" s="43"/>
      <c r="H231" s="43"/>
      <c r="I231" s="43"/>
      <c r="J231" s="43"/>
      <c r="K231" s="43"/>
      <c r="L231" s="43"/>
      <c r="M231" s="43"/>
      <c r="N231" s="43"/>
      <c r="O231" s="43"/>
      <c r="P231" s="43"/>
      <c r="Q231" s="44"/>
      <c r="R231" s="44"/>
      <c r="S231" s="43"/>
      <c r="T231" s="43"/>
      <c r="U231" s="44"/>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4"/>
      <c r="AY231" s="43"/>
      <c r="AZ231" s="43"/>
      <c r="BA231" s="43"/>
      <c r="BB231" s="43"/>
      <c r="BC231" s="43"/>
      <c r="BD231" s="43"/>
      <c r="BE231" s="43"/>
      <c r="BF231" s="43"/>
      <c r="BG231" s="43"/>
      <c r="BH231" s="43"/>
      <c r="BI231" s="43"/>
      <c r="BJ231" s="43"/>
      <c r="BK231" s="43"/>
      <c r="BL231" s="43"/>
      <c r="BM231" s="43"/>
      <c r="BN231" s="43"/>
    </row>
    <row r="232" ht="13.5" customHeight="1">
      <c r="A232" s="11"/>
      <c r="B232" s="11"/>
      <c r="C232" s="43"/>
      <c r="D232" s="43"/>
      <c r="E232" s="43"/>
      <c r="F232" s="43"/>
      <c r="G232" s="43"/>
      <c r="H232" s="43"/>
      <c r="I232" s="43"/>
      <c r="J232" s="43"/>
      <c r="K232" s="43"/>
      <c r="L232" s="43"/>
      <c r="M232" s="43"/>
      <c r="N232" s="43"/>
      <c r="O232" s="43"/>
      <c r="P232" s="43"/>
      <c r="Q232" s="44"/>
      <c r="R232" s="44"/>
      <c r="S232" s="43"/>
      <c r="T232" s="43"/>
      <c r="U232" s="44"/>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4"/>
      <c r="AY232" s="43"/>
      <c r="AZ232" s="43"/>
      <c r="BA232" s="43"/>
      <c r="BB232" s="43"/>
      <c r="BC232" s="43"/>
      <c r="BD232" s="43"/>
      <c r="BE232" s="43"/>
      <c r="BF232" s="43"/>
      <c r="BG232" s="43"/>
      <c r="BH232" s="43"/>
      <c r="BI232" s="43"/>
      <c r="BJ232" s="43"/>
      <c r="BK232" s="43"/>
      <c r="BL232" s="43"/>
      <c r="BM232" s="43"/>
      <c r="BN232" s="43"/>
    </row>
    <row r="233" ht="13.5" customHeight="1">
      <c r="A233" s="11"/>
      <c r="B233" s="11"/>
      <c r="C233" s="43"/>
      <c r="D233" s="43"/>
      <c r="E233" s="43"/>
      <c r="F233" s="43"/>
      <c r="G233" s="43"/>
      <c r="H233" s="43"/>
      <c r="I233" s="43"/>
      <c r="J233" s="43"/>
      <c r="K233" s="43"/>
      <c r="L233" s="43"/>
      <c r="M233" s="43"/>
      <c r="N233" s="43"/>
      <c r="O233" s="43"/>
      <c r="P233" s="43"/>
      <c r="Q233" s="44"/>
      <c r="R233" s="44"/>
      <c r="S233" s="43"/>
      <c r="T233" s="43"/>
      <c r="U233" s="44"/>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4"/>
      <c r="AY233" s="43"/>
      <c r="AZ233" s="43"/>
      <c r="BA233" s="43"/>
      <c r="BB233" s="43"/>
      <c r="BC233" s="43"/>
      <c r="BD233" s="43"/>
      <c r="BE233" s="43"/>
      <c r="BF233" s="43"/>
      <c r="BG233" s="43"/>
      <c r="BH233" s="43"/>
      <c r="BI233" s="43"/>
      <c r="BJ233" s="43"/>
      <c r="BK233" s="43"/>
      <c r="BL233" s="43"/>
      <c r="BM233" s="43"/>
      <c r="BN233" s="43"/>
    </row>
    <row r="234" ht="13.5" customHeight="1">
      <c r="A234" s="11"/>
      <c r="B234" s="11"/>
      <c r="C234" s="43"/>
      <c r="D234" s="43"/>
      <c r="E234" s="43"/>
      <c r="F234" s="43"/>
      <c r="G234" s="43"/>
      <c r="H234" s="43"/>
      <c r="I234" s="43"/>
      <c r="J234" s="43"/>
      <c r="K234" s="43"/>
      <c r="L234" s="43"/>
      <c r="M234" s="43"/>
      <c r="N234" s="43"/>
      <c r="O234" s="43"/>
      <c r="P234" s="43"/>
      <c r="Q234" s="44"/>
      <c r="R234" s="44"/>
      <c r="S234" s="43"/>
      <c r="T234" s="43"/>
      <c r="U234" s="44"/>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4"/>
      <c r="AY234" s="43"/>
      <c r="AZ234" s="43"/>
      <c r="BA234" s="43"/>
      <c r="BB234" s="43"/>
      <c r="BC234" s="43"/>
      <c r="BD234" s="43"/>
      <c r="BE234" s="43"/>
      <c r="BF234" s="43"/>
      <c r="BG234" s="43"/>
      <c r="BH234" s="43"/>
      <c r="BI234" s="43"/>
      <c r="BJ234" s="43"/>
      <c r="BK234" s="43"/>
      <c r="BL234" s="43"/>
      <c r="BM234" s="43"/>
      <c r="BN234" s="43"/>
    </row>
    <row r="235" ht="13.5" customHeight="1">
      <c r="A235" s="11"/>
      <c r="B235" s="11"/>
      <c r="C235" s="43"/>
      <c r="D235" s="43"/>
      <c r="E235" s="43"/>
      <c r="F235" s="43"/>
      <c r="G235" s="43"/>
      <c r="H235" s="43"/>
      <c r="I235" s="43"/>
      <c r="J235" s="43"/>
      <c r="K235" s="43"/>
      <c r="L235" s="43"/>
      <c r="M235" s="43"/>
      <c r="N235" s="43"/>
      <c r="O235" s="43"/>
      <c r="P235" s="43"/>
      <c r="Q235" s="44"/>
      <c r="R235" s="44"/>
      <c r="S235" s="43"/>
      <c r="T235" s="43"/>
      <c r="U235" s="44"/>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4"/>
      <c r="AY235" s="43"/>
      <c r="AZ235" s="43"/>
      <c r="BA235" s="43"/>
      <c r="BB235" s="43"/>
      <c r="BC235" s="43"/>
      <c r="BD235" s="43"/>
      <c r="BE235" s="43"/>
      <c r="BF235" s="43"/>
      <c r="BG235" s="43"/>
      <c r="BH235" s="43"/>
      <c r="BI235" s="43"/>
      <c r="BJ235" s="43"/>
      <c r="BK235" s="43"/>
      <c r="BL235" s="43"/>
      <c r="BM235" s="43"/>
      <c r="BN235" s="43"/>
    </row>
    <row r="236" ht="13.5" customHeight="1">
      <c r="A236" s="11"/>
      <c r="B236" s="11"/>
      <c r="C236" s="43"/>
      <c r="D236" s="43"/>
      <c r="E236" s="43"/>
      <c r="F236" s="43"/>
      <c r="G236" s="43"/>
      <c r="H236" s="43"/>
      <c r="I236" s="43"/>
      <c r="J236" s="43"/>
      <c r="K236" s="43"/>
      <c r="L236" s="43"/>
      <c r="M236" s="43"/>
      <c r="N236" s="43"/>
      <c r="O236" s="43"/>
      <c r="P236" s="43"/>
      <c r="Q236" s="44"/>
      <c r="R236" s="44"/>
      <c r="S236" s="43"/>
      <c r="T236" s="43"/>
      <c r="U236" s="44"/>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4"/>
      <c r="AY236" s="43"/>
      <c r="AZ236" s="43"/>
      <c r="BA236" s="43"/>
      <c r="BB236" s="43"/>
      <c r="BC236" s="43"/>
      <c r="BD236" s="43"/>
      <c r="BE236" s="43"/>
      <c r="BF236" s="43"/>
      <c r="BG236" s="43"/>
      <c r="BH236" s="43"/>
      <c r="BI236" s="43"/>
      <c r="BJ236" s="43"/>
      <c r="BK236" s="43"/>
      <c r="BL236" s="43"/>
      <c r="BM236" s="43"/>
      <c r="BN236" s="43"/>
    </row>
    <row r="237" ht="13.5" customHeight="1">
      <c r="A237" s="11"/>
      <c r="B237" s="11"/>
      <c r="C237" s="43"/>
      <c r="D237" s="43"/>
      <c r="E237" s="43"/>
      <c r="F237" s="43"/>
      <c r="G237" s="43"/>
      <c r="H237" s="43"/>
      <c r="I237" s="43"/>
      <c r="J237" s="43"/>
      <c r="K237" s="43"/>
      <c r="L237" s="43"/>
      <c r="M237" s="43"/>
      <c r="N237" s="43"/>
      <c r="O237" s="43"/>
      <c r="P237" s="43"/>
      <c r="Q237" s="44"/>
      <c r="R237" s="44"/>
      <c r="S237" s="43"/>
      <c r="T237" s="43"/>
      <c r="U237" s="44"/>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4"/>
      <c r="AY237" s="43"/>
      <c r="AZ237" s="43"/>
      <c r="BA237" s="43"/>
      <c r="BB237" s="43"/>
      <c r="BC237" s="43"/>
      <c r="BD237" s="43"/>
      <c r="BE237" s="43"/>
      <c r="BF237" s="43"/>
      <c r="BG237" s="43"/>
      <c r="BH237" s="43"/>
      <c r="BI237" s="43"/>
      <c r="BJ237" s="43"/>
      <c r="BK237" s="43"/>
      <c r="BL237" s="43"/>
      <c r="BM237" s="43"/>
      <c r="BN237" s="43"/>
    </row>
    <row r="238" ht="13.5" customHeight="1">
      <c r="A238" s="11"/>
      <c r="B238" s="11"/>
      <c r="C238" s="43"/>
      <c r="D238" s="43"/>
      <c r="E238" s="43"/>
      <c r="F238" s="43"/>
      <c r="G238" s="43"/>
      <c r="H238" s="43"/>
      <c r="I238" s="43"/>
      <c r="J238" s="43"/>
      <c r="K238" s="43"/>
      <c r="L238" s="43"/>
      <c r="M238" s="43"/>
      <c r="N238" s="43"/>
      <c r="O238" s="43"/>
      <c r="P238" s="43"/>
      <c r="Q238" s="44"/>
      <c r="R238" s="44"/>
      <c r="S238" s="43"/>
      <c r="T238" s="43"/>
      <c r="U238" s="44"/>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4"/>
      <c r="AY238" s="43"/>
      <c r="AZ238" s="43"/>
      <c r="BA238" s="43"/>
      <c r="BB238" s="43"/>
      <c r="BC238" s="43"/>
      <c r="BD238" s="43"/>
      <c r="BE238" s="43"/>
      <c r="BF238" s="43"/>
      <c r="BG238" s="43"/>
      <c r="BH238" s="43"/>
      <c r="BI238" s="43"/>
      <c r="BJ238" s="43"/>
      <c r="BK238" s="43"/>
      <c r="BL238" s="43"/>
      <c r="BM238" s="43"/>
      <c r="BN238" s="43"/>
    </row>
    <row r="239" ht="13.5" customHeight="1">
      <c r="A239" s="11"/>
      <c r="B239" s="11"/>
      <c r="C239" s="43"/>
      <c r="D239" s="43"/>
      <c r="E239" s="43"/>
      <c r="F239" s="43"/>
      <c r="G239" s="43"/>
      <c r="H239" s="43"/>
      <c r="I239" s="43"/>
      <c r="J239" s="43"/>
      <c r="K239" s="43"/>
      <c r="L239" s="43"/>
      <c r="M239" s="43"/>
      <c r="N239" s="43"/>
      <c r="O239" s="43"/>
      <c r="P239" s="43"/>
      <c r="Q239" s="44"/>
      <c r="R239" s="44"/>
      <c r="S239" s="43"/>
      <c r="T239" s="43"/>
      <c r="U239" s="44"/>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4"/>
      <c r="AY239" s="43"/>
      <c r="AZ239" s="43"/>
      <c r="BA239" s="43"/>
      <c r="BB239" s="43"/>
      <c r="BC239" s="43"/>
      <c r="BD239" s="43"/>
      <c r="BE239" s="43"/>
      <c r="BF239" s="43"/>
      <c r="BG239" s="43"/>
      <c r="BH239" s="43"/>
      <c r="BI239" s="43"/>
      <c r="BJ239" s="43"/>
      <c r="BK239" s="43"/>
      <c r="BL239" s="43"/>
      <c r="BM239" s="43"/>
      <c r="BN239" s="43"/>
    </row>
    <row r="240" ht="13.5" customHeight="1">
      <c r="A240" s="11"/>
      <c r="B240" s="11"/>
      <c r="C240" s="43"/>
      <c r="D240" s="43"/>
      <c r="E240" s="43"/>
      <c r="F240" s="43"/>
      <c r="G240" s="43"/>
      <c r="H240" s="43"/>
      <c r="I240" s="43"/>
      <c r="J240" s="43"/>
      <c r="K240" s="43"/>
      <c r="L240" s="43"/>
      <c r="M240" s="43"/>
      <c r="N240" s="43"/>
      <c r="O240" s="43"/>
      <c r="P240" s="43"/>
      <c r="Q240" s="44"/>
      <c r="R240" s="44"/>
      <c r="S240" s="43"/>
      <c r="T240" s="43"/>
      <c r="U240" s="44"/>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4"/>
      <c r="AY240" s="43"/>
      <c r="AZ240" s="43"/>
      <c r="BA240" s="43"/>
      <c r="BB240" s="43"/>
      <c r="BC240" s="43"/>
      <c r="BD240" s="43"/>
      <c r="BE240" s="43"/>
      <c r="BF240" s="43"/>
      <c r="BG240" s="43"/>
      <c r="BH240" s="43"/>
      <c r="BI240" s="43"/>
      <c r="BJ240" s="43"/>
      <c r="BK240" s="43"/>
      <c r="BL240" s="43"/>
      <c r="BM240" s="43"/>
      <c r="BN240" s="43"/>
    </row>
    <row r="241" ht="13.5" customHeight="1">
      <c r="A241" s="11"/>
      <c r="B241" s="11"/>
      <c r="C241" s="43"/>
      <c r="D241" s="43"/>
      <c r="E241" s="43"/>
      <c r="F241" s="43"/>
      <c r="G241" s="43"/>
      <c r="H241" s="43"/>
      <c r="I241" s="43"/>
      <c r="J241" s="43"/>
      <c r="K241" s="43"/>
      <c r="L241" s="43"/>
      <c r="M241" s="43"/>
      <c r="N241" s="43"/>
      <c r="O241" s="43"/>
      <c r="P241" s="43"/>
      <c r="Q241" s="44"/>
      <c r="R241" s="44"/>
      <c r="S241" s="43"/>
      <c r="T241" s="43"/>
      <c r="U241" s="44"/>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4"/>
      <c r="AY241" s="43"/>
      <c r="AZ241" s="43"/>
      <c r="BA241" s="43"/>
      <c r="BB241" s="43"/>
      <c r="BC241" s="43"/>
      <c r="BD241" s="43"/>
      <c r="BE241" s="43"/>
      <c r="BF241" s="43"/>
      <c r="BG241" s="43"/>
      <c r="BH241" s="43"/>
      <c r="BI241" s="43"/>
      <c r="BJ241" s="43"/>
      <c r="BK241" s="43"/>
      <c r="BL241" s="43"/>
      <c r="BM241" s="43"/>
      <c r="BN241" s="43"/>
    </row>
    <row r="242" ht="13.5" customHeight="1">
      <c r="A242" s="11"/>
      <c r="B242" s="11"/>
      <c r="C242" s="43"/>
      <c r="D242" s="43"/>
      <c r="E242" s="43"/>
      <c r="F242" s="43"/>
      <c r="G242" s="43"/>
      <c r="H242" s="43"/>
      <c r="I242" s="43"/>
      <c r="J242" s="43"/>
      <c r="K242" s="43"/>
      <c r="L242" s="43"/>
      <c r="M242" s="43"/>
      <c r="N242" s="43"/>
      <c r="O242" s="43"/>
      <c r="P242" s="43"/>
      <c r="Q242" s="44"/>
      <c r="R242" s="44"/>
      <c r="S242" s="43"/>
      <c r="T242" s="43"/>
      <c r="U242" s="44"/>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4"/>
      <c r="AY242" s="43"/>
      <c r="AZ242" s="43"/>
      <c r="BA242" s="43"/>
      <c r="BB242" s="43"/>
      <c r="BC242" s="43"/>
      <c r="BD242" s="43"/>
      <c r="BE242" s="43"/>
      <c r="BF242" s="43"/>
      <c r="BG242" s="43"/>
      <c r="BH242" s="43"/>
      <c r="BI242" s="43"/>
      <c r="BJ242" s="43"/>
      <c r="BK242" s="43"/>
      <c r="BL242" s="43"/>
      <c r="BM242" s="43"/>
      <c r="BN242" s="43"/>
    </row>
    <row r="243" ht="13.5" customHeight="1">
      <c r="A243" s="11"/>
      <c r="B243" s="11"/>
      <c r="C243" s="43"/>
      <c r="D243" s="43"/>
      <c r="E243" s="43"/>
      <c r="F243" s="43"/>
      <c r="G243" s="43"/>
      <c r="H243" s="43"/>
      <c r="I243" s="43"/>
      <c r="J243" s="43"/>
      <c r="K243" s="43"/>
      <c r="L243" s="43"/>
      <c r="M243" s="43"/>
      <c r="N243" s="43"/>
      <c r="O243" s="43"/>
      <c r="P243" s="43"/>
      <c r="Q243" s="44"/>
      <c r="R243" s="44"/>
      <c r="S243" s="43"/>
      <c r="T243" s="43"/>
      <c r="U243" s="44"/>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4"/>
      <c r="AY243" s="43"/>
      <c r="AZ243" s="43"/>
      <c r="BA243" s="43"/>
      <c r="BB243" s="43"/>
      <c r="BC243" s="43"/>
      <c r="BD243" s="43"/>
      <c r="BE243" s="43"/>
      <c r="BF243" s="43"/>
      <c r="BG243" s="43"/>
      <c r="BH243" s="43"/>
      <c r="BI243" s="43"/>
      <c r="BJ243" s="43"/>
      <c r="BK243" s="43"/>
      <c r="BL243" s="43"/>
      <c r="BM243" s="43"/>
      <c r="BN243" s="43"/>
    </row>
    <row r="244" ht="13.5" customHeight="1">
      <c r="A244" s="11"/>
      <c r="B244" s="11"/>
      <c r="C244" s="43"/>
      <c r="D244" s="43"/>
      <c r="E244" s="43"/>
      <c r="F244" s="43"/>
      <c r="G244" s="43"/>
      <c r="H244" s="43"/>
      <c r="I244" s="43"/>
      <c r="J244" s="43"/>
      <c r="K244" s="43"/>
      <c r="L244" s="43"/>
      <c r="M244" s="43"/>
      <c r="N244" s="43"/>
      <c r="O244" s="43"/>
      <c r="P244" s="43"/>
      <c r="Q244" s="44"/>
      <c r="R244" s="44"/>
      <c r="S244" s="43"/>
      <c r="T244" s="43"/>
      <c r="U244" s="44"/>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4"/>
      <c r="AY244" s="43"/>
      <c r="AZ244" s="43"/>
      <c r="BA244" s="43"/>
      <c r="BB244" s="43"/>
      <c r="BC244" s="43"/>
      <c r="BD244" s="43"/>
      <c r="BE244" s="43"/>
      <c r="BF244" s="43"/>
      <c r="BG244" s="43"/>
      <c r="BH244" s="43"/>
      <c r="BI244" s="43"/>
      <c r="BJ244" s="43"/>
      <c r="BK244" s="43"/>
      <c r="BL244" s="43"/>
      <c r="BM244" s="43"/>
      <c r="BN244" s="43"/>
    </row>
    <row r="245" ht="13.5" customHeight="1">
      <c r="A245" s="11"/>
      <c r="B245" s="11"/>
      <c r="C245" s="43"/>
      <c r="D245" s="43"/>
      <c r="E245" s="43"/>
      <c r="F245" s="43"/>
      <c r="G245" s="43"/>
      <c r="H245" s="43"/>
      <c r="I245" s="43"/>
      <c r="J245" s="43"/>
      <c r="K245" s="43"/>
      <c r="L245" s="43"/>
      <c r="M245" s="43"/>
      <c r="N245" s="43"/>
      <c r="O245" s="43"/>
      <c r="P245" s="43"/>
      <c r="Q245" s="44"/>
      <c r="R245" s="44"/>
      <c r="S245" s="43"/>
      <c r="T245" s="43"/>
      <c r="U245" s="44"/>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4"/>
      <c r="AY245" s="43"/>
      <c r="AZ245" s="43"/>
      <c r="BA245" s="43"/>
      <c r="BB245" s="43"/>
      <c r="BC245" s="43"/>
      <c r="BD245" s="43"/>
      <c r="BE245" s="43"/>
      <c r="BF245" s="43"/>
      <c r="BG245" s="43"/>
      <c r="BH245" s="43"/>
      <c r="BI245" s="43"/>
      <c r="BJ245" s="43"/>
      <c r="BK245" s="43"/>
      <c r="BL245" s="43"/>
      <c r="BM245" s="43"/>
      <c r="BN245" s="43"/>
    </row>
    <row r="246" ht="13.5" customHeight="1">
      <c r="A246" s="11"/>
      <c r="B246" s="11"/>
      <c r="C246" s="43"/>
      <c r="D246" s="43"/>
      <c r="E246" s="43"/>
      <c r="F246" s="43"/>
      <c r="G246" s="43"/>
      <c r="H246" s="43"/>
      <c r="I246" s="43"/>
      <c r="J246" s="43"/>
      <c r="K246" s="43"/>
      <c r="L246" s="43"/>
      <c r="M246" s="43"/>
      <c r="N246" s="43"/>
      <c r="O246" s="43"/>
      <c r="P246" s="43"/>
      <c r="Q246" s="44"/>
      <c r="R246" s="44"/>
      <c r="S246" s="43"/>
      <c r="T246" s="43"/>
      <c r="U246" s="44"/>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4"/>
      <c r="AY246" s="43"/>
      <c r="AZ246" s="43"/>
      <c r="BA246" s="43"/>
      <c r="BB246" s="43"/>
      <c r="BC246" s="43"/>
      <c r="BD246" s="43"/>
      <c r="BE246" s="43"/>
      <c r="BF246" s="43"/>
      <c r="BG246" s="43"/>
      <c r="BH246" s="43"/>
      <c r="BI246" s="43"/>
      <c r="BJ246" s="43"/>
      <c r="BK246" s="43"/>
      <c r="BL246" s="43"/>
      <c r="BM246" s="43"/>
      <c r="BN246" s="43"/>
    </row>
    <row r="247" ht="13.5" customHeight="1">
      <c r="A247" s="11"/>
      <c r="B247" s="11"/>
      <c r="C247" s="43"/>
      <c r="D247" s="43"/>
      <c r="E247" s="43"/>
      <c r="F247" s="43"/>
      <c r="G247" s="43"/>
      <c r="H247" s="43"/>
      <c r="I247" s="43"/>
      <c r="J247" s="43"/>
      <c r="K247" s="43"/>
      <c r="L247" s="43"/>
      <c r="M247" s="43"/>
      <c r="N247" s="43"/>
      <c r="O247" s="43"/>
      <c r="P247" s="43"/>
      <c r="Q247" s="44"/>
      <c r="R247" s="44"/>
      <c r="S247" s="43"/>
      <c r="T247" s="43"/>
      <c r="U247" s="44"/>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4"/>
      <c r="AY247" s="43"/>
      <c r="AZ247" s="43"/>
      <c r="BA247" s="43"/>
      <c r="BB247" s="43"/>
      <c r="BC247" s="43"/>
      <c r="BD247" s="43"/>
      <c r="BE247" s="43"/>
      <c r="BF247" s="43"/>
      <c r="BG247" s="43"/>
      <c r="BH247" s="43"/>
      <c r="BI247" s="43"/>
      <c r="BJ247" s="43"/>
      <c r="BK247" s="43"/>
      <c r="BL247" s="43"/>
      <c r="BM247" s="43"/>
      <c r="BN247" s="43"/>
    </row>
    <row r="248" ht="13.5" customHeight="1">
      <c r="A248" s="11"/>
      <c r="B248" s="11"/>
      <c r="C248" s="43"/>
      <c r="D248" s="43"/>
      <c r="E248" s="43"/>
      <c r="F248" s="43"/>
      <c r="G248" s="43"/>
      <c r="H248" s="43"/>
      <c r="I248" s="43"/>
      <c r="J248" s="43"/>
      <c r="K248" s="43"/>
      <c r="L248" s="43"/>
      <c r="M248" s="43"/>
      <c r="N248" s="43"/>
      <c r="O248" s="43"/>
      <c r="P248" s="43"/>
      <c r="Q248" s="44"/>
      <c r="R248" s="44"/>
      <c r="S248" s="43"/>
      <c r="T248" s="43"/>
      <c r="U248" s="44"/>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4"/>
      <c r="AY248" s="43"/>
      <c r="AZ248" s="43"/>
      <c r="BA248" s="43"/>
      <c r="BB248" s="43"/>
      <c r="BC248" s="43"/>
      <c r="BD248" s="43"/>
      <c r="BE248" s="43"/>
      <c r="BF248" s="43"/>
      <c r="BG248" s="43"/>
      <c r="BH248" s="43"/>
      <c r="BI248" s="43"/>
      <c r="BJ248" s="43"/>
      <c r="BK248" s="43"/>
      <c r="BL248" s="43"/>
      <c r="BM248" s="43"/>
      <c r="BN248" s="43"/>
    </row>
    <row r="249" ht="13.5" customHeight="1">
      <c r="A249" s="11"/>
      <c r="B249" s="11"/>
      <c r="C249" s="43"/>
      <c r="D249" s="43"/>
      <c r="E249" s="43"/>
      <c r="F249" s="43"/>
      <c r="G249" s="43"/>
      <c r="H249" s="43"/>
      <c r="I249" s="43"/>
      <c r="J249" s="43"/>
      <c r="K249" s="43"/>
      <c r="L249" s="43"/>
      <c r="M249" s="43"/>
      <c r="N249" s="43"/>
      <c r="O249" s="43"/>
      <c r="P249" s="43"/>
      <c r="Q249" s="44"/>
      <c r="R249" s="44"/>
      <c r="S249" s="43"/>
      <c r="T249" s="43"/>
      <c r="U249" s="44"/>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4"/>
      <c r="AY249" s="43"/>
      <c r="AZ249" s="43"/>
      <c r="BA249" s="43"/>
      <c r="BB249" s="43"/>
      <c r="BC249" s="43"/>
      <c r="BD249" s="43"/>
      <c r="BE249" s="43"/>
      <c r="BF249" s="43"/>
      <c r="BG249" s="43"/>
      <c r="BH249" s="43"/>
      <c r="BI249" s="43"/>
      <c r="BJ249" s="43"/>
      <c r="BK249" s="43"/>
      <c r="BL249" s="43"/>
      <c r="BM249" s="43"/>
      <c r="BN249" s="43"/>
    </row>
    <row r="250" ht="13.5" customHeight="1">
      <c r="A250" s="11"/>
      <c r="B250" s="11"/>
      <c r="C250" s="43"/>
      <c r="D250" s="43"/>
      <c r="E250" s="43"/>
      <c r="F250" s="43"/>
      <c r="G250" s="43"/>
      <c r="H250" s="43"/>
      <c r="I250" s="43"/>
      <c r="J250" s="43"/>
      <c r="K250" s="43"/>
      <c r="L250" s="43"/>
      <c r="M250" s="43"/>
      <c r="N250" s="43"/>
      <c r="O250" s="43"/>
      <c r="P250" s="43"/>
      <c r="Q250" s="44"/>
      <c r="R250" s="44"/>
      <c r="S250" s="43"/>
      <c r="T250" s="43"/>
      <c r="U250" s="44"/>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4"/>
      <c r="AY250" s="43"/>
      <c r="AZ250" s="43"/>
      <c r="BA250" s="43"/>
      <c r="BB250" s="43"/>
      <c r="BC250" s="43"/>
      <c r="BD250" s="43"/>
      <c r="BE250" s="43"/>
      <c r="BF250" s="43"/>
      <c r="BG250" s="43"/>
      <c r="BH250" s="43"/>
      <c r="BI250" s="43"/>
      <c r="BJ250" s="43"/>
      <c r="BK250" s="43"/>
      <c r="BL250" s="43"/>
      <c r="BM250" s="43"/>
      <c r="BN250" s="43"/>
    </row>
    <row r="251" ht="13.5" customHeight="1">
      <c r="A251" s="11"/>
      <c r="B251" s="11"/>
      <c r="C251" s="43"/>
      <c r="D251" s="43"/>
      <c r="E251" s="43"/>
      <c r="F251" s="43"/>
      <c r="G251" s="43"/>
      <c r="H251" s="43"/>
      <c r="I251" s="43"/>
      <c r="J251" s="43"/>
      <c r="K251" s="43"/>
      <c r="L251" s="43"/>
      <c r="M251" s="43"/>
      <c r="N251" s="43"/>
      <c r="O251" s="43"/>
      <c r="P251" s="43"/>
      <c r="Q251" s="44"/>
      <c r="R251" s="44"/>
      <c r="S251" s="43"/>
      <c r="T251" s="43"/>
      <c r="U251" s="44"/>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4"/>
      <c r="AY251" s="43"/>
      <c r="AZ251" s="43"/>
      <c r="BA251" s="43"/>
      <c r="BB251" s="43"/>
      <c r="BC251" s="43"/>
      <c r="BD251" s="43"/>
      <c r="BE251" s="43"/>
      <c r="BF251" s="43"/>
      <c r="BG251" s="43"/>
      <c r="BH251" s="43"/>
      <c r="BI251" s="43"/>
      <c r="BJ251" s="43"/>
      <c r="BK251" s="43"/>
      <c r="BL251" s="43"/>
      <c r="BM251" s="43"/>
      <c r="BN251" s="43"/>
    </row>
    <row r="252" ht="13.5" customHeight="1">
      <c r="A252" s="11"/>
      <c r="B252" s="11"/>
      <c r="C252" s="43"/>
      <c r="D252" s="43"/>
      <c r="E252" s="43"/>
      <c r="F252" s="43"/>
      <c r="G252" s="43"/>
      <c r="H252" s="43"/>
      <c r="I252" s="43"/>
      <c r="J252" s="43"/>
      <c r="K252" s="43"/>
      <c r="L252" s="43"/>
      <c r="M252" s="43"/>
      <c r="N252" s="43"/>
      <c r="O252" s="43"/>
      <c r="P252" s="43"/>
      <c r="Q252" s="44"/>
      <c r="R252" s="44"/>
      <c r="S252" s="43"/>
      <c r="T252" s="43"/>
      <c r="U252" s="44"/>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4"/>
      <c r="AY252" s="43"/>
      <c r="AZ252" s="43"/>
      <c r="BA252" s="43"/>
      <c r="BB252" s="43"/>
      <c r="BC252" s="43"/>
      <c r="BD252" s="43"/>
      <c r="BE252" s="43"/>
      <c r="BF252" s="43"/>
      <c r="BG252" s="43"/>
      <c r="BH252" s="43"/>
      <c r="BI252" s="43"/>
      <c r="BJ252" s="43"/>
      <c r="BK252" s="43"/>
      <c r="BL252" s="43"/>
      <c r="BM252" s="43"/>
      <c r="BN252" s="43"/>
    </row>
    <row r="253" ht="13.5" customHeight="1">
      <c r="A253" s="11"/>
      <c r="B253" s="11"/>
      <c r="C253" s="43"/>
      <c r="D253" s="43"/>
      <c r="E253" s="43"/>
      <c r="F253" s="43"/>
      <c r="G253" s="43"/>
      <c r="H253" s="43"/>
      <c r="I253" s="43"/>
      <c r="J253" s="43"/>
      <c r="K253" s="43"/>
      <c r="L253" s="43"/>
      <c r="M253" s="43"/>
      <c r="N253" s="43"/>
      <c r="O253" s="43"/>
      <c r="P253" s="43"/>
      <c r="Q253" s="44"/>
      <c r="R253" s="44"/>
      <c r="S253" s="43"/>
      <c r="T253" s="43"/>
      <c r="U253" s="44"/>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4"/>
      <c r="AY253" s="43"/>
      <c r="AZ253" s="43"/>
      <c r="BA253" s="43"/>
      <c r="BB253" s="43"/>
      <c r="BC253" s="43"/>
      <c r="BD253" s="43"/>
      <c r="BE253" s="43"/>
      <c r="BF253" s="43"/>
      <c r="BG253" s="43"/>
      <c r="BH253" s="43"/>
      <c r="BI253" s="43"/>
      <c r="BJ253" s="43"/>
      <c r="BK253" s="43"/>
      <c r="BL253" s="43"/>
      <c r="BM253" s="43"/>
      <c r="BN253" s="43"/>
    </row>
    <row r="254" ht="13.5" customHeight="1">
      <c r="A254" s="11"/>
      <c r="B254" s="11"/>
      <c r="C254" s="43"/>
      <c r="D254" s="43"/>
      <c r="E254" s="43"/>
      <c r="F254" s="43"/>
      <c r="G254" s="43"/>
      <c r="H254" s="43"/>
      <c r="I254" s="43"/>
      <c r="J254" s="43"/>
      <c r="K254" s="43"/>
      <c r="L254" s="43"/>
      <c r="M254" s="43"/>
      <c r="N254" s="43"/>
      <c r="O254" s="43"/>
      <c r="P254" s="43"/>
      <c r="Q254" s="44"/>
      <c r="R254" s="44"/>
      <c r="S254" s="43"/>
      <c r="T254" s="43"/>
      <c r="U254" s="44"/>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4"/>
      <c r="AY254" s="43"/>
      <c r="AZ254" s="43"/>
      <c r="BA254" s="43"/>
      <c r="BB254" s="43"/>
      <c r="BC254" s="43"/>
      <c r="BD254" s="43"/>
      <c r="BE254" s="43"/>
      <c r="BF254" s="43"/>
      <c r="BG254" s="43"/>
      <c r="BH254" s="43"/>
      <c r="BI254" s="43"/>
      <c r="BJ254" s="43"/>
      <c r="BK254" s="43"/>
      <c r="BL254" s="43"/>
      <c r="BM254" s="43"/>
      <c r="BN254" s="43"/>
    </row>
    <row r="255" ht="13.5" customHeight="1">
      <c r="A255" s="11"/>
      <c r="B255" s="11"/>
      <c r="C255" s="43"/>
      <c r="D255" s="43"/>
      <c r="E255" s="43"/>
      <c r="F255" s="43"/>
      <c r="G255" s="43"/>
      <c r="H255" s="43"/>
      <c r="I255" s="43"/>
      <c r="J255" s="43"/>
      <c r="K255" s="43"/>
      <c r="L255" s="43"/>
      <c r="M255" s="43"/>
      <c r="N255" s="43"/>
      <c r="O255" s="43"/>
      <c r="P255" s="43"/>
      <c r="Q255" s="44"/>
      <c r="R255" s="44"/>
      <c r="S255" s="43"/>
      <c r="T255" s="43"/>
      <c r="U255" s="44"/>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4"/>
      <c r="AY255" s="43"/>
      <c r="AZ255" s="43"/>
      <c r="BA255" s="43"/>
      <c r="BB255" s="43"/>
      <c r="BC255" s="43"/>
      <c r="BD255" s="43"/>
      <c r="BE255" s="43"/>
      <c r="BF255" s="43"/>
      <c r="BG255" s="43"/>
      <c r="BH255" s="43"/>
      <c r="BI255" s="43"/>
      <c r="BJ255" s="43"/>
      <c r="BK255" s="43"/>
      <c r="BL255" s="43"/>
      <c r="BM255" s="43"/>
      <c r="BN255" s="43"/>
    </row>
    <row r="256" ht="13.5" customHeight="1">
      <c r="A256" s="11"/>
      <c r="B256" s="11"/>
      <c r="C256" s="43"/>
      <c r="D256" s="43"/>
      <c r="E256" s="43"/>
      <c r="F256" s="43"/>
      <c r="G256" s="43"/>
      <c r="H256" s="43"/>
      <c r="I256" s="43"/>
      <c r="J256" s="43"/>
      <c r="K256" s="43"/>
      <c r="L256" s="43"/>
      <c r="M256" s="43"/>
      <c r="N256" s="43"/>
      <c r="O256" s="43"/>
      <c r="P256" s="43"/>
      <c r="Q256" s="44"/>
      <c r="R256" s="44"/>
      <c r="S256" s="43"/>
      <c r="T256" s="43"/>
      <c r="U256" s="44"/>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4"/>
      <c r="AY256" s="43"/>
      <c r="AZ256" s="43"/>
      <c r="BA256" s="43"/>
      <c r="BB256" s="43"/>
      <c r="BC256" s="43"/>
      <c r="BD256" s="43"/>
      <c r="BE256" s="43"/>
      <c r="BF256" s="43"/>
      <c r="BG256" s="43"/>
      <c r="BH256" s="43"/>
      <c r="BI256" s="43"/>
      <c r="BJ256" s="43"/>
      <c r="BK256" s="43"/>
      <c r="BL256" s="43"/>
      <c r="BM256" s="43"/>
      <c r="BN256" s="43"/>
    </row>
    <row r="257" ht="13.5" customHeight="1">
      <c r="A257" s="11"/>
      <c r="B257" s="11"/>
      <c r="C257" s="43"/>
      <c r="D257" s="43"/>
      <c r="E257" s="43"/>
      <c r="F257" s="43"/>
      <c r="G257" s="43"/>
      <c r="H257" s="43"/>
      <c r="I257" s="43"/>
      <c r="J257" s="43"/>
      <c r="K257" s="43"/>
      <c r="L257" s="43"/>
      <c r="M257" s="43"/>
      <c r="N257" s="43"/>
      <c r="O257" s="43"/>
      <c r="P257" s="43"/>
      <c r="Q257" s="44"/>
      <c r="R257" s="44"/>
      <c r="S257" s="43"/>
      <c r="T257" s="43"/>
      <c r="U257" s="44"/>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4"/>
      <c r="AY257" s="43"/>
      <c r="AZ257" s="43"/>
      <c r="BA257" s="43"/>
      <c r="BB257" s="43"/>
      <c r="BC257" s="43"/>
      <c r="BD257" s="43"/>
      <c r="BE257" s="43"/>
      <c r="BF257" s="43"/>
      <c r="BG257" s="43"/>
      <c r="BH257" s="43"/>
      <c r="BI257" s="43"/>
      <c r="BJ257" s="43"/>
      <c r="BK257" s="43"/>
      <c r="BL257" s="43"/>
      <c r="BM257" s="43"/>
      <c r="BN257" s="43"/>
    </row>
    <row r="258" ht="13.5" customHeight="1">
      <c r="A258" s="11"/>
      <c r="B258" s="11"/>
      <c r="C258" s="43"/>
      <c r="D258" s="43"/>
      <c r="E258" s="43"/>
      <c r="F258" s="43"/>
      <c r="G258" s="43"/>
      <c r="H258" s="43"/>
      <c r="I258" s="43"/>
      <c r="J258" s="43"/>
      <c r="K258" s="43"/>
      <c r="L258" s="43"/>
      <c r="M258" s="43"/>
      <c r="N258" s="43"/>
      <c r="O258" s="43"/>
      <c r="P258" s="43"/>
      <c r="Q258" s="44"/>
      <c r="R258" s="44"/>
      <c r="S258" s="43"/>
      <c r="T258" s="43"/>
      <c r="U258" s="44"/>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4"/>
      <c r="AY258" s="43"/>
      <c r="AZ258" s="43"/>
      <c r="BA258" s="43"/>
      <c r="BB258" s="43"/>
      <c r="BC258" s="43"/>
      <c r="BD258" s="43"/>
      <c r="BE258" s="43"/>
      <c r="BF258" s="43"/>
      <c r="BG258" s="43"/>
      <c r="BH258" s="43"/>
      <c r="BI258" s="43"/>
      <c r="BJ258" s="43"/>
      <c r="BK258" s="43"/>
      <c r="BL258" s="43"/>
      <c r="BM258" s="43"/>
      <c r="BN258" s="43"/>
    </row>
    <row r="259" ht="13.5" customHeight="1">
      <c r="A259" s="11"/>
      <c r="B259" s="11"/>
      <c r="C259" s="43"/>
      <c r="D259" s="43"/>
      <c r="E259" s="43"/>
      <c r="F259" s="43"/>
      <c r="G259" s="43"/>
      <c r="H259" s="43"/>
      <c r="I259" s="43"/>
      <c r="J259" s="43"/>
      <c r="K259" s="43"/>
      <c r="L259" s="43"/>
      <c r="M259" s="43"/>
      <c r="N259" s="43"/>
      <c r="O259" s="43"/>
      <c r="P259" s="43"/>
      <c r="Q259" s="44"/>
      <c r="R259" s="44"/>
      <c r="S259" s="43"/>
      <c r="T259" s="43"/>
      <c r="U259" s="44"/>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4"/>
      <c r="AY259" s="43"/>
      <c r="AZ259" s="43"/>
      <c r="BA259" s="43"/>
      <c r="BB259" s="43"/>
      <c r="BC259" s="43"/>
      <c r="BD259" s="43"/>
      <c r="BE259" s="43"/>
      <c r="BF259" s="43"/>
      <c r="BG259" s="43"/>
      <c r="BH259" s="43"/>
      <c r="BI259" s="43"/>
      <c r="BJ259" s="43"/>
      <c r="BK259" s="43"/>
      <c r="BL259" s="43"/>
      <c r="BM259" s="43"/>
      <c r="BN259" s="43"/>
    </row>
    <row r="260" ht="13.5" customHeight="1">
      <c r="A260" s="11"/>
      <c r="B260" s="11"/>
      <c r="C260" s="43"/>
      <c r="D260" s="43"/>
      <c r="E260" s="43"/>
      <c r="F260" s="43"/>
      <c r="G260" s="43"/>
      <c r="H260" s="43"/>
      <c r="I260" s="43"/>
      <c r="J260" s="43"/>
      <c r="K260" s="43"/>
      <c r="L260" s="43"/>
      <c r="M260" s="43"/>
      <c r="N260" s="43"/>
      <c r="O260" s="43"/>
      <c r="P260" s="43"/>
      <c r="Q260" s="44"/>
      <c r="R260" s="44"/>
      <c r="S260" s="43"/>
      <c r="T260" s="43"/>
      <c r="U260" s="44"/>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4"/>
      <c r="AY260" s="43"/>
      <c r="AZ260" s="43"/>
      <c r="BA260" s="43"/>
      <c r="BB260" s="43"/>
      <c r="BC260" s="43"/>
      <c r="BD260" s="43"/>
      <c r="BE260" s="43"/>
      <c r="BF260" s="43"/>
      <c r="BG260" s="43"/>
      <c r="BH260" s="43"/>
      <c r="BI260" s="43"/>
      <c r="BJ260" s="43"/>
      <c r="BK260" s="43"/>
      <c r="BL260" s="43"/>
      <c r="BM260" s="43"/>
      <c r="BN260" s="43"/>
    </row>
    <row r="261" ht="13.5" customHeight="1">
      <c r="A261" s="11"/>
      <c r="B261" s="11"/>
      <c r="C261" s="43"/>
      <c r="D261" s="43"/>
      <c r="E261" s="43"/>
      <c r="F261" s="43"/>
      <c r="G261" s="43"/>
      <c r="H261" s="43"/>
      <c r="I261" s="43"/>
      <c r="J261" s="43"/>
      <c r="K261" s="43"/>
      <c r="L261" s="43"/>
      <c r="M261" s="43"/>
      <c r="N261" s="43"/>
      <c r="O261" s="43"/>
      <c r="P261" s="43"/>
      <c r="Q261" s="44"/>
      <c r="R261" s="44"/>
      <c r="S261" s="43"/>
      <c r="T261" s="43"/>
      <c r="U261" s="44"/>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4"/>
      <c r="AY261" s="43"/>
      <c r="AZ261" s="43"/>
      <c r="BA261" s="43"/>
      <c r="BB261" s="43"/>
      <c r="BC261" s="43"/>
      <c r="BD261" s="43"/>
      <c r="BE261" s="43"/>
      <c r="BF261" s="43"/>
      <c r="BG261" s="43"/>
      <c r="BH261" s="43"/>
      <c r="BI261" s="43"/>
      <c r="BJ261" s="43"/>
      <c r="BK261" s="43"/>
      <c r="BL261" s="43"/>
      <c r="BM261" s="43"/>
      <c r="BN261" s="43"/>
    </row>
    <row r="262" ht="13.5" customHeight="1">
      <c r="A262" s="11"/>
      <c r="B262" s="11"/>
      <c r="C262" s="43"/>
      <c r="D262" s="43"/>
      <c r="E262" s="43"/>
      <c r="F262" s="43"/>
      <c r="G262" s="43"/>
      <c r="H262" s="43"/>
      <c r="I262" s="43"/>
      <c r="J262" s="43"/>
      <c r="K262" s="43"/>
      <c r="L262" s="43"/>
      <c r="M262" s="43"/>
      <c r="N262" s="43"/>
      <c r="O262" s="43"/>
      <c r="P262" s="43"/>
      <c r="Q262" s="44"/>
      <c r="R262" s="44"/>
      <c r="S262" s="43"/>
      <c r="T262" s="43"/>
      <c r="U262" s="44"/>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4"/>
      <c r="AY262" s="43"/>
      <c r="AZ262" s="43"/>
      <c r="BA262" s="43"/>
      <c r="BB262" s="43"/>
      <c r="BC262" s="43"/>
      <c r="BD262" s="43"/>
      <c r="BE262" s="43"/>
      <c r="BF262" s="43"/>
      <c r="BG262" s="43"/>
      <c r="BH262" s="43"/>
      <c r="BI262" s="43"/>
      <c r="BJ262" s="43"/>
      <c r="BK262" s="43"/>
      <c r="BL262" s="43"/>
      <c r="BM262" s="43"/>
      <c r="BN262" s="43"/>
    </row>
    <row r="263" ht="13.5" customHeight="1">
      <c r="A263" s="11"/>
      <c r="B263" s="11"/>
      <c r="C263" s="43"/>
      <c r="D263" s="43"/>
      <c r="E263" s="43"/>
      <c r="F263" s="43"/>
      <c r="G263" s="43"/>
      <c r="H263" s="43"/>
      <c r="I263" s="43"/>
      <c r="J263" s="43"/>
      <c r="K263" s="43"/>
      <c r="L263" s="43"/>
      <c r="M263" s="43"/>
      <c r="N263" s="43"/>
      <c r="O263" s="43"/>
      <c r="P263" s="43"/>
      <c r="Q263" s="44"/>
      <c r="R263" s="44"/>
      <c r="S263" s="43"/>
      <c r="T263" s="43"/>
      <c r="U263" s="44"/>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4"/>
      <c r="AY263" s="43"/>
      <c r="AZ263" s="43"/>
      <c r="BA263" s="43"/>
      <c r="BB263" s="43"/>
      <c r="BC263" s="43"/>
      <c r="BD263" s="43"/>
      <c r="BE263" s="43"/>
      <c r="BF263" s="43"/>
      <c r="BG263" s="43"/>
      <c r="BH263" s="43"/>
      <c r="BI263" s="43"/>
      <c r="BJ263" s="43"/>
      <c r="BK263" s="43"/>
      <c r="BL263" s="43"/>
      <c r="BM263" s="43"/>
      <c r="BN263" s="43"/>
    </row>
    <row r="264" ht="13.5" customHeight="1">
      <c r="A264" s="11"/>
      <c r="B264" s="11"/>
      <c r="C264" s="43"/>
      <c r="D264" s="43"/>
      <c r="E264" s="43"/>
      <c r="F264" s="43"/>
      <c r="G264" s="43"/>
      <c r="H264" s="43"/>
      <c r="I264" s="43"/>
      <c r="J264" s="43"/>
      <c r="K264" s="43"/>
      <c r="L264" s="43"/>
      <c r="M264" s="43"/>
      <c r="N264" s="43"/>
      <c r="O264" s="43"/>
      <c r="P264" s="43"/>
      <c r="Q264" s="44"/>
      <c r="R264" s="44"/>
      <c r="S264" s="43"/>
      <c r="T264" s="43"/>
      <c r="U264" s="44"/>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4"/>
      <c r="AY264" s="43"/>
      <c r="AZ264" s="43"/>
      <c r="BA264" s="43"/>
      <c r="BB264" s="43"/>
      <c r="BC264" s="43"/>
      <c r="BD264" s="43"/>
      <c r="BE264" s="43"/>
      <c r="BF264" s="43"/>
      <c r="BG264" s="43"/>
      <c r="BH264" s="43"/>
      <c r="BI264" s="43"/>
      <c r="BJ264" s="43"/>
      <c r="BK264" s="43"/>
      <c r="BL264" s="43"/>
      <c r="BM264" s="43"/>
      <c r="BN264" s="43"/>
    </row>
    <row r="265" ht="13.5" customHeight="1">
      <c r="A265" s="11"/>
      <c r="B265" s="11"/>
      <c r="C265" s="43"/>
      <c r="D265" s="43"/>
      <c r="E265" s="43"/>
      <c r="F265" s="43"/>
      <c r="G265" s="43"/>
      <c r="H265" s="43"/>
      <c r="I265" s="43"/>
      <c r="J265" s="43"/>
      <c r="K265" s="43"/>
      <c r="L265" s="43"/>
      <c r="M265" s="43"/>
      <c r="N265" s="43"/>
      <c r="O265" s="43"/>
      <c r="P265" s="43"/>
      <c r="Q265" s="44"/>
      <c r="R265" s="44"/>
      <c r="S265" s="43"/>
      <c r="T265" s="43"/>
      <c r="U265" s="44"/>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4"/>
      <c r="AY265" s="43"/>
      <c r="AZ265" s="43"/>
      <c r="BA265" s="43"/>
      <c r="BB265" s="43"/>
      <c r="BC265" s="43"/>
      <c r="BD265" s="43"/>
      <c r="BE265" s="43"/>
      <c r="BF265" s="43"/>
      <c r="BG265" s="43"/>
      <c r="BH265" s="43"/>
      <c r="BI265" s="43"/>
      <c r="BJ265" s="43"/>
      <c r="BK265" s="43"/>
      <c r="BL265" s="43"/>
      <c r="BM265" s="43"/>
      <c r="BN265" s="43"/>
    </row>
    <row r="266" ht="13.5" customHeight="1">
      <c r="A266" s="11"/>
      <c r="B266" s="11"/>
      <c r="C266" s="43"/>
      <c r="D266" s="43"/>
      <c r="E266" s="43"/>
      <c r="F266" s="43"/>
      <c r="G266" s="43"/>
      <c r="H266" s="43"/>
      <c r="I266" s="43"/>
      <c r="J266" s="43"/>
      <c r="K266" s="43"/>
      <c r="L266" s="43"/>
      <c r="M266" s="43"/>
      <c r="N266" s="43"/>
      <c r="O266" s="43"/>
      <c r="P266" s="43"/>
      <c r="Q266" s="44"/>
      <c r="R266" s="44"/>
      <c r="S266" s="43"/>
      <c r="T266" s="43"/>
      <c r="U266" s="44"/>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4"/>
      <c r="AY266" s="43"/>
      <c r="AZ266" s="43"/>
      <c r="BA266" s="43"/>
      <c r="BB266" s="43"/>
      <c r="BC266" s="43"/>
      <c r="BD266" s="43"/>
      <c r="BE266" s="43"/>
      <c r="BF266" s="43"/>
      <c r="BG266" s="43"/>
      <c r="BH266" s="43"/>
      <c r="BI266" s="43"/>
      <c r="BJ266" s="43"/>
      <c r="BK266" s="43"/>
      <c r="BL266" s="43"/>
      <c r="BM266" s="43"/>
      <c r="BN266" s="43"/>
    </row>
    <row r="267" ht="13.5" customHeight="1">
      <c r="A267" s="11"/>
      <c r="B267" s="11"/>
      <c r="C267" s="43"/>
      <c r="D267" s="43"/>
      <c r="E267" s="43"/>
      <c r="F267" s="43"/>
      <c r="G267" s="43"/>
      <c r="H267" s="43"/>
      <c r="I267" s="43"/>
      <c r="J267" s="43"/>
      <c r="K267" s="43"/>
      <c r="L267" s="43"/>
      <c r="M267" s="43"/>
      <c r="N267" s="43"/>
      <c r="O267" s="43"/>
      <c r="P267" s="43"/>
      <c r="Q267" s="44"/>
      <c r="R267" s="44"/>
      <c r="S267" s="43"/>
      <c r="T267" s="43"/>
      <c r="U267" s="44"/>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4"/>
      <c r="AY267" s="43"/>
      <c r="AZ267" s="43"/>
      <c r="BA267" s="43"/>
      <c r="BB267" s="43"/>
      <c r="BC267" s="43"/>
      <c r="BD267" s="43"/>
      <c r="BE267" s="43"/>
      <c r="BF267" s="43"/>
      <c r="BG267" s="43"/>
      <c r="BH267" s="43"/>
      <c r="BI267" s="43"/>
      <c r="BJ267" s="43"/>
      <c r="BK267" s="43"/>
      <c r="BL267" s="43"/>
      <c r="BM267" s="43"/>
      <c r="BN267" s="43"/>
    </row>
    <row r="268" ht="13.5" customHeight="1">
      <c r="A268" s="11"/>
      <c r="B268" s="11"/>
      <c r="C268" s="43"/>
      <c r="D268" s="43"/>
      <c r="E268" s="43"/>
      <c r="F268" s="43"/>
      <c r="G268" s="43"/>
      <c r="H268" s="43"/>
      <c r="I268" s="43"/>
      <c r="J268" s="43"/>
      <c r="K268" s="43"/>
      <c r="L268" s="43"/>
      <c r="M268" s="43"/>
      <c r="N268" s="43"/>
      <c r="O268" s="43"/>
      <c r="P268" s="43"/>
      <c r="Q268" s="44"/>
      <c r="R268" s="44"/>
      <c r="S268" s="43"/>
      <c r="T268" s="43"/>
      <c r="U268" s="44"/>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4"/>
      <c r="AY268" s="43"/>
      <c r="AZ268" s="43"/>
      <c r="BA268" s="43"/>
      <c r="BB268" s="43"/>
      <c r="BC268" s="43"/>
      <c r="BD268" s="43"/>
      <c r="BE268" s="43"/>
      <c r="BF268" s="43"/>
      <c r="BG268" s="43"/>
      <c r="BH268" s="43"/>
      <c r="BI268" s="43"/>
      <c r="BJ268" s="43"/>
      <c r="BK268" s="43"/>
      <c r="BL268" s="43"/>
      <c r="BM268" s="43"/>
      <c r="BN268" s="43"/>
    </row>
    <row r="269" ht="13.5" customHeight="1">
      <c r="A269" s="11"/>
      <c r="B269" s="11"/>
      <c r="C269" s="43"/>
      <c r="D269" s="43"/>
      <c r="E269" s="43"/>
      <c r="F269" s="43"/>
      <c r="G269" s="43"/>
      <c r="H269" s="43"/>
      <c r="I269" s="43"/>
      <c r="J269" s="43"/>
      <c r="K269" s="43"/>
      <c r="L269" s="43"/>
      <c r="M269" s="43"/>
      <c r="N269" s="43"/>
      <c r="O269" s="43"/>
      <c r="P269" s="43"/>
      <c r="Q269" s="44"/>
      <c r="R269" s="44"/>
      <c r="S269" s="43"/>
      <c r="T269" s="43"/>
      <c r="U269" s="44"/>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4"/>
      <c r="AY269" s="43"/>
      <c r="AZ269" s="43"/>
      <c r="BA269" s="43"/>
      <c r="BB269" s="43"/>
      <c r="BC269" s="43"/>
      <c r="BD269" s="43"/>
      <c r="BE269" s="43"/>
      <c r="BF269" s="43"/>
      <c r="BG269" s="43"/>
      <c r="BH269" s="43"/>
      <c r="BI269" s="43"/>
      <c r="BJ269" s="43"/>
      <c r="BK269" s="43"/>
      <c r="BL269" s="43"/>
      <c r="BM269" s="43"/>
      <c r="BN269" s="43"/>
    </row>
    <row r="270" ht="13.5" customHeight="1">
      <c r="A270" s="11"/>
      <c r="B270" s="11"/>
      <c r="C270" s="43"/>
      <c r="D270" s="43"/>
      <c r="E270" s="43"/>
      <c r="F270" s="43"/>
      <c r="G270" s="43"/>
      <c r="H270" s="43"/>
      <c r="I270" s="43"/>
      <c r="J270" s="43"/>
      <c r="K270" s="43"/>
      <c r="L270" s="43"/>
      <c r="M270" s="43"/>
      <c r="N270" s="43"/>
      <c r="O270" s="43"/>
      <c r="P270" s="43"/>
      <c r="Q270" s="44"/>
      <c r="R270" s="44"/>
      <c r="S270" s="43"/>
      <c r="T270" s="43"/>
      <c r="U270" s="44"/>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4"/>
      <c r="AY270" s="43"/>
      <c r="AZ270" s="43"/>
      <c r="BA270" s="43"/>
      <c r="BB270" s="43"/>
      <c r="BC270" s="43"/>
      <c r="BD270" s="43"/>
      <c r="BE270" s="43"/>
      <c r="BF270" s="43"/>
      <c r="BG270" s="43"/>
      <c r="BH270" s="43"/>
      <c r="BI270" s="43"/>
      <c r="BJ270" s="43"/>
      <c r="BK270" s="43"/>
      <c r="BL270" s="43"/>
      <c r="BM270" s="43"/>
      <c r="BN270" s="43"/>
    </row>
    <row r="271" ht="13.5" customHeight="1">
      <c r="A271" s="11"/>
      <c r="B271" s="11"/>
      <c r="C271" s="43"/>
      <c r="D271" s="43"/>
      <c r="E271" s="43"/>
      <c r="F271" s="43"/>
      <c r="G271" s="43"/>
      <c r="H271" s="43"/>
      <c r="I271" s="43"/>
      <c r="J271" s="43"/>
      <c r="K271" s="43"/>
      <c r="L271" s="43"/>
      <c r="M271" s="43"/>
      <c r="N271" s="43"/>
      <c r="O271" s="43"/>
      <c r="P271" s="43"/>
      <c r="Q271" s="44"/>
      <c r="R271" s="44"/>
      <c r="S271" s="43"/>
      <c r="T271" s="43"/>
      <c r="U271" s="44"/>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4"/>
      <c r="AY271" s="43"/>
      <c r="AZ271" s="43"/>
      <c r="BA271" s="43"/>
      <c r="BB271" s="43"/>
      <c r="BC271" s="43"/>
      <c r="BD271" s="43"/>
      <c r="BE271" s="43"/>
      <c r="BF271" s="43"/>
      <c r="BG271" s="43"/>
      <c r="BH271" s="43"/>
      <c r="BI271" s="43"/>
      <c r="BJ271" s="43"/>
      <c r="BK271" s="43"/>
      <c r="BL271" s="43"/>
      <c r="BM271" s="43"/>
      <c r="BN271" s="43"/>
    </row>
    <row r="272" ht="13.5" customHeight="1">
      <c r="A272" s="11"/>
      <c r="B272" s="11"/>
      <c r="C272" s="43"/>
      <c r="D272" s="43"/>
      <c r="E272" s="43"/>
      <c r="F272" s="43"/>
      <c r="G272" s="43"/>
      <c r="H272" s="43"/>
      <c r="I272" s="43"/>
      <c r="J272" s="43"/>
      <c r="K272" s="43"/>
      <c r="L272" s="43"/>
      <c r="M272" s="43"/>
      <c r="N272" s="43"/>
      <c r="O272" s="43"/>
      <c r="P272" s="43"/>
      <c r="Q272" s="44"/>
      <c r="R272" s="44"/>
      <c r="S272" s="43"/>
      <c r="T272" s="43"/>
      <c r="U272" s="44"/>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4"/>
      <c r="AY272" s="43"/>
      <c r="AZ272" s="43"/>
      <c r="BA272" s="43"/>
      <c r="BB272" s="43"/>
      <c r="BC272" s="43"/>
      <c r="BD272" s="43"/>
      <c r="BE272" s="43"/>
      <c r="BF272" s="43"/>
      <c r="BG272" s="43"/>
      <c r="BH272" s="43"/>
      <c r="BI272" s="43"/>
      <c r="BJ272" s="43"/>
      <c r="BK272" s="43"/>
      <c r="BL272" s="43"/>
      <c r="BM272" s="43"/>
      <c r="BN272" s="43"/>
    </row>
    <row r="273" ht="13.5" customHeight="1">
      <c r="A273" s="11"/>
      <c r="B273" s="11"/>
      <c r="C273" s="43"/>
      <c r="D273" s="43"/>
      <c r="E273" s="43"/>
      <c r="F273" s="43"/>
      <c r="G273" s="43"/>
      <c r="H273" s="43"/>
      <c r="I273" s="43"/>
      <c r="J273" s="43"/>
      <c r="K273" s="43"/>
      <c r="L273" s="43"/>
      <c r="M273" s="43"/>
      <c r="N273" s="43"/>
      <c r="O273" s="43"/>
      <c r="P273" s="43"/>
      <c r="Q273" s="44"/>
      <c r="R273" s="44"/>
      <c r="S273" s="43"/>
      <c r="T273" s="43"/>
      <c r="U273" s="44"/>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4"/>
      <c r="AY273" s="43"/>
      <c r="AZ273" s="43"/>
      <c r="BA273" s="43"/>
      <c r="BB273" s="43"/>
      <c r="BC273" s="43"/>
      <c r="BD273" s="43"/>
      <c r="BE273" s="43"/>
      <c r="BF273" s="43"/>
      <c r="BG273" s="43"/>
      <c r="BH273" s="43"/>
      <c r="BI273" s="43"/>
      <c r="BJ273" s="43"/>
      <c r="BK273" s="43"/>
      <c r="BL273" s="43"/>
      <c r="BM273" s="43"/>
      <c r="BN273" s="43"/>
    </row>
    <row r="274" ht="13.5" customHeight="1">
      <c r="A274" s="11"/>
      <c r="B274" s="11"/>
      <c r="C274" s="43"/>
      <c r="D274" s="43"/>
      <c r="E274" s="43"/>
      <c r="F274" s="43"/>
      <c r="G274" s="43"/>
      <c r="H274" s="43"/>
      <c r="I274" s="43"/>
      <c r="J274" s="43"/>
      <c r="K274" s="43"/>
      <c r="L274" s="43"/>
      <c r="M274" s="43"/>
      <c r="N274" s="43"/>
      <c r="O274" s="43"/>
      <c r="P274" s="43"/>
      <c r="Q274" s="44"/>
      <c r="R274" s="44"/>
      <c r="S274" s="43"/>
      <c r="T274" s="43"/>
      <c r="U274" s="44"/>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4"/>
      <c r="AY274" s="43"/>
      <c r="AZ274" s="43"/>
      <c r="BA274" s="43"/>
      <c r="BB274" s="43"/>
      <c r="BC274" s="43"/>
      <c r="BD274" s="43"/>
      <c r="BE274" s="43"/>
      <c r="BF274" s="43"/>
      <c r="BG274" s="43"/>
      <c r="BH274" s="43"/>
      <c r="BI274" s="43"/>
      <c r="BJ274" s="43"/>
      <c r="BK274" s="43"/>
      <c r="BL274" s="43"/>
      <c r="BM274" s="43"/>
      <c r="BN274" s="43"/>
    </row>
    <row r="275" ht="13.5" customHeight="1">
      <c r="A275" s="11"/>
      <c r="B275" s="11"/>
      <c r="C275" s="43"/>
      <c r="D275" s="43"/>
      <c r="E275" s="43"/>
      <c r="F275" s="43"/>
      <c r="G275" s="43"/>
      <c r="H275" s="43"/>
      <c r="I275" s="43"/>
      <c r="J275" s="43"/>
      <c r="K275" s="43"/>
      <c r="L275" s="43"/>
      <c r="M275" s="43"/>
      <c r="N275" s="43"/>
      <c r="O275" s="43"/>
      <c r="P275" s="43"/>
      <c r="Q275" s="44"/>
      <c r="R275" s="44"/>
      <c r="S275" s="43"/>
      <c r="T275" s="43"/>
      <c r="U275" s="44"/>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4"/>
      <c r="AY275" s="43"/>
      <c r="AZ275" s="43"/>
      <c r="BA275" s="43"/>
      <c r="BB275" s="43"/>
      <c r="BC275" s="43"/>
      <c r="BD275" s="43"/>
      <c r="BE275" s="43"/>
      <c r="BF275" s="43"/>
      <c r="BG275" s="43"/>
      <c r="BH275" s="43"/>
      <c r="BI275" s="43"/>
      <c r="BJ275" s="43"/>
      <c r="BK275" s="43"/>
      <c r="BL275" s="43"/>
      <c r="BM275" s="43"/>
      <c r="BN275" s="43"/>
    </row>
    <row r="276" ht="13.5" customHeight="1">
      <c r="A276" s="11"/>
      <c r="B276" s="11"/>
      <c r="C276" s="43"/>
      <c r="D276" s="43"/>
      <c r="E276" s="43"/>
      <c r="F276" s="43"/>
      <c r="G276" s="43"/>
      <c r="H276" s="43"/>
      <c r="I276" s="43"/>
      <c r="J276" s="43"/>
      <c r="K276" s="43"/>
      <c r="L276" s="43"/>
      <c r="M276" s="43"/>
      <c r="N276" s="43"/>
      <c r="O276" s="43"/>
      <c r="P276" s="43"/>
      <c r="Q276" s="44"/>
      <c r="R276" s="44"/>
      <c r="S276" s="43"/>
      <c r="T276" s="43"/>
      <c r="U276" s="44"/>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4"/>
      <c r="AY276" s="43"/>
      <c r="AZ276" s="43"/>
      <c r="BA276" s="43"/>
      <c r="BB276" s="43"/>
      <c r="BC276" s="43"/>
      <c r="BD276" s="43"/>
      <c r="BE276" s="43"/>
      <c r="BF276" s="43"/>
      <c r="BG276" s="43"/>
      <c r="BH276" s="43"/>
      <c r="BI276" s="43"/>
      <c r="BJ276" s="43"/>
      <c r="BK276" s="43"/>
      <c r="BL276" s="43"/>
      <c r="BM276" s="43"/>
      <c r="BN276" s="43"/>
    </row>
    <row r="277" ht="13.5" customHeight="1">
      <c r="A277" s="11"/>
      <c r="B277" s="11"/>
      <c r="C277" s="43"/>
      <c r="D277" s="43"/>
      <c r="E277" s="43"/>
      <c r="F277" s="43"/>
      <c r="G277" s="43"/>
      <c r="H277" s="43"/>
      <c r="I277" s="43"/>
      <c r="J277" s="43"/>
      <c r="K277" s="43"/>
      <c r="L277" s="43"/>
      <c r="M277" s="43"/>
      <c r="N277" s="43"/>
      <c r="O277" s="43"/>
      <c r="P277" s="43"/>
      <c r="Q277" s="44"/>
      <c r="R277" s="44"/>
      <c r="S277" s="43"/>
      <c r="T277" s="43"/>
      <c r="U277" s="44"/>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4"/>
      <c r="AY277" s="43"/>
      <c r="AZ277" s="43"/>
      <c r="BA277" s="43"/>
      <c r="BB277" s="43"/>
      <c r="BC277" s="43"/>
      <c r="BD277" s="43"/>
      <c r="BE277" s="43"/>
      <c r="BF277" s="43"/>
      <c r="BG277" s="43"/>
      <c r="BH277" s="43"/>
      <c r="BI277" s="43"/>
      <c r="BJ277" s="43"/>
      <c r="BK277" s="43"/>
      <c r="BL277" s="43"/>
      <c r="BM277" s="43"/>
      <c r="BN277" s="43"/>
    </row>
    <row r="278" ht="13.5" customHeight="1">
      <c r="A278" s="11"/>
      <c r="B278" s="11"/>
      <c r="C278" s="43"/>
      <c r="D278" s="43"/>
      <c r="E278" s="43"/>
      <c r="F278" s="43"/>
      <c r="G278" s="43"/>
      <c r="H278" s="43"/>
      <c r="I278" s="43"/>
      <c r="J278" s="43"/>
      <c r="K278" s="43"/>
      <c r="L278" s="43"/>
      <c r="M278" s="43"/>
      <c r="N278" s="43"/>
      <c r="O278" s="43"/>
      <c r="P278" s="43"/>
      <c r="Q278" s="44"/>
      <c r="R278" s="44"/>
      <c r="S278" s="43"/>
      <c r="T278" s="43"/>
      <c r="U278" s="44"/>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4"/>
      <c r="AY278" s="43"/>
      <c r="AZ278" s="43"/>
      <c r="BA278" s="43"/>
      <c r="BB278" s="43"/>
      <c r="BC278" s="43"/>
      <c r="BD278" s="43"/>
      <c r="BE278" s="43"/>
      <c r="BF278" s="43"/>
      <c r="BG278" s="43"/>
      <c r="BH278" s="43"/>
      <c r="BI278" s="43"/>
      <c r="BJ278" s="43"/>
      <c r="BK278" s="43"/>
      <c r="BL278" s="43"/>
      <c r="BM278" s="43"/>
      <c r="BN278" s="43"/>
    </row>
    <row r="279" ht="13.5" customHeight="1">
      <c r="A279" s="11"/>
      <c r="B279" s="11"/>
      <c r="C279" s="43"/>
      <c r="D279" s="43"/>
      <c r="E279" s="43"/>
      <c r="F279" s="43"/>
      <c r="G279" s="43"/>
      <c r="H279" s="43"/>
      <c r="I279" s="43"/>
      <c r="J279" s="43"/>
      <c r="K279" s="43"/>
      <c r="L279" s="43"/>
      <c r="M279" s="43"/>
      <c r="N279" s="43"/>
      <c r="O279" s="43"/>
      <c r="P279" s="43"/>
      <c r="Q279" s="44"/>
      <c r="R279" s="44"/>
      <c r="S279" s="43"/>
      <c r="T279" s="43"/>
      <c r="U279" s="44"/>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4"/>
      <c r="AY279" s="43"/>
      <c r="AZ279" s="43"/>
      <c r="BA279" s="43"/>
      <c r="BB279" s="43"/>
      <c r="BC279" s="43"/>
      <c r="BD279" s="43"/>
      <c r="BE279" s="43"/>
      <c r="BF279" s="43"/>
      <c r="BG279" s="43"/>
      <c r="BH279" s="43"/>
      <c r="BI279" s="43"/>
      <c r="BJ279" s="43"/>
      <c r="BK279" s="43"/>
      <c r="BL279" s="43"/>
      <c r="BM279" s="43"/>
      <c r="BN279" s="43"/>
    </row>
    <row r="280" ht="13.5" customHeight="1">
      <c r="A280" s="11"/>
      <c r="B280" s="11"/>
      <c r="C280" s="43"/>
      <c r="D280" s="43"/>
      <c r="E280" s="43"/>
      <c r="F280" s="43"/>
      <c r="G280" s="43"/>
      <c r="H280" s="43"/>
      <c r="I280" s="43"/>
      <c r="J280" s="43"/>
      <c r="K280" s="43"/>
      <c r="L280" s="43"/>
      <c r="M280" s="43"/>
      <c r="N280" s="43"/>
      <c r="O280" s="43"/>
      <c r="P280" s="43"/>
      <c r="Q280" s="44"/>
      <c r="R280" s="44"/>
      <c r="S280" s="43"/>
      <c r="T280" s="43"/>
      <c r="U280" s="44"/>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4"/>
      <c r="AY280" s="43"/>
      <c r="AZ280" s="43"/>
      <c r="BA280" s="43"/>
      <c r="BB280" s="43"/>
      <c r="BC280" s="43"/>
      <c r="BD280" s="43"/>
      <c r="BE280" s="43"/>
      <c r="BF280" s="43"/>
      <c r="BG280" s="43"/>
      <c r="BH280" s="43"/>
      <c r="BI280" s="43"/>
      <c r="BJ280" s="43"/>
      <c r="BK280" s="43"/>
      <c r="BL280" s="43"/>
      <c r="BM280" s="43"/>
      <c r="BN280" s="43"/>
    </row>
    <row r="281" ht="13.5" customHeight="1">
      <c r="A281" s="11"/>
      <c r="B281" s="11"/>
      <c r="C281" s="43"/>
      <c r="D281" s="43"/>
      <c r="E281" s="43"/>
      <c r="F281" s="43"/>
      <c r="G281" s="43"/>
      <c r="H281" s="43"/>
      <c r="I281" s="43"/>
      <c r="J281" s="43"/>
      <c r="K281" s="43"/>
      <c r="L281" s="43"/>
      <c r="M281" s="43"/>
      <c r="N281" s="43"/>
      <c r="O281" s="43"/>
      <c r="P281" s="43"/>
      <c r="Q281" s="44"/>
      <c r="R281" s="44"/>
      <c r="S281" s="43"/>
      <c r="T281" s="43"/>
      <c r="U281" s="44"/>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4"/>
      <c r="AY281" s="43"/>
      <c r="AZ281" s="43"/>
      <c r="BA281" s="43"/>
      <c r="BB281" s="43"/>
      <c r="BC281" s="43"/>
      <c r="BD281" s="43"/>
      <c r="BE281" s="43"/>
      <c r="BF281" s="43"/>
      <c r="BG281" s="43"/>
      <c r="BH281" s="43"/>
      <c r="BI281" s="43"/>
      <c r="BJ281" s="43"/>
      <c r="BK281" s="43"/>
      <c r="BL281" s="43"/>
      <c r="BM281" s="43"/>
      <c r="BN281" s="43"/>
    </row>
    <row r="282" ht="13.5" customHeight="1">
      <c r="A282" s="11"/>
      <c r="B282" s="11"/>
      <c r="C282" s="43"/>
      <c r="D282" s="43"/>
      <c r="E282" s="43"/>
      <c r="F282" s="43"/>
      <c r="G282" s="43"/>
      <c r="H282" s="43"/>
      <c r="I282" s="43"/>
      <c r="J282" s="43"/>
      <c r="K282" s="43"/>
      <c r="L282" s="43"/>
      <c r="M282" s="43"/>
      <c r="N282" s="43"/>
      <c r="O282" s="43"/>
      <c r="P282" s="43"/>
      <c r="Q282" s="44"/>
      <c r="R282" s="44"/>
      <c r="S282" s="43"/>
      <c r="T282" s="43"/>
      <c r="U282" s="44"/>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4"/>
      <c r="AY282" s="43"/>
      <c r="AZ282" s="43"/>
      <c r="BA282" s="43"/>
      <c r="BB282" s="43"/>
      <c r="BC282" s="43"/>
      <c r="BD282" s="43"/>
      <c r="BE282" s="43"/>
      <c r="BF282" s="43"/>
      <c r="BG282" s="43"/>
      <c r="BH282" s="43"/>
      <c r="BI282" s="43"/>
      <c r="BJ282" s="43"/>
      <c r="BK282" s="43"/>
      <c r="BL282" s="43"/>
      <c r="BM282" s="43"/>
      <c r="BN282" s="43"/>
    </row>
    <row r="283" ht="13.5" customHeight="1">
      <c r="A283" s="11"/>
      <c r="B283" s="11"/>
      <c r="C283" s="43"/>
      <c r="D283" s="43"/>
      <c r="E283" s="43"/>
      <c r="F283" s="43"/>
      <c r="G283" s="43"/>
      <c r="H283" s="43"/>
      <c r="I283" s="43"/>
      <c r="J283" s="43"/>
      <c r="K283" s="43"/>
      <c r="L283" s="43"/>
      <c r="M283" s="43"/>
      <c r="N283" s="43"/>
      <c r="O283" s="43"/>
      <c r="P283" s="43"/>
      <c r="Q283" s="44"/>
      <c r="R283" s="44"/>
      <c r="S283" s="43"/>
      <c r="T283" s="43"/>
      <c r="U283" s="44"/>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4"/>
      <c r="AY283" s="43"/>
      <c r="AZ283" s="43"/>
      <c r="BA283" s="43"/>
      <c r="BB283" s="43"/>
      <c r="BC283" s="43"/>
      <c r="BD283" s="43"/>
      <c r="BE283" s="43"/>
      <c r="BF283" s="43"/>
      <c r="BG283" s="43"/>
      <c r="BH283" s="43"/>
      <c r="BI283" s="43"/>
      <c r="BJ283" s="43"/>
      <c r="BK283" s="43"/>
      <c r="BL283" s="43"/>
      <c r="BM283" s="43"/>
      <c r="BN283" s="43"/>
    </row>
    <row r="284" ht="13.5" customHeight="1">
      <c r="A284" s="11"/>
      <c r="B284" s="11"/>
      <c r="C284" s="43"/>
      <c r="D284" s="43"/>
      <c r="E284" s="43"/>
      <c r="F284" s="43"/>
      <c r="G284" s="43"/>
      <c r="H284" s="43"/>
      <c r="I284" s="43"/>
      <c r="J284" s="43"/>
      <c r="K284" s="43"/>
      <c r="L284" s="43"/>
      <c r="M284" s="43"/>
      <c r="N284" s="43"/>
      <c r="O284" s="43"/>
      <c r="P284" s="43"/>
      <c r="Q284" s="44"/>
      <c r="R284" s="44"/>
      <c r="S284" s="43"/>
      <c r="T284" s="43"/>
      <c r="U284" s="44"/>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4"/>
      <c r="AY284" s="43"/>
      <c r="AZ284" s="43"/>
      <c r="BA284" s="43"/>
      <c r="BB284" s="43"/>
      <c r="BC284" s="43"/>
      <c r="BD284" s="43"/>
      <c r="BE284" s="43"/>
      <c r="BF284" s="43"/>
      <c r="BG284" s="43"/>
      <c r="BH284" s="43"/>
      <c r="BI284" s="43"/>
      <c r="BJ284" s="43"/>
      <c r="BK284" s="43"/>
      <c r="BL284" s="43"/>
      <c r="BM284" s="43"/>
      <c r="BN284" s="43"/>
    </row>
    <row r="285" ht="13.5" customHeight="1">
      <c r="A285" s="11"/>
      <c r="B285" s="11"/>
      <c r="C285" s="43"/>
      <c r="D285" s="43"/>
      <c r="E285" s="43"/>
      <c r="F285" s="43"/>
      <c r="G285" s="43"/>
      <c r="H285" s="43"/>
      <c r="I285" s="43"/>
      <c r="J285" s="43"/>
      <c r="K285" s="43"/>
      <c r="L285" s="43"/>
      <c r="M285" s="43"/>
      <c r="N285" s="43"/>
      <c r="O285" s="43"/>
      <c r="P285" s="43"/>
      <c r="Q285" s="44"/>
      <c r="R285" s="44"/>
      <c r="S285" s="43"/>
      <c r="T285" s="43"/>
      <c r="U285" s="44"/>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4"/>
      <c r="AY285" s="43"/>
      <c r="AZ285" s="43"/>
      <c r="BA285" s="43"/>
      <c r="BB285" s="43"/>
      <c r="BC285" s="43"/>
      <c r="BD285" s="43"/>
      <c r="BE285" s="43"/>
      <c r="BF285" s="43"/>
      <c r="BG285" s="43"/>
      <c r="BH285" s="43"/>
      <c r="BI285" s="43"/>
      <c r="BJ285" s="43"/>
      <c r="BK285" s="43"/>
      <c r="BL285" s="43"/>
      <c r="BM285" s="43"/>
      <c r="BN285" s="43"/>
    </row>
    <row r="286" ht="13.5" customHeight="1">
      <c r="A286" s="11"/>
      <c r="B286" s="11"/>
      <c r="C286" s="43"/>
      <c r="D286" s="43"/>
      <c r="E286" s="43"/>
      <c r="F286" s="43"/>
      <c r="G286" s="43"/>
      <c r="H286" s="43"/>
      <c r="I286" s="43"/>
      <c r="J286" s="43"/>
      <c r="K286" s="43"/>
      <c r="L286" s="43"/>
      <c r="M286" s="43"/>
      <c r="N286" s="43"/>
      <c r="O286" s="43"/>
      <c r="P286" s="43"/>
      <c r="Q286" s="44"/>
      <c r="R286" s="44"/>
      <c r="S286" s="43"/>
      <c r="T286" s="43"/>
      <c r="U286" s="44"/>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4"/>
      <c r="AY286" s="43"/>
      <c r="AZ286" s="43"/>
      <c r="BA286" s="43"/>
      <c r="BB286" s="43"/>
      <c r="BC286" s="43"/>
      <c r="BD286" s="43"/>
      <c r="BE286" s="43"/>
      <c r="BF286" s="43"/>
      <c r="BG286" s="43"/>
      <c r="BH286" s="43"/>
      <c r="BI286" s="43"/>
      <c r="BJ286" s="43"/>
      <c r="BK286" s="43"/>
      <c r="BL286" s="43"/>
      <c r="BM286" s="43"/>
      <c r="BN286" s="43"/>
    </row>
    <row r="287" ht="13.5" customHeight="1">
      <c r="A287" s="11"/>
      <c r="B287" s="11"/>
      <c r="C287" s="43"/>
      <c r="D287" s="43"/>
      <c r="E287" s="43"/>
      <c r="F287" s="43"/>
      <c r="G287" s="43"/>
      <c r="H287" s="43"/>
      <c r="I287" s="43"/>
      <c r="J287" s="43"/>
      <c r="K287" s="43"/>
      <c r="L287" s="43"/>
      <c r="M287" s="43"/>
      <c r="N287" s="43"/>
      <c r="O287" s="43"/>
      <c r="P287" s="43"/>
      <c r="Q287" s="44"/>
      <c r="R287" s="44"/>
      <c r="S287" s="43"/>
      <c r="T287" s="43"/>
      <c r="U287" s="44"/>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4"/>
      <c r="AY287" s="43"/>
      <c r="AZ287" s="43"/>
      <c r="BA287" s="43"/>
      <c r="BB287" s="43"/>
      <c r="BC287" s="43"/>
      <c r="BD287" s="43"/>
      <c r="BE287" s="43"/>
      <c r="BF287" s="43"/>
      <c r="BG287" s="43"/>
      <c r="BH287" s="43"/>
      <c r="BI287" s="43"/>
      <c r="BJ287" s="43"/>
      <c r="BK287" s="43"/>
      <c r="BL287" s="43"/>
      <c r="BM287" s="43"/>
      <c r="BN287" s="43"/>
    </row>
    <row r="288" ht="13.5" customHeight="1">
      <c r="A288" s="11"/>
      <c r="B288" s="11"/>
      <c r="C288" s="43"/>
      <c r="D288" s="43"/>
      <c r="E288" s="43"/>
      <c r="F288" s="43"/>
      <c r="G288" s="43"/>
      <c r="H288" s="43"/>
      <c r="I288" s="43"/>
      <c r="J288" s="43"/>
      <c r="K288" s="43"/>
      <c r="L288" s="43"/>
      <c r="M288" s="43"/>
      <c r="N288" s="43"/>
      <c r="O288" s="43"/>
      <c r="P288" s="43"/>
      <c r="Q288" s="44"/>
      <c r="R288" s="44"/>
      <c r="S288" s="43"/>
      <c r="T288" s="43"/>
      <c r="U288" s="44"/>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4"/>
      <c r="AY288" s="43"/>
      <c r="AZ288" s="43"/>
      <c r="BA288" s="43"/>
      <c r="BB288" s="43"/>
      <c r="BC288" s="43"/>
      <c r="BD288" s="43"/>
      <c r="BE288" s="43"/>
      <c r="BF288" s="43"/>
      <c r="BG288" s="43"/>
      <c r="BH288" s="43"/>
      <c r="BI288" s="43"/>
      <c r="BJ288" s="43"/>
      <c r="BK288" s="43"/>
      <c r="BL288" s="43"/>
      <c r="BM288" s="43"/>
      <c r="BN288" s="43"/>
    </row>
    <row r="289" ht="13.5" customHeight="1">
      <c r="A289" s="11"/>
      <c r="B289" s="11"/>
      <c r="C289" s="43"/>
      <c r="D289" s="43"/>
      <c r="E289" s="43"/>
      <c r="F289" s="43"/>
      <c r="G289" s="43"/>
      <c r="H289" s="43"/>
      <c r="I289" s="43"/>
      <c r="J289" s="43"/>
      <c r="K289" s="43"/>
      <c r="L289" s="43"/>
      <c r="M289" s="43"/>
      <c r="N289" s="43"/>
      <c r="O289" s="43"/>
      <c r="P289" s="43"/>
      <c r="Q289" s="44"/>
      <c r="R289" s="44"/>
      <c r="S289" s="43"/>
      <c r="T289" s="43"/>
      <c r="U289" s="44"/>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4"/>
      <c r="AY289" s="43"/>
      <c r="AZ289" s="43"/>
      <c r="BA289" s="43"/>
      <c r="BB289" s="43"/>
      <c r="BC289" s="43"/>
      <c r="BD289" s="43"/>
      <c r="BE289" s="43"/>
      <c r="BF289" s="43"/>
      <c r="BG289" s="43"/>
      <c r="BH289" s="43"/>
      <c r="BI289" s="43"/>
      <c r="BJ289" s="43"/>
      <c r="BK289" s="43"/>
      <c r="BL289" s="43"/>
      <c r="BM289" s="43"/>
      <c r="BN289" s="43"/>
    </row>
    <row r="290" ht="13.5" customHeight="1">
      <c r="A290" s="11"/>
      <c r="B290" s="11"/>
      <c r="C290" s="43"/>
      <c r="D290" s="43"/>
      <c r="E290" s="43"/>
      <c r="F290" s="43"/>
      <c r="G290" s="43"/>
      <c r="H290" s="43"/>
      <c r="I290" s="43"/>
      <c r="J290" s="43"/>
      <c r="K290" s="43"/>
      <c r="L290" s="43"/>
      <c r="M290" s="43"/>
      <c r="N290" s="43"/>
      <c r="O290" s="43"/>
      <c r="P290" s="43"/>
      <c r="Q290" s="44"/>
      <c r="R290" s="44"/>
      <c r="S290" s="43"/>
      <c r="T290" s="43"/>
      <c r="U290" s="44"/>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4"/>
      <c r="AY290" s="43"/>
      <c r="AZ290" s="43"/>
      <c r="BA290" s="43"/>
      <c r="BB290" s="43"/>
      <c r="BC290" s="43"/>
      <c r="BD290" s="43"/>
      <c r="BE290" s="43"/>
      <c r="BF290" s="43"/>
      <c r="BG290" s="43"/>
      <c r="BH290" s="43"/>
      <c r="BI290" s="43"/>
      <c r="BJ290" s="43"/>
      <c r="BK290" s="43"/>
      <c r="BL290" s="43"/>
      <c r="BM290" s="43"/>
      <c r="BN290" s="43"/>
    </row>
    <row r="291" ht="13.5" customHeight="1">
      <c r="A291" s="11"/>
      <c r="B291" s="11"/>
      <c r="C291" s="43"/>
      <c r="D291" s="43"/>
      <c r="E291" s="43"/>
      <c r="F291" s="43"/>
      <c r="G291" s="43"/>
      <c r="H291" s="43"/>
      <c r="I291" s="43"/>
      <c r="J291" s="43"/>
      <c r="K291" s="43"/>
      <c r="L291" s="43"/>
      <c r="M291" s="43"/>
      <c r="N291" s="43"/>
      <c r="O291" s="43"/>
      <c r="P291" s="43"/>
      <c r="Q291" s="44"/>
      <c r="R291" s="44"/>
      <c r="S291" s="43"/>
      <c r="T291" s="43"/>
      <c r="U291" s="44"/>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4"/>
      <c r="AY291" s="43"/>
      <c r="AZ291" s="43"/>
      <c r="BA291" s="43"/>
      <c r="BB291" s="43"/>
      <c r="BC291" s="43"/>
      <c r="BD291" s="43"/>
      <c r="BE291" s="43"/>
      <c r="BF291" s="43"/>
      <c r="BG291" s="43"/>
      <c r="BH291" s="43"/>
      <c r="BI291" s="43"/>
      <c r="BJ291" s="43"/>
      <c r="BK291" s="43"/>
      <c r="BL291" s="43"/>
      <c r="BM291" s="43"/>
      <c r="BN291" s="43"/>
    </row>
    <row r="292" ht="13.5" customHeight="1">
      <c r="A292" s="11"/>
      <c r="B292" s="11"/>
      <c r="C292" s="43"/>
      <c r="D292" s="43"/>
      <c r="E292" s="43"/>
      <c r="F292" s="43"/>
      <c r="G292" s="43"/>
      <c r="H292" s="43"/>
      <c r="I292" s="43"/>
      <c r="J292" s="43"/>
      <c r="K292" s="43"/>
      <c r="L292" s="43"/>
      <c r="M292" s="43"/>
      <c r="N292" s="43"/>
      <c r="O292" s="43"/>
      <c r="P292" s="43"/>
      <c r="Q292" s="44"/>
      <c r="R292" s="44"/>
      <c r="S292" s="43"/>
      <c r="T292" s="43"/>
      <c r="U292" s="44"/>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4"/>
      <c r="AY292" s="43"/>
      <c r="AZ292" s="43"/>
      <c r="BA292" s="43"/>
      <c r="BB292" s="43"/>
      <c r="BC292" s="43"/>
      <c r="BD292" s="43"/>
      <c r="BE292" s="43"/>
      <c r="BF292" s="43"/>
      <c r="BG292" s="43"/>
      <c r="BH292" s="43"/>
      <c r="BI292" s="43"/>
      <c r="BJ292" s="43"/>
      <c r="BK292" s="43"/>
      <c r="BL292" s="43"/>
      <c r="BM292" s="43"/>
      <c r="BN292" s="43"/>
    </row>
    <row r="293" ht="13.5" customHeight="1">
      <c r="A293" s="11"/>
      <c r="B293" s="11"/>
      <c r="C293" s="43"/>
      <c r="D293" s="43"/>
      <c r="E293" s="43"/>
      <c r="F293" s="43"/>
      <c r="G293" s="43"/>
      <c r="H293" s="43"/>
      <c r="I293" s="43"/>
      <c r="J293" s="43"/>
      <c r="K293" s="43"/>
      <c r="L293" s="43"/>
      <c r="M293" s="43"/>
      <c r="N293" s="43"/>
      <c r="O293" s="43"/>
      <c r="P293" s="43"/>
      <c r="Q293" s="44"/>
      <c r="R293" s="44"/>
      <c r="S293" s="43"/>
      <c r="T293" s="43"/>
      <c r="U293" s="44"/>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4"/>
      <c r="AY293" s="43"/>
      <c r="AZ293" s="43"/>
      <c r="BA293" s="43"/>
      <c r="BB293" s="43"/>
      <c r="BC293" s="43"/>
      <c r="BD293" s="43"/>
      <c r="BE293" s="43"/>
      <c r="BF293" s="43"/>
      <c r="BG293" s="43"/>
      <c r="BH293" s="43"/>
      <c r="BI293" s="43"/>
      <c r="BJ293" s="43"/>
      <c r="BK293" s="43"/>
      <c r="BL293" s="43"/>
      <c r="BM293" s="43"/>
      <c r="BN293" s="43"/>
    </row>
    <row r="294" ht="13.5" customHeight="1">
      <c r="A294" s="11"/>
      <c r="B294" s="11"/>
      <c r="C294" s="43"/>
      <c r="D294" s="43"/>
      <c r="E294" s="43"/>
      <c r="F294" s="43"/>
      <c r="G294" s="43"/>
      <c r="H294" s="43"/>
      <c r="I294" s="43"/>
      <c r="J294" s="43"/>
      <c r="K294" s="43"/>
      <c r="L294" s="43"/>
      <c r="M294" s="43"/>
      <c r="N294" s="43"/>
      <c r="O294" s="43"/>
      <c r="P294" s="43"/>
      <c r="Q294" s="44"/>
      <c r="R294" s="44"/>
      <c r="S294" s="43"/>
      <c r="T294" s="43"/>
      <c r="U294" s="44"/>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4"/>
      <c r="AY294" s="43"/>
      <c r="AZ294" s="43"/>
      <c r="BA294" s="43"/>
      <c r="BB294" s="43"/>
      <c r="BC294" s="43"/>
      <c r="BD294" s="43"/>
      <c r="BE294" s="43"/>
      <c r="BF294" s="43"/>
      <c r="BG294" s="43"/>
      <c r="BH294" s="43"/>
      <c r="BI294" s="43"/>
      <c r="BJ294" s="43"/>
      <c r="BK294" s="43"/>
      <c r="BL294" s="43"/>
      <c r="BM294" s="43"/>
      <c r="BN294" s="43"/>
    </row>
    <row r="295" ht="13.5" customHeight="1">
      <c r="A295" s="11"/>
      <c r="B295" s="11"/>
      <c r="C295" s="43"/>
      <c r="D295" s="43"/>
      <c r="E295" s="43"/>
      <c r="F295" s="43"/>
      <c r="G295" s="43"/>
      <c r="H295" s="43"/>
      <c r="I295" s="43"/>
      <c r="J295" s="43"/>
      <c r="K295" s="43"/>
      <c r="L295" s="43"/>
      <c r="M295" s="43"/>
      <c r="N295" s="43"/>
      <c r="O295" s="43"/>
      <c r="P295" s="43"/>
      <c r="Q295" s="44"/>
      <c r="R295" s="44"/>
      <c r="S295" s="43"/>
      <c r="T295" s="43"/>
      <c r="U295" s="44"/>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4"/>
      <c r="AY295" s="43"/>
      <c r="AZ295" s="43"/>
      <c r="BA295" s="43"/>
      <c r="BB295" s="43"/>
      <c r="BC295" s="43"/>
      <c r="BD295" s="43"/>
      <c r="BE295" s="43"/>
      <c r="BF295" s="43"/>
      <c r="BG295" s="43"/>
      <c r="BH295" s="43"/>
      <c r="BI295" s="43"/>
      <c r="BJ295" s="43"/>
      <c r="BK295" s="43"/>
      <c r="BL295" s="43"/>
      <c r="BM295" s="43"/>
      <c r="BN295" s="43"/>
    </row>
    <row r="296" ht="13.5" customHeight="1">
      <c r="A296" s="11"/>
      <c r="B296" s="11"/>
      <c r="C296" s="43"/>
      <c r="D296" s="43"/>
      <c r="E296" s="43"/>
      <c r="F296" s="43"/>
      <c r="G296" s="43"/>
      <c r="H296" s="43"/>
      <c r="I296" s="43"/>
      <c r="J296" s="43"/>
      <c r="K296" s="43"/>
      <c r="L296" s="43"/>
      <c r="M296" s="43"/>
      <c r="N296" s="43"/>
      <c r="O296" s="43"/>
      <c r="P296" s="43"/>
      <c r="Q296" s="44"/>
      <c r="R296" s="44"/>
      <c r="S296" s="43"/>
      <c r="T296" s="43"/>
      <c r="U296" s="44"/>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4"/>
      <c r="AY296" s="43"/>
      <c r="AZ296" s="43"/>
      <c r="BA296" s="43"/>
      <c r="BB296" s="43"/>
      <c r="BC296" s="43"/>
      <c r="BD296" s="43"/>
      <c r="BE296" s="43"/>
      <c r="BF296" s="43"/>
      <c r="BG296" s="43"/>
      <c r="BH296" s="43"/>
      <c r="BI296" s="43"/>
      <c r="BJ296" s="43"/>
      <c r="BK296" s="43"/>
      <c r="BL296" s="43"/>
      <c r="BM296" s="43"/>
      <c r="BN296" s="43"/>
    </row>
    <row r="297" ht="13.5" customHeight="1">
      <c r="A297" s="11"/>
      <c r="B297" s="11"/>
      <c r="C297" s="43"/>
      <c r="D297" s="43"/>
      <c r="E297" s="43"/>
      <c r="F297" s="43"/>
      <c r="G297" s="43"/>
      <c r="H297" s="43"/>
      <c r="I297" s="43"/>
      <c r="J297" s="43"/>
      <c r="K297" s="43"/>
      <c r="L297" s="43"/>
      <c r="M297" s="43"/>
      <c r="N297" s="43"/>
      <c r="O297" s="43"/>
      <c r="P297" s="43"/>
      <c r="Q297" s="44"/>
      <c r="R297" s="44"/>
      <c r="S297" s="43"/>
      <c r="T297" s="43"/>
      <c r="U297" s="44"/>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4"/>
      <c r="AY297" s="43"/>
      <c r="AZ297" s="43"/>
      <c r="BA297" s="43"/>
      <c r="BB297" s="43"/>
      <c r="BC297" s="43"/>
      <c r="BD297" s="43"/>
      <c r="BE297" s="43"/>
      <c r="BF297" s="43"/>
      <c r="BG297" s="43"/>
      <c r="BH297" s="43"/>
      <c r="BI297" s="43"/>
      <c r="BJ297" s="43"/>
      <c r="BK297" s="43"/>
      <c r="BL297" s="43"/>
      <c r="BM297" s="43"/>
      <c r="BN297" s="43"/>
    </row>
    <row r="298" ht="13.5" customHeight="1">
      <c r="A298" s="11"/>
      <c r="B298" s="11"/>
      <c r="C298" s="43"/>
      <c r="D298" s="43"/>
      <c r="E298" s="43"/>
      <c r="F298" s="43"/>
      <c r="G298" s="43"/>
      <c r="H298" s="43"/>
      <c r="I298" s="43"/>
      <c r="J298" s="43"/>
      <c r="K298" s="43"/>
      <c r="L298" s="43"/>
      <c r="M298" s="43"/>
      <c r="N298" s="43"/>
      <c r="O298" s="43"/>
      <c r="P298" s="43"/>
      <c r="Q298" s="44"/>
      <c r="R298" s="44"/>
      <c r="S298" s="43"/>
      <c r="T298" s="43"/>
      <c r="U298" s="44"/>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4"/>
      <c r="AY298" s="43"/>
      <c r="AZ298" s="43"/>
      <c r="BA298" s="43"/>
      <c r="BB298" s="43"/>
      <c r="BC298" s="43"/>
      <c r="BD298" s="43"/>
      <c r="BE298" s="43"/>
      <c r="BF298" s="43"/>
      <c r="BG298" s="43"/>
      <c r="BH298" s="43"/>
      <c r="BI298" s="43"/>
      <c r="BJ298" s="43"/>
      <c r="BK298" s="43"/>
      <c r="BL298" s="43"/>
      <c r="BM298" s="43"/>
      <c r="BN298" s="43"/>
    </row>
    <row r="299" ht="13.5" customHeight="1">
      <c r="A299" s="11"/>
      <c r="B299" s="11"/>
      <c r="C299" s="43"/>
      <c r="D299" s="43"/>
      <c r="E299" s="43"/>
      <c r="F299" s="43"/>
      <c r="G299" s="43"/>
      <c r="H299" s="43"/>
      <c r="I299" s="43"/>
      <c r="J299" s="43"/>
      <c r="K299" s="43"/>
      <c r="L299" s="43"/>
      <c r="M299" s="43"/>
      <c r="N299" s="43"/>
      <c r="O299" s="43"/>
      <c r="P299" s="43"/>
      <c r="Q299" s="44"/>
      <c r="R299" s="44"/>
      <c r="S299" s="43"/>
      <c r="T299" s="43"/>
      <c r="U299" s="44"/>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4"/>
      <c r="AY299" s="43"/>
      <c r="AZ299" s="43"/>
      <c r="BA299" s="43"/>
      <c r="BB299" s="43"/>
      <c r="BC299" s="43"/>
      <c r="BD299" s="43"/>
      <c r="BE299" s="43"/>
      <c r="BF299" s="43"/>
      <c r="BG299" s="43"/>
      <c r="BH299" s="43"/>
      <c r="BI299" s="43"/>
      <c r="BJ299" s="43"/>
      <c r="BK299" s="43"/>
      <c r="BL299" s="43"/>
      <c r="BM299" s="43"/>
      <c r="BN299" s="43"/>
    </row>
    <row r="300" ht="13.5" customHeight="1">
      <c r="A300" s="11"/>
      <c r="B300" s="11"/>
      <c r="C300" s="43"/>
      <c r="D300" s="43"/>
      <c r="E300" s="43"/>
      <c r="F300" s="43"/>
      <c r="G300" s="43"/>
      <c r="H300" s="43"/>
      <c r="I300" s="43"/>
      <c r="J300" s="43"/>
      <c r="K300" s="43"/>
      <c r="L300" s="43"/>
      <c r="M300" s="43"/>
      <c r="N300" s="43"/>
      <c r="O300" s="43"/>
      <c r="P300" s="43"/>
      <c r="Q300" s="44"/>
      <c r="R300" s="44"/>
      <c r="S300" s="43"/>
      <c r="T300" s="43"/>
      <c r="U300" s="44"/>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4"/>
      <c r="AY300" s="43"/>
      <c r="AZ300" s="43"/>
      <c r="BA300" s="43"/>
      <c r="BB300" s="43"/>
      <c r="BC300" s="43"/>
      <c r="BD300" s="43"/>
      <c r="BE300" s="43"/>
      <c r="BF300" s="43"/>
      <c r="BG300" s="43"/>
      <c r="BH300" s="43"/>
      <c r="BI300" s="43"/>
      <c r="BJ300" s="43"/>
      <c r="BK300" s="43"/>
      <c r="BL300" s="43"/>
      <c r="BM300" s="43"/>
      <c r="BN300" s="43"/>
    </row>
    <row r="301" ht="13.5" customHeight="1">
      <c r="A301" s="11"/>
      <c r="B301" s="11"/>
      <c r="C301" s="43"/>
      <c r="D301" s="43"/>
      <c r="E301" s="43"/>
      <c r="F301" s="43"/>
      <c r="G301" s="43"/>
      <c r="H301" s="43"/>
      <c r="I301" s="43"/>
      <c r="J301" s="43"/>
      <c r="K301" s="43"/>
      <c r="L301" s="43"/>
      <c r="M301" s="43"/>
      <c r="N301" s="43"/>
      <c r="O301" s="43"/>
      <c r="P301" s="43"/>
      <c r="Q301" s="44"/>
      <c r="R301" s="44"/>
      <c r="S301" s="43"/>
      <c r="T301" s="43"/>
      <c r="U301" s="44"/>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4"/>
      <c r="AY301" s="43"/>
      <c r="AZ301" s="43"/>
      <c r="BA301" s="43"/>
      <c r="BB301" s="43"/>
      <c r="BC301" s="43"/>
      <c r="BD301" s="43"/>
      <c r="BE301" s="43"/>
      <c r="BF301" s="43"/>
      <c r="BG301" s="43"/>
      <c r="BH301" s="43"/>
      <c r="BI301" s="43"/>
      <c r="BJ301" s="43"/>
      <c r="BK301" s="43"/>
      <c r="BL301" s="43"/>
      <c r="BM301" s="43"/>
      <c r="BN301" s="43"/>
    </row>
    <row r="302" ht="13.5" customHeight="1">
      <c r="A302" s="11"/>
      <c r="B302" s="11"/>
      <c r="C302" s="43"/>
      <c r="D302" s="43"/>
      <c r="E302" s="43"/>
      <c r="F302" s="43"/>
      <c r="G302" s="43"/>
      <c r="H302" s="43"/>
      <c r="I302" s="43"/>
      <c r="J302" s="43"/>
      <c r="K302" s="43"/>
      <c r="L302" s="43"/>
      <c r="M302" s="43"/>
      <c r="N302" s="43"/>
      <c r="O302" s="43"/>
      <c r="P302" s="43"/>
      <c r="Q302" s="44"/>
      <c r="R302" s="44"/>
      <c r="S302" s="43"/>
      <c r="T302" s="43"/>
      <c r="U302" s="44"/>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4"/>
      <c r="AY302" s="43"/>
      <c r="AZ302" s="43"/>
      <c r="BA302" s="43"/>
      <c r="BB302" s="43"/>
      <c r="BC302" s="43"/>
      <c r="BD302" s="43"/>
      <c r="BE302" s="43"/>
      <c r="BF302" s="43"/>
      <c r="BG302" s="43"/>
      <c r="BH302" s="43"/>
      <c r="BI302" s="43"/>
      <c r="BJ302" s="43"/>
      <c r="BK302" s="43"/>
      <c r="BL302" s="43"/>
      <c r="BM302" s="43"/>
      <c r="BN302" s="43"/>
    </row>
    <row r="303" ht="13.5" customHeight="1">
      <c r="A303" s="11"/>
      <c r="B303" s="11"/>
      <c r="C303" s="43"/>
      <c r="D303" s="43"/>
      <c r="E303" s="43"/>
      <c r="F303" s="43"/>
      <c r="G303" s="43"/>
      <c r="H303" s="43"/>
      <c r="I303" s="43"/>
      <c r="J303" s="43"/>
      <c r="K303" s="43"/>
      <c r="L303" s="43"/>
      <c r="M303" s="43"/>
      <c r="N303" s="43"/>
      <c r="O303" s="43"/>
      <c r="P303" s="43"/>
      <c r="Q303" s="44"/>
      <c r="R303" s="44"/>
      <c r="S303" s="43"/>
      <c r="T303" s="43"/>
      <c r="U303" s="44"/>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4"/>
      <c r="AY303" s="43"/>
      <c r="AZ303" s="43"/>
      <c r="BA303" s="43"/>
      <c r="BB303" s="43"/>
      <c r="BC303" s="43"/>
      <c r="BD303" s="43"/>
      <c r="BE303" s="43"/>
      <c r="BF303" s="43"/>
      <c r="BG303" s="43"/>
      <c r="BH303" s="43"/>
      <c r="BI303" s="43"/>
      <c r="BJ303" s="43"/>
      <c r="BK303" s="43"/>
      <c r="BL303" s="43"/>
      <c r="BM303" s="43"/>
      <c r="BN303" s="43"/>
    </row>
    <row r="304" ht="13.5" customHeight="1">
      <c r="A304" s="11"/>
      <c r="B304" s="11"/>
      <c r="C304" s="43"/>
      <c r="D304" s="43"/>
      <c r="E304" s="43"/>
      <c r="F304" s="43"/>
      <c r="G304" s="43"/>
      <c r="H304" s="43"/>
      <c r="I304" s="43"/>
      <c r="J304" s="43"/>
      <c r="K304" s="43"/>
      <c r="L304" s="43"/>
      <c r="M304" s="43"/>
      <c r="N304" s="43"/>
      <c r="O304" s="43"/>
      <c r="P304" s="43"/>
      <c r="Q304" s="44"/>
      <c r="R304" s="44"/>
      <c r="S304" s="43"/>
      <c r="T304" s="43"/>
      <c r="U304" s="44"/>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4"/>
      <c r="AY304" s="43"/>
      <c r="AZ304" s="43"/>
      <c r="BA304" s="43"/>
      <c r="BB304" s="43"/>
      <c r="BC304" s="43"/>
      <c r="BD304" s="43"/>
      <c r="BE304" s="43"/>
      <c r="BF304" s="43"/>
      <c r="BG304" s="43"/>
      <c r="BH304" s="43"/>
      <c r="BI304" s="43"/>
      <c r="BJ304" s="43"/>
      <c r="BK304" s="43"/>
      <c r="BL304" s="43"/>
      <c r="BM304" s="43"/>
      <c r="BN304" s="43"/>
    </row>
    <row r="305" ht="13.5" customHeight="1">
      <c r="A305" s="11"/>
      <c r="B305" s="11"/>
      <c r="C305" s="43"/>
      <c r="D305" s="43"/>
      <c r="E305" s="43"/>
      <c r="F305" s="43"/>
      <c r="G305" s="43"/>
      <c r="H305" s="43"/>
      <c r="I305" s="43"/>
      <c r="J305" s="43"/>
      <c r="K305" s="43"/>
      <c r="L305" s="43"/>
      <c r="M305" s="43"/>
      <c r="N305" s="43"/>
      <c r="O305" s="43"/>
      <c r="P305" s="43"/>
      <c r="Q305" s="44"/>
      <c r="R305" s="44"/>
      <c r="S305" s="43"/>
      <c r="T305" s="43"/>
      <c r="U305" s="44"/>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4"/>
      <c r="AY305" s="43"/>
      <c r="AZ305" s="43"/>
      <c r="BA305" s="43"/>
      <c r="BB305" s="43"/>
      <c r="BC305" s="43"/>
      <c r="BD305" s="43"/>
      <c r="BE305" s="43"/>
      <c r="BF305" s="43"/>
      <c r="BG305" s="43"/>
      <c r="BH305" s="43"/>
      <c r="BI305" s="43"/>
      <c r="BJ305" s="43"/>
      <c r="BK305" s="43"/>
      <c r="BL305" s="43"/>
      <c r="BM305" s="43"/>
      <c r="BN305" s="43"/>
    </row>
    <row r="306" ht="13.5" customHeight="1">
      <c r="A306" s="11"/>
      <c r="B306" s="11"/>
      <c r="C306" s="43"/>
      <c r="D306" s="43"/>
      <c r="E306" s="43"/>
      <c r="F306" s="43"/>
      <c r="G306" s="43"/>
      <c r="H306" s="43"/>
      <c r="I306" s="43"/>
      <c r="J306" s="43"/>
      <c r="K306" s="43"/>
      <c r="L306" s="43"/>
      <c r="M306" s="43"/>
      <c r="N306" s="43"/>
      <c r="O306" s="43"/>
      <c r="P306" s="43"/>
      <c r="Q306" s="44"/>
      <c r="R306" s="44"/>
      <c r="S306" s="43"/>
      <c r="T306" s="43"/>
      <c r="U306" s="44"/>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4"/>
      <c r="AY306" s="43"/>
      <c r="AZ306" s="43"/>
      <c r="BA306" s="43"/>
      <c r="BB306" s="43"/>
      <c r="BC306" s="43"/>
      <c r="BD306" s="43"/>
      <c r="BE306" s="43"/>
      <c r="BF306" s="43"/>
      <c r="BG306" s="43"/>
      <c r="BH306" s="43"/>
      <c r="BI306" s="43"/>
      <c r="BJ306" s="43"/>
      <c r="BK306" s="43"/>
      <c r="BL306" s="43"/>
      <c r="BM306" s="43"/>
      <c r="BN306" s="43"/>
    </row>
    <row r="307" ht="13.5" customHeight="1">
      <c r="A307" s="11"/>
      <c r="B307" s="11"/>
      <c r="C307" s="43"/>
      <c r="D307" s="43"/>
      <c r="E307" s="43"/>
      <c r="F307" s="43"/>
      <c r="G307" s="43"/>
      <c r="H307" s="43"/>
      <c r="I307" s="43"/>
      <c r="J307" s="43"/>
      <c r="K307" s="43"/>
      <c r="L307" s="43"/>
      <c r="M307" s="43"/>
      <c r="N307" s="43"/>
      <c r="O307" s="43"/>
      <c r="P307" s="43"/>
      <c r="Q307" s="44"/>
      <c r="R307" s="44"/>
      <c r="S307" s="43"/>
      <c r="T307" s="43"/>
      <c r="U307" s="44"/>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4"/>
      <c r="AY307" s="43"/>
      <c r="AZ307" s="43"/>
      <c r="BA307" s="43"/>
      <c r="BB307" s="43"/>
      <c r="BC307" s="43"/>
      <c r="BD307" s="43"/>
      <c r="BE307" s="43"/>
      <c r="BF307" s="43"/>
      <c r="BG307" s="43"/>
      <c r="BH307" s="43"/>
      <c r="BI307" s="43"/>
      <c r="BJ307" s="43"/>
      <c r="BK307" s="43"/>
      <c r="BL307" s="43"/>
      <c r="BM307" s="43"/>
      <c r="BN307" s="43"/>
    </row>
    <row r="308" ht="13.5" customHeight="1">
      <c r="A308" s="11"/>
      <c r="B308" s="11"/>
      <c r="C308" s="43"/>
      <c r="D308" s="43"/>
      <c r="E308" s="43"/>
      <c r="F308" s="43"/>
      <c r="G308" s="43"/>
      <c r="H308" s="43"/>
      <c r="I308" s="43"/>
      <c r="J308" s="43"/>
      <c r="K308" s="43"/>
      <c r="L308" s="43"/>
      <c r="M308" s="43"/>
      <c r="N308" s="43"/>
      <c r="O308" s="43"/>
      <c r="P308" s="43"/>
      <c r="Q308" s="44"/>
      <c r="R308" s="44"/>
      <c r="S308" s="43"/>
      <c r="T308" s="43"/>
      <c r="U308" s="44"/>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4"/>
      <c r="AY308" s="43"/>
      <c r="AZ308" s="43"/>
      <c r="BA308" s="43"/>
      <c r="BB308" s="43"/>
      <c r="BC308" s="43"/>
      <c r="BD308" s="43"/>
      <c r="BE308" s="43"/>
      <c r="BF308" s="43"/>
      <c r="BG308" s="43"/>
      <c r="BH308" s="43"/>
      <c r="BI308" s="43"/>
      <c r="BJ308" s="43"/>
      <c r="BK308" s="43"/>
      <c r="BL308" s="43"/>
      <c r="BM308" s="43"/>
      <c r="BN308" s="43"/>
    </row>
    <row r="309" ht="13.5" customHeight="1">
      <c r="A309" s="11"/>
      <c r="B309" s="11"/>
      <c r="C309" s="43"/>
      <c r="D309" s="43"/>
      <c r="E309" s="43"/>
      <c r="F309" s="43"/>
      <c r="G309" s="43"/>
      <c r="H309" s="43"/>
      <c r="I309" s="43"/>
      <c r="J309" s="43"/>
      <c r="K309" s="43"/>
      <c r="L309" s="43"/>
      <c r="M309" s="43"/>
      <c r="N309" s="43"/>
      <c r="O309" s="43"/>
      <c r="P309" s="43"/>
      <c r="Q309" s="44"/>
      <c r="R309" s="44"/>
      <c r="S309" s="43"/>
      <c r="T309" s="43"/>
      <c r="U309" s="44"/>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4"/>
      <c r="AY309" s="43"/>
      <c r="AZ309" s="43"/>
      <c r="BA309" s="43"/>
      <c r="BB309" s="43"/>
      <c r="BC309" s="43"/>
      <c r="BD309" s="43"/>
      <c r="BE309" s="43"/>
      <c r="BF309" s="43"/>
      <c r="BG309" s="43"/>
      <c r="BH309" s="43"/>
      <c r="BI309" s="43"/>
      <c r="BJ309" s="43"/>
      <c r="BK309" s="43"/>
      <c r="BL309" s="43"/>
      <c r="BM309" s="43"/>
      <c r="BN309" s="43"/>
    </row>
    <row r="310" ht="13.5" customHeight="1">
      <c r="A310" s="11"/>
      <c r="B310" s="11"/>
      <c r="C310" s="43"/>
      <c r="D310" s="43"/>
      <c r="E310" s="43"/>
      <c r="F310" s="43"/>
      <c r="G310" s="43"/>
      <c r="H310" s="43"/>
      <c r="I310" s="43"/>
      <c r="J310" s="43"/>
      <c r="K310" s="43"/>
      <c r="L310" s="43"/>
      <c r="M310" s="43"/>
      <c r="N310" s="43"/>
      <c r="O310" s="43"/>
      <c r="P310" s="43"/>
      <c r="Q310" s="44"/>
      <c r="R310" s="44"/>
      <c r="S310" s="43"/>
      <c r="T310" s="43"/>
      <c r="U310" s="44"/>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4"/>
      <c r="AY310" s="43"/>
      <c r="AZ310" s="43"/>
      <c r="BA310" s="43"/>
      <c r="BB310" s="43"/>
      <c r="BC310" s="43"/>
      <c r="BD310" s="43"/>
      <c r="BE310" s="43"/>
      <c r="BF310" s="43"/>
      <c r="BG310" s="43"/>
      <c r="BH310" s="43"/>
      <c r="BI310" s="43"/>
      <c r="BJ310" s="43"/>
      <c r="BK310" s="43"/>
      <c r="BL310" s="43"/>
      <c r="BM310" s="43"/>
      <c r="BN310" s="43"/>
    </row>
    <row r="311" ht="13.5" customHeight="1">
      <c r="A311" s="11"/>
      <c r="B311" s="11"/>
      <c r="C311" s="43"/>
      <c r="D311" s="43"/>
      <c r="E311" s="43"/>
      <c r="F311" s="43"/>
      <c r="G311" s="43"/>
      <c r="H311" s="43"/>
      <c r="I311" s="43"/>
      <c r="J311" s="43"/>
      <c r="K311" s="43"/>
      <c r="L311" s="43"/>
      <c r="M311" s="43"/>
      <c r="N311" s="43"/>
      <c r="O311" s="43"/>
      <c r="P311" s="43"/>
      <c r="Q311" s="44"/>
      <c r="R311" s="44"/>
      <c r="S311" s="43"/>
      <c r="T311" s="43"/>
      <c r="U311" s="44"/>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4"/>
      <c r="AY311" s="43"/>
      <c r="AZ311" s="43"/>
      <c r="BA311" s="43"/>
      <c r="BB311" s="43"/>
      <c r="BC311" s="43"/>
      <c r="BD311" s="43"/>
      <c r="BE311" s="43"/>
      <c r="BF311" s="43"/>
      <c r="BG311" s="43"/>
      <c r="BH311" s="43"/>
      <c r="BI311" s="43"/>
      <c r="BJ311" s="43"/>
      <c r="BK311" s="43"/>
      <c r="BL311" s="43"/>
      <c r="BM311" s="43"/>
      <c r="BN311" s="43"/>
    </row>
    <row r="312" ht="13.5" customHeight="1">
      <c r="A312" s="11"/>
      <c r="B312" s="11"/>
      <c r="C312" s="43"/>
      <c r="D312" s="43"/>
      <c r="E312" s="43"/>
      <c r="F312" s="43"/>
      <c r="G312" s="43"/>
      <c r="H312" s="43"/>
      <c r="I312" s="43"/>
      <c r="J312" s="43"/>
      <c r="K312" s="43"/>
      <c r="L312" s="43"/>
      <c r="M312" s="43"/>
      <c r="N312" s="43"/>
      <c r="O312" s="43"/>
      <c r="P312" s="43"/>
      <c r="Q312" s="44"/>
      <c r="R312" s="44"/>
      <c r="S312" s="43"/>
      <c r="T312" s="43"/>
      <c r="U312" s="44"/>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4"/>
      <c r="AY312" s="43"/>
      <c r="AZ312" s="43"/>
      <c r="BA312" s="43"/>
      <c r="BB312" s="43"/>
      <c r="BC312" s="43"/>
      <c r="BD312" s="43"/>
      <c r="BE312" s="43"/>
      <c r="BF312" s="43"/>
      <c r="BG312" s="43"/>
      <c r="BH312" s="43"/>
      <c r="BI312" s="43"/>
      <c r="BJ312" s="43"/>
      <c r="BK312" s="43"/>
      <c r="BL312" s="43"/>
      <c r="BM312" s="43"/>
      <c r="BN312" s="43"/>
    </row>
    <row r="313" ht="13.5" customHeight="1">
      <c r="A313" s="11"/>
      <c r="B313" s="11"/>
      <c r="C313" s="43"/>
      <c r="D313" s="43"/>
      <c r="E313" s="43"/>
      <c r="F313" s="43"/>
      <c r="G313" s="43"/>
      <c r="H313" s="43"/>
      <c r="I313" s="43"/>
      <c r="J313" s="43"/>
      <c r="K313" s="43"/>
      <c r="L313" s="43"/>
      <c r="M313" s="43"/>
      <c r="N313" s="43"/>
      <c r="O313" s="43"/>
      <c r="P313" s="43"/>
      <c r="Q313" s="44"/>
      <c r="R313" s="44"/>
      <c r="S313" s="43"/>
      <c r="T313" s="43"/>
      <c r="U313" s="44"/>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4"/>
      <c r="AY313" s="43"/>
      <c r="AZ313" s="43"/>
      <c r="BA313" s="43"/>
      <c r="BB313" s="43"/>
      <c r="BC313" s="43"/>
      <c r="BD313" s="43"/>
      <c r="BE313" s="43"/>
      <c r="BF313" s="43"/>
      <c r="BG313" s="43"/>
      <c r="BH313" s="43"/>
      <c r="BI313" s="43"/>
      <c r="BJ313" s="43"/>
      <c r="BK313" s="43"/>
      <c r="BL313" s="43"/>
      <c r="BM313" s="43"/>
      <c r="BN313" s="43"/>
    </row>
    <row r="314" ht="13.5" customHeight="1">
      <c r="A314" s="11"/>
      <c r="B314" s="11"/>
      <c r="C314" s="43"/>
      <c r="D314" s="43"/>
      <c r="E314" s="43"/>
      <c r="F314" s="43"/>
      <c r="G314" s="43"/>
      <c r="H314" s="43"/>
      <c r="I314" s="43"/>
      <c r="J314" s="43"/>
      <c r="K314" s="43"/>
      <c r="L314" s="43"/>
      <c r="M314" s="43"/>
      <c r="N314" s="43"/>
      <c r="O314" s="43"/>
      <c r="P314" s="43"/>
      <c r="Q314" s="44"/>
      <c r="R314" s="44"/>
      <c r="S314" s="43"/>
      <c r="T314" s="43"/>
      <c r="U314" s="44"/>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4"/>
      <c r="AY314" s="43"/>
      <c r="AZ314" s="43"/>
      <c r="BA314" s="43"/>
      <c r="BB314" s="43"/>
      <c r="BC314" s="43"/>
      <c r="BD314" s="43"/>
      <c r="BE314" s="43"/>
      <c r="BF314" s="43"/>
      <c r="BG314" s="43"/>
      <c r="BH314" s="43"/>
      <c r="BI314" s="43"/>
      <c r="BJ314" s="43"/>
      <c r="BK314" s="43"/>
      <c r="BL314" s="43"/>
      <c r="BM314" s="43"/>
      <c r="BN314" s="43"/>
    </row>
    <row r="315" ht="13.5" customHeight="1">
      <c r="A315" s="11"/>
      <c r="B315" s="11"/>
      <c r="C315" s="43"/>
      <c r="D315" s="43"/>
      <c r="E315" s="43"/>
      <c r="F315" s="43"/>
      <c r="G315" s="43"/>
      <c r="H315" s="43"/>
      <c r="I315" s="43"/>
      <c r="J315" s="43"/>
      <c r="K315" s="43"/>
      <c r="L315" s="43"/>
      <c r="M315" s="43"/>
      <c r="N315" s="43"/>
      <c r="O315" s="43"/>
      <c r="P315" s="43"/>
      <c r="Q315" s="44"/>
      <c r="R315" s="44"/>
      <c r="S315" s="43"/>
      <c r="T315" s="43"/>
      <c r="U315" s="44"/>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4"/>
      <c r="AY315" s="43"/>
      <c r="AZ315" s="43"/>
      <c r="BA315" s="43"/>
      <c r="BB315" s="43"/>
      <c r="BC315" s="43"/>
      <c r="BD315" s="43"/>
      <c r="BE315" s="43"/>
      <c r="BF315" s="43"/>
      <c r="BG315" s="43"/>
      <c r="BH315" s="43"/>
      <c r="BI315" s="43"/>
      <c r="BJ315" s="43"/>
      <c r="BK315" s="43"/>
      <c r="BL315" s="43"/>
      <c r="BM315" s="43"/>
      <c r="BN315" s="43"/>
    </row>
    <row r="316" ht="13.5" customHeight="1">
      <c r="A316" s="11"/>
      <c r="B316" s="11"/>
      <c r="C316" s="43"/>
      <c r="D316" s="43"/>
      <c r="E316" s="43"/>
      <c r="F316" s="43"/>
      <c r="G316" s="43"/>
      <c r="H316" s="43"/>
      <c r="I316" s="43"/>
      <c r="J316" s="43"/>
      <c r="K316" s="43"/>
      <c r="L316" s="43"/>
      <c r="M316" s="43"/>
      <c r="N316" s="43"/>
      <c r="O316" s="43"/>
      <c r="P316" s="43"/>
      <c r="Q316" s="44"/>
      <c r="R316" s="44"/>
      <c r="S316" s="43"/>
      <c r="T316" s="43"/>
      <c r="U316" s="44"/>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4"/>
      <c r="AY316" s="43"/>
      <c r="AZ316" s="43"/>
      <c r="BA316" s="43"/>
      <c r="BB316" s="43"/>
      <c r="BC316" s="43"/>
      <c r="BD316" s="43"/>
      <c r="BE316" s="43"/>
      <c r="BF316" s="43"/>
      <c r="BG316" s="43"/>
      <c r="BH316" s="43"/>
      <c r="BI316" s="43"/>
      <c r="BJ316" s="43"/>
      <c r="BK316" s="43"/>
      <c r="BL316" s="43"/>
      <c r="BM316" s="43"/>
      <c r="BN316" s="43"/>
    </row>
    <row r="317" ht="13.5" customHeight="1">
      <c r="A317" s="11"/>
      <c r="B317" s="11"/>
      <c r="C317" s="43"/>
      <c r="D317" s="43"/>
      <c r="E317" s="43"/>
      <c r="F317" s="43"/>
      <c r="G317" s="43"/>
      <c r="H317" s="43"/>
      <c r="I317" s="43"/>
      <c r="J317" s="43"/>
      <c r="K317" s="43"/>
      <c r="L317" s="43"/>
      <c r="M317" s="43"/>
      <c r="N317" s="43"/>
      <c r="O317" s="43"/>
      <c r="P317" s="43"/>
      <c r="Q317" s="44"/>
      <c r="R317" s="44"/>
      <c r="S317" s="43"/>
      <c r="T317" s="43"/>
      <c r="U317" s="44"/>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4"/>
      <c r="AY317" s="43"/>
      <c r="AZ317" s="43"/>
      <c r="BA317" s="43"/>
      <c r="BB317" s="43"/>
      <c r="BC317" s="43"/>
      <c r="BD317" s="43"/>
      <c r="BE317" s="43"/>
      <c r="BF317" s="43"/>
      <c r="BG317" s="43"/>
      <c r="BH317" s="43"/>
      <c r="BI317" s="43"/>
      <c r="BJ317" s="43"/>
      <c r="BK317" s="43"/>
      <c r="BL317" s="43"/>
      <c r="BM317" s="43"/>
      <c r="BN317" s="43"/>
    </row>
    <row r="318" ht="13.5" customHeight="1">
      <c r="A318" s="11"/>
      <c r="B318" s="11"/>
      <c r="C318" s="43"/>
      <c r="D318" s="43"/>
      <c r="E318" s="43"/>
      <c r="F318" s="43"/>
      <c r="G318" s="43"/>
      <c r="H318" s="43"/>
      <c r="I318" s="43"/>
      <c r="J318" s="43"/>
      <c r="K318" s="43"/>
      <c r="L318" s="43"/>
      <c r="M318" s="43"/>
      <c r="N318" s="43"/>
      <c r="O318" s="43"/>
      <c r="P318" s="43"/>
      <c r="Q318" s="44"/>
      <c r="R318" s="44"/>
      <c r="S318" s="43"/>
      <c r="T318" s="43"/>
      <c r="U318" s="44"/>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4"/>
      <c r="AY318" s="43"/>
      <c r="AZ318" s="43"/>
      <c r="BA318" s="43"/>
      <c r="BB318" s="43"/>
      <c r="BC318" s="43"/>
      <c r="BD318" s="43"/>
      <c r="BE318" s="43"/>
      <c r="BF318" s="43"/>
      <c r="BG318" s="43"/>
      <c r="BH318" s="43"/>
      <c r="BI318" s="43"/>
      <c r="BJ318" s="43"/>
      <c r="BK318" s="43"/>
      <c r="BL318" s="43"/>
      <c r="BM318" s="43"/>
      <c r="BN318" s="43"/>
    </row>
    <row r="319" ht="13.5" customHeight="1">
      <c r="A319" s="11"/>
      <c r="B319" s="11"/>
      <c r="C319" s="43"/>
      <c r="D319" s="43"/>
      <c r="E319" s="43"/>
      <c r="F319" s="43"/>
      <c r="G319" s="43"/>
      <c r="H319" s="43"/>
      <c r="I319" s="43"/>
      <c r="J319" s="43"/>
      <c r="K319" s="43"/>
      <c r="L319" s="43"/>
      <c r="M319" s="43"/>
      <c r="N319" s="43"/>
      <c r="O319" s="43"/>
      <c r="P319" s="43"/>
      <c r="Q319" s="44"/>
      <c r="R319" s="44"/>
      <c r="S319" s="43"/>
      <c r="T319" s="43"/>
      <c r="U319" s="44"/>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4"/>
      <c r="AY319" s="43"/>
      <c r="AZ319" s="43"/>
      <c r="BA319" s="43"/>
      <c r="BB319" s="43"/>
      <c r="BC319" s="43"/>
      <c r="BD319" s="43"/>
      <c r="BE319" s="43"/>
      <c r="BF319" s="43"/>
      <c r="BG319" s="43"/>
      <c r="BH319" s="43"/>
      <c r="BI319" s="43"/>
      <c r="BJ319" s="43"/>
      <c r="BK319" s="43"/>
      <c r="BL319" s="43"/>
      <c r="BM319" s="43"/>
      <c r="BN319" s="43"/>
    </row>
    <row r="320" ht="13.5" customHeight="1">
      <c r="A320" s="11"/>
      <c r="B320" s="11"/>
      <c r="C320" s="43"/>
      <c r="D320" s="43"/>
      <c r="E320" s="43"/>
      <c r="F320" s="43"/>
      <c r="G320" s="43"/>
      <c r="H320" s="43"/>
      <c r="I320" s="43"/>
      <c r="J320" s="43"/>
      <c r="K320" s="43"/>
      <c r="L320" s="43"/>
      <c r="M320" s="43"/>
      <c r="N320" s="43"/>
      <c r="O320" s="43"/>
      <c r="P320" s="43"/>
      <c r="Q320" s="44"/>
      <c r="R320" s="44"/>
      <c r="S320" s="43"/>
      <c r="T320" s="43"/>
      <c r="U320" s="44"/>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4"/>
      <c r="AY320" s="43"/>
      <c r="AZ320" s="43"/>
      <c r="BA320" s="43"/>
      <c r="BB320" s="43"/>
      <c r="BC320" s="43"/>
      <c r="BD320" s="43"/>
      <c r="BE320" s="43"/>
      <c r="BF320" s="43"/>
      <c r="BG320" s="43"/>
      <c r="BH320" s="43"/>
      <c r="BI320" s="43"/>
      <c r="BJ320" s="43"/>
      <c r="BK320" s="43"/>
      <c r="BL320" s="43"/>
      <c r="BM320" s="43"/>
      <c r="BN320" s="43"/>
    </row>
    <row r="321" ht="13.5" customHeight="1">
      <c r="A321" s="11"/>
      <c r="B321" s="11"/>
      <c r="C321" s="43"/>
      <c r="D321" s="43"/>
      <c r="E321" s="43"/>
      <c r="F321" s="43"/>
      <c r="G321" s="43"/>
      <c r="H321" s="43"/>
      <c r="I321" s="43"/>
      <c r="J321" s="43"/>
      <c r="K321" s="43"/>
      <c r="L321" s="43"/>
      <c r="M321" s="43"/>
      <c r="N321" s="43"/>
      <c r="O321" s="43"/>
      <c r="P321" s="43"/>
      <c r="Q321" s="44"/>
      <c r="R321" s="44"/>
      <c r="S321" s="43"/>
      <c r="T321" s="43"/>
      <c r="U321" s="44"/>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4"/>
      <c r="AY321" s="43"/>
      <c r="AZ321" s="43"/>
      <c r="BA321" s="43"/>
      <c r="BB321" s="43"/>
      <c r="BC321" s="43"/>
      <c r="BD321" s="43"/>
      <c r="BE321" s="43"/>
      <c r="BF321" s="43"/>
      <c r="BG321" s="43"/>
      <c r="BH321" s="43"/>
      <c r="BI321" s="43"/>
      <c r="BJ321" s="43"/>
      <c r="BK321" s="43"/>
      <c r="BL321" s="43"/>
      <c r="BM321" s="43"/>
      <c r="BN321" s="43"/>
    </row>
    <row r="322" ht="13.5" customHeight="1">
      <c r="A322" s="11"/>
      <c r="B322" s="11"/>
      <c r="C322" s="43"/>
      <c r="D322" s="43"/>
      <c r="E322" s="43"/>
      <c r="F322" s="43"/>
      <c r="G322" s="43"/>
      <c r="H322" s="43"/>
      <c r="I322" s="43"/>
      <c r="J322" s="43"/>
      <c r="K322" s="43"/>
      <c r="L322" s="43"/>
      <c r="M322" s="43"/>
      <c r="N322" s="43"/>
      <c r="O322" s="43"/>
      <c r="P322" s="43"/>
      <c r="Q322" s="44"/>
      <c r="R322" s="44"/>
      <c r="S322" s="43"/>
      <c r="T322" s="43"/>
      <c r="U322" s="44"/>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4"/>
      <c r="AY322" s="43"/>
      <c r="AZ322" s="43"/>
      <c r="BA322" s="43"/>
      <c r="BB322" s="43"/>
      <c r="BC322" s="43"/>
      <c r="BD322" s="43"/>
      <c r="BE322" s="43"/>
      <c r="BF322" s="43"/>
      <c r="BG322" s="43"/>
      <c r="BH322" s="43"/>
      <c r="BI322" s="43"/>
      <c r="BJ322" s="43"/>
      <c r="BK322" s="43"/>
      <c r="BL322" s="43"/>
      <c r="BM322" s="43"/>
      <c r="BN322" s="43"/>
    </row>
    <row r="323" ht="13.5" customHeight="1">
      <c r="A323" s="11"/>
      <c r="B323" s="11"/>
      <c r="C323" s="43"/>
      <c r="D323" s="43"/>
      <c r="E323" s="43"/>
      <c r="F323" s="43"/>
      <c r="G323" s="43"/>
      <c r="H323" s="43"/>
      <c r="I323" s="43"/>
      <c r="J323" s="43"/>
      <c r="K323" s="43"/>
      <c r="L323" s="43"/>
      <c r="M323" s="43"/>
      <c r="N323" s="43"/>
      <c r="O323" s="43"/>
      <c r="P323" s="43"/>
      <c r="Q323" s="44"/>
      <c r="R323" s="44"/>
      <c r="S323" s="43"/>
      <c r="T323" s="43"/>
      <c r="U323" s="44"/>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4"/>
      <c r="AY323" s="43"/>
      <c r="AZ323" s="43"/>
      <c r="BA323" s="43"/>
      <c r="BB323" s="43"/>
      <c r="BC323" s="43"/>
      <c r="BD323" s="43"/>
      <c r="BE323" s="43"/>
      <c r="BF323" s="43"/>
      <c r="BG323" s="43"/>
      <c r="BH323" s="43"/>
      <c r="BI323" s="43"/>
      <c r="BJ323" s="43"/>
      <c r="BK323" s="43"/>
      <c r="BL323" s="43"/>
      <c r="BM323" s="43"/>
      <c r="BN323" s="43"/>
    </row>
    <row r="324" ht="13.5" customHeight="1">
      <c r="A324" s="11"/>
      <c r="B324" s="11"/>
      <c r="C324" s="43"/>
      <c r="D324" s="43"/>
      <c r="E324" s="43"/>
      <c r="F324" s="43"/>
      <c r="G324" s="43"/>
      <c r="H324" s="43"/>
      <c r="I324" s="43"/>
      <c r="J324" s="43"/>
      <c r="K324" s="43"/>
      <c r="L324" s="43"/>
      <c r="M324" s="43"/>
      <c r="N324" s="43"/>
      <c r="O324" s="43"/>
      <c r="P324" s="43"/>
      <c r="Q324" s="44"/>
      <c r="R324" s="44"/>
      <c r="S324" s="43"/>
      <c r="T324" s="43"/>
      <c r="U324" s="44"/>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4"/>
      <c r="AY324" s="43"/>
      <c r="AZ324" s="43"/>
      <c r="BA324" s="43"/>
      <c r="BB324" s="43"/>
      <c r="BC324" s="43"/>
      <c r="BD324" s="43"/>
      <c r="BE324" s="43"/>
      <c r="BF324" s="43"/>
      <c r="BG324" s="43"/>
      <c r="BH324" s="43"/>
      <c r="BI324" s="43"/>
      <c r="BJ324" s="43"/>
      <c r="BK324" s="43"/>
      <c r="BL324" s="43"/>
      <c r="BM324" s="43"/>
      <c r="BN324" s="43"/>
    </row>
    <row r="325" ht="13.5" customHeight="1">
      <c r="A325" s="11"/>
      <c r="B325" s="11"/>
      <c r="C325" s="43"/>
      <c r="D325" s="43"/>
      <c r="E325" s="43"/>
      <c r="F325" s="43"/>
      <c r="G325" s="43"/>
      <c r="H325" s="43"/>
      <c r="I325" s="43"/>
      <c r="J325" s="43"/>
      <c r="K325" s="43"/>
      <c r="L325" s="43"/>
      <c r="M325" s="43"/>
      <c r="N325" s="43"/>
      <c r="O325" s="43"/>
      <c r="P325" s="43"/>
      <c r="Q325" s="44"/>
      <c r="R325" s="44"/>
      <c r="S325" s="43"/>
      <c r="T325" s="43"/>
      <c r="U325" s="44"/>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4"/>
      <c r="AY325" s="43"/>
      <c r="AZ325" s="43"/>
      <c r="BA325" s="43"/>
      <c r="BB325" s="43"/>
      <c r="BC325" s="43"/>
      <c r="BD325" s="43"/>
      <c r="BE325" s="43"/>
      <c r="BF325" s="43"/>
      <c r="BG325" s="43"/>
      <c r="BH325" s="43"/>
      <c r="BI325" s="43"/>
      <c r="BJ325" s="43"/>
      <c r="BK325" s="43"/>
      <c r="BL325" s="43"/>
      <c r="BM325" s="43"/>
      <c r="BN325" s="43"/>
    </row>
    <row r="326" ht="13.5" customHeight="1">
      <c r="A326" s="11"/>
      <c r="B326" s="11"/>
      <c r="C326" s="43"/>
      <c r="D326" s="43"/>
      <c r="E326" s="43"/>
      <c r="F326" s="43"/>
      <c r="G326" s="43"/>
      <c r="H326" s="43"/>
      <c r="I326" s="43"/>
      <c r="J326" s="43"/>
      <c r="K326" s="43"/>
      <c r="L326" s="43"/>
      <c r="M326" s="43"/>
      <c r="N326" s="43"/>
      <c r="O326" s="43"/>
      <c r="P326" s="43"/>
      <c r="Q326" s="44"/>
      <c r="R326" s="44"/>
      <c r="S326" s="43"/>
      <c r="T326" s="43"/>
      <c r="U326" s="44"/>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4"/>
      <c r="AY326" s="43"/>
      <c r="AZ326" s="43"/>
      <c r="BA326" s="43"/>
      <c r="BB326" s="43"/>
      <c r="BC326" s="43"/>
      <c r="BD326" s="43"/>
      <c r="BE326" s="43"/>
      <c r="BF326" s="43"/>
      <c r="BG326" s="43"/>
      <c r="BH326" s="43"/>
      <c r="BI326" s="43"/>
      <c r="BJ326" s="43"/>
      <c r="BK326" s="43"/>
      <c r="BL326" s="43"/>
      <c r="BM326" s="43"/>
      <c r="BN326" s="43"/>
    </row>
    <row r="327" ht="13.5" customHeight="1">
      <c r="A327" s="11"/>
      <c r="B327" s="11"/>
      <c r="C327" s="43"/>
      <c r="D327" s="43"/>
      <c r="E327" s="43"/>
      <c r="F327" s="43"/>
      <c r="G327" s="43"/>
      <c r="H327" s="43"/>
      <c r="I327" s="43"/>
      <c r="J327" s="43"/>
      <c r="K327" s="43"/>
      <c r="L327" s="43"/>
      <c r="M327" s="43"/>
      <c r="N327" s="43"/>
      <c r="O327" s="43"/>
      <c r="P327" s="43"/>
      <c r="Q327" s="44"/>
      <c r="R327" s="44"/>
      <c r="S327" s="43"/>
      <c r="T327" s="43"/>
      <c r="U327" s="44"/>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4"/>
      <c r="AY327" s="43"/>
      <c r="AZ327" s="43"/>
      <c r="BA327" s="43"/>
      <c r="BB327" s="43"/>
      <c r="BC327" s="43"/>
      <c r="BD327" s="43"/>
      <c r="BE327" s="43"/>
      <c r="BF327" s="43"/>
      <c r="BG327" s="43"/>
      <c r="BH327" s="43"/>
      <c r="BI327" s="43"/>
      <c r="BJ327" s="43"/>
      <c r="BK327" s="43"/>
      <c r="BL327" s="43"/>
      <c r="BM327" s="43"/>
      <c r="BN327" s="43"/>
    </row>
    <row r="328" ht="13.5" customHeight="1">
      <c r="A328" s="11"/>
      <c r="B328" s="11"/>
      <c r="C328" s="43"/>
      <c r="D328" s="43"/>
      <c r="E328" s="43"/>
      <c r="F328" s="43"/>
      <c r="G328" s="43"/>
      <c r="H328" s="43"/>
      <c r="I328" s="43"/>
      <c r="J328" s="43"/>
      <c r="K328" s="43"/>
      <c r="L328" s="43"/>
      <c r="M328" s="43"/>
      <c r="N328" s="43"/>
      <c r="O328" s="43"/>
      <c r="P328" s="43"/>
      <c r="Q328" s="44"/>
      <c r="R328" s="44"/>
      <c r="S328" s="43"/>
      <c r="T328" s="43"/>
      <c r="U328" s="44"/>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4"/>
      <c r="AY328" s="43"/>
      <c r="AZ328" s="43"/>
      <c r="BA328" s="43"/>
      <c r="BB328" s="43"/>
      <c r="BC328" s="43"/>
      <c r="BD328" s="43"/>
      <c r="BE328" s="43"/>
      <c r="BF328" s="43"/>
      <c r="BG328" s="43"/>
      <c r="BH328" s="43"/>
      <c r="BI328" s="43"/>
      <c r="BJ328" s="43"/>
      <c r="BK328" s="43"/>
      <c r="BL328" s="43"/>
      <c r="BM328" s="43"/>
      <c r="BN328" s="43"/>
    </row>
    <row r="329" ht="13.5" customHeight="1">
      <c r="A329" s="11"/>
      <c r="B329" s="11"/>
      <c r="C329" s="43"/>
      <c r="D329" s="43"/>
      <c r="E329" s="43"/>
      <c r="F329" s="43"/>
      <c r="G329" s="43"/>
      <c r="H329" s="43"/>
      <c r="I329" s="43"/>
      <c r="J329" s="43"/>
      <c r="K329" s="43"/>
      <c r="L329" s="43"/>
      <c r="M329" s="43"/>
      <c r="N329" s="43"/>
      <c r="O329" s="43"/>
      <c r="P329" s="43"/>
      <c r="Q329" s="44"/>
      <c r="R329" s="44"/>
      <c r="S329" s="43"/>
      <c r="T329" s="43"/>
      <c r="U329" s="44"/>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4"/>
      <c r="AY329" s="43"/>
      <c r="AZ329" s="43"/>
      <c r="BA329" s="43"/>
      <c r="BB329" s="43"/>
      <c r="BC329" s="43"/>
      <c r="BD329" s="43"/>
      <c r="BE329" s="43"/>
      <c r="BF329" s="43"/>
      <c r="BG329" s="43"/>
      <c r="BH329" s="43"/>
      <c r="BI329" s="43"/>
      <c r="BJ329" s="43"/>
      <c r="BK329" s="43"/>
      <c r="BL329" s="43"/>
      <c r="BM329" s="43"/>
      <c r="BN329" s="43"/>
    </row>
    <row r="330" ht="13.5" customHeight="1">
      <c r="A330" s="11"/>
      <c r="B330" s="11"/>
      <c r="C330" s="43"/>
      <c r="D330" s="43"/>
      <c r="E330" s="43"/>
      <c r="F330" s="43"/>
      <c r="G330" s="43"/>
      <c r="H330" s="43"/>
      <c r="I330" s="43"/>
      <c r="J330" s="43"/>
      <c r="K330" s="43"/>
      <c r="L330" s="43"/>
      <c r="M330" s="43"/>
      <c r="N330" s="43"/>
      <c r="O330" s="43"/>
      <c r="P330" s="43"/>
      <c r="Q330" s="44"/>
      <c r="R330" s="44"/>
      <c r="S330" s="43"/>
      <c r="T330" s="43"/>
      <c r="U330" s="44"/>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4"/>
      <c r="AY330" s="43"/>
      <c r="AZ330" s="43"/>
      <c r="BA330" s="43"/>
      <c r="BB330" s="43"/>
      <c r="BC330" s="43"/>
      <c r="BD330" s="43"/>
      <c r="BE330" s="43"/>
      <c r="BF330" s="43"/>
      <c r="BG330" s="43"/>
      <c r="BH330" s="43"/>
      <c r="BI330" s="43"/>
      <c r="BJ330" s="43"/>
      <c r="BK330" s="43"/>
      <c r="BL330" s="43"/>
      <c r="BM330" s="43"/>
      <c r="BN330" s="43"/>
    </row>
    <row r="331" ht="13.5" customHeight="1">
      <c r="A331" s="11"/>
      <c r="B331" s="11"/>
      <c r="C331" s="43"/>
      <c r="D331" s="43"/>
      <c r="E331" s="43"/>
      <c r="F331" s="43"/>
      <c r="G331" s="43"/>
      <c r="H331" s="43"/>
      <c r="I331" s="43"/>
      <c r="J331" s="43"/>
      <c r="K331" s="43"/>
      <c r="L331" s="43"/>
      <c r="M331" s="43"/>
      <c r="N331" s="43"/>
      <c r="O331" s="43"/>
      <c r="P331" s="43"/>
      <c r="Q331" s="44"/>
      <c r="R331" s="44"/>
      <c r="S331" s="43"/>
      <c r="T331" s="43"/>
      <c r="U331" s="44"/>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4"/>
      <c r="AY331" s="43"/>
      <c r="AZ331" s="43"/>
      <c r="BA331" s="43"/>
      <c r="BB331" s="43"/>
      <c r="BC331" s="43"/>
      <c r="BD331" s="43"/>
      <c r="BE331" s="43"/>
      <c r="BF331" s="43"/>
      <c r="BG331" s="43"/>
      <c r="BH331" s="43"/>
      <c r="BI331" s="43"/>
      <c r="BJ331" s="43"/>
      <c r="BK331" s="43"/>
      <c r="BL331" s="43"/>
      <c r="BM331" s="43"/>
      <c r="BN331" s="43"/>
    </row>
    <row r="332" ht="13.5" customHeight="1">
      <c r="A332" s="11"/>
      <c r="B332" s="11"/>
      <c r="C332" s="43"/>
      <c r="D332" s="43"/>
      <c r="E332" s="43"/>
      <c r="F332" s="43"/>
      <c r="G332" s="43"/>
      <c r="H332" s="43"/>
      <c r="I332" s="43"/>
      <c r="J332" s="43"/>
      <c r="K332" s="43"/>
      <c r="L332" s="43"/>
      <c r="M332" s="43"/>
      <c r="N332" s="43"/>
      <c r="O332" s="43"/>
      <c r="P332" s="43"/>
      <c r="Q332" s="44"/>
      <c r="R332" s="44"/>
      <c r="S332" s="43"/>
      <c r="T332" s="43"/>
      <c r="U332" s="44"/>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4"/>
      <c r="AY332" s="43"/>
      <c r="AZ332" s="43"/>
      <c r="BA332" s="43"/>
      <c r="BB332" s="43"/>
      <c r="BC332" s="43"/>
      <c r="BD332" s="43"/>
      <c r="BE332" s="43"/>
      <c r="BF332" s="43"/>
      <c r="BG332" s="43"/>
      <c r="BH332" s="43"/>
      <c r="BI332" s="43"/>
      <c r="BJ332" s="43"/>
      <c r="BK332" s="43"/>
      <c r="BL332" s="43"/>
      <c r="BM332" s="43"/>
      <c r="BN332" s="43"/>
    </row>
    <row r="333" ht="13.5" customHeight="1">
      <c r="A333" s="11"/>
      <c r="B333" s="11"/>
      <c r="C333" s="43"/>
      <c r="D333" s="43"/>
      <c r="E333" s="43"/>
      <c r="F333" s="43"/>
      <c r="G333" s="43"/>
      <c r="H333" s="43"/>
      <c r="I333" s="43"/>
      <c r="J333" s="43"/>
      <c r="K333" s="43"/>
      <c r="L333" s="43"/>
      <c r="M333" s="43"/>
      <c r="N333" s="43"/>
      <c r="O333" s="43"/>
      <c r="P333" s="43"/>
      <c r="Q333" s="44"/>
      <c r="R333" s="44"/>
      <c r="S333" s="43"/>
      <c r="T333" s="43"/>
      <c r="U333" s="44"/>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4"/>
      <c r="AY333" s="43"/>
      <c r="AZ333" s="43"/>
      <c r="BA333" s="43"/>
      <c r="BB333" s="43"/>
      <c r="BC333" s="43"/>
      <c r="BD333" s="43"/>
      <c r="BE333" s="43"/>
      <c r="BF333" s="43"/>
      <c r="BG333" s="43"/>
      <c r="BH333" s="43"/>
      <c r="BI333" s="43"/>
      <c r="BJ333" s="43"/>
      <c r="BK333" s="43"/>
      <c r="BL333" s="43"/>
      <c r="BM333" s="43"/>
      <c r="BN333" s="43"/>
    </row>
    <row r="334" ht="13.5" customHeight="1">
      <c r="A334" s="11"/>
      <c r="B334" s="11"/>
      <c r="C334" s="43"/>
      <c r="D334" s="43"/>
      <c r="E334" s="43"/>
      <c r="F334" s="43"/>
      <c r="G334" s="43"/>
      <c r="H334" s="43"/>
      <c r="I334" s="43"/>
      <c r="J334" s="43"/>
      <c r="K334" s="43"/>
      <c r="L334" s="43"/>
      <c r="M334" s="43"/>
      <c r="N334" s="43"/>
      <c r="O334" s="43"/>
      <c r="P334" s="43"/>
      <c r="Q334" s="44"/>
      <c r="R334" s="44"/>
      <c r="S334" s="43"/>
      <c r="T334" s="43"/>
      <c r="U334" s="44"/>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4"/>
      <c r="AY334" s="43"/>
      <c r="AZ334" s="43"/>
      <c r="BA334" s="43"/>
      <c r="BB334" s="43"/>
      <c r="BC334" s="43"/>
      <c r="BD334" s="43"/>
      <c r="BE334" s="43"/>
      <c r="BF334" s="43"/>
      <c r="BG334" s="43"/>
      <c r="BH334" s="43"/>
      <c r="BI334" s="43"/>
      <c r="BJ334" s="43"/>
      <c r="BK334" s="43"/>
      <c r="BL334" s="43"/>
      <c r="BM334" s="43"/>
      <c r="BN334" s="43"/>
    </row>
    <row r="335" ht="13.5" customHeight="1">
      <c r="A335" s="11"/>
      <c r="B335" s="11"/>
      <c r="C335" s="43"/>
      <c r="D335" s="43"/>
      <c r="E335" s="43"/>
      <c r="F335" s="43"/>
      <c r="G335" s="43"/>
      <c r="H335" s="43"/>
      <c r="I335" s="43"/>
      <c r="J335" s="43"/>
      <c r="K335" s="43"/>
      <c r="L335" s="43"/>
      <c r="M335" s="43"/>
      <c r="N335" s="43"/>
      <c r="O335" s="43"/>
      <c r="P335" s="43"/>
      <c r="Q335" s="44"/>
      <c r="R335" s="44"/>
      <c r="S335" s="43"/>
      <c r="T335" s="43"/>
      <c r="U335" s="44"/>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4"/>
      <c r="AY335" s="43"/>
      <c r="AZ335" s="43"/>
      <c r="BA335" s="43"/>
      <c r="BB335" s="43"/>
      <c r="BC335" s="43"/>
      <c r="BD335" s="43"/>
      <c r="BE335" s="43"/>
      <c r="BF335" s="43"/>
      <c r="BG335" s="43"/>
      <c r="BH335" s="43"/>
      <c r="BI335" s="43"/>
      <c r="BJ335" s="43"/>
      <c r="BK335" s="43"/>
      <c r="BL335" s="43"/>
      <c r="BM335" s="43"/>
      <c r="BN335" s="43"/>
    </row>
    <row r="336" ht="13.5" customHeight="1">
      <c r="A336" s="11"/>
      <c r="B336" s="11"/>
      <c r="C336" s="43"/>
      <c r="D336" s="43"/>
      <c r="E336" s="43"/>
      <c r="F336" s="43"/>
      <c r="G336" s="43"/>
      <c r="H336" s="43"/>
      <c r="I336" s="43"/>
      <c r="J336" s="43"/>
      <c r="K336" s="43"/>
      <c r="L336" s="43"/>
      <c r="M336" s="43"/>
      <c r="N336" s="43"/>
      <c r="O336" s="43"/>
      <c r="P336" s="43"/>
      <c r="Q336" s="44"/>
      <c r="R336" s="44"/>
      <c r="S336" s="43"/>
      <c r="T336" s="43"/>
      <c r="U336" s="44"/>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4"/>
      <c r="AY336" s="43"/>
      <c r="AZ336" s="43"/>
      <c r="BA336" s="43"/>
      <c r="BB336" s="43"/>
      <c r="BC336" s="43"/>
      <c r="BD336" s="43"/>
      <c r="BE336" s="43"/>
      <c r="BF336" s="43"/>
      <c r="BG336" s="43"/>
      <c r="BH336" s="43"/>
      <c r="BI336" s="43"/>
      <c r="BJ336" s="43"/>
      <c r="BK336" s="43"/>
      <c r="BL336" s="43"/>
      <c r="BM336" s="43"/>
      <c r="BN336" s="43"/>
    </row>
    <row r="337" ht="13.5" customHeight="1">
      <c r="A337" s="11"/>
      <c r="B337" s="11"/>
      <c r="C337" s="43"/>
      <c r="D337" s="43"/>
      <c r="E337" s="43"/>
      <c r="F337" s="43"/>
      <c r="G337" s="43"/>
      <c r="H337" s="43"/>
      <c r="I337" s="43"/>
      <c r="J337" s="43"/>
      <c r="K337" s="43"/>
      <c r="L337" s="43"/>
      <c r="M337" s="43"/>
      <c r="N337" s="43"/>
      <c r="O337" s="43"/>
      <c r="P337" s="43"/>
      <c r="Q337" s="44"/>
      <c r="R337" s="44"/>
      <c r="S337" s="43"/>
      <c r="T337" s="43"/>
      <c r="U337" s="44"/>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4"/>
      <c r="AY337" s="43"/>
      <c r="AZ337" s="43"/>
      <c r="BA337" s="43"/>
      <c r="BB337" s="43"/>
      <c r="BC337" s="43"/>
      <c r="BD337" s="43"/>
      <c r="BE337" s="43"/>
      <c r="BF337" s="43"/>
      <c r="BG337" s="43"/>
      <c r="BH337" s="43"/>
      <c r="BI337" s="43"/>
      <c r="BJ337" s="43"/>
      <c r="BK337" s="43"/>
      <c r="BL337" s="43"/>
      <c r="BM337" s="43"/>
      <c r="BN337" s="43"/>
    </row>
    <row r="338" ht="13.5" customHeight="1">
      <c r="A338" s="11"/>
      <c r="B338" s="11"/>
      <c r="C338" s="43"/>
      <c r="D338" s="43"/>
      <c r="E338" s="43"/>
      <c r="F338" s="43"/>
      <c r="G338" s="43"/>
      <c r="H338" s="43"/>
      <c r="I338" s="43"/>
      <c r="J338" s="43"/>
      <c r="K338" s="43"/>
      <c r="L338" s="43"/>
      <c r="M338" s="43"/>
      <c r="N338" s="43"/>
      <c r="O338" s="43"/>
      <c r="P338" s="43"/>
      <c r="Q338" s="44"/>
      <c r="R338" s="44"/>
      <c r="S338" s="43"/>
      <c r="T338" s="43"/>
      <c r="U338" s="44"/>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4"/>
      <c r="AY338" s="43"/>
      <c r="AZ338" s="43"/>
      <c r="BA338" s="43"/>
      <c r="BB338" s="43"/>
      <c r="BC338" s="43"/>
      <c r="BD338" s="43"/>
      <c r="BE338" s="43"/>
      <c r="BF338" s="43"/>
      <c r="BG338" s="43"/>
      <c r="BH338" s="43"/>
      <c r="BI338" s="43"/>
      <c r="BJ338" s="43"/>
      <c r="BK338" s="43"/>
      <c r="BL338" s="43"/>
      <c r="BM338" s="43"/>
      <c r="BN338" s="43"/>
    </row>
    <row r="339" ht="13.5" customHeight="1">
      <c r="A339" s="11"/>
      <c r="B339" s="11"/>
      <c r="C339" s="43"/>
      <c r="D339" s="43"/>
      <c r="E339" s="43"/>
      <c r="F339" s="43"/>
      <c r="G339" s="43"/>
      <c r="H339" s="43"/>
      <c r="I339" s="43"/>
      <c r="J339" s="43"/>
      <c r="K339" s="43"/>
      <c r="L339" s="43"/>
      <c r="M339" s="43"/>
      <c r="N339" s="43"/>
      <c r="O339" s="43"/>
      <c r="P339" s="43"/>
      <c r="Q339" s="44"/>
      <c r="R339" s="44"/>
      <c r="S339" s="43"/>
      <c r="T339" s="43"/>
      <c r="U339" s="44"/>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4"/>
      <c r="AY339" s="43"/>
      <c r="AZ339" s="43"/>
      <c r="BA339" s="43"/>
      <c r="BB339" s="43"/>
      <c r="BC339" s="43"/>
      <c r="BD339" s="43"/>
      <c r="BE339" s="43"/>
      <c r="BF339" s="43"/>
      <c r="BG339" s="43"/>
      <c r="BH339" s="43"/>
      <c r="BI339" s="43"/>
      <c r="BJ339" s="43"/>
      <c r="BK339" s="43"/>
      <c r="BL339" s="43"/>
      <c r="BM339" s="43"/>
      <c r="BN339" s="43"/>
    </row>
    <row r="340" ht="13.5" customHeight="1">
      <c r="A340" s="11"/>
      <c r="B340" s="11"/>
      <c r="C340" s="43"/>
      <c r="D340" s="43"/>
      <c r="E340" s="43"/>
      <c r="F340" s="43"/>
      <c r="G340" s="43"/>
      <c r="H340" s="43"/>
      <c r="I340" s="43"/>
      <c r="J340" s="43"/>
      <c r="K340" s="43"/>
      <c r="L340" s="43"/>
      <c r="M340" s="43"/>
      <c r="N340" s="43"/>
      <c r="O340" s="43"/>
      <c r="P340" s="43"/>
      <c r="Q340" s="44"/>
      <c r="R340" s="44"/>
      <c r="S340" s="43"/>
      <c r="T340" s="43"/>
      <c r="U340" s="44"/>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4"/>
      <c r="AY340" s="43"/>
      <c r="AZ340" s="43"/>
      <c r="BA340" s="43"/>
      <c r="BB340" s="43"/>
      <c r="BC340" s="43"/>
      <c r="BD340" s="43"/>
      <c r="BE340" s="43"/>
      <c r="BF340" s="43"/>
      <c r="BG340" s="43"/>
      <c r="BH340" s="43"/>
      <c r="BI340" s="43"/>
      <c r="BJ340" s="43"/>
      <c r="BK340" s="43"/>
      <c r="BL340" s="43"/>
      <c r="BM340" s="43"/>
      <c r="BN340" s="43"/>
    </row>
    <row r="341" ht="13.5" customHeight="1">
      <c r="A341" s="11"/>
      <c r="B341" s="11"/>
      <c r="C341" s="43"/>
      <c r="D341" s="43"/>
      <c r="E341" s="43"/>
      <c r="F341" s="43"/>
      <c r="G341" s="43"/>
      <c r="H341" s="43"/>
      <c r="I341" s="43"/>
      <c r="J341" s="43"/>
      <c r="K341" s="43"/>
      <c r="L341" s="43"/>
      <c r="M341" s="43"/>
      <c r="N341" s="43"/>
      <c r="O341" s="43"/>
      <c r="P341" s="43"/>
      <c r="Q341" s="44"/>
      <c r="R341" s="44"/>
      <c r="S341" s="43"/>
      <c r="T341" s="43"/>
      <c r="U341" s="44"/>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4"/>
      <c r="AY341" s="43"/>
      <c r="AZ341" s="43"/>
      <c r="BA341" s="43"/>
      <c r="BB341" s="43"/>
      <c r="BC341" s="43"/>
      <c r="BD341" s="43"/>
      <c r="BE341" s="43"/>
      <c r="BF341" s="43"/>
      <c r="BG341" s="43"/>
      <c r="BH341" s="43"/>
      <c r="BI341" s="43"/>
      <c r="BJ341" s="43"/>
      <c r="BK341" s="43"/>
      <c r="BL341" s="43"/>
      <c r="BM341" s="43"/>
      <c r="BN341" s="43"/>
    </row>
    <row r="342" ht="13.5" customHeight="1">
      <c r="A342" s="11"/>
      <c r="B342" s="11"/>
      <c r="C342" s="43"/>
      <c r="D342" s="43"/>
      <c r="E342" s="43"/>
      <c r="F342" s="43"/>
      <c r="G342" s="43"/>
      <c r="H342" s="43"/>
      <c r="I342" s="43"/>
      <c r="J342" s="43"/>
      <c r="K342" s="43"/>
      <c r="L342" s="43"/>
      <c r="M342" s="43"/>
      <c r="N342" s="43"/>
      <c r="O342" s="43"/>
      <c r="P342" s="43"/>
      <c r="Q342" s="44"/>
      <c r="R342" s="44"/>
      <c r="S342" s="43"/>
      <c r="T342" s="43"/>
      <c r="U342" s="44"/>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4"/>
      <c r="AY342" s="43"/>
      <c r="AZ342" s="43"/>
      <c r="BA342" s="43"/>
      <c r="BB342" s="43"/>
      <c r="BC342" s="43"/>
      <c r="BD342" s="43"/>
      <c r="BE342" s="43"/>
      <c r="BF342" s="43"/>
      <c r="BG342" s="43"/>
      <c r="BH342" s="43"/>
      <c r="BI342" s="43"/>
      <c r="BJ342" s="43"/>
      <c r="BK342" s="43"/>
      <c r="BL342" s="43"/>
      <c r="BM342" s="43"/>
      <c r="BN342" s="43"/>
    </row>
    <row r="343" ht="13.5" customHeight="1">
      <c r="A343" s="11"/>
      <c r="B343" s="11"/>
      <c r="C343" s="43"/>
      <c r="D343" s="43"/>
      <c r="E343" s="43"/>
      <c r="F343" s="43"/>
      <c r="G343" s="43"/>
      <c r="H343" s="43"/>
      <c r="I343" s="43"/>
      <c r="J343" s="43"/>
      <c r="K343" s="43"/>
      <c r="L343" s="43"/>
      <c r="M343" s="43"/>
      <c r="N343" s="43"/>
      <c r="O343" s="43"/>
      <c r="P343" s="43"/>
      <c r="Q343" s="44"/>
      <c r="R343" s="44"/>
      <c r="S343" s="43"/>
      <c r="T343" s="43"/>
      <c r="U343" s="44"/>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4"/>
      <c r="AY343" s="43"/>
      <c r="AZ343" s="43"/>
      <c r="BA343" s="43"/>
      <c r="BB343" s="43"/>
      <c r="BC343" s="43"/>
      <c r="BD343" s="43"/>
      <c r="BE343" s="43"/>
      <c r="BF343" s="43"/>
      <c r="BG343" s="43"/>
      <c r="BH343" s="43"/>
      <c r="BI343" s="43"/>
      <c r="BJ343" s="43"/>
      <c r="BK343" s="43"/>
      <c r="BL343" s="43"/>
      <c r="BM343" s="43"/>
      <c r="BN343" s="43"/>
    </row>
    <row r="344" ht="13.5" customHeight="1">
      <c r="A344" s="11"/>
      <c r="B344" s="11"/>
      <c r="C344" s="43"/>
      <c r="D344" s="43"/>
      <c r="E344" s="43"/>
      <c r="F344" s="43"/>
      <c r="G344" s="43"/>
      <c r="H344" s="43"/>
      <c r="I344" s="43"/>
      <c r="J344" s="43"/>
      <c r="K344" s="43"/>
      <c r="L344" s="43"/>
      <c r="M344" s="43"/>
      <c r="N344" s="43"/>
      <c r="O344" s="43"/>
      <c r="P344" s="43"/>
      <c r="Q344" s="44"/>
      <c r="R344" s="44"/>
      <c r="S344" s="43"/>
      <c r="T344" s="43"/>
      <c r="U344" s="44"/>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4"/>
      <c r="AY344" s="43"/>
      <c r="AZ344" s="43"/>
      <c r="BA344" s="43"/>
      <c r="BB344" s="43"/>
      <c r="BC344" s="43"/>
      <c r="BD344" s="43"/>
      <c r="BE344" s="43"/>
      <c r="BF344" s="43"/>
      <c r="BG344" s="43"/>
      <c r="BH344" s="43"/>
      <c r="BI344" s="43"/>
      <c r="BJ344" s="43"/>
      <c r="BK344" s="43"/>
      <c r="BL344" s="43"/>
      <c r="BM344" s="43"/>
      <c r="BN344" s="43"/>
    </row>
    <row r="345" ht="13.5" customHeight="1">
      <c r="A345" s="11"/>
      <c r="B345" s="11"/>
      <c r="C345" s="43"/>
      <c r="D345" s="43"/>
      <c r="E345" s="43"/>
      <c r="F345" s="43"/>
      <c r="G345" s="43"/>
      <c r="H345" s="43"/>
      <c r="I345" s="43"/>
      <c r="J345" s="43"/>
      <c r="K345" s="43"/>
      <c r="L345" s="43"/>
      <c r="M345" s="43"/>
      <c r="N345" s="43"/>
      <c r="O345" s="43"/>
      <c r="P345" s="43"/>
      <c r="Q345" s="44"/>
      <c r="R345" s="44"/>
      <c r="S345" s="43"/>
      <c r="T345" s="43"/>
      <c r="U345" s="44"/>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4"/>
      <c r="AY345" s="43"/>
      <c r="AZ345" s="43"/>
      <c r="BA345" s="43"/>
      <c r="BB345" s="43"/>
      <c r="BC345" s="43"/>
      <c r="BD345" s="43"/>
      <c r="BE345" s="43"/>
      <c r="BF345" s="43"/>
      <c r="BG345" s="43"/>
      <c r="BH345" s="43"/>
      <c r="BI345" s="43"/>
      <c r="BJ345" s="43"/>
      <c r="BK345" s="43"/>
      <c r="BL345" s="43"/>
      <c r="BM345" s="43"/>
      <c r="BN345" s="43"/>
    </row>
    <row r="346" ht="13.5" customHeight="1">
      <c r="A346" s="11"/>
      <c r="B346" s="11"/>
      <c r="C346" s="43"/>
      <c r="D346" s="43"/>
      <c r="E346" s="43"/>
      <c r="F346" s="43"/>
      <c r="G346" s="43"/>
      <c r="H346" s="43"/>
      <c r="I346" s="43"/>
      <c r="J346" s="43"/>
      <c r="K346" s="43"/>
      <c r="L346" s="43"/>
      <c r="M346" s="43"/>
      <c r="N346" s="43"/>
      <c r="O346" s="43"/>
      <c r="P346" s="43"/>
      <c r="Q346" s="44"/>
      <c r="R346" s="44"/>
      <c r="S346" s="43"/>
      <c r="T346" s="43"/>
      <c r="U346" s="44"/>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4"/>
      <c r="AY346" s="43"/>
      <c r="AZ346" s="43"/>
      <c r="BA346" s="43"/>
      <c r="BB346" s="43"/>
      <c r="BC346" s="43"/>
      <c r="BD346" s="43"/>
      <c r="BE346" s="43"/>
      <c r="BF346" s="43"/>
      <c r="BG346" s="43"/>
      <c r="BH346" s="43"/>
      <c r="BI346" s="43"/>
      <c r="BJ346" s="43"/>
      <c r="BK346" s="43"/>
      <c r="BL346" s="43"/>
      <c r="BM346" s="43"/>
      <c r="BN346" s="43"/>
    </row>
    <row r="347" ht="13.5" customHeight="1">
      <c r="A347" s="11"/>
      <c r="B347" s="11"/>
      <c r="C347" s="43"/>
      <c r="D347" s="43"/>
      <c r="E347" s="43"/>
      <c r="F347" s="43"/>
      <c r="G347" s="43"/>
      <c r="H347" s="43"/>
      <c r="I347" s="43"/>
      <c r="J347" s="43"/>
      <c r="K347" s="43"/>
      <c r="L347" s="43"/>
      <c r="M347" s="43"/>
      <c r="N347" s="43"/>
      <c r="O347" s="43"/>
      <c r="P347" s="43"/>
      <c r="Q347" s="44"/>
      <c r="R347" s="44"/>
      <c r="S347" s="43"/>
      <c r="T347" s="43"/>
      <c r="U347" s="44"/>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4"/>
      <c r="AY347" s="43"/>
      <c r="AZ347" s="43"/>
      <c r="BA347" s="43"/>
      <c r="BB347" s="43"/>
      <c r="BC347" s="43"/>
      <c r="BD347" s="43"/>
      <c r="BE347" s="43"/>
      <c r="BF347" s="43"/>
      <c r="BG347" s="43"/>
      <c r="BH347" s="43"/>
      <c r="BI347" s="43"/>
      <c r="BJ347" s="43"/>
      <c r="BK347" s="43"/>
      <c r="BL347" s="43"/>
      <c r="BM347" s="43"/>
      <c r="BN347" s="43"/>
    </row>
    <row r="348" ht="13.5" customHeight="1">
      <c r="A348" s="11"/>
      <c r="B348" s="11"/>
      <c r="C348" s="43"/>
      <c r="D348" s="43"/>
      <c r="E348" s="43"/>
      <c r="F348" s="43"/>
      <c r="G348" s="43"/>
      <c r="H348" s="43"/>
      <c r="I348" s="43"/>
      <c r="J348" s="43"/>
      <c r="K348" s="43"/>
      <c r="L348" s="43"/>
      <c r="M348" s="43"/>
      <c r="N348" s="43"/>
      <c r="O348" s="43"/>
      <c r="P348" s="43"/>
      <c r="Q348" s="44"/>
      <c r="R348" s="44"/>
      <c r="S348" s="43"/>
      <c r="T348" s="43"/>
      <c r="U348" s="44"/>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4"/>
      <c r="AY348" s="43"/>
      <c r="AZ348" s="43"/>
      <c r="BA348" s="43"/>
      <c r="BB348" s="43"/>
      <c r="BC348" s="43"/>
      <c r="BD348" s="43"/>
      <c r="BE348" s="43"/>
      <c r="BF348" s="43"/>
      <c r="BG348" s="43"/>
      <c r="BH348" s="43"/>
      <c r="BI348" s="43"/>
      <c r="BJ348" s="43"/>
      <c r="BK348" s="43"/>
      <c r="BL348" s="43"/>
      <c r="BM348" s="43"/>
      <c r="BN348" s="43"/>
    </row>
    <row r="349" ht="13.5" customHeight="1">
      <c r="A349" s="11"/>
      <c r="B349" s="11"/>
      <c r="C349" s="43"/>
      <c r="D349" s="43"/>
      <c r="E349" s="43"/>
      <c r="F349" s="43"/>
      <c r="G349" s="43"/>
      <c r="H349" s="43"/>
      <c r="I349" s="43"/>
      <c r="J349" s="43"/>
      <c r="K349" s="43"/>
      <c r="L349" s="43"/>
      <c r="M349" s="43"/>
      <c r="N349" s="43"/>
      <c r="O349" s="43"/>
      <c r="P349" s="43"/>
      <c r="Q349" s="44"/>
      <c r="R349" s="44"/>
      <c r="S349" s="43"/>
      <c r="T349" s="43"/>
      <c r="U349" s="44"/>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4"/>
      <c r="AY349" s="43"/>
      <c r="AZ349" s="43"/>
      <c r="BA349" s="43"/>
      <c r="BB349" s="43"/>
      <c r="BC349" s="43"/>
      <c r="BD349" s="43"/>
      <c r="BE349" s="43"/>
      <c r="BF349" s="43"/>
      <c r="BG349" s="43"/>
      <c r="BH349" s="43"/>
      <c r="BI349" s="43"/>
      <c r="BJ349" s="43"/>
      <c r="BK349" s="43"/>
      <c r="BL349" s="43"/>
      <c r="BM349" s="43"/>
      <c r="BN349" s="43"/>
    </row>
    <row r="350" ht="13.5" customHeight="1">
      <c r="A350" s="11"/>
      <c r="B350" s="11"/>
      <c r="C350" s="43"/>
      <c r="D350" s="43"/>
      <c r="E350" s="43"/>
      <c r="F350" s="43"/>
      <c r="G350" s="43"/>
      <c r="H350" s="43"/>
      <c r="I350" s="43"/>
      <c r="J350" s="43"/>
      <c r="K350" s="43"/>
      <c r="L350" s="43"/>
      <c r="M350" s="43"/>
      <c r="N350" s="43"/>
      <c r="O350" s="43"/>
      <c r="P350" s="43"/>
      <c r="Q350" s="44"/>
      <c r="R350" s="44"/>
      <c r="S350" s="43"/>
      <c r="T350" s="43"/>
      <c r="U350" s="44"/>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4"/>
      <c r="AY350" s="43"/>
      <c r="AZ350" s="43"/>
      <c r="BA350" s="43"/>
      <c r="BB350" s="43"/>
      <c r="BC350" s="43"/>
      <c r="BD350" s="43"/>
      <c r="BE350" s="43"/>
      <c r="BF350" s="43"/>
      <c r="BG350" s="43"/>
      <c r="BH350" s="43"/>
      <c r="BI350" s="43"/>
      <c r="BJ350" s="43"/>
      <c r="BK350" s="43"/>
      <c r="BL350" s="43"/>
      <c r="BM350" s="43"/>
      <c r="BN350" s="43"/>
    </row>
    <row r="351" ht="13.5" customHeight="1">
      <c r="A351" s="11"/>
      <c r="B351" s="11"/>
      <c r="C351" s="43"/>
      <c r="D351" s="43"/>
      <c r="E351" s="43"/>
      <c r="F351" s="43"/>
      <c r="G351" s="43"/>
      <c r="H351" s="43"/>
      <c r="I351" s="43"/>
      <c r="J351" s="43"/>
      <c r="K351" s="43"/>
      <c r="L351" s="43"/>
      <c r="M351" s="43"/>
      <c r="N351" s="43"/>
      <c r="O351" s="43"/>
      <c r="P351" s="43"/>
      <c r="Q351" s="44"/>
      <c r="R351" s="44"/>
      <c r="S351" s="43"/>
      <c r="T351" s="43"/>
      <c r="U351" s="44"/>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4"/>
      <c r="AY351" s="43"/>
      <c r="AZ351" s="43"/>
      <c r="BA351" s="43"/>
      <c r="BB351" s="43"/>
      <c r="BC351" s="43"/>
      <c r="BD351" s="43"/>
      <c r="BE351" s="43"/>
      <c r="BF351" s="43"/>
      <c r="BG351" s="43"/>
      <c r="BH351" s="43"/>
      <c r="BI351" s="43"/>
      <c r="BJ351" s="43"/>
      <c r="BK351" s="43"/>
      <c r="BL351" s="43"/>
      <c r="BM351" s="43"/>
      <c r="BN351" s="43"/>
    </row>
    <row r="352" ht="13.5" customHeight="1">
      <c r="A352" s="11"/>
      <c r="B352" s="11"/>
      <c r="C352" s="43"/>
      <c r="D352" s="43"/>
      <c r="E352" s="43"/>
      <c r="F352" s="43"/>
      <c r="G352" s="43"/>
      <c r="H352" s="43"/>
      <c r="I352" s="43"/>
      <c r="J352" s="43"/>
      <c r="K352" s="43"/>
      <c r="L352" s="43"/>
      <c r="M352" s="43"/>
      <c r="N352" s="43"/>
      <c r="O352" s="43"/>
      <c r="P352" s="43"/>
      <c r="Q352" s="44"/>
      <c r="R352" s="44"/>
      <c r="S352" s="43"/>
      <c r="T352" s="43"/>
      <c r="U352" s="44"/>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4"/>
      <c r="AY352" s="43"/>
      <c r="AZ352" s="43"/>
      <c r="BA352" s="43"/>
      <c r="BB352" s="43"/>
      <c r="BC352" s="43"/>
      <c r="BD352" s="43"/>
      <c r="BE352" s="43"/>
      <c r="BF352" s="43"/>
      <c r="BG352" s="43"/>
      <c r="BH352" s="43"/>
      <c r="BI352" s="43"/>
      <c r="BJ352" s="43"/>
      <c r="BK352" s="43"/>
      <c r="BL352" s="43"/>
      <c r="BM352" s="43"/>
      <c r="BN352" s="43"/>
    </row>
    <row r="353" ht="13.5" customHeight="1">
      <c r="A353" s="11"/>
      <c r="B353" s="11"/>
      <c r="C353" s="43"/>
      <c r="D353" s="43"/>
      <c r="E353" s="43"/>
      <c r="F353" s="43"/>
      <c r="G353" s="43"/>
      <c r="H353" s="43"/>
      <c r="I353" s="43"/>
      <c r="J353" s="43"/>
      <c r="K353" s="43"/>
      <c r="L353" s="43"/>
      <c r="M353" s="43"/>
      <c r="N353" s="43"/>
      <c r="O353" s="43"/>
      <c r="P353" s="43"/>
      <c r="Q353" s="44"/>
      <c r="R353" s="44"/>
      <c r="S353" s="43"/>
      <c r="T353" s="43"/>
      <c r="U353" s="44"/>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4"/>
      <c r="AY353" s="43"/>
      <c r="AZ353" s="43"/>
      <c r="BA353" s="43"/>
      <c r="BB353" s="43"/>
      <c r="BC353" s="43"/>
      <c r="BD353" s="43"/>
      <c r="BE353" s="43"/>
      <c r="BF353" s="43"/>
      <c r="BG353" s="43"/>
      <c r="BH353" s="43"/>
      <c r="BI353" s="43"/>
      <c r="BJ353" s="43"/>
      <c r="BK353" s="43"/>
      <c r="BL353" s="43"/>
      <c r="BM353" s="43"/>
      <c r="BN353" s="43"/>
    </row>
    <row r="354" ht="13.5" customHeight="1">
      <c r="A354" s="11"/>
      <c r="B354" s="11"/>
      <c r="C354" s="43"/>
      <c r="D354" s="43"/>
      <c r="E354" s="43"/>
      <c r="F354" s="43"/>
      <c r="G354" s="43"/>
      <c r="H354" s="43"/>
      <c r="I354" s="43"/>
      <c r="J354" s="43"/>
      <c r="K354" s="43"/>
      <c r="L354" s="43"/>
      <c r="M354" s="43"/>
      <c r="N354" s="43"/>
      <c r="O354" s="43"/>
      <c r="P354" s="43"/>
      <c r="Q354" s="44"/>
      <c r="R354" s="44"/>
      <c r="S354" s="43"/>
      <c r="T354" s="43"/>
      <c r="U354" s="44"/>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4"/>
      <c r="AY354" s="43"/>
      <c r="AZ354" s="43"/>
      <c r="BA354" s="43"/>
      <c r="BB354" s="43"/>
      <c r="BC354" s="43"/>
      <c r="BD354" s="43"/>
      <c r="BE354" s="43"/>
      <c r="BF354" s="43"/>
      <c r="BG354" s="43"/>
      <c r="BH354" s="43"/>
      <c r="BI354" s="43"/>
      <c r="BJ354" s="43"/>
      <c r="BK354" s="43"/>
      <c r="BL354" s="43"/>
      <c r="BM354" s="43"/>
      <c r="BN354" s="43"/>
    </row>
    <row r="355" ht="13.5" customHeight="1">
      <c r="A355" s="11"/>
      <c r="B355" s="11"/>
      <c r="C355" s="43"/>
      <c r="D355" s="43"/>
      <c r="E355" s="43"/>
      <c r="F355" s="43"/>
      <c r="G355" s="43"/>
      <c r="H355" s="43"/>
      <c r="I355" s="43"/>
      <c r="J355" s="43"/>
      <c r="K355" s="43"/>
      <c r="L355" s="43"/>
      <c r="M355" s="43"/>
      <c r="N355" s="43"/>
      <c r="O355" s="43"/>
      <c r="P355" s="43"/>
      <c r="Q355" s="44"/>
      <c r="R355" s="44"/>
      <c r="S355" s="43"/>
      <c r="T355" s="43"/>
      <c r="U355" s="44"/>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4"/>
      <c r="AY355" s="43"/>
      <c r="AZ355" s="43"/>
      <c r="BA355" s="43"/>
      <c r="BB355" s="43"/>
      <c r="BC355" s="43"/>
      <c r="BD355" s="43"/>
      <c r="BE355" s="43"/>
      <c r="BF355" s="43"/>
      <c r="BG355" s="43"/>
      <c r="BH355" s="43"/>
      <c r="BI355" s="43"/>
      <c r="BJ355" s="43"/>
      <c r="BK355" s="43"/>
      <c r="BL355" s="43"/>
      <c r="BM355" s="43"/>
      <c r="BN355" s="43"/>
    </row>
    <row r="356" ht="13.5" customHeight="1">
      <c r="A356" s="11"/>
      <c r="B356" s="11"/>
      <c r="C356" s="43"/>
      <c r="D356" s="43"/>
      <c r="E356" s="43"/>
      <c r="F356" s="43"/>
      <c r="G356" s="43"/>
      <c r="H356" s="43"/>
      <c r="I356" s="43"/>
      <c r="J356" s="43"/>
      <c r="K356" s="43"/>
      <c r="L356" s="43"/>
      <c r="M356" s="43"/>
      <c r="N356" s="43"/>
      <c r="O356" s="43"/>
      <c r="P356" s="43"/>
      <c r="Q356" s="44"/>
      <c r="R356" s="44"/>
      <c r="S356" s="43"/>
      <c r="T356" s="43"/>
      <c r="U356" s="44"/>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4"/>
      <c r="AY356" s="43"/>
      <c r="AZ356" s="43"/>
      <c r="BA356" s="43"/>
      <c r="BB356" s="43"/>
      <c r="BC356" s="43"/>
      <c r="BD356" s="43"/>
      <c r="BE356" s="43"/>
      <c r="BF356" s="43"/>
      <c r="BG356" s="43"/>
      <c r="BH356" s="43"/>
      <c r="BI356" s="43"/>
      <c r="BJ356" s="43"/>
      <c r="BK356" s="43"/>
      <c r="BL356" s="43"/>
      <c r="BM356" s="43"/>
      <c r="BN356" s="43"/>
    </row>
    <row r="357" ht="13.5" customHeight="1">
      <c r="A357" s="11"/>
      <c r="B357" s="11"/>
      <c r="C357" s="43"/>
      <c r="D357" s="43"/>
      <c r="E357" s="43"/>
      <c r="F357" s="43"/>
      <c r="G357" s="43"/>
      <c r="H357" s="43"/>
      <c r="I357" s="43"/>
      <c r="J357" s="43"/>
      <c r="K357" s="43"/>
      <c r="L357" s="43"/>
      <c r="M357" s="43"/>
      <c r="N357" s="43"/>
      <c r="O357" s="43"/>
      <c r="P357" s="43"/>
      <c r="Q357" s="44"/>
      <c r="R357" s="44"/>
      <c r="S357" s="43"/>
      <c r="T357" s="43"/>
      <c r="U357" s="44"/>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4"/>
      <c r="AY357" s="43"/>
      <c r="AZ357" s="43"/>
      <c r="BA357" s="43"/>
      <c r="BB357" s="43"/>
      <c r="BC357" s="43"/>
      <c r="BD357" s="43"/>
      <c r="BE357" s="43"/>
      <c r="BF357" s="43"/>
      <c r="BG357" s="43"/>
      <c r="BH357" s="43"/>
      <c r="BI357" s="43"/>
      <c r="BJ357" s="43"/>
      <c r="BK357" s="43"/>
      <c r="BL357" s="43"/>
      <c r="BM357" s="43"/>
      <c r="BN357" s="43"/>
    </row>
    <row r="358" ht="13.5" customHeight="1">
      <c r="A358" s="11"/>
      <c r="B358" s="11"/>
      <c r="C358" s="43"/>
      <c r="D358" s="43"/>
      <c r="E358" s="43"/>
      <c r="F358" s="43"/>
      <c r="G358" s="43"/>
      <c r="H358" s="43"/>
      <c r="I358" s="43"/>
      <c r="J358" s="43"/>
      <c r="K358" s="43"/>
      <c r="L358" s="43"/>
      <c r="M358" s="43"/>
      <c r="N358" s="43"/>
      <c r="O358" s="43"/>
      <c r="P358" s="43"/>
      <c r="Q358" s="44"/>
      <c r="R358" s="44"/>
      <c r="S358" s="43"/>
      <c r="T358" s="43"/>
      <c r="U358" s="44"/>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4"/>
      <c r="AY358" s="43"/>
      <c r="AZ358" s="43"/>
      <c r="BA358" s="43"/>
      <c r="BB358" s="43"/>
      <c r="BC358" s="43"/>
      <c r="BD358" s="43"/>
      <c r="BE358" s="43"/>
      <c r="BF358" s="43"/>
      <c r="BG358" s="43"/>
      <c r="BH358" s="43"/>
      <c r="BI358" s="43"/>
      <c r="BJ358" s="43"/>
      <c r="BK358" s="43"/>
      <c r="BL358" s="43"/>
      <c r="BM358" s="43"/>
      <c r="BN358" s="43"/>
    </row>
    <row r="359" ht="13.5" customHeight="1">
      <c r="A359" s="11"/>
      <c r="B359" s="11"/>
      <c r="C359" s="43"/>
      <c r="D359" s="43"/>
      <c r="E359" s="43"/>
      <c r="F359" s="43"/>
      <c r="G359" s="43"/>
      <c r="H359" s="43"/>
      <c r="I359" s="43"/>
      <c r="J359" s="43"/>
      <c r="K359" s="43"/>
      <c r="L359" s="43"/>
      <c r="M359" s="43"/>
      <c r="N359" s="43"/>
      <c r="O359" s="43"/>
      <c r="P359" s="43"/>
      <c r="Q359" s="44"/>
      <c r="R359" s="44"/>
      <c r="S359" s="43"/>
      <c r="T359" s="43"/>
      <c r="U359" s="44"/>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4"/>
      <c r="AY359" s="43"/>
      <c r="AZ359" s="43"/>
      <c r="BA359" s="43"/>
      <c r="BB359" s="43"/>
      <c r="BC359" s="43"/>
      <c r="BD359" s="43"/>
      <c r="BE359" s="43"/>
      <c r="BF359" s="43"/>
      <c r="BG359" s="43"/>
      <c r="BH359" s="43"/>
      <c r="BI359" s="43"/>
      <c r="BJ359" s="43"/>
      <c r="BK359" s="43"/>
      <c r="BL359" s="43"/>
      <c r="BM359" s="43"/>
      <c r="BN359" s="43"/>
    </row>
    <row r="360" ht="13.5" customHeight="1">
      <c r="A360" s="11"/>
      <c r="B360" s="11"/>
      <c r="C360" s="43"/>
      <c r="D360" s="43"/>
      <c r="E360" s="43"/>
      <c r="F360" s="43"/>
      <c r="G360" s="43"/>
      <c r="H360" s="43"/>
      <c r="I360" s="43"/>
      <c r="J360" s="43"/>
      <c r="K360" s="43"/>
      <c r="L360" s="43"/>
      <c r="M360" s="43"/>
      <c r="N360" s="43"/>
      <c r="O360" s="43"/>
      <c r="P360" s="43"/>
      <c r="Q360" s="44"/>
      <c r="R360" s="44"/>
      <c r="S360" s="43"/>
      <c r="T360" s="43"/>
      <c r="U360" s="44"/>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4"/>
      <c r="AY360" s="43"/>
      <c r="AZ360" s="43"/>
      <c r="BA360" s="43"/>
      <c r="BB360" s="43"/>
      <c r="BC360" s="43"/>
      <c r="BD360" s="43"/>
      <c r="BE360" s="43"/>
      <c r="BF360" s="43"/>
      <c r="BG360" s="43"/>
      <c r="BH360" s="43"/>
      <c r="BI360" s="43"/>
      <c r="BJ360" s="43"/>
      <c r="BK360" s="43"/>
      <c r="BL360" s="43"/>
      <c r="BM360" s="43"/>
      <c r="BN360" s="43"/>
    </row>
    <row r="361" ht="13.5" customHeight="1">
      <c r="A361" s="11"/>
      <c r="B361" s="11"/>
      <c r="C361" s="43"/>
      <c r="D361" s="43"/>
      <c r="E361" s="43"/>
      <c r="F361" s="43"/>
      <c r="G361" s="43"/>
      <c r="H361" s="43"/>
      <c r="I361" s="43"/>
      <c r="J361" s="43"/>
      <c r="K361" s="43"/>
      <c r="L361" s="43"/>
      <c r="M361" s="43"/>
      <c r="N361" s="43"/>
      <c r="O361" s="43"/>
      <c r="P361" s="43"/>
      <c r="Q361" s="44"/>
      <c r="R361" s="44"/>
      <c r="S361" s="43"/>
      <c r="T361" s="43"/>
      <c r="U361" s="44"/>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4"/>
      <c r="AY361" s="43"/>
      <c r="AZ361" s="43"/>
      <c r="BA361" s="43"/>
      <c r="BB361" s="43"/>
      <c r="BC361" s="43"/>
      <c r="BD361" s="43"/>
      <c r="BE361" s="43"/>
      <c r="BF361" s="43"/>
      <c r="BG361" s="43"/>
      <c r="BH361" s="43"/>
      <c r="BI361" s="43"/>
      <c r="BJ361" s="43"/>
      <c r="BK361" s="43"/>
      <c r="BL361" s="43"/>
      <c r="BM361" s="43"/>
      <c r="BN361" s="43"/>
    </row>
    <row r="362" ht="13.5" customHeight="1">
      <c r="A362" s="11"/>
      <c r="B362" s="11"/>
      <c r="C362" s="43"/>
      <c r="D362" s="43"/>
      <c r="E362" s="43"/>
      <c r="F362" s="43"/>
      <c r="G362" s="43"/>
      <c r="H362" s="43"/>
      <c r="I362" s="43"/>
      <c r="J362" s="43"/>
      <c r="K362" s="43"/>
      <c r="L362" s="43"/>
      <c r="M362" s="43"/>
      <c r="N362" s="43"/>
      <c r="O362" s="43"/>
      <c r="P362" s="43"/>
      <c r="Q362" s="44"/>
      <c r="R362" s="44"/>
      <c r="S362" s="43"/>
      <c r="T362" s="43"/>
      <c r="U362" s="44"/>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4"/>
      <c r="AY362" s="43"/>
      <c r="AZ362" s="43"/>
      <c r="BA362" s="43"/>
      <c r="BB362" s="43"/>
      <c r="BC362" s="43"/>
      <c r="BD362" s="43"/>
      <c r="BE362" s="43"/>
      <c r="BF362" s="43"/>
      <c r="BG362" s="43"/>
      <c r="BH362" s="43"/>
      <c r="BI362" s="43"/>
      <c r="BJ362" s="43"/>
      <c r="BK362" s="43"/>
      <c r="BL362" s="43"/>
      <c r="BM362" s="43"/>
      <c r="BN362" s="43"/>
    </row>
    <row r="363" ht="13.5" customHeight="1">
      <c r="A363" s="11"/>
      <c r="B363" s="11"/>
      <c r="C363" s="43"/>
      <c r="D363" s="43"/>
      <c r="E363" s="43"/>
      <c r="F363" s="43"/>
      <c r="G363" s="43"/>
      <c r="H363" s="43"/>
      <c r="I363" s="43"/>
      <c r="J363" s="43"/>
      <c r="K363" s="43"/>
      <c r="L363" s="43"/>
      <c r="M363" s="43"/>
      <c r="N363" s="43"/>
      <c r="O363" s="43"/>
      <c r="P363" s="43"/>
      <c r="Q363" s="44"/>
      <c r="R363" s="44"/>
      <c r="S363" s="43"/>
      <c r="T363" s="43"/>
      <c r="U363" s="44"/>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4"/>
      <c r="AY363" s="43"/>
      <c r="AZ363" s="43"/>
      <c r="BA363" s="43"/>
      <c r="BB363" s="43"/>
      <c r="BC363" s="43"/>
      <c r="BD363" s="43"/>
      <c r="BE363" s="43"/>
      <c r="BF363" s="43"/>
      <c r="BG363" s="43"/>
      <c r="BH363" s="43"/>
      <c r="BI363" s="43"/>
      <c r="BJ363" s="43"/>
      <c r="BK363" s="43"/>
      <c r="BL363" s="43"/>
      <c r="BM363" s="43"/>
      <c r="BN363" s="43"/>
    </row>
    <row r="364" ht="13.5" customHeight="1">
      <c r="A364" s="11"/>
      <c r="B364" s="11"/>
      <c r="C364" s="43"/>
      <c r="D364" s="43"/>
      <c r="E364" s="43"/>
      <c r="F364" s="43"/>
      <c r="G364" s="43"/>
      <c r="H364" s="43"/>
      <c r="I364" s="43"/>
      <c r="J364" s="43"/>
      <c r="K364" s="43"/>
      <c r="L364" s="43"/>
      <c r="M364" s="43"/>
      <c r="N364" s="43"/>
      <c r="O364" s="43"/>
      <c r="P364" s="43"/>
      <c r="Q364" s="44"/>
      <c r="R364" s="44"/>
      <c r="S364" s="43"/>
      <c r="T364" s="43"/>
      <c r="U364" s="44"/>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4"/>
      <c r="AY364" s="43"/>
      <c r="AZ364" s="43"/>
      <c r="BA364" s="43"/>
      <c r="BB364" s="43"/>
      <c r="BC364" s="43"/>
      <c r="BD364" s="43"/>
      <c r="BE364" s="43"/>
      <c r="BF364" s="43"/>
      <c r="BG364" s="43"/>
      <c r="BH364" s="43"/>
      <c r="BI364" s="43"/>
      <c r="BJ364" s="43"/>
      <c r="BK364" s="43"/>
      <c r="BL364" s="43"/>
      <c r="BM364" s="43"/>
      <c r="BN364" s="43"/>
    </row>
    <row r="365" ht="13.5" customHeight="1">
      <c r="A365" s="11"/>
      <c r="B365" s="11"/>
      <c r="C365" s="43"/>
      <c r="D365" s="43"/>
      <c r="E365" s="43"/>
      <c r="F365" s="43"/>
      <c r="G365" s="43"/>
      <c r="H365" s="43"/>
      <c r="I365" s="43"/>
      <c r="J365" s="43"/>
      <c r="K365" s="43"/>
      <c r="L365" s="43"/>
      <c r="M365" s="43"/>
      <c r="N365" s="43"/>
      <c r="O365" s="43"/>
      <c r="P365" s="43"/>
      <c r="Q365" s="44"/>
      <c r="R365" s="44"/>
      <c r="S365" s="43"/>
      <c r="T365" s="43"/>
      <c r="U365" s="44"/>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4"/>
      <c r="AY365" s="43"/>
      <c r="AZ365" s="43"/>
      <c r="BA365" s="43"/>
      <c r="BB365" s="43"/>
      <c r="BC365" s="43"/>
      <c r="BD365" s="43"/>
      <c r="BE365" s="43"/>
      <c r="BF365" s="43"/>
      <c r="BG365" s="43"/>
      <c r="BH365" s="43"/>
      <c r="BI365" s="43"/>
      <c r="BJ365" s="43"/>
      <c r="BK365" s="43"/>
      <c r="BL365" s="43"/>
      <c r="BM365" s="43"/>
      <c r="BN365" s="43"/>
    </row>
    <row r="366" ht="13.5" customHeight="1">
      <c r="A366" s="11"/>
      <c r="B366" s="11"/>
      <c r="C366" s="43"/>
      <c r="D366" s="43"/>
      <c r="E366" s="43"/>
      <c r="F366" s="43"/>
      <c r="G366" s="43"/>
      <c r="H366" s="43"/>
      <c r="I366" s="43"/>
      <c r="J366" s="43"/>
      <c r="K366" s="43"/>
      <c r="L366" s="43"/>
      <c r="M366" s="43"/>
      <c r="N366" s="43"/>
      <c r="O366" s="43"/>
      <c r="P366" s="43"/>
      <c r="Q366" s="44"/>
      <c r="R366" s="44"/>
      <c r="S366" s="43"/>
      <c r="T366" s="43"/>
      <c r="U366" s="44"/>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4"/>
      <c r="AY366" s="43"/>
      <c r="AZ366" s="43"/>
      <c r="BA366" s="43"/>
      <c r="BB366" s="43"/>
      <c r="BC366" s="43"/>
      <c r="BD366" s="43"/>
      <c r="BE366" s="43"/>
      <c r="BF366" s="43"/>
      <c r="BG366" s="43"/>
      <c r="BH366" s="43"/>
      <c r="BI366" s="43"/>
      <c r="BJ366" s="43"/>
      <c r="BK366" s="43"/>
      <c r="BL366" s="43"/>
      <c r="BM366" s="43"/>
      <c r="BN366" s="43"/>
    </row>
    <row r="367" ht="13.5" customHeight="1">
      <c r="A367" s="11"/>
      <c r="B367" s="11"/>
      <c r="C367" s="43"/>
      <c r="D367" s="43"/>
      <c r="E367" s="43"/>
      <c r="F367" s="43"/>
      <c r="G367" s="43"/>
      <c r="H367" s="43"/>
      <c r="I367" s="43"/>
      <c r="J367" s="43"/>
      <c r="K367" s="43"/>
      <c r="L367" s="43"/>
      <c r="M367" s="43"/>
      <c r="N367" s="43"/>
      <c r="O367" s="43"/>
      <c r="P367" s="43"/>
      <c r="Q367" s="44"/>
      <c r="R367" s="44"/>
      <c r="S367" s="43"/>
      <c r="T367" s="43"/>
      <c r="U367" s="44"/>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4"/>
      <c r="AY367" s="43"/>
      <c r="AZ367" s="43"/>
      <c r="BA367" s="43"/>
      <c r="BB367" s="43"/>
      <c r="BC367" s="43"/>
      <c r="BD367" s="43"/>
      <c r="BE367" s="43"/>
      <c r="BF367" s="43"/>
      <c r="BG367" s="43"/>
      <c r="BH367" s="43"/>
      <c r="BI367" s="43"/>
      <c r="BJ367" s="43"/>
      <c r="BK367" s="43"/>
      <c r="BL367" s="43"/>
      <c r="BM367" s="43"/>
      <c r="BN367" s="43"/>
    </row>
    <row r="368" ht="13.5" customHeight="1">
      <c r="A368" s="11"/>
      <c r="B368" s="11"/>
      <c r="C368" s="43"/>
      <c r="D368" s="43"/>
      <c r="E368" s="43"/>
      <c r="F368" s="43"/>
      <c r="G368" s="43"/>
      <c r="H368" s="43"/>
      <c r="I368" s="43"/>
      <c r="J368" s="43"/>
      <c r="K368" s="43"/>
      <c r="L368" s="43"/>
      <c r="M368" s="43"/>
      <c r="N368" s="43"/>
      <c r="O368" s="43"/>
      <c r="P368" s="43"/>
      <c r="Q368" s="44"/>
      <c r="R368" s="44"/>
      <c r="S368" s="43"/>
      <c r="T368" s="43"/>
      <c r="U368" s="44"/>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4"/>
      <c r="AY368" s="43"/>
      <c r="AZ368" s="43"/>
      <c r="BA368" s="43"/>
      <c r="BB368" s="43"/>
      <c r="BC368" s="43"/>
      <c r="BD368" s="43"/>
      <c r="BE368" s="43"/>
      <c r="BF368" s="43"/>
      <c r="BG368" s="43"/>
      <c r="BH368" s="43"/>
      <c r="BI368" s="43"/>
      <c r="BJ368" s="43"/>
      <c r="BK368" s="43"/>
      <c r="BL368" s="43"/>
      <c r="BM368" s="43"/>
      <c r="BN368" s="43"/>
    </row>
    <row r="369" ht="13.5" customHeight="1">
      <c r="A369" s="11"/>
      <c r="B369" s="11"/>
      <c r="C369" s="43"/>
      <c r="D369" s="43"/>
      <c r="E369" s="43"/>
      <c r="F369" s="43"/>
      <c r="G369" s="43"/>
      <c r="H369" s="43"/>
      <c r="I369" s="43"/>
      <c r="J369" s="43"/>
      <c r="K369" s="43"/>
      <c r="L369" s="43"/>
      <c r="M369" s="43"/>
      <c r="N369" s="43"/>
      <c r="O369" s="43"/>
      <c r="P369" s="43"/>
      <c r="Q369" s="44"/>
      <c r="R369" s="44"/>
      <c r="S369" s="43"/>
      <c r="T369" s="43"/>
      <c r="U369" s="44"/>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4"/>
      <c r="AY369" s="43"/>
      <c r="AZ369" s="43"/>
      <c r="BA369" s="43"/>
      <c r="BB369" s="43"/>
      <c r="BC369" s="43"/>
      <c r="BD369" s="43"/>
      <c r="BE369" s="43"/>
      <c r="BF369" s="43"/>
      <c r="BG369" s="43"/>
      <c r="BH369" s="43"/>
      <c r="BI369" s="43"/>
      <c r="BJ369" s="43"/>
      <c r="BK369" s="43"/>
      <c r="BL369" s="43"/>
      <c r="BM369" s="43"/>
      <c r="BN369" s="43"/>
    </row>
    <row r="370" ht="13.5" customHeight="1">
      <c r="A370" s="11"/>
      <c r="B370" s="11"/>
      <c r="C370" s="43"/>
      <c r="D370" s="43"/>
      <c r="E370" s="43"/>
      <c r="F370" s="43"/>
      <c r="G370" s="43"/>
      <c r="H370" s="43"/>
      <c r="I370" s="43"/>
      <c r="J370" s="43"/>
      <c r="K370" s="43"/>
      <c r="L370" s="43"/>
      <c r="M370" s="43"/>
      <c r="N370" s="43"/>
      <c r="O370" s="43"/>
      <c r="P370" s="43"/>
      <c r="Q370" s="44"/>
      <c r="R370" s="44"/>
      <c r="S370" s="43"/>
      <c r="T370" s="43"/>
      <c r="U370" s="44"/>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4"/>
      <c r="AY370" s="43"/>
      <c r="AZ370" s="43"/>
      <c r="BA370" s="43"/>
      <c r="BB370" s="43"/>
      <c r="BC370" s="43"/>
      <c r="BD370" s="43"/>
      <c r="BE370" s="43"/>
      <c r="BF370" s="43"/>
      <c r="BG370" s="43"/>
      <c r="BH370" s="43"/>
      <c r="BI370" s="43"/>
      <c r="BJ370" s="43"/>
      <c r="BK370" s="43"/>
      <c r="BL370" s="43"/>
      <c r="BM370" s="43"/>
      <c r="BN370" s="43"/>
    </row>
    <row r="371" ht="13.5" customHeight="1">
      <c r="A371" s="11"/>
      <c r="B371" s="11"/>
      <c r="C371" s="43"/>
      <c r="D371" s="43"/>
      <c r="E371" s="43"/>
      <c r="F371" s="43"/>
      <c r="G371" s="43"/>
      <c r="H371" s="43"/>
      <c r="I371" s="43"/>
      <c r="J371" s="43"/>
      <c r="K371" s="43"/>
      <c r="L371" s="43"/>
      <c r="M371" s="43"/>
      <c r="N371" s="43"/>
      <c r="O371" s="43"/>
      <c r="P371" s="43"/>
      <c r="Q371" s="44"/>
      <c r="R371" s="44"/>
      <c r="S371" s="43"/>
      <c r="T371" s="43"/>
      <c r="U371" s="44"/>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4"/>
      <c r="AY371" s="43"/>
      <c r="AZ371" s="43"/>
      <c r="BA371" s="43"/>
      <c r="BB371" s="43"/>
      <c r="BC371" s="43"/>
      <c r="BD371" s="43"/>
      <c r="BE371" s="43"/>
      <c r="BF371" s="43"/>
      <c r="BG371" s="43"/>
      <c r="BH371" s="43"/>
      <c r="BI371" s="43"/>
      <c r="BJ371" s="43"/>
      <c r="BK371" s="43"/>
      <c r="BL371" s="43"/>
      <c r="BM371" s="43"/>
      <c r="BN371" s="43"/>
    </row>
    <row r="372" ht="13.5" customHeight="1">
      <c r="A372" s="11"/>
      <c r="B372" s="11"/>
      <c r="C372" s="43"/>
      <c r="D372" s="43"/>
      <c r="E372" s="43"/>
      <c r="F372" s="43"/>
      <c r="G372" s="43"/>
      <c r="H372" s="43"/>
      <c r="I372" s="43"/>
      <c r="J372" s="43"/>
      <c r="K372" s="43"/>
      <c r="L372" s="43"/>
      <c r="M372" s="43"/>
      <c r="N372" s="43"/>
      <c r="O372" s="43"/>
      <c r="P372" s="43"/>
      <c r="Q372" s="44"/>
      <c r="R372" s="44"/>
      <c r="S372" s="43"/>
      <c r="T372" s="43"/>
      <c r="U372" s="44"/>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4"/>
      <c r="AY372" s="43"/>
      <c r="AZ372" s="43"/>
      <c r="BA372" s="43"/>
      <c r="BB372" s="43"/>
      <c r="BC372" s="43"/>
      <c r="BD372" s="43"/>
      <c r="BE372" s="43"/>
      <c r="BF372" s="43"/>
      <c r="BG372" s="43"/>
      <c r="BH372" s="43"/>
      <c r="BI372" s="43"/>
      <c r="BJ372" s="43"/>
      <c r="BK372" s="43"/>
      <c r="BL372" s="43"/>
      <c r="BM372" s="43"/>
      <c r="BN372" s="43"/>
    </row>
    <row r="373" ht="13.5" customHeight="1">
      <c r="A373" s="11"/>
      <c r="B373" s="11"/>
      <c r="C373" s="43"/>
      <c r="D373" s="43"/>
      <c r="E373" s="43"/>
      <c r="F373" s="43"/>
      <c r="G373" s="43"/>
      <c r="H373" s="43"/>
      <c r="I373" s="43"/>
      <c r="J373" s="43"/>
      <c r="K373" s="43"/>
      <c r="L373" s="43"/>
      <c r="M373" s="43"/>
      <c r="N373" s="43"/>
      <c r="O373" s="43"/>
      <c r="P373" s="43"/>
      <c r="Q373" s="44"/>
      <c r="R373" s="44"/>
      <c r="S373" s="43"/>
      <c r="T373" s="43"/>
      <c r="U373" s="44"/>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4"/>
      <c r="AY373" s="43"/>
      <c r="AZ373" s="43"/>
      <c r="BA373" s="43"/>
      <c r="BB373" s="43"/>
      <c r="BC373" s="43"/>
      <c r="BD373" s="43"/>
      <c r="BE373" s="43"/>
      <c r="BF373" s="43"/>
      <c r="BG373" s="43"/>
      <c r="BH373" s="43"/>
      <c r="BI373" s="43"/>
      <c r="BJ373" s="43"/>
      <c r="BK373" s="43"/>
      <c r="BL373" s="43"/>
      <c r="BM373" s="43"/>
      <c r="BN373" s="43"/>
    </row>
    <row r="374" ht="13.5" customHeight="1">
      <c r="A374" s="11"/>
      <c r="B374" s="11"/>
      <c r="C374" s="43"/>
      <c r="D374" s="43"/>
      <c r="E374" s="43"/>
      <c r="F374" s="43"/>
      <c r="G374" s="43"/>
      <c r="H374" s="43"/>
      <c r="I374" s="43"/>
      <c r="J374" s="43"/>
      <c r="K374" s="43"/>
      <c r="L374" s="43"/>
      <c r="M374" s="43"/>
      <c r="N374" s="43"/>
      <c r="O374" s="43"/>
      <c r="P374" s="43"/>
      <c r="Q374" s="44"/>
      <c r="R374" s="44"/>
      <c r="S374" s="43"/>
      <c r="T374" s="43"/>
      <c r="U374" s="44"/>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4"/>
      <c r="AY374" s="43"/>
      <c r="AZ374" s="43"/>
      <c r="BA374" s="43"/>
      <c r="BB374" s="43"/>
      <c r="BC374" s="43"/>
      <c r="BD374" s="43"/>
      <c r="BE374" s="43"/>
      <c r="BF374" s="43"/>
      <c r="BG374" s="43"/>
      <c r="BH374" s="43"/>
      <c r="BI374" s="43"/>
      <c r="BJ374" s="43"/>
      <c r="BK374" s="43"/>
      <c r="BL374" s="43"/>
      <c r="BM374" s="43"/>
      <c r="BN374" s="43"/>
    </row>
    <row r="375" ht="13.5" customHeight="1">
      <c r="A375" s="11"/>
      <c r="B375" s="11"/>
      <c r="C375" s="43"/>
      <c r="D375" s="43"/>
      <c r="E375" s="43"/>
      <c r="F375" s="43"/>
      <c r="G375" s="43"/>
      <c r="H375" s="43"/>
      <c r="I375" s="43"/>
      <c r="J375" s="43"/>
      <c r="K375" s="43"/>
      <c r="L375" s="43"/>
      <c r="M375" s="43"/>
      <c r="N375" s="43"/>
      <c r="O375" s="43"/>
      <c r="P375" s="43"/>
      <c r="Q375" s="44"/>
      <c r="R375" s="44"/>
      <c r="S375" s="43"/>
      <c r="T375" s="43"/>
      <c r="U375" s="44"/>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4"/>
      <c r="AY375" s="43"/>
      <c r="AZ375" s="43"/>
      <c r="BA375" s="43"/>
      <c r="BB375" s="43"/>
      <c r="BC375" s="43"/>
      <c r="BD375" s="43"/>
      <c r="BE375" s="43"/>
      <c r="BF375" s="43"/>
      <c r="BG375" s="43"/>
      <c r="BH375" s="43"/>
      <c r="BI375" s="43"/>
      <c r="BJ375" s="43"/>
      <c r="BK375" s="43"/>
      <c r="BL375" s="43"/>
      <c r="BM375" s="43"/>
      <c r="BN375" s="43"/>
    </row>
    <row r="376" ht="13.5" customHeight="1">
      <c r="A376" s="11"/>
      <c r="B376" s="11"/>
      <c r="C376" s="43"/>
      <c r="D376" s="43"/>
      <c r="E376" s="43"/>
      <c r="F376" s="43"/>
      <c r="G376" s="43"/>
      <c r="H376" s="43"/>
      <c r="I376" s="43"/>
      <c r="J376" s="43"/>
      <c r="K376" s="43"/>
      <c r="L376" s="43"/>
      <c r="M376" s="43"/>
      <c r="N376" s="43"/>
      <c r="O376" s="43"/>
      <c r="P376" s="43"/>
      <c r="Q376" s="44"/>
      <c r="R376" s="44"/>
      <c r="S376" s="43"/>
      <c r="T376" s="43"/>
      <c r="U376" s="44"/>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4"/>
      <c r="AY376" s="43"/>
      <c r="AZ376" s="43"/>
      <c r="BA376" s="43"/>
      <c r="BB376" s="43"/>
      <c r="BC376" s="43"/>
      <c r="BD376" s="43"/>
      <c r="BE376" s="43"/>
      <c r="BF376" s="43"/>
      <c r="BG376" s="43"/>
      <c r="BH376" s="43"/>
      <c r="BI376" s="43"/>
      <c r="BJ376" s="43"/>
      <c r="BK376" s="43"/>
      <c r="BL376" s="43"/>
      <c r="BM376" s="43"/>
      <c r="BN376" s="43"/>
    </row>
    <row r="377" ht="13.5" customHeight="1">
      <c r="A377" s="11"/>
      <c r="B377" s="11"/>
      <c r="C377" s="43"/>
      <c r="D377" s="43"/>
      <c r="E377" s="43"/>
      <c r="F377" s="43"/>
      <c r="G377" s="43"/>
      <c r="H377" s="43"/>
      <c r="I377" s="43"/>
      <c r="J377" s="43"/>
      <c r="K377" s="43"/>
      <c r="L377" s="43"/>
      <c r="M377" s="43"/>
      <c r="N377" s="43"/>
      <c r="O377" s="43"/>
      <c r="P377" s="43"/>
      <c r="Q377" s="44"/>
      <c r="R377" s="44"/>
      <c r="S377" s="43"/>
      <c r="T377" s="43"/>
      <c r="U377" s="44"/>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4"/>
      <c r="AY377" s="43"/>
      <c r="AZ377" s="43"/>
      <c r="BA377" s="43"/>
      <c r="BB377" s="43"/>
      <c r="BC377" s="43"/>
      <c r="BD377" s="43"/>
      <c r="BE377" s="43"/>
      <c r="BF377" s="43"/>
      <c r="BG377" s="43"/>
      <c r="BH377" s="43"/>
      <c r="BI377" s="43"/>
      <c r="BJ377" s="43"/>
      <c r="BK377" s="43"/>
      <c r="BL377" s="43"/>
      <c r="BM377" s="43"/>
      <c r="BN377" s="43"/>
    </row>
    <row r="378" ht="13.5" customHeight="1">
      <c r="A378" s="11"/>
      <c r="B378" s="11"/>
      <c r="C378" s="43"/>
      <c r="D378" s="43"/>
      <c r="E378" s="43"/>
      <c r="F378" s="43"/>
      <c r="G378" s="43"/>
      <c r="H378" s="43"/>
      <c r="I378" s="43"/>
      <c r="J378" s="43"/>
      <c r="K378" s="43"/>
      <c r="L378" s="43"/>
      <c r="M378" s="43"/>
      <c r="N378" s="43"/>
      <c r="O378" s="43"/>
      <c r="P378" s="43"/>
      <c r="Q378" s="44"/>
      <c r="R378" s="44"/>
      <c r="S378" s="43"/>
      <c r="T378" s="43"/>
      <c r="U378" s="44"/>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4"/>
      <c r="AY378" s="43"/>
      <c r="AZ378" s="43"/>
      <c r="BA378" s="43"/>
      <c r="BB378" s="43"/>
      <c r="BC378" s="43"/>
      <c r="BD378" s="43"/>
      <c r="BE378" s="43"/>
      <c r="BF378" s="43"/>
      <c r="BG378" s="43"/>
      <c r="BH378" s="43"/>
      <c r="BI378" s="43"/>
      <c r="BJ378" s="43"/>
      <c r="BK378" s="43"/>
      <c r="BL378" s="43"/>
      <c r="BM378" s="43"/>
      <c r="BN378" s="43"/>
    </row>
    <row r="379" ht="13.5" customHeight="1">
      <c r="A379" s="11"/>
      <c r="B379" s="11"/>
      <c r="C379" s="43"/>
      <c r="D379" s="43"/>
      <c r="E379" s="43"/>
      <c r="F379" s="43"/>
      <c r="G379" s="43"/>
      <c r="H379" s="43"/>
      <c r="I379" s="43"/>
      <c r="J379" s="43"/>
      <c r="K379" s="43"/>
      <c r="L379" s="43"/>
      <c r="M379" s="43"/>
      <c r="N379" s="43"/>
      <c r="O379" s="43"/>
      <c r="P379" s="43"/>
      <c r="Q379" s="44"/>
      <c r="R379" s="44"/>
      <c r="S379" s="43"/>
      <c r="T379" s="43"/>
      <c r="U379" s="44"/>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4"/>
      <c r="AY379" s="43"/>
      <c r="AZ379" s="43"/>
      <c r="BA379" s="43"/>
      <c r="BB379" s="43"/>
      <c r="BC379" s="43"/>
      <c r="BD379" s="43"/>
      <c r="BE379" s="43"/>
      <c r="BF379" s="43"/>
      <c r="BG379" s="43"/>
      <c r="BH379" s="43"/>
      <c r="BI379" s="43"/>
      <c r="BJ379" s="43"/>
      <c r="BK379" s="43"/>
      <c r="BL379" s="43"/>
      <c r="BM379" s="43"/>
      <c r="BN379" s="43"/>
    </row>
    <row r="380" ht="13.5" customHeight="1">
      <c r="A380" s="11"/>
      <c r="B380" s="11"/>
      <c r="C380" s="43"/>
      <c r="D380" s="43"/>
      <c r="E380" s="43"/>
      <c r="F380" s="43"/>
      <c r="G380" s="43"/>
      <c r="H380" s="43"/>
      <c r="I380" s="43"/>
      <c r="J380" s="43"/>
      <c r="K380" s="43"/>
      <c r="L380" s="43"/>
      <c r="M380" s="43"/>
      <c r="N380" s="43"/>
      <c r="O380" s="43"/>
      <c r="P380" s="43"/>
      <c r="Q380" s="44"/>
      <c r="R380" s="44"/>
      <c r="S380" s="43"/>
      <c r="T380" s="43"/>
      <c r="U380" s="44"/>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4"/>
      <c r="AY380" s="43"/>
      <c r="AZ380" s="43"/>
      <c r="BA380" s="43"/>
      <c r="BB380" s="43"/>
      <c r="BC380" s="43"/>
      <c r="BD380" s="43"/>
      <c r="BE380" s="43"/>
      <c r="BF380" s="43"/>
      <c r="BG380" s="43"/>
      <c r="BH380" s="43"/>
      <c r="BI380" s="43"/>
      <c r="BJ380" s="43"/>
      <c r="BK380" s="43"/>
      <c r="BL380" s="43"/>
      <c r="BM380" s="43"/>
      <c r="BN380" s="43"/>
    </row>
    <row r="381" ht="13.5" customHeight="1">
      <c r="A381" s="11"/>
      <c r="B381" s="11"/>
      <c r="C381" s="43"/>
      <c r="D381" s="43"/>
      <c r="E381" s="43"/>
      <c r="F381" s="43"/>
      <c r="G381" s="43"/>
      <c r="H381" s="43"/>
      <c r="I381" s="43"/>
      <c r="J381" s="43"/>
      <c r="K381" s="43"/>
      <c r="L381" s="43"/>
      <c r="M381" s="43"/>
      <c r="N381" s="43"/>
      <c r="O381" s="43"/>
      <c r="P381" s="43"/>
      <c r="Q381" s="44"/>
      <c r="R381" s="44"/>
      <c r="S381" s="43"/>
      <c r="T381" s="43"/>
      <c r="U381" s="44"/>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4"/>
      <c r="AY381" s="43"/>
      <c r="AZ381" s="43"/>
      <c r="BA381" s="43"/>
      <c r="BB381" s="43"/>
      <c r="BC381" s="43"/>
      <c r="BD381" s="43"/>
      <c r="BE381" s="43"/>
      <c r="BF381" s="43"/>
      <c r="BG381" s="43"/>
      <c r="BH381" s="43"/>
      <c r="BI381" s="43"/>
      <c r="BJ381" s="43"/>
      <c r="BK381" s="43"/>
      <c r="BL381" s="43"/>
      <c r="BM381" s="43"/>
      <c r="BN381" s="43"/>
    </row>
    <row r="382" ht="13.5" customHeight="1">
      <c r="A382" s="11"/>
      <c r="B382" s="11"/>
      <c r="C382" s="43"/>
      <c r="D382" s="43"/>
      <c r="E382" s="43"/>
      <c r="F382" s="43"/>
      <c r="G382" s="43"/>
      <c r="H382" s="43"/>
      <c r="I382" s="43"/>
      <c r="J382" s="43"/>
      <c r="K382" s="43"/>
      <c r="L382" s="43"/>
      <c r="M382" s="43"/>
      <c r="N382" s="43"/>
      <c r="O382" s="43"/>
      <c r="P382" s="43"/>
      <c r="Q382" s="44"/>
      <c r="R382" s="44"/>
      <c r="S382" s="43"/>
      <c r="T382" s="43"/>
      <c r="U382" s="44"/>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4"/>
      <c r="AY382" s="43"/>
      <c r="AZ382" s="43"/>
      <c r="BA382" s="43"/>
      <c r="BB382" s="43"/>
      <c r="BC382" s="43"/>
      <c r="BD382" s="43"/>
      <c r="BE382" s="43"/>
      <c r="BF382" s="43"/>
      <c r="BG382" s="43"/>
      <c r="BH382" s="43"/>
      <c r="BI382" s="43"/>
      <c r="BJ382" s="43"/>
      <c r="BK382" s="43"/>
      <c r="BL382" s="43"/>
      <c r="BM382" s="43"/>
      <c r="BN382" s="43"/>
    </row>
    <row r="383" ht="13.5" customHeight="1">
      <c r="A383" s="11"/>
      <c r="B383" s="11"/>
      <c r="C383" s="43"/>
      <c r="D383" s="43"/>
      <c r="E383" s="43"/>
      <c r="F383" s="43"/>
      <c r="G383" s="43"/>
      <c r="H383" s="43"/>
      <c r="I383" s="43"/>
      <c r="J383" s="43"/>
      <c r="K383" s="43"/>
      <c r="L383" s="43"/>
      <c r="M383" s="43"/>
      <c r="N383" s="43"/>
      <c r="O383" s="43"/>
      <c r="P383" s="43"/>
      <c r="Q383" s="44"/>
      <c r="R383" s="44"/>
      <c r="S383" s="43"/>
      <c r="T383" s="43"/>
      <c r="U383" s="44"/>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4"/>
      <c r="AY383" s="43"/>
      <c r="AZ383" s="43"/>
      <c r="BA383" s="43"/>
      <c r="BB383" s="43"/>
      <c r="BC383" s="43"/>
      <c r="BD383" s="43"/>
      <c r="BE383" s="43"/>
      <c r="BF383" s="43"/>
      <c r="BG383" s="43"/>
      <c r="BH383" s="43"/>
      <c r="BI383" s="43"/>
      <c r="BJ383" s="43"/>
      <c r="BK383" s="43"/>
      <c r="BL383" s="43"/>
      <c r="BM383" s="43"/>
      <c r="BN383" s="43"/>
    </row>
    <row r="384" ht="13.5" customHeight="1">
      <c r="A384" s="11"/>
      <c r="B384" s="11"/>
      <c r="C384" s="43"/>
      <c r="D384" s="43"/>
      <c r="E384" s="43"/>
      <c r="F384" s="43"/>
      <c r="G384" s="43"/>
      <c r="H384" s="43"/>
      <c r="I384" s="43"/>
      <c r="J384" s="43"/>
      <c r="K384" s="43"/>
      <c r="L384" s="43"/>
      <c r="M384" s="43"/>
      <c r="N384" s="43"/>
      <c r="O384" s="43"/>
      <c r="P384" s="43"/>
      <c r="Q384" s="44"/>
      <c r="R384" s="44"/>
      <c r="S384" s="43"/>
      <c r="T384" s="43"/>
      <c r="U384" s="44"/>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4"/>
      <c r="AY384" s="43"/>
      <c r="AZ384" s="43"/>
      <c r="BA384" s="43"/>
      <c r="BB384" s="43"/>
      <c r="BC384" s="43"/>
      <c r="BD384" s="43"/>
      <c r="BE384" s="43"/>
      <c r="BF384" s="43"/>
      <c r="BG384" s="43"/>
      <c r="BH384" s="43"/>
      <c r="BI384" s="43"/>
      <c r="BJ384" s="43"/>
      <c r="BK384" s="43"/>
      <c r="BL384" s="43"/>
      <c r="BM384" s="43"/>
      <c r="BN384" s="43"/>
    </row>
    <row r="385" ht="13.5" customHeight="1">
      <c r="A385" s="11"/>
      <c r="B385" s="11"/>
      <c r="C385" s="43"/>
      <c r="D385" s="43"/>
      <c r="E385" s="43"/>
      <c r="F385" s="43"/>
      <c r="G385" s="43"/>
      <c r="H385" s="43"/>
      <c r="I385" s="43"/>
      <c r="J385" s="43"/>
      <c r="K385" s="43"/>
      <c r="L385" s="43"/>
      <c r="M385" s="43"/>
      <c r="N385" s="43"/>
      <c r="O385" s="43"/>
      <c r="P385" s="43"/>
      <c r="Q385" s="44"/>
      <c r="R385" s="44"/>
      <c r="S385" s="43"/>
      <c r="T385" s="43"/>
      <c r="U385" s="44"/>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4"/>
      <c r="AY385" s="43"/>
      <c r="AZ385" s="43"/>
      <c r="BA385" s="43"/>
      <c r="BB385" s="43"/>
      <c r="BC385" s="43"/>
      <c r="BD385" s="43"/>
      <c r="BE385" s="43"/>
      <c r="BF385" s="43"/>
      <c r="BG385" s="43"/>
      <c r="BH385" s="43"/>
      <c r="BI385" s="43"/>
      <c r="BJ385" s="43"/>
      <c r="BK385" s="43"/>
      <c r="BL385" s="43"/>
      <c r="BM385" s="43"/>
      <c r="BN385" s="43"/>
    </row>
    <row r="386" ht="13.5" customHeight="1">
      <c r="A386" s="11"/>
      <c r="B386" s="11"/>
      <c r="C386" s="43"/>
      <c r="D386" s="43"/>
      <c r="E386" s="43"/>
      <c r="F386" s="43"/>
      <c r="G386" s="43"/>
      <c r="H386" s="43"/>
      <c r="I386" s="43"/>
      <c r="J386" s="43"/>
      <c r="K386" s="43"/>
      <c r="L386" s="43"/>
      <c r="M386" s="43"/>
      <c r="N386" s="43"/>
      <c r="O386" s="43"/>
      <c r="P386" s="43"/>
      <c r="Q386" s="44"/>
      <c r="R386" s="44"/>
      <c r="S386" s="43"/>
      <c r="T386" s="43"/>
      <c r="U386" s="44"/>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4"/>
      <c r="AY386" s="43"/>
      <c r="AZ386" s="43"/>
      <c r="BA386" s="43"/>
      <c r="BB386" s="43"/>
      <c r="BC386" s="43"/>
      <c r="BD386" s="43"/>
      <c r="BE386" s="43"/>
      <c r="BF386" s="43"/>
      <c r="BG386" s="43"/>
      <c r="BH386" s="43"/>
      <c r="BI386" s="43"/>
      <c r="BJ386" s="43"/>
      <c r="BK386" s="43"/>
      <c r="BL386" s="43"/>
      <c r="BM386" s="43"/>
      <c r="BN386" s="43"/>
    </row>
    <row r="387" ht="13.5" customHeight="1">
      <c r="A387" s="11"/>
      <c r="B387" s="11"/>
      <c r="C387" s="43"/>
      <c r="D387" s="43"/>
      <c r="E387" s="43"/>
      <c r="F387" s="43"/>
      <c r="G387" s="43"/>
      <c r="H387" s="43"/>
      <c r="I387" s="43"/>
      <c r="J387" s="43"/>
      <c r="K387" s="43"/>
      <c r="L387" s="43"/>
      <c r="M387" s="43"/>
      <c r="N387" s="43"/>
      <c r="O387" s="43"/>
      <c r="P387" s="43"/>
      <c r="Q387" s="44"/>
      <c r="R387" s="44"/>
      <c r="S387" s="43"/>
      <c r="T387" s="43"/>
      <c r="U387" s="44"/>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4"/>
      <c r="AY387" s="43"/>
      <c r="AZ387" s="43"/>
      <c r="BA387" s="43"/>
      <c r="BB387" s="43"/>
      <c r="BC387" s="43"/>
      <c r="BD387" s="43"/>
      <c r="BE387" s="43"/>
      <c r="BF387" s="43"/>
      <c r="BG387" s="43"/>
      <c r="BH387" s="43"/>
      <c r="BI387" s="43"/>
      <c r="BJ387" s="43"/>
      <c r="BK387" s="43"/>
      <c r="BL387" s="43"/>
      <c r="BM387" s="43"/>
      <c r="BN387" s="43"/>
    </row>
    <row r="388" ht="13.5" customHeight="1">
      <c r="A388" s="11"/>
      <c r="B388" s="11"/>
      <c r="C388" s="43"/>
      <c r="D388" s="43"/>
      <c r="E388" s="43"/>
      <c r="F388" s="43"/>
      <c r="G388" s="43"/>
      <c r="H388" s="43"/>
      <c r="I388" s="43"/>
      <c r="J388" s="43"/>
      <c r="K388" s="43"/>
      <c r="L388" s="43"/>
      <c r="M388" s="43"/>
      <c r="N388" s="43"/>
      <c r="O388" s="43"/>
      <c r="P388" s="43"/>
      <c r="Q388" s="44"/>
      <c r="R388" s="44"/>
      <c r="S388" s="43"/>
      <c r="T388" s="43"/>
      <c r="U388" s="44"/>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4"/>
      <c r="AY388" s="43"/>
      <c r="AZ388" s="43"/>
      <c r="BA388" s="43"/>
      <c r="BB388" s="43"/>
      <c r="BC388" s="43"/>
      <c r="BD388" s="43"/>
      <c r="BE388" s="43"/>
      <c r="BF388" s="43"/>
      <c r="BG388" s="43"/>
      <c r="BH388" s="43"/>
      <c r="BI388" s="43"/>
      <c r="BJ388" s="43"/>
      <c r="BK388" s="43"/>
      <c r="BL388" s="43"/>
      <c r="BM388" s="43"/>
      <c r="BN388" s="43"/>
    </row>
    <row r="389" ht="13.5" customHeight="1">
      <c r="A389" s="11"/>
      <c r="B389" s="11"/>
      <c r="C389" s="43"/>
      <c r="D389" s="43"/>
      <c r="E389" s="43"/>
      <c r="F389" s="43"/>
      <c r="G389" s="43"/>
      <c r="H389" s="43"/>
      <c r="I389" s="43"/>
      <c r="J389" s="43"/>
      <c r="K389" s="43"/>
      <c r="L389" s="43"/>
      <c r="M389" s="43"/>
      <c r="N389" s="43"/>
      <c r="O389" s="43"/>
      <c r="P389" s="43"/>
      <c r="Q389" s="44"/>
      <c r="R389" s="44"/>
      <c r="S389" s="43"/>
      <c r="T389" s="43"/>
      <c r="U389" s="44"/>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4"/>
      <c r="AY389" s="43"/>
      <c r="AZ389" s="43"/>
      <c r="BA389" s="43"/>
      <c r="BB389" s="43"/>
      <c r="BC389" s="43"/>
      <c r="BD389" s="43"/>
      <c r="BE389" s="43"/>
      <c r="BF389" s="43"/>
      <c r="BG389" s="43"/>
      <c r="BH389" s="43"/>
      <c r="BI389" s="43"/>
      <c r="BJ389" s="43"/>
      <c r="BK389" s="43"/>
      <c r="BL389" s="43"/>
      <c r="BM389" s="43"/>
      <c r="BN389" s="43"/>
    </row>
    <row r="390" ht="13.5" customHeight="1">
      <c r="A390" s="11"/>
      <c r="B390" s="11"/>
      <c r="C390" s="43"/>
      <c r="D390" s="43"/>
      <c r="E390" s="43"/>
      <c r="F390" s="43"/>
      <c r="G390" s="43"/>
      <c r="H390" s="43"/>
      <c r="I390" s="43"/>
      <c r="J390" s="43"/>
      <c r="K390" s="43"/>
      <c r="L390" s="43"/>
      <c r="M390" s="43"/>
      <c r="N390" s="43"/>
      <c r="O390" s="43"/>
      <c r="P390" s="43"/>
      <c r="Q390" s="44"/>
      <c r="R390" s="44"/>
      <c r="S390" s="43"/>
      <c r="T390" s="43"/>
      <c r="U390" s="44"/>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4"/>
      <c r="AY390" s="43"/>
      <c r="AZ390" s="43"/>
      <c r="BA390" s="43"/>
      <c r="BB390" s="43"/>
      <c r="BC390" s="43"/>
      <c r="BD390" s="43"/>
      <c r="BE390" s="43"/>
      <c r="BF390" s="43"/>
      <c r="BG390" s="43"/>
      <c r="BH390" s="43"/>
      <c r="BI390" s="43"/>
      <c r="BJ390" s="43"/>
      <c r="BK390" s="43"/>
      <c r="BL390" s="43"/>
      <c r="BM390" s="43"/>
      <c r="BN390" s="43"/>
    </row>
    <row r="391" ht="13.5" customHeight="1">
      <c r="A391" s="11"/>
      <c r="B391" s="11"/>
      <c r="C391" s="43"/>
      <c r="D391" s="43"/>
      <c r="E391" s="43"/>
      <c r="F391" s="43"/>
      <c r="G391" s="43"/>
      <c r="H391" s="43"/>
      <c r="I391" s="43"/>
      <c r="J391" s="43"/>
      <c r="K391" s="43"/>
      <c r="L391" s="43"/>
      <c r="M391" s="43"/>
      <c r="N391" s="43"/>
      <c r="O391" s="43"/>
      <c r="P391" s="43"/>
      <c r="Q391" s="44"/>
      <c r="R391" s="44"/>
      <c r="S391" s="43"/>
      <c r="T391" s="43"/>
      <c r="U391" s="44"/>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4"/>
      <c r="AY391" s="43"/>
      <c r="AZ391" s="43"/>
      <c r="BA391" s="43"/>
      <c r="BB391" s="43"/>
      <c r="BC391" s="43"/>
      <c r="BD391" s="43"/>
      <c r="BE391" s="43"/>
      <c r="BF391" s="43"/>
      <c r="BG391" s="43"/>
      <c r="BH391" s="43"/>
      <c r="BI391" s="43"/>
      <c r="BJ391" s="43"/>
      <c r="BK391" s="43"/>
      <c r="BL391" s="43"/>
      <c r="BM391" s="43"/>
      <c r="BN391" s="43"/>
    </row>
    <row r="392" ht="13.5" customHeight="1">
      <c r="A392" s="11"/>
      <c r="B392" s="11"/>
      <c r="C392" s="43"/>
      <c r="D392" s="43"/>
      <c r="E392" s="43"/>
      <c r="F392" s="43"/>
      <c r="G392" s="43"/>
      <c r="H392" s="43"/>
      <c r="I392" s="43"/>
      <c r="J392" s="43"/>
      <c r="K392" s="43"/>
      <c r="L392" s="43"/>
      <c r="M392" s="43"/>
      <c r="N392" s="43"/>
      <c r="O392" s="43"/>
      <c r="P392" s="43"/>
      <c r="Q392" s="44"/>
      <c r="R392" s="44"/>
      <c r="S392" s="43"/>
      <c r="T392" s="43"/>
      <c r="U392" s="44"/>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4"/>
      <c r="AY392" s="43"/>
      <c r="AZ392" s="43"/>
      <c r="BA392" s="43"/>
      <c r="BB392" s="43"/>
      <c r="BC392" s="43"/>
      <c r="BD392" s="43"/>
      <c r="BE392" s="43"/>
      <c r="BF392" s="43"/>
      <c r="BG392" s="43"/>
      <c r="BH392" s="43"/>
      <c r="BI392" s="43"/>
      <c r="BJ392" s="43"/>
      <c r="BK392" s="43"/>
      <c r="BL392" s="43"/>
      <c r="BM392" s="43"/>
      <c r="BN392" s="43"/>
    </row>
    <row r="393" ht="13.5" customHeight="1">
      <c r="A393" s="11"/>
      <c r="B393" s="11"/>
      <c r="C393" s="43"/>
      <c r="D393" s="43"/>
      <c r="E393" s="43"/>
      <c r="F393" s="43"/>
      <c r="G393" s="43"/>
      <c r="H393" s="43"/>
      <c r="I393" s="43"/>
      <c r="J393" s="43"/>
      <c r="K393" s="43"/>
      <c r="L393" s="43"/>
      <c r="M393" s="43"/>
      <c r="N393" s="43"/>
      <c r="O393" s="43"/>
      <c r="P393" s="43"/>
      <c r="Q393" s="44"/>
      <c r="R393" s="44"/>
      <c r="S393" s="43"/>
      <c r="T393" s="43"/>
      <c r="U393" s="44"/>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4"/>
      <c r="AY393" s="43"/>
      <c r="AZ393" s="43"/>
      <c r="BA393" s="43"/>
      <c r="BB393" s="43"/>
      <c r="BC393" s="43"/>
      <c r="BD393" s="43"/>
      <c r="BE393" s="43"/>
      <c r="BF393" s="43"/>
      <c r="BG393" s="43"/>
      <c r="BH393" s="43"/>
      <c r="BI393" s="43"/>
      <c r="BJ393" s="43"/>
      <c r="BK393" s="43"/>
      <c r="BL393" s="43"/>
      <c r="BM393" s="43"/>
      <c r="BN393" s="43"/>
    </row>
    <row r="394" ht="13.5" customHeight="1">
      <c r="A394" s="11"/>
      <c r="B394" s="11"/>
      <c r="C394" s="43"/>
      <c r="D394" s="43"/>
      <c r="E394" s="43"/>
      <c r="F394" s="43"/>
      <c r="G394" s="43"/>
      <c r="H394" s="43"/>
      <c r="I394" s="43"/>
      <c r="J394" s="43"/>
      <c r="K394" s="43"/>
      <c r="L394" s="43"/>
      <c r="M394" s="43"/>
      <c r="N394" s="43"/>
      <c r="O394" s="43"/>
      <c r="P394" s="43"/>
      <c r="Q394" s="44"/>
      <c r="R394" s="44"/>
      <c r="S394" s="43"/>
      <c r="T394" s="43"/>
      <c r="U394" s="44"/>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4"/>
      <c r="AY394" s="43"/>
      <c r="AZ394" s="43"/>
      <c r="BA394" s="43"/>
      <c r="BB394" s="43"/>
      <c r="BC394" s="43"/>
      <c r="BD394" s="43"/>
      <c r="BE394" s="43"/>
      <c r="BF394" s="43"/>
      <c r="BG394" s="43"/>
      <c r="BH394" s="43"/>
      <c r="BI394" s="43"/>
      <c r="BJ394" s="43"/>
      <c r="BK394" s="43"/>
      <c r="BL394" s="43"/>
      <c r="BM394" s="43"/>
      <c r="BN394" s="43"/>
    </row>
    <row r="395" ht="13.5" customHeight="1">
      <c r="A395" s="11"/>
      <c r="B395" s="11"/>
      <c r="C395" s="43"/>
      <c r="D395" s="43"/>
      <c r="E395" s="43"/>
      <c r="F395" s="43"/>
      <c r="G395" s="43"/>
      <c r="H395" s="43"/>
      <c r="I395" s="43"/>
      <c r="J395" s="43"/>
      <c r="K395" s="43"/>
      <c r="L395" s="43"/>
      <c r="M395" s="43"/>
      <c r="N395" s="43"/>
      <c r="O395" s="43"/>
      <c r="P395" s="43"/>
      <c r="Q395" s="44"/>
      <c r="R395" s="44"/>
      <c r="S395" s="43"/>
      <c r="T395" s="43"/>
      <c r="U395" s="44"/>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4"/>
      <c r="AY395" s="43"/>
      <c r="AZ395" s="43"/>
      <c r="BA395" s="43"/>
      <c r="BB395" s="43"/>
      <c r="BC395" s="43"/>
      <c r="BD395" s="43"/>
      <c r="BE395" s="43"/>
      <c r="BF395" s="43"/>
      <c r="BG395" s="43"/>
      <c r="BH395" s="43"/>
      <c r="BI395" s="43"/>
      <c r="BJ395" s="43"/>
      <c r="BK395" s="43"/>
      <c r="BL395" s="43"/>
      <c r="BM395" s="43"/>
      <c r="BN395" s="43"/>
    </row>
    <row r="396" ht="13.5" customHeight="1">
      <c r="A396" s="11"/>
      <c r="B396" s="11"/>
      <c r="C396" s="43"/>
      <c r="D396" s="43"/>
      <c r="E396" s="43"/>
      <c r="F396" s="43"/>
      <c r="G396" s="43"/>
      <c r="H396" s="43"/>
      <c r="I396" s="43"/>
      <c r="J396" s="43"/>
      <c r="K396" s="43"/>
      <c r="L396" s="43"/>
      <c r="M396" s="43"/>
      <c r="N396" s="43"/>
      <c r="O396" s="43"/>
      <c r="P396" s="43"/>
      <c r="Q396" s="44"/>
      <c r="R396" s="44"/>
      <c r="S396" s="43"/>
      <c r="T396" s="43"/>
      <c r="U396" s="44"/>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4"/>
      <c r="AY396" s="43"/>
      <c r="AZ396" s="43"/>
      <c r="BA396" s="43"/>
      <c r="BB396" s="43"/>
      <c r="BC396" s="43"/>
      <c r="BD396" s="43"/>
      <c r="BE396" s="43"/>
      <c r="BF396" s="43"/>
      <c r="BG396" s="43"/>
      <c r="BH396" s="43"/>
      <c r="BI396" s="43"/>
      <c r="BJ396" s="43"/>
      <c r="BK396" s="43"/>
      <c r="BL396" s="43"/>
      <c r="BM396" s="43"/>
      <c r="BN396" s="43"/>
    </row>
    <row r="397" ht="13.5" customHeight="1">
      <c r="A397" s="11"/>
      <c r="B397" s="11"/>
      <c r="C397" s="43"/>
      <c r="D397" s="43"/>
      <c r="E397" s="43"/>
      <c r="F397" s="43"/>
      <c r="G397" s="43"/>
      <c r="H397" s="43"/>
      <c r="I397" s="43"/>
      <c r="J397" s="43"/>
      <c r="K397" s="43"/>
      <c r="L397" s="43"/>
      <c r="M397" s="43"/>
      <c r="N397" s="43"/>
      <c r="O397" s="43"/>
      <c r="P397" s="43"/>
      <c r="Q397" s="44"/>
      <c r="R397" s="44"/>
      <c r="S397" s="43"/>
      <c r="T397" s="43"/>
      <c r="U397" s="44"/>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4"/>
      <c r="AY397" s="43"/>
      <c r="AZ397" s="43"/>
      <c r="BA397" s="43"/>
      <c r="BB397" s="43"/>
      <c r="BC397" s="43"/>
      <c r="BD397" s="43"/>
      <c r="BE397" s="43"/>
      <c r="BF397" s="43"/>
      <c r="BG397" s="43"/>
      <c r="BH397" s="43"/>
      <c r="BI397" s="43"/>
      <c r="BJ397" s="43"/>
      <c r="BK397" s="43"/>
      <c r="BL397" s="43"/>
      <c r="BM397" s="43"/>
      <c r="BN397" s="43"/>
    </row>
    <row r="398" ht="13.5" customHeight="1">
      <c r="A398" s="11"/>
      <c r="B398" s="11"/>
      <c r="C398" s="43"/>
      <c r="D398" s="43"/>
      <c r="E398" s="43"/>
      <c r="F398" s="43"/>
      <c r="G398" s="43"/>
      <c r="H398" s="43"/>
      <c r="I398" s="43"/>
      <c r="J398" s="43"/>
      <c r="K398" s="43"/>
      <c r="L398" s="43"/>
      <c r="M398" s="43"/>
      <c r="N398" s="43"/>
      <c r="O398" s="43"/>
      <c r="P398" s="43"/>
      <c r="Q398" s="44"/>
      <c r="R398" s="44"/>
      <c r="S398" s="43"/>
      <c r="T398" s="43"/>
      <c r="U398" s="44"/>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4"/>
      <c r="AY398" s="43"/>
      <c r="AZ398" s="43"/>
      <c r="BA398" s="43"/>
      <c r="BB398" s="43"/>
      <c r="BC398" s="43"/>
      <c r="BD398" s="43"/>
      <c r="BE398" s="43"/>
      <c r="BF398" s="43"/>
      <c r="BG398" s="43"/>
      <c r="BH398" s="43"/>
      <c r="BI398" s="43"/>
      <c r="BJ398" s="43"/>
      <c r="BK398" s="43"/>
      <c r="BL398" s="43"/>
      <c r="BM398" s="43"/>
      <c r="BN398" s="43"/>
    </row>
    <row r="399" ht="13.5" customHeight="1">
      <c r="A399" s="11"/>
      <c r="B399" s="11"/>
      <c r="C399" s="43"/>
      <c r="D399" s="43"/>
      <c r="E399" s="43"/>
      <c r="F399" s="43"/>
      <c r="G399" s="43"/>
      <c r="H399" s="43"/>
      <c r="I399" s="43"/>
      <c r="J399" s="43"/>
      <c r="K399" s="43"/>
      <c r="L399" s="43"/>
      <c r="M399" s="43"/>
      <c r="N399" s="43"/>
      <c r="O399" s="43"/>
      <c r="P399" s="43"/>
      <c r="Q399" s="44"/>
      <c r="R399" s="44"/>
      <c r="S399" s="43"/>
      <c r="T399" s="43"/>
      <c r="U399" s="44"/>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4"/>
      <c r="AY399" s="43"/>
      <c r="AZ399" s="43"/>
      <c r="BA399" s="43"/>
      <c r="BB399" s="43"/>
      <c r="BC399" s="43"/>
      <c r="BD399" s="43"/>
      <c r="BE399" s="43"/>
      <c r="BF399" s="43"/>
      <c r="BG399" s="43"/>
      <c r="BH399" s="43"/>
      <c r="BI399" s="43"/>
      <c r="BJ399" s="43"/>
      <c r="BK399" s="43"/>
      <c r="BL399" s="43"/>
      <c r="BM399" s="43"/>
      <c r="BN399" s="43"/>
    </row>
    <row r="400" ht="13.5" customHeight="1">
      <c r="A400" s="11"/>
      <c r="B400" s="11"/>
      <c r="C400" s="43"/>
      <c r="D400" s="43"/>
      <c r="E400" s="43"/>
      <c r="F400" s="43"/>
      <c r="G400" s="43"/>
      <c r="H400" s="43"/>
      <c r="I400" s="43"/>
      <c r="J400" s="43"/>
      <c r="K400" s="43"/>
      <c r="L400" s="43"/>
      <c r="M400" s="43"/>
      <c r="N400" s="43"/>
      <c r="O400" s="43"/>
      <c r="P400" s="43"/>
      <c r="Q400" s="44"/>
      <c r="R400" s="44"/>
      <c r="S400" s="43"/>
      <c r="T400" s="43"/>
      <c r="U400" s="44"/>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4"/>
      <c r="AY400" s="43"/>
      <c r="AZ400" s="43"/>
      <c r="BA400" s="43"/>
      <c r="BB400" s="43"/>
      <c r="BC400" s="43"/>
      <c r="BD400" s="43"/>
      <c r="BE400" s="43"/>
      <c r="BF400" s="43"/>
      <c r="BG400" s="43"/>
      <c r="BH400" s="43"/>
      <c r="BI400" s="43"/>
      <c r="BJ400" s="43"/>
      <c r="BK400" s="43"/>
      <c r="BL400" s="43"/>
      <c r="BM400" s="43"/>
      <c r="BN400" s="43"/>
    </row>
    <row r="401" ht="13.5" customHeight="1">
      <c r="A401" s="11"/>
      <c r="B401" s="11"/>
      <c r="C401" s="43"/>
      <c r="D401" s="43"/>
      <c r="E401" s="43"/>
      <c r="F401" s="43"/>
      <c r="G401" s="43"/>
      <c r="H401" s="43"/>
      <c r="I401" s="43"/>
      <c r="J401" s="43"/>
      <c r="K401" s="43"/>
      <c r="L401" s="43"/>
      <c r="M401" s="43"/>
      <c r="N401" s="43"/>
      <c r="O401" s="43"/>
      <c r="P401" s="43"/>
      <c r="Q401" s="44"/>
      <c r="R401" s="44"/>
      <c r="S401" s="43"/>
      <c r="T401" s="43"/>
      <c r="U401" s="44"/>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4"/>
      <c r="AY401" s="43"/>
      <c r="AZ401" s="43"/>
      <c r="BA401" s="43"/>
      <c r="BB401" s="43"/>
      <c r="BC401" s="43"/>
      <c r="BD401" s="43"/>
      <c r="BE401" s="43"/>
      <c r="BF401" s="43"/>
      <c r="BG401" s="43"/>
      <c r="BH401" s="43"/>
      <c r="BI401" s="43"/>
      <c r="BJ401" s="43"/>
      <c r="BK401" s="43"/>
      <c r="BL401" s="43"/>
      <c r="BM401" s="43"/>
      <c r="BN401" s="43"/>
    </row>
    <row r="402" ht="13.5" customHeight="1">
      <c r="A402" s="11"/>
      <c r="B402" s="11"/>
      <c r="C402" s="43"/>
      <c r="D402" s="43"/>
      <c r="E402" s="43"/>
      <c r="F402" s="43"/>
      <c r="G402" s="43"/>
      <c r="H402" s="43"/>
      <c r="I402" s="43"/>
      <c r="J402" s="43"/>
      <c r="K402" s="43"/>
      <c r="L402" s="43"/>
      <c r="M402" s="43"/>
      <c r="N402" s="43"/>
      <c r="O402" s="43"/>
      <c r="P402" s="43"/>
      <c r="Q402" s="44"/>
      <c r="R402" s="44"/>
      <c r="S402" s="43"/>
      <c r="T402" s="43"/>
      <c r="U402" s="44"/>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4"/>
      <c r="AY402" s="43"/>
      <c r="AZ402" s="43"/>
      <c r="BA402" s="43"/>
      <c r="BB402" s="43"/>
      <c r="BC402" s="43"/>
      <c r="BD402" s="43"/>
      <c r="BE402" s="43"/>
      <c r="BF402" s="43"/>
      <c r="BG402" s="43"/>
      <c r="BH402" s="43"/>
      <c r="BI402" s="43"/>
      <c r="BJ402" s="43"/>
      <c r="BK402" s="43"/>
      <c r="BL402" s="43"/>
      <c r="BM402" s="43"/>
      <c r="BN402" s="43"/>
    </row>
    <row r="403" ht="13.5" customHeight="1">
      <c r="A403" s="11"/>
      <c r="B403" s="11"/>
      <c r="C403" s="43"/>
      <c r="D403" s="43"/>
      <c r="E403" s="43"/>
      <c r="F403" s="43"/>
      <c r="G403" s="43"/>
      <c r="H403" s="43"/>
      <c r="I403" s="43"/>
      <c r="J403" s="43"/>
      <c r="K403" s="43"/>
      <c r="L403" s="43"/>
      <c r="M403" s="43"/>
      <c r="N403" s="43"/>
      <c r="O403" s="43"/>
      <c r="P403" s="43"/>
      <c r="Q403" s="44"/>
      <c r="R403" s="44"/>
      <c r="S403" s="43"/>
      <c r="T403" s="43"/>
      <c r="U403" s="44"/>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4"/>
      <c r="AY403" s="43"/>
      <c r="AZ403" s="43"/>
      <c r="BA403" s="43"/>
      <c r="BB403" s="43"/>
      <c r="BC403" s="43"/>
      <c r="BD403" s="43"/>
      <c r="BE403" s="43"/>
      <c r="BF403" s="43"/>
      <c r="BG403" s="43"/>
      <c r="BH403" s="43"/>
      <c r="BI403" s="43"/>
      <c r="BJ403" s="43"/>
      <c r="BK403" s="43"/>
      <c r="BL403" s="43"/>
      <c r="BM403" s="43"/>
      <c r="BN403" s="43"/>
    </row>
    <row r="404" ht="13.5" customHeight="1">
      <c r="A404" s="11"/>
      <c r="B404" s="11"/>
      <c r="C404" s="43"/>
      <c r="D404" s="43"/>
      <c r="E404" s="43"/>
      <c r="F404" s="43"/>
      <c r="G404" s="43"/>
      <c r="H404" s="43"/>
      <c r="I404" s="43"/>
      <c r="J404" s="43"/>
      <c r="K404" s="43"/>
      <c r="L404" s="43"/>
      <c r="M404" s="43"/>
      <c r="N404" s="43"/>
      <c r="O404" s="43"/>
      <c r="P404" s="43"/>
      <c r="Q404" s="44"/>
      <c r="R404" s="44"/>
      <c r="S404" s="43"/>
      <c r="T404" s="43"/>
      <c r="U404" s="44"/>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4"/>
      <c r="AY404" s="43"/>
      <c r="AZ404" s="43"/>
      <c r="BA404" s="43"/>
      <c r="BB404" s="43"/>
      <c r="BC404" s="43"/>
      <c r="BD404" s="43"/>
      <c r="BE404" s="43"/>
      <c r="BF404" s="43"/>
      <c r="BG404" s="43"/>
      <c r="BH404" s="43"/>
      <c r="BI404" s="43"/>
      <c r="BJ404" s="43"/>
      <c r="BK404" s="43"/>
      <c r="BL404" s="43"/>
      <c r="BM404" s="43"/>
      <c r="BN404" s="43"/>
    </row>
    <row r="405" ht="13.5" customHeight="1">
      <c r="A405" s="11"/>
      <c r="B405" s="11"/>
      <c r="C405" s="43"/>
      <c r="D405" s="43"/>
      <c r="E405" s="43"/>
      <c r="F405" s="43"/>
      <c r="G405" s="43"/>
      <c r="H405" s="43"/>
      <c r="I405" s="43"/>
      <c r="J405" s="43"/>
      <c r="K405" s="43"/>
      <c r="L405" s="43"/>
      <c r="M405" s="43"/>
      <c r="N405" s="43"/>
      <c r="O405" s="43"/>
      <c r="P405" s="43"/>
      <c r="Q405" s="44"/>
      <c r="R405" s="44"/>
      <c r="S405" s="43"/>
      <c r="T405" s="43"/>
      <c r="U405" s="44"/>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4"/>
      <c r="AY405" s="43"/>
      <c r="AZ405" s="43"/>
      <c r="BA405" s="43"/>
      <c r="BB405" s="43"/>
      <c r="BC405" s="43"/>
      <c r="BD405" s="43"/>
      <c r="BE405" s="43"/>
      <c r="BF405" s="43"/>
      <c r="BG405" s="43"/>
      <c r="BH405" s="43"/>
      <c r="BI405" s="43"/>
      <c r="BJ405" s="43"/>
      <c r="BK405" s="43"/>
      <c r="BL405" s="43"/>
      <c r="BM405" s="43"/>
      <c r="BN405" s="43"/>
    </row>
    <row r="406" ht="13.5" customHeight="1">
      <c r="A406" s="11"/>
      <c r="B406" s="11"/>
      <c r="C406" s="43"/>
      <c r="D406" s="43"/>
      <c r="E406" s="43"/>
      <c r="F406" s="43"/>
      <c r="G406" s="43"/>
      <c r="H406" s="43"/>
      <c r="I406" s="43"/>
      <c r="J406" s="43"/>
      <c r="K406" s="43"/>
      <c r="L406" s="43"/>
      <c r="M406" s="43"/>
      <c r="N406" s="43"/>
      <c r="O406" s="43"/>
      <c r="P406" s="43"/>
      <c r="Q406" s="44"/>
      <c r="R406" s="44"/>
      <c r="S406" s="43"/>
      <c r="T406" s="43"/>
      <c r="U406" s="44"/>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4"/>
      <c r="AY406" s="43"/>
      <c r="AZ406" s="43"/>
      <c r="BA406" s="43"/>
      <c r="BB406" s="43"/>
      <c r="BC406" s="43"/>
      <c r="BD406" s="43"/>
      <c r="BE406" s="43"/>
      <c r="BF406" s="43"/>
      <c r="BG406" s="43"/>
      <c r="BH406" s="43"/>
      <c r="BI406" s="43"/>
      <c r="BJ406" s="43"/>
      <c r="BK406" s="43"/>
      <c r="BL406" s="43"/>
      <c r="BM406" s="43"/>
      <c r="BN406" s="43"/>
    </row>
    <row r="407" ht="13.5" customHeight="1">
      <c r="A407" s="11"/>
      <c r="B407" s="11"/>
      <c r="C407" s="43"/>
      <c r="D407" s="43"/>
      <c r="E407" s="43"/>
      <c r="F407" s="43"/>
      <c r="G407" s="43"/>
      <c r="H407" s="43"/>
      <c r="I407" s="43"/>
      <c r="J407" s="43"/>
      <c r="K407" s="43"/>
      <c r="L407" s="43"/>
      <c r="M407" s="43"/>
      <c r="N407" s="43"/>
      <c r="O407" s="43"/>
      <c r="P407" s="43"/>
      <c r="Q407" s="44"/>
      <c r="R407" s="44"/>
      <c r="S407" s="43"/>
      <c r="T407" s="43"/>
      <c r="U407" s="44"/>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4"/>
      <c r="AY407" s="43"/>
      <c r="AZ407" s="43"/>
      <c r="BA407" s="43"/>
      <c r="BB407" s="43"/>
      <c r="BC407" s="43"/>
      <c r="BD407" s="43"/>
      <c r="BE407" s="43"/>
      <c r="BF407" s="43"/>
      <c r="BG407" s="43"/>
      <c r="BH407" s="43"/>
      <c r="BI407" s="43"/>
      <c r="BJ407" s="43"/>
      <c r="BK407" s="43"/>
      <c r="BL407" s="43"/>
      <c r="BM407" s="43"/>
      <c r="BN407" s="43"/>
    </row>
    <row r="408" ht="13.5" customHeight="1">
      <c r="A408" s="11"/>
      <c r="B408" s="11"/>
      <c r="C408" s="43"/>
      <c r="D408" s="43"/>
      <c r="E408" s="43"/>
      <c r="F408" s="43"/>
      <c r="G408" s="43"/>
      <c r="H408" s="43"/>
      <c r="I408" s="43"/>
      <c r="J408" s="43"/>
      <c r="K408" s="43"/>
      <c r="L408" s="43"/>
      <c r="M408" s="43"/>
      <c r="N408" s="43"/>
      <c r="O408" s="43"/>
      <c r="P408" s="43"/>
      <c r="Q408" s="44"/>
      <c r="R408" s="44"/>
      <c r="S408" s="43"/>
      <c r="T408" s="43"/>
      <c r="U408" s="44"/>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4"/>
      <c r="AY408" s="43"/>
      <c r="AZ408" s="43"/>
      <c r="BA408" s="43"/>
      <c r="BB408" s="43"/>
      <c r="BC408" s="43"/>
      <c r="BD408" s="43"/>
      <c r="BE408" s="43"/>
      <c r="BF408" s="43"/>
      <c r="BG408" s="43"/>
      <c r="BH408" s="43"/>
      <c r="BI408" s="43"/>
      <c r="BJ408" s="43"/>
      <c r="BK408" s="43"/>
      <c r="BL408" s="43"/>
      <c r="BM408" s="43"/>
      <c r="BN408" s="43"/>
    </row>
    <row r="409" ht="13.5" customHeight="1">
      <c r="A409" s="11"/>
      <c r="B409" s="11"/>
      <c r="C409" s="43"/>
      <c r="D409" s="43"/>
      <c r="E409" s="43"/>
      <c r="F409" s="43"/>
      <c r="G409" s="43"/>
      <c r="H409" s="43"/>
      <c r="I409" s="43"/>
      <c r="J409" s="43"/>
      <c r="K409" s="43"/>
      <c r="L409" s="43"/>
      <c r="M409" s="43"/>
      <c r="N409" s="43"/>
      <c r="O409" s="43"/>
      <c r="P409" s="43"/>
      <c r="Q409" s="44"/>
      <c r="R409" s="44"/>
      <c r="S409" s="43"/>
      <c r="T409" s="43"/>
      <c r="U409" s="44"/>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4"/>
      <c r="AY409" s="43"/>
      <c r="AZ409" s="43"/>
      <c r="BA409" s="43"/>
      <c r="BB409" s="43"/>
      <c r="BC409" s="43"/>
      <c r="BD409" s="43"/>
      <c r="BE409" s="43"/>
      <c r="BF409" s="43"/>
      <c r="BG409" s="43"/>
      <c r="BH409" s="43"/>
      <c r="BI409" s="43"/>
      <c r="BJ409" s="43"/>
      <c r="BK409" s="43"/>
      <c r="BL409" s="43"/>
      <c r="BM409" s="43"/>
      <c r="BN409" s="43"/>
    </row>
    <row r="410" ht="13.5" customHeight="1">
      <c r="A410" s="11"/>
      <c r="B410" s="11"/>
      <c r="C410" s="43"/>
      <c r="D410" s="43"/>
      <c r="E410" s="43"/>
      <c r="F410" s="43"/>
      <c r="G410" s="43"/>
      <c r="H410" s="43"/>
      <c r="I410" s="43"/>
      <c r="J410" s="43"/>
      <c r="K410" s="43"/>
      <c r="L410" s="43"/>
      <c r="M410" s="43"/>
      <c r="N410" s="43"/>
      <c r="O410" s="43"/>
      <c r="P410" s="43"/>
      <c r="Q410" s="44"/>
      <c r="R410" s="44"/>
      <c r="S410" s="43"/>
      <c r="T410" s="43"/>
      <c r="U410" s="44"/>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4"/>
      <c r="AY410" s="43"/>
      <c r="AZ410" s="43"/>
      <c r="BA410" s="43"/>
      <c r="BB410" s="43"/>
      <c r="BC410" s="43"/>
      <c r="BD410" s="43"/>
      <c r="BE410" s="43"/>
      <c r="BF410" s="43"/>
      <c r="BG410" s="43"/>
      <c r="BH410" s="43"/>
      <c r="BI410" s="43"/>
      <c r="BJ410" s="43"/>
      <c r="BK410" s="43"/>
      <c r="BL410" s="43"/>
      <c r="BM410" s="43"/>
      <c r="BN410" s="43"/>
    </row>
    <row r="411" ht="13.5" customHeight="1">
      <c r="A411" s="11"/>
      <c r="B411" s="11"/>
      <c r="C411" s="43"/>
      <c r="D411" s="43"/>
      <c r="E411" s="43"/>
      <c r="F411" s="43"/>
      <c r="G411" s="43"/>
      <c r="H411" s="43"/>
      <c r="I411" s="43"/>
      <c r="J411" s="43"/>
      <c r="K411" s="43"/>
      <c r="L411" s="43"/>
      <c r="M411" s="43"/>
      <c r="N411" s="43"/>
      <c r="O411" s="43"/>
      <c r="P411" s="43"/>
      <c r="Q411" s="44"/>
      <c r="R411" s="44"/>
      <c r="S411" s="43"/>
      <c r="T411" s="43"/>
      <c r="U411" s="44"/>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4"/>
      <c r="AY411" s="43"/>
      <c r="AZ411" s="43"/>
      <c r="BA411" s="43"/>
      <c r="BB411" s="43"/>
      <c r="BC411" s="43"/>
      <c r="BD411" s="43"/>
      <c r="BE411" s="43"/>
      <c r="BF411" s="43"/>
      <c r="BG411" s="43"/>
      <c r="BH411" s="43"/>
      <c r="BI411" s="43"/>
      <c r="BJ411" s="43"/>
      <c r="BK411" s="43"/>
      <c r="BL411" s="43"/>
      <c r="BM411" s="43"/>
      <c r="BN411" s="43"/>
    </row>
    <row r="412" ht="13.5" customHeight="1">
      <c r="A412" s="11"/>
      <c r="B412" s="11"/>
      <c r="C412" s="43"/>
      <c r="D412" s="43"/>
      <c r="E412" s="43"/>
      <c r="F412" s="43"/>
      <c r="G412" s="43"/>
      <c r="H412" s="43"/>
      <c r="I412" s="43"/>
      <c r="J412" s="43"/>
      <c r="K412" s="43"/>
      <c r="L412" s="43"/>
      <c r="M412" s="43"/>
      <c r="N412" s="43"/>
      <c r="O412" s="43"/>
      <c r="P412" s="43"/>
      <c r="Q412" s="44"/>
      <c r="R412" s="44"/>
      <c r="S412" s="43"/>
      <c r="T412" s="43"/>
      <c r="U412" s="44"/>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4"/>
      <c r="AY412" s="43"/>
      <c r="AZ412" s="43"/>
      <c r="BA412" s="43"/>
      <c r="BB412" s="43"/>
      <c r="BC412" s="43"/>
      <c r="BD412" s="43"/>
      <c r="BE412" s="43"/>
      <c r="BF412" s="43"/>
      <c r="BG412" s="43"/>
      <c r="BH412" s="43"/>
      <c r="BI412" s="43"/>
      <c r="BJ412" s="43"/>
      <c r="BK412" s="43"/>
      <c r="BL412" s="43"/>
      <c r="BM412" s="43"/>
      <c r="BN412" s="43"/>
    </row>
    <row r="413" ht="13.5" customHeight="1">
      <c r="A413" s="11"/>
      <c r="B413" s="11"/>
      <c r="C413" s="43"/>
      <c r="D413" s="43"/>
      <c r="E413" s="43"/>
      <c r="F413" s="43"/>
      <c r="G413" s="43"/>
      <c r="H413" s="43"/>
      <c r="I413" s="43"/>
      <c r="J413" s="43"/>
      <c r="K413" s="43"/>
      <c r="L413" s="43"/>
      <c r="M413" s="43"/>
      <c r="N413" s="43"/>
      <c r="O413" s="43"/>
      <c r="P413" s="43"/>
      <c r="Q413" s="44"/>
      <c r="R413" s="44"/>
      <c r="S413" s="43"/>
      <c r="T413" s="43"/>
      <c r="U413" s="44"/>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4"/>
      <c r="AY413" s="43"/>
      <c r="AZ413" s="43"/>
      <c r="BA413" s="43"/>
      <c r="BB413" s="43"/>
      <c r="BC413" s="43"/>
      <c r="BD413" s="43"/>
      <c r="BE413" s="43"/>
      <c r="BF413" s="43"/>
      <c r="BG413" s="43"/>
      <c r="BH413" s="43"/>
      <c r="BI413" s="43"/>
      <c r="BJ413" s="43"/>
      <c r="BK413" s="43"/>
      <c r="BL413" s="43"/>
      <c r="BM413" s="43"/>
      <c r="BN413" s="43"/>
    </row>
    <row r="414" ht="13.5" customHeight="1">
      <c r="A414" s="11"/>
      <c r="B414" s="11"/>
      <c r="C414" s="43"/>
      <c r="D414" s="43"/>
      <c r="E414" s="43"/>
      <c r="F414" s="43"/>
      <c r="G414" s="43"/>
      <c r="H414" s="43"/>
      <c r="I414" s="43"/>
      <c r="J414" s="43"/>
      <c r="K414" s="43"/>
      <c r="L414" s="43"/>
      <c r="M414" s="43"/>
      <c r="N414" s="43"/>
      <c r="O414" s="43"/>
      <c r="P414" s="43"/>
      <c r="Q414" s="44"/>
      <c r="R414" s="44"/>
      <c r="S414" s="43"/>
      <c r="T414" s="43"/>
      <c r="U414" s="44"/>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4"/>
      <c r="AY414" s="43"/>
      <c r="AZ414" s="43"/>
      <c r="BA414" s="43"/>
      <c r="BB414" s="43"/>
      <c r="BC414" s="43"/>
      <c r="BD414" s="43"/>
      <c r="BE414" s="43"/>
      <c r="BF414" s="43"/>
      <c r="BG414" s="43"/>
      <c r="BH414" s="43"/>
      <c r="BI414" s="43"/>
      <c r="BJ414" s="43"/>
      <c r="BK414" s="43"/>
      <c r="BL414" s="43"/>
      <c r="BM414" s="43"/>
      <c r="BN414" s="43"/>
    </row>
    <row r="415" ht="13.5" customHeight="1">
      <c r="A415" s="11"/>
      <c r="B415" s="11"/>
      <c r="C415" s="43"/>
      <c r="D415" s="43"/>
      <c r="E415" s="43"/>
      <c r="F415" s="43"/>
      <c r="G415" s="43"/>
      <c r="H415" s="43"/>
      <c r="I415" s="43"/>
      <c r="J415" s="43"/>
      <c r="K415" s="43"/>
      <c r="L415" s="43"/>
      <c r="M415" s="43"/>
      <c r="N415" s="43"/>
      <c r="O415" s="43"/>
      <c r="P415" s="43"/>
      <c r="Q415" s="44"/>
      <c r="R415" s="44"/>
      <c r="S415" s="43"/>
      <c r="T415" s="43"/>
      <c r="U415" s="44"/>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4"/>
      <c r="AY415" s="43"/>
      <c r="AZ415" s="43"/>
      <c r="BA415" s="43"/>
      <c r="BB415" s="43"/>
      <c r="BC415" s="43"/>
      <c r="BD415" s="43"/>
      <c r="BE415" s="43"/>
      <c r="BF415" s="43"/>
      <c r="BG415" s="43"/>
      <c r="BH415" s="43"/>
      <c r="BI415" s="43"/>
      <c r="BJ415" s="43"/>
      <c r="BK415" s="43"/>
      <c r="BL415" s="43"/>
      <c r="BM415" s="43"/>
      <c r="BN415" s="43"/>
    </row>
    <row r="416" ht="13.5" customHeight="1">
      <c r="A416" s="11"/>
      <c r="B416" s="11"/>
      <c r="C416" s="43"/>
      <c r="D416" s="43"/>
      <c r="E416" s="43"/>
      <c r="F416" s="43"/>
      <c r="G416" s="43"/>
      <c r="H416" s="43"/>
      <c r="I416" s="43"/>
      <c r="J416" s="43"/>
      <c r="K416" s="43"/>
      <c r="L416" s="43"/>
      <c r="M416" s="43"/>
      <c r="N416" s="43"/>
      <c r="O416" s="43"/>
      <c r="P416" s="43"/>
      <c r="Q416" s="44"/>
      <c r="R416" s="44"/>
      <c r="S416" s="43"/>
      <c r="T416" s="43"/>
      <c r="U416" s="44"/>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4"/>
      <c r="AY416" s="43"/>
      <c r="AZ416" s="43"/>
      <c r="BA416" s="43"/>
      <c r="BB416" s="43"/>
      <c r="BC416" s="43"/>
      <c r="BD416" s="43"/>
      <c r="BE416" s="43"/>
      <c r="BF416" s="43"/>
      <c r="BG416" s="43"/>
      <c r="BH416" s="43"/>
      <c r="BI416" s="43"/>
      <c r="BJ416" s="43"/>
      <c r="BK416" s="43"/>
      <c r="BL416" s="43"/>
      <c r="BM416" s="43"/>
      <c r="BN416" s="43"/>
    </row>
    <row r="417" ht="13.5" customHeight="1">
      <c r="A417" s="11"/>
      <c r="B417" s="11"/>
      <c r="C417" s="43"/>
      <c r="D417" s="43"/>
      <c r="E417" s="43"/>
      <c r="F417" s="43"/>
      <c r="G417" s="43"/>
      <c r="H417" s="43"/>
      <c r="I417" s="43"/>
      <c r="J417" s="43"/>
      <c r="K417" s="43"/>
      <c r="L417" s="43"/>
      <c r="M417" s="43"/>
      <c r="N417" s="43"/>
      <c r="O417" s="43"/>
      <c r="P417" s="43"/>
      <c r="Q417" s="44"/>
      <c r="R417" s="44"/>
      <c r="S417" s="43"/>
      <c r="T417" s="43"/>
      <c r="U417" s="44"/>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4"/>
      <c r="AY417" s="43"/>
      <c r="AZ417" s="43"/>
      <c r="BA417" s="43"/>
      <c r="BB417" s="43"/>
      <c r="BC417" s="43"/>
      <c r="BD417" s="43"/>
      <c r="BE417" s="43"/>
      <c r="BF417" s="43"/>
      <c r="BG417" s="43"/>
      <c r="BH417" s="43"/>
      <c r="BI417" s="43"/>
      <c r="BJ417" s="43"/>
      <c r="BK417" s="43"/>
      <c r="BL417" s="43"/>
      <c r="BM417" s="43"/>
      <c r="BN417" s="43"/>
    </row>
    <row r="418" ht="13.5" customHeight="1">
      <c r="A418" s="11"/>
      <c r="B418" s="11"/>
      <c r="C418" s="43"/>
      <c r="D418" s="43"/>
      <c r="E418" s="43"/>
      <c r="F418" s="43"/>
      <c r="G418" s="43"/>
      <c r="H418" s="43"/>
      <c r="I418" s="43"/>
      <c r="J418" s="43"/>
      <c r="K418" s="43"/>
      <c r="L418" s="43"/>
      <c r="M418" s="43"/>
      <c r="N418" s="43"/>
      <c r="O418" s="43"/>
      <c r="P418" s="43"/>
      <c r="Q418" s="44"/>
      <c r="R418" s="44"/>
      <c r="S418" s="43"/>
      <c r="T418" s="43"/>
      <c r="U418" s="44"/>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4"/>
      <c r="AY418" s="43"/>
      <c r="AZ418" s="43"/>
      <c r="BA418" s="43"/>
      <c r="BB418" s="43"/>
      <c r="BC418" s="43"/>
      <c r="BD418" s="43"/>
      <c r="BE418" s="43"/>
      <c r="BF418" s="43"/>
      <c r="BG418" s="43"/>
      <c r="BH418" s="43"/>
      <c r="BI418" s="43"/>
      <c r="BJ418" s="43"/>
      <c r="BK418" s="43"/>
      <c r="BL418" s="43"/>
      <c r="BM418" s="43"/>
      <c r="BN418" s="43"/>
    </row>
    <row r="419" ht="13.5" customHeight="1">
      <c r="A419" s="11"/>
      <c r="B419" s="11"/>
      <c r="C419" s="43"/>
      <c r="D419" s="43"/>
      <c r="E419" s="43"/>
      <c r="F419" s="43"/>
      <c r="G419" s="43"/>
      <c r="H419" s="43"/>
      <c r="I419" s="43"/>
      <c r="J419" s="43"/>
      <c r="K419" s="43"/>
      <c r="L419" s="43"/>
      <c r="M419" s="43"/>
      <c r="N419" s="43"/>
      <c r="O419" s="43"/>
      <c r="P419" s="43"/>
      <c r="Q419" s="44"/>
      <c r="R419" s="44"/>
      <c r="S419" s="43"/>
      <c r="T419" s="43"/>
      <c r="U419" s="44"/>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4"/>
      <c r="AY419" s="43"/>
      <c r="AZ419" s="43"/>
      <c r="BA419" s="43"/>
      <c r="BB419" s="43"/>
      <c r="BC419" s="43"/>
      <c r="BD419" s="43"/>
      <c r="BE419" s="43"/>
      <c r="BF419" s="43"/>
      <c r="BG419" s="43"/>
      <c r="BH419" s="43"/>
      <c r="BI419" s="43"/>
      <c r="BJ419" s="43"/>
      <c r="BK419" s="43"/>
      <c r="BL419" s="43"/>
      <c r="BM419" s="43"/>
      <c r="BN419" s="43"/>
    </row>
    <row r="420" ht="13.5" customHeight="1">
      <c r="A420" s="11"/>
      <c r="B420" s="11"/>
      <c r="C420" s="43"/>
      <c r="D420" s="43"/>
      <c r="E420" s="43"/>
      <c r="F420" s="43"/>
      <c r="G420" s="43"/>
      <c r="H420" s="43"/>
      <c r="I420" s="43"/>
      <c r="J420" s="43"/>
      <c r="K420" s="43"/>
      <c r="L420" s="43"/>
      <c r="M420" s="43"/>
      <c r="N420" s="43"/>
      <c r="O420" s="43"/>
      <c r="P420" s="43"/>
      <c r="Q420" s="44"/>
      <c r="R420" s="44"/>
      <c r="S420" s="43"/>
      <c r="T420" s="43"/>
      <c r="U420" s="44"/>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4"/>
      <c r="AY420" s="43"/>
      <c r="AZ420" s="43"/>
      <c r="BA420" s="43"/>
      <c r="BB420" s="43"/>
      <c r="BC420" s="43"/>
      <c r="BD420" s="43"/>
      <c r="BE420" s="43"/>
      <c r="BF420" s="43"/>
      <c r="BG420" s="43"/>
      <c r="BH420" s="43"/>
      <c r="BI420" s="43"/>
      <c r="BJ420" s="43"/>
      <c r="BK420" s="43"/>
      <c r="BL420" s="43"/>
      <c r="BM420" s="43"/>
      <c r="BN420" s="43"/>
    </row>
    <row r="421" ht="13.5" customHeight="1">
      <c r="A421" s="11"/>
      <c r="B421" s="11"/>
      <c r="C421" s="43"/>
      <c r="D421" s="43"/>
      <c r="E421" s="43"/>
      <c r="F421" s="43"/>
      <c r="G421" s="43"/>
      <c r="H421" s="43"/>
      <c r="I421" s="43"/>
      <c r="J421" s="43"/>
      <c r="K421" s="43"/>
      <c r="L421" s="43"/>
      <c r="M421" s="43"/>
      <c r="N421" s="43"/>
      <c r="O421" s="43"/>
      <c r="P421" s="43"/>
      <c r="Q421" s="44"/>
      <c r="R421" s="44"/>
      <c r="S421" s="43"/>
      <c r="T421" s="43"/>
      <c r="U421" s="44"/>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4"/>
      <c r="AY421" s="43"/>
      <c r="AZ421" s="43"/>
      <c r="BA421" s="43"/>
      <c r="BB421" s="43"/>
      <c r="BC421" s="43"/>
      <c r="BD421" s="43"/>
      <c r="BE421" s="43"/>
      <c r="BF421" s="43"/>
      <c r="BG421" s="43"/>
      <c r="BH421" s="43"/>
      <c r="BI421" s="43"/>
      <c r="BJ421" s="43"/>
      <c r="BK421" s="43"/>
      <c r="BL421" s="43"/>
      <c r="BM421" s="43"/>
      <c r="BN421" s="43"/>
    </row>
    <row r="422" ht="13.5" customHeight="1">
      <c r="A422" s="11"/>
      <c r="B422" s="11"/>
      <c r="C422" s="43"/>
      <c r="D422" s="43"/>
      <c r="E422" s="43"/>
      <c r="F422" s="43"/>
      <c r="G422" s="43"/>
      <c r="H422" s="43"/>
      <c r="I422" s="43"/>
      <c r="J422" s="43"/>
      <c r="K422" s="43"/>
      <c r="L422" s="43"/>
      <c r="M422" s="43"/>
      <c r="N422" s="43"/>
      <c r="O422" s="43"/>
      <c r="P422" s="43"/>
      <c r="Q422" s="44"/>
      <c r="R422" s="44"/>
      <c r="S422" s="43"/>
      <c r="T422" s="43"/>
      <c r="U422" s="44"/>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4"/>
      <c r="AY422" s="43"/>
      <c r="AZ422" s="43"/>
      <c r="BA422" s="43"/>
      <c r="BB422" s="43"/>
      <c r="BC422" s="43"/>
      <c r="BD422" s="43"/>
      <c r="BE422" s="43"/>
      <c r="BF422" s="43"/>
      <c r="BG422" s="43"/>
      <c r="BH422" s="43"/>
      <c r="BI422" s="43"/>
      <c r="BJ422" s="43"/>
      <c r="BK422" s="43"/>
      <c r="BL422" s="43"/>
      <c r="BM422" s="43"/>
      <c r="BN422" s="43"/>
    </row>
    <row r="423" ht="13.5" customHeight="1">
      <c r="A423" s="11"/>
      <c r="B423" s="11"/>
      <c r="C423" s="43"/>
      <c r="D423" s="43"/>
      <c r="E423" s="43"/>
      <c r="F423" s="43"/>
      <c r="G423" s="43"/>
      <c r="H423" s="43"/>
      <c r="I423" s="43"/>
      <c r="J423" s="43"/>
      <c r="K423" s="43"/>
      <c r="L423" s="43"/>
      <c r="M423" s="43"/>
      <c r="N423" s="43"/>
      <c r="O423" s="43"/>
      <c r="P423" s="43"/>
      <c r="Q423" s="44"/>
      <c r="R423" s="44"/>
      <c r="S423" s="43"/>
      <c r="T423" s="43"/>
      <c r="U423" s="44"/>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4"/>
      <c r="AY423" s="43"/>
      <c r="AZ423" s="43"/>
      <c r="BA423" s="43"/>
      <c r="BB423" s="43"/>
      <c r="BC423" s="43"/>
      <c r="BD423" s="43"/>
      <c r="BE423" s="43"/>
      <c r="BF423" s="43"/>
      <c r="BG423" s="43"/>
      <c r="BH423" s="43"/>
      <c r="BI423" s="43"/>
      <c r="BJ423" s="43"/>
      <c r="BK423" s="43"/>
      <c r="BL423" s="43"/>
      <c r="BM423" s="43"/>
      <c r="BN423" s="43"/>
    </row>
    <row r="424" ht="13.5" customHeight="1">
      <c r="A424" s="11"/>
      <c r="B424" s="11"/>
      <c r="C424" s="43"/>
      <c r="D424" s="43"/>
      <c r="E424" s="43"/>
      <c r="F424" s="43"/>
      <c r="G424" s="43"/>
      <c r="H424" s="43"/>
      <c r="I424" s="43"/>
      <c r="J424" s="43"/>
      <c r="K424" s="43"/>
      <c r="L424" s="43"/>
      <c r="M424" s="43"/>
      <c r="N424" s="43"/>
      <c r="O424" s="43"/>
      <c r="P424" s="43"/>
      <c r="Q424" s="44"/>
      <c r="R424" s="44"/>
      <c r="S424" s="43"/>
      <c r="T424" s="43"/>
      <c r="U424" s="44"/>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4"/>
      <c r="AY424" s="43"/>
      <c r="AZ424" s="43"/>
      <c r="BA424" s="43"/>
      <c r="BB424" s="43"/>
      <c r="BC424" s="43"/>
      <c r="BD424" s="43"/>
      <c r="BE424" s="43"/>
      <c r="BF424" s="43"/>
      <c r="BG424" s="43"/>
      <c r="BH424" s="43"/>
      <c r="BI424" s="43"/>
      <c r="BJ424" s="43"/>
      <c r="BK424" s="43"/>
      <c r="BL424" s="43"/>
      <c r="BM424" s="43"/>
      <c r="BN424" s="43"/>
    </row>
    <row r="425" ht="13.5" customHeight="1">
      <c r="A425" s="11"/>
      <c r="B425" s="11"/>
      <c r="C425" s="43"/>
      <c r="D425" s="43"/>
      <c r="E425" s="43"/>
      <c r="F425" s="43"/>
      <c r="G425" s="43"/>
      <c r="H425" s="43"/>
      <c r="I425" s="43"/>
      <c r="J425" s="43"/>
      <c r="K425" s="43"/>
      <c r="L425" s="43"/>
      <c r="M425" s="43"/>
      <c r="N425" s="43"/>
      <c r="O425" s="43"/>
      <c r="P425" s="43"/>
      <c r="Q425" s="44"/>
      <c r="R425" s="44"/>
      <c r="S425" s="43"/>
      <c r="T425" s="43"/>
      <c r="U425" s="44"/>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4"/>
      <c r="AY425" s="43"/>
      <c r="AZ425" s="43"/>
      <c r="BA425" s="43"/>
      <c r="BB425" s="43"/>
      <c r="BC425" s="43"/>
      <c r="BD425" s="43"/>
      <c r="BE425" s="43"/>
      <c r="BF425" s="43"/>
      <c r="BG425" s="43"/>
      <c r="BH425" s="43"/>
      <c r="BI425" s="43"/>
      <c r="BJ425" s="43"/>
      <c r="BK425" s="43"/>
      <c r="BL425" s="43"/>
      <c r="BM425" s="43"/>
      <c r="BN425" s="43"/>
    </row>
    <row r="426" ht="13.5" customHeight="1">
      <c r="A426" s="11"/>
      <c r="B426" s="11"/>
      <c r="C426" s="43"/>
      <c r="D426" s="43"/>
      <c r="E426" s="43"/>
      <c r="F426" s="43"/>
      <c r="G426" s="43"/>
      <c r="H426" s="43"/>
      <c r="I426" s="43"/>
      <c r="J426" s="43"/>
      <c r="K426" s="43"/>
      <c r="L426" s="43"/>
      <c r="M426" s="43"/>
      <c r="N426" s="43"/>
      <c r="O426" s="43"/>
      <c r="P426" s="43"/>
      <c r="Q426" s="44"/>
      <c r="R426" s="44"/>
      <c r="S426" s="43"/>
      <c r="T426" s="43"/>
      <c r="U426" s="44"/>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4"/>
      <c r="AY426" s="43"/>
      <c r="AZ426" s="43"/>
      <c r="BA426" s="43"/>
      <c r="BB426" s="43"/>
      <c r="BC426" s="43"/>
      <c r="BD426" s="43"/>
      <c r="BE426" s="43"/>
      <c r="BF426" s="43"/>
      <c r="BG426" s="43"/>
      <c r="BH426" s="43"/>
      <c r="BI426" s="43"/>
      <c r="BJ426" s="43"/>
      <c r="BK426" s="43"/>
      <c r="BL426" s="43"/>
      <c r="BM426" s="43"/>
      <c r="BN426" s="43"/>
    </row>
    <row r="427" ht="13.5" customHeight="1">
      <c r="A427" s="11"/>
      <c r="B427" s="11"/>
      <c r="C427" s="43"/>
      <c r="D427" s="43"/>
      <c r="E427" s="43"/>
      <c r="F427" s="43"/>
      <c r="G427" s="43"/>
      <c r="H427" s="43"/>
      <c r="I427" s="43"/>
      <c r="J427" s="43"/>
      <c r="K427" s="43"/>
      <c r="L427" s="43"/>
      <c r="M427" s="43"/>
      <c r="N427" s="43"/>
      <c r="O427" s="43"/>
      <c r="P427" s="43"/>
      <c r="Q427" s="44"/>
      <c r="R427" s="44"/>
      <c r="S427" s="43"/>
      <c r="T427" s="43"/>
      <c r="U427" s="44"/>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4"/>
      <c r="AY427" s="43"/>
      <c r="AZ427" s="43"/>
      <c r="BA427" s="43"/>
      <c r="BB427" s="43"/>
      <c r="BC427" s="43"/>
      <c r="BD427" s="43"/>
      <c r="BE427" s="43"/>
      <c r="BF427" s="43"/>
      <c r="BG427" s="43"/>
      <c r="BH427" s="43"/>
      <c r="BI427" s="43"/>
      <c r="BJ427" s="43"/>
      <c r="BK427" s="43"/>
      <c r="BL427" s="43"/>
      <c r="BM427" s="43"/>
      <c r="BN427" s="43"/>
    </row>
    <row r="428" ht="13.5" customHeight="1">
      <c r="A428" s="11"/>
      <c r="B428" s="11"/>
      <c r="C428" s="43"/>
      <c r="D428" s="43"/>
      <c r="E428" s="43"/>
      <c r="F428" s="43"/>
      <c r="G428" s="43"/>
      <c r="H428" s="43"/>
      <c r="I428" s="43"/>
      <c r="J428" s="43"/>
      <c r="K428" s="43"/>
      <c r="L428" s="43"/>
      <c r="M428" s="43"/>
      <c r="N428" s="43"/>
      <c r="O428" s="43"/>
      <c r="P428" s="43"/>
      <c r="Q428" s="44"/>
      <c r="R428" s="44"/>
      <c r="S428" s="43"/>
      <c r="T428" s="43"/>
      <c r="U428" s="44"/>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4"/>
      <c r="AY428" s="43"/>
      <c r="AZ428" s="43"/>
      <c r="BA428" s="43"/>
      <c r="BB428" s="43"/>
      <c r="BC428" s="43"/>
      <c r="BD428" s="43"/>
      <c r="BE428" s="43"/>
      <c r="BF428" s="43"/>
      <c r="BG428" s="43"/>
      <c r="BH428" s="43"/>
      <c r="BI428" s="43"/>
      <c r="BJ428" s="43"/>
      <c r="BK428" s="43"/>
      <c r="BL428" s="43"/>
      <c r="BM428" s="43"/>
      <c r="BN428" s="43"/>
    </row>
    <row r="429" ht="13.5" customHeight="1">
      <c r="A429" s="11"/>
      <c r="B429" s="11"/>
      <c r="C429" s="43"/>
      <c r="D429" s="43"/>
      <c r="E429" s="43"/>
      <c r="F429" s="43"/>
      <c r="G429" s="43"/>
      <c r="H429" s="43"/>
      <c r="I429" s="43"/>
      <c r="J429" s="43"/>
      <c r="K429" s="43"/>
      <c r="L429" s="43"/>
      <c r="M429" s="43"/>
      <c r="N429" s="43"/>
      <c r="O429" s="43"/>
      <c r="P429" s="43"/>
      <c r="Q429" s="44"/>
      <c r="R429" s="44"/>
      <c r="S429" s="43"/>
      <c r="T429" s="43"/>
      <c r="U429" s="44"/>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4"/>
      <c r="AY429" s="43"/>
      <c r="AZ429" s="43"/>
      <c r="BA429" s="43"/>
      <c r="BB429" s="43"/>
      <c r="BC429" s="43"/>
      <c r="BD429" s="43"/>
      <c r="BE429" s="43"/>
      <c r="BF429" s="43"/>
      <c r="BG429" s="43"/>
      <c r="BH429" s="43"/>
      <c r="BI429" s="43"/>
      <c r="BJ429" s="43"/>
      <c r="BK429" s="43"/>
      <c r="BL429" s="43"/>
      <c r="BM429" s="43"/>
      <c r="BN429" s="43"/>
    </row>
    <row r="430" ht="13.5" customHeight="1">
      <c r="A430" s="11"/>
      <c r="B430" s="11"/>
      <c r="C430" s="43"/>
      <c r="D430" s="43"/>
      <c r="E430" s="43"/>
      <c r="F430" s="43"/>
      <c r="G430" s="43"/>
      <c r="H430" s="43"/>
      <c r="I430" s="43"/>
      <c r="J430" s="43"/>
      <c r="K430" s="43"/>
      <c r="L430" s="43"/>
      <c r="M430" s="43"/>
      <c r="N430" s="43"/>
      <c r="O430" s="43"/>
      <c r="P430" s="43"/>
      <c r="Q430" s="44"/>
      <c r="R430" s="44"/>
      <c r="S430" s="43"/>
      <c r="T430" s="43"/>
      <c r="U430" s="44"/>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4"/>
      <c r="AY430" s="43"/>
      <c r="AZ430" s="43"/>
      <c r="BA430" s="43"/>
      <c r="BB430" s="43"/>
      <c r="BC430" s="43"/>
      <c r="BD430" s="43"/>
      <c r="BE430" s="43"/>
      <c r="BF430" s="43"/>
      <c r="BG430" s="43"/>
      <c r="BH430" s="43"/>
      <c r="BI430" s="43"/>
      <c r="BJ430" s="43"/>
      <c r="BK430" s="43"/>
      <c r="BL430" s="43"/>
      <c r="BM430" s="43"/>
      <c r="BN430" s="43"/>
    </row>
    <row r="431" ht="13.5" customHeight="1">
      <c r="A431" s="11"/>
      <c r="B431" s="11"/>
      <c r="C431" s="43"/>
      <c r="D431" s="43"/>
      <c r="E431" s="43"/>
      <c r="F431" s="43"/>
      <c r="G431" s="43"/>
      <c r="H431" s="43"/>
      <c r="I431" s="43"/>
      <c r="J431" s="43"/>
      <c r="K431" s="43"/>
      <c r="L431" s="43"/>
      <c r="M431" s="43"/>
      <c r="N431" s="43"/>
      <c r="O431" s="43"/>
      <c r="P431" s="43"/>
      <c r="Q431" s="44"/>
      <c r="R431" s="44"/>
      <c r="S431" s="43"/>
      <c r="T431" s="43"/>
      <c r="U431" s="44"/>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4"/>
      <c r="AY431" s="43"/>
      <c r="AZ431" s="43"/>
      <c r="BA431" s="43"/>
      <c r="BB431" s="43"/>
      <c r="BC431" s="43"/>
      <c r="BD431" s="43"/>
      <c r="BE431" s="43"/>
      <c r="BF431" s="43"/>
      <c r="BG431" s="43"/>
      <c r="BH431" s="43"/>
      <c r="BI431" s="43"/>
      <c r="BJ431" s="43"/>
      <c r="BK431" s="43"/>
      <c r="BL431" s="43"/>
      <c r="BM431" s="43"/>
      <c r="BN431" s="43"/>
    </row>
    <row r="432" ht="13.5" customHeight="1">
      <c r="A432" s="11"/>
      <c r="B432" s="11"/>
      <c r="C432" s="43"/>
      <c r="D432" s="43"/>
      <c r="E432" s="43"/>
      <c r="F432" s="43"/>
      <c r="G432" s="43"/>
      <c r="H432" s="43"/>
      <c r="I432" s="43"/>
      <c r="J432" s="43"/>
      <c r="K432" s="43"/>
      <c r="L432" s="43"/>
      <c r="M432" s="43"/>
      <c r="N432" s="43"/>
      <c r="O432" s="43"/>
      <c r="P432" s="43"/>
      <c r="Q432" s="44"/>
      <c r="R432" s="44"/>
      <c r="S432" s="43"/>
      <c r="T432" s="43"/>
      <c r="U432" s="44"/>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4"/>
      <c r="AY432" s="43"/>
      <c r="AZ432" s="43"/>
      <c r="BA432" s="43"/>
      <c r="BB432" s="43"/>
      <c r="BC432" s="43"/>
      <c r="BD432" s="43"/>
      <c r="BE432" s="43"/>
      <c r="BF432" s="43"/>
      <c r="BG432" s="43"/>
      <c r="BH432" s="43"/>
      <c r="BI432" s="43"/>
      <c r="BJ432" s="43"/>
      <c r="BK432" s="43"/>
      <c r="BL432" s="43"/>
      <c r="BM432" s="43"/>
      <c r="BN432" s="43"/>
    </row>
    <row r="433" ht="13.5" customHeight="1">
      <c r="A433" s="11"/>
      <c r="B433" s="11"/>
      <c r="C433" s="43"/>
      <c r="D433" s="43"/>
      <c r="E433" s="43"/>
      <c r="F433" s="43"/>
      <c r="G433" s="43"/>
      <c r="H433" s="43"/>
      <c r="I433" s="43"/>
      <c r="J433" s="43"/>
      <c r="K433" s="43"/>
      <c r="L433" s="43"/>
      <c r="M433" s="43"/>
      <c r="N433" s="43"/>
      <c r="O433" s="43"/>
      <c r="P433" s="43"/>
      <c r="Q433" s="44"/>
      <c r="R433" s="44"/>
      <c r="S433" s="43"/>
      <c r="T433" s="43"/>
      <c r="U433" s="44"/>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4"/>
      <c r="AY433" s="43"/>
      <c r="AZ433" s="43"/>
      <c r="BA433" s="43"/>
      <c r="BB433" s="43"/>
      <c r="BC433" s="43"/>
      <c r="BD433" s="43"/>
      <c r="BE433" s="43"/>
      <c r="BF433" s="43"/>
      <c r="BG433" s="43"/>
      <c r="BH433" s="43"/>
      <c r="BI433" s="43"/>
      <c r="BJ433" s="43"/>
      <c r="BK433" s="43"/>
      <c r="BL433" s="43"/>
      <c r="BM433" s="43"/>
      <c r="BN433" s="43"/>
    </row>
    <row r="434" ht="13.5" customHeight="1">
      <c r="A434" s="11"/>
      <c r="B434" s="11"/>
      <c r="C434" s="43"/>
      <c r="D434" s="43"/>
      <c r="E434" s="43"/>
      <c r="F434" s="43"/>
      <c r="G434" s="43"/>
      <c r="H434" s="43"/>
      <c r="I434" s="43"/>
      <c r="J434" s="43"/>
      <c r="K434" s="43"/>
      <c r="L434" s="43"/>
      <c r="M434" s="43"/>
      <c r="N434" s="43"/>
      <c r="O434" s="43"/>
      <c r="P434" s="43"/>
      <c r="Q434" s="44"/>
      <c r="R434" s="44"/>
      <c r="S434" s="43"/>
      <c r="T434" s="43"/>
      <c r="U434" s="44"/>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4"/>
      <c r="AY434" s="43"/>
      <c r="AZ434" s="43"/>
      <c r="BA434" s="43"/>
      <c r="BB434" s="43"/>
      <c r="BC434" s="43"/>
      <c r="BD434" s="43"/>
      <c r="BE434" s="43"/>
      <c r="BF434" s="43"/>
      <c r="BG434" s="43"/>
      <c r="BH434" s="43"/>
      <c r="BI434" s="43"/>
      <c r="BJ434" s="43"/>
      <c r="BK434" s="43"/>
      <c r="BL434" s="43"/>
      <c r="BM434" s="43"/>
      <c r="BN434" s="43"/>
    </row>
    <row r="435" ht="13.5" customHeight="1">
      <c r="A435" s="11"/>
      <c r="B435" s="11"/>
      <c r="C435" s="43"/>
      <c r="D435" s="43"/>
      <c r="E435" s="43"/>
      <c r="F435" s="43"/>
      <c r="G435" s="43"/>
      <c r="H435" s="43"/>
      <c r="I435" s="43"/>
      <c r="J435" s="43"/>
      <c r="K435" s="43"/>
      <c r="L435" s="43"/>
      <c r="M435" s="43"/>
      <c r="N435" s="43"/>
      <c r="O435" s="43"/>
      <c r="P435" s="43"/>
      <c r="Q435" s="44"/>
      <c r="R435" s="44"/>
      <c r="S435" s="43"/>
      <c r="T435" s="43"/>
      <c r="U435" s="44"/>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4"/>
      <c r="AY435" s="43"/>
      <c r="AZ435" s="43"/>
      <c r="BA435" s="43"/>
      <c r="BB435" s="43"/>
      <c r="BC435" s="43"/>
      <c r="BD435" s="43"/>
      <c r="BE435" s="43"/>
      <c r="BF435" s="43"/>
      <c r="BG435" s="43"/>
      <c r="BH435" s="43"/>
      <c r="BI435" s="43"/>
      <c r="BJ435" s="43"/>
      <c r="BK435" s="43"/>
      <c r="BL435" s="43"/>
      <c r="BM435" s="43"/>
      <c r="BN435" s="43"/>
    </row>
    <row r="436" ht="13.5" customHeight="1">
      <c r="A436" s="11"/>
      <c r="B436" s="11"/>
      <c r="C436" s="43"/>
      <c r="D436" s="43"/>
      <c r="E436" s="43"/>
      <c r="F436" s="43"/>
      <c r="G436" s="43"/>
      <c r="H436" s="43"/>
      <c r="I436" s="43"/>
      <c r="J436" s="43"/>
      <c r="K436" s="43"/>
      <c r="L436" s="43"/>
      <c r="M436" s="43"/>
      <c r="N436" s="43"/>
      <c r="O436" s="43"/>
      <c r="P436" s="43"/>
      <c r="Q436" s="44"/>
      <c r="R436" s="44"/>
      <c r="S436" s="43"/>
      <c r="T436" s="43"/>
      <c r="U436" s="44"/>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4"/>
      <c r="AY436" s="43"/>
      <c r="AZ436" s="43"/>
      <c r="BA436" s="43"/>
      <c r="BB436" s="43"/>
      <c r="BC436" s="43"/>
      <c r="BD436" s="43"/>
      <c r="BE436" s="43"/>
      <c r="BF436" s="43"/>
      <c r="BG436" s="43"/>
      <c r="BH436" s="43"/>
      <c r="BI436" s="43"/>
      <c r="BJ436" s="43"/>
      <c r="BK436" s="43"/>
      <c r="BL436" s="43"/>
      <c r="BM436" s="43"/>
      <c r="BN436" s="43"/>
    </row>
    <row r="437" ht="13.5" customHeight="1">
      <c r="A437" s="11"/>
      <c r="B437" s="11"/>
      <c r="C437" s="43"/>
      <c r="D437" s="43"/>
      <c r="E437" s="43"/>
      <c r="F437" s="43"/>
      <c r="G437" s="43"/>
      <c r="H437" s="43"/>
      <c r="I437" s="43"/>
      <c r="J437" s="43"/>
      <c r="K437" s="43"/>
      <c r="L437" s="43"/>
      <c r="M437" s="43"/>
      <c r="N437" s="43"/>
      <c r="O437" s="43"/>
      <c r="P437" s="43"/>
      <c r="Q437" s="44"/>
      <c r="R437" s="44"/>
      <c r="S437" s="43"/>
      <c r="T437" s="43"/>
      <c r="U437" s="44"/>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4"/>
      <c r="AY437" s="43"/>
      <c r="AZ437" s="43"/>
      <c r="BA437" s="43"/>
      <c r="BB437" s="43"/>
      <c r="BC437" s="43"/>
      <c r="BD437" s="43"/>
      <c r="BE437" s="43"/>
      <c r="BF437" s="43"/>
      <c r="BG437" s="43"/>
      <c r="BH437" s="43"/>
      <c r="BI437" s="43"/>
      <c r="BJ437" s="43"/>
      <c r="BK437" s="43"/>
      <c r="BL437" s="43"/>
      <c r="BM437" s="43"/>
      <c r="BN437" s="43"/>
    </row>
    <row r="438" ht="13.5" customHeight="1">
      <c r="A438" s="11"/>
      <c r="B438" s="11"/>
      <c r="C438" s="43"/>
      <c r="D438" s="43"/>
      <c r="E438" s="43"/>
      <c r="F438" s="43"/>
      <c r="G438" s="43"/>
      <c r="H438" s="43"/>
      <c r="I438" s="43"/>
      <c r="J438" s="43"/>
      <c r="K438" s="43"/>
      <c r="L438" s="43"/>
      <c r="M438" s="43"/>
      <c r="N438" s="43"/>
      <c r="O438" s="43"/>
      <c r="P438" s="43"/>
      <c r="Q438" s="44"/>
      <c r="R438" s="44"/>
      <c r="S438" s="43"/>
      <c r="T438" s="43"/>
      <c r="U438" s="44"/>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4"/>
      <c r="AY438" s="43"/>
      <c r="AZ438" s="43"/>
      <c r="BA438" s="43"/>
      <c r="BB438" s="43"/>
      <c r="BC438" s="43"/>
      <c r="BD438" s="43"/>
      <c r="BE438" s="43"/>
      <c r="BF438" s="43"/>
      <c r="BG438" s="43"/>
      <c r="BH438" s="43"/>
      <c r="BI438" s="43"/>
      <c r="BJ438" s="43"/>
      <c r="BK438" s="43"/>
      <c r="BL438" s="43"/>
      <c r="BM438" s="43"/>
      <c r="BN438" s="43"/>
    </row>
    <row r="439" ht="13.5" customHeight="1">
      <c r="A439" s="11"/>
      <c r="B439" s="11"/>
      <c r="C439" s="43"/>
      <c r="D439" s="43"/>
      <c r="E439" s="43"/>
      <c r="F439" s="43"/>
      <c r="G439" s="43"/>
      <c r="H439" s="43"/>
      <c r="I439" s="43"/>
      <c r="J439" s="43"/>
      <c r="K439" s="43"/>
      <c r="L439" s="43"/>
      <c r="M439" s="43"/>
      <c r="N439" s="43"/>
      <c r="O439" s="43"/>
      <c r="P439" s="43"/>
      <c r="Q439" s="44"/>
      <c r="R439" s="44"/>
      <c r="S439" s="43"/>
      <c r="T439" s="43"/>
      <c r="U439" s="44"/>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4"/>
      <c r="AY439" s="43"/>
      <c r="AZ439" s="43"/>
      <c r="BA439" s="43"/>
      <c r="BB439" s="43"/>
      <c r="BC439" s="43"/>
      <c r="BD439" s="43"/>
      <c r="BE439" s="43"/>
      <c r="BF439" s="43"/>
      <c r="BG439" s="43"/>
      <c r="BH439" s="43"/>
      <c r="BI439" s="43"/>
      <c r="BJ439" s="43"/>
      <c r="BK439" s="43"/>
      <c r="BL439" s="43"/>
      <c r="BM439" s="43"/>
      <c r="BN439" s="43"/>
    </row>
    <row r="440" ht="13.5" customHeight="1">
      <c r="A440" s="11"/>
      <c r="B440" s="11"/>
      <c r="C440" s="43"/>
      <c r="D440" s="43"/>
      <c r="E440" s="43"/>
      <c r="F440" s="43"/>
      <c r="G440" s="43"/>
      <c r="H440" s="43"/>
      <c r="I440" s="43"/>
      <c r="J440" s="43"/>
      <c r="K440" s="43"/>
      <c r="L440" s="43"/>
      <c r="M440" s="43"/>
      <c r="N440" s="43"/>
      <c r="O440" s="43"/>
      <c r="P440" s="43"/>
      <c r="Q440" s="44"/>
      <c r="R440" s="44"/>
      <c r="S440" s="43"/>
      <c r="T440" s="43"/>
      <c r="U440" s="44"/>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4"/>
      <c r="AY440" s="43"/>
      <c r="AZ440" s="43"/>
      <c r="BA440" s="43"/>
      <c r="BB440" s="43"/>
      <c r="BC440" s="43"/>
      <c r="BD440" s="43"/>
      <c r="BE440" s="43"/>
      <c r="BF440" s="43"/>
      <c r="BG440" s="43"/>
      <c r="BH440" s="43"/>
      <c r="BI440" s="43"/>
      <c r="BJ440" s="43"/>
      <c r="BK440" s="43"/>
      <c r="BL440" s="43"/>
      <c r="BM440" s="43"/>
      <c r="BN440" s="43"/>
    </row>
    <row r="441" ht="13.5" customHeight="1">
      <c r="A441" s="11"/>
      <c r="B441" s="11"/>
      <c r="C441" s="43"/>
      <c r="D441" s="43"/>
      <c r="E441" s="43"/>
      <c r="F441" s="43"/>
      <c r="G441" s="43"/>
      <c r="H441" s="43"/>
      <c r="I441" s="43"/>
      <c r="J441" s="43"/>
      <c r="K441" s="43"/>
      <c r="L441" s="43"/>
      <c r="M441" s="43"/>
      <c r="N441" s="43"/>
      <c r="O441" s="43"/>
      <c r="P441" s="43"/>
      <c r="Q441" s="44"/>
      <c r="R441" s="44"/>
      <c r="S441" s="43"/>
      <c r="T441" s="43"/>
      <c r="U441" s="44"/>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4"/>
      <c r="AY441" s="43"/>
      <c r="AZ441" s="43"/>
      <c r="BA441" s="43"/>
      <c r="BB441" s="43"/>
      <c r="BC441" s="43"/>
      <c r="BD441" s="43"/>
      <c r="BE441" s="43"/>
      <c r="BF441" s="43"/>
      <c r="BG441" s="43"/>
      <c r="BH441" s="43"/>
      <c r="BI441" s="43"/>
      <c r="BJ441" s="43"/>
      <c r="BK441" s="43"/>
      <c r="BL441" s="43"/>
      <c r="BM441" s="43"/>
      <c r="BN441" s="43"/>
    </row>
    <row r="442" ht="13.5" customHeight="1">
      <c r="A442" s="11"/>
      <c r="B442" s="11"/>
      <c r="C442" s="43"/>
      <c r="D442" s="43"/>
      <c r="E442" s="43"/>
      <c r="F442" s="43"/>
      <c r="G442" s="43"/>
      <c r="H442" s="43"/>
      <c r="I442" s="43"/>
      <c r="J442" s="43"/>
      <c r="K442" s="43"/>
      <c r="L442" s="43"/>
      <c r="M442" s="43"/>
      <c r="N442" s="43"/>
      <c r="O442" s="43"/>
      <c r="P442" s="43"/>
      <c r="Q442" s="44"/>
      <c r="R442" s="44"/>
      <c r="S442" s="43"/>
      <c r="T442" s="43"/>
      <c r="U442" s="44"/>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4"/>
      <c r="AY442" s="43"/>
      <c r="AZ442" s="43"/>
      <c r="BA442" s="43"/>
      <c r="BB442" s="43"/>
      <c r="BC442" s="43"/>
      <c r="BD442" s="43"/>
      <c r="BE442" s="43"/>
      <c r="BF442" s="43"/>
      <c r="BG442" s="43"/>
      <c r="BH442" s="43"/>
      <c r="BI442" s="43"/>
      <c r="BJ442" s="43"/>
      <c r="BK442" s="43"/>
      <c r="BL442" s="43"/>
      <c r="BM442" s="43"/>
      <c r="BN442" s="43"/>
    </row>
    <row r="443" ht="13.5" customHeight="1">
      <c r="A443" s="11"/>
      <c r="B443" s="11"/>
      <c r="C443" s="43"/>
      <c r="D443" s="43"/>
      <c r="E443" s="43"/>
      <c r="F443" s="43"/>
      <c r="G443" s="43"/>
      <c r="H443" s="43"/>
      <c r="I443" s="43"/>
      <c r="J443" s="43"/>
      <c r="K443" s="43"/>
      <c r="L443" s="43"/>
      <c r="M443" s="43"/>
      <c r="N443" s="43"/>
      <c r="O443" s="43"/>
      <c r="P443" s="43"/>
      <c r="Q443" s="44"/>
      <c r="R443" s="44"/>
      <c r="S443" s="43"/>
      <c r="T443" s="43"/>
      <c r="U443" s="44"/>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4"/>
      <c r="AY443" s="43"/>
      <c r="AZ443" s="43"/>
      <c r="BA443" s="43"/>
      <c r="BB443" s="43"/>
      <c r="BC443" s="43"/>
      <c r="BD443" s="43"/>
      <c r="BE443" s="43"/>
      <c r="BF443" s="43"/>
      <c r="BG443" s="43"/>
      <c r="BH443" s="43"/>
      <c r="BI443" s="43"/>
      <c r="BJ443" s="43"/>
      <c r="BK443" s="43"/>
      <c r="BL443" s="43"/>
      <c r="BM443" s="43"/>
      <c r="BN443" s="43"/>
    </row>
    <row r="444" ht="13.5" customHeight="1">
      <c r="A444" s="11"/>
      <c r="B444" s="11"/>
      <c r="C444" s="43"/>
      <c r="D444" s="43"/>
      <c r="E444" s="43"/>
      <c r="F444" s="43"/>
      <c r="G444" s="43"/>
      <c r="H444" s="43"/>
      <c r="I444" s="43"/>
      <c r="J444" s="43"/>
      <c r="K444" s="43"/>
      <c r="L444" s="43"/>
      <c r="M444" s="43"/>
      <c r="N444" s="43"/>
      <c r="O444" s="43"/>
      <c r="P444" s="43"/>
      <c r="Q444" s="44"/>
      <c r="R444" s="44"/>
      <c r="S444" s="43"/>
      <c r="T444" s="43"/>
      <c r="U444" s="44"/>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4"/>
      <c r="AY444" s="43"/>
      <c r="AZ444" s="43"/>
      <c r="BA444" s="43"/>
      <c r="BB444" s="43"/>
      <c r="BC444" s="43"/>
      <c r="BD444" s="43"/>
      <c r="BE444" s="43"/>
      <c r="BF444" s="43"/>
      <c r="BG444" s="43"/>
      <c r="BH444" s="43"/>
      <c r="BI444" s="43"/>
      <c r="BJ444" s="43"/>
      <c r="BK444" s="43"/>
      <c r="BL444" s="43"/>
      <c r="BM444" s="43"/>
      <c r="BN444" s="43"/>
    </row>
    <row r="445" ht="13.5" customHeight="1">
      <c r="A445" s="11"/>
      <c r="B445" s="11"/>
      <c r="C445" s="43"/>
      <c r="D445" s="43"/>
      <c r="E445" s="43"/>
      <c r="F445" s="43"/>
      <c r="G445" s="43"/>
      <c r="H445" s="43"/>
      <c r="I445" s="43"/>
      <c r="J445" s="43"/>
      <c r="K445" s="43"/>
      <c r="L445" s="43"/>
      <c r="M445" s="43"/>
      <c r="N445" s="43"/>
      <c r="O445" s="43"/>
      <c r="P445" s="43"/>
      <c r="Q445" s="44"/>
      <c r="R445" s="44"/>
      <c r="S445" s="43"/>
      <c r="T445" s="43"/>
      <c r="U445" s="44"/>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4"/>
      <c r="AY445" s="43"/>
      <c r="AZ445" s="43"/>
      <c r="BA445" s="43"/>
      <c r="BB445" s="43"/>
      <c r="BC445" s="43"/>
      <c r="BD445" s="43"/>
      <c r="BE445" s="43"/>
      <c r="BF445" s="43"/>
      <c r="BG445" s="43"/>
      <c r="BH445" s="43"/>
      <c r="BI445" s="43"/>
      <c r="BJ445" s="43"/>
      <c r="BK445" s="43"/>
      <c r="BL445" s="43"/>
      <c r="BM445" s="43"/>
      <c r="BN445" s="43"/>
    </row>
    <row r="446" ht="13.5" customHeight="1">
      <c r="A446" s="11"/>
      <c r="B446" s="11"/>
      <c r="C446" s="43"/>
      <c r="D446" s="43"/>
      <c r="E446" s="43"/>
      <c r="F446" s="43"/>
      <c r="G446" s="43"/>
      <c r="H446" s="43"/>
      <c r="I446" s="43"/>
      <c r="J446" s="43"/>
      <c r="K446" s="43"/>
      <c r="L446" s="43"/>
      <c r="M446" s="43"/>
      <c r="N446" s="43"/>
      <c r="O446" s="43"/>
      <c r="P446" s="43"/>
      <c r="Q446" s="44"/>
      <c r="R446" s="44"/>
      <c r="S446" s="43"/>
      <c r="T446" s="43"/>
      <c r="U446" s="44"/>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4"/>
      <c r="AY446" s="43"/>
      <c r="AZ446" s="43"/>
      <c r="BA446" s="43"/>
      <c r="BB446" s="43"/>
      <c r="BC446" s="43"/>
      <c r="BD446" s="43"/>
      <c r="BE446" s="43"/>
      <c r="BF446" s="43"/>
      <c r="BG446" s="43"/>
      <c r="BH446" s="43"/>
      <c r="BI446" s="43"/>
      <c r="BJ446" s="43"/>
      <c r="BK446" s="43"/>
      <c r="BL446" s="43"/>
      <c r="BM446" s="43"/>
      <c r="BN446" s="43"/>
    </row>
    <row r="447" ht="13.5" customHeight="1">
      <c r="A447" s="11"/>
      <c r="B447" s="11"/>
      <c r="C447" s="43"/>
      <c r="D447" s="43"/>
      <c r="E447" s="43"/>
      <c r="F447" s="43"/>
      <c r="G447" s="43"/>
      <c r="H447" s="43"/>
      <c r="I447" s="43"/>
      <c r="J447" s="43"/>
      <c r="K447" s="43"/>
      <c r="L447" s="43"/>
      <c r="M447" s="43"/>
      <c r="N447" s="43"/>
      <c r="O447" s="43"/>
      <c r="P447" s="43"/>
      <c r="Q447" s="44"/>
      <c r="R447" s="44"/>
      <c r="S447" s="43"/>
      <c r="T447" s="43"/>
      <c r="U447" s="44"/>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4"/>
      <c r="AY447" s="43"/>
      <c r="AZ447" s="43"/>
      <c r="BA447" s="43"/>
      <c r="BB447" s="43"/>
      <c r="BC447" s="43"/>
      <c r="BD447" s="43"/>
      <c r="BE447" s="43"/>
      <c r="BF447" s="43"/>
      <c r="BG447" s="43"/>
      <c r="BH447" s="43"/>
      <c r="BI447" s="43"/>
      <c r="BJ447" s="43"/>
      <c r="BK447" s="43"/>
      <c r="BL447" s="43"/>
      <c r="BM447" s="43"/>
      <c r="BN447" s="43"/>
    </row>
    <row r="448" ht="13.5" customHeight="1">
      <c r="A448" s="11"/>
      <c r="B448" s="11"/>
      <c r="C448" s="43"/>
      <c r="D448" s="43"/>
      <c r="E448" s="43"/>
      <c r="F448" s="43"/>
      <c r="G448" s="43"/>
      <c r="H448" s="43"/>
      <c r="I448" s="43"/>
      <c r="J448" s="43"/>
      <c r="K448" s="43"/>
      <c r="L448" s="43"/>
      <c r="M448" s="43"/>
      <c r="N448" s="43"/>
      <c r="O448" s="43"/>
      <c r="P448" s="43"/>
      <c r="Q448" s="44"/>
      <c r="R448" s="44"/>
      <c r="S448" s="43"/>
      <c r="T448" s="43"/>
      <c r="U448" s="44"/>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4"/>
      <c r="AY448" s="43"/>
      <c r="AZ448" s="43"/>
      <c r="BA448" s="43"/>
      <c r="BB448" s="43"/>
      <c r="BC448" s="43"/>
      <c r="BD448" s="43"/>
      <c r="BE448" s="43"/>
      <c r="BF448" s="43"/>
      <c r="BG448" s="43"/>
      <c r="BH448" s="43"/>
      <c r="BI448" s="43"/>
      <c r="BJ448" s="43"/>
      <c r="BK448" s="43"/>
      <c r="BL448" s="43"/>
      <c r="BM448" s="43"/>
      <c r="BN448" s="43"/>
    </row>
    <row r="449" ht="13.5" customHeight="1">
      <c r="A449" s="11"/>
      <c r="B449" s="11"/>
      <c r="C449" s="43"/>
      <c r="D449" s="43"/>
      <c r="E449" s="43"/>
      <c r="F449" s="43"/>
      <c r="G449" s="43"/>
      <c r="H449" s="43"/>
      <c r="I449" s="43"/>
      <c r="J449" s="43"/>
      <c r="K449" s="43"/>
      <c r="L449" s="43"/>
      <c r="M449" s="43"/>
      <c r="N449" s="43"/>
      <c r="O449" s="43"/>
      <c r="P449" s="43"/>
      <c r="Q449" s="44"/>
      <c r="R449" s="44"/>
      <c r="S449" s="43"/>
      <c r="T449" s="43"/>
      <c r="U449" s="44"/>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4"/>
      <c r="AY449" s="43"/>
      <c r="AZ449" s="43"/>
      <c r="BA449" s="43"/>
      <c r="BB449" s="43"/>
      <c r="BC449" s="43"/>
      <c r="BD449" s="43"/>
      <c r="BE449" s="43"/>
      <c r="BF449" s="43"/>
      <c r="BG449" s="43"/>
      <c r="BH449" s="43"/>
      <c r="BI449" s="43"/>
      <c r="BJ449" s="43"/>
      <c r="BK449" s="43"/>
      <c r="BL449" s="43"/>
      <c r="BM449" s="43"/>
      <c r="BN449" s="43"/>
    </row>
    <row r="450" ht="13.5" customHeight="1">
      <c r="A450" s="11"/>
      <c r="B450" s="11"/>
      <c r="C450" s="43"/>
      <c r="D450" s="43"/>
      <c r="E450" s="43"/>
      <c r="F450" s="43"/>
      <c r="G450" s="43"/>
      <c r="H450" s="43"/>
      <c r="I450" s="43"/>
      <c r="J450" s="43"/>
      <c r="K450" s="43"/>
      <c r="L450" s="43"/>
      <c r="M450" s="43"/>
      <c r="N450" s="43"/>
      <c r="O450" s="43"/>
      <c r="P450" s="43"/>
      <c r="Q450" s="44"/>
      <c r="R450" s="44"/>
      <c r="S450" s="43"/>
      <c r="T450" s="43"/>
      <c r="U450" s="44"/>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4"/>
      <c r="AY450" s="43"/>
      <c r="AZ450" s="43"/>
      <c r="BA450" s="43"/>
      <c r="BB450" s="43"/>
      <c r="BC450" s="43"/>
      <c r="BD450" s="43"/>
      <c r="BE450" s="43"/>
      <c r="BF450" s="43"/>
      <c r="BG450" s="43"/>
      <c r="BH450" s="43"/>
      <c r="BI450" s="43"/>
      <c r="BJ450" s="43"/>
      <c r="BK450" s="43"/>
      <c r="BL450" s="43"/>
      <c r="BM450" s="43"/>
      <c r="BN450" s="43"/>
    </row>
    <row r="451" ht="13.5" customHeight="1">
      <c r="A451" s="11"/>
      <c r="B451" s="11"/>
      <c r="C451" s="43"/>
      <c r="D451" s="43"/>
      <c r="E451" s="43"/>
      <c r="F451" s="43"/>
      <c r="G451" s="43"/>
      <c r="H451" s="43"/>
      <c r="I451" s="43"/>
      <c r="J451" s="43"/>
      <c r="K451" s="43"/>
      <c r="L451" s="43"/>
      <c r="M451" s="43"/>
      <c r="N451" s="43"/>
      <c r="O451" s="43"/>
      <c r="P451" s="43"/>
      <c r="Q451" s="44"/>
      <c r="R451" s="44"/>
      <c r="S451" s="43"/>
      <c r="T451" s="43"/>
      <c r="U451" s="44"/>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4"/>
      <c r="AY451" s="43"/>
      <c r="AZ451" s="43"/>
      <c r="BA451" s="43"/>
      <c r="BB451" s="43"/>
      <c r="BC451" s="43"/>
      <c r="BD451" s="43"/>
      <c r="BE451" s="43"/>
      <c r="BF451" s="43"/>
      <c r="BG451" s="43"/>
      <c r="BH451" s="43"/>
      <c r="BI451" s="43"/>
      <c r="BJ451" s="43"/>
      <c r="BK451" s="43"/>
      <c r="BL451" s="43"/>
      <c r="BM451" s="43"/>
      <c r="BN451" s="43"/>
    </row>
    <row r="452" ht="13.5" customHeight="1">
      <c r="A452" s="11"/>
      <c r="B452" s="11"/>
      <c r="C452" s="43"/>
      <c r="D452" s="43"/>
      <c r="E452" s="43"/>
      <c r="F452" s="43"/>
      <c r="G452" s="43"/>
      <c r="H452" s="43"/>
      <c r="I452" s="43"/>
      <c r="J452" s="43"/>
      <c r="K452" s="43"/>
      <c r="L452" s="43"/>
      <c r="M452" s="43"/>
      <c r="N452" s="43"/>
      <c r="O452" s="43"/>
      <c r="P452" s="43"/>
      <c r="Q452" s="44"/>
      <c r="R452" s="44"/>
      <c r="S452" s="43"/>
      <c r="T452" s="43"/>
      <c r="U452" s="44"/>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4"/>
      <c r="AY452" s="43"/>
      <c r="AZ452" s="43"/>
      <c r="BA452" s="43"/>
      <c r="BB452" s="43"/>
      <c r="BC452" s="43"/>
      <c r="BD452" s="43"/>
      <c r="BE452" s="43"/>
      <c r="BF452" s="43"/>
      <c r="BG452" s="43"/>
      <c r="BH452" s="43"/>
      <c r="BI452" s="43"/>
      <c r="BJ452" s="43"/>
      <c r="BK452" s="43"/>
      <c r="BL452" s="43"/>
      <c r="BM452" s="43"/>
      <c r="BN452" s="43"/>
    </row>
    <row r="453" ht="13.5" customHeight="1">
      <c r="A453" s="11"/>
      <c r="B453" s="11"/>
      <c r="C453" s="43"/>
      <c r="D453" s="43"/>
      <c r="E453" s="43"/>
      <c r="F453" s="43"/>
      <c r="G453" s="43"/>
      <c r="H453" s="43"/>
      <c r="I453" s="43"/>
      <c r="J453" s="43"/>
      <c r="K453" s="43"/>
      <c r="L453" s="43"/>
      <c r="M453" s="43"/>
      <c r="N453" s="43"/>
      <c r="O453" s="43"/>
      <c r="P453" s="43"/>
      <c r="Q453" s="44"/>
      <c r="R453" s="44"/>
      <c r="S453" s="43"/>
      <c r="T453" s="43"/>
      <c r="U453" s="44"/>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4"/>
      <c r="AY453" s="43"/>
      <c r="AZ453" s="43"/>
      <c r="BA453" s="43"/>
      <c r="BB453" s="43"/>
      <c r="BC453" s="43"/>
      <c r="BD453" s="43"/>
      <c r="BE453" s="43"/>
      <c r="BF453" s="43"/>
      <c r="BG453" s="43"/>
      <c r="BH453" s="43"/>
      <c r="BI453" s="43"/>
      <c r="BJ453" s="43"/>
      <c r="BK453" s="43"/>
      <c r="BL453" s="43"/>
      <c r="BM453" s="43"/>
      <c r="BN453" s="43"/>
    </row>
    <row r="454" ht="13.5" customHeight="1">
      <c r="A454" s="11"/>
      <c r="B454" s="11"/>
      <c r="C454" s="43"/>
      <c r="D454" s="43"/>
      <c r="E454" s="43"/>
      <c r="F454" s="43"/>
      <c r="G454" s="43"/>
      <c r="H454" s="43"/>
      <c r="I454" s="43"/>
      <c r="J454" s="43"/>
      <c r="K454" s="43"/>
      <c r="L454" s="43"/>
      <c r="M454" s="43"/>
      <c r="N454" s="43"/>
      <c r="O454" s="43"/>
      <c r="P454" s="43"/>
      <c r="Q454" s="44"/>
      <c r="R454" s="44"/>
      <c r="S454" s="43"/>
      <c r="T454" s="43"/>
      <c r="U454" s="44"/>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4"/>
      <c r="AY454" s="43"/>
      <c r="AZ454" s="43"/>
      <c r="BA454" s="43"/>
      <c r="BB454" s="43"/>
      <c r="BC454" s="43"/>
      <c r="BD454" s="43"/>
      <c r="BE454" s="43"/>
      <c r="BF454" s="43"/>
      <c r="BG454" s="43"/>
      <c r="BH454" s="43"/>
      <c r="BI454" s="43"/>
      <c r="BJ454" s="43"/>
      <c r="BK454" s="43"/>
      <c r="BL454" s="43"/>
      <c r="BM454" s="43"/>
      <c r="BN454" s="43"/>
    </row>
    <row r="455" ht="13.5" customHeight="1">
      <c r="A455" s="11"/>
      <c r="B455" s="11"/>
      <c r="C455" s="43"/>
      <c r="D455" s="43"/>
      <c r="E455" s="43"/>
      <c r="F455" s="43"/>
      <c r="G455" s="43"/>
      <c r="H455" s="43"/>
      <c r="I455" s="43"/>
      <c r="J455" s="43"/>
      <c r="K455" s="43"/>
      <c r="L455" s="43"/>
      <c r="M455" s="43"/>
      <c r="N455" s="43"/>
      <c r="O455" s="43"/>
      <c r="P455" s="43"/>
      <c r="Q455" s="44"/>
      <c r="R455" s="44"/>
      <c r="S455" s="43"/>
      <c r="T455" s="43"/>
      <c r="U455" s="44"/>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4"/>
      <c r="AY455" s="43"/>
      <c r="AZ455" s="43"/>
      <c r="BA455" s="43"/>
      <c r="BB455" s="43"/>
      <c r="BC455" s="43"/>
      <c r="BD455" s="43"/>
      <c r="BE455" s="43"/>
      <c r="BF455" s="43"/>
      <c r="BG455" s="43"/>
      <c r="BH455" s="43"/>
      <c r="BI455" s="43"/>
      <c r="BJ455" s="43"/>
      <c r="BK455" s="43"/>
      <c r="BL455" s="43"/>
      <c r="BM455" s="43"/>
      <c r="BN455" s="43"/>
    </row>
    <row r="456" ht="13.5" customHeight="1">
      <c r="A456" s="11"/>
      <c r="B456" s="11"/>
      <c r="C456" s="43"/>
      <c r="D456" s="43"/>
      <c r="E456" s="43"/>
      <c r="F456" s="43"/>
      <c r="G456" s="43"/>
      <c r="H456" s="43"/>
      <c r="I456" s="43"/>
      <c r="J456" s="43"/>
      <c r="K456" s="43"/>
      <c r="L456" s="43"/>
      <c r="M456" s="43"/>
      <c r="N456" s="43"/>
      <c r="O456" s="43"/>
      <c r="P456" s="43"/>
      <c r="Q456" s="44"/>
      <c r="R456" s="44"/>
      <c r="S456" s="43"/>
      <c r="T456" s="43"/>
      <c r="U456" s="44"/>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4"/>
      <c r="AY456" s="43"/>
      <c r="AZ456" s="43"/>
      <c r="BA456" s="43"/>
      <c r="BB456" s="43"/>
      <c r="BC456" s="43"/>
      <c r="BD456" s="43"/>
      <c r="BE456" s="43"/>
      <c r="BF456" s="43"/>
      <c r="BG456" s="43"/>
      <c r="BH456" s="43"/>
      <c r="BI456" s="43"/>
      <c r="BJ456" s="43"/>
      <c r="BK456" s="43"/>
      <c r="BL456" s="43"/>
      <c r="BM456" s="43"/>
      <c r="BN456" s="43"/>
    </row>
    <row r="457" ht="13.5" customHeight="1">
      <c r="A457" s="11"/>
      <c r="B457" s="11"/>
      <c r="C457" s="43"/>
      <c r="D457" s="43"/>
      <c r="E457" s="43"/>
      <c r="F457" s="43"/>
      <c r="G457" s="43"/>
      <c r="H457" s="43"/>
      <c r="I457" s="43"/>
      <c r="J457" s="43"/>
      <c r="K457" s="43"/>
      <c r="L457" s="43"/>
      <c r="M457" s="43"/>
      <c r="N457" s="43"/>
      <c r="O457" s="43"/>
      <c r="P457" s="43"/>
      <c r="Q457" s="44"/>
      <c r="R457" s="44"/>
      <c r="S457" s="43"/>
      <c r="T457" s="43"/>
      <c r="U457" s="44"/>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4"/>
      <c r="AY457" s="43"/>
      <c r="AZ457" s="43"/>
      <c r="BA457" s="43"/>
      <c r="BB457" s="43"/>
      <c r="BC457" s="43"/>
      <c r="BD457" s="43"/>
      <c r="BE457" s="43"/>
      <c r="BF457" s="43"/>
      <c r="BG457" s="43"/>
      <c r="BH457" s="43"/>
      <c r="BI457" s="43"/>
      <c r="BJ457" s="43"/>
      <c r="BK457" s="43"/>
      <c r="BL457" s="43"/>
      <c r="BM457" s="43"/>
      <c r="BN457" s="43"/>
    </row>
    <row r="458" ht="13.5" customHeight="1">
      <c r="A458" s="11"/>
      <c r="B458" s="11"/>
      <c r="C458" s="43"/>
      <c r="D458" s="43"/>
      <c r="E458" s="43"/>
      <c r="F458" s="43"/>
      <c r="G458" s="43"/>
      <c r="H458" s="43"/>
      <c r="I458" s="43"/>
      <c r="J458" s="43"/>
      <c r="K458" s="43"/>
      <c r="L458" s="43"/>
      <c r="M458" s="43"/>
      <c r="N458" s="43"/>
      <c r="O458" s="43"/>
      <c r="P458" s="43"/>
      <c r="Q458" s="44"/>
      <c r="R458" s="44"/>
      <c r="S458" s="43"/>
      <c r="T458" s="43"/>
      <c r="U458" s="44"/>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4"/>
      <c r="AY458" s="43"/>
      <c r="AZ458" s="43"/>
      <c r="BA458" s="43"/>
      <c r="BB458" s="43"/>
      <c r="BC458" s="43"/>
      <c r="BD458" s="43"/>
      <c r="BE458" s="43"/>
      <c r="BF458" s="43"/>
      <c r="BG458" s="43"/>
      <c r="BH458" s="43"/>
      <c r="BI458" s="43"/>
      <c r="BJ458" s="43"/>
      <c r="BK458" s="43"/>
      <c r="BL458" s="43"/>
      <c r="BM458" s="43"/>
      <c r="BN458" s="43"/>
    </row>
    <row r="459" ht="13.5" customHeight="1">
      <c r="A459" s="11"/>
      <c r="B459" s="11"/>
      <c r="C459" s="43"/>
      <c r="D459" s="43"/>
      <c r="E459" s="43"/>
      <c r="F459" s="43"/>
      <c r="G459" s="43"/>
      <c r="H459" s="43"/>
      <c r="I459" s="43"/>
      <c r="J459" s="43"/>
      <c r="K459" s="43"/>
      <c r="L459" s="43"/>
      <c r="M459" s="43"/>
      <c r="N459" s="43"/>
      <c r="O459" s="43"/>
      <c r="P459" s="43"/>
      <c r="Q459" s="44"/>
      <c r="R459" s="44"/>
      <c r="S459" s="43"/>
      <c r="T459" s="43"/>
      <c r="U459" s="44"/>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4"/>
      <c r="AY459" s="43"/>
      <c r="AZ459" s="43"/>
      <c r="BA459" s="43"/>
      <c r="BB459" s="43"/>
      <c r="BC459" s="43"/>
      <c r="BD459" s="43"/>
      <c r="BE459" s="43"/>
      <c r="BF459" s="43"/>
      <c r="BG459" s="43"/>
      <c r="BH459" s="43"/>
      <c r="BI459" s="43"/>
      <c r="BJ459" s="43"/>
      <c r="BK459" s="43"/>
      <c r="BL459" s="43"/>
      <c r="BM459" s="43"/>
      <c r="BN459" s="43"/>
    </row>
    <row r="460" ht="13.5" customHeight="1">
      <c r="A460" s="11"/>
      <c r="B460" s="11"/>
      <c r="C460" s="43"/>
      <c r="D460" s="43"/>
      <c r="E460" s="43"/>
      <c r="F460" s="43"/>
      <c r="G460" s="43"/>
      <c r="H460" s="43"/>
      <c r="I460" s="43"/>
      <c r="J460" s="43"/>
      <c r="K460" s="43"/>
      <c r="L460" s="43"/>
      <c r="M460" s="43"/>
      <c r="N460" s="43"/>
      <c r="O460" s="43"/>
      <c r="P460" s="43"/>
      <c r="Q460" s="44"/>
      <c r="R460" s="44"/>
      <c r="S460" s="43"/>
      <c r="T460" s="43"/>
      <c r="U460" s="44"/>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4"/>
      <c r="AY460" s="43"/>
      <c r="AZ460" s="43"/>
      <c r="BA460" s="43"/>
      <c r="BB460" s="43"/>
      <c r="BC460" s="43"/>
      <c r="BD460" s="43"/>
      <c r="BE460" s="43"/>
      <c r="BF460" s="43"/>
      <c r="BG460" s="43"/>
      <c r="BH460" s="43"/>
      <c r="BI460" s="43"/>
      <c r="BJ460" s="43"/>
      <c r="BK460" s="43"/>
      <c r="BL460" s="43"/>
      <c r="BM460" s="43"/>
      <c r="BN460" s="43"/>
    </row>
    <row r="461" ht="13.5" customHeight="1">
      <c r="A461" s="11"/>
      <c r="B461" s="11"/>
      <c r="C461" s="43"/>
      <c r="D461" s="43"/>
      <c r="E461" s="43"/>
      <c r="F461" s="43"/>
      <c r="G461" s="43"/>
      <c r="H461" s="43"/>
      <c r="I461" s="43"/>
      <c r="J461" s="43"/>
      <c r="K461" s="43"/>
      <c r="L461" s="43"/>
      <c r="M461" s="43"/>
      <c r="N461" s="43"/>
      <c r="O461" s="43"/>
      <c r="P461" s="43"/>
      <c r="Q461" s="44"/>
      <c r="R461" s="44"/>
      <c r="S461" s="43"/>
      <c r="T461" s="43"/>
      <c r="U461" s="44"/>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4"/>
      <c r="AY461" s="43"/>
      <c r="AZ461" s="43"/>
      <c r="BA461" s="43"/>
      <c r="BB461" s="43"/>
      <c r="BC461" s="43"/>
      <c r="BD461" s="43"/>
      <c r="BE461" s="43"/>
      <c r="BF461" s="43"/>
      <c r="BG461" s="43"/>
      <c r="BH461" s="43"/>
      <c r="BI461" s="43"/>
      <c r="BJ461" s="43"/>
      <c r="BK461" s="43"/>
      <c r="BL461" s="43"/>
      <c r="BM461" s="43"/>
      <c r="BN461" s="43"/>
    </row>
    <row r="462" ht="13.5" customHeight="1">
      <c r="A462" s="11"/>
      <c r="B462" s="11"/>
      <c r="C462" s="43"/>
      <c r="D462" s="43"/>
      <c r="E462" s="43"/>
      <c r="F462" s="43"/>
      <c r="G462" s="43"/>
      <c r="H462" s="43"/>
      <c r="I462" s="43"/>
      <c r="J462" s="43"/>
      <c r="K462" s="43"/>
      <c r="L462" s="43"/>
      <c r="M462" s="43"/>
      <c r="N462" s="43"/>
      <c r="O462" s="43"/>
      <c r="P462" s="43"/>
      <c r="Q462" s="44"/>
      <c r="R462" s="44"/>
      <c r="S462" s="43"/>
      <c r="T462" s="43"/>
      <c r="U462" s="44"/>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4"/>
      <c r="AY462" s="43"/>
      <c r="AZ462" s="43"/>
      <c r="BA462" s="43"/>
      <c r="BB462" s="43"/>
      <c r="BC462" s="43"/>
      <c r="BD462" s="43"/>
      <c r="BE462" s="43"/>
      <c r="BF462" s="43"/>
      <c r="BG462" s="43"/>
      <c r="BH462" s="43"/>
      <c r="BI462" s="43"/>
      <c r="BJ462" s="43"/>
      <c r="BK462" s="43"/>
      <c r="BL462" s="43"/>
      <c r="BM462" s="43"/>
      <c r="BN462" s="43"/>
    </row>
    <row r="463" ht="13.5" customHeight="1">
      <c r="A463" s="11"/>
      <c r="B463" s="11"/>
      <c r="C463" s="43"/>
      <c r="D463" s="43"/>
      <c r="E463" s="43"/>
      <c r="F463" s="43"/>
      <c r="G463" s="43"/>
      <c r="H463" s="43"/>
      <c r="I463" s="43"/>
      <c r="J463" s="43"/>
      <c r="K463" s="43"/>
      <c r="L463" s="43"/>
      <c r="M463" s="43"/>
      <c r="N463" s="43"/>
      <c r="O463" s="43"/>
      <c r="P463" s="43"/>
      <c r="Q463" s="44"/>
      <c r="R463" s="44"/>
      <c r="S463" s="43"/>
      <c r="T463" s="43"/>
      <c r="U463" s="44"/>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4"/>
      <c r="AY463" s="43"/>
      <c r="AZ463" s="43"/>
      <c r="BA463" s="43"/>
      <c r="BB463" s="43"/>
      <c r="BC463" s="43"/>
      <c r="BD463" s="43"/>
      <c r="BE463" s="43"/>
      <c r="BF463" s="43"/>
      <c r="BG463" s="43"/>
      <c r="BH463" s="43"/>
      <c r="BI463" s="43"/>
      <c r="BJ463" s="43"/>
      <c r="BK463" s="43"/>
      <c r="BL463" s="43"/>
      <c r="BM463" s="43"/>
      <c r="BN463" s="43"/>
    </row>
    <row r="464" ht="13.5" customHeight="1">
      <c r="A464" s="11"/>
      <c r="B464" s="11"/>
      <c r="C464" s="43"/>
      <c r="D464" s="43"/>
      <c r="E464" s="43"/>
      <c r="F464" s="43"/>
      <c r="G464" s="43"/>
      <c r="H464" s="43"/>
      <c r="I464" s="43"/>
      <c r="J464" s="43"/>
      <c r="K464" s="43"/>
      <c r="L464" s="43"/>
      <c r="M464" s="43"/>
      <c r="N464" s="43"/>
      <c r="O464" s="43"/>
      <c r="P464" s="43"/>
      <c r="Q464" s="44"/>
      <c r="R464" s="44"/>
      <c r="S464" s="43"/>
      <c r="T464" s="43"/>
      <c r="U464" s="44"/>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4"/>
      <c r="AY464" s="43"/>
      <c r="AZ464" s="43"/>
      <c r="BA464" s="43"/>
      <c r="BB464" s="43"/>
      <c r="BC464" s="43"/>
      <c r="BD464" s="43"/>
      <c r="BE464" s="43"/>
      <c r="BF464" s="43"/>
      <c r="BG464" s="43"/>
      <c r="BH464" s="43"/>
      <c r="BI464" s="43"/>
      <c r="BJ464" s="43"/>
      <c r="BK464" s="43"/>
      <c r="BL464" s="43"/>
      <c r="BM464" s="43"/>
      <c r="BN464" s="43"/>
    </row>
    <row r="465" ht="13.5" customHeight="1">
      <c r="A465" s="11"/>
      <c r="B465" s="11"/>
      <c r="C465" s="43"/>
      <c r="D465" s="43"/>
      <c r="E465" s="43"/>
      <c r="F465" s="43"/>
      <c r="G465" s="43"/>
      <c r="H465" s="43"/>
      <c r="I465" s="43"/>
      <c r="J465" s="43"/>
      <c r="K465" s="43"/>
      <c r="L465" s="43"/>
      <c r="M465" s="43"/>
      <c r="N465" s="43"/>
      <c r="O465" s="43"/>
      <c r="P465" s="43"/>
      <c r="Q465" s="44"/>
      <c r="R465" s="44"/>
      <c r="S465" s="43"/>
      <c r="T465" s="43"/>
      <c r="U465" s="44"/>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4"/>
      <c r="AY465" s="43"/>
      <c r="AZ465" s="43"/>
      <c r="BA465" s="43"/>
      <c r="BB465" s="43"/>
      <c r="BC465" s="43"/>
      <c r="BD465" s="43"/>
      <c r="BE465" s="43"/>
      <c r="BF465" s="43"/>
      <c r="BG465" s="43"/>
      <c r="BH465" s="43"/>
      <c r="BI465" s="43"/>
      <c r="BJ465" s="43"/>
      <c r="BK465" s="43"/>
      <c r="BL465" s="43"/>
      <c r="BM465" s="43"/>
      <c r="BN465" s="43"/>
    </row>
    <row r="466" ht="13.5" customHeight="1">
      <c r="A466" s="11"/>
      <c r="B466" s="11"/>
      <c r="C466" s="43"/>
      <c r="D466" s="43"/>
      <c r="E466" s="43"/>
      <c r="F466" s="43"/>
      <c r="G466" s="43"/>
      <c r="H466" s="43"/>
      <c r="I466" s="43"/>
      <c r="J466" s="43"/>
      <c r="K466" s="43"/>
      <c r="L466" s="43"/>
      <c r="M466" s="43"/>
      <c r="N466" s="43"/>
      <c r="O466" s="43"/>
      <c r="P466" s="43"/>
      <c r="Q466" s="44"/>
      <c r="R466" s="44"/>
      <c r="S466" s="43"/>
      <c r="T466" s="43"/>
      <c r="U466" s="44"/>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4"/>
      <c r="AY466" s="43"/>
      <c r="AZ466" s="43"/>
      <c r="BA466" s="43"/>
      <c r="BB466" s="43"/>
      <c r="BC466" s="43"/>
      <c r="BD466" s="43"/>
      <c r="BE466" s="43"/>
      <c r="BF466" s="43"/>
      <c r="BG466" s="43"/>
      <c r="BH466" s="43"/>
      <c r="BI466" s="43"/>
      <c r="BJ466" s="43"/>
      <c r="BK466" s="43"/>
      <c r="BL466" s="43"/>
      <c r="BM466" s="43"/>
      <c r="BN466" s="43"/>
    </row>
    <row r="467" ht="13.5" customHeight="1">
      <c r="A467" s="11"/>
      <c r="B467" s="11"/>
      <c r="C467" s="43"/>
      <c r="D467" s="43"/>
      <c r="E467" s="43"/>
      <c r="F467" s="43"/>
      <c r="G467" s="43"/>
      <c r="H467" s="43"/>
      <c r="I467" s="43"/>
      <c r="J467" s="43"/>
      <c r="K467" s="43"/>
      <c r="L467" s="43"/>
      <c r="M467" s="43"/>
      <c r="N467" s="43"/>
      <c r="O467" s="43"/>
      <c r="P467" s="43"/>
      <c r="Q467" s="44"/>
      <c r="R467" s="44"/>
      <c r="S467" s="43"/>
      <c r="T467" s="43"/>
      <c r="U467" s="44"/>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4"/>
      <c r="AY467" s="43"/>
      <c r="AZ467" s="43"/>
      <c r="BA467" s="43"/>
      <c r="BB467" s="43"/>
      <c r="BC467" s="43"/>
      <c r="BD467" s="43"/>
      <c r="BE467" s="43"/>
      <c r="BF467" s="43"/>
      <c r="BG467" s="43"/>
      <c r="BH467" s="43"/>
      <c r="BI467" s="43"/>
      <c r="BJ467" s="43"/>
      <c r="BK467" s="43"/>
      <c r="BL467" s="43"/>
      <c r="BM467" s="43"/>
      <c r="BN467" s="43"/>
    </row>
    <row r="468" ht="13.5" customHeight="1">
      <c r="A468" s="11"/>
      <c r="B468" s="11"/>
      <c r="C468" s="43"/>
      <c r="D468" s="43"/>
      <c r="E468" s="43"/>
      <c r="F468" s="43"/>
      <c r="G468" s="43"/>
      <c r="H468" s="43"/>
      <c r="I468" s="43"/>
      <c r="J468" s="43"/>
      <c r="K468" s="43"/>
      <c r="L468" s="43"/>
      <c r="M468" s="43"/>
      <c r="N468" s="43"/>
      <c r="O468" s="43"/>
      <c r="P468" s="43"/>
      <c r="Q468" s="44"/>
      <c r="R468" s="44"/>
      <c r="S468" s="43"/>
      <c r="T468" s="43"/>
      <c r="U468" s="44"/>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4"/>
      <c r="AY468" s="43"/>
      <c r="AZ468" s="43"/>
      <c r="BA468" s="43"/>
      <c r="BB468" s="43"/>
      <c r="BC468" s="43"/>
      <c r="BD468" s="43"/>
      <c r="BE468" s="43"/>
      <c r="BF468" s="43"/>
      <c r="BG468" s="43"/>
      <c r="BH468" s="43"/>
      <c r="BI468" s="43"/>
      <c r="BJ468" s="43"/>
      <c r="BK468" s="43"/>
      <c r="BL468" s="43"/>
      <c r="BM468" s="43"/>
      <c r="BN468" s="43"/>
    </row>
    <row r="469" ht="13.5" customHeight="1">
      <c r="A469" s="11"/>
      <c r="B469" s="11"/>
      <c r="C469" s="43"/>
      <c r="D469" s="43"/>
      <c r="E469" s="43"/>
      <c r="F469" s="43"/>
      <c r="G469" s="43"/>
      <c r="H469" s="43"/>
      <c r="I469" s="43"/>
      <c r="J469" s="43"/>
      <c r="K469" s="43"/>
      <c r="L469" s="43"/>
      <c r="M469" s="43"/>
      <c r="N469" s="43"/>
      <c r="O469" s="43"/>
      <c r="P469" s="43"/>
      <c r="Q469" s="44"/>
      <c r="R469" s="44"/>
      <c r="S469" s="43"/>
      <c r="T469" s="43"/>
      <c r="U469" s="44"/>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4"/>
      <c r="AY469" s="43"/>
      <c r="AZ469" s="43"/>
      <c r="BA469" s="43"/>
      <c r="BB469" s="43"/>
      <c r="BC469" s="43"/>
      <c r="BD469" s="43"/>
      <c r="BE469" s="43"/>
      <c r="BF469" s="43"/>
      <c r="BG469" s="43"/>
      <c r="BH469" s="43"/>
      <c r="BI469" s="43"/>
      <c r="BJ469" s="43"/>
      <c r="BK469" s="43"/>
      <c r="BL469" s="43"/>
      <c r="BM469" s="43"/>
      <c r="BN469" s="43"/>
    </row>
    <row r="470" ht="13.5" customHeight="1">
      <c r="A470" s="11"/>
      <c r="B470" s="11"/>
      <c r="C470" s="43"/>
      <c r="D470" s="43"/>
      <c r="E470" s="43"/>
      <c r="F470" s="43"/>
      <c r="G470" s="43"/>
      <c r="H470" s="43"/>
      <c r="I470" s="43"/>
      <c r="J470" s="43"/>
      <c r="K470" s="43"/>
      <c r="L470" s="43"/>
      <c r="M470" s="43"/>
      <c r="N470" s="43"/>
      <c r="O470" s="43"/>
      <c r="P470" s="43"/>
      <c r="Q470" s="44"/>
      <c r="R470" s="44"/>
      <c r="S470" s="43"/>
      <c r="T470" s="43"/>
      <c r="U470" s="44"/>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4"/>
      <c r="AY470" s="43"/>
      <c r="AZ470" s="43"/>
      <c r="BA470" s="43"/>
      <c r="BB470" s="43"/>
      <c r="BC470" s="43"/>
      <c r="BD470" s="43"/>
      <c r="BE470" s="43"/>
      <c r="BF470" s="43"/>
      <c r="BG470" s="43"/>
      <c r="BH470" s="43"/>
      <c r="BI470" s="43"/>
      <c r="BJ470" s="43"/>
      <c r="BK470" s="43"/>
      <c r="BL470" s="43"/>
      <c r="BM470" s="43"/>
      <c r="BN470" s="43"/>
    </row>
    <row r="471" ht="13.5" customHeight="1">
      <c r="A471" s="11"/>
      <c r="B471" s="11"/>
      <c r="C471" s="43"/>
      <c r="D471" s="43"/>
      <c r="E471" s="43"/>
      <c r="F471" s="43"/>
      <c r="G471" s="43"/>
      <c r="H471" s="43"/>
      <c r="I471" s="43"/>
      <c r="J471" s="43"/>
      <c r="K471" s="43"/>
      <c r="L471" s="43"/>
      <c r="M471" s="43"/>
      <c r="N471" s="43"/>
      <c r="O471" s="43"/>
      <c r="P471" s="43"/>
      <c r="Q471" s="44"/>
      <c r="R471" s="44"/>
      <c r="S471" s="43"/>
      <c r="T471" s="43"/>
      <c r="U471" s="44"/>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4"/>
      <c r="AY471" s="43"/>
      <c r="AZ471" s="43"/>
      <c r="BA471" s="43"/>
      <c r="BB471" s="43"/>
      <c r="BC471" s="43"/>
      <c r="BD471" s="43"/>
      <c r="BE471" s="43"/>
      <c r="BF471" s="43"/>
      <c r="BG471" s="43"/>
      <c r="BH471" s="43"/>
      <c r="BI471" s="43"/>
      <c r="BJ471" s="43"/>
      <c r="BK471" s="43"/>
      <c r="BL471" s="43"/>
      <c r="BM471" s="43"/>
      <c r="BN471" s="43"/>
    </row>
    <row r="472" ht="13.5" customHeight="1">
      <c r="A472" s="11"/>
      <c r="B472" s="11"/>
      <c r="C472" s="43"/>
      <c r="D472" s="43"/>
      <c r="E472" s="43"/>
      <c r="F472" s="43"/>
      <c r="G472" s="43"/>
      <c r="H472" s="43"/>
      <c r="I472" s="43"/>
      <c r="J472" s="43"/>
      <c r="K472" s="43"/>
      <c r="L472" s="43"/>
      <c r="M472" s="43"/>
      <c r="N472" s="43"/>
      <c r="O472" s="43"/>
      <c r="P472" s="43"/>
      <c r="Q472" s="44"/>
      <c r="R472" s="44"/>
      <c r="S472" s="43"/>
      <c r="T472" s="43"/>
      <c r="U472" s="44"/>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4"/>
      <c r="AY472" s="43"/>
      <c r="AZ472" s="43"/>
      <c r="BA472" s="43"/>
      <c r="BB472" s="43"/>
      <c r="BC472" s="43"/>
      <c r="BD472" s="43"/>
      <c r="BE472" s="43"/>
      <c r="BF472" s="43"/>
      <c r="BG472" s="43"/>
      <c r="BH472" s="43"/>
      <c r="BI472" s="43"/>
      <c r="BJ472" s="43"/>
      <c r="BK472" s="43"/>
      <c r="BL472" s="43"/>
      <c r="BM472" s="43"/>
      <c r="BN472" s="43"/>
    </row>
    <row r="473" ht="13.5" customHeight="1">
      <c r="A473" s="11"/>
      <c r="B473" s="11"/>
      <c r="C473" s="43"/>
      <c r="D473" s="43"/>
      <c r="E473" s="43"/>
      <c r="F473" s="43"/>
      <c r="G473" s="43"/>
      <c r="H473" s="43"/>
      <c r="I473" s="43"/>
      <c r="J473" s="43"/>
      <c r="K473" s="43"/>
      <c r="L473" s="43"/>
      <c r="M473" s="43"/>
      <c r="N473" s="43"/>
      <c r="O473" s="43"/>
      <c r="P473" s="43"/>
      <c r="Q473" s="44"/>
      <c r="R473" s="44"/>
      <c r="S473" s="43"/>
      <c r="T473" s="43"/>
      <c r="U473" s="44"/>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4"/>
      <c r="AY473" s="43"/>
      <c r="AZ473" s="43"/>
      <c r="BA473" s="43"/>
      <c r="BB473" s="43"/>
      <c r="BC473" s="43"/>
      <c r="BD473" s="43"/>
      <c r="BE473" s="43"/>
      <c r="BF473" s="43"/>
      <c r="BG473" s="43"/>
      <c r="BH473" s="43"/>
      <c r="BI473" s="43"/>
      <c r="BJ473" s="43"/>
      <c r="BK473" s="43"/>
      <c r="BL473" s="43"/>
      <c r="BM473" s="43"/>
      <c r="BN473" s="43"/>
    </row>
    <row r="474" ht="13.5" customHeight="1">
      <c r="A474" s="11"/>
      <c r="B474" s="11"/>
      <c r="C474" s="43"/>
      <c r="D474" s="43"/>
      <c r="E474" s="43"/>
      <c r="F474" s="43"/>
      <c r="G474" s="43"/>
      <c r="H474" s="43"/>
      <c r="I474" s="43"/>
      <c r="J474" s="43"/>
      <c r="K474" s="43"/>
      <c r="L474" s="43"/>
      <c r="M474" s="43"/>
      <c r="N474" s="43"/>
      <c r="O474" s="43"/>
      <c r="P474" s="43"/>
      <c r="Q474" s="44"/>
      <c r="R474" s="44"/>
      <c r="S474" s="43"/>
      <c r="T474" s="43"/>
      <c r="U474" s="44"/>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4"/>
      <c r="AY474" s="43"/>
      <c r="AZ474" s="43"/>
      <c r="BA474" s="43"/>
      <c r="BB474" s="43"/>
      <c r="BC474" s="43"/>
      <c r="BD474" s="43"/>
      <c r="BE474" s="43"/>
      <c r="BF474" s="43"/>
      <c r="BG474" s="43"/>
      <c r="BH474" s="43"/>
      <c r="BI474" s="43"/>
      <c r="BJ474" s="43"/>
      <c r="BK474" s="43"/>
      <c r="BL474" s="43"/>
      <c r="BM474" s="43"/>
      <c r="BN474" s="43"/>
    </row>
    <row r="475" ht="13.5" customHeight="1">
      <c r="A475" s="11"/>
      <c r="B475" s="11"/>
      <c r="C475" s="43"/>
      <c r="D475" s="43"/>
      <c r="E475" s="43"/>
      <c r="F475" s="43"/>
      <c r="G475" s="43"/>
      <c r="H475" s="43"/>
      <c r="I475" s="43"/>
      <c r="J475" s="43"/>
      <c r="K475" s="43"/>
      <c r="L475" s="43"/>
      <c r="M475" s="43"/>
      <c r="N475" s="43"/>
      <c r="O475" s="43"/>
      <c r="P475" s="43"/>
      <c r="Q475" s="44"/>
      <c r="R475" s="44"/>
      <c r="S475" s="43"/>
      <c r="T475" s="43"/>
      <c r="U475" s="44"/>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4"/>
      <c r="AY475" s="43"/>
      <c r="AZ475" s="43"/>
      <c r="BA475" s="43"/>
      <c r="BB475" s="43"/>
      <c r="BC475" s="43"/>
      <c r="BD475" s="43"/>
      <c r="BE475" s="43"/>
      <c r="BF475" s="43"/>
      <c r="BG475" s="43"/>
      <c r="BH475" s="43"/>
      <c r="BI475" s="43"/>
      <c r="BJ475" s="43"/>
      <c r="BK475" s="43"/>
      <c r="BL475" s="43"/>
      <c r="BM475" s="43"/>
      <c r="BN475" s="43"/>
    </row>
    <row r="476" ht="13.5" customHeight="1">
      <c r="A476" s="11"/>
      <c r="B476" s="11"/>
      <c r="C476" s="43"/>
      <c r="D476" s="43"/>
      <c r="E476" s="43"/>
      <c r="F476" s="43"/>
      <c r="G476" s="43"/>
      <c r="H476" s="43"/>
      <c r="I476" s="43"/>
      <c r="J476" s="43"/>
      <c r="K476" s="43"/>
      <c r="L476" s="43"/>
      <c r="M476" s="43"/>
      <c r="N476" s="43"/>
      <c r="O476" s="43"/>
      <c r="P476" s="43"/>
      <c r="Q476" s="44"/>
      <c r="R476" s="44"/>
      <c r="S476" s="43"/>
      <c r="T476" s="43"/>
      <c r="U476" s="44"/>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4"/>
      <c r="AY476" s="43"/>
      <c r="AZ476" s="43"/>
      <c r="BA476" s="43"/>
      <c r="BB476" s="43"/>
      <c r="BC476" s="43"/>
      <c r="BD476" s="43"/>
      <c r="BE476" s="43"/>
      <c r="BF476" s="43"/>
      <c r="BG476" s="43"/>
      <c r="BH476" s="43"/>
      <c r="BI476" s="43"/>
      <c r="BJ476" s="43"/>
      <c r="BK476" s="43"/>
      <c r="BL476" s="43"/>
      <c r="BM476" s="43"/>
      <c r="BN476" s="43"/>
    </row>
    <row r="477" ht="13.5" customHeight="1">
      <c r="A477" s="11"/>
      <c r="B477" s="11"/>
      <c r="C477" s="43"/>
      <c r="D477" s="43"/>
      <c r="E477" s="43"/>
      <c r="F477" s="43"/>
      <c r="G477" s="43"/>
      <c r="H477" s="43"/>
      <c r="I477" s="43"/>
      <c r="J477" s="43"/>
      <c r="K477" s="43"/>
      <c r="L477" s="43"/>
      <c r="M477" s="43"/>
      <c r="N477" s="43"/>
      <c r="O477" s="43"/>
      <c r="P477" s="43"/>
      <c r="Q477" s="44"/>
      <c r="R477" s="44"/>
      <c r="S477" s="43"/>
      <c r="T477" s="43"/>
      <c r="U477" s="44"/>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4"/>
      <c r="AY477" s="43"/>
      <c r="AZ477" s="43"/>
      <c r="BA477" s="43"/>
      <c r="BB477" s="43"/>
      <c r="BC477" s="43"/>
      <c r="BD477" s="43"/>
      <c r="BE477" s="43"/>
      <c r="BF477" s="43"/>
      <c r="BG477" s="43"/>
      <c r="BH477" s="43"/>
      <c r="BI477" s="43"/>
      <c r="BJ477" s="43"/>
      <c r="BK477" s="43"/>
      <c r="BL477" s="43"/>
      <c r="BM477" s="43"/>
      <c r="BN477" s="43"/>
    </row>
    <row r="478" ht="13.5" customHeight="1">
      <c r="A478" s="11"/>
      <c r="B478" s="11"/>
      <c r="C478" s="43"/>
      <c r="D478" s="43"/>
      <c r="E478" s="43"/>
      <c r="F478" s="43"/>
      <c r="G478" s="43"/>
      <c r="H478" s="43"/>
      <c r="I478" s="43"/>
      <c r="J478" s="43"/>
      <c r="K478" s="43"/>
      <c r="L478" s="43"/>
      <c r="M478" s="43"/>
      <c r="N478" s="43"/>
      <c r="O478" s="43"/>
      <c r="P478" s="43"/>
      <c r="Q478" s="44"/>
      <c r="R478" s="44"/>
      <c r="S478" s="43"/>
      <c r="T478" s="43"/>
      <c r="U478" s="44"/>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4"/>
      <c r="AY478" s="43"/>
      <c r="AZ478" s="43"/>
      <c r="BA478" s="43"/>
      <c r="BB478" s="43"/>
      <c r="BC478" s="43"/>
      <c r="BD478" s="43"/>
      <c r="BE478" s="43"/>
      <c r="BF478" s="43"/>
      <c r="BG478" s="43"/>
      <c r="BH478" s="43"/>
      <c r="BI478" s="43"/>
      <c r="BJ478" s="43"/>
      <c r="BK478" s="43"/>
      <c r="BL478" s="43"/>
      <c r="BM478" s="43"/>
      <c r="BN478" s="43"/>
    </row>
    <row r="479" ht="13.5" customHeight="1">
      <c r="A479" s="11"/>
      <c r="B479" s="11"/>
      <c r="C479" s="43"/>
      <c r="D479" s="43"/>
      <c r="E479" s="43"/>
      <c r="F479" s="43"/>
      <c r="G479" s="43"/>
      <c r="H479" s="43"/>
      <c r="I479" s="43"/>
      <c r="J479" s="43"/>
      <c r="K479" s="43"/>
      <c r="L479" s="43"/>
      <c r="M479" s="43"/>
      <c r="N479" s="43"/>
      <c r="O479" s="43"/>
      <c r="P479" s="43"/>
      <c r="Q479" s="44"/>
      <c r="R479" s="44"/>
      <c r="S479" s="43"/>
      <c r="T479" s="43"/>
      <c r="U479" s="44"/>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4"/>
      <c r="AY479" s="43"/>
      <c r="AZ479" s="43"/>
      <c r="BA479" s="43"/>
      <c r="BB479" s="43"/>
      <c r="BC479" s="43"/>
      <c r="BD479" s="43"/>
      <c r="BE479" s="43"/>
      <c r="BF479" s="43"/>
      <c r="BG479" s="43"/>
      <c r="BH479" s="43"/>
      <c r="BI479" s="43"/>
      <c r="BJ479" s="43"/>
      <c r="BK479" s="43"/>
      <c r="BL479" s="43"/>
      <c r="BM479" s="43"/>
      <c r="BN479" s="43"/>
    </row>
    <row r="480" ht="13.5" customHeight="1">
      <c r="A480" s="11"/>
      <c r="B480" s="11"/>
      <c r="C480" s="43"/>
      <c r="D480" s="43"/>
      <c r="E480" s="43"/>
      <c r="F480" s="43"/>
      <c r="G480" s="43"/>
      <c r="H480" s="43"/>
      <c r="I480" s="43"/>
      <c r="J480" s="43"/>
      <c r="K480" s="43"/>
      <c r="L480" s="43"/>
      <c r="M480" s="43"/>
      <c r="N480" s="43"/>
      <c r="O480" s="43"/>
      <c r="P480" s="43"/>
      <c r="Q480" s="44"/>
      <c r="R480" s="44"/>
      <c r="S480" s="43"/>
      <c r="T480" s="43"/>
      <c r="U480" s="44"/>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4"/>
      <c r="AY480" s="43"/>
      <c r="AZ480" s="43"/>
      <c r="BA480" s="43"/>
      <c r="BB480" s="43"/>
      <c r="BC480" s="43"/>
      <c r="BD480" s="43"/>
      <c r="BE480" s="43"/>
      <c r="BF480" s="43"/>
      <c r="BG480" s="43"/>
      <c r="BH480" s="43"/>
      <c r="BI480" s="43"/>
      <c r="BJ480" s="43"/>
      <c r="BK480" s="43"/>
      <c r="BL480" s="43"/>
      <c r="BM480" s="43"/>
      <c r="BN480" s="43"/>
    </row>
    <row r="481" ht="13.5" customHeight="1">
      <c r="A481" s="11"/>
      <c r="B481" s="11"/>
      <c r="C481" s="43"/>
      <c r="D481" s="43"/>
      <c r="E481" s="43"/>
      <c r="F481" s="43"/>
      <c r="G481" s="43"/>
      <c r="H481" s="43"/>
      <c r="I481" s="43"/>
      <c r="J481" s="43"/>
      <c r="K481" s="43"/>
      <c r="L481" s="43"/>
      <c r="M481" s="43"/>
      <c r="N481" s="43"/>
      <c r="O481" s="43"/>
      <c r="P481" s="43"/>
      <c r="Q481" s="44"/>
      <c r="R481" s="44"/>
      <c r="S481" s="43"/>
      <c r="T481" s="43"/>
      <c r="U481" s="44"/>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4"/>
      <c r="AY481" s="43"/>
      <c r="AZ481" s="43"/>
      <c r="BA481" s="43"/>
      <c r="BB481" s="43"/>
      <c r="BC481" s="43"/>
      <c r="BD481" s="43"/>
      <c r="BE481" s="43"/>
      <c r="BF481" s="43"/>
      <c r="BG481" s="43"/>
      <c r="BH481" s="43"/>
      <c r="BI481" s="43"/>
      <c r="BJ481" s="43"/>
      <c r="BK481" s="43"/>
      <c r="BL481" s="43"/>
      <c r="BM481" s="43"/>
      <c r="BN481" s="43"/>
    </row>
    <row r="482" ht="13.5" customHeight="1">
      <c r="A482" s="11"/>
      <c r="B482" s="11"/>
      <c r="C482" s="43"/>
      <c r="D482" s="43"/>
      <c r="E482" s="43"/>
      <c r="F482" s="43"/>
      <c r="G482" s="43"/>
      <c r="H482" s="43"/>
      <c r="I482" s="43"/>
      <c r="J482" s="43"/>
      <c r="K482" s="43"/>
      <c r="L482" s="43"/>
      <c r="M482" s="43"/>
      <c r="N482" s="43"/>
      <c r="O482" s="43"/>
      <c r="P482" s="43"/>
      <c r="Q482" s="44"/>
      <c r="R482" s="44"/>
      <c r="S482" s="43"/>
      <c r="T482" s="43"/>
      <c r="U482" s="44"/>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4"/>
      <c r="AY482" s="43"/>
      <c r="AZ482" s="43"/>
      <c r="BA482" s="43"/>
      <c r="BB482" s="43"/>
      <c r="BC482" s="43"/>
      <c r="BD482" s="43"/>
      <c r="BE482" s="43"/>
      <c r="BF482" s="43"/>
      <c r="BG482" s="43"/>
      <c r="BH482" s="43"/>
      <c r="BI482" s="43"/>
      <c r="BJ482" s="43"/>
      <c r="BK482" s="43"/>
      <c r="BL482" s="43"/>
      <c r="BM482" s="43"/>
      <c r="BN482" s="43"/>
    </row>
    <row r="483" ht="13.5" customHeight="1">
      <c r="A483" s="11"/>
      <c r="B483" s="11"/>
      <c r="C483" s="43"/>
      <c r="D483" s="43"/>
      <c r="E483" s="43"/>
      <c r="F483" s="43"/>
      <c r="G483" s="43"/>
      <c r="H483" s="43"/>
      <c r="I483" s="43"/>
      <c r="J483" s="43"/>
      <c r="K483" s="43"/>
      <c r="L483" s="43"/>
      <c r="M483" s="43"/>
      <c r="N483" s="43"/>
      <c r="O483" s="43"/>
      <c r="P483" s="43"/>
      <c r="Q483" s="44"/>
      <c r="R483" s="44"/>
      <c r="S483" s="43"/>
      <c r="T483" s="43"/>
      <c r="U483" s="44"/>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4"/>
      <c r="AY483" s="43"/>
      <c r="AZ483" s="43"/>
      <c r="BA483" s="43"/>
      <c r="BB483" s="43"/>
      <c r="BC483" s="43"/>
      <c r="BD483" s="43"/>
      <c r="BE483" s="43"/>
      <c r="BF483" s="43"/>
      <c r="BG483" s="43"/>
      <c r="BH483" s="43"/>
      <c r="BI483" s="43"/>
      <c r="BJ483" s="43"/>
      <c r="BK483" s="43"/>
      <c r="BL483" s="43"/>
      <c r="BM483" s="43"/>
      <c r="BN483" s="43"/>
    </row>
    <row r="484" ht="13.5" customHeight="1">
      <c r="A484" s="11"/>
      <c r="B484" s="11"/>
      <c r="C484" s="43"/>
      <c r="D484" s="43"/>
      <c r="E484" s="43"/>
      <c r="F484" s="43"/>
      <c r="G484" s="43"/>
      <c r="H484" s="43"/>
      <c r="I484" s="43"/>
      <c r="J484" s="43"/>
      <c r="K484" s="43"/>
      <c r="L484" s="43"/>
      <c r="M484" s="43"/>
      <c r="N484" s="43"/>
      <c r="O484" s="43"/>
      <c r="P484" s="43"/>
      <c r="Q484" s="44"/>
      <c r="R484" s="44"/>
      <c r="S484" s="43"/>
      <c r="T484" s="43"/>
      <c r="U484" s="44"/>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4"/>
      <c r="AY484" s="43"/>
      <c r="AZ484" s="43"/>
      <c r="BA484" s="43"/>
      <c r="BB484" s="43"/>
      <c r="BC484" s="43"/>
      <c r="BD484" s="43"/>
      <c r="BE484" s="43"/>
      <c r="BF484" s="43"/>
      <c r="BG484" s="43"/>
      <c r="BH484" s="43"/>
      <c r="BI484" s="43"/>
      <c r="BJ484" s="43"/>
      <c r="BK484" s="43"/>
      <c r="BL484" s="43"/>
      <c r="BM484" s="43"/>
      <c r="BN484" s="43"/>
    </row>
    <row r="485" ht="13.5" customHeight="1">
      <c r="A485" s="11"/>
      <c r="B485" s="11"/>
      <c r="C485" s="43"/>
      <c r="D485" s="43"/>
      <c r="E485" s="43"/>
      <c r="F485" s="43"/>
      <c r="G485" s="43"/>
      <c r="H485" s="43"/>
      <c r="I485" s="43"/>
      <c r="J485" s="43"/>
      <c r="K485" s="43"/>
      <c r="L485" s="43"/>
      <c r="M485" s="43"/>
      <c r="N485" s="43"/>
      <c r="O485" s="43"/>
      <c r="P485" s="43"/>
      <c r="Q485" s="44"/>
      <c r="R485" s="44"/>
      <c r="S485" s="43"/>
      <c r="T485" s="43"/>
      <c r="U485" s="44"/>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4"/>
      <c r="AY485" s="43"/>
      <c r="AZ485" s="43"/>
      <c r="BA485" s="43"/>
      <c r="BB485" s="43"/>
      <c r="BC485" s="43"/>
      <c r="BD485" s="43"/>
      <c r="BE485" s="43"/>
      <c r="BF485" s="43"/>
      <c r="BG485" s="43"/>
      <c r="BH485" s="43"/>
      <c r="BI485" s="43"/>
      <c r="BJ485" s="43"/>
      <c r="BK485" s="43"/>
      <c r="BL485" s="43"/>
      <c r="BM485" s="43"/>
      <c r="BN485" s="43"/>
    </row>
    <row r="486" ht="13.5" customHeight="1">
      <c r="A486" s="11"/>
      <c r="B486" s="11"/>
      <c r="C486" s="43"/>
      <c r="D486" s="43"/>
      <c r="E486" s="43"/>
      <c r="F486" s="43"/>
      <c r="G486" s="43"/>
      <c r="H486" s="43"/>
      <c r="I486" s="43"/>
      <c r="J486" s="43"/>
      <c r="K486" s="43"/>
      <c r="L486" s="43"/>
      <c r="M486" s="43"/>
      <c r="N486" s="43"/>
      <c r="O486" s="43"/>
      <c r="P486" s="43"/>
      <c r="Q486" s="44"/>
      <c r="R486" s="44"/>
      <c r="S486" s="43"/>
      <c r="T486" s="43"/>
      <c r="U486" s="44"/>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4"/>
      <c r="AY486" s="43"/>
      <c r="AZ486" s="43"/>
      <c r="BA486" s="43"/>
      <c r="BB486" s="43"/>
      <c r="BC486" s="43"/>
      <c r="BD486" s="43"/>
      <c r="BE486" s="43"/>
      <c r="BF486" s="43"/>
      <c r="BG486" s="43"/>
      <c r="BH486" s="43"/>
      <c r="BI486" s="43"/>
      <c r="BJ486" s="43"/>
      <c r="BK486" s="43"/>
      <c r="BL486" s="43"/>
      <c r="BM486" s="43"/>
      <c r="BN486" s="43"/>
    </row>
    <row r="487" ht="13.5" customHeight="1">
      <c r="A487" s="11"/>
      <c r="B487" s="11"/>
      <c r="C487" s="43"/>
      <c r="D487" s="43"/>
      <c r="E487" s="43"/>
      <c r="F487" s="43"/>
      <c r="G487" s="43"/>
      <c r="H487" s="43"/>
      <c r="I487" s="43"/>
      <c r="J487" s="43"/>
      <c r="K487" s="43"/>
      <c r="L487" s="43"/>
      <c r="M487" s="43"/>
      <c r="N487" s="43"/>
      <c r="O487" s="43"/>
      <c r="P487" s="43"/>
      <c r="Q487" s="44"/>
      <c r="R487" s="44"/>
      <c r="S487" s="43"/>
      <c r="T487" s="43"/>
      <c r="U487" s="44"/>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4"/>
      <c r="AY487" s="43"/>
      <c r="AZ487" s="43"/>
      <c r="BA487" s="43"/>
      <c r="BB487" s="43"/>
      <c r="BC487" s="43"/>
      <c r="BD487" s="43"/>
      <c r="BE487" s="43"/>
      <c r="BF487" s="43"/>
      <c r="BG487" s="43"/>
      <c r="BH487" s="43"/>
      <c r="BI487" s="43"/>
      <c r="BJ487" s="43"/>
      <c r="BK487" s="43"/>
      <c r="BL487" s="43"/>
      <c r="BM487" s="43"/>
      <c r="BN487" s="43"/>
    </row>
    <row r="488" ht="13.5" customHeight="1">
      <c r="A488" s="11"/>
      <c r="B488" s="11"/>
      <c r="C488" s="43"/>
      <c r="D488" s="43"/>
      <c r="E488" s="43"/>
      <c r="F488" s="43"/>
      <c r="G488" s="43"/>
      <c r="H488" s="43"/>
      <c r="I488" s="43"/>
      <c r="J488" s="43"/>
      <c r="K488" s="43"/>
      <c r="L488" s="43"/>
      <c r="M488" s="43"/>
      <c r="N488" s="43"/>
      <c r="O488" s="43"/>
      <c r="P488" s="43"/>
      <c r="Q488" s="44"/>
      <c r="R488" s="44"/>
      <c r="S488" s="43"/>
      <c r="T488" s="43"/>
      <c r="U488" s="44"/>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4"/>
      <c r="AY488" s="43"/>
      <c r="AZ488" s="43"/>
      <c r="BA488" s="43"/>
      <c r="BB488" s="43"/>
      <c r="BC488" s="43"/>
      <c r="BD488" s="43"/>
      <c r="BE488" s="43"/>
      <c r="BF488" s="43"/>
      <c r="BG488" s="43"/>
      <c r="BH488" s="43"/>
      <c r="BI488" s="43"/>
      <c r="BJ488" s="43"/>
      <c r="BK488" s="43"/>
      <c r="BL488" s="43"/>
      <c r="BM488" s="43"/>
      <c r="BN488" s="43"/>
    </row>
    <row r="489" ht="13.5" customHeight="1">
      <c r="A489" s="11"/>
      <c r="B489" s="11"/>
      <c r="C489" s="43"/>
      <c r="D489" s="43"/>
      <c r="E489" s="43"/>
      <c r="F489" s="43"/>
      <c r="G489" s="43"/>
      <c r="H489" s="43"/>
      <c r="I489" s="43"/>
      <c r="J489" s="43"/>
      <c r="K489" s="43"/>
      <c r="L489" s="43"/>
      <c r="M489" s="43"/>
      <c r="N489" s="43"/>
      <c r="O489" s="43"/>
      <c r="P489" s="43"/>
      <c r="Q489" s="44"/>
      <c r="R489" s="44"/>
      <c r="S489" s="43"/>
      <c r="T489" s="43"/>
      <c r="U489" s="44"/>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4"/>
      <c r="AY489" s="43"/>
      <c r="AZ489" s="43"/>
      <c r="BA489" s="43"/>
      <c r="BB489" s="43"/>
      <c r="BC489" s="43"/>
      <c r="BD489" s="43"/>
      <c r="BE489" s="43"/>
      <c r="BF489" s="43"/>
      <c r="BG489" s="43"/>
      <c r="BH489" s="43"/>
      <c r="BI489" s="43"/>
      <c r="BJ489" s="43"/>
      <c r="BK489" s="43"/>
      <c r="BL489" s="43"/>
      <c r="BM489" s="43"/>
      <c r="BN489" s="43"/>
    </row>
    <row r="490" ht="13.5" customHeight="1">
      <c r="A490" s="11"/>
      <c r="B490" s="11"/>
      <c r="C490" s="43"/>
      <c r="D490" s="43"/>
      <c r="E490" s="43"/>
      <c r="F490" s="43"/>
      <c r="G490" s="43"/>
      <c r="H490" s="43"/>
      <c r="I490" s="43"/>
      <c r="J490" s="43"/>
      <c r="K490" s="43"/>
      <c r="L490" s="43"/>
      <c r="M490" s="43"/>
      <c r="N490" s="43"/>
      <c r="O490" s="43"/>
      <c r="P490" s="43"/>
      <c r="Q490" s="44"/>
      <c r="R490" s="44"/>
      <c r="S490" s="43"/>
      <c r="T490" s="43"/>
      <c r="U490" s="44"/>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4"/>
      <c r="AY490" s="43"/>
      <c r="AZ490" s="43"/>
      <c r="BA490" s="43"/>
      <c r="BB490" s="43"/>
      <c r="BC490" s="43"/>
      <c r="BD490" s="43"/>
      <c r="BE490" s="43"/>
      <c r="BF490" s="43"/>
      <c r="BG490" s="43"/>
      <c r="BH490" s="43"/>
      <c r="BI490" s="43"/>
      <c r="BJ490" s="43"/>
      <c r="BK490" s="43"/>
      <c r="BL490" s="43"/>
      <c r="BM490" s="43"/>
      <c r="BN490" s="43"/>
    </row>
    <row r="491" ht="13.5" customHeight="1">
      <c r="A491" s="11"/>
      <c r="B491" s="11"/>
      <c r="C491" s="43"/>
      <c r="D491" s="43"/>
      <c r="E491" s="43"/>
      <c r="F491" s="43"/>
      <c r="G491" s="43"/>
      <c r="H491" s="43"/>
      <c r="I491" s="43"/>
      <c r="J491" s="43"/>
      <c r="K491" s="43"/>
      <c r="L491" s="43"/>
      <c r="M491" s="43"/>
      <c r="N491" s="43"/>
      <c r="O491" s="43"/>
      <c r="P491" s="43"/>
      <c r="Q491" s="44"/>
      <c r="R491" s="44"/>
      <c r="S491" s="43"/>
      <c r="T491" s="43"/>
      <c r="U491" s="44"/>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4"/>
      <c r="AY491" s="43"/>
      <c r="AZ491" s="43"/>
      <c r="BA491" s="43"/>
      <c r="BB491" s="43"/>
      <c r="BC491" s="43"/>
      <c r="BD491" s="43"/>
      <c r="BE491" s="43"/>
      <c r="BF491" s="43"/>
      <c r="BG491" s="43"/>
      <c r="BH491" s="43"/>
      <c r="BI491" s="43"/>
      <c r="BJ491" s="43"/>
      <c r="BK491" s="43"/>
      <c r="BL491" s="43"/>
      <c r="BM491" s="43"/>
      <c r="BN491" s="43"/>
    </row>
    <row r="492" ht="13.5" customHeight="1">
      <c r="A492" s="11"/>
      <c r="B492" s="11"/>
      <c r="C492" s="43"/>
      <c r="D492" s="43"/>
      <c r="E492" s="43"/>
      <c r="F492" s="43"/>
      <c r="G492" s="43"/>
      <c r="H492" s="43"/>
      <c r="I492" s="43"/>
      <c r="J492" s="43"/>
      <c r="K492" s="43"/>
      <c r="L492" s="43"/>
      <c r="M492" s="43"/>
      <c r="N492" s="43"/>
      <c r="O492" s="43"/>
      <c r="P492" s="43"/>
      <c r="Q492" s="44"/>
      <c r="R492" s="44"/>
      <c r="S492" s="43"/>
      <c r="T492" s="43"/>
      <c r="U492" s="44"/>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4"/>
      <c r="AY492" s="43"/>
      <c r="AZ492" s="43"/>
      <c r="BA492" s="43"/>
      <c r="BB492" s="43"/>
      <c r="BC492" s="43"/>
      <c r="BD492" s="43"/>
      <c r="BE492" s="43"/>
      <c r="BF492" s="43"/>
      <c r="BG492" s="43"/>
      <c r="BH492" s="43"/>
      <c r="BI492" s="43"/>
      <c r="BJ492" s="43"/>
      <c r="BK492" s="43"/>
      <c r="BL492" s="43"/>
      <c r="BM492" s="43"/>
      <c r="BN492" s="43"/>
    </row>
    <row r="493" ht="13.5" customHeight="1">
      <c r="A493" s="11"/>
      <c r="B493" s="11"/>
      <c r="C493" s="43"/>
      <c r="D493" s="43"/>
      <c r="E493" s="43"/>
      <c r="F493" s="43"/>
      <c r="G493" s="43"/>
      <c r="H493" s="43"/>
      <c r="I493" s="43"/>
      <c r="J493" s="43"/>
      <c r="K493" s="43"/>
      <c r="L493" s="43"/>
      <c r="M493" s="43"/>
      <c r="N493" s="43"/>
      <c r="O493" s="43"/>
      <c r="P493" s="43"/>
      <c r="Q493" s="44"/>
      <c r="R493" s="44"/>
      <c r="S493" s="43"/>
      <c r="T493" s="43"/>
      <c r="U493" s="44"/>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4"/>
      <c r="AY493" s="43"/>
      <c r="AZ493" s="43"/>
      <c r="BA493" s="43"/>
      <c r="BB493" s="43"/>
      <c r="BC493" s="43"/>
      <c r="BD493" s="43"/>
      <c r="BE493" s="43"/>
      <c r="BF493" s="43"/>
      <c r="BG493" s="43"/>
      <c r="BH493" s="43"/>
      <c r="BI493" s="43"/>
      <c r="BJ493" s="43"/>
      <c r="BK493" s="43"/>
      <c r="BL493" s="43"/>
      <c r="BM493" s="43"/>
      <c r="BN493" s="43"/>
    </row>
    <row r="494" ht="13.5" customHeight="1">
      <c r="A494" s="11"/>
      <c r="B494" s="11"/>
      <c r="C494" s="43"/>
      <c r="D494" s="43"/>
      <c r="E494" s="43"/>
      <c r="F494" s="43"/>
      <c r="G494" s="43"/>
      <c r="H494" s="43"/>
      <c r="I494" s="43"/>
      <c r="J494" s="43"/>
      <c r="K494" s="43"/>
      <c r="L494" s="43"/>
      <c r="M494" s="43"/>
      <c r="N494" s="43"/>
      <c r="O494" s="43"/>
      <c r="P494" s="43"/>
      <c r="Q494" s="44"/>
      <c r="R494" s="44"/>
      <c r="S494" s="43"/>
      <c r="T494" s="43"/>
      <c r="U494" s="44"/>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4"/>
      <c r="AY494" s="43"/>
      <c r="AZ494" s="43"/>
      <c r="BA494" s="43"/>
      <c r="BB494" s="43"/>
      <c r="BC494" s="43"/>
      <c r="BD494" s="43"/>
      <c r="BE494" s="43"/>
      <c r="BF494" s="43"/>
      <c r="BG494" s="43"/>
      <c r="BH494" s="43"/>
      <c r="BI494" s="43"/>
      <c r="BJ494" s="43"/>
      <c r="BK494" s="43"/>
      <c r="BL494" s="43"/>
      <c r="BM494" s="43"/>
      <c r="BN494" s="43"/>
    </row>
    <row r="495" ht="13.5" customHeight="1">
      <c r="A495" s="11"/>
      <c r="B495" s="11"/>
      <c r="C495" s="43"/>
      <c r="D495" s="43"/>
      <c r="E495" s="43"/>
      <c r="F495" s="43"/>
      <c r="G495" s="43"/>
      <c r="H495" s="43"/>
      <c r="I495" s="43"/>
      <c r="J495" s="43"/>
      <c r="K495" s="43"/>
      <c r="L495" s="43"/>
      <c r="M495" s="43"/>
      <c r="N495" s="43"/>
      <c r="O495" s="43"/>
      <c r="P495" s="43"/>
      <c r="Q495" s="44"/>
      <c r="R495" s="44"/>
      <c r="S495" s="43"/>
      <c r="T495" s="43"/>
      <c r="U495" s="44"/>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4"/>
      <c r="AY495" s="43"/>
      <c r="AZ495" s="43"/>
      <c r="BA495" s="43"/>
      <c r="BB495" s="43"/>
      <c r="BC495" s="43"/>
      <c r="BD495" s="43"/>
      <c r="BE495" s="43"/>
      <c r="BF495" s="43"/>
      <c r="BG495" s="43"/>
      <c r="BH495" s="43"/>
      <c r="BI495" s="43"/>
      <c r="BJ495" s="43"/>
      <c r="BK495" s="43"/>
      <c r="BL495" s="43"/>
      <c r="BM495" s="43"/>
      <c r="BN495" s="43"/>
    </row>
    <row r="496" ht="13.5" customHeight="1">
      <c r="A496" s="11"/>
      <c r="B496" s="11"/>
      <c r="C496" s="43"/>
      <c r="D496" s="43"/>
      <c r="E496" s="43"/>
      <c r="F496" s="43"/>
      <c r="G496" s="43"/>
      <c r="H496" s="43"/>
      <c r="I496" s="43"/>
      <c r="J496" s="43"/>
      <c r="K496" s="43"/>
      <c r="L496" s="43"/>
      <c r="M496" s="43"/>
      <c r="N496" s="43"/>
      <c r="O496" s="43"/>
      <c r="P496" s="43"/>
      <c r="Q496" s="44"/>
      <c r="R496" s="44"/>
      <c r="S496" s="43"/>
      <c r="T496" s="43"/>
      <c r="U496" s="44"/>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4"/>
      <c r="AY496" s="43"/>
      <c r="AZ496" s="43"/>
      <c r="BA496" s="43"/>
      <c r="BB496" s="43"/>
      <c r="BC496" s="43"/>
      <c r="BD496" s="43"/>
      <c r="BE496" s="43"/>
      <c r="BF496" s="43"/>
      <c r="BG496" s="43"/>
      <c r="BH496" s="43"/>
      <c r="BI496" s="43"/>
      <c r="BJ496" s="43"/>
      <c r="BK496" s="43"/>
      <c r="BL496" s="43"/>
      <c r="BM496" s="43"/>
      <c r="BN496" s="43"/>
    </row>
    <row r="497" ht="13.5" customHeight="1">
      <c r="A497" s="11"/>
      <c r="B497" s="11"/>
      <c r="C497" s="43"/>
      <c r="D497" s="43"/>
      <c r="E497" s="43"/>
      <c r="F497" s="43"/>
      <c r="G497" s="43"/>
      <c r="H497" s="43"/>
      <c r="I497" s="43"/>
      <c r="J497" s="43"/>
      <c r="K497" s="43"/>
      <c r="L497" s="43"/>
      <c r="M497" s="43"/>
      <c r="N497" s="43"/>
      <c r="O497" s="43"/>
      <c r="P497" s="43"/>
      <c r="Q497" s="44"/>
      <c r="R497" s="44"/>
      <c r="S497" s="43"/>
      <c r="T497" s="43"/>
      <c r="U497" s="44"/>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4"/>
      <c r="AY497" s="43"/>
      <c r="AZ497" s="43"/>
      <c r="BA497" s="43"/>
      <c r="BB497" s="43"/>
      <c r="BC497" s="43"/>
      <c r="BD497" s="43"/>
      <c r="BE497" s="43"/>
      <c r="BF497" s="43"/>
      <c r="BG497" s="43"/>
      <c r="BH497" s="43"/>
      <c r="BI497" s="43"/>
      <c r="BJ497" s="43"/>
      <c r="BK497" s="43"/>
      <c r="BL497" s="43"/>
      <c r="BM497" s="43"/>
      <c r="BN497" s="43"/>
    </row>
    <row r="498" ht="13.5" customHeight="1">
      <c r="A498" s="11"/>
      <c r="B498" s="11"/>
      <c r="C498" s="43"/>
      <c r="D498" s="43"/>
      <c r="E498" s="43"/>
      <c r="F498" s="43"/>
      <c r="G498" s="43"/>
      <c r="H498" s="43"/>
      <c r="I498" s="43"/>
      <c r="J498" s="43"/>
      <c r="K498" s="43"/>
      <c r="L498" s="43"/>
      <c r="M498" s="43"/>
      <c r="N498" s="43"/>
      <c r="O498" s="43"/>
      <c r="P498" s="43"/>
      <c r="Q498" s="44"/>
      <c r="R498" s="44"/>
      <c r="S498" s="43"/>
      <c r="T498" s="43"/>
      <c r="U498" s="44"/>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4"/>
      <c r="AY498" s="43"/>
      <c r="AZ498" s="43"/>
      <c r="BA498" s="43"/>
      <c r="BB498" s="43"/>
      <c r="BC498" s="43"/>
      <c r="BD498" s="43"/>
      <c r="BE498" s="43"/>
      <c r="BF498" s="43"/>
      <c r="BG498" s="43"/>
      <c r="BH498" s="43"/>
      <c r="BI498" s="43"/>
      <c r="BJ498" s="43"/>
      <c r="BK498" s="43"/>
      <c r="BL498" s="43"/>
      <c r="BM498" s="43"/>
      <c r="BN498" s="43"/>
    </row>
    <row r="499" ht="13.5" customHeight="1">
      <c r="A499" s="11"/>
      <c r="B499" s="11"/>
      <c r="C499" s="43"/>
      <c r="D499" s="43"/>
      <c r="E499" s="43"/>
      <c r="F499" s="43"/>
      <c r="G499" s="43"/>
      <c r="H499" s="43"/>
      <c r="I499" s="43"/>
      <c r="J499" s="43"/>
      <c r="K499" s="43"/>
      <c r="L499" s="43"/>
      <c r="M499" s="43"/>
      <c r="N499" s="43"/>
      <c r="O499" s="43"/>
      <c r="P499" s="43"/>
      <c r="Q499" s="44"/>
      <c r="R499" s="44"/>
      <c r="S499" s="43"/>
      <c r="T499" s="43"/>
      <c r="U499" s="44"/>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4"/>
      <c r="AY499" s="43"/>
      <c r="AZ499" s="43"/>
      <c r="BA499" s="43"/>
      <c r="BB499" s="43"/>
      <c r="BC499" s="43"/>
      <c r="BD499" s="43"/>
      <c r="BE499" s="43"/>
      <c r="BF499" s="43"/>
      <c r="BG499" s="43"/>
      <c r="BH499" s="43"/>
      <c r="BI499" s="43"/>
      <c r="BJ499" s="43"/>
      <c r="BK499" s="43"/>
      <c r="BL499" s="43"/>
      <c r="BM499" s="43"/>
      <c r="BN499" s="43"/>
    </row>
    <row r="500" ht="13.5" customHeight="1">
      <c r="A500" s="11"/>
      <c r="B500" s="11"/>
      <c r="C500" s="43"/>
      <c r="D500" s="43"/>
      <c r="E500" s="43"/>
      <c r="F500" s="43"/>
      <c r="G500" s="43"/>
      <c r="H500" s="43"/>
      <c r="I500" s="43"/>
      <c r="J500" s="43"/>
      <c r="K500" s="43"/>
      <c r="L500" s="43"/>
      <c r="M500" s="43"/>
      <c r="N500" s="43"/>
      <c r="O500" s="43"/>
      <c r="P500" s="43"/>
      <c r="Q500" s="44"/>
      <c r="R500" s="44"/>
      <c r="S500" s="43"/>
      <c r="T500" s="43"/>
      <c r="U500" s="44"/>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4"/>
      <c r="AY500" s="43"/>
      <c r="AZ500" s="43"/>
      <c r="BA500" s="43"/>
      <c r="BB500" s="43"/>
      <c r="BC500" s="43"/>
      <c r="BD500" s="43"/>
      <c r="BE500" s="43"/>
      <c r="BF500" s="43"/>
      <c r="BG500" s="43"/>
      <c r="BH500" s="43"/>
      <c r="BI500" s="43"/>
      <c r="BJ500" s="43"/>
      <c r="BK500" s="43"/>
      <c r="BL500" s="43"/>
      <c r="BM500" s="43"/>
      <c r="BN500" s="43"/>
    </row>
    <row r="501" ht="13.5" customHeight="1">
      <c r="A501" s="11"/>
      <c r="B501" s="11"/>
      <c r="C501" s="43"/>
      <c r="D501" s="43"/>
      <c r="E501" s="43"/>
      <c r="F501" s="43"/>
      <c r="G501" s="43"/>
      <c r="H501" s="43"/>
      <c r="I501" s="43"/>
      <c r="J501" s="43"/>
      <c r="K501" s="43"/>
      <c r="L501" s="43"/>
      <c r="M501" s="43"/>
      <c r="N501" s="43"/>
      <c r="O501" s="43"/>
      <c r="P501" s="43"/>
      <c r="Q501" s="44"/>
      <c r="R501" s="44"/>
      <c r="S501" s="43"/>
      <c r="T501" s="43"/>
      <c r="U501" s="44"/>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4"/>
      <c r="AY501" s="43"/>
      <c r="AZ501" s="43"/>
      <c r="BA501" s="43"/>
      <c r="BB501" s="43"/>
      <c r="BC501" s="43"/>
      <c r="BD501" s="43"/>
      <c r="BE501" s="43"/>
      <c r="BF501" s="43"/>
      <c r="BG501" s="43"/>
      <c r="BH501" s="43"/>
      <c r="BI501" s="43"/>
      <c r="BJ501" s="43"/>
      <c r="BK501" s="43"/>
      <c r="BL501" s="43"/>
      <c r="BM501" s="43"/>
      <c r="BN501" s="43"/>
    </row>
    <row r="502" ht="13.5" customHeight="1">
      <c r="A502" s="11"/>
      <c r="B502" s="11"/>
      <c r="C502" s="43"/>
      <c r="D502" s="43"/>
      <c r="E502" s="43"/>
      <c r="F502" s="43"/>
      <c r="G502" s="43"/>
      <c r="H502" s="43"/>
      <c r="I502" s="43"/>
      <c r="J502" s="43"/>
      <c r="K502" s="43"/>
      <c r="L502" s="43"/>
      <c r="M502" s="43"/>
      <c r="N502" s="43"/>
      <c r="O502" s="43"/>
      <c r="P502" s="43"/>
      <c r="Q502" s="44"/>
      <c r="R502" s="44"/>
      <c r="S502" s="43"/>
      <c r="T502" s="43"/>
      <c r="U502" s="44"/>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4"/>
      <c r="AY502" s="43"/>
      <c r="AZ502" s="43"/>
      <c r="BA502" s="43"/>
      <c r="BB502" s="43"/>
      <c r="BC502" s="43"/>
      <c r="BD502" s="43"/>
      <c r="BE502" s="43"/>
      <c r="BF502" s="43"/>
      <c r="BG502" s="43"/>
      <c r="BH502" s="43"/>
      <c r="BI502" s="43"/>
      <c r="BJ502" s="43"/>
      <c r="BK502" s="43"/>
      <c r="BL502" s="43"/>
      <c r="BM502" s="43"/>
      <c r="BN502" s="43"/>
    </row>
    <row r="503" ht="13.5" customHeight="1">
      <c r="A503" s="11"/>
      <c r="B503" s="11"/>
      <c r="C503" s="43"/>
      <c r="D503" s="43"/>
      <c r="E503" s="43"/>
      <c r="F503" s="43"/>
      <c r="G503" s="43"/>
      <c r="H503" s="43"/>
      <c r="I503" s="43"/>
      <c r="J503" s="43"/>
      <c r="K503" s="43"/>
      <c r="L503" s="43"/>
      <c r="M503" s="43"/>
      <c r="N503" s="43"/>
      <c r="O503" s="43"/>
      <c r="P503" s="43"/>
      <c r="Q503" s="44"/>
      <c r="R503" s="44"/>
      <c r="S503" s="43"/>
      <c r="T503" s="43"/>
      <c r="U503" s="44"/>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4"/>
      <c r="AY503" s="43"/>
      <c r="AZ503" s="43"/>
      <c r="BA503" s="43"/>
      <c r="BB503" s="43"/>
      <c r="BC503" s="43"/>
      <c r="BD503" s="43"/>
      <c r="BE503" s="43"/>
      <c r="BF503" s="43"/>
      <c r="BG503" s="43"/>
      <c r="BH503" s="43"/>
      <c r="BI503" s="43"/>
      <c r="BJ503" s="43"/>
      <c r="BK503" s="43"/>
      <c r="BL503" s="43"/>
      <c r="BM503" s="43"/>
      <c r="BN503" s="43"/>
    </row>
    <row r="504" ht="13.5" customHeight="1">
      <c r="A504" s="11"/>
      <c r="B504" s="11"/>
      <c r="C504" s="43"/>
      <c r="D504" s="43"/>
      <c r="E504" s="43"/>
      <c r="F504" s="43"/>
      <c r="G504" s="43"/>
      <c r="H504" s="43"/>
      <c r="I504" s="43"/>
      <c r="J504" s="43"/>
      <c r="K504" s="43"/>
      <c r="L504" s="43"/>
      <c r="M504" s="43"/>
      <c r="N504" s="43"/>
      <c r="O504" s="43"/>
      <c r="P504" s="43"/>
      <c r="Q504" s="44"/>
      <c r="R504" s="44"/>
      <c r="S504" s="43"/>
      <c r="T504" s="43"/>
      <c r="U504" s="44"/>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4"/>
      <c r="AY504" s="43"/>
      <c r="AZ504" s="43"/>
      <c r="BA504" s="43"/>
      <c r="BB504" s="43"/>
      <c r="BC504" s="43"/>
      <c r="BD504" s="43"/>
      <c r="BE504" s="43"/>
      <c r="BF504" s="43"/>
      <c r="BG504" s="43"/>
      <c r="BH504" s="43"/>
      <c r="BI504" s="43"/>
      <c r="BJ504" s="43"/>
      <c r="BK504" s="43"/>
      <c r="BL504" s="43"/>
      <c r="BM504" s="43"/>
      <c r="BN504" s="43"/>
    </row>
    <row r="505" ht="13.5" customHeight="1">
      <c r="A505" s="11"/>
      <c r="B505" s="11"/>
      <c r="C505" s="43"/>
      <c r="D505" s="43"/>
      <c r="E505" s="43"/>
      <c r="F505" s="43"/>
      <c r="G505" s="43"/>
      <c r="H505" s="43"/>
      <c r="I505" s="43"/>
      <c r="J505" s="43"/>
      <c r="K505" s="43"/>
      <c r="L505" s="43"/>
      <c r="M505" s="43"/>
      <c r="N505" s="43"/>
      <c r="O505" s="43"/>
      <c r="P505" s="43"/>
      <c r="Q505" s="44"/>
      <c r="R505" s="44"/>
      <c r="S505" s="43"/>
      <c r="T505" s="43"/>
      <c r="U505" s="44"/>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4"/>
      <c r="AY505" s="43"/>
      <c r="AZ505" s="43"/>
      <c r="BA505" s="43"/>
      <c r="BB505" s="43"/>
      <c r="BC505" s="43"/>
      <c r="BD505" s="43"/>
      <c r="BE505" s="43"/>
      <c r="BF505" s="43"/>
      <c r="BG505" s="43"/>
      <c r="BH505" s="43"/>
      <c r="BI505" s="43"/>
      <c r="BJ505" s="43"/>
      <c r="BK505" s="43"/>
      <c r="BL505" s="43"/>
      <c r="BM505" s="43"/>
      <c r="BN505" s="43"/>
    </row>
    <row r="506" ht="13.5" customHeight="1">
      <c r="A506" s="11"/>
      <c r="B506" s="11"/>
      <c r="C506" s="43"/>
      <c r="D506" s="43"/>
      <c r="E506" s="43"/>
      <c r="F506" s="43"/>
      <c r="G506" s="43"/>
      <c r="H506" s="43"/>
      <c r="I506" s="43"/>
      <c r="J506" s="43"/>
      <c r="K506" s="43"/>
      <c r="L506" s="43"/>
      <c r="M506" s="43"/>
      <c r="N506" s="43"/>
      <c r="O506" s="43"/>
      <c r="P506" s="43"/>
      <c r="Q506" s="44"/>
      <c r="R506" s="44"/>
      <c r="S506" s="43"/>
      <c r="T506" s="43"/>
      <c r="U506" s="44"/>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4"/>
      <c r="AY506" s="43"/>
      <c r="AZ506" s="43"/>
      <c r="BA506" s="43"/>
      <c r="BB506" s="43"/>
      <c r="BC506" s="43"/>
      <c r="BD506" s="43"/>
      <c r="BE506" s="43"/>
      <c r="BF506" s="43"/>
      <c r="BG506" s="43"/>
      <c r="BH506" s="43"/>
      <c r="BI506" s="43"/>
      <c r="BJ506" s="43"/>
      <c r="BK506" s="43"/>
      <c r="BL506" s="43"/>
      <c r="BM506" s="43"/>
      <c r="BN506" s="43"/>
    </row>
    <row r="507" ht="13.5" customHeight="1">
      <c r="A507" s="11"/>
      <c r="B507" s="11"/>
      <c r="C507" s="43"/>
      <c r="D507" s="43"/>
      <c r="E507" s="43"/>
      <c r="F507" s="43"/>
      <c r="G507" s="43"/>
      <c r="H507" s="43"/>
      <c r="I507" s="43"/>
      <c r="J507" s="43"/>
      <c r="K507" s="43"/>
      <c r="L507" s="43"/>
      <c r="M507" s="43"/>
      <c r="N507" s="43"/>
      <c r="O507" s="43"/>
      <c r="P507" s="43"/>
      <c r="Q507" s="44"/>
      <c r="R507" s="44"/>
      <c r="S507" s="43"/>
      <c r="T507" s="43"/>
      <c r="U507" s="44"/>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4"/>
      <c r="AY507" s="43"/>
      <c r="AZ507" s="43"/>
      <c r="BA507" s="43"/>
      <c r="BB507" s="43"/>
      <c r="BC507" s="43"/>
      <c r="BD507" s="43"/>
      <c r="BE507" s="43"/>
      <c r="BF507" s="43"/>
      <c r="BG507" s="43"/>
      <c r="BH507" s="43"/>
      <c r="BI507" s="43"/>
      <c r="BJ507" s="43"/>
      <c r="BK507" s="43"/>
      <c r="BL507" s="43"/>
      <c r="BM507" s="43"/>
      <c r="BN507" s="43"/>
    </row>
    <row r="508" ht="13.5" customHeight="1">
      <c r="A508" s="11"/>
      <c r="B508" s="11"/>
      <c r="C508" s="43"/>
      <c r="D508" s="43"/>
      <c r="E508" s="43"/>
      <c r="F508" s="43"/>
      <c r="G508" s="43"/>
      <c r="H508" s="43"/>
      <c r="I508" s="43"/>
      <c r="J508" s="43"/>
      <c r="K508" s="43"/>
      <c r="L508" s="43"/>
      <c r="M508" s="43"/>
      <c r="N508" s="43"/>
      <c r="O508" s="43"/>
      <c r="P508" s="43"/>
      <c r="Q508" s="44"/>
      <c r="R508" s="44"/>
      <c r="S508" s="43"/>
      <c r="T508" s="43"/>
      <c r="U508" s="44"/>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4"/>
      <c r="AY508" s="43"/>
      <c r="AZ508" s="43"/>
      <c r="BA508" s="43"/>
      <c r="BB508" s="43"/>
      <c r="BC508" s="43"/>
      <c r="BD508" s="43"/>
      <c r="BE508" s="43"/>
      <c r="BF508" s="43"/>
      <c r="BG508" s="43"/>
      <c r="BH508" s="43"/>
      <c r="BI508" s="43"/>
      <c r="BJ508" s="43"/>
      <c r="BK508" s="43"/>
      <c r="BL508" s="43"/>
      <c r="BM508" s="43"/>
      <c r="BN508" s="43"/>
    </row>
    <row r="509" ht="13.5" customHeight="1">
      <c r="A509" s="11"/>
      <c r="B509" s="11"/>
      <c r="C509" s="43"/>
      <c r="D509" s="43"/>
      <c r="E509" s="43"/>
      <c r="F509" s="43"/>
      <c r="G509" s="43"/>
      <c r="H509" s="43"/>
      <c r="I509" s="43"/>
      <c r="J509" s="43"/>
      <c r="K509" s="43"/>
      <c r="L509" s="43"/>
      <c r="M509" s="43"/>
      <c r="N509" s="43"/>
      <c r="O509" s="43"/>
      <c r="P509" s="43"/>
      <c r="Q509" s="44"/>
      <c r="R509" s="44"/>
      <c r="S509" s="43"/>
      <c r="T509" s="43"/>
      <c r="U509" s="44"/>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4"/>
      <c r="AY509" s="43"/>
      <c r="AZ509" s="43"/>
      <c r="BA509" s="43"/>
      <c r="BB509" s="43"/>
      <c r="BC509" s="43"/>
      <c r="BD509" s="43"/>
      <c r="BE509" s="43"/>
      <c r="BF509" s="43"/>
      <c r="BG509" s="43"/>
      <c r="BH509" s="43"/>
      <c r="BI509" s="43"/>
      <c r="BJ509" s="43"/>
      <c r="BK509" s="43"/>
      <c r="BL509" s="43"/>
      <c r="BM509" s="43"/>
      <c r="BN509" s="43"/>
    </row>
    <row r="510" ht="13.5" customHeight="1">
      <c r="A510" s="11"/>
      <c r="B510" s="11"/>
      <c r="C510" s="43"/>
      <c r="D510" s="43"/>
      <c r="E510" s="43"/>
      <c r="F510" s="43"/>
      <c r="G510" s="43"/>
      <c r="H510" s="43"/>
      <c r="I510" s="43"/>
      <c r="J510" s="43"/>
      <c r="K510" s="43"/>
      <c r="L510" s="43"/>
      <c r="M510" s="43"/>
      <c r="N510" s="43"/>
      <c r="O510" s="43"/>
      <c r="P510" s="43"/>
      <c r="Q510" s="44"/>
      <c r="R510" s="44"/>
      <c r="S510" s="43"/>
      <c r="T510" s="43"/>
      <c r="U510" s="44"/>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4"/>
      <c r="AY510" s="43"/>
      <c r="AZ510" s="43"/>
      <c r="BA510" s="43"/>
      <c r="BB510" s="43"/>
      <c r="BC510" s="43"/>
      <c r="BD510" s="43"/>
      <c r="BE510" s="43"/>
      <c r="BF510" s="43"/>
      <c r="BG510" s="43"/>
      <c r="BH510" s="43"/>
      <c r="BI510" s="43"/>
      <c r="BJ510" s="43"/>
      <c r="BK510" s="43"/>
      <c r="BL510" s="43"/>
      <c r="BM510" s="43"/>
      <c r="BN510" s="43"/>
    </row>
    <row r="511" ht="13.5" customHeight="1">
      <c r="A511" s="11"/>
      <c r="B511" s="11"/>
      <c r="C511" s="43"/>
      <c r="D511" s="43"/>
      <c r="E511" s="43"/>
      <c r="F511" s="43"/>
      <c r="G511" s="43"/>
      <c r="H511" s="43"/>
      <c r="I511" s="43"/>
      <c r="J511" s="43"/>
      <c r="K511" s="43"/>
      <c r="L511" s="43"/>
      <c r="M511" s="43"/>
      <c r="N511" s="43"/>
      <c r="O511" s="43"/>
      <c r="P511" s="43"/>
      <c r="Q511" s="44"/>
      <c r="R511" s="44"/>
      <c r="S511" s="43"/>
      <c r="T511" s="43"/>
      <c r="U511" s="44"/>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4"/>
      <c r="AY511" s="43"/>
      <c r="AZ511" s="43"/>
      <c r="BA511" s="43"/>
      <c r="BB511" s="43"/>
      <c r="BC511" s="43"/>
      <c r="BD511" s="43"/>
      <c r="BE511" s="43"/>
      <c r="BF511" s="43"/>
      <c r="BG511" s="43"/>
      <c r="BH511" s="43"/>
      <c r="BI511" s="43"/>
      <c r="BJ511" s="43"/>
      <c r="BK511" s="43"/>
      <c r="BL511" s="43"/>
      <c r="BM511" s="43"/>
      <c r="BN511" s="43"/>
    </row>
    <row r="512" ht="13.5" customHeight="1">
      <c r="A512" s="11"/>
      <c r="B512" s="11"/>
      <c r="C512" s="43"/>
      <c r="D512" s="43"/>
      <c r="E512" s="43"/>
      <c r="F512" s="43"/>
      <c r="G512" s="43"/>
      <c r="H512" s="43"/>
      <c r="I512" s="43"/>
      <c r="J512" s="43"/>
      <c r="K512" s="43"/>
      <c r="L512" s="43"/>
      <c r="M512" s="43"/>
      <c r="N512" s="43"/>
      <c r="O512" s="43"/>
      <c r="P512" s="43"/>
      <c r="Q512" s="44"/>
      <c r="R512" s="44"/>
      <c r="S512" s="43"/>
      <c r="T512" s="43"/>
      <c r="U512" s="44"/>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4"/>
      <c r="AY512" s="43"/>
      <c r="AZ512" s="43"/>
      <c r="BA512" s="43"/>
      <c r="BB512" s="43"/>
      <c r="BC512" s="43"/>
      <c r="BD512" s="43"/>
      <c r="BE512" s="43"/>
      <c r="BF512" s="43"/>
      <c r="BG512" s="43"/>
      <c r="BH512" s="43"/>
      <c r="BI512" s="43"/>
      <c r="BJ512" s="43"/>
      <c r="BK512" s="43"/>
      <c r="BL512" s="43"/>
      <c r="BM512" s="43"/>
      <c r="BN512" s="43"/>
    </row>
    <row r="513" ht="13.5" customHeight="1">
      <c r="A513" s="11"/>
      <c r="B513" s="11"/>
      <c r="C513" s="43"/>
      <c r="D513" s="43"/>
      <c r="E513" s="43"/>
      <c r="F513" s="43"/>
      <c r="G513" s="43"/>
      <c r="H513" s="43"/>
      <c r="I513" s="43"/>
      <c r="J513" s="43"/>
      <c r="K513" s="43"/>
      <c r="L513" s="43"/>
      <c r="M513" s="43"/>
      <c r="N513" s="43"/>
      <c r="O513" s="43"/>
      <c r="P513" s="43"/>
      <c r="Q513" s="44"/>
      <c r="R513" s="44"/>
      <c r="S513" s="43"/>
      <c r="T513" s="43"/>
      <c r="U513" s="44"/>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4"/>
      <c r="AY513" s="43"/>
      <c r="AZ513" s="43"/>
      <c r="BA513" s="43"/>
      <c r="BB513" s="43"/>
      <c r="BC513" s="43"/>
      <c r="BD513" s="43"/>
      <c r="BE513" s="43"/>
      <c r="BF513" s="43"/>
      <c r="BG513" s="43"/>
      <c r="BH513" s="43"/>
      <c r="BI513" s="43"/>
      <c r="BJ513" s="43"/>
      <c r="BK513" s="43"/>
      <c r="BL513" s="43"/>
      <c r="BM513" s="43"/>
      <c r="BN513" s="43"/>
    </row>
    <row r="514" ht="13.5" customHeight="1">
      <c r="A514" s="11"/>
      <c r="B514" s="11"/>
      <c r="C514" s="43"/>
      <c r="D514" s="43"/>
      <c r="E514" s="43"/>
      <c r="F514" s="43"/>
      <c r="G514" s="43"/>
      <c r="H514" s="43"/>
      <c r="I514" s="43"/>
      <c r="J514" s="43"/>
      <c r="K514" s="43"/>
      <c r="L514" s="43"/>
      <c r="M514" s="43"/>
      <c r="N514" s="43"/>
      <c r="O514" s="43"/>
      <c r="P514" s="43"/>
      <c r="Q514" s="44"/>
      <c r="R514" s="44"/>
      <c r="S514" s="43"/>
      <c r="T514" s="43"/>
      <c r="U514" s="44"/>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4"/>
      <c r="AY514" s="43"/>
      <c r="AZ514" s="43"/>
      <c r="BA514" s="43"/>
      <c r="BB514" s="43"/>
      <c r="BC514" s="43"/>
      <c r="BD514" s="43"/>
      <c r="BE514" s="43"/>
      <c r="BF514" s="43"/>
      <c r="BG514" s="43"/>
      <c r="BH514" s="43"/>
      <c r="BI514" s="43"/>
      <c r="BJ514" s="43"/>
      <c r="BK514" s="43"/>
      <c r="BL514" s="43"/>
      <c r="BM514" s="43"/>
      <c r="BN514" s="43"/>
    </row>
    <row r="515" ht="13.5" customHeight="1">
      <c r="A515" s="11"/>
      <c r="B515" s="11"/>
      <c r="C515" s="43"/>
      <c r="D515" s="43"/>
      <c r="E515" s="43"/>
      <c r="F515" s="43"/>
      <c r="G515" s="43"/>
      <c r="H515" s="43"/>
      <c r="I515" s="43"/>
      <c r="J515" s="43"/>
      <c r="K515" s="43"/>
      <c r="L515" s="43"/>
      <c r="M515" s="43"/>
      <c r="N515" s="43"/>
      <c r="O515" s="43"/>
      <c r="P515" s="43"/>
      <c r="Q515" s="44"/>
      <c r="R515" s="44"/>
      <c r="S515" s="43"/>
      <c r="T515" s="43"/>
      <c r="U515" s="44"/>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4"/>
      <c r="AY515" s="43"/>
      <c r="AZ515" s="43"/>
      <c r="BA515" s="43"/>
      <c r="BB515" s="43"/>
      <c r="BC515" s="43"/>
      <c r="BD515" s="43"/>
      <c r="BE515" s="43"/>
      <c r="BF515" s="43"/>
      <c r="BG515" s="43"/>
      <c r="BH515" s="43"/>
      <c r="BI515" s="43"/>
      <c r="BJ515" s="43"/>
      <c r="BK515" s="43"/>
      <c r="BL515" s="43"/>
      <c r="BM515" s="43"/>
      <c r="BN515" s="43"/>
    </row>
    <row r="516" ht="13.5" customHeight="1">
      <c r="A516" s="11"/>
      <c r="B516" s="11"/>
      <c r="C516" s="43"/>
      <c r="D516" s="43"/>
      <c r="E516" s="43"/>
      <c r="F516" s="43"/>
      <c r="G516" s="43"/>
      <c r="H516" s="43"/>
      <c r="I516" s="43"/>
      <c r="J516" s="43"/>
      <c r="K516" s="43"/>
      <c r="L516" s="43"/>
      <c r="M516" s="43"/>
      <c r="N516" s="43"/>
      <c r="O516" s="43"/>
      <c r="P516" s="43"/>
      <c r="Q516" s="44"/>
      <c r="R516" s="44"/>
      <c r="S516" s="43"/>
      <c r="T516" s="43"/>
      <c r="U516" s="44"/>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4"/>
      <c r="AY516" s="43"/>
      <c r="AZ516" s="43"/>
      <c r="BA516" s="43"/>
      <c r="BB516" s="43"/>
      <c r="BC516" s="43"/>
      <c r="BD516" s="43"/>
      <c r="BE516" s="43"/>
      <c r="BF516" s="43"/>
      <c r="BG516" s="43"/>
      <c r="BH516" s="43"/>
      <c r="BI516" s="43"/>
      <c r="BJ516" s="43"/>
      <c r="BK516" s="43"/>
      <c r="BL516" s="43"/>
      <c r="BM516" s="43"/>
      <c r="BN516" s="43"/>
    </row>
    <row r="517" ht="13.5" customHeight="1">
      <c r="A517" s="11"/>
      <c r="B517" s="11"/>
      <c r="C517" s="43"/>
      <c r="D517" s="43"/>
      <c r="E517" s="43"/>
      <c r="F517" s="43"/>
      <c r="G517" s="43"/>
      <c r="H517" s="43"/>
      <c r="I517" s="43"/>
      <c r="J517" s="43"/>
      <c r="K517" s="43"/>
      <c r="L517" s="43"/>
      <c r="M517" s="43"/>
      <c r="N517" s="43"/>
      <c r="O517" s="43"/>
      <c r="P517" s="43"/>
      <c r="Q517" s="44"/>
      <c r="R517" s="44"/>
      <c r="S517" s="43"/>
      <c r="T517" s="43"/>
      <c r="U517" s="44"/>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4"/>
      <c r="AY517" s="43"/>
      <c r="AZ517" s="43"/>
      <c r="BA517" s="43"/>
      <c r="BB517" s="43"/>
      <c r="BC517" s="43"/>
      <c r="BD517" s="43"/>
      <c r="BE517" s="43"/>
      <c r="BF517" s="43"/>
      <c r="BG517" s="43"/>
      <c r="BH517" s="43"/>
      <c r="BI517" s="43"/>
      <c r="BJ517" s="43"/>
      <c r="BK517" s="43"/>
      <c r="BL517" s="43"/>
      <c r="BM517" s="43"/>
      <c r="BN517" s="43"/>
    </row>
    <row r="518" ht="13.5" customHeight="1">
      <c r="A518" s="11"/>
      <c r="B518" s="11"/>
      <c r="C518" s="43"/>
      <c r="D518" s="43"/>
      <c r="E518" s="43"/>
      <c r="F518" s="43"/>
      <c r="G518" s="43"/>
      <c r="H518" s="43"/>
      <c r="I518" s="43"/>
      <c r="J518" s="43"/>
      <c r="K518" s="43"/>
      <c r="L518" s="43"/>
      <c r="M518" s="43"/>
      <c r="N518" s="43"/>
      <c r="O518" s="43"/>
      <c r="P518" s="43"/>
      <c r="Q518" s="44"/>
      <c r="R518" s="44"/>
      <c r="S518" s="43"/>
      <c r="T518" s="43"/>
      <c r="U518" s="44"/>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4"/>
      <c r="AY518" s="43"/>
      <c r="AZ518" s="43"/>
      <c r="BA518" s="43"/>
      <c r="BB518" s="43"/>
      <c r="BC518" s="43"/>
      <c r="BD518" s="43"/>
      <c r="BE518" s="43"/>
      <c r="BF518" s="43"/>
      <c r="BG518" s="43"/>
      <c r="BH518" s="43"/>
      <c r="BI518" s="43"/>
      <c r="BJ518" s="43"/>
      <c r="BK518" s="43"/>
      <c r="BL518" s="43"/>
      <c r="BM518" s="43"/>
      <c r="BN518" s="43"/>
    </row>
    <row r="519" ht="13.5" customHeight="1">
      <c r="A519" s="11"/>
      <c r="B519" s="11"/>
      <c r="C519" s="43"/>
      <c r="D519" s="43"/>
      <c r="E519" s="43"/>
      <c r="F519" s="43"/>
      <c r="G519" s="43"/>
      <c r="H519" s="43"/>
      <c r="I519" s="43"/>
      <c r="J519" s="43"/>
      <c r="K519" s="43"/>
      <c r="L519" s="43"/>
      <c r="M519" s="43"/>
      <c r="N519" s="43"/>
      <c r="O519" s="43"/>
      <c r="P519" s="43"/>
      <c r="Q519" s="44"/>
      <c r="R519" s="44"/>
      <c r="S519" s="43"/>
      <c r="T519" s="43"/>
      <c r="U519" s="44"/>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4"/>
      <c r="AY519" s="43"/>
      <c r="AZ519" s="43"/>
      <c r="BA519" s="43"/>
      <c r="BB519" s="43"/>
      <c r="BC519" s="43"/>
      <c r="BD519" s="43"/>
      <c r="BE519" s="43"/>
      <c r="BF519" s="43"/>
      <c r="BG519" s="43"/>
      <c r="BH519" s="43"/>
      <c r="BI519" s="43"/>
      <c r="BJ519" s="43"/>
      <c r="BK519" s="43"/>
      <c r="BL519" s="43"/>
      <c r="BM519" s="43"/>
      <c r="BN519" s="43"/>
    </row>
    <row r="520" ht="13.5" customHeight="1">
      <c r="A520" s="11"/>
      <c r="B520" s="11"/>
      <c r="C520" s="43"/>
      <c r="D520" s="43"/>
      <c r="E520" s="43"/>
      <c r="F520" s="43"/>
      <c r="G520" s="43"/>
      <c r="H520" s="43"/>
      <c r="I520" s="43"/>
      <c r="J520" s="43"/>
      <c r="K520" s="43"/>
      <c r="L520" s="43"/>
      <c r="M520" s="43"/>
      <c r="N520" s="43"/>
      <c r="O520" s="43"/>
      <c r="P520" s="43"/>
      <c r="Q520" s="44"/>
      <c r="R520" s="44"/>
      <c r="S520" s="43"/>
      <c r="T520" s="43"/>
      <c r="U520" s="44"/>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4"/>
      <c r="AY520" s="43"/>
      <c r="AZ520" s="43"/>
      <c r="BA520" s="43"/>
      <c r="BB520" s="43"/>
      <c r="BC520" s="43"/>
      <c r="BD520" s="43"/>
      <c r="BE520" s="43"/>
      <c r="BF520" s="43"/>
      <c r="BG520" s="43"/>
      <c r="BH520" s="43"/>
      <c r="BI520" s="43"/>
      <c r="BJ520" s="43"/>
      <c r="BK520" s="43"/>
      <c r="BL520" s="43"/>
      <c r="BM520" s="43"/>
      <c r="BN520" s="43"/>
    </row>
    <row r="521" ht="13.5" customHeight="1">
      <c r="A521" s="11"/>
      <c r="B521" s="11"/>
      <c r="C521" s="43"/>
      <c r="D521" s="43"/>
      <c r="E521" s="43"/>
      <c r="F521" s="43"/>
      <c r="G521" s="43"/>
      <c r="H521" s="43"/>
      <c r="I521" s="43"/>
      <c r="J521" s="43"/>
      <c r="K521" s="43"/>
      <c r="L521" s="43"/>
      <c r="M521" s="43"/>
      <c r="N521" s="43"/>
      <c r="O521" s="43"/>
      <c r="P521" s="43"/>
      <c r="Q521" s="44"/>
      <c r="R521" s="44"/>
      <c r="S521" s="43"/>
      <c r="T521" s="43"/>
      <c r="U521" s="44"/>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4"/>
      <c r="AY521" s="43"/>
      <c r="AZ521" s="43"/>
      <c r="BA521" s="43"/>
      <c r="BB521" s="43"/>
      <c r="BC521" s="43"/>
      <c r="BD521" s="43"/>
      <c r="BE521" s="43"/>
      <c r="BF521" s="43"/>
      <c r="BG521" s="43"/>
      <c r="BH521" s="43"/>
      <c r="BI521" s="43"/>
      <c r="BJ521" s="43"/>
      <c r="BK521" s="43"/>
      <c r="BL521" s="43"/>
      <c r="BM521" s="43"/>
      <c r="BN521" s="43"/>
    </row>
    <row r="522" ht="13.5" customHeight="1">
      <c r="A522" s="11"/>
      <c r="B522" s="11"/>
      <c r="C522" s="43"/>
      <c r="D522" s="43"/>
      <c r="E522" s="43"/>
      <c r="F522" s="43"/>
      <c r="G522" s="43"/>
      <c r="H522" s="43"/>
      <c r="I522" s="43"/>
      <c r="J522" s="43"/>
      <c r="K522" s="43"/>
      <c r="L522" s="43"/>
      <c r="M522" s="43"/>
      <c r="N522" s="43"/>
      <c r="O522" s="43"/>
      <c r="P522" s="43"/>
      <c r="Q522" s="44"/>
      <c r="R522" s="44"/>
      <c r="S522" s="43"/>
      <c r="T522" s="43"/>
      <c r="U522" s="44"/>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4"/>
      <c r="AY522" s="43"/>
      <c r="AZ522" s="43"/>
      <c r="BA522" s="43"/>
      <c r="BB522" s="43"/>
      <c r="BC522" s="43"/>
      <c r="BD522" s="43"/>
      <c r="BE522" s="43"/>
      <c r="BF522" s="43"/>
      <c r="BG522" s="43"/>
      <c r="BH522" s="43"/>
      <c r="BI522" s="43"/>
      <c r="BJ522" s="43"/>
      <c r="BK522" s="43"/>
      <c r="BL522" s="43"/>
      <c r="BM522" s="43"/>
      <c r="BN522" s="43"/>
    </row>
    <row r="523" ht="13.5" customHeight="1">
      <c r="A523" s="11"/>
      <c r="B523" s="11"/>
      <c r="C523" s="43"/>
      <c r="D523" s="43"/>
      <c r="E523" s="43"/>
      <c r="F523" s="43"/>
      <c r="G523" s="43"/>
      <c r="H523" s="43"/>
      <c r="I523" s="43"/>
      <c r="J523" s="43"/>
      <c r="K523" s="43"/>
      <c r="L523" s="43"/>
      <c r="M523" s="43"/>
      <c r="N523" s="43"/>
      <c r="O523" s="43"/>
      <c r="P523" s="43"/>
      <c r="Q523" s="44"/>
      <c r="R523" s="44"/>
      <c r="S523" s="43"/>
      <c r="T523" s="43"/>
      <c r="U523" s="44"/>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4"/>
      <c r="AY523" s="43"/>
      <c r="AZ523" s="43"/>
      <c r="BA523" s="43"/>
      <c r="BB523" s="43"/>
      <c r="BC523" s="43"/>
      <c r="BD523" s="43"/>
      <c r="BE523" s="43"/>
      <c r="BF523" s="43"/>
      <c r="BG523" s="43"/>
      <c r="BH523" s="43"/>
      <c r="BI523" s="43"/>
      <c r="BJ523" s="43"/>
      <c r="BK523" s="43"/>
      <c r="BL523" s="43"/>
      <c r="BM523" s="43"/>
      <c r="BN523" s="43"/>
    </row>
    <row r="524" ht="13.5" customHeight="1">
      <c r="A524" s="11"/>
      <c r="B524" s="11"/>
      <c r="C524" s="43"/>
      <c r="D524" s="43"/>
      <c r="E524" s="43"/>
      <c r="F524" s="43"/>
      <c r="G524" s="43"/>
      <c r="H524" s="43"/>
      <c r="I524" s="43"/>
      <c r="J524" s="43"/>
      <c r="K524" s="43"/>
      <c r="L524" s="43"/>
      <c r="M524" s="43"/>
      <c r="N524" s="43"/>
      <c r="O524" s="43"/>
      <c r="P524" s="43"/>
      <c r="Q524" s="44"/>
      <c r="R524" s="44"/>
      <c r="S524" s="43"/>
      <c r="T524" s="43"/>
      <c r="U524" s="44"/>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4"/>
      <c r="AY524" s="43"/>
      <c r="AZ524" s="43"/>
      <c r="BA524" s="43"/>
      <c r="BB524" s="43"/>
      <c r="BC524" s="43"/>
      <c r="BD524" s="43"/>
      <c r="BE524" s="43"/>
      <c r="BF524" s="43"/>
      <c r="BG524" s="43"/>
      <c r="BH524" s="43"/>
      <c r="BI524" s="43"/>
      <c r="BJ524" s="43"/>
      <c r="BK524" s="43"/>
      <c r="BL524" s="43"/>
      <c r="BM524" s="43"/>
      <c r="BN524" s="43"/>
    </row>
    <row r="525" ht="13.5" customHeight="1">
      <c r="A525" s="11"/>
      <c r="B525" s="11"/>
      <c r="C525" s="43"/>
      <c r="D525" s="43"/>
      <c r="E525" s="43"/>
      <c r="F525" s="43"/>
      <c r="G525" s="43"/>
      <c r="H525" s="43"/>
      <c r="I525" s="43"/>
      <c r="J525" s="43"/>
      <c r="K525" s="43"/>
      <c r="L525" s="43"/>
      <c r="M525" s="43"/>
      <c r="N525" s="43"/>
      <c r="O525" s="43"/>
      <c r="P525" s="43"/>
      <c r="Q525" s="44"/>
      <c r="R525" s="44"/>
      <c r="S525" s="43"/>
      <c r="T525" s="43"/>
      <c r="U525" s="44"/>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4"/>
      <c r="AY525" s="43"/>
      <c r="AZ525" s="43"/>
      <c r="BA525" s="43"/>
      <c r="BB525" s="43"/>
      <c r="BC525" s="43"/>
      <c r="BD525" s="43"/>
      <c r="BE525" s="43"/>
      <c r="BF525" s="43"/>
      <c r="BG525" s="43"/>
      <c r="BH525" s="43"/>
      <c r="BI525" s="43"/>
      <c r="BJ525" s="43"/>
      <c r="BK525" s="43"/>
      <c r="BL525" s="43"/>
      <c r="BM525" s="43"/>
      <c r="BN525" s="43"/>
    </row>
    <row r="526" ht="13.5" customHeight="1">
      <c r="A526" s="11"/>
      <c r="B526" s="11"/>
      <c r="C526" s="43"/>
      <c r="D526" s="43"/>
      <c r="E526" s="43"/>
      <c r="F526" s="43"/>
      <c r="G526" s="43"/>
      <c r="H526" s="43"/>
      <c r="I526" s="43"/>
      <c r="J526" s="43"/>
      <c r="K526" s="43"/>
      <c r="L526" s="43"/>
      <c r="M526" s="43"/>
      <c r="N526" s="43"/>
      <c r="O526" s="43"/>
      <c r="P526" s="43"/>
      <c r="Q526" s="44"/>
      <c r="R526" s="44"/>
      <c r="S526" s="43"/>
      <c r="T526" s="43"/>
      <c r="U526" s="44"/>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4"/>
      <c r="AY526" s="43"/>
      <c r="AZ526" s="43"/>
      <c r="BA526" s="43"/>
      <c r="BB526" s="43"/>
      <c r="BC526" s="43"/>
      <c r="BD526" s="43"/>
      <c r="BE526" s="43"/>
      <c r="BF526" s="43"/>
      <c r="BG526" s="43"/>
      <c r="BH526" s="43"/>
      <c r="BI526" s="43"/>
      <c r="BJ526" s="43"/>
      <c r="BK526" s="43"/>
      <c r="BL526" s="43"/>
      <c r="BM526" s="43"/>
      <c r="BN526" s="43"/>
    </row>
    <row r="527" ht="13.5" customHeight="1">
      <c r="A527" s="11"/>
      <c r="B527" s="11"/>
      <c r="C527" s="43"/>
      <c r="D527" s="43"/>
      <c r="E527" s="43"/>
      <c r="F527" s="43"/>
      <c r="G527" s="43"/>
      <c r="H527" s="43"/>
      <c r="I527" s="43"/>
      <c r="J527" s="43"/>
      <c r="K527" s="43"/>
      <c r="L527" s="43"/>
      <c r="M527" s="43"/>
      <c r="N527" s="43"/>
      <c r="O527" s="43"/>
      <c r="P527" s="43"/>
      <c r="Q527" s="44"/>
      <c r="R527" s="44"/>
      <c r="S527" s="43"/>
      <c r="T527" s="43"/>
      <c r="U527" s="44"/>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4"/>
      <c r="AY527" s="43"/>
      <c r="AZ527" s="43"/>
      <c r="BA527" s="43"/>
      <c r="BB527" s="43"/>
      <c r="BC527" s="43"/>
      <c r="BD527" s="43"/>
      <c r="BE527" s="43"/>
      <c r="BF527" s="43"/>
      <c r="BG527" s="43"/>
      <c r="BH527" s="43"/>
      <c r="BI527" s="43"/>
      <c r="BJ527" s="43"/>
      <c r="BK527" s="43"/>
      <c r="BL527" s="43"/>
      <c r="BM527" s="43"/>
      <c r="BN527" s="43"/>
    </row>
    <row r="528" ht="13.5" customHeight="1">
      <c r="A528" s="11"/>
      <c r="B528" s="11"/>
      <c r="C528" s="43"/>
      <c r="D528" s="43"/>
      <c r="E528" s="43"/>
      <c r="F528" s="43"/>
      <c r="G528" s="43"/>
      <c r="H528" s="43"/>
      <c r="I528" s="43"/>
      <c r="J528" s="43"/>
      <c r="K528" s="43"/>
      <c r="L528" s="43"/>
      <c r="M528" s="43"/>
      <c r="N528" s="43"/>
      <c r="O528" s="43"/>
      <c r="P528" s="43"/>
      <c r="Q528" s="44"/>
      <c r="R528" s="44"/>
      <c r="S528" s="43"/>
      <c r="T528" s="43"/>
      <c r="U528" s="44"/>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4"/>
      <c r="AY528" s="43"/>
      <c r="AZ528" s="43"/>
      <c r="BA528" s="43"/>
      <c r="BB528" s="43"/>
      <c r="BC528" s="43"/>
      <c r="BD528" s="43"/>
      <c r="BE528" s="43"/>
      <c r="BF528" s="43"/>
      <c r="BG528" s="43"/>
      <c r="BH528" s="43"/>
      <c r="BI528" s="43"/>
      <c r="BJ528" s="43"/>
      <c r="BK528" s="43"/>
      <c r="BL528" s="43"/>
      <c r="BM528" s="43"/>
      <c r="BN528" s="43"/>
    </row>
    <row r="529" ht="13.5" customHeight="1">
      <c r="A529" s="11"/>
      <c r="B529" s="11"/>
      <c r="C529" s="43"/>
      <c r="D529" s="43"/>
      <c r="E529" s="43"/>
      <c r="F529" s="43"/>
      <c r="G529" s="43"/>
      <c r="H529" s="43"/>
      <c r="I529" s="43"/>
      <c r="J529" s="43"/>
      <c r="K529" s="43"/>
      <c r="L529" s="43"/>
      <c r="M529" s="43"/>
      <c r="N529" s="43"/>
      <c r="O529" s="43"/>
      <c r="P529" s="43"/>
      <c r="Q529" s="44"/>
      <c r="R529" s="44"/>
      <c r="S529" s="43"/>
      <c r="T529" s="43"/>
      <c r="U529" s="44"/>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4"/>
      <c r="AY529" s="43"/>
      <c r="AZ529" s="43"/>
      <c r="BA529" s="43"/>
      <c r="BB529" s="43"/>
      <c r="BC529" s="43"/>
      <c r="BD529" s="43"/>
      <c r="BE529" s="43"/>
      <c r="BF529" s="43"/>
      <c r="BG529" s="43"/>
      <c r="BH529" s="43"/>
      <c r="BI529" s="43"/>
      <c r="BJ529" s="43"/>
      <c r="BK529" s="43"/>
      <c r="BL529" s="43"/>
      <c r="BM529" s="43"/>
      <c r="BN529" s="43"/>
    </row>
    <row r="530" ht="13.5" customHeight="1">
      <c r="A530" s="11"/>
      <c r="B530" s="11"/>
      <c r="C530" s="43"/>
      <c r="D530" s="43"/>
      <c r="E530" s="43"/>
      <c r="F530" s="43"/>
      <c r="G530" s="43"/>
      <c r="H530" s="43"/>
      <c r="I530" s="43"/>
      <c r="J530" s="43"/>
      <c r="K530" s="43"/>
      <c r="L530" s="43"/>
      <c r="M530" s="43"/>
      <c r="N530" s="43"/>
      <c r="O530" s="43"/>
      <c r="P530" s="43"/>
      <c r="Q530" s="44"/>
      <c r="R530" s="44"/>
      <c r="S530" s="43"/>
      <c r="T530" s="43"/>
      <c r="U530" s="44"/>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4"/>
      <c r="AY530" s="43"/>
      <c r="AZ530" s="43"/>
      <c r="BA530" s="43"/>
      <c r="BB530" s="43"/>
      <c r="BC530" s="43"/>
      <c r="BD530" s="43"/>
      <c r="BE530" s="43"/>
      <c r="BF530" s="43"/>
      <c r="BG530" s="43"/>
      <c r="BH530" s="43"/>
      <c r="BI530" s="43"/>
      <c r="BJ530" s="43"/>
      <c r="BK530" s="43"/>
      <c r="BL530" s="43"/>
      <c r="BM530" s="43"/>
      <c r="BN530" s="43"/>
    </row>
    <row r="531" ht="13.5" customHeight="1">
      <c r="A531" s="11"/>
      <c r="B531" s="11"/>
      <c r="C531" s="43"/>
      <c r="D531" s="43"/>
      <c r="E531" s="43"/>
      <c r="F531" s="43"/>
      <c r="G531" s="43"/>
      <c r="H531" s="43"/>
      <c r="I531" s="43"/>
      <c r="J531" s="43"/>
      <c r="K531" s="43"/>
      <c r="L531" s="43"/>
      <c r="M531" s="43"/>
      <c r="N531" s="43"/>
      <c r="O531" s="43"/>
      <c r="P531" s="43"/>
      <c r="Q531" s="44"/>
      <c r="R531" s="44"/>
      <c r="S531" s="43"/>
      <c r="T531" s="43"/>
      <c r="U531" s="44"/>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4"/>
      <c r="AY531" s="43"/>
      <c r="AZ531" s="43"/>
      <c r="BA531" s="43"/>
      <c r="BB531" s="43"/>
      <c r="BC531" s="43"/>
      <c r="BD531" s="43"/>
      <c r="BE531" s="43"/>
      <c r="BF531" s="43"/>
      <c r="BG531" s="43"/>
      <c r="BH531" s="43"/>
      <c r="BI531" s="43"/>
      <c r="BJ531" s="43"/>
      <c r="BK531" s="43"/>
      <c r="BL531" s="43"/>
      <c r="BM531" s="43"/>
      <c r="BN531" s="43"/>
    </row>
    <row r="532" ht="13.5" customHeight="1">
      <c r="A532" s="11"/>
      <c r="B532" s="11"/>
      <c r="C532" s="43"/>
      <c r="D532" s="43"/>
      <c r="E532" s="43"/>
      <c r="F532" s="43"/>
      <c r="G532" s="43"/>
      <c r="H532" s="43"/>
      <c r="I532" s="43"/>
      <c r="J532" s="43"/>
      <c r="K532" s="43"/>
      <c r="L532" s="43"/>
      <c r="M532" s="43"/>
      <c r="N532" s="43"/>
      <c r="O532" s="43"/>
      <c r="P532" s="43"/>
      <c r="Q532" s="44"/>
      <c r="R532" s="44"/>
      <c r="S532" s="43"/>
      <c r="T532" s="43"/>
      <c r="U532" s="44"/>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4"/>
      <c r="AY532" s="43"/>
      <c r="AZ532" s="43"/>
      <c r="BA532" s="43"/>
      <c r="BB532" s="43"/>
      <c r="BC532" s="43"/>
      <c r="BD532" s="43"/>
      <c r="BE532" s="43"/>
      <c r="BF532" s="43"/>
      <c r="BG532" s="43"/>
      <c r="BH532" s="43"/>
      <c r="BI532" s="43"/>
      <c r="BJ532" s="43"/>
      <c r="BK532" s="43"/>
      <c r="BL532" s="43"/>
      <c r="BM532" s="43"/>
      <c r="BN532" s="43"/>
    </row>
    <row r="533" ht="13.5" customHeight="1">
      <c r="A533" s="11"/>
      <c r="B533" s="11"/>
      <c r="C533" s="43"/>
      <c r="D533" s="43"/>
      <c r="E533" s="43"/>
      <c r="F533" s="43"/>
      <c r="G533" s="43"/>
      <c r="H533" s="43"/>
      <c r="I533" s="43"/>
      <c r="J533" s="43"/>
      <c r="K533" s="43"/>
      <c r="L533" s="43"/>
      <c r="M533" s="43"/>
      <c r="N533" s="43"/>
      <c r="O533" s="43"/>
      <c r="P533" s="43"/>
      <c r="Q533" s="44"/>
      <c r="R533" s="44"/>
      <c r="S533" s="43"/>
      <c r="T533" s="43"/>
      <c r="U533" s="44"/>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4"/>
      <c r="AY533" s="43"/>
      <c r="AZ533" s="43"/>
      <c r="BA533" s="43"/>
      <c r="BB533" s="43"/>
      <c r="BC533" s="43"/>
      <c r="BD533" s="43"/>
      <c r="BE533" s="43"/>
      <c r="BF533" s="43"/>
      <c r="BG533" s="43"/>
      <c r="BH533" s="43"/>
      <c r="BI533" s="43"/>
      <c r="BJ533" s="43"/>
      <c r="BK533" s="43"/>
      <c r="BL533" s="43"/>
      <c r="BM533" s="43"/>
      <c r="BN533" s="43"/>
    </row>
    <row r="534" ht="13.5" customHeight="1">
      <c r="A534" s="11"/>
      <c r="B534" s="11"/>
      <c r="C534" s="43"/>
      <c r="D534" s="43"/>
      <c r="E534" s="43"/>
      <c r="F534" s="43"/>
      <c r="G534" s="43"/>
      <c r="H534" s="43"/>
      <c r="I534" s="43"/>
      <c r="J534" s="43"/>
      <c r="K534" s="43"/>
      <c r="L534" s="43"/>
      <c r="M534" s="43"/>
      <c r="N534" s="43"/>
      <c r="O534" s="43"/>
      <c r="P534" s="43"/>
      <c r="Q534" s="44"/>
      <c r="R534" s="44"/>
      <c r="S534" s="43"/>
      <c r="T534" s="43"/>
      <c r="U534" s="44"/>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4"/>
      <c r="AY534" s="43"/>
      <c r="AZ534" s="43"/>
      <c r="BA534" s="43"/>
      <c r="BB534" s="43"/>
      <c r="BC534" s="43"/>
      <c r="BD534" s="43"/>
      <c r="BE534" s="43"/>
      <c r="BF534" s="43"/>
      <c r="BG534" s="43"/>
      <c r="BH534" s="43"/>
      <c r="BI534" s="43"/>
      <c r="BJ534" s="43"/>
      <c r="BK534" s="43"/>
      <c r="BL534" s="43"/>
      <c r="BM534" s="43"/>
      <c r="BN534" s="43"/>
    </row>
    <row r="535" ht="13.5" customHeight="1">
      <c r="A535" s="11"/>
      <c r="B535" s="11"/>
      <c r="C535" s="43"/>
      <c r="D535" s="43"/>
      <c r="E535" s="43"/>
      <c r="F535" s="43"/>
      <c r="G535" s="43"/>
      <c r="H535" s="43"/>
      <c r="I535" s="43"/>
      <c r="J535" s="43"/>
      <c r="K535" s="43"/>
      <c r="L535" s="43"/>
      <c r="M535" s="43"/>
      <c r="N535" s="43"/>
      <c r="O535" s="43"/>
      <c r="P535" s="43"/>
      <c r="Q535" s="44"/>
      <c r="R535" s="44"/>
      <c r="S535" s="43"/>
      <c r="T535" s="43"/>
      <c r="U535" s="44"/>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4"/>
      <c r="AY535" s="43"/>
      <c r="AZ535" s="43"/>
      <c r="BA535" s="43"/>
      <c r="BB535" s="43"/>
      <c r="BC535" s="43"/>
      <c r="BD535" s="43"/>
      <c r="BE535" s="43"/>
      <c r="BF535" s="43"/>
      <c r="BG535" s="43"/>
      <c r="BH535" s="43"/>
      <c r="BI535" s="43"/>
      <c r="BJ535" s="43"/>
      <c r="BK535" s="43"/>
      <c r="BL535" s="43"/>
      <c r="BM535" s="43"/>
      <c r="BN535" s="43"/>
    </row>
    <row r="536" ht="13.5" customHeight="1">
      <c r="A536" s="11"/>
      <c r="B536" s="11"/>
      <c r="C536" s="43"/>
      <c r="D536" s="43"/>
      <c r="E536" s="43"/>
      <c r="F536" s="43"/>
      <c r="G536" s="43"/>
      <c r="H536" s="43"/>
      <c r="I536" s="43"/>
      <c r="J536" s="43"/>
      <c r="K536" s="43"/>
      <c r="L536" s="43"/>
      <c r="M536" s="43"/>
      <c r="N536" s="43"/>
      <c r="O536" s="43"/>
      <c r="P536" s="43"/>
      <c r="Q536" s="44"/>
      <c r="R536" s="44"/>
      <c r="S536" s="43"/>
      <c r="T536" s="43"/>
      <c r="U536" s="44"/>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4"/>
      <c r="AY536" s="43"/>
      <c r="AZ536" s="43"/>
      <c r="BA536" s="43"/>
      <c r="BB536" s="43"/>
      <c r="BC536" s="43"/>
      <c r="BD536" s="43"/>
      <c r="BE536" s="43"/>
      <c r="BF536" s="43"/>
      <c r="BG536" s="43"/>
      <c r="BH536" s="43"/>
      <c r="BI536" s="43"/>
      <c r="BJ536" s="43"/>
      <c r="BK536" s="43"/>
      <c r="BL536" s="43"/>
      <c r="BM536" s="43"/>
      <c r="BN536" s="43"/>
    </row>
    <row r="537" ht="13.5" customHeight="1">
      <c r="A537" s="11"/>
      <c r="B537" s="11"/>
      <c r="C537" s="43"/>
      <c r="D537" s="43"/>
      <c r="E537" s="43"/>
      <c r="F537" s="43"/>
      <c r="G537" s="43"/>
      <c r="H537" s="43"/>
      <c r="I537" s="43"/>
      <c r="J537" s="43"/>
      <c r="K537" s="43"/>
      <c r="L537" s="43"/>
      <c r="M537" s="43"/>
      <c r="N537" s="43"/>
      <c r="O537" s="43"/>
      <c r="P537" s="43"/>
      <c r="Q537" s="44"/>
      <c r="R537" s="44"/>
      <c r="S537" s="43"/>
      <c r="T537" s="43"/>
      <c r="U537" s="44"/>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4"/>
      <c r="AY537" s="43"/>
      <c r="AZ537" s="43"/>
      <c r="BA537" s="43"/>
      <c r="BB537" s="43"/>
      <c r="BC537" s="43"/>
      <c r="BD537" s="43"/>
      <c r="BE537" s="43"/>
      <c r="BF537" s="43"/>
      <c r="BG537" s="43"/>
      <c r="BH537" s="43"/>
      <c r="BI537" s="43"/>
      <c r="BJ537" s="43"/>
      <c r="BK537" s="43"/>
      <c r="BL537" s="43"/>
      <c r="BM537" s="43"/>
      <c r="BN537" s="43"/>
    </row>
    <row r="538" ht="13.5" customHeight="1">
      <c r="A538" s="11"/>
      <c r="B538" s="11"/>
      <c r="C538" s="43"/>
      <c r="D538" s="43"/>
      <c r="E538" s="43"/>
      <c r="F538" s="43"/>
      <c r="G538" s="43"/>
      <c r="H538" s="43"/>
      <c r="I538" s="43"/>
      <c r="J538" s="43"/>
      <c r="K538" s="43"/>
      <c r="L538" s="43"/>
      <c r="M538" s="43"/>
      <c r="N538" s="43"/>
      <c r="O538" s="43"/>
      <c r="P538" s="43"/>
      <c r="Q538" s="44"/>
      <c r="R538" s="44"/>
      <c r="S538" s="43"/>
      <c r="T538" s="43"/>
      <c r="U538" s="44"/>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4"/>
      <c r="AY538" s="43"/>
      <c r="AZ538" s="43"/>
      <c r="BA538" s="43"/>
      <c r="BB538" s="43"/>
      <c r="BC538" s="43"/>
      <c r="BD538" s="43"/>
      <c r="BE538" s="43"/>
      <c r="BF538" s="43"/>
      <c r="BG538" s="43"/>
      <c r="BH538" s="43"/>
      <c r="BI538" s="43"/>
      <c r="BJ538" s="43"/>
      <c r="BK538" s="43"/>
      <c r="BL538" s="43"/>
      <c r="BM538" s="43"/>
      <c r="BN538" s="43"/>
    </row>
    <row r="539" ht="13.5" customHeight="1">
      <c r="A539" s="11"/>
      <c r="B539" s="11"/>
      <c r="C539" s="43"/>
      <c r="D539" s="43"/>
      <c r="E539" s="43"/>
      <c r="F539" s="43"/>
      <c r="G539" s="43"/>
      <c r="H539" s="43"/>
      <c r="I539" s="43"/>
      <c r="J539" s="43"/>
      <c r="K539" s="43"/>
      <c r="L539" s="43"/>
      <c r="M539" s="43"/>
      <c r="N539" s="43"/>
      <c r="O539" s="43"/>
      <c r="P539" s="43"/>
      <c r="Q539" s="44"/>
      <c r="R539" s="44"/>
      <c r="S539" s="43"/>
      <c r="T539" s="43"/>
      <c r="U539" s="44"/>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4"/>
      <c r="AY539" s="43"/>
      <c r="AZ539" s="43"/>
      <c r="BA539" s="43"/>
      <c r="BB539" s="43"/>
      <c r="BC539" s="43"/>
      <c r="BD539" s="43"/>
      <c r="BE539" s="43"/>
      <c r="BF539" s="43"/>
      <c r="BG539" s="43"/>
      <c r="BH539" s="43"/>
      <c r="BI539" s="43"/>
      <c r="BJ539" s="43"/>
      <c r="BK539" s="43"/>
      <c r="BL539" s="43"/>
      <c r="BM539" s="43"/>
      <c r="BN539" s="43"/>
    </row>
    <row r="540" ht="13.5" customHeight="1">
      <c r="A540" s="11"/>
      <c r="B540" s="11"/>
      <c r="C540" s="43"/>
      <c r="D540" s="43"/>
      <c r="E540" s="43"/>
      <c r="F540" s="43"/>
      <c r="G540" s="43"/>
      <c r="H540" s="43"/>
      <c r="I540" s="43"/>
      <c r="J540" s="43"/>
      <c r="K540" s="43"/>
      <c r="L540" s="43"/>
      <c r="M540" s="43"/>
      <c r="N540" s="43"/>
      <c r="O540" s="43"/>
      <c r="P540" s="43"/>
      <c r="Q540" s="44"/>
      <c r="R540" s="44"/>
      <c r="S540" s="43"/>
      <c r="T540" s="43"/>
      <c r="U540" s="44"/>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4"/>
      <c r="AY540" s="43"/>
      <c r="AZ540" s="43"/>
      <c r="BA540" s="43"/>
      <c r="BB540" s="43"/>
      <c r="BC540" s="43"/>
      <c r="BD540" s="43"/>
      <c r="BE540" s="43"/>
      <c r="BF540" s="43"/>
      <c r="BG540" s="43"/>
      <c r="BH540" s="43"/>
      <c r="BI540" s="43"/>
      <c r="BJ540" s="43"/>
      <c r="BK540" s="43"/>
      <c r="BL540" s="43"/>
      <c r="BM540" s="43"/>
      <c r="BN540" s="43"/>
    </row>
    <row r="541" ht="13.5" customHeight="1">
      <c r="A541" s="11"/>
      <c r="B541" s="11"/>
      <c r="C541" s="43"/>
      <c r="D541" s="43"/>
      <c r="E541" s="43"/>
      <c r="F541" s="43"/>
      <c r="G541" s="43"/>
      <c r="H541" s="43"/>
      <c r="I541" s="43"/>
      <c r="J541" s="43"/>
      <c r="K541" s="43"/>
      <c r="L541" s="43"/>
      <c r="M541" s="43"/>
      <c r="N541" s="43"/>
      <c r="O541" s="43"/>
      <c r="P541" s="43"/>
      <c r="Q541" s="44"/>
      <c r="R541" s="44"/>
      <c r="S541" s="43"/>
      <c r="T541" s="43"/>
      <c r="U541" s="44"/>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4"/>
      <c r="AY541" s="43"/>
      <c r="AZ541" s="43"/>
      <c r="BA541" s="43"/>
      <c r="BB541" s="43"/>
      <c r="BC541" s="43"/>
      <c r="BD541" s="43"/>
      <c r="BE541" s="43"/>
      <c r="BF541" s="43"/>
      <c r="BG541" s="43"/>
      <c r="BH541" s="43"/>
      <c r="BI541" s="43"/>
      <c r="BJ541" s="43"/>
      <c r="BK541" s="43"/>
      <c r="BL541" s="43"/>
      <c r="BM541" s="43"/>
      <c r="BN541" s="43"/>
    </row>
    <row r="542" ht="13.5" customHeight="1">
      <c r="A542" s="11"/>
      <c r="B542" s="11"/>
      <c r="C542" s="43"/>
      <c r="D542" s="43"/>
      <c r="E542" s="43"/>
      <c r="F542" s="43"/>
      <c r="G542" s="43"/>
      <c r="H542" s="43"/>
      <c r="I542" s="43"/>
      <c r="J542" s="43"/>
      <c r="K542" s="43"/>
      <c r="L542" s="43"/>
      <c r="M542" s="43"/>
      <c r="N542" s="43"/>
      <c r="O542" s="43"/>
      <c r="P542" s="43"/>
      <c r="Q542" s="44"/>
      <c r="R542" s="44"/>
      <c r="S542" s="43"/>
      <c r="T542" s="43"/>
      <c r="U542" s="44"/>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4"/>
      <c r="AY542" s="43"/>
      <c r="AZ542" s="43"/>
      <c r="BA542" s="43"/>
      <c r="BB542" s="43"/>
      <c r="BC542" s="43"/>
      <c r="BD542" s="43"/>
      <c r="BE542" s="43"/>
      <c r="BF542" s="43"/>
      <c r="BG542" s="43"/>
      <c r="BH542" s="43"/>
      <c r="BI542" s="43"/>
      <c r="BJ542" s="43"/>
      <c r="BK542" s="43"/>
      <c r="BL542" s="43"/>
      <c r="BM542" s="43"/>
      <c r="BN542" s="43"/>
    </row>
    <row r="543" ht="13.5" customHeight="1">
      <c r="A543" s="11"/>
      <c r="B543" s="11"/>
      <c r="C543" s="43"/>
      <c r="D543" s="43"/>
      <c r="E543" s="43"/>
      <c r="F543" s="43"/>
      <c r="G543" s="43"/>
      <c r="H543" s="43"/>
      <c r="I543" s="43"/>
      <c r="J543" s="43"/>
      <c r="K543" s="43"/>
      <c r="L543" s="43"/>
      <c r="M543" s="43"/>
      <c r="N543" s="43"/>
      <c r="O543" s="43"/>
      <c r="P543" s="43"/>
      <c r="Q543" s="44"/>
      <c r="R543" s="44"/>
      <c r="S543" s="43"/>
      <c r="T543" s="43"/>
      <c r="U543" s="44"/>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4"/>
      <c r="AY543" s="43"/>
      <c r="AZ543" s="43"/>
      <c r="BA543" s="43"/>
      <c r="BB543" s="43"/>
      <c r="BC543" s="43"/>
      <c r="BD543" s="43"/>
      <c r="BE543" s="43"/>
      <c r="BF543" s="43"/>
      <c r="BG543" s="43"/>
      <c r="BH543" s="43"/>
      <c r="BI543" s="43"/>
      <c r="BJ543" s="43"/>
      <c r="BK543" s="43"/>
      <c r="BL543" s="43"/>
      <c r="BM543" s="43"/>
      <c r="BN543" s="43"/>
    </row>
    <row r="544" ht="13.5" customHeight="1">
      <c r="A544" s="11"/>
      <c r="B544" s="11"/>
      <c r="C544" s="43"/>
      <c r="D544" s="43"/>
      <c r="E544" s="43"/>
      <c r="F544" s="43"/>
      <c r="G544" s="43"/>
      <c r="H544" s="43"/>
      <c r="I544" s="43"/>
      <c r="J544" s="43"/>
      <c r="K544" s="43"/>
      <c r="L544" s="43"/>
      <c r="M544" s="43"/>
      <c r="N544" s="43"/>
      <c r="O544" s="43"/>
      <c r="P544" s="43"/>
      <c r="Q544" s="44"/>
      <c r="R544" s="44"/>
      <c r="S544" s="43"/>
      <c r="T544" s="43"/>
      <c r="U544" s="44"/>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4"/>
      <c r="AY544" s="43"/>
      <c r="AZ544" s="43"/>
      <c r="BA544" s="43"/>
      <c r="BB544" s="43"/>
      <c r="BC544" s="43"/>
      <c r="BD544" s="43"/>
      <c r="BE544" s="43"/>
      <c r="BF544" s="43"/>
      <c r="BG544" s="43"/>
      <c r="BH544" s="43"/>
      <c r="BI544" s="43"/>
      <c r="BJ544" s="43"/>
      <c r="BK544" s="43"/>
      <c r="BL544" s="43"/>
      <c r="BM544" s="43"/>
      <c r="BN544" s="43"/>
    </row>
    <row r="545" ht="13.5" customHeight="1">
      <c r="A545" s="11"/>
      <c r="B545" s="11"/>
      <c r="C545" s="43"/>
      <c r="D545" s="43"/>
      <c r="E545" s="43"/>
      <c r="F545" s="43"/>
      <c r="G545" s="43"/>
      <c r="H545" s="43"/>
      <c r="I545" s="43"/>
      <c r="J545" s="43"/>
      <c r="K545" s="43"/>
      <c r="L545" s="43"/>
      <c r="M545" s="43"/>
      <c r="N545" s="43"/>
      <c r="O545" s="43"/>
      <c r="P545" s="43"/>
      <c r="Q545" s="44"/>
      <c r="R545" s="44"/>
      <c r="S545" s="43"/>
      <c r="T545" s="43"/>
      <c r="U545" s="44"/>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4"/>
      <c r="AY545" s="43"/>
      <c r="AZ545" s="43"/>
      <c r="BA545" s="43"/>
      <c r="BB545" s="43"/>
      <c r="BC545" s="43"/>
      <c r="BD545" s="43"/>
      <c r="BE545" s="43"/>
      <c r="BF545" s="43"/>
      <c r="BG545" s="43"/>
      <c r="BH545" s="43"/>
      <c r="BI545" s="43"/>
      <c r="BJ545" s="43"/>
      <c r="BK545" s="43"/>
      <c r="BL545" s="43"/>
      <c r="BM545" s="43"/>
      <c r="BN545" s="43"/>
    </row>
    <row r="546" ht="13.5" customHeight="1">
      <c r="A546" s="11"/>
      <c r="B546" s="11"/>
      <c r="C546" s="43"/>
      <c r="D546" s="43"/>
      <c r="E546" s="43"/>
      <c r="F546" s="43"/>
      <c r="G546" s="43"/>
      <c r="H546" s="43"/>
      <c r="I546" s="43"/>
      <c r="J546" s="43"/>
      <c r="K546" s="43"/>
      <c r="L546" s="43"/>
      <c r="M546" s="43"/>
      <c r="N546" s="43"/>
      <c r="O546" s="43"/>
      <c r="P546" s="43"/>
      <c r="Q546" s="44"/>
      <c r="R546" s="44"/>
      <c r="S546" s="43"/>
      <c r="T546" s="43"/>
      <c r="U546" s="44"/>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4"/>
      <c r="AY546" s="43"/>
      <c r="AZ546" s="43"/>
      <c r="BA546" s="43"/>
      <c r="BB546" s="43"/>
      <c r="BC546" s="43"/>
      <c r="BD546" s="43"/>
      <c r="BE546" s="43"/>
      <c r="BF546" s="43"/>
      <c r="BG546" s="43"/>
      <c r="BH546" s="43"/>
      <c r="BI546" s="43"/>
      <c r="BJ546" s="43"/>
      <c r="BK546" s="43"/>
      <c r="BL546" s="43"/>
      <c r="BM546" s="43"/>
      <c r="BN546" s="43"/>
    </row>
    <row r="547" ht="13.5" customHeight="1">
      <c r="A547" s="11"/>
      <c r="B547" s="11"/>
      <c r="C547" s="43"/>
      <c r="D547" s="43"/>
      <c r="E547" s="43"/>
      <c r="F547" s="43"/>
      <c r="G547" s="43"/>
      <c r="H547" s="43"/>
      <c r="I547" s="43"/>
      <c r="J547" s="43"/>
      <c r="K547" s="43"/>
      <c r="L547" s="43"/>
      <c r="M547" s="43"/>
      <c r="N547" s="43"/>
      <c r="O547" s="43"/>
      <c r="P547" s="43"/>
      <c r="Q547" s="44"/>
      <c r="R547" s="44"/>
      <c r="S547" s="43"/>
      <c r="T547" s="43"/>
      <c r="U547" s="44"/>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4"/>
      <c r="AY547" s="43"/>
      <c r="AZ547" s="43"/>
      <c r="BA547" s="43"/>
      <c r="BB547" s="43"/>
      <c r="BC547" s="43"/>
      <c r="BD547" s="43"/>
      <c r="BE547" s="43"/>
      <c r="BF547" s="43"/>
      <c r="BG547" s="43"/>
      <c r="BH547" s="43"/>
      <c r="BI547" s="43"/>
      <c r="BJ547" s="43"/>
      <c r="BK547" s="43"/>
      <c r="BL547" s="43"/>
      <c r="BM547" s="43"/>
      <c r="BN547" s="43"/>
    </row>
    <row r="548" ht="13.5" customHeight="1">
      <c r="A548" s="11"/>
      <c r="B548" s="11"/>
      <c r="C548" s="43"/>
      <c r="D548" s="43"/>
      <c r="E548" s="43"/>
      <c r="F548" s="43"/>
      <c r="G548" s="43"/>
      <c r="H548" s="43"/>
      <c r="I548" s="43"/>
      <c r="J548" s="43"/>
      <c r="K548" s="43"/>
      <c r="L548" s="43"/>
      <c r="M548" s="43"/>
      <c r="N548" s="43"/>
      <c r="O548" s="43"/>
      <c r="P548" s="43"/>
      <c r="Q548" s="44"/>
      <c r="R548" s="44"/>
      <c r="S548" s="43"/>
      <c r="T548" s="43"/>
      <c r="U548" s="44"/>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4"/>
      <c r="AY548" s="43"/>
      <c r="AZ548" s="43"/>
      <c r="BA548" s="43"/>
      <c r="BB548" s="43"/>
      <c r="BC548" s="43"/>
      <c r="BD548" s="43"/>
      <c r="BE548" s="43"/>
      <c r="BF548" s="43"/>
      <c r="BG548" s="43"/>
      <c r="BH548" s="43"/>
      <c r="BI548" s="43"/>
      <c r="BJ548" s="43"/>
      <c r="BK548" s="43"/>
      <c r="BL548" s="43"/>
      <c r="BM548" s="43"/>
      <c r="BN548" s="43"/>
    </row>
    <row r="549" ht="13.5" customHeight="1">
      <c r="A549" s="11"/>
      <c r="B549" s="11"/>
      <c r="C549" s="43"/>
      <c r="D549" s="43"/>
      <c r="E549" s="43"/>
      <c r="F549" s="43"/>
      <c r="G549" s="43"/>
      <c r="H549" s="43"/>
      <c r="I549" s="43"/>
      <c r="J549" s="43"/>
      <c r="K549" s="43"/>
      <c r="L549" s="43"/>
      <c r="M549" s="43"/>
      <c r="N549" s="43"/>
      <c r="O549" s="43"/>
      <c r="P549" s="43"/>
      <c r="Q549" s="44"/>
      <c r="R549" s="44"/>
      <c r="S549" s="43"/>
      <c r="T549" s="43"/>
      <c r="U549" s="44"/>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4"/>
      <c r="AY549" s="43"/>
      <c r="AZ549" s="43"/>
      <c r="BA549" s="43"/>
      <c r="BB549" s="43"/>
      <c r="BC549" s="43"/>
      <c r="BD549" s="43"/>
      <c r="BE549" s="43"/>
      <c r="BF549" s="43"/>
      <c r="BG549" s="43"/>
      <c r="BH549" s="43"/>
      <c r="BI549" s="43"/>
      <c r="BJ549" s="43"/>
      <c r="BK549" s="43"/>
      <c r="BL549" s="43"/>
      <c r="BM549" s="43"/>
      <c r="BN549" s="43"/>
    </row>
    <row r="550" ht="13.5" customHeight="1">
      <c r="A550" s="11"/>
      <c r="B550" s="11"/>
      <c r="C550" s="43"/>
      <c r="D550" s="43"/>
      <c r="E550" s="43"/>
      <c r="F550" s="43"/>
      <c r="G550" s="43"/>
      <c r="H550" s="43"/>
      <c r="I550" s="43"/>
      <c r="J550" s="43"/>
      <c r="K550" s="43"/>
      <c r="L550" s="43"/>
      <c r="M550" s="43"/>
      <c r="N550" s="43"/>
      <c r="O550" s="43"/>
      <c r="P550" s="43"/>
      <c r="Q550" s="44"/>
      <c r="R550" s="44"/>
      <c r="S550" s="43"/>
      <c r="T550" s="43"/>
      <c r="U550" s="44"/>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4"/>
      <c r="AY550" s="43"/>
      <c r="AZ550" s="43"/>
      <c r="BA550" s="43"/>
      <c r="BB550" s="43"/>
      <c r="BC550" s="43"/>
      <c r="BD550" s="43"/>
      <c r="BE550" s="43"/>
      <c r="BF550" s="43"/>
      <c r="BG550" s="43"/>
      <c r="BH550" s="43"/>
      <c r="BI550" s="43"/>
      <c r="BJ550" s="43"/>
      <c r="BK550" s="43"/>
      <c r="BL550" s="43"/>
      <c r="BM550" s="43"/>
      <c r="BN550" s="43"/>
    </row>
    <row r="551" ht="13.5" customHeight="1">
      <c r="A551" s="11"/>
      <c r="B551" s="11"/>
      <c r="C551" s="43"/>
      <c r="D551" s="43"/>
      <c r="E551" s="43"/>
      <c r="F551" s="43"/>
      <c r="G551" s="43"/>
      <c r="H551" s="43"/>
      <c r="I551" s="43"/>
      <c r="J551" s="43"/>
      <c r="K551" s="43"/>
      <c r="L551" s="43"/>
      <c r="M551" s="43"/>
      <c r="N551" s="43"/>
      <c r="O551" s="43"/>
      <c r="P551" s="43"/>
      <c r="Q551" s="44"/>
      <c r="R551" s="44"/>
      <c r="S551" s="43"/>
      <c r="T551" s="43"/>
      <c r="U551" s="44"/>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4"/>
      <c r="AY551" s="43"/>
      <c r="AZ551" s="43"/>
      <c r="BA551" s="43"/>
      <c r="BB551" s="43"/>
      <c r="BC551" s="43"/>
      <c r="BD551" s="43"/>
      <c r="BE551" s="43"/>
      <c r="BF551" s="43"/>
      <c r="BG551" s="43"/>
      <c r="BH551" s="43"/>
      <c r="BI551" s="43"/>
      <c r="BJ551" s="43"/>
      <c r="BK551" s="43"/>
      <c r="BL551" s="43"/>
      <c r="BM551" s="43"/>
      <c r="BN551" s="43"/>
    </row>
    <row r="552" ht="13.5" customHeight="1">
      <c r="A552" s="11"/>
      <c r="B552" s="11"/>
      <c r="C552" s="43"/>
      <c r="D552" s="43"/>
      <c r="E552" s="43"/>
      <c r="F552" s="43"/>
      <c r="G552" s="43"/>
      <c r="H552" s="43"/>
      <c r="I552" s="43"/>
      <c r="J552" s="43"/>
      <c r="K552" s="43"/>
      <c r="L552" s="43"/>
      <c r="M552" s="43"/>
      <c r="N552" s="43"/>
      <c r="O552" s="43"/>
      <c r="P552" s="43"/>
      <c r="Q552" s="44"/>
      <c r="R552" s="44"/>
      <c r="S552" s="43"/>
      <c r="T552" s="43"/>
      <c r="U552" s="44"/>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4"/>
      <c r="AY552" s="43"/>
      <c r="AZ552" s="43"/>
      <c r="BA552" s="43"/>
      <c r="BB552" s="43"/>
      <c r="BC552" s="43"/>
      <c r="BD552" s="43"/>
      <c r="BE552" s="43"/>
      <c r="BF552" s="43"/>
      <c r="BG552" s="43"/>
      <c r="BH552" s="43"/>
      <c r="BI552" s="43"/>
      <c r="BJ552" s="43"/>
      <c r="BK552" s="43"/>
      <c r="BL552" s="43"/>
      <c r="BM552" s="43"/>
      <c r="BN552" s="43"/>
    </row>
    <row r="553" ht="13.5" customHeight="1">
      <c r="A553" s="11"/>
      <c r="B553" s="11"/>
      <c r="C553" s="43"/>
      <c r="D553" s="43"/>
      <c r="E553" s="43"/>
      <c r="F553" s="43"/>
      <c r="G553" s="43"/>
      <c r="H553" s="43"/>
      <c r="I553" s="43"/>
      <c r="J553" s="43"/>
      <c r="K553" s="43"/>
      <c r="L553" s="43"/>
      <c r="M553" s="43"/>
      <c r="N553" s="43"/>
      <c r="O553" s="43"/>
      <c r="P553" s="43"/>
      <c r="Q553" s="44"/>
      <c r="R553" s="44"/>
      <c r="S553" s="43"/>
      <c r="T553" s="43"/>
      <c r="U553" s="44"/>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4"/>
      <c r="AY553" s="43"/>
      <c r="AZ553" s="43"/>
      <c r="BA553" s="43"/>
      <c r="BB553" s="43"/>
      <c r="BC553" s="43"/>
      <c r="BD553" s="43"/>
      <c r="BE553" s="43"/>
      <c r="BF553" s="43"/>
      <c r="BG553" s="43"/>
      <c r="BH553" s="43"/>
      <c r="BI553" s="43"/>
      <c r="BJ553" s="43"/>
      <c r="BK553" s="43"/>
      <c r="BL553" s="43"/>
      <c r="BM553" s="43"/>
      <c r="BN553" s="43"/>
    </row>
    <row r="554" ht="13.5" customHeight="1">
      <c r="A554" s="11"/>
      <c r="B554" s="11"/>
      <c r="C554" s="43"/>
      <c r="D554" s="43"/>
      <c r="E554" s="43"/>
      <c r="F554" s="43"/>
      <c r="G554" s="43"/>
      <c r="H554" s="43"/>
      <c r="I554" s="43"/>
      <c r="J554" s="43"/>
      <c r="K554" s="43"/>
      <c r="L554" s="43"/>
      <c r="M554" s="43"/>
      <c r="N554" s="43"/>
      <c r="O554" s="43"/>
      <c r="P554" s="43"/>
      <c r="Q554" s="44"/>
      <c r="R554" s="44"/>
      <c r="S554" s="43"/>
      <c r="T554" s="43"/>
      <c r="U554" s="44"/>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4"/>
      <c r="AY554" s="43"/>
      <c r="AZ554" s="43"/>
      <c r="BA554" s="43"/>
      <c r="BB554" s="43"/>
      <c r="BC554" s="43"/>
      <c r="BD554" s="43"/>
      <c r="BE554" s="43"/>
      <c r="BF554" s="43"/>
      <c r="BG554" s="43"/>
      <c r="BH554" s="43"/>
      <c r="BI554" s="43"/>
      <c r="BJ554" s="43"/>
      <c r="BK554" s="43"/>
      <c r="BL554" s="43"/>
      <c r="BM554" s="43"/>
      <c r="BN554" s="43"/>
    </row>
    <row r="555" ht="13.5" customHeight="1">
      <c r="A555" s="11"/>
      <c r="B555" s="11"/>
      <c r="C555" s="43"/>
      <c r="D555" s="43"/>
      <c r="E555" s="43"/>
      <c r="F555" s="43"/>
      <c r="G555" s="43"/>
      <c r="H555" s="43"/>
      <c r="I555" s="43"/>
      <c r="J555" s="43"/>
      <c r="K555" s="43"/>
      <c r="L555" s="43"/>
      <c r="M555" s="43"/>
      <c r="N555" s="43"/>
      <c r="O555" s="43"/>
      <c r="P555" s="43"/>
      <c r="Q555" s="44"/>
      <c r="R555" s="44"/>
      <c r="S555" s="43"/>
      <c r="T555" s="43"/>
      <c r="U555" s="44"/>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4"/>
      <c r="AY555" s="43"/>
      <c r="AZ555" s="43"/>
      <c r="BA555" s="43"/>
      <c r="BB555" s="43"/>
      <c r="BC555" s="43"/>
      <c r="BD555" s="43"/>
      <c r="BE555" s="43"/>
      <c r="BF555" s="43"/>
      <c r="BG555" s="43"/>
      <c r="BH555" s="43"/>
      <c r="BI555" s="43"/>
      <c r="BJ555" s="43"/>
      <c r="BK555" s="43"/>
      <c r="BL555" s="43"/>
      <c r="BM555" s="43"/>
      <c r="BN555" s="43"/>
    </row>
    <row r="556" ht="13.5" customHeight="1">
      <c r="A556" s="11"/>
      <c r="B556" s="11"/>
      <c r="C556" s="43"/>
      <c r="D556" s="43"/>
      <c r="E556" s="43"/>
      <c r="F556" s="43"/>
      <c r="G556" s="43"/>
      <c r="H556" s="43"/>
      <c r="I556" s="43"/>
      <c r="J556" s="43"/>
      <c r="K556" s="43"/>
      <c r="L556" s="43"/>
      <c r="M556" s="43"/>
      <c r="N556" s="43"/>
      <c r="O556" s="43"/>
      <c r="P556" s="43"/>
      <c r="Q556" s="44"/>
      <c r="R556" s="44"/>
      <c r="S556" s="43"/>
      <c r="T556" s="43"/>
      <c r="U556" s="44"/>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4"/>
      <c r="AY556" s="43"/>
      <c r="AZ556" s="43"/>
      <c r="BA556" s="43"/>
      <c r="BB556" s="43"/>
      <c r="BC556" s="43"/>
      <c r="BD556" s="43"/>
      <c r="BE556" s="43"/>
      <c r="BF556" s="43"/>
      <c r="BG556" s="43"/>
      <c r="BH556" s="43"/>
      <c r="BI556" s="43"/>
      <c r="BJ556" s="43"/>
      <c r="BK556" s="43"/>
      <c r="BL556" s="43"/>
      <c r="BM556" s="43"/>
      <c r="BN556" s="43"/>
    </row>
    <row r="557" ht="13.5" customHeight="1">
      <c r="A557" s="11"/>
      <c r="B557" s="11"/>
      <c r="C557" s="43"/>
      <c r="D557" s="43"/>
      <c r="E557" s="43"/>
      <c r="F557" s="43"/>
      <c r="G557" s="43"/>
      <c r="H557" s="43"/>
      <c r="I557" s="43"/>
      <c r="J557" s="43"/>
      <c r="K557" s="43"/>
      <c r="L557" s="43"/>
      <c r="M557" s="43"/>
      <c r="N557" s="43"/>
      <c r="O557" s="43"/>
      <c r="P557" s="43"/>
      <c r="Q557" s="44"/>
      <c r="R557" s="44"/>
      <c r="S557" s="43"/>
      <c r="T557" s="43"/>
      <c r="U557" s="44"/>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4"/>
      <c r="AY557" s="43"/>
      <c r="AZ557" s="43"/>
      <c r="BA557" s="43"/>
      <c r="BB557" s="43"/>
      <c r="BC557" s="43"/>
      <c r="BD557" s="43"/>
      <c r="BE557" s="43"/>
      <c r="BF557" s="43"/>
      <c r="BG557" s="43"/>
      <c r="BH557" s="43"/>
      <c r="BI557" s="43"/>
      <c r="BJ557" s="43"/>
      <c r="BK557" s="43"/>
      <c r="BL557" s="43"/>
      <c r="BM557" s="43"/>
      <c r="BN557" s="43"/>
    </row>
    <row r="558" ht="13.5" customHeight="1">
      <c r="A558" s="11"/>
      <c r="B558" s="11"/>
      <c r="C558" s="43"/>
      <c r="D558" s="43"/>
      <c r="E558" s="43"/>
      <c r="F558" s="43"/>
      <c r="G558" s="43"/>
      <c r="H558" s="43"/>
      <c r="I558" s="43"/>
      <c r="J558" s="43"/>
      <c r="K558" s="43"/>
      <c r="L558" s="43"/>
      <c r="M558" s="43"/>
      <c r="N558" s="43"/>
      <c r="O558" s="43"/>
      <c r="P558" s="43"/>
      <c r="Q558" s="44"/>
      <c r="R558" s="44"/>
      <c r="S558" s="43"/>
      <c r="T558" s="43"/>
      <c r="U558" s="44"/>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4"/>
      <c r="AY558" s="43"/>
      <c r="AZ558" s="43"/>
      <c r="BA558" s="43"/>
      <c r="BB558" s="43"/>
      <c r="BC558" s="43"/>
      <c r="BD558" s="43"/>
      <c r="BE558" s="43"/>
      <c r="BF558" s="43"/>
      <c r="BG558" s="43"/>
      <c r="BH558" s="43"/>
      <c r="BI558" s="43"/>
      <c r="BJ558" s="43"/>
      <c r="BK558" s="43"/>
      <c r="BL558" s="43"/>
      <c r="BM558" s="43"/>
      <c r="BN558" s="43"/>
    </row>
    <row r="559" ht="13.5" customHeight="1">
      <c r="A559" s="11"/>
      <c r="B559" s="11"/>
      <c r="C559" s="43"/>
      <c r="D559" s="43"/>
      <c r="E559" s="43"/>
      <c r="F559" s="43"/>
      <c r="G559" s="43"/>
      <c r="H559" s="43"/>
      <c r="I559" s="43"/>
      <c r="J559" s="43"/>
      <c r="K559" s="43"/>
      <c r="L559" s="43"/>
      <c r="M559" s="43"/>
      <c r="N559" s="43"/>
      <c r="O559" s="43"/>
      <c r="P559" s="43"/>
      <c r="Q559" s="44"/>
      <c r="R559" s="44"/>
      <c r="S559" s="43"/>
      <c r="T559" s="43"/>
      <c r="U559" s="44"/>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4"/>
      <c r="AY559" s="43"/>
      <c r="AZ559" s="43"/>
      <c r="BA559" s="43"/>
      <c r="BB559" s="43"/>
      <c r="BC559" s="43"/>
      <c r="BD559" s="43"/>
      <c r="BE559" s="43"/>
      <c r="BF559" s="43"/>
      <c r="BG559" s="43"/>
      <c r="BH559" s="43"/>
      <c r="BI559" s="43"/>
      <c r="BJ559" s="43"/>
      <c r="BK559" s="43"/>
      <c r="BL559" s="43"/>
      <c r="BM559" s="43"/>
      <c r="BN559" s="43"/>
    </row>
    <row r="560" ht="13.5" customHeight="1">
      <c r="A560" s="11"/>
      <c r="B560" s="11"/>
      <c r="C560" s="43"/>
      <c r="D560" s="43"/>
      <c r="E560" s="43"/>
      <c r="F560" s="43"/>
      <c r="G560" s="43"/>
      <c r="H560" s="43"/>
      <c r="I560" s="43"/>
      <c r="J560" s="43"/>
      <c r="K560" s="43"/>
      <c r="L560" s="43"/>
      <c r="M560" s="43"/>
      <c r="N560" s="43"/>
      <c r="O560" s="43"/>
      <c r="P560" s="43"/>
      <c r="Q560" s="44"/>
      <c r="R560" s="44"/>
      <c r="S560" s="43"/>
      <c r="T560" s="43"/>
      <c r="U560" s="44"/>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4"/>
      <c r="AY560" s="43"/>
      <c r="AZ560" s="43"/>
      <c r="BA560" s="43"/>
      <c r="BB560" s="43"/>
      <c r="BC560" s="43"/>
      <c r="BD560" s="43"/>
      <c r="BE560" s="43"/>
      <c r="BF560" s="43"/>
      <c r="BG560" s="43"/>
      <c r="BH560" s="43"/>
      <c r="BI560" s="43"/>
      <c r="BJ560" s="43"/>
      <c r="BK560" s="43"/>
      <c r="BL560" s="43"/>
      <c r="BM560" s="43"/>
      <c r="BN560" s="43"/>
    </row>
    <row r="561" ht="13.5" customHeight="1">
      <c r="A561" s="11"/>
      <c r="B561" s="11"/>
      <c r="C561" s="43"/>
      <c r="D561" s="43"/>
      <c r="E561" s="43"/>
      <c r="F561" s="43"/>
      <c r="G561" s="43"/>
      <c r="H561" s="43"/>
      <c r="I561" s="43"/>
      <c r="J561" s="43"/>
      <c r="K561" s="43"/>
      <c r="L561" s="43"/>
      <c r="M561" s="43"/>
      <c r="N561" s="43"/>
      <c r="O561" s="43"/>
      <c r="P561" s="43"/>
      <c r="Q561" s="44"/>
      <c r="R561" s="44"/>
      <c r="S561" s="43"/>
      <c r="T561" s="43"/>
      <c r="U561" s="44"/>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4"/>
      <c r="AY561" s="43"/>
      <c r="AZ561" s="43"/>
      <c r="BA561" s="43"/>
      <c r="BB561" s="43"/>
      <c r="BC561" s="43"/>
      <c r="BD561" s="43"/>
      <c r="BE561" s="43"/>
      <c r="BF561" s="43"/>
      <c r="BG561" s="43"/>
      <c r="BH561" s="43"/>
      <c r="BI561" s="43"/>
      <c r="BJ561" s="43"/>
      <c r="BK561" s="43"/>
      <c r="BL561" s="43"/>
      <c r="BM561" s="43"/>
      <c r="BN561" s="43"/>
    </row>
    <row r="562" ht="13.5" customHeight="1">
      <c r="A562" s="11"/>
      <c r="B562" s="11"/>
      <c r="C562" s="43"/>
      <c r="D562" s="43"/>
      <c r="E562" s="43"/>
      <c r="F562" s="43"/>
      <c r="G562" s="43"/>
      <c r="H562" s="43"/>
      <c r="I562" s="43"/>
      <c r="J562" s="43"/>
      <c r="K562" s="43"/>
      <c r="L562" s="43"/>
      <c r="M562" s="43"/>
      <c r="N562" s="43"/>
      <c r="O562" s="43"/>
      <c r="P562" s="43"/>
      <c r="Q562" s="44"/>
      <c r="R562" s="44"/>
      <c r="S562" s="43"/>
      <c r="T562" s="43"/>
      <c r="U562" s="44"/>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4"/>
      <c r="AY562" s="43"/>
      <c r="AZ562" s="43"/>
      <c r="BA562" s="43"/>
      <c r="BB562" s="43"/>
      <c r="BC562" s="43"/>
      <c r="BD562" s="43"/>
      <c r="BE562" s="43"/>
      <c r="BF562" s="43"/>
      <c r="BG562" s="43"/>
      <c r="BH562" s="43"/>
      <c r="BI562" s="43"/>
      <c r="BJ562" s="43"/>
      <c r="BK562" s="43"/>
      <c r="BL562" s="43"/>
      <c r="BM562" s="43"/>
      <c r="BN562" s="43"/>
    </row>
    <row r="563" ht="13.5" customHeight="1">
      <c r="A563" s="11"/>
      <c r="B563" s="11"/>
      <c r="C563" s="43"/>
      <c r="D563" s="43"/>
      <c r="E563" s="43"/>
      <c r="F563" s="43"/>
      <c r="G563" s="43"/>
      <c r="H563" s="43"/>
      <c r="I563" s="43"/>
      <c r="J563" s="43"/>
      <c r="K563" s="43"/>
      <c r="L563" s="43"/>
      <c r="M563" s="43"/>
      <c r="N563" s="43"/>
      <c r="O563" s="43"/>
      <c r="P563" s="43"/>
      <c r="Q563" s="44"/>
      <c r="R563" s="44"/>
      <c r="S563" s="43"/>
      <c r="T563" s="43"/>
      <c r="U563" s="44"/>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4"/>
      <c r="AY563" s="43"/>
      <c r="AZ563" s="43"/>
      <c r="BA563" s="43"/>
      <c r="BB563" s="43"/>
      <c r="BC563" s="43"/>
      <c r="BD563" s="43"/>
      <c r="BE563" s="43"/>
      <c r="BF563" s="43"/>
      <c r="BG563" s="43"/>
      <c r="BH563" s="43"/>
      <c r="BI563" s="43"/>
      <c r="BJ563" s="43"/>
      <c r="BK563" s="43"/>
      <c r="BL563" s="43"/>
      <c r="BM563" s="43"/>
      <c r="BN563" s="43"/>
    </row>
    <row r="564" ht="13.5" customHeight="1">
      <c r="A564" s="11"/>
      <c r="B564" s="11"/>
      <c r="C564" s="43"/>
      <c r="D564" s="43"/>
      <c r="E564" s="43"/>
      <c r="F564" s="43"/>
      <c r="G564" s="43"/>
      <c r="H564" s="43"/>
      <c r="I564" s="43"/>
      <c r="J564" s="43"/>
      <c r="K564" s="43"/>
      <c r="L564" s="43"/>
      <c r="M564" s="43"/>
      <c r="N564" s="43"/>
      <c r="O564" s="43"/>
      <c r="P564" s="43"/>
      <c r="Q564" s="44"/>
      <c r="R564" s="44"/>
      <c r="S564" s="43"/>
      <c r="T564" s="43"/>
      <c r="U564" s="44"/>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4"/>
      <c r="AY564" s="43"/>
      <c r="AZ564" s="43"/>
      <c r="BA564" s="43"/>
      <c r="BB564" s="43"/>
      <c r="BC564" s="43"/>
      <c r="BD564" s="43"/>
      <c r="BE564" s="43"/>
      <c r="BF564" s="43"/>
      <c r="BG564" s="43"/>
      <c r="BH564" s="43"/>
      <c r="BI564" s="43"/>
      <c r="BJ564" s="43"/>
      <c r="BK564" s="43"/>
      <c r="BL564" s="43"/>
      <c r="BM564" s="43"/>
      <c r="BN564" s="43"/>
    </row>
    <row r="565" ht="13.5" customHeight="1">
      <c r="A565" s="11"/>
      <c r="B565" s="11"/>
      <c r="C565" s="43"/>
      <c r="D565" s="43"/>
      <c r="E565" s="43"/>
      <c r="F565" s="43"/>
      <c r="G565" s="43"/>
      <c r="H565" s="43"/>
      <c r="I565" s="43"/>
      <c r="J565" s="43"/>
      <c r="K565" s="43"/>
      <c r="L565" s="43"/>
      <c r="M565" s="43"/>
      <c r="N565" s="43"/>
      <c r="O565" s="43"/>
      <c r="P565" s="43"/>
      <c r="Q565" s="44"/>
      <c r="R565" s="44"/>
      <c r="S565" s="43"/>
      <c r="T565" s="43"/>
      <c r="U565" s="44"/>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4"/>
      <c r="AY565" s="43"/>
      <c r="AZ565" s="43"/>
      <c r="BA565" s="43"/>
      <c r="BB565" s="43"/>
      <c r="BC565" s="43"/>
      <c r="BD565" s="43"/>
      <c r="BE565" s="43"/>
      <c r="BF565" s="43"/>
      <c r="BG565" s="43"/>
      <c r="BH565" s="43"/>
      <c r="BI565" s="43"/>
      <c r="BJ565" s="43"/>
      <c r="BK565" s="43"/>
      <c r="BL565" s="43"/>
      <c r="BM565" s="43"/>
      <c r="BN565" s="43"/>
    </row>
    <row r="566" ht="13.5" customHeight="1">
      <c r="A566" s="11"/>
      <c r="B566" s="11"/>
      <c r="C566" s="43"/>
      <c r="D566" s="43"/>
      <c r="E566" s="43"/>
      <c r="F566" s="43"/>
      <c r="G566" s="43"/>
      <c r="H566" s="43"/>
      <c r="I566" s="43"/>
      <c r="J566" s="43"/>
      <c r="K566" s="43"/>
      <c r="L566" s="43"/>
      <c r="M566" s="43"/>
      <c r="N566" s="43"/>
      <c r="O566" s="43"/>
      <c r="P566" s="43"/>
      <c r="Q566" s="44"/>
      <c r="R566" s="44"/>
      <c r="S566" s="43"/>
      <c r="T566" s="43"/>
      <c r="U566" s="44"/>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4"/>
      <c r="AY566" s="43"/>
      <c r="AZ566" s="43"/>
      <c r="BA566" s="43"/>
      <c r="BB566" s="43"/>
      <c r="BC566" s="43"/>
      <c r="BD566" s="43"/>
      <c r="BE566" s="43"/>
      <c r="BF566" s="43"/>
      <c r="BG566" s="43"/>
      <c r="BH566" s="43"/>
      <c r="BI566" s="43"/>
      <c r="BJ566" s="43"/>
      <c r="BK566" s="43"/>
      <c r="BL566" s="43"/>
      <c r="BM566" s="43"/>
      <c r="BN566" s="43"/>
    </row>
    <row r="567" ht="13.5" customHeight="1">
      <c r="A567" s="11"/>
      <c r="B567" s="11"/>
      <c r="C567" s="43"/>
      <c r="D567" s="43"/>
      <c r="E567" s="43"/>
      <c r="F567" s="43"/>
      <c r="G567" s="43"/>
      <c r="H567" s="43"/>
      <c r="I567" s="43"/>
      <c r="J567" s="43"/>
      <c r="K567" s="43"/>
      <c r="L567" s="43"/>
      <c r="M567" s="43"/>
      <c r="N567" s="43"/>
      <c r="O567" s="43"/>
      <c r="P567" s="43"/>
      <c r="Q567" s="44"/>
      <c r="R567" s="44"/>
      <c r="S567" s="43"/>
      <c r="T567" s="43"/>
      <c r="U567" s="44"/>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4"/>
      <c r="AY567" s="43"/>
      <c r="AZ567" s="43"/>
      <c r="BA567" s="43"/>
      <c r="BB567" s="43"/>
      <c r="BC567" s="43"/>
      <c r="BD567" s="43"/>
      <c r="BE567" s="43"/>
      <c r="BF567" s="43"/>
      <c r="BG567" s="43"/>
      <c r="BH567" s="43"/>
      <c r="BI567" s="43"/>
      <c r="BJ567" s="43"/>
      <c r="BK567" s="43"/>
      <c r="BL567" s="43"/>
      <c r="BM567" s="43"/>
      <c r="BN567" s="43"/>
    </row>
    <row r="568" ht="13.5" customHeight="1">
      <c r="A568" s="11"/>
      <c r="B568" s="11"/>
      <c r="C568" s="43"/>
      <c r="D568" s="43"/>
      <c r="E568" s="43"/>
      <c r="F568" s="43"/>
      <c r="G568" s="43"/>
      <c r="H568" s="43"/>
      <c r="I568" s="43"/>
      <c r="J568" s="43"/>
      <c r="K568" s="43"/>
      <c r="L568" s="43"/>
      <c r="M568" s="43"/>
      <c r="N568" s="43"/>
      <c r="O568" s="43"/>
      <c r="P568" s="43"/>
      <c r="Q568" s="44"/>
      <c r="R568" s="44"/>
      <c r="S568" s="43"/>
      <c r="T568" s="43"/>
      <c r="U568" s="44"/>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4"/>
      <c r="AY568" s="43"/>
      <c r="AZ568" s="43"/>
      <c r="BA568" s="43"/>
      <c r="BB568" s="43"/>
      <c r="BC568" s="43"/>
      <c r="BD568" s="43"/>
      <c r="BE568" s="43"/>
      <c r="BF568" s="43"/>
      <c r="BG568" s="43"/>
      <c r="BH568" s="43"/>
      <c r="BI568" s="43"/>
      <c r="BJ568" s="43"/>
      <c r="BK568" s="43"/>
      <c r="BL568" s="43"/>
      <c r="BM568" s="43"/>
      <c r="BN568" s="43"/>
    </row>
    <row r="569" ht="13.5" customHeight="1">
      <c r="A569" s="11"/>
      <c r="B569" s="11"/>
      <c r="C569" s="43"/>
      <c r="D569" s="43"/>
      <c r="E569" s="43"/>
      <c r="F569" s="43"/>
      <c r="G569" s="43"/>
      <c r="H569" s="43"/>
      <c r="I569" s="43"/>
      <c r="J569" s="43"/>
      <c r="K569" s="43"/>
      <c r="L569" s="43"/>
      <c r="M569" s="43"/>
      <c r="N569" s="43"/>
      <c r="O569" s="43"/>
      <c r="P569" s="43"/>
      <c r="Q569" s="44"/>
      <c r="R569" s="44"/>
      <c r="S569" s="43"/>
      <c r="T569" s="43"/>
      <c r="U569" s="44"/>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4"/>
      <c r="AY569" s="43"/>
      <c r="AZ569" s="43"/>
      <c r="BA569" s="43"/>
      <c r="BB569" s="43"/>
      <c r="BC569" s="43"/>
      <c r="BD569" s="43"/>
      <c r="BE569" s="43"/>
      <c r="BF569" s="43"/>
      <c r="BG569" s="43"/>
      <c r="BH569" s="43"/>
      <c r="BI569" s="43"/>
      <c r="BJ569" s="43"/>
      <c r="BK569" s="43"/>
      <c r="BL569" s="43"/>
      <c r="BM569" s="43"/>
      <c r="BN569" s="43"/>
    </row>
    <row r="570" ht="13.5" customHeight="1">
      <c r="A570" s="11"/>
      <c r="B570" s="11"/>
      <c r="C570" s="43"/>
      <c r="D570" s="43"/>
      <c r="E570" s="43"/>
      <c r="F570" s="43"/>
      <c r="G570" s="43"/>
      <c r="H570" s="43"/>
      <c r="I570" s="43"/>
      <c r="J570" s="43"/>
      <c r="K570" s="43"/>
      <c r="L570" s="43"/>
      <c r="M570" s="43"/>
      <c r="N570" s="43"/>
      <c r="O570" s="43"/>
      <c r="P570" s="43"/>
      <c r="Q570" s="44"/>
      <c r="R570" s="44"/>
      <c r="S570" s="43"/>
      <c r="T570" s="43"/>
      <c r="U570" s="44"/>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4"/>
      <c r="AY570" s="43"/>
      <c r="AZ570" s="43"/>
      <c r="BA570" s="43"/>
      <c r="BB570" s="43"/>
      <c r="BC570" s="43"/>
      <c r="BD570" s="43"/>
      <c r="BE570" s="43"/>
      <c r="BF570" s="43"/>
      <c r="BG570" s="43"/>
      <c r="BH570" s="43"/>
      <c r="BI570" s="43"/>
      <c r="BJ570" s="43"/>
      <c r="BK570" s="43"/>
      <c r="BL570" s="43"/>
      <c r="BM570" s="43"/>
      <c r="BN570" s="43"/>
    </row>
    <row r="571" ht="13.5" customHeight="1">
      <c r="A571" s="11"/>
      <c r="B571" s="11"/>
      <c r="C571" s="43"/>
      <c r="D571" s="43"/>
      <c r="E571" s="43"/>
      <c r="F571" s="43"/>
      <c r="G571" s="43"/>
      <c r="H571" s="43"/>
      <c r="I571" s="43"/>
      <c r="J571" s="43"/>
      <c r="K571" s="43"/>
      <c r="L571" s="43"/>
      <c r="M571" s="43"/>
      <c r="N571" s="43"/>
      <c r="O571" s="43"/>
      <c r="P571" s="43"/>
      <c r="Q571" s="44"/>
      <c r="R571" s="44"/>
      <c r="S571" s="43"/>
      <c r="T571" s="43"/>
      <c r="U571" s="44"/>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4"/>
      <c r="AY571" s="43"/>
      <c r="AZ571" s="43"/>
      <c r="BA571" s="43"/>
      <c r="BB571" s="43"/>
      <c r="BC571" s="43"/>
      <c r="BD571" s="43"/>
      <c r="BE571" s="43"/>
      <c r="BF571" s="43"/>
      <c r="BG571" s="43"/>
      <c r="BH571" s="43"/>
      <c r="BI571" s="43"/>
      <c r="BJ571" s="43"/>
      <c r="BK571" s="43"/>
      <c r="BL571" s="43"/>
      <c r="BM571" s="43"/>
      <c r="BN571" s="43"/>
    </row>
    <row r="572" ht="13.5" customHeight="1">
      <c r="A572" s="11"/>
      <c r="B572" s="11"/>
      <c r="C572" s="43"/>
      <c r="D572" s="43"/>
      <c r="E572" s="43"/>
      <c r="F572" s="43"/>
      <c r="G572" s="43"/>
      <c r="H572" s="43"/>
      <c r="I572" s="43"/>
      <c r="J572" s="43"/>
      <c r="K572" s="43"/>
      <c r="L572" s="43"/>
      <c r="M572" s="43"/>
      <c r="N572" s="43"/>
      <c r="O572" s="43"/>
      <c r="P572" s="43"/>
      <c r="Q572" s="44"/>
      <c r="R572" s="44"/>
      <c r="S572" s="43"/>
      <c r="T572" s="43"/>
      <c r="U572" s="44"/>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4"/>
      <c r="AY572" s="43"/>
      <c r="AZ572" s="43"/>
      <c r="BA572" s="43"/>
      <c r="BB572" s="43"/>
      <c r="BC572" s="43"/>
      <c r="BD572" s="43"/>
      <c r="BE572" s="43"/>
      <c r="BF572" s="43"/>
      <c r="BG572" s="43"/>
      <c r="BH572" s="43"/>
      <c r="BI572" s="43"/>
      <c r="BJ572" s="43"/>
      <c r="BK572" s="43"/>
      <c r="BL572" s="43"/>
      <c r="BM572" s="43"/>
      <c r="BN572" s="43"/>
    </row>
    <row r="573" ht="13.5" customHeight="1">
      <c r="A573" s="11"/>
      <c r="B573" s="11"/>
      <c r="C573" s="43"/>
      <c r="D573" s="43"/>
      <c r="E573" s="43"/>
      <c r="F573" s="43"/>
      <c r="G573" s="43"/>
      <c r="H573" s="43"/>
      <c r="I573" s="43"/>
      <c r="J573" s="43"/>
      <c r="K573" s="43"/>
      <c r="L573" s="43"/>
      <c r="M573" s="43"/>
      <c r="N573" s="43"/>
      <c r="O573" s="43"/>
      <c r="P573" s="43"/>
      <c r="Q573" s="44"/>
      <c r="R573" s="44"/>
      <c r="S573" s="43"/>
      <c r="T573" s="43"/>
      <c r="U573" s="44"/>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4"/>
      <c r="AY573" s="43"/>
      <c r="AZ573" s="43"/>
      <c r="BA573" s="43"/>
      <c r="BB573" s="43"/>
      <c r="BC573" s="43"/>
      <c r="BD573" s="43"/>
      <c r="BE573" s="43"/>
      <c r="BF573" s="43"/>
      <c r="BG573" s="43"/>
      <c r="BH573" s="43"/>
      <c r="BI573" s="43"/>
      <c r="BJ573" s="43"/>
      <c r="BK573" s="43"/>
      <c r="BL573" s="43"/>
      <c r="BM573" s="43"/>
      <c r="BN573" s="43"/>
    </row>
    <row r="574" ht="13.5" customHeight="1">
      <c r="A574" s="11"/>
      <c r="B574" s="11"/>
      <c r="C574" s="43"/>
      <c r="D574" s="43"/>
      <c r="E574" s="43"/>
      <c r="F574" s="43"/>
      <c r="G574" s="43"/>
      <c r="H574" s="43"/>
      <c r="I574" s="43"/>
      <c r="J574" s="43"/>
      <c r="K574" s="43"/>
      <c r="L574" s="43"/>
      <c r="M574" s="43"/>
      <c r="N574" s="43"/>
      <c r="O574" s="43"/>
      <c r="P574" s="43"/>
      <c r="Q574" s="44"/>
      <c r="R574" s="44"/>
      <c r="S574" s="43"/>
      <c r="T574" s="43"/>
      <c r="U574" s="44"/>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4"/>
      <c r="AY574" s="43"/>
      <c r="AZ574" s="43"/>
      <c r="BA574" s="43"/>
      <c r="BB574" s="43"/>
      <c r="BC574" s="43"/>
      <c r="BD574" s="43"/>
      <c r="BE574" s="43"/>
      <c r="BF574" s="43"/>
      <c r="BG574" s="43"/>
      <c r="BH574" s="43"/>
      <c r="BI574" s="43"/>
      <c r="BJ574" s="43"/>
      <c r="BK574" s="43"/>
      <c r="BL574" s="43"/>
      <c r="BM574" s="43"/>
      <c r="BN574" s="43"/>
    </row>
    <row r="575" ht="13.5" customHeight="1">
      <c r="A575" s="11"/>
      <c r="B575" s="11"/>
      <c r="C575" s="43"/>
      <c r="D575" s="43"/>
      <c r="E575" s="43"/>
      <c r="F575" s="43"/>
      <c r="G575" s="43"/>
      <c r="H575" s="43"/>
      <c r="I575" s="43"/>
      <c r="J575" s="43"/>
      <c r="K575" s="43"/>
      <c r="L575" s="43"/>
      <c r="M575" s="43"/>
      <c r="N575" s="43"/>
      <c r="O575" s="43"/>
      <c r="P575" s="43"/>
      <c r="Q575" s="44"/>
      <c r="R575" s="44"/>
      <c r="S575" s="43"/>
      <c r="T575" s="43"/>
      <c r="U575" s="44"/>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4"/>
      <c r="AY575" s="43"/>
      <c r="AZ575" s="43"/>
      <c r="BA575" s="43"/>
      <c r="BB575" s="43"/>
      <c r="BC575" s="43"/>
      <c r="BD575" s="43"/>
      <c r="BE575" s="43"/>
      <c r="BF575" s="43"/>
      <c r="BG575" s="43"/>
      <c r="BH575" s="43"/>
      <c r="BI575" s="43"/>
      <c r="BJ575" s="43"/>
      <c r="BK575" s="43"/>
      <c r="BL575" s="43"/>
      <c r="BM575" s="43"/>
      <c r="BN575" s="43"/>
    </row>
    <row r="576" ht="13.5" customHeight="1">
      <c r="A576" s="11"/>
      <c r="B576" s="11"/>
      <c r="C576" s="43"/>
      <c r="D576" s="43"/>
      <c r="E576" s="43"/>
      <c r="F576" s="43"/>
      <c r="G576" s="43"/>
      <c r="H576" s="43"/>
      <c r="I576" s="43"/>
      <c r="J576" s="43"/>
      <c r="K576" s="43"/>
      <c r="L576" s="43"/>
      <c r="M576" s="43"/>
      <c r="N576" s="43"/>
      <c r="O576" s="43"/>
      <c r="P576" s="43"/>
      <c r="Q576" s="44"/>
      <c r="R576" s="44"/>
      <c r="S576" s="43"/>
      <c r="T576" s="43"/>
      <c r="U576" s="44"/>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4"/>
      <c r="AY576" s="43"/>
      <c r="AZ576" s="43"/>
      <c r="BA576" s="43"/>
      <c r="BB576" s="43"/>
      <c r="BC576" s="43"/>
      <c r="BD576" s="43"/>
      <c r="BE576" s="43"/>
      <c r="BF576" s="43"/>
      <c r="BG576" s="43"/>
      <c r="BH576" s="43"/>
      <c r="BI576" s="43"/>
      <c r="BJ576" s="43"/>
      <c r="BK576" s="43"/>
      <c r="BL576" s="43"/>
      <c r="BM576" s="43"/>
      <c r="BN576" s="43"/>
    </row>
    <row r="577" ht="13.5" customHeight="1">
      <c r="A577" s="11"/>
      <c r="B577" s="11"/>
      <c r="C577" s="43"/>
      <c r="D577" s="43"/>
      <c r="E577" s="43"/>
      <c r="F577" s="43"/>
      <c r="G577" s="43"/>
      <c r="H577" s="43"/>
      <c r="I577" s="43"/>
      <c r="J577" s="43"/>
      <c r="K577" s="43"/>
      <c r="L577" s="43"/>
      <c r="M577" s="43"/>
      <c r="N577" s="43"/>
      <c r="O577" s="43"/>
      <c r="P577" s="43"/>
      <c r="Q577" s="44"/>
      <c r="R577" s="44"/>
      <c r="S577" s="43"/>
      <c r="T577" s="43"/>
      <c r="U577" s="44"/>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4"/>
      <c r="AY577" s="43"/>
      <c r="AZ577" s="43"/>
      <c r="BA577" s="43"/>
      <c r="BB577" s="43"/>
      <c r="BC577" s="43"/>
      <c r="BD577" s="43"/>
      <c r="BE577" s="43"/>
      <c r="BF577" s="43"/>
      <c r="BG577" s="43"/>
      <c r="BH577" s="43"/>
      <c r="BI577" s="43"/>
      <c r="BJ577" s="43"/>
      <c r="BK577" s="43"/>
      <c r="BL577" s="43"/>
      <c r="BM577" s="43"/>
      <c r="BN577" s="43"/>
    </row>
    <row r="578" ht="13.5" customHeight="1">
      <c r="A578" s="11"/>
      <c r="B578" s="11"/>
      <c r="C578" s="43"/>
      <c r="D578" s="43"/>
      <c r="E578" s="43"/>
      <c r="F578" s="43"/>
      <c r="G578" s="43"/>
      <c r="H578" s="43"/>
      <c r="I578" s="43"/>
      <c r="J578" s="43"/>
      <c r="K578" s="43"/>
      <c r="L578" s="43"/>
      <c r="M578" s="43"/>
      <c r="N578" s="43"/>
      <c r="O578" s="43"/>
      <c r="P578" s="43"/>
      <c r="Q578" s="44"/>
      <c r="R578" s="44"/>
      <c r="S578" s="43"/>
      <c r="T578" s="43"/>
      <c r="U578" s="44"/>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4"/>
      <c r="AY578" s="43"/>
      <c r="AZ578" s="43"/>
      <c r="BA578" s="43"/>
      <c r="BB578" s="43"/>
      <c r="BC578" s="43"/>
      <c r="BD578" s="43"/>
      <c r="BE578" s="43"/>
      <c r="BF578" s="43"/>
      <c r="BG578" s="43"/>
      <c r="BH578" s="43"/>
      <c r="BI578" s="43"/>
      <c r="BJ578" s="43"/>
      <c r="BK578" s="43"/>
      <c r="BL578" s="43"/>
      <c r="BM578" s="43"/>
      <c r="BN578" s="43"/>
    </row>
    <row r="579" ht="13.5" customHeight="1">
      <c r="A579" s="11"/>
      <c r="B579" s="11"/>
      <c r="C579" s="43"/>
      <c r="D579" s="43"/>
      <c r="E579" s="43"/>
      <c r="F579" s="43"/>
      <c r="G579" s="43"/>
      <c r="H579" s="43"/>
      <c r="I579" s="43"/>
      <c r="J579" s="43"/>
      <c r="K579" s="43"/>
      <c r="L579" s="43"/>
      <c r="M579" s="43"/>
      <c r="N579" s="43"/>
      <c r="O579" s="43"/>
      <c r="P579" s="43"/>
      <c r="Q579" s="44"/>
      <c r="R579" s="44"/>
      <c r="S579" s="43"/>
      <c r="T579" s="43"/>
      <c r="U579" s="44"/>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4"/>
      <c r="AY579" s="43"/>
      <c r="AZ579" s="43"/>
      <c r="BA579" s="43"/>
      <c r="BB579" s="43"/>
      <c r="BC579" s="43"/>
      <c r="BD579" s="43"/>
      <c r="BE579" s="43"/>
      <c r="BF579" s="43"/>
      <c r="BG579" s="43"/>
      <c r="BH579" s="43"/>
      <c r="BI579" s="43"/>
      <c r="BJ579" s="43"/>
      <c r="BK579" s="43"/>
      <c r="BL579" s="43"/>
      <c r="BM579" s="43"/>
      <c r="BN579" s="43"/>
    </row>
    <row r="580" ht="13.5" customHeight="1">
      <c r="A580" s="11"/>
      <c r="B580" s="11"/>
      <c r="C580" s="43"/>
      <c r="D580" s="43"/>
      <c r="E580" s="43"/>
      <c r="F580" s="43"/>
      <c r="G580" s="43"/>
      <c r="H580" s="43"/>
      <c r="I580" s="43"/>
      <c r="J580" s="43"/>
      <c r="K580" s="43"/>
      <c r="L580" s="43"/>
      <c r="M580" s="43"/>
      <c r="N580" s="43"/>
      <c r="O580" s="43"/>
      <c r="P580" s="43"/>
      <c r="Q580" s="44"/>
      <c r="R580" s="44"/>
      <c r="S580" s="43"/>
      <c r="T580" s="43"/>
      <c r="U580" s="44"/>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4"/>
      <c r="AY580" s="43"/>
      <c r="AZ580" s="43"/>
      <c r="BA580" s="43"/>
      <c r="BB580" s="43"/>
      <c r="BC580" s="43"/>
      <c r="BD580" s="43"/>
      <c r="BE580" s="43"/>
      <c r="BF580" s="43"/>
      <c r="BG580" s="43"/>
      <c r="BH580" s="43"/>
      <c r="BI580" s="43"/>
      <c r="BJ580" s="43"/>
      <c r="BK580" s="43"/>
      <c r="BL580" s="43"/>
      <c r="BM580" s="43"/>
      <c r="BN580" s="43"/>
    </row>
    <row r="581" ht="13.5" customHeight="1">
      <c r="A581" s="11"/>
      <c r="B581" s="11"/>
      <c r="C581" s="43"/>
      <c r="D581" s="43"/>
      <c r="E581" s="43"/>
      <c r="F581" s="43"/>
      <c r="G581" s="43"/>
      <c r="H581" s="43"/>
      <c r="I581" s="43"/>
      <c r="J581" s="43"/>
      <c r="K581" s="43"/>
      <c r="L581" s="43"/>
      <c r="M581" s="43"/>
      <c r="N581" s="43"/>
      <c r="O581" s="43"/>
      <c r="P581" s="43"/>
      <c r="Q581" s="44"/>
      <c r="R581" s="44"/>
      <c r="S581" s="43"/>
      <c r="T581" s="43"/>
      <c r="U581" s="44"/>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4"/>
      <c r="AY581" s="43"/>
      <c r="AZ581" s="43"/>
      <c r="BA581" s="43"/>
      <c r="BB581" s="43"/>
      <c r="BC581" s="43"/>
      <c r="BD581" s="43"/>
      <c r="BE581" s="43"/>
      <c r="BF581" s="43"/>
      <c r="BG581" s="43"/>
      <c r="BH581" s="43"/>
      <c r="BI581" s="43"/>
      <c r="BJ581" s="43"/>
      <c r="BK581" s="43"/>
      <c r="BL581" s="43"/>
      <c r="BM581" s="43"/>
      <c r="BN581" s="43"/>
    </row>
    <row r="582" ht="13.5" customHeight="1">
      <c r="A582" s="11"/>
      <c r="B582" s="11"/>
      <c r="C582" s="43"/>
      <c r="D582" s="43"/>
      <c r="E582" s="43"/>
      <c r="F582" s="43"/>
      <c r="G582" s="43"/>
      <c r="H582" s="43"/>
      <c r="I582" s="43"/>
      <c r="J582" s="43"/>
      <c r="K582" s="43"/>
      <c r="L582" s="43"/>
      <c r="M582" s="43"/>
      <c r="N582" s="43"/>
      <c r="O582" s="43"/>
      <c r="P582" s="43"/>
      <c r="Q582" s="44"/>
      <c r="R582" s="44"/>
      <c r="S582" s="43"/>
      <c r="T582" s="43"/>
      <c r="U582" s="44"/>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4"/>
      <c r="AY582" s="43"/>
      <c r="AZ582" s="43"/>
      <c r="BA582" s="43"/>
      <c r="BB582" s="43"/>
      <c r="BC582" s="43"/>
      <c r="BD582" s="43"/>
      <c r="BE582" s="43"/>
      <c r="BF582" s="43"/>
      <c r="BG582" s="43"/>
      <c r="BH582" s="43"/>
      <c r="BI582" s="43"/>
      <c r="BJ582" s="43"/>
      <c r="BK582" s="43"/>
      <c r="BL582" s="43"/>
      <c r="BM582" s="43"/>
      <c r="BN582" s="43"/>
    </row>
    <row r="583" ht="13.5" customHeight="1">
      <c r="A583" s="11"/>
      <c r="B583" s="11"/>
      <c r="C583" s="43"/>
      <c r="D583" s="43"/>
      <c r="E583" s="43"/>
      <c r="F583" s="43"/>
      <c r="G583" s="43"/>
      <c r="H583" s="43"/>
      <c r="I583" s="43"/>
      <c r="J583" s="43"/>
      <c r="K583" s="43"/>
      <c r="L583" s="43"/>
      <c r="M583" s="43"/>
      <c r="N583" s="43"/>
      <c r="O583" s="43"/>
      <c r="P583" s="43"/>
      <c r="Q583" s="44"/>
      <c r="R583" s="44"/>
      <c r="S583" s="43"/>
      <c r="T583" s="43"/>
      <c r="U583" s="44"/>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4"/>
      <c r="AY583" s="43"/>
      <c r="AZ583" s="43"/>
      <c r="BA583" s="43"/>
      <c r="BB583" s="43"/>
      <c r="BC583" s="43"/>
      <c r="BD583" s="43"/>
      <c r="BE583" s="43"/>
      <c r="BF583" s="43"/>
      <c r="BG583" s="43"/>
      <c r="BH583" s="43"/>
      <c r="BI583" s="43"/>
      <c r="BJ583" s="43"/>
      <c r="BK583" s="43"/>
      <c r="BL583" s="43"/>
      <c r="BM583" s="43"/>
      <c r="BN583" s="43"/>
    </row>
    <row r="584" ht="13.5" customHeight="1">
      <c r="A584" s="11"/>
      <c r="B584" s="11"/>
      <c r="C584" s="43"/>
      <c r="D584" s="43"/>
      <c r="E584" s="43"/>
      <c r="F584" s="43"/>
      <c r="G584" s="43"/>
      <c r="H584" s="43"/>
      <c r="I584" s="43"/>
      <c r="J584" s="43"/>
      <c r="K584" s="43"/>
      <c r="L584" s="43"/>
      <c r="M584" s="43"/>
      <c r="N584" s="43"/>
      <c r="O584" s="43"/>
      <c r="P584" s="43"/>
      <c r="Q584" s="44"/>
      <c r="R584" s="44"/>
      <c r="S584" s="43"/>
      <c r="T584" s="43"/>
      <c r="U584" s="44"/>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4"/>
      <c r="AY584" s="43"/>
      <c r="AZ584" s="43"/>
      <c r="BA584" s="43"/>
      <c r="BB584" s="43"/>
      <c r="BC584" s="43"/>
      <c r="BD584" s="43"/>
      <c r="BE584" s="43"/>
      <c r="BF584" s="43"/>
      <c r="BG584" s="43"/>
      <c r="BH584" s="43"/>
      <c r="BI584" s="43"/>
      <c r="BJ584" s="43"/>
      <c r="BK584" s="43"/>
      <c r="BL584" s="43"/>
      <c r="BM584" s="43"/>
      <c r="BN584" s="43"/>
    </row>
    <row r="585" ht="13.5" customHeight="1">
      <c r="A585" s="11"/>
      <c r="B585" s="11"/>
      <c r="C585" s="43"/>
      <c r="D585" s="43"/>
      <c r="E585" s="43"/>
      <c r="F585" s="43"/>
      <c r="G585" s="43"/>
      <c r="H585" s="43"/>
      <c r="I585" s="43"/>
      <c r="J585" s="43"/>
      <c r="K585" s="43"/>
      <c r="L585" s="43"/>
      <c r="M585" s="43"/>
      <c r="N585" s="43"/>
      <c r="O585" s="43"/>
      <c r="P585" s="43"/>
      <c r="Q585" s="44"/>
      <c r="R585" s="44"/>
      <c r="S585" s="43"/>
      <c r="T585" s="43"/>
      <c r="U585" s="44"/>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4"/>
      <c r="AY585" s="43"/>
      <c r="AZ585" s="43"/>
      <c r="BA585" s="43"/>
      <c r="BB585" s="43"/>
      <c r="BC585" s="43"/>
      <c r="BD585" s="43"/>
      <c r="BE585" s="43"/>
      <c r="BF585" s="43"/>
      <c r="BG585" s="43"/>
      <c r="BH585" s="43"/>
      <c r="BI585" s="43"/>
      <c r="BJ585" s="43"/>
      <c r="BK585" s="43"/>
      <c r="BL585" s="43"/>
      <c r="BM585" s="43"/>
      <c r="BN585" s="43"/>
    </row>
    <row r="586" ht="13.5" customHeight="1">
      <c r="A586" s="11"/>
      <c r="B586" s="11"/>
      <c r="C586" s="43"/>
      <c r="D586" s="43"/>
      <c r="E586" s="43"/>
      <c r="F586" s="43"/>
      <c r="G586" s="43"/>
      <c r="H586" s="43"/>
      <c r="I586" s="43"/>
      <c r="J586" s="43"/>
      <c r="K586" s="43"/>
      <c r="L586" s="43"/>
      <c r="M586" s="43"/>
      <c r="N586" s="43"/>
      <c r="O586" s="43"/>
      <c r="P586" s="43"/>
      <c r="Q586" s="44"/>
      <c r="R586" s="44"/>
      <c r="S586" s="43"/>
      <c r="T586" s="43"/>
      <c r="U586" s="44"/>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4"/>
      <c r="AY586" s="43"/>
      <c r="AZ586" s="43"/>
      <c r="BA586" s="43"/>
      <c r="BB586" s="43"/>
      <c r="BC586" s="43"/>
      <c r="BD586" s="43"/>
      <c r="BE586" s="43"/>
      <c r="BF586" s="43"/>
      <c r="BG586" s="43"/>
      <c r="BH586" s="43"/>
      <c r="BI586" s="43"/>
      <c r="BJ586" s="43"/>
      <c r="BK586" s="43"/>
      <c r="BL586" s="43"/>
      <c r="BM586" s="43"/>
      <c r="BN586" s="43"/>
    </row>
    <row r="587" ht="13.5" customHeight="1">
      <c r="A587" s="11"/>
      <c r="B587" s="11"/>
      <c r="C587" s="43"/>
      <c r="D587" s="43"/>
      <c r="E587" s="43"/>
      <c r="F587" s="43"/>
      <c r="G587" s="43"/>
      <c r="H587" s="43"/>
      <c r="I587" s="43"/>
      <c r="J587" s="43"/>
      <c r="K587" s="43"/>
      <c r="L587" s="43"/>
      <c r="M587" s="43"/>
      <c r="N587" s="43"/>
      <c r="O587" s="43"/>
      <c r="P587" s="43"/>
      <c r="Q587" s="44"/>
      <c r="R587" s="44"/>
      <c r="S587" s="43"/>
      <c r="T587" s="43"/>
      <c r="U587" s="44"/>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4"/>
      <c r="AY587" s="43"/>
      <c r="AZ587" s="43"/>
      <c r="BA587" s="43"/>
      <c r="BB587" s="43"/>
      <c r="BC587" s="43"/>
      <c r="BD587" s="43"/>
      <c r="BE587" s="43"/>
      <c r="BF587" s="43"/>
      <c r="BG587" s="43"/>
      <c r="BH587" s="43"/>
      <c r="BI587" s="43"/>
      <c r="BJ587" s="43"/>
      <c r="BK587" s="43"/>
      <c r="BL587" s="43"/>
      <c r="BM587" s="43"/>
      <c r="BN587" s="43"/>
    </row>
    <row r="588" ht="13.5" customHeight="1">
      <c r="A588" s="11"/>
      <c r="B588" s="11"/>
      <c r="C588" s="43"/>
      <c r="D588" s="43"/>
      <c r="E588" s="43"/>
      <c r="F588" s="43"/>
      <c r="G588" s="43"/>
      <c r="H588" s="43"/>
      <c r="I588" s="43"/>
      <c r="J588" s="43"/>
      <c r="K588" s="43"/>
      <c r="L588" s="43"/>
      <c r="M588" s="43"/>
      <c r="N588" s="43"/>
      <c r="O588" s="43"/>
      <c r="P588" s="43"/>
      <c r="Q588" s="44"/>
      <c r="R588" s="44"/>
      <c r="S588" s="43"/>
      <c r="T588" s="43"/>
      <c r="U588" s="44"/>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4"/>
      <c r="AY588" s="43"/>
      <c r="AZ588" s="43"/>
      <c r="BA588" s="43"/>
      <c r="BB588" s="43"/>
      <c r="BC588" s="43"/>
      <c r="BD588" s="43"/>
      <c r="BE588" s="43"/>
      <c r="BF588" s="43"/>
      <c r="BG588" s="43"/>
      <c r="BH588" s="43"/>
      <c r="BI588" s="43"/>
      <c r="BJ588" s="43"/>
      <c r="BK588" s="43"/>
      <c r="BL588" s="43"/>
      <c r="BM588" s="43"/>
      <c r="BN588" s="43"/>
    </row>
    <row r="589" ht="13.5" customHeight="1">
      <c r="A589" s="11"/>
      <c r="B589" s="11"/>
      <c r="C589" s="43"/>
      <c r="D589" s="43"/>
      <c r="E589" s="43"/>
      <c r="F589" s="43"/>
      <c r="G589" s="43"/>
      <c r="H589" s="43"/>
      <c r="I589" s="43"/>
      <c r="J589" s="43"/>
      <c r="K589" s="43"/>
      <c r="L589" s="43"/>
      <c r="M589" s="43"/>
      <c r="N589" s="43"/>
      <c r="O589" s="43"/>
      <c r="P589" s="43"/>
      <c r="Q589" s="44"/>
      <c r="R589" s="44"/>
      <c r="S589" s="43"/>
      <c r="T589" s="43"/>
      <c r="U589" s="44"/>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4"/>
      <c r="AY589" s="43"/>
      <c r="AZ589" s="43"/>
      <c r="BA589" s="43"/>
      <c r="BB589" s="43"/>
      <c r="BC589" s="43"/>
      <c r="BD589" s="43"/>
      <c r="BE589" s="43"/>
      <c r="BF589" s="43"/>
      <c r="BG589" s="43"/>
      <c r="BH589" s="43"/>
      <c r="BI589" s="43"/>
      <c r="BJ589" s="43"/>
      <c r="BK589" s="43"/>
      <c r="BL589" s="43"/>
      <c r="BM589" s="43"/>
      <c r="BN589" s="43"/>
    </row>
    <row r="590" ht="13.5" customHeight="1">
      <c r="A590" s="11"/>
      <c r="B590" s="11"/>
      <c r="C590" s="43"/>
      <c r="D590" s="43"/>
      <c r="E590" s="43"/>
      <c r="F590" s="43"/>
      <c r="G590" s="43"/>
      <c r="H590" s="43"/>
      <c r="I590" s="43"/>
      <c r="J590" s="43"/>
      <c r="K590" s="43"/>
      <c r="L590" s="43"/>
      <c r="M590" s="43"/>
      <c r="N590" s="43"/>
      <c r="O590" s="43"/>
      <c r="P590" s="43"/>
      <c r="Q590" s="44"/>
      <c r="R590" s="44"/>
      <c r="S590" s="43"/>
      <c r="T590" s="43"/>
      <c r="U590" s="44"/>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4"/>
      <c r="AY590" s="43"/>
      <c r="AZ590" s="43"/>
      <c r="BA590" s="43"/>
      <c r="BB590" s="43"/>
      <c r="BC590" s="43"/>
      <c r="BD590" s="43"/>
      <c r="BE590" s="43"/>
      <c r="BF590" s="43"/>
      <c r="BG590" s="43"/>
      <c r="BH590" s="43"/>
      <c r="BI590" s="43"/>
      <c r="BJ590" s="43"/>
      <c r="BK590" s="43"/>
      <c r="BL590" s="43"/>
      <c r="BM590" s="43"/>
      <c r="BN590" s="43"/>
    </row>
    <row r="591" ht="13.5" customHeight="1">
      <c r="A591" s="11"/>
      <c r="B591" s="11"/>
      <c r="C591" s="43"/>
      <c r="D591" s="43"/>
      <c r="E591" s="43"/>
      <c r="F591" s="43"/>
      <c r="G591" s="43"/>
      <c r="H591" s="43"/>
      <c r="I591" s="43"/>
      <c r="J591" s="43"/>
      <c r="K591" s="43"/>
      <c r="L591" s="43"/>
      <c r="M591" s="43"/>
      <c r="N591" s="43"/>
      <c r="O591" s="43"/>
      <c r="P591" s="43"/>
      <c r="Q591" s="44"/>
      <c r="R591" s="44"/>
      <c r="S591" s="43"/>
      <c r="T591" s="43"/>
      <c r="U591" s="44"/>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4"/>
      <c r="AY591" s="43"/>
      <c r="AZ591" s="43"/>
      <c r="BA591" s="43"/>
      <c r="BB591" s="43"/>
      <c r="BC591" s="43"/>
      <c r="BD591" s="43"/>
      <c r="BE591" s="43"/>
      <c r="BF591" s="43"/>
      <c r="BG591" s="43"/>
      <c r="BH591" s="43"/>
      <c r="BI591" s="43"/>
      <c r="BJ591" s="43"/>
      <c r="BK591" s="43"/>
      <c r="BL591" s="43"/>
      <c r="BM591" s="43"/>
      <c r="BN591" s="43"/>
    </row>
    <row r="592" ht="13.5" customHeight="1">
      <c r="A592" s="11"/>
      <c r="B592" s="11"/>
      <c r="C592" s="43"/>
      <c r="D592" s="43"/>
      <c r="E592" s="43"/>
      <c r="F592" s="43"/>
      <c r="G592" s="43"/>
      <c r="H592" s="43"/>
      <c r="I592" s="43"/>
      <c r="J592" s="43"/>
      <c r="K592" s="43"/>
      <c r="L592" s="43"/>
      <c r="M592" s="43"/>
      <c r="N592" s="43"/>
      <c r="O592" s="43"/>
      <c r="P592" s="43"/>
      <c r="Q592" s="44"/>
      <c r="R592" s="44"/>
      <c r="S592" s="43"/>
      <c r="T592" s="43"/>
      <c r="U592" s="44"/>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4"/>
      <c r="AY592" s="43"/>
      <c r="AZ592" s="43"/>
      <c r="BA592" s="43"/>
      <c r="BB592" s="43"/>
      <c r="BC592" s="43"/>
      <c r="BD592" s="43"/>
      <c r="BE592" s="43"/>
      <c r="BF592" s="43"/>
      <c r="BG592" s="43"/>
      <c r="BH592" s="43"/>
      <c r="BI592" s="43"/>
      <c r="BJ592" s="43"/>
      <c r="BK592" s="43"/>
      <c r="BL592" s="43"/>
      <c r="BM592" s="43"/>
      <c r="BN592" s="43"/>
    </row>
    <row r="593" ht="13.5" customHeight="1">
      <c r="A593" s="11"/>
      <c r="B593" s="11"/>
      <c r="C593" s="43"/>
      <c r="D593" s="43"/>
      <c r="E593" s="43"/>
      <c r="F593" s="43"/>
      <c r="G593" s="43"/>
      <c r="H593" s="43"/>
      <c r="I593" s="43"/>
      <c r="J593" s="43"/>
      <c r="K593" s="43"/>
      <c r="L593" s="43"/>
      <c r="M593" s="43"/>
      <c r="N593" s="43"/>
      <c r="O593" s="43"/>
      <c r="P593" s="43"/>
      <c r="Q593" s="44"/>
      <c r="R593" s="44"/>
      <c r="S593" s="43"/>
      <c r="T593" s="43"/>
      <c r="U593" s="44"/>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4"/>
      <c r="AY593" s="43"/>
      <c r="AZ593" s="43"/>
      <c r="BA593" s="43"/>
      <c r="BB593" s="43"/>
      <c r="BC593" s="43"/>
      <c r="BD593" s="43"/>
      <c r="BE593" s="43"/>
      <c r="BF593" s="43"/>
      <c r="BG593" s="43"/>
      <c r="BH593" s="43"/>
      <c r="BI593" s="43"/>
      <c r="BJ593" s="43"/>
      <c r="BK593" s="43"/>
      <c r="BL593" s="43"/>
      <c r="BM593" s="43"/>
      <c r="BN593" s="43"/>
    </row>
    <row r="594" ht="13.5" customHeight="1">
      <c r="A594" s="11"/>
      <c r="B594" s="11"/>
      <c r="C594" s="43"/>
      <c r="D594" s="43"/>
      <c r="E594" s="43"/>
      <c r="F594" s="43"/>
      <c r="G594" s="43"/>
      <c r="H594" s="43"/>
      <c r="I594" s="43"/>
      <c r="J594" s="43"/>
      <c r="K594" s="43"/>
      <c r="L594" s="43"/>
      <c r="M594" s="43"/>
      <c r="N594" s="43"/>
      <c r="O594" s="43"/>
      <c r="P594" s="43"/>
      <c r="Q594" s="44"/>
      <c r="R594" s="44"/>
      <c r="S594" s="43"/>
      <c r="T594" s="43"/>
      <c r="U594" s="44"/>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4"/>
      <c r="AY594" s="43"/>
      <c r="AZ594" s="43"/>
      <c r="BA594" s="43"/>
      <c r="BB594" s="43"/>
      <c r="BC594" s="43"/>
      <c r="BD594" s="43"/>
      <c r="BE594" s="43"/>
      <c r="BF594" s="43"/>
      <c r="BG594" s="43"/>
      <c r="BH594" s="43"/>
      <c r="BI594" s="43"/>
      <c r="BJ594" s="43"/>
      <c r="BK594" s="43"/>
      <c r="BL594" s="43"/>
      <c r="BM594" s="43"/>
      <c r="BN594" s="43"/>
    </row>
    <row r="595" ht="13.5" customHeight="1">
      <c r="A595" s="11"/>
      <c r="B595" s="11"/>
      <c r="C595" s="43"/>
      <c r="D595" s="43"/>
      <c r="E595" s="43"/>
      <c r="F595" s="43"/>
      <c r="G595" s="43"/>
      <c r="H595" s="43"/>
      <c r="I595" s="43"/>
      <c r="J595" s="43"/>
      <c r="K595" s="43"/>
      <c r="L595" s="43"/>
      <c r="M595" s="43"/>
      <c r="N595" s="43"/>
      <c r="O595" s="43"/>
      <c r="P595" s="43"/>
      <c r="Q595" s="44"/>
      <c r="R595" s="44"/>
      <c r="S595" s="43"/>
      <c r="T595" s="43"/>
      <c r="U595" s="44"/>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4"/>
      <c r="AY595" s="43"/>
      <c r="AZ595" s="43"/>
      <c r="BA595" s="43"/>
      <c r="BB595" s="43"/>
      <c r="BC595" s="43"/>
      <c r="BD595" s="43"/>
      <c r="BE595" s="43"/>
      <c r="BF595" s="43"/>
      <c r="BG595" s="43"/>
      <c r="BH595" s="43"/>
      <c r="BI595" s="43"/>
      <c r="BJ595" s="43"/>
      <c r="BK595" s="43"/>
      <c r="BL595" s="43"/>
      <c r="BM595" s="43"/>
      <c r="BN595" s="43"/>
    </row>
    <row r="596" ht="13.5" customHeight="1">
      <c r="A596" s="11"/>
      <c r="B596" s="11"/>
      <c r="C596" s="43"/>
      <c r="D596" s="43"/>
      <c r="E596" s="43"/>
      <c r="F596" s="43"/>
      <c r="G596" s="43"/>
      <c r="H596" s="43"/>
      <c r="I596" s="43"/>
      <c r="J596" s="43"/>
      <c r="K596" s="43"/>
      <c r="L596" s="43"/>
      <c r="M596" s="43"/>
      <c r="N596" s="43"/>
      <c r="O596" s="43"/>
      <c r="P596" s="43"/>
      <c r="Q596" s="44"/>
      <c r="R596" s="44"/>
      <c r="S596" s="43"/>
      <c r="T596" s="43"/>
      <c r="U596" s="44"/>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4"/>
      <c r="AY596" s="43"/>
      <c r="AZ596" s="43"/>
      <c r="BA596" s="43"/>
      <c r="BB596" s="43"/>
      <c r="BC596" s="43"/>
      <c r="BD596" s="43"/>
      <c r="BE596" s="43"/>
      <c r="BF596" s="43"/>
      <c r="BG596" s="43"/>
      <c r="BH596" s="43"/>
      <c r="BI596" s="43"/>
      <c r="BJ596" s="43"/>
      <c r="BK596" s="43"/>
      <c r="BL596" s="43"/>
      <c r="BM596" s="43"/>
      <c r="BN596" s="43"/>
    </row>
    <row r="597" ht="13.5" customHeight="1">
      <c r="A597" s="11"/>
      <c r="B597" s="11"/>
      <c r="C597" s="43"/>
      <c r="D597" s="43"/>
      <c r="E597" s="43"/>
      <c r="F597" s="43"/>
      <c r="G597" s="43"/>
      <c r="H597" s="43"/>
      <c r="I597" s="43"/>
      <c r="J597" s="43"/>
      <c r="K597" s="43"/>
      <c r="L597" s="43"/>
      <c r="M597" s="43"/>
      <c r="N597" s="43"/>
      <c r="O597" s="43"/>
      <c r="P597" s="43"/>
      <c r="Q597" s="44"/>
      <c r="R597" s="44"/>
      <c r="S597" s="43"/>
      <c r="T597" s="43"/>
      <c r="U597" s="44"/>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4"/>
      <c r="AY597" s="43"/>
      <c r="AZ597" s="43"/>
      <c r="BA597" s="43"/>
      <c r="BB597" s="43"/>
      <c r="BC597" s="43"/>
      <c r="BD597" s="43"/>
      <c r="BE597" s="43"/>
      <c r="BF597" s="43"/>
      <c r="BG597" s="43"/>
      <c r="BH597" s="43"/>
      <c r="BI597" s="43"/>
      <c r="BJ597" s="43"/>
      <c r="BK597" s="43"/>
      <c r="BL597" s="43"/>
      <c r="BM597" s="43"/>
      <c r="BN597" s="43"/>
    </row>
    <row r="598" ht="13.5" customHeight="1">
      <c r="A598" s="11"/>
      <c r="B598" s="11"/>
      <c r="C598" s="43"/>
      <c r="D598" s="43"/>
      <c r="E598" s="43"/>
      <c r="F598" s="43"/>
      <c r="G598" s="43"/>
      <c r="H598" s="43"/>
      <c r="I598" s="43"/>
      <c r="J598" s="43"/>
      <c r="K598" s="43"/>
      <c r="L598" s="43"/>
      <c r="M598" s="43"/>
      <c r="N598" s="43"/>
      <c r="O598" s="43"/>
      <c r="P598" s="43"/>
      <c r="Q598" s="44"/>
      <c r="R598" s="44"/>
      <c r="S598" s="43"/>
      <c r="T598" s="43"/>
      <c r="U598" s="44"/>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4"/>
      <c r="AY598" s="43"/>
      <c r="AZ598" s="43"/>
      <c r="BA598" s="43"/>
      <c r="BB598" s="43"/>
      <c r="BC598" s="43"/>
      <c r="BD598" s="43"/>
      <c r="BE598" s="43"/>
      <c r="BF598" s="43"/>
      <c r="BG598" s="43"/>
      <c r="BH598" s="43"/>
      <c r="BI598" s="43"/>
      <c r="BJ598" s="43"/>
      <c r="BK598" s="43"/>
      <c r="BL598" s="43"/>
      <c r="BM598" s="43"/>
      <c r="BN598" s="43"/>
    </row>
    <row r="599" ht="13.5" customHeight="1">
      <c r="A599" s="11"/>
      <c r="B599" s="11"/>
      <c r="C599" s="43"/>
      <c r="D599" s="43"/>
      <c r="E599" s="43"/>
      <c r="F599" s="43"/>
      <c r="G599" s="43"/>
      <c r="H599" s="43"/>
      <c r="I599" s="43"/>
      <c r="J599" s="43"/>
      <c r="K599" s="43"/>
      <c r="L599" s="43"/>
      <c r="M599" s="43"/>
      <c r="N599" s="43"/>
      <c r="O599" s="43"/>
      <c r="P599" s="43"/>
      <c r="Q599" s="44"/>
      <c r="R599" s="44"/>
      <c r="S599" s="43"/>
      <c r="T599" s="43"/>
      <c r="U599" s="44"/>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4"/>
      <c r="AY599" s="43"/>
      <c r="AZ599" s="43"/>
      <c r="BA599" s="43"/>
      <c r="BB599" s="43"/>
      <c r="BC599" s="43"/>
      <c r="BD599" s="43"/>
      <c r="BE599" s="43"/>
      <c r="BF599" s="43"/>
      <c r="BG599" s="43"/>
      <c r="BH599" s="43"/>
      <c r="BI599" s="43"/>
      <c r="BJ599" s="43"/>
      <c r="BK599" s="43"/>
      <c r="BL599" s="43"/>
      <c r="BM599" s="43"/>
      <c r="BN599" s="43"/>
    </row>
    <row r="600" ht="13.5" customHeight="1">
      <c r="A600" s="11"/>
      <c r="B600" s="11"/>
      <c r="C600" s="43"/>
      <c r="D600" s="43"/>
      <c r="E600" s="43"/>
      <c r="F600" s="43"/>
      <c r="G600" s="43"/>
      <c r="H600" s="43"/>
      <c r="I600" s="43"/>
      <c r="J600" s="43"/>
      <c r="K600" s="43"/>
      <c r="L600" s="43"/>
      <c r="M600" s="43"/>
      <c r="N600" s="43"/>
      <c r="O600" s="43"/>
      <c r="P600" s="43"/>
      <c r="Q600" s="44"/>
      <c r="R600" s="44"/>
      <c r="S600" s="43"/>
      <c r="T600" s="43"/>
      <c r="U600" s="44"/>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4"/>
      <c r="AY600" s="43"/>
      <c r="AZ600" s="43"/>
      <c r="BA600" s="43"/>
      <c r="BB600" s="43"/>
      <c r="BC600" s="43"/>
      <c r="BD600" s="43"/>
      <c r="BE600" s="43"/>
      <c r="BF600" s="43"/>
      <c r="BG600" s="43"/>
      <c r="BH600" s="43"/>
      <c r="BI600" s="43"/>
      <c r="BJ600" s="43"/>
      <c r="BK600" s="43"/>
      <c r="BL600" s="43"/>
      <c r="BM600" s="43"/>
      <c r="BN600" s="43"/>
    </row>
    <row r="601" ht="13.5" customHeight="1">
      <c r="A601" s="11"/>
      <c r="B601" s="11"/>
      <c r="C601" s="43"/>
      <c r="D601" s="43"/>
      <c r="E601" s="43"/>
      <c r="F601" s="43"/>
      <c r="G601" s="43"/>
      <c r="H601" s="43"/>
      <c r="I601" s="43"/>
      <c r="J601" s="43"/>
      <c r="K601" s="43"/>
      <c r="L601" s="43"/>
      <c r="M601" s="43"/>
      <c r="N601" s="43"/>
      <c r="O601" s="43"/>
      <c r="P601" s="43"/>
      <c r="Q601" s="44"/>
      <c r="R601" s="44"/>
      <c r="S601" s="43"/>
      <c r="T601" s="43"/>
      <c r="U601" s="44"/>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4"/>
      <c r="AY601" s="43"/>
      <c r="AZ601" s="43"/>
      <c r="BA601" s="43"/>
      <c r="BB601" s="43"/>
      <c r="BC601" s="43"/>
      <c r="BD601" s="43"/>
      <c r="BE601" s="43"/>
      <c r="BF601" s="43"/>
      <c r="BG601" s="43"/>
      <c r="BH601" s="43"/>
      <c r="BI601" s="43"/>
      <c r="BJ601" s="43"/>
      <c r="BK601" s="43"/>
      <c r="BL601" s="43"/>
      <c r="BM601" s="43"/>
      <c r="BN601" s="43"/>
    </row>
    <row r="602" ht="13.5" customHeight="1">
      <c r="A602" s="11"/>
      <c r="B602" s="11"/>
      <c r="C602" s="43"/>
      <c r="D602" s="43"/>
      <c r="E602" s="43"/>
      <c r="F602" s="43"/>
      <c r="G602" s="43"/>
      <c r="H602" s="43"/>
      <c r="I602" s="43"/>
      <c r="J602" s="43"/>
      <c r="K602" s="43"/>
      <c r="L602" s="43"/>
      <c r="M602" s="43"/>
      <c r="N602" s="43"/>
      <c r="O602" s="43"/>
      <c r="P602" s="43"/>
      <c r="Q602" s="44"/>
      <c r="R602" s="44"/>
      <c r="S602" s="43"/>
      <c r="T602" s="43"/>
      <c r="U602" s="44"/>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4"/>
      <c r="AY602" s="43"/>
      <c r="AZ602" s="43"/>
      <c r="BA602" s="43"/>
      <c r="BB602" s="43"/>
      <c r="BC602" s="43"/>
      <c r="BD602" s="43"/>
      <c r="BE602" s="43"/>
      <c r="BF602" s="43"/>
      <c r="BG602" s="43"/>
      <c r="BH602" s="43"/>
      <c r="BI602" s="43"/>
      <c r="BJ602" s="43"/>
      <c r="BK602" s="43"/>
      <c r="BL602" s="43"/>
      <c r="BM602" s="43"/>
      <c r="BN602" s="43"/>
    </row>
    <row r="603" ht="13.5" customHeight="1">
      <c r="A603" s="11"/>
      <c r="B603" s="11"/>
      <c r="C603" s="43"/>
      <c r="D603" s="43"/>
      <c r="E603" s="43"/>
      <c r="F603" s="43"/>
      <c r="G603" s="43"/>
      <c r="H603" s="43"/>
      <c r="I603" s="43"/>
      <c r="J603" s="43"/>
      <c r="K603" s="43"/>
      <c r="L603" s="43"/>
      <c r="M603" s="43"/>
      <c r="N603" s="43"/>
      <c r="O603" s="43"/>
      <c r="P603" s="43"/>
      <c r="Q603" s="44"/>
      <c r="R603" s="44"/>
      <c r="S603" s="43"/>
      <c r="T603" s="43"/>
      <c r="U603" s="44"/>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4"/>
      <c r="AY603" s="43"/>
      <c r="AZ603" s="43"/>
      <c r="BA603" s="43"/>
      <c r="BB603" s="43"/>
      <c r="BC603" s="43"/>
      <c r="BD603" s="43"/>
      <c r="BE603" s="43"/>
      <c r="BF603" s="43"/>
      <c r="BG603" s="43"/>
      <c r="BH603" s="43"/>
      <c r="BI603" s="43"/>
      <c r="BJ603" s="43"/>
      <c r="BK603" s="43"/>
      <c r="BL603" s="43"/>
      <c r="BM603" s="43"/>
      <c r="BN603" s="43"/>
    </row>
    <row r="604" ht="13.5" customHeight="1">
      <c r="A604" s="11"/>
      <c r="B604" s="11"/>
      <c r="C604" s="43"/>
      <c r="D604" s="43"/>
      <c r="E604" s="43"/>
      <c r="F604" s="43"/>
      <c r="G604" s="43"/>
      <c r="H604" s="43"/>
      <c r="I604" s="43"/>
      <c r="J604" s="43"/>
      <c r="K604" s="43"/>
      <c r="L604" s="43"/>
      <c r="M604" s="43"/>
      <c r="N604" s="43"/>
      <c r="O604" s="43"/>
      <c r="P604" s="43"/>
      <c r="Q604" s="44"/>
      <c r="R604" s="44"/>
      <c r="S604" s="43"/>
      <c r="T604" s="43"/>
      <c r="U604" s="44"/>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4"/>
      <c r="AY604" s="43"/>
      <c r="AZ604" s="43"/>
      <c r="BA604" s="43"/>
      <c r="BB604" s="43"/>
      <c r="BC604" s="43"/>
      <c r="BD604" s="43"/>
      <c r="BE604" s="43"/>
      <c r="BF604" s="43"/>
      <c r="BG604" s="43"/>
      <c r="BH604" s="43"/>
      <c r="BI604" s="43"/>
      <c r="BJ604" s="43"/>
      <c r="BK604" s="43"/>
      <c r="BL604" s="43"/>
      <c r="BM604" s="43"/>
      <c r="BN604" s="43"/>
    </row>
    <row r="605" ht="13.5" customHeight="1">
      <c r="A605" s="11"/>
      <c r="B605" s="11"/>
      <c r="C605" s="43"/>
      <c r="D605" s="43"/>
      <c r="E605" s="43"/>
      <c r="F605" s="43"/>
      <c r="G605" s="43"/>
      <c r="H605" s="43"/>
      <c r="I605" s="43"/>
      <c r="J605" s="43"/>
      <c r="K605" s="43"/>
      <c r="L605" s="43"/>
      <c r="M605" s="43"/>
      <c r="N605" s="43"/>
      <c r="O605" s="43"/>
      <c r="P605" s="43"/>
      <c r="Q605" s="44"/>
      <c r="R605" s="44"/>
      <c r="S605" s="43"/>
      <c r="T605" s="43"/>
      <c r="U605" s="44"/>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4"/>
      <c r="AY605" s="43"/>
      <c r="AZ605" s="43"/>
      <c r="BA605" s="43"/>
      <c r="BB605" s="43"/>
      <c r="BC605" s="43"/>
      <c r="BD605" s="43"/>
      <c r="BE605" s="43"/>
      <c r="BF605" s="43"/>
      <c r="BG605" s="43"/>
      <c r="BH605" s="43"/>
      <c r="BI605" s="43"/>
      <c r="BJ605" s="43"/>
      <c r="BK605" s="43"/>
      <c r="BL605" s="43"/>
      <c r="BM605" s="43"/>
      <c r="BN605" s="43"/>
    </row>
    <row r="606" ht="13.5" customHeight="1">
      <c r="A606" s="11"/>
      <c r="B606" s="11"/>
      <c r="C606" s="43"/>
      <c r="D606" s="43"/>
      <c r="E606" s="43"/>
      <c r="F606" s="43"/>
      <c r="G606" s="43"/>
      <c r="H606" s="43"/>
      <c r="I606" s="43"/>
      <c r="J606" s="43"/>
      <c r="K606" s="43"/>
      <c r="L606" s="43"/>
      <c r="M606" s="43"/>
      <c r="N606" s="43"/>
      <c r="O606" s="43"/>
      <c r="P606" s="43"/>
      <c r="Q606" s="44"/>
      <c r="R606" s="44"/>
      <c r="S606" s="43"/>
      <c r="T606" s="43"/>
      <c r="U606" s="44"/>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4"/>
      <c r="AY606" s="43"/>
      <c r="AZ606" s="43"/>
      <c r="BA606" s="43"/>
      <c r="BB606" s="43"/>
      <c r="BC606" s="43"/>
      <c r="BD606" s="43"/>
      <c r="BE606" s="43"/>
      <c r="BF606" s="43"/>
      <c r="BG606" s="43"/>
      <c r="BH606" s="43"/>
      <c r="BI606" s="43"/>
      <c r="BJ606" s="43"/>
      <c r="BK606" s="43"/>
      <c r="BL606" s="43"/>
      <c r="BM606" s="43"/>
      <c r="BN606" s="43"/>
    </row>
    <row r="607" ht="13.5" customHeight="1">
      <c r="A607" s="11"/>
      <c r="B607" s="11"/>
      <c r="C607" s="43"/>
      <c r="D607" s="43"/>
      <c r="E607" s="43"/>
      <c r="F607" s="43"/>
      <c r="G607" s="43"/>
      <c r="H607" s="43"/>
      <c r="I607" s="43"/>
      <c r="J607" s="43"/>
      <c r="K607" s="43"/>
      <c r="L607" s="43"/>
      <c r="M607" s="43"/>
      <c r="N607" s="43"/>
      <c r="O607" s="43"/>
      <c r="P607" s="43"/>
      <c r="Q607" s="44"/>
      <c r="R607" s="44"/>
      <c r="S607" s="43"/>
      <c r="T607" s="43"/>
      <c r="U607" s="44"/>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4"/>
      <c r="AY607" s="43"/>
      <c r="AZ607" s="43"/>
      <c r="BA607" s="43"/>
      <c r="BB607" s="43"/>
      <c r="BC607" s="43"/>
      <c r="BD607" s="43"/>
      <c r="BE607" s="43"/>
      <c r="BF607" s="43"/>
      <c r="BG607" s="43"/>
      <c r="BH607" s="43"/>
      <c r="BI607" s="43"/>
      <c r="BJ607" s="43"/>
      <c r="BK607" s="43"/>
      <c r="BL607" s="43"/>
      <c r="BM607" s="43"/>
      <c r="BN607" s="43"/>
    </row>
    <row r="608" ht="13.5" customHeight="1">
      <c r="A608" s="11"/>
      <c r="B608" s="11"/>
      <c r="C608" s="43"/>
      <c r="D608" s="43"/>
      <c r="E608" s="43"/>
      <c r="F608" s="43"/>
      <c r="G608" s="43"/>
      <c r="H608" s="43"/>
      <c r="I608" s="43"/>
      <c r="J608" s="43"/>
      <c r="K608" s="43"/>
      <c r="L608" s="43"/>
      <c r="M608" s="43"/>
      <c r="N608" s="43"/>
      <c r="O608" s="43"/>
      <c r="P608" s="43"/>
      <c r="Q608" s="44"/>
      <c r="R608" s="44"/>
      <c r="S608" s="43"/>
      <c r="T608" s="43"/>
      <c r="U608" s="44"/>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4"/>
      <c r="AY608" s="43"/>
      <c r="AZ608" s="43"/>
      <c r="BA608" s="43"/>
      <c r="BB608" s="43"/>
      <c r="BC608" s="43"/>
      <c r="BD608" s="43"/>
      <c r="BE608" s="43"/>
      <c r="BF608" s="43"/>
      <c r="BG608" s="43"/>
      <c r="BH608" s="43"/>
      <c r="BI608" s="43"/>
      <c r="BJ608" s="43"/>
      <c r="BK608" s="43"/>
      <c r="BL608" s="43"/>
      <c r="BM608" s="43"/>
      <c r="BN608" s="43"/>
    </row>
    <row r="609" ht="13.5" customHeight="1">
      <c r="A609" s="11"/>
      <c r="B609" s="11"/>
      <c r="C609" s="43"/>
      <c r="D609" s="43"/>
      <c r="E609" s="43"/>
      <c r="F609" s="43"/>
      <c r="G609" s="43"/>
      <c r="H609" s="43"/>
      <c r="I609" s="43"/>
      <c r="J609" s="43"/>
      <c r="K609" s="43"/>
      <c r="L609" s="43"/>
      <c r="M609" s="43"/>
      <c r="N609" s="43"/>
      <c r="O609" s="43"/>
      <c r="P609" s="43"/>
      <c r="Q609" s="44"/>
      <c r="R609" s="44"/>
      <c r="S609" s="43"/>
      <c r="T609" s="43"/>
      <c r="U609" s="44"/>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4"/>
      <c r="AY609" s="43"/>
      <c r="AZ609" s="43"/>
      <c r="BA609" s="43"/>
      <c r="BB609" s="43"/>
      <c r="BC609" s="43"/>
      <c r="BD609" s="43"/>
      <c r="BE609" s="43"/>
      <c r="BF609" s="43"/>
      <c r="BG609" s="43"/>
      <c r="BH609" s="43"/>
      <c r="BI609" s="43"/>
      <c r="BJ609" s="43"/>
      <c r="BK609" s="43"/>
      <c r="BL609" s="43"/>
      <c r="BM609" s="43"/>
      <c r="BN609" s="43"/>
    </row>
    <row r="610" ht="13.5" customHeight="1">
      <c r="A610" s="11"/>
      <c r="B610" s="11"/>
      <c r="C610" s="43"/>
      <c r="D610" s="43"/>
      <c r="E610" s="43"/>
      <c r="F610" s="43"/>
      <c r="G610" s="43"/>
      <c r="H610" s="43"/>
      <c r="I610" s="43"/>
      <c r="J610" s="43"/>
      <c r="K610" s="43"/>
      <c r="L610" s="43"/>
      <c r="M610" s="43"/>
      <c r="N610" s="43"/>
      <c r="O610" s="43"/>
      <c r="P610" s="43"/>
      <c r="Q610" s="44"/>
      <c r="R610" s="44"/>
      <c r="S610" s="43"/>
      <c r="T610" s="43"/>
      <c r="U610" s="44"/>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4"/>
      <c r="AY610" s="43"/>
      <c r="AZ610" s="43"/>
      <c r="BA610" s="43"/>
      <c r="BB610" s="43"/>
      <c r="BC610" s="43"/>
      <c r="BD610" s="43"/>
      <c r="BE610" s="43"/>
      <c r="BF610" s="43"/>
      <c r="BG610" s="43"/>
      <c r="BH610" s="43"/>
      <c r="BI610" s="43"/>
      <c r="BJ610" s="43"/>
      <c r="BK610" s="43"/>
      <c r="BL610" s="43"/>
      <c r="BM610" s="43"/>
      <c r="BN610" s="43"/>
    </row>
    <row r="611" ht="13.5" customHeight="1">
      <c r="A611" s="11"/>
      <c r="B611" s="11"/>
      <c r="C611" s="43"/>
      <c r="D611" s="43"/>
      <c r="E611" s="43"/>
      <c r="F611" s="43"/>
      <c r="G611" s="43"/>
      <c r="H611" s="43"/>
      <c r="I611" s="43"/>
      <c r="J611" s="43"/>
      <c r="K611" s="43"/>
      <c r="L611" s="43"/>
      <c r="M611" s="43"/>
      <c r="N611" s="43"/>
      <c r="O611" s="43"/>
      <c r="P611" s="43"/>
      <c r="Q611" s="44"/>
      <c r="R611" s="44"/>
      <c r="S611" s="43"/>
      <c r="T611" s="43"/>
      <c r="U611" s="44"/>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4"/>
      <c r="AY611" s="43"/>
      <c r="AZ611" s="43"/>
      <c r="BA611" s="43"/>
      <c r="BB611" s="43"/>
      <c r="BC611" s="43"/>
      <c r="BD611" s="43"/>
      <c r="BE611" s="43"/>
      <c r="BF611" s="43"/>
      <c r="BG611" s="43"/>
      <c r="BH611" s="43"/>
      <c r="BI611" s="43"/>
      <c r="BJ611" s="43"/>
      <c r="BK611" s="43"/>
      <c r="BL611" s="43"/>
      <c r="BM611" s="43"/>
      <c r="BN611" s="43"/>
    </row>
    <row r="612" ht="13.5" customHeight="1">
      <c r="A612" s="11"/>
      <c r="B612" s="11"/>
      <c r="C612" s="43"/>
      <c r="D612" s="43"/>
      <c r="E612" s="43"/>
      <c r="F612" s="43"/>
      <c r="G612" s="43"/>
      <c r="H612" s="43"/>
      <c r="I612" s="43"/>
      <c r="J612" s="43"/>
      <c r="K612" s="43"/>
      <c r="L612" s="43"/>
      <c r="M612" s="43"/>
      <c r="N612" s="43"/>
      <c r="O612" s="43"/>
      <c r="P612" s="43"/>
      <c r="Q612" s="44"/>
      <c r="R612" s="44"/>
      <c r="S612" s="43"/>
      <c r="T612" s="43"/>
      <c r="U612" s="44"/>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4"/>
      <c r="AY612" s="43"/>
      <c r="AZ612" s="43"/>
      <c r="BA612" s="43"/>
      <c r="BB612" s="43"/>
      <c r="BC612" s="43"/>
      <c r="BD612" s="43"/>
      <c r="BE612" s="43"/>
      <c r="BF612" s="43"/>
      <c r="BG612" s="43"/>
      <c r="BH612" s="43"/>
      <c r="BI612" s="43"/>
      <c r="BJ612" s="43"/>
      <c r="BK612" s="43"/>
      <c r="BL612" s="43"/>
      <c r="BM612" s="43"/>
      <c r="BN612" s="43"/>
    </row>
    <row r="613" ht="13.5" customHeight="1">
      <c r="A613" s="11"/>
      <c r="B613" s="11"/>
      <c r="C613" s="43"/>
      <c r="D613" s="43"/>
      <c r="E613" s="43"/>
      <c r="F613" s="43"/>
      <c r="G613" s="43"/>
      <c r="H613" s="43"/>
      <c r="I613" s="43"/>
      <c r="J613" s="43"/>
      <c r="K613" s="43"/>
      <c r="L613" s="43"/>
      <c r="M613" s="43"/>
      <c r="N613" s="43"/>
      <c r="O613" s="43"/>
      <c r="P613" s="43"/>
      <c r="Q613" s="44"/>
      <c r="R613" s="44"/>
      <c r="S613" s="43"/>
      <c r="T613" s="43"/>
      <c r="U613" s="44"/>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4"/>
      <c r="AY613" s="43"/>
      <c r="AZ613" s="43"/>
      <c r="BA613" s="43"/>
      <c r="BB613" s="43"/>
      <c r="BC613" s="43"/>
      <c r="BD613" s="43"/>
      <c r="BE613" s="43"/>
      <c r="BF613" s="43"/>
      <c r="BG613" s="43"/>
      <c r="BH613" s="43"/>
      <c r="BI613" s="43"/>
      <c r="BJ613" s="43"/>
      <c r="BK613" s="43"/>
      <c r="BL613" s="43"/>
      <c r="BM613" s="43"/>
      <c r="BN613" s="43"/>
    </row>
    <row r="614" ht="13.5" customHeight="1">
      <c r="A614" s="11"/>
      <c r="B614" s="11"/>
      <c r="C614" s="43"/>
      <c r="D614" s="43"/>
      <c r="E614" s="43"/>
      <c r="F614" s="43"/>
      <c r="G614" s="43"/>
      <c r="H614" s="43"/>
      <c r="I614" s="43"/>
      <c r="J614" s="43"/>
      <c r="K614" s="43"/>
      <c r="L614" s="43"/>
      <c r="M614" s="43"/>
      <c r="N614" s="43"/>
      <c r="O614" s="43"/>
      <c r="P614" s="43"/>
      <c r="Q614" s="44"/>
      <c r="R614" s="44"/>
      <c r="S614" s="43"/>
      <c r="T614" s="43"/>
      <c r="U614" s="44"/>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4"/>
      <c r="AY614" s="43"/>
      <c r="AZ614" s="43"/>
      <c r="BA614" s="43"/>
      <c r="BB614" s="43"/>
      <c r="BC614" s="43"/>
      <c r="BD614" s="43"/>
      <c r="BE614" s="43"/>
      <c r="BF614" s="43"/>
      <c r="BG614" s="43"/>
      <c r="BH614" s="43"/>
      <c r="BI614" s="43"/>
      <c r="BJ614" s="43"/>
      <c r="BK614" s="43"/>
      <c r="BL614" s="43"/>
      <c r="BM614" s="43"/>
      <c r="BN614" s="43"/>
    </row>
    <row r="615" ht="13.5" customHeight="1">
      <c r="A615" s="11"/>
      <c r="B615" s="11"/>
      <c r="C615" s="43"/>
      <c r="D615" s="43"/>
      <c r="E615" s="43"/>
      <c r="F615" s="43"/>
      <c r="G615" s="43"/>
      <c r="H615" s="43"/>
      <c r="I615" s="43"/>
      <c r="J615" s="43"/>
      <c r="K615" s="43"/>
      <c r="L615" s="43"/>
      <c r="M615" s="43"/>
      <c r="N615" s="43"/>
      <c r="O615" s="43"/>
      <c r="P615" s="43"/>
      <c r="Q615" s="44"/>
      <c r="R615" s="44"/>
      <c r="S615" s="43"/>
      <c r="T615" s="43"/>
      <c r="U615" s="44"/>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4"/>
      <c r="AY615" s="43"/>
      <c r="AZ615" s="43"/>
      <c r="BA615" s="43"/>
      <c r="BB615" s="43"/>
      <c r="BC615" s="43"/>
      <c r="BD615" s="43"/>
      <c r="BE615" s="43"/>
      <c r="BF615" s="43"/>
      <c r="BG615" s="43"/>
      <c r="BH615" s="43"/>
      <c r="BI615" s="43"/>
      <c r="BJ615" s="43"/>
      <c r="BK615" s="43"/>
      <c r="BL615" s="43"/>
      <c r="BM615" s="43"/>
      <c r="BN615" s="43"/>
    </row>
    <row r="616" ht="13.5" customHeight="1">
      <c r="A616" s="11"/>
      <c r="B616" s="11"/>
      <c r="C616" s="43"/>
      <c r="D616" s="43"/>
      <c r="E616" s="43"/>
      <c r="F616" s="43"/>
      <c r="G616" s="43"/>
      <c r="H616" s="43"/>
      <c r="I616" s="43"/>
      <c r="J616" s="43"/>
      <c r="K616" s="43"/>
      <c r="L616" s="43"/>
      <c r="M616" s="43"/>
      <c r="N616" s="43"/>
      <c r="O616" s="43"/>
      <c r="P616" s="43"/>
      <c r="Q616" s="44"/>
      <c r="R616" s="44"/>
      <c r="S616" s="43"/>
      <c r="T616" s="43"/>
      <c r="U616" s="44"/>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4"/>
      <c r="AY616" s="43"/>
      <c r="AZ616" s="43"/>
      <c r="BA616" s="43"/>
      <c r="BB616" s="43"/>
      <c r="BC616" s="43"/>
      <c r="BD616" s="43"/>
      <c r="BE616" s="43"/>
      <c r="BF616" s="43"/>
      <c r="BG616" s="43"/>
      <c r="BH616" s="43"/>
      <c r="BI616" s="43"/>
      <c r="BJ616" s="43"/>
      <c r="BK616" s="43"/>
      <c r="BL616" s="43"/>
      <c r="BM616" s="43"/>
      <c r="BN616" s="43"/>
    </row>
    <row r="617" ht="13.5" customHeight="1">
      <c r="A617" s="11"/>
      <c r="B617" s="11"/>
      <c r="C617" s="43"/>
      <c r="D617" s="43"/>
      <c r="E617" s="43"/>
      <c r="F617" s="43"/>
      <c r="G617" s="43"/>
      <c r="H617" s="43"/>
      <c r="I617" s="43"/>
      <c r="J617" s="43"/>
      <c r="K617" s="43"/>
      <c r="L617" s="43"/>
      <c r="M617" s="43"/>
      <c r="N617" s="43"/>
      <c r="O617" s="43"/>
      <c r="P617" s="43"/>
      <c r="Q617" s="44"/>
      <c r="R617" s="44"/>
      <c r="S617" s="43"/>
      <c r="T617" s="43"/>
      <c r="U617" s="44"/>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4"/>
      <c r="AY617" s="43"/>
      <c r="AZ617" s="43"/>
      <c r="BA617" s="43"/>
      <c r="BB617" s="43"/>
      <c r="BC617" s="43"/>
      <c r="BD617" s="43"/>
      <c r="BE617" s="43"/>
      <c r="BF617" s="43"/>
      <c r="BG617" s="43"/>
      <c r="BH617" s="43"/>
      <c r="BI617" s="43"/>
      <c r="BJ617" s="43"/>
      <c r="BK617" s="43"/>
      <c r="BL617" s="43"/>
      <c r="BM617" s="43"/>
      <c r="BN617" s="43"/>
    </row>
    <row r="618" ht="13.5" customHeight="1">
      <c r="A618" s="11"/>
      <c r="B618" s="11"/>
      <c r="C618" s="43"/>
      <c r="D618" s="43"/>
      <c r="E618" s="43"/>
      <c r="F618" s="43"/>
      <c r="G618" s="43"/>
      <c r="H618" s="43"/>
      <c r="I618" s="43"/>
      <c r="J618" s="43"/>
      <c r="K618" s="43"/>
      <c r="L618" s="43"/>
      <c r="M618" s="43"/>
      <c r="N618" s="43"/>
      <c r="O618" s="43"/>
      <c r="P618" s="43"/>
      <c r="Q618" s="44"/>
      <c r="R618" s="44"/>
      <c r="S618" s="43"/>
      <c r="T618" s="43"/>
      <c r="U618" s="44"/>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4"/>
      <c r="AY618" s="43"/>
      <c r="AZ618" s="43"/>
      <c r="BA618" s="43"/>
      <c r="BB618" s="43"/>
      <c r="BC618" s="43"/>
      <c r="BD618" s="43"/>
      <c r="BE618" s="43"/>
      <c r="BF618" s="43"/>
      <c r="BG618" s="43"/>
      <c r="BH618" s="43"/>
      <c r="BI618" s="43"/>
      <c r="BJ618" s="43"/>
      <c r="BK618" s="43"/>
      <c r="BL618" s="43"/>
      <c r="BM618" s="43"/>
      <c r="BN618" s="43"/>
    </row>
    <row r="619" ht="13.5" customHeight="1">
      <c r="A619" s="11"/>
      <c r="B619" s="11"/>
      <c r="C619" s="43"/>
      <c r="D619" s="43"/>
      <c r="E619" s="43"/>
      <c r="F619" s="43"/>
      <c r="G619" s="43"/>
      <c r="H619" s="43"/>
      <c r="I619" s="43"/>
      <c r="J619" s="43"/>
      <c r="K619" s="43"/>
      <c r="L619" s="43"/>
      <c r="M619" s="43"/>
      <c r="N619" s="43"/>
      <c r="O619" s="43"/>
      <c r="P619" s="43"/>
      <c r="Q619" s="44"/>
      <c r="R619" s="44"/>
      <c r="S619" s="43"/>
      <c r="T619" s="43"/>
      <c r="U619" s="44"/>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4"/>
      <c r="AY619" s="43"/>
      <c r="AZ619" s="43"/>
      <c r="BA619" s="43"/>
      <c r="BB619" s="43"/>
      <c r="BC619" s="43"/>
      <c r="BD619" s="43"/>
      <c r="BE619" s="43"/>
      <c r="BF619" s="43"/>
      <c r="BG619" s="43"/>
      <c r="BH619" s="43"/>
      <c r="BI619" s="43"/>
      <c r="BJ619" s="43"/>
      <c r="BK619" s="43"/>
      <c r="BL619" s="43"/>
      <c r="BM619" s="43"/>
      <c r="BN619" s="43"/>
    </row>
    <row r="620" ht="13.5" customHeight="1">
      <c r="A620" s="11"/>
      <c r="B620" s="11"/>
      <c r="C620" s="43"/>
      <c r="D620" s="43"/>
      <c r="E620" s="43"/>
      <c r="F620" s="43"/>
      <c r="G620" s="43"/>
      <c r="H620" s="43"/>
      <c r="I620" s="43"/>
      <c r="J620" s="43"/>
      <c r="K620" s="43"/>
      <c r="L620" s="43"/>
      <c r="M620" s="43"/>
      <c r="N620" s="43"/>
      <c r="O620" s="43"/>
      <c r="P620" s="43"/>
      <c r="Q620" s="44"/>
      <c r="R620" s="44"/>
      <c r="S620" s="43"/>
      <c r="T620" s="43"/>
      <c r="U620" s="44"/>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4"/>
      <c r="AY620" s="43"/>
      <c r="AZ620" s="43"/>
      <c r="BA620" s="43"/>
      <c r="BB620" s="43"/>
      <c r="BC620" s="43"/>
      <c r="BD620" s="43"/>
      <c r="BE620" s="43"/>
      <c r="BF620" s="43"/>
      <c r="BG620" s="43"/>
      <c r="BH620" s="43"/>
      <c r="BI620" s="43"/>
      <c r="BJ620" s="43"/>
      <c r="BK620" s="43"/>
      <c r="BL620" s="43"/>
      <c r="BM620" s="43"/>
      <c r="BN620" s="43"/>
    </row>
    <row r="621" ht="13.5" customHeight="1">
      <c r="A621" s="11"/>
      <c r="B621" s="11"/>
      <c r="C621" s="43"/>
      <c r="D621" s="43"/>
      <c r="E621" s="43"/>
      <c r="F621" s="43"/>
      <c r="G621" s="43"/>
      <c r="H621" s="43"/>
      <c r="I621" s="43"/>
      <c r="J621" s="43"/>
      <c r="K621" s="43"/>
      <c r="L621" s="43"/>
      <c r="M621" s="43"/>
      <c r="N621" s="43"/>
      <c r="O621" s="43"/>
      <c r="P621" s="43"/>
      <c r="Q621" s="44"/>
      <c r="R621" s="44"/>
      <c r="S621" s="43"/>
      <c r="T621" s="43"/>
      <c r="U621" s="44"/>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4"/>
      <c r="AY621" s="43"/>
      <c r="AZ621" s="43"/>
      <c r="BA621" s="43"/>
      <c r="BB621" s="43"/>
      <c r="BC621" s="43"/>
      <c r="BD621" s="43"/>
      <c r="BE621" s="43"/>
      <c r="BF621" s="43"/>
      <c r="BG621" s="43"/>
      <c r="BH621" s="43"/>
      <c r="BI621" s="43"/>
      <c r="BJ621" s="43"/>
      <c r="BK621" s="43"/>
      <c r="BL621" s="43"/>
      <c r="BM621" s="43"/>
      <c r="BN621" s="43"/>
    </row>
    <row r="622" ht="13.5" customHeight="1">
      <c r="A622" s="11"/>
      <c r="B622" s="11"/>
      <c r="C622" s="43"/>
      <c r="D622" s="43"/>
      <c r="E622" s="43"/>
      <c r="F622" s="43"/>
      <c r="G622" s="43"/>
      <c r="H622" s="43"/>
      <c r="I622" s="43"/>
      <c r="J622" s="43"/>
      <c r="K622" s="43"/>
      <c r="L622" s="43"/>
      <c r="M622" s="43"/>
      <c r="N622" s="43"/>
      <c r="O622" s="43"/>
      <c r="P622" s="43"/>
      <c r="Q622" s="44"/>
      <c r="R622" s="44"/>
      <c r="S622" s="43"/>
      <c r="T622" s="43"/>
      <c r="U622" s="44"/>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4"/>
      <c r="AY622" s="43"/>
      <c r="AZ622" s="43"/>
      <c r="BA622" s="43"/>
      <c r="BB622" s="43"/>
      <c r="BC622" s="43"/>
      <c r="BD622" s="43"/>
      <c r="BE622" s="43"/>
      <c r="BF622" s="43"/>
      <c r="BG622" s="43"/>
      <c r="BH622" s="43"/>
      <c r="BI622" s="43"/>
      <c r="BJ622" s="43"/>
      <c r="BK622" s="43"/>
      <c r="BL622" s="43"/>
      <c r="BM622" s="43"/>
      <c r="BN622" s="43"/>
    </row>
    <row r="623" ht="13.5" customHeight="1">
      <c r="A623" s="11"/>
      <c r="B623" s="11"/>
      <c r="C623" s="43"/>
      <c r="D623" s="43"/>
      <c r="E623" s="43"/>
      <c r="F623" s="43"/>
      <c r="G623" s="43"/>
      <c r="H623" s="43"/>
      <c r="I623" s="43"/>
      <c r="J623" s="43"/>
      <c r="K623" s="43"/>
      <c r="L623" s="43"/>
      <c r="M623" s="43"/>
      <c r="N623" s="43"/>
      <c r="O623" s="43"/>
      <c r="P623" s="43"/>
      <c r="Q623" s="44"/>
      <c r="R623" s="44"/>
      <c r="S623" s="43"/>
      <c r="T623" s="43"/>
      <c r="U623" s="44"/>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4"/>
      <c r="AY623" s="43"/>
      <c r="AZ623" s="43"/>
      <c r="BA623" s="43"/>
      <c r="BB623" s="43"/>
      <c r="BC623" s="43"/>
      <c r="BD623" s="43"/>
      <c r="BE623" s="43"/>
      <c r="BF623" s="43"/>
      <c r="BG623" s="43"/>
      <c r="BH623" s="43"/>
      <c r="BI623" s="43"/>
      <c r="BJ623" s="43"/>
      <c r="BK623" s="43"/>
      <c r="BL623" s="43"/>
      <c r="BM623" s="43"/>
      <c r="BN623" s="43"/>
    </row>
    <row r="624" ht="13.5" customHeight="1">
      <c r="A624" s="11"/>
      <c r="B624" s="11"/>
      <c r="C624" s="43"/>
      <c r="D624" s="43"/>
      <c r="E624" s="43"/>
      <c r="F624" s="43"/>
      <c r="G624" s="43"/>
      <c r="H624" s="43"/>
      <c r="I624" s="43"/>
      <c r="J624" s="43"/>
      <c r="K624" s="43"/>
      <c r="L624" s="43"/>
      <c r="M624" s="43"/>
      <c r="N624" s="43"/>
      <c r="O624" s="43"/>
      <c r="P624" s="43"/>
      <c r="Q624" s="44"/>
      <c r="R624" s="44"/>
      <c r="S624" s="43"/>
      <c r="T624" s="43"/>
      <c r="U624" s="44"/>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4"/>
      <c r="AY624" s="43"/>
      <c r="AZ624" s="43"/>
      <c r="BA624" s="43"/>
      <c r="BB624" s="43"/>
      <c r="BC624" s="43"/>
      <c r="BD624" s="43"/>
      <c r="BE624" s="43"/>
      <c r="BF624" s="43"/>
      <c r="BG624" s="43"/>
      <c r="BH624" s="43"/>
      <c r="BI624" s="43"/>
      <c r="BJ624" s="43"/>
      <c r="BK624" s="43"/>
      <c r="BL624" s="43"/>
      <c r="BM624" s="43"/>
      <c r="BN624" s="43"/>
    </row>
    <row r="625" ht="13.5" customHeight="1">
      <c r="A625" s="11"/>
      <c r="B625" s="11"/>
      <c r="C625" s="43"/>
      <c r="D625" s="43"/>
      <c r="E625" s="43"/>
      <c r="F625" s="43"/>
      <c r="G625" s="43"/>
      <c r="H625" s="43"/>
      <c r="I625" s="43"/>
      <c r="J625" s="43"/>
      <c r="K625" s="43"/>
      <c r="L625" s="43"/>
      <c r="M625" s="43"/>
      <c r="N625" s="43"/>
      <c r="O625" s="43"/>
      <c r="P625" s="43"/>
      <c r="Q625" s="44"/>
      <c r="R625" s="44"/>
      <c r="S625" s="43"/>
      <c r="T625" s="43"/>
      <c r="U625" s="44"/>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4"/>
      <c r="AY625" s="43"/>
      <c r="AZ625" s="43"/>
      <c r="BA625" s="43"/>
      <c r="BB625" s="43"/>
      <c r="BC625" s="43"/>
      <c r="BD625" s="43"/>
      <c r="BE625" s="43"/>
      <c r="BF625" s="43"/>
      <c r="BG625" s="43"/>
      <c r="BH625" s="43"/>
      <c r="BI625" s="43"/>
      <c r="BJ625" s="43"/>
      <c r="BK625" s="43"/>
      <c r="BL625" s="43"/>
      <c r="BM625" s="43"/>
      <c r="BN625" s="43"/>
    </row>
    <row r="626" ht="13.5" customHeight="1">
      <c r="A626" s="11"/>
      <c r="B626" s="11"/>
      <c r="C626" s="43"/>
      <c r="D626" s="43"/>
      <c r="E626" s="43"/>
      <c r="F626" s="43"/>
      <c r="G626" s="43"/>
      <c r="H626" s="43"/>
      <c r="I626" s="43"/>
      <c r="J626" s="43"/>
      <c r="K626" s="43"/>
      <c r="L626" s="43"/>
      <c r="M626" s="43"/>
      <c r="N626" s="43"/>
      <c r="O626" s="43"/>
      <c r="P626" s="43"/>
      <c r="Q626" s="44"/>
      <c r="R626" s="44"/>
      <c r="S626" s="43"/>
      <c r="T626" s="43"/>
      <c r="U626" s="44"/>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4"/>
      <c r="AY626" s="43"/>
      <c r="AZ626" s="43"/>
      <c r="BA626" s="43"/>
      <c r="BB626" s="43"/>
      <c r="BC626" s="43"/>
      <c r="BD626" s="43"/>
      <c r="BE626" s="43"/>
      <c r="BF626" s="43"/>
      <c r="BG626" s="43"/>
      <c r="BH626" s="43"/>
      <c r="BI626" s="43"/>
      <c r="BJ626" s="43"/>
      <c r="BK626" s="43"/>
      <c r="BL626" s="43"/>
      <c r="BM626" s="43"/>
      <c r="BN626" s="43"/>
    </row>
    <row r="627" ht="13.5" customHeight="1">
      <c r="A627" s="11"/>
      <c r="B627" s="11"/>
      <c r="C627" s="43"/>
      <c r="D627" s="43"/>
      <c r="E627" s="43"/>
      <c r="F627" s="43"/>
      <c r="G627" s="43"/>
      <c r="H627" s="43"/>
      <c r="I627" s="43"/>
      <c r="J627" s="43"/>
      <c r="K627" s="43"/>
      <c r="L627" s="43"/>
      <c r="M627" s="43"/>
      <c r="N627" s="43"/>
      <c r="O627" s="43"/>
      <c r="P627" s="43"/>
      <c r="Q627" s="44"/>
      <c r="R627" s="44"/>
      <c r="S627" s="43"/>
      <c r="T627" s="43"/>
      <c r="U627" s="44"/>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4"/>
      <c r="AY627" s="43"/>
      <c r="AZ627" s="43"/>
      <c r="BA627" s="43"/>
      <c r="BB627" s="43"/>
      <c r="BC627" s="43"/>
      <c r="BD627" s="43"/>
      <c r="BE627" s="43"/>
      <c r="BF627" s="43"/>
      <c r="BG627" s="43"/>
      <c r="BH627" s="43"/>
      <c r="BI627" s="43"/>
      <c r="BJ627" s="43"/>
      <c r="BK627" s="43"/>
      <c r="BL627" s="43"/>
      <c r="BM627" s="43"/>
      <c r="BN627" s="43"/>
    </row>
    <row r="628" ht="13.5" customHeight="1">
      <c r="A628" s="11"/>
      <c r="B628" s="11"/>
      <c r="C628" s="43"/>
      <c r="D628" s="43"/>
      <c r="E628" s="43"/>
      <c r="F628" s="43"/>
      <c r="G628" s="43"/>
      <c r="H628" s="43"/>
      <c r="I628" s="43"/>
      <c r="J628" s="43"/>
      <c r="K628" s="43"/>
      <c r="L628" s="43"/>
      <c r="M628" s="43"/>
      <c r="N628" s="43"/>
      <c r="O628" s="43"/>
      <c r="P628" s="43"/>
      <c r="Q628" s="44"/>
      <c r="R628" s="44"/>
      <c r="S628" s="43"/>
      <c r="T628" s="43"/>
      <c r="U628" s="44"/>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4"/>
      <c r="AY628" s="43"/>
      <c r="AZ628" s="43"/>
      <c r="BA628" s="43"/>
      <c r="BB628" s="43"/>
      <c r="BC628" s="43"/>
      <c r="BD628" s="43"/>
      <c r="BE628" s="43"/>
      <c r="BF628" s="43"/>
      <c r="BG628" s="43"/>
      <c r="BH628" s="43"/>
      <c r="BI628" s="43"/>
      <c r="BJ628" s="43"/>
      <c r="BK628" s="43"/>
      <c r="BL628" s="43"/>
      <c r="BM628" s="43"/>
      <c r="BN628" s="43"/>
    </row>
    <row r="629" ht="13.5" customHeight="1">
      <c r="A629" s="11"/>
      <c r="B629" s="11"/>
      <c r="C629" s="43"/>
      <c r="D629" s="43"/>
      <c r="E629" s="43"/>
      <c r="F629" s="43"/>
      <c r="G629" s="43"/>
      <c r="H629" s="43"/>
      <c r="I629" s="43"/>
      <c r="J629" s="43"/>
      <c r="K629" s="43"/>
      <c r="L629" s="43"/>
      <c r="M629" s="43"/>
      <c r="N629" s="43"/>
      <c r="O629" s="43"/>
      <c r="P629" s="43"/>
      <c r="Q629" s="44"/>
      <c r="R629" s="44"/>
      <c r="S629" s="43"/>
      <c r="T629" s="43"/>
      <c r="U629" s="44"/>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4"/>
      <c r="AY629" s="43"/>
      <c r="AZ629" s="43"/>
      <c r="BA629" s="43"/>
      <c r="BB629" s="43"/>
      <c r="BC629" s="43"/>
      <c r="BD629" s="43"/>
      <c r="BE629" s="43"/>
      <c r="BF629" s="43"/>
      <c r="BG629" s="43"/>
      <c r="BH629" s="43"/>
      <c r="BI629" s="43"/>
      <c r="BJ629" s="43"/>
      <c r="BK629" s="43"/>
      <c r="BL629" s="43"/>
      <c r="BM629" s="43"/>
      <c r="BN629" s="43"/>
    </row>
    <row r="630" ht="13.5" customHeight="1">
      <c r="A630" s="11"/>
      <c r="B630" s="11"/>
      <c r="C630" s="43"/>
      <c r="D630" s="43"/>
      <c r="E630" s="43"/>
      <c r="F630" s="43"/>
      <c r="G630" s="43"/>
      <c r="H630" s="43"/>
      <c r="I630" s="43"/>
      <c r="J630" s="43"/>
      <c r="K630" s="43"/>
      <c r="L630" s="43"/>
      <c r="M630" s="43"/>
      <c r="N630" s="43"/>
      <c r="O630" s="43"/>
      <c r="P630" s="43"/>
      <c r="Q630" s="44"/>
      <c r="R630" s="44"/>
      <c r="S630" s="43"/>
      <c r="T630" s="43"/>
      <c r="U630" s="44"/>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4"/>
      <c r="AY630" s="43"/>
      <c r="AZ630" s="43"/>
      <c r="BA630" s="43"/>
      <c r="BB630" s="43"/>
      <c r="BC630" s="43"/>
      <c r="BD630" s="43"/>
      <c r="BE630" s="43"/>
      <c r="BF630" s="43"/>
      <c r="BG630" s="43"/>
      <c r="BH630" s="43"/>
      <c r="BI630" s="43"/>
      <c r="BJ630" s="43"/>
      <c r="BK630" s="43"/>
      <c r="BL630" s="43"/>
      <c r="BM630" s="43"/>
      <c r="BN630" s="43"/>
    </row>
    <row r="631" ht="13.5" customHeight="1">
      <c r="A631" s="11"/>
      <c r="B631" s="11"/>
      <c r="C631" s="43"/>
      <c r="D631" s="43"/>
      <c r="E631" s="43"/>
      <c r="F631" s="43"/>
      <c r="G631" s="43"/>
      <c r="H631" s="43"/>
      <c r="I631" s="43"/>
      <c r="J631" s="43"/>
      <c r="K631" s="43"/>
      <c r="L631" s="43"/>
      <c r="M631" s="43"/>
      <c r="N631" s="43"/>
      <c r="O631" s="43"/>
      <c r="P631" s="43"/>
      <c r="Q631" s="44"/>
      <c r="R631" s="44"/>
      <c r="S631" s="43"/>
      <c r="T631" s="43"/>
      <c r="U631" s="44"/>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4"/>
      <c r="AY631" s="43"/>
      <c r="AZ631" s="43"/>
      <c r="BA631" s="43"/>
      <c r="BB631" s="43"/>
      <c r="BC631" s="43"/>
      <c r="BD631" s="43"/>
      <c r="BE631" s="43"/>
      <c r="BF631" s="43"/>
      <c r="BG631" s="43"/>
      <c r="BH631" s="43"/>
      <c r="BI631" s="43"/>
      <c r="BJ631" s="43"/>
      <c r="BK631" s="43"/>
      <c r="BL631" s="43"/>
      <c r="BM631" s="43"/>
      <c r="BN631" s="43"/>
    </row>
    <row r="632" ht="13.5" customHeight="1">
      <c r="A632" s="11"/>
      <c r="B632" s="11"/>
      <c r="C632" s="43"/>
      <c r="D632" s="43"/>
      <c r="E632" s="43"/>
      <c r="F632" s="43"/>
      <c r="G632" s="43"/>
      <c r="H632" s="43"/>
      <c r="I632" s="43"/>
      <c r="J632" s="43"/>
      <c r="K632" s="43"/>
      <c r="L632" s="43"/>
      <c r="M632" s="43"/>
      <c r="N632" s="43"/>
      <c r="O632" s="43"/>
      <c r="P632" s="43"/>
      <c r="Q632" s="44"/>
      <c r="R632" s="44"/>
      <c r="S632" s="43"/>
      <c r="T632" s="43"/>
      <c r="U632" s="44"/>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4"/>
      <c r="AY632" s="43"/>
      <c r="AZ632" s="43"/>
      <c r="BA632" s="43"/>
      <c r="BB632" s="43"/>
      <c r="BC632" s="43"/>
      <c r="BD632" s="43"/>
      <c r="BE632" s="43"/>
      <c r="BF632" s="43"/>
      <c r="BG632" s="43"/>
      <c r="BH632" s="43"/>
      <c r="BI632" s="43"/>
      <c r="BJ632" s="43"/>
      <c r="BK632" s="43"/>
      <c r="BL632" s="43"/>
      <c r="BM632" s="43"/>
      <c r="BN632" s="43"/>
    </row>
    <row r="633" ht="13.5" customHeight="1">
      <c r="A633" s="11"/>
      <c r="B633" s="11"/>
      <c r="C633" s="43"/>
      <c r="D633" s="43"/>
      <c r="E633" s="43"/>
      <c r="F633" s="43"/>
      <c r="G633" s="43"/>
      <c r="H633" s="43"/>
      <c r="I633" s="43"/>
      <c r="J633" s="43"/>
      <c r="K633" s="43"/>
      <c r="L633" s="43"/>
      <c r="M633" s="43"/>
      <c r="N633" s="43"/>
      <c r="O633" s="43"/>
      <c r="P633" s="43"/>
      <c r="Q633" s="44"/>
      <c r="R633" s="44"/>
      <c r="S633" s="43"/>
      <c r="T633" s="43"/>
      <c r="U633" s="44"/>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4"/>
      <c r="AY633" s="43"/>
      <c r="AZ633" s="43"/>
      <c r="BA633" s="43"/>
      <c r="BB633" s="43"/>
      <c r="BC633" s="43"/>
      <c r="BD633" s="43"/>
      <c r="BE633" s="43"/>
      <c r="BF633" s="43"/>
      <c r="BG633" s="43"/>
      <c r="BH633" s="43"/>
      <c r="BI633" s="43"/>
      <c r="BJ633" s="43"/>
      <c r="BK633" s="43"/>
      <c r="BL633" s="43"/>
      <c r="BM633" s="43"/>
      <c r="BN633" s="43"/>
    </row>
    <row r="634" ht="13.5" customHeight="1">
      <c r="A634" s="11"/>
      <c r="B634" s="11"/>
      <c r="C634" s="43"/>
      <c r="D634" s="43"/>
      <c r="E634" s="43"/>
      <c r="F634" s="43"/>
      <c r="G634" s="43"/>
      <c r="H634" s="43"/>
      <c r="I634" s="43"/>
      <c r="J634" s="43"/>
      <c r="K634" s="43"/>
      <c r="L634" s="43"/>
      <c r="M634" s="43"/>
      <c r="N634" s="43"/>
      <c r="O634" s="43"/>
      <c r="P634" s="43"/>
      <c r="Q634" s="44"/>
      <c r="R634" s="44"/>
      <c r="S634" s="43"/>
      <c r="T634" s="43"/>
      <c r="U634" s="44"/>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4"/>
      <c r="AY634" s="43"/>
      <c r="AZ634" s="43"/>
      <c r="BA634" s="43"/>
      <c r="BB634" s="43"/>
      <c r="BC634" s="43"/>
      <c r="BD634" s="43"/>
      <c r="BE634" s="43"/>
      <c r="BF634" s="43"/>
      <c r="BG634" s="43"/>
      <c r="BH634" s="43"/>
      <c r="BI634" s="43"/>
      <c r="BJ634" s="43"/>
      <c r="BK634" s="43"/>
      <c r="BL634" s="43"/>
      <c r="BM634" s="43"/>
      <c r="BN634" s="43"/>
    </row>
    <row r="635" ht="13.5" customHeight="1">
      <c r="A635" s="11"/>
      <c r="B635" s="11"/>
      <c r="C635" s="43"/>
      <c r="D635" s="43"/>
      <c r="E635" s="43"/>
      <c r="F635" s="43"/>
      <c r="G635" s="43"/>
      <c r="H635" s="43"/>
      <c r="I635" s="43"/>
      <c r="J635" s="43"/>
      <c r="K635" s="43"/>
      <c r="L635" s="43"/>
      <c r="M635" s="43"/>
      <c r="N635" s="43"/>
      <c r="O635" s="43"/>
      <c r="P635" s="43"/>
      <c r="Q635" s="44"/>
      <c r="R635" s="44"/>
      <c r="S635" s="43"/>
      <c r="T635" s="43"/>
      <c r="U635" s="44"/>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4"/>
      <c r="AY635" s="43"/>
      <c r="AZ635" s="43"/>
      <c r="BA635" s="43"/>
      <c r="BB635" s="43"/>
      <c r="BC635" s="43"/>
      <c r="BD635" s="43"/>
      <c r="BE635" s="43"/>
      <c r="BF635" s="43"/>
      <c r="BG635" s="43"/>
      <c r="BH635" s="43"/>
      <c r="BI635" s="43"/>
      <c r="BJ635" s="43"/>
      <c r="BK635" s="43"/>
      <c r="BL635" s="43"/>
      <c r="BM635" s="43"/>
      <c r="BN635" s="43"/>
    </row>
    <row r="636" ht="13.5" customHeight="1">
      <c r="A636" s="11"/>
      <c r="B636" s="11"/>
      <c r="C636" s="43"/>
      <c r="D636" s="43"/>
      <c r="E636" s="43"/>
      <c r="F636" s="43"/>
      <c r="G636" s="43"/>
      <c r="H636" s="43"/>
      <c r="I636" s="43"/>
      <c r="J636" s="43"/>
      <c r="K636" s="43"/>
      <c r="L636" s="43"/>
      <c r="M636" s="43"/>
      <c r="N636" s="43"/>
      <c r="O636" s="43"/>
      <c r="P636" s="43"/>
      <c r="Q636" s="44"/>
      <c r="R636" s="44"/>
      <c r="S636" s="43"/>
      <c r="T636" s="43"/>
      <c r="U636" s="44"/>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4"/>
      <c r="AY636" s="43"/>
      <c r="AZ636" s="43"/>
      <c r="BA636" s="43"/>
      <c r="BB636" s="43"/>
      <c r="BC636" s="43"/>
      <c r="BD636" s="43"/>
      <c r="BE636" s="43"/>
      <c r="BF636" s="43"/>
      <c r="BG636" s="43"/>
      <c r="BH636" s="43"/>
      <c r="BI636" s="43"/>
      <c r="BJ636" s="43"/>
      <c r="BK636" s="43"/>
      <c r="BL636" s="43"/>
      <c r="BM636" s="43"/>
      <c r="BN636" s="43"/>
    </row>
    <row r="637" ht="13.5" customHeight="1">
      <c r="A637" s="11"/>
      <c r="B637" s="11"/>
      <c r="C637" s="43"/>
      <c r="D637" s="43"/>
      <c r="E637" s="43"/>
      <c r="F637" s="43"/>
      <c r="G637" s="43"/>
      <c r="H637" s="43"/>
      <c r="I637" s="43"/>
      <c r="J637" s="43"/>
      <c r="K637" s="43"/>
      <c r="L637" s="43"/>
      <c r="M637" s="43"/>
      <c r="N637" s="43"/>
      <c r="O637" s="43"/>
      <c r="P637" s="43"/>
      <c r="Q637" s="44"/>
      <c r="R637" s="44"/>
      <c r="S637" s="43"/>
      <c r="T637" s="43"/>
      <c r="U637" s="44"/>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4"/>
      <c r="AY637" s="43"/>
      <c r="AZ637" s="43"/>
      <c r="BA637" s="43"/>
      <c r="BB637" s="43"/>
      <c r="BC637" s="43"/>
      <c r="BD637" s="43"/>
      <c r="BE637" s="43"/>
      <c r="BF637" s="43"/>
      <c r="BG637" s="43"/>
      <c r="BH637" s="43"/>
      <c r="BI637" s="43"/>
      <c r="BJ637" s="43"/>
      <c r="BK637" s="43"/>
      <c r="BL637" s="43"/>
      <c r="BM637" s="43"/>
      <c r="BN637" s="43"/>
    </row>
    <row r="638" ht="13.5" customHeight="1">
      <c r="A638" s="11"/>
      <c r="B638" s="11"/>
      <c r="C638" s="43"/>
      <c r="D638" s="43"/>
      <c r="E638" s="43"/>
      <c r="F638" s="43"/>
      <c r="G638" s="43"/>
      <c r="H638" s="43"/>
      <c r="I638" s="43"/>
      <c r="J638" s="43"/>
      <c r="K638" s="43"/>
      <c r="L638" s="43"/>
      <c r="M638" s="43"/>
      <c r="N638" s="43"/>
      <c r="O638" s="43"/>
      <c r="P638" s="43"/>
      <c r="Q638" s="44"/>
      <c r="R638" s="44"/>
      <c r="S638" s="43"/>
      <c r="T638" s="43"/>
      <c r="U638" s="44"/>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4"/>
      <c r="AY638" s="43"/>
      <c r="AZ638" s="43"/>
      <c r="BA638" s="43"/>
      <c r="BB638" s="43"/>
      <c r="BC638" s="43"/>
      <c r="BD638" s="43"/>
      <c r="BE638" s="43"/>
      <c r="BF638" s="43"/>
      <c r="BG638" s="43"/>
      <c r="BH638" s="43"/>
      <c r="BI638" s="43"/>
      <c r="BJ638" s="43"/>
      <c r="BK638" s="43"/>
      <c r="BL638" s="43"/>
      <c r="BM638" s="43"/>
      <c r="BN638" s="43"/>
    </row>
    <row r="639" ht="13.5" customHeight="1">
      <c r="A639" s="11"/>
      <c r="B639" s="11"/>
      <c r="C639" s="43"/>
      <c r="D639" s="43"/>
      <c r="E639" s="43"/>
      <c r="F639" s="43"/>
      <c r="G639" s="43"/>
      <c r="H639" s="43"/>
      <c r="I639" s="43"/>
      <c r="J639" s="43"/>
      <c r="K639" s="43"/>
      <c r="L639" s="43"/>
      <c r="M639" s="43"/>
      <c r="N639" s="43"/>
      <c r="O639" s="43"/>
      <c r="P639" s="43"/>
      <c r="Q639" s="44"/>
      <c r="R639" s="44"/>
      <c r="S639" s="43"/>
      <c r="T639" s="43"/>
      <c r="U639" s="44"/>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4"/>
      <c r="AY639" s="43"/>
      <c r="AZ639" s="43"/>
      <c r="BA639" s="43"/>
      <c r="BB639" s="43"/>
      <c r="BC639" s="43"/>
      <c r="BD639" s="43"/>
      <c r="BE639" s="43"/>
      <c r="BF639" s="43"/>
      <c r="BG639" s="43"/>
      <c r="BH639" s="43"/>
      <c r="BI639" s="43"/>
      <c r="BJ639" s="43"/>
      <c r="BK639" s="43"/>
      <c r="BL639" s="43"/>
      <c r="BM639" s="43"/>
      <c r="BN639" s="43"/>
    </row>
    <row r="640" ht="13.5" customHeight="1">
      <c r="A640" s="11"/>
      <c r="B640" s="11"/>
      <c r="C640" s="43"/>
      <c r="D640" s="43"/>
      <c r="E640" s="43"/>
      <c r="F640" s="43"/>
      <c r="G640" s="43"/>
      <c r="H640" s="43"/>
      <c r="I640" s="43"/>
      <c r="J640" s="43"/>
      <c r="K640" s="43"/>
      <c r="L640" s="43"/>
      <c r="M640" s="43"/>
      <c r="N640" s="43"/>
      <c r="O640" s="43"/>
      <c r="P640" s="43"/>
      <c r="Q640" s="44"/>
      <c r="R640" s="44"/>
      <c r="S640" s="43"/>
      <c r="T640" s="43"/>
      <c r="U640" s="44"/>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4"/>
      <c r="AY640" s="43"/>
      <c r="AZ640" s="43"/>
      <c r="BA640" s="43"/>
      <c r="BB640" s="43"/>
      <c r="BC640" s="43"/>
      <c r="BD640" s="43"/>
      <c r="BE640" s="43"/>
      <c r="BF640" s="43"/>
      <c r="BG640" s="43"/>
      <c r="BH640" s="43"/>
      <c r="BI640" s="43"/>
      <c r="BJ640" s="43"/>
      <c r="BK640" s="43"/>
      <c r="BL640" s="43"/>
      <c r="BM640" s="43"/>
      <c r="BN640" s="43"/>
    </row>
    <row r="641" ht="13.5" customHeight="1">
      <c r="A641" s="11"/>
      <c r="B641" s="11"/>
      <c r="C641" s="43"/>
      <c r="D641" s="43"/>
      <c r="E641" s="43"/>
      <c r="F641" s="43"/>
      <c r="G641" s="43"/>
      <c r="H641" s="43"/>
      <c r="I641" s="43"/>
      <c r="J641" s="43"/>
      <c r="K641" s="43"/>
      <c r="L641" s="43"/>
      <c r="M641" s="43"/>
      <c r="N641" s="43"/>
      <c r="O641" s="43"/>
      <c r="P641" s="43"/>
      <c r="Q641" s="44"/>
      <c r="R641" s="44"/>
      <c r="S641" s="43"/>
      <c r="T641" s="43"/>
      <c r="U641" s="44"/>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4"/>
      <c r="AY641" s="43"/>
      <c r="AZ641" s="43"/>
      <c r="BA641" s="43"/>
      <c r="BB641" s="43"/>
      <c r="BC641" s="43"/>
      <c r="BD641" s="43"/>
      <c r="BE641" s="43"/>
      <c r="BF641" s="43"/>
      <c r="BG641" s="43"/>
      <c r="BH641" s="43"/>
      <c r="BI641" s="43"/>
      <c r="BJ641" s="43"/>
      <c r="BK641" s="43"/>
      <c r="BL641" s="43"/>
      <c r="BM641" s="43"/>
      <c r="BN641" s="43"/>
    </row>
    <row r="642" ht="13.5" customHeight="1">
      <c r="A642" s="11"/>
      <c r="B642" s="11"/>
      <c r="C642" s="43"/>
      <c r="D642" s="43"/>
      <c r="E642" s="43"/>
      <c r="F642" s="43"/>
      <c r="G642" s="43"/>
      <c r="H642" s="43"/>
      <c r="I642" s="43"/>
      <c r="J642" s="43"/>
      <c r="K642" s="43"/>
      <c r="L642" s="43"/>
      <c r="M642" s="43"/>
      <c r="N642" s="43"/>
      <c r="O642" s="43"/>
      <c r="P642" s="43"/>
      <c r="Q642" s="44"/>
      <c r="R642" s="44"/>
      <c r="S642" s="43"/>
      <c r="T642" s="43"/>
      <c r="U642" s="44"/>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4"/>
      <c r="AY642" s="43"/>
      <c r="AZ642" s="43"/>
      <c r="BA642" s="43"/>
      <c r="BB642" s="43"/>
      <c r="BC642" s="43"/>
      <c r="BD642" s="43"/>
      <c r="BE642" s="43"/>
      <c r="BF642" s="43"/>
      <c r="BG642" s="43"/>
      <c r="BH642" s="43"/>
      <c r="BI642" s="43"/>
      <c r="BJ642" s="43"/>
      <c r="BK642" s="43"/>
      <c r="BL642" s="43"/>
      <c r="BM642" s="43"/>
      <c r="BN642" s="43"/>
    </row>
    <row r="643" ht="13.5" customHeight="1">
      <c r="A643" s="11"/>
      <c r="B643" s="11"/>
      <c r="C643" s="43"/>
      <c r="D643" s="43"/>
      <c r="E643" s="43"/>
      <c r="F643" s="43"/>
      <c r="G643" s="43"/>
      <c r="H643" s="43"/>
      <c r="I643" s="43"/>
      <c r="J643" s="43"/>
      <c r="K643" s="43"/>
      <c r="L643" s="43"/>
      <c r="M643" s="43"/>
      <c r="N643" s="43"/>
      <c r="O643" s="43"/>
      <c r="P643" s="43"/>
      <c r="Q643" s="44"/>
      <c r="R643" s="44"/>
      <c r="S643" s="43"/>
      <c r="T643" s="43"/>
      <c r="U643" s="44"/>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4"/>
      <c r="AY643" s="43"/>
      <c r="AZ643" s="43"/>
      <c r="BA643" s="43"/>
      <c r="BB643" s="43"/>
      <c r="BC643" s="43"/>
      <c r="BD643" s="43"/>
      <c r="BE643" s="43"/>
      <c r="BF643" s="43"/>
      <c r="BG643" s="43"/>
      <c r="BH643" s="43"/>
      <c r="BI643" s="43"/>
      <c r="BJ643" s="43"/>
      <c r="BK643" s="43"/>
      <c r="BL643" s="43"/>
      <c r="BM643" s="43"/>
      <c r="BN643" s="43"/>
    </row>
    <row r="644" ht="13.5" customHeight="1">
      <c r="A644" s="11"/>
      <c r="B644" s="11"/>
      <c r="C644" s="43"/>
      <c r="D644" s="43"/>
      <c r="E644" s="43"/>
      <c r="F644" s="43"/>
      <c r="G644" s="43"/>
      <c r="H644" s="43"/>
      <c r="I644" s="43"/>
      <c r="J644" s="43"/>
      <c r="K644" s="43"/>
      <c r="L644" s="43"/>
      <c r="M644" s="43"/>
      <c r="N644" s="43"/>
      <c r="O644" s="43"/>
      <c r="P644" s="43"/>
      <c r="Q644" s="44"/>
      <c r="R644" s="44"/>
      <c r="S644" s="43"/>
      <c r="T644" s="43"/>
      <c r="U644" s="44"/>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4"/>
      <c r="AY644" s="43"/>
      <c r="AZ644" s="43"/>
      <c r="BA644" s="43"/>
      <c r="BB644" s="43"/>
      <c r="BC644" s="43"/>
      <c r="BD644" s="43"/>
      <c r="BE644" s="43"/>
      <c r="BF644" s="43"/>
      <c r="BG644" s="43"/>
      <c r="BH644" s="43"/>
      <c r="BI644" s="43"/>
      <c r="BJ644" s="43"/>
      <c r="BK644" s="43"/>
      <c r="BL644" s="43"/>
      <c r="BM644" s="43"/>
      <c r="BN644" s="43"/>
    </row>
    <row r="645" ht="13.5" customHeight="1">
      <c r="A645" s="11"/>
      <c r="B645" s="11"/>
      <c r="C645" s="43"/>
      <c r="D645" s="43"/>
      <c r="E645" s="43"/>
      <c r="F645" s="43"/>
      <c r="G645" s="43"/>
      <c r="H645" s="43"/>
      <c r="I645" s="43"/>
      <c r="J645" s="43"/>
      <c r="K645" s="43"/>
      <c r="L645" s="43"/>
      <c r="M645" s="43"/>
      <c r="N645" s="43"/>
      <c r="O645" s="43"/>
      <c r="P645" s="43"/>
      <c r="Q645" s="44"/>
      <c r="R645" s="44"/>
      <c r="S645" s="43"/>
      <c r="T645" s="43"/>
      <c r="U645" s="44"/>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4"/>
      <c r="AY645" s="43"/>
      <c r="AZ645" s="43"/>
      <c r="BA645" s="43"/>
      <c r="BB645" s="43"/>
      <c r="BC645" s="43"/>
      <c r="BD645" s="43"/>
      <c r="BE645" s="43"/>
      <c r="BF645" s="43"/>
      <c r="BG645" s="43"/>
      <c r="BH645" s="43"/>
      <c r="BI645" s="43"/>
      <c r="BJ645" s="43"/>
      <c r="BK645" s="43"/>
      <c r="BL645" s="43"/>
      <c r="BM645" s="43"/>
      <c r="BN645" s="43"/>
    </row>
    <row r="646" ht="13.5" customHeight="1">
      <c r="A646" s="11"/>
      <c r="B646" s="11"/>
      <c r="C646" s="43"/>
      <c r="D646" s="43"/>
      <c r="E646" s="43"/>
      <c r="F646" s="43"/>
      <c r="G646" s="43"/>
      <c r="H646" s="43"/>
      <c r="I646" s="43"/>
      <c r="J646" s="43"/>
      <c r="K646" s="43"/>
      <c r="L646" s="43"/>
      <c r="M646" s="43"/>
      <c r="N646" s="43"/>
      <c r="O646" s="43"/>
      <c r="P646" s="43"/>
      <c r="Q646" s="44"/>
      <c r="R646" s="44"/>
      <c r="S646" s="43"/>
      <c r="T646" s="43"/>
      <c r="U646" s="44"/>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4"/>
      <c r="AY646" s="43"/>
      <c r="AZ646" s="43"/>
      <c r="BA646" s="43"/>
      <c r="BB646" s="43"/>
      <c r="BC646" s="43"/>
      <c r="BD646" s="43"/>
      <c r="BE646" s="43"/>
      <c r="BF646" s="43"/>
      <c r="BG646" s="43"/>
      <c r="BH646" s="43"/>
      <c r="BI646" s="43"/>
      <c r="BJ646" s="43"/>
      <c r="BK646" s="43"/>
      <c r="BL646" s="43"/>
      <c r="BM646" s="43"/>
      <c r="BN646" s="43"/>
    </row>
    <row r="647" ht="13.5" customHeight="1">
      <c r="A647" s="11"/>
      <c r="B647" s="11"/>
      <c r="C647" s="43"/>
      <c r="D647" s="43"/>
      <c r="E647" s="43"/>
      <c r="F647" s="43"/>
      <c r="G647" s="43"/>
      <c r="H647" s="43"/>
      <c r="I647" s="43"/>
      <c r="J647" s="43"/>
      <c r="K647" s="43"/>
      <c r="L647" s="43"/>
      <c r="M647" s="43"/>
      <c r="N647" s="43"/>
      <c r="O647" s="43"/>
      <c r="P647" s="43"/>
      <c r="Q647" s="44"/>
      <c r="R647" s="44"/>
      <c r="S647" s="43"/>
      <c r="T647" s="43"/>
      <c r="U647" s="44"/>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4"/>
      <c r="AY647" s="43"/>
      <c r="AZ647" s="43"/>
      <c r="BA647" s="43"/>
      <c r="BB647" s="43"/>
      <c r="BC647" s="43"/>
      <c r="BD647" s="43"/>
      <c r="BE647" s="43"/>
      <c r="BF647" s="43"/>
      <c r="BG647" s="43"/>
      <c r="BH647" s="43"/>
      <c r="BI647" s="43"/>
      <c r="BJ647" s="43"/>
      <c r="BK647" s="43"/>
      <c r="BL647" s="43"/>
      <c r="BM647" s="43"/>
      <c r="BN647" s="43"/>
    </row>
    <row r="648" ht="13.5" customHeight="1">
      <c r="A648" s="11"/>
      <c r="B648" s="11"/>
      <c r="C648" s="43"/>
      <c r="D648" s="43"/>
      <c r="E648" s="43"/>
      <c r="F648" s="43"/>
      <c r="G648" s="43"/>
      <c r="H648" s="43"/>
      <c r="I648" s="43"/>
      <c r="J648" s="43"/>
      <c r="K648" s="43"/>
      <c r="L648" s="43"/>
      <c r="M648" s="43"/>
      <c r="N648" s="43"/>
      <c r="O648" s="43"/>
      <c r="P648" s="43"/>
      <c r="Q648" s="44"/>
      <c r="R648" s="44"/>
      <c r="S648" s="43"/>
      <c r="T648" s="43"/>
      <c r="U648" s="44"/>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4"/>
      <c r="AY648" s="43"/>
      <c r="AZ648" s="43"/>
      <c r="BA648" s="43"/>
      <c r="BB648" s="43"/>
      <c r="BC648" s="43"/>
      <c r="BD648" s="43"/>
      <c r="BE648" s="43"/>
      <c r="BF648" s="43"/>
      <c r="BG648" s="43"/>
      <c r="BH648" s="43"/>
      <c r="BI648" s="43"/>
      <c r="BJ648" s="43"/>
      <c r="BK648" s="43"/>
      <c r="BL648" s="43"/>
      <c r="BM648" s="43"/>
      <c r="BN648" s="43"/>
    </row>
    <row r="649" ht="13.5" customHeight="1">
      <c r="A649" s="11"/>
      <c r="B649" s="11"/>
      <c r="C649" s="43"/>
      <c r="D649" s="43"/>
      <c r="E649" s="43"/>
      <c r="F649" s="43"/>
      <c r="G649" s="43"/>
      <c r="H649" s="43"/>
      <c r="I649" s="43"/>
      <c r="J649" s="43"/>
      <c r="K649" s="43"/>
      <c r="L649" s="43"/>
      <c r="M649" s="43"/>
      <c r="N649" s="43"/>
      <c r="O649" s="43"/>
      <c r="P649" s="43"/>
      <c r="Q649" s="44"/>
      <c r="R649" s="44"/>
      <c r="S649" s="43"/>
      <c r="T649" s="43"/>
      <c r="U649" s="44"/>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4"/>
      <c r="AY649" s="43"/>
      <c r="AZ649" s="43"/>
      <c r="BA649" s="43"/>
      <c r="BB649" s="43"/>
      <c r="BC649" s="43"/>
      <c r="BD649" s="43"/>
      <c r="BE649" s="43"/>
      <c r="BF649" s="43"/>
      <c r="BG649" s="43"/>
      <c r="BH649" s="43"/>
      <c r="BI649" s="43"/>
      <c r="BJ649" s="43"/>
      <c r="BK649" s="43"/>
      <c r="BL649" s="43"/>
      <c r="BM649" s="43"/>
      <c r="BN649" s="43"/>
    </row>
    <row r="650" ht="13.5" customHeight="1">
      <c r="A650" s="11"/>
      <c r="B650" s="11"/>
      <c r="C650" s="43"/>
      <c r="D650" s="43"/>
      <c r="E650" s="43"/>
      <c r="F650" s="43"/>
      <c r="G650" s="43"/>
      <c r="H650" s="43"/>
      <c r="I650" s="43"/>
      <c r="J650" s="43"/>
      <c r="K650" s="43"/>
      <c r="L650" s="43"/>
      <c r="M650" s="43"/>
      <c r="N650" s="43"/>
      <c r="O650" s="43"/>
      <c r="P650" s="43"/>
      <c r="Q650" s="44"/>
      <c r="R650" s="44"/>
      <c r="S650" s="43"/>
      <c r="T650" s="43"/>
      <c r="U650" s="44"/>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4"/>
      <c r="AY650" s="43"/>
      <c r="AZ650" s="43"/>
      <c r="BA650" s="43"/>
      <c r="BB650" s="43"/>
      <c r="BC650" s="43"/>
      <c r="BD650" s="43"/>
      <c r="BE650" s="43"/>
      <c r="BF650" s="43"/>
      <c r="BG650" s="43"/>
      <c r="BH650" s="43"/>
      <c r="BI650" s="43"/>
      <c r="BJ650" s="43"/>
      <c r="BK650" s="43"/>
      <c r="BL650" s="43"/>
      <c r="BM650" s="43"/>
      <c r="BN650" s="43"/>
    </row>
    <row r="651" ht="13.5" customHeight="1">
      <c r="A651" s="11"/>
      <c r="B651" s="11"/>
      <c r="C651" s="43"/>
      <c r="D651" s="43"/>
      <c r="E651" s="43"/>
      <c r="F651" s="43"/>
      <c r="G651" s="43"/>
      <c r="H651" s="43"/>
      <c r="I651" s="43"/>
      <c r="J651" s="43"/>
      <c r="K651" s="43"/>
      <c r="L651" s="43"/>
      <c r="M651" s="43"/>
      <c r="N651" s="43"/>
      <c r="O651" s="43"/>
      <c r="P651" s="43"/>
      <c r="Q651" s="44"/>
      <c r="R651" s="44"/>
      <c r="S651" s="43"/>
      <c r="T651" s="43"/>
      <c r="U651" s="44"/>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4"/>
      <c r="AY651" s="43"/>
      <c r="AZ651" s="43"/>
      <c r="BA651" s="43"/>
      <c r="BB651" s="43"/>
      <c r="BC651" s="43"/>
      <c r="BD651" s="43"/>
      <c r="BE651" s="43"/>
      <c r="BF651" s="43"/>
      <c r="BG651" s="43"/>
      <c r="BH651" s="43"/>
      <c r="BI651" s="43"/>
      <c r="BJ651" s="43"/>
      <c r="BK651" s="43"/>
      <c r="BL651" s="43"/>
      <c r="BM651" s="43"/>
      <c r="BN651" s="43"/>
    </row>
    <row r="652" ht="13.5" customHeight="1">
      <c r="A652" s="11"/>
      <c r="B652" s="11"/>
      <c r="C652" s="43"/>
      <c r="D652" s="43"/>
      <c r="E652" s="43"/>
      <c r="F652" s="43"/>
      <c r="G652" s="43"/>
      <c r="H652" s="43"/>
      <c r="I652" s="43"/>
      <c r="J652" s="43"/>
      <c r="K652" s="43"/>
      <c r="L652" s="43"/>
      <c r="M652" s="43"/>
      <c r="N652" s="43"/>
      <c r="O652" s="43"/>
      <c r="P652" s="43"/>
      <c r="Q652" s="44"/>
      <c r="R652" s="44"/>
      <c r="S652" s="43"/>
      <c r="T652" s="43"/>
      <c r="U652" s="44"/>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4"/>
      <c r="AY652" s="43"/>
      <c r="AZ652" s="43"/>
      <c r="BA652" s="43"/>
      <c r="BB652" s="43"/>
      <c r="BC652" s="43"/>
      <c r="BD652" s="43"/>
      <c r="BE652" s="43"/>
      <c r="BF652" s="43"/>
      <c r="BG652" s="43"/>
      <c r="BH652" s="43"/>
      <c r="BI652" s="43"/>
      <c r="BJ652" s="43"/>
      <c r="BK652" s="43"/>
      <c r="BL652" s="43"/>
      <c r="BM652" s="43"/>
      <c r="BN652" s="43"/>
    </row>
    <row r="653" ht="13.5" customHeight="1">
      <c r="A653" s="11"/>
      <c r="B653" s="11"/>
      <c r="C653" s="43"/>
      <c r="D653" s="43"/>
      <c r="E653" s="43"/>
      <c r="F653" s="43"/>
      <c r="G653" s="43"/>
      <c r="H653" s="43"/>
      <c r="I653" s="43"/>
      <c r="J653" s="43"/>
      <c r="K653" s="43"/>
      <c r="L653" s="43"/>
      <c r="M653" s="43"/>
      <c r="N653" s="43"/>
      <c r="O653" s="43"/>
      <c r="P653" s="43"/>
      <c r="Q653" s="44"/>
      <c r="R653" s="44"/>
      <c r="S653" s="43"/>
      <c r="T653" s="43"/>
      <c r="U653" s="44"/>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4"/>
      <c r="AY653" s="43"/>
      <c r="AZ653" s="43"/>
      <c r="BA653" s="43"/>
      <c r="BB653" s="43"/>
      <c r="BC653" s="43"/>
      <c r="BD653" s="43"/>
      <c r="BE653" s="43"/>
      <c r="BF653" s="43"/>
      <c r="BG653" s="43"/>
      <c r="BH653" s="43"/>
      <c r="BI653" s="43"/>
      <c r="BJ653" s="43"/>
      <c r="BK653" s="43"/>
      <c r="BL653" s="43"/>
      <c r="BM653" s="43"/>
      <c r="BN653" s="43"/>
    </row>
    <row r="654" ht="13.5" customHeight="1">
      <c r="A654" s="11"/>
      <c r="B654" s="11"/>
      <c r="C654" s="43"/>
      <c r="D654" s="43"/>
      <c r="E654" s="43"/>
      <c r="F654" s="43"/>
      <c r="G654" s="43"/>
      <c r="H654" s="43"/>
      <c r="I654" s="43"/>
      <c r="J654" s="43"/>
      <c r="K654" s="43"/>
      <c r="L654" s="43"/>
      <c r="M654" s="43"/>
      <c r="N654" s="43"/>
      <c r="O654" s="43"/>
      <c r="P654" s="43"/>
      <c r="Q654" s="44"/>
      <c r="R654" s="44"/>
      <c r="S654" s="43"/>
      <c r="T654" s="43"/>
      <c r="U654" s="44"/>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4"/>
      <c r="AY654" s="43"/>
      <c r="AZ654" s="43"/>
      <c r="BA654" s="43"/>
      <c r="BB654" s="43"/>
      <c r="BC654" s="43"/>
      <c r="BD654" s="43"/>
      <c r="BE654" s="43"/>
      <c r="BF654" s="43"/>
      <c r="BG654" s="43"/>
      <c r="BH654" s="43"/>
      <c r="BI654" s="43"/>
      <c r="BJ654" s="43"/>
      <c r="BK654" s="43"/>
      <c r="BL654" s="43"/>
      <c r="BM654" s="43"/>
      <c r="BN654" s="43"/>
    </row>
    <row r="655" ht="13.5" customHeight="1">
      <c r="A655" s="11"/>
      <c r="B655" s="11"/>
      <c r="C655" s="43"/>
      <c r="D655" s="43"/>
      <c r="E655" s="43"/>
      <c r="F655" s="43"/>
      <c r="G655" s="43"/>
      <c r="H655" s="43"/>
      <c r="I655" s="43"/>
      <c r="J655" s="43"/>
      <c r="K655" s="43"/>
      <c r="L655" s="43"/>
      <c r="M655" s="43"/>
      <c r="N655" s="43"/>
      <c r="O655" s="43"/>
      <c r="P655" s="43"/>
      <c r="Q655" s="44"/>
      <c r="R655" s="44"/>
      <c r="S655" s="43"/>
      <c r="T655" s="43"/>
      <c r="U655" s="44"/>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4"/>
      <c r="AY655" s="43"/>
      <c r="AZ655" s="43"/>
      <c r="BA655" s="43"/>
      <c r="BB655" s="43"/>
      <c r="BC655" s="43"/>
      <c r="BD655" s="43"/>
      <c r="BE655" s="43"/>
      <c r="BF655" s="43"/>
      <c r="BG655" s="43"/>
      <c r="BH655" s="43"/>
      <c r="BI655" s="43"/>
      <c r="BJ655" s="43"/>
      <c r="BK655" s="43"/>
      <c r="BL655" s="43"/>
      <c r="BM655" s="43"/>
      <c r="BN655" s="43"/>
    </row>
    <row r="656" ht="13.5" customHeight="1">
      <c r="A656" s="11"/>
      <c r="B656" s="11"/>
      <c r="C656" s="43"/>
      <c r="D656" s="43"/>
      <c r="E656" s="43"/>
      <c r="F656" s="43"/>
      <c r="G656" s="43"/>
      <c r="H656" s="43"/>
      <c r="I656" s="43"/>
      <c r="J656" s="43"/>
      <c r="K656" s="43"/>
      <c r="L656" s="43"/>
      <c r="M656" s="43"/>
      <c r="N656" s="43"/>
      <c r="O656" s="43"/>
      <c r="P656" s="43"/>
      <c r="Q656" s="44"/>
      <c r="R656" s="44"/>
      <c r="S656" s="43"/>
      <c r="T656" s="43"/>
      <c r="U656" s="44"/>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4"/>
      <c r="AY656" s="43"/>
      <c r="AZ656" s="43"/>
      <c r="BA656" s="43"/>
      <c r="BB656" s="43"/>
      <c r="BC656" s="43"/>
      <c r="BD656" s="43"/>
      <c r="BE656" s="43"/>
      <c r="BF656" s="43"/>
      <c r="BG656" s="43"/>
      <c r="BH656" s="43"/>
      <c r="BI656" s="43"/>
      <c r="BJ656" s="43"/>
      <c r="BK656" s="43"/>
      <c r="BL656" s="43"/>
      <c r="BM656" s="43"/>
      <c r="BN656" s="43"/>
    </row>
    <row r="657" ht="13.5" customHeight="1">
      <c r="A657" s="11"/>
      <c r="B657" s="11"/>
      <c r="C657" s="43"/>
      <c r="D657" s="43"/>
      <c r="E657" s="43"/>
      <c r="F657" s="43"/>
      <c r="G657" s="43"/>
      <c r="H657" s="43"/>
      <c r="I657" s="43"/>
      <c r="J657" s="43"/>
      <c r="K657" s="43"/>
      <c r="L657" s="43"/>
      <c r="M657" s="43"/>
      <c r="N657" s="43"/>
      <c r="O657" s="43"/>
      <c r="P657" s="43"/>
      <c r="Q657" s="44"/>
      <c r="R657" s="44"/>
      <c r="S657" s="43"/>
      <c r="T657" s="43"/>
      <c r="U657" s="44"/>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4"/>
      <c r="AY657" s="43"/>
      <c r="AZ657" s="43"/>
      <c r="BA657" s="43"/>
      <c r="BB657" s="43"/>
      <c r="BC657" s="43"/>
      <c r="BD657" s="43"/>
      <c r="BE657" s="43"/>
      <c r="BF657" s="43"/>
      <c r="BG657" s="43"/>
      <c r="BH657" s="43"/>
      <c r="BI657" s="43"/>
      <c r="BJ657" s="43"/>
      <c r="BK657" s="43"/>
      <c r="BL657" s="43"/>
      <c r="BM657" s="43"/>
      <c r="BN657" s="43"/>
    </row>
    <row r="658" ht="13.5" customHeight="1">
      <c r="A658" s="11"/>
      <c r="B658" s="11"/>
      <c r="C658" s="43"/>
      <c r="D658" s="43"/>
      <c r="E658" s="43"/>
      <c r="F658" s="43"/>
      <c r="G658" s="43"/>
      <c r="H658" s="43"/>
      <c r="I658" s="43"/>
      <c r="J658" s="43"/>
      <c r="K658" s="43"/>
      <c r="L658" s="43"/>
      <c r="M658" s="43"/>
      <c r="N658" s="43"/>
      <c r="O658" s="43"/>
      <c r="P658" s="43"/>
      <c r="Q658" s="44"/>
      <c r="R658" s="44"/>
      <c r="S658" s="43"/>
      <c r="T658" s="43"/>
      <c r="U658" s="44"/>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4"/>
      <c r="AY658" s="43"/>
      <c r="AZ658" s="43"/>
      <c r="BA658" s="43"/>
      <c r="BB658" s="43"/>
      <c r="BC658" s="43"/>
      <c r="BD658" s="43"/>
      <c r="BE658" s="43"/>
      <c r="BF658" s="43"/>
      <c r="BG658" s="43"/>
      <c r="BH658" s="43"/>
      <c r="BI658" s="43"/>
      <c r="BJ658" s="43"/>
      <c r="BK658" s="43"/>
      <c r="BL658" s="43"/>
      <c r="BM658" s="43"/>
      <c r="BN658" s="43"/>
    </row>
    <row r="659" ht="13.5" customHeight="1">
      <c r="A659" s="11"/>
      <c r="B659" s="11"/>
      <c r="C659" s="43"/>
      <c r="D659" s="43"/>
      <c r="E659" s="43"/>
      <c r="F659" s="43"/>
      <c r="G659" s="43"/>
      <c r="H659" s="43"/>
      <c r="I659" s="43"/>
      <c r="J659" s="43"/>
      <c r="K659" s="43"/>
      <c r="L659" s="43"/>
      <c r="M659" s="43"/>
      <c r="N659" s="43"/>
      <c r="O659" s="43"/>
      <c r="P659" s="43"/>
      <c r="Q659" s="44"/>
      <c r="R659" s="44"/>
      <c r="S659" s="43"/>
      <c r="T659" s="43"/>
      <c r="U659" s="44"/>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4"/>
      <c r="AY659" s="43"/>
      <c r="AZ659" s="43"/>
      <c r="BA659" s="43"/>
      <c r="BB659" s="43"/>
      <c r="BC659" s="43"/>
      <c r="BD659" s="43"/>
      <c r="BE659" s="43"/>
      <c r="BF659" s="43"/>
      <c r="BG659" s="43"/>
      <c r="BH659" s="43"/>
      <c r="BI659" s="43"/>
      <c r="BJ659" s="43"/>
      <c r="BK659" s="43"/>
      <c r="BL659" s="43"/>
      <c r="BM659" s="43"/>
      <c r="BN659" s="43"/>
    </row>
    <row r="660" ht="13.5" customHeight="1">
      <c r="A660" s="11"/>
      <c r="B660" s="11"/>
      <c r="C660" s="43"/>
      <c r="D660" s="43"/>
      <c r="E660" s="43"/>
      <c r="F660" s="43"/>
      <c r="G660" s="43"/>
      <c r="H660" s="43"/>
      <c r="I660" s="43"/>
      <c r="J660" s="43"/>
      <c r="K660" s="43"/>
      <c r="L660" s="43"/>
      <c r="M660" s="43"/>
      <c r="N660" s="43"/>
      <c r="O660" s="43"/>
      <c r="P660" s="43"/>
      <c r="Q660" s="44"/>
      <c r="R660" s="44"/>
      <c r="S660" s="43"/>
      <c r="T660" s="43"/>
      <c r="U660" s="44"/>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4"/>
      <c r="AY660" s="43"/>
      <c r="AZ660" s="43"/>
      <c r="BA660" s="43"/>
      <c r="BB660" s="43"/>
      <c r="BC660" s="43"/>
      <c r="BD660" s="43"/>
      <c r="BE660" s="43"/>
      <c r="BF660" s="43"/>
      <c r="BG660" s="43"/>
      <c r="BH660" s="43"/>
      <c r="BI660" s="43"/>
      <c r="BJ660" s="43"/>
      <c r="BK660" s="43"/>
      <c r="BL660" s="43"/>
      <c r="BM660" s="43"/>
      <c r="BN660" s="43"/>
    </row>
    <row r="661" ht="13.5" customHeight="1">
      <c r="A661" s="11"/>
      <c r="B661" s="11"/>
      <c r="C661" s="43"/>
      <c r="D661" s="43"/>
      <c r="E661" s="43"/>
      <c r="F661" s="43"/>
      <c r="G661" s="43"/>
      <c r="H661" s="43"/>
      <c r="I661" s="43"/>
      <c r="J661" s="43"/>
      <c r="K661" s="43"/>
      <c r="L661" s="43"/>
      <c r="M661" s="43"/>
      <c r="N661" s="43"/>
      <c r="O661" s="43"/>
      <c r="P661" s="43"/>
      <c r="Q661" s="44"/>
      <c r="R661" s="44"/>
      <c r="S661" s="43"/>
      <c r="T661" s="43"/>
      <c r="U661" s="44"/>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4"/>
      <c r="AY661" s="43"/>
      <c r="AZ661" s="43"/>
      <c r="BA661" s="43"/>
      <c r="BB661" s="43"/>
      <c r="BC661" s="43"/>
      <c r="BD661" s="43"/>
      <c r="BE661" s="43"/>
      <c r="BF661" s="43"/>
      <c r="BG661" s="43"/>
      <c r="BH661" s="43"/>
      <c r="BI661" s="43"/>
      <c r="BJ661" s="43"/>
      <c r="BK661" s="43"/>
      <c r="BL661" s="43"/>
      <c r="BM661" s="43"/>
      <c r="BN661" s="43"/>
    </row>
    <row r="662" ht="13.5" customHeight="1">
      <c r="A662" s="11"/>
      <c r="B662" s="11"/>
      <c r="C662" s="43"/>
      <c r="D662" s="43"/>
      <c r="E662" s="43"/>
      <c r="F662" s="43"/>
      <c r="G662" s="43"/>
      <c r="H662" s="43"/>
      <c r="I662" s="43"/>
      <c r="J662" s="43"/>
      <c r="K662" s="43"/>
      <c r="L662" s="43"/>
      <c r="M662" s="43"/>
      <c r="N662" s="43"/>
      <c r="O662" s="43"/>
      <c r="P662" s="43"/>
      <c r="Q662" s="44"/>
      <c r="R662" s="44"/>
      <c r="S662" s="43"/>
      <c r="T662" s="43"/>
      <c r="U662" s="44"/>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4"/>
      <c r="AY662" s="43"/>
      <c r="AZ662" s="43"/>
      <c r="BA662" s="43"/>
      <c r="BB662" s="43"/>
      <c r="BC662" s="43"/>
      <c r="BD662" s="43"/>
      <c r="BE662" s="43"/>
      <c r="BF662" s="43"/>
      <c r="BG662" s="43"/>
      <c r="BH662" s="43"/>
      <c r="BI662" s="43"/>
      <c r="BJ662" s="43"/>
      <c r="BK662" s="43"/>
      <c r="BL662" s="43"/>
      <c r="BM662" s="43"/>
      <c r="BN662" s="43"/>
    </row>
    <row r="663" ht="13.5" customHeight="1">
      <c r="A663" s="11"/>
      <c r="B663" s="11"/>
      <c r="C663" s="43"/>
      <c r="D663" s="43"/>
      <c r="E663" s="43"/>
      <c r="F663" s="43"/>
      <c r="G663" s="43"/>
      <c r="H663" s="43"/>
      <c r="I663" s="43"/>
      <c r="J663" s="43"/>
      <c r="K663" s="43"/>
      <c r="L663" s="43"/>
      <c r="M663" s="43"/>
      <c r="N663" s="43"/>
      <c r="O663" s="43"/>
      <c r="P663" s="43"/>
      <c r="Q663" s="44"/>
      <c r="R663" s="44"/>
      <c r="S663" s="43"/>
      <c r="T663" s="43"/>
      <c r="U663" s="44"/>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4"/>
      <c r="AY663" s="43"/>
      <c r="AZ663" s="43"/>
      <c r="BA663" s="43"/>
      <c r="BB663" s="43"/>
      <c r="BC663" s="43"/>
      <c r="BD663" s="43"/>
      <c r="BE663" s="43"/>
      <c r="BF663" s="43"/>
      <c r="BG663" s="43"/>
      <c r="BH663" s="43"/>
      <c r="BI663" s="43"/>
      <c r="BJ663" s="43"/>
      <c r="BK663" s="43"/>
      <c r="BL663" s="43"/>
      <c r="BM663" s="43"/>
      <c r="BN663" s="43"/>
    </row>
    <row r="664" ht="13.5" customHeight="1">
      <c r="A664" s="11"/>
      <c r="B664" s="11"/>
      <c r="C664" s="43"/>
      <c r="D664" s="43"/>
      <c r="E664" s="43"/>
      <c r="F664" s="43"/>
      <c r="G664" s="43"/>
      <c r="H664" s="43"/>
      <c r="I664" s="43"/>
      <c r="J664" s="43"/>
      <c r="K664" s="43"/>
      <c r="L664" s="43"/>
      <c r="M664" s="43"/>
      <c r="N664" s="43"/>
      <c r="O664" s="43"/>
      <c r="P664" s="43"/>
      <c r="Q664" s="44"/>
      <c r="R664" s="44"/>
      <c r="S664" s="43"/>
      <c r="T664" s="43"/>
      <c r="U664" s="44"/>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4"/>
      <c r="AY664" s="43"/>
      <c r="AZ664" s="43"/>
      <c r="BA664" s="43"/>
      <c r="BB664" s="43"/>
      <c r="BC664" s="43"/>
      <c r="BD664" s="43"/>
      <c r="BE664" s="43"/>
      <c r="BF664" s="43"/>
      <c r="BG664" s="43"/>
      <c r="BH664" s="43"/>
      <c r="BI664" s="43"/>
      <c r="BJ664" s="43"/>
      <c r="BK664" s="43"/>
      <c r="BL664" s="43"/>
      <c r="BM664" s="43"/>
      <c r="BN664" s="43"/>
    </row>
    <row r="665" ht="13.5" customHeight="1">
      <c r="A665" s="11"/>
      <c r="B665" s="11"/>
      <c r="C665" s="43"/>
      <c r="D665" s="43"/>
      <c r="E665" s="43"/>
      <c r="F665" s="43"/>
      <c r="G665" s="43"/>
      <c r="H665" s="43"/>
      <c r="I665" s="43"/>
      <c r="J665" s="43"/>
      <c r="K665" s="43"/>
      <c r="L665" s="43"/>
      <c r="M665" s="43"/>
      <c r="N665" s="43"/>
      <c r="O665" s="43"/>
      <c r="P665" s="43"/>
      <c r="Q665" s="44"/>
      <c r="R665" s="44"/>
      <c r="S665" s="43"/>
      <c r="T665" s="43"/>
      <c r="U665" s="44"/>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4"/>
      <c r="AY665" s="43"/>
      <c r="AZ665" s="43"/>
      <c r="BA665" s="43"/>
      <c r="BB665" s="43"/>
      <c r="BC665" s="43"/>
      <c r="BD665" s="43"/>
      <c r="BE665" s="43"/>
      <c r="BF665" s="43"/>
      <c r="BG665" s="43"/>
      <c r="BH665" s="43"/>
      <c r="BI665" s="43"/>
      <c r="BJ665" s="43"/>
      <c r="BK665" s="43"/>
      <c r="BL665" s="43"/>
      <c r="BM665" s="43"/>
      <c r="BN665" s="43"/>
    </row>
    <row r="666" ht="13.5" customHeight="1">
      <c r="A666" s="11"/>
      <c r="B666" s="11"/>
      <c r="C666" s="43"/>
      <c r="D666" s="43"/>
      <c r="E666" s="43"/>
      <c r="F666" s="43"/>
      <c r="G666" s="43"/>
      <c r="H666" s="43"/>
      <c r="I666" s="43"/>
      <c r="J666" s="43"/>
      <c r="K666" s="43"/>
      <c r="L666" s="43"/>
      <c r="M666" s="43"/>
      <c r="N666" s="43"/>
      <c r="O666" s="43"/>
      <c r="P666" s="43"/>
      <c r="Q666" s="44"/>
      <c r="R666" s="44"/>
      <c r="S666" s="43"/>
      <c r="T666" s="43"/>
      <c r="U666" s="44"/>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4"/>
      <c r="AY666" s="43"/>
      <c r="AZ666" s="43"/>
      <c r="BA666" s="43"/>
      <c r="BB666" s="43"/>
      <c r="BC666" s="43"/>
      <c r="BD666" s="43"/>
      <c r="BE666" s="43"/>
      <c r="BF666" s="43"/>
      <c r="BG666" s="43"/>
      <c r="BH666" s="43"/>
      <c r="BI666" s="43"/>
      <c r="BJ666" s="43"/>
      <c r="BK666" s="43"/>
      <c r="BL666" s="43"/>
      <c r="BM666" s="43"/>
      <c r="BN666" s="43"/>
    </row>
    <row r="667" ht="13.5" customHeight="1">
      <c r="A667" s="11"/>
      <c r="B667" s="11"/>
      <c r="C667" s="43"/>
      <c r="D667" s="43"/>
      <c r="E667" s="43"/>
      <c r="F667" s="43"/>
      <c r="G667" s="43"/>
      <c r="H667" s="43"/>
      <c r="I667" s="43"/>
      <c r="J667" s="43"/>
      <c r="K667" s="43"/>
      <c r="L667" s="43"/>
      <c r="M667" s="43"/>
      <c r="N667" s="43"/>
      <c r="O667" s="43"/>
      <c r="P667" s="43"/>
      <c r="Q667" s="44"/>
      <c r="R667" s="44"/>
      <c r="S667" s="43"/>
      <c r="T667" s="43"/>
      <c r="U667" s="44"/>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4"/>
      <c r="AY667" s="43"/>
      <c r="AZ667" s="43"/>
      <c r="BA667" s="43"/>
      <c r="BB667" s="43"/>
      <c r="BC667" s="43"/>
      <c r="BD667" s="43"/>
      <c r="BE667" s="43"/>
      <c r="BF667" s="43"/>
      <c r="BG667" s="43"/>
      <c r="BH667" s="43"/>
      <c r="BI667" s="43"/>
      <c r="BJ667" s="43"/>
      <c r="BK667" s="43"/>
      <c r="BL667" s="43"/>
      <c r="BM667" s="43"/>
      <c r="BN667" s="43"/>
    </row>
    <row r="668" ht="13.5" customHeight="1">
      <c r="A668" s="11"/>
      <c r="B668" s="11"/>
      <c r="C668" s="43"/>
      <c r="D668" s="43"/>
      <c r="E668" s="43"/>
      <c r="F668" s="43"/>
      <c r="G668" s="43"/>
      <c r="H668" s="43"/>
      <c r="I668" s="43"/>
      <c r="J668" s="43"/>
      <c r="K668" s="43"/>
      <c r="L668" s="43"/>
      <c r="M668" s="43"/>
      <c r="N668" s="43"/>
      <c r="O668" s="43"/>
      <c r="P668" s="43"/>
      <c r="Q668" s="44"/>
      <c r="R668" s="44"/>
      <c r="S668" s="43"/>
      <c r="T668" s="43"/>
      <c r="U668" s="44"/>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4"/>
      <c r="AY668" s="43"/>
      <c r="AZ668" s="43"/>
      <c r="BA668" s="43"/>
      <c r="BB668" s="43"/>
      <c r="BC668" s="43"/>
      <c r="BD668" s="43"/>
      <c r="BE668" s="43"/>
      <c r="BF668" s="43"/>
      <c r="BG668" s="43"/>
      <c r="BH668" s="43"/>
      <c r="BI668" s="43"/>
      <c r="BJ668" s="43"/>
      <c r="BK668" s="43"/>
      <c r="BL668" s="43"/>
      <c r="BM668" s="43"/>
      <c r="BN668" s="43"/>
    </row>
    <row r="669" ht="13.5" customHeight="1">
      <c r="A669" s="11"/>
      <c r="B669" s="11"/>
      <c r="C669" s="43"/>
      <c r="D669" s="43"/>
      <c r="E669" s="43"/>
      <c r="F669" s="43"/>
      <c r="G669" s="43"/>
      <c r="H669" s="43"/>
      <c r="I669" s="43"/>
      <c r="J669" s="43"/>
      <c r="K669" s="43"/>
      <c r="L669" s="43"/>
      <c r="M669" s="43"/>
      <c r="N669" s="43"/>
      <c r="O669" s="43"/>
      <c r="P669" s="43"/>
      <c r="Q669" s="44"/>
      <c r="R669" s="44"/>
      <c r="S669" s="43"/>
      <c r="T669" s="43"/>
      <c r="U669" s="44"/>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4"/>
      <c r="AY669" s="43"/>
      <c r="AZ669" s="43"/>
      <c r="BA669" s="43"/>
      <c r="BB669" s="43"/>
      <c r="BC669" s="43"/>
      <c r="BD669" s="43"/>
      <c r="BE669" s="43"/>
      <c r="BF669" s="43"/>
      <c r="BG669" s="43"/>
      <c r="BH669" s="43"/>
      <c r="BI669" s="43"/>
      <c r="BJ669" s="43"/>
      <c r="BK669" s="43"/>
      <c r="BL669" s="43"/>
      <c r="BM669" s="43"/>
      <c r="BN669" s="43"/>
    </row>
    <row r="670" ht="13.5" customHeight="1">
      <c r="A670" s="11"/>
      <c r="B670" s="11"/>
      <c r="C670" s="43"/>
      <c r="D670" s="43"/>
      <c r="E670" s="43"/>
      <c r="F670" s="43"/>
      <c r="G670" s="43"/>
      <c r="H670" s="43"/>
      <c r="I670" s="43"/>
      <c r="J670" s="43"/>
      <c r="K670" s="43"/>
      <c r="L670" s="43"/>
      <c r="M670" s="43"/>
      <c r="N670" s="43"/>
      <c r="O670" s="43"/>
      <c r="P670" s="43"/>
      <c r="Q670" s="44"/>
      <c r="R670" s="44"/>
      <c r="S670" s="43"/>
      <c r="T670" s="43"/>
      <c r="U670" s="44"/>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4"/>
      <c r="AY670" s="43"/>
      <c r="AZ670" s="43"/>
      <c r="BA670" s="43"/>
      <c r="BB670" s="43"/>
      <c r="BC670" s="43"/>
      <c r="BD670" s="43"/>
      <c r="BE670" s="43"/>
      <c r="BF670" s="43"/>
      <c r="BG670" s="43"/>
      <c r="BH670" s="43"/>
      <c r="BI670" s="43"/>
      <c r="BJ670" s="43"/>
      <c r="BK670" s="43"/>
      <c r="BL670" s="43"/>
      <c r="BM670" s="43"/>
      <c r="BN670" s="43"/>
    </row>
    <row r="671" ht="13.5" customHeight="1">
      <c r="A671" s="11"/>
      <c r="B671" s="11"/>
      <c r="C671" s="43"/>
      <c r="D671" s="43"/>
      <c r="E671" s="43"/>
      <c r="F671" s="43"/>
      <c r="G671" s="43"/>
      <c r="H671" s="43"/>
      <c r="I671" s="43"/>
      <c r="J671" s="43"/>
      <c r="K671" s="43"/>
      <c r="L671" s="43"/>
      <c r="M671" s="43"/>
      <c r="N671" s="43"/>
      <c r="O671" s="43"/>
      <c r="P671" s="43"/>
      <c r="Q671" s="44"/>
      <c r="R671" s="44"/>
      <c r="S671" s="43"/>
      <c r="T671" s="43"/>
      <c r="U671" s="44"/>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4"/>
      <c r="AY671" s="43"/>
      <c r="AZ671" s="43"/>
      <c r="BA671" s="43"/>
      <c r="BB671" s="43"/>
      <c r="BC671" s="43"/>
      <c r="BD671" s="43"/>
      <c r="BE671" s="43"/>
      <c r="BF671" s="43"/>
      <c r="BG671" s="43"/>
      <c r="BH671" s="43"/>
      <c r="BI671" s="43"/>
      <c r="BJ671" s="43"/>
      <c r="BK671" s="43"/>
      <c r="BL671" s="43"/>
      <c r="BM671" s="43"/>
      <c r="BN671" s="43"/>
    </row>
    <row r="672" ht="13.5" customHeight="1">
      <c r="A672" s="11"/>
      <c r="B672" s="11"/>
      <c r="C672" s="43"/>
      <c r="D672" s="43"/>
      <c r="E672" s="43"/>
      <c r="F672" s="43"/>
      <c r="G672" s="43"/>
      <c r="H672" s="43"/>
      <c r="I672" s="43"/>
      <c r="J672" s="43"/>
      <c r="K672" s="43"/>
      <c r="L672" s="43"/>
      <c r="M672" s="43"/>
      <c r="N672" s="43"/>
      <c r="O672" s="43"/>
      <c r="P672" s="43"/>
      <c r="Q672" s="44"/>
      <c r="R672" s="44"/>
      <c r="S672" s="43"/>
      <c r="T672" s="43"/>
      <c r="U672" s="44"/>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4"/>
      <c r="AY672" s="43"/>
      <c r="AZ672" s="43"/>
      <c r="BA672" s="43"/>
      <c r="BB672" s="43"/>
      <c r="BC672" s="43"/>
      <c r="BD672" s="43"/>
      <c r="BE672" s="43"/>
      <c r="BF672" s="43"/>
      <c r="BG672" s="43"/>
      <c r="BH672" s="43"/>
      <c r="BI672" s="43"/>
      <c r="BJ672" s="43"/>
      <c r="BK672" s="43"/>
      <c r="BL672" s="43"/>
      <c r="BM672" s="43"/>
      <c r="BN672" s="43"/>
    </row>
    <row r="673" ht="13.5" customHeight="1">
      <c r="A673" s="11"/>
      <c r="B673" s="11"/>
      <c r="C673" s="43"/>
      <c r="D673" s="43"/>
      <c r="E673" s="43"/>
      <c r="F673" s="43"/>
      <c r="G673" s="43"/>
      <c r="H673" s="43"/>
      <c r="I673" s="43"/>
      <c r="J673" s="43"/>
      <c r="K673" s="43"/>
      <c r="L673" s="43"/>
      <c r="M673" s="43"/>
      <c r="N673" s="43"/>
      <c r="O673" s="43"/>
      <c r="P673" s="43"/>
      <c r="Q673" s="44"/>
      <c r="R673" s="44"/>
      <c r="S673" s="43"/>
      <c r="T673" s="43"/>
      <c r="U673" s="44"/>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4"/>
      <c r="AY673" s="43"/>
      <c r="AZ673" s="43"/>
      <c r="BA673" s="43"/>
      <c r="BB673" s="43"/>
      <c r="BC673" s="43"/>
      <c r="BD673" s="43"/>
      <c r="BE673" s="43"/>
      <c r="BF673" s="43"/>
      <c r="BG673" s="43"/>
      <c r="BH673" s="43"/>
      <c r="BI673" s="43"/>
      <c r="BJ673" s="43"/>
      <c r="BK673" s="43"/>
      <c r="BL673" s="43"/>
      <c r="BM673" s="43"/>
      <c r="BN673" s="43"/>
    </row>
    <row r="674" ht="13.5" customHeight="1">
      <c r="A674" s="11"/>
      <c r="B674" s="11"/>
      <c r="C674" s="43"/>
      <c r="D674" s="43"/>
      <c r="E674" s="43"/>
      <c r="F674" s="43"/>
      <c r="G674" s="43"/>
      <c r="H674" s="43"/>
      <c r="I674" s="43"/>
      <c r="J674" s="43"/>
      <c r="K674" s="43"/>
      <c r="L674" s="43"/>
      <c r="M674" s="43"/>
      <c r="N674" s="43"/>
      <c r="O674" s="43"/>
      <c r="P674" s="43"/>
      <c r="Q674" s="44"/>
      <c r="R674" s="44"/>
      <c r="S674" s="43"/>
      <c r="T674" s="43"/>
      <c r="U674" s="44"/>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4"/>
      <c r="AY674" s="43"/>
      <c r="AZ674" s="43"/>
      <c r="BA674" s="43"/>
      <c r="BB674" s="43"/>
      <c r="BC674" s="43"/>
      <c r="BD674" s="43"/>
      <c r="BE674" s="43"/>
      <c r="BF674" s="43"/>
      <c r="BG674" s="43"/>
      <c r="BH674" s="43"/>
      <c r="BI674" s="43"/>
      <c r="BJ674" s="43"/>
      <c r="BK674" s="43"/>
      <c r="BL674" s="43"/>
      <c r="BM674" s="43"/>
      <c r="BN674" s="43"/>
    </row>
    <row r="675" ht="13.5" customHeight="1">
      <c r="A675" s="11"/>
      <c r="B675" s="11"/>
      <c r="C675" s="43"/>
      <c r="D675" s="43"/>
      <c r="E675" s="43"/>
      <c r="F675" s="43"/>
      <c r="G675" s="43"/>
      <c r="H675" s="43"/>
      <c r="I675" s="43"/>
      <c r="J675" s="43"/>
      <c r="K675" s="43"/>
      <c r="L675" s="43"/>
      <c r="M675" s="43"/>
      <c r="N675" s="43"/>
      <c r="O675" s="43"/>
      <c r="P675" s="43"/>
      <c r="Q675" s="44"/>
      <c r="R675" s="44"/>
      <c r="S675" s="43"/>
      <c r="T675" s="43"/>
      <c r="U675" s="44"/>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4"/>
      <c r="AY675" s="43"/>
      <c r="AZ675" s="43"/>
      <c r="BA675" s="43"/>
      <c r="BB675" s="43"/>
      <c r="BC675" s="43"/>
      <c r="BD675" s="43"/>
      <c r="BE675" s="43"/>
      <c r="BF675" s="43"/>
      <c r="BG675" s="43"/>
      <c r="BH675" s="43"/>
      <c r="BI675" s="43"/>
      <c r="BJ675" s="43"/>
      <c r="BK675" s="43"/>
      <c r="BL675" s="43"/>
      <c r="BM675" s="43"/>
      <c r="BN675" s="43"/>
    </row>
    <row r="676" ht="13.5" customHeight="1">
      <c r="A676" s="11"/>
      <c r="B676" s="11"/>
      <c r="C676" s="43"/>
      <c r="D676" s="43"/>
      <c r="E676" s="43"/>
      <c r="F676" s="43"/>
      <c r="G676" s="43"/>
      <c r="H676" s="43"/>
      <c r="I676" s="43"/>
      <c r="J676" s="43"/>
      <c r="K676" s="43"/>
      <c r="L676" s="43"/>
      <c r="M676" s="43"/>
      <c r="N676" s="43"/>
      <c r="O676" s="43"/>
      <c r="P676" s="43"/>
      <c r="Q676" s="44"/>
      <c r="R676" s="44"/>
      <c r="S676" s="43"/>
      <c r="T676" s="43"/>
      <c r="U676" s="44"/>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4"/>
      <c r="AY676" s="43"/>
      <c r="AZ676" s="43"/>
      <c r="BA676" s="43"/>
      <c r="BB676" s="43"/>
      <c r="BC676" s="43"/>
      <c r="BD676" s="43"/>
      <c r="BE676" s="43"/>
      <c r="BF676" s="43"/>
      <c r="BG676" s="43"/>
      <c r="BH676" s="43"/>
      <c r="BI676" s="43"/>
      <c r="BJ676" s="43"/>
      <c r="BK676" s="43"/>
      <c r="BL676" s="43"/>
      <c r="BM676" s="43"/>
      <c r="BN676" s="43"/>
    </row>
    <row r="677" ht="13.5" customHeight="1">
      <c r="A677" s="11"/>
      <c r="B677" s="11"/>
      <c r="C677" s="43"/>
      <c r="D677" s="43"/>
      <c r="E677" s="43"/>
      <c r="F677" s="43"/>
      <c r="G677" s="43"/>
      <c r="H677" s="43"/>
      <c r="I677" s="43"/>
      <c r="J677" s="43"/>
      <c r="K677" s="43"/>
      <c r="L677" s="43"/>
      <c r="M677" s="43"/>
      <c r="N677" s="43"/>
      <c r="O677" s="43"/>
      <c r="P677" s="43"/>
      <c r="Q677" s="44"/>
      <c r="R677" s="44"/>
      <c r="S677" s="43"/>
      <c r="T677" s="43"/>
      <c r="U677" s="44"/>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4"/>
      <c r="AY677" s="43"/>
      <c r="AZ677" s="43"/>
      <c r="BA677" s="43"/>
      <c r="BB677" s="43"/>
      <c r="BC677" s="43"/>
      <c r="BD677" s="43"/>
      <c r="BE677" s="43"/>
      <c r="BF677" s="43"/>
      <c r="BG677" s="43"/>
      <c r="BH677" s="43"/>
      <c r="BI677" s="43"/>
      <c r="BJ677" s="43"/>
      <c r="BK677" s="43"/>
      <c r="BL677" s="43"/>
      <c r="BM677" s="43"/>
      <c r="BN677" s="43"/>
    </row>
    <row r="678" ht="13.5" customHeight="1">
      <c r="A678" s="11"/>
      <c r="B678" s="11"/>
      <c r="C678" s="43"/>
      <c r="D678" s="43"/>
      <c r="E678" s="43"/>
      <c r="F678" s="43"/>
      <c r="G678" s="43"/>
      <c r="H678" s="43"/>
      <c r="I678" s="43"/>
      <c r="J678" s="43"/>
      <c r="K678" s="43"/>
      <c r="L678" s="43"/>
      <c r="M678" s="43"/>
      <c r="N678" s="43"/>
      <c r="O678" s="43"/>
      <c r="P678" s="43"/>
      <c r="Q678" s="44"/>
      <c r="R678" s="44"/>
      <c r="S678" s="43"/>
      <c r="T678" s="43"/>
      <c r="U678" s="44"/>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4"/>
      <c r="AY678" s="43"/>
      <c r="AZ678" s="43"/>
      <c r="BA678" s="43"/>
      <c r="BB678" s="43"/>
      <c r="BC678" s="43"/>
      <c r="BD678" s="43"/>
      <c r="BE678" s="43"/>
      <c r="BF678" s="43"/>
      <c r="BG678" s="43"/>
      <c r="BH678" s="43"/>
      <c r="BI678" s="43"/>
      <c r="BJ678" s="43"/>
      <c r="BK678" s="43"/>
      <c r="BL678" s="43"/>
      <c r="BM678" s="43"/>
      <c r="BN678" s="43"/>
    </row>
    <row r="679" ht="13.5" customHeight="1">
      <c r="A679" s="11"/>
      <c r="B679" s="11"/>
      <c r="C679" s="43"/>
      <c r="D679" s="43"/>
      <c r="E679" s="43"/>
      <c r="F679" s="43"/>
      <c r="G679" s="43"/>
      <c r="H679" s="43"/>
      <c r="I679" s="43"/>
      <c r="J679" s="43"/>
      <c r="K679" s="43"/>
      <c r="L679" s="43"/>
      <c r="M679" s="43"/>
      <c r="N679" s="43"/>
      <c r="O679" s="43"/>
      <c r="P679" s="43"/>
      <c r="Q679" s="44"/>
      <c r="R679" s="44"/>
      <c r="S679" s="43"/>
      <c r="T679" s="43"/>
      <c r="U679" s="44"/>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4"/>
      <c r="AY679" s="43"/>
      <c r="AZ679" s="43"/>
      <c r="BA679" s="43"/>
      <c r="BB679" s="43"/>
      <c r="BC679" s="43"/>
      <c r="BD679" s="43"/>
      <c r="BE679" s="43"/>
      <c r="BF679" s="43"/>
      <c r="BG679" s="43"/>
      <c r="BH679" s="43"/>
      <c r="BI679" s="43"/>
      <c r="BJ679" s="43"/>
      <c r="BK679" s="43"/>
      <c r="BL679" s="43"/>
      <c r="BM679" s="43"/>
      <c r="BN679" s="43"/>
    </row>
    <row r="680" ht="13.5" customHeight="1">
      <c r="A680" s="11"/>
      <c r="B680" s="11"/>
      <c r="C680" s="43"/>
      <c r="D680" s="43"/>
      <c r="E680" s="43"/>
      <c r="F680" s="43"/>
      <c r="G680" s="43"/>
      <c r="H680" s="43"/>
      <c r="I680" s="43"/>
      <c r="J680" s="43"/>
      <c r="K680" s="43"/>
      <c r="L680" s="43"/>
      <c r="M680" s="43"/>
      <c r="N680" s="43"/>
      <c r="O680" s="43"/>
      <c r="P680" s="43"/>
      <c r="Q680" s="44"/>
      <c r="R680" s="44"/>
      <c r="S680" s="43"/>
      <c r="T680" s="43"/>
      <c r="U680" s="44"/>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4"/>
      <c r="AY680" s="43"/>
      <c r="AZ680" s="43"/>
      <c r="BA680" s="43"/>
      <c r="BB680" s="43"/>
      <c r="BC680" s="43"/>
      <c r="BD680" s="43"/>
      <c r="BE680" s="43"/>
      <c r="BF680" s="43"/>
      <c r="BG680" s="43"/>
      <c r="BH680" s="43"/>
      <c r="BI680" s="43"/>
      <c r="BJ680" s="43"/>
      <c r="BK680" s="43"/>
      <c r="BL680" s="43"/>
      <c r="BM680" s="43"/>
      <c r="BN680" s="43"/>
    </row>
    <row r="681" ht="13.5" customHeight="1">
      <c r="A681" s="11"/>
      <c r="B681" s="11"/>
      <c r="C681" s="43"/>
      <c r="D681" s="43"/>
      <c r="E681" s="43"/>
      <c r="F681" s="43"/>
      <c r="G681" s="43"/>
      <c r="H681" s="43"/>
      <c r="I681" s="43"/>
      <c r="J681" s="43"/>
      <c r="K681" s="43"/>
      <c r="L681" s="43"/>
      <c r="M681" s="43"/>
      <c r="N681" s="43"/>
      <c r="O681" s="43"/>
      <c r="P681" s="43"/>
      <c r="Q681" s="44"/>
      <c r="R681" s="44"/>
      <c r="S681" s="43"/>
      <c r="T681" s="43"/>
      <c r="U681" s="44"/>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4"/>
      <c r="AY681" s="43"/>
      <c r="AZ681" s="43"/>
      <c r="BA681" s="43"/>
      <c r="BB681" s="43"/>
      <c r="BC681" s="43"/>
      <c r="BD681" s="43"/>
      <c r="BE681" s="43"/>
      <c r="BF681" s="43"/>
      <c r="BG681" s="43"/>
      <c r="BH681" s="43"/>
      <c r="BI681" s="43"/>
      <c r="BJ681" s="43"/>
      <c r="BK681" s="43"/>
      <c r="BL681" s="43"/>
      <c r="BM681" s="43"/>
      <c r="BN681" s="43"/>
    </row>
    <row r="682" ht="13.5" customHeight="1">
      <c r="A682" s="11"/>
      <c r="B682" s="11"/>
      <c r="C682" s="43"/>
      <c r="D682" s="43"/>
      <c r="E682" s="43"/>
      <c r="F682" s="43"/>
      <c r="G682" s="43"/>
      <c r="H682" s="43"/>
      <c r="I682" s="43"/>
      <c r="J682" s="43"/>
      <c r="K682" s="43"/>
      <c r="L682" s="43"/>
      <c r="M682" s="43"/>
      <c r="N682" s="43"/>
      <c r="O682" s="43"/>
      <c r="P682" s="43"/>
      <c r="Q682" s="44"/>
      <c r="R682" s="44"/>
      <c r="S682" s="43"/>
      <c r="T682" s="43"/>
      <c r="U682" s="44"/>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4"/>
      <c r="AY682" s="43"/>
      <c r="AZ682" s="43"/>
      <c r="BA682" s="43"/>
      <c r="BB682" s="43"/>
      <c r="BC682" s="43"/>
      <c r="BD682" s="43"/>
      <c r="BE682" s="43"/>
      <c r="BF682" s="43"/>
      <c r="BG682" s="43"/>
      <c r="BH682" s="43"/>
      <c r="BI682" s="43"/>
      <c r="BJ682" s="43"/>
      <c r="BK682" s="43"/>
      <c r="BL682" s="43"/>
      <c r="BM682" s="43"/>
      <c r="BN682" s="43"/>
    </row>
    <row r="683" ht="13.5" customHeight="1">
      <c r="A683" s="11"/>
      <c r="B683" s="11"/>
      <c r="C683" s="43"/>
      <c r="D683" s="43"/>
      <c r="E683" s="43"/>
      <c r="F683" s="43"/>
      <c r="G683" s="43"/>
      <c r="H683" s="43"/>
      <c r="I683" s="43"/>
      <c r="J683" s="43"/>
      <c r="K683" s="43"/>
      <c r="L683" s="43"/>
      <c r="M683" s="43"/>
      <c r="N683" s="43"/>
      <c r="O683" s="43"/>
      <c r="P683" s="43"/>
      <c r="Q683" s="44"/>
      <c r="R683" s="44"/>
      <c r="S683" s="43"/>
      <c r="T683" s="43"/>
      <c r="U683" s="44"/>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4"/>
      <c r="AY683" s="43"/>
      <c r="AZ683" s="43"/>
      <c r="BA683" s="43"/>
      <c r="BB683" s="43"/>
      <c r="BC683" s="43"/>
      <c r="BD683" s="43"/>
      <c r="BE683" s="43"/>
      <c r="BF683" s="43"/>
      <c r="BG683" s="43"/>
      <c r="BH683" s="43"/>
      <c r="BI683" s="43"/>
      <c r="BJ683" s="43"/>
      <c r="BK683" s="43"/>
      <c r="BL683" s="43"/>
      <c r="BM683" s="43"/>
      <c r="BN683" s="43"/>
    </row>
    <row r="684" ht="13.5" customHeight="1">
      <c r="A684" s="11"/>
      <c r="B684" s="11"/>
      <c r="C684" s="43"/>
      <c r="D684" s="43"/>
      <c r="E684" s="43"/>
      <c r="F684" s="43"/>
      <c r="G684" s="43"/>
      <c r="H684" s="43"/>
      <c r="I684" s="43"/>
      <c r="J684" s="43"/>
      <c r="K684" s="43"/>
      <c r="L684" s="43"/>
      <c r="M684" s="43"/>
      <c r="N684" s="43"/>
      <c r="O684" s="43"/>
      <c r="P684" s="43"/>
      <c r="Q684" s="44"/>
      <c r="R684" s="44"/>
      <c r="S684" s="43"/>
      <c r="T684" s="43"/>
      <c r="U684" s="44"/>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4"/>
      <c r="AY684" s="43"/>
      <c r="AZ684" s="43"/>
      <c r="BA684" s="43"/>
      <c r="BB684" s="43"/>
      <c r="BC684" s="43"/>
      <c r="BD684" s="43"/>
      <c r="BE684" s="43"/>
      <c r="BF684" s="43"/>
      <c r="BG684" s="43"/>
      <c r="BH684" s="43"/>
      <c r="BI684" s="43"/>
      <c r="BJ684" s="43"/>
      <c r="BK684" s="43"/>
      <c r="BL684" s="43"/>
      <c r="BM684" s="43"/>
      <c r="BN684" s="43"/>
    </row>
    <row r="685" ht="13.5" customHeight="1">
      <c r="A685" s="11"/>
      <c r="B685" s="11"/>
      <c r="C685" s="43"/>
      <c r="D685" s="43"/>
      <c r="E685" s="43"/>
      <c r="F685" s="43"/>
      <c r="G685" s="43"/>
      <c r="H685" s="43"/>
      <c r="I685" s="43"/>
      <c r="J685" s="43"/>
      <c r="K685" s="43"/>
      <c r="L685" s="43"/>
      <c r="M685" s="43"/>
      <c r="N685" s="43"/>
      <c r="O685" s="43"/>
      <c r="P685" s="43"/>
      <c r="Q685" s="44"/>
      <c r="R685" s="44"/>
      <c r="S685" s="43"/>
      <c r="T685" s="43"/>
      <c r="U685" s="44"/>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4"/>
      <c r="AY685" s="43"/>
      <c r="AZ685" s="43"/>
      <c r="BA685" s="43"/>
      <c r="BB685" s="43"/>
      <c r="BC685" s="43"/>
      <c r="BD685" s="43"/>
      <c r="BE685" s="43"/>
      <c r="BF685" s="43"/>
      <c r="BG685" s="43"/>
      <c r="BH685" s="43"/>
      <c r="BI685" s="43"/>
      <c r="BJ685" s="43"/>
      <c r="BK685" s="43"/>
      <c r="BL685" s="43"/>
      <c r="BM685" s="43"/>
      <c r="BN685" s="43"/>
    </row>
    <row r="686" ht="13.5" customHeight="1">
      <c r="A686" s="11"/>
      <c r="B686" s="11"/>
      <c r="C686" s="43"/>
      <c r="D686" s="43"/>
      <c r="E686" s="43"/>
      <c r="F686" s="43"/>
      <c r="G686" s="43"/>
      <c r="H686" s="43"/>
      <c r="I686" s="43"/>
      <c r="J686" s="43"/>
      <c r="K686" s="43"/>
      <c r="L686" s="43"/>
      <c r="M686" s="43"/>
      <c r="N686" s="43"/>
      <c r="O686" s="43"/>
      <c r="P686" s="43"/>
      <c r="Q686" s="44"/>
      <c r="R686" s="44"/>
      <c r="S686" s="43"/>
      <c r="T686" s="43"/>
      <c r="U686" s="44"/>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4"/>
      <c r="AY686" s="43"/>
      <c r="AZ686" s="43"/>
      <c r="BA686" s="43"/>
      <c r="BB686" s="43"/>
      <c r="BC686" s="43"/>
      <c r="BD686" s="43"/>
      <c r="BE686" s="43"/>
      <c r="BF686" s="43"/>
      <c r="BG686" s="43"/>
      <c r="BH686" s="43"/>
      <c r="BI686" s="43"/>
      <c r="BJ686" s="43"/>
      <c r="BK686" s="43"/>
      <c r="BL686" s="43"/>
      <c r="BM686" s="43"/>
      <c r="BN686" s="43"/>
    </row>
    <row r="687" ht="13.5" customHeight="1">
      <c r="A687" s="11"/>
      <c r="B687" s="11"/>
      <c r="C687" s="43"/>
      <c r="D687" s="43"/>
      <c r="E687" s="43"/>
      <c r="F687" s="43"/>
      <c r="G687" s="43"/>
      <c r="H687" s="43"/>
      <c r="I687" s="43"/>
      <c r="J687" s="43"/>
      <c r="K687" s="43"/>
      <c r="L687" s="43"/>
      <c r="M687" s="43"/>
      <c r="N687" s="43"/>
      <c r="O687" s="43"/>
      <c r="P687" s="43"/>
      <c r="Q687" s="44"/>
      <c r="R687" s="44"/>
      <c r="S687" s="43"/>
      <c r="T687" s="43"/>
      <c r="U687" s="44"/>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4"/>
      <c r="AY687" s="43"/>
      <c r="AZ687" s="43"/>
      <c r="BA687" s="43"/>
      <c r="BB687" s="43"/>
      <c r="BC687" s="43"/>
      <c r="BD687" s="43"/>
      <c r="BE687" s="43"/>
      <c r="BF687" s="43"/>
      <c r="BG687" s="43"/>
      <c r="BH687" s="43"/>
      <c r="BI687" s="43"/>
      <c r="BJ687" s="43"/>
      <c r="BK687" s="43"/>
      <c r="BL687" s="43"/>
      <c r="BM687" s="43"/>
      <c r="BN687" s="43"/>
    </row>
    <row r="688" ht="13.5" customHeight="1">
      <c r="A688" s="11"/>
      <c r="B688" s="11"/>
      <c r="C688" s="43"/>
      <c r="D688" s="43"/>
      <c r="E688" s="43"/>
      <c r="F688" s="43"/>
      <c r="G688" s="43"/>
      <c r="H688" s="43"/>
      <c r="I688" s="43"/>
      <c r="J688" s="43"/>
      <c r="K688" s="43"/>
      <c r="L688" s="43"/>
      <c r="M688" s="43"/>
      <c r="N688" s="43"/>
      <c r="O688" s="43"/>
      <c r="P688" s="43"/>
      <c r="Q688" s="44"/>
      <c r="R688" s="44"/>
      <c r="S688" s="43"/>
      <c r="T688" s="43"/>
      <c r="U688" s="44"/>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4"/>
      <c r="AY688" s="43"/>
      <c r="AZ688" s="43"/>
      <c r="BA688" s="43"/>
      <c r="BB688" s="43"/>
      <c r="BC688" s="43"/>
      <c r="BD688" s="43"/>
      <c r="BE688" s="43"/>
      <c r="BF688" s="43"/>
      <c r="BG688" s="43"/>
      <c r="BH688" s="43"/>
      <c r="BI688" s="43"/>
      <c r="BJ688" s="43"/>
      <c r="BK688" s="43"/>
      <c r="BL688" s="43"/>
      <c r="BM688" s="43"/>
      <c r="BN688" s="43"/>
    </row>
    <row r="689" ht="13.5" customHeight="1">
      <c r="A689" s="11"/>
      <c r="B689" s="11"/>
      <c r="C689" s="43"/>
      <c r="D689" s="43"/>
      <c r="E689" s="43"/>
      <c r="F689" s="43"/>
      <c r="G689" s="43"/>
      <c r="H689" s="43"/>
      <c r="I689" s="43"/>
      <c r="J689" s="43"/>
      <c r="K689" s="43"/>
      <c r="L689" s="43"/>
      <c r="M689" s="43"/>
      <c r="N689" s="43"/>
      <c r="O689" s="43"/>
      <c r="P689" s="43"/>
      <c r="Q689" s="44"/>
      <c r="R689" s="44"/>
      <c r="S689" s="43"/>
      <c r="T689" s="43"/>
      <c r="U689" s="44"/>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4"/>
      <c r="AY689" s="43"/>
      <c r="AZ689" s="43"/>
      <c r="BA689" s="43"/>
      <c r="BB689" s="43"/>
      <c r="BC689" s="43"/>
      <c r="BD689" s="43"/>
      <c r="BE689" s="43"/>
      <c r="BF689" s="43"/>
      <c r="BG689" s="43"/>
      <c r="BH689" s="43"/>
      <c r="BI689" s="43"/>
      <c r="BJ689" s="43"/>
      <c r="BK689" s="43"/>
      <c r="BL689" s="43"/>
      <c r="BM689" s="43"/>
      <c r="BN689" s="43"/>
    </row>
    <row r="690" ht="13.5" customHeight="1">
      <c r="A690" s="11"/>
      <c r="B690" s="11"/>
      <c r="C690" s="43"/>
      <c r="D690" s="43"/>
      <c r="E690" s="43"/>
      <c r="F690" s="43"/>
      <c r="G690" s="43"/>
      <c r="H690" s="43"/>
      <c r="I690" s="43"/>
      <c r="J690" s="43"/>
      <c r="K690" s="43"/>
      <c r="L690" s="43"/>
      <c r="M690" s="43"/>
      <c r="N690" s="43"/>
      <c r="O690" s="43"/>
      <c r="P690" s="43"/>
      <c r="Q690" s="44"/>
      <c r="R690" s="44"/>
      <c r="S690" s="43"/>
      <c r="T690" s="43"/>
      <c r="U690" s="44"/>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4"/>
      <c r="AY690" s="43"/>
      <c r="AZ690" s="43"/>
      <c r="BA690" s="43"/>
      <c r="BB690" s="43"/>
      <c r="BC690" s="43"/>
      <c r="BD690" s="43"/>
      <c r="BE690" s="43"/>
      <c r="BF690" s="43"/>
      <c r="BG690" s="43"/>
      <c r="BH690" s="43"/>
      <c r="BI690" s="43"/>
      <c r="BJ690" s="43"/>
      <c r="BK690" s="43"/>
      <c r="BL690" s="43"/>
      <c r="BM690" s="43"/>
      <c r="BN690" s="43"/>
    </row>
    <row r="691" ht="13.5" customHeight="1">
      <c r="A691" s="11"/>
      <c r="B691" s="11"/>
      <c r="C691" s="43"/>
      <c r="D691" s="43"/>
      <c r="E691" s="43"/>
      <c r="F691" s="43"/>
      <c r="G691" s="43"/>
      <c r="H691" s="43"/>
      <c r="I691" s="43"/>
      <c r="J691" s="43"/>
      <c r="K691" s="43"/>
      <c r="L691" s="43"/>
      <c r="M691" s="43"/>
      <c r="N691" s="43"/>
      <c r="O691" s="43"/>
      <c r="P691" s="43"/>
      <c r="Q691" s="44"/>
      <c r="R691" s="44"/>
      <c r="S691" s="43"/>
      <c r="T691" s="43"/>
      <c r="U691" s="44"/>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4"/>
      <c r="AY691" s="43"/>
      <c r="AZ691" s="43"/>
      <c r="BA691" s="43"/>
      <c r="BB691" s="43"/>
      <c r="BC691" s="43"/>
      <c r="BD691" s="43"/>
      <c r="BE691" s="43"/>
      <c r="BF691" s="43"/>
      <c r="BG691" s="43"/>
      <c r="BH691" s="43"/>
      <c r="BI691" s="43"/>
      <c r="BJ691" s="43"/>
      <c r="BK691" s="43"/>
      <c r="BL691" s="43"/>
      <c r="BM691" s="43"/>
      <c r="BN691" s="43"/>
    </row>
    <row r="692" ht="13.5" customHeight="1">
      <c r="A692" s="11"/>
      <c r="B692" s="11"/>
      <c r="C692" s="43"/>
      <c r="D692" s="43"/>
      <c r="E692" s="43"/>
      <c r="F692" s="43"/>
      <c r="G692" s="43"/>
      <c r="H692" s="43"/>
      <c r="I692" s="43"/>
      <c r="J692" s="43"/>
      <c r="K692" s="43"/>
      <c r="L692" s="43"/>
      <c r="M692" s="43"/>
      <c r="N692" s="43"/>
      <c r="O692" s="43"/>
      <c r="P692" s="43"/>
      <c r="Q692" s="44"/>
      <c r="R692" s="44"/>
      <c r="S692" s="43"/>
      <c r="T692" s="43"/>
      <c r="U692" s="44"/>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4"/>
      <c r="AY692" s="43"/>
      <c r="AZ692" s="43"/>
      <c r="BA692" s="43"/>
      <c r="BB692" s="43"/>
      <c r="BC692" s="43"/>
      <c r="BD692" s="43"/>
      <c r="BE692" s="43"/>
      <c r="BF692" s="43"/>
      <c r="BG692" s="43"/>
      <c r="BH692" s="43"/>
      <c r="BI692" s="43"/>
      <c r="BJ692" s="43"/>
      <c r="BK692" s="43"/>
      <c r="BL692" s="43"/>
      <c r="BM692" s="43"/>
      <c r="BN692" s="43"/>
    </row>
    <row r="693" ht="13.5" customHeight="1">
      <c r="A693" s="11"/>
      <c r="B693" s="11"/>
      <c r="C693" s="43"/>
      <c r="D693" s="43"/>
      <c r="E693" s="43"/>
      <c r="F693" s="43"/>
      <c r="G693" s="43"/>
      <c r="H693" s="43"/>
      <c r="I693" s="43"/>
      <c r="J693" s="43"/>
      <c r="K693" s="43"/>
      <c r="L693" s="43"/>
      <c r="M693" s="43"/>
      <c r="N693" s="43"/>
      <c r="O693" s="43"/>
      <c r="P693" s="43"/>
      <c r="Q693" s="44"/>
      <c r="R693" s="44"/>
      <c r="S693" s="43"/>
      <c r="T693" s="43"/>
      <c r="U693" s="44"/>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4"/>
      <c r="AY693" s="43"/>
      <c r="AZ693" s="43"/>
      <c r="BA693" s="43"/>
      <c r="BB693" s="43"/>
      <c r="BC693" s="43"/>
      <c r="BD693" s="43"/>
      <c r="BE693" s="43"/>
      <c r="BF693" s="43"/>
      <c r="BG693" s="43"/>
      <c r="BH693" s="43"/>
      <c r="BI693" s="43"/>
      <c r="BJ693" s="43"/>
      <c r="BK693" s="43"/>
      <c r="BL693" s="43"/>
      <c r="BM693" s="43"/>
      <c r="BN693" s="43"/>
    </row>
    <row r="694" ht="13.5" customHeight="1">
      <c r="A694" s="11"/>
      <c r="B694" s="11"/>
      <c r="C694" s="43"/>
      <c r="D694" s="43"/>
      <c r="E694" s="43"/>
      <c r="F694" s="43"/>
      <c r="G694" s="43"/>
      <c r="H694" s="43"/>
      <c r="I694" s="43"/>
      <c r="J694" s="43"/>
      <c r="K694" s="43"/>
      <c r="L694" s="43"/>
      <c r="M694" s="43"/>
      <c r="N694" s="43"/>
      <c r="O694" s="43"/>
      <c r="P694" s="43"/>
      <c r="Q694" s="44"/>
      <c r="R694" s="44"/>
      <c r="S694" s="43"/>
      <c r="T694" s="43"/>
      <c r="U694" s="44"/>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4"/>
      <c r="AY694" s="43"/>
      <c r="AZ694" s="43"/>
      <c r="BA694" s="43"/>
      <c r="BB694" s="43"/>
      <c r="BC694" s="43"/>
      <c r="BD694" s="43"/>
      <c r="BE694" s="43"/>
      <c r="BF694" s="43"/>
      <c r="BG694" s="43"/>
      <c r="BH694" s="43"/>
      <c r="BI694" s="43"/>
      <c r="BJ694" s="43"/>
      <c r="BK694" s="43"/>
      <c r="BL694" s="43"/>
      <c r="BM694" s="43"/>
      <c r="BN694" s="43"/>
    </row>
    <row r="695" ht="13.5" customHeight="1">
      <c r="A695" s="11"/>
      <c r="B695" s="11"/>
      <c r="C695" s="43"/>
      <c r="D695" s="43"/>
      <c r="E695" s="43"/>
      <c r="F695" s="43"/>
      <c r="G695" s="43"/>
      <c r="H695" s="43"/>
      <c r="I695" s="43"/>
      <c r="J695" s="43"/>
      <c r="K695" s="43"/>
      <c r="L695" s="43"/>
      <c r="M695" s="43"/>
      <c r="N695" s="43"/>
      <c r="O695" s="43"/>
      <c r="P695" s="43"/>
      <c r="Q695" s="44"/>
      <c r="R695" s="44"/>
      <c r="S695" s="43"/>
      <c r="T695" s="43"/>
      <c r="U695" s="44"/>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4"/>
      <c r="AY695" s="43"/>
      <c r="AZ695" s="43"/>
      <c r="BA695" s="43"/>
      <c r="BB695" s="43"/>
      <c r="BC695" s="43"/>
      <c r="BD695" s="43"/>
      <c r="BE695" s="43"/>
      <c r="BF695" s="43"/>
      <c r="BG695" s="43"/>
      <c r="BH695" s="43"/>
      <c r="BI695" s="43"/>
      <c r="BJ695" s="43"/>
      <c r="BK695" s="43"/>
      <c r="BL695" s="43"/>
      <c r="BM695" s="43"/>
      <c r="BN695" s="43"/>
    </row>
    <row r="696" ht="13.5" customHeight="1">
      <c r="A696" s="11"/>
      <c r="B696" s="11"/>
      <c r="C696" s="43"/>
      <c r="D696" s="43"/>
      <c r="E696" s="43"/>
      <c r="F696" s="43"/>
      <c r="G696" s="43"/>
      <c r="H696" s="43"/>
      <c r="I696" s="43"/>
      <c r="J696" s="43"/>
      <c r="K696" s="43"/>
      <c r="L696" s="43"/>
      <c r="M696" s="43"/>
      <c r="N696" s="43"/>
      <c r="O696" s="43"/>
      <c r="P696" s="43"/>
      <c r="Q696" s="44"/>
      <c r="R696" s="44"/>
      <c r="S696" s="43"/>
      <c r="T696" s="43"/>
      <c r="U696" s="44"/>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4"/>
      <c r="AY696" s="43"/>
      <c r="AZ696" s="43"/>
      <c r="BA696" s="43"/>
      <c r="BB696" s="43"/>
      <c r="BC696" s="43"/>
      <c r="BD696" s="43"/>
      <c r="BE696" s="43"/>
      <c r="BF696" s="43"/>
      <c r="BG696" s="43"/>
      <c r="BH696" s="43"/>
      <c r="BI696" s="43"/>
      <c r="BJ696" s="43"/>
      <c r="BK696" s="43"/>
      <c r="BL696" s="43"/>
      <c r="BM696" s="43"/>
      <c r="BN696" s="43"/>
    </row>
    <row r="697" ht="13.5" customHeight="1">
      <c r="A697" s="11"/>
      <c r="B697" s="11"/>
      <c r="C697" s="43"/>
      <c r="D697" s="43"/>
      <c r="E697" s="43"/>
      <c r="F697" s="43"/>
      <c r="G697" s="43"/>
      <c r="H697" s="43"/>
      <c r="I697" s="43"/>
      <c r="J697" s="43"/>
      <c r="K697" s="43"/>
      <c r="L697" s="43"/>
      <c r="M697" s="43"/>
      <c r="N697" s="43"/>
      <c r="O697" s="43"/>
      <c r="P697" s="43"/>
      <c r="Q697" s="44"/>
      <c r="R697" s="44"/>
      <c r="S697" s="43"/>
      <c r="T697" s="43"/>
      <c r="U697" s="44"/>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4"/>
      <c r="AY697" s="43"/>
      <c r="AZ697" s="43"/>
      <c r="BA697" s="43"/>
      <c r="BB697" s="43"/>
      <c r="BC697" s="43"/>
      <c r="BD697" s="43"/>
      <c r="BE697" s="43"/>
      <c r="BF697" s="43"/>
      <c r="BG697" s="43"/>
      <c r="BH697" s="43"/>
      <c r="BI697" s="43"/>
      <c r="BJ697" s="43"/>
      <c r="BK697" s="43"/>
      <c r="BL697" s="43"/>
      <c r="BM697" s="43"/>
      <c r="BN697" s="43"/>
    </row>
    <row r="698" ht="13.5" customHeight="1">
      <c r="A698" s="11"/>
      <c r="B698" s="11"/>
      <c r="C698" s="43"/>
      <c r="D698" s="43"/>
      <c r="E698" s="43"/>
      <c r="F698" s="43"/>
      <c r="G698" s="43"/>
      <c r="H698" s="43"/>
      <c r="I698" s="43"/>
      <c r="J698" s="43"/>
      <c r="K698" s="43"/>
      <c r="L698" s="43"/>
      <c r="M698" s="43"/>
      <c r="N698" s="43"/>
      <c r="O698" s="43"/>
      <c r="P698" s="43"/>
      <c r="Q698" s="44"/>
      <c r="R698" s="44"/>
      <c r="S698" s="43"/>
      <c r="T698" s="43"/>
      <c r="U698" s="44"/>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4"/>
      <c r="AY698" s="43"/>
      <c r="AZ698" s="43"/>
      <c r="BA698" s="43"/>
      <c r="BB698" s="43"/>
      <c r="BC698" s="43"/>
      <c r="BD698" s="43"/>
      <c r="BE698" s="43"/>
      <c r="BF698" s="43"/>
      <c r="BG698" s="43"/>
      <c r="BH698" s="43"/>
      <c r="BI698" s="43"/>
      <c r="BJ698" s="43"/>
      <c r="BK698" s="43"/>
      <c r="BL698" s="43"/>
      <c r="BM698" s="43"/>
      <c r="BN698" s="43"/>
    </row>
    <row r="699" ht="13.5" customHeight="1">
      <c r="A699" s="11"/>
      <c r="B699" s="11"/>
      <c r="C699" s="43"/>
      <c r="D699" s="43"/>
      <c r="E699" s="43"/>
      <c r="F699" s="43"/>
      <c r="G699" s="43"/>
      <c r="H699" s="43"/>
      <c r="I699" s="43"/>
      <c r="J699" s="43"/>
      <c r="K699" s="43"/>
      <c r="L699" s="43"/>
      <c r="M699" s="43"/>
      <c r="N699" s="43"/>
      <c r="O699" s="43"/>
      <c r="P699" s="43"/>
      <c r="Q699" s="44"/>
      <c r="R699" s="44"/>
      <c r="S699" s="43"/>
      <c r="T699" s="43"/>
      <c r="U699" s="44"/>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4"/>
      <c r="AY699" s="43"/>
      <c r="AZ699" s="43"/>
      <c r="BA699" s="43"/>
      <c r="BB699" s="43"/>
      <c r="BC699" s="43"/>
      <c r="BD699" s="43"/>
      <c r="BE699" s="43"/>
      <c r="BF699" s="43"/>
      <c r="BG699" s="43"/>
      <c r="BH699" s="43"/>
      <c r="BI699" s="43"/>
      <c r="BJ699" s="43"/>
      <c r="BK699" s="43"/>
      <c r="BL699" s="43"/>
      <c r="BM699" s="43"/>
      <c r="BN699" s="43"/>
    </row>
    <row r="700" ht="13.5" customHeight="1">
      <c r="A700" s="11"/>
      <c r="B700" s="11"/>
      <c r="C700" s="43"/>
      <c r="D700" s="43"/>
      <c r="E700" s="43"/>
      <c r="F700" s="43"/>
      <c r="G700" s="43"/>
      <c r="H700" s="43"/>
      <c r="I700" s="43"/>
      <c r="J700" s="43"/>
      <c r="K700" s="43"/>
      <c r="L700" s="43"/>
      <c r="M700" s="43"/>
      <c r="N700" s="43"/>
      <c r="O700" s="43"/>
      <c r="P700" s="43"/>
      <c r="Q700" s="44"/>
      <c r="R700" s="44"/>
      <c r="S700" s="43"/>
      <c r="T700" s="43"/>
      <c r="U700" s="44"/>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4"/>
      <c r="AY700" s="43"/>
      <c r="AZ700" s="43"/>
      <c r="BA700" s="43"/>
      <c r="BB700" s="43"/>
      <c r="BC700" s="43"/>
      <c r="BD700" s="43"/>
      <c r="BE700" s="43"/>
      <c r="BF700" s="43"/>
      <c r="BG700" s="43"/>
      <c r="BH700" s="43"/>
      <c r="BI700" s="43"/>
      <c r="BJ700" s="43"/>
      <c r="BK700" s="43"/>
      <c r="BL700" s="43"/>
      <c r="BM700" s="43"/>
      <c r="BN700" s="43"/>
    </row>
    <row r="701" ht="13.5" customHeight="1">
      <c r="A701" s="11"/>
      <c r="B701" s="11"/>
      <c r="C701" s="43"/>
      <c r="D701" s="43"/>
      <c r="E701" s="43"/>
      <c r="F701" s="43"/>
      <c r="G701" s="43"/>
      <c r="H701" s="43"/>
      <c r="I701" s="43"/>
      <c r="J701" s="43"/>
      <c r="K701" s="43"/>
      <c r="L701" s="43"/>
      <c r="M701" s="43"/>
      <c r="N701" s="43"/>
      <c r="O701" s="43"/>
      <c r="P701" s="43"/>
      <c r="Q701" s="44"/>
      <c r="R701" s="44"/>
      <c r="S701" s="43"/>
      <c r="T701" s="43"/>
      <c r="U701" s="44"/>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4"/>
      <c r="AY701" s="43"/>
      <c r="AZ701" s="43"/>
      <c r="BA701" s="43"/>
      <c r="BB701" s="43"/>
      <c r="BC701" s="43"/>
      <c r="BD701" s="43"/>
      <c r="BE701" s="43"/>
      <c r="BF701" s="43"/>
      <c r="BG701" s="43"/>
      <c r="BH701" s="43"/>
      <c r="BI701" s="43"/>
      <c r="BJ701" s="43"/>
      <c r="BK701" s="43"/>
      <c r="BL701" s="43"/>
      <c r="BM701" s="43"/>
      <c r="BN701" s="43"/>
    </row>
    <row r="702" ht="13.5" customHeight="1">
      <c r="A702" s="11"/>
      <c r="B702" s="11"/>
      <c r="C702" s="43"/>
      <c r="D702" s="43"/>
      <c r="E702" s="43"/>
      <c r="F702" s="43"/>
      <c r="G702" s="43"/>
      <c r="H702" s="43"/>
      <c r="I702" s="43"/>
      <c r="J702" s="43"/>
      <c r="K702" s="43"/>
      <c r="L702" s="43"/>
      <c r="M702" s="43"/>
      <c r="N702" s="43"/>
      <c r="O702" s="43"/>
      <c r="P702" s="43"/>
      <c r="Q702" s="44"/>
      <c r="R702" s="44"/>
      <c r="S702" s="43"/>
      <c r="T702" s="43"/>
      <c r="U702" s="44"/>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4"/>
      <c r="AY702" s="43"/>
      <c r="AZ702" s="43"/>
      <c r="BA702" s="43"/>
      <c r="BB702" s="43"/>
      <c r="BC702" s="43"/>
      <c r="BD702" s="43"/>
      <c r="BE702" s="43"/>
      <c r="BF702" s="43"/>
      <c r="BG702" s="43"/>
      <c r="BH702" s="43"/>
      <c r="BI702" s="43"/>
      <c r="BJ702" s="43"/>
      <c r="BK702" s="43"/>
      <c r="BL702" s="43"/>
      <c r="BM702" s="43"/>
      <c r="BN702" s="43"/>
    </row>
    <row r="703" ht="13.5" customHeight="1">
      <c r="A703" s="11"/>
      <c r="B703" s="11"/>
      <c r="C703" s="43"/>
      <c r="D703" s="43"/>
      <c r="E703" s="43"/>
      <c r="F703" s="43"/>
      <c r="G703" s="43"/>
      <c r="H703" s="43"/>
      <c r="I703" s="43"/>
      <c r="J703" s="43"/>
      <c r="K703" s="43"/>
      <c r="L703" s="43"/>
      <c r="M703" s="43"/>
      <c r="N703" s="43"/>
      <c r="O703" s="43"/>
      <c r="P703" s="43"/>
      <c r="Q703" s="44"/>
      <c r="R703" s="44"/>
      <c r="S703" s="43"/>
      <c r="T703" s="43"/>
      <c r="U703" s="44"/>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4"/>
      <c r="AY703" s="43"/>
      <c r="AZ703" s="43"/>
      <c r="BA703" s="43"/>
      <c r="BB703" s="43"/>
      <c r="BC703" s="43"/>
      <c r="BD703" s="43"/>
      <c r="BE703" s="43"/>
      <c r="BF703" s="43"/>
      <c r="BG703" s="43"/>
      <c r="BH703" s="43"/>
      <c r="BI703" s="43"/>
      <c r="BJ703" s="43"/>
      <c r="BK703" s="43"/>
      <c r="BL703" s="43"/>
      <c r="BM703" s="43"/>
      <c r="BN703" s="43"/>
    </row>
    <row r="704" ht="13.5" customHeight="1">
      <c r="A704" s="11"/>
      <c r="B704" s="11"/>
      <c r="C704" s="43"/>
      <c r="D704" s="43"/>
      <c r="E704" s="43"/>
      <c r="F704" s="43"/>
      <c r="G704" s="43"/>
      <c r="H704" s="43"/>
      <c r="I704" s="43"/>
      <c r="J704" s="43"/>
      <c r="K704" s="43"/>
      <c r="L704" s="43"/>
      <c r="M704" s="43"/>
      <c r="N704" s="43"/>
      <c r="O704" s="43"/>
      <c r="P704" s="43"/>
      <c r="Q704" s="44"/>
      <c r="R704" s="44"/>
      <c r="S704" s="43"/>
      <c r="T704" s="43"/>
      <c r="U704" s="44"/>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4"/>
      <c r="AY704" s="43"/>
      <c r="AZ704" s="43"/>
      <c r="BA704" s="43"/>
      <c r="BB704" s="43"/>
      <c r="BC704" s="43"/>
      <c r="BD704" s="43"/>
      <c r="BE704" s="43"/>
      <c r="BF704" s="43"/>
      <c r="BG704" s="43"/>
      <c r="BH704" s="43"/>
      <c r="BI704" s="43"/>
      <c r="BJ704" s="43"/>
      <c r="BK704" s="43"/>
      <c r="BL704" s="43"/>
      <c r="BM704" s="43"/>
      <c r="BN704" s="43"/>
    </row>
    <row r="705" ht="13.5" customHeight="1">
      <c r="A705" s="11"/>
      <c r="B705" s="11"/>
      <c r="C705" s="43"/>
      <c r="D705" s="43"/>
      <c r="E705" s="43"/>
      <c r="F705" s="43"/>
      <c r="G705" s="43"/>
      <c r="H705" s="43"/>
      <c r="I705" s="43"/>
      <c r="J705" s="43"/>
      <c r="K705" s="43"/>
      <c r="L705" s="43"/>
      <c r="M705" s="43"/>
      <c r="N705" s="43"/>
      <c r="O705" s="43"/>
      <c r="P705" s="43"/>
      <c r="Q705" s="44"/>
      <c r="R705" s="44"/>
      <c r="S705" s="43"/>
      <c r="T705" s="43"/>
      <c r="U705" s="44"/>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4"/>
      <c r="AY705" s="43"/>
      <c r="AZ705" s="43"/>
      <c r="BA705" s="43"/>
      <c r="BB705" s="43"/>
      <c r="BC705" s="43"/>
      <c r="BD705" s="43"/>
      <c r="BE705" s="43"/>
      <c r="BF705" s="43"/>
      <c r="BG705" s="43"/>
      <c r="BH705" s="43"/>
      <c r="BI705" s="43"/>
      <c r="BJ705" s="43"/>
      <c r="BK705" s="43"/>
      <c r="BL705" s="43"/>
      <c r="BM705" s="43"/>
      <c r="BN705" s="43"/>
    </row>
    <row r="706" ht="13.5" customHeight="1">
      <c r="A706" s="11"/>
      <c r="B706" s="11"/>
      <c r="C706" s="43"/>
      <c r="D706" s="43"/>
      <c r="E706" s="43"/>
      <c r="F706" s="43"/>
      <c r="G706" s="43"/>
      <c r="H706" s="43"/>
      <c r="I706" s="43"/>
      <c r="J706" s="43"/>
      <c r="K706" s="43"/>
      <c r="L706" s="43"/>
      <c r="M706" s="43"/>
      <c r="N706" s="43"/>
      <c r="O706" s="43"/>
      <c r="P706" s="43"/>
      <c r="Q706" s="44"/>
      <c r="R706" s="44"/>
      <c r="S706" s="43"/>
      <c r="T706" s="43"/>
      <c r="U706" s="44"/>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4"/>
      <c r="AY706" s="43"/>
      <c r="AZ706" s="43"/>
      <c r="BA706" s="43"/>
      <c r="BB706" s="43"/>
      <c r="BC706" s="43"/>
      <c r="BD706" s="43"/>
      <c r="BE706" s="43"/>
      <c r="BF706" s="43"/>
      <c r="BG706" s="43"/>
      <c r="BH706" s="43"/>
      <c r="BI706" s="43"/>
      <c r="BJ706" s="43"/>
      <c r="BK706" s="43"/>
      <c r="BL706" s="43"/>
      <c r="BM706" s="43"/>
      <c r="BN706" s="43"/>
    </row>
    <row r="707" ht="13.5" customHeight="1">
      <c r="A707" s="11"/>
      <c r="B707" s="11"/>
      <c r="C707" s="43"/>
      <c r="D707" s="43"/>
      <c r="E707" s="43"/>
      <c r="F707" s="43"/>
      <c r="G707" s="43"/>
      <c r="H707" s="43"/>
      <c r="I707" s="43"/>
      <c r="J707" s="43"/>
      <c r="K707" s="43"/>
      <c r="L707" s="43"/>
      <c r="M707" s="43"/>
      <c r="N707" s="43"/>
      <c r="O707" s="43"/>
      <c r="P707" s="43"/>
      <c r="Q707" s="44"/>
      <c r="R707" s="44"/>
      <c r="S707" s="43"/>
      <c r="T707" s="43"/>
      <c r="U707" s="44"/>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4"/>
      <c r="AY707" s="43"/>
      <c r="AZ707" s="43"/>
      <c r="BA707" s="43"/>
      <c r="BB707" s="43"/>
      <c r="BC707" s="43"/>
      <c r="BD707" s="43"/>
      <c r="BE707" s="43"/>
      <c r="BF707" s="43"/>
      <c r="BG707" s="43"/>
      <c r="BH707" s="43"/>
      <c r="BI707" s="43"/>
      <c r="BJ707" s="43"/>
      <c r="BK707" s="43"/>
      <c r="BL707" s="43"/>
      <c r="BM707" s="43"/>
      <c r="BN707" s="43"/>
    </row>
    <row r="708" ht="13.5" customHeight="1">
      <c r="A708" s="11"/>
      <c r="B708" s="11"/>
      <c r="C708" s="43"/>
      <c r="D708" s="43"/>
      <c r="E708" s="43"/>
      <c r="F708" s="43"/>
      <c r="G708" s="43"/>
      <c r="H708" s="43"/>
      <c r="I708" s="43"/>
      <c r="J708" s="43"/>
      <c r="K708" s="43"/>
      <c r="L708" s="43"/>
      <c r="M708" s="43"/>
      <c r="N708" s="43"/>
      <c r="O708" s="43"/>
      <c r="P708" s="43"/>
      <c r="Q708" s="44"/>
      <c r="R708" s="44"/>
      <c r="S708" s="43"/>
      <c r="T708" s="43"/>
      <c r="U708" s="44"/>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4"/>
      <c r="AY708" s="43"/>
      <c r="AZ708" s="43"/>
      <c r="BA708" s="43"/>
      <c r="BB708" s="43"/>
      <c r="BC708" s="43"/>
      <c r="BD708" s="43"/>
      <c r="BE708" s="43"/>
      <c r="BF708" s="43"/>
      <c r="BG708" s="43"/>
      <c r="BH708" s="43"/>
      <c r="BI708" s="43"/>
      <c r="BJ708" s="43"/>
      <c r="BK708" s="43"/>
      <c r="BL708" s="43"/>
      <c r="BM708" s="43"/>
      <c r="BN708" s="43"/>
    </row>
    <row r="709" ht="13.5" customHeight="1">
      <c r="A709" s="11"/>
      <c r="B709" s="11"/>
      <c r="C709" s="43"/>
      <c r="D709" s="43"/>
      <c r="E709" s="43"/>
      <c r="F709" s="43"/>
      <c r="G709" s="43"/>
      <c r="H709" s="43"/>
      <c r="I709" s="43"/>
      <c r="J709" s="43"/>
      <c r="K709" s="43"/>
      <c r="L709" s="43"/>
      <c r="M709" s="43"/>
      <c r="N709" s="43"/>
      <c r="O709" s="43"/>
      <c r="P709" s="43"/>
      <c r="Q709" s="44"/>
      <c r="R709" s="44"/>
      <c r="S709" s="43"/>
      <c r="T709" s="43"/>
      <c r="U709" s="44"/>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4"/>
      <c r="AY709" s="43"/>
      <c r="AZ709" s="43"/>
      <c r="BA709" s="43"/>
      <c r="BB709" s="43"/>
      <c r="BC709" s="43"/>
      <c r="BD709" s="43"/>
      <c r="BE709" s="43"/>
      <c r="BF709" s="43"/>
      <c r="BG709" s="43"/>
      <c r="BH709" s="43"/>
      <c r="BI709" s="43"/>
      <c r="BJ709" s="43"/>
      <c r="BK709" s="43"/>
      <c r="BL709" s="43"/>
      <c r="BM709" s="43"/>
      <c r="BN709" s="43"/>
    </row>
    <row r="710" ht="13.5" customHeight="1">
      <c r="A710" s="11"/>
      <c r="B710" s="11"/>
      <c r="C710" s="43"/>
      <c r="D710" s="43"/>
      <c r="E710" s="43"/>
      <c r="F710" s="43"/>
      <c r="G710" s="43"/>
      <c r="H710" s="43"/>
      <c r="I710" s="43"/>
      <c r="J710" s="43"/>
      <c r="K710" s="43"/>
      <c r="L710" s="43"/>
      <c r="M710" s="43"/>
      <c r="N710" s="43"/>
      <c r="O710" s="43"/>
      <c r="P710" s="43"/>
      <c r="Q710" s="44"/>
      <c r="R710" s="44"/>
      <c r="S710" s="43"/>
      <c r="T710" s="43"/>
      <c r="U710" s="44"/>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4"/>
      <c r="AY710" s="43"/>
      <c r="AZ710" s="43"/>
      <c r="BA710" s="43"/>
      <c r="BB710" s="43"/>
      <c r="BC710" s="43"/>
      <c r="BD710" s="43"/>
      <c r="BE710" s="43"/>
      <c r="BF710" s="43"/>
      <c r="BG710" s="43"/>
      <c r="BH710" s="43"/>
      <c r="BI710" s="43"/>
      <c r="BJ710" s="43"/>
      <c r="BK710" s="43"/>
      <c r="BL710" s="43"/>
      <c r="BM710" s="43"/>
      <c r="BN710" s="43"/>
    </row>
    <row r="711" ht="13.5" customHeight="1">
      <c r="A711" s="11"/>
      <c r="B711" s="11"/>
      <c r="C711" s="43"/>
      <c r="D711" s="43"/>
      <c r="E711" s="43"/>
      <c r="F711" s="43"/>
      <c r="G711" s="43"/>
      <c r="H711" s="43"/>
      <c r="I711" s="43"/>
      <c r="J711" s="43"/>
      <c r="K711" s="43"/>
      <c r="L711" s="43"/>
      <c r="M711" s="43"/>
      <c r="N711" s="43"/>
      <c r="O711" s="43"/>
      <c r="P711" s="43"/>
      <c r="Q711" s="44"/>
      <c r="R711" s="44"/>
      <c r="S711" s="43"/>
      <c r="T711" s="43"/>
      <c r="U711" s="44"/>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4"/>
      <c r="AY711" s="43"/>
      <c r="AZ711" s="43"/>
      <c r="BA711" s="43"/>
      <c r="BB711" s="43"/>
      <c r="BC711" s="43"/>
      <c r="BD711" s="43"/>
      <c r="BE711" s="43"/>
      <c r="BF711" s="43"/>
      <c r="BG711" s="43"/>
      <c r="BH711" s="43"/>
      <c r="BI711" s="43"/>
      <c r="BJ711" s="43"/>
      <c r="BK711" s="43"/>
      <c r="BL711" s="43"/>
      <c r="BM711" s="43"/>
      <c r="BN711" s="43"/>
    </row>
    <row r="712" ht="13.5" customHeight="1">
      <c r="A712" s="11"/>
      <c r="B712" s="11"/>
      <c r="C712" s="43"/>
      <c r="D712" s="43"/>
      <c r="E712" s="43"/>
      <c r="F712" s="43"/>
      <c r="G712" s="43"/>
      <c r="H712" s="43"/>
      <c r="I712" s="43"/>
      <c r="J712" s="43"/>
      <c r="K712" s="43"/>
      <c r="L712" s="43"/>
      <c r="M712" s="43"/>
      <c r="N712" s="43"/>
      <c r="O712" s="43"/>
      <c r="P712" s="43"/>
      <c r="Q712" s="44"/>
      <c r="R712" s="44"/>
      <c r="S712" s="43"/>
      <c r="T712" s="43"/>
      <c r="U712" s="44"/>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4"/>
      <c r="AY712" s="43"/>
      <c r="AZ712" s="43"/>
      <c r="BA712" s="43"/>
      <c r="BB712" s="43"/>
      <c r="BC712" s="43"/>
      <c r="BD712" s="43"/>
      <c r="BE712" s="43"/>
      <c r="BF712" s="43"/>
      <c r="BG712" s="43"/>
      <c r="BH712" s="43"/>
      <c r="BI712" s="43"/>
      <c r="BJ712" s="43"/>
      <c r="BK712" s="43"/>
      <c r="BL712" s="43"/>
      <c r="BM712" s="43"/>
      <c r="BN712" s="43"/>
    </row>
    <row r="713" ht="13.5" customHeight="1">
      <c r="A713" s="11"/>
      <c r="B713" s="11"/>
      <c r="C713" s="43"/>
      <c r="D713" s="43"/>
      <c r="E713" s="43"/>
      <c r="F713" s="43"/>
      <c r="G713" s="43"/>
      <c r="H713" s="43"/>
      <c r="I713" s="43"/>
      <c r="J713" s="43"/>
      <c r="K713" s="43"/>
      <c r="L713" s="43"/>
      <c r="M713" s="43"/>
      <c r="N713" s="43"/>
      <c r="O713" s="43"/>
      <c r="P713" s="43"/>
      <c r="Q713" s="44"/>
      <c r="R713" s="44"/>
      <c r="S713" s="43"/>
      <c r="T713" s="43"/>
      <c r="U713" s="44"/>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4"/>
      <c r="AY713" s="43"/>
      <c r="AZ713" s="43"/>
      <c r="BA713" s="43"/>
      <c r="BB713" s="43"/>
      <c r="BC713" s="43"/>
      <c r="BD713" s="43"/>
      <c r="BE713" s="43"/>
      <c r="BF713" s="43"/>
      <c r="BG713" s="43"/>
      <c r="BH713" s="43"/>
      <c r="BI713" s="43"/>
      <c r="BJ713" s="43"/>
      <c r="BK713" s="43"/>
      <c r="BL713" s="43"/>
      <c r="BM713" s="43"/>
      <c r="BN713" s="43"/>
    </row>
    <row r="714" ht="13.5" customHeight="1">
      <c r="A714" s="11"/>
      <c r="B714" s="11"/>
      <c r="C714" s="43"/>
      <c r="D714" s="43"/>
      <c r="E714" s="43"/>
      <c r="F714" s="43"/>
      <c r="G714" s="43"/>
      <c r="H714" s="43"/>
      <c r="I714" s="43"/>
      <c r="J714" s="43"/>
      <c r="K714" s="43"/>
      <c r="L714" s="43"/>
      <c r="M714" s="43"/>
      <c r="N714" s="43"/>
      <c r="O714" s="43"/>
      <c r="P714" s="43"/>
      <c r="Q714" s="44"/>
      <c r="R714" s="44"/>
      <c r="S714" s="43"/>
      <c r="T714" s="43"/>
      <c r="U714" s="44"/>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4"/>
      <c r="AY714" s="43"/>
      <c r="AZ714" s="43"/>
      <c r="BA714" s="43"/>
      <c r="BB714" s="43"/>
      <c r="BC714" s="43"/>
      <c r="BD714" s="43"/>
      <c r="BE714" s="43"/>
      <c r="BF714" s="43"/>
      <c r="BG714" s="43"/>
      <c r="BH714" s="43"/>
      <c r="BI714" s="43"/>
      <c r="BJ714" s="43"/>
      <c r="BK714" s="43"/>
      <c r="BL714" s="43"/>
      <c r="BM714" s="43"/>
      <c r="BN714" s="43"/>
    </row>
    <row r="715" ht="13.5" customHeight="1">
      <c r="A715" s="11"/>
      <c r="B715" s="11"/>
      <c r="C715" s="43"/>
      <c r="D715" s="43"/>
      <c r="E715" s="43"/>
      <c r="F715" s="43"/>
      <c r="G715" s="43"/>
      <c r="H715" s="43"/>
      <c r="I715" s="43"/>
      <c r="J715" s="43"/>
      <c r="K715" s="43"/>
      <c r="L715" s="43"/>
      <c r="M715" s="43"/>
      <c r="N715" s="43"/>
      <c r="O715" s="43"/>
      <c r="P715" s="43"/>
      <c r="Q715" s="44"/>
      <c r="R715" s="44"/>
      <c r="S715" s="43"/>
      <c r="T715" s="43"/>
      <c r="U715" s="44"/>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4"/>
      <c r="AY715" s="43"/>
      <c r="AZ715" s="43"/>
      <c r="BA715" s="43"/>
      <c r="BB715" s="43"/>
      <c r="BC715" s="43"/>
      <c r="BD715" s="43"/>
      <c r="BE715" s="43"/>
      <c r="BF715" s="43"/>
      <c r="BG715" s="43"/>
      <c r="BH715" s="43"/>
      <c r="BI715" s="43"/>
      <c r="BJ715" s="43"/>
      <c r="BK715" s="43"/>
      <c r="BL715" s="43"/>
      <c r="BM715" s="43"/>
      <c r="BN715" s="43"/>
    </row>
    <row r="716" ht="13.5" customHeight="1">
      <c r="A716" s="11"/>
      <c r="B716" s="11"/>
      <c r="C716" s="43"/>
      <c r="D716" s="43"/>
      <c r="E716" s="43"/>
      <c r="F716" s="43"/>
      <c r="G716" s="43"/>
      <c r="H716" s="43"/>
      <c r="I716" s="43"/>
      <c r="J716" s="43"/>
      <c r="K716" s="43"/>
      <c r="L716" s="43"/>
      <c r="M716" s="43"/>
      <c r="N716" s="43"/>
      <c r="O716" s="43"/>
      <c r="P716" s="43"/>
      <c r="Q716" s="44"/>
      <c r="R716" s="44"/>
      <c r="S716" s="43"/>
      <c r="T716" s="43"/>
      <c r="U716" s="44"/>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4"/>
      <c r="AY716" s="43"/>
      <c r="AZ716" s="43"/>
      <c r="BA716" s="43"/>
      <c r="BB716" s="43"/>
      <c r="BC716" s="43"/>
      <c r="BD716" s="43"/>
      <c r="BE716" s="43"/>
      <c r="BF716" s="43"/>
      <c r="BG716" s="43"/>
      <c r="BH716" s="43"/>
      <c r="BI716" s="43"/>
      <c r="BJ716" s="43"/>
      <c r="BK716" s="43"/>
      <c r="BL716" s="43"/>
      <c r="BM716" s="43"/>
      <c r="BN716" s="43"/>
    </row>
    <row r="717" ht="13.5" customHeight="1">
      <c r="A717" s="11"/>
      <c r="B717" s="11"/>
      <c r="C717" s="43"/>
      <c r="D717" s="43"/>
      <c r="E717" s="43"/>
      <c r="F717" s="43"/>
      <c r="G717" s="43"/>
      <c r="H717" s="43"/>
      <c r="I717" s="43"/>
      <c r="J717" s="43"/>
      <c r="K717" s="43"/>
      <c r="L717" s="43"/>
      <c r="M717" s="43"/>
      <c r="N717" s="43"/>
      <c r="O717" s="43"/>
      <c r="P717" s="43"/>
      <c r="Q717" s="44"/>
      <c r="R717" s="44"/>
      <c r="S717" s="43"/>
      <c r="T717" s="43"/>
      <c r="U717" s="44"/>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4"/>
      <c r="AY717" s="43"/>
      <c r="AZ717" s="43"/>
      <c r="BA717" s="43"/>
      <c r="BB717" s="43"/>
      <c r="BC717" s="43"/>
      <c r="BD717" s="43"/>
      <c r="BE717" s="43"/>
      <c r="BF717" s="43"/>
      <c r="BG717" s="43"/>
      <c r="BH717" s="43"/>
      <c r="BI717" s="43"/>
      <c r="BJ717" s="43"/>
      <c r="BK717" s="43"/>
      <c r="BL717" s="43"/>
      <c r="BM717" s="43"/>
      <c r="BN717" s="43"/>
    </row>
    <row r="718" ht="13.5" customHeight="1">
      <c r="A718" s="11"/>
      <c r="B718" s="11"/>
      <c r="C718" s="43"/>
      <c r="D718" s="43"/>
      <c r="E718" s="43"/>
      <c r="F718" s="43"/>
      <c r="G718" s="43"/>
      <c r="H718" s="43"/>
      <c r="I718" s="43"/>
      <c r="J718" s="43"/>
      <c r="K718" s="43"/>
      <c r="L718" s="43"/>
      <c r="M718" s="43"/>
      <c r="N718" s="43"/>
      <c r="O718" s="43"/>
      <c r="P718" s="43"/>
      <c r="Q718" s="44"/>
      <c r="R718" s="44"/>
      <c r="S718" s="43"/>
      <c r="T718" s="43"/>
      <c r="U718" s="44"/>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4"/>
      <c r="AY718" s="43"/>
      <c r="AZ718" s="43"/>
      <c r="BA718" s="43"/>
      <c r="BB718" s="43"/>
      <c r="BC718" s="43"/>
      <c r="BD718" s="43"/>
      <c r="BE718" s="43"/>
      <c r="BF718" s="43"/>
      <c r="BG718" s="43"/>
      <c r="BH718" s="43"/>
      <c r="BI718" s="43"/>
      <c r="BJ718" s="43"/>
      <c r="BK718" s="43"/>
      <c r="BL718" s="43"/>
      <c r="BM718" s="43"/>
      <c r="BN718" s="43"/>
    </row>
    <row r="719" ht="13.5" customHeight="1">
      <c r="A719" s="11"/>
      <c r="B719" s="11"/>
      <c r="C719" s="43"/>
      <c r="D719" s="43"/>
      <c r="E719" s="43"/>
      <c r="F719" s="43"/>
      <c r="G719" s="43"/>
      <c r="H719" s="43"/>
      <c r="I719" s="43"/>
      <c r="J719" s="43"/>
      <c r="K719" s="43"/>
      <c r="L719" s="43"/>
      <c r="M719" s="43"/>
      <c r="N719" s="43"/>
      <c r="O719" s="43"/>
      <c r="P719" s="43"/>
      <c r="Q719" s="44"/>
      <c r="R719" s="44"/>
      <c r="S719" s="43"/>
      <c r="T719" s="43"/>
      <c r="U719" s="44"/>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4"/>
      <c r="AY719" s="43"/>
      <c r="AZ719" s="43"/>
      <c r="BA719" s="43"/>
      <c r="BB719" s="43"/>
      <c r="BC719" s="43"/>
      <c r="BD719" s="43"/>
      <c r="BE719" s="43"/>
      <c r="BF719" s="43"/>
      <c r="BG719" s="43"/>
      <c r="BH719" s="43"/>
      <c r="BI719" s="43"/>
      <c r="BJ719" s="43"/>
      <c r="BK719" s="43"/>
      <c r="BL719" s="43"/>
      <c r="BM719" s="43"/>
      <c r="BN719" s="43"/>
    </row>
    <row r="720" ht="13.5" customHeight="1">
      <c r="A720" s="11"/>
      <c r="B720" s="11"/>
      <c r="C720" s="43"/>
      <c r="D720" s="43"/>
      <c r="E720" s="43"/>
      <c r="F720" s="43"/>
      <c r="G720" s="43"/>
      <c r="H720" s="43"/>
      <c r="I720" s="43"/>
      <c r="J720" s="43"/>
      <c r="K720" s="43"/>
      <c r="L720" s="43"/>
      <c r="M720" s="43"/>
      <c r="N720" s="43"/>
      <c r="O720" s="43"/>
      <c r="P720" s="43"/>
      <c r="Q720" s="44"/>
      <c r="R720" s="44"/>
      <c r="S720" s="43"/>
      <c r="T720" s="43"/>
      <c r="U720" s="44"/>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4"/>
      <c r="AY720" s="43"/>
      <c r="AZ720" s="43"/>
      <c r="BA720" s="43"/>
      <c r="BB720" s="43"/>
      <c r="BC720" s="43"/>
      <c r="BD720" s="43"/>
      <c r="BE720" s="43"/>
      <c r="BF720" s="43"/>
      <c r="BG720" s="43"/>
      <c r="BH720" s="43"/>
      <c r="BI720" s="43"/>
      <c r="BJ720" s="43"/>
      <c r="BK720" s="43"/>
      <c r="BL720" s="43"/>
      <c r="BM720" s="43"/>
      <c r="BN720" s="43"/>
    </row>
    <row r="721" ht="13.5" customHeight="1">
      <c r="A721" s="11"/>
      <c r="B721" s="11"/>
      <c r="C721" s="43"/>
      <c r="D721" s="43"/>
      <c r="E721" s="43"/>
      <c r="F721" s="43"/>
      <c r="G721" s="43"/>
      <c r="H721" s="43"/>
      <c r="I721" s="43"/>
      <c r="J721" s="43"/>
      <c r="K721" s="43"/>
      <c r="L721" s="43"/>
      <c r="M721" s="43"/>
      <c r="N721" s="43"/>
      <c r="O721" s="43"/>
      <c r="P721" s="43"/>
      <c r="Q721" s="44"/>
      <c r="R721" s="44"/>
      <c r="S721" s="43"/>
      <c r="T721" s="43"/>
      <c r="U721" s="44"/>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4"/>
      <c r="AY721" s="43"/>
      <c r="AZ721" s="43"/>
      <c r="BA721" s="43"/>
      <c r="BB721" s="43"/>
      <c r="BC721" s="43"/>
      <c r="BD721" s="43"/>
      <c r="BE721" s="43"/>
      <c r="BF721" s="43"/>
      <c r="BG721" s="43"/>
      <c r="BH721" s="43"/>
      <c r="BI721" s="43"/>
      <c r="BJ721" s="43"/>
      <c r="BK721" s="43"/>
      <c r="BL721" s="43"/>
      <c r="BM721" s="43"/>
      <c r="BN721" s="43"/>
    </row>
    <row r="722" ht="13.5" customHeight="1">
      <c r="A722" s="11"/>
      <c r="B722" s="11"/>
      <c r="C722" s="43"/>
      <c r="D722" s="43"/>
      <c r="E722" s="43"/>
      <c r="F722" s="43"/>
      <c r="G722" s="43"/>
      <c r="H722" s="43"/>
      <c r="I722" s="43"/>
      <c r="J722" s="43"/>
      <c r="K722" s="43"/>
      <c r="L722" s="43"/>
      <c r="M722" s="43"/>
      <c r="N722" s="43"/>
      <c r="O722" s="43"/>
      <c r="P722" s="43"/>
      <c r="Q722" s="44"/>
      <c r="R722" s="44"/>
      <c r="S722" s="43"/>
      <c r="T722" s="43"/>
      <c r="U722" s="44"/>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4"/>
      <c r="AY722" s="43"/>
      <c r="AZ722" s="43"/>
      <c r="BA722" s="43"/>
      <c r="BB722" s="43"/>
      <c r="BC722" s="43"/>
      <c r="BD722" s="43"/>
      <c r="BE722" s="43"/>
      <c r="BF722" s="43"/>
      <c r="BG722" s="43"/>
      <c r="BH722" s="43"/>
      <c r="BI722" s="43"/>
      <c r="BJ722" s="43"/>
      <c r="BK722" s="43"/>
      <c r="BL722" s="43"/>
      <c r="BM722" s="43"/>
      <c r="BN722" s="43"/>
    </row>
    <row r="723" ht="13.5" customHeight="1">
      <c r="A723" s="11"/>
      <c r="B723" s="11"/>
      <c r="C723" s="43"/>
      <c r="D723" s="43"/>
      <c r="E723" s="43"/>
      <c r="F723" s="43"/>
      <c r="G723" s="43"/>
      <c r="H723" s="43"/>
      <c r="I723" s="43"/>
      <c r="J723" s="43"/>
      <c r="K723" s="43"/>
      <c r="L723" s="43"/>
      <c r="M723" s="43"/>
      <c r="N723" s="43"/>
      <c r="O723" s="43"/>
      <c r="P723" s="43"/>
      <c r="Q723" s="44"/>
      <c r="R723" s="44"/>
      <c r="S723" s="43"/>
      <c r="T723" s="43"/>
      <c r="U723" s="44"/>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4"/>
      <c r="AY723" s="43"/>
      <c r="AZ723" s="43"/>
      <c r="BA723" s="43"/>
      <c r="BB723" s="43"/>
      <c r="BC723" s="43"/>
      <c r="BD723" s="43"/>
      <c r="BE723" s="43"/>
      <c r="BF723" s="43"/>
      <c r="BG723" s="43"/>
      <c r="BH723" s="43"/>
      <c r="BI723" s="43"/>
      <c r="BJ723" s="43"/>
      <c r="BK723" s="43"/>
      <c r="BL723" s="43"/>
      <c r="BM723" s="43"/>
      <c r="BN723" s="43"/>
    </row>
    <row r="724" ht="13.5" customHeight="1">
      <c r="A724" s="11"/>
      <c r="B724" s="11"/>
      <c r="C724" s="43"/>
      <c r="D724" s="43"/>
      <c r="E724" s="43"/>
      <c r="F724" s="43"/>
      <c r="G724" s="43"/>
      <c r="H724" s="43"/>
      <c r="I724" s="43"/>
      <c r="J724" s="43"/>
      <c r="K724" s="43"/>
      <c r="L724" s="43"/>
      <c r="M724" s="43"/>
      <c r="N724" s="43"/>
      <c r="O724" s="43"/>
      <c r="P724" s="43"/>
      <c r="Q724" s="44"/>
      <c r="R724" s="44"/>
      <c r="S724" s="43"/>
      <c r="T724" s="43"/>
      <c r="U724" s="44"/>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4"/>
      <c r="AY724" s="43"/>
      <c r="AZ724" s="43"/>
      <c r="BA724" s="43"/>
      <c r="BB724" s="43"/>
      <c r="BC724" s="43"/>
      <c r="BD724" s="43"/>
      <c r="BE724" s="43"/>
      <c r="BF724" s="43"/>
      <c r="BG724" s="43"/>
      <c r="BH724" s="43"/>
      <c r="BI724" s="43"/>
      <c r="BJ724" s="43"/>
      <c r="BK724" s="43"/>
      <c r="BL724" s="43"/>
      <c r="BM724" s="43"/>
      <c r="BN724" s="43"/>
    </row>
    <row r="725" ht="13.5" customHeight="1">
      <c r="A725" s="11"/>
      <c r="B725" s="11"/>
      <c r="C725" s="43"/>
      <c r="D725" s="43"/>
      <c r="E725" s="43"/>
      <c r="F725" s="43"/>
      <c r="G725" s="43"/>
      <c r="H725" s="43"/>
      <c r="I725" s="43"/>
      <c r="J725" s="43"/>
      <c r="K725" s="43"/>
      <c r="L725" s="43"/>
      <c r="M725" s="43"/>
      <c r="N725" s="43"/>
      <c r="O725" s="43"/>
      <c r="P725" s="43"/>
      <c r="Q725" s="44"/>
      <c r="R725" s="44"/>
      <c r="S725" s="43"/>
      <c r="T725" s="43"/>
      <c r="U725" s="44"/>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4"/>
      <c r="AY725" s="43"/>
      <c r="AZ725" s="43"/>
      <c r="BA725" s="43"/>
      <c r="BB725" s="43"/>
      <c r="BC725" s="43"/>
      <c r="BD725" s="43"/>
      <c r="BE725" s="43"/>
      <c r="BF725" s="43"/>
      <c r="BG725" s="43"/>
      <c r="BH725" s="43"/>
      <c r="BI725" s="43"/>
      <c r="BJ725" s="43"/>
      <c r="BK725" s="43"/>
      <c r="BL725" s="43"/>
      <c r="BM725" s="43"/>
      <c r="BN725" s="43"/>
    </row>
    <row r="726" ht="13.5" customHeight="1">
      <c r="A726" s="11"/>
      <c r="B726" s="11"/>
      <c r="C726" s="43"/>
      <c r="D726" s="43"/>
      <c r="E726" s="43"/>
      <c r="F726" s="43"/>
      <c r="G726" s="43"/>
      <c r="H726" s="43"/>
      <c r="I726" s="43"/>
      <c r="J726" s="43"/>
      <c r="K726" s="43"/>
      <c r="L726" s="43"/>
      <c r="M726" s="43"/>
      <c r="N726" s="43"/>
      <c r="O726" s="43"/>
      <c r="P726" s="43"/>
      <c r="Q726" s="44"/>
      <c r="R726" s="44"/>
      <c r="S726" s="43"/>
      <c r="T726" s="43"/>
      <c r="U726" s="44"/>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4"/>
      <c r="AY726" s="43"/>
      <c r="AZ726" s="43"/>
      <c r="BA726" s="43"/>
      <c r="BB726" s="43"/>
      <c r="BC726" s="43"/>
      <c r="BD726" s="43"/>
      <c r="BE726" s="43"/>
      <c r="BF726" s="43"/>
      <c r="BG726" s="43"/>
      <c r="BH726" s="43"/>
      <c r="BI726" s="43"/>
      <c r="BJ726" s="43"/>
      <c r="BK726" s="43"/>
      <c r="BL726" s="43"/>
      <c r="BM726" s="43"/>
      <c r="BN726" s="43"/>
    </row>
    <row r="727" ht="13.5" customHeight="1">
      <c r="A727" s="11"/>
      <c r="B727" s="11"/>
      <c r="C727" s="43"/>
      <c r="D727" s="43"/>
      <c r="E727" s="43"/>
      <c r="F727" s="43"/>
      <c r="G727" s="43"/>
      <c r="H727" s="43"/>
      <c r="I727" s="43"/>
      <c r="J727" s="43"/>
      <c r="K727" s="43"/>
      <c r="L727" s="43"/>
      <c r="M727" s="43"/>
      <c r="N727" s="43"/>
      <c r="O727" s="43"/>
      <c r="P727" s="43"/>
      <c r="Q727" s="44"/>
      <c r="R727" s="44"/>
      <c r="S727" s="43"/>
      <c r="T727" s="43"/>
      <c r="U727" s="44"/>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4"/>
      <c r="AY727" s="43"/>
      <c r="AZ727" s="43"/>
      <c r="BA727" s="43"/>
      <c r="BB727" s="43"/>
      <c r="BC727" s="43"/>
      <c r="BD727" s="43"/>
      <c r="BE727" s="43"/>
      <c r="BF727" s="43"/>
      <c r="BG727" s="43"/>
      <c r="BH727" s="43"/>
      <c r="BI727" s="43"/>
      <c r="BJ727" s="43"/>
      <c r="BK727" s="43"/>
      <c r="BL727" s="43"/>
      <c r="BM727" s="43"/>
      <c r="BN727" s="43"/>
    </row>
    <row r="728" ht="13.5" customHeight="1">
      <c r="A728" s="11"/>
      <c r="B728" s="11"/>
      <c r="C728" s="43"/>
      <c r="D728" s="43"/>
      <c r="E728" s="43"/>
      <c r="F728" s="43"/>
      <c r="G728" s="43"/>
      <c r="H728" s="43"/>
      <c r="I728" s="43"/>
      <c r="J728" s="43"/>
      <c r="K728" s="43"/>
      <c r="L728" s="43"/>
      <c r="M728" s="43"/>
      <c r="N728" s="43"/>
      <c r="O728" s="43"/>
      <c r="P728" s="43"/>
      <c r="Q728" s="44"/>
      <c r="R728" s="44"/>
      <c r="S728" s="43"/>
      <c r="T728" s="43"/>
      <c r="U728" s="44"/>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4"/>
      <c r="AY728" s="43"/>
      <c r="AZ728" s="43"/>
      <c r="BA728" s="43"/>
      <c r="BB728" s="43"/>
      <c r="BC728" s="43"/>
      <c r="BD728" s="43"/>
      <c r="BE728" s="43"/>
      <c r="BF728" s="43"/>
      <c r="BG728" s="43"/>
      <c r="BH728" s="43"/>
      <c r="BI728" s="43"/>
      <c r="BJ728" s="43"/>
      <c r="BK728" s="43"/>
      <c r="BL728" s="43"/>
      <c r="BM728" s="43"/>
      <c r="BN728" s="43"/>
    </row>
    <row r="729" ht="13.5" customHeight="1">
      <c r="A729" s="11"/>
      <c r="B729" s="11"/>
      <c r="C729" s="43"/>
      <c r="D729" s="43"/>
      <c r="E729" s="43"/>
      <c r="F729" s="43"/>
      <c r="G729" s="43"/>
      <c r="H729" s="43"/>
      <c r="I729" s="43"/>
      <c r="J729" s="43"/>
      <c r="K729" s="43"/>
      <c r="L729" s="43"/>
      <c r="M729" s="43"/>
      <c r="N729" s="43"/>
      <c r="O729" s="43"/>
      <c r="P729" s="43"/>
      <c r="Q729" s="44"/>
      <c r="R729" s="44"/>
      <c r="S729" s="43"/>
      <c r="T729" s="43"/>
      <c r="U729" s="44"/>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4"/>
      <c r="AY729" s="43"/>
      <c r="AZ729" s="43"/>
      <c r="BA729" s="43"/>
      <c r="BB729" s="43"/>
      <c r="BC729" s="43"/>
      <c r="BD729" s="43"/>
      <c r="BE729" s="43"/>
      <c r="BF729" s="43"/>
      <c r="BG729" s="43"/>
      <c r="BH729" s="43"/>
      <c r="BI729" s="43"/>
      <c r="BJ729" s="43"/>
      <c r="BK729" s="43"/>
      <c r="BL729" s="43"/>
      <c r="BM729" s="43"/>
      <c r="BN729" s="43"/>
    </row>
    <row r="730" ht="13.5" customHeight="1">
      <c r="A730" s="11"/>
      <c r="B730" s="11"/>
      <c r="C730" s="43"/>
      <c r="D730" s="43"/>
      <c r="E730" s="43"/>
      <c r="F730" s="43"/>
      <c r="G730" s="43"/>
      <c r="H730" s="43"/>
      <c r="I730" s="43"/>
      <c r="J730" s="43"/>
      <c r="K730" s="43"/>
      <c r="L730" s="43"/>
      <c r="M730" s="43"/>
      <c r="N730" s="43"/>
      <c r="O730" s="43"/>
      <c r="P730" s="43"/>
      <c r="Q730" s="44"/>
      <c r="R730" s="44"/>
      <c r="S730" s="43"/>
      <c r="T730" s="43"/>
      <c r="U730" s="44"/>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4"/>
      <c r="AY730" s="43"/>
      <c r="AZ730" s="43"/>
      <c r="BA730" s="43"/>
      <c r="BB730" s="43"/>
      <c r="BC730" s="43"/>
      <c r="BD730" s="43"/>
      <c r="BE730" s="43"/>
      <c r="BF730" s="43"/>
      <c r="BG730" s="43"/>
      <c r="BH730" s="43"/>
      <c r="BI730" s="43"/>
      <c r="BJ730" s="43"/>
      <c r="BK730" s="43"/>
      <c r="BL730" s="43"/>
      <c r="BM730" s="43"/>
      <c r="BN730" s="43"/>
    </row>
    <row r="731" ht="13.5" customHeight="1">
      <c r="A731" s="11"/>
      <c r="B731" s="11"/>
      <c r="C731" s="43"/>
      <c r="D731" s="43"/>
      <c r="E731" s="43"/>
      <c r="F731" s="43"/>
      <c r="G731" s="43"/>
      <c r="H731" s="43"/>
      <c r="I731" s="43"/>
      <c r="J731" s="43"/>
      <c r="K731" s="43"/>
      <c r="L731" s="43"/>
      <c r="M731" s="43"/>
      <c r="N731" s="43"/>
      <c r="O731" s="43"/>
      <c r="P731" s="43"/>
      <c r="Q731" s="44"/>
      <c r="R731" s="44"/>
      <c r="S731" s="43"/>
      <c r="T731" s="43"/>
      <c r="U731" s="44"/>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4"/>
      <c r="AY731" s="43"/>
      <c r="AZ731" s="43"/>
      <c r="BA731" s="43"/>
      <c r="BB731" s="43"/>
      <c r="BC731" s="43"/>
      <c r="BD731" s="43"/>
      <c r="BE731" s="43"/>
      <c r="BF731" s="43"/>
      <c r="BG731" s="43"/>
      <c r="BH731" s="43"/>
      <c r="BI731" s="43"/>
      <c r="BJ731" s="43"/>
      <c r="BK731" s="43"/>
      <c r="BL731" s="43"/>
      <c r="BM731" s="43"/>
      <c r="BN731" s="43"/>
    </row>
    <row r="732" ht="13.5" customHeight="1">
      <c r="A732" s="11"/>
      <c r="B732" s="11"/>
      <c r="C732" s="43"/>
      <c r="D732" s="43"/>
      <c r="E732" s="43"/>
      <c r="F732" s="43"/>
      <c r="G732" s="43"/>
      <c r="H732" s="43"/>
      <c r="I732" s="43"/>
      <c r="J732" s="43"/>
      <c r="K732" s="43"/>
      <c r="L732" s="43"/>
      <c r="M732" s="43"/>
      <c r="N732" s="43"/>
      <c r="O732" s="43"/>
      <c r="P732" s="43"/>
      <c r="Q732" s="44"/>
      <c r="R732" s="44"/>
      <c r="S732" s="43"/>
      <c r="T732" s="43"/>
      <c r="U732" s="44"/>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4"/>
      <c r="AY732" s="43"/>
      <c r="AZ732" s="43"/>
      <c r="BA732" s="43"/>
      <c r="BB732" s="43"/>
      <c r="BC732" s="43"/>
      <c r="BD732" s="43"/>
      <c r="BE732" s="43"/>
      <c r="BF732" s="43"/>
      <c r="BG732" s="43"/>
      <c r="BH732" s="43"/>
      <c r="BI732" s="43"/>
      <c r="BJ732" s="43"/>
      <c r="BK732" s="43"/>
      <c r="BL732" s="43"/>
      <c r="BM732" s="43"/>
      <c r="BN732" s="43"/>
    </row>
    <row r="733" ht="13.5" customHeight="1">
      <c r="A733" s="11"/>
      <c r="B733" s="11"/>
      <c r="C733" s="43"/>
      <c r="D733" s="43"/>
      <c r="E733" s="43"/>
      <c r="F733" s="43"/>
      <c r="G733" s="43"/>
      <c r="H733" s="43"/>
      <c r="I733" s="43"/>
      <c r="J733" s="43"/>
      <c r="K733" s="43"/>
      <c r="L733" s="43"/>
      <c r="M733" s="43"/>
      <c r="N733" s="43"/>
      <c r="O733" s="43"/>
      <c r="P733" s="43"/>
      <c r="Q733" s="44"/>
      <c r="R733" s="44"/>
      <c r="S733" s="43"/>
      <c r="T733" s="43"/>
      <c r="U733" s="44"/>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4"/>
      <c r="AY733" s="43"/>
      <c r="AZ733" s="43"/>
      <c r="BA733" s="43"/>
      <c r="BB733" s="43"/>
      <c r="BC733" s="43"/>
      <c r="BD733" s="43"/>
      <c r="BE733" s="43"/>
      <c r="BF733" s="43"/>
      <c r="BG733" s="43"/>
      <c r="BH733" s="43"/>
      <c r="BI733" s="43"/>
      <c r="BJ733" s="43"/>
      <c r="BK733" s="43"/>
      <c r="BL733" s="43"/>
      <c r="BM733" s="43"/>
      <c r="BN733" s="43"/>
    </row>
    <row r="734" ht="13.5" customHeight="1">
      <c r="A734" s="11"/>
      <c r="B734" s="11"/>
      <c r="C734" s="43"/>
      <c r="D734" s="43"/>
      <c r="E734" s="43"/>
      <c r="F734" s="43"/>
      <c r="G734" s="43"/>
      <c r="H734" s="43"/>
      <c r="I734" s="43"/>
      <c r="J734" s="43"/>
      <c r="K734" s="43"/>
      <c r="L734" s="43"/>
      <c r="M734" s="43"/>
      <c r="N734" s="43"/>
      <c r="O734" s="43"/>
      <c r="P734" s="43"/>
      <c r="Q734" s="44"/>
      <c r="R734" s="44"/>
      <c r="S734" s="43"/>
      <c r="T734" s="43"/>
      <c r="U734" s="44"/>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4"/>
      <c r="AY734" s="43"/>
      <c r="AZ734" s="43"/>
      <c r="BA734" s="43"/>
      <c r="BB734" s="43"/>
      <c r="BC734" s="43"/>
      <c r="BD734" s="43"/>
      <c r="BE734" s="43"/>
      <c r="BF734" s="43"/>
      <c r="BG734" s="43"/>
      <c r="BH734" s="43"/>
      <c r="BI734" s="43"/>
      <c r="BJ734" s="43"/>
      <c r="BK734" s="43"/>
      <c r="BL734" s="43"/>
      <c r="BM734" s="43"/>
      <c r="BN734" s="43"/>
    </row>
    <row r="735" ht="13.5" customHeight="1">
      <c r="A735" s="11"/>
      <c r="B735" s="11"/>
      <c r="C735" s="43"/>
      <c r="D735" s="43"/>
      <c r="E735" s="43"/>
      <c r="F735" s="43"/>
      <c r="G735" s="43"/>
      <c r="H735" s="43"/>
      <c r="I735" s="43"/>
      <c r="J735" s="43"/>
      <c r="K735" s="43"/>
      <c r="L735" s="43"/>
      <c r="M735" s="43"/>
      <c r="N735" s="43"/>
      <c r="O735" s="43"/>
      <c r="P735" s="43"/>
      <c r="Q735" s="44"/>
      <c r="R735" s="44"/>
      <c r="S735" s="43"/>
      <c r="T735" s="43"/>
      <c r="U735" s="44"/>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4"/>
      <c r="AY735" s="43"/>
      <c r="AZ735" s="43"/>
      <c r="BA735" s="43"/>
      <c r="BB735" s="43"/>
      <c r="BC735" s="43"/>
      <c r="BD735" s="43"/>
      <c r="BE735" s="43"/>
      <c r="BF735" s="43"/>
      <c r="BG735" s="43"/>
      <c r="BH735" s="43"/>
      <c r="BI735" s="43"/>
      <c r="BJ735" s="43"/>
      <c r="BK735" s="43"/>
      <c r="BL735" s="43"/>
      <c r="BM735" s="43"/>
      <c r="BN735" s="43"/>
    </row>
    <row r="736" ht="13.5" customHeight="1">
      <c r="A736" s="11"/>
      <c r="B736" s="11"/>
      <c r="C736" s="43"/>
      <c r="D736" s="43"/>
      <c r="E736" s="43"/>
      <c r="F736" s="43"/>
      <c r="G736" s="43"/>
      <c r="H736" s="43"/>
      <c r="I736" s="43"/>
      <c r="J736" s="43"/>
      <c r="K736" s="43"/>
      <c r="L736" s="43"/>
      <c r="M736" s="43"/>
      <c r="N736" s="43"/>
      <c r="O736" s="43"/>
      <c r="P736" s="43"/>
      <c r="Q736" s="44"/>
      <c r="R736" s="44"/>
      <c r="S736" s="43"/>
      <c r="T736" s="43"/>
      <c r="U736" s="44"/>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4"/>
      <c r="AY736" s="43"/>
      <c r="AZ736" s="43"/>
      <c r="BA736" s="43"/>
      <c r="BB736" s="43"/>
      <c r="BC736" s="43"/>
      <c r="BD736" s="43"/>
      <c r="BE736" s="43"/>
      <c r="BF736" s="43"/>
      <c r="BG736" s="43"/>
      <c r="BH736" s="43"/>
      <c r="BI736" s="43"/>
      <c r="BJ736" s="43"/>
      <c r="BK736" s="43"/>
      <c r="BL736" s="43"/>
      <c r="BM736" s="43"/>
      <c r="BN736" s="43"/>
    </row>
    <row r="737" ht="13.5" customHeight="1">
      <c r="A737" s="11"/>
      <c r="B737" s="11"/>
      <c r="C737" s="43"/>
      <c r="D737" s="43"/>
      <c r="E737" s="43"/>
      <c r="F737" s="43"/>
      <c r="G737" s="43"/>
      <c r="H737" s="43"/>
      <c r="I737" s="43"/>
      <c r="J737" s="43"/>
      <c r="K737" s="43"/>
      <c r="L737" s="43"/>
      <c r="M737" s="43"/>
      <c r="N737" s="43"/>
      <c r="O737" s="43"/>
      <c r="P737" s="43"/>
      <c r="Q737" s="44"/>
      <c r="R737" s="44"/>
      <c r="S737" s="43"/>
      <c r="T737" s="43"/>
      <c r="U737" s="44"/>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4"/>
      <c r="AY737" s="43"/>
      <c r="AZ737" s="43"/>
      <c r="BA737" s="43"/>
      <c r="BB737" s="43"/>
      <c r="BC737" s="43"/>
      <c r="BD737" s="43"/>
      <c r="BE737" s="43"/>
      <c r="BF737" s="43"/>
      <c r="BG737" s="43"/>
      <c r="BH737" s="43"/>
      <c r="BI737" s="43"/>
      <c r="BJ737" s="43"/>
      <c r="BK737" s="43"/>
      <c r="BL737" s="43"/>
      <c r="BM737" s="43"/>
      <c r="BN737" s="43"/>
    </row>
    <row r="738" ht="13.5" customHeight="1">
      <c r="A738" s="11"/>
      <c r="B738" s="11"/>
      <c r="C738" s="43"/>
      <c r="D738" s="43"/>
      <c r="E738" s="43"/>
      <c r="F738" s="43"/>
      <c r="G738" s="43"/>
      <c r="H738" s="43"/>
      <c r="I738" s="43"/>
      <c r="J738" s="43"/>
      <c r="K738" s="43"/>
      <c r="L738" s="43"/>
      <c r="M738" s="43"/>
      <c r="N738" s="43"/>
      <c r="O738" s="43"/>
      <c r="P738" s="43"/>
      <c r="Q738" s="44"/>
      <c r="R738" s="44"/>
      <c r="S738" s="43"/>
      <c r="T738" s="43"/>
      <c r="U738" s="44"/>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4"/>
      <c r="AY738" s="43"/>
      <c r="AZ738" s="43"/>
      <c r="BA738" s="43"/>
      <c r="BB738" s="43"/>
      <c r="BC738" s="43"/>
      <c r="BD738" s="43"/>
      <c r="BE738" s="43"/>
      <c r="BF738" s="43"/>
      <c r="BG738" s="43"/>
      <c r="BH738" s="43"/>
      <c r="BI738" s="43"/>
      <c r="BJ738" s="43"/>
      <c r="BK738" s="43"/>
      <c r="BL738" s="43"/>
      <c r="BM738" s="43"/>
      <c r="BN738" s="43"/>
    </row>
    <row r="739" ht="13.5" customHeight="1">
      <c r="A739" s="11"/>
      <c r="B739" s="11"/>
      <c r="C739" s="43"/>
      <c r="D739" s="43"/>
      <c r="E739" s="43"/>
      <c r="F739" s="43"/>
      <c r="G739" s="43"/>
      <c r="H739" s="43"/>
      <c r="I739" s="43"/>
      <c r="J739" s="43"/>
      <c r="K739" s="43"/>
      <c r="L739" s="43"/>
      <c r="M739" s="43"/>
      <c r="N739" s="43"/>
      <c r="O739" s="43"/>
      <c r="P739" s="43"/>
      <c r="Q739" s="44"/>
      <c r="R739" s="44"/>
      <c r="S739" s="43"/>
      <c r="T739" s="43"/>
      <c r="U739" s="44"/>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4"/>
      <c r="AY739" s="43"/>
      <c r="AZ739" s="43"/>
      <c r="BA739" s="43"/>
      <c r="BB739" s="43"/>
      <c r="BC739" s="43"/>
      <c r="BD739" s="43"/>
      <c r="BE739" s="43"/>
      <c r="BF739" s="43"/>
      <c r="BG739" s="43"/>
      <c r="BH739" s="43"/>
      <c r="BI739" s="43"/>
      <c r="BJ739" s="43"/>
      <c r="BK739" s="43"/>
      <c r="BL739" s="43"/>
      <c r="BM739" s="43"/>
      <c r="BN739" s="43"/>
    </row>
    <row r="740" ht="13.5" customHeight="1">
      <c r="A740" s="11"/>
      <c r="B740" s="11"/>
      <c r="C740" s="43"/>
      <c r="D740" s="43"/>
      <c r="E740" s="43"/>
      <c r="F740" s="43"/>
      <c r="G740" s="43"/>
      <c r="H740" s="43"/>
      <c r="I740" s="43"/>
      <c r="J740" s="43"/>
      <c r="K740" s="43"/>
      <c r="L740" s="43"/>
      <c r="M740" s="43"/>
      <c r="N740" s="43"/>
      <c r="O740" s="43"/>
      <c r="P740" s="43"/>
      <c r="Q740" s="44"/>
      <c r="R740" s="44"/>
      <c r="S740" s="43"/>
      <c r="T740" s="43"/>
      <c r="U740" s="44"/>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4"/>
      <c r="AY740" s="43"/>
      <c r="AZ740" s="43"/>
      <c r="BA740" s="43"/>
      <c r="BB740" s="43"/>
      <c r="BC740" s="43"/>
      <c r="BD740" s="43"/>
      <c r="BE740" s="43"/>
      <c r="BF740" s="43"/>
      <c r="BG740" s="43"/>
      <c r="BH740" s="43"/>
      <c r="BI740" s="43"/>
      <c r="BJ740" s="43"/>
      <c r="BK740" s="43"/>
      <c r="BL740" s="43"/>
      <c r="BM740" s="43"/>
      <c r="BN740" s="43"/>
    </row>
    <row r="741" ht="13.5" customHeight="1">
      <c r="A741" s="11"/>
      <c r="B741" s="11"/>
      <c r="C741" s="43"/>
      <c r="D741" s="43"/>
      <c r="E741" s="43"/>
      <c r="F741" s="43"/>
      <c r="G741" s="43"/>
      <c r="H741" s="43"/>
      <c r="I741" s="43"/>
      <c r="J741" s="43"/>
      <c r="K741" s="43"/>
      <c r="L741" s="43"/>
      <c r="M741" s="43"/>
      <c r="N741" s="43"/>
      <c r="O741" s="43"/>
      <c r="P741" s="43"/>
      <c r="Q741" s="44"/>
      <c r="R741" s="44"/>
      <c r="S741" s="43"/>
      <c r="T741" s="43"/>
      <c r="U741" s="44"/>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4"/>
      <c r="AY741" s="43"/>
      <c r="AZ741" s="43"/>
      <c r="BA741" s="43"/>
      <c r="BB741" s="43"/>
      <c r="BC741" s="43"/>
      <c r="BD741" s="43"/>
      <c r="BE741" s="43"/>
      <c r="BF741" s="43"/>
      <c r="BG741" s="43"/>
      <c r="BH741" s="43"/>
      <c r="BI741" s="43"/>
      <c r="BJ741" s="43"/>
      <c r="BK741" s="43"/>
      <c r="BL741" s="43"/>
      <c r="BM741" s="43"/>
      <c r="BN741" s="43"/>
    </row>
    <row r="742" ht="13.5" customHeight="1">
      <c r="A742" s="11"/>
      <c r="B742" s="11"/>
      <c r="C742" s="43"/>
      <c r="D742" s="43"/>
      <c r="E742" s="43"/>
      <c r="F742" s="43"/>
      <c r="G742" s="43"/>
      <c r="H742" s="43"/>
      <c r="I742" s="43"/>
      <c r="J742" s="43"/>
      <c r="K742" s="43"/>
      <c r="L742" s="43"/>
      <c r="M742" s="43"/>
      <c r="N742" s="43"/>
      <c r="O742" s="43"/>
      <c r="P742" s="43"/>
      <c r="Q742" s="44"/>
      <c r="R742" s="44"/>
      <c r="S742" s="43"/>
      <c r="T742" s="43"/>
      <c r="U742" s="44"/>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4"/>
      <c r="AY742" s="43"/>
      <c r="AZ742" s="43"/>
      <c r="BA742" s="43"/>
      <c r="BB742" s="43"/>
      <c r="BC742" s="43"/>
      <c r="BD742" s="43"/>
      <c r="BE742" s="43"/>
      <c r="BF742" s="43"/>
      <c r="BG742" s="43"/>
      <c r="BH742" s="43"/>
      <c r="BI742" s="43"/>
      <c r="BJ742" s="43"/>
      <c r="BK742" s="43"/>
      <c r="BL742" s="43"/>
      <c r="BM742" s="43"/>
      <c r="BN742" s="43"/>
    </row>
    <row r="743" ht="13.5" customHeight="1">
      <c r="A743" s="11"/>
      <c r="B743" s="11"/>
      <c r="C743" s="43"/>
      <c r="D743" s="43"/>
      <c r="E743" s="43"/>
      <c r="F743" s="43"/>
      <c r="G743" s="43"/>
      <c r="H743" s="43"/>
      <c r="I743" s="43"/>
      <c r="J743" s="43"/>
      <c r="K743" s="43"/>
      <c r="L743" s="43"/>
      <c r="M743" s="43"/>
      <c r="N743" s="43"/>
      <c r="O743" s="43"/>
      <c r="P743" s="43"/>
      <c r="Q743" s="44"/>
      <c r="R743" s="44"/>
      <c r="S743" s="43"/>
      <c r="T743" s="43"/>
      <c r="U743" s="44"/>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4"/>
      <c r="AY743" s="43"/>
      <c r="AZ743" s="43"/>
      <c r="BA743" s="43"/>
      <c r="BB743" s="43"/>
      <c r="BC743" s="43"/>
      <c r="BD743" s="43"/>
      <c r="BE743" s="43"/>
      <c r="BF743" s="43"/>
      <c r="BG743" s="43"/>
      <c r="BH743" s="43"/>
      <c r="BI743" s="43"/>
      <c r="BJ743" s="43"/>
      <c r="BK743" s="43"/>
      <c r="BL743" s="43"/>
      <c r="BM743" s="43"/>
      <c r="BN743" s="43"/>
    </row>
    <row r="744" ht="13.5" customHeight="1">
      <c r="A744" s="11"/>
      <c r="B744" s="11"/>
      <c r="C744" s="43"/>
      <c r="D744" s="43"/>
      <c r="E744" s="43"/>
      <c r="F744" s="43"/>
      <c r="G744" s="43"/>
      <c r="H744" s="43"/>
      <c r="I744" s="43"/>
      <c r="J744" s="43"/>
      <c r="K744" s="43"/>
      <c r="L744" s="43"/>
      <c r="M744" s="43"/>
      <c r="N744" s="43"/>
      <c r="O744" s="43"/>
      <c r="P744" s="43"/>
      <c r="Q744" s="44"/>
      <c r="R744" s="44"/>
      <c r="S744" s="43"/>
      <c r="T744" s="43"/>
      <c r="U744" s="44"/>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4"/>
      <c r="AY744" s="43"/>
      <c r="AZ744" s="43"/>
      <c r="BA744" s="43"/>
      <c r="BB744" s="43"/>
      <c r="BC744" s="43"/>
      <c r="BD744" s="43"/>
      <c r="BE744" s="43"/>
      <c r="BF744" s="43"/>
      <c r="BG744" s="43"/>
      <c r="BH744" s="43"/>
      <c r="BI744" s="43"/>
      <c r="BJ744" s="43"/>
      <c r="BK744" s="43"/>
      <c r="BL744" s="43"/>
      <c r="BM744" s="43"/>
      <c r="BN744" s="43"/>
    </row>
    <row r="745" ht="13.5" customHeight="1">
      <c r="A745" s="11"/>
      <c r="B745" s="11"/>
      <c r="C745" s="43"/>
      <c r="D745" s="43"/>
      <c r="E745" s="43"/>
      <c r="F745" s="43"/>
      <c r="G745" s="43"/>
      <c r="H745" s="43"/>
      <c r="I745" s="43"/>
      <c r="J745" s="43"/>
      <c r="K745" s="43"/>
      <c r="L745" s="43"/>
      <c r="M745" s="43"/>
      <c r="N745" s="43"/>
      <c r="O745" s="43"/>
      <c r="P745" s="43"/>
      <c r="Q745" s="44"/>
      <c r="R745" s="44"/>
      <c r="S745" s="43"/>
      <c r="T745" s="43"/>
      <c r="U745" s="44"/>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4"/>
      <c r="AY745" s="43"/>
      <c r="AZ745" s="43"/>
      <c r="BA745" s="43"/>
      <c r="BB745" s="43"/>
      <c r="BC745" s="43"/>
      <c r="BD745" s="43"/>
      <c r="BE745" s="43"/>
      <c r="BF745" s="43"/>
      <c r="BG745" s="43"/>
      <c r="BH745" s="43"/>
      <c r="BI745" s="43"/>
      <c r="BJ745" s="43"/>
      <c r="BK745" s="43"/>
      <c r="BL745" s="43"/>
      <c r="BM745" s="43"/>
      <c r="BN745" s="43"/>
    </row>
    <row r="746" ht="13.5" customHeight="1">
      <c r="A746" s="11"/>
      <c r="B746" s="11"/>
      <c r="C746" s="43"/>
      <c r="D746" s="43"/>
      <c r="E746" s="43"/>
      <c r="F746" s="43"/>
      <c r="G746" s="43"/>
      <c r="H746" s="43"/>
      <c r="I746" s="43"/>
      <c r="J746" s="43"/>
      <c r="K746" s="43"/>
      <c r="L746" s="43"/>
      <c r="M746" s="43"/>
      <c r="N746" s="43"/>
      <c r="O746" s="43"/>
      <c r="P746" s="43"/>
      <c r="Q746" s="44"/>
      <c r="R746" s="44"/>
      <c r="S746" s="43"/>
      <c r="T746" s="43"/>
      <c r="U746" s="44"/>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4"/>
      <c r="AY746" s="43"/>
      <c r="AZ746" s="43"/>
      <c r="BA746" s="43"/>
      <c r="BB746" s="43"/>
      <c r="BC746" s="43"/>
      <c r="BD746" s="43"/>
      <c r="BE746" s="43"/>
      <c r="BF746" s="43"/>
      <c r="BG746" s="43"/>
      <c r="BH746" s="43"/>
      <c r="BI746" s="43"/>
      <c r="BJ746" s="43"/>
      <c r="BK746" s="43"/>
      <c r="BL746" s="43"/>
      <c r="BM746" s="43"/>
      <c r="BN746" s="43"/>
    </row>
    <row r="747" ht="13.5" customHeight="1">
      <c r="A747" s="11"/>
      <c r="B747" s="11"/>
      <c r="C747" s="43"/>
      <c r="D747" s="43"/>
      <c r="E747" s="43"/>
      <c r="F747" s="43"/>
      <c r="G747" s="43"/>
      <c r="H747" s="43"/>
      <c r="I747" s="43"/>
      <c r="J747" s="43"/>
      <c r="K747" s="43"/>
      <c r="L747" s="43"/>
      <c r="M747" s="43"/>
      <c r="N747" s="43"/>
      <c r="O747" s="43"/>
      <c r="P747" s="43"/>
      <c r="Q747" s="44"/>
      <c r="R747" s="44"/>
      <c r="S747" s="43"/>
      <c r="T747" s="43"/>
      <c r="U747" s="44"/>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4"/>
      <c r="AY747" s="43"/>
      <c r="AZ747" s="43"/>
      <c r="BA747" s="43"/>
      <c r="BB747" s="43"/>
      <c r="BC747" s="43"/>
      <c r="BD747" s="43"/>
      <c r="BE747" s="43"/>
      <c r="BF747" s="43"/>
      <c r="BG747" s="43"/>
      <c r="BH747" s="43"/>
      <c r="BI747" s="43"/>
      <c r="BJ747" s="43"/>
      <c r="BK747" s="43"/>
      <c r="BL747" s="43"/>
      <c r="BM747" s="43"/>
      <c r="BN747" s="43"/>
    </row>
    <row r="748" ht="13.5" customHeight="1">
      <c r="A748" s="11"/>
      <c r="B748" s="11"/>
      <c r="C748" s="43"/>
      <c r="D748" s="43"/>
      <c r="E748" s="43"/>
      <c r="F748" s="43"/>
      <c r="G748" s="43"/>
      <c r="H748" s="43"/>
      <c r="I748" s="43"/>
      <c r="J748" s="43"/>
      <c r="K748" s="43"/>
      <c r="L748" s="43"/>
      <c r="M748" s="43"/>
      <c r="N748" s="43"/>
      <c r="O748" s="43"/>
      <c r="P748" s="43"/>
      <c r="Q748" s="44"/>
      <c r="R748" s="44"/>
      <c r="S748" s="43"/>
      <c r="T748" s="43"/>
      <c r="U748" s="44"/>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4"/>
      <c r="AY748" s="43"/>
      <c r="AZ748" s="43"/>
      <c r="BA748" s="43"/>
      <c r="BB748" s="43"/>
      <c r="BC748" s="43"/>
      <c r="BD748" s="43"/>
      <c r="BE748" s="43"/>
      <c r="BF748" s="43"/>
      <c r="BG748" s="43"/>
      <c r="BH748" s="43"/>
      <c r="BI748" s="43"/>
      <c r="BJ748" s="43"/>
      <c r="BK748" s="43"/>
      <c r="BL748" s="43"/>
      <c r="BM748" s="43"/>
      <c r="BN748" s="43"/>
    </row>
    <row r="749" ht="13.5" customHeight="1">
      <c r="A749" s="11"/>
      <c r="B749" s="11"/>
      <c r="C749" s="43"/>
      <c r="D749" s="43"/>
      <c r="E749" s="43"/>
      <c r="F749" s="43"/>
      <c r="G749" s="43"/>
      <c r="H749" s="43"/>
      <c r="I749" s="43"/>
      <c r="J749" s="43"/>
      <c r="K749" s="43"/>
      <c r="L749" s="43"/>
      <c r="M749" s="43"/>
      <c r="N749" s="43"/>
      <c r="O749" s="43"/>
      <c r="P749" s="43"/>
      <c r="Q749" s="44"/>
      <c r="R749" s="44"/>
      <c r="S749" s="43"/>
      <c r="T749" s="43"/>
      <c r="U749" s="44"/>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4"/>
      <c r="AY749" s="43"/>
      <c r="AZ749" s="43"/>
      <c r="BA749" s="43"/>
      <c r="BB749" s="43"/>
      <c r="BC749" s="43"/>
      <c r="BD749" s="43"/>
      <c r="BE749" s="43"/>
      <c r="BF749" s="43"/>
      <c r="BG749" s="43"/>
      <c r="BH749" s="43"/>
      <c r="BI749" s="43"/>
      <c r="BJ749" s="43"/>
      <c r="BK749" s="43"/>
      <c r="BL749" s="43"/>
      <c r="BM749" s="43"/>
      <c r="BN749" s="43"/>
    </row>
    <row r="750" ht="13.5" customHeight="1">
      <c r="A750" s="11"/>
      <c r="B750" s="11"/>
      <c r="C750" s="43"/>
      <c r="D750" s="43"/>
      <c r="E750" s="43"/>
      <c r="F750" s="43"/>
      <c r="G750" s="43"/>
      <c r="H750" s="43"/>
      <c r="I750" s="43"/>
      <c r="J750" s="43"/>
      <c r="K750" s="43"/>
      <c r="L750" s="43"/>
      <c r="M750" s="43"/>
      <c r="N750" s="43"/>
      <c r="O750" s="43"/>
      <c r="P750" s="43"/>
      <c r="Q750" s="44"/>
      <c r="R750" s="44"/>
      <c r="S750" s="43"/>
      <c r="T750" s="43"/>
      <c r="U750" s="44"/>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4"/>
      <c r="AY750" s="43"/>
      <c r="AZ750" s="43"/>
      <c r="BA750" s="43"/>
      <c r="BB750" s="43"/>
      <c r="BC750" s="43"/>
      <c r="BD750" s="43"/>
      <c r="BE750" s="43"/>
      <c r="BF750" s="43"/>
      <c r="BG750" s="43"/>
      <c r="BH750" s="43"/>
      <c r="BI750" s="43"/>
      <c r="BJ750" s="43"/>
      <c r="BK750" s="43"/>
      <c r="BL750" s="43"/>
      <c r="BM750" s="43"/>
      <c r="BN750" s="43"/>
    </row>
    <row r="751" ht="13.5" customHeight="1">
      <c r="A751" s="11"/>
      <c r="B751" s="11"/>
      <c r="C751" s="43"/>
      <c r="D751" s="43"/>
      <c r="E751" s="43"/>
      <c r="F751" s="43"/>
      <c r="G751" s="43"/>
      <c r="H751" s="43"/>
      <c r="I751" s="43"/>
      <c r="J751" s="43"/>
      <c r="K751" s="43"/>
      <c r="L751" s="43"/>
      <c r="M751" s="43"/>
      <c r="N751" s="43"/>
      <c r="O751" s="43"/>
      <c r="P751" s="43"/>
      <c r="Q751" s="44"/>
      <c r="R751" s="44"/>
      <c r="S751" s="43"/>
      <c r="T751" s="43"/>
      <c r="U751" s="44"/>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4"/>
      <c r="AY751" s="43"/>
      <c r="AZ751" s="43"/>
      <c r="BA751" s="43"/>
      <c r="BB751" s="43"/>
      <c r="BC751" s="43"/>
      <c r="BD751" s="43"/>
      <c r="BE751" s="43"/>
      <c r="BF751" s="43"/>
      <c r="BG751" s="43"/>
      <c r="BH751" s="43"/>
      <c r="BI751" s="43"/>
      <c r="BJ751" s="43"/>
      <c r="BK751" s="43"/>
      <c r="BL751" s="43"/>
      <c r="BM751" s="43"/>
      <c r="BN751" s="43"/>
    </row>
    <row r="752" ht="13.5" customHeight="1">
      <c r="A752" s="11"/>
      <c r="B752" s="11"/>
      <c r="C752" s="43"/>
      <c r="D752" s="43"/>
      <c r="E752" s="43"/>
      <c r="F752" s="43"/>
      <c r="G752" s="43"/>
      <c r="H752" s="43"/>
      <c r="I752" s="43"/>
      <c r="J752" s="43"/>
      <c r="K752" s="43"/>
      <c r="L752" s="43"/>
      <c r="M752" s="43"/>
      <c r="N752" s="43"/>
      <c r="O752" s="43"/>
      <c r="P752" s="43"/>
      <c r="Q752" s="44"/>
      <c r="R752" s="44"/>
      <c r="S752" s="43"/>
      <c r="T752" s="43"/>
      <c r="U752" s="44"/>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4"/>
      <c r="AY752" s="43"/>
      <c r="AZ752" s="43"/>
      <c r="BA752" s="43"/>
      <c r="BB752" s="43"/>
      <c r="BC752" s="43"/>
      <c r="BD752" s="43"/>
      <c r="BE752" s="43"/>
      <c r="BF752" s="43"/>
      <c r="BG752" s="43"/>
      <c r="BH752" s="43"/>
      <c r="BI752" s="43"/>
      <c r="BJ752" s="43"/>
      <c r="BK752" s="43"/>
      <c r="BL752" s="43"/>
      <c r="BM752" s="43"/>
      <c r="BN752" s="43"/>
    </row>
    <row r="753" ht="13.5" customHeight="1">
      <c r="A753" s="11"/>
      <c r="B753" s="11"/>
      <c r="C753" s="43"/>
      <c r="D753" s="43"/>
      <c r="E753" s="43"/>
      <c r="F753" s="43"/>
      <c r="G753" s="43"/>
      <c r="H753" s="43"/>
      <c r="I753" s="43"/>
      <c r="J753" s="43"/>
      <c r="K753" s="43"/>
      <c r="L753" s="43"/>
      <c r="M753" s="43"/>
      <c r="N753" s="43"/>
      <c r="O753" s="43"/>
      <c r="P753" s="43"/>
      <c r="Q753" s="44"/>
      <c r="R753" s="44"/>
      <c r="S753" s="43"/>
      <c r="T753" s="43"/>
      <c r="U753" s="44"/>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4"/>
      <c r="AY753" s="43"/>
      <c r="AZ753" s="43"/>
      <c r="BA753" s="43"/>
      <c r="BB753" s="43"/>
      <c r="BC753" s="43"/>
      <c r="BD753" s="43"/>
      <c r="BE753" s="43"/>
      <c r="BF753" s="43"/>
      <c r="BG753" s="43"/>
      <c r="BH753" s="43"/>
      <c r="BI753" s="43"/>
      <c r="BJ753" s="43"/>
      <c r="BK753" s="43"/>
      <c r="BL753" s="43"/>
      <c r="BM753" s="43"/>
      <c r="BN753" s="43"/>
    </row>
    <row r="754" ht="13.5" customHeight="1">
      <c r="A754" s="11"/>
      <c r="B754" s="11"/>
      <c r="C754" s="43"/>
      <c r="D754" s="43"/>
      <c r="E754" s="43"/>
      <c r="F754" s="43"/>
      <c r="G754" s="43"/>
      <c r="H754" s="43"/>
      <c r="I754" s="43"/>
      <c r="J754" s="43"/>
      <c r="K754" s="43"/>
      <c r="L754" s="43"/>
      <c r="M754" s="43"/>
      <c r="N754" s="43"/>
      <c r="O754" s="43"/>
      <c r="P754" s="43"/>
      <c r="Q754" s="44"/>
      <c r="R754" s="44"/>
      <c r="S754" s="43"/>
      <c r="T754" s="43"/>
      <c r="U754" s="44"/>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4"/>
      <c r="AY754" s="43"/>
      <c r="AZ754" s="43"/>
      <c r="BA754" s="43"/>
      <c r="BB754" s="43"/>
      <c r="BC754" s="43"/>
      <c r="BD754" s="43"/>
      <c r="BE754" s="43"/>
      <c r="BF754" s="43"/>
      <c r="BG754" s="43"/>
      <c r="BH754" s="43"/>
      <c r="BI754" s="43"/>
      <c r="BJ754" s="43"/>
      <c r="BK754" s="43"/>
      <c r="BL754" s="43"/>
      <c r="BM754" s="43"/>
      <c r="BN754" s="43"/>
    </row>
    <row r="755" ht="13.5" customHeight="1">
      <c r="A755" s="11"/>
      <c r="B755" s="11"/>
      <c r="C755" s="43"/>
      <c r="D755" s="43"/>
      <c r="E755" s="43"/>
      <c r="F755" s="43"/>
      <c r="G755" s="43"/>
      <c r="H755" s="43"/>
      <c r="I755" s="43"/>
      <c r="J755" s="43"/>
      <c r="K755" s="43"/>
      <c r="L755" s="43"/>
      <c r="M755" s="43"/>
      <c r="N755" s="43"/>
      <c r="O755" s="43"/>
      <c r="P755" s="43"/>
      <c r="Q755" s="44"/>
      <c r="R755" s="44"/>
      <c r="S755" s="43"/>
      <c r="T755" s="43"/>
      <c r="U755" s="44"/>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4"/>
      <c r="AY755" s="43"/>
      <c r="AZ755" s="43"/>
      <c r="BA755" s="43"/>
      <c r="BB755" s="43"/>
      <c r="BC755" s="43"/>
      <c r="BD755" s="43"/>
      <c r="BE755" s="43"/>
      <c r="BF755" s="43"/>
      <c r="BG755" s="43"/>
      <c r="BH755" s="43"/>
      <c r="BI755" s="43"/>
      <c r="BJ755" s="43"/>
      <c r="BK755" s="43"/>
      <c r="BL755" s="43"/>
      <c r="BM755" s="43"/>
      <c r="BN755" s="43"/>
    </row>
    <row r="756" ht="13.5" customHeight="1">
      <c r="A756" s="11"/>
      <c r="B756" s="11"/>
      <c r="C756" s="43"/>
      <c r="D756" s="43"/>
      <c r="E756" s="43"/>
      <c r="F756" s="43"/>
      <c r="G756" s="43"/>
      <c r="H756" s="43"/>
      <c r="I756" s="43"/>
      <c r="J756" s="43"/>
      <c r="K756" s="43"/>
      <c r="L756" s="43"/>
      <c r="M756" s="43"/>
      <c r="N756" s="43"/>
      <c r="O756" s="43"/>
      <c r="P756" s="43"/>
      <c r="Q756" s="44"/>
      <c r="R756" s="44"/>
      <c r="S756" s="43"/>
      <c r="T756" s="43"/>
      <c r="U756" s="44"/>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4"/>
      <c r="AY756" s="43"/>
      <c r="AZ756" s="43"/>
      <c r="BA756" s="43"/>
      <c r="BB756" s="43"/>
      <c r="BC756" s="43"/>
      <c r="BD756" s="43"/>
      <c r="BE756" s="43"/>
      <c r="BF756" s="43"/>
      <c r="BG756" s="43"/>
      <c r="BH756" s="43"/>
      <c r="BI756" s="43"/>
      <c r="BJ756" s="43"/>
      <c r="BK756" s="43"/>
      <c r="BL756" s="43"/>
      <c r="BM756" s="43"/>
      <c r="BN756" s="43"/>
    </row>
    <row r="757" ht="13.5" customHeight="1">
      <c r="A757" s="11"/>
      <c r="B757" s="11"/>
      <c r="C757" s="43"/>
      <c r="D757" s="43"/>
      <c r="E757" s="43"/>
      <c r="F757" s="43"/>
      <c r="G757" s="43"/>
      <c r="H757" s="43"/>
      <c r="I757" s="43"/>
      <c r="J757" s="43"/>
      <c r="K757" s="43"/>
      <c r="L757" s="43"/>
      <c r="M757" s="43"/>
      <c r="N757" s="43"/>
      <c r="O757" s="43"/>
      <c r="P757" s="43"/>
      <c r="Q757" s="44"/>
      <c r="R757" s="44"/>
      <c r="S757" s="43"/>
      <c r="T757" s="43"/>
      <c r="U757" s="44"/>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4"/>
      <c r="AY757" s="43"/>
      <c r="AZ757" s="43"/>
      <c r="BA757" s="43"/>
      <c r="BB757" s="43"/>
      <c r="BC757" s="43"/>
      <c r="BD757" s="43"/>
      <c r="BE757" s="43"/>
      <c r="BF757" s="43"/>
      <c r="BG757" s="43"/>
      <c r="BH757" s="43"/>
      <c r="BI757" s="43"/>
      <c r="BJ757" s="43"/>
      <c r="BK757" s="43"/>
      <c r="BL757" s="43"/>
      <c r="BM757" s="43"/>
      <c r="BN757" s="43"/>
    </row>
    <row r="758" ht="13.5" customHeight="1">
      <c r="A758" s="11"/>
      <c r="B758" s="11"/>
      <c r="C758" s="43"/>
      <c r="D758" s="43"/>
      <c r="E758" s="43"/>
      <c r="F758" s="43"/>
      <c r="G758" s="43"/>
      <c r="H758" s="43"/>
      <c r="I758" s="43"/>
      <c r="J758" s="43"/>
      <c r="K758" s="43"/>
      <c r="L758" s="43"/>
      <c r="M758" s="43"/>
      <c r="N758" s="43"/>
      <c r="O758" s="43"/>
      <c r="P758" s="43"/>
      <c r="Q758" s="44"/>
      <c r="R758" s="44"/>
      <c r="S758" s="43"/>
      <c r="T758" s="43"/>
      <c r="U758" s="44"/>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4"/>
      <c r="AY758" s="43"/>
      <c r="AZ758" s="43"/>
      <c r="BA758" s="43"/>
      <c r="BB758" s="43"/>
      <c r="BC758" s="43"/>
      <c r="BD758" s="43"/>
      <c r="BE758" s="43"/>
      <c r="BF758" s="43"/>
      <c r="BG758" s="43"/>
      <c r="BH758" s="43"/>
      <c r="BI758" s="43"/>
      <c r="BJ758" s="43"/>
      <c r="BK758" s="43"/>
      <c r="BL758" s="43"/>
      <c r="BM758" s="43"/>
      <c r="BN758" s="43"/>
    </row>
    <row r="759" ht="13.5" customHeight="1">
      <c r="A759" s="11"/>
      <c r="B759" s="11"/>
      <c r="C759" s="43"/>
      <c r="D759" s="43"/>
      <c r="E759" s="43"/>
      <c r="F759" s="43"/>
      <c r="G759" s="43"/>
      <c r="H759" s="43"/>
      <c r="I759" s="43"/>
      <c r="J759" s="43"/>
      <c r="K759" s="43"/>
      <c r="L759" s="43"/>
      <c r="M759" s="43"/>
      <c r="N759" s="43"/>
      <c r="O759" s="43"/>
      <c r="P759" s="43"/>
      <c r="Q759" s="44"/>
      <c r="R759" s="44"/>
      <c r="S759" s="43"/>
      <c r="T759" s="43"/>
      <c r="U759" s="44"/>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4"/>
      <c r="AY759" s="43"/>
      <c r="AZ759" s="43"/>
      <c r="BA759" s="43"/>
      <c r="BB759" s="43"/>
      <c r="BC759" s="43"/>
      <c r="BD759" s="43"/>
      <c r="BE759" s="43"/>
      <c r="BF759" s="43"/>
      <c r="BG759" s="43"/>
      <c r="BH759" s="43"/>
      <c r="BI759" s="43"/>
      <c r="BJ759" s="43"/>
      <c r="BK759" s="43"/>
      <c r="BL759" s="43"/>
      <c r="BM759" s="43"/>
      <c r="BN759" s="43"/>
    </row>
    <row r="760" ht="13.5" customHeight="1">
      <c r="A760" s="11"/>
      <c r="B760" s="11"/>
      <c r="C760" s="43"/>
      <c r="D760" s="43"/>
      <c r="E760" s="43"/>
      <c r="F760" s="43"/>
      <c r="G760" s="43"/>
      <c r="H760" s="43"/>
      <c r="I760" s="43"/>
      <c r="J760" s="43"/>
      <c r="K760" s="43"/>
      <c r="L760" s="43"/>
      <c r="M760" s="43"/>
      <c r="N760" s="43"/>
      <c r="O760" s="43"/>
      <c r="P760" s="43"/>
      <c r="Q760" s="44"/>
      <c r="R760" s="44"/>
      <c r="S760" s="43"/>
      <c r="T760" s="43"/>
      <c r="U760" s="44"/>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4"/>
      <c r="AY760" s="43"/>
      <c r="AZ760" s="43"/>
      <c r="BA760" s="43"/>
      <c r="BB760" s="43"/>
      <c r="BC760" s="43"/>
      <c r="BD760" s="43"/>
      <c r="BE760" s="43"/>
      <c r="BF760" s="43"/>
      <c r="BG760" s="43"/>
      <c r="BH760" s="43"/>
      <c r="BI760" s="43"/>
      <c r="BJ760" s="43"/>
      <c r="BK760" s="43"/>
      <c r="BL760" s="43"/>
      <c r="BM760" s="43"/>
      <c r="BN760" s="43"/>
    </row>
    <row r="761" ht="13.5" customHeight="1">
      <c r="A761" s="11"/>
      <c r="B761" s="11"/>
      <c r="C761" s="43"/>
      <c r="D761" s="43"/>
      <c r="E761" s="43"/>
      <c r="F761" s="43"/>
      <c r="G761" s="43"/>
      <c r="H761" s="43"/>
      <c r="I761" s="43"/>
      <c r="J761" s="43"/>
      <c r="K761" s="43"/>
      <c r="L761" s="43"/>
      <c r="M761" s="43"/>
      <c r="N761" s="43"/>
      <c r="O761" s="43"/>
      <c r="P761" s="43"/>
      <c r="Q761" s="44"/>
      <c r="R761" s="44"/>
      <c r="S761" s="43"/>
      <c r="T761" s="43"/>
      <c r="U761" s="44"/>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4"/>
      <c r="AY761" s="43"/>
      <c r="AZ761" s="43"/>
      <c r="BA761" s="43"/>
      <c r="BB761" s="43"/>
      <c r="BC761" s="43"/>
      <c r="BD761" s="43"/>
      <c r="BE761" s="43"/>
      <c r="BF761" s="43"/>
      <c r="BG761" s="43"/>
      <c r="BH761" s="43"/>
      <c r="BI761" s="43"/>
      <c r="BJ761" s="43"/>
      <c r="BK761" s="43"/>
      <c r="BL761" s="43"/>
      <c r="BM761" s="43"/>
      <c r="BN761" s="43"/>
    </row>
    <row r="762" ht="13.5" customHeight="1">
      <c r="A762" s="11"/>
      <c r="B762" s="11"/>
      <c r="C762" s="43"/>
      <c r="D762" s="43"/>
      <c r="E762" s="43"/>
      <c r="F762" s="43"/>
      <c r="G762" s="43"/>
      <c r="H762" s="43"/>
      <c r="I762" s="43"/>
      <c r="J762" s="43"/>
      <c r="K762" s="43"/>
      <c r="L762" s="43"/>
      <c r="M762" s="43"/>
      <c r="N762" s="43"/>
      <c r="O762" s="43"/>
      <c r="P762" s="43"/>
      <c r="Q762" s="44"/>
      <c r="R762" s="44"/>
      <c r="S762" s="43"/>
      <c r="T762" s="43"/>
      <c r="U762" s="44"/>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4"/>
      <c r="AY762" s="43"/>
      <c r="AZ762" s="43"/>
      <c r="BA762" s="43"/>
      <c r="BB762" s="43"/>
      <c r="BC762" s="43"/>
      <c r="BD762" s="43"/>
      <c r="BE762" s="43"/>
      <c r="BF762" s="43"/>
      <c r="BG762" s="43"/>
      <c r="BH762" s="43"/>
      <c r="BI762" s="43"/>
      <c r="BJ762" s="43"/>
      <c r="BK762" s="43"/>
      <c r="BL762" s="43"/>
      <c r="BM762" s="43"/>
      <c r="BN762" s="43"/>
    </row>
    <row r="763" ht="13.5" customHeight="1">
      <c r="A763" s="11"/>
      <c r="B763" s="11"/>
      <c r="C763" s="43"/>
      <c r="D763" s="43"/>
      <c r="E763" s="43"/>
      <c r="F763" s="43"/>
      <c r="G763" s="43"/>
      <c r="H763" s="43"/>
      <c r="I763" s="43"/>
      <c r="J763" s="43"/>
      <c r="K763" s="43"/>
      <c r="L763" s="43"/>
      <c r="M763" s="43"/>
      <c r="N763" s="43"/>
      <c r="O763" s="43"/>
      <c r="P763" s="43"/>
      <c r="Q763" s="44"/>
      <c r="R763" s="44"/>
      <c r="S763" s="43"/>
      <c r="T763" s="43"/>
      <c r="U763" s="44"/>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4"/>
      <c r="AY763" s="43"/>
      <c r="AZ763" s="43"/>
      <c r="BA763" s="43"/>
      <c r="BB763" s="43"/>
      <c r="BC763" s="43"/>
      <c r="BD763" s="43"/>
      <c r="BE763" s="43"/>
      <c r="BF763" s="43"/>
      <c r="BG763" s="43"/>
      <c r="BH763" s="43"/>
      <c r="BI763" s="43"/>
      <c r="BJ763" s="43"/>
      <c r="BK763" s="43"/>
      <c r="BL763" s="43"/>
      <c r="BM763" s="43"/>
      <c r="BN763" s="43"/>
    </row>
    <row r="764" ht="13.5" customHeight="1">
      <c r="A764" s="11"/>
      <c r="B764" s="11"/>
      <c r="C764" s="43"/>
      <c r="D764" s="43"/>
      <c r="E764" s="43"/>
      <c r="F764" s="43"/>
      <c r="G764" s="43"/>
      <c r="H764" s="43"/>
      <c r="I764" s="43"/>
      <c r="J764" s="43"/>
      <c r="K764" s="43"/>
      <c r="L764" s="43"/>
      <c r="M764" s="43"/>
      <c r="N764" s="43"/>
      <c r="O764" s="43"/>
      <c r="P764" s="43"/>
      <c r="Q764" s="44"/>
      <c r="R764" s="44"/>
      <c r="S764" s="43"/>
      <c r="T764" s="43"/>
      <c r="U764" s="44"/>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4"/>
      <c r="AY764" s="43"/>
      <c r="AZ764" s="43"/>
      <c r="BA764" s="43"/>
      <c r="BB764" s="43"/>
      <c r="BC764" s="43"/>
      <c r="BD764" s="43"/>
      <c r="BE764" s="43"/>
      <c r="BF764" s="43"/>
      <c r="BG764" s="43"/>
      <c r="BH764" s="43"/>
      <c r="BI764" s="43"/>
      <c r="BJ764" s="43"/>
      <c r="BK764" s="43"/>
      <c r="BL764" s="43"/>
      <c r="BM764" s="43"/>
      <c r="BN764" s="43"/>
    </row>
    <row r="765" ht="13.5" customHeight="1">
      <c r="A765" s="11"/>
      <c r="B765" s="11"/>
      <c r="C765" s="43"/>
      <c r="D765" s="43"/>
      <c r="E765" s="43"/>
      <c r="F765" s="43"/>
      <c r="G765" s="43"/>
      <c r="H765" s="43"/>
      <c r="I765" s="43"/>
      <c r="J765" s="43"/>
      <c r="K765" s="43"/>
      <c r="L765" s="43"/>
      <c r="M765" s="43"/>
      <c r="N765" s="43"/>
      <c r="O765" s="43"/>
      <c r="P765" s="43"/>
      <c r="Q765" s="44"/>
      <c r="R765" s="44"/>
      <c r="S765" s="43"/>
      <c r="T765" s="43"/>
      <c r="U765" s="44"/>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4"/>
      <c r="AY765" s="43"/>
      <c r="AZ765" s="43"/>
      <c r="BA765" s="43"/>
      <c r="BB765" s="43"/>
      <c r="BC765" s="43"/>
      <c r="BD765" s="43"/>
      <c r="BE765" s="43"/>
      <c r="BF765" s="43"/>
      <c r="BG765" s="43"/>
      <c r="BH765" s="43"/>
      <c r="BI765" s="43"/>
      <c r="BJ765" s="43"/>
      <c r="BK765" s="43"/>
      <c r="BL765" s="43"/>
      <c r="BM765" s="43"/>
      <c r="BN765" s="43"/>
    </row>
    <row r="766" ht="13.5" customHeight="1">
      <c r="A766" s="11"/>
      <c r="B766" s="11"/>
      <c r="C766" s="43"/>
      <c r="D766" s="43"/>
      <c r="E766" s="43"/>
      <c r="F766" s="43"/>
      <c r="G766" s="43"/>
      <c r="H766" s="43"/>
      <c r="I766" s="43"/>
      <c r="J766" s="43"/>
      <c r="K766" s="43"/>
      <c r="L766" s="43"/>
      <c r="M766" s="43"/>
      <c r="N766" s="43"/>
      <c r="O766" s="43"/>
      <c r="P766" s="43"/>
      <c r="Q766" s="44"/>
      <c r="R766" s="44"/>
      <c r="S766" s="43"/>
      <c r="T766" s="43"/>
      <c r="U766" s="44"/>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4"/>
      <c r="AY766" s="43"/>
      <c r="AZ766" s="43"/>
      <c r="BA766" s="43"/>
      <c r="BB766" s="43"/>
      <c r="BC766" s="43"/>
      <c r="BD766" s="43"/>
      <c r="BE766" s="43"/>
      <c r="BF766" s="43"/>
      <c r="BG766" s="43"/>
      <c r="BH766" s="43"/>
      <c r="BI766" s="43"/>
      <c r="BJ766" s="43"/>
      <c r="BK766" s="43"/>
      <c r="BL766" s="43"/>
      <c r="BM766" s="43"/>
      <c r="BN766" s="43"/>
    </row>
    <row r="767" ht="13.5" customHeight="1">
      <c r="A767" s="11"/>
      <c r="B767" s="11"/>
      <c r="C767" s="43"/>
      <c r="D767" s="43"/>
      <c r="E767" s="43"/>
      <c r="F767" s="43"/>
      <c r="G767" s="43"/>
      <c r="H767" s="43"/>
      <c r="I767" s="43"/>
      <c r="J767" s="43"/>
      <c r="K767" s="43"/>
      <c r="L767" s="43"/>
      <c r="M767" s="43"/>
      <c r="N767" s="43"/>
      <c r="O767" s="43"/>
      <c r="P767" s="43"/>
      <c r="Q767" s="44"/>
      <c r="R767" s="44"/>
      <c r="S767" s="43"/>
      <c r="T767" s="43"/>
      <c r="U767" s="44"/>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4"/>
      <c r="AY767" s="43"/>
      <c r="AZ767" s="43"/>
      <c r="BA767" s="43"/>
      <c r="BB767" s="43"/>
      <c r="BC767" s="43"/>
      <c r="BD767" s="43"/>
      <c r="BE767" s="43"/>
      <c r="BF767" s="43"/>
      <c r="BG767" s="43"/>
      <c r="BH767" s="43"/>
      <c r="BI767" s="43"/>
      <c r="BJ767" s="43"/>
      <c r="BK767" s="43"/>
      <c r="BL767" s="43"/>
      <c r="BM767" s="43"/>
      <c r="BN767" s="43"/>
    </row>
    <row r="768" ht="13.5" customHeight="1">
      <c r="A768" s="11"/>
      <c r="B768" s="11"/>
      <c r="C768" s="43"/>
      <c r="D768" s="43"/>
      <c r="E768" s="43"/>
      <c r="F768" s="43"/>
      <c r="G768" s="43"/>
      <c r="H768" s="43"/>
      <c r="I768" s="43"/>
      <c r="J768" s="43"/>
      <c r="K768" s="43"/>
      <c r="L768" s="43"/>
      <c r="M768" s="43"/>
      <c r="N768" s="43"/>
      <c r="O768" s="43"/>
      <c r="P768" s="43"/>
      <c r="Q768" s="44"/>
      <c r="R768" s="44"/>
      <c r="S768" s="43"/>
      <c r="T768" s="43"/>
      <c r="U768" s="44"/>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4"/>
      <c r="AY768" s="43"/>
      <c r="AZ768" s="43"/>
      <c r="BA768" s="43"/>
      <c r="BB768" s="43"/>
      <c r="BC768" s="43"/>
      <c r="BD768" s="43"/>
      <c r="BE768" s="43"/>
      <c r="BF768" s="43"/>
      <c r="BG768" s="43"/>
      <c r="BH768" s="43"/>
      <c r="BI768" s="43"/>
      <c r="BJ768" s="43"/>
      <c r="BK768" s="43"/>
      <c r="BL768" s="43"/>
      <c r="BM768" s="43"/>
      <c r="BN768" s="43"/>
    </row>
    <row r="769" ht="13.5" customHeight="1">
      <c r="A769" s="11"/>
      <c r="B769" s="11"/>
      <c r="C769" s="43"/>
      <c r="D769" s="43"/>
      <c r="E769" s="43"/>
      <c r="F769" s="43"/>
      <c r="G769" s="43"/>
      <c r="H769" s="43"/>
      <c r="I769" s="43"/>
      <c r="J769" s="43"/>
      <c r="K769" s="43"/>
      <c r="L769" s="43"/>
      <c r="M769" s="43"/>
      <c r="N769" s="43"/>
      <c r="O769" s="43"/>
      <c r="P769" s="43"/>
      <c r="Q769" s="44"/>
      <c r="R769" s="44"/>
      <c r="S769" s="43"/>
      <c r="T769" s="43"/>
      <c r="U769" s="44"/>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4"/>
      <c r="AY769" s="43"/>
      <c r="AZ769" s="43"/>
      <c r="BA769" s="43"/>
      <c r="BB769" s="43"/>
      <c r="BC769" s="43"/>
      <c r="BD769" s="43"/>
      <c r="BE769" s="43"/>
      <c r="BF769" s="43"/>
      <c r="BG769" s="43"/>
      <c r="BH769" s="43"/>
      <c r="BI769" s="43"/>
      <c r="BJ769" s="43"/>
      <c r="BK769" s="43"/>
      <c r="BL769" s="43"/>
      <c r="BM769" s="43"/>
      <c r="BN769" s="43"/>
    </row>
    <row r="770" ht="13.5" customHeight="1">
      <c r="A770" s="11"/>
      <c r="B770" s="11"/>
      <c r="C770" s="43"/>
      <c r="D770" s="43"/>
      <c r="E770" s="43"/>
      <c r="F770" s="43"/>
      <c r="G770" s="43"/>
      <c r="H770" s="43"/>
      <c r="I770" s="43"/>
      <c r="J770" s="43"/>
      <c r="K770" s="43"/>
      <c r="L770" s="43"/>
      <c r="M770" s="43"/>
      <c r="N770" s="43"/>
      <c r="O770" s="43"/>
      <c r="P770" s="43"/>
      <c r="Q770" s="44"/>
      <c r="R770" s="44"/>
      <c r="S770" s="43"/>
      <c r="T770" s="43"/>
      <c r="U770" s="44"/>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4"/>
      <c r="AY770" s="43"/>
      <c r="AZ770" s="43"/>
      <c r="BA770" s="43"/>
      <c r="BB770" s="43"/>
      <c r="BC770" s="43"/>
      <c r="BD770" s="43"/>
      <c r="BE770" s="43"/>
      <c r="BF770" s="43"/>
      <c r="BG770" s="43"/>
      <c r="BH770" s="43"/>
      <c r="BI770" s="43"/>
      <c r="BJ770" s="43"/>
      <c r="BK770" s="43"/>
      <c r="BL770" s="43"/>
      <c r="BM770" s="43"/>
      <c r="BN770" s="43"/>
    </row>
    <row r="771" ht="13.5" customHeight="1">
      <c r="A771" s="11"/>
      <c r="B771" s="11"/>
      <c r="C771" s="43"/>
      <c r="D771" s="43"/>
      <c r="E771" s="43"/>
      <c r="F771" s="43"/>
      <c r="G771" s="43"/>
      <c r="H771" s="43"/>
      <c r="I771" s="43"/>
      <c r="J771" s="43"/>
      <c r="K771" s="43"/>
      <c r="L771" s="43"/>
      <c r="M771" s="43"/>
      <c r="N771" s="43"/>
      <c r="O771" s="43"/>
      <c r="P771" s="43"/>
      <c r="Q771" s="44"/>
      <c r="R771" s="44"/>
      <c r="S771" s="43"/>
      <c r="T771" s="43"/>
      <c r="U771" s="44"/>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4"/>
      <c r="AY771" s="43"/>
      <c r="AZ771" s="43"/>
      <c r="BA771" s="43"/>
      <c r="BB771" s="43"/>
      <c r="BC771" s="43"/>
      <c r="BD771" s="43"/>
      <c r="BE771" s="43"/>
      <c r="BF771" s="43"/>
      <c r="BG771" s="43"/>
      <c r="BH771" s="43"/>
      <c r="BI771" s="43"/>
      <c r="BJ771" s="43"/>
      <c r="BK771" s="43"/>
      <c r="BL771" s="43"/>
      <c r="BM771" s="43"/>
      <c r="BN771" s="43"/>
    </row>
    <row r="772" ht="13.5" customHeight="1">
      <c r="A772" s="11"/>
      <c r="B772" s="11"/>
      <c r="C772" s="43"/>
      <c r="D772" s="43"/>
      <c r="E772" s="43"/>
      <c r="F772" s="43"/>
      <c r="G772" s="43"/>
      <c r="H772" s="43"/>
      <c r="I772" s="43"/>
      <c r="J772" s="43"/>
      <c r="K772" s="43"/>
      <c r="L772" s="43"/>
      <c r="M772" s="43"/>
      <c r="N772" s="43"/>
      <c r="O772" s="43"/>
      <c r="P772" s="43"/>
      <c r="Q772" s="44"/>
      <c r="R772" s="44"/>
      <c r="S772" s="43"/>
      <c r="T772" s="43"/>
      <c r="U772" s="44"/>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4"/>
      <c r="AY772" s="43"/>
      <c r="AZ772" s="43"/>
      <c r="BA772" s="43"/>
      <c r="BB772" s="43"/>
      <c r="BC772" s="43"/>
      <c r="BD772" s="43"/>
      <c r="BE772" s="43"/>
      <c r="BF772" s="43"/>
      <c r="BG772" s="43"/>
      <c r="BH772" s="43"/>
      <c r="BI772" s="43"/>
      <c r="BJ772" s="43"/>
      <c r="BK772" s="43"/>
      <c r="BL772" s="43"/>
      <c r="BM772" s="43"/>
      <c r="BN772" s="43"/>
    </row>
    <row r="773" ht="13.5" customHeight="1">
      <c r="A773" s="11"/>
      <c r="B773" s="11"/>
      <c r="C773" s="43"/>
      <c r="D773" s="43"/>
      <c r="E773" s="43"/>
      <c r="F773" s="43"/>
      <c r="G773" s="43"/>
      <c r="H773" s="43"/>
      <c r="I773" s="43"/>
      <c r="J773" s="43"/>
      <c r="K773" s="43"/>
      <c r="L773" s="43"/>
      <c r="M773" s="43"/>
      <c r="N773" s="43"/>
      <c r="O773" s="43"/>
      <c r="P773" s="43"/>
      <c r="Q773" s="44"/>
      <c r="R773" s="44"/>
      <c r="S773" s="43"/>
      <c r="T773" s="43"/>
      <c r="U773" s="44"/>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4"/>
      <c r="AY773" s="43"/>
      <c r="AZ773" s="43"/>
      <c r="BA773" s="43"/>
      <c r="BB773" s="43"/>
      <c r="BC773" s="43"/>
      <c r="BD773" s="43"/>
      <c r="BE773" s="43"/>
      <c r="BF773" s="43"/>
      <c r="BG773" s="43"/>
      <c r="BH773" s="43"/>
      <c r="BI773" s="43"/>
      <c r="BJ773" s="43"/>
      <c r="BK773" s="43"/>
      <c r="BL773" s="43"/>
      <c r="BM773" s="43"/>
      <c r="BN773" s="43"/>
    </row>
    <row r="774" ht="13.5" customHeight="1">
      <c r="A774" s="11"/>
      <c r="B774" s="11"/>
      <c r="C774" s="43"/>
      <c r="D774" s="43"/>
      <c r="E774" s="43"/>
      <c r="F774" s="43"/>
      <c r="G774" s="43"/>
      <c r="H774" s="43"/>
      <c r="I774" s="43"/>
      <c r="J774" s="43"/>
      <c r="K774" s="43"/>
      <c r="L774" s="43"/>
      <c r="M774" s="43"/>
      <c r="N774" s="43"/>
      <c r="O774" s="43"/>
      <c r="P774" s="43"/>
      <c r="Q774" s="44"/>
      <c r="R774" s="44"/>
      <c r="S774" s="43"/>
      <c r="T774" s="43"/>
      <c r="U774" s="44"/>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4"/>
      <c r="AY774" s="43"/>
      <c r="AZ774" s="43"/>
      <c r="BA774" s="43"/>
      <c r="BB774" s="43"/>
      <c r="BC774" s="43"/>
      <c r="BD774" s="43"/>
      <c r="BE774" s="43"/>
      <c r="BF774" s="43"/>
      <c r="BG774" s="43"/>
      <c r="BH774" s="43"/>
      <c r="BI774" s="43"/>
      <c r="BJ774" s="43"/>
      <c r="BK774" s="43"/>
      <c r="BL774" s="43"/>
      <c r="BM774" s="43"/>
      <c r="BN774" s="43"/>
    </row>
    <row r="775" ht="13.5" customHeight="1">
      <c r="A775" s="11"/>
      <c r="B775" s="11"/>
      <c r="C775" s="43"/>
      <c r="D775" s="43"/>
      <c r="E775" s="43"/>
      <c r="F775" s="43"/>
      <c r="G775" s="43"/>
      <c r="H775" s="43"/>
      <c r="I775" s="43"/>
      <c r="J775" s="43"/>
      <c r="K775" s="43"/>
      <c r="L775" s="43"/>
      <c r="M775" s="43"/>
      <c r="N775" s="43"/>
      <c r="O775" s="43"/>
      <c r="P775" s="43"/>
      <c r="Q775" s="44"/>
      <c r="R775" s="44"/>
      <c r="S775" s="43"/>
      <c r="T775" s="43"/>
      <c r="U775" s="44"/>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4"/>
      <c r="AY775" s="43"/>
      <c r="AZ775" s="43"/>
      <c r="BA775" s="43"/>
      <c r="BB775" s="43"/>
      <c r="BC775" s="43"/>
      <c r="BD775" s="43"/>
      <c r="BE775" s="43"/>
      <c r="BF775" s="43"/>
      <c r="BG775" s="43"/>
      <c r="BH775" s="43"/>
      <c r="BI775" s="43"/>
      <c r="BJ775" s="43"/>
      <c r="BK775" s="43"/>
      <c r="BL775" s="43"/>
      <c r="BM775" s="43"/>
      <c r="BN775" s="43"/>
    </row>
    <row r="776" ht="13.5" customHeight="1">
      <c r="A776" s="11"/>
      <c r="B776" s="11"/>
      <c r="C776" s="43"/>
      <c r="D776" s="43"/>
      <c r="E776" s="43"/>
      <c r="F776" s="43"/>
      <c r="G776" s="43"/>
      <c r="H776" s="43"/>
      <c r="I776" s="43"/>
      <c r="J776" s="43"/>
      <c r="K776" s="43"/>
      <c r="L776" s="43"/>
      <c r="M776" s="43"/>
      <c r="N776" s="43"/>
      <c r="O776" s="43"/>
      <c r="P776" s="43"/>
      <c r="Q776" s="44"/>
      <c r="R776" s="44"/>
      <c r="S776" s="43"/>
      <c r="T776" s="43"/>
      <c r="U776" s="44"/>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4"/>
      <c r="AY776" s="43"/>
      <c r="AZ776" s="43"/>
      <c r="BA776" s="43"/>
      <c r="BB776" s="43"/>
      <c r="BC776" s="43"/>
      <c r="BD776" s="43"/>
      <c r="BE776" s="43"/>
      <c r="BF776" s="43"/>
      <c r="BG776" s="43"/>
      <c r="BH776" s="43"/>
      <c r="BI776" s="43"/>
      <c r="BJ776" s="43"/>
      <c r="BK776" s="43"/>
      <c r="BL776" s="43"/>
      <c r="BM776" s="43"/>
      <c r="BN776" s="43"/>
    </row>
    <row r="777" ht="13.5" customHeight="1">
      <c r="A777" s="11"/>
      <c r="B777" s="11"/>
      <c r="C777" s="43"/>
      <c r="D777" s="43"/>
      <c r="E777" s="43"/>
      <c r="F777" s="43"/>
      <c r="G777" s="43"/>
      <c r="H777" s="43"/>
      <c r="I777" s="43"/>
      <c r="J777" s="43"/>
      <c r="K777" s="43"/>
      <c r="L777" s="43"/>
      <c r="M777" s="43"/>
      <c r="N777" s="43"/>
      <c r="O777" s="43"/>
      <c r="P777" s="43"/>
      <c r="Q777" s="44"/>
      <c r="R777" s="44"/>
      <c r="S777" s="43"/>
      <c r="T777" s="43"/>
      <c r="U777" s="44"/>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4"/>
      <c r="AY777" s="43"/>
      <c r="AZ777" s="43"/>
      <c r="BA777" s="43"/>
      <c r="BB777" s="43"/>
      <c r="BC777" s="43"/>
      <c r="BD777" s="43"/>
      <c r="BE777" s="43"/>
      <c r="BF777" s="43"/>
      <c r="BG777" s="43"/>
      <c r="BH777" s="43"/>
      <c r="BI777" s="43"/>
      <c r="BJ777" s="43"/>
      <c r="BK777" s="43"/>
      <c r="BL777" s="43"/>
      <c r="BM777" s="43"/>
      <c r="BN777" s="43"/>
    </row>
    <row r="778" ht="13.5" customHeight="1">
      <c r="A778" s="11"/>
      <c r="B778" s="11"/>
      <c r="C778" s="43"/>
      <c r="D778" s="43"/>
      <c r="E778" s="43"/>
      <c r="F778" s="43"/>
      <c r="G778" s="43"/>
      <c r="H778" s="43"/>
      <c r="I778" s="43"/>
      <c r="J778" s="43"/>
      <c r="K778" s="43"/>
      <c r="L778" s="43"/>
      <c r="M778" s="43"/>
      <c r="N778" s="43"/>
      <c r="O778" s="43"/>
      <c r="P778" s="43"/>
      <c r="Q778" s="44"/>
      <c r="R778" s="44"/>
      <c r="S778" s="43"/>
      <c r="T778" s="43"/>
      <c r="U778" s="44"/>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4"/>
      <c r="AY778" s="43"/>
      <c r="AZ778" s="43"/>
      <c r="BA778" s="43"/>
      <c r="BB778" s="43"/>
      <c r="BC778" s="43"/>
      <c r="BD778" s="43"/>
      <c r="BE778" s="43"/>
      <c r="BF778" s="43"/>
      <c r="BG778" s="43"/>
      <c r="BH778" s="43"/>
      <c r="BI778" s="43"/>
      <c r="BJ778" s="43"/>
      <c r="BK778" s="43"/>
      <c r="BL778" s="43"/>
      <c r="BM778" s="43"/>
      <c r="BN778" s="43"/>
    </row>
    <row r="779" ht="13.5" customHeight="1">
      <c r="A779" s="11"/>
      <c r="B779" s="11"/>
      <c r="C779" s="43"/>
      <c r="D779" s="43"/>
      <c r="E779" s="43"/>
      <c r="F779" s="43"/>
      <c r="G779" s="43"/>
      <c r="H779" s="43"/>
      <c r="I779" s="43"/>
      <c r="J779" s="43"/>
      <c r="K779" s="43"/>
      <c r="L779" s="43"/>
      <c r="M779" s="43"/>
      <c r="N779" s="43"/>
      <c r="O779" s="43"/>
      <c r="P779" s="43"/>
      <c r="Q779" s="44"/>
      <c r="R779" s="44"/>
      <c r="S779" s="43"/>
      <c r="T779" s="43"/>
      <c r="U779" s="44"/>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4"/>
      <c r="AY779" s="43"/>
      <c r="AZ779" s="43"/>
      <c r="BA779" s="43"/>
      <c r="BB779" s="43"/>
      <c r="BC779" s="43"/>
      <c r="BD779" s="43"/>
      <c r="BE779" s="43"/>
      <c r="BF779" s="43"/>
      <c r="BG779" s="43"/>
      <c r="BH779" s="43"/>
      <c r="BI779" s="43"/>
      <c r="BJ779" s="43"/>
      <c r="BK779" s="43"/>
      <c r="BL779" s="43"/>
      <c r="BM779" s="43"/>
      <c r="BN779" s="43"/>
    </row>
    <row r="780" ht="13.5" customHeight="1">
      <c r="A780" s="11"/>
      <c r="B780" s="11"/>
      <c r="C780" s="43"/>
      <c r="D780" s="43"/>
      <c r="E780" s="43"/>
      <c r="F780" s="43"/>
      <c r="G780" s="43"/>
      <c r="H780" s="43"/>
      <c r="I780" s="43"/>
      <c r="J780" s="43"/>
      <c r="K780" s="43"/>
      <c r="L780" s="43"/>
      <c r="M780" s="43"/>
      <c r="N780" s="43"/>
      <c r="O780" s="43"/>
      <c r="P780" s="43"/>
      <c r="Q780" s="44"/>
      <c r="R780" s="44"/>
      <c r="S780" s="43"/>
      <c r="T780" s="43"/>
      <c r="U780" s="44"/>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4"/>
      <c r="AY780" s="43"/>
      <c r="AZ780" s="43"/>
      <c r="BA780" s="43"/>
      <c r="BB780" s="43"/>
      <c r="BC780" s="43"/>
      <c r="BD780" s="43"/>
      <c r="BE780" s="43"/>
      <c r="BF780" s="43"/>
      <c r="BG780" s="43"/>
      <c r="BH780" s="43"/>
      <c r="BI780" s="43"/>
      <c r="BJ780" s="43"/>
      <c r="BK780" s="43"/>
      <c r="BL780" s="43"/>
      <c r="BM780" s="43"/>
      <c r="BN780" s="43"/>
    </row>
    <row r="781" ht="13.5" customHeight="1">
      <c r="A781" s="11"/>
      <c r="B781" s="11"/>
      <c r="C781" s="43"/>
      <c r="D781" s="43"/>
      <c r="E781" s="43"/>
      <c r="F781" s="43"/>
      <c r="G781" s="43"/>
      <c r="H781" s="43"/>
      <c r="I781" s="43"/>
      <c r="J781" s="43"/>
      <c r="K781" s="43"/>
      <c r="L781" s="43"/>
      <c r="M781" s="43"/>
      <c r="N781" s="43"/>
      <c r="O781" s="43"/>
      <c r="P781" s="43"/>
      <c r="Q781" s="44"/>
      <c r="R781" s="44"/>
      <c r="S781" s="43"/>
      <c r="T781" s="43"/>
      <c r="U781" s="44"/>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4"/>
      <c r="AY781" s="43"/>
      <c r="AZ781" s="43"/>
      <c r="BA781" s="43"/>
      <c r="BB781" s="43"/>
      <c r="BC781" s="43"/>
      <c r="BD781" s="43"/>
      <c r="BE781" s="43"/>
      <c r="BF781" s="43"/>
      <c r="BG781" s="43"/>
      <c r="BH781" s="43"/>
      <c r="BI781" s="43"/>
      <c r="BJ781" s="43"/>
      <c r="BK781" s="43"/>
      <c r="BL781" s="43"/>
      <c r="BM781" s="43"/>
      <c r="BN781" s="43"/>
    </row>
    <row r="782" ht="13.5" customHeight="1">
      <c r="A782" s="11"/>
      <c r="B782" s="11"/>
      <c r="C782" s="43"/>
      <c r="D782" s="43"/>
      <c r="E782" s="43"/>
      <c r="F782" s="43"/>
      <c r="G782" s="43"/>
      <c r="H782" s="43"/>
      <c r="I782" s="43"/>
      <c r="J782" s="43"/>
      <c r="K782" s="43"/>
      <c r="L782" s="43"/>
      <c r="M782" s="43"/>
      <c r="N782" s="43"/>
      <c r="O782" s="43"/>
      <c r="P782" s="43"/>
      <c r="Q782" s="44"/>
      <c r="R782" s="44"/>
      <c r="S782" s="43"/>
      <c r="T782" s="43"/>
      <c r="U782" s="44"/>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4"/>
      <c r="AY782" s="43"/>
      <c r="AZ782" s="43"/>
      <c r="BA782" s="43"/>
      <c r="BB782" s="43"/>
      <c r="BC782" s="43"/>
      <c r="BD782" s="43"/>
      <c r="BE782" s="43"/>
      <c r="BF782" s="43"/>
      <c r="BG782" s="43"/>
      <c r="BH782" s="43"/>
      <c r="BI782" s="43"/>
      <c r="BJ782" s="43"/>
      <c r="BK782" s="43"/>
      <c r="BL782" s="43"/>
      <c r="BM782" s="43"/>
      <c r="BN782" s="43"/>
    </row>
    <row r="783" ht="13.5" customHeight="1">
      <c r="A783" s="11"/>
      <c r="B783" s="11"/>
      <c r="C783" s="43"/>
      <c r="D783" s="43"/>
      <c r="E783" s="43"/>
      <c r="F783" s="43"/>
      <c r="G783" s="43"/>
      <c r="H783" s="43"/>
      <c r="I783" s="43"/>
      <c r="J783" s="43"/>
      <c r="K783" s="43"/>
      <c r="L783" s="43"/>
      <c r="M783" s="43"/>
      <c r="N783" s="43"/>
      <c r="O783" s="43"/>
      <c r="P783" s="43"/>
      <c r="Q783" s="44"/>
      <c r="R783" s="44"/>
      <c r="S783" s="43"/>
      <c r="T783" s="43"/>
      <c r="U783" s="44"/>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4"/>
      <c r="AY783" s="43"/>
      <c r="AZ783" s="43"/>
      <c r="BA783" s="43"/>
      <c r="BB783" s="43"/>
      <c r="BC783" s="43"/>
      <c r="BD783" s="43"/>
      <c r="BE783" s="43"/>
      <c r="BF783" s="43"/>
      <c r="BG783" s="43"/>
      <c r="BH783" s="43"/>
      <c r="BI783" s="43"/>
      <c r="BJ783" s="43"/>
      <c r="BK783" s="43"/>
      <c r="BL783" s="43"/>
      <c r="BM783" s="43"/>
      <c r="BN783" s="43"/>
    </row>
    <row r="784" ht="13.5" customHeight="1">
      <c r="A784" s="11"/>
      <c r="B784" s="11"/>
      <c r="C784" s="43"/>
      <c r="D784" s="43"/>
      <c r="E784" s="43"/>
      <c r="F784" s="43"/>
      <c r="G784" s="43"/>
      <c r="H784" s="43"/>
      <c r="I784" s="43"/>
      <c r="J784" s="43"/>
      <c r="K784" s="43"/>
      <c r="L784" s="43"/>
      <c r="M784" s="43"/>
      <c r="N784" s="43"/>
      <c r="O784" s="43"/>
      <c r="P784" s="43"/>
      <c r="Q784" s="44"/>
      <c r="R784" s="44"/>
      <c r="S784" s="43"/>
      <c r="T784" s="43"/>
      <c r="U784" s="44"/>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4"/>
      <c r="AY784" s="43"/>
      <c r="AZ784" s="43"/>
      <c r="BA784" s="43"/>
      <c r="BB784" s="43"/>
      <c r="BC784" s="43"/>
      <c r="BD784" s="43"/>
      <c r="BE784" s="43"/>
      <c r="BF784" s="43"/>
      <c r="BG784" s="43"/>
      <c r="BH784" s="43"/>
      <c r="BI784" s="43"/>
      <c r="BJ784" s="43"/>
      <c r="BK784" s="43"/>
      <c r="BL784" s="43"/>
      <c r="BM784" s="43"/>
      <c r="BN784" s="43"/>
    </row>
    <row r="785" ht="13.5" customHeight="1">
      <c r="A785" s="11"/>
      <c r="B785" s="11"/>
      <c r="C785" s="43"/>
      <c r="D785" s="43"/>
      <c r="E785" s="43"/>
      <c r="F785" s="43"/>
      <c r="G785" s="43"/>
      <c r="H785" s="43"/>
      <c r="I785" s="43"/>
      <c r="J785" s="43"/>
      <c r="K785" s="43"/>
      <c r="L785" s="43"/>
      <c r="M785" s="43"/>
      <c r="N785" s="43"/>
      <c r="O785" s="43"/>
      <c r="P785" s="43"/>
      <c r="Q785" s="44"/>
      <c r="R785" s="44"/>
      <c r="S785" s="43"/>
      <c r="T785" s="43"/>
      <c r="U785" s="44"/>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4"/>
      <c r="AY785" s="43"/>
      <c r="AZ785" s="43"/>
      <c r="BA785" s="43"/>
      <c r="BB785" s="43"/>
      <c r="BC785" s="43"/>
      <c r="BD785" s="43"/>
      <c r="BE785" s="43"/>
      <c r="BF785" s="43"/>
      <c r="BG785" s="43"/>
      <c r="BH785" s="43"/>
      <c r="BI785" s="43"/>
      <c r="BJ785" s="43"/>
      <c r="BK785" s="43"/>
      <c r="BL785" s="43"/>
      <c r="BM785" s="43"/>
      <c r="BN785" s="43"/>
    </row>
    <row r="786" ht="13.5" customHeight="1">
      <c r="A786" s="11"/>
      <c r="B786" s="11"/>
      <c r="C786" s="43"/>
      <c r="D786" s="43"/>
      <c r="E786" s="43"/>
      <c r="F786" s="43"/>
      <c r="G786" s="43"/>
      <c r="H786" s="43"/>
      <c r="I786" s="43"/>
      <c r="J786" s="43"/>
      <c r="K786" s="43"/>
      <c r="L786" s="43"/>
      <c r="M786" s="43"/>
      <c r="N786" s="43"/>
      <c r="O786" s="43"/>
      <c r="P786" s="43"/>
      <c r="Q786" s="44"/>
      <c r="R786" s="44"/>
      <c r="S786" s="43"/>
      <c r="T786" s="43"/>
      <c r="U786" s="44"/>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4"/>
      <c r="AY786" s="43"/>
      <c r="AZ786" s="43"/>
      <c r="BA786" s="43"/>
      <c r="BB786" s="43"/>
      <c r="BC786" s="43"/>
      <c r="BD786" s="43"/>
      <c r="BE786" s="43"/>
      <c r="BF786" s="43"/>
      <c r="BG786" s="43"/>
      <c r="BH786" s="43"/>
      <c r="BI786" s="43"/>
      <c r="BJ786" s="43"/>
      <c r="BK786" s="43"/>
      <c r="BL786" s="43"/>
      <c r="BM786" s="43"/>
      <c r="BN786" s="43"/>
    </row>
    <row r="787" ht="13.5" customHeight="1">
      <c r="A787" s="11"/>
      <c r="B787" s="11"/>
      <c r="C787" s="43"/>
      <c r="D787" s="43"/>
      <c r="E787" s="43"/>
      <c r="F787" s="43"/>
      <c r="G787" s="43"/>
      <c r="H787" s="43"/>
      <c r="I787" s="43"/>
      <c r="J787" s="43"/>
      <c r="K787" s="43"/>
      <c r="L787" s="43"/>
      <c r="M787" s="43"/>
      <c r="N787" s="43"/>
      <c r="O787" s="43"/>
      <c r="P787" s="43"/>
      <c r="Q787" s="44"/>
      <c r="R787" s="44"/>
      <c r="S787" s="43"/>
      <c r="T787" s="43"/>
      <c r="U787" s="44"/>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4"/>
      <c r="AY787" s="43"/>
      <c r="AZ787" s="43"/>
      <c r="BA787" s="43"/>
      <c r="BB787" s="43"/>
      <c r="BC787" s="43"/>
      <c r="BD787" s="43"/>
      <c r="BE787" s="43"/>
      <c r="BF787" s="43"/>
      <c r="BG787" s="43"/>
      <c r="BH787" s="43"/>
      <c r="BI787" s="43"/>
      <c r="BJ787" s="43"/>
      <c r="BK787" s="43"/>
      <c r="BL787" s="43"/>
      <c r="BM787" s="43"/>
      <c r="BN787" s="43"/>
    </row>
    <row r="788" ht="13.5" customHeight="1">
      <c r="A788" s="11"/>
      <c r="B788" s="11"/>
      <c r="C788" s="43"/>
      <c r="D788" s="43"/>
      <c r="E788" s="43"/>
      <c r="F788" s="43"/>
      <c r="G788" s="43"/>
      <c r="H788" s="43"/>
      <c r="I788" s="43"/>
      <c r="J788" s="43"/>
      <c r="K788" s="43"/>
      <c r="L788" s="43"/>
      <c r="M788" s="43"/>
      <c r="N788" s="43"/>
      <c r="O788" s="43"/>
      <c r="P788" s="43"/>
      <c r="Q788" s="44"/>
      <c r="R788" s="44"/>
      <c r="S788" s="43"/>
      <c r="T788" s="43"/>
      <c r="U788" s="44"/>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4"/>
      <c r="AY788" s="43"/>
      <c r="AZ788" s="43"/>
      <c r="BA788" s="43"/>
      <c r="BB788" s="43"/>
      <c r="BC788" s="43"/>
      <c r="BD788" s="43"/>
      <c r="BE788" s="43"/>
      <c r="BF788" s="43"/>
      <c r="BG788" s="43"/>
      <c r="BH788" s="43"/>
      <c r="BI788" s="43"/>
      <c r="BJ788" s="43"/>
      <c r="BK788" s="43"/>
      <c r="BL788" s="43"/>
      <c r="BM788" s="43"/>
      <c r="BN788" s="43"/>
    </row>
    <row r="789" ht="13.5" customHeight="1">
      <c r="A789" s="11"/>
      <c r="B789" s="11"/>
      <c r="C789" s="43"/>
      <c r="D789" s="43"/>
      <c r="E789" s="43"/>
      <c r="F789" s="43"/>
      <c r="G789" s="43"/>
      <c r="H789" s="43"/>
      <c r="I789" s="43"/>
      <c r="J789" s="43"/>
      <c r="K789" s="43"/>
      <c r="L789" s="43"/>
      <c r="M789" s="43"/>
      <c r="N789" s="43"/>
      <c r="O789" s="43"/>
      <c r="P789" s="43"/>
      <c r="Q789" s="44"/>
      <c r="R789" s="44"/>
      <c r="S789" s="43"/>
      <c r="T789" s="43"/>
      <c r="U789" s="44"/>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4"/>
      <c r="AY789" s="43"/>
      <c r="AZ789" s="43"/>
      <c r="BA789" s="43"/>
      <c r="BB789" s="43"/>
      <c r="BC789" s="43"/>
      <c r="BD789" s="43"/>
      <c r="BE789" s="43"/>
      <c r="BF789" s="43"/>
      <c r="BG789" s="43"/>
      <c r="BH789" s="43"/>
      <c r="BI789" s="43"/>
      <c r="BJ789" s="43"/>
      <c r="BK789" s="43"/>
      <c r="BL789" s="43"/>
      <c r="BM789" s="43"/>
      <c r="BN789" s="43"/>
    </row>
    <row r="790" ht="13.5" customHeight="1">
      <c r="A790" s="11"/>
      <c r="B790" s="11"/>
      <c r="C790" s="43"/>
      <c r="D790" s="43"/>
      <c r="E790" s="43"/>
      <c r="F790" s="43"/>
      <c r="G790" s="43"/>
      <c r="H790" s="43"/>
      <c r="I790" s="43"/>
      <c r="J790" s="43"/>
      <c r="K790" s="43"/>
      <c r="L790" s="43"/>
      <c r="M790" s="43"/>
      <c r="N790" s="43"/>
      <c r="O790" s="43"/>
      <c r="P790" s="43"/>
      <c r="Q790" s="44"/>
      <c r="R790" s="44"/>
      <c r="S790" s="43"/>
      <c r="T790" s="43"/>
      <c r="U790" s="44"/>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4"/>
      <c r="AY790" s="43"/>
      <c r="AZ790" s="43"/>
      <c r="BA790" s="43"/>
      <c r="BB790" s="43"/>
      <c r="BC790" s="43"/>
      <c r="BD790" s="43"/>
      <c r="BE790" s="43"/>
      <c r="BF790" s="43"/>
      <c r="BG790" s="43"/>
      <c r="BH790" s="43"/>
      <c r="BI790" s="43"/>
      <c r="BJ790" s="43"/>
      <c r="BK790" s="43"/>
      <c r="BL790" s="43"/>
      <c r="BM790" s="43"/>
      <c r="BN790" s="43"/>
    </row>
    <row r="791" ht="13.5" customHeight="1">
      <c r="A791" s="11"/>
      <c r="B791" s="11"/>
      <c r="C791" s="43"/>
      <c r="D791" s="43"/>
      <c r="E791" s="43"/>
      <c r="F791" s="43"/>
      <c r="G791" s="43"/>
      <c r="H791" s="43"/>
      <c r="I791" s="43"/>
      <c r="J791" s="43"/>
      <c r="K791" s="43"/>
      <c r="L791" s="43"/>
      <c r="M791" s="43"/>
      <c r="N791" s="43"/>
      <c r="O791" s="43"/>
      <c r="P791" s="43"/>
      <c r="Q791" s="44"/>
      <c r="R791" s="44"/>
      <c r="S791" s="43"/>
      <c r="T791" s="43"/>
      <c r="U791" s="44"/>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4"/>
      <c r="AY791" s="43"/>
      <c r="AZ791" s="43"/>
      <c r="BA791" s="43"/>
      <c r="BB791" s="43"/>
      <c r="BC791" s="43"/>
      <c r="BD791" s="43"/>
      <c r="BE791" s="43"/>
      <c r="BF791" s="43"/>
      <c r="BG791" s="43"/>
      <c r="BH791" s="43"/>
      <c r="BI791" s="43"/>
      <c r="BJ791" s="43"/>
      <c r="BK791" s="43"/>
      <c r="BL791" s="43"/>
      <c r="BM791" s="43"/>
      <c r="BN791" s="43"/>
    </row>
    <row r="792" ht="13.5" customHeight="1">
      <c r="A792" s="11"/>
      <c r="B792" s="11"/>
      <c r="C792" s="43"/>
      <c r="D792" s="43"/>
      <c r="E792" s="43"/>
      <c r="F792" s="43"/>
      <c r="G792" s="43"/>
      <c r="H792" s="43"/>
      <c r="I792" s="43"/>
      <c r="J792" s="43"/>
      <c r="K792" s="43"/>
      <c r="L792" s="43"/>
      <c r="M792" s="43"/>
      <c r="N792" s="43"/>
      <c r="O792" s="43"/>
      <c r="P792" s="43"/>
      <c r="Q792" s="44"/>
      <c r="R792" s="44"/>
      <c r="S792" s="43"/>
      <c r="T792" s="43"/>
      <c r="U792" s="44"/>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4"/>
      <c r="AY792" s="43"/>
      <c r="AZ792" s="43"/>
      <c r="BA792" s="43"/>
      <c r="BB792" s="43"/>
      <c r="BC792" s="43"/>
      <c r="BD792" s="43"/>
      <c r="BE792" s="43"/>
      <c r="BF792" s="43"/>
      <c r="BG792" s="43"/>
      <c r="BH792" s="43"/>
      <c r="BI792" s="43"/>
      <c r="BJ792" s="43"/>
      <c r="BK792" s="43"/>
      <c r="BL792" s="43"/>
      <c r="BM792" s="43"/>
      <c r="BN792" s="43"/>
    </row>
    <row r="793" ht="13.5" customHeight="1">
      <c r="A793" s="11"/>
      <c r="B793" s="11"/>
      <c r="C793" s="43"/>
      <c r="D793" s="43"/>
      <c r="E793" s="43"/>
      <c r="F793" s="43"/>
      <c r="G793" s="43"/>
      <c r="H793" s="43"/>
      <c r="I793" s="43"/>
      <c r="J793" s="43"/>
      <c r="K793" s="43"/>
      <c r="L793" s="43"/>
      <c r="M793" s="43"/>
      <c r="N793" s="43"/>
      <c r="O793" s="43"/>
      <c r="P793" s="43"/>
      <c r="Q793" s="44"/>
      <c r="R793" s="44"/>
      <c r="S793" s="43"/>
      <c r="T793" s="43"/>
      <c r="U793" s="44"/>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4"/>
      <c r="AY793" s="43"/>
      <c r="AZ793" s="43"/>
      <c r="BA793" s="43"/>
      <c r="BB793" s="43"/>
      <c r="BC793" s="43"/>
      <c r="BD793" s="43"/>
      <c r="BE793" s="43"/>
      <c r="BF793" s="43"/>
      <c r="BG793" s="43"/>
      <c r="BH793" s="43"/>
      <c r="BI793" s="43"/>
      <c r="BJ793" s="43"/>
      <c r="BK793" s="43"/>
      <c r="BL793" s="43"/>
      <c r="BM793" s="43"/>
      <c r="BN793" s="43"/>
    </row>
    <row r="794" ht="13.5" customHeight="1">
      <c r="A794" s="11"/>
      <c r="B794" s="11"/>
      <c r="C794" s="43"/>
      <c r="D794" s="43"/>
      <c r="E794" s="43"/>
      <c r="F794" s="43"/>
      <c r="G794" s="43"/>
      <c r="H794" s="43"/>
      <c r="I794" s="43"/>
      <c r="J794" s="43"/>
      <c r="K794" s="43"/>
      <c r="L794" s="43"/>
      <c r="M794" s="43"/>
      <c r="N794" s="43"/>
      <c r="O794" s="43"/>
      <c r="P794" s="43"/>
      <c r="Q794" s="44"/>
      <c r="R794" s="44"/>
      <c r="S794" s="43"/>
      <c r="T794" s="43"/>
      <c r="U794" s="44"/>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4"/>
      <c r="AY794" s="43"/>
      <c r="AZ794" s="43"/>
      <c r="BA794" s="43"/>
      <c r="BB794" s="43"/>
      <c r="BC794" s="43"/>
      <c r="BD794" s="43"/>
      <c r="BE794" s="43"/>
      <c r="BF794" s="43"/>
      <c r="BG794" s="43"/>
      <c r="BH794" s="43"/>
      <c r="BI794" s="43"/>
      <c r="BJ794" s="43"/>
      <c r="BK794" s="43"/>
      <c r="BL794" s="43"/>
      <c r="BM794" s="43"/>
      <c r="BN794" s="43"/>
    </row>
    <row r="795" ht="13.5" customHeight="1">
      <c r="A795" s="11"/>
      <c r="B795" s="11"/>
      <c r="C795" s="43"/>
      <c r="D795" s="43"/>
      <c r="E795" s="43"/>
      <c r="F795" s="43"/>
      <c r="G795" s="43"/>
      <c r="H795" s="43"/>
      <c r="I795" s="43"/>
      <c r="J795" s="43"/>
      <c r="K795" s="43"/>
      <c r="L795" s="43"/>
      <c r="M795" s="43"/>
      <c r="N795" s="43"/>
      <c r="O795" s="43"/>
      <c r="P795" s="43"/>
      <c r="Q795" s="44"/>
      <c r="R795" s="44"/>
      <c r="S795" s="43"/>
      <c r="T795" s="43"/>
      <c r="U795" s="44"/>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4"/>
      <c r="AY795" s="43"/>
      <c r="AZ795" s="43"/>
      <c r="BA795" s="43"/>
      <c r="BB795" s="43"/>
      <c r="BC795" s="43"/>
      <c r="BD795" s="43"/>
      <c r="BE795" s="43"/>
      <c r="BF795" s="43"/>
      <c r="BG795" s="43"/>
      <c r="BH795" s="43"/>
      <c r="BI795" s="43"/>
      <c r="BJ795" s="43"/>
      <c r="BK795" s="43"/>
      <c r="BL795" s="43"/>
      <c r="BM795" s="43"/>
      <c r="BN795" s="43"/>
    </row>
    <row r="796" ht="13.5" customHeight="1">
      <c r="A796" s="11"/>
      <c r="B796" s="11"/>
      <c r="C796" s="43"/>
      <c r="D796" s="43"/>
      <c r="E796" s="43"/>
      <c r="F796" s="43"/>
      <c r="G796" s="43"/>
      <c r="H796" s="43"/>
      <c r="I796" s="43"/>
      <c r="J796" s="43"/>
      <c r="K796" s="43"/>
      <c r="L796" s="43"/>
      <c r="M796" s="43"/>
      <c r="N796" s="43"/>
      <c r="O796" s="43"/>
      <c r="P796" s="43"/>
      <c r="Q796" s="44"/>
      <c r="R796" s="44"/>
      <c r="S796" s="43"/>
      <c r="T796" s="43"/>
      <c r="U796" s="44"/>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4"/>
      <c r="AY796" s="43"/>
      <c r="AZ796" s="43"/>
      <c r="BA796" s="43"/>
      <c r="BB796" s="43"/>
      <c r="BC796" s="43"/>
      <c r="BD796" s="43"/>
      <c r="BE796" s="43"/>
      <c r="BF796" s="43"/>
      <c r="BG796" s="43"/>
      <c r="BH796" s="43"/>
      <c r="BI796" s="43"/>
      <c r="BJ796" s="43"/>
      <c r="BK796" s="43"/>
      <c r="BL796" s="43"/>
      <c r="BM796" s="43"/>
      <c r="BN796" s="43"/>
    </row>
    <row r="797" ht="13.5" customHeight="1">
      <c r="A797" s="11"/>
      <c r="B797" s="11"/>
      <c r="C797" s="43"/>
      <c r="D797" s="43"/>
      <c r="E797" s="43"/>
      <c r="F797" s="43"/>
      <c r="G797" s="43"/>
      <c r="H797" s="43"/>
      <c r="I797" s="43"/>
      <c r="J797" s="43"/>
      <c r="K797" s="43"/>
      <c r="L797" s="43"/>
      <c r="M797" s="43"/>
      <c r="N797" s="43"/>
      <c r="O797" s="43"/>
      <c r="P797" s="43"/>
      <c r="Q797" s="44"/>
      <c r="R797" s="44"/>
      <c r="S797" s="43"/>
      <c r="T797" s="43"/>
      <c r="U797" s="44"/>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4"/>
      <c r="AY797" s="43"/>
      <c r="AZ797" s="43"/>
      <c r="BA797" s="43"/>
      <c r="BB797" s="43"/>
      <c r="BC797" s="43"/>
      <c r="BD797" s="43"/>
      <c r="BE797" s="43"/>
      <c r="BF797" s="43"/>
      <c r="BG797" s="43"/>
      <c r="BH797" s="43"/>
      <c r="BI797" s="43"/>
      <c r="BJ797" s="43"/>
      <c r="BK797" s="43"/>
      <c r="BL797" s="43"/>
      <c r="BM797" s="43"/>
      <c r="BN797" s="43"/>
    </row>
    <row r="798" ht="13.5" customHeight="1">
      <c r="A798" s="11"/>
      <c r="B798" s="11"/>
      <c r="C798" s="43"/>
      <c r="D798" s="43"/>
      <c r="E798" s="43"/>
      <c r="F798" s="43"/>
      <c r="G798" s="43"/>
      <c r="H798" s="43"/>
      <c r="I798" s="43"/>
      <c r="J798" s="43"/>
      <c r="K798" s="43"/>
      <c r="L798" s="43"/>
      <c r="M798" s="43"/>
      <c r="N798" s="43"/>
      <c r="O798" s="43"/>
      <c r="P798" s="43"/>
      <c r="Q798" s="44"/>
      <c r="R798" s="44"/>
      <c r="S798" s="43"/>
      <c r="T798" s="43"/>
      <c r="U798" s="44"/>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4"/>
      <c r="AY798" s="43"/>
      <c r="AZ798" s="43"/>
      <c r="BA798" s="43"/>
      <c r="BB798" s="43"/>
      <c r="BC798" s="43"/>
      <c r="BD798" s="43"/>
      <c r="BE798" s="43"/>
      <c r="BF798" s="43"/>
      <c r="BG798" s="43"/>
      <c r="BH798" s="43"/>
      <c r="BI798" s="43"/>
      <c r="BJ798" s="43"/>
      <c r="BK798" s="43"/>
      <c r="BL798" s="43"/>
      <c r="BM798" s="43"/>
      <c r="BN798" s="43"/>
    </row>
    <row r="799" ht="13.5" customHeight="1">
      <c r="A799" s="11"/>
      <c r="B799" s="11"/>
      <c r="C799" s="43"/>
      <c r="D799" s="43"/>
      <c r="E799" s="43"/>
      <c r="F799" s="43"/>
      <c r="G799" s="43"/>
      <c r="H799" s="43"/>
      <c r="I799" s="43"/>
      <c r="J799" s="43"/>
      <c r="K799" s="43"/>
      <c r="L799" s="43"/>
      <c r="M799" s="43"/>
      <c r="N799" s="43"/>
      <c r="O799" s="43"/>
      <c r="P799" s="43"/>
      <c r="Q799" s="44"/>
      <c r="R799" s="44"/>
      <c r="S799" s="43"/>
      <c r="T799" s="43"/>
      <c r="U799" s="44"/>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4"/>
      <c r="AY799" s="43"/>
      <c r="AZ799" s="43"/>
      <c r="BA799" s="43"/>
      <c r="BB799" s="43"/>
      <c r="BC799" s="43"/>
      <c r="BD799" s="43"/>
      <c r="BE799" s="43"/>
      <c r="BF799" s="43"/>
      <c r="BG799" s="43"/>
      <c r="BH799" s="43"/>
      <c r="BI799" s="43"/>
      <c r="BJ799" s="43"/>
      <c r="BK799" s="43"/>
      <c r="BL799" s="43"/>
      <c r="BM799" s="43"/>
      <c r="BN799" s="43"/>
    </row>
    <row r="800" ht="13.5" customHeight="1">
      <c r="A800" s="11"/>
      <c r="B800" s="11"/>
      <c r="C800" s="43"/>
      <c r="D800" s="43"/>
      <c r="E800" s="43"/>
      <c r="F800" s="43"/>
      <c r="G800" s="43"/>
      <c r="H800" s="43"/>
      <c r="I800" s="43"/>
      <c r="J800" s="43"/>
      <c r="K800" s="43"/>
      <c r="L800" s="43"/>
      <c r="M800" s="43"/>
      <c r="N800" s="43"/>
      <c r="O800" s="43"/>
      <c r="P800" s="43"/>
      <c r="Q800" s="44"/>
      <c r="R800" s="44"/>
      <c r="S800" s="43"/>
      <c r="T800" s="43"/>
      <c r="U800" s="44"/>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4"/>
      <c r="AY800" s="43"/>
      <c r="AZ800" s="43"/>
      <c r="BA800" s="43"/>
      <c r="BB800" s="43"/>
      <c r="BC800" s="43"/>
      <c r="BD800" s="43"/>
      <c r="BE800" s="43"/>
      <c r="BF800" s="43"/>
      <c r="BG800" s="43"/>
      <c r="BH800" s="43"/>
      <c r="BI800" s="43"/>
      <c r="BJ800" s="43"/>
      <c r="BK800" s="43"/>
      <c r="BL800" s="43"/>
      <c r="BM800" s="43"/>
      <c r="BN800" s="43"/>
    </row>
    <row r="801" ht="13.5" customHeight="1">
      <c r="A801" s="11"/>
      <c r="B801" s="11"/>
      <c r="C801" s="43"/>
      <c r="D801" s="43"/>
      <c r="E801" s="43"/>
      <c r="F801" s="43"/>
      <c r="G801" s="43"/>
      <c r="H801" s="43"/>
      <c r="I801" s="43"/>
      <c r="J801" s="43"/>
      <c r="K801" s="43"/>
      <c r="L801" s="43"/>
      <c r="M801" s="43"/>
      <c r="N801" s="43"/>
      <c r="O801" s="43"/>
      <c r="P801" s="43"/>
      <c r="Q801" s="44"/>
      <c r="R801" s="44"/>
      <c r="S801" s="43"/>
      <c r="T801" s="43"/>
      <c r="U801" s="44"/>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4"/>
      <c r="AY801" s="43"/>
      <c r="AZ801" s="43"/>
      <c r="BA801" s="43"/>
      <c r="BB801" s="43"/>
      <c r="BC801" s="43"/>
      <c r="BD801" s="43"/>
      <c r="BE801" s="43"/>
      <c r="BF801" s="43"/>
      <c r="BG801" s="43"/>
      <c r="BH801" s="43"/>
      <c r="BI801" s="43"/>
      <c r="BJ801" s="43"/>
      <c r="BK801" s="43"/>
      <c r="BL801" s="43"/>
      <c r="BM801" s="43"/>
      <c r="BN801" s="43"/>
    </row>
    <row r="802" ht="13.5" customHeight="1">
      <c r="A802" s="11"/>
      <c r="B802" s="11"/>
      <c r="C802" s="43"/>
      <c r="D802" s="43"/>
      <c r="E802" s="43"/>
      <c r="F802" s="43"/>
      <c r="G802" s="43"/>
      <c r="H802" s="43"/>
      <c r="I802" s="43"/>
      <c r="J802" s="43"/>
      <c r="K802" s="43"/>
      <c r="L802" s="43"/>
      <c r="M802" s="43"/>
      <c r="N802" s="43"/>
      <c r="O802" s="43"/>
      <c r="P802" s="43"/>
      <c r="Q802" s="44"/>
      <c r="R802" s="44"/>
      <c r="S802" s="43"/>
      <c r="T802" s="43"/>
      <c r="U802" s="44"/>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4"/>
      <c r="AY802" s="43"/>
      <c r="AZ802" s="43"/>
      <c r="BA802" s="43"/>
      <c r="BB802" s="43"/>
      <c r="BC802" s="43"/>
      <c r="BD802" s="43"/>
      <c r="BE802" s="43"/>
      <c r="BF802" s="43"/>
      <c r="BG802" s="43"/>
      <c r="BH802" s="43"/>
      <c r="BI802" s="43"/>
      <c r="BJ802" s="43"/>
      <c r="BK802" s="43"/>
      <c r="BL802" s="43"/>
      <c r="BM802" s="43"/>
      <c r="BN802" s="43"/>
    </row>
    <row r="803" ht="13.5" customHeight="1">
      <c r="A803" s="11"/>
      <c r="B803" s="11"/>
      <c r="C803" s="43"/>
      <c r="D803" s="43"/>
      <c r="E803" s="43"/>
      <c r="F803" s="43"/>
      <c r="G803" s="43"/>
      <c r="H803" s="43"/>
      <c r="I803" s="43"/>
      <c r="J803" s="43"/>
      <c r="K803" s="43"/>
      <c r="L803" s="43"/>
      <c r="M803" s="43"/>
      <c r="N803" s="43"/>
      <c r="O803" s="43"/>
      <c r="P803" s="43"/>
      <c r="Q803" s="44"/>
      <c r="R803" s="44"/>
      <c r="S803" s="43"/>
      <c r="T803" s="43"/>
      <c r="U803" s="44"/>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4"/>
      <c r="AY803" s="43"/>
      <c r="AZ803" s="43"/>
      <c r="BA803" s="43"/>
      <c r="BB803" s="43"/>
      <c r="BC803" s="43"/>
      <c r="BD803" s="43"/>
      <c r="BE803" s="43"/>
      <c r="BF803" s="43"/>
      <c r="BG803" s="43"/>
      <c r="BH803" s="43"/>
      <c r="BI803" s="43"/>
      <c r="BJ803" s="43"/>
      <c r="BK803" s="43"/>
      <c r="BL803" s="43"/>
      <c r="BM803" s="43"/>
      <c r="BN803" s="43"/>
    </row>
    <row r="804" ht="13.5" customHeight="1">
      <c r="A804" s="11"/>
      <c r="B804" s="11"/>
      <c r="C804" s="43"/>
      <c r="D804" s="43"/>
      <c r="E804" s="43"/>
      <c r="F804" s="43"/>
      <c r="G804" s="43"/>
      <c r="H804" s="43"/>
      <c r="I804" s="43"/>
      <c r="J804" s="43"/>
      <c r="K804" s="43"/>
      <c r="L804" s="43"/>
      <c r="M804" s="43"/>
      <c r="N804" s="43"/>
      <c r="O804" s="43"/>
      <c r="P804" s="43"/>
      <c r="Q804" s="44"/>
      <c r="R804" s="44"/>
      <c r="S804" s="43"/>
      <c r="T804" s="43"/>
      <c r="U804" s="44"/>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4"/>
      <c r="AY804" s="43"/>
      <c r="AZ804" s="43"/>
      <c r="BA804" s="43"/>
      <c r="BB804" s="43"/>
      <c r="BC804" s="43"/>
      <c r="BD804" s="43"/>
      <c r="BE804" s="43"/>
      <c r="BF804" s="43"/>
      <c r="BG804" s="43"/>
      <c r="BH804" s="43"/>
      <c r="BI804" s="43"/>
      <c r="BJ804" s="43"/>
      <c r="BK804" s="43"/>
      <c r="BL804" s="43"/>
      <c r="BM804" s="43"/>
      <c r="BN804" s="43"/>
    </row>
    <row r="805" ht="13.5" customHeight="1">
      <c r="A805" s="11"/>
      <c r="B805" s="11"/>
      <c r="C805" s="43"/>
      <c r="D805" s="43"/>
      <c r="E805" s="43"/>
      <c r="F805" s="43"/>
      <c r="G805" s="43"/>
      <c r="H805" s="43"/>
      <c r="I805" s="43"/>
      <c r="J805" s="43"/>
      <c r="K805" s="43"/>
      <c r="L805" s="43"/>
      <c r="M805" s="43"/>
      <c r="N805" s="43"/>
      <c r="O805" s="43"/>
      <c r="P805" s="43"/>
      <c r="Q805" s="44"/>
      <c r="R805" s="44"/>
      <c r="S805" s="43"/>
      <c r="T805" s="43"/>
      <c r="U805" s="44"/>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4"/>
      <c r="AY805" s="43"/>
      <c r="AZ805" s="43"/>
      <c r="BA805" s="43"/>
      <c r="BB805" s="43"/>
      <c r="BC805" s="43"/>
      <c r="BD805" s="43"/>
      <c r="BE805" s="43"/>
      <c r="BF805" s="43"/>
      <c r="BG805" s="43"/>
      <c r="BH805" s="43"/>
      <c r="BI805" s="43"/>
      <c r="BJ805" s="43"/>
      <c r="BK805" s="43"/>
      <c r="BL805" s="43"/>
      <c r="BM805" s="43"/>
      <c r="BN805" s="43"/>
    </row>
    <row r="806" ht="13.5" customHeight="1">
      <c r="A806" s="11"/>
      <c r="B806" s="11"/>
      <c r="C806" s="43"/>
      <c r="D806" s="43"/>
      <c r="E806" s="43"/>
      <c r="F806" s="43"/>
      <c r="G806" s="43"/>
      <c r="H806" s="43"/>
      <c r="I806" s="43"/>
      <c r="J806" s="43"/>
      <c r="K806" s="43"/>
      <c r="L806" s="43"/>
      <c r="M806" s="43"/>
      <c r="N806" s="43"/>
      <c r="O806" s="43"/>
      <c r="P806" s="43"/>
      <c r="Q806" s="44"/>
      <c r="R806" s="44"/>
      <c r="S806" s="43"/>
      <c r="T806" s="43"/>
      <c r="U806" s="44"/>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4"/>
      <c r="AY806" s="43"/>
      <c r="AZ806" s="43"/>
      <c r="BA806" s="43"/>
      <c r="BB806" s="43"/>
      <c r="BC806" s="43"/>
      <c r="BD806" s="43"/>
      <c r="BE806" s="43"/>
      <c r="BF806" s="43"/>
      <c r="BG806" s="43"/>
      <c r="BH806" s="43"/>
      <c r="BI806" s="43"/>
      <c r="BJ806" s="43"/>
      <c r="BK806" s="43"/>
      <c r="BL806" s="43"/>
      <c r="BM806" s="43"/>
      <c r="BN806" s="43"/>
    </row>
    <row r="807" ht="13.5" customHeight="1">
      <c r="A807" s="11"/>
      <c r="B807" s="11"/>
      <c r="C807" s="43"/>
      <c r="D807" s="43"/>
      <c r="E807" s="43"/>
      <c r="F807" s="43"/>
      <c r="G807" s="43"/>
      <c r="H807" s="43"/>
      <c r="I807" s="43"/>
      <c r="J807" s="43"/>
      <c r="K807" s="43"/>
      <c r="L807" s="43"/>
      <c r="M807" s="43"/>
      <c r="N807" s="43"/>
      <c r="O807" s="43"/>
      <c r="P807" s="43"/>
      <c r="Q807" s="44"/>
      <c r="R807" s="44"/>
      <c r="S807" s="43"/>
      <c r="T807" s="43"/>
      <c r="U807" s="44"/>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4"/>
      <c r="AY807" s="43"/>
      <c r="AZ807" s="43"/>
      <c r="BA807" s="43"/>
      <c r="BB807" s="43"/>
      <c r="BC807" s="43"/>
      <c r="BD807" s="43"/>
      <c r="BE807" s="43"/>
      <c r="BF807" s="43"/>
      <c r="BG807" s="43"/>
      <c r="BH807" s="43"/>
      <c r="BI807" s="43"/>
      <c r="BJ807" s="43"/>
      <c r="BK807" s="43"/>
      <c r="BL807" s="43"/>
      <c r="BM807" s="43"/>
      <c r="BN807" s="43"/>
    </row>
    <row r="808" ht="13.5" customHeight="1">
      <c r="A808" s="11"/>
      <c r="B808" s="11"/>
      <c r="C808" s="43"/>
      <c r="D808" s="43"/>
      <c r="E808" s="43"/>
      <c r="F808" s="43"/>
      <c r="G808" s="43"/>
      <c r="H808" s="43"/>
      <c r="I808" s="43"/>
      <c r="J808" s="43"/>
      <c r="K808" s="43"/>
      <c r="L808" s="43"/>
      <c r="M808" s="43"/>
      <c r="N808" s="43"/>
      <c r="O808" s="43"/>
      <c r="P808" s="43"/>
      <c r="Q808" s="44"/>
      <c r="R808" s="44"/>
      <c r="S808" s="43"/>
      <c r="T808" s="43"/>
      <c r="U808" s="44"/>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4"/>
      <c r="AY808" s="43"/>
      <c r="AZ808" s="43"/>
      <c r="BA808" s="43"/>
      <c r="BB808" s="43"/>
      <c r="BC808" s="43"/>
      <c r="BD808" s="43"/>
      <c r="BE808" s="43"/>
      <c r="BF808" s="43"/>
      <c r="BG808" s="43"/>
      <c r="BH808" s="43"/>
      <c r="BI808" s="43"/>
      <c r="BJ808" s="43"/>
      <c r="BK808" s="43"/>
      <c r="BL808" s="43"/>
      <c r="BM808" s="43"/>
      <c r="BN808" s="43"/>
    </row>
    <row r="809" ht="13.5" customHeight="1">
      <c r="A809" s="11"/>
      <c r="B809" s="11"/>
      <c r="C809" s="43"/>
      <c r="D809" s="43"/>
      <c r="E809" s="43"/>
      <c r="F809" s="43"/>
      <c r="G809" s="43"/>
      <c r="H809" s="43"/>
      <c r="I809" s="43"/>
      <c r="J809" s="43"/>
      <c r="K809" s="43"/>
      <c r="L809" s="43"/>
      <c r="M809" s="43"/>
      <c r="N809" s="43"/>
      <c r="O809" s="43"/>
      <c r="P809" s="43"/>
      <c r="Q809" s="44"/>
      <c r="R809" s="44"/>
      <c r="S809" s="43"/>
      <c r="T809" s="43"/>
      <c r="U809" s="44"/>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4"/>
      <c r="AY809" s="43"/>
      <c r="AZ809" s="43"/>
      <c r="BA809" s="43"/>
      <c r="BB809" s="43"/>
      <c r="BC809" s="43"/>
      <c r="BD809" s="43"/>
      <c r="BE809" s="43"/>
      <c r="BF809" s="43"/>
      <c r="BG809" s="43"/>
      <c r="BH809" s="43"/>
      <c r="BI809" s="43"/>
      <c r="BJ809" s="43"/>
      <c r="BK809" s="43"/>
      <c r="BL809" s="43"/>
      <c r="BM809" s="43"/>
      <c r="BN809" s="43"/>
    </row>
    <row r="810" ht="13.5" customHeight="1">
      <c r="A810" s="11"/>
      <c r="B810" s="11"/>
      <c r="C810" s="43"/>
      <c r="D810" s="43"/>
      <c r="E810" s="43"/>
      <c r="F810" s="43"/>
      <c r="G810" s="43"/>
      <c r="H810" s="43"/>
      <c r="I810" s="43"/>
      <c r="J810" s="43"/>
      <c r="K810" s="43"/>
      <c r="L810" s="43"/>
      <c r="M810" s="43"/>
      <c r="N810" s="43"/>
      <c r="O810" s="43"/>
      <c r="P810" s="43"/>
      <c r="Q810" s="44"/>
      <c r="R810" s="44"/>
      <c r="S810" s="43"/>
      <c r="T810" s="43"/>
      <c r="U810" s="44"/>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4"/>
      <c r="AY810" s="43"/>
      <c r="AZ810" s="43"/>
      <c r="BA810" s="43"/>
      <c r="BB810" s="43"/>
      <c r="BC810" s="43"/>
      <c r="BD810" s="43"/>
      <c r="BE810" s="43"/>
      <c r="BF810" s="43"/>
      <c r="BG810" s="43"/>
      <c r="BH810" s="43"/>
      <c r="BI810" s="43"/>
      <c r="BJ810" s="43"/>
      <c r="BK810" s="43"/>
      <c r="BL810" s="43"/>
      <c r="BM810" s="43"/>
      <c r="BN810" s="43"/>
    </row>
    <row r="811" ht="13.5" customHeight="1">
      <c r="A811" s="11"/>
      <c r="B811" s="11"/>
      <c r="C811" s="43"/>
      <c r="D811" s="43"/>
      <c r="E811" s="43"/>
      <c r="F811" s="43"/>
      <c r="G811" s="43"/>
      <c r="H811" s="43"/>
      <c r="I811" s="43"/>
      <c r="J811" s="43"/>
      <c r="K811" s="43"/>
      <c r="L811" s="43"/>
      <c r="M811" s="43"/>
      <c r="N811" s="43"/>
      <c r="O811" s="43"/>
      <c r="P811" s="43"/>
      <c r="Q811" s="44"/>
      <c r="R811" s="44"/>
      <c r="S811" s="43"/>
      <c r="T811" s="43"/>
      <c r="U811" s="44"/>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4"/>
      <c r="AY811" s="43"/>
      <c r="AZ811" s="43"/>
      <c r="BA811" s="43"/>
      <c r="BB811" s="43"/>
      <c r="BC811" s="43"/>
      <c r="BD811" s="43"/>
      <c r="BE811" s="43"/>
      <c r="BF811" s="43"/>
      <c r="BG811" s="43"/>
      <c r="BH811" s="43"/>
      <c r="BI811" s="43"/>
      <c r="BJ811" s="43"/>
      <c r="BK811" s="43"/>
      <c r="BL811" s="43"/>
      <c r="BM811" s="43"/>
      <c r="BN811" s="43"/>
    </row>
    <row r="812" ht="13.5" customHeight="1">
      <c r="A812" s="11"/>
      <c r="B812" s="11"/>
      <c r="C812" s="43"/>
      <c r="D812" s="43"/>
      <c r="E812" s="43"/>
      <c r="F812" s="43"/>
      <c r="G812" s="43"/>
      <c r="H812" s="43"/>
      <c r="I812" s="43"/>
      <c r="J812" s="43"/>
      <c r="K812" s="43"/>
      <c r="L812" s="43"/>
      <c r="M812" s="43"/>
      <c r="N812" s="43"/>
      <c r="O812" s="43"/>
      <c r="P812" s="43"/>
      <c r="Q812" s="44"/>
      <c r="R812" s="44"/>
      <c r="S812" s="43"/>
      <c r="T812" s="43"/>
      <c r="U812" s="44"/>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4"/>
      <c r="AY812" s="43"/>
      <c r="AZ812" s="43"/>
      <c r="BA812" s="43"/>
      <c r="BB812" s="43"/>
      <c r="BC812" s="43"/>
      <c r="BD812" s="43"/>
      <c r="BE812" s="43"/>
      <c r="BF812" s="43"/>
      <c r="BG812" s="43"/>
      <c r="BH812" s="43"/>
      <c r="BI812" s="43"/>
      <c r="BJ812" s="43"/>
      <c r="BK812" s="43"/>
      <c r="BL812" s="43"/>
      <c r="BM812" s="43"/>
      <c r="BN812" s="43"/>
    </row>
    <row r="813" ht="13.5" customHeight="1">
      <c r="A813" s="11"/>
      <c r="B813" s="11"/>
      <c r="C813" s="43"/>
      <c r="D813" s="43"/>
      <c r="E813" s="43"/>
      <c r="F813" s="43"/>
      <c r="G813" s="43"/>
      <c r="H813" s="43"/>
      <c r="I813" s="43"/>
      <c r="J813" s="43"/>
      <c r="K813" s="43"/>
      <c r="L813" s="43"/>
      <c r="M813" s="43"/>
      <c r="N813" s="43"/>
      <c r="O813" s="43"/>
      <c r="P813" s="43"/>
      <c r="Q813" s="44"/>
      <c r="R813" s="44"/>
      <c r="S813" s="43"/>
      <c r="T813" s="43"/>
      <c r="U813" s="44"/>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4"/>
      <c r="AY813" s="43"/>
      <c r="AZ813" s="43"/>
      <c r="BA813" s="43"/>
      <c r="BB813" s="43"/>
      <c r="BC813" s="43"/>
      <c r="BD813" s="43"/>
      <c r="BE813" s="43"/>
      <c r="BF813" s="43"/>
      <c r="BG813" s="43"/>
      <c r="BH813" s="43"/>
      <c r="BI813" s="43"/>
      <c r="BJ813" s="43"/>
      <c r="BK813" s="43"/>
      <c r="BL813" s="43"/>
      <c r="BM813" s="43"/>
      <c r="BN813" s="43"/>
    </row>
    <row r="814" ht="13.5" customHeight="1">
      <c r="A814" s="11"/>
      <c r="B814" s="11"/>
      <c r="C814" s="43"/>
      <c r="D814" s="43"/>
      <c r="E814" s="43"/>
      <c r="F814" s="43"/>
      <c r="G814" s="43"/>
      <c r="H814" s="43"/>
      <c r="I814" s="43"/>
      <c r="J814" s="43"/>
      <c r="K814" s="43"/>
      <c r="L814" s="43"/>
      <c r="M814" s="43"/>
      <c r="N814" s="43"/>
      <c r="O814" s="43"/>
      <c r="P814" s="43"/>
      <c r="Q814" s="44"/>
      <c r="R814" s="44"/>
      <c r="S814" s="43"/>
      <c r="T814" s="43"/>
      <c r="U814" s="44"/>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4"/>
      <c r="AY814" s="43"/>
      <c r="AZ814" s="43"/>
      <c r="BA814" s="43"/>
      <c r="BB814" s="43"/>
      <c r="BC814" s="43"/>
      <c r="BD814" s="43"/>
      <c r="BE814" s="43"/>
      <c r="BF814" s="43"/>
      <c r="BG814" s="43"/>
      <c r="BH814" s="43"/>
      <c r="BI814" s="43"/>
      <c r="BJ814" s="43"/>
      <c r="BK814" s="43"/>
      <c r="BL814" s="43"/>
      <c r="BM814" s="43"/>
      <c r="BN814" s="43"/>
    </row>
    <row r="815" ht="13.5" customHeight="1">
      <c r="A815" s="11"/>
      <c r="B815" s="11"/>
      <c r="C815" s="43"/>
      <c r="D815" s="43"/>
      <c r="E815" s="43"/>
      <c r="F815" s="43"/>
      <c r="G815" s="43"/>
      <c r="H815" s="43"/>
      <c r="I815" s="43"/>
      <c r="J815" s="43"/>
      <c r="K815" s="43"/>
      <c r="L815" s="43"/>
      <c r="M815" s="43"/>
      <c r="N815" s="43"/>
      <c r="O815" s="43"/>
      <c r="P815" s="43"/>
      <c r="Q815" s="44"/>
      <c r="R815" s="44"/>
      <c r="S815" s="43"/>
      <c r="T815" s="43"/>
      <c r="U815" s="44"/>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4"/>
      <c r="AY815" s="43"/>
      <c r="AZ815" s="43"/>
      <c r="BA815" s="43"/>
      <c r="BB815" s="43"/>
      <c r="BC815" s="43"/>
      <c r="BD815" s="43"/>
      <c r="BE815" s="43"/>
      <c r="BF815" s="43"/>
      <c r="BG815" s="43"/>
      <c r="BH815" s="43"/>
      <c r="BI815" s="43"/>
      <c r="BJ815" s="43"/>
      <c r="BK815" s="43"/>
      <c r="BL815" s="43"/>
      <c r="BM815" s="43"/>
      <c r="BN815" s="43"/>
    </row>
    <row r="816" ht="13.5" customHeight="1">
      <c r="A816" s="11"/>
      <c r="B816" s="11"/>
      <c r="C816" s="43"/>
      <c r="D816" s="43"/>
      <c r="E816" s="43"/>
      <c r="F816" s="43"/>
      <c r="G816" s="43"/>
      <c r="H816" s="43"/>
      <c r="I816" s="43"/>
      <c r="J816" s="43"/>
      <c r="K816" s="43"/>
      <c r="L816" s="43"/>
      <c r="M816" s="43"/>
      <c r="N816" s="43"/>
      <c r="O816" s="43"/>
      <c r="P816" s="43"/>
      <c r="Q816" s="44"/>
      <c r="R816" s="44"/>
      <c r="S816" s="43"/>
      <c r="T816" s="43"/>
      <c r="U816" s="44"/>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4"/>
      <c r="AY816" s="43"/>
      <c r="AZ816" s="43"/>
      <c r="BA816" s="43"/>
      <c r="BB816" s="43"/>
      <c r="BC816" s="43"/>
      <c r="BD816" s="43"/>
      <c r="BE816" s="43"/>
      <c r="BF816" s="43"/>
      <c r="BG816" s="43"/>
      <c r="BH816" s="43"/>
      <c r="BI816" s="43"/>
      <c r="BJ816" s="43"/>
      <c r="BK816" s="43"/>
      <c r="BL816" s="43"/>
      <c r="BM816" s="43"/>
      <c r="BN816" s="43"/>
    </row>
    <row r="817" ht="13.5" customHeight="1">
      <c r="A817" s="11"/>
      <c r="B817" s="11"/>
      <c r="C817" s="43"/>
      <c r="D817" s="43"/>
      <c r="E817" s="43"/>
      <c r="F817" s="43"/>
      <c r="G817" s="43"/>
      <c r="H817" s="43"/>
      <c r="I817" s="43"/>
      <c r="J817" s="43"/>
      <c r="K817" s="43"/>
      <c r="L817" s="43"/>
      <c r="M817" s="43"/>
      <c r="N817" s="43"/>
      <c r="O817" s="43"/>
      <c r="P817" s="43"/>
      <c r="Q817" s="44"/>
      <c r="R817" s="44"/>
      <c r="S817" s="43"/>
      <c r="T817" s="43"/>
      <c r="U817" s="44"/>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4"/>
      <c r="AY817" s="43"/>
      <c r="AZ817" s="43"/>
      <c r="BA817" s="43"/>
      <c r="BB817" s="43"/>
      <c r="BC817" s="43"/>
      <c r="BD817" s="43"/>
      <c r="BE817" s="43"/>
      <c r="BF817" s="43"/>
      <c r="BG817" s="43"/>
      <c r="BH817" s="43"/>
      <c r="BI817" s="43"/>
      <c r="BJ817" s="43"/>
      <c r="BK817" s="43"/>
      <c r="BL817" s="43"/>
      <c r="BM817" s="43"/>
      <c r="BN817" s="43"/>
    </row>
    <row r="818" ht="13.5" customHeight="1">
      <c r="A818" s="11"/>
      <c r="B818" s="11"/>
      <c r="C818" s="43"/>
      <c r="D818" s="43"/>
      <c r="E818" s="43"/>
      <c r="F818" s="43"/>
      <c r="G818" s="43"/>
      <c r="H818" s="43"/>
      <c r="I818" s="43"/>
      <c r="J818" s="43"/>
      <c r="K818" s="43"/>
      <c r="L818" s="43"/>
      <c r="M818" s="43"/>
      <c r="N818" s="43"/>
      <c r="O818" s="43"/>
      <c r="P818" s="43"/>
      <c r="Q818" s="44"/>
      <c r="R818" s="44"/>
      <c r="S818" s="43"/>
      <c r="T818" s="43"/>
      <c r="U818" s="44"/>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4"/>
      <c r="AY818" s="43"/>
      <c r="AZ818" s="43"/>
      <c r="BA818" s="43"/>
      <c r="BB818" s="43"/>
      <c r="BC818" s="43"/>
      <c r="BD818" s="43"/>
      <c r="BE818" s="43"/>
      <c r="BF818" s="43"/>
      <c r="BG818" s="43"/>
      <c r="BH818" s="43"/>
      <c r="BI818" s="43"/>
      <c r="BJ818" s="43"/>
      <c r="BK818" s="43"/>
      <c r="BL818" s="43"/>
      <c r="BM818" s="43"/>
      <c r="BN818" s="43"/>
    </row>
    <row r="819" ht="13.5" customHeight="1">
      <c r="A819" s="11"/>
      <c r="B819" s="11"/>
      <c r="C819" s="43"/>
      <c r="D819" s="43"/>
      <c r="E819" s="43"/>
      <c r="F819" s="43"/>
      <c r="G819" s="43"/>
      <c r="H819" s="43"/>
      <c r="I819" s="43"/>
      <c r="J819" s="43"/>
      <c r="K819" s="43"/>
      <c r="L819" s="43"/>
      <c r="M819" s="43"/>
      <c r="N819" s="43"/>
      <c r="O819" s="43"/>
      <c r="P819" s="43"/>
      <c r="Q819" s="44"/>
      <c r="R819" s="44"/>
      <c r="S819" s="43"/>
      <c r="T819" s="43"/>
      <c r="U819" s="44"/>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4"/>
      <c r="AY819" s="43"/>
      <c r="AZ819" s="43"/>
      <c r="BA819" s="43"/>
      <c r="BB819" s="43"/>
      <c r="BC819" s="43"/>
      <c r="BD819" s="43"/>
      <c r="BE819" s="43"/>
      <c r="BF819" s="43"/>
      <c r="BG819" s="43"/>
      <c r="BH819" s="43"/>
      <c r="BI819" s="43"/>
      <c r="BJ819" s="43"/>
      <c r="BK819" s="43"/>
      <c r="BL819" s="43"/>
      <c r="BM819" s="43"/>
      <c r="BN819" s="43"/>
    </row>
    <row r="820" ht="13.5" customHeight="1">
      <c r="A820" s="11"/>
      <c r="B820" s="11"/>
      <c r="C820" s="43"/>
      <c r="D820" s="43"/>
      <c r="E820" s="43"/>
      <c r="F820" s="43"/>
      <c r="G820" s="43"/>
      <c r="H820" s="43"/>
      <c r="I820" s="43"/>
      <c r="J820" s="43"/>
      <c r="K820" s="43"/>
      <c r="L820" s="43"/>
      <c r="M820" s="43"/>
      <c r="N820" s="43"/>
      <c r="O820" s="43"/>
      <c r="P820" s="43"/>
      <c r="Q820" s="44"/>
      <c r="R820" s="44"/>
      <c r="S820" s="43"/>
      <c r="T820" s="43"/>
      <c r="U820" s="44"/>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4"/>
      <c r="AY820" s="43"/>
      <c r="AZ820" s="43"/>
      <c r="BA820" s="43"/>
      <c r="BB820" s="43"/>
      <c r="BC820" s="43"/>
      <c r="BD820" s="43"/>
      <c r="BE820" s="43"/>
      <c r="BF820" s="43"/>
      <c r="BG820" s="43"/>
      <c r="BH820" s="43"/>
      <c r="BI820" s="43"/>
      <c r="BJ820" s="43"/>
      <c r="BK820" s="43"/>
      <c r="BL820" s="43"/>
      <c r="BM820" s="43"/>
      <c r="BN820" s="43"/>
    </row>
    <row r="821" ht="13.5" customHeight="1">
      <c r="A821" s="11"/>
      <c r="B821" s="11"/>
      <c r="C821" s="43"/>
      <c r="D821" s="43"/>
      <c r="E821" s="43"/>
      <c r="F821" s="43"/>
      <c r="G821" s="43"/>
      <c r="H821" s="43"/>
      <c r="I821" s="43"/>
      <c r="J821" s="43"/>
      <c r="K821" s="43"/>
      <c r="L821" s="43"/>
      <c r="M821" s="43"/>
      <c r="N821" s="43"/>
      <c r="O821" s="43"/>
      <c r="P821" s="43"/>
      <c r="Q821" s="44"/>
      <c r="R821" s="44"/>
      <c r="S821" s="43"/>
      <c r="T821" s="43"/>
      <c r="U821" s="44"/>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4"/>
      <c r="AY821" s="43"/>
      <c r="AZ821" s="43"/>
      <c r="BA821" s="43"/>
      <c r="BB821" s="43"/>
      <c r="BC821" s="43"/>
      <c r="BD821" s="43"/>
      <c r="BE821" s="43"/>
      <c r="BF821" s="43"/>
      <c r="BG821" s="43"/>
      <c r="BH821" s="43"/>
      <c r="BI821" s="43"/>
      <c r="BJ821" s="43"/>
      <c r="BK821" s="43"/>
      <c r="BL821" s="43"/>
      <c r="BM821" s="43"/>
      <c r="BN821" s="43"/>
    </row>
    <row r="822" ht="13.5" customHeight="1">
      <c r="A822" s="11"/>
      <c r="B822" s="11"/>
      <c r="C822" s="43"/>
      <c r="D822" s="43"/>
      <c r="E822" s="43"/>
      <c r="F822" s="43"/>
      <c r="G822" s="43"/>
      <c r="H822" s="43"/>
      <c r="I822" s="43"/>
      <c r="J822" s="43"/>
      <c r="K822" s="43"/>
      <c r="L822" s="43"/>
      <c r="M822" s="43"/>
      <c r="N822" s="43"/>
      <c r="O822" s="43"/>
      <c r="P822" s="43"/>
      <c r="Q822" s="44"/>
      <c r="R822" s="44"/>
      <c r="S822" s="43"/>
      <c r="T822" s="43"/>
      <c r="U822" s="44"/>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4"/>
      <c r="AY822" s="43"/>
      <c r="AZ822" s="43"/>
      <c r="BA822" s="43"/>
      <c r="BB822" s="43"/>
      <c r="BC822" s="43"/>
      <c r="BD822" s="43"/>
      <c r="BE822" s="43"/>
      <c r="BF822" s="43"/>
      <c r="BG822" s="43"/>
      <c r="BH822" s="43"/>
      <c r="BI822" s="43"/>
      <c r="BJ822" s="43"/>
      <c r="BK822" s="43"/>
      <c r="BL822" s="43"/>
      <c r="BM822" s="43"/>
      <c r="BN822" s="43"/>
    </row>
    <row r="823" ht="13.5" customHeight="1">
      <c r="A823" s="11"/>
      <c r="B823" s="11"/>
      <c r="C823" s="43"/>
      <c r="D823" s="43"/>
      <c r="E823" s="43"/>
      <c r="F823" s="43"/>
      <c r="G823" s="43"/>
      <c r="H823" s="43"/>
      <c r="I823" s="43"/>
      <c r="J823" s="43"/>
      <c r="K823" s="43"/>
      <c r="L823" s="43"/>
      <c r="M823" s="43"/>
      <c r="N823" s="43"/>
      <c r="O823" s="43"/>
      <c r="P823" s="43"/>
      <c r="Q823" s="44"/>
      <c r="R823" s="44"/>
      <c r="S823" s="43"/>
      <c r="T823" s="43"/>
      <c r="U823" s="44"/>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4"/>
      <c r="AY823" s="43"/>
      <c r="AZ823" s="43"/>
      <c r="BA823" s="43"/>
      <c r="BB823" s="43"/>
      <c r="BC823" s="43"/>
      <c r="BD823" s="43"/>
      <c r="BE823" s="43"/>
      <c r="BF823" s="43"/>
      <c r="BG823" s="43"/>
      <c r="BH823" s="43"/>
      <c r="BI823" s="43"/>
      <c r="BJ823" s="43"/>
      <c r="BK823" s="43"/>
      <c r="BL823" s="43"/>
      <c r="BM823" s="43"/>
      <c r="BN823" s="43"/>
    </row>
    <row r="824" ht="13.5" customHeight="1">
      <c r="A824" s="11"/>
      <c r="B824" s="11"/>
      <c r="C824" s="43"/>
      <c r="D824" s="43"/>
      <c r="E824" s="43"/>
      <c r="F824" s="43"/>
      <c r="G824" s="43"/>
      <c r="H824" s="43"/>
      <c r="I824" s="43"/>
      <c r="J824" s="43"/>
      <c r="K824" s="43"/>
      <c r="L824" s="43"/>
      <c r="M824" s="43"/>
      <c r="N824" s="43"/>
      <c r="O824" s="43"/>
      <c r="P824" s="43"/>
      <c r="Q824" s="44"/>
      <c r="R824" s="44"/>
      <c r="S824" s="43"/>
      <c r="T824" s="43"/>
      <c r="U824" s="44"/>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4"/>
      <c r="AY824" s="43"/>
      <c r="AZ824" s="43"/>
      <c r="BA824" s="43"/>
      <c r="BB824" s="43"/>
      <c r="BC824" s="43"/>
      <c r="BD824" s="43"/>
      <c r="BE824" s="43"/>
      <c r="BF824" s="43"/>
      <c r="BG824" s="43"/>
      <c r="BH824" s="43"/>
      <c r="BI824" s="43"/>
      <c r="BJ824" s="43"/>
      <c r="BK824" s="43"/>
      <c r="BL824" s="43"/>
      <c r="BM824" s="43"/>
      <c r="BN824" s="43"/>
    </row>
    <row r="825" ht="13.5" customHeight="1">
      <c r="A825" s="11"/>
      <c r="B825" s="11"/>
      <c r="C825" s="43"/>
      <c r="D825" s="43"/>
      <c r="E825" s="43"/>
      <c r="F825" s="43"/>
      <c r="G825" s="43"/>
      <c r="H825" s="43"/>
      <c r="I825" s="43"/>
      <c r="J825" s="43"/>
      <c r="K825" s="43"/>
      <c r="L825" s="43"/>
      <c r="M825" s="43"/>
      <c r="N825" s="43"/>
      <c r="O825" s="43"/>
      <c r="P825" s="43"/>
      <c r="Q825" s="44"/>
      <c r="R825" s="44"/>
      <c r="S825" s="43"/>
      <c r="T825" s="43"/>
      <c r="U825" s="44"/>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4"/>
      <c r="AY825" s="43"/>
      <c r="AZ825" s="43"/>
      <c r="BA825" s="43"/>
      <c r="BB825" s="43"/>
      <c r="BC825" s="43"/>
      <c r="BD825" s="43"/>
      <c r="BE825" s="43"/>
      <c r="BF825" s="43"/>
      <c r="BG825" s="43"/>
      <c r="BH825" s="43"/>
      <c r="BI825" s="43"/>
      <c r="BJ825" s="43"/>
      <c r="BK825" s="43"/>
      <c r="BL825" s="43"/>
      <c r="BM825" s="43"/>
      <c r="BN825" s="43"/>
    </row>
    <row r="826" ht="13.5" customHeight="1">
      <c r="A826" s="11"/>
      <c r="B826" s="11"/>
      <c r="C826" s="43"/>
      <c r="D826" s="43"/>
      <c r="E826" s="43"/>
      <c r="F826" s="43"/>
      <c r="G826" s="43"/>
      <c r="H826" s="43"/>
      <c r="I826" s="43"/>
      <c r="J826" s="43"/>
      <c r="K826" s="43"/>
      <c r="L826" s="43"/>
      <c r="M826" s="43"/>
      <c r="N826" s="43"/>
      <c r="O826" s="43"/>
      <c r="P826" s="43"/>
      <c r="Q826" s="44"/>
      <c r="R826" s="44"/>
      <c r="S826" s="43"/>
      <c r="T826" s="43"/>
      <c r="U826" s="44"/>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4"/>
      <c r="AY826" s="43"/>
      <c r="AZ826" s="43"/>
      <c r="BA826" s="43"/>
      <c r="BB826" s="43"/>
      <c r="BC826" s="43"/>
      <c r="BD826" s="43"/>
      <c r="BE826" s="43"/>
      <c r="BF826" s="43"/>
      <c r="BG826" s="43"/>
      <c r="BH826" s="43"/>
      <c r="BI826" s="43"/>
      <c r="BJ826" s="43"/>
      <c r="BK826" s="43"/>
      <c r="BL826" s="43"/>
      <c r="BM826" s="43"/>
      <c r="BN826" s="43"/>
    </row>
    <row r="827" ht="13.5" customHeight="1">
      <c r="A827" s="11"/>
      <c r="B827" s="11"/>
      <c r="C827" s="43"/>
      <c r="D827" s="43"/>
      <c r="E827" s="43"/>
      <c r="F827" s="43"/>
      <c r="G827" s="43"/>
      <c r="H827" s="43"/>
      <c r="I827" s="43"/>
      <c r="J827" s="43"/>
      <c r="K827" s="43"/>
      <c r="L827" s="43"/>
      <c r="M827" s="43"/>
      <c r="N827" s="43"/>
      <c r="O827" s="43"/>
      <c r="P827" s="43"/>
      <c r="Q827" s="44"/>
      <c r="R827" s="44"/>
      <c r="S827" s="43"/>
      <c r="T827" s="43"/>
      <c r="U827" s="44"/>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4"/>
      <c r="AY827" s="43"/>
      <c r="AZ827" s="43"/>
      <c r="BA827" s="43"/>
      <c r="BB827" s="43"/>
      <c r="BC827" s="43"/>
      <c r="BD827" s="43"/>
      <c r="BE827" s="43"/>
      <c r="BF827" s="43"/>
      <c r="BG827" s="43"/>
      <c r="BH827" s="43"/>
      <c r="BI827" s="43"/>
      <c r="BJ827" s="43"/>
      <c r="BK827" s="43"/>
      <c r="BL827" s="43"/>
      <c r="BM827" s="43"/>
      <c r="BN827" s="43"/>
    </row>
    <row r="828" ht="13.5" customHeight="1">
      <c r="A828" s="11"/>
      <c r="B828" s="11"/>
      <c r="C828" s="43"/>
      <c r="D828" s="43"/>
      <c r="E828" s="43"/>
      <c r="F828" s="43"/>
      <c r="G828" s="43"/>
      <c r="H828" s="43"/>
      <c r="I828" s="43"/>
      <c r="J828" s="43"/>
      <c r="K828" s="43"/>
      <c r="L828" s="43"/>
      <c r="M828" s="43"/>
      <c r="N828" s="43"/>
      <c r="O828" s="43"/>
      <c r="P828" s="43"/>
      <c r="Q828" s="44"/>
      <c r="R828" s="44"/>
      <c r="S828" s="43"/>
      <c r="T828" s="43"/>
      <c r="U828" s="44"/>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4"/>
      <c r="AY828" s="43"/>
      <c r="AZ828" s="43"/>
      <c r="BA828" s="43"/>
      <c r="BB828" s="43"/>
      <c r="BC828" s="43"/>
      <c r="BD828" s="43"/>
      <c r="BE828" s="43"/>
      <c r="BF828" s="43"/>
      <c r="BG828" s="43"/>
      <c r="BH828" s="43"/>
      <c r="BI828" s="43"/>
      <c r="BJ828" s="43"/>
      <c r="BK828" s="43"/>
      <c r="BL828" s="43"/>
      <c r="BM828" s="43"/>
      <c r="BN828" s="43"/>
    </row>
    <row r="829" ht="13.5" customHeight="1">
      <c r="A829" s="11"/>
      <c r="B829" s="11"/>
      <c r="C829" s="43"/>
      <c r="D829" s="43"/>
      <c r="E829" s="43"/>
      <c r="F829" s="43"/>
      <c r="G829" s="43"/>
      <c r="H829" s="43"/>
      <c r="I829" s="43"/>
      <c r="J829" s="43"/>
      <c r="K829" s="43"/>
      <c r="L829" s="43"/>
      <c r="M829" s="43"/>
      <c r="N829" s="43"/>
      <c r="O829" s="43"/>
      <c r="P829" s="43"/>
      <c r="Q829" s="44"/>
      <c r="R829" s="44"/>
      <c r="S829" s="43"/>
      <c r="T829" s="43"/>
      <c r="U829" s="44"/>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4"/>
      <c r="AY829" s="43"/>
      <c r="AZ829" s="43"/>
      <c r="BA829" s="43"/>
      <c r="BB829" s="43"/>
      <c r="BC829" s="43"/>
      <c r="BD829" s="43"/>
      <c r="BE829" s="43"/>
      <c r="BF829" s="43"/>
      <c r="BG829" s="43"/>
      <c r="BH829" s="43"/>
      <c r="BI829" s="43"/>
      <c r="BJ829" s="43"/>
      <c r="BK829" s="43"/>
      <c r="BL829" s="43"/>
      <c r="BM829" s="43"/>
      <c r="BN829" s="43"/>
    </row>
    <row r="830" ht="13.5" customHeight="1">
      <c r="A830" s="11"/>
      <c r="B830" s="11"/>
      <c r="C830" s="43"/>
      <c r="D830" s="43"/>
      <c r="E830" s="43"/>
      <c r="F830" s="43"/>
      <c r="G830" s="43"/>
      <c r="H830" s="43"/>
      <c r="I830" s="43"/>
      <c r="J830" s="43"/>
      <c r="K830" s="43"/>
      <c r="L830" s="43"/>
      <c r="M830" s="43"/>
      <c r="N830" s="43"/>
      <c r="O830" s="43"/>
      <c r="P830" s="43"/>
      <c r="Q830" s="44"/>
      <c r="R830" s="44"/>
      <c r="S830" s="43"/>
      <c r="T830" s="43"/>
      <c r="U830" s="44"/>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4"/>
      <c r="AY830" s="43"/>
      <c r="AZ830" s="43"/>
      <c r="BA830" s="43"/>
      <c r="BB830" s="43"/>
      <c r="BC830" s="43"/>
      <c r="BD830" s="43"/>
      <c r="BE830" s="43"/>
      <c r="BF830" s="43"/>
      <c r="BG830" s="43"/>
      <c r="BH830" s="43"/>
      <c r="BI830" s="43"/>
      <c r="BJ830" s="43"/>
      <c r="BK830" s="43"/>
      <c r="BL830" s="43"/>
      <c r="BM830" s="43"/>
      <c r="BN830" s="43"/>
    </row>
    <row r="831" ht="13.5" customHeight="1">
      <c r="A831" s="11"/>
      <c r="B831" s="11"/>
      <c r="C831" s="43"/>
      <c r="D831" s="43"/>
      <c r="E831" s="43"/>
      <c r="F831" s="43"/>
      <c r="G831" s="43"/>
      <c r="H831" s="43"/>
      <c r="I831" s="43"/>
      <c r="J831" s="43"/>
      <c r="K831" s="43"/>
      <c r="L831" s="43"/>
      <c r="M831" s="43"/>
      <c r="N831" s="43"/>
      <c r="O831" s="43"/>
      <c r="P831" s="43"/>
      <c r="Q831" s="44"/>
      <c r="R831" s="44"/>
      <c r="S831" s="43"/>
      <c r="T831" s="43"/>
      <c r="U831" s="44"/>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4"/>
      <c r="AY831" s="43"/>
      <c r="AZ831" s="43"/>
      <c r="BA831" s="43"/>
      <c r="BB831" s="43"/>
      <c r="BC831" s="43"/>
      <c r="BD831" s="43"/>
      <c r="BE831" s="43"/>
      <c r="BF831" s="43"/>
      <c r="BG831" s="43"/>
      <c r="BH831" s="43"/>
      <c r="BI831" s="43"/>
      <c r="BJ831" s="43"/>
      <c r="BK831" s="43"/>
      <c r="BL831" s="43"/>
      <c r="BM831" s="43"/>
      <c r="BN831" s="43"/>
    </row>
    <row r="832" ht="13.5" customHeight="1">
      <c r="A832" s="11"/>
      <c r="B832" s="11"/>
      <c r="C832" s="43"/>
      <c r="D832" s="43"/>
      <c r="E832" s="43"/>
      <c r="F832" s="43"/>
      <c r="G832" s="43"/>
      <c r="H832" s="43"/>
      <c r="I832" s="43"/>
      <c r="J832" s="43"/>
      <c r="K832" s="43"/>
      <c r="L832" s="43"/>
      <c r="M832" s="43"/>
      <c r="N832" s="43"/>
      <c r="O832" s="43"/>
      <c r="P832" s="43"/>
      <c r="Q832" s="44"/>
      <c r="R832" s="44"/>
      <c r="S832" s="43"/>
      <c r="T832" s="43"/>
      <c r="U832" s="44"/>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4"/>
      <c r="AY832" s="43"/>
      <c r="AZ832" s="43"/>
      <c r="BA832" s="43"/>
      <c r="BB832" s="43"/>
      <c r="BC832" s="43"/>
      <c r="BD832" s="43"/>
      <c r="BE832" s="43"/>
      <c r="BF832" s="43"/>
      <c r="BG832" s="43"/>
      <c r="BH832" s="43"/>
      <c r="BI832" s="43"/>
      <c r="BJ832" s="43"/>
      <c r="BK832" s="43"/>
      <c r="BL832" s="43"/>
      <c r="BM832" s="43"/>
      <c r="BN832" s="43"/>
    </row>
    <row r="833" ht="13.5" customHeight="1">
      <c r="A833" s="11"/>
      <c r="B833" s="11"/>
      <c r="C833" s="43"/>
      <c r="D833" s="43"/>
      <c r="E833" s="43"/>
      <c r="F833" s="43"/>
      <c r="G833" s="43"/>
      <c r="H833" s="43"/>
      <c r="I833" s="43"/>
      <c r="J833" s="43"/>
      <c r="K833" s="43"/>
      <c r="L833" s="43"/>
      <c r="M833" s="43"/>
      <c r="N833" s="43"/>
      <c r="O833" s="43"/>
      <c r="P833" s="43"/>
      <c r="Q833" s="44"/>
      <c r="R833" s="44"/>
      <c r="S833" s="43"/>
      <c r="T833" s="43"/>
      <c r="U833" s="44"/>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4"/>
      <c r="AY833" s="43"/>
      <c r="AZ833" s="43"/>
      <c r="BA833" s="43"/>
      <c r="BB833" s="43"/>
      <c r="BC833" s="43"/>
      <c r="BD833" s="43"/>
      <c r="BE833" s="43"/>
      <c r="BF833" s="43"/>
      <c r="BG833" s="43"/>
      <c r="BH833" s="43"/>
      <c r="BI833" s="43"/>
      <c r="BJ833" s="43"/>
      <c r="BK833" s="43"/>
      <c r="BL833" s="43"/>
      <c r="BM833" s="43"/>
      <c r="BN833" s="43"/>
    </row>
    <row r="834" ht="13.5" customHeight="1">
      <c r="A834" s="11"/>
      <c r="B834" s="11"/>
      <c r="C834" s="43"/>
      <c r="D834" s="43"/>
      <c r="E834" s="43"/>
      <c r="F834" s="43"/>
      <c r="G834" s="43"/>
      <c r="H834" s="43"/>
      <c r="I834" s="43"/>
      <c r="J834" s="43"/>
      <c r="K834" s="43"/>
      <c r="L834" s="43"/>
      <c r="M834" s="43"/>
      <c r="N834" s="43"/>
      <c r="O834" s="43"/>
      <c r="P834" s="43"/>
      <c r="Q834" s="44"/>
      <c r="R834" s="44"/>
      <c r="S834" s="43"/>
      <c r="T834" s="43"/>
      <c r="U834" s="44"/>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4"/>
      <c r="AY834" s="43"/>
      <c r="AZ834" s="43"/>
      <c r="BA834" s="43"/>
      <c r="BB834" s="43"/>
      <c r="BC834" s="43"/>
      <c r="BD834" s="43"/>
      <c r="BE834" s="43"/>
      <c r="BF834" s="43"/>
      <c r="BG834" s="43"/>
      <c r="BH834" s="43"/>
      <c r="BI834" s="43"/>
      <c r="BJ834" s="43"/>
      <c r="BK834" s="43"/>
      <c r="BL834" s="43"/>
      <c r="BM834" s="43"/>
      <c r="BN834" s="43"/>
    </row>
    <row r="835" ht="13.5" customHeight="1">
      <c r="A835" s="11"/>
      <c r="B835" s="11"/>
      <c r="C835" s="43"/>
      <c r="D835" s="43"/>
      <c r="E835" s="43"/>
      <c r="F835" s="43"/>
      <c r="G835" s="43"/>
      <c r="H835" s="43"/>
      <c r="I835" s="43"/>
      <c r="J835" s="43"/>
      <c r="K835" s="43"/>
      <c r="L835" s="43"/>
      <c r="M835" s="43"/>
      <c r="N835" s="43"/>
      <c r="O835" s="43"/>
      <c r="P835" s="43"/>
      <c r="Q835" s="44"/>
      <c r="R835" s="44"/>
      <c r="S835" s="43"/>
      <c r="T835" s="43"/>
      <c r="U835" s="44"/>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4"/>
      <c r="AY835" s="43"/>
      <c r="AZ835" s="43"/>
      <c r="BA835" s="43"/>
      <c r="BB835" s="43"/>
      <c r="BC835" s="43"/>
      <c r="BD835" s="43"/>
      <c r="BE835" s="43"/>
      <c r="BF835" s="43"/>
      <c r="BG835" s="43"/>
      <c r="BH835" s="43"/>
      <c r="BI835" s="43"/>
      <c r="BJ835" s="43"/>
      <c r="BK835" s="43"/>
      <c r="BL835" s="43"/>
      <c r="BM835" s="43"/>
      <c r="BN835" s="43"/>
    </row>
    <row r="836" ht="13.5" customHeight="1">
      <c r="A836" s="11"/>
      <c r="B836" s="11"/>
      <c r="C836" s="43"/>
      <c r="D836" s="43"/>
      <c r="E836" s="43"/>
      <c r="F836" s="43"/>
      <c r="G836" s="43"/>
      <c r="H836" s="43"/>
      <c r="I836" s="43"/>
      <c r="J836" s="43"/>
      <c r="K836" s="43"/>
      <c r="L836" s="43"/>
      <c r="M836" s="43"/>
      <c r="N836" s="43"/>
      <c r="O836" s="43"/>
      <c r="P836" s="43"/>
      <c r="Q836" s="44"/>
      <c r="R836" s="44"/>
      <c r="S836" s="43"/>
      <c r="T836" s="43"/>
      <c r="U836" s="44"/>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4"/>
      <c r="AY836" s="43"/>
      <c r="AZ836" s="43"/>
      <c r="BA836" s="43"/>
      <c r="BB836" s="43"/>
      <c r="BC836" s="43"/>
      <c r="BD836" s="43"/>
      <c r="BE836" s="43"/>
      <c r="BF836" s="43"/>
      <c r="BG836" s="43"/>
      <c r="BH836" s="43"/>
      <c r="BI836" s="43"/>
      <c r="BJ836" s="43"/>
      <c r="BK836" s="43"/>
      <c r="BL836" s="43"/>
      <c r="BM836" s="43"/>
      <c r="BN836" s="43"/>
    </row>
    <row r="837" ht="13.5" customHeight="1">
      <c r="A837" s="11"/>
      <c r="B837" s="11"/>
      <c r="C837" s="43"/>
      <c r="D837" s="43"/>
      <c r="E837" s="43"/>
      <c r="F837" s="43"/>
      <c r="G837" s="43"/>
      <c r="H837" s="43"/>
      <c r="I837" s="43"/>
      <c r="J837" s="43"/>
      <c r="K837" s="43"/>
      <c r="L837" s="43"/>
      <c r="M837" s="43"/>
      <c r="N837" s="43"/>
      <c r="O837" s="43"/>
      <c r="P837" s="43"/>
      <c r="Q837" s="44"/>
      <c r="R837" s="44"/>
      <c r="S837" s="43"/>
      <c r="T837" s="43"/>
      <c r="U837" s="44"/>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4"/>
      <c r="AY837" s="43"/>
      <c r="AZ837" s="43"/>
      <c r="BA837" s="43"/>
      <c r="BB837" s="43"/>
      <c r="BC837" s="43"/>
      <c r="BD837" s="43"/>
      <c r="BE837" s="43"/>
      <c r="BF837" s="43"/>
      <c r="BG837" s="43"/>
      <c r="BH837" s="43"/>
      <c r="BI837" s="43"/>
      <c r="BJ837" s="43"/>
      <c r="BK837" s="43"/>
      <c r="BL837" s="43"/>
      <c r="BM837" s="43"/>
      <c r="BN837" s="43"/>
    </row>
    <row r="838" ht="13.5" customHeight="1">
      <c r="A838" s="11"/>
      <c r="B838" s="11"/>
      <c r="C838" s="43"/>
      <c r="D838" s="43"/>
      <c r="E838" s="43"/>
      <c r="F838" s="43"/>
      <c r="G838" s="43"/>
      <c r="H838" s="43"/>
      <c r="I838" s="43"/>
      <c r="J838" s="43"/>
      <c r="K838" s="43"/>
      <c r="L838" s="43"/>
      <c r="M838" s="43"/>
      <c r="N838" s="43"/>
      <c r="O838" s="43"/>
      <c r="P838" s="43"/>
      <c r="Q838" s="44"/>
      <c r="R838" s="44"/>
      <c r="S838" s="43"/>
      <c r="T838" s="43"/>
      <c r="U838" s="44"/>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4"/>
      <c r="AY838" s="43"/>
      <c r="AZ838" s="43"/>
      <c r="BA838" s="43"/>
      <c r="BB838" s="43"/>
      <c r="BC838" s="43"/>
      <c r="BD838" s="43"/>
      <c r="BE838" s="43"/>
      <c r="BF838" s="43"/>
      <c r="BG838" s="43"/>
      <c r="BH838" s="43"/>
      <c r="BI838" s="43"/>
      <c r="BJ838" s="43"/>
      <c r="BK838" s="43"/>
      <c r="BL838" s="43"/>
      <c r="BM838" s="43"/>
      <c r="BN838" s="43"/>
    </row>
    <row r="839" ht="13.5" customHeight="1">
      <c r="A839" s="11"/>
      <c r="B839" s="11"/>
      <c r="C839" s="43"/>
      <c r="D839" s="43"/>
      <c r="E839" s="43"/>
      <c r="F839" s="43"/>
      <c r="G839" s="43"/>
      <c r="H839" s="43"/>
      <c r="I839" s="43"/>
      <c r="J839" s="43"/>
      <c r="K839" s="43"/>
      <c r="L839" s="43"/>
      <c r="M839" s="43"/>
      <c r="N839" s="43"/>
      <c r="O839" s="43"/>
      <c r="P839" s="43"/>
      <c r="Q839" s="44"/>
      <c r="R839" s="44"/>
      <c r="S839" s="43"/>
      <c r="T839" s="43"/>
      <c r="U839" s="44"/>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4"/>
      <c r="AY839" s="43"/>
      <c r="AZ839" s="43"/>
      <c r="BA839" s="43"/>
      <c r="BB839" s="43"/>
      <c r="BC839" s="43"/>
      <c r="BD839" s="43"/>
      <c r="BE839" s="43"/>
      <c r="BF839" s="43"/>
      <c r="BG839" s="43"/>
      <c r="BH839" s="43"/>
      <c r="BI839" s="43"/>
      <c r="BJ839" s="43"/>
      <c r="BK839" s="43"/>
      <c r="BL839" s="43"/>
      <c r="BM839" s="43"/>
      <c r="BN839" s="43"/>
    </row>
    <row r="840" ht="13.5" customHeight="1">
      <c r="A840" s="11"/>
      <c r="B840" s="11"/>
      <c r="C840" s="43"/>
      <c r="D840" s="43"/>
      <c r="E840" s="43"/>
      <c r="F840" s="43"/>
      <c r="G840" s="43"/>
      <c r="H840" s="43"/>
      <c r="I840" s="43"/>
      <c r="J840" s="43"/>
      <c r="K840" s="43"/>
      <c r="L840" s="43"/>
      <c r="M840" s="43"/>
      <c r="N840" s="43"/>
      <c r="O840" s="43"/>
      <c r="P840" s="43"/>
      <c r="Q840" s="44"/>
      <c r="R840" s="44"/>
      <c r="S840" s="43"/>
      <c r="T840" s="43"/>
      <c r="U840" s="44"/>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4"/>
      <c r="AY840" s="43"/>
      <c r="AZ840" s="43"/>
      <c r="BA840" s="43"/>
      <c r="BB840" s="43"/>
      <c r="BC840" s="43"/>
      <c r="BD840" s="43"/>
      <c r="BE840" s="43"/>
      <c r="BF840" s="43"/>
      <c r="BG840" s="43"/>
      <c r="BH840" s="43"/>
      <c r="BI840" s="43"/>
      <c r="BJ840" s="43"/>
      <c r="BK840" s="43"/>
      <c r="BL840" s="43"/>
      <c r="BM840" s="43"/>
      <c r="BN840" s="43"/>
    </row>
    <row r="841" ht="13.5" customHeight="1">
      <c r="A841" s="11"/>
      <c r="B841" s="11"/>
      <c r="C841" s="43"/>
      <c r="D841" s="43"/>
      <c r="E841" s="43"/>
      <c r="F841" s="43"/>
      <c r="G841" s="43"/>
      <c r="H841" s="43"/>
      <c r="I841" s="43"/>
      <c r="J841" s="43"/>
      <c r="K841" s="43"/>
      <c r="L841" s="43"/>
      <c r="M841" s="43"/>
      <c r="N841" s="43"/>
      <c r="O841" s="43"/>
      <c r="P841" s="43"/>
      <c r="Q841" s="44"/>
      <c r="R841" s="44"/>
      <c r="S841" s="43"/>
      <c r="T841" s="43"/>
      <c r="U841" s="44"/>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4"/>
      <c r="AY841" s="43"/>
      <c r="AZ841" s="43"/>
      <c r="BA841" s="43"/>
      <c r="BB841" s="43"/>
      <c r="BC841" s="43"/>
      <c r="BD841" s="43"/>
      <c r="BE841" s="43"/>
      <c r="BF841" s="43"/>
      <c r="BG841" s="43"/>
      <c r="BH841" s="43"/>
      <c r="BI841" s="43"/>
      <c r="BJ841" s="43"/>
      <c r="BK841" s="43"/>
      <c r="BL841" s="43"/>
      <c r="BM841" s="43"/>
      <c r="BN841" s="43"/>
    </row>
    <row r="842" ht="13.5" customHeight="1">
      <c r="A842" s="11"/>
      <c r="B842" s="11"/>
      <c r="C842" s="43"/>
      <c r="D842" s="43"/>
      <c r="E842" s="43"/>
      <c r="F842" s="43"/>
      <c r="G842" s="43"/>
      <c r="H842" s="43"/>
      <c r="I842" s="43"/>
      <c r="J842" s="43"/>
      <c r="K842" s="43"/>
      <c r="L842" s="43"/>
      <c r="M842" s="43"/>
      <c r="N842" s="43"/>
      <c r="O842" s="43"/>
      <c r="P842" s="43"/>
      <c r="Q842" s="44"/>
      <c r="R842" s="44"/>
      <c r="S842" s="43"/>
      <c r="T842" s="43"/>
      <c r="U842" s="44"/>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4"/>
      <c r="AY842" s="43"/>
      <c r="AZ842" s="43"/>
      <c r="BA842" s="43"/>
      <c r="BB842" s="43"/>
      <c r="BC842" s="43"/>
      <c r="BD842" s="43"/>
      <c r="BE842" s="43"/>
      <c r="BF842" s="43"/>
      <c r="BG842" s="43"/>
      <c r="BH842" s="43"/>
      <c r="BI842" s="43"/>
      <c r="BJ842" s="43"/>
      <c r="BK842" s="43"/>
      <c r="BL842" s="43"/>
      <c r="BM842" s="43"/>
      <c r="BN842" s="43"/>
    </row>
    <row r="843" ht="13.5" customHeight="1">
      <c r="A843" s="11"/>
      <c r="B843" s="11"/>
      <c r="C843" s="43"/>
      <c r="D843" s="43"/>
      <c r="E843" s="43"/>
      <c r="F843" s="43"/>
      <c r="G843" s="43"/>
      <c r="H843" s="43"/>
      <c r="I843" s="43"/>
      <c r="J843" s="43"/>
      <c r="K843" s="43"/>
      <c r="L843" s="43"/>
      <c r="M843" s="43"/>
      <c r="N843" s="43"/>
      <c r="O843" s="43"/>
      <c r="P843" s="43"/>
      <c r="Q843" s="44"/>
      <c r="R843" s="44"/>
      <c r="S843" s="43"/>
      <c r="T843" s="43"/>
      <c r="U843" s="44"/>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4"/>
      <c r="AY843" s="43"/>
      <c r="AZ843" s="43"/>
      <c r="BA843" s="43"/>
      <c r="BB843" s="43"/>
      <c r="BC843" s="43"/>
      <c r="BD843" s="43"/>
      <c r="BE843" s="43"/>
      <c r="BF843" s="43"/>
      <c r="BG843" s="43"/>
      <c r="BH843" s="43"/>
      <c r="BI843" s="43"/>
      <c r="BJ843" s="43"/>
      <c r="BK843" s="43"/>
      <c r="BL843" s="43"/>
      <c r="BM843" s="43"/>
      <c r="BN843" s="43"/>
    </row>
    <row r="844" ht="13.5" customHeight="1">
      <c r="A844" s="11"/>
      <c r="B844" s="11"/>
      <c r="C844" s="43"/>
      <c r="D844" s="43"/>
      <c r="E844" s="43"/>
      <c r="F844" s="43"/>
      <c r="G844" s="43"/>
      <c r="H844" s="43"/>
      <c r="I844" s="43"/>
      <c r="J844" s="43"/>
      <c r="K844" s="43"/>
      <c r="L844" s="43"/>
      <c r="M844" s="43"/>
      <c r="N844" s="43"/>
      <c r="O844" s="43"/>
      <c r="P844" s="43"/>
      <c r="Q844" s="44"/>
      <c r="R844" s="44"/>
      <c r="S844" s="43"/>
      <c r="T844" s="43"/>
      <c r="U844" s="44"/>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4"/>
      <c r="AY844" s="43"/>
      <c r="AZ844" s="43"/>
      <c r="BA844" s="43"/>
      <c r="BB844" s="43"/>
      <c r="BC844" s="43"/>
      <c r="BD844" s="43"/>
      <c r="BE844" s="43"/>
      <c r="BF844" s="43"/>
      <c r="BG844" s="43"/>
      <c r="BH844" s="43"/>
      <c r="BI844" s="43"/>
      <c r="BJ844" s="43"/>
      <c r="BK844" s="43"/>
      <c r="BL844" s="43"/>
      <c r="BM844" s="43"/>
      <c r="BN844" s="43"/>
    </row>
    <row r="845" ht="13.5" customHeight="1">
      <c r="A845" s="11"/>
      <c r="B845" s="11"/>
      <c r="C845" s="43"/>
      <c r="D845" s="43"/>
      <c r="E845" s="43"/>
      <c r="F845" s="43"/>
      <c r="G845" s="43"/>
      <c r="H845" s="43"/>
      <c r="I845" s="43"/>
      <c r="J845" s="43"/>
      <c r="K845" s="43"/>
      <c r="L845" s="43"/>
      <c r="M845" s="43"/>
      <c r="N845" s="43"/>
      <c r="O845" s="43"/>
      <c r="P845" s="43"/>
      <c r="Q845" s="44"/>
      <c r="R845" s="44"/>
      <c r="S845" s="43"/>
      <c r="T845" s="43"/>
      <c r="U845" s="44"/>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4"/>
      <c r="AY845" s="43"/>
      <c r="AZ845" s="43"/>
      <c r="BA845" s="43"/>
      <c r="BB845" s="43"/>
      <c r="BC845" s="43"/>
      <c r="BD845" s="43"/>
      <c r="BE845" s="43"/>
      <c r="BF845" s="43"/>
      <c r="BG845" s="43"/>
      <c r="BH845" s="43"/>
      <c r="BI845" s="43"/>
      <c r="BJ845" s="43"/>
      <c r="BK845" s="43"/>
      <c r="BL845" s="43"/>
      <c r="BM845" s="43"/>
      <c r="BN845" s="43"/>
    </row>
    <row r="846" ht="13.5" customHeight="1">
      <c r="A846" s="11"/>
      <c r="B846" s="11"/>
      <c r="C846" s="43"/>
      <c r="D846" s="43"/>
      <c r="E846" s="43"/>
      <c r="F846" s="43"/>
      <c r="G846" s="43"/>
      <c r="H846" s="43"/>
      <c r="I846" s="43"/>
      <c r="J846" s="43"/>
      <c r="K846" s="43"/>
      <c r="L846" s="43"/>
      <c r="M846" s="43"/>
      <c r="N846" s="43"/>
      <c r="O846" s="43"/>
      <c r="P846" s="43"/>
      <c r="Q846" s="44"/>
      <c r="R846" s="44"/>
      <c r="S846" s="43"/>
      <c r="T846" s="43"/>
      <c r="U846" s="44"/>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4"/>
      <c r="AY846" s="43"/>
      <c r="AZ846" s="43"/>
      <c r="BA846" s="43"/>
      <c r="BB846" s="43"/>
      <c r="BC846" s="43"/>
      <c r="BD846" s="43"/>
      <c r="BE846" s="43"/>
      <c r="BF846" s="43"/>
      <c r="BG846" s="43"/>
      <c r="BH846" s="43"/>
      <c r="BI846" s="43"/>
      <c r="BJ846" s="43"/>
      <c r="BK846" s="43"/>
      <c r="BL846" s="43"/>
      <c r="BM846" s="43"/>
      <c r="BN846" s="43"/>
    </row>
    <row r="847" ht="13.5" customHeight="1">
      <c r="A847" s="11"/>
      <c r="B847" s="11"/>
      <c r="C847" s="43"/>
      <c r="D847" s="43"/>
      <c r="E847" s="43"/>
      <c r="F847" s="43"/>
      <c r="G847" s="43"/>
      <c r="H847" s="43"/>
      <c r="I847" s="43"/>
      <c r="J847" s="43"/>
      <c r="K847" s="43"/>
      <c r="L847" s="43"/>
      <c r="M847" s="43"/>
      <c r="N847" s="43"/>
      <c r="O847" s="43"/>
      <c r="P847" s="43"/>
      <c r="Q847" s="44"/>
      <c r="R847" s="44"/>
      <c r="S847" s="43"/>
      <c r="T847" s="43"/>
      <c r="U847" s="44"/>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4"/>
      <c r="AY847" s="43"/>
      <c r="AZ847" s="43"/>
      <c r="BA847" s="43"/>
      <c r="BB847" s="43"/>
      <c r="BC847" s="43"/>
      <c r="BD847" s="43"/>
      <c r="BE847" s="43"/>
      <c r="BF847" s="43"/>
      <c r="BG847" s="43"/>
      <c r="BH847" s="43"/>
      <c r="BI847" s="43"/>
      <c r="BJ847" s="43"/>
      <c r="BK847" s="43"/>
      <c r="BL847" s="43"/>
      <c r="BM847" s="43"/>
      <c r="BN847" s="43"/>
    </row>
    <row r="848" ht="13.5" customHeight="1">
      <c r="A848" s="11"/>
      <c r="B848" s="11"/>
      <c r="C848" s="43"/>
      <c r="D848" s="43"/>
      <c r="E848" s="43"/>
      <c r="F848" s="43"/>
      <c r="G848" s="43"/>
      <c r="H848" s="43"/>
      <c r="I848" s="43"/>
      <c r="J848" s="43"/>
      <c r="K848" s="43"/>
      <c r="L848" s="43"/>
      <c r="M848" s="43"/>
      <c r="N848" s="43"/>
      <c r="O848" s="43"/>
      <c r="P848" s="43"/>
      <c r="Q848" s="44"/>
      <c r="R848" s="44"/>
      <c r="S848" s="43"/>
      <c r="T848" s="43"/>
      <c r="U848" s="44"/>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4"/>
      <c r="AY848" s="43"/>
      <c r="AZ848" s="43"/>
      <c r="BA848" s="43"/>
      <c r="BB848" s="43"/>
      <c r="BC848" s="43"/>
      <c r="BD848" s="43"/>
      <c r="BE848" s="43"/>
      <c r="BF848" s="43"/>
      <c r="BG848" s="43"/>
      <c r="BH848" s="43"/>
      <c r="BI848" s="43"/>
      <c r="BJ848" s="43"/>
      <c r="BK848" s="43"/>
      <c r="BL848" s="43"/>
      <c r="BM848" s="43"/>
      <c r="BN848" s="43"/>
    </row>
    <row r="849" ht="13.5" customHeight="1">
      <c r="A849" s="11"/>
      <c r="B849" s="11"/>
      <c r="C849" s="43"/>
      <c r="D849" s="43"/>
      <c r="E849" s="43"/>
      <c r="F849" s="43"/>
      <c r="G849" s="43"/>
      <c r="H849" s="43"/>
      <c r="I849" s="43"/>
      <c r="J849" s="43"/>
      <c r="K849" s="43"/>
      <c r="L849" s="43"/>
      <c r="M849" s="43"/>
      <c r="N849" s="43"/>
      <c r="O849" s="43"/>
      <c r="P849" s="43"/>
      <c r="Q849" s="44"/>
      <c r="R849" s="44"/>
      <c r="S849" s="43"/>
      <c r="T849" s="43"/>
      <c r="U849" s="44"/>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4"/>
      <c r="AY849" s="43"/>
      <c r="AZ849" s="43"/>
      <c r="BA849" s="43"/>
      <c r="BB849" s="43"/>
      <c r="BC849" s="43"/>
      <c r="BD849" s="43"/>
      <c r="BE849" s="43"/>
      <c r="BF849" s="43"/>
      <c r="BG849" s="43"/>
      <c r="BH849" s="43"/>
      <c r="BI849" s="43"/>
      <c r="BJ849" s="43"/>
      <c r="BK849" s="43"/>
      <c r="BL849" s="43"/>
      <c r="BM849" s="43"/>
      <c r="BN849" s="43"/>
    </row>
    <row r="850" ht="13.5" customHeight="1">
      <c r="A850" s="11"/>
      <c r="B850" s="11"/>
      <c r="C850" s="43"/>
      <c r="D850" s="43"/>
      <c r="E850" s="43"/>
      <c r="F850" s="43"/>
      <c r="G850" s="43"/>
      <c r="H850" s="43"/>
      <c r="I850" s="43"/>
      <c r="J850" s="43"/>
      <c r="K850" s="43"/>
      <c r="L850" s="43"/>
      <c r="M850" s="43"/>
      <c r="N850" s="43"/>
      <c r="O850" s="43"/>
      <c r="P850" s="43"/>
      <c r="Q850" s="44"/>
      <c r="R850" s="44"/>
      <c r="S850" s="43"/>
      <c r="T850" s="43"/>
      <c r="U850" s="44"/>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4"/>
      <c r="AY850" s="43"/>
      <c r="AZ850" s="43"/>
      <c r="BA850" s="43"/>
      <c r="BB850" s="43"/>
      <c r="BC850" s="43"/>
      <c r="BD850" s="43"/>
      <c r="BE850" s="43"/>
      <c r="BF850" s="43"/>
      <c r="BG850" s="43"/>
      <c r="BH850" s="43"/>
      <c r="BI850" s="43"/>
      <c r="BJ850" s="43"/>
      <c r="BK850" s="43"/>
      <c r="BL850" s="43"/>
      <c r="BM850" s="43"/>
      <c r="BN850" s="43"/>
    </row>
    <row r="851" ht="13.5" customHeight="1">
      <c r="A851" s="11"/>
      <c r="B851" s="11"/>
      <c r="C851" s="43"/>
      <c r="D851" s="43"/>
      <c r="E851" s="43"/>
      <c r="F851" s="43"/>
      <c r="G851" s="43"/>
      <c r="H851" s="43"/>
      <c r="I851" s="43"/>
      <c r="J851" s="43"/>
      <c r="K851" s="43"/>
      <c r="L851" s="43"/>
      <c r="M851" s="43"/>
      <c r="N851" s="43"/>
      <c r="O851" s="43"/>
      <c r="P851" s="43"/>
      <c r="Q851" s="44"/>
      <c r="R851" s="44"/>
      <c r="S851" s="43"/>
      <c r="T851" s="43"/>
      <c r="U851" s="44"/>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4"/>
      <c r="AY851" s="43"/>
      <c r="AZ851" s="43"/>
      <c r="BA851" s="43"/>
      <c r="BB851" s="43"/>
      <c r="BC851" s="43"/>
      <c r="BD851" s="43"/>
      <c r="BE851" s="43"/>
      <c r="BF851" s="43"/>
      <c r="BG851" s="43"/>
      <c r="BH851" s="43"/>
      <c r="BI851" s="43"/>
      <c r="BJ851" s="43"/>
      <c r="BK851" s="43"/>
      <c r="BL851" s="43"/>
      <c r="BM851" s="43"/>
      <c r="BN851" s="43"/>
    </row>
    <row r="852" ht="13.5" customHeight="1">
      <c r="A852" s="11"/>
      <c r="B852" s="11"/>
      <c r="C852" s="43"/>
      <c r="D852" s="43"/>
      <c r="E852" s="43"/>
      <c r="F852" s="43"/>
      <c r="G852" s="43"/>
      <c r="H852" s="43"/>
      <c r="I852" s="43"/>
      <c r="J852" s="43"/>
      <c r="K852" s="43"/>
      <c r="L852" s="43"/>
      <c r="M852" s="43"/>
      <c r="N852" s="43"/>
      <c r="O852" s="43"/>
      <c r="P852" s="43"/>
      <c r="Q852" s="44"/>
      <c r="R852" s="44"/>
      <c r="S852" s="43"/>
      <c r="T852" s="43"/>
      <c r="U852" s="44"/>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4"/>
      <c r="AY852" s="43"/>
      <c r="AZ852" s="43"/>
      <c r="BA852" s="43"/>
      <c r="BB852" s="43"/>
      <c r="BC852" s="43"/>
      <c r="BD852" s="43"/>
      <c r="BE852" s="43"/>
      <c r="BF852" s="43"/>
      <c r="BG852" s="43"/>
      <c r="BH852" s="43"/>
      <c r="BI852" s="43"/>
      <c r="BJ852" s="43"/>
      <c r="BK852" s="43"/>
      <c r="BL852" s="43"/>
      <c r="BM852" s="43"/>
      <c r="BN852" s="43"/>
    </row>
    <row r="853" ht="13.5" customHeight="1">
      <c r="A853" s="11"/>
      <c r="B853" s="11"/>
      <c r="C853" s="43"/>
      <c r="D853" s="43"/>
      <c r="E853" s="43"/>
      <c r="F853" s="43"/>
      <c r="G853" s="43"/>
      <c r="H853" s="43"/>
      <c r="I853" s="43"/>
      <c r="J853" s="43"/>
      <c r="K853" s="43"/>
      <c r="L853" s="43"/>
      <c r="M853" s="43"/>
      <c r="N853" s="43"/>
      <c r="O853" s="43"/>
      <c r="P853" s="43"/>
      <c r="Q853" s="44"/>
      <c r="R853" s="44"/>
      <c r="S853" s="43"/>
      <c r="T853" s="43"/>
      <c r="U853" s="44"/>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4"/>
      <c r="AY853" s="43"/>
      <c r="AZ853" s="43"/>
      <c r="BA853" s="43"/>
      <c r="BB853" s="43"/>
      <c r="BC853" s="43"/>
      <c r="BD853" s="43"/>
      <c r="BE853" s="43"/>
      <c r="BF853" s="43"/>
      <c r="BG853" s="43"/>
      <c r="BH853" s="43"/>
      <c r="BI853" s="43"/>
      <c r="BJ853" s="43"/>
      <c r="BK853" s="43"/>
      <c r="BL853" s="43"/>
      <c r="BM853" s="43"/>
      <c r="BN853" s="43"/>
    </row>
    <row r="854" ht="13.5" customHeight="1">
      <c r="A854" s="11"/>
      <c r="B854" s="11"/>
      <c r="C854" s="43"/>
      <c r="D854" s="43"/>
      <c r="E854" s="43"/>
      <c r="F854" s="43"/>
      <c r="G854" s="43"/>
      <c r="H854" s="43"/>
      <c r="I854" s="43"/>
      <c r="J854" s="43"/>
      <c r="K854" s="43"/>
      <c r="L854" s="43"/>
      <c r="M854" s="43"/>
      <c r="N854" s="43"/>
      <c r="O854" s="43"/>
      <c r="P854" s="43"/>
      <c r="Q854" s="44"/>
      <c r="R854" s="44"/>
      <c r="S854" s="43"/>
      <c r="T854" s="43"/>
      <c r="U854" s="44"/>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4"/>
      <c r="AY854" s="43"/>
      <c r="AZ854" s="43"/>
      <c r="BA854" s="43"/>
      <c r="BB854" s="43"/>
      <c r="BC854" s="43"/>
      <c r="BD854" s="43"/>
      <c r="BE854" s="43"/>
      <c r="BF854" s="43"/>
      <c r="BG854" s="43"/>
      <c r="BH854" s="43"/>
      <c r="BI854" s="43"/>
      <c r="BJ854" s="43"/>
      <c r="BK854" s="43"/>
      <c r="BL854" s="43"/>
      <c r="BM854" s="43"/>
      <c r="BN854" s="43"/>
    </row>
    <row r="855" ht="13.5" customHeight="1">
      <c r="A855" s="11"/>
      <c r="B855" s="11"/>
      <c r="C855" s="43"/>
      <c r="D855" s="43"/>
      <c r="E855" s="43"/>
      <c r="F855" s="43"/>
      <c r="G855" s="43"/>
      <c r="H855" s="43"/>
      <c r="I855" s="43"/>
      <c r="J855" s="43"/>
      <c r="K855" s="43"/>
      <c r="L855" s="43"/>
      <c r="M855" s="43"/>
      <c r="N855" s="43"/>
      <c r="O855" s="43"/>
      <c r="P855" s="43"/>
      <c r="Q855" s="44"/>
      <c r="R855" s="44"/>
      <c r="S855" s="43"/>
      <c r="T855" s="43"/>
      <c r="U855" s="44"/>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4"/>
      <c r="AY855" s="43"/>
      <c r="AZ855" s="43"/>
      <c r="BA855" s="43"/>
      <c r="BB855" s="43"/>
      <c r="BC855" s="43"/>
      <c r="BD855" s="43"/>
      <c r="BE855" s="43"/>
      <c r="BF855" s="43"/>
      <c r="BG855" s="43"/>
      <c r="BH855" s="43"/>
      <c r="BI855" s="43"/>
      <c r="BJ855" s="43"/>
      <c r="BK855" s="43"/>
      <c r="BL855" s="43"/>
      <c r="BM855" s="43"/>
      <c r="BN855" s="43"/>
    </row>
    <row r="856" ht="13.5" customHeight="1">
      <c r="A856" s="11"/>
      <c r="B856" s="11"/>
      <c r="C856" s="43"/>
      <c r="D856" s="43"/>
      <c r="E856" s="43"/>
      <c r="F856" s="43"/>
      <c r="G856" s="43"/>
      <c r="H856" s="43"/>
      <c r="I856" s="43"/>
      <c r="J856" s="43"/>
      <c r="K856" s="43"/>
      <c r="L856" s="43"/>
      <c r="M856" s="43"/>
      <c r="N856" s="43"/>
      <c r="O856" s="43"/>
      <c r="P856" s="43"/>
      <c r="Q856" s="44"/>
      <c r="R856" s="44"/>
      <c r="S856" s="43"/>
      <c r="T856" s="43"/>
      <c r="U856" s="44"/>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4"/>
      <c r="AY856" s="43"/>
      <c r="AZ856" s="43"/>
      <c r="BA856" s="43"/>
      <c r="BB856" s="43"/>
      <c r="BC856" s="43"/>
      <c r="BD856" s="43"/>
      <c r="BE856" s="43"/>
      <c r="BF856" s="43"/>
      <c r="BG856" s="43"/>
      <c r="BH856" s="43"/>
      <c r="BI856" s="43"/>
      <c r="BJ856" s="43"/>
      <c r="BK856" s="43"/>
      <c r="BL856" s="43"/>
      <c r="BM856" s="43"/>
      <c r="BN856" s="43"/>
    </row>
    <row r="857" ht="13.5" customHeight="1">
      <c r="A857" s="11"/>
      <c r="B857" s="11"/>
      <c r="C857" s="43"/>
      <c r="D857" s="43"/>
      <c r="E857" s="43"/>
      <c r="F857" s="43"/>
      <c r="G857" s="43"/>
      <c r="H857" s="43"/>
      <c r="I857" s="43"/>
      <c r="J857" s="43"/>
      <c r="K857" s="43"/>
      <c r="L857" s="43"/>
      <c r="M857" s="43"/>
      <c r="N857" s="43"/>
      <c r="O857" s="43"/>
      <c r="P857" s="43"/>
      <c r="Q857" s="44"/>
      <c r="R857" s="44"/>
      <c r="S857" s="43"/>
      <c r="T857" s="43"/>
      <c r="U857" s="44"/>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4"/>
      <c r="AY857" s="43"/>
      <c r="AZ857" s="43"/>
      <c r="BA857" s="43"/>
      <c r="BB857" s="43"/>
      <c r="BC857" s="43"/>
      <c r="BD857" s="43"/>
      <c r="BE857" s="43"/>
      <c r="BF857" s="43"/>
      <c r="BG857" s="43"/>
      <c r="BH857" s="43"/>
      <c r="BI857" s="43"/>
      <c r="BJ857" s="43"/>
      <c r="BK857" s="43"/>
      <c r="BL857" s="43"/>
      <c r="BM857" s="43"/>
      <c r="BN857" s="43"/>
    </row>
    <row r="858" ht="13.5" customHeight="1">
      <c r="A858" s="11"/>
      <c r="B858" s="11"/>
      <c r="C858" s="43"/>
      <c r="D858" s="43"/>
      <c r="E858" s="43"/>
      <c r="F858" s="43"/>
      <c r="G858" s="43"/>
      <c r="H858" s="43"/>
      <c r="I858" s="43"/>
      <c r="J858" s="43"/>
      <c r="K858" s="43"/>
      <c r="L858" s="43"/>
      <c r="M858" s="43"/>
      <c r="N858" s="43"/>
      <c r="O858" s="43"/>
      <c r="P858" s="43"/>
      <c r="Q858" s="44"/>
      <c r="R858" s="44"/>
      <c r="S858" s="43"/>
      <c r="T858" s="43"/>
      <c r="U858" s="44"/>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4"/>
      <c r="AY858" s="43"/>
      <c r="AZ858" s="43"/>
      <c r="BA858" s="43"/>
      <c r="BB858" s="43"/>
      <c r="BC858" s="43"/>
      <c r="BD858" s="43"/>
      <c r="BE858" s="43"/>
      <c r="BF858" s="43"/>
      <c r="BG858" s="43"/>
      <c r="BH858" s="43"/>
      <c r="BI858" s="43"/>
      <c r="BJ858" s="43"/>
      <c r="BK858" s="43"/>
      <c r="BL858" s="43"/>
      <c r="BM858" s="43"/>
      <c r="BN858" s="43"/>
    </row>
    <row r="859" ht="13.5" customHeight="1">
      <c r="A859" s="11"/>
      <c r="B859" s="11"/>
      <c r="C859" s="43"/>
      <c r="D859" s="43"/>
      <c r="E859" s="43"/>
      <c r="F859" s="43"/>
      <c r="G859" s="43"/>
      <c r="H859" s="43"/>
      <c r="I859" s="43"/>
      <c r="J859" s="43"/>
      <c r="K859" s="43"/>
      <c r="L859" s="43"/>
      <c r="M859" s="43"/>
      <c r="N859" s="43"/>
      <c r="O859" s="43"/>
      <c r="P859" s="43"/>
      <c r="Q859" s="44"/>
      <c r="R859" s="44"/>
      <c r="S859" s="43"/>
      <c r="T859" s="43"/>
      <c r="U859" s="44"/>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4"/>
      <c r="AY859" s="43"/>
      <c r="AZ859" s="43"/>
      <c r="BA859" s="43"/>
      <c r="BB859" s="43"/>
      <c r="BC859" s="43"/>
      <c r="BD859" s="43"/>
      <c r="BE859" s="43"/>
      <c r="BF859" s="43"/>
      <c r="BG859" s="43"/>
      <c r="BH859" s="43"/>
      <c r="BI859" s="43"/>
      <c r="BJ859" s="43"/>
      <c r="BK859" s="43"/>
      <c r="BL859" s="43"/>
      <c r="BM859" s="43"/>
      <c r="BN859" s="43"/>
    </row>
    <row r="860" ht="13.5" customHeight="1">
      <c r="A860" s="11"/>
      <c r="B860" s="11"/>
      <c r="C860" s="43"/>
      <c r="D860" s="43"/>
      <c r="E860" s="43"/>
      <c r="F860" s="43"/>
      <c r="G860" s="43"/>
      <c r="H860" s="43"/>
      <c r="I860" s="43"/>
      <c r="J860" s="43"/>
      <c r="K860" s="43"/>
      <c r="L860" s="43"/>
      <c r="M860" s="43"/>
      <c r="N860" s="43"/>
      <c r="O860" s="43"/>
      <c r="P860" s="43"/>
      <c r="Q860" s="44"/>
      <c r="R860" s="44"/>
      <c r="S860" s="43"/>
      <c r="T860" s="43"/>
      <c r="U860" s="44"/>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4"/>
      <c r="AY860" s="43"/>
      <c r="AZ860" s="43"/>
      <c r="BA860" s="43"/>
      <c r="BB860" s="43"/>
      <c r="BC860" s="43"/>
      <c r="BD860" s="43"/>
      <c r="BE860" s="43"/>
      <c r="BF860" s="43"/>
      <c r="BG860" s="43"/>
      <c r="BH860" s="43"/>
      <c r="BI860" s="43"/>
      <c r="BJ860" s="43"/>
      <c r="BK860" s="43"/>
      <c r="BL860" s="43"/>
      <c r="BM860" s="43"/>
      <c r="BN860" s="43"/>
    </row>
    <row r="861" ht="13.5" customHeight="1">
      <c r="A861" s="11"/>
      <c r="B861" s="11"/>
      <c r="C861" s="43"/>
      <c r="D861" s="43"/>
      <c r="E861" s="43"/>
      <c r="F861" s="43"/>
      <c r="G861" s="43"/>
      <c r="H861" s="43"/>
      <c r="I861" s="43"/>
      <c r="J861" s="43"/>
      <c r="K861" s="43"/>
      <c r="L861" s="43"/>
      <c r="M861" s="43"/>
      <c r="N861" s="43"/>
      <c r="O861" s="43"/>
      <c r="P861" s="43"/>
      <c r="Q861" s="44"/>
      <c r="R861" s="44"/>
      <c r="S861" s="43"/>
      <c r="T861" s="43"/>
      <c r="U861" s="44"/>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4"/>
      <c r="AY861" s="43"/>
      <c r="AZ861" s="43"/>
      <c r="BA861" s="43"/>
      <c r="BB861" s="43"/>
      <c r="BC861" s="43"/>
      <c r="BD861" s="43"/>
      <c r="BE861" s="43"/>
      <c r="BF861" s="43"/>
      <c r="BG861" s="43"/>
      <c r="BH861" s="43"/>
      <c r="BI861" s="43"/>
      <c r="BJ861" s="43"/>
      <c r="BK861" s="43"/>
      <c r="BL861" s="43"/>
      <c r="BM861" s="43"/>
      <c r="BN861" s="43"/>
    </row>
    <row r="862" ht="13.5" customHeight="1">
      <c r="A862" s="11"/>
      <c r="B862" s="11"/>
      <c r="C862" s="43"/>
      <c r="D862" s="43"/>
      <c r="E862" s="43"/>
      <c r="F862" s="43"/>
      <c r="G862" s="43"/>
      <c r="H862" s="43"/>
      <c r="I862" s="43"/>
      <c r="J862" s="43"/>
      <c r="K862" s="43"/>
      <c r="L862" s="43"/>
      <c r="M862" s="43"/>
      <c r="N862" s="43"/>
      <c r="O862" s="43"/>
      <c r="P862" s="43"/>
      <c r="Q862" s="44"/>
      <c r="R862" s="44"/>
      <c r="S862" s="43"/>
      <c r="T862" s="43"/>
      <c r="U862" s="44"/>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4"/>
      <c r="AY862" s="43"/>
      <c r="AZ862" s="43"/>
      <c r="BA862" s="43"/>
      <c r="BB862" s="43"/>
      <c r="BC862" s="43"/>
      <c r="BD862" s="43"/>
      <c r="BE862" s="43"/>
      <c r="BF862" s="43"/>
      <c r="BG862" s="43"/>
      <c r="BH862" s="43"/>
      <c r="BI862" s="43"/>
      <c r="BJ862" s="43"/>
      <c r="BK862" s="43"/>
      <c r="BL862" s="43"/>
      <c r="BM862" s="43"/>
      <c r="BN862" s="43"/>
    </row>
    <row r="863" ht="13.5" customHeight="1">
      <c r="A863" s="11"/>
      <c r="B863" s="11"/>
      <c r="C863" s="43"/>
      <c r="D863" s="43"/>
      <c r="E863" s="43"/>
      <c r="F863" s="43"/>
      <c r="G863" s="43"/>
      <c r="H863" s="43"/>
      <c r="I863" s="43"/>
      <c r="J863" s="43"/>
      <c r="K863" s="43"/>
      <c r="L863" s="43"/>
      <c r="M863" s="43"/>
      <c r="N863" s="43"/>
      <c r="O863" s="43"/>
      <c r="P863" s="43"/>
      <c r="Q863" s="44"/>
      <c r="R863" s="44"/>
      <c r="S863" s="43"/>
      <c r="T863" s="43"/>
      <c r="U863" s="44"/>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4"/>
      <c r="AY863" s="43"/>
      <c r="AZ863" s="43"/>
      <c r="BA863" s="43"/>
      <c r="BB863" s="43"/>
      <c r="BC863" s="43"/>
      <c r="BD863" s="43"/>
      <c r="BE863" s="43"/>
      <c r="BF863" s="43"/>
      <c r="BG863" s="43"/>
      <c r="BH863" s="43"/>
      <c r="BI863" s="43"/>
      <c r="BJ863" s="43"/>
      <c r="BK863" s="43"/>
      <c r="BL863" s="43"/>
      <c r="BM863" s="43"/>
      <c r="BN863" s="43"/>
    </row>
    <row r="864" ht="13.5" customHeight="1">
      <c r="A864" s="11"/>
      <c r="B864" s="11"/>
      <c r="C864" s="43"/>
      <c r="D864" s="43"/>
      <c r="E864" s="43"/>
      <c r="F864" s="43"/>
      <c r="G864" s="43"/>
      <c r="H864" s="43"/>
      <c r="I864" s="43"/>
      <c r="J864" s="43"/>
      <c r="K864" s="43"/>
      <c r="L864" s="43"/>
      <c r="M864" s="43"/>
      <c r="N864" s="43"/>
      <c r="O864" s="43"/>
      <c r="P864" s="43"/>
      <c r="Q864" s="44"/>
      <c r="R864" s="44"/>
      <c r="S864" s="43"/>
      <c r="T864" s="43"/>
      <c r="U864" s="44"/>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4"/>
      <c r="AY864" s="43"/>
      <c r="AZ864" s="43"/>
      <c r="BA864" s="43"/>
      <c r="BB864" s="43"/>
      <c r="BC864" s="43"/>
      <c r="BD864" s="43"/>
      <c r="BE864" s="43"/>
      <c r="BF864" s="43"/>
      <c r="BG864" s="43"/>
      <c r="BH864" s="43"/>
      <c r="BI864" s="43"/>
      <c r="BJ864" s="43"/>
      <c r="BK864" s="43"/>
      <c r="BL864" s="43"/>
      <c r="BM864" s="43"/>
      <c r="BN864" s="43"/>
    </row>
    <row r="865" ht="13.5" customHeight="1">
      <c r="A865" s="11"/>
      <c r="B865" s="11"/>
      <c r="C865" s="43"/>
      <c r="D865" s="43"/>
      <c r="E865" s="43"/>
      <c r="F865" s="43"/>
      <c r="G865" s="43"/>
      <c r="H865" s="43"/>
      <c r="I865" s="43"/>
      <c r="J865" s="43"/>
      <c r="K865" s="43"/>
      <c r="L865" s="43"/>
      <c r="M865" s="43"/>
      <c r="N865" s="43"/>
      <c r="O865" s="43"/>
      <c r="P865" s="43"/>
      <c r="Q865" s="44"/>
      <c r="R865" s="44"/>
      <c r="S865" s="43"/>
      <c r="T865" s="43"/>
      <c r="U865" s="44"/>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4"/>
      <c r="AY865" s="43"/>
      <c r="AZ865" s="43"/>
      <c r="BA865" s="43"/>
      <c r="BB865" s="43"/>
      <c r="BC865" s="43"/>
      <c r="BD865" s="43"/>
      <c r="BE865" s="43"/>
      <c r="BF865" s="43"/>
      <c r="BG865" s="43"/>
      <c r="BH865" s="43"/>
      <c r="BI865" s="43"/>
      <c r="BJ865" s="43"/>
      <c r="BK865" s="43"/>
      <c r="BL865" s="43"/>
      <c r="BM865" s="43"/>
      <c r="BN865" s="43"/>
    </row>
    <row r="866" ht="13.5" customHeight="1">
      <c r="A866" s="11"/>
      <c r="B866" s="11"/>
      <c r="C866" s="43"/>
      <c r="D866" s="43"/>
      <c r="E866" s="43"/>
      <c r="F866" s="43"/>
      <c r="G866" s="43"/>
      <c r="H866" s="43"/>
      <c r="I866" s="43"/>
      <c r="J866" s="43"/>
      <c r="K866" s="43"/>
      <c r="L866" s="43"/>
      <c r="M866" s="43"/>
      <c r="N866" s="43"/>
      <c r="O866" s="43"/>
      <c r="P866" s="43"/>
      <c r="Q866" s="44"/>
      <c r="R866" s="44"/>
      <c r="S866" s="43"/>
      <c r="T866" s="43"/>
      <c r="U866" s="44"/>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4"/>
      <c r="AY866" s="43"/>
      <c r="AZ866" s="43"/>
      <c r="BA866" s="43"/>
      <c r="BB866" s="43"/>
      <c r="BC866" s="43"/>
      <c r="BD866" s="43"/>
      <c r="BE866" s="43"/>
      <c r="BF866" s="43"/>
      <c r="BG866" s="43"/>
      <c r="BH866" s="43"/>
      <c r="BI866" s="43"/>
      <c r="BJ866" s="43"/>
      <c r="BK866" s="43"/>
      <c r="BL866" s="43"/>
      <c r="BM866" s="43"/>
      <c r="BN866" s="43"/>
    </row>
    <row r="867" ht="13.5" customHeight="1">
      <c r="A867" s="11"/>
      <c r="B867" s="11"/>
      <c r="C867" s="43"/>
      <c r="D867" s="43"/>
      <c r="E867" s="43"/>
      <c r="F867" s="43"/>
      <c r="G867" s="43"/>
      <c r="H867" s="43"/>
      <c r="I867" s="43"/>
      <c r="J867" s="43"/>
      <c r="K867" s="43"/>
      <c r="L867" s="43"/>
      <c r="M867" s="43"/>
      <c r="N867" s="43"/>
      <c r="O867" s="43"/>
      <c r="P867" s="43"/>
      <c r="Q867" s="44"/>
      <c r="R867" s="44"/>
      <c r="S867" s="43"/>
      <c r="T867" s="43"/>
      <c r="U867" s="44"/>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4"/>
      <c r="AY867" s="43"/>
      <c r="AZ867" s="43"/>
      <c r="BA867" s="43"/>
      <c r="BB867" s="43"/>
      <c r="BC867" s="43"/>
      <c r="BD867" s="43"/>
      <c r="BE867" s="43"/>
      <c r="BF867" s="43"/>
      <c r="BG867" s="43"/>
      <c r="BH867" s="43"/>
      <c r="BI867" s="43"/>
      <c r="BJ867" s="43"/>
      <c r="BK867" s="43"/>
      <c r="BL867" s="43"/>
      <c r="BM867" s="43"/>
      <c r="BN867" s="43"/>
    </row>
    <row r="868" ht="13.5" customHeight="1">
      <c r="A868" s="11"/>
      <c r="B868" s="11"/>
      <c r="C868" s="43"/>
      <c r="D868" s="43"/>
      <c r="E868" s="43"/>
      <c r="F868" s="43"/>
      <c r="G868" s="43"/>
      <c r="H868" s="43"/>
      <c r="I868" s="43"/>
      <c r="J868" s="43"/>
      <c r="K868" s="43"/>
      <c r="L868" s="43"/>
      <c r="M868" s="43"/>
      <c r="N868" s="43"/>
      <c r="O868" s="43"/>
      <c r="P868" s="43"/>
      <c r="Q868" s="44"/>
      <c r="R868" s="44"/>
      <c r="S868" s="43"/>
      <c r="T868" s="43"/>
      <c r="U868" s="44"/>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4"/>
      <c r="AY868" s="43"/>
      <c r="AZ868" s="43"/>
      <c r="BA868" s="43"/>
      <c r="BB868" s="43"/>
      <c r="BC868" s="43"/>
      <c r="BD868" s="43"/>
      <c r="BE868" s="43"/>
      <c r="BF868" s="43"/>
      <c r="BG868" s="43"/>
      <c r="BH868" s="43"/>
      <c r="BI868" s="43"/>
      <c r="BJ868" s="43"/>
      <c r="BK868" s="43"/>
      <c r="BL868" s="43"/>
      <c r="BM868" s="43"/>
      <c r="BN868" s="43"/>
    </row>
    <row r="869" ht="13.5" customHeight="1">
      <c r="A869" s="11"/>
      <c r="B869" s="11"/>
      <c r="C869" s="43"/>
      <c r="D869" s="43"/>
      <c r="E869" s="43"/>
      <c r="F869" s="43"/>
      <c r="G869" s="43"/>
      <c r="H869" s="43"/>
      <c r="I869" s="43"/>
      <c r="J869" s="43"/>
      <c r="K869" s="43"/>
      <c r="L869" s="43"/>
      <c r="M869" s="43"/>
      <c r="N869" s="43"/>
      <c r="O869" s="43"/>
      <c r="P869" s="43"/>
      <c r="Q869" s="44"/>
      <c r="R869" s="44"/>
      <c r="S869" s="43"/>
      <c r="T869" s="43"/>
      <c r="U869" s="44"/>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4"/>
      <c r="AY869" s="43"/>
      <c r="AZ869" s="43"/>
      <c r="BA869" s="43"/>
      <c r="BB869" s="43"/>
      <c r="BC869" s="43"/>
      <c r="BD869" s="43"/>
      <c r="BE869" s="43"/>
      <c r="BF869" s="43"/>
      <c r="BG869" s="43"/>
      <c r="BH869" s="43"/>
      <c r="BI869" s="43"/>
      <c r="BJ869" s="43"/>
      <c r="BK869" s="43"/>
      <c r="BL869" s="43"/>
      <c r="BM869" s="43"/>
      <c r="BN869" s="43"/>
    </row>
    <row r="870" ht="13.5" customHeight="1">
      <c r="A870" s="11"/>
      <c r="B870" s="11"/>
      <c r="C870" s="43"/>
      <c r="D870" s="43"/>
      <c r="E870" s="43"/>
      <c r="F870" s="43"/>
      <c r="G870" s="43"/>
      <c r="H870" s="43"/>
      <c r="I870" s="43"/>
      <c r="J870" s="43"/>
      <c r="K870" s="43"/>
      <c r="L870" s="43"/>
      <c r="M870" s="43"/>
      <c r="N870" s="43"/>
      <c r="O870" s="43"/>
      <c r="P870" s="43"/>
      <c r="Q870" s="44"/>
      <c r="R870" s="44"/>
      <c r="S870" s="43"/>
      <c r="T870" s="43"/>
      <c r="U870" s="44"/>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4"/>
      <c r="AY870" s="43"/>
      <c r="AZ870" s="43"/>
      <c r="BA870" s="43"/>
      <c r="BB870" s="43"/>
      <c r="BC870" s="43"/>
      <c r="BD870" s="43"/>
      <c r="BE870" s="43"/>
      <c r="BF870" s="43"/>
      <c r="BG870" s="43"/>
      <c r="BH870" s="43"/>
      <c r="BI870" s="43"/>
      <c r="BJ870" s="43"/>
      <c r="BK870" s="43"/>
      <c r="BL870" s="43"/>
      <c r="BM870" s="43"/>
      <c r="BN870" s="43"/>
    </row>
    <row r="871" ht="13.5" customHeight="1">
      <c r="A871" s="11"/>
      <c r="B871" s="11"/>
      <c r="C871" s="43"/>
      <c r="D871" s="43"/>
      <c r="E871" s="43"/>
      <c r="F871" s="43"/>
      <c r="G871" s="43"/>
      <c r="H871" s="43"/>
      <c r="I871" s="43"/>
      <c r="J871" s="43"/>
      <c r="K871" s="43"/>
      <c r="L871" s="43"/>
      <c r="M871" s="43"/>
      <c r="N871" s="43"/>
      <c r="O871" s="43"/>
      <c r="P871" s="43"/>
      <c r="Q871" s="44"/>
      <c r="R871" s="44"/>
      <c r="S871" s="43"/>
      <c r="T871" s="43"/>
      <c r="U871" s="44"/>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4"/>
      <c r="AY871" s="43"/>
      <c r="AZ871" s="43"/>
      <c r="BA871" s="43"/>
      <c r="BB871" s="43"/>
      <c r="BC871" s="43"/>
      <c r="BD871" s="43"/>
      <c r="BE871" s="43"/>
      <c r="BF871" s="43"/>
      <c r="BG871" s="43"/>
      <c r="BH871" s="43"/>
      <c r="BI871" s="43"/>
      <c r="BJ871" s="43"/>
      <c r="BK871" s="43"/>
      <c r="BL871" s="43"/>
      <c r="BM871" s="43"/>
      <c r="BN871" s="43"/>
    </row>
    <row r="872" ht="13.5" customHeight="1">
      <c r="A872" s="11"/>
      <c r="B872" s="11"/>
      <c r="C872" s="43"/>
      <c r="D872" s="43"/>
      <c r="E872" s="43"/>
      <c r="F872" s="43"/>
      <c r="G872" s="43"/>
      <c r="H872" s="43"/>
      <c r="I872" s="43"/>
      <c r="J872" s="43"/>
      <c r="K872" s="43"/>
      <c r="L872" s="43"/>
      <c r="M872" s="43"/>
      <c r="N872" s="43"/>
      <c r="O872" s="43"/>
      <c r="P872" s="43"/>
      <c r="Q872" s="44"/>
      <c r="R872" s="44"/>
      <c r="S872" s="43"/>
      <c r="T872" s="43"/>
      <c r="U872" s="44"/>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4"/>
      <c r="AY872" s="43"/>
      <c r="AZ872" s="43"/>
      <c r="BA872" s="43"/>
      <c r="BB872" s="43"/>
      <c r="BC872" s="43"/>
      <c r="BD872" s="43"/>
      <c r="BE872" s="43"/>
      <c r="BF872" s="43"/>
      <c r="BG872" s="43"/>
      <c r="BH872" s="43"/>
      <c r="BI872" s="43"/>
      <c r="BJ872" s="43"/>
      <c r="BK872" s="43"/>
      <c r="BL872" s="43"/>
      <c r="BM872" s="43"/>
      <c r="BN872" s="43"/>
    </row>
    <row r="873" ht="13.5" customHeight="1">
      <c r="A873" s="11"/>
      <c r="B873" s="11"/>
      <c r="C873" s="43"/>
      <c r="D873" s="43"/>
      <c r="E873" s="43"/>
      <c r="F873" s="43"/>
      <c r="G873" s="43"/>
      <c r="H873" s="43"/>
      <c r="I873" s="43"/>
      <c r="J873" s="43"/>
      <c r="K873" s="43"/>
      <c r="L873" s="43"/>
      <c r="M873" s="43"/>
      <c r="N873" s="43"/>
      <c r="O873" s="43"/>
      <c r="P873" s="43"/>
      <c r="Q873" s="44"/>
      <c r="R873" s="44"/>
      <c r="S873" s="43"/>
      <c r="T873" s="43"/>
      <c r="U873" s="44"/>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4"/>
      <c r="AY873" s="43"/>
      <c r="AZ873" s="43"/>
      <c r="BA873" s="43"/>
      <c r="BB873" s="43"/>
      <c r="BC873" s="43"/>
      <c r="BD873" s="43"/>
      <c r="BE873" s="43"/>
      <c r="BF873" s="43"/>
      <c r="BG873" s="43"/>
      <c r="BH873" s="43"/>
      <c r="BI873" s="43"/>
      <c r="BJ873" s="43"/>
      <c r="BK873" s="43"/>
      <c r="BL873" s="43"/>
      <c r="BM873" s="43"/>
      <c r="BN873" s="43"/>
    </row>
    <row r="874" ht="13.5" customHeight="1">
      <c r="A874" s="11"/>
      <c r="B874" s="11"/>
      <c r="C874" s="43"/>
      <c r="D874" s="43"/>
      <c r="E874" s="43"/>
      <c r="F874" s="43"/>
      <c r="G874" s="43"/>
      <c r="H874" s="43"/>
      <c r="I874" s="43"/>
      <c r="J874" s="43"/>
      <c r="K874" s="43"/>
      <c r="L874" s="43"/>
      <c r="M874" s="43"/>
      <c r="N874" s="43"/>
      <c r="O874" s="43"/>
      <c r="P874" s="43"/>
      <c r="Q874" s="44"/>
      <c r="R874" s="44"/>
      <c r="S874" s="43"/>
      <c r="T874" s="43"/>
      <c r="U874" s="44"/>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4"/>
      <c r="AY874" s="43"/>
      <c r="AZ874" s="43"/>
      <c r="BA874" s="43"/>
      <c r="BB874" s="43"/>
      <c r="BC874" s="43"/>
      <c r="BD874" s="43"/>
      <c r="BE874" s="43"/>
      <c r="BF874" s="43"/>
      <c r="BG874" s="43"/>
      <c r="BH874" s="43"/>
      <c r="BI874" s="43"/>
      <c r="BJ874" s="43"/>
      <c r="BK874" s="43"/>
      <c r="BL874" s="43"/>
      <c r="BM874" s="43"/>
      <c r="BN874" s="43"/>
    </row>
    <row r="875" ht="13.5" customHeight="1">
      <c r="A875" s="11"/>
      <c r="B875" s="11"/>
      <c r="C875" s="43"/>
      <c r="D875" s="43"/>
      <c r="E875" s="43"/>
      <c r="F875" s="43"/>
      <c r="G875" s="43"/>
      <c r="H875" s="43"/>
      <c r="I875" s="43"/>
      <c r="J875" s="43"/>
      <c r="K875" s="43"/>
      <c r="L875" s="43"/>
      <c r="M875" s="43"/>
      <c r="N875" s="43"/>
      <c r="O875" s="43"/>
      <c r="P875" s="43"/>
      <c r="Q875" s="44"/>
      <c r="R875" s="44"/>
      <c r="S875" s="43"/>
      <c r="T875" s="43"/>
      <c r="U875" s="44"/>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4"/>
      <c r="AY875" s="43"/>
      <c r="AZ875" s="43"/>
      <c r="BA875" s="43"/>
      <c r="BB875" s="43"/>
      <c r="BC875" s="43"/>
      <c r="BD875" s="43"/>
      <c r="BE875" s="43"/>
      <c r="BF875" s="43"/>
      <c r="BG875" s="43"/>
      <c r="BH875" s="43"/>
      <c r="BI875" s="43"/>
      <c r="BJ875" s="43"/>
      <c r="BK875" s="43"/>
      <c r="BL875" s="43"/>
      <c r="BM875" s="43"/>
      <c r="BN875" s="43"/>
    </row>
    <row r="876" ht="13.5" customHeight="1">
      <c r="A876" s="11"/>
      <c r="B876" s="11"/>
      <c r="C876" s="43"/>
      <c r="D876" s="43"/>
      <c r="E876" s="43"/>
      <c r="F876" s="43"/>
      <c r="G876" s="43"/>
      <c r="H876" s="43"/>
      <c r="I876" s="43"/>
      <c r="J876" s="43"/>
      <c r="K876" s="43"/>
      <c r="L876" s="43"/>
      <c r="M876" s="43"/>
      <c r="N876" s="43"/>
      <c r="O876" s="43"/>
      <c r="P876" s="43"/>
      <c r="Q876" s="44"/>
      <c r="R876" s="44"/>
      <c r="S876" s="43"/>
      <c r="T876" s="43"/>
      <c r="U876" s="44"/>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4"/>
      <c r="AY876" s="43"/>
      <c r="AZ876" s="43"/>
      <c r="BA876" s="43"/>
      <c r="BB876" s="43"/>
      <c r="BC876" s="43"/>
      <c r="BD876" s="43"/>
      <c r="BE876" s="43"/>
      <c r="BF876" s="43"/>
      <c r="BG876" s="43"/>
      <c r="BH876" s="43"/>
      <c r="BI876" s="43"/>
      <c r="BJ876" s="43"/>
      <c r="BK876" s="43"/>
      <c r="BL876" s="43"/>
      <c r="BM876" s="43"/>
      <c r="BN876" s="43"/>
    </row>
    <row r="877" ht="13.5" customHeight="1">
      <c r="A877" s="11"/>
      <c r="B877" s="11"/>
      <c r="C877" s="43"/>
      <c r="D877" s="43"/>
      <c r="E877" s="43"/>
      <c r="F877" s="43"/>
      <c r="G877" s="43"/>
      <c r="H877" s="43"/>
      <c r="I877" s="43"/>
      <c r="J877" s="43"/>
      <c r="K877" s="43"/>
      <c r="L877" s="43"/>
      <c r="M877" s="43"/>
      <c r="N877" s="43"/>
      <c r="O877" s="43"/>
      <c r="P877" s="43"/>
      <c r="Q877" s="44"/>
      <c r="R877" s="44"/>
      <c r="S877" s="43"/>
      <c r="T877" s="43"/>
      <c r="U877" s="44"/>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4"/>
      <c r="AY877" s="43"/>
      <c r="AZ877" s="43"/>
      <c r="BA877" s="43"/>
      <c r="BB877" s="43"/>
      <c r="BC877" s="43"/>
      <c r="BD877" s="43"/>
      <c r="BE877" s="43"/>
      <c r="BF877" s="43"/>
      <c r="BG877" s="43"/>
      <c r="BH877" s="43"/>
      <c r="BI877" s="43"/>
      <c r="BJ877" s="43"/>
      <c r="BK877" s="43"/>
      <c r="BL877" s="43"/>
      <c r="BM877" s="43"/>
      <c r="BN877" s="43"/>
    </row>
    <row r="878" ht="13.5" customHeight="1">
      <c r="A878" s="11"/>
      <c r="B878" s="11"/>
      <c r="C878" s="43"/>
      <c r="D878" s="43"/>
      <c r="E878" s="43"/>
      <c r="F878" s="43"/>
      <c r="G878" s="43"/>
      <c r="H878" s="43"/>
      <c r="I878" s="43"/>
      <c r="J878" s="43"/>
      <c r="K878" s="43"/>
      <c r="L878" s="43"/>
      <c r="M878" s="43"/>
      <c r="N878" s="43"/>
      <c r="O878" s="43"/>
      <c r="P878" s="43"/>
      <c r="Q878" s="44"/>
      <c r="R878" s="44"/>
      <c r="S878" s="43"/>
      <c r="T878" s="43"/>
      <c r="U878" s="44"/>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4"/>
      <c r="AY878" s="43"/>
      <c r="AZ878" s="43"/>
      <c r="BA878" s="43"/>
      <c r="BB878" s="43"/>
      <c r="BC878" s="43"/>
      <c r="BD878" s="43"/>
      <c r="BE878" s="43"/>
      <c r="BF878" s="43"/>
      <c r="BG878" s="43"/>
      <c r="BH878" s="43"/>
      <c r="BI878" s="43"/>
      <c r="BJ878" s="43"/>
      <c r="BK878" s="43"/>
      <c r="BL878" s="43"/>
      <c r="BM878" s="43"/>
      <c r="BN878" s="43"/>
    </row>
    <row r="879" ht="13.5" customHeight="1">
      <c r="A879" s="11"/>
      <c r="B879" s="11"/>
      <c r="C879" s="43"/>
      <c r="D879" s="43"/>
      <c r="E879" s="43"/>
      <c r="F879" s="43"/>
      <c r="G879" s="43"/>
      <c r="H879" s="43"/>
      <c r="I879" s="43"/>
      <c r="J879" s="43"/>
      <c r="K879" s="43"/>
      <c r="L879" s="43"/>
      <c r="M879" s="43"/>
      <c r="N879" s="43"/>
      <c r="O879" s="43"/>
      <c r="P879" s="43"/>
      <c r="Q879" s="44"/>
      <c r="R879" s="44"/>
      <c r="S879" s="43"/>
      <c r="T879" s="43"/>
      <c r="U879" s="44"/>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4"/>
      <c r="AY879" s="43"/>
      <c r="AZ879" s="43"/>
      <c r="BA879" s="43"/>
      <c r="BB879" s="43"/>
      <c r="BC879" s="43"/>
      <c r="BD879" s="43"/>
      <c r="BE879" s="43"/>
      <c r="BF879" s="43"/>
      <c r="BG879" s="43"/>
      <c r="BH879" s="43"/>
      <c r="BI879" s="43"/>
      <c r="BJ879" s="43"/>
      <c r="BK879" s="43"/>
      <c r="BL879" s="43"/>
      <c r="BM879" s="43"/>
      <c r="BN879" s="43"/>
    </row>
    <row r="880" ht="13.5" customHeight="1">
      <c r="A880" s="11"/>
      <c r="B880" s="11"/>
      <c r="C880" s="43"/>
      <c r="D880" s="43"/>
      <c r="E880" s="43"/>
      <c r="F880" s="43"/>
      <c r="G880" s="43"/>
      <c r="H880" s="43"/>
      <c r="I880" s="43"/>
      <c r="J880" s="43"/>
      <c r="K880" s="43"/>
      <c r="L880" s="43"/>
      <c r="M880" s="43"/>
      <c r="N880" s="43"/>
      <c r="O880" s="43"/>
      <c r="P880" s="43"/>
      <c r="Q880" s="44"/>
      <c r="R880" s="44"/>
      <c r="S880" s="43"/>
      <c r="T880" s="43"/>
      <c r="U880" s="44"/>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4"/>
      <c r="AY880" s="43"/>
      <c r="AZ880" s="43"/>
      <c r="BA880" s="43"/>
      <c r="BB880" s="43"/>
      <c r="BC880" s="43"/>
      <c r="BD880" s="43"/>
      <c r="BE880" s="43"/>
      <c r="BF880" s="43"/>
      <c r="BG880" s="43"/>
      <c r="BH880" s="43"/>
      <c r="BI880" s="43"/>
      <c r="BJ880" s="43"/>
      <c r="BK880" s="43"/>
      <c r="BL880" s="43"/>
      <c r="BM880" s="43"/>
      <c r="BN880" s="43"/>
    </row>
    <row r="881" ht="13.5" customHeight="1">
      <c r="A881" s="11"/>
      <c r="B881" s="11"/>
      <c r="C881" s="43"/>
      <c r="D881" s="43"/>
      <c r="E881" s="43"/>
      <c r="F881" s="43"/>
      <c r="G881" s="43"/>
      <c r="H881" s="43"/>
      <c r="I881" s="43"/>
      <c r="J881" s="43"/>
      <c r="K881" s="43"/>
      <c r="L881" s="43"/>
      <c r="M881" s="43"/>
      <c r="N881" s="43"/>
      <c r="O881" s="43"/>
      <c r="P881" s="43"/>
      <c r="Q881" s="44"/>
      <c r="R881" s="44"/>
      <c r="S881" s="43"/>
      <c r="T881" s="43"/>
      <c r="U881" s="44"/>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4"/>
      <c r="AY881" s="43"/>
      <c r="AZ881" s="43"/>
      <c r="BA881" s="43"/>
      <c r="BB881" s="43"/>
      <c r="BC881" s="43"/>
      <c r="BD881" s="43"/>
      <c r="BE881" s="43"/>
      <c r="BF881" s="43"/>
      <c r="BG881" s="43"/>
      <c r="BH881" s="43"/>
      <c r="BI881" s="43"/>
      <c r="BJ881" s="43"/>
      <c r="BK881" s="43"/>
      <c r="BL881" s="43"/>
      <c r="BM881" s="43"/>
      <c r="BN881" s="43"/>
    </row>
    <row r="882" ht="13.5" customHeight="1">
      <c r="A882" s="11"/>
      <c r="B882" s="11"/>
      <c r="C882" s="43"/>
      <c r="D882" s="43"/>
      <c r="E882" s="43"/>
      <c r="F882" s="43"/>
      <c r="G882" s="43"/>
      <c r="H882" s="43"/>
      <c r="I882" s="43"/>
      <c r="J882" s="43"/>
      <c r="K882" s="43"/>
      <c r="L882" s="43"/>
      <c r="M882" s="43"/>
      <c r="N882" s="43"/>
      <c r="O882" s="43"/>
      <c r="P882" s="43"/>
      <c r="Q882" s="44"/>
      <c r="R882" s="44"/>
      <c r="S882" s="43"/>
      <c r="T882" s="43"/>
      <c r="U882" s="44"/>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4"/>
      <c r="AY882" s="43"/>
      <c r="AZ882" s="43"/>
      <c r="BA882" s="43"/>
      <c r="BB882" s="43"/>
      <c r="BC882" s="43"/>
      <c r="BD882" s="43"/>
      <c r="BE882" s="43"/>
      <c r="BF882" s="43"/>
      <c r="BG882" s="43"/>
      <c r="BH882" s="43"/>
      <c r="BI882" s="43"/>
      <c r="BJ882" s="43"/>
      <c r="BK882" s="43"/>
      <c r="BL882" s="43"/>
      <c r="BM882" s="43"/>
      <c r="BN882" s="43"/>
    </row>
    <row r="883" ht="13.5" customHeight="1">
      <c r="A883" s="11"/>
      <c r="B883" s="11"/>
      <c r="C883" s="43"/>
      <c r="D883" s="43"/>
      <c r="E883" s="43"/>
      <c r="F883" s="43"/>
      <c r="G883" s="43"/>
      <c r="H883" s="43"/>
      <c r="I883" s="43"/>
      <c r="J883" s="43"/>
      <c r="K883" s="43"/>
      <c r="L883" s="43"/>
      <c r="M883" s="43"/>
      <c r="N883" s="43"/>
      <c r="O883" s="43"/>
      <c r="P883" s="43"/>
      <c r="Q883" s="44"/>
      <c r="R883" s="44"/>
      <c r="S883" s="43"/>
      <c r="T883" s="43"/>
      <c r="U883" s="44"/>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4"/>
      <c r="AY883" s="43"/>
      <c r="AZ883" s="43"/>
      <c r="BA883" s="43"/>
      <c r="BB883" s="43"/>
      <c r="BC883" s="43"/>
      <c r="BD883" s="43"/>
      <c r="BE883" s="43"/>
      <c r="BF883" s="43"/>
      <c r="BG883" s="43"/>
      <c r="BH883" s="43"/>
      <c r="BI883" s="43"/>
      <c r="BJ883" s="43"/>
      <c r="BK883" s="43"/>
      <c r="BL883" s="43"/>
      <c r="BM883" s="43"/>
      <c r="BN883" s="43"/>
    </row>
    <row r="884" ht="13.5" customHeight="1">
      <c r="A884" s="11"/>
      <c r="B884" s="11"/>
      <c r="C884" s="43"/>
      <c r="D884" s="43"/>
      <c r="E884" s="43"/>
      <c r="F884" s="43"/>
      <c r="G884" s="43"/>
      <c r="H884" s="43"/>
      <c r="I884" s="43"/>
      <c r="J884" s="43"/>
      <c r="K884" s="43"/>
      <c r="L884" s="43"/>
      <c r="M884" s="43"/>
      <c r="N884" s="43"/>
      <c r="O884" s="43"/>
      <c r="P884" s="43"/>
      <c r="Q884" s="44"/>
      <c r="R884" s="44"/>
      <c r="S884" s="43"/>
      <c r="T884" s="43"/>
      <c r="U884" s="44"/>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4"/>
      <c r="AY884" s="43"/>
      <c r="AZ884" s="43"/>
      <c r="BA884" s="43"/>
      <c r="BB884" s="43"/>
      <c r="BC884" s="43"/>
      <c r="BD884" s="43"/>
      <c r="BE884" s="43"/>
      <c r="BF884" s="43"/>
      <c r="BG884" s="43"/>
      <c r="BH884" s="43"/>
      <c r="BI884" s="43"/>
      <c r="BJ884" s="43"/>
      <c r="BK884" s="43"/>
      <c r="BL884" s="43"/>
      <c r="BM884" s="43"/>
      <c r="BN884" s="43"/>
    </row>
    <row r="885" ht="13.5" customHeight="1">
      <c r="A885" s="11"/>
      <c r="B885" s="11"/>
      <c r="C885" s="43"/>
      <c r="D885" s="43"/>
      <c r="E885" s="43"/>
      <c r="F885" s="43"/>
      <c r="G885" s="43"/>
      <c r="H885" s="43"/>
      <c r="I885" s="43"/>
      <c r="J885" s="43"/>
      <c r="K885" s="43"/>
      <c r="L885" s="43"/>
      <c r="M885" s="43"/>
      <c r="N885" s="43"/>
      <c r="O885" s="43"/>
      <c r="P885" s="43"/>
      <c r="Q885" s="44"/>
      <c r="R885" s="44"/>
      <c r="S885" s="43"/>
      <c r="T885" s="43"/>
      <c r="U885" s="44"/>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4"/>
      <c r="AY885" s="43"/>
      <c r="AZ885" s="43"/>
      <c r="BA885" s="43"/>
      <c r="BB885" s="43"/>
      <c r="BC885" s="43"/>
      <c r="BD885" s="43"/>
      <c r="BE885" s="43"/>
      <c r="BF885" s="43"/>
      <c r="BG885" s="43"/>
      <c r="BH885" s="43"/>
      <c r="BI885" s="43"/>
      <c r="BJ885" s="43"/>
      <c r="BK885" s="43"/>
      <c r="BL885" s="43"/>
      <c r="BM885" s="43"/>
      <c r="BN885" s="43"/>
    </row>
    <row r="886" ht="13.5" customHeight="1">
      <c r="A886" s="11"/>
      <c r="B886" s="11"/>
      <c r="C886" s="43"/>
      <c r="D886" s="43"/>
      <c r="E886" s="43"/>
      <c r="F886" s="43"/>
      <c r="G886" s="43"/>
      <c r="H886" s="43"/>
      <c r="I886" s="43"/>
      <c r="J886" s="43"/>
      <c r="K886" s="43"/>
      <c r="L886" s="43"/>
      <c r="M886" s="43"/>
      <c r="N886" s="43"/>
      <c r="O886" s="43"/>
      <c r="P886" s="43"/>
      <c r="Q886" s="44"/>
      <c r="R886" s="44"/>
      <c r="S886" s="43"/>
      <c r="T886" s="43"/>
      <c r="U886" s="44"/>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4"/>
      <c r="AY886" s="43"/>
      <c r="AZ886" s="43"/>
      <c r="BA886" s="43"/>
      <c r="BB886" s="43"/>
      <c r="BC886" s="43"/>
      <c r="BD886" s="43"/>
      <c r="BE886" s="43"/>
      <c r="BF886" s="43"/>
      <c r="BG886" s="43"/>
      <c r="BH886" s="43"/>
      <c r="BI886" s="43"/>
      <c r="BJ886" s="43"/>
      <c r="BK886" s="43"/>
      <c r="BL886" s="43"/>
      <c r="BM886" s="43"/>
      <c r="BN886" s="43"/>
    </row>
    <row r="887" ht="13.5" customHeight="1">
      <c r="A887" s="11"/>
      <c r="B887" s="11"/>
      <c r="C887" s="43"/>
      <c r="D887" s="43"/>
      <c r="E887" s="43"/>
      <c r="F887" s="43"/>
      <c r="G887" s="43"/>
      <c r="H887" s="43"/>
      <c r="I887" s="43"/>
      <c r="J887" s="43"/>
      <c r="K887" s="43"/>
      <c r="L887" s="43"/>
      <c r="M887" s="43"/>
      <c r="N887" s="43"/>
      <c r="O887" s="43"/>
      <c r="P887" s="43"/>
      <c r="Q887" s="44"/>
      <c r="R887" s="44"/>
      <c r="S887" s="43"/>
      <c r="T887" s="43"/>
      <c r="U887" s="44"/>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4"/>
      <c r="AY887" s="43"/>
      <c r="AZ887" s="43"/>
      <c r="BA887" s="43"/>
      <c r="BB887" s="43"/>
      <c r="BC887" s="43"/>
      <c r="BD887" s="43"/>
      <c r="BE887" s="43"/>
      <c r="BF887" s="43"/>
      <c r="BG887" s="43"/>
      <c r="BH887" s="43"/>
      <c r="BI887" s="43"/>
      <c r="BJ887" s="43"/>
      <c r="BK887" s="43"/>
      <c r="BL887" s="43"/>
      <c r="BM887" s="43"/>
      <c r="BN887" s="43"/>
    </row>
    <row r="888" ht="13.5" customHeight="1">
      <c r="A888" s="11"/>
      <c r="B888" s="11"/>
      <c r="C888" s="43"/>
      <c r="D888" s="43"/>
      <c r="E888" s="43"/>
      <c r="F888" s="43"/>
      <c r="G888" s="43"/>
      <c r="H888" s="43"/>
      <c r="I888" s="43"/>
      <c r="J888" s="43"/>
      <c r="K888" s="43"/>
      <c r="L888" s="43"/>
      <c r="M888" s="43"/>
      <c r="N888" s="43"/>
      <c r="O888" s="43"/>
      <c r="P888" s="43"/>
      <c r="Q888" s="44"/>
      <c r="R888" s="44"/>
      <c r="S888" s="43"/>
      <c r="T888" s="43"/>
      <c r="U888" s="44"/>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4"/>
      <c r="AY888" s="43"/>
      <c r="AZ888" s="43"/>
      <c r="BA888" s="43"/>
      <c r="BB888" s="43"/>
      <c r="BC888" s="43"/>
      <c r="BD888" s="43"/>
      <c r="BE888" s="43"/>
      <c r="BF888" s="43"/>
      <c r="BG888" s="43"/>
      <c r="BH888" s="43"/>
      <c r="BI888" s="43"/>
      <c r="BJ888" s="43"/>
      <c r="BK888" s="43"/>
      <c r="BL888" s="43"/>
      <c r="BM888" s="43"/>
      <c r="BN888" s="43"/>
    </row>
    <row r="889" ht="13.5" customHeight="1">
      <c r="A889" s="11"/>
      <c r="B889" s="11"/>
      <c r="C889" s="43"/>
      <c r="D889" s="43"/>
      <c r="E889" s="43"/>
      <c r="F889" s="43"/>
      <c r="G889" s="43"/>
      <c r="H889" s="43"/>
      <c r="I889" s="43"/>
      <c r="J889" s="43"/>
      <c r="K889" s="43"/>
      <c r="L889" s="43"/>
      <c r="M889" s="43"/>
      <c r="N889" s="43"/>
      <c r="O889" s="43"/>
      <c r="P889" s="43"/>
      <c r="Q889" s="44"/>
      <c r="R889" s="44"/>
      <c r="S889" s="43"/>
      <c r="T889" s="43"/>
      <c r="U889" s="44"/>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4"/>
      <c r="AY889" s="43"/>
      <c r="AZ889" s="43"/>
      <c r="BA889" s="43"/>
      <c r="BB889" s="43"/>
      <c r="BC889" s="43"/>
      <c r="BD889" s="43"/>
      <c r="BE889" s="43"/>
      <c r="BF889" s="43"/>
      <c r="BG889" s="43"/>
      <c r="BH889" s="43"/>
      <c r="BI889" s="43"/>
      <c r="BJ889" s="43"/>
      <c r="BK889" s="43"/>
      <c r="BL889" s="43"/>
      <c r="BM889" s="43"/>
      <c r="BN889" s="43"/>
    </row>
    <row r="890" ht="13.5" customHeight="1">
      <c r="A890" s="11"/>
      <c r="B890" s="11"/>
      <c r="C890" s="43"/>
      <c r="D890" s="43"/>
      <c r="E890" s="43"/>
      <c r="F890" s="43"/>
      <c r="G890" s="43"/>
      <c r="H890" s="43"/>
      <c r="I890" s="43"/>
      <c r="J890" s="43"/>
      <c r="K890" s="43"/>
      <c r="L890" s="43"/>
      <c r="M890" s="43"/>
      <c r="N890" s="43"/>
      <c r="O890" s="43"/>
      <c r="P890" s="43"/>
      <c r="Q890" s="44"/>
      <c r="R890" s="44"/>
      <c r="S890" s="43"/>
      <c r="T890" s="43"/>
      <c r="U890" s="44"/>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4"/>
      <c r="AY890" s="43"/>
      <c r="AZ890" s="43"/>
      <c r="BA890" s="43"/>
      <c r="BB890" s="43"/>
      <c r="BC890" s="43"/>
      <c r="BD890" s="43"/>
      <c r="BE890" s="43"/>
      <c r="BF890" s="43"/>
      <c r="BG890" s="43"/>
      <c r="BH890" s="43"/>
      <c r="BI890" s="43"/>
      <c r="BJ890" s="43"/>
      <c r="BK890" s="43"/>
      <c r="BL890" s="43"/>
      <c r="BM890" s="43"/>
      <c r="BN890" s="43"/>
    </row>
    <row r="891" ht="13.5" customHeight="1">
      <c r="A891" s="11"/>
      <c r="B891" s="11"/>
      <c r="C891" s="43"/>
      <c r="D891" s="43"/>
      <c r="E891" s="43"/>
      <c r="F891" s="43"/>
      <c r="G891" s="43"/>
      <c r="H891" s="43"/>
      <c r="I891" s="43"/>
      <c r="J891" s="43"/>
      <c r="K891" s="43"/>
      <c r="L891" s="43"/>
      <c r="M891" s="43"/>
      <c r="N891" s="43"/>
      <c r="O891" s="43"/>
      <c r="P891" s="43"/>
      <c r="Q891" s="44"/>
      <c r="R891" s="44"/>
      <c r="S891" s="43"/>
      <c r="T891" s="43"/>
      <c r="U891" s="44"/>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4"/>
      <c r="AY891" s="43"/>
      <c r="AZ891" s="43"/>
      <c r="BA891" s="43"/>
      <c r="BB891" s="43"/>
      <c r="BC891" s="43"/>
      <c r="BD891" s="43"/>
      <c r="BE891" s="43"/>
      <c r="BF891" s="43"/>
      <c r="BG891" s="43"/>
      <c r="BH891" s="43"/>
      <c r="BI891" s="43"/>
      <c r="BJ891" s="43"/>
      <c r="BK891" s="43"/>
      <c r="BL891" s="43"/>
      <c r="BM891" s="43"/>
      <c r="BN891" s="43"/>
    </row>
    <row r="892" ht="13.5" customHeight="1">
      <c r="A892" s="11"/>
      <c r="B892" s="11"/>
      <c r="C892" s="43"/>
      <c r="D892" s="43"/>
      <c r="E892" s="43"/>
      <c r="F892" s="43"/>
      <c r="G892" s="43"/>
      <c r="H892" s="43"/>
      <c r="I892" s="43"/>
      <c r="J892" s="43"/>
      <c r="K892" s="43"/>
      <c r="L892" s="43"/>
      <c r="M892" s="43"/>
      <c r="N892" s="43"/>
      <c r="O892" s="43"/>
      <c r="P892" s="43"/>
      <c r="Q892" s="44"/>
      <c r="R892" s="44"/>
      <c r="S892" s="43"/>
      <c r="T892" s="43"/>
      <c r="U892" s="44"/>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4"/>
      <c r="AY892" s="43"/>
      <c r="AZ892" s="43"/>
      <c r="BA892" s="43"/>
      <c r="BB892" s="43"/>
      <c r="BC892" s="43"/>
      <c r="BD892" s="43"/>
      <c r="BE892" s="43"/>
      <c r="BF892" s="43"/>
      <c r="BG892" s="43"/>
      <c r="BH892" s="43"/>
      <c r="BI892" s="43"/>
      <c r="BJ892" s="43"/>
      <c r="BK892" s="43"/>
      <c r="BL892" s="43"/>
      <c r="BM892" s="43"/>
      <c r="BN892" s="43"/>
    </row>
    <row r="893" ht="13.5" customHeight="1">
      <c r="A893" s="11"/>
      <c r="B893" s="11"/>
      <c r="C893" s="43"/>
      <c r="D893" s="43"/>
      <c r="E893" s="43"/>
      <c r="F893" s="43"/>
      <c r="G893" s="43"/>
      <c r="H893" s="43"/>
      <c r="I893" s="43"/>
      <c r="J893" s="43"/>
      <c r="K893" s="43"/>
      <c r="L893" s="43"/>
      <c r="M893" s="43"/>
      <c r="N893" s="43"/>
      <c r="O893" s="43"/>
      <c r="P893" s="43"/>
      <c r="Q893" s="44"/>
      <c r="R893" s="44"/>
      <c r="S893" s="43"/>
      <c r="T893" s="43"/>
      <c r="U893" s="44"/>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4"/>
      <c r="AY893" s="43"/>
      <c r="AZ893" s="43"/>
      <c r="BA893" s="43"/>
      <c r="BB893" s="43"/>
      <c r="BC893" s="43"/>
      <c r="BD893" s="43"/>
      <c r="BE893" s="43"/>
      <c r="BF893" s="43"/>
      <c r="BG893" s="43"/>
      <c r="BH893" s="43"/>
      <c r="BI893" s="43"/>
      <c r="BJ893" s="43"/>
      <c r="BK893" s="43"/>
      <c r="BL893" s="43"/>
      <c r="BM893" s="43"/>
      <c r="BN893" s="43"/>
    </row>
    <row r="894" ht="13.5" customHeight="1">
      <c r="A894" s="11"/>
      <c r="B894" s="11"/>
      <c r="C894" s="43"/>
      <c r="D894" s="43"/>
      <c r="E894" s="43"/>
      <c r="F894" s="43"/>
      <c r="G894" s="43"/>
      <c r="H894" s="43"/>
      <c r="I894" s="43"/>
      <c r="J894" s="43"/>
      <c r="K894" s="43"/>
      <c r="L894" s="43"/>
      <c r="M894" s="43"/>
      <c r="N894" s="43"/>
      <c r="O894" s="43"/>
      <c r="P894" s="43"/>
      <c r="Q894" s="44"/>
      <c r="R894" s="44"/>
      <c r="S894" s="43"/>
      <c r="T894" s="43"/>
      <c r="U894" s="44"/>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4"/>
      <c r="AY894" s="43"/>
      <c r="AZ894" s="43"/>
      <c r="BA894" s="43"/>
      <c r="BB894" s="43"/>
      <c r="BC894" s="43"/>
      <c r="BD894" s="43"/>
      <c r="BE894" s="43"/>
      <c r="BF894" s="43"/>
      <c r="BG894" s="43"/>
      <c r="BH894" s="43"/>
      <c r="BI894" s="43"/>
      <c r="BJ894" s="43"/>
      <c r="BK894" s="43"/>
      <c r="BL894" s="43"/>
      <c r="BM894" s="43"/>
      <c r="BN894" s="43"/>
    </row>
    <row r="895" ht="13.5" customHeight="1">
      <c r="A895" s="11"/>
      <c r="B895" s="11"/>
      <c r="C895" s="43"/>
      <c r="D895" s="43"/>
      <c r="E895" s="43"/>
      <c r="F895" s="43"/>
      <c r="G895" s="43"/>
      <c r="H895" s="43"/>
      <c r="I895" s="43"/>
      <c r="J895" s="43"/>
      <c r="K895" s="43"/>
      <c r="L895" s="43"/>
      <c r="M895" s="43"/>
      <c r="N895" s="43"/>
      <c r="O895" s="43"/>
      <c r="P895" s="43"/>
      <c r="Q895" s="44"/>
      <c r="R895" s="44"/>
      <c r="S895" s="43"/>
      <c r="T895" s="43"/>
      <c r="U895" s="44"/>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4"/>
      <c r="AY895" s="43"/>
      <c r="AZ895" s="43"/>
      <c r="BA895" s="43"/>
      <c r="BB895" s="43"/>
      <c r="BC895" s="43"/>
      <c r="BD895" s="43"/>
      <c r="BE895" s="43"/>
      <c r="BF895" s="43"/>
      <c r="BG895" s="43"/>
      <c r="BH895" s="43"/>
      <c r="BI895" s="43"/>
      <c r="BJ895" s="43"/>
      <c r="BK895" s="43"/>
      <c r="BL895" s="43"/>
      <c r="BM895" s="43"/>
      <c r="BN895" s="43"/>
    </row>
    <row r="896" ht="13.5" customHeight="1">
      <c r="A896" s="11"/>
      <c r="B896" s="11"/>
      <c r="C896" s="43"/>
      <c r="D896" s="43"/>
      <c r="E896" s="43"/>
      <c r="F896" s="43"/>
      <c r="G896" s="43"/>
      <c r="H896" s="43"/>
      <c r="I896" s="43"/>
      <c r="J896" s="43"/>
      <c r="K896" s="43"/>
      <c r="L896" s="43"/>
      <c r="M896" s="43"/>
      <c r="N896" s="43"/>
      <c r="O896" s="43"/>
      <c r="P896" s="43"/>
      <c r="Q896" s="44"/>
      <c r="R896" s="44"/>
      <c r="S896" s="43"/>
      <c r="T896" s="43"/>
      <c r="U896" s="44"/>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4"/>
      <c r="AY896" s="43"/>
      <c r="AZ896" s="43"/>
      <c r="BA896" s="43"/>
      <c r="BB896" s="43"/>
      <c r="BC896" s="43"/>
      <c r="BD896" s="43"/>
      <c r="BE896" s="43"/>
      <c r="BF896" s="43"/>
      <c r="BG896" s="43"/>
      <c r="BH896" s="43"/>
      <c r="BI896" s="43"/>
      <c r="BJ896" s="43"/>
      <c r="BK896" s="43"/>
      <c r="BL896" s="43"/>
      <c r="BM896" s="43"/>
      <c r="BN896" s="43"/>
    </row>
    <row r="897" ht="13.5" customHeight="1">
      <c r="A897" s="11"/>
      <c r="B897" s="11"/>
      <c r="C897" s="43"/>
      <c r="D897" s="43"/>
      <c r="E897" s="43"/>
      <c r="F897" s="43"/>
      <c r="G897" s="43"/>
      <c r="H897" s="43"/>
      <c r="I897" s="43"/>
      <c r="J897" s="43"/>
      <c r="K897" s="43"/>
      <c r="L897" s="43"/>
      <c r="M897" s="43"/>
      <c r="N897" s="43"/>
      <c r="O897" s="43"/>
      <c r="P897" s="43"/>
      <c r="Q897" s="44"/>
      <c r="R897" s="44"/>
      <c r="S897" s="43"/>
      <c r="T897" s="43"/>
      <c r="U897" s="44"/>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4"/>
      <c r="AY897" s="43"/>
      <c r="AZ897" s="43"/>
      <c r="BA897" s="43"/>
      <c r="BB897" s="43"/>
      <c r="BC897" s="43"/>
      <c r="BD897" s="43"/>
      <c r="BE897" s="43"/>
      <c r="BF897" s="43"/>
      <c r="BG897" s="43"/>
      <c r="BH897" s="43"/>
      <c r="BI897" s="43"/>
      <c r="BJ897" s="43"/>
      <c r="BK897" s="43"/>
      <c r="BL897" s="43"/>
      <c r="BM897" s="43"/>
      <c r="BN897" s="43"/>
    </row>
    <row r="898" ht="13.5" customHeight="1">
      <c r="A898" s="11"/>
      <c r="B898" s="11"/>
      <c r="C898" s="43"/>
      <c r="D898" s="43"/>
      <c r="E898" s="43"/>
      <c r="F898" s="43"/>
      <c r="G898" s="43"/>
      <c r="H898" s="43"/>
      <c r="I898" s="43"/>
      <c r="J898" s="43"/>
      <c r="K898" s="43"/>
      <c r="L898" s="43"/>
      <c r="M898" s="43"/>
      <c r="N898" s="43"/>
      <c r="O898" s="43"/>
      <c r="P898" s="43"/>
      <c r="Q898" s="44"/>
      <c r="R898" s="44"/>
      <c r="S898" s="43"/>
      <c r="T898" s="43"/>
      <c r="U898" s="44"/>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4"/>
      <c r="AY898" s="43"/>
      <c r="AZ898" s="43"/>
      <c r="BA898" s="43"/>
      <c r="BB898" s="43"/>
      <c r="BC898" s="43"/>
      <c r="BD898" s="43"/>
      <c r="BE898" s="43"/>
      <c r="BF898" s="43"/>
      <c r="BG898" s="43"/>
      <c r="BH898" s="43"/>
      <c r="BI898" s="43"/>
      <c r="BJ898" s="43"/>
      <c r="BK898" s="43"/>
      <c r="BL898" s="43"/>
      <c r="BM898" s="43"/>
      <c r="BN898" s="43"/>
    </row>
    <row r="899" ht="13.5" customHeight="1">
      <c r="A899" s="11"/>
      <c r="B899" s="11"/>
      <c r="C899" s="43"/>
      <c r="D899" s="43"/>
      <c r="E899" s="43"/>
      <c r="F899" s="43"/>
      <c r="G899" s="43"/>
      <c r="H899" s="43"/>
      <c r="I899" s="43"/>
      <c r="J899" s="43"/>
      <c r="K899" s="43"/>
      <c r="L899" s="43"/>
      <c r="M899" s="43"/>
      <c r="N899" s="43"/>
      <c r="O899" s="43"/>
      <c r="P899" s="43"/>
      <c r="Q899" s="44"/>
      <c r="R899" s="44"/>
      <c r="S899" s="43"/>
      <c r="T899" s="43"/>
      <c r="U899" s="44"/>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4"/>
      <c r="AY899" s="43"/>
      <c r="AZ899" s="43"/>
      <c r="BA899" s="43"/>
      <c r="BB899" s="43"/>
      <c r="BC899" s="43"/>
      <c r="BD899" s="43"/>
      <c r="BE899" s="43"/>
      <c r="BF899" s="43"/>
      <c r="BG899" s="43"/>
      <c r="BH899" s="43"/>
      <c r="BI899" s="43"/>
      <c r="BJ899" s="43"/>
      <c r="BK899" s="43"/>
      <c r="BL899" s="43"/>
      <c r="BM899" s="43"/>
      <c r="BN899" s="43"/>
    </row>
    <row r="900" ht="13.5" customHeight="1">
      <c r="A900" s="11"/>
      <c r="B900" s="11"/>
      <c r="C900" s="43"/>
      <c r="D900" s="43"/>
      <c r="E900" s="43"/>
      <c r="F900" s="43"/>
      <c r="G900" s="43"/>
      <c r="H900" s="43"/>
      <c r="I900" s="43"/>
      <c r="J900" s="43"/>
      <c r="K900" s="43"/>
      <c r="L900" s="43"/>
      <c r="M900" s="43"/>
      <c r="N900" s="43"/>
      <c r="O900" s="43"/>
      <c r="P900" s="43"/>
      <c r="Q900" s="44"/>
      <c r="R900" s="44"/>
      <c r="S900" s="43"/>
      <c r="T900" s="43"/>
      <c r="U900" s="44"/>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4"/>
      <c r="AY900" s="43"/>
      <c r="AZ900" s="43"/>
      <c r="BA900" s="43"/>
      <c r="BB900" s="43"/>
      <c r="BC900" s="43"/>
      <c r="BD900" s="43"/>
      <c r="BE900" s="43"/>
      <c r="BF900" s="43"/>
      <c r="BG900" s="43"/>
      <c r="BH900" s="43"/>
      <c r="BI900" s="43"/>
      <c r="BJ900" s="43"/>
      <c r="BK900" s="43"/>
      <c r="BL900" s="43"/>
      <c r="BM900" s="43"/>
      <c r="BN900" s="43"/>
    </row>
    <row r="901" ht="13.5" customHeight="1">
      <c r="A901" s="11"/>
      <c r="B901" s="11"/>
      <c r="C901" s="43"/>
      <c r="D901" s="43"/>
      <c r="E901" s="43"/>
      <c r="F901" s="43"/>
      <c r="G901" s="43"/>
      <c r="H901" s="43"/>
      <c r="I901" s="43"/>
      <c r="J901" s="43"/>
      <c r="K901" s="43"/>
      <c r="L901" s="43"/>
      <c r="M901" s="43"/>
      <c r="N901" s="43"/>
      <c r="O901" s="43"/>
      <c r="P901" s="43"/>
      <c r="Q901" s="44"/>
      <c r="R901" s="44"/>
      <c r="S901" s="43"/>
      <c r="T901" s="43"/>
      <c r="U901" s="44"/>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4"/>
      <c r="AY901" s="43"/>
      <c r="AZ901" s="43"/>
      <c r="BA901" s="43"/>
      <c r="BB901" s="43"/>
      <c r="BC901" s="43"/>
      <c r="BD901" s="43"/>
      <c r="BE901" s="43"/>
      <c r="BF901" s="43"/>
      <c r="BG901" s="43"/>
      <c r="BH901" s="43"/>
      <c r="BI901" s="43"/>
      <c r="BJ901" s="43"/>
      <c r="BK901" s="43"/>
      <c r="BL901" s="43"/>
      <c r="BM901" s="43"/>
      <c r="BN901" s="43"/>
    </row>
    <row r="902" ht="13.5" customHeight="1">
      <c r="A902" s="11"/>
      <c r="B902" s="11"/>
      <c r="C902" s="43"/>
      <c r="D902" s="43"/>
      <c r="E902" s="43"/>
      <c r="F902" s="43"/>
      <c r="G902" s="43"/>
      <c r="H902" s="43"/>
      <c r="I902" s="43"/>
      <c r="J902" s="43"/>
      <c r="K902" s="43"/>
      <c r="L902" s="43"/>
      <c r="M902" s="43"/>
      <c r="N902" s="43"/>
      <c r="O902" s="43"/>
      <c r="P902" s="43"/>
      <c r="Q902" s="44"/>
      <c r="R902" s="44"/>
      <c r="S902" s="43"/>
      <c r="T902" s="43"/>
      <c r="U902" s="44"/>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4"/>
      <c r="AY902" s="43"/>
      <c r="AZ902" s="43"/>
      <c r="BA902" s="43"/>
      <c r="BB902" s="43"/>
      <c r="BC902" s="43"/>
      <c r="BD902" s="43"/>
      <c r="BE902" s="43"/>
      <c r="BF902" s="43"/>
      <c r="BG902" s="43"/>
      <c r="BH902" s="43"/>
      <c r="BI902" s="43"/>
      <c r="BJ902" s="43"/>
      <c r="BK902" s="43"/>
      <c r="BL902" s="43"/>
      <c r="BM902" s="43"/>
      <c r="BN902" s="43"/>
    </row>
    <row r="903" ht="13.5" customHeight="1">
      <c r="A903" s="11"/>
      <c r="B903" s="11"/>
      <c r="C903" s="43"/>
      <c r="D903" s="43"/>
      <c r="E903" s="43"/>
      <c r="F903" s="43"/>
      <c r="G903" s="43"/>
      <c r="H903" s="43"/>
      <c r="I903" s="43"/>
      <c r="J903" s="43"/>
      <c r="K903" s="43"/>
      <c r="L903" s="43"/>
      <c r="M903" s="43"/>
      <c r="N903" s="43"/>
      <c r="O903" s="43"/>
      <c r="P903" s="43"/>
      <c r="Q903" s="44"/>
      <c r="R903" s="44"/>
      <c r="S903" s="43"/>
      <c r="T903" s="43"/>
      <c r="U903" s="44"/>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4"/>
      <c r="AY903" s="43"/>
      <c r="AZ903" s="43"/>
      <c r="BA903" s="43"/>
      <c r="BB903" s="43"/>
      <c r="BC903" s="43"/>
      <c r="BD903" s="43"/>
      <c r="BE903" s="43"/>
      <c r="BF903" s="43"/>
      <c r="BG903" s="43"/>
      <c r="BH903" s="43"/>
      <c r="BI903" s="43"/>
      <c r="BJ903" s="43"/>
      <c r="BK903" s="43"/>
      <c r="BL903" s="43"/>
      <c r="BM903" s="43"/>
      <c r="BN903" s="43"/>
    </row>
    <row r="904" ht="13.5" customHeight="1">
      <c r="A904" s="11"/>
      <c r="B904" s="11"/>
      <c r="C904" s="43"/>
      <c r="D904" s="43"/>
      <c r="E904" s="43"/>
      <c r="F904" s="43"/>
      <c r="G904" s="43"/>
      <c r="H904" s="43"/>
      <c r="I904" s="43"/>
      <c r="J904" s="43"/>
      <c r="K904" s="43"/>
      <c r="L904" s="43"/>
      <c r="M904" s="43"/>
      <c r="N904" s="43"/>
      <c r="O904" s="43"/>
      <c r="P904" s="43"/>
      <c r="Q904" s="44"/>
      <c r="R904" s="44"/>
      <c r="S904" s="43"/>
      <c r="T904" s="43"/>
      <c r="U904" s="44"/>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4"/>
      <c r="AY904" s="43"/>
      <c r="AZ904" s="43"/>
      <c r="BA904" s="43"/>
      <c r="BB904" s="43"/>
      <c r="BC904" s="43"/>
      <c r="BD904" s="43"/>
      <c r="BE904" s="43"/>
      <c r="BF904" s="43"/>
      <c r="BG904" s="43"/>
      <c r="BH904" s="43"/>
      <c r="BI904" s="43"/>
      <c r="BJ904" s="43"/>
      <c r="BK904" s="43"/>
      <c r="BL904" s="43"/>
      <c r="BM904" s="43"/>
      <c r="BN904" s="43"/>
    </row>
    <row r="905" ht="13.5" customHeight="1">
      <c r="A905" s="11"/>
      <c r="B905" s="11"/>
      <c r="C905" s="43"/>
      <c r="D905" s="43"/>
      <c r="E905" s="43"/>
      <c r="F905" s="43"/>
      <c r="G905" s="43"/>
      <c r="H905" s="43"/>
      <c r="I905" s="43"/>
      <c r="J905" s="43"/>
      <c r="K905" s="43"/>
      <c r="L905" s="43"/>
      <c r="M905" s="43"/>
      <c r="N905" s="43"/>
      <c r="O905" s="43"/>
      <c r="P905" s="43"/>
      <c r="Q905" s="44"/>
      <c r="R905" s="44"/>
      <c r="S905" s="43"/>
      <c r="T905" s="43"/>
      <c r="U905" s="44"/>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4"/>
      <c r="AY905" s="43"/>
      <c r="AZ905" s="43"/>
      <c r="BA905" s="43"/>
      <c r="BB905" s="43"/>
      <c r="BC905" s="43"/>
      <c r="BD905" s="43"/>
      <c r="BE905" s="43"/>
      <c r="BF905" s="43"/>
      <c r="BG905" s="43"/>
      <c r="BH905" s="43"/>
      <c r="BI905" s="43"/>
      <c r="BJ905" s="43"/>
      <c r="BK905" s="43"/>
      <c r="BL905" s="43"/>
      <c r="BM905" s="43"/>
      <c r="BN905" s="43"/>
    </row>
    <row r="906" ht="13.5" customHeight="1">
      <c r="A906" s="11"/>
      <c r="B906" s="11"/>
      <c r="C906" s="43"/>
      <c r="D906" s="43"/>
      <c r="E906" s="43"/>
      <c r="F906" s="43"/>
      <c r="G906" s="43"/>
      <c r="H906" s="43"/>
      <c r="I906" s="43"/>
      <c r="J906" s="43"/>
      <c r="K906" s="43"/>
      <c r="L906" s="43"/>
      <c r="M906" s="43"/>
      <c r="N906" s="43"/>
      <c r="O906" s="43"/>
      <c r="P906" s="43"/>
      <c r="Q906" s="44"/>
      <c r="R906" s="44"/>
      <c r="S906" s="43"/>
      <c r="T906" s="43"/>
      <c r="U906" s="44"/>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4"/>
      <c r="AY906" s="43"/>
      <c r="AZ906" s="43"/>
      <c r="BA906" s="43"/>
      <c r="BB906" s="43"/>
      <c r="BC906" s="43"/>
      <c r="BD906" s="43"/>
      <c r="BE906" s="43"/>
      <c r="BF906" s="43"/>
      <c r="BG906" s="43"/>
      <c r="BH906" s="43"/>
      <c r="BI906" s="43"/>
      <c r="BJ906" s="43"/>
      <c r="BK906" s="43"/>
      <c r="BL906" s="43"/>
      <c r="BM906" s="43"/>
      <c r="BN906" s="43"/>
    </row>
    <row r="907" ht="13.5" customHeight="1">
      <c r="A907" s="11"/>
      <c r="B907" s="11"/>
      <c r="C907" s="43"/>
      <c r="D907" s="43"/>
      <c r="E907" s="43"/>
      <c r="F907" s="43"/>
      <c r="G907" s="43"/>
      <c r="H907" s="43"/>
      <c r="I907" s="43"/>
      <c r="J907" s="43"/>
      <c r="K907" s="43"/>
      <c r="L907" s="43"/>
      <c r="M907" s="43"/>
      <c r="N907" s="43"/>
      <c r="O907" s="43"/>
      <c r="P907" s="43"/>
      <c r="Q907" s="44"/>
      <c r="R907" s="44"/>
      <c r="S907" s="43"/>
      <c r="T907" s="43"/>
      <c r="U907" s="44"/>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4"/>
      <c r="AY907" s="43"/>
      <c r="AZ907" s="43"/>
      <c r="BA907" s="43"/>
      <c r="BB907" s="43"/>
      <c r="BC907" s="43"/>
      <c r="BD907" s="43"/>
      <c r="BE907" s="43"/>
      <c r="BF907" s="43"/>
      <c r="BG907" s="43"/>
      <c r="BH907" s="43"/>
      <c r="BI907" s="43"/>
      <c r="BJ907" s="43"/>
      <c r="BK907" s="43"/>
      <c r="BL907" s="43"/>
      <c r="BM907" s="43"/>
      <c r="BN907" s="43"/>
    </row>
    <row r="908" ht="13.5" customHeight="1">
      <c r="A908" s="11"/>
      <c r="B908" s="11"/>
      <c r="C908" s="43"/>
      <c r="D908" s="43"/>
      <c r="E908" s="43"/>
      <c r="F908" s="43"/>
      <c r="G908" s="43"/>
      <c r="H908" s="43"/>
      <c r="I908" s="43"/>
      <c r="J908" s="43"/>
      <c r="K908" s="43"/>
      <c r="L908" s="43"/>
      <c r="M908" s="43"/>
      <c r="N908" s="43"/>
      <c r="O908" s="43"/>
      <c r="P908" s="43"/>
      <c r="Q908" s="44"/>
      <c r="R908" s="44"/>
      <c r="S908" s="43"/>
      <c r="T908" s="43"/>
      <c r="U908" s="44"/>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4"/>
      <c r="AY908" s="43"/>
      <c r="AZ908" s="43"/>
      <c r="BA908" s="43"/>
      <c r="BB908" s="43"/>
      <c r="BC908" s="43"/>
      <c r="BD908" s="43"/>
      <c r="BE908" s="43"/>
      <c r="BF908" s="43"/>
      <c r="BG908" s="43"/>
      <c r="BH908" s="43"/>
      <c r="BI908" s="43"/>
      <c r="BJ908" s="43"/>
      <c r="BK908" s="43"/>
      <c r="BL908" s="43"/>
      <c r="BM908" s="43"/>
      <c r="BN908" s="43"/>
    </row>
    <row r="909" ht="13.5" customHeight="1">
      <c r="A909" s="11"/>
      <c r="B909" s="11"/>
      <c r="C909" s="43"/>
      <c r="D909" s="43"/>
      <c r="E909" s="43"/>
      <c r="F909" s="43"/>
      <c r="G909" s="43"/>
      <c r="H909" s="43"/>
      <c r="I909" s="43"/>
      <c r="J909" s="43"/>
      <c r="K909" s="43"/>
      <c r="L909" s="43"/>
      <c r="M909" s="43"/>
      <c r="N909" s="43"/>
      <c r="O909" s="43"/>
      <c r="P909" s="43"/>
      <c r="Q909" s="44"/>
      <c r="R909" s="44"/>
      <c r="S909" s="43"/>
      <c r="T909" s="43"/>
      <c r="U909" s="44"/>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4"/>
      <c r="AY909" s="43"/>
      <c r="AZ909" s="43"/>
      <c r="BA909" s="43"/>
      <c r="BB909" s="43"/>
      <c r="BC909" s="43"/>
      <c r="BD909" s="43"/>
      <c r="BE909" s="43"/>
      <c r="BF909" s="43"/>
      <c r="BG909" s="43"/>
      <c r="BH909" s="43"/>
      <c r="BI909" s="43"/>
      <c r="BJ909" s="43"/>
      <c r="BK909" s="43"/>
      <c r="BL909" s="43"/>
      <c r="BM909" s="43"/>
      <c r="BN909" s="43"/>
    </row>
    <row r="910" ht="13.5" customHeight="1">
      <c r="A910" s="11"/>
      <c r="B910" s="11"/>
      <c r="C910" s="43"/>
      <c r="D910" s="43"/>
      <c r="E910" s="43"/>
      <c r="F910" s="43"/>
      <c r="G910" s="43"/>
      <c r="H910" s="43"/>
      <c r="I910" s="43"/>
      <c r="J910" s="43"/>
      <c r="K910" s="43"/>
      <c r="L910" s="43"/>
      <c r="M910" s="43"/>
      <c r="N910" s="43"/>
      <c r="O910" s="43"/>
      <c r="P910" s="43"/>
      <c r="Q910" s="44"/>
      <c r="R910" s="44"/>
      <c r="S910" s="43"/>
      <c r="T910" s="43"/>
      <c r="U910" s="44"/>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4"/>
      <c r="AY910" s="43"/>
      <c r="AZ910" s="43"/>
      <c r="BA910" s="43"/>
      <c r="BB910" s="43"/>
      <c r="BC910" s="43"/>
      <c r="BD910" s="43"/>
      <c r="BE910" s="43"/>
      <c r="BF910" s="43"/>
      <c r="BG910" s="43"/>
      <c r="BH910" s="43"/>
      <c r="BI910" s="43"/>
      <c r="BJ910" s="43"/>
      <c r="BK910" s="43"/>
      <c r="BL910" s="43"/>
      <c r="BM910" s="43"/>
      <c r="BN910" s="43"/>
    </row>
    <row r="911" ht="13.5" customHeight="1">
      <c r="A911" s="11"/>
      <c r="B911" s="11"/>
      <c r="C911" s="43"/>
      <c r="D911" s="43"/>
      <c r="E911" s="43"/>
      <c r="F911" s="43"/>
      <c r="G911" s="43"/>
      <c r="H911" s="43"/>
      <c r="I911" s="43"/>
      <c r="J911" s="43"/>
      <c r="K911" s="43"/>
      <c r="L911" s="43"/>
      <c r="M911" s="43"/>
      <c r="N911" s="43"/>
      <c r="O911" s="43"/>
      <c r="P911" s="43"/>
      <c r="Q911" s="44"/>
      <c r="R911" s="44"/>
      <c r="S911" s="43"/>
      <c r="T911" s="43"/>
      <c r="U911" s="44"/>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4"/>
      <c r="AY911" s="43"/>
      <c r="AZ911" s="43"/>
      <c r="BA911" s="43"/>
      <c r="BB911" s="43"/>
      <c r="BC911" s="43"/>
      <c r="BD911" s="43"/>
      <c r="BE911" s="43"/>
      <c r="BF911" s="43"/>
      <c r="BG911" s="43"/>
      <c r="BH911" s="43"/>
      <c r="BI911" s="43"/>
      <c r="BJ911" s="43"/>
      <c r="BK911" s="43"/>
      <c r="BL911" s="43"/>
      <c r="BM911" s="43"/>
      <c r="BN911" s="43"/>
    </row>
    <row r="912" ht="13.5" customHeight="1">
      <c r="A912" s="11"/>
      <c r="B912" s="11"/>
      <c r="C912" s="43"/>
      <c r="D912" s="43"/>
      <c r="E912" s="43"/>
      <c r="F912" s="43"/>
      <c r="G912" s="43"/>
      <c r="H912" s="43"/>
      <c r="I912" s="43"/>
      <c r="J912" s="43"/>
      <c r="K912" s="43"/>
      <c r="L912" s="43"/>
      <c r="M912" s="43"/>
      <c r="N912" s="43"/>
      <c r="O912" s="43"/>
      <c r="P912" s="43"/>
      <c r="Q912" s="44"/>
      <c r="R912" s="44"/>
      <c r="S912" s="43"/>
      <c r="T912" s="43"/>
      <c r="U912" s="44"/>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4"/>
      <c r="AY912" s="43"/>
      <c r="AZ912" s="43"/>
      <c r="BA912" s="43"/>
      <c r="BB912" s="43"/>
      <c r="BC912" s="43"/>
      <c r="BD912" s="43"/>
      <c r="BE912" s="43"/>
      <c r="BF912" s="43"/>
      <c r="BG912" s="43"/>
      <c r="BH912" s="43"/>
      <c r="BI912" s="43"/>
      <c r="BJ912" s="43"/>
      <c r="BK912" s="43"/>
      <c r="BL912" s="43"/>
      <c r="BM912" s="43"/>
      <c r="BN912" s="43"/>
    </row>
    <row r="913" ht="13.5" customHeight="1">
      <c r="A913" s="11"/>
      <c r="B913" s="11"/>
      <c r="C913" s="43"/>
      <c r="D913" s="43"/>
      <c r="E913" s="43"/>
      <c r="F913" s="43"/>
      <c r="G913" s="43"/>
      <c r="H913" s="43"/>
      <c r="I913" s="43"/>
      <c r="J913" s="43"/>
      <c r="K913" s="43"/>
      <c r="L913" s="43"/>
      <c r="M913" s="43"/>
      <c r="N913" s="43"/>
      <c r="O913" s="43"/>
      <c r="P913" s="43"/>
      <c r="Q913" s="44"/>
      <c r="R913" s="44"/>
      <c r="S913" s="43"/>
      <c r="T913" s="43"/>
      <c r="U913" s="44"/>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4"/>
      <c r="AY913" s="43"/>
      <c r="AZ913" s="43"/>
      <c r="BA913" s="43"/>
      <c r="BB913" s="43"/>
      <c r="BC913" s="43"/>
      <c r="BD913" s="43"/>
      <c r="BE913" s="43"/>
      <c r="BF913" s="43"/>
      <c r="BG913" s="43"/>
      <c r="BH913" s="43"/>
      <c r="BI913" s="43"/>
      <c r="BJ913" s="43"/>
      <c r="BK913" s="43"/>
      <c r="BL913" s="43"/>
      <c r="BM913" s="43"/>
      <c r="BN913" s="43"/>
    </row>
    <row r="914" ht="13.5" customHeight="1">
      <c r="A914" s="11"/>
      <c r="B914" s="11"/>
      <c r="C914" s="43"/>
      <c r="D914" s="43"/>
      <c r="E914" s="43"/>
      <c r="F914" s="43"/>
      <c r="G914" s="43"/>
      <c r="H914" s="43"/>
      <c r="I914" s="43"/>
      <c r="J914" s="43"/>
      <c r="K914" s="43"/>
      <c r="L914" s="43"/>
      <c r="M914" s="43"/>
      <c r="N914" s="43"/>
      <c r="O914" s="43"/>
      <c r="P914" s="43"/>
      <c r="Q914" s="44"/>
      <c r="R914" s="44"/>
      <c r="S914" s="43"/>
      <c r="T914" s="43"/>
      <c r="U914" s="44"/>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4"/>
      <c r="AY914" s="43"/>
      <c r="AZ914" s="43"/>
      <c r="BA914" s="43"/>
      <c r="BB914" s="43"/>
      <c r="BC914" s="43"/>
      <c r="BD914" s="43"/>
      <c r="BE914" s="43"/>
      <c r="BF914" s="43"/>
      <c r="BG914" s="43"/>
      <c r="BH914" s="43"/>
      <c r="BI914" s="43"/>
      <c r="BJ914" s="43"/>
      <c r="BK914" s="43"/>
      <c r="BL914" s="43"/>
      <c r="BM914" s="43"/>
      <c r="BN914" s="43"/>
    </row>
    <row r="915" ht="13.5" customHeight="1">
      <c r="A915" s="11"/>
      <c r="B915" s="11"/>
      <c r="C915" s="43"/>
      <c r="D915" s="43"/>
      <c r="E915" s="43"/>
      <c r="F915" s="43"/>
      <c r="G915" s="43"/>
      <c r="H915" s="43"/>
      <c r="I915" s="43"/>
      <c r="J915" s="43"/>
      <c r="K915" s="43"/>
      <c r="L915" s="43"/>
      <c r="M915" s="43"/>
      <c r="N915" s="43"/>
      <c r="O915" s="43"/>
      <c r="P915" s="43"/>
      <c r="Q915" s="44"/>
      <c r="R915" s="44"/>
      <c r="S915" s="43"/>
      <c r="T915" s="43"/>
      <c r="U915" s="44"/>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4"/>
      <c r="AY915" s="43"/>
      <c r="AZ915" s="43"/>
      <c r="BA915" s="43"/>
      <c r="BB915" s="43"/>
      <c r="BC915" s="43"/>
      <c r="BD915" s="43"/>
      <c r="BE915" s="43"/>
      <c r="BF915" s="43"/>
      <c r="BG915" s="43"/>
      <c r="BH915" s="43"/>
      <c r="BI915" s="43"/>
      <c r="BJ915" s="43"/>
      <c r="BK915" s="43"/>
      <c r="BL915" s="43"/>
      <c r="BM915" s="43"/>
      <c r="BN915" s="43"/>
    </row>
    <row r="916" ht="13.5" customHeight="1">
      <c r="A916" s="11"/>
      <c r="B916" s="11"/>
      <c r="C916" s="43"/>
      <c r="D916" s="43"/>
      <c r="E916" s="43"/>
      <c r="F916" s="43"/>
      <c r="G916" s="43"/>
      <c r="H916" s="43"/>
      <c r="I916" s="43"/>
      <c r="J916" s="43"/>
      <c r="K916" s="43"/>
      <c r="L916" s="43"/>
      <c r="M916" s="43"/>
      <c r="N916" s="43"/>
      <c r="O916" s="43"/>
      <c r="P916" s="43"/>
      <c r="Q916" s="44"/>
      <c r="R916" s="44"/>
      <c r="S916" s="43"/>
      <c r="T916" s="43"/>
      <c r="U916" s="44"/>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4"/>
      <c r="AY916" s="43"/>
      <c r="AZ916" s="43"/>
      <c r="BA916" s="43"/>
      <c r="BB916" s="43"/>
      <c r="BC916" s="43"/>
      <c r="BD916" s="43"/>
      <c r="BE916" s="43"/>
      <c r="BF916" s="43"/>
      <c r="BG916" s="43"/>
      <c r="BH916" s="43"/>
      <c r="BI916" s="43"/>
      <c r="BJ916" s="43"/>
      <c r="BK916" s="43"/>
      <c r="BL916" s="43"/>
      <c r="BM916" s="43"/>
      <c r="BN916" s="43"/>
    </row>
    <row r="917" ht="13.5" customHeight="1">
      <c r="A917" s="11"/>
      <c r="B917" s="11"/>
      <c r="C917" s="43"/>
      <c r="D917" s="43"/>
      <c r="E917" s="43"/>
      <c r="F917" s="43"/>
      <c r="G917" s="43"/>
      <c r="H917" s="43"/>
      <c r="I917" s="43"/>
      <c r="J917" s="43"/>
      <c r="K917" s="43"/>
      <c r="L917" s="43"/>
      <c r="M917" s="43"/>
      <c r="N917" s="43"/>
      <c r="O917" s="43"/>
      <c r="P917" s="43"/>
      <c r="Q917" s="44"/>
      <c r="R917" s="44"/>
      <c r="S917" s="43"/>
      <c r="T917" s="43"/>
      <c r="U917" s="44"/>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4"/>
      <c r="AY917" s="43"/>
      <c r="AZ917" s="43"/>
      <c r="BA917" s="43"/>
      <c r="BB917" s="43"/>
      <c r="BC917" s="43"/>
      <c r="BD917" s="43"/>
      <c r="BE917" s="43"/>
      <c r="BF917" s="43"/>
      <c r="BG917" s="43"/>
      <c r="BH917" s="43"/>
      <c r="BI917" s="43"/>
      <c r="BJ917" s="43"/>
      <c r="BK917" s="43"/>
      <c r="BL917" s="43"/>
      <c r="BM917" s="43"/>
      <c r="BN917" s="43"/>
    </row>
    <row r="918" ht="13.5" customHeight="1">
      <c r="A918" s="11"/>
      <c r="B918" s="11"/>
      <c r="C918" s="43"/>
      <c r="D918" s="43"/>
      <c r="E918" s="43"/>
      <c r="F918" s="43"/>
      <c r="G918" s="43"/>
      <c r="H918" s="43"/>
      <c r="I918" s="43"/>
      <c r="J918" s="43"/>
      <c r="K918" s="43"/>
      <c r="L918" s="43"/>
      <c r="M918" s="43"/>
      <c r="N918" s="43"/>
      <c r="O918" s="43"/>
      <c r="P918" s="43"/>
      <c r="Q918" s="44"/>
      <c r="R918" s="44"/>
      <c r="S918" s="43"/>
      <c r="T918" s="43"/>
      <c r="U918" s="44"/>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4"/>
      <c r="AY918" s="43"/>
      <c r="AZ918" s="43"/>
      <c r="BA918" s="43"/>
      <c r="BB918" s="43"/>
      <c r="BC918" s="43"/>
      <c r="BD918" s="43"/>
      <c r="BE918" s="43"/>
      <c r="BF918" s="43"/>
      <c r="BG918" s="43"/>
      <c r="BH918" s="43"/>
      <c r="BI918" s="43"/>
      <c r="BJ918" s="43"/>
      <c r="BK918" s="43"/>
      <c r="BL918" s="43"/>
      <c r="BM918" s="43"/>
      <c r="BN918" s="43"/>
    </row>
    <row r="919" ht="13.5" customHeight="1">
      <c r="A919" s="11"/>
      <c r="B919" s="11"/>
      <c r="C919" s="43"/>
      <c r="D919" s="43"/>
      <c r="E919" s="43"/>
      <c r="F919" s="43"/>
      <c r="G919" s="43"/>
      <c r="H919" s="43"/>
      <c r="I919" s="43"/>
      <c r="J919" s="43"/>
      <c r="K919" s="43"/>
      <c r="L919" s="43"/>
      <c r="M919" s="43"/>
      <c r="N919" s="43"/>
      <c r="O919" s="43"/>
      <c r="P919" s="43"/>
      <c r="Q919" s="44"/>
      <c r="R919" s="44"/>
      <c r="S919" s="43"/>
      <c r="T919" s="43"/>
      <c r="U919" s="44"/>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4"/>
      <c r="AY919" s="43"/>
      <c r="AZ919" s="43"/>
      <c r="BA919" s="43"/>
      <c r="BB919" s="43"/>
      <c r="BC919" s="43"/>
      <c r="BD919" s="43"/>
      <c r="BE919" s="43"/>
      <c r="BF919" s="43"/>
      <c r="BG919" s="43"/>
      <c r="BH919" s="43"/>
      <c r="BI919" s="43"/>
      <c r="BJ919" s="43"/>
      <c r="BK919" s="43"/>
      <c r="BL919" s="43"/>
      <c r="BM919" s="43"/>
      <c r="BN919" s="43"/>
    </row>
    <row r="920" ht="13.5" customHeight="1">
      <c r="A920" s="11"/>
      <c r="B920" s="11"/>
      <c r="C920" s="43"/>
      <c r="D920" s="43"/>
      <c r="E920" s="43"/>
      <c r="F920" s="43"/>
      <c r="G920" s="43"/>
      <c r="H920" s="43"/>
      <c r="I920" s="43"/>
      <c r="J920" s="43"/>
      <c r="K920" s="43"/>
      <c r="L920" s="43"/>
      <c r="M920" s="43"/>
      <c r="N920" s="43"/>
      <c r="O920" s="43"/>
      <c r="P920" s="43"/>
      <c r="Q920" s="44"/>
      <c r="R920" s="44"/>
      <c r="S920" s="43"/>
      <c r="T920" s="43"/>
      <c r="U920" s="44"/>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4"/>
      <c r="AY920" s="43"/>
      <c r="AZ920" s="43"/>
      <c r="BA920" s="43"/>
      <c r="BB920" s="43"/>
      <c r="BC920" s="43"/>
      <c r="BD920" s="43"/>
      <c r="BE920" s="43"/>
      <c r="BF920" s="43"/>
      <c r="BG920" s="43"/>
      <c r="BH920" s="43"/>
      <c r="BI920" s="43"/>
      <c r="BJ920" s="43"/>
      <c r="BK920" s="43"/>
      <c r="BL920" s="43"/>
      <c r="BM920" s="43"/>
      <c r="BN920" s="43"/>
    </row>
    <row r="921" ht="13.5" customHeight="1">
      <c r="A921" s="11"/>
      <c r="B921" s="11"/>
      <c r="C921" s="43"/>
      <c r="D921" s="43"/>
      <c r="E921" s="43"/>
      <c r="F921" s="43"/>
      <c r="G921" s="43"/>
      <c r="H921" s="43"/>
      <c r="I921" s="43"/>
      <c r="J921" s="43"/>
      <c r="K921" s="43"/>
      <c r="L921" s="43"/>
      <c r="M921" s="43"/>
      <c r="N921" s="43"/>
      <c r="O921" s="43"/>
      <c r="P921" s="43"/>
      <c r="Q921" s="44"/>
      <c r="R921" s="44"/>
      <c r="S921" s="43"/>
      <c r="T921" s="43"/>
      <c r="U921" s="44"/>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4"/>
      <c r="AY921" s="43"/>
      <c r="AZ921" s="43"/>
      <c r="BA921" s="43"/>
      <c r="BB921" s="43"/>
      <c r="BC921" s="43"/>
      <c r="BD921" s="43"/>
      <c r="BE921" s="43"/>
      <c r="BF921" s="43"/>
      <c r="BG921" s="43"/>
      <c r="BH921" s="43"/>
      <c r="BI921" s="43"/>
      <c r="BJ921" s="43"/>
      <c r="BK921" s="43"/>
      <c r="BL921" s="43"/>
      <c r="BM921" s="43"/>
      <c r="BN921" s="43"/>
    </row>
    <row r="922" ht="13.5" customHeight="1">
      <c r="A922" s="11"/>
      <c r="B922" s="11"/>
      <c r="C922" s="43"/>
      <c r="D922" s="43"/>
      <c r="E922" s="43"/>
      <c r="F922" s="43"/>
      <c r="G922" s="43"/>
      <c r="H922" s="43"/>
      <c r="I922" s="43"/>
      <c r="J922" s="43"/>
      <c r="K922" s="43"/>
      <c r="L922" s="43"/>
      <c r="M922" s="43"/>
      <c r="N922" s="43"/>
      <c r="O922" s="43"/>
      <c r="P922" s="43"/>
      <c r="Q922" s="44"/>
      <c r="R922" s="44"/>
      <c r="S922" s="43"/>
      <c r="T922" s="43"/>
      <c r="U922" s="44"/>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4"/>
      <c r="AY922" s="43"/>
      <c r="AZ922" s="43"/>
      <c r="BA922" s="43"/>
      <c r="BB922" s="43"/>
      <c r="BC922" s="43"/>
      <c r="BD922" s="43"/>
      <c r="BE922" s="43"/>
      <c r="BF922" s="43"/>
      <c r="BG922" s="43"/>
      <c r="BH922" s="43"/>
      <c r="BI922" s="43"/>
      <c r="BJ922" s="43"/>
      <c r="BK922" s="43"/>
      <c r="BL922" s="43"/>
      <c r="BM922" s="43"/>
      <c r="BN922" s="43"/>
    </row>
    <row r="923" ht="13.5" customHeight="1">
      <c r="A923" s="11"/>
      <c r="B923" s="11"/>
      <c r="C923" s="43"/>
      <c r="D923" s="43"/>
      <c r="E923" s="43"/>
      <c r="F923" s="43"/>
      <c r="G923" s="43"/>
      <c r="H923" s="43"/>
      <c r="I923" s="43"/>
      <c r="J923" s="43"/>
      <c r="K923" s="43"/>
      <c r="L923" s="43"/>
      <c r="M923" s="43"/>
      <c r="N923" s="43"/>
      <c r="O923" s="43"/>
      <c r="P923" s="43"/>
      <c r="Q923" s="44"/>
      <c r="R923" s="44"/>
      <c r="S923" s="43"/>
      <c r="T923" s="43"/>
      <c r="U923" s="44"/>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4"/>
      <c r="AY923" s="43"/>
      <c r="AZ923" s="43"/>
      <c r="BA923" s="43"/>
      <c r="BB923" s="43"/>
      <c r="BC923" s="43"/>
      <c r="BD923" s="43"/>
      <c r="BE923" s="43"/>
      <c r="BF923" s="43"/>
      <c r="BG923" s="43"/>
      <c r="BH923" s="43"/>
      <c r="BI923" s="43"/>
      <c r="BJ923" s="43"/>
      <c r="BK923" s="43"/>
      <c r="BL923" s="43"/>
      <c r="BM923" s="43"/>
      <c r="BN923" s="43"/>
    </row>
    <row r="924" ht="13.5" customHeight="1">
      <c r="A924" s="11"/>
      <c r="B924" s="11"/>
      <c r="C924" s="43"/>
      <c r="D924" s="43"/>
      <c r="E924" s="43"/>
      <c r="F924" s="43"/>
      <c r="G924" s="43"/>
      <c r="H924" s="43"/>
      <c r="I924" s="43"/>
      <c r="J924" s="43"/>
      <c r="K924" s="43"/>
      <c r="L924" s="43"/>
      <c r="M924" s="43"/>
      <c r="N924" s="43"/>
      <c r="O924" s="43"/>
      <c r="P924" s="43"/>
      <c r="Q924" s="44"/>
      <c r="R924" s="44"/>
      <c r="S924" s="43"/>
      <c r="T924" s="43"/>
      <c r="U924" s="44"/>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4"/>
      <c r="AY924" s="43"/>
      <c r="AZ924" s="43"/>
      <c r="BA924" s="43"/>
      <c r="BB924" s="43"/>
      <c r="BC924" s="43"/>
      <c r="BD924" s="43"/>
      <c r="BE924" s="43"/>
      <c r="BF924" s="43"/>
      <c r="BG924" s="43"/>
      <c r="BH924" s="43"/>
      <c r="BI924" s="43"/>
      <c r="BJ924" s="43"/>
      <c r="BK924" s="43"/>
      <c r="BL924" s="43"/>
      <c r="BM924" s="43"/>
      <c r="BN924" s="43"/>
    </row>
    <row r="925" ht="13.5" customHeight="1">
      <c r="A925" s="11"/>
      <c r="B925" s="11"/>
      <c r="C925" s="43"/>
      <c r="D925" s="43"/>
      <c r="E925" s="43"/>
      <c r="F925" s="43"/>
      <c r="G925" s="43"/>
      <c r="H925" s="43"/>
      <c r="I925" s="43"/>
      <c r="J925" s="43"/>
      <c r="K925" s="43"/>
      <c r="L925" s="43"/>
      <c r="M925" s="43"/>
      <c r="N925" s="43"/>
      <c r="O925" s="43"/>
      <c r="P925" s="43"/>
      <c r="Q925" s="44"/>
      <c r="R925" s="44"/>
      <c r="S925" s="43"/>
      <c r="T925" s="43"/>
      <c r="U925" s="44"/>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4"/>
      <c r="AY925" s="43"/>
      <c r="AZ925" s="43"/>
      <c r="BA925" s="43"/>
      <c r="BB925" s="43"/>
      <c r="BC925" s="43"/>
      <c r="BD925" s="43"/>
      <c r="BE925" s="43"/>
      <c r="BF925" s="43"/>
      <c r="BG925" s="43"/>
      <c r="BH925" s="43"/>
      <c r="BI925" s="43"/>
      <c r="BJ925" s="43"/>
      <c r="BK925" s="43"/>
      <c r="BL925" s="43"/>
      <c r="BM925" s="43"/>
      <c r="BN925" s="43"/>
    </row>
    <row r="926" ht="13.5" customHeight="1">
      <c r="A926" s="11"/>
      <c r="B926" s="11"/>
      <c r="C926" s="43"/>
      <c r="D926" s="43"/>
      <c r="E926" s="43"/>
      <c r="F926" s="43"/>
      <c r="G926" s="43"/>
      <c r="H926" s="43"/>
      <c r="I926" s="43"/>
      <c r="J926" s="43"/>
      <c r="K926" s="43"/>
      <c r="L926" s="43"/>
      <c r="M926" s="43"/>
      <c r="N926" s="43"/>
      <c r="O926" s="43"/>
      <c r="P926" s="43"/>
      <c r="Q926" s="44"/>
      <c r="R926" s="44"/>
      <c r="S926" s="43"/>
      <c r="T926" s="43"/>
      <c r="U926" s="44"/>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4"/>
      <c r="AY926" s="43"/>
      <c r="AZ926" s="43"/>
      <c r="BA926" s="43"/>
      <c r="BB926" s="43"/>
      <c r="BC926" s="43"/>
      <c r="BD926" s="43"/>
      <c r="BE926" s="43"/>
      <c r="BF926" s="43"/>
      <c r="BG926" s="43"/>
      <c r="BH926" s="43"/>
      <c r="BI926" s="43"/>
      <c r="BJ926" s="43"/>
      <c r="BK926" s="43"/>
      <c r="BL926" s="43"/>
      <c r="BM926" s="43"/>
      <c r="BN926" s="43"/>
    </row>
    <row r="927" ht="13.5" customHeight="1">
      <c r="A927" s="11"/>
      <c r="B927" s="11"/>
      <c r="C927" s="43"/>
      <c r="D927" s="43"/>
      <c r="E927" s="43"/>
      <c r="F927" s="43"/>
      <c r="G927" s="43"/>
      <c r="H927" s="43"/>
      <c r="I927" s="43"/>
      <c r="J927" s="43"/>
      <c r="K927" s="43"/>
      <c r="L927" s="43"/>
      <c r="M927" s="43"/>
      <c r="N927" s="43"/>
      <c r="O927" s="43"/>
      <c r="P927" s="43"/>
      <c r="Q927" s="44"/>
      <c r="R927" s="44"/>
      <c r="S927" s="43"/>
      <c r="T927" s="43"/>
      <c r="U927" s="44"/>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4"/>
      <c r="AY927" s="43"/>
      <c r="AZ927" s="43"/>
      <c r="BA927" s="43"/>
      <c r="BB927" s="43"/>
      <c r="BC927" s="43"/>
      <c r="BD927" s="43"/>
      <c r="BE927" s="43"/>
      <c r="BF927" s="43"/>
      <c r="BG927" s="43"/>
      <c r="BH927" s="43"/>
      <c r="BI927" s="43"/>
      <c r="BJ927" s="43"/>
      <c r="BK927" s="43"/>
      <c r="BL927" s="43"/>
      <c r="BM927" s="43"/>
      <c r="BN927" s="43"/>
    </row>
    <row r="928" ht="13.5" customHeight="1">
      <c r="A928" s="11"/>
      <c r="B928" s="11"/>
      <c r="C928" s="43"/>
      <c r="D928" s="43"/>
      <c r="E928" s="43"/>
      <c r="F928" s="43"/>
      <c r="G928" s="43"/>
      <c r="H928" s="43"/>
      <c r="I928" s="43"/>
      <c r="J928" s="43"/>
      <c r="K928" s="43"/>
      <c r="L928" s="43"/>
      <c r="M928" s="43"/>
      <c r="N928" s="43"/>
      <c r="O928" s="43"/>
      <c r="P928" s="43"/>
      <c r="Q928" s="44"/>
      <c r="R928" s="44"/>
      <c r="S928" s="43"/>
      <c r="T928" s="43"/>
      <c r="U928" s="44"/>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4"/>
      <c r="AY928" s="43"/>
      <c r="AZ928" s="43"/>
      <c r="BA928" s="43"/>
      <c r="BB928" s="43"/>
      <c r="BC928" s="43"/>
      <c r="BD928" s="43"/>
      <c r="BE928" s="43"/>
      <c r="BF928" s="43"/>
      <c r="BG928" s="43"/>
      <c r="BH928" s="43"/>
      <c r="BI928" s="43"/>
      <c r="BJ928" s="43"/>
      <c r="BK928" s="43"/>
      <c r="BL928" s="43"/>
      <c r="BM928" s="43"/>
      <c r="BN928" s="43"/>
    </row>
    <row r="929" ht="13.5" customHeight="1">
      <c r="A929" s="11"/>
      <c r="B929" s="11"/>
      <c r="C929" s="43"/>
      <c r="D929" s="43"/>
      <c r="E929" s="43"/>
      <c r="F929" s="43"/>
      <c r="G929" s="43"/>
      <c r="H929" s="43"/>
      <c r="I929" s="43"/>
      <c r="J929" s="43"/>
      <c r="K929" s="43"/>
      <c r="L929" s="43"/>
      <c r="M929" s="43"/>
      <c r="N929" s="43"/>
      <c r="O929" s="43"/>
      <c r="P929" s="43"/>
      <c r="Q929" s="44"/>
      <c r="R929" s="44"/>
      <c r="S929" s="43"/>
      <c r="T929" s="43"/>
      <c r="U929" s="44"/>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4"/>
      <c r="AY929" s="43"/>
      <c r="AZ929" s="43"/>
      <c r="BA929" s="43"/>
      <c r="BB929" s="43"/>
      <c r="BC929" s="43"/>
      <c r="BD929" s="43"/>
      <c r="BE929" s="43"/>
      <c r="BF929" s="43"/>
      <c r="BG929" s="43"/>
      <c r="BH929" s="43"/>
      <c r="BI929" s="43"/>
      <c r="BJ929" s="43"/>
      <c r="BK929" s="43"/>
      <c r="BL929" s="43"/>
      <c r="BM929" s="43"/>
      <c r="BN929" s="43"/>
    </row>
    <row r="930" ht="13.5" customHeight="1">
      <c r="A930" s="11"/>
      <c r="B930" s="11"/>
      <c r="C930" s="43"/>
      <c r="D930" s="43"/>
      <c r="E930" s="43"/>
      <c r="F930" s="43"/>
      <c r="G930" s="43"/>
      <c r="H930" s="43"/>
      <c r="I930" s="43"/>
      <c r="J930" s="43"/>
      <c r="K930" s="43"/>
      <c r="L930" s="43"/>
      <c r="M930" s="43"/>
      <c r="N930" s="43"/>
      <c r="O930" s="43"/>
      <c r="P930" s="43"/>
      <c r="Q930" s="44"/>
      <c r="R930" s="44"/>
      <c r="S930" s="43"/>
      <c r="T930" s="43"/>
      <c r="U930" s="44"/>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4"/>
      <c r="AY930" s="43"/>
      <c r="AZ930" s="43"/>
      <c r="BA930" s="43"/>
      <c r="BB930" s="43"/>
      <c r="BC930" s="43"/>
      <c r="BD930" s="43"/>
      <c r="BE930" s="43"/>
      <c r="BF930" s="43"/>
      <c r="BG930" s="43"/>
      <c r="BH930" s="43"/>
      <c r="BI930" s="43"/>
      <c r="BJ930" s="43"/>
      <c r="BK930" s="43"/>
      <c r="BL930" s="43"/>
      <c r="BM930" s="43"/>
      <c r="BN930" s="43"/>
    </row>
    <row r="931" ht="13.5" customHeight="1">
      <c r="A931" s="11"/>
      <c r="B931" s="11"/>
      <c r="C931" s="43"/>
      <c r="D931" s="43"/>
      <c r="E931" s="43"/>
      <c r="F931" s="43"/>
      <c r="G931" s="43"/>
      <c r="H931" s="43"/>
      <c r="I931" s="43"/>
      <c r="J931" s="43"/>
      <c r="K931" s="43"/>
      <c r="L931" s="43"/>
      <c r="M931" s="43"/>
      <c r="N931" s="43"/>
      <c r="O931" s="43"/>
      <c r="P931" s="43"/>
      <c r="Q931" s="44"/>
      <c r="R931" s="44"/>
      <c r="S931" s="43"/>
      <c r="T931" s="43"/>
      <c r="U931" s="44"/>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4"/>
      <c r="AY931" s="43"/>
      <c r="AZ931" s="43"/>
      <c r="BA931" s="43"/>
      <c r="BB931" s="43"/>
      <c r="BC931" s="43"/>
      <c r="BD931" s="43"/>
      <c r="BE931" s="43"/>
      <c r="BF931" s="43"/>
      <c r="BG931" s="43"/>
      <c r="BH931" s="43"/>
      <c r="BI931" s="43"/>
      <c r="BJ931" s="43"/>
      <c r="BK931" s="43"/>
      <c r="BL931" s="43"/>
      <c r="BM931" s="43"/>
      <c r="BN931" s="43"/>
    </row>
    <row r="932" ht="13.5" customHeight="1">
      <c r="A932" s="11"/>
      <c r="B932" s="11"/>
      <c r="C932" s="43"/>
      <c r="D932" s="43"/>
      <c r="E932" s="43"/>
      <c r="F932" s="43"/>
      <c r="G932" s="43"/>
      <c r="H932" s="43"/>
      <c r="I932" s="43"/>
      <c r="J932" s="43"/>
      <c r="K932" s="43"/>
      <c r="L932" s="43"/>
      <c r="M932" s="43"/>
      <c r="N932" s="43"/>
      <c r="O932" s="43"/>
      <c r="P932" s="43"/>
      <c r="Q932" s="44"/>
      <c r="R932" s="44"/>
      <c r="S932" s="43"/>
      <c r="T932" s="43"/>
      <c r="U932" s="44"/>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4"/>
      <c r="AY932" s="43"/>
      <c r="AZ932" s="43"/>
      <c r="BA932" s="43"/>
      <c r="BB932" s="43"/>
      <c r="BC932" s="43"/>
      <c r="BD932" s="43"/>
      <c r="BE932" s="43"/>
      <c r="BF932" s="43"/>
      <c r="BG932" s="43"/>
      <c r="BH932" s="43"/>
      <c r="BI932" s="43"/>
      <c r="BJ932" s="43"/>
      <c r="BK932" s="43"/>
      <c r="BL932" s="43"/>
      <c r="BM932" s="43"/>
      <c r="BN932" s="43"/>
    </row>
    <row r="933" ht="13.5" customHeight="1">
      <c r="A933" s="11"/>
      <c r="B933" s="11"/>
      <c r="C933" s="43"/>
      <c r="D933" s="43"/>
      <c r="E933" s="43"/>
      <c r="F933" s="43"/>
      <c r="G933" s="43"/>
      <c r="H933" s="43"/>
      <c r="I933" s="43"/>
      <c r="J933" s="43"/>
      <c r="K933" s="43"/>
      <c r="L933" s="43"/>
      <c r="M933" s="43"/>
      <c r="N933" s="43"/>
      <c r="O933" s="43"/>
      <c r="P933" s="43"/>
      <c r="Q933" s="44"/>
      <c r="R933" s="44"/>
      <c r="S933" s="43"/>
      <c r="T933" s="43"/>
      <c r="U933" s="44"/>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4"/>
      <c r="AY933" s="43"/>
      <c r="AZ933" s="43"/>
      <c r="BA933" s="43"/>
      <c r="BB933" s="43"/>
      <c r="BC933" s="43"/>
      <c r="BD933" s="43"/>
      <c r="BE933" s="43"/>
      <c r="BF933" s="43"/>
      <c r="BG933" s="43"/>
      <c r="BH933" s="43"/>
      <c r="BI933" s="43"/>
      <c r="BJ933" s="43"/>
      <c r="BK933" s="43"/>
      <c r="BL933" s="43"/>
      <c r="BM933" s="43"/>
      <c r="BN933" s="43"/>
    </row>
    <row r="934" ht="13.5" customHeight="1">
      <c r="A934" s="11"/>
      <c r="B934" s="11"/>
      <c r="C934" s="43"/>
      <c r="D934" s="43"/>
      <c r="E934" s="43"/>
      <c r="F934" s="43"/>
      <c r="G934" s="43"/>
      <c r="H934" s="43"/>
      <c r="I934" s="43"/>
      <c r="J934" s="43"/>
      <c r="K934" s="43"/>
      <c r="L934" s="43"/>
      <c r="M934" s="43"/>
      <c r="N934" s="43"/>
      <c r="O934" s="43"/>
      <c r="P934" s="43"/>
      <c r="Q934" s="44"/>
      <c r="R934" s="44"/>
      <c r="S934" s="43"/>
      <c r="T934" s="43"/>
      <c r="U934" s="44"/>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4"/>
      <c r="AY934" s="43"/>
      <c r="AZ934" s="43"/>
      <c r="BA934" s="43"/>
      <c r="BB934" s="43"/>
      <c r="BC934" s="43"/>
      <c r="BD934" s="43"/>
      <c r="BE934" s="43"/>
      <c r="BF934" s="43"/>
      <c r="BG934" s="43"/>
      <c r="BH934" s="43"/>
      <c r="BI934" s="43"/>
      <c r="BJ934" s="43"/>
      <c r="BK934" s="43"/>
      <c r="BL934" s="43"/>
      <c r="BM934" s="43"/>
      <c r="BN934" s="43"/>
    </row>
    <row r="935" ht="13.5" customHeight="1">
      <c r="A935" s="11"/>
      <c r="B935" s="11"/>
      <c r="C935" s="43"/>
      <c r="D935" s="43"/>
      <c r="E935" s="43"/>
      <c r="F935" s="43"/>
      <c r="G935" s="43"/>
      <c r="H935" s="43"/>
      <c r="I935" s="43"/>
      <c r="J935" s="43"/>
      <c r="K935" s="43"/>
      <c r="L935" s="43"/>
      <c r="M935" s="43"/>
      <c r="N935" s="43"/>
      <c r="O935" s="43"/>
      <c r="P935" s="43"/>
      <c r="Q935" s="44"/>
      <c r="R935" s="44"/>
      <c r="S935" s="43"/>
      <c r="T935" s="43"/>
      <c r="U935" s="44"/>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4"/>
      <c r="AY935" s="43"/>
      <c r="AZ935" s="43"/>
      <c r="BA935" s="43"/>
      <c r="BB935" s="43"/>
      <c r="BC935" s="43"/>
      <c r="BD935" s="43"/>
      <c r="BE935" s="43"/>
      <c r="BF935" s="43"/>
      <c r="BG935" s="43"/>
      <c r="BH935" s="43"/>
      <c r="BI935" s="43"/>
      <c r="BJ935" s="43"/>
      <c r="BK935" s="43"/>
      <c r="BL935" s="43"/>
      <c r="BM935" s="43"/>
      <c r="BN935" s="43"/>
    </row>
    <row r="936" ht="13.5" customHeight="1">
      <c r="A936" s="11"/>
      <c r="B936" s="11"/>
      <c r="C936" s="43"/>
      <c r="D936" s="43"/>
      <c r="E936" s="43"/>
      <c r="F936" s="43"/>
      <c r="G936" s="43"/>
      <c r="H936" s="43"/>
      <c r="I936" s="43"/>
      <c r="J936" s="43"/>
      <c r="K936" s="43"/>
      <c r="L936" s="43"/>
      <c r="M936" s="43"/>
      <c r="N936" s="43"/>
      <c r="O936" s="43"/>
      <c r="P936" s="43"/>
      <c r="Q936" s="44"/>
      <c r="R936" s="44"/>
      <c r="S936" s="43"/>
      <c r="T936" s="43"/>
      <c r="U936" s="44"/>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4"/>
      <c r="AY936" s="43"/>
      <c r="AZ936" s="43"/>
      <c r="BA936" s="43"/>
      <c r="BB936" s="43"/>
      <c r="BC936" s="43"/>
      <c r="BD936" s="43"/>
      <c r="BE936" s="43"/>
      <c r="BF936" s="43"/>
      <c r="BG936" s="43"/>
      <c r="BH936" s="43"/>
      <c r="BI936" s="43"/>
      <c r="BJ936" s="43"/>
      <c r="BK936" s="43"/>
      <c r="BL936" s="43"/>
      <c r="BM936" s="43"/>
      <c r="BN936" s="43"/>
    </row>
    <row r="937" ht="13.5" customHeight="1">
      <c r="A937" s="11"/>
      <c r="B937" s="11"/>
      <c r="C937" s="43"/>
      <c r="D937" s="43"/>
      <c r="E937" s="43"/>
      <c r="F937" s="43"/>
      <c r="G937" s="43"/>
      <c r="H937" s="43"/>
      <c r="I937" s="43"/>
      <c r="J937" s="43"/>
      <c r="K937" s="43"/>
      <c r="L937" s="43"/>
      <c r="M937" s="43"/>
      <c r="N937" s="43"/>
      <c r="O937" s="43"/>
      <c r="P937" s="43"/>
      <c r="Q937" s="44"/>
      <c r="R937" s="44"/>
      <c r="S937" s="43"/>
      <c r="T937" s="43"/>
      <c r="U937" s="44"/>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4"/>
      <c r="AY937" s="43"/>
      <c r="AZ937" s="43"/>
      <c r="BA937" s="43"/>
      <c r="BB937" s="43"/>
      <c r="BC937" s="43"/>
      <c r="BD937" s="43"/>
      <c r="BE937" s="43"/>
      <c r="BF937" s="43"/>
      <c r="BG937" s="43"/>
      <c r="BH937" s="43"/>
      <c r="BI937" s="43"/>
      <c r="BJ937" s="43"/>
      <c r="BK937" s="43"/>
      <c r="BL937" s="43"/>
      <c r="BM937" s="43"/>
      <c r="BN937" s="43"/>
    </row>
    <row r="938" ht="13.5" customHeight="1">
      <c r="A938" s="11"/>
      <c r="B938" s="11"/>
      <c r="C938" s="43"/>
      <c r="D938" s="43"/>
      <c r="E938" s="43"/>
      <c r="F938" s="43"/>
      <c r="G938" s="43"/>
      <c r="H938" s="43"/>
      <c r="I938" s="43"/>
      <c r="J938" s="43"/>
      <c r="K938" s="43"/>
      <c r="L938" s="43"/>
      <c r="M938" s="43"/>
      <c r="N938" s="43"/>
      <c r="O938" s="43"/>
      <c r="P938" s="43"/>
      <c r="Q938" s="44"/>
      <c r="R938" s="44"/>
      <c r="S938" s="43"/>
      <c r="T938" s="43"/>
      <c r="U938" s="44"/>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4"/>
      <c r="AY938" s="43"/>
      <c r="AZ938" s="43"/>
      <c r="BA938" s="43"/>
      <c r="BB938" s="43"/>
      <c r="BC938" s="43"/>
      <c r="BD938" s="43"/>
      <c r="BE938" s="43"/>
      <c r="BF938" s="43"/>
      <c r="BG938" s="43"/>
      <c r="BH938" s="43"/>
      <c r="BI938" s="43"/>
      <c r="BJ938" s="43"/>
      <c r="BK938" s="43"/>
      <c r="BL938" s="43"/>
      <c r="BM938" s="43"/>
      <c r="BN938" s="43"/>
    </row>
    <row r="939" ht="13.5" customHeight="1">
      <c r="A939" s="11"/>
      <c r="B939" s="11"/>
      <c r="C939" s="43"/>
      <c r="D939" s="43"/>
      <c r="E939" s="43"/>
      <c r="F939" s="43"/>
      <c r="G939" s="43"/>
      <c r="H939" s="43"/>
      <c r="I939" s="43"/>
      <c r="J939" s="43"/>
      <c r="K939" s="43"/>
      <c r="L939" s="43"/>
      <c r="M939" s="43"/>
      <c r="N939" s="43"/>
      <c r="O939" s="43"/>
      <c r="P939" s="43"/>
      <c r="Q939" s="44"/>
      <c r="R939" s="44"/>
      <c r="S939" s="43"/>
      <c r="T939" s="43"/>
      <c r="U939" s="44"/>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4"/>
      <c r="AY939" s="43"/>
      <c r="AZ939" s="43"/>
      <c r="BA939" s="43"/>
      <c r="BB939" s="43"/>
      <c r="BC939" s="43"/>
      <c r="BD939" s="43"/>
      <c r="BE939" s="43"/>
      <c r="BF939" s="43"/>
      <c r="BG939" s="43"/>
      <c r="BH939" s="43"/>
      <c r="BI939" s="43"/>
      <c r="BJ939" s="43"/>
      <c r="BK939" s="43"/>
      <c r="BL939" s="43"/>
      <c r="BM939" s="43"/>
      <c r="BN939" s="43"/>
    </row>
    <row r="940" ht="13.5" customHeight="1">
      <c r="A940" s="11"/>
      <c r="B940" s="11"/>
      <c r="C940" s="43"/>
      <c r="D940" s="43"/>
      <c r="E940" s="43"/>
      <c r="F940" s="43"/>
      <c r="G940" s="43"/>
      <c r="H940" s="43"/>
      <c r="I940" s="43"/>
      <c r="J940" s="43"/>
      <c r="K940" s="43"/>
      <c r="L940" s="43"/>
      <c r="M940" s="43"/>
      <c r="N940" s="43"/>
      <c r="O940" s="43"/>
      <c r="P940" s="43"/>
      <c r="Q940" s="44"/>
      <c r="R940" s="44"/>
      <c r="S940" s="43"/>
      <c r="T940" s="43"/>
      <c r="U940" s="44"/>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4"/>
      <c r="AY940" s="43"/>
      <c r="AZ940" s="43"/>
      <c r="BA940" s="43"/>
      <c r="BB940" s="43"/>
      <c r="BC940" s="43"/>
      <c r="BD940" s="43"/>
      <c r="BE940" s="43"/>
      <c r="BF940" s="43"/>
      <c r="BG940" s="43"/>
      <c r="BH940" s="43"/>
      <c r="BI940" s="43"/>
      <c r="BJ940" s="43"/>
      <c r="BK940" s="43"/>
      <c r="BL940" s="43"/>
      <c r="BM940" s="43"/>
      <c r="BN940" s="43"/>
    </row>
    <row r="941" ht="13.5" customHeight="1">
      <c r="A941" s="11"/>
      <c r="B941" s="11"/>
      <c r="C941" s="43"/>
      <c r="D941" s="43"/>
      <c r="E941" s="43"/>
      <c r="F941" s="43"/>
      <c r="G941" s="43"/>
      <c r="H941" s="43"/>
      <c r="I941" s="43"/>
      <c r="J941" s="43"/>
      <c r="K941" s="43"/>
      <c r="L941" s="43"/>
      <c r="M941" s="43"/>
      <c r="N941" s="43"/>
      <c r="O941" s="43"/>
      <c r="P941" s="43"/>
      <c r="Q941" s="44"/>
      <c r="R941" s="44"/>
      <c r="S941" s="43"/>
      <c r="T941" s="43"/>
      <c r="U941" s="44"/>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4"/>
      <c r="AY941" s="43"/>
      <c r="AZ941" s="43"/>
      <c r="BA941" s="43"/>
      <c r="BB941" s="43"/>
      <c r="BC941" s="43"/>
      <c r="BD941" s="43"/>
      <c r="BE941" s="43"/>
      <c r="BF941" s="43"/>
      <c r="BG941" s="43"/>
      <c r="BH941" s="43"/>
      <c r="BI941" s="43"/>
      <c r="BJ941" s="43"/>
      <c r="BK941" s="43"/>
      <c r="BL941" s="43"/>
      <c r="BM941" s="43"/>
      <c r="BN941" s="43"/>
    </row>
    <row r="942" ht="13.5" customHeight="1">
      <c r="A942" s="11"/>
      <c r="B942" s="11"/>
      <c r="C942" s="43"/>
      <c r="D942" s="43"/>
      <c r="E942" s="43"/>
      <c r="F942" s="43"/>
      <c r="G942" s="43"/>
      <c r="H942" s="43"/>
      <c r="I942" s="43"/>
      <c r="J942" s="43"/>
      <c r="K942" s="43"/>
      <c r="L942" s="43"/>
      <c r="M942" s="43"/>
      <c r="N942" s="43"/>
      <c r="O942" s="43"/>
      <c r="P942" s="43"/>
      <c r="Q942" s="44"/>
      <c r="R942" s="44"/>
      <c r="S942" s="43"/>
      <c r="T942" s="43"/>
      <c r="U942" s="44"/>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4"/>
      <c r="AY942" s="43"/>
      <c r="AZ942" s="43"/>
      <c r="BA942" s="43"/>
      <c r="BB942" s="43"/>
      <c r="BC942" s="43"/>
      <c r="BD942" s="43"/>
      <c r="BE942" s="43"/>
      <c r="BF942" s="43"/>
      <c r="BG942" s="43"/>
      <c r="BH942" s="43"/>
      <c r="BI942" s="43"/>
      <c r="BJ942" s="43"/>
      <c r="BK942" s="43"/>
      <c r="BL942" s="43"/>
      <c r="BM942" s="43"/>
      <c r="BN942" s="43"/>
    </row>
    <row r="943" ht="13.5" customHeight="1">
      <c r="A943" s="11"/>
      <c r="B943" s="11"/>
      <c r="C943" s="43"/>
      <c r="D943" s="43"/>
      <c r="E943" s="43"/>
      <c r="F943" s="43"/>
      <c r="G943" s="43"/>
      <c r="H943" s="43"/>
      <c r="I943" s="43"/>
      <c r="J943" s="43"/>
      <c r="K943" s="43"/>
      <c r="L943" s="43"/>
      <c r="M943" s="43"/>
      <c r="N943" s="43"/>
      <c r="O943" s="43"/>
      <c r="P943" s="43"/>
      <c r="Q943" s="44"/>
      <c r="R943" s="44"/>
      <c r="S943" s="43"/>
      <c r="T943" s="43"/>
      <c r="U943" s="44"/>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4"/>
      <c r="AY943" s="43"/>
      <c r="AZ943" s="43"/>
      <c r="BA943" s="43"/>
      <c r="BB943" s="43"/>
      <c r="BC943" s="43"/>
      <c r="BD943" s="43"/>
      <c r="BE943" s="43"/>
      <c r="BF943" s="43"/>
      <c r="BG943" s="43"/>
      <c r="BH943" s="43"/>
      <c r="BI943" s="43"/>
      <c r="BJ943" s="43"/>
      <c r="BK943" s="43"/>
      <c r="BL943" s="43"/>
      <c r="BM943" s="43"/>
      <c r="BN943" s="43"/>
    </row>
    <row r="944" ht="13.5" customHeight="1">
      <c r="A944" s="11"/>
      <c r="B944" s="11"/>
      <c r="C944" s="43"/>
      <c r="D944" s="43"/>
      <c r="E944" s="43"/>
      <c r="F944" s="43"/>
      <c r="G944" s="43"/>
      <c r="H944" s="43"/>
      <c r="I944" s="43"/>
      <c r="J944" s="43"/>
      <c r="K944" s="43"/>
      <c r="L944" s="43"/>
      <c r="M944" s="43"/>
      <c r="N944" s="43"/>
      <c r="O944" s="43"/>
      <c r="P944" s="43"/>
      <c r="Q944" s="44"/>
      <c r="R944" s="44"/>
      <c r="S944" s="43"/>
      <c r="T944" s="43"/>
      <c r="U944" s="44"/>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4"/>
      <c r="AY944" s="43"/>
      <c r="AZ944" s="43"/>
      <c r="BA944" s="43"/>
      <c r="BB944" s="43"/>
      <c r="BC944" s="43"/>
      <c r="BD944" s="43"/>
      <c r="BE944" s="43"/>
      <c r="BF944" s="43"/>
      <c r="BG944" s="43"/>
      <c r="BH944" s="43"/>
      <c r="BI944" s="43"/>
      <c r="BJ944" s="43"/>
      <c r="BK944" s="43"/>
      <c r="BL944" s="43"/>
      <c r="BM944" s="43"/>
      <c r="BN944" s="43"/>
    </row>
    <row r="945" ht="13.5" customHeight="1">
      <c r="A945" s="11"/>
      <c r="B945" s="11"/>
      <c r="C945" s="43"/>
      <c r="D945" s="43"/>
      <c r="E945" s="43"/>
      <c r="F945" s="43"/>
      <c r="G945" s="43"/>
      <c r="H945" s="43"/>
      <c r="I945" s="43"/>
      <c r="J945" s="43"/>
      <c r="K945" s="43"/>
      <c r="L945" s="43"/>
      <c r="M945" s="43"/>
      <c r="N945" s="43"/>
      <c r="O945" s="43"/>
      <c r="P945" s="43"/>
      <c r="Q945" s="44"/>
      <c r="R945" s="44"/>
      <c r="S945" s="43"/>
      <c r="T945" s="43"/>
      <c r="U945" s="44"/>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4"/>
      <c r="AY945" s="43"/>
      <c r="AZ945" s="43"/>
      <c r="BA945" s="43"/>
      <c r="BB945" s="43"/>
      <c r="BC945" s="43"/>
      <c r="BD945" s="43"/>
      <c r="BE945" s="43"/>
      <c r="BF945" s="43"/>
      <c r="BG945" s="43"/>
      <c r="BH945" s="43"/>
      <c r="BI945" s="43"/>
      <c r="BJ945" s="43"/>
      <c r="BK945" s="43"/>
      <c r="BL945" s="43"/>
      <c r="BM945" s="43"/>
      <c r="BN945" s="43"/>
    </row>
    <row r="946" ht="13.5" customHeight="1">
      <c r="A946" s="11"/>
      <c r="B946" s="11"/>
      <c r="C946" s="43"/>
      <c r="D946" s="43"/>
      <c r="E946" s="43"/>
      <c r="F946" s="43"/>
      <c r="G946" s="43"/>
      <c r="H946" s="43"/>
      <c r="I946" s="43"/>
      <c r="J946" s="43"/>
      <c r="K946" s="43"/>
      <c r="L946" s="43"/>
      <c r="M946" s="43"/>
      <c r="N946" s="43"/>
      <c r="O946" s="43"/>
      <c r="P946" s="43"/>
      <c r="Q946" s="44"/>
      <c r="R946" s="44"/>
      <c r="S946" s="43"/>
      <c r="T946" s="43"/>
      <c r="U946" s="44"/>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4"/>
      <c r="AY946" s="43"/>
      <c r="AZ946" s="43"/>
      <c r="BA946" s="43"/>
      <c r="BB946" s="43"/>
      <c r="BC946" s="43"/>
      <c r="BD946" s="43"/>
      <c r="BE946" s="43"/>
      <c r="BF946" s="43"/>
      <c r="BG946" s="43"/>
      <c r="BH946" s="43"/>
      <c r="BI946" s="43"/>
      <c r="BJ946" s="43"/>
      <c r="BK946" s="43"/>
      <c r="BL946" s="43"/>
      <c r="BM946" s="43"/>
      <c r="BN946" s="43"/>
    </row>
    <row r="947" ht="13.5" customHeight="1">
      <c r="A947" s="11"/>
      <c r="B947" s="11"/>
      <c r="C947" s="43"/>
      <c r="D947" s="43"/>
      <c r="E947" s="43"/>
      <c r="F947" s="43"/>
      <c r="G947" s="43"/>
      <c r="H947" s="43"/>
      <c r="I947" s="43"/>
      <c r="J947" s="43"/>
      <c r="K947" s="43"/>
      <c r="L947" s="43"/>
      <c r="M947" s="43"/>
      <c r="N947" s="43"/>
      <c r="O947" s="43"/>
      <c r="P947" s="43"/>
      <c r="Q947" s="44"/>
      <c r="R947" s="44"/>
      <c r="S947" s="43"/>
      <c r="T947" s="43"/>
      <c r="U947" s="44"/>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4"/>
      <c r="AY947" s="43"/>
      <c r="AZ947" s="43"/>
      <c r="BA947" s="43"/>
      <c r="BB947" s="43"/>
      <c r="BC947" s="43"/>
      <c r="BD947" s="43"/>
      <c r="BE947" s="43"/>
      <c r="BF947" s="43"/>
      <c r="BG947" s="43"/>
      <c r="BH947" s="43"/>
      <c r="BI947" s="43"/>
      <c r="BJ947" s="43"/>
      <c r="BK947" s="43"/>
      <c r="BL947" s="43"/>
      <c r="BM947" s="43"/>
      <c r="BN947" s="43"/>
    </row>
    <row r="948" ht="13.5" customHeight="1">
      <c r="A948" s="11"/>
      <c r="B948" s="11"/>
      <c r="C948" s="43"/>
      <c r="D948" s="43"/>
      <c r="E948" s="43"/>
      <c r="F948" s="43"/>
      <c r="G948" s="43"/>
      <c r="H948" s="43"/>
      <c r="I948" s="43"/>
      <c r="J948" s="43"/>
      <c r="K948" s="43"/>
      <c r="L948" s="43"/>
      <c r="M948" s="43"/>
      <c r="N948" s="43"/>
      <c r="O948" s="43"/>
      <c r="P948" s="43"/>
      <c r="Q948" s="44"/>
      <c r="R948" s="44"/>
      <c r="S948" s="43"/>
      <c r="T948" s="43"/>
      <c r="U948" s="44"/>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4"/>
      <c r="AY948" s="43"/>
      <c r="AZ948" s="43"/>
      <c r="BA948" s="43"/>
      <c r="BB948" s="43"/>
      <c r="BC948" s="43"/>
      <c r="BD948" s="43"/>
      <c r="BE948" s="43"/>
      <c r="BF948" s="43"/>
      <c r="BG948" s="43"/>
      <c r="BH948" s="43"/>
      <c r="BI948" s="43"/>
      <c r="BJ948" s="43"/>
      <c r="BK948" s="43"/>
      <c r="BL948" s="43"/>
      <c r="BM948" s="43"/>
      <c r="BN948" s="43"/>
    </row>
    <row r="949" ht="13.5" customHeight="1">
      <c r="A949" s="11"/>
      <c r="B949" s="11"/>
      <c r="C949" s="43"/>
      <c r="D949" s="43"/>
      <c r="E949" s="43"/>
      <c r="F949" s="43"/>
      <c r="G949" s="43"/>
      <c r="H949" s="43"/>
      <c r="I949" s="43"/>
      <c r="J949" s="43"/>
      <c r="K949" s="43"/>
      <c r="L949" s="43"/>
      <c r="M949" s="43"/>
      <c r="N949" s="43"/>
      <c r="O949" s="43"/>
      <c r="P949" s="43"/>
      <c r="Q949" s="44"/>
      <c r="R949" s="44"/>
      <c r="S949" s="43"/>
      <c r="T949" s="43"/>
      <c r="U949" s="44"/>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4"/>
      <c r="AY949" s="43"/>
      <c r="AZ949" s="43"/>
      <c r="BA949" s="43"/>
      <c r="BB949" s="43"/>
      <c r="BC949" s="43"/>
      <c r="BD949" s="43"/>
      <c r="BE949" s="43"/>
      <c r="BF949" s="43"/>
      <c r="BG949" s="43"/>
      <c r="BH949" s="43"/>
      <c r="BI949" s="43"/>
      <c r="BJ949" s="43"/>
      <c r="BK949" s="43"/>
      <c r="BL949" s="43"/>
      <c r="BM949" s="43"/>
      <c r="BN949" s="43"/>
    </row>
    <row r="950" ht="13.5" customHeight="1">
      <c r="A950" s="11"/>
      <c r="B950" s="11"/>
      <c r="C950" s="43"/>
      <c r="D950" s="43"/>
      <c r="E950" s="43"/>
      <c r="F950" s="43"/>
      <c r="G950" s="43"/>
      <c r="H950" s="43"/>
      <c r="I950" s="43"/>
      <c r="J950" s="43"/>
      <c r="K950" s="43"/>
      <c r="L950" s="43"/>
      <c r="M950" s="43"/>
      <c r="N950" s="43"/>
      <c r="O950" s="43"/>
      <c r="P950" s="43"/>
      <c r="Q950" s="44"/>
      <c r="R950" s="44"/>
      <c r="S950" s="43"/>
      <c r="T950" s="43"/>
      <c r="U950" s="44"/>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4"/>
      <c r="AY950" s="43"/>
      <c r="AZ950" s="43"/>
      <c r="BA950" s="43"/>
      <c r="BB950" s="43"/>
      <c r="BC950" s="43"/>
      <c r="BD950" s="43"/>
      <c r="BE950" s="43"/>
      <c r="BF950" s="43"/>
      <c r="BG950" s="43"/>
      <c r="BH950" s="43"/>
      <c r="BI950" s="43"/>
      <c r="BJ950" s="43"/>
      <c r="BK950" s="43"/>
      <c r="BL950" s="43"/>
      <c r="BM950" s="43"/>
      <c r="BN950" s="43"/>
    </row>
    <row r="951" ht="13.5" customHeight="1">
      <c r="A951" s="11"/>
      <c r="B951" s="11"/>
      <c r="C951" s="43"/>
      <c r="D951" s="43"/>
      <c r="E951" s="43"/>
      <c r="F951" s="43"/>
      <c r="G951" s="43"/>
      <c r="H951" s="43"/>
      <c r="I951" s="43"/>
      <c r="J951" s="43"/>
      <c r="K951" s="43"/>
      <c r="L951" s="43"/>
      <c r="M951" s="43"/>
      <c r="N951" s="43"/>
      <c r="O951" s="43"/>
      <c r="P951" s="43"/>
      <c r="Q951" s="44"/>
      <c r="R951" s="44"/>
      <c r="S951" s="43"/>
      <c r="T951" s="43"/>
      <c r="U951" s="44"/>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4"/>
      <c r="AY951" s="43"/>
      <c r="AZ951" s="43"/>
      <c r="BA951" s="43"/>
      <c r="BB951" s="43"/>
      <c r="BC951" s="43"/>
      <c r="BD951" s="43"/>
      <c r="BE951" s="43"/>
      <c r="BF951" s="43"/>
      <c r="BG951" s="43"/>
      <c r="BH951" s="43"/>
      <c r="BI951" s="43"/>
      <c r="BJ951" s="43"/>
      <c r="BK951" s="43"/>
      <c r="BL951" s="43"/>
      <c r="BM951" s="43"/>
      <c r="BN951" s="43"/>
    </row>
    <row r="952" ht="13.5" customHeight="1">
      <c r="A952" s="11"/>
      <c r="B952" s="11"/>
      <c r="C952" s="43"/>
      <c r="D952" s="43"/>
      <c r="E952" s="43"/>
      <c r="F952" s="43"/>
      <c r="G952" s="43"/>
      <c r="H952" s="43"/>
      <c r="I952" s="43"/>
      <c r="J952" s="43"/>
      <c r="K952" s="43"/>
      <c r="L952" s="43"/>
      <c r="M952" s="43"/>
      <c r="N952" s="43"/>
      <c r="O952" s="43"/>
      <c r="P952" s="43"/>
      <c r="Q952" s="44"/>
      <c r="R952" s="44"/>
      <c r="S952" s="43"/>
      <c r="T952" s="43"/>
      <c r="U952" s="44"/>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4"/>
      <c r="AY952" s="43"/>
      <c r="AZ952" s="43"/>
      <c r="BA952" s="43"/>
      <c r="BB952" s="43"/>
      <c r="BC952" s="43"/>
      <c r="BD952" s="43"/>
      <c r="BE952" s="43"/>
      <c r="BF952" s="43"/>
      <c r="BG952" s="43"/>
      <c r="BH952" s="43"/>
      <c r="BI952" s="43"/>
      <c r="BJ952" s="43"/>
      <c r="BK952" s="43"/>
      <c r="BL952" s="43"/>
      <c r="BM952" s="43"/>
      <c r="BN952" s="43"/>
    </row>
    <row r="953" ht="13.5" customHeight="1">
      <c r="A953" s="11"/>
      <c r="B953" s="11"/>
      <c r="C953" s="43"/>
      <c r="D953" s="43"/>
      <c r="E953" s="43"/>
      <c r="F953" s="43"/>
      <c r="G953" s="43"/>
      <c r="H953" s="43"/>
      <c r="I953" s="43"/>
      <c r="J953" s="43"/>
      <c r="K953" s="43"/>
      <c r="L953" s="43"/>
      <c r="M953" s="43"/>
      <c r="N953" s="43"/>
      <c r="O953" s="43"/>
      <c r="P953" s="43"/>
      <c r="Q953" s="44"/>
      <c r="R953" s="44"/>
      <c r="S953" s="43"/>
      <c r="T953" s="43"/>
      <c r="U953" s="44"/>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4"/>
      <c r="AY953" s="43"/>
      <c r="AZ953" s="43"/>
      <c r="BA953" s="43"/>
      <c r="BB953" s="43"/>
      <c r="BC953" s="43"/>
      <c r="BD953" s="43"/>
      <c r="BE953" s="43"/>
      <c r="BF953" s="43"/>
      <c r="BG953" s="43"/>
      <c r="BH953" s="43"/>
      <c r="BI953" s="43"/>
      <c r="BJ953" s="43"/>
      <c r="BK953" s="43"/>
      <c r="BL953" s="43"/>
      <c r="BM953" s="43"/>
      <c r="BN953" s="43"/>
    </row>
    <row r="954" ht="13.5" customHeight="1">
      <c r="A954" s="11"/>
      <c r="B954" s="11"/>
      <c r="C954" s="43"/>
      <c r="D954" s="43"/>
      <c r="E954" s="43"/>
      <c r="F954" s="43"/>
      <c r="G954" s="43"/>
      <c r="H954" s="43"/>
      <c r="I954" s="43"/>
      <c r="J954" s="43"/>
      <c r="K954" s="43"/>
      <c r="L954" s="43"/>
      <c r="M954" s="43"/>
      <c r="N954" s="43"/>
      <c r="O954" s="43"/>
      <c r="P954" s="43"/>
      <c r="Q954" s="44"/>
      <c r="R954" s="44"/>
      <c r="S954" s="43"/>
      <c r="T954" s="43"/>
      <c r="U954" s="44"/>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4"/>
      <c r="AY954" s="43"/>
      <c r="AZ954" s="43"/>
      <c r="BA954" s="43"/>
      <c r="BB954" s="43"/>
      <c r="BC954" s="43"/>
      <c r="BD954" s="43"/>
      <c r="BE954" s="43"/>
      <c r="BF954" s="43"/>
      <c r="BG954" s="43"/>
      <c r="BH954" s="43"/>
      <c r="BI954" s="43"/>
      <c r="BJ954" s="43"/>
      <c r="BK954" s="43"/>
      <c r="BL954" s="43"/>
      <c r="BM954" s="43"/>
      <c r="BN954" s="43"/>
    </row>
    <row r="955" ht="13.5" customHeight="1">
      <c r="A955" s="11"/>
      <c r="B955" s="11"/>
      <c r="C955" s="43"/>
      <c r="D955" s="43"/>
      <c r="E955" s="43"/>
      <c r="F955" s="43"/>
      <c r="G955" s="43"/>
      <c r="H955" s="43"/>
      <c r="I955" s="43"/>
      <c r="J955" s="43"/>
      <c r="K955" s="43"/>
      <c r="L955" s="43"/>
      <c r="M955" s="43"/>
      <c r="N955" s="43"/>
      <c r="O955" s="43"/>
      <c r="P955" s="43"/>
      <c r="Q955" s="44"/>
      <c r="R955" s="44"/>
      <c r="S955" s="43"/>
      <c r="T955" s="43"/>
      <c r="U955" s="44"/>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4"/>
      <c r="AY955" s="43"/>
      <c r="AZ955" s="43"/>
      <c r="BA955" s="43"/>
      <c r="BB955" s="43"/>
      <c r="BC955" s="43"/>
      <c r="BD955" s="43"/>
      <c r="BE955" s="43"/>
      <c r="BF955" s="43"/>
      <c r="BG955" s="43"/>
      <c r="BH955" s="43"/>
      <c r="BI955" s="43"/>
      <c r="BJ955" s="43"/>
      <c r="BK955" s="43"/>
      <c r="BL955" s="43"/>
      <c r="BM955" s="43"/>
      <c r="BN955" s="43"/>
    </row>
    <row r="956" ht="13.5" customHeight="1">
      <c r="A956" s="11"/>
      <c r="B956" s="11"/>
      <c r="C956" s="43"/>
      <c r="D956" s="43"/>
      <c r="E956" s="43"/>
      <c r="F956" s="43"/>
      <c r="G956" s="43"/>
      <c r="H956" s="43"/>
      <c r="I956" s="43"/>
      <c r="J956" s="43"/>
      <c r="K956" s="43"/>
      <c r="L956" s="43"/>
      <c r="M956" s="43"/>
      <c r="N956" s="43"/>
      <c r="O956" s="43"/>
      <c r="P956" s="43"/>
      <c r="Q956" s="44"/>
      <c r="R956" s="44"/>
      <c r="S956" s="43"/>
      <c r="T956" s="43"/>
      <c r="U956" s="44"/>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4"/>
      <c r="AY956" s="43"/>
      <c r="AZ956" s="43"/>
      <c r="BA956" s="43"/>
      <c r="BB956" s="43"/>
      <c r="BC956" s="43"/>
      <c r="BD956" s="43"/>
      <c r="BE956" s="43"/>
      <c r="BF956" s="43"/>
      <c r="BG956" s="43"/>
      <c r="BH956" s="43"/>
      <c r="BI956" s="43"/>
      <c r="BJ956" s="43"/>
      <c r="BK956" s="43"/>
      <c r="BL956" s="43"/>
      <c r="BM956" s="43"/>
      <c r="BN956" s="43"/>
    </row>
    <row r="957" ht="13.5" customHeight="1">
      <c r="A957" s="11"/>
      <c r="B957" s="11"/>
      <c r="C957" s="43"/>
      <c r="D957" s="43"/>
      <c r="E957" s="43"/>
      <c r="F957" s="43"/>
      <c r="G957" s="43"/>
      <c r="H957" s="43"/>
      <c r="I957" s="43"/>
      <c r="J957" s="43"/>
      <c r="K957" s="43"/>
      <c r="L957" s="43"/>
      <c r="M957" s="43"/>
      <c r="N957" s="43"/>
      <c r="O957" s="43"/>
      <c r="P957" s="43"/>
      <c r="Q957" s="44"/>
      <c r="R957" s="44"/>
      <c r="S957" s="43"/>
      <c r="T957" s="43"/>
      <c r="U957" s="44"/>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4"/>
      <c r="AY957" s="43"/>
      <c r="AZ957" s="43"/>
      <c r="BA957" s="43"/>
      <c r="BB957" s="43"/>
      <c r="BC957" s="43"/>
      <c r="BD957" s="43"/>
      <c r="BE957" s="43"/>
      <c r="BF957" s="43"/>
      <c r="BG957" s="43"/>
      <c r="BH957" s="43"/>
      <c r="BI957" s="43"/>
      <c r="BJ957" s="43"/>
      <c r="BK957" s="43"/>
      <c r="BL957" s="43"/>
      <c r="BM957" s="43"/>
      <c r="BN957" s="43"/>
    </row>
    <row r="958" ht="13.5" customHeight="1">
      <c r="A958" s="11"/>
      <c r="B958" s="11"/>
      <c r="C958" s="43"/>
      <c r="D958" s="43"/>
      <c r="E958" s="43"/>
      <c r="F958" s="43"/>
      <c r="G958" s="43"/>
      <c r="H958" s="43"/>
      <c r="I958" s="43"/>
      <c r="J958" s="43"/>
      <c r="K958" s="43"/>
      <c r="L958" s="43"/>
      <c r="M958" s="43"/>
      <c r="N958" s="43"/>
      <c r="O958" s="43"/>
      <c r="P958" s="43"/>
      <c r="Q958" s="44"/>
      <c r="R958" s="44"/>
      <c r="S958" s="43"/>
      <c r="T958" s="43"/>
      <c r="U958" s="44"/>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4"/>
      <c r="AY958" s="43"/>
      <c r="AZ958" s="43"/>
      <c r="BA958" s="43"/>
      <c r="BB958" s="43"/>
      <c r="BC958" s="43"/>
      <c r="BD958" s="43"/>
      <c r="BE958" s="43"/>
      <c r="BF958" s="43"/>
      <c r="BG958" s="43"/>
      <c r="BH958" s="43"/>
      <c r="BI958" s="43"/>
      <c r="BJ958" s="43"/>
      <c r="BK958" s="43"/>
      <c r="BL958" s="43"/>
      <c r="BM958" s="43"/>
      <c r="BN958" s="43"/>
    </row>
    <row r="959" ht="13.5" customHeight="1">
      <c r="A959" s="11"/>
      <c r="B959" s="11"/>
      <c r="C959" s="43"/>
      <c r="D959" s="43"/>
      <c r="E959" s="43"/>
      <c r="F959" s="43"/>
      <c r="G959" s="43"/>
      <c r="H959" s="43"/>
      <c r="I959" s="43"/>
      <c r="J959" s="43"/>
      <c r="K959" s="43"/>
      <c r="L959" s="43"/>
      <c r="M959" s="43"/>
      <c r="N959" s="43"/>
      <c r="O959" s="43"/>
      <c r="P959" s="43"/>
      <c r="Q959" s="44"/>
      <c r="R959" s="44"/>
      <c r="S959" s="43"/>
      <c r="T959" s="43"/>
      <c r="U959" s="44"/>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4"/>
      <c r="AY959" s="43"/>
      <c r="AZ959" s="43"/>
      <c r="BA959" s="43"/>
      <c r="BB959" s="43"/>
      <c r="BC959" s="43"/>
      <c r="BD959" s="43"/>
      <c r="BE959" s="43"/>
      <c r="BF959" s="43"/>
      <c r="BG959" s="43"/>
      <c r="BH959" s="43"/>
      <c r="BI959" s="43"/>
      <c r="BJ959" s="43"/>
      <c r="BK959" s="43"/>
      <c r="BL959" s="43"/>
      <c r="BM959" s="43"/>
      <c r="BN959" s="43"/>
    </row>
    <row r="960" ht="13.5" customHeight="1">
      <c r="A960" s="11"/>
      <c r="B960" s="11"/>
      <c r="C960" s="43"/>
      <c r="D960" s="43"/>
      <c r="E960" s="43"/>
      <c r="F960" s="43"/>
      <c r="G960" s="43"/>
      <c r="H960" s="43"/>
      <c r="I960" s="43"/>
      <c r="J960" s="43"/>
      <c r="K960" s="43"/>
      <c r="L960" s="43"/>
      <c r="M960" s="43"/>
      <c r="N960" s="43"/>
      <c r="O960" s="43"/>
      <c r="P960" s="43"/>
      <c r="Q960" s="44"/>
      <c r="R960" s="44"/>
      <c r="S960" s="43"/>
      <c r="T960" s="43"/>
      <c r="U960" s="44"/>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4"/>
      <c r="AY960" s="43"/>
      <c r="AZ960" s="43"/>
      <c r="BA960" s="43"/>
      <c r="BB960" s="43"/>
      <c r="BC960" s="43"/>
      <c r="BD960" s="43"/>
      <c r="BE960" s="43"/>
      <c r="BF960" s="43"/>
      <c r="BG960" s="43"/>
      <c r="BH960" s="43"/>
      <c r="BI960" s="43"/>
      <c r="BJ960" s="43"/>
      <c r="BK960" s="43"/>
      <c r="BL960" s="43"/>
      <c r="BM960" s="43"/>
      <c r="BN960" s="43"/>
    </row>
    <row r="961" ht="13.5" customHeight="1">
      <c r="A961" s="11"/>
      <c r="B961" s="11"/>
      <c r="C961" s="43"/>
      <c r="D961" s="43"/>
      <c r="E961" s="43"/>
      <c r="F961" s="43"/>
      <c r="G961" s="43"/>
      <c r="H961" s="43"/>
      <c r="I961" s="43"/>
      <c r="J961" s="43"/>
      <c r="K961" s="43"/>
      <c r="L961" s="43"/>
      <c r="M961" s="43"/>
      <c r="N961" s="43"/>
      <c r="O961" s="43"/>
      <c r="P961" s="43"/>
      <c r="Q961" s="44"/>
      <c r="R961" s="44"/>
      <c r="S961" s="43"/>
      <c r="T961" s="43"/>
      <c r="U961" s="44"/>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4"/>
      <c r="AY961" s="43"/>
      <c r="AZ961" s="43"/>
      <c r="BA961" s="43"/>
      <c r="BB961" s="43"/>
      <c r="BC961" s="43"/>
      <c r="BD961" s="43"/>
      <c r="BE961" s="43"/>
      <c r="BF961" s="43"/>
      <c r="BG961" s="43"/>
      <c r="BH961" s="43"/>
      <c r="BI961" s="43"/>
      <c r="BJ961" s="43"/>
      <c r="BK961" s="43"/>
      <c r="BL961" s="43"/>
      <c r="BM961" s="43"/>
      <c r="BN961" s="43"/>
    </row>
    <row r="962" ht="13.5" customHeight="1">
      <c r="A962" s="11"/>
      <c r="B962" s="11"/>
      <c r="C962" s="43"/>
      <c r="D962" s="43"/>
      <c r="E962" s="43"/>
      <c r="F962" s="43"/>
      <c r="G962" s="43"/>
      <c r="H962" s="43"/>
      <c r="I962" s="43"/>
      <c r="J962" s="43"/>
      <c r="K962" s="43"/>
      <c r="L962" s="43"/>
      <c r="M962" s="43"/>
      <c r="N962" s="43"/>
      <c r="O962" s="43"/>
      <c r="P962" s="43"/>
      <c r="Q962" s="44"/>
      <c r="R962" s="44"/>
      <c r="S962" s="43"/>
      <c r="T962" s="43"/>
      <c r="U962" s="44"/>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4"/>
      <c r="AY962" s="43"/>
      <c r="AZ962" s="43"/>
      <c r="BA962" s="43"/>
      <c r="BB962" s="43"/>
      <c r="BC962" s="43"/>
      <c r="BD962" s="43"/>
      <c r="BE962" s="43"/>
      <c r="BF962" s="43"/>
      <c r="BG962" s="43"/>
      <c r="BH962" s="43"/>
      <c r="BI962" s="43"/>
      <c r="BJ962" s="43"/>
      <c r="BK962" s="43"/>
      <c r="BL962" s="43"/>
      <c r="BM962" s="43"/>
      <c r="BN962" s="43"/>
    </row>
    <row r="963" ht="13.5" customHeight="1">
      <c r="A963" s="11"/>
      <c r="B963" s="11"/>
      <c r="C963" s="43"/>
      <c r="D963" s="43"/>
      <c r="E963" s="43"/>
      <c r="F963" s="43"/>
      <c r="G963" s="43"/>
      <c r="H963" s="43"/>
      <c r="I963" s="43"/>
      <c r="J963" s="43"/>
      <c r="K963" s="43"/>
      <c r="L963" s="43"/>
      <c r="M963" s="43"/>
      <c r="N963" s="43"/>
      <c r="O963" s="43"/>
      <c r="P963" s="43"/>
      <c r="Q963" s="44"/>
      <c r="R963" s="44"/>
      <c r="S963" s="43"/>
      <c r="T963" s="43"/>
      <c r="U963" s="44"/>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4"/>
      <c r="AY963" s="43"/>
      <c r="AZ963" s="43"/>
      <c r="BA963" s="43"/>
      <c r="BB963" s="43"/>
      <c r="BC963" s="43"/>
      <c r="BD963" s="43"/>
      <c r="BE963" s="43"/>
      <c r="BF963" s="43"/>
      <c r="BG963" s="43"/>
      <c r="BH963" s="43"/>
      <c r="BI963" s="43"/>
      <c r="BJ963" s="43"/>
      <c r="BK963" s="43"/>
      <c r="BL963" s="43"/>
      <c r="BM963" s="43"/>
      <c r="BN963" s="43"/>
    </row>
    <row r="964" ht="13.5" customHeight="1">
      <c r="A964" s="11"/>
      <c r="B964" s="11"/>
      <c r="C964" s="43"/>
      <c r="D964" s="43"/>
      <c r="E964" s="43"/>
      <c r="F964" s="43"/>
      <c r="G964" s="43"/>
      <c r="H964" s="43"/>
      <c r="I964" s="43"/>
      <c r="J964" s="43"/>
      <c r="K964" s="43"/>
      <c r="L964" s="43"/>
      <c r="M964" s="43"/>
      <c r="N964" s="43"/>
      <c r="O964" s="43"/>
      <c r="P964" s="43"/>
      <c r="Q964" s="44"/>
      <c r="R964" s="44"/>
      <c r="S964" s="43"/>
      <c r="T964" s="43"/>
      <c r="U964" s="44"/>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4"/>
      <c r="AY964" s="43"/>
      <c r="AZ964" s="43"/>
      <c r="BA964" s="43"/>
      <c r="BB964" s="43"/>
      <c r="BC964" s="43"/>
      <c r="BD964" s="43"/>
      <c r="BE964" s="43"/>
      <c r="BF964" s="43"/>
      <c r="BG964" s="43"/>
      <c r="BH964" s="43"/>
      <c r="BI964" s="43"/>
      <c r="BJ964" s="43"/>
      <c r="BK964" s="43"/>
      <c r="BL964" s="43"/>
      <c r="BM964" s="43"/>
      <c r="BN964" s="43"/>
    </row>
    <row r="965" ht="13.5" customHeight="1">
      <c r="A965" s="11"/>
      <c r="B965" s="11"/>
      <c r="C965" s="43"/>
      <c r="D965" s="43"/>
      <c r="E965" s="43"/>
      <c r="F965" s="43"/>
      <c r="G965" s="43"/>
      <c r="H965" s="43"/>
      <c r="I965" s="43"/>
      <c r="J965" s="43"/>
      <c r="K965" s="43"/>
      <c r="L965" s="43"/>
      <c r="M965" s="43"/>
      <c r="N965" s="43"/>
      <c r="O965" s="43"/>
      <c r="P965" s="43"/>
      <c r="Q965" s="44"/>
      <c r="R965" s="44"/>
      <c r="S965" s="43"/>
      <c r="T965" s="43"/>
      <c r="U965" s="44"/>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4"/>
      <c r="AY965" s="43"/>
      <c r="AZ965" s="43"/>
      <c r="BA965" s="43"/>
      <c r="BB965" s="43"/>
      <c r="BC965" s="43"/>
      <c r="BD965" s="43"/>
      <c r="BE965" s="43"/>
      <c r="BF965" s="43"/>
      <c r="BG965" s="43"/>
      <c r="BH965" s="43"/>
      <c r="BI965" s="43"/>
      <c r="BJ965" s="43"/>
      <c r="BK965" s="43"/>
      <c r="BL965" s="43"/>
      <c r="BM965" s="43"/>
      <c r="BN965" s="43"/>
    </row>
    <row r="966" ht="13.5" customHeight="1">
      <c r="A966" s="11"/>
      <c r="B966" s="11"/>
      <c r="C966" s="43"/>
      <c r="D966" s="43"/>
      <c r="E966" s="43"/>
      <c r="F966" s="43"/>
      <c r="G966" s="43"/>
      <c r="H966" s="43"/>
      <c r="I966" s="43"/>
      <c r="J966" s="43"/>
      <c r="K966" s="43"/>
      <c r="L966" s="43"/>
      <c r="M966" s="43"/>
      <c r="N966" s="43"/>
      <c r="O966" s="43"/>
      <c r="P966" s="43"/>
      <c r="Q966" s="44"/>
      <c r="R966" s="44"/>
      <c r="S966" s="43"/>
      <c r="T966" s="43"/>
      <c r="U966" s="44"/>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4"/>
      <c r="AY966" s="43"/>
      <c r="AZ966" s="43"/>
      <c r="BA966" s="43"/>
      <c r="BB966" s="43"/>
      <c r="BC966" s="43"/>
      <c r="BD966" s="43"/>
      <c r="BE966" s="43"/>
      <c r="BF966" s="43"/>
      <c r="BG966" s="43"/>
      <c r="BH966" s="43"/>
      <c r="BI966" s="43"/>
      <c r="BJ966" s="43"/>
      <c r="BK966" s="43"/>
      <c r="BL966" s="43"/>
      <c r="BM966" s="43"/>
      <c r="BN966" s="43"/>
    </row>
    <row r="967" ht="13.5" customHeight="1">
      <c r="A967" s="11"/>
      <c r="B967" s="11"/>
      <c r="C967" s="43"/>
      <c r="D967" s="43"/>
      <c r="E967" s="43"/>
      <c r="F967" s="43"/>
      <c r="G967" s="43"/>
      <c r="H967" s="43"/>
      <c r="I967" s="43"/>
      <c r="J967" s="43"/>
      <c r="K967" s="43"/>
      <c r="L967" s="43"/>
      <c r="M967" s="43"/>
      <c r="N967" s="43"/>
      <c r="O967" s="43"/>
      <c r="P967" s="43"/>
      <c r="Q967" s="44"/>
      <c r="R967" s="44"/>
      <c r="S967" s="43"/>
      <c r="T967" s="43"/>
      <c r="U967" s="44"/>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4"/>
      <c r="AY967" s="43"/>
      <c r="AZ967" s="43"/>
      <c r="BA967" s="43"/>
      <c r="BB967" s="43"/>
      <c r="BC967" s="43"/>
      <c r="BD967" s="43"/>
      <c r="BE967" s="43"/>
      <c r="BF967" s="43"/>
      <c r="BG967" s="43"/>
      <c r="BH967" s="43"/>
      <c r="BI967" s="43"/>
      <c r="BJ967" s="43"/>
      <c r="BK967" s="43"/>
      <c r="BL967" s="43"/>
      <c r="BM967" s="43"/>
      <c r="BN967" s="43"/>
    </row>
    <row r="968" ht="13.5" customHeight="1">
      <c r="A968" s="11"/>
      <c r="B968" s="11"/>
      <c r="C968" s="43"/>
      <c r="D968" s="43"/>
      <c r="E968" s="43"/>
      <c r="F968" s="43"/>
      <c r="G968" s="43"/>
      <c r="H968" s="43"/>
      <c r="I968" s="43"/>
      <c r="J968" s="43"/>
      <c r="K968" s="43"/>
      <c r="L968" s="43"/>
      <c r="M968" s="43"/>
      <c r="N968" s="43"/>
      <c r="O968" s="43"/>
      <c r="P968" s="43"/>
      <c r="Q968" s="44"/>
      <c r="R968" s="44"/>
      <c r="S968" s="43"/>
      <c r="T968" s="43"/>
      <c r="U968" s="44"/>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4"/>
      <c r="AY968" s="43"/>
      <c r="AZ968" s="43"/>
      <c r="BA968" s="43"/>
      <c r="BB968" s="43"/>
      <c r="BC968" s="43"/>
      <c r="BD968" s="43"/>
      <c r="BE968" s="43"/>
      <c r="BF968" s="43"/>
      <c r="BG968" s="43"/>
      <c r="BH968" s="43"/>
      <c r="BI968" s="43"/>
      <c r="BJ968" s="43"/>
      <c r="BK968" s="43"/>
      <c r="BL968" s="43"/>
      <c r="BM968" s="43"/>
      <c r="BN968" s="43"/>
    </row>
    <row r="969" ht="13.5" customHeight="1">
      <c r="A969" s="11"/>
      <c r="B969" s="11"/>
      <c r="C969" s="43"/>
      <c r="D969" s="43"/>
      <c r="E969" s="43"/>
      <c r="F969" s="43"/>
      <c r="G969" s="43"/>
      <c r="H969" s="43"/>
      <c r="I969" s="43"/>
      <c r="J969" s="43"/>
      <c r="K969" s="43"/>
      <c r="L969" s="43"/>
      <c r="M969" s="43"/>
      <c r="N969" s="43"/>
      <c r="O969" s="43"/>
      <c r="P969" s="43"/>
      <c r="Q969" s="44"/>
      <c r="R969" s="44"/>
      <c r="S969" s="43"/>
      <c r="T969" s="43"/>
      <c r="U969" s="44"/>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4"/>
      <c r="AY969" s="43"/>
      <c r="AZ969" s="43"/>
      <c r="BA969" s="43"/>
      <c r="BB969" s="43"/>
      <c r="BC969" s="43"/>
      <c r="BD969" s="43"/>
      <c r="BE969" s="43"/>
      <c r="BF969" s="43"/>
      <c r="BG969" s="43"/>
      <c r="BH969" s="43"/>
      <c r="BI969" s="43"/>
      <c r="BJ969" s="43"/>
      <c r="BK969" s="43"/>
      <c r="BL969" s="43"/>
      <c r="BM969" s="43"/>
      <c r="BN969" s="43"/>
    </row>
    <row r="970" ht="13.5" customHeight="1">
      <c r="A970" s="11"/>
      <c r="B970" s="11"/>
      <c r="C970" s="43"/>
      <c r="D970" s="43"/>
      <c r="E970" s="43"/>
      <c r="F970" s="43"/>
      <c r="G970" s="43"/>
      <c r="H970" s="43"/>
      <c r="I970" s="43"/>
      <c r="J970" s="43"/>
      <c r="K970" s="43"/>
      <c r="L970" s="43"/>
      <c r="M970" s="43"/>
      <c r="N970" s="43"/>
      <c r="O970" s="43"/>
      <c r="P970" s="43"/>
      <c r="Q970" s="44"/>
      <c r="R970" s="44"/>
      <c r="S970" s="43"/>
      <c r="T970" s="43"/>
      <c r="U970" s="44"/>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4"/>
      <c r="AY970" s="43"/>
      <c r="AZ970" s="43"/>
      <c r="BA970" s="43"/>
      <c r="BB970" s="43"/>
      <c r="BC970" s="43"/>
      <c r="BD970" s="43"/>
      <c r="BE970" s="43"/>
      <c r="BF970" s="43"/>
      <c r="BG970" s="43"/>
      <c r="BH970" s="43"/>
      <c r="BI970" s="43"/>
      <c r="BJ970" s="43"/>
      <c r="BK970" s="43"/>
      <c r="BL970" s="43"/>
      <c r="BM970" s="43"/>
      <c r="BN970" s="43"/>
    </row>
    <row r="971" ht="13.5" customHeight="1">
      <c r="A971" s="11"/>
      <c r="B971" s="11"/>
      <c r="C971" s="43"/>
      <c r="D971" s="43"/>
      <c r="E971" s="43"/>
      <c r="F971" s="43"/>
      <c r="G971" s="43"/>
      <c r="H971" s="43"/>
      <c r="I971" s="43"/>
      <c r="J971" s="43"/>
      <c r="K971" s="43"/>
      <c r="L971" s="43"/>
      <c r="M971" s="43"/>
      <c r="N971" s="43"/>
      <c r="O971" s="43"/>
      <c r="P971" s="43"/>
      <c r="Q971" s="44"/>
      <c r="R971" s="44"/>
      <c r="S971" s="43"/>
      <c r="T971" s="43"/>
      <c r="U971" s="44"/>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4"/>
      <c r="AY971" s="43"/>
      <c r="AZ971" s="43"/>
      <c r="BA971" s="43"/>
      <c r="BB971" s="43"/>
      <c r="BC971" s="43"/>
      <c r="BD971" s="43"/>
      <c r="BE971" s="43"/>
      <c r="BF971" s="43"/>
      <c r="BG971" s="43"/>
      <c r="BH971" s="43"/>
      <c r="BI971" s="43"/>
      <c r="BJ971" s="43"/>
      <c r="BK971" s="43"/>
      <c r="BL971" s="43"/>
      <c r="BM971" s="43"/>
      <c r="BN971" s="43"/>
    </row>
    <row r="972" ht="13.5" customHeight="1">
      <c r="A972" s="11"/>
      <c r="B972" s="11"/>
      <c r="C972" s="43"/>
      <c r="D972" s="43"/>
      <c r="E972" s="43"/>
      <c r="F972" s="43"/>
      <c r="G972" s="43"/>
      <c r="H972" s="43"/>
      <c r="I972" s="43"/>
      <c r="J972" s="43"/>
      <c r="K972" s="43"/>
      <c r="L972" s="43"/>
      <c r="M972" s="43"/>
      <c r="N972" s="43"/>
      <c r="O972" s="43"/>
      <c r="P972" s="43"/>
      <c r="Q972" s="44"/>
      <c r="R972" s="44"/>
      <c r="S972" s="43"/>
      <c r="T972" s="43"/>
      <c r="U972" s="44"/>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4"/>
      <c r="AY972" s="43"/>
      <c r="AZ972" s="43"/>
      <c r="BA972" s="43"/>
      <c r="BB972" s="43"/>
      <c r="BC972" s="43"/>
      <c r="BD972" s="43"/>
      <c r="BE972" s="43"/>
      <c r="BF972" s="43"/>
      <c r="BG972" s="43"/>
      <c r="BH972" s="43"/>
      <c r="BI972" s="43"/>
      <c r="BJ972" s="43"/>
      <c r="BK972" s="43"/>
      <c r="BL972" s="43"/>
      <c r="BM972" s="43"/>
      <c r="BN972" s="43"/>
    </row>
    <row r="973" ht="13.5" customHeight="1">
      <c r="A973" s="11"/>
      <c r="B973" s="11"/>
      <c r="C973" s="43"/>
      <c r="D973" s="43"/>
      <c r="E973" s="43"/>
      <c r="F973" s="43"/>
      <c r="G973" s="43"/>
      <c r="H973" s="43"/>
      <c r="I973" s="43"/>
      <c r="J973" s="43"/>
      <c r="K973" s="43"/>
      <c r="L973" s="43"/>
      <c r="M973" s="43"/>
      <c r="N973" s="43"/>
      <c r="O973" s="43"/>
      <c r="P973" s="43"/>
      <c r="Q973" s="44"/>
      <c r="R973" s="44"/>
      <c r="S973" s="43"/>
      <c r="T973" s="43"/>
      <c r="U973" s="44"/>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4"/>
      <c r="AY973" s="43"/>
      <c r="AZ973" s="43"/>
      <c r="BA973" s="43"/>
      <c r="BB973" s="43"/>
      <c r="BC973" s="43"/>
      <c r="BD973" s="43"/>
      <c r="BE973" s="43"/>
      <c r="BF973" s="43"/>
      <c r="BG973" s="43"/>
      <c r="BH973" s="43"/>
      <c r="BI973" s="43"/>
      <c r="BJ973" s="43"/>
      <c r="BK973" s="43"/>
      <c r="BL973" s="43"/>
      <c r="BM973" s="43"/>
      <c r="BN973" s="43"/>
    </row>
    <row r="974" ht="13.5" customHeight="1">
      <c r="A974" s="11"/>
      <c r="B974" s="11"/>
      <c r="C974" s="43"/>
      <c r="D974" s="43"/>
      <c r="E974" s="43"/>
      <c r="F974" s="43"/>
      <c r="G974" s="43"/>
      <c r="H974" s="43"/>
      <c r="I974" s="43"/>
      <c r="J974" s="43"/>
      <c r="K974" s="43"/>
      <c r="L974" s="43"/>
      <c r="M974" s="43"/>
      <c r="N974" s="43"/>
      <c r="O974" s="43"/>
      <c r="P974" s="43"/>
      <c r="Q974" s="44"/>
      <c r="R974" s="44"/>
      <c r="S974" s="43"/>
      <c r="T974" s="43"/>
      <c r="U974" s="44"/>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4"/>
      <c r="AY974" s="43"/>
      <c r="AZ974" s="43"/>
      <c r="BA974" s="43"/>
      <c r="BB974" s="43"/>
      <c r="BC974" s="43"/>
      <c r="BD974" s="43"/>
      <c r="BE974" s="43"/>
      <c r="BF974" s="43"/>
      <c r="BG974" s="43"/>
      <c r="BH974" s="43"/>
      <c r="BI974" s="43"/>
      <c r="BJ974" s="43"/>
      <c r="BK974" s="43"/>
      <c r="BL974" s="43"/>
      <c r="BM974" s="43"/>
      <c r="BN974" s="43"/>
    </row>
    <row r="975" ht="13.5" customHeight="1">
      <c r="A975" s="11"/>
      <c r="B975" s="11"/>
      <c r="C975" s="43"/>
      <c r="D975" s="43"/>
      <c r="E975" s="43"/>
      <c r="F975" s="43"/>
      <c r="G975" s="43"/>
      <c r="H975" s="43"/>
      <c r="I975" s="43"/>
      <c r="J975" s="43"/>
      <c r="K975" s="43"/>
      <c r="L975" s="43"/>
      <c r="M975" s="43"/>
      <c r="N975" s="43"/>
      <c r="O975" s="43"/>
      <c r="P975" s="43"/>
      <c r="Q975" s="44"/>
      <c r="R975" s="44"/>
      <c r="S975" s="43"/>
      <c r="T975" s="43"/>
      <c r="U975" s="44"/>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4"/>
      <c r="AY975" s="43"/>
      <c r="AZ975" s="43"/>
      <c r="BA975" s="43"/>
      <c r="BB975" s="43"/>
      <c r="BC975" s="43"/>
      <c r="BD975" s="43"/>
      <c r="BE975" s="43"/>
      <c r="BF975" s="43"/>
      <c r="BG975" s="43"/>
      <c r="BH975" s="43"/>
      <c r="BI975" s="43"/>
      <c r="BJ975" s="43"/>
      <c r="BK975" s="43"/>
      <c r="BL975" s="43"/>
      <c r="BM975" s="43"/>
      <c r="BN975" s="43"/>
    </row>
    <row r="976" ht="13.5" customHeight="1">
      <c r="A976" s="11"/>
      <c r="B976" s="11"/>
      <c r="C976" s="43"/>
      <c r="D976" s="43"/>
      <c r="E976" s="43"/>
      <c r="F976" s="43"/>
      <c r="G976" s="43"/>
      <c r="H976" s="43"/>
      <c r="I976" s="43"/>
      <c r="J976" s="43"/>
      <c r="K976" s="43"/>
      <c r="L976" s="43"/>
      <c r="M976" s="43"/>
      <c r="N976" s="43"/>
      <c r="O976" s="43"/>
      <c r="P976" s="43"/>
      <c r="Q976" s="44"/>
      <c r="R976" s="44"/>
      <c r="S976" s="43"/>
      <c r="T976" s="43"/>
      <c r="U976" s="44"/>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4"/>
      <c r="AY976" s="43"/>
      <c r="AZ976" s="43"/>
      <c r="BA976" s="43"/>
      <c r="BB976" s="43"/>
      <c r="BC976" s="43"/>
      <c r="BD976" s="43"/>
      <c r="BE976" s="43"/>
      <c r="BF976" s="43"/>
      <c r="BG976" s="43"/>
      <c r="BH976" s="43"/>
      <c r="BI976" s="43"/>
      <c r="BJ976" s="43"/>
      <c r="BK976" s="43"/>
      <c r="BL976" s="43"/>
      <c r="BM976" s="43"/>
      <c r="BN976" s="43"/>
    </row>
    <row r="977" ht="13.5" customHeight="1">
      <c r="A977" s="11"/>
      <c r="B977" s="11"/>
      <c r="C977" s="43"/>
      <c r="D977" s="43"/>
      <c r="E977" s="43"/>
      <c r="F977" s="43"/>
      <c r="G977" s="43"/>
      <c r="H977" s="43"/>
      <c r="I977" s="43"/>
      <c r="J977" s="43"/>
      <c r="K977" s="43"/>
      <c r="L977" s="43"/>
      <c r="M977" s="43"/>
      <c r="N977" s="43"/>
      <c r="O977" s="43"/>
      <c r="P977" s="43"/>
      <c r="Q977" s="44"/>
      <c r="R977" s="44"/>
      <c r="S977" s="43"/>
      <c r="T977" s="43"/>
      <c r="U977" s="44"/>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4"/>
      <c r="AY977" s="43"/>
      <c r="AZ977" s="43"/>
      <c r="BA977" s="43"/>
      <c r="BB977" s="43"/>
      <c r="BC977" s="43"/>
      <c r="BD977" s="43"/>
      <c r="BE977" s="43"/>
      <c r="BF977" s="43"/>
      <c r="BG977" s="43"/>
      <c r="BH977" s="43"/>
      <c r="BI977" s="43"/>
      <c r="BJ977" s="43"/>
      <c r="BK977" s="43"/>
      <c r="BL977" s="43"/>
      <c r="BM977" s="43"/>
      <c r="BN977" s="43"/>
    </row>
    <row r="978" ht="13.5" customHeight="1">
      <c r="A978" s="11"/>
      <c r="B978" s="11"/>
      <c r="C978" s="43"/>
      <c r="D978" s="43"/>
      <c r="E978" s="43"/>
      <c r="F978" s="43"/>
      <c r="G978" s="43"/>
      <c r="H978" s="43"/>
      <c r="I978" s="43"/>
      <c r="J978" s="43"/>
      <c r="K978" s="43"/>
      <c r="L978" s="43"/>
      <c r="M978" s="43"/>
      <c r="N978" s="43"/>
      <c r="O978" s="43"/>
      <c r="P978" s="43"/>
      <c r="Q978" s="44"/>
      <c r="R978" s="44"/>
      <c r="S978" s="43"/>
      <c r="T978" s="43"/>
      <c r="U978" s="44"/>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4"/>
      <c r="AY978" s="43"/>
      <c r="AZ978" s="43"/>
      <c r="BA978" s="43"/>
      <c r="BB978" s="43"/>
      <c r="BC978" s="43"/>
      <c r="BD978" s="43"/>
      <c r="BE978" s="43"/>
      <c r="BF978" s="43"/>
      <c r="BG978" s="43"/>
      <c r="BH978" s="43"/>
      <c r="BI978" s="43"/>
      <c r="BJ978" s="43"/>
      <c r="BK978" s="43"/>
      <c r="BL978" s="43"/>
      <c r="BM978" s="43"/>
      <c r="BN978" s="43"/>
    </row>
    <row r="979" ht="13.5" customHeight="1">
      <c r="A979" s="11"/>
      <c r="B979" s="11"/>
      <c r="C979" s="43"/>
      <c r="D979" s="43"/>
      <c r="E979" s="43"/>
      <c r="F979" s="43"/>
      <c r="G979" s="43"/>
      <c r="H979" s="43"/>
      <c r="I979" s="43"/>
      <c r="J979" s="43"/>
      <c r="K979" s="43"/>
      <c r="L979" s="43"/>
      <c r="M979" s="43"/>
      <c r="N979" s="43"/>
      <c r="O979" s="43"/>
      <c r="P979" s="43"/>
      <c r="Q979" s="44"/>
      <c r="R979" s="44"/>
      <c r="S979" s="43"/>
      <c r="T979" s="43"/>
      <c r="U979" s="44"/>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4"/>
      <c r="AY979" s="43"/>
      <c r="AZ979" s="43"/>
      <c r="BA979" s="43"/>
      <c r="BB979" s="43"/>
      <c r="BC979" s="43"/>
      <c r="BD979" s="43"/>
      <c r="BE979" s="43"/>
      <c r="BF979" s="43"/>
      <c r="BG979" s="43"/>
      <c r="BH979" s="43"/>
      <c r="BI979" s="43"/>
      <c r="BJ979" s="43"/>
      <c r="BK979" s="43"/>
      <c r="BL979" s="43"/>
      <c r="BM979" s="43"/>
      <c r="BN979" s="43"/>
    </row>
    <row r="980" ht="13.5" customHeight="1">
      <c r="A980" s="11"/>
      <c r="B980" s="11"/>
      <c r="C980" s="43"/>
      <c r="D980" s="43"/>
      <c r="E980" s="43"/>
      <c r="F980" s="43"/>
      <c r="G980" s="43"/>
      <c r="H980" s="43"/>
      <c r="I980" s="43"/>
      <c r="J980" s="43"/>
      <c r="K980" s="43"/>
      <c r="L980" s="43"/>
      <c r="M980" s="43"/>
      <c r="N980" s="43"/>
      <c r="O980" s="43"/>
      <c r="P980" s="43"/>
      <c r="Q980" s="44"/>
      <c r="R980" s="44"/>
      <c r="S980" s="43"/>
      <c r="T980" s="43"/>
      <c r="U980" s="44"/>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4"/>
      <c r="AY980" s="43"/>
      <c r="AZ980" s="43"/>
      <c r="BA980" s="43"/>
      <c r="BB980" s="43"/>
      <c r="BC980" s="43"/>
      <c r="BD980" s="43"/>
      <c r="BE980" s="43"/>
      <c r="BF980" s="43"/>
      <c r="BG980" s="43"/>
      <c r="BH980" s="43"/>
      <c r="BI980" s="43"/>
      <c r="BJ980" s="43"/>
      <c r="BK980" s="43"/>
      <c r="BL980" s="43"/>
      <c r="BM980" s="43"/>
      <c r="BN980" s="43"/>
    </row>
    <row r="981" ht="13.5" customHeight="1">
      <c r="A981" s="11"/>
      <c r="B981" s="11"/>
      <c r="C981" s="43"/>
      <c r="D981" s="43"/>
      <c r="E981" s="43"/>
      <c r="F981" s="43"/>
      <c r="G981" s="43"/>
      <c r="H981" s="43"/>
      <c r="I981" s="43"/>
      <c r="J981" s="43"/>
      <c r="K981" s="43"/>
      <c r="L981" s="43"/>
      <c r="M981" s="43"/>
      <c r="N981" s="43"/>
      <c r="O981" s="43"/>
      <c r="P981" s="43"/>
      <c r="Q981" s="44"/>
      <c r="R981" s="44"/>
      <c r="S981" s="43"/>
      <c r="T981" s="43"/>
      <c r="U981" s="44"/>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4"/>
      <c r="AY981" s="43"/>
      <c r="AZ981" s="43"/>
      <c r="BA981" s="43"/>
      <c r="BB981" s="43"/>
      <c r="BC981" s="43"/>
      <c r="BD981" s="43"/>
      <c r="BE981" s="43"/>
      <c r="BF981" s="43"/>
      <c r="BG981" s="43"/>
      <c r="BH981" s="43"/>
      <c r="BI981" s="43"/>
      <c r="BJ981" s="43"/>
      <c r="BK981" s="43"/>
      <c r="BL981" s="43"/>
      <c r="BM981" s="43"/>
      <c r="BN981" s="43"/>
    </row>
    <row r="982" ht="13.5" customHeight="1">
      <c r="A982" s="11"/>
      <c r="B982" s="11"/>
      <c r="C982" s="43"/>
      <c r="D982" s="43"/>
      <c r="E982" s="43"/>
      <c r="F982" s="43"/>
      <c r="G982" s="43"/>
      <c r="H982" s="43"/>
      <c r="I982" s="43"/>
      <c r="J982" s="43"/>
      <c r="K982" s="43"/>
      <c r="L982" s="43"/>
      <c r="M982" s="43"/>
      <c r="N982" s="43"/>
      <c r="O982" s="43"/>
      <c r="P982" s="43"/>
      <c r="Q982" s="44"/>
      <c r="R982" s="44"/>
      <c r="S982" s="43"/>
      <c r="T982" s="43"/>
      <c r="U982" s="44"/>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4"/>
      <c r="AY982" s="43"/>
      <c r="AZ982" s="43"/>
      <c r="BA982" s="43"/>
      <c r="BB982" s="43"/>
      <c r="BC982" s="43"/>
      <c r="BD982" s="43"/>
      <c r="BE982" s="43"/>
      <c r="BF982" s="43"/>
      <c r="BG982" s="43"/>
      <c r="BH982" s="43"/>
      <c r="BI982" s="43"/>
      <c r="BJ982" s="43"/>
      <c r="BK982" s="43"/>
      <c r="BL982" s="43"/>
      <c r="BM982" s="43"/>
      <c r="BN982" s="43"/>
    </row>
    <row r="983" ht="13.5" customHeight="1">
      <c r="A983" s="11"/>
      <c r="B983" s="11"/>
      <c r="C983" s="43"/>
      <c r="D983" s="43"/>
      <c r="E983" s="43"/>
      <c r="F983" s="43"/>
      <c r="G983" s="43"/>
      <c r="H983" s="43"/>
      <c r="I983" s="43"/>
      <c r="J983" s="43"/>
      <c r="K983" s="43"/>
      <c r="L983" s="43"/>
      <c r="M983" s="43"/>
      <c r="N983" s="43"/>
      <c r="O983" s="43"/>
      <c r="P983" s="43"/>
      <c r="Q983" s="44"/>
      <c r="R983" s="44"/>
      <c r="S983" s="43"/>
      <c r="T983" s="43"/>
      <c r="U983" s="44"/>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4"/>
      <c r="AY983" s="43"/>
      <c r="AZ983" s="43"/>
      <c r="BA983" s="43"/>
      <c r="BB983" s="43"/>
      <c r="BC983" s="43"/>
      <c r="BD983" s="43"/>
      <c r="BE983" s="43"/>
      <c r="BF983" s="43"/>
      <c r="BG983" s="43"/>
      <c r="BH983" s="43"/>
      <c r="BI983" s="43"/>
      <c r="BJ983" s="43"/>
      <c r="BK983" s="43"/>
      <c r="BL983" s="43"/>
      <c r="BM983" s="43"/>
      <c r="BN983" s="43"/>
    </row>
    <row r="984" ht="13.5" customHeight="1">
      <c r="A984" s="11"/>
      <c r="B984" s="11"/>
      <c r="C984" s="43"/>
      <c r="D984" s="43"/>
      <c r="E984" s="43"/>
      <c r="F984" s="43"/>
      <c r="G984" s="43"/>
      <c r="H984" s="43"/>
      <c r="I984" s="43"/>
      <c r="J984" s="43"/>
      <c r="K984" s="43"/>
      <c r="L984" s="43"/>
      <c r="M984" s="43"/>
      <c r="N984" s="43"/>
      <c r="O984" s="43"/>
      <c r="P984" s="43"/>
      <c r="Q984" s="44"/>
      <c r="R984" s="44"/>
      <c r="S984" s="43"/>
      <c r="T984" s="43"/>
      <c r="U984" s="44"/>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4"/>
      <c r="AY984" s="43"/>
      <c r="AZ984" s="43"/>
      <c r="BA984" s="43"/>
      <c r="BB984" s="43"/>
      <c r="BC984" s="43"/>
      <c r="BD984" s="43"/>
      <c r="BE984" s="43"/>
      <c r="BF984" s="43"/>
      <c r="BG984" s="43"/>
      <c r="BH984" s="43"/>
      <c r="BI984" s="43"/>
      <c r="BJ984" s="43"/>
      <c r="BK984" s="43"/>
      <c r="BL984" s="43"/>
      <c r="BM984" s="43"/>
      <c r="BN984" s="43"/>
    </row>
    <row r="985" ht="13.5" customHeight="1">
      <c r="A985" s="11"/>
      <c r="B985" s="11"/>
      <c r="C985" s="43"/>
      <c r="D985" s="43"/>
      <c r="E985" s="43"/>
      <c r="F985" s="43"/>
      <c r="G985" s="43"/>
      <c r="H985" s="43"/>
      <c r="I985" s="43"/>
      <c r="J985" s="43"/>
      <c r="K985" s="43"/>
      <c r="L985" s="43"/>
      <c r="M985" s="43"/>
      <c r="N985" s="43"/>
      <c r="O985" s="43"/>
      <c r="P985" s="43"/>
      <c r="Q985" s="44"/>
      <c r="R985" s="44"/>
      <c r="S985" s="43"/>
      <c r="T985" s="43"/>
      <c r="U985" s="44"/>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4"/>
      <c r="AY985" s="43"/>
      <c r="AZ985" s="43"/>
      <c r="BA985" s="43"/>
      <c r="BB985" s="43"/>
      <c r="BC985" s="43"/>
      <c r="BD985" s="43"/>
      <c r="BE985" s="43"/>
      <c r="BF985" s="43"/>
      <c r="BG985" s="43"/>
      <c r="BH985" s="43"/>
      <c r="BI985" s="43"/>
      <c r="BJ985" s="43"/>
      <c r="BK985" s="43"/>
      <c r="BL985" s="43"/>
      <c r="BM985" s="43"/>
      <c r="BN985" s="43"/>
    </row>
    <row r="986" ht="13.5" customHeight="1">
      <c r="A986" s="11"/>
      <c r="B986" s="11"/>
      <c r="C986" s="43"/>
      <c r="D986" s="43"/>
      <c r="E986" s="43"/>
      <c r="F986" s="43"/>
      <c r="G986" s="43"/>
      <c r="H986" s="43"/>
      <c r="I986" s="43"/>
      <c r="J986" s="43"/>
      <c r="K986" s="43"/>
      <c r="L986" s="43"/>
      <c r="M986" s="43"/>
      <c r="N986" s="43"/>
      <c r="O986" s="43"/>
      <c r="P986" s="43"/>
      <c r="Q986" s="44"/>
      <c r="R986" s="44"/>
      <c r="S986" s="43"/>
      <c r="T986" s="43"/>
      <c r="U986" s="44"/>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4"/>
      <c r="AY986" s="43"/>
      <c r="AZ986" s="43"/>
      <c r="BA986" s="43"/>
      <c r="BB986" s="43"/>
      <c r="BC986" s="43"/>
      <c r="BD986" s="43"/>
      <c r="BE986" s="43"/>
      <c r="BF986" s="43"/>
      <c r="BG986" s="43"/>
      <c r="BH986" s="43"/>
      <c r="BI986" s="43"/>
      <c r="BJ986" s="43"/>
      <c r="BK986" s="43"/>
      <c r="BL986" s="43"/>
      <c r="BM986" s="43"/>
      <c r="BN986" s="43"/>
    </row>
    <row r="987" ht="13.5" customHeight="1">
      <c r="A987" s="11"/>
      <c r="B987" s="11"/>
      <c r="C987" s="43"/>
      <c r="D987" s="43"/>
      <c r="E987" s="43"/>
      <c r="F987" s="43"/>
      <c r="G987" s="43"/>
      <c r="H987" s="43"/>
      <c r="I987" s="43"/>
      <c r="J987" s="43"/>
      <c r="K987" s="43"/>
      <c r="L987" s="43"/>
      <c r="M987" s="43"/>
      <c r="N987" s="43"/>
      <c r="O987" s="43"/>
      <c r="P987" s="43"/>
      <c r="Q987" s="44"/>
      <c r="R987" s="44"/>
      <c r="S987" s="43"/>
      <c r="T987" s="43"/>
      <c r="U987" s="44"/>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4"/>
      <c r="AY987" s="43"/>
      <c r="AZ987" s="43"/>
      <c r="BA987" s="43"/>
      <c r="BB987" s="43"/>
      <c r="BC987" s="43"/>
      <c r="BD987" s="43"/>
      <c r="BE987" s="43"/>
      <c r="BF987" s="43"/>
      <c r="BG987" s="43"/>
      <c r="BH987" s="43"/>
      <c r="BI987" s="43"/>
      <c r="BJ987" s="43"/>
      <c r="BK987" s="43"/>
      <c r="BL987" s="43"/>
      <c r="BM987" s="43"/>
      <c r="BN987" s="43"/>
    </row>
    <row r="988" ht="13.5" customHeight="1">
      <c r="A988" s="11"/>
      <c r="B988" s="11"/>
      <c r="C988" s="43"/>
      <c r="D988" s="43"/>
      <c r="E988" s="43"/>
      <c r="F988" s="43"/>
      <c r="G988" s="43"/>
      <c r="H988" s="43"/>
      <c r="I988" s="43"/>
      <c r="J988" s="43"/>
      <c r="K988" s="43"/>
      <c r="L988" s="43"/>
      <c r="M988" s="43"/>
      <c r="N988" s="43"/>
      <c r="O988" s="43"/>
      <c r="P988" s="43"/>
      <c r="Q988" s="44"/>
      <c r="R988" s="44"/>
      <c r="S988" s="43"/>
      <c r="T988" s="43"/>
      <c r="U988" s="44"/>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4"/>
      <c r="AY988" s="43"/>
      <c r="AZ988" s="43"/>
      <c r="BA988" s="43"/>
      <c r="BB988" s="43"/>
      <c r="BC988" s="43"/>
      <c r="BD988" s="43"/>
      <c r="BE988" s="43"/>
      <c r="BF988" s="43"/>
      <c r="BG988" s="43"/>
      <c r="BH988" s="43"/>
      <c r="BI988" s="43"/>
      <c r="BJ988" s="43"/>
      <c r="BK988" s="43"/>
      <c r="BL988" s="43"/>
      <c r="BM988" s="43"/>
      <c r="BN988" s="43"/>
    </row>
    <row r="989" ht="13.5" customHeight="1">
      <c r="A989" s="11"/>
      <c r="B989" s="11"/>
      <c r="C989" s="43"/>
      <c r="D989" s="43"/>
      <c r="E989" s="43"/>
      <c r="F989" s="43"/>
      <c r="G989" s="43"/>
      <c r="H989" s="43"/>
      <c r="I989" s="43"/>
      <c r="J989" s="43"/>
      <c r="K989" s="43"/>
      <c r="L989" s="43"/>
      <c r="M989" s="43"/>
      <c r="N989" s="43"/>
      <c r="O989" s="43"/>
      <c r="P989" s="43"/>
      <c r="Q989" s="44"/>
      <c r="R989" s="44"/>
      <c r="S989" s="43"/>
      <c r="T989" s="43"/>
      <c r="U989" s="44"/>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4"/>
      <c r="AY989" s="43"/>
      <c r="AZ989" s="43"/>
      <c r="BA989" s="43"/>
      <c r="BB989" s="43"/>
      <c r="BC989" s="43"/>
      <c r="BD989" s="43"/>
      <c r="BE989" s="43"/>
      <c r="BF989" s="43"/>
      <c r="BG989" s="43"/>
      <c r="BH989" s="43"/>
      <c r="BI989" s="43"/>
      <c r="BJ989" s="43"/>
      <c r="BK989" s="43"/>
      <c r="BL989" s="43"/>
      <c r="BM989" s="43"/>
      <c r="BN989" s="43"/>
    </row>
    <row r="990" ht="13.5" customHeight="1">
      <c r="A990" s="11"/>
      <c r="B990" s="11"/>
      <c r="C990" s="43"/>
      <c r="D990" s="43"/>
      <c r="E990" s="43"/>
      <c r="F990" s="43"/>
      <c r="G990" s="43"/>
      <c r="H990" s="43"/>
      <c r="I990" s="43"/>
      <c r="J990" s="43"/>
      <c r="K990" s="43"/>
      <c r="L990" s="43"/>
      <c r="M990" s="43"/>
      <c r="N990" s="43"/>
      <c r="O990" s="43"/>
      <c r="P990" s="43"/>
      <c r="Q990" s="44"/>
      <c r="R990" s="44"/>
      <c r="S990" s="43"/>
      <c r="T990" s="43"/>
      <c r="U990" s="44"/>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4"/>
      <c r="AY990" s="43"/>
      <c r="AZ990" s="43"/>
      <c r="BA990" s="43"/>
      <c r="BB990" s="43"/>
      <c r="BC990" s="43"/>
      <c r="BD990" s="43"/>
      <c r="BE990" s="43"/>
      <c r="BF990" s="43"/>
      <c r="BG990" s="43"/>
      <c r="BH990" s="43"/>
      <c r="BI990" s="43"/>
      <c r="BJ990" s="43"/>
      <c r="BK990" s="43"/>
      <c r="BL990" s="43"/>
      <c r="BM990" s="43"/>
      <c r="BN990" s="43"/>
    </row>
    <row r="991" ht="13.5" customHeight="1">
      <c r="A991" s="11"/>
      <c r="B991" s="11"/>
      <c r="C991" s="43"/>
      <c r="D991" s="43"/>
      <c r="E991" s="43"/>
      <c r="F991" s="43"/>
      <c r="G991" s="43"/>
      <c r="H991" s="43"/>
      <c r="I991" s="43"/>
      <c r="J991" s="43"/>
      <c r="K991" s="43"/>
      <c r="L991" s="43"/>
      <c r="M991" s="43"/>
      <c r="N991" s="43"/>
      <c r="O991" s="43"/>
      <c r="P991" s="43"/>
      <c r="Q991" s="44"/>
      <c r="R991" s="44"/>
      <c r="S991" s="43"/>
      <c r="T991" s="43"/>
      <c r="U991" s="44"/>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4"/>
      <c r="AY991" s="43"/>
      <c r="AZ991" s="43"/>
      <c r="BA991" s="43"/>
      <c r="BB991" s="43"/>
      <c r="BC991" s="43"/>
      <c r="BD991" s="43"/>
      <c r="BE991" s="43"/>
      <c r="BF991" s="43"/>
      <c r="BG991" s="43"/>
      <c r="BH991" s="43"/>
      <c r="BI991" s="43"/>
      <c r="BJ991" s="43"/>
      <c r="BK991" s="43"/>
      <c r="BL991" s="43"/>
      <c r="BM991" s="43"/>
      <c r="BN991" s="43"/>
    </row>
    <row r="992" ht="13.5" customHeight="1">
      <c r="A992" s="11"/>
      <c r="B992" s="11"/>
      <c r="C992" s="43"/>
      <c r="D992" s="43"/>
      <c r="E992" s="43"/>
      <c r="F992" s="43"/>
      <c r="G992" s="43"/>
      <c r="H992" s="43"/>
      <c r="I992" s="43"/>
      <c r="J992" s="43"/>
      <c r="K992" s="43"/>
      <c r="L992" s="43"/>
      <c r="M992" s="43"/>
      <c r="N992" s="43"/>
      <c r="O992" s="43"/>
      <c r="P992" s="43"/>
      <c r="Q992" s="44"/>
      <c r="R992" s="44"/>
      <c r="S992" s="43"/>
      <c r="T992" s="43"/>
      <c r="U992" s="44"/>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4"/>
      <c r="AY992" s="43"/>
      <c r="AZ992" s="43"/>
      <c r="BA992" s="43"/>
      <c r="BB992" s="43"/>
      <c r="BC992" s="43"/>
      <c r="BD992" s="43"/>
      <c r="BE992" s="43"/>
      <c r="BF992" s="43"/>
      <c r="BG992" s="43"/>
      <c r="BH992" s="43"/>
      <c r="BI992" s="43"/>
      <c r="BJ992" s="43"/>
      <c r="BK992" s="43"/>
      <c r="BL992" s="43"/>
      <c r="BM992" s="43"/>
      <c r="BN992" s="43"/>
    </row>
    <row r="993" ht="13.5" customHeight="1">
      <c r="A993" s="11"/>
      <c r="B993" s="11"/>
      <c r="C993" s="43"/>
      <c r="D993" s="43"/>
      <c r="E993" s="43"/>
      <c r="F993" s="43"/>
      <c r="G993" s="43"/>
      <c r="H993" s="43"/>
      <c r="I993" s="43"/>
      <c r="J993" s="43"/>
      <c r="K993" s="43"/>
      <c r="L993" s="43"/>
      <c r="M993" s="43"/>
      <c r="N993" s="43"/>
      <c r="O993" s="43"/>
      <c r="P993" s="43"/>
      <c r="Q993" s="44"/>
      <c r="R993" s="44"/>
      <c r="S993" s="43"/>
      <c r="T993" s="43"/>
      <c r="U993" s="44"/>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4"/>
      <c r="AY993" s="43"/>
      <c r="AZ993" s="43"/>
      <c r="BA993" s="43"/>
      <c r="BB993" s="43"/>
      <c r="BC993" s="43"/>
      <c r="BD993" s="43"/>
      <c r="BE993" s="43"/>
      <c r="BF993" s="43"/>
      <c r="BG993" s="43"/>
      <c r="BH993" s="43"/>
      <c r="BI993" s="43"/>
      <c r="BJ993" s="43"/>
      <c r="BK993" s="43"/>
      <c r="BL993" s="43"/>
      <c r="BM993" s="43"/>
      <c r="BN993" s="43"/>
    </row>
    <row r="994" ht="13.5" customHeight="1">
      <c r="A994" s="11"/>
      <c r="B994" s="11"/>
      <c r="C994" s="43"/>
      <c r="D994" s="43"/>
      <c r="E994" s="43"/>
      <c r="F994" s="43"/>
      <c r="G994" s="43"/>
      <c r="H994" s="43"/>
      <c r="I994" s="43"/>
      <c r="J994" s="43"/>
      <c r="K994" s="43"/>
      <c r="L994" s="43"/>
      <c r="M994" s="43"/>
      <c r="N994" s="43"/>
      <c r="O994" s="43"/>
      <c r="P994" s="43"/>
      <c r="Q994" s="44"/>
      <c r="R994" s="44"/>
      <c r="S994" s="43"/>
      <c r="T994" s="43"/>
      <c r="U994" s="44"/>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4"/>
      <c r="AY994" s="43"/>
      <c r="AZ994" s="43"/>
      <c r="BA994" s="43"/>
      <c r="BB994" s="43"/>
      <c r="BC994" s="43"/>
      <c r="BD994" s="43"/>
      <c r="BE994" s="43"/>
      <c r="BF994" s="43"/>
      <c r="BG994" s="43"/>
      <c r="BH994" s="43"/>
      <c r="BI994" s="43"/>
      <c r="BJ994" s="43"/>
      <c r="BK994" s="43"/>
      <c r="BL994" s="43"/>
      <c r="BM994" s="43"/>
      <c r="BN994" s="43"/>
    </row>
    <row r="995" ht="13.5" customHeight="1">
      <c r="A995" s="11"/>
      <c r="B995" s="11"/>
      <c r="C995" s="43"/>
      <c r="D995" s="43"/>
      <c r="E995" s="43"/>
      <c r="F995" s="43"/>
      <c r="G995" s="43"/>
      <c r="H995" s="43"/>
      <c r="I995" s="43"/>
      <c r="J995" s="43"/>
      <c r="K995" s="43"/>
      <c r="L995" s="43"/>
      <c r="M995" s="43"/>
      <c r="N995" s="43"/>
      <c r="O995" s="43"/>
      <c r="P995" s="43"/>
      <c r="Q995" s="44"/>
      <c r="R995" s="44"/>
      <c r="S995" s="43"/>
      <c r="T995" s="43"/>
      <c r="U995" s="44"/>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4"/>
      <c r="AY995" s="43"/>
      <c r="AZ995" s="43"/>
      <c r="BA995" s="43"/>
      <c r="BB995" s="43"/>
      <c r="BC995" s="43"/>
      <c r="BD995" s="43"/>
      <c r="BE995" s="43"/>
      <c r="BF995" s="43"/>
      <c r="BG995" s="43"/>
      <c r="BH995" s="43"/>
      <c r="BI995" s="43"/>
      <c r="BJ995" s="43"/>
      <c r="BK995" s="43"/>
      <c r="BL995" s="43"/>
      <c r="BM995" s="43"/>
      <c r="BN995" s="43"/>
    </row>
    <row r="996" ht="13.5" customHeight="1">
      <c r="A996" s="11"/>
      <c r="B996" s="11"/>
      <c r="C996" s="43"/>
      <c r="D996" s="43"/>
      <c r="E996" s="43"/>
      <c r="F996" s="43"/>
      <c r="G996" s="43"/>
      <c r="H996" s="43"/>
      <c r="I996" s="43"/>
      <c r="J996" s="43"/>
      <c r="K996" s="43"/>
      <c r="L996" s="43"/>
      <c r="M996" s="43"/>
      <c r="N996" s="43"/>
      <c r="O996" s="43"/>
      <c r="P996" s="43"/>
      <c r="Q996" s="44"/>
      <c r="R996" s="44"/>
      <c r="S996" s="43"/>
      <c r="T996" s="43"/>
      <c r="U996" s="44"/>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4"/>
      <c r="AY996" s="43"/>
      <c r="AZ996" s="43"/>
      <c r="BA996" s="43"/>
      <c r="BB996" s="43"/>
      <c r="BC996" s="43"/>
      <c r="BD996" s="43"/>
      <c r="BE996" s="43"/>
      <c r="BF996" s="43"/>
      <c r="BG996" s="43"/>
      <c r="BH996" s="43"/>
      <c r="BI996" s="43"/>
      <c r="BJ996" s="43"/>
      <c r="BK996" s="43"/>
      <c r="BL996" s="43"/>
      <c r="BM996" s="43"/>
      <c r="BN996" s="43"/>
    </row>
    <row r="997" ht="13.5" customHeight="1">
      <c r="A997" s="11"/>
      <c r="B997" s="11"/>
      <c r="C997" s="43"/>
      <c r="D997" s="43"/>
      <c r="E997" s="43"/>
      <c r="F997" s="43"/>
      <c r="G997" s="43"/>
      <c r="H997" s="43"/>
      <c r="I997" s="43"/>
      <c r="J997" s="43"/>
      <c r="K997" s="43"/>
      <c r="L997" s="43"/>
      <c r="M997" s="43"/>
      <c r="N997" s="43"/>
      <c r="O997" s="43"/>
      <c r="P997" s="43"/>
      <c r="Q997" s="44"/>
      <c r="R997" s="44"/>
      <c r="S997" s="43"/>
      <c r="T997" s="43"/>
      <c r="U997" s="44"/>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4"/>
      <c r="AY997" s="43"/>
      <c r="AZ997" s="43"/>
      <c r="BA997" s="43"/>
      <c r="BB997" s="43"/>
      <c r="BC997" s="43"/>
      <c r="BD997" s="43"/>
      <c r="BE997" s="43"/>
      <c r="BF997" s="43"/>
      <c r="BG997" s="43"/>
      <c r="BH997" s="43"/>
      <c r="BI997" s="43"/>
      <c r="BJ997" s="43"/>
      <c r="BK997" s="43"/>
      <c r="BL997" s="43"/>
      <c r="BM997" s="43"/>
      <c r="BN997" s="43"/>
    </row>
    <row r="998" ht="13.5" customHeight="1">
      <c r="A998" s="11"/>
      <c r="B998" s="11"/>
      <c r="C998" s="43"/>
      <c r="D998" s="43"/>
      <c r="E998" s="43"/>
      <c r="F998" s="43"/>
      <c r="G998" s="43"/>
      <c r="H998" s="43"/>
      <c r="I998" s="43"/>
      <c r="J998" s="43"/>
      <c r="K998" s="43"/>
      <c r="L998" s="43"/>
      <c r="M998" s="43"/>
      <c r="N998" s="43"/>
      <c r="O998" s="43"/>
      <c r="P998" s="43"/>
      <c r="Q998" s="44"/>
      <c r="R998" s="44"/>
      <c r="S998" s="43"/>
      <c r="T998" s="43"/>
      <c r="U998" s="44"/>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4"/>
      <c r="AY998" s="43"/>
      <c r="AZ998" s="43"/>
      <c r="BA998" s="43"/>
      <c r="BB998" s="43"/>
      <c r="BC998" s="43"/>
      <c r="BD998" s="43"/>
      <c r="BE998" s="43"/>
      <c r="BF998" s="43"/>
      <c r="BG998" s="43"/>
      <c r="BH998" s="43"/>
      <c r="BI998" s="43"/>
      <c r="BJ998" s="43"/>
      <c r="BK998" s="43"/>
      <c r="BL998" s="43"/>
      <c r="BM998" s="43"/>
      <c r="BN998" s="43"/>
    </row>
    <row r="999" ht="13.5" customHeight="1">
      <c r="A999" s="11"/>
      <c r="B999" s="11"/>
      <c r="C999" s="43"/>
      <c r="D999" s="43"/>
      <c r="E999" s="43"/>
      <c r="F999" s="43"/>
      <c r="G999" s="43"/>
      <c r="H999" s="43"/>
      <c r="I999" s="43"/>
      <c r="J999" s="43"/>
      <c r="K999" s="43"/>
      <c r="L999" s="43"/>
      <c r="M999" s="43"/>
      <c r="N999" s="43"/>
      <c r="O999" s="43"/>
      <c r="P999" s="43"/>
      <c r="Q999" s="44"/>
      <c r="R999" s="44"/>
      <c r="S999" s="43"/>
      <c r="T999" s="43"/>
      <c r="U999" s="44"/>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4"/>
      <c r="AY999" s="43"/>
      <c r="AZ999" s="43"/>
      <c r="BA999" s="43"/>
      <c r="BB999" s="43"/>
      <c r="BC999" s="43"/>
      <c r="BD999" s="43"/>
      <c r="BE999" s="43"/>
      <c r="BF999" s="43"/>
      <c r="BG999" s="43"/>
      <c r="BH999" s="43"/>
      <c r="BI999" s="43"/>
      <c r="BJ999" s="43"/>
      <c r="BK999" s="43"/>
      <c r="BL999" s="43"/>
      <c r="BM999" s="43"/>
      <c r="BN999" s="43"/>
    </row>
    <row r="1000" ht="13.5" customHeight="1">
      <c r="A1000" s="11"/>
      <c r="B1000" s="11"/>
      <c r="C1000" s="43"/>
      <c r="D1000" s="43"/>
      <c r="E1000" s="43"/>
      <c r="F1000" s="43"/>
      <c r="G1000" s="43"/>
      <c r="H1000" s="43"/>
      <c r="I1000" s="43"/>
      <c r="J1000" s="43"/>
      <c r="K1000" s="43"/>
      <c r="L1000" s="43"/>
      <c r="M1000" s="43"/>
      <c r="N1000" s="43"/>
      <c r="O1000" s="43"/>
      <c r="P1000" s="43"/>
      <c r="Q1000" s="44"/>
      <c r="R1000" s="44"/>
      <c r="S1000" s="43"/>
      <c r="T1000" s="43"/>
      <c r="U1000" s="44"/>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4"/>
      <c r="AY1000" s="43"/>
      <c r="AZ1000" s="43"/>
      <c r="BA1000" s="43"/>
      <c r="BB1000" s="43"/>
      <c r="BC1000" s="43"/>
      <c r="BD1000" s="43"/>
      <c r="BE1000" s="43"/>
      <c r="BF1000" s="43"/>
      <c r="BG1000" s="43"/>
      <c r="BH1000" s="43"/>
      <c r="BI1000" s="43"/>
      <c r="BJ1000" s="43"/>
      <c r="BK1000" s="43"/>
      <c r="BL1000" s="43"/>
      <c r="BM1000" s="43"/>
      <c r="BN1000" s="43"/>
    </row>
  </sheetData>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1.38"/>
    <col customWidth="1" min="2" max="127" width="8.63"/>
  </cols>
  <sheetData>
    <row r="1" ht="12.75" customHeight="1">
      <c r="A1" s="48" t="s">
        <v>402</v>
      </c>
      <c r="B1" s="47">
        <v>1.0</v>
      </c>
      <c r="C1" s="47">
        <v>2.0</v>
      </c>
      <c r="D1" s="47">
        <v>4.0</v>
      </c>
      <c r="E1" s="47">
        <v>6.0</v>
      </c>
      <c r="F1" s="47">
        <v>8.0</v>
      </c>
      <c r="G1" s="47">
        <v>10.0</v>
      </c>
      <c r="H1" s="47">
        <v>11.0</v>
      </c>
      <c r="I1" s="47">
        <v>12.0</v>
      </c>
      <c r="J1" s="47">
        <v>14.0</v>
      </c>
      <c r="K1" s="47">
        <v>15.0</v>
      </c>
      <c r="L1" s="47">
        <v>17.0</v>
      </c>
      <c r="M1" s="47">
        <v>19.0</v>
      </c>
      <c r="N1" s="47">
        <v>20.0</v>
      </c>
      <c r="O1" s="47">
        <v>22.0</v>
      </c>
      <c r="P1" s="47">
        <v>24.0</v>
      </c>
      <c r="Q1" s="47">
        <v>25.0</v>
      </c>
      <c r="R1" s="47">
        <v>26.0</v>
      </c>
      <c r="S1" s="47">
        <v>27.0</v>
      </c>
      <c r="T1" s="47">
        <v>30.0</v>
      </c>
      <c r="U1" s="47">
        <v>31.0</v>
      </c>
      <c r="V1" s="47">
        <v>33.0</v>
      </c>
      <c r="W1" s="47">
        <v>34.0</v>
      </c>
      <c r="X1" s="47">
        <v>35.0</v>
      </c>
      <c r="Y1" s="47">
        <v>36.0</v>
      </c>
      <c r="Z1" s="47">
        <v>37.0</v>
      </c>
      <c r="AA1" s="47">
        <v>38.0</v>
      </c>
      <c r="AB1" s="47">
        <v>40.0</v>
      </c>
      <c r="AC1" s="47">
        <v>42.0</v>
      </c>
      <c r="AD1" s="47">
        <v>44.0</v>
      </c>
      <c r="AE1" s="47">
        <v>45.0</v>
      </c>
      <c r="AF1" s="47">
        <v>46.0</v>
      </c>
      <c r="AG1" s="47">
        <v>48.0</v>
      </c>
      <c r="AH1" s="47">
        <v>49.0</v>
      </c>
      <c r="AI1" s="47">
        <v>51.0</v>
      </c>
      <c r="AJ1" s="47">
        <v>52.0</v>
      </c>
      <c r="AK1" s="47">
        <v>54.0</v>
      </c>
      <c r="AL1" s="47">
        <v>56.0</v>
      </c>
      <c r="AM1" s="47">
        <v>58.0</v>
      </c>
      <c r="AN1" s="47">
        <v>60.0</v>
      </c>
      <c r="AO1" s="47">
        <v>62.0</v>
      </c>
      <c r="AP1" s="47">
        <v>64.0</v>
      </c>
      <c r="AQ1" s="47">
        <v>66.0</v>
      </c>
      <c r="AR1" s="47">
        <v>67.0</v>
      </c>
      <c r="AS1" s="47">
        <v>68.0</v>
      </c>
      <c r="AT1" s="47">
        <v>70.0</v>
      </c>
      <c r="AU1" s="47">
        <v>72.0</v>
      </c>
      <c r="AV1" s="47">
        <v>74.0</v>
      </c>
      <c r="AW1" s="47">
        <v>75.0</v>
      </c>
      <c r="AX1" s="47">
        <v>77.0</v>
      </c>
      <c r="AY1" s="47">
        <v>79.0</v>
      </c>
      <c r="AZ1" s="47">
        <v>80.0</v>
      </c>
      <c r="BA1" s="47">
        <v>82.0</v>
      </c>
      <c r="BB1" s="47">
        <v>83.0</v>
      </c>
      <c r="BC1" s="47">
        <v>84.0</v>
      </c>
      <c r="BD1" s="47">
        <v>86.0</v>
      </c>
      <c r="BE1" s="47">
        <v>87.0</v>
      </c>
      <c r="BF1" s="47">
        <v>89.0</v>
      </c>
      <c r="BG1" s="47">
        <v>91.0</v>
      </c>
      <c r="BH1" s="47">
        <v>92.0</v>
      </c>
      <c r="BI1" s="47">
        <v>93.0</v>
      </c>
      <c r="BJ1" s="47">
        <v>94.0</v>
      </c>
      <c r="BK1" s="47">
        <v>95.0</v>
      </c>
      <c r="BL1" s="47">
        <v>96.0</v>
      </c>
      <c r="BM1" s="89">
        <v>1.0</v>
      </c>
      <c r="BN1" s="89">
        <v>2.0</v>
      </c>
      <c r="BO1" s="89">
        <v>4.0</v>
      </c>
      <c r="BP1" s="89">
        <v>6.0</v>
      </c>
      <c r="BQ1" s="89">
        <v>8.0</v>
      </c>
      <c r="BR1" s="89">
        <v>10.0</v>
      </c>
      <c r="BS1" s="89">
        <v>11.0</v>
      </c>
      <c r="BT1" s="89">
        <v>12.0</v>
      </c>
      <c r="BU1" s="89">
        <v>14.0</v>
      </c>
      <c r="BV1" s="89">
        <v>15.0</v>
      </c>
      <c r="BW1" s="89">
        <v>17.0</v>
      </c>
      <c r="BX1" s="89">
        <v>19.0</v>
      </c>
      <c r="BY1" s="89">
        <v>20.0</v>
      </c>
      <c r="BZ1" s="89">
        <v>22.0</v>
      </c>
      <c r="CA1" s="47">
        <v>24.0</v>
      </c>
      <c r="CB1" s="89">
        <v>25.0</v>
      </c>
      <c r="CC1" s="89">
        <v>26.0</v>
      </c>
      <c r="CD1" s="47">
        <v>27.0</v>
      </c>
      <c r="CE1" s="89">
        <v>30.0</v>
      </c>
      <c r="CF1" s="89">
        <v>31.0</v>
      </c>
      <c r="CG1" s="89">
        <v>33.0</v>
      </c>
      <c r="CH1" s="89">
        <v>34.0</v>
      </c>
      <c r="CI1" s="89">
        <v>35.0</v>
      </c>
      <c r="CJ1" s="89">
        <v>36.0</v>
      </c>
      <c r="CK1" s="89">
        <v>37.0</v>
      </c>
      <c r="CL1" s="89">
        <v>38.0</v>
      </c>
      <c r="CM1" s="89">
        <v>40.0</v>
      </c>
      <c r="CN1" s="89">
        <v>42.0</v>
      </c>
      <c r="CO1" s="89">
        <v>44.0</v>
      </c>
      <c r="CP1" s="89">
        <v>45.0</v>
      </c>
      <c r="CQ1" s="89">
        <v>46.0</v>
      </c>
      <c r="CR1" s="89">
        <v>48.0</v>
      </c>
      <c r="CS1" s="89">
        <v>49.0</v>
      </c>
      <c r="CT1" s="89">
        <v>51.0</v>
      </c>
      <c r="CU1" s="89">
        <v>52.0</v>
      </c>
      <c r="CV1" s="89">
        <v>54.0</v>
      </c>
      <c r="CW1" s="89">
        <v>56.0</v>
      </c>
      <c r="CX1" s="89">
        <v>58.0</v>
      </c>
      <c r="CY1" s="89">
        <v>60.0</v>
      </c>
      <c r="CZ1" s="89">
        <v>62.0</v>
      </c>
      <c r="DA1" s="89">
        <v>64.0</v>
      </c>
      <c r="DB1" s="89">
        <v>66.0</v>
      </c>
      <c r="DC1" s="89">
        <v>67.0</v>
      </c>
      <c r="DD1" s="89">
        <v>68.0</v>
      </c>
      <c r="DE1" s="89">
        <v>70.0</v>
      </c>
      <c r="DF1" s="89">
        <v>72.0</v>
      </c>
      <c r="DG1" s="89">
        <v>74.0</v>
      </c>
      <c r="DH1" s="89">
        <v>75.0</v>
      </c>
      <c r="DI1" s="89">
        <v>77.0</v>
      </c>
      <c r="DJ1" s="89">
        <v>79.0</v>
      </c>
      <c r="DK1" s="89">
        <v>80.0</v>
      </c>
      <c r="DL1" s="89">
        <v>82.0</v>
      </c>
      <c r="DM1" s="89">
        <v>83.0</v>
      </c>
      <c r="DN1" s="89">
        <v>84.0</v>
      </c>
      <c r="DO1" s="89">
        <v>86.0</v>
      </c>
      <c r="DP1" s="89">
        <v>87.0</v>
      </c>
      <c r="DQ1" s="89">
        <v>89.0</v>
      </c>
      <c r="DR1" s="89">
        <v>91.0</v>
      </c>
      <c r="DS1" s="89">
        <v>92.0</v>
      </c>
      <c r="DT1" s="89">
        <v>93.0</v>
      </c>
      <c r="DU1" s="89">
        <v>94.0</v>
      </c>
      <c r="DV1" s="89">
        <v>95.0</v>
      </c>
      <c r="DW1" s="89">
        <v>96.0</v>
      </c>
    </row>
    <row r="2" ht="12.75" customHeight="1">
      <c r="A2" s="48" t="s">
        <v>496</v>
      </c>
      <c r="B2" s="48" t="s">
        <v>404</v>
      </c>
      <c r="C2" s="48" t="s">
        <v>405</v>
      </c>
      <c r="D2" s="48" t="s">
        <v>406</v>
      </c>
      <c r="E2" s="48" t="s">
        <v>407</v>
      </c>
      <c r="F2" s="48" t="s">
        <v>408</v>
      </c>
      <c r="G2" s="48" t="s">
        <v>409</v>
      </c>
      <c r="H2" s="48" t="s">
        <v>410</v>
      </c>
      <c r="I2" s="48" t="s">
        <v>411</v>
      </c>
      <c r="J2" s="48" t="s">
        <v>412</v>
      </c>
      <c r="K2" s="48" t="s">
        <v>413</v>
      </c>
      <c r="L2" s="48" t="s">
        <v>414</v>
      </c>
      <c r="M2" s="48" t="s">
        <v>415</v>
      </c>
      <c r="N2" s="48" t="s">
        <v>416</v>
      </c>
      <c r="O2" s="48" t="s">
        <v>417</v>
      </c>
      <c r="P2" s="48" t="s">
        <v>418</v>
      </c>
      <c r="Q2" s="48" t="s">
        <v>419</v>
      </c>
      <c r="R2" s="48" t="s">
        <v>420</v>
      </c>
      <c r="S2" s="48" t="s">
        <v>421</v>
      </c>
      <c r="T2" s="48" t="s">
        <v>422</v>
      </c>
      <c r="U2" s="48" t="s">
        <v>423</v>
      </c>
      <c r="V2" s="48" t="s">
        <v>424</v>
      </c>
      <c r="W2" s="48" t="s">
        <v>425</v>
      </c>
      <c r="X2" s="48" t="s">
        <v>426</v>
      </c>
      <c r="Y2" s="48" t="s">
        <v>427</v>
      </c>
      <c r="Z2" s="48" t="s">
        <v>428</v>
      </c>
      <c r="AA2" s="48" t="s">
        <v>429</v>
      </c>
      <c r="AB2" s="48" t="s">
        <v>430</v>
      </c>
      <c r="AC2" s="48" t="s">
        <v>431</v>
      </c>
      <c r="AD2" s="48" t="s">
        <v>432</v>
      </c>
      <c r="AE2" s="48" t="s">
        <v>433</v>
      </c>
      <c r="AF2" s="48" t="s">
        <v>434</v>
      </c>
      <c r="AG2" s="48" t="s">
        <v>435</v>
      </c>
      <c r="AH2" s="48" t="s">
        <v>436</v>
      </c>
      <c r="AI2" s="48" t="s">
        <v>437</v>
      </c>
      <c r="AJ2" s="48" t="s">
        <v>438</v>
      </c>
      <c r="AK2" s="48" t="s">
        <v>439</v>
      </c>
      <c r="AL2" s="48" t="s">
        <v>440</v>
      </c>
      <c r="AM2" s="48" t="s">
        <v>441</v>
      </c>
      <c r="AN2" s="48" t="s">
        <v>442</v>
      </c>
      <c r="AO2" s="48" t="s">
        <v>42</v>
      </c>
      <c r="AP2" s="48" t="s">
        <v>43</v>
      </c>
      <c r="AQ2" s="48" t="s">
        <v>443</v>
      </c>
      <c r="AR2" s="48" t="s">
        <v>444</v>
      </c>
      <c r="AS2" s="48" t="s">
        <v>445</v>
      </c>
      <c r="AT2" s="48" t="s">
        <v>446</v>
      </c>
      <c r="AU2" s="48" t="s">
        <v>447</v>
      </c>
      <c r="AV2" s="48" t="s">
        <v>448</v>
      </c>
      <c r="AW2" s="48" t="s">
        <v>449</v>
      </c>
      <c r="AX2" s="48" t="s">
        <v>450</v>
      </c>
      <c r="AY2" s="48" t="s">
        <v>451</v>
      </c>
      <c r="AZ2" s="48" t="s">
        <v>53</v>
      </c>
      <c r="BA2" s="48" t="s">
        <v>452</v>
      </c>
      <c r="BB2" s="48" t="s">
        <v>453</v>
      </c>
      <c r="BC2" s="48" t="s">
        <v>454</v>
      </c>
      <c r="BD2" s="48" t="s">
        <v>455</v>
      </c>
      <c r="BE2" s="48" t="s">
        <v>456</v>
      </c>
      <c r="BF2" s="48" t="s">
        <v>59</v>
      </c>
      <c r="BG2" s="48" t="s">
        <v>457</v>
      </c>
      <c r="BH2" s="48" t="s">
        <v>458</v>
      </c>
      <c r="BI2" s="48" t="s">
        <v>459</v>
      </c>
      <c r="BJ2" s="48" t="s">
        <v>460</v>
      </c>
      <c r="BK2" s="48" t="s">
        <v>461</v>
      </c>
      <c r="BL2" s="48" t="s">
        <v>462</v>
      </c>
      <c r="BM2" s="90" t="s">
        <v>404</v>
      </c>
      <c r="BN2" s="90" t="s">
        <v>405</v>
      </c>
      <c r="BO2" s="90" t="s">
        <v>406</v>
      </c>
      <c r="BP2" s="90" t="s">
        <v>407</v>
      </c>
      <c r="BQ2" s="90" t="s">
        <v>408</v>
      </c>
      <c r="BR2" s="90" t="s">
        <v>409</v>
      </c>
      <c r="BS2" s="90" t="s">
        <v>410</v>
      </c>
      <c r="BT2" s="90" t="s">
        <v>411</v>
      </c>
      <c r="BU2" s="90" t="s">
        <v>412</v>
      </c>
      <c r="BV2" s="90" t="s">
        <v>413</v>
      </c>
      <c r="BW2" s="90" t="s">
        <v>414</v>
      </c>
      <c r="BX2" s="90" t="s">
        <v>415</v>
      </c>
      <c r="BY2" s="90" t="s">
        <v>416</v>
      </c>
      <c r="BZ2" s="90" t="s">
        <v>417</v>
      </c>
      <c r="CA2" s="48" t="s">
        <v>418</v>
      </c>
      <c r="CB2" s="90" t="s">
        <v>419</v>
      </c>
      <c r="CC2" s="90" t="s">
        <v>420</v>
      </c>
      <c r="CD2" s="48" t="s">
        <v>421</v>
      </c>
      <c r="CE2" s="90" t="s">
        <v>422</v>
      </c>
      <c r="CF2" s="90" t="s">
        <v>423</v>
      </c>
      <c r="CG2" s="90" t="s">
        <v>424</v>
      </c>
      <c r="CH2" s="90" t="s">
        <v>425</v>
      </c>
      <c r="CI2" s="90" t="s">
        <v>426</v>
      </c>
      <c r="CJ2" s="90" t="s">
        <v>427</v>
      </c>
      <c r="CK2" s="90" t="s">
        <v>428</v>
      </c>
      <c r="CL2" s="90" t="s">
        <v>429</v>
      </c>
      <c r="CM2" s="90" t="s">
        <v>430</v>
      </c>
      <c r="CN2" s="90" t="s">
        <v>431</v>
      </c>
      <c r="CO2" s="90" t="s">
        <v>432</v>
      </c>
      <c r="CP2" s="90" t="s">
        <v>433</v>
      </c>
      <c r="CQ2" s="90" t="s">
        <v>434</v>
      </c>
      <c r="CR2" s="90" t="s">
        <v>435</v>
      </c>
      <c r="CS2" s="90" t="s">
        <v>436</v>
      </c>
      <c r="CT2" s="90" t="s">
        <v>437</v>
      </c>
      <c r="CU2" s="90" t="s">
        <v>438</v>
      </c>
      <c r="CV2" s="90" t="s">
        <v>439</v>
      </c>
      <c r="CW2" s="90" t="s">
        <v>440</v>
      </c>
      <c r="CX2" s="90" t="s">
        <v>441</v>
      </c>
      <c r="CY2" s="90" t="s">
        <v>442</v>
      </c>
      <c r="CZ2" s="90" t="s">
        <v>42</v>
      </c>
      <c r="DA2" s="90" t="s">
        <v>43</v>
      </c>
      <c r="DB2" s="90" t="s">
        <v>443</v>
      </c>
      <c r="DC2" s="90" t="s">
        <v>444</v>
      </c>
      <c r="DD2" s="90" t="s">
        <v>445</v>
      </c>
      <c r="DE2" s="90" t="s">
        <v>446</v>
      </c>
      <c r="DF2" s="90" t="s">
        <v>447</v>
      </c>
      <c r="DG2" s="90" t="s">
        <v>448</v>
      </c>
      <c r="DH2" s="90" t="s">
        <v>449</v>
      </c>
      <c r="DI2" s="90" t="s">
        <v>450</v>
      </c>
      <c r="DJ2" s="90" t="s">
        <v>451</v>
      </c>
      <c r="DK2" s="90" t="s">
        <v>53</v>
      </c>
      <c r="DL2" s="90" t="s">
        <v>452</v>
      </c>
      <c r="DM2" s="90" t="s">
        <v>453</v>
      </c>
      <c r="DN2" s="90" t="s">
        <v>454</v>
      </c>
      <c r="DO2" s="90" t="s">
        <v>455</v>
      </c>
      <c r="DP2" s="90" t="s">
        <v>456</v>
      </c>
      <c r="DQ2" s="90" t="s">
        <v>59</v>
      </c>
      <c r="DR2" s="90" t="s">
        <v>457</v>
      </c>
      <c r="DS2" s="90" t="s">
        <v>458</v>
      </c>
      <c r="DT2" s="90" t="s">
        <v>459</v>
      </c>
      <c r="DU2" s="90" t="s">
        <v>460</v>
      </c>
      <c r="DV2" s="90" t="s">
        <v>461</v>
      </c>
      <c r="DW2" s="90" t="s">
        <v>462</v>
      </c>
    </row>
    <row r="3" ht="12.75" customHeight="1">
      <c r="A3" s="91" t="s">
        <v>463</v>
      </c>
      <c r="B3" s="41">
        <v>44.2128791809082</v>
      </c>
      <c r="C3" s="41">
        <v>44.84918975830078</v>
      </c>
      <c r="D3" s="41">
        <v>43.14626693725586</v>
      </c>
      <c r="E3" s="41">
        <v>43.47571563720703</v>
      </c>
      <c r="F3" s="41">
        <v>42.68241500854492</v>
      </c>
      <c r="G3" s="41">
        <v>40.45744323730469</v>
      </c>
      <c r="H3" s="41">
        <v>43.3584098815918</v>
      </c>
      <c r="I3" s="41">
        <v>44.465171813964844</v>
      </c>
      <c r="J3" s="41">
        <v>43.036930084228516</v>
      </c>
      <c r="K3" s="41">
        <v>42.26953125</v>
      </c>
      <c r="L3" s="41">
        <v>44.52586364746094</v>
      </c>
      <c r="M3" s="41">
        <v>45.02584457397461</v>
      </c>
      <c r="N3" s="41">
        <v>42.81282424926758</v>
      </c>
      <c r="O3" s="41"/>
      <c r="P3" s="41">
        <v>45.544551849365234</v>
      </c>
      <c r="Q3" s="41">
        <v>43.850547790527344</v>
      </c>
      <c r="R3" s="41">
        <v>43.27766799926758</v>
      </c>
      <c r="S3" s="41">
        <v>46.01909255981445</v>
      </c>
      <c r="T3" s="41">
        <v>41.240543365478516</v>
      </c>
      <c r="U3" s="41">
        <v>41.0169792175293</v>
      </c>
      <c r="V3" s="41">
        <v>43.296112060546875</v>
      </c>
      <c r="W3" s="41">
        <v>44.12034225463867</v>
      </c>
      <c r="X3" s="41">
        <v>41.804195404052734</v>
      </c>
      <c r="Y3" s="41">
        <v>42.77033615112305</v>
      </c>
      <c r="Z3" s="41">
        <v>43.9937858581543</v>
      </c>
      <c r="AA3" s="41">
        <v>45.38247299194336</v>
      </c>
      <c r="AB3" s="41">
        <v>43.883235931396484</v>
      </c>
      <c r="AC3" s="41">
        <v>46.442665100097656</v>
      </c>
      <c r="AD3" s="41">
        <v>41.95793533325195</v>
      </c>
      <c r="AE3" s="41">
        <v>43.558006286621094</v>
      </c>
      <c r="AF3" s="41">
        <v>47.188232421875</v>
      </c>
      <c r="AG3" s="41">
        <v>42.38225173950195</v>
      </c>
      <c r="AH3" s="41">
        <v>40.95566177368164</v>
      </c>
      <c r="AI3" s="41">
        <v>40.7244758605957</v>
      </c>
      <c r="AJ3" s="41">
        <v>45.4033088684082</v>
      </c>
      <c r="AK3" s="41">
        <v>41.71745681762695</v>
      </c>
      <c r="AL3" s="41">
        <v>46.67975616455078</v>
      </c>
      <c r="AM3" s="41">
        <v>46.58319854736328</v>
      </c>
      <c r="AN3" s="41">
        <v>40.239131927490234</v>
      </c>
      <c r="AO3" s="41">
        <v>40.7889289855957</v>
      </c>
      <c r="AP3" s="41">
        <v>41.00313949584961</v>
      </c>
      <c r="AQ3" s="41">
        <v>43.13078689575195</v>
      </c>
      <c r="AR3" s="41">
        <v>37.84484100341797</v>
      </c>
      <c r="AS3" s="41">
        <v>41.143367767333984</v>
      </c>
      <c r="AT3" s="41">
        <v>38.743797302246094</v>
      </c>
      <c r="AU3" s="41">
        <v>40.40518569946289</v>
      </c>
      <c r="AV3" s="41"/>
      <c r="AW3" s="41">
        <v>40.51667404174805</v>
      </c>
      <c r="AX3" s="41">
        <v>45.25387954711914</v>
      </c>
      <c r="AY3" s="41">
        <v>42.50346374511719</v>
      </c>
      <c r="AZ3" s="41">
        <v>39.161705017089844</v>
      </c>
      <c r="BA3" s="41">
        <v>41.18250274658203</v>
      </c>
      <c r="BB3" s="41">
        <v>38.53566360473633</v>
      </c>
      <c r="BC3" s="41">
        <v>41.32343673706055</v>
      </c>
      <c r="BD3" s="41">
        <v>41.83938980102539</v>
      </c>
      <c r="BE3" s="41">
        <v>43.101322174072266</v>
      </c>
      <c r="BF3" s="41">
        <v>42.711483001708984</v>
      </c>
      <c r="BG3" s="41">
        <v>41.90562057495117</v>
      </c>
      <c r="BH3" s="41">
        <v>40.075801849365234</v>
      </c>
      <c r="BI3" s="41">
        <v>42.11128616333008</v>
      </c>
      <c r="BJ3" s="41">
        <v>48.01969528198242</v>
      </c>
      <c r="BK3" s="41">
        <v>46.859615325927734</v>
      </c>
      <c r="BL3" s="41">
        <v>41.43463134765625</v>
      </c>
      <c r="BM3" s="41"/>
      <c r="BN3" s="41"/>
      <c r="BO3" s="41"/>
      <c r="BP3" s="41"/>
      <c r="BQ3" s="41"/>
      <c r="BR3" s="41"/>
      <c r="BS3" s="41"/>
      <c r="BT3" s="41"/>
      <c r="BU3" s="41"/>
      <c r="BV3" s="41"/>
      <c r="BW3" s="41"/>
      <c r="BX3" s="41"/>
      <c r="BY3" s="41"/>
      <c r="BZ3" s="41"/>
      <c r="CA3" s="49"/>
      <c r="CB3" s="41"/>
      <c r="CC3" s="41"/>
      <c r="CD3" s="49"/>
      <c r="CE3" s="41"/>
      <c r="CF3" s="41"/>
      <c r="CG3" s="41"/>
      <c r="CH3" s="41"/>
      <c r="CI3" s="41"/>
      <c r="CJ3" s="41"/>
      <c r="CK3" s="41"/>
      <c r="CL3" s="41"/>
      <c r="CM3" s="41"/>
      <c r="CN3" s="41"/>
      <c r="CO3" s="41"/>
      <c r="CP3" s="41"/>
      <c r="CQ3" s="41"/>
      <c r="CR3" s="41"/>
      <c r="CS3" s="41"/>
      <c r="CT3" s="41"/>
      <c r="CU3" s="41"/>
      <c r="CV3" s="41"/>
      <c r="CW3" s="41"/>
      <c r="CX3" s="41"/>
      <c r="CY3" s="41"/>
      <c r="CZ3" s="41"/>
      <c r="DA3" s="41"/>
      <c r="DB3" s="41"/>
      <c r="DC3" s="41"/>
      <c r="DD3" s="41"/>
      <c r="DE3" s="41"/>
      <c r="DF3" s="41"/>
      <c r="DG3" s="41"/>
      <c r="DH3" s="41"/>
      <c r="DI3" s="41"/>
      <c r="DJ3" s="41"/>
      <c r="DK3" s="41"/>
      <c r="DL3" s="41"/>
      <c r="DM3" s="41"/>
      <c r="DN3" s="41"/>
      <c r="DO3" s="41"/>
      <c r="DP3" s="41"/>
      <c r="DQ3" s="41"/>
      <c r="DR3" s="41"/>
      <c r="DS3" s="41"/>
      <c r="DT3" s="41"/>
      <c r="DU3" s="41"/>
      <c r="DV3" s="41"/>
      <c r="DW3" s="41"/>
    </row>
    <row r="4" ht="12.75" customHeight="1">
      <c r="A4" s="91" t="s">
        <v>464</v>
      </c>
      <c r="B4" s="41">
        <v>45.31607437133789</v>
      </c>
      <c r="C4" s="41">
        <v>48.02679443359375</v>
      </c>
      <c r="D4" s="41">
        <v>43.7511100769043</v>
      </c>
      <c r="E4" s="41">
        <v>46.31895446777344</v>
      </c>
      <c r="F4" s="41">
        <v>43.56777572631836</v>
      </c>
      <c r="G4" s="41">
        <v>46.119789123535156</v>
      </c>
      <c r="H4" s="41">
        <v>44.28489303588867</v>
      </c>
      <c r="I4" s="41">
        <v>45.35863494873047</v>
      </c>
      <c r="J4" s="41">
        <v>44.284427642822266</v>
      </c>
      <c r="K4" s="41">
        <v>45.907493591308594</v>
      </c>
      <c r="L4" s="41">
        <v>46.16090393066406</v>
      </c>
      <c r="M4" s="41">
        <v>49.168880462646484</v>
      </c>
      <c r="N4" s="41">
        <v>47.3787956237793</v>
      </c>
      <c r="O4" s="41"/>
      <c r="P4" s="41">
        <v>46.127315521240234</v>
      </c>
      <c r="Q4" s="41">
        <v>44.660430908203125</v>
      </c>
      <c r="R4" s="41">
        <v>46.05110549926758</v>
      </c>
      <c r="S4" s="41">
        <v>48.1421012878418</v>
      </c>
      <c r="T4" s="41">
        <v>45.369930267333984</v>
      </c>
      <c r="U4" s="41">
        <v>45.03046798706055</v>
      </c>
      <c r="V4" s="41">
        <v>48.11803436279297</v>
      </c>
      <c r="W4" s="41">
        <v>45.05722427368164</v>
      </c>
      <c r="X4" s="41">
        <v>43.56736373901367</v>
      </c>
      <c r="Y4" s="41">
        <v>45.50155258178711</v>
      </c>
      <c r="Z4" s="41">
        <v>45.6240348815918</v>
      </c>
      <c r="AA4" s="41">
        <v>46.29104995727539</v>
      </c>
      <c r="AB4" s="41">
        <v>44.98171615600586</v>
      </c>
      <c r="AC4" s="41">
        <v>47.222145080566406</v>
      </c>
      <c r="AD4" s="41">
        <v>43.25983810424805</v>
      </c>
      <c r="AE4" s="41">
        <v>45.229957580566406</v>
      </c>
      <c r="AF4" s="41">
        <v>49.41423034667969</v>
      </c>
      <c r="AG4" s="41">
        <v>44.50265884399414</v>
      </c>
      <c r="AH4" s="41">
        <v>42.767581939697266</v>
      </c>
      <c r="AI4" s="41">
        <v>41.99055099487305</v>
      </c>
      <c r="AJ4" s="41">
        <v>46.21297073364258</v>
      </c>
      <c r="AK4" s="41">
        <v>42.993900299072266</v>
      </c>
      <c r="AL4" s="41">
        <v>47.58808898925781</v>
      </c>
      <c r="AM4" s="41">
        <v>48.37754821777344</v>
      </c>
      <c r="AN4" s="41">
        <v>47.32742691040039</v>
      </c>
      <c r="AO4" s="41">
        <v>41.51468276977539</v>
      </c>
      <c r="AP4" s="41">
        <v>42.44404220581055</v>
      </c>
      <c r="AQ4" s="41">
        <v>44.032039642333984</v>
      </c>
      <c r="AR4" s="41">
        <v>41.35645294189453</v>
      </c>
      <c r="AS4" s="41">
        <v>41.78835678100586</v>
      </c>
      <c r="AT4" s="41">
        <v>42.45045471191406</v>
      </c>
      <c r="AU4" s="41">
        <v>41.299556732177734</v>
      </c>
      <c r="AV4" s="41"/>
      <c r="AW4" s="41">
        <v>41.27164077758789</v>
      </c>
      <c r="AX4" s="41">
        <v>47.40102005004883</v>
      </c>
      <c r="AY4" s="41">
        <v>43.26191711425781</v>
      </c>
      <c r="AZ4" s="41">
        <v>44.989585876464844</v>
      </c>
      <c r="BA4" s="41">
        <v>42.04950714111328</v>
      </c>
      <c r="BB4" s="41">
        <v>45.48930740356445</v>
      </c>
      <c r="BC4" s="41">
        <v>42.26577377319336</v>
      </c>
      <c r="BD4" s="41">
        <v>42.84757614135742</v>
      </c>
      <c r="BE4" s="41">
        <v>43.85017013549805</v>
      </c>
      <c r="BF4" s="41">
        <v>44.5561637878418</v>
      </c>
      <c r="BG4" s="41">
        <v>44.01694107055664</v>
      </c>
      <c r="BH4" s="41">
        <v>43.493587493896484</v>
      </c>
      <c r="BI4" s="41">
        <v>43.93941879272461</v>
      </c>
      <c r="BJ4" s="41">
        <v>48.6957893371582</v>
      </c>
      <c r="BK4" s="41">
        <v>48.26132583618164</v>
      </c>
      <c r="BL4" s="41">
        <v>42.2723388671875</v>
      </c>
      <c r="BM4" s="41"/>
      <c r="BN4" s="41"/>
      <c r="BO4" s="41"/>
      <c r="BP4" s="41"/>
      <c r="BQ4" s="41"/>
      <c r="BR4" s="41"/>
      <c r="BS4" s="41"/>
      <c r="BT4" s="41"/>
      <c r="BU4" s="41"/>
      <c r="BV4" s="41"/>
      <c r="BW4" s="41"/>
      <c r="BX4" s="41"/>
      <c r="BY4" s="41"/>
      <c r="BZ4" s="41"/>
      <c r="CA4" s="49"/>
      <c r="CB4" s="41"/>
      <c r="CC4" s="41"/>
      <c r="CD4" s="49"/>
      <c r="CE4" s="41"/>
      <c r="CF4" s="41"/>
      <c r="CG4" s="41"/>
      <c r="CH4" s="41"/>
      <c r="CI4" s="41"/>
      <c r="CJ4" s="41"/>
      <c r="CK4" s="41"/>
      <c r="CL4" s="41"/>
      <c r="CM4" s="41"/>
      <c r="CN4" s="41"/>
      <c r="CO4" s="41"/>
      <c r="CP4" s="41"/>
      <c r="CQ4" s="41"/>
      <c r="CR4" s="41"/>
      <c r="CS4" s="41"/>
      <c r="CT4" s="41"/>
      <c r="CU4" s="41"/>
      <c r="CV4" s="41"/>
      <c r="CW4" s="41"/>
      <c r="CX4" s="41"/>
      <c r="CY4" s="41"/>
      <c r="CZ4" s="41"/>
      <c r="DA4" s="41"/>
      <c r="DB4" s="41"/>
      <c r="DC4" s="41"/>
      <c r="DD4" s="41"/>
      <c r="DE4" s="41"/>
      <c r="DF4" s="41"/>
      <c r="DG4" s="41"/>
      <c r="DH4" s="41"/>
      <c r="DI4" s="41"/>
      <c r="DJ4" s="41"/>
      <c r="DK4" s="41"/>
      <c r="DL4" s="41"/>
      <c r="DM4" s="41"/>
      <c r="DN4" s="41"/>
      <c r="DO4" s="41"/>
      <c r="DP4" s="41"/>
      <c r="DQ4" s="41"/>
      <c r="DR4" s="41"/>
      <c r="DS4" s="41"/>
      <c r="DT4" s="41"/>
      <c r="DU4" s="41"/>
      <c r="DV4" s="41"/>
      <c r="DW4" s="41"/>
    </row>
    <row r="5" ht="12.75" customHeight="1">
      <c r="A5" s="91" t="s">
        <v>465</v>
      </c>
      <c r="B5" s="41">
        <v>44.76447677612305</v>
      </c>
      <c r="C5" s="41">
        <v>46.437992095947266</v>
      </c>
      <c r="D5" s="41">
        <v>43.44868850708008</v>
      </c>
      <c r="E5" s="41">
        <v>44.897335052490234</v>
      </c>
      <c r="F5" s="41">
        <v>43.12509536743164</v>
      </c>
      <c r="G5" s="41">
        <v>43.28861618041992</v>
      </c>
      <c r="H5" s="41">
        <v>43.821651458740234</v>
      </c>
      <c r="I5" s="41">
        <v>44.911903381347656</v>
      </c>
      <c r="J5" s="41">
        <v>43.66067886352539</v>
      </c>
      <c r="K5" s="41">
        <v>44.0885124206543</v>
      </c>
      <c r="L5" s="41">
        <v>45.3433837890625</v>
      </c>
      <c r="M5" s="41">
        <v>47.09736251831055</v>
      </c>
      <c r="N5" s="41">
        <v>45.09580993652344</v>
      </c>
      <c r="O5" s="41"/>
      <c r="P5" s="41">
        <v>45.835933685302734</v>
      </c>
      <c r="Q5" s="41">
        <v>44.255489349365234</v>
      </c>
      <c r="R5" s="41">
        <v>44.66438674926758</v>
      </c>
      <c r="S5" s="41">
        <v>47.080596923828125</v>
      </c>
      <c r="T5" s="41">
        <v>43.30523681640625</v>
      </c>
      <c r="U5" s="41">
        <v>43.02372360229492</v>
      </c>
      <c r="V5" s="41">
        <v>45.70707321166992</v>
      </c>
      <c r="W5" s="41">
        <v>44.588783264160156</v>
      </c>
      <c r="X5" s="41">
        <v>42.6857795715332</v>
      </c>
      <c r="Y5" s="41">
        <v>44.13594436645508</v>
      </c>
      <c r="Z5" s="41">
        <v>44.80891036987305</v>
      </c>
      <c r="AA5" s="41">
        <v>45.836761474609375</v>
      </c>
      <c r="AB5" s="41">
        <v>44.43247604370117</v>
      </c>
      <c r="AC5" s="41">
        <v>46.83240509033203</v>
      </c>
      <c r="AD5" s="41">
        <v>42.60888671875</v>
      </c>
      <c r="AE5" s="41">
        <v>44.39398193359375</v>
      </c>
      <c r="AF5" s="41">
        <v>48.301231384277344</v>
      </c>
      <c r="AG5" s="41">
        <v>43.44245529174805</v>
      </c>
      <c r="AH5" s="41">
        <v>41.86162185668945</v>
      </c>
      <c r="AI5" s="41">
        <v>41.357513427734375</v>
      </c>
      <c r="AJ5" s="41">
        <v>45.80813980102539</v>
      </c>
      <c r="AK5" s="41">
        <v>42.35567855834961</v>
      </c>
      <c r="AL5" s="41">
        <v>47.1339225769043</v>
      </c>
      <c r="AM5" s="41">
        <v>47.48037338256836</v>
      </c>
      <c r="AN5" s="41">
        <v>43.78327941894531</v>
      </c>
      <c r="AO5" s="41">
        <v>41.15180587768555</v>
      </c>
      <c r="AP5" s="41">
        <v>41.72359085083008</v>
      </c>
      <c r="AQ5" s="41">
        <v>43.58141326904297</v>
      </c>
      <c r="AR5" s="41">
        <v>39.60064697265625</v>
      </c>
      <c r="AS5" s="41">
        <v>41.46586227416992</v>
      </c>
      <c r="AT5" s="41">
        <v>40.59712600708008</v>
      </c>
      <c r="AU5" s="41">
        <v>40.85237121582031</v>
      </c>
      <c r="AV5" s="41"/>
      <c r="AW5" s="41">
        <v>40.89415740966797</v>
      </c>
      <c r="AX5" s="41">
        <v>46.327449798583984</v>
      </c>
      <c r="AY5" s="41">
        <v>42.8826904296875</v>
      </c>
      <c r="AZ5" s="41">
        <v>42.075645446777344</v>
      </c>
      <c r="BA5" s="41">
        <v>41.616004943847656</v>
      </c>
      <c r="BB5" s="41">
        <v>42.01248550415039</v>
      </c>
      <c r="BC5" s="41">
        <v>41.79460525512695</v>
      </c>
      <c r="BD5" s="41">
        <v>42.343482971191406</v>
      </c>
      <c r="BE5" s="41">
        <v>43.475746154785156</v>
      </c>
      <c r="BF5" s="41">
        <v>43.63382339477539</v>
      </c>
      <c r="BG5" s="41">
        <v>42.961280822753906</v>
      </c>
      <c r="BH5" s="41">
        <v>41.78469467163086</v>
      </c>
      <c r="BI5" s="41">
        <v>43.025352478027344</v>
      </c>
      <c r="BJ5" s="41">
        <v>48.35774230957031</v>
      </c>
      <c r="BK5" s="41">
        <v>47.56047058105469</v>
      </c>
      <c r="BL5" s="41">
        <v>41.853485107421875</v>
      </c>
      <c r="BM5" s="41"/>
      <c r="BN5" s="41"/>
      <c r="BO5" s="41"/>
      <c r="BP5" s="41"/>
      <c r="BQ5" s="41"/>
      <c r="BR5" s="41"/>
      <c r="BS5" s="41"/>
      <c r="BT5" s="41"/>
      <c r="BU5" s="41"/>
      <c r="BV5" s="41"/>
      <c r="BW5" s="41"/>
      <c r="BX5" s="41"/>
      <c r="BY5" s="41"/>
      <c r="BZ5" s="41"/>
      <c r="CA5" s="49"/>
      <c r="CB5" s="41"/>
      <c r="CC5" s="41"/>
      <c r="CD5" s="49"/>
      <c r="CE5" s="41"/>
      <c r="CF5" s="41"/>
      <c r="CG5" s="41"/>
      <c r="CH5" s="41"/>
      <c r="CI5" s="41"/>
      <c r="CJ5" s="41"/>
      <c r="CK5" s="41"/>
      <c r="CL5" s="41"/>
      <c r="CM5" s="41"/>
      <c r="CN5" s="41"/>
      <c r="CO5" s="41"/>
      <c r="CP5" s="41"/>
      <c r="CQ5" s="41"/>
      <c r="CR5" s="41"/>
      <c r="CS5" s="41"/>
      <c r="CT5" s="41"/>
      <c r="CU5" s="41"/>
      <c r="CV5" s="41"/>
      <c r="CW5" s="41"/>
      <c r="CX5" s="41"/>
      <c r="CY5" s="41"/>
      <c r="CZ5" s="41"/>
      <c r="DA5" s="41"/>
      <c r="DB5" s="41"/>
      <c r="DC5" s="41"/>
      <c r="DD5" s="41"/>
      <c r="DE5" s="41"/>
      <c r="DF5" s="41"/>
      <c r="DG5" s="41"/>
      <c r="DH5" s="41"/>
      <c r="DI5" s="41"/>
      <c r="DJ5" s="41"/>
      <c r="DK5" s="41"/>
      <c r="DL5" s="41"/>
      <c r="DM5" s="41"/>
      <c r="DN5" s="41"/>
      <c r="DO5" s="41"/>
      <c r="DP5" s="41"/>
      <c r="DQ5" s="41"/>
      <c r="DR5" s="41"/>
      <c r="DS5" s="41"/>
      <c r="DT5" s="41"/>
      <c r="DU5" s="41"/>
      <c r="DV5" s="41"/>
      <c r="DW5" s="41"/>
    </row>
    <row r="6" ht="12.75" customHeight="1">
      <c r="A6" s="91" t="s">
        <v>466</v>
      </c>
      <c r="B6" s="41">
        <v>0.33532384037971497</v>
      </c>
      <c r="C6" s="41">
        <v>0.9658566117286682</v>
      </c>
      <c r="D6" s="41">
        <v>0.18384768068790436</v>
      </c>
      <c r="E6" s="41">
        <v>0.8642256855964661</v>
      </c>
      <c r="F6" s="41">
        <v>0.2691134214401245</v>
      </c>
      <c r="G6" s="41">
        <v>1.7211145162582397</v>
      </c>
      <c r="H6" s="41">
        <v>0.2816123366355896</v>
      </c>
      <c r="I6" s="41">
        <v>0.27157506346702576</v>
      </c>
      <c r="J6" s="41">
        <v>0.3791877329349518</v>
      </c>
      <c r="K6" s="41">
        <v>1.1057864427566528</v>
      </c>
      <c r="L6" s="41">
        <v>0.49698373675346375</v>
      </c>
      <c r="M6" s="41">
        <v>1.259307861328125</v>
      </c>
      <c r="N6" s="41">
        <v>1.3878626823425293</v>
      </c>
      <c r="O6" s="41"/>
      <c r="P6" s="41">
        <v>0.17713500559329987</v>
      </c>
      <c r="Q6" s="41">
        <v>0.24616940319538116</v>
      </c>
      <c r="R6" s="41">
        <v>0.8430079221725464</v>
      </c>
      <c r="S6" s="41">
        <v>0.6453039646148682</v>
      </c>
      <c r="T6" s="41">
        <v>1.2551599740982056</v>
      </c>
      <c r="U6" s="41">
        <v>1.219930648803711</v>
      </c>
      <c r="V6" s="41">
        <v>1.465660572052002</v>
      </c>
      <c r="W6" s="41">
        <v>0.2847731113433838</v>
      </c>
      <c r="X6" s="41">
        <v>0.5359296202659607</v>
      </c>
      <c r="Y6" s="41">
        <v>0.8301737904548645</v>
      </c>
      <c r="Z6" s="41">
        <v>0.49552711844444275</v>
      </c>
      <c r="AA6" s="41">
        <v>0.2761681079864502</v>
      </c>
      <c r="AB6" s="41">
        <v>0.33389052748680115</v>
      </c>
      <c r="AC6" s="41">
        <v>0.23692964017391205</v>
      </c>
      <c r="AD6" s="41">
        <v>0.39572253823280334</v>
      </c>
      <c r="AE6" s="41">
        <v>0.5082017779350281</v>
      </c>
      <c r="AF6" s="41">
        <v>0.6766095161437988</v>
      </c>
      <c r="AG6" s="41">
        <v>0.644515335559845</v>
      </c>
      <c r="AH6" s="41">
        <v>0.5507466197013855</v>
      </c>
      <c r="AI6" s="41">
        <v>0.38483357429504395</v>
      </c>
      <c r="AJ6" s="41">
        <v>0.2461019605398178</v>
      </c>
      <c r="AK6" s="41">
        <v>0.38798442482948303</v>
      </c>
      <c r="AL6" s="41">
        <v>0.276093989610672</v>
      </c>
      <c r="AM6" s="41">
        <v>0.5454057455062866</v>
      </c>
      <c r="AN6" s="41">
        <v>2.154542922973633</v>
      </c>
      <c r="AO6" s="41">
        <v>0.22059819102287292</v>
      </c>
      <c r="AP6" s="41">
        <v>0.43797245621681213</v>
      </c>
      <c r="AQ6" s="41">
        <v>0.27394312620162964</v>
      </c>
      <c r="AR6" s="41">
        <v>1.0673818588256836</v>
      </c>
      <c r="AS6" s="41">
        <v>0.19605016708374023</v>
      </c>
      <c r="AT6" s="41">
        <v>1.1266666650772095</v>
      </c>
      <c r="AU6" s="41">
        <v>0.2718519866466522</v>
      </c>
      <c r="AV6" s="41"/>
      <c r="AW6" s="41">
        <v>0.22947736084461212</v>
      </c>
      <c r="AX6" s="41">
        <v>0.6526398062705994</v>
      </c>
      <c r="AY6" s="41">
        <v>0.23053668439388275</v>
      </c>
      <c r="AZ6" s="41">
        <v>1.771429181098938</v>
      </c>
      <c r="BA6" s="41">
        <v>0.26353344321250916</v>
      </c>
      <c r="BB6" s="41">
        <v>2.1136136054992676</v>
      </c>
      <c r="BC6" s="41">
        <v>0.2864304184913635</v>
      </c>
      <c r="BD6" s="41">
        <v>0.30644503235816956</v>
      </c>
      <c r="BE6" s="41">
        <v>0.22761711478233337</v>
      </c>
      <c r="BF6" s="41">
        <v>0.5607043504714966</v>
      </c>
      <c r="BG6" s="41">
        <v>0.6417518258094788</v>
      </c>
      <c r="BH6" s="41">
        <v>1.0388628244400024</v>
      </c>
      <c r="BI6" s="41">
        <v>0.5556755661964417</v>
      </c>
      <c r="BJ6" s="41">
        <v>0.20550347864627838</v>
      </c>
      <c r="BK6" s="41">
        <v>0.42606160044670105</v>
      </c>
      <c r="BL6" s="41">
        <v>0.2546287178993225</v>
      </c>
      <c r="BM6" s="41"/>
      <c r="BN6" s="41"/>
      <c r="BO6" s="41"/>
      <c r="BP6" s="41"/>
      <c r="BQ6" s="41"/>
      <c r="BR6" s="41"/>
      <c r="BS6" s="41"/>
      <c r="BT6" s="41"/>
      <c r="BU6" s="41"/>
      <c r="BV6" s="41"/>
      <c r="BW6" s="41"/>
      <c r="BX6" s="41"/>
      <c r="BY6" s="41"/>
      <c r="BZ6" s="41"/>
      <c r="CA6" s="49"/>
      <c r="CB6" s="41"/>
      <c r="CC6" s="41"/>
      <c r="CD6" s="49"/>
      <c r="CE6" s="41"/>
      <c r="CF6" s="41"/>
      <c r="CG6" s="41"/>
      <c r="CH6" s="41"/>
      <c r="CI6" s="41"/>
      <c r="CJ6" s="41"/>
      <c r="CK6" s="41"/>
      <c r="CL6" s="41"/>
      <c r="CM6" s="41"/>
      <c r="CN6" s="41"/>
      <c r="CO6" s="41"/>
      <c r="CP6" s="41"/>
      <c r="CQ6" s="41"/>
      <c r="CR6" s="41"/>
      <c r="CS6" s="41"/>
      <c r="CT6" s="41"/>
      <c r="CU6" s="41"/>
      <c r="CV6" s="41"/>
      <c r="CW6" s="41"/>
      <c r="CX6" s="41"/>
      <c r="CY6" s="41"/>
      <c r="CZ6" s="41"/>
      <c r="DA6" s="41"/>
      <c r="DB6" s="41"/>
      <c r="DC6" s="41"/>
      <c r="DD6" s="41"/>
      <c r="DE6" s="41"/>
      <c r="DF6" s="41"/>
      <c r="DG6" s="41"/>
      <c r="DH6" s="41"/>
      <c r="DI6" s="41"/>
      <c r="DJ6" s="41"/>
      <c r="DK6" s="41"/>
      <c r="DL6" s="41"/>
      <c r="DM6" s="41"/>
      <c r="DN6" s="41"/>
      <c r="DO6" s="41"/>
      <c r="DP6" s="41"/>
      <c r="DQ6" s="41"/>
      <c r="DR6" s="41"/>
      <c r="DS6" s="41"/>
      <c r="DT6" s="41"/>
      <c r="DU6" s="41"/>
      <c r="DV6" s="41"/>
      <c r="DW6" s="41"/>
    </row>
    <row r="7" ht="12.75" customHeight="1">
      <c r="A7" s="91" t="s">
        <v>69</v>
      </c>
      <c r="B7" s="41">
        <v>43.7009162902832</v>
      </c>
      <c r="C7" s="41">
        <v>42.78904724121094</v>
      </c>
      <c r="D7" s="41">
        <v>41.33759689331055</v>
      </c>
      <c r="E7" s="41">
        <v>42.58125686645508</v>
      </c>
      <c r="F7" s="41">
        <v>41.13634490966797</v>
      </c>
      <c r="G7" s="41">
        <v>39.64043426513672</v>
      </c>
      <c r="H7" s="41">
        <v>41.63843536376953</v>
      </c>
      <c r="I7" s="41">
        <v>42.995277404785156</v>
      </c>
      <c r="J7" s="41">
        <v>41.53792953491211</v>
      </c>
      <c r="K7" s="41">
        <v>40.295188903808594</v>
      </c>
      <c r="L7" s="41">
        <v>43.10263442993164</v>
      </c>
      <c r="M7" s="41">
        <v>43.95277786254883</v>
      </c>
      <c r="N7" s="41">
        <v>41.34563446044922</v>
      </c>
      <c r="O7" s="41"/>
      <c r="P7" s="41">
        <v>44.083763122558594</v>
      </c>
      <c r="Q7" s="41">
        <v>42.56904983520508</v>
      </c>
      <c r="R7" s="41">
        <v>42.885276794433594</v>
      </c>
      <c r="S7" s="41">
        <v>44.823036193847656</v>
      </c>
      <c r="T7" s="41">
        <v>40.21622848510742</v>
      </c>
      <c r="U7" s="41">
        <v>40.93509292602539</v>
      </c>
      <c r="V7" s="41">
        <v>41.991477966308594</v>
      </c>
      <c r="W7" s="41">
        <v>43.329959869384766</v>
      </c>
      <c r="X7" s="41">
        <v>41.20390319824219</v>
      </c>
      <c r="Y7" s="41">
        <v>42.18854522705078</v>
      </c>
      <c r="Z7" s="41">
        <v>43.26495361328125</v>
      </c>
      <c r="AA7" s="41">
        <v>43.7711181640625</v>
      </c>
      <c r="AB7" s="41">
        <v>42.409847259521484</v>
      </c>
      <c r="AC7" s="41">
        <v>45.119346618652344</v>
      </c>
      <c r="AD7" s="41">
        <v>41.227657318115234</v>
      </c>
      <c r="AE7" s="41">
        <v>42.23774337768555</v>
      </c>
      <c r="AF7" s="41">
        <v>45.183204650878906</v>
      </c>
      <c r="AG7" s="41">
        <v>41.688297271728516</v>
      </c>
      <c r="AH7" s="41">
        <v>40.01137161254883</v>
      </c>
      <c r="AI7" s="41">
        <v>40.02634048461914</v>
      </c>
      <c r="AJ7" s="41">
        <v>43.192779541015625</v>
      </c>
      <c r="AK7" s="41">
        <v>40.14754104614258</v>
      </c>
      <c r="AL7" s="41">
        <v>44.463584899902344</v>
      </c>
      <c r="AM7" s="41">
        <v>44.615055084228516</v>
      </c>
      <c r="AN7" s="41">
        <v>39.51337432861328</v>
      </c>
      <c r="AO7" s="41">
        <v>39.66270065307617</v>
      </c>
      <c r="AP7" s="41">
        <v>39.39515686035156</v>
      </c>
      <c r="AQ7" s="41">
        <v>41.915313720703125</v>
      </c>
      <c r="AR7" s="41">
        <v>37.14737319946289</v>
      </c>
      <c r="AS7" s="41">
        <v>40.64513397216797</v>
      </c>
      <c r="AT7" s="41">
        <v>38.973365783691406</v>
      </c>
      <c r="AU7" s="41">
        <v>38.77492904663086</v>
      </c>
      <c r="AV7" s="41"/>
      <c r="AW7" s="41">
        <v>39.49091339111328</v>
      </c>
      <c r="AX7" s="41">
        <v>43.46522903442383</v>
      </c>
      <c r="AY7" s="41">
        <v>41.55582046508789</v>
      </c>
      <c r="AZ7" s="41">
        <v>38.679622650146484</v>
      </c>
      <c r="BA7" s="41">
        <v>39.41014862060547</v>
      </c>
      <c r="BB7" s="41">
        <v>36.995765686035156</v>
      </c>
      <c r="BC7" s="41">
        <v>39.749874114990234</v>
      </c>
      <c r="BD7" s="41">
        <v>40.458560943603516</v>
      </c>
      <c r="BE7" s="41">
        <v>40.91585159301758</v>
      </c>
      <c r="BF7" s="41">
        <v>41.09003448486328</v>
      </c>
      <c r="BG7" s="41">
        <v>39.90285873413086</v>
      </c>
      <c r="BH7" s="41">
        <v>38.33931350708008</v>
      </c>
      <c r="BI7" s="41">
        <v>40.363040924072266</v>
      </c>
      <c r="BJ7" s="41">
        <v>45.16132354736328</v>
      </c>
      <c r="BK7" s="41">
        <v>45.030887603759766</v>
      </c>
      <c r="BL7" s="41">
        <v>39.787139892578125</v>
      </c>
      <c r="BM7" s="41"/>
      <c r="BN7" s="41"/>
      <c r="BO7" s="41"/>
      <c r="BP7" s="41"/>
      <c r="BQ7" s="41"/>
      <c r="BR7" s="41"/>
      <c r="BS7" s="41"/>
      <c r="BT7" s="41"/>
      <c r="BU7" s="41"/>
      <c r="BV7" s="41"/>
      <c r="BW7" s="41"/>
      <c r="BX7" s="41"/>
      <c r="BY7" s="41"/>
      <c r="BZ7" s="41"/>
      <c r="CA7" s="49"/>
      <c r="CB7" s="41"/>
      <c r="CC7" s="41"/>
      <c r="CD7" s="49"/>
      <c r="CE7" s="41"/>
      <c r="CF7" s="41"/>
      <c r="CG7" s="41"/>
      <c r="CH7" s="41"/>
      <c r="CI7" s="41"/>
      <c r="CJ7" s="41"/>
      <c r="CK7" s="41"/>
      <c r="CL7" s="41"/>
      <c r="CM7" s="41"/>
      <c r="CN7" s="41"/>
      <c r="CO7" s="41"/>
      <c r="CP7" s="41"/>
      <c r="CQ7" s="41"/>
      <c r="CR7" s="41"/>
      <c r="CS7" s="41"/>
      <c r="CT7" s="41"/>
      <c r="CU7" s="41"/>
      <c r="CV7" s="41"/>
      <c r="CW7" s="41"/>
      <c r="CX7" s="41"/>
      <c r="CY7" s="41"/>
      <c r="CZ7" s="41"/>
      <c r="DA7" s="41"/>
      <c r="DB7" s="41"/>
      <c r="DC7" s="41"/>
      <c r="DD7" s="41"/>
      <c r="DE7" s="41"/>
      <c r="DF7" s="41"/>
      <c r="DG7" s="41"/>
      <c r="DH7" s="41"/>
      <c r="DI7" s="41"/>
      <c r="DJ7" s="41"/>
      <c r="DK7" s="41"/>
      <c r="DL7" s="41"/>
      <c r="DM7" s="41"/>
      <c r="DN7" s="41"/>
      <c r="DO7" s="41"/>
      <c r="DP7" s="41"/>
      <c r="DQ7" s="41"/>
      <c r="DR7" s="41"/>
      <c r="DS7" s="41"/>
      <c r="DT7" s="41"/>
      <c r="DU7" s="41"/>
      <c r="DV7" s="41"/>
      <c r="DW7" s="41"/>
    </row>
    <row r="8" ht="12.75" customHeight="1">
      <c r="A8" s="91" t="s">
        <v>71</v>
      </c>
      <c r="B8" s="41">
        <v>44.21969223022461</v>
      </c>
      <c r="C8" s="41">
        <v>45.706809997558594</v>
      </c>
      <c r="D8" s="41">
        <v>41.97269821166992</v>
      </c>
      <c r="E8" s="41">
        <v>44.115352630615234</v>
      </c>
      <c r="F8" s="41">
        <v>41.85154724121094</v>
      </c>
      <c r="G8" s="41">
        <v>44.57456970214844</v>
      </c>
      <c r="H8" s="41">
        <v>42.402427673339844</v>
      </c>
      <c r="I8" s="41">
        <v>44.249237060546875</v>
      </c>
      <c r="J8" s="41">
        <v>43.255184173583984</v>
      </c>
      <c r="K8" s="41">
        <v>44.68633270263672</v>
      </c>
      <c r="L8" s="41">
        <v>43.99592208862305</v>
      </c>
      <c r="M8" s="41">
        <v>47.62227249145508</v>
      </c>
      <c r="N8" s="41">
        <v>45.609901428222656</v>
      </c>
      <c r="O8" s="41"/>
      <c r="P8" s="41">
        <v>44.556976318359375</v>
      </c>
      <c r="Q8" s="41">
        <v>43.422367095947266</v>
      </c>
      <c r="R8" s="41">
        <v>45.01994323730469</v>
      </c>
      <c r="S8" s="41">
        <v>46.586387634277344</v>
      </c>
      <c r="T8" s="41">
        <v>43.290775299072266</v>
      </c>
      <c r="U8" s="41">
        <v>43.29352951049805</v>
      </c>
      <c r="V8" s="41">
        <v>46.464927673339844</v>
      </c>
      <c r="W8" s="41">
        <v>44.186954498291016</v>
      </c>
      <c r="X8" s="41">
        <v>41.912261962890625</v>
      </c>
      <c r="Y8" s="41">
        <v>44.16790008544922</v>
      </c>
      <c r="Z8" s="41">
        <v>44.879295349121094</v>
      </c>
      <c r="AA8" s="41">
        <v>44.63732147216797</v>
      </c>
      <c r="AB8" s="41">
        <v>43.28474044799805</v>
      </c>
      <c r="AC8" s="41">
        <v>45.73895263671875</v>
      </c>
      <c r="AD8" s="41">
        <v>41.97196578979492</v>
      </c>
      <c r="AE8" s="41">
        <v>43.303157806396484</v>
      </c>
      <c r="AF8" s="41">
        <v>46.899871826171875</v>
      </c>
      <c r="AG8" s="41">
        <v>43.645259857177734</v>
      </c>
      <c r="AH8" s="41">
        <v>41.18061447143555</v>
      </c>
      <c r="AI8" s="41">
        <v>40.95183181762695</v>
      </c>
      <c r="AJ8" s="41">
        <v>43.95086669921875</v>
      </c>
      <c r="AK8" s="41">
        <v>40.692813873291016</v>
      </c>
      <c r="AL8" s="41">
        <v>45.4202880859375</v>
      </c>
      <c r="AM8" s="41">
        <v>46.39570999145508</v>
      </c>
      <c r="AN8" s="41">
        <v>45.43468475341797</v>
      </c>
      <c r="AO8" s="41">
        <v>40.259891510009766</v>
      </c>
      <c r="AP8" s="41">
        <v>41.24055480957031</v>
      </c>
      <c r="AQ8" s="41">
        <v>42.73774719238281</v>
      </c>
      <c r="AR8" s="41">
        <v>40.79483413696289</v>
      </c>
      <c r="AS8" s="41">
        <v>41.163719177246094</v>
      </c>
      <c r="AT8" s="41">
        <v>40.93183135986328</v>
      </c>
      <c r="AU8" s="41">
        <v>39.69778060913086</v>
      </c>
      <c r="AV8" s="41"/>
      <c r="AW8" s="41">
        <v>40.331817626953125</v>
      </c>
      <c r="AX8" s="41">
        <v>45.68398666381836</v>
      </c>
      <c r="AY8" s="41">
        <v>41.99489974975586</v>
      </c>
      <c r="AZ8" s="41">
        <v>42.98628616333008</v>
      </c>
      <c r="BA8" s="41">
        <v>39.97111511230469</v>
      </c>
      <c r="BB8" s="41">
        <v>43.42985534667969</v>
      </c>
      <c r="BC8" s="41">
        <v>40.53677749633789</v>
      </c>
      <c r="BD8" s="41">
        <v>41.1876106262207</v>
      </c>
      <c r="BE8" s="41">
        <v>41.72940444946289</v>
      </c>
      <c r="BF8" s="41">
        <v>42.600868225097656</v>
      </c>
      <c r="BG8" s="41">
        <v>42.07560348510742</v>
      </c>
      <c r="BH8" s="41">
        <v>42.00956344604492</v>
      </c>
      <c r="BI8" s="41">
        <v>41.77534103393555</v>
      </c>
      <c r="BJ8" s="41">
        <v>46.077903747558594</v>
      </c>
      <c r="BK8" s="41">
        <v>46.12593460083008</v>
      </c>
      <c r="BL8" s="41">
        <v>40.423744201660156</v>
      </c>
      <c r="BM8" s="41"/>
      <c r="BN8" s="41"/>
      <c r="BO8" s="41"/>
      <c r="BP8" s="41"/>
      <c r="BQ8" s="41"/>
      <c r="BR8" s="41"/>
      <c r="BS8" s="41"/>
      <c r="BT8" s="41"/>
      <c r="BU8" s="41"/>
      <c r="BV8" s="41"/>
      <c r="BW8" s="41"/>
      <c r="BX8" s="41"/>
      <c r="BY8" s="41"/>
      <c r="BZ8" s="41"/>
      <c r="CA8" s="49"/>
      <c r="CB8" s="41"/>
      <c r="CC8" s="41"/>
      <c r="CD8" s="49"/>
      <c r="CE8" s="41"/>
      <c r="CF8" s="41"/>
      <c r="CG8" s="41"/>
      <c r="CH8" s="41"/>
      <c r="CI8" s="41"/>
      <c r="CJ8" s="41"/>
      <c r="CK8" s="41"/>
      <c r="CL8" s="41"/>
      <c r="CM8" s="41"/>
      <c r="CN8" s="41"/>
      <c r="CO8" s="41"/>
      <c r="CP8" s="41"/>
      <c r="CQ8" s="41"/>
      <c r="CR8" s="41"/>
      <c r="CS8" s="41"/>
      <c r="CT8" s="41"/>
      <c r="CU8" s="41"/>
      <c r="CV8" s="41"/>
      <c r="CW8" s="41"/>
      <c r="CX8" s="41"/>
      <c r="CY8" s="41"/>
      <c r="CZ8" s="41"/>
      <c r="DA8" s="41"/>
      <c r="DB8" s="41"/>
      <c r="DC8" s="41"/>
      <c r="DD8" s="41"/>
      <c r="DE8" s="41"/>
      <c r="DF8" s="41"/>
      <c r="DG8" s="41"/>
      <c r="DH8" s="41"/>
      <c r="DI8" s="41"/>
      <c r="DJ8" s="41"/>
      <c r="DK8" s="41"/>
      <c r="DL8" s="41"/>
      <c r="DM8" s="41"/>
      <c r="DN8" s="41"/>
      <c r="DO8" s="41"/>
      <c r="DP8" s="41"/>
      <c r="DQ8" s="41"/>
      <c r="DR8" s="41"/>
      <c r="DS8" s="41"/>
      <c r="DT8" s="41"/>
      <c r="DU8" s="41"/>
      <c r="DV8" s="41"/>
      <c r="DW8" s="41"/>
    </row>
    <row r="9" ht="12.75" customHeight="1">
      <c r="A9" s="92" t="s">
        <v>66</v>
      </c>
      <c r="B9" s="93">
        <v>43.960304260253906</v>
      </c>
      <c r="C9" s="93">
        <v>44.247928619384766</v>
      </c>
      <c r="D9" s="93">
        <v>41.655147552490234</v>
      </c>
      <c r="E9" s="93">
        <v>43.348304748535156</v>
      </c>
      <c r="F9" s="93">
        <v>41.49394607543945</v>
      </c>
      <c r="G9" s="93">
        <v>42.10750198364258</v>
      </c>
      <c r="H9" s="93">
        <v>42.02043151855469</v>
      </c>
      <c r="I9" s="93">
        <v>43.622257232666016</v>
      </c>
      <c r="J9" s="93">
        <v>42.39655685424805</v>
      </c>
      <c r="K9" s="93">
        <v>42.490760803222656</v>
      </c>
      <c r="L9" s="93">
        <v>43.549278259277344</v>
      </c>
      <c r="M9" s="93">
        <v>45.78752517700195</v>
      </c>
      <c r="N9" s="93">
        <v>43.47776794433594</v>
      </c>
      <c r="O9" s="93"/>
      <c r="P9" s="93">
        <v>44.320369720458984</v>
      </c>
      <c r="Q9" s="93">
        <v>42.99570846557617</v>
      </c>
      <c r="R9" s="93">
        <v>43.95261001586914</v>
      </c>
      <c r="S9" s="93">
        <v>45.7047119140625</v>
      </c>
      <c r="T9" s="93">
        <v>41.753501892089844</v>
      </c>
      <c r="U9" s="93">
        <v>42.11431121826172</v>
      </c>
      <c r="V9" s="93">
        <v>44.22820281982422</v>
      </c>
      <c r="W9" s="93">
        <v>43.75845718383789</v>
      </c>
      <c r="X9" s="93">
        <v>41.558082580566406</v>
      </c>
      <c r="Y9" s="93">
        <v>43.17822265625</v>
      </c>
      <c r="Z9" s="93">
        <v>44.07212448120117</v>
      </c>
      <c r="AA9" s="93">
        <v>44.204219818115234</v>
      </c>
      <c r="AB9" s="93">
        <v>42.847293853759766</v>
      </c>
      <c r="AC9" s="93">
        <v>45.42914962768555</v>
      </c>
      <c r="AD9" s="93">
        <v>41.59981155395508</v>
      </c>
      <c r="AE9" s="93">
        <v>42.770450592041016</v>
      </c>
      <c r="AF9" s="93">
        <v>46.04153823852539</v>
      </c>
      <c r="AG9" s="93">
        <v>42.666778564453125</v>
      </c>
      <c r="AH9" s="93">
        <v>40.59599304199219</v>
      </c>
      <c r="AI9" s="93">
        <v>40.48908615112305</v>
      </c>
      <c r="AJ9" s="93">
        <v>43.57182312011719</v>
      </c>
      <c r="AK9" s="93">
        <v>40.4201774597168</v>
      </c>
      <c r="AL9" s="93">
        <v>44.94193649291992</v>
      </c>
      <c r="AM9" s="93">
        <v>45.5053825378418</v>
      </c>
      <c r="AN9" s="93">
        <v>42.474029541015625</v>
      </c>
      <c r="AO9" s="93">
        <v>39.96129608154297</v>
      </c>
      <c r="AP9" s="93">
        <v>40.31785583496094</v>
      </c>
      <c r="AQ9" s="93">
        <v>42.32653045654297</v>
      </c>
      <c r="AR9" s="93">
        <v>38.97110366821289</v>
      </c>
      <c r="AS9" s="93">
        <v>40.90442657470703</v>
      </c>
      <c r="AT9" s="93">
        <v>39.952598571777344</v>
      </c>
      <c r="AU9" s="93">
        <v>39.23635482788086</v>
      </c>
      <c r="AV9" s="93"/>
      <c r="AW9" s="93">
        <v>39.9113655090332</v>
      </c>
      <c r="AX9" s="93">
        <v>44.574607849121094</v>
      </c>
      <c r="AY9" s="93">
        <v>41.775360107421875</v>
      </c>
      <c r="AZ9" s="93">
        <v>40.83295440673828</v>
      </c>
      <c r="BA9" s="93">
        <v>39.69063186645508</v>
      </c>
      <c r="BB9" s="93">
        <v>40.21281051635742</v>
      </c>
      <c r="BC9" s="93">
        <v>40.14332580566406</v>
      </c>
      <c r="BD9" s="93">
        <v>40.82308578491211</v>
      </c>
      <c r="BE9" s="93">
        <v>41.322628021240234</v>
      </c>
      <c r="BF9" s="93">
        <v>41.84545135498047</v>
      </c>
      <c r="BG9" s="93">
        <v>40.98923110961914</v>
      </c>
      <c r="BH9" s="93">
        <v>40.1744384765625</v>
      </c>
      <c r="BI9" s="93">
        <v>41.069190979003906</v>
      </c>
      <c r="BJ9" s="93">
        <v>45.61961364746094</v>
      </c>
      <c r="BK9" s="93">
        <v>45.57841110229492</v>
      </c>
      <c r="BL9" s="93">
        <v>40.10544204711914</v>
      </c>
      <c r="BM9" s="93"/>
      <c r="BN9" s="93"/>
      <c r="BO9" s="93"/>
      <c r="BP9" s="93"/>
      <c r="BQ9" s="93"/>
      <c r="BR9" s="93"/>
      <c r="BS9" s="93"/>
      <c r="BT9" s="93"/>
      <c r="BU9" s="93"/>
      <c r="BV9" s="93"/>
      <c r="BW9" s="93"/>
      <c r="BX9" s="93"/>
      <c r="BY9" s="93"/>
      <c r="BZ9" s="93"/>
      <c r="CA9" s="93"/>
      <c r="CB9" s="93"/>
      <c r="CC9" s="93"/>
      <c r="CD9" s="93"/>
      <c r="CE9" s="93"/>
      <c r="CF9" s="93"/>
      <c r="CG9" s="93"/>
      <c r="CH9" s="93"/>
      <c r="CI9" s="93"/>
      <c r="CJ9" s="93"/>
      <c r="CK9" s="93"/>
      <c r="CL9" s="93"/>
      <c r="CM9" s="93"/>
      <c r="CN9" s="93"/>
      <c r="CO9" s="93"/>
      <c r="CP9" s="93"/>
      <c r="CQ9" s="93"/>
      <c r="CR9" s="93"/>
      <c r="CS9" s="93"/>
      <c r="CT9" s="93"/>
      <c r="CU9" s="93"/>
      <c r="CV9" s="93"/>
      <c r="CW9" s="93"/>
      <c r="CX9" s="93"/>
      <c r="CY9" s="93"/>
      <c r="CZ9" s="93"/>
      <c r="DA9" s="93"/>
      <c r="DB9" s="93"/>
      <c r="DC9" s="93"/>
      <c r="DD9" s="93"/>
      <c r="DE9" s="93"/>
      <c r="DF9" s="93"/>
      <c r="DG9" s="93"/>
      <c r="DH9" s="93"/>
      <c r="DI9" s="93"/>
      <c r="DJ9" s="93"/>
      <c r="DK9" s="93"/>
      <c r="DL9" s="93"/>
      <c r="DM9" s="93"/>
      <c r="DN9" s="93"/>
      <c r="DO9" s="93"/>
      <c r="DP9" s="93"/>
      <c r="DQ9" s="93"/>
      <c r="DR9" s="93"/>
      <c r="DS9" s="93"/>
      <c r="DT9" s="93"/>
      <c r="DU9" s="93"/>
      <c r="DV9" s="93"/>
      <c r="DW9" s="93"/>
    </row>
    <row r="10" ht="12.75" customHeight="1">
      <c r="A10" s="91" t="s">
        <v>73</v>
      </c>
      <c r="B10" s="41">
        <v>0.1576850861310959</v>
      </c>
      <c r="C10" s="41">
        <v>0.8868770599365234</v>
      </c>
      <c r="D10" s="41">
        <v>0.19304485619068146</v>
      </c>
      <c r="E10" s="41">
        <v>0.4663005769252777</v>
      </c>
      <c r="F10" s="41">
        <v>0.21739047765731812</v>
      </c>
      <c r="G10" s="41">
        <v>1.4997692108154297</v>
      </c>
      <c r="H10" s="41">
        <v>0.23222190141677856</v>
      </c>
      <c r="I10" s="41">
        <v>0.38115158677101135</v>
      </c>
      <c r="J10" s="41">
        <v>0.5219731330871582</v>
      </c>
      <c r="K10" s="41">
        <v>1.3347218036651611</v>
      </c>
      <c r="L10" s="41">
        <v>0.2715207040309906</v>
      </c>
      <c r="M10" s="41">
        <v>1.1153709888458252</v>
      </c>
      <c r="N10" s="41">
        <v>1.2961570024490356</v>
      </c>
      <c r="O10" s="41"/>
      <c r="P10" s="41">
        <v>0.14383594691753387</v>
      </c>
      <c r="Q10" s="41">
        <v>0.25937172770500183</v>
      </c>
      <c r="R10" s="41">
        <v>0.648848831653595</v>
      </c>
      <c r="S10" s="41">
        <v>0.5359845757484436</v>
      </c>
      <c r="T10" s="41">
        <v>0.9345322251319885</v>
      </c>
      <c r="U10" s="41">
        <v>0.716866135597229</v>
      </c>
      <c r="V10" s="41">
        <v>1.3597394227981567</v>
      </c>
      <c r="W10" s="41">
        <v>0.2604903280735016</v>
      </c>
      <c r="X10" s="41">
        <v>0.21531186997890472</v>
      </c>
      <c r="Y10" s="41">
        <v>0.6016392111778259</v>
      </c>
      <c r="Z10" s="41">
        <v>0.49069148302078247</v>
      </c>
      <c r="AA10" s="41">
        <v>0.2632894515991211</v>
      </c>
      <c r="AB10" s="41">
        <v>0.2659305930137634</v>
      </c>
      <c r="AC10" s="41">
        <v>0.18833383917808533</v>
      </c>
      <c r="AD10" s="41">
        <v>0.22623886168003082</v>
      </c>
      <c r="AE10" s="41">
        <v>0.3238414227962494</v>
      </c>
      <c r="AF10" s="41">
        <v>0.5217950940132141</v>
      </c>
      <c r="AG10" s="41">
        <v>0.594833493232727</v>
      </c>
      <c r="AH10" s="41">
        <v>0.3554004728794098</v>
      </c>
      <c r="AI10" s="41">
        <v>0.2813097834587097</v>
      </c>
      <c r="AJ10" s="41">
        <v>0.23042574524879456</v>
      </c>
      <c r="AK10" s="41">
        <v>0.16574008762836456</v>
      </c>
      <c r="AL10" s="41">
        <v>0.2907978892326355</v>
      </c>
      <c r="AM10" s="41">
        <v>0.5412439703941345</v>
      </c>
      <c r="AN10" s="41">
        <v>1.799829363822937</v>
      </c>
      <c r="AO10" s="41">
        <v>0.18152135610580444</v>
      </c>
      <c r="AP10" s="41">
        <v>0.5609228014945984</v>
      </c>
      <c r="AQ10" s="41">
        <v>0.24998557567596436</v>
      </c>
      <c r="AR10" s="41">
        <v>1.108673334121704</v>
      </c>
      <c r="AS10" s="41">
        <v>0.15762761235237122</v>
      </c>
      <c r="AT10" s="41">
        <v>0.5952919125556946</v>
      </c>
      <c r="AU10" s="41">
        <v>0.2805079221725464</v>
      </c>
      <c r="AV10" s="41"/>
      <c r="AW10" s="41">
        <v>0.2555997669696808</v>
      </c>
      <c r="AX10" s="41">
        <v>0.6744091510772705</v>
      </c>
      <c r="AY10" s="41">
        <v>0.13346129655838013</v>
      </c>
      <c r="AZ10" s="41">
        <v>1.309044599533081</v>
      </c>
      <c r="BA10" s="41">
        <v>0.17050917446613312</v>
      </c>
      <c r="BB10" s="41">
        <v>1.955690622329712</v>
      </c>
      <c r="BC10" s="41">
        <v>0.2391863465309143</v>
      </c>
      <c r="BD10" s="41">
        <v>0.22160018980503082</v>
      </c>
      <c r="BE10" s="41">
        <v>0.2472866177558899</v>
      </c>
      <c r="BF10" s="41">
        <v>0.45922890305519104</v>
      </c>
      <c r="BG10" s="41">
        <v>0.6604232788085938</v>
      </c>
      <c r="BH10" s="41">
        <v>1.1155999898910522</v>
      </c>
      <c r="BI10" s="41">
        <v>0.429278701543808</v>
      </c>
      <c r="BJ10" s="41">
        <v>0.27860262989997864</v>
      </c>
      <c r="BK10" s="41">
        <v>0.3328474462032318</v>
      </c>
      <c r="BL10" s="41">
        <v>0.19350098073482513</v>
      </c>
      <c r="BM10" s="41"/>
      <c r="BN10" s="41"/>
      <c r="BO10" s="41"/>
      <c r="BP10" s="41"/>
      <c r="BQ10" s="41"/>
      <c r="BR10" s="41"/>
      <c r="BS10" s="41"/>
      <c r="BT10" s="41"/>
      <c r="BU10" s="41"/>
      <c r="BV10" s="41"/>
      <c r="BW10" s="41"/>
      <c r="BX10" s="41"/>
      <c r="BY10" s="41"/>
      <c r="BZ10" s="41"/>
      <c r="CA10" s="49"/>
      <c r="CB10" s="41"/>
      <c r="CC10" s="41"/>
      <c r="CD10" s="49"/>
      <c r="CE10" s="41"/>
      <c r="CF10" s="41"/>
      <c r="CG10" s="41"/>
      <c r="CH10" s="41"/>
      <c r="CI10" s="41"/>
      <c r="CJ10" s="41"/>
      <c r="CK10" s="41"/>
      <c r="CL10" s="41"/>
      <c r="CM10" s="41"/>
      <c r="CN10" s="41"/>
      <c r="CO10" s="41"/>
      <c r="CP10" s="41"/>
      <c r="CQ10" s="41"/>
      <c r="CR10" s="41"/>
      <c r="CS10" s="41"/>
      <c r="CT10" s="41"/>
      <c r="CU10" s="41"/>
      <c r="CV10" s="41"/>
      <c r="CW10" s="41"/>
      <c r="CX10" s="41"/>
      <c r="CY10" s="41"/>
      <c r="CZ10" s="41"/>
      <c r="DA10" s="41"/>
      <c r="DB10" s="41"/>
      <c r="DC10" s="41"/>
      <c r="DD10" s="41"/>
      <c r="DE10" s="41"/>
      <c r="DF10" s="41"/>
      <c r="DG10" s="41"/>
      <c r="DH10" s="41"/>
      <c r="DI10" s="41"/>
      <c r="DJ10" s="41"/>
      <c r="DK10" s="41"/>
      <c r="DL10" s="41"/>
      <c r="DM10" s="41"/>
      <c r="DN10" s="41"/>
      <c r="DO10" s="41"/>
      <c r="DP10" s="41"/>
      <c r="DQ10" s="41"/>
      <c r="DR10" s="41"/>
      <c r="DS10" s="41"/>
      <c r="DT10" s="41"/>
      <c r="DU10" s="41"/>
      <c r="DV10" s="41"/>
      <c r="DW10" s="41"/>
    </row>
    <row r="11" ht="12.75" customHeight="1">
      <c r="A11" s="94" t="s">
        <v>75</v>
      </c>
      <c r="B11" s="95">
        <v>5.427534103393555</v>
      </c>
      <c r="C11" s="95">
        <v>5.2831034660339355</v>
      </c>
      <c r="D11" s="95">
        <v>4.772977828979492</v>
      </c>
      <c r="E11" s="95">
        <v>5.448391437530518</v>
      </c>
      <c r="F11" s="95">
        <v>4.96803617477417</v>
      </c>
      <c r="G11" s="95">
        <v>5.001326560974121</v>
      </c>
      <c r="H11" s="95">
        <v>4.69644021987915</v>
      </c>
      <c r="I11" s="95">
        <v>4.966352939605713</v>
      </c>
      <c r="J11" s="95">
        <v>4.891806125640869</v>
      </c>
      <c r="K11" s="95">
        <v>4.734771251678467</v>
      </c>
      <c r="L11" s="95">
        <v>5.15765380859375</v>
      </c>
      <c r="M11" s="95">
        <v>5.90810489654541</v>
      </c>
      <c r="N11" s="95">
        <v>5.309153079986572</v>
      </c>
      <c r="O11" s="95"/>
      <c r="P11" s="95">
        <v>5.578664779663086</v>
      </c>
      <c r="Q11" s="95">
        <v>5.325542449951172</v>
      </c>
      <c r="R11" s="95">
        <v>5.373429298400879</v>
      </c>
      <c r="S11" s="95">
        <v>5.533407688140869</v>
      </c>
      <c r="T11" s="95">
        <v>4.944451808929443</v>
      </c>
      <c r="U11" s="95">
        <v>4.975732326507568</v>
      </c>
      <c r="V11" s="95">
        <v>5.455307483673096</v>
      </c>
      <c r="W11" s="95">
        <v>5.3641486167907715</v>
      </c>
      <c r="X11" s="95">
        <v>5.067975044250488</v>
      </c>
      <c r="Y11" s="95">
        <v>5.436288356781006</v>
      </c>
      <c r="Z11" s="95">
        <v>5.4982404708862305</v>
      </c>
      <c r="AA11" s="95">
        <v>5.769455432891846</v>
      </c>
      <c r="AB11" s="95">
        <v>5.085555553436279</v>
      </c>
      <c r="AC11" s="95">
        <v>5.763524532318115</v>
      </c>
      <c r="AD11" s="95">
        <v>5.32774019241333</v>
      </c>
      <c r="AE11" s="95">
        <v>5.097141742706299</v>
      </c>
      <c r="AF11" s="95">
        <v>5.343459606170654</v>
      </c>
      <c r="AG11" s="95">
        <v>4.93039083480835</v>
      </c>
      <c r="AH11" s="95">
        <v>4.8029937744140625</v>
      </c>
      <c r="AI11" s="95">
        <v>4.707194805145264</v>
      </c>
      <c r="AJ11" s="95">
        <v>4.558097839355469</v>
      </c>
      <c r="AK11" s="95">
        <v>4.375086307525635</v>
      </c>
      <c r="AL11" s="95">
        <v>4.897910118103027</v>
      </c>
      <c r="AM11" s="95">
        <v>5.334916591644287</v>
      </c>
      <c r="AN11" s="95">
        <v>5.186457633972168</v>
      </c>
      <c r="AO11" s="95">
        <v>4.902969837188721</v>
      </c>
      <c r="AP11" s="95">
        <v>4.747166156768799</v>
      </c>
      <c r="AQ11" s="95">
        <v>4.756167888641357</v>
      </c>
      <c r="AR11" s="95">
        <v>4.6511640548706055</v>
      </c>
      <c r="AS11" s="95">
        <v>4.987863063812256</v>
      </c>
      <c r="AT11" s="95">
        <v>4.528007507324219</v>
      </c>
      <c r="AU11" s="95">
        <v>3.929245710372925</v>
      </c>
      <c r="AV11" s="95"/>
      <c r="AW11" s="95">
        <v>4.33644437789917</v>
      </c>
      <c r="AX11" s="95">
        <v>4.640699863433838</v>
      </c>
      <c r="AY11" s="95">
        <v>4.605868339538574</v>
      </c>
      <c r="AZ11" s="95">
        <v>4.572746753692627</v>
      </c>
      <c r="BA11" s="95">
        <v>3.6879377365112305</v>
      </c>
      <c r="BB11" s="95">
        <v>4.671001434326172</v>
      </c>
      <c r="BC11" s="95">
        <v>3.9348294734954834</v>
      </c>
      <c r="BD11" s="95">
        <v>4.178351879119873</v>
      </c>
      <c r="BE11" s="95">
        <v>3.9249887466430664</v>
      </c>
      <c r="BF11" s="95">
        <v>4.338144779205322</v>
      </c>
      <c r="BG11" s="95">
        <v>3.948746681213379</v>
      </c>
      <c r="BH11" s="95">
        <v>3.864248275756836</v>
      </c>
      <c r="BI11" s="95">
        <v>4.33876371383667</v>
      </c>
      <c r="BJ11" s="95">
        <v>4.958763599395752</v>
      </c>
      <c r="BK11" s="95">
        <v>5.021306991577148</v>
      </c>
      <c r="BL11" s="95">
        <v>3.8049018383026123</v>
      </c>
      <c r="BM11" s="95"/>
      <c r="BN11" s="95"/>
      <c r="BO11" s="95"/>
      <c r="BP11" s="95"/>
      <c r="BQ11" s="95"/>
      <c r="BR11" s="95"/>
      <c r="BS11" s="95"/>
      <c r="BT11" s="95"/>
      <c r="BU11" s="95"/>
      <c r="BV11" s="95"/>
      <c r="BW11" s="95"/>
      <c r="BX11" s="95"/>
      <c r="BY11" s="95"/>
      <c r="BZ11" s="95"/>
      <c r="CA11" s="93"/>
      <c r="CB11" s="95"/>
      <c r="CC11" s="95"/>
      <c r="CD11" s="93"/>
      <c r="CE11" s="95"/>
      <c r="CF11" s="95"/>
      <c r="CG11" s="95"/>
      <c r="CH11" s="95"/>
      <c r="CI11" s="95"/>
      <c r="CJ11" s="95"/>
      <c r="CK11" s="95"/>
      <c r="CL11" s="95"/>
      <c r="CM11" s="95"/>
      <c r="CN11" s="95"/>
      <c r="CO11" s="95"/>
      <c r="CP11" s="95"/>
      <c r="CQ11" s="95"/>
      <c r="CR11" s="95"/>
      <c r="CS11" s="95"/>
      <c r="CT11" s="95"/>
      <c r="CU11" s="95"/>
      <c r="CV11" s="95"/>
      <c r="CW11" s="95"/>
      <c r="CX11" s="95"/>
      <c r="CY11" s="95"/>
      <c r="CZ11" s="95"/>
      <c r="DA11" s="95"/>
      <c r="DB11" s="95"/>
      <c r="DC11" s="95"/>
      <c r="DD11" s="95"/>
      <c r="DE11" s="95"/>
      <c r="DF11" s="95"/>
      <c r="DG11" s="95"/>
      <c r="DH11" s="95"/>
      <c r="DI11" s="95"/>
      <c r="DJ11" s="95"/>
      <c r="DK11" s="95"/>
      <c r="DL11" s="95"/>
      <c r="DM11" s="95"/>
      <c r="DN11" s="95"/>
      <c r="DO11" s="95"/>
      <c r="DP11" s="95"/>
      <c r="DQ11" s="95"/>
      <c r="DR11" s="95"/>
      <c r="DS11" s="95"/>
      <c r="DT11" s="95"/>
      <c r="DU11" s="95"/>
      <c r="DV11" s="95"/>
      <c r="DW11" s="95"/>
    </row>
    <row r="12" ht="12.75" customHeight="1">
      <c r="A12" s="91" t="s">
        <v>467</v>
      </c>
      <c r="B12" s="41">
        <v>0.0048034111969172955</v>
      </c>
      <c r="C12" s="41">
        <v>0.06544658541679382</v>
      </c>
      <c r="D12" s="41">
        <v>0.0012663298984989524</v>
      </c>
      <c r="E12" s="41">
        <v>0.01222645677626133</v>
      </c>
      <c r="F12" s="41">
        <v>0.0022287010215222836</v>
      </c>
      <c r="G12" s="41">
        <v>0.08041028678417206</v>
      </c>
      <c r="H12" s="41">
        <v>0.007508666720241308</v>
      </c>
      <c r="I12" s="41">
        <v>0.02602633461356163</v>
      </c>
      <c r="J12" s="41">
        <v>0.005770981311798096</v>
      </c>
      <c r="K12" s="41">
        <v>0.1321450173854828</v>
      </c>
      <c r="L12" s="41">
        <v>0.009955747984349728</v>
      </c>
      <c r="M12" s="41">
        <v>0.04283835366368294</v>
      </c>
      <c r="N12" s="41">
        <v>0.05588945373892784</v>
      </c>
      <c r="O12" s="41"/>
      <c r="P12" s="41">
        <v>0.00988044310361147</v>
      </c>
      <c r="Q12" s="41">
        <v>0.0017354346346110106</v>
      </c>
      <c r="R12" s="41">
        <v>0.0042703109793365</v>
      </c>
      <c r="S12" s="41">
        <v>0.011849465779960155</v>
      </c>
      <c r="T12" s="41">
        <v>0.06514771282672882</v>
      </c>
      <c r="U12" s="41">
        <v>0.0014237415743991733</v>
      </c>
      <c r="V12" s="41">
        <v>0.04067260026931763</v>
      </c>
      <c r="W12" s="41">
        <v>0.0025079811457544565</v>
      </c>
      <c r="X12" s="41">
        <v>0.025625823065638542</v>
      </c>
      <c r="Y12" s="41">
        <v>0.005946578457951546</v>
      </c>
      <c r="Z12" s="41">
        <v>0.014573242515325546</v>
      </c>
      <c r="AA12" s="41">
        <v>0.006803063675761223</v>
      </c>
      <c r="AB12" s="41">
        <v>0.007313798647373915</v>
      </c>
      <c r="AC12" s="41">
        <v>0.022146189585328102</v>
      </c>
      <c r="AD12" s="41">
        <v>0.004485714249312878</v>
      </c>
      <c r="AE12" s="41">
        <v>0.0055678654462099075</v>
      </c>
      <c r="AF12" s="41">
        <v>0.003730410011485219</v>
      </c>
      <c r="AG12" s="41">
        <v>0.004702067468315363</v>
      </c>
      <c r="AH12" s="41">
        <v>0.0013303235173225403</v>
      </c>
      <c r="AI12" s="41">
        <v>0.00370063167065382</v>
      </c>
      <c r="AJ12" s="41">
        <v>0.019839594140648842</v>
      </c>
      <c r="AK12" s="41">
        <v>0.01867031306028366</v>
      </c>
      <c r="AL12" s="41">
        <v>0.010268334299325943</v>
      </c>
      <c r="AM12" s="41">
        <v>0.009369542822241783</v>
      </c>
      <c r="AN12" s="41">
        <v>0.04939102381467819</v>
      </c>
      <c r="AO12" s="41">
        <v>0.013551956042647362</v>
      </c>
      <c r="AP12" s="41">
        <v>0.013651237823069096</v>
      </c>
      <c r="AQ12" s="41">
        <v>0.003974031191319227</v>
      </c>
      <c r="AR12" s="41">
        <v>0.09578586369752884</v>
      </c>
      <c r="AS12" s="41">
        <v>0.0063488539308309555</v>
      </c>
      <c r="AT12" s="41">
        <v>0.001798985875211656</v>
      </c>
      <c r="AU12" s="41">
        <v>0.02697327360510826</v>
      </c>
      <c r="AV12" s="41"/>
      <c r="AW12" s="41">
        <v>0.0042586550116539</v>
      </c>
      <c r="AX12" s="41">
        <v>0.012499701231718063</v>
      </c>
      <c r="AY12" s="41">
        <v>0.0030513745732605457</v>
      </c>
      <c r="AZ12" s="41">
        <v>0.013840067200362682</v>
      </c>
      <c r="BA12" s="41">
        <v>0.001333368825726211</v>
      </c>
      <c r="BB12" s="41">
        <v>0.1409311145544052</v>
      </c>
      <c r="BC12" s="41">
        <v>0.001491235801950097</v>
      </c>
      <c r="BD12" s="41">
        <v>0.004868571180850267</v>
      </c>
      <c r="BE12" s="41">
        <v>0.003139709122478962</v>
      </c>
      <c r="BF12" s="41">
        <v>0.003846659790724516</v>
      </c>
      <c r="BG12" s="41">
        <v>0.029258545488119125</v>
      </c>
      <c r="BH12" s="41">
        <v>0.04876522719860077</v>
      </c>
      <c r="BI12" s="41">
        <v>0.001585259917192161</v>
      </c>
      <c r="BJ12" s="41">
        <v>0.014811556786298752</v>
      </c>
      <c r="BK12" s="41">
        <v>0.009649453684687614</v>
      </c>
      <c r="BL12" s="41"/>
      <c r="BM12" s="41"/>
      <c r="BN12" s="41"/>
      <c r="BO12" s="41"/>
      <c r="BP12" s="41"/>
      <c r="BQ12" s="41"/>
      <c r="BR12" s="41"/>
      <c r="BS12" s="41"/>
      <c r="BT12" s="41"/>
      <c r="BU12" s="41"/>
      <c r="BV12" s="41"/>
      <c r="BW12" s="41"/>
      <c r="BX12" s="41"/>
      <c r="BY12" s="41"/>
      <c r="BZ12" s="41"/>
      <c r="CA12" s="49"/>
      <c r="CB12" s="41"/>
      <c r="CC12" s="41"/>
      <c r="CD12" s="49"/>
      <c r="CE12" s="41"/>
      <c r="CF12" s="41"/>
      <c r="CG12" s="41"/>
      <c r="CH12" s="41"/>
      <c r="CI12" s="41"/>
      <c r="CJ12" s="41"/>
      <c r="CK12" s="41"/>
      <c r="CL12" s="41"/>
      <c r="CM12" s="41"/>
      <c r="CN12" s="41"/>
      <c r="CO12" s="41"/>
      <c r="CP12" s="41"/>
      <c r="CQ12" s="41"/>
      <c r="CR12" s="41"/>
      <c r="CS12" s="41"/>
      <c r="CT12" s="41"/>
      <c r="CU12" s="41"/>
      <c r="CV12" s="41"/>
      <c r="CW12" s="41"/>
      <c r="CX12" s="41"/>
      <c r="CY12" s="41"/>
      <c r="CZ12" s="41"/>
      <c r="DA12" s="41"/>
      <c r="DB12" s="41"/>
      <c r="DC12" s="41"/>
      <c r="DD12" s="41"/>
      <c r="DE12" s="41"/>
      <c r="DF12" s="41"/>
      <c r="DG12" s="41"/>
      <c r="DH12" s="41"/>
      <c r="DI12" s="41"/>
      <c r="DJ12" s="41"/>
      <c r="DK12" s="41"/>
      <c r="DL12" s="41"/>
      <c r="DM12" s="41"/>
      <c r="DN12" s="41"/>
      <c r="DO12" s="41"/>
      <c r="DP12" s="41"/>
      <c r="DQ12" s="41"/>
      <c r="DR12" s="41"/>
      <c r="DS12" s="41"/>
      <c r="DT12" s="41"/>
      <c r="DU12" s="41"/>
      <c r="DV12" s="41"/>
      <c r="DW12" s="41"/>
    </row>
    <row r="13" ht="12.75" customHeight="1">
      <c r="A13" s="91" t="s">
        <v>494</v>
      </c>
      <c r="B13" s="41">
        <v>1120.0</v>
      </c>
      <c r="C13" s="41">
        <v>248.0</v>
      </c>
      <c r="D13" s="41">
        <v>248.0</v>
      </c>
      <c r="E13" s="41">
        <v>251.0</v>
      </c>
      <c r="F13" s="41">
        <v>256.0</v>
      </c>
      <c r="G13" s="41">
        <v>254.0</v>
      </c>
      <c r="H13" s="41">
        <v>248.0</v>
      </c>
      <c r="I13" s="41">
        <v>246.0</v>
      </c>
      <c r="J13" s="41">
        <v>255.0</v>
      </c>
      <c r="K13" s="41">
        <v>246.0</v>
      </c>
      <c r="L13" s="41">
        <v>246.0</v>
      </c>
      <c r="M13" s="41">
        <v>344.0</v>
      </c>
      <c r="N13" s="41">
        <v>247.0</v>
      </c>
      <c r="O13" s="41"/>
      <c r="P13" s="41">
        <v>342.0</v>
      </c>
      <c r="Q13" s="41">
        <v>245.0</v>
      </c>
      <c r="R13" s="41">
        <v>250.0</v>
      </c>
      <c r="S13" s="41">
        <v>349.0</v>
      </c>
      <c r="T13" s="41">
        <v>241.0</v>
      </c>
      <c r="U13" s="41">
        <v>242.0</v>
      </c>
      <c r="V13" s="41">
        <v>244.0</v>
      </c>
      <c r="W13" s="41">
        <v>253.0</v>
      </c>
      <c r="X13" s="41">
        <v>253.0</v>
      </c>
      <c r="Y13" s="41">
        <v>249.0</v>
      </c>
      <c r="Z13" s="41">
        <v>252.0</v>
      </c>
      <c r="AA13" s="41">
        <v>498.0</v>
      </c>
      <c r="AB13" s="41">
        <v>504.0</v>
      </c>
      <c r="AC13" s="41">
        <v>241.0</v>
      </c>
      <c r="AD13" s="41">
        <v>245.0</v>
      </c>
      <c r="AE13" s="41">
        <v>246.0</v>
      </c>
      <c r="AF13" s="41">
        <v>240.0</v>
      </c>
      <c r="AG13" s="41">
        <v>360.0</v>
      </c>
      <c r="AH13" s="41">
        <v>245.0</v>
      </c>
      <c r="AI13" s="41">
        <v>247.0</v>
      </c>
      <c r="AJ13" s="41">
        <v>252.0</v>
      </c>
      <c r="AK13" s="41">
        <v>250.0</v>
      </c>
      <c r="AL13" s="41">
        <v>245.0</v>
      </c>
      <c r="AM13" s="41">
        <v>242.0</v>
      </c>
      <c r="AN13" s="41">
        <v>244.0</v>
      </c>
      <c r="AO13" s="41">
        <v>252.0</v>
      </c>
      <c r="AP13" s="41">
        <v>252.0</v>
      </c>
      <c r="AQ13" s="41">
        <v>254.0</v>
      </c>
      <c r="AR13" s="41">
        <v>351.0</v>
      </c>
      <c r="AS13" s="41">
        <v>243.0</v>
      </c>
      <c r="AT13" s="41">
        <v>248.0</v>
      </c>
      <c r="AU13" s="41">
        <v>246.0</v>
      </c>
      <c r="AV13" s="41"/>
      <c r="AW13" s="41">
        <v>735.0</v>
      </c>
      <c r="AX13" s="41">
        <v>360.0</v>
      </c>
      <c r="AY13" s="41">
        <v>1075.0</v>
      </c>
      <c r="AZ13" s="41">
        <v>370.0</v>
      </c>
      <c r="BA13" s="41">
        <v>258.0</v>
      </c>
      <c r="BB13" s="41">
        <v>251.0</v>
      </c>
      <c r="BC13" s="41">
        <v>255.0</v>
      </c>
      <c r="BD13" s="41">
        <v>250.0</v>
      </c>
      <c r="BE13" s="41">
        <v>250.0</v>
      </c>
      <c r="BF13" s="41">
        <v>491.0</v>
      </c>
      <c r="BG13" s="41">
        <v>246.0</v>
      </c>
      <c r="BH13" s="41">
        <v>371.0</v>
      </c>
      <c r="BI13" s="41">
        <v>255.0</v>
      </c>
      <c r="BJ13" s="41">
        <v>247.0</v>
      </c>
      <c r="BK13" s="41">
        <v>246.0</v>
      </c>
      <c r="BL13" s="41">
        <v>246.0</v>
      </c>
      <c r="BM13" s="46"/>
      <c r="BN13" s="46"/>
      <c r="BO13" s="46"/>
      <c r="BP13" s="46"/>
      <c r="BQ13" s="46"/>
      <c r="BR13" s="46"/>
      <c r="BS13" s="46"/>
      <c r="BT13" s="46"/>
      <c r="BU13" s="46"/>
      <c r="BV13" s="46"/>
      <c r="BW13" s="46"/>
      <c r="BX13" s="46"/>
      <c r="BY13" s="46"/>
      <c r="BZ13" s="46"/>
      <c r="CA13" s="47"/>
      <c r="CB13" s="46"/>
      <c r="CC13" s="46"/>
      <c r="CD13" s="47"/>
      <c r="CE13" s="46"/>
      <c r="CF13" s="46"/>
      <c r="CG13" s="46"/>
      <c r="CH13" s="46"/>
      <c r="CI13" s="46"/>
      <c r="CJ13" s="46"/>
      <c r="CK13" s="46"/>
      <c r="CL13" s="46"/>
      <c r="CM13" s="46"/>
      <c r="CN13" s="46"/>
      <c r="CO13" s="46"/>
      <c r="CP13" s="46"/>
      <c r="CQ13" s="46"/>
      <c r="CR13" s="46"/>
      <c r="CS13" s="46"/>
      <c r="CT13" s="46"/>
      <c r="CU13" s="46"/>
      <c r="CV13" s="46"/>
      <c r="CW13" s="46"/>
      <c r="CX13" s="46"/>
      <c r="CY13" s="46"/>
      <c r="CZ13" s="46"/>
      <c r="DA13" s="46"/>
      <c r="DB13" s="46"/>
      <c r="DC13" s="46"/>
      <c r="DD13" s="46"/>
      <c r="DE13" s="46"/>
      <c r="DF13" s="46"/>
      <c r="DG13" s="46"/>
      <c r="DH13" s="46"/>
      <c r="DI13" s="46"/>
      <c r="DJ13" s="46"/>
      <c r="DK13" s="46"/>
      <c r="DL13" s="46"/>
      <c r="DM13" s="46"/>
      <c r="DN13" s="46"/>
      <c r="DO13" s="46"/>
      <c r="DP13" s="46"/>
      <c r="DQ13" s="46"/>
      <c r="DR13" s="46"/>
      <c r="DS13" s="46"/>
      <c r="DT13" s="46"/>
      <c r="DU13" s="46"/>
      <c r="DV13" s="46"/>
      <c r="DW13" s="46"/>
    </row>
    <row r="14" ht="12.75" customHeight="1">
      <c r="A14" s="96" t="s">
        <v>78</v>
      </c>
      <c r="B14" s="97">
        <v>1.3239250183105469</v>
      </c>
      <c r="C14" s="97">
        <v>1.0216374397277832</v>
      </c>
      <c r="D14" s="97">
        <v>0.9374423623085022</v>
      </c>
      <c r="E14" s="97">
        <v>1.0847785472869873</v>
      </c>
      <c r="F14" s="97">
        <v>1.0041286945343018</v>
      </c>
      <c r="G14" s="97">
        <v>0.9571110010147095</v>
      </c>
      <c r="H14" s="97">
        <v>0.8473427295684814</v>
      </c>
      <c r="I14" s="97">
        <v>0.9262071251869202</v>
      </c>
      <c r="J14" s="97">
        <v>0.9472290873527527</v>
      </c>
      <c r="K14" s="97">
        <v>0.9820540547370911</v>
      </c>
      <c r="L14" s="97">
        <v>0.9177413582801819</v>
      </c>
      <c r="M14" s="97">
        <v>1.2065790891647339</v>
      </c>
      <c r="N14" s="97">
        <v>0.9272311925888062</v>
      </c>
      <c r="O14" s="97"/>
      <c r="P14" s="97">
        <v>1.1565877199172974</v>
      </c>
      <c r="Q14" s="97">
        <v>1.0336132049560547</v>
      </c>
      <c r="R14" s="97">
        <v>1.169229507446289</v>
      </c>
      <c r="S14" s="97">
        <v>1.2673004865646362</v>
      </c>
      <c r="T14" s="97">
        <v>1.01321542263031</v>
      </c>
      <c r="U14" s="97">
        <v>1.0128175020217896</v>
      </c>
      <c r="V14" s="97">
        <v>1.0396078824996948</v>
      </c>
      <c r="W14" s="97">
        <v>1.1920907497406006</v>
      </c>
      <c r="X14" s="97">
        <v>1.0040919780731201</v>
      </c>
      <c r="Y14" s="97">
        <v>1.099501371383667</v>
      </c>
      <c r="Z14" s="97">
        <v>1.1996331214904785</v>
      </c>
      <c r="AA14" s="97">
        <v>1.1484953165054321</v>
      </c>
      <c r="AB14" s="97">
        <v>1.0418964624404907</v>
      </c>
      <c r="AC14" s="97">
        <v>1.2742645740509033</v>
      </c>
      <c r="AD14" s="97">
        <v>1.1799299716949463</v>
      </c>
      <c r="AE14" s="97">
        <v>1.0140684843063354</v>
      </c>
      <c r="AF14" s="97">
        <v>1.043508529663086</v>
      </c>
      <c r="AG14" s="97">
        <v>1.2502927780151367</v>
      </c>
      <c r="AH14" s="97">
        <v>0.9612939357757568</v>
      </c>
      <c r="AI14" s="97">
        <v>0.9568436741828918</v>
      </c>
      <c r="AJ14" s="97">
        <v>1.0445244312286377</v>
      </c>
      <c r="AK14" s="97">
        <v>0.826984703540802</v>
      </c>
      <c r="AL14" s="97">
        <v>1.0837464332580566</v>
      </c>
      <c r="AM14" s="97">
        <v>1.100015640258789</v>
      </c>
      <c r="AN14" s="97">
        <v>0.955145537853241</v>
      </c>
      <c r="AO14" s="97">
        <v>0.8759796619415283</v>
      </c>
      <c r="AP14" s="97">
        <v>1.0539761781692505</v>
      </c>
      <c r="AQ14" s="97">
        <v>0.9923099279403687</v>
      </c>
      <c r="AR14" s="97">
        <v>0.8193839192390442</v>
      </c>
      <c r="AS14" s="97">
        <v>1.0276368856430054</v>
      </c>
      <c r="AT14" s="97">
        <v>0.8642971515655518</v>
      </c>
      <c r="AU14" s="97">
        <v>0.8102756142616272</v>
      </c>
      <c r="AV14" s="97"/>
      <c r="AW14" s="97">
        <v>0.9336302876472473</v>
      </c>
      <c r="AX14" s="97">
        <v>1.114878535270691</v>
      </c>
      <c r="AY14" s="97">
        <v>1.107041835784912</v>
      </c>
      <c r="AZ14" s="97">
        <v>0.9891223907470703</v>
      </c>
      <c r="BA14" s="97">
        <v>0.7654528021812439</v>
      </c>
      <c r="BB14" s="97">
        <v>0.9794927835464478</v>
      </c>
      <c r="BC14" s="97">
        <v>0.8033496141433716</v>
      </c>
      <c r="BD14" s="97">
        <v>1.0601624250411987</v>
      </c>
      <c r="BE14" s="97">
        <v>0.7264720797538757</v>
      </c>
      <c r="BF14" s="97">
        <v>0.8549238443374634</v>
      </c>
      <c r="BG14" s="97">
        <v>0.8053914904594421</v>
      </c>
      <c r="BH14" s="97">
        <v>0.8464595675468445</v>
      </c>
      <c r="BI14" s="97">
        <v>0.7362840175628662</v>
      </c>
      <c r="BJ14" s="97">
        <v>1.0300759077072144</v>
      </c>
      <c r="BK14" s="97">
        <v>1.2459152936935425</v>
      </c>
      <c r="BL14" s="97">
        <v>0.818681538105011</v>
      </c>
      <c r="BM14" s="97"/>
      <c r="BN14" s="97"/>
      <c r="BO14" s="97"/>
      <c r="BP14" s="97"/>
      <c r="BQ14" s="97"/>
      <c r="BR14" s="97"/>
      <c r="BS14" s="97"/>
      <c r="BT14" s="97"/>
      <c r="BU14" s="97"/>
      <c r="BV14" s="97"/>
      <c r="BW14" s="97"/>
      <c r="BX14" s="97"/>
      <c r="BY14" s="97"/>
      <c r="BZ14" s="97"/>
      <c r="CA14" s="98"/>
      <c r="CB14" s="97"/>
      <c r="CC14" s="97"/>
      <c r="CD14" s="98"/>
      <c r="CE14" s="97"/>
      <c r="CF14" s="97"/>
      <c r="CG14" s="97"/>
      <c r="CH14" s="97"/>
      <c r="CI14" s="97"/>
      <c r="CJ14" s="97"/>
      <c r="CK14" s="97"/>
      <c r="CL14" s="97"/>
      <c r="CM14" s="97"/>
      <c r="CN14" s="97"/>
      <c r="CO14" s="97"/>
      <c r="CP14" s="97"/>
      <c r="CQ14" s="97"/>
      <c r="CR14" s="97"/>
      <c r="CS14" s="97"/>
      <c r="CT14" s="97"/>
      <c r="CU14" s="97"/>
      <c r="CV14" s="97"/>
      <c r="CW14" s="97"/>
      <c r="CX14" s="97"/>
      <c r="CY14" s="97"/>
      <c r="CZ14" s="97"/>
      <c r="DA14" s="97"/>
      <c r="DB14" s="97"/>
      <c r="DC14" s="97"/>
      <c r="DD14" s="97"/>
      <c r="DE14" s="97"/>
      <c r="DF14" s="97"/>
      <c r="DG14" s="97"/>
      <c r="DH14" s="97"/>
      <c r="DI14" s="97"/>
      <c r="DJ14" s="97"/>
      <c r="DK14" s="97"/>
      <c r="DL14" s="97"/>
      <c r="DM14" s="97"/>
      <c r="DN14" s="97"/>
      <c r="DO14" s="97"/>
      <c r="DP14" s="97"/>
      <c r="DQ14" s="97"/>
      <c r="DR14" s="97"/>
      <c r="DS14" s="97"/>
      <c r="DT14" s="97"/>
      <c r="DU14" s="97"/>
      <c r="DV14" s="97"/>
      <c r="DW14" s="97"/>
    </row>
    <row r="15" ht="12.75" customHeight="1">
      <c r="A15" s="96" t="s">
        <v>86</v>
      </c>
      <c r="B15" s="97">
        <v>1.6226574182510376</v>
      </c>
      <c r="C15" s="97">
        <v>1.709966778755188</v>
      </c>
      <c r="D15" s="97">
        <v>1.4928678274154663</v>
      </c>
      <c r="E15" s="97">
        <v>1.8080922365188599</v>
      </c>
      <c r="F15" s="97">
        <v>1.4500329494476318</v>
      </c>
      <c r="G15" s="97">
        <v>1.5245263576507568</v>
      </c>
      <c r="H15" s="97">
        <v>1.454095482826233</v>
      </c>
      <c r="I15" s="97">
        <v>1.6663204431533813</v>
      </c>
      <c r="J15" s="97">
        <v>1.5076771974563599</v>
      </c>
      <c r="K15" s="97">
        <v>1.3822418451309204</v>
      </c>
      <c r="L15" s="97">
        <v>1.6940237283706665</v>
      </c>
      <c r="M15" s="97">
        <v>1.7005133628845215</v>
      </c>
      <c r="N15" s="97">
        <v>1.8494466543197632</v>
      </c>
      <c r="O15" s="97"/>
      <c r="P15" s="97">
        <v>1.6618051528930664</v>
      </c>
      <c r="Q15" s="97">
        <v>1.721675157546997</v>
      </c>
      <c r="R15" s="97">
        <v>1.6184008121490479</v>
      </c>
      <c r="S15" s="97">
        <v>1.579396367073059</v>
      </c>
      <c r="T15" s="97">
        <v>1.6146624088287354</v>
      </c>
      <c r="U15" s="97">
        <v>1.5803728103637695</v>
      </c>
      <c r="V15" s="97">
        <v>1.6674660444259644</v>
      </c>
      <c r="W15" s="97">
        <v>1.640458345413208</v>
      </c>
      <c r="X15" s="97">
        <v>1.468469262123108</v>
      </c>
      <c r="Y15" s="97">
        <v>1.764059066772461</v>
      </c>
      <c r="Z15" s="97">
        <v>1.632390022277832</v>
      </c>
      <c r="AA15" s="97">
        <v>1.7853671312332153</v>
      </c>
      <c r="AB15" s="97">
        <v>1.5394254922866821</v>
      </c>
      <c r="AC15" s="97">
        <v>1.624636173248291</v>
      </c>
      <c r="AD15" s="97">
        <v>1.5359623432159424</v>
      </c>
      <c r="AE15" s="97">
        <v>1.655242919921875</v>
      </c>
      <c r="AF15" s="97">
        <v>1.7716422080993652</v>
      </c>
      <c r="AG15" s="97">
        <v>1.3120797872543335</v>
      </c>
      <c r="AH15" s="97">
        <v>1.5824426412582397</v>
      </c>
      <c r="AI15" s="97">
        <v>1.3084295988082886</v>
      </c>
      <c r="AJ15" s="97">
        <v>1.3281896114349365</v>
      </c>
      <c r="AK15" s="97">
        <v>1.2976555824279785</v>
      </c>
      <c r="AL15" s="97">
        <v>1.3148282766342163</v>
      </c>
      <c r="AM15" s="97">
        <v>1.5720256567001343</v>
      </c>
      <c r="AN15" s="97">
        <v>1.4239768981933594</v>
      </c>
      <c r="AO15" s="97">
        <v>1.2435202598571777</v>
      </c>
      <c r="AP15" s="97">
        <v>1.3894984722137451</v>
      </c>
      <c r="AQ15" s="97">
        <v>1.382575511932373</v>
      </c>
      <c r="AR15" s="97">
        <v>1.3301055431365967</v>
      </c>
      <c r="AS15" s="97">
        <v>1.5768494606018066</v>
      </c>
      <c r="AT15" s="97">
        <v>1.381286382675171</v>
      </c>
      <c r="AU15" s="97">
        <v>1.3078340291976929</v>
      </c>
      <c r="AV15" s="97"/>
      <c r="AW15" s="97">
        <v>1.1962870359420776</v>
      </c>
      <c r="AX15" s="97">
        <v>1.2170499563217163</v>
      </c>
      <c r="AY15" s="97">
        <v>1.099928617477417</v>
      </c>
      <c r="AZ15" s="97">
        <v>1.347639560699463</v>
      </c>
      <c r="BA15" s="97">
        <v>1.0622648000717163</v>
      </c>
      <c r="BB15" s="97">
        <v>1.2122832536697388</v>
      </c>
      <c r="BC15" s="97">
        <v>0.9257954359054565</v>
      </c>
      <c r="BD15" s="97">
        <v>1.1755212545394897</v>
      </c>
      <c r="BE15" s="97">
        <v>1.0085877180099487</v>
      </c>
      <c r="BF15" s="97">
        <v>1.1553467512130737</v>
      </c>
      <c r="BG15" s="97">
        <v>1.1275511980056763</v>
      </c>
      <c r="BH15" s="97">
        <v>0.859338641166687</v>
      </c>
      <c r="BI15" s="97">
        <v>1.0559221506118774</v>
      </c>
      <c r="BJ15" s="97">
        <v>1.1362208127975464</v>
      </c>
      <c r="BK15" s="97">
        <v>1.3132787942886353</v>
      </c>
      <c r="BL15" s="97">
        <v>1.0692410469055176</v>
      </c>
      <c r="BM15" s="97"/>
      <c r="BN15" s="97"/>
      <c r="BO15" s="97"/>
      <c r="BP15" s="97"/>
      <c r="BQ15" s="97"/>
      <c r="BR15" s="97"/>
      <c r="BS15" s="97"/>
      <c r="BT15" s="97"/>
      <c r="BU15" s="97"/>
      <c r="BV15" s="97"/>
      <c r="BW15" s="97"/>
      <c r="BX15" s="97"/>
      <c r="BY15" s="97"/>
      <c r="BZ15" s="97"/>
      <c r="CA15" s="98"/>
      <c r="CB15" s="97"/>
      <c r="CC15" s="97"/>
      <c r="CD15" s="98"/>
      <c r="CE15" s="97"/>
      <c r="CF15" s="97"/>
      <c r="CG15" s="97"/>
      <c r="CH15" s="97"/>
      <c r="CI15" s="97"/>
      <c r="CJ15" s="97"/>
      <c r="CK15" s="97"/>
      <c r="CL15" s="97"/>
      <c r="CM15" s="97"/>
      <c r="CN15" s="97"/>
      <c r="CO15" s="97"/>
      <c r="CP15" s="97"/>
      <c r="CQ15" s="97"/>
      <c r="CR15" s="97"/>
      <c r="CS15" s="97"/>
      <c r="CT15" s="97"/>
      <c r="CU15" s="97"/>
      <c r="CV15" s="97"/>
      <c r="CW15" s="97"/>
      <c r="CX15" s="97"/>
      <c r="CY15" s="97"/>
      <c r="CZ15" s="97"/>
      <c r="DA15" s="97"/>
      <c r="DB15" s="97"/>
      <c r="DC15" s="97"/>
      <c r="DD15" s="97"/>
      <c r="DE15" s="97"/>
      <c r="DF15" s="97"/>
      <c r="DG15" s="97"/>
      <c r="DH15" s="97"/>
      <c r="DI15" s="97"/>
      <c r="DJ15" s="97"/>
      <c r="DK15" s="97"/>
      <c r="DL15" s="97"/>
      <c r="DM15" s="97"/>
      <c r="DN15" s="97"/>
      <c r="DO15" s="97"/>
      <c r="DP15" s="97"/>
      <c r="DQ15" s="97"/>
      <c r="DR15" s="97"/>
      <c r="DS15" s="97"/>
      <c r="DT15" s="97"/>
      <c r="DU15" s="97"/>
      <c r="DV15" s="97"/>
      <c r="DW15" s="97"/>
    </row>
    <row r="16" ht="12.75" customHeight="1">
      <c r="A16" s="19" t="s">
        <v>101</v>
      </c>
      <c r="B16" s="97">
        <v>1.470848798751831</v>
      </c>
      <c r="C16" s="97">
        <v>1.5104107856750488</v>
      </c>
      <c r="D16" s="97">
        <v>1.459062099456787</v>
      </c>
      <c r="E16" s="97">
        <v>1.5726832151412964</v>
      </c>
      <c r="F16" s="97">
        <v>1.5183987617492676</v>
      </c>
      <c r="G16" s="97">
        <v>1.4569424390792847</v>
      </c>
      <c r="H16" s="97">
        <v>1.6434977054595947</v>
      </c>
      <c r="I16" s="97">
        <v>1.4588613510131836</v>
      </c>
      <c r="J16" s="97">
        <v>1.5470775365829468</v>
      </c>
      <c r="K16" s="97">
        <v>1.5250968933105469</v>
      </c>
      <c r="L16" s="97">
        <v>1.6287660598754883</v>
      </c>
      <c r="M16" s="97">
        <v>1.6115672588348389</v>
      </c>
      <c r="N16" s="97">
        <v>1.4256181716918945</v>
      </c>
      <c r="O16" s="97"/>
      <c r="P16" s="97">
        <v>1.5368077754974365</v>
      </c>
      <c r="Q16" s="97">
        <v>1.5110975503921509</v>
      </c>
      <c r="R16" s="97">
        <v>1.4967341423034668</v>
      </c>
      <c r="S16" s="97">
        <v>1.5867877006530762</v>
      </c>
      <c r="T16" s="97">
        <v>1.313116192817688</v>
      </c>
      <c r="U16" s="97">
        <v>1.5755808353424072</v>
      </c>
      <c r="V16" s="97">
        <v>1.6477665901184082</v>
      </c>
      <c r="W16" s="97">
        <v>1.533990502357483</v>
      </c>
      <c r="X16" s="97">
        <v>1.4955209493637085</v>
      </c>
      <c r="Y16" s="97">
        <v>1.5258879661560059</v>
      </c>
      <c r="Z16" s="97">
        <v>1.6074470281600952</v>
      </c>
      <c r="AA16" s="97">
        <v>1.5885882377624512</v>
      </c>
      <c r="AB16" s="97">
        <v>1.45066237449646</v>
      </c>
      <c r="AC16" s="97">
        <v>1.644173264503479</v>
      </c>
      <c r="AD16" s="97">
        <v>1.5432342290878296</v>
      </c>
      <c r="AE16" s="97">
        <v>1.4907445907592773</v>
      </c>
      <c r="AF16" s="97">
        <v>1.6196787357330322</v>
      </c>
      <c r="AG16" s="97">
        <v>1.524820327758789</v>
      </c>
      <c r="AH16" s="97">
        <v>1.437941551208496</v>
      </c>
      <c r="AI16" s="97">
        <v>1.4430091381072998</v>
      </c>
      <c r="AJ16" s="97">
        <v>1.415006160736084</v>
      </c>
      <c r="AK16" s="97">
        <v>1.3466699123382568</v>
      </c>
      <c r="AL16" s="97">
        <v>1.4060198068618774</v>
      </c>
      <c r="AM16" s="97">
        <v>1.4443995952606201</v>
      </c>
      <c r="AN16" s="97">
        <v>1.366111159324646</v>
      </c>
      <c r="AO16" s="97">
        <v>1.6300715208053589</v>
      </c>
      <c r="AP16" s="97">
        <v>1.4893585443496704</v>
      </c>
      <c r="AQ16" s="97">
        <v>1.5368067026138306</v>
      </c>
      <c r="AR16" s="97">
        <v>1.5146498680114746</v>
      </c>
      <c r="AS16" s="97">
        <v>1.5604652166366577</v>
      </c>
      <c r="AT16" s="97">
        <v>1.5355693101882935</v>
      </c>
      <c r="AU16" s="97">
        <v>1.1395429372787476</v>
      </c>
      <c r="AV16" s="97"/>
      <c r="AW16" s="97">
        <v>1.2767231464385986</v>
      </c>
      <c r="AX16" s="97">
        <v>1.3366124629974365</v>
      </c>
      <c r="AY16" s="97">
        <v>1.3515177965164185</v>
      </c>
      <c r="AZ16" s="97">
        <v>1.1779717206954956</v>
      </c>
      <c r="BA16" s="97">
        <v>1.0186316967010498</v>
      </c>
      <c r="BB16" s="97">
        <v>1.298257827758789</v>
      </c>
      <c r="BC16" s="97">
        <v>1.3438036441802979</v>
      </c>
      <c r="BD16" s="97">
        <v>1.1259982585906982</v>
      </c>
      <c r="BE16" s="97">
        <v>1.047071933746338</v>
      </c>
      <c r="BF16" s="97">
        <v>1.1445649862289429</v>
      </c>
      <c r="BG16" s="97">
        <v>1.2394028902053833</v>
      </c>
      <c r="BH16" s="97">
        <v>1.156206727027893</v>
      </c>
      <c r="BI16" s="97">
        <v>1.3152443170547485</v>
      </c>
      <c r="BJ16" s="97">
        <v>1.4152047634124756</v>
      </c>
      <c r="BK16" s="97">
        <v>1.3384279012680054</v>
      </c>
      <c r="BL16" s="97">
        <v>1.1826140880584717</v>
      </c>
      <c r="BM16" s="97"/>
      <c r="BN16" s="97"/>
      <c r="BO16" s="97"/>
      <c r="BP16" s="97"/>
      <c r="BQ16" s="97"/>
      <c r="BR16" s="97"/>
      <c r="BS16" s="97"/>
      <c r="BT16" s="97"/>
      <c r="BU16" s="97"/>
      <c r="BV16" s="97"/>
      <c r="BW16" s="97"/>
      <c r="BX16" s="97"/>
      <c r="BY16" s="97"/>
      <c r="BZ16" s="97"/>
      <c r="CA16" s="98"/>
      <c r="CB16" s="97"/>
      <c r="CC16" s="97"/>
      <c r="CD16" s="98"/>
      <c r="CE16" s="97"/>
      <c r="CF16" s="97"/>
      <c r="CG16" s="97"/>
      <c r="CH16" s="97"/>
      <c r="CI16" s="97"/>
      <c r="CJ16" s="97"/>
      <c r="CK16" s="97"/>
      <c r="CL16" s="97"/>
      <c r="CM16" s="97"/>
      <c r="CN16" s="97"/>
      <c r="CO16" s="97"/>
      <c r="CP16" s="97"/>
      <c r="CQ16" s="97"/>
      <c r="CR16" s="97"/>
      <c r="CS16" s="97"/>
      <c r="CT16" s="97"/>
      <c r="CU16" s="97"/>
      <c r="CV16" s="97"/>
      <c r="CW16" s="97"/>
      <c r="CX16" s="97"/>
      <c r="CY16" s="97"/>
      <c r="CZ16" s="97"/>
      <c r="DA16" s="97"/>
      <c r="DB16" s="97"/>
      <c r="DC16" s="97"/>
      <c r="DD16" s="97"/>
      <c r="DE16" s="97"/>
      <c r="DF16" s="97"/>
      <c r="DG16" s="97"/>
      <c r="DH16" s="97"/>
      <c r="DI16" s="97"/>
      <c r="DJ16" s="97"/>
      <c r="DK16" s="97"/>
      <c r="DL16" s="97"/>
      <c r="DM16" s="97"/>
      <c r="DN16" s="97"/>
      <c r="DO16" s="97"/>
      <c r="DP16" s="97"/>
      <c r="DQ16" s="97"/>
      <c r="DR16" s="97"/>
      <c r="DS16" s="97"/>
      <c r="DT16" s="97"/>
      <c r="DU16" s="97"/>
      <c r="DV16" s="97"/>
      <c r="DW16" s="97"/>
    </row>
    <row r="17" ht="12.75" customHeight="1">
      <c r="A17" s="19" t="s">
        <v>115</v>
      </c>
      <c r="B17" s="97">
        <v>1.0101029872894287</v>
      </c>
      <c r="C17" s="97">
        <v>1.0410887002944946</v>
      </c>
      <c r="D17" s="97">
        <v>0.883605420589447</v>
      </c>
      <c r="E17" s="97">
        <v>0.9828376770019531</v>
      </c>
      <c r="F17" s="97">
        <v>0.9954758286476135</v>
      </c>
      <c r="G17" s="97">
        <v>1.0627464056015015</v>
      </c>
      <c r="H17" s="97">
        <v>0.7515040040016174</v>
      </c>
      <c r="I17" s="97">
        <v>0.914963960647583</v>
      </c>
      <c r="J17" s="97">
        <v>0.8898224234580994</v>
      </c>
      <c r="K17" s="97">
        <v>0.8453786373138428</v>
      </c>
      <c r="L17" s="97">
        <v>0.9171225428581238</v>
      </c>
      <c r="M17" s="97">
        <v>1.3894450664520264</v>
      </c>
      <c r="N17" s="97">
        <v>1.106857180595398</v>
      </c>
      <c r="O17" s="97"/>
      <c r="P17" s="97">
        <v>1.223464012145996</v>
      </c>
      <c r="Q17" s="97">
        <v>1.0591565370559692</v>
      </c>
      <c r="R17" s="97">
        <v>1.0890647172927856</v>
      </c>
      <c r="S17" s="97">
        <v>1.0999228954315186</v>
      </c>
      <c r="T17" s="97">
        <v>1.00345778465271</v>
      </c>
      <c r="U17" s="97">
        <v>0.806961178779602</v>
      </c>
      <c r="V17" s="97">
        <v>1.1004669666290283</v>
      </c>
      <c r="W17" s="97">
        <v>0.9976090788841248</v>
      </c>
      <c r="X17" s="97">
        <v>1.0998926162719727</v>
      </c>
      <c r="Y17" s="97">
        <v>1.046839714050293</v>
      </c>
      <c r="Z17" s="97">
        <v>1.0587704181671143</v>
      </c>
      <c r="AA17" s="97">
        <v>1.2470049858093262</v>
      </c>
      <c r="AB17" s="97">
        <v>1.053571343421936</v>
      </c>
      <c r="AC17" s="97">
        <v>1.2204504013061523</v>
      </c>
      <c r="AD17" s="97">
        <v>1.0686135292053223</v>
      </c>
      <c r="AE17" s="97">
        <v>0.937085747718811</v>
      </c>
      <c r="AF17" s="97">
        <v>0.9086301326751709</v>
      </c>
      <c r="AG17" s="97">
        <v>0.8431979417800903</v>
      </c>
      <c r="AH17" s="97">
        <v>0.8213158249855042</v>
      </c>
      <c r="AI17" s="97">
        <v>0.9989123940467834</v>
      </c>
      <c r="AJ17" s="97">
        <v>0.7703772783279419</v>
      </c>
      <c r="AK17" s="97">
        <v>0.9037759900093079</v>
      </c>
      <c r="AL17" s="97">
        <v>1.093315839767456</v>
      </c>
      <c r="AM17" s="97">
        <v>1.2184756994247437</v>
      </c>
      <c r="AN17" s="97">
        <v>1.4412240982055664</v>
      </c>
      <c r="AO17" s="97">
        <v>1.1533985137939453</v>
      </c>
      <c r="AP17" s="97">
        <v>0.8143330216407776</v>
      </c>
      <c r="AQ17" s="97">
        <v>0.8444758653640747</v>
      </c>
      <c r="AR17" s="97">
        <v>0.9870248436927795</v>
      </c>
      <c r="AS17" s="97">
        <v>0.8229116797447205</v>
      </c>
      <c r="AT17" s="97">
        <v>0.7468546032905579</v>
      </c>
      <c r="AU17" s="97">
        <v>0.6715931296348572</v>
      </c>
      <c r="AV17" s="97"/>
      <c r="AW17" s="97">
        <v>0.9298039674758911</v>
      </c>
      <c r="AX17" s="97">
        <v>0.9721587896347046</v>
      </c>
      <c r="AY17" s="97">
        <v>1.0473804473876953</v>
      </c>
      <c r="AZ17" s="97">
        <v>1.0580130815505981</v>
      </c>
      <c r="BA17" s="97">
        <v>0.8415884971618652</v>
      </c>
      <c r="BB17" s="97">
        <v>1.1809674501419067</v>
      </c>
      <c r="BC17" s="97">
        <v>0.8618809580802917</v>
      </c>
      <c r="BD17" s="97">
        <v>0.8166700005531311</v>
      </c>
      <c r="BE17" s="97">
        <v>1.1428571939468384</v>
      </c>
      <c r="BF17" s="97">
        <v>1.1833093166351318</v>
      </c>
      <c r="BG17" s="97">
        <v>0.7764012813568115</v>
      </c>
      <c r="BH17" s="97">
        <v>1.0022433996200562</v>
      </c>
      <c r="BI17" s="97">
        <v>1.2313132286071777</v>
      </c>
      <c r="BJ17" s="97">
        <v>1.3772618770599365</v>
      </c>
      <c r="BK17" s="97">
        <v>1.1236851215362549</v>
      </c>
      <c r="BL17" s="97">
        <v>0.7343650460243225</v>
      </c>
      <c r="BM17" s="97"/>
      <c r="BN17" s="97"/>
      <c r="BO17" s="97"/>
      <c r="BP17" s="97"/>
      <c r="BQ17" s="97"/>
      <c r="BR17" s="97"/>
      <c r="BS17" s="97"/>
      <c r="BT17" s="97"/>
      <c r="BU17" s="97"/>
      <c r="BV17" s="97"/>
      <c r="BW17" s="97"/>
      <c r="BX17" s="97"/>
      <c r="BY17" s="97"/>
      <c r="BZ17" s="97"/>
      <c r="CA17" s="98"/>
      <c r="CB17" s="97"/>
      <c r="CC17" s="97"/>
      <c r="CD17" s="98"/>
      <c r="CE17" s="97"/>
      <c r="CF17" s="97"/>
      <c r="CG17" s="97"/>
      <c r="CH17" s="97"/>
      <c r="CI17" s="97"/>
      <c r="CJ17" s="97"/>
      <c r="CK17" s="97"/>
      <c r="CL17" s="97"/>
      <c r="CM17" s="97"/>
      <c r="CN17" s="97"/>
      <c r="CO17" s="97"/>
      <c r="CP17" s="97"/>
      <c r="CQ17" s="97"/>
      <c r="CR17" s="97"/>
      <c r="CS17" s="97"/>
      <c r="CT17" s="97"/>
      <c r="CU17" s="97"/>
      <c r="CV17" s="97"/>
      <c r="CW17" s="97"/>
      <c r="CX17" s="97"/>
      <c r="CY17" s="97"/>
      <c r="CZ17" s="97"/>
      <c r="DA17" s="97"/>
      <c r="DB17" s="97"/>
      <c r="DC17" s="97"/>
      <c r="DD17" s="97"/>
      <c r="DE17" s="97"/>
      <c r="DF17" s="97"/>
      <c r="DG17" s="97"/>
      <c r="DH17" s="97"/>
      <c r="DI17" s="97"/>
      <c r="DJ17" s="97"/>
      <c r="DK17" s="97"/>
      <c r="DL17" s="97"/>
      <c r="DM17" s="97"/>
      <c r="DN17" s="97"/>
      <c r="DO17" s="97"/>
      <c r="DP17" s="97"/>
      <c r="DQ17" s="97"/>
      <c r="DR17" s="97"/>
      <c r="DS17" s="97"/>
      <c r="DT17" s="97"/>
      <c r="DU17" s="97"/>
      <c r="DV17" s="97"/>
      <c r="DW17" s="97"/>
    </row>
    <row r="18" ht="12.75" customHeight="1">
      <c r="A18" s="91" t="s">
        <v>468</v>
      </c>
      <c r="B18" s="41">
        <v>1.5633928775787354</v>
      </c>
      <c r="C18" s="41">
        <v>1.5362902879714966</v>
      </c>
      <c r="D18" s="41">
        <v>1.5362902879714966</v>
      </c>
      <c r="E18" s="41">
        <v>1.525896430015564</v>
      </c>
      <c r="F18" s="41">
        <v>1.5859375</v>
      </c>
      <c r="G18" s="41">
        <v>1.5433070659637451</v>
      </c>
      <c r="H18" s="41">
        <v>1.5927419662475586</v>
      </c>
      <c r="I18" s="41">
        <v>1.487804889678955</v>
      </c>
      <c r="J18" s="41">
        <v>1.5725489854812622</v>
      </c>
      <c r="K18" s="41">
        <v>1.5365853309631348</v>
      </c>
      <c r="L18" s="41">
        <v>1.5162601470947266</v>
      </c>
      <c r="M18" s="41">
        <v>1.5581395626068115</v>
      </c>
      <c r="N18" s="41">
        <v>1.5748988389968872</v>
      </c>
      <c r="O18" s="41"/>
      <c r="P18" s="41">
        <v>1.5029239654541016</v>
      </c>
      <c r="Q18" s="41">
        <v>1.5428571701049805</v>
      </c>
      <c r="R18" s="41">
        <v>1.4919999837875366</v>
      </c>
      <c r="S18" s="41">
        <v>1.5071632862091064</v>
      </c>
      <c r="T18" s="41">
        <v>1.568464756011963</v>
      </c>
      <c r="U18" s="41">
        <v>1.5578511953353882</v>
      </c>
      <c r="V18" s="41">
        <v>1.6188524961471558</v>
      </c>
      <c r="W18" s="41">
        <v>1.5335968732833862</v>
      </c>
      <c r="X18" s="41">
        <v>1.5177865028381348</v>
      </c>
      <c r="Y18" s="41">
        <v>1.518072247505188</v>
      </c>
      <c r="Z18" s="41">
        <v>1.591269850730896</v>
      </c>
      <c r="AA18" s="41">
        <v>1.4879517555236816</v>
      </c>
      <c r="AB18" s="41">
        <v>1.5277777910232544</v>
      </c>
      <c r="AC18" s="41">
        <v>1.5145227909088135</v>
      </c>
      <c r="AD18" s="41">
        <v>1.485714316368103</v>
      </c>
      <c r="AE18" s="41">
        <v>1.5284552574157715</v>
      </c>
      <c r="AF18" s="41">
        <v>1.4708333015441895</v>
      </c>
      <c r="AG18" s="41">
        <v>1.4861111640930176</v>
      </c>
      <c r="AH18" s="41">
        <v>1.4653061628341675</v>
      </c>
      <c r="AI18" s="41">
        <v>1.4817813634872437</v>
      </c>
      <c r="AJ18" s="41">
        <v>1.476190447807312</v>
      </c>
      <c r="AK18" s="41">
        <v>1.496000051498413</v>
      </c>
      <c r="AL18" s="41">
        <v>1.4938775300979614</v>
      </c>
      <c r="AM18" s="41">
        <v>1.4628099203109741</v>
      </c>
      <c r="AN18" s="41">
        <v>1.512295126914978</v>
      </c>
      <c r="AO18" s="41">
        <v>1.4880952835083008</v>
      </c>
      <c r="AP18" s="41">
        <v>1.4444444179534912</v>
      </c>
      <c r="AQ18" s="41">
        <v>1.578740119934082</v>
      </c>
      <c r="AR18" s="41">
        <v>1.5156694650650024</v>
      </c>
      <c r="AS18" s="41">
        <v>1.4691357612609863</v>
      </c>
      <c r="AT18" s="41">
        <v>1.5161290168762207</v>
      </c>
      <c r="AU18" s="41">
        <v>1.5243902206420898</v>
      </c>
      <c r="AV18" s="41"/>
      <c r="AW18" s="41">
        <v>1.5428571701049805</v>
      </c>
      <c r="AX18" s="41">
        <v>1.5888888835906982</v>
      </c>
      <c r="AY18" s="41">
        <v>1.536744236946106</v>
      </c>
      <c r="AZ18" s="41">
        <v>1.5189188718795776</v>
      </c>
      <c r="BA18" s="41">
        <v>1.573643445968628</v>
      </c>
      <c r="BB18" s="41">
        <v>1.5378485918045044</v>
      </c>
      <c r="BC18" s="41">
        <v>1.5333333015441895</v>
      </c>
      <c r="BD18" s="41">
        <v>1.559999942779541</v>
      </c>
      <c r="BE18" s="41">
        <v>1.4880000352859497</v>
      </c>
      <c r="BF18" s="41">
        <v>1.4439918994903564</v>
      </c>
      <c r="BG18" s="41">
        <v>1.5528454780578613</v>
      </c>
      <c r="BH18" s="41">
        <v>1.4959568977355957</v>
      </c>
      <c r="BI18" s="41">
        <v>1.4666666984558105</v>
      </c>
      <c r="BJ18" s="41">
        <v>1.52226722240448</v>
      </c>
      <c r="BK18" s="41">
        <v>1.4308942556381226</v>
      </c>
      <c r="BL18" s="41">
        <v>1.4918699264526367</v>
      </c>
      <c r="BM18" s="41"/>
      <c r="BN18" s="41"/>
      <c r="BO18" s="41"/>
      <c r="BP18" s="41"/>
      <c r="BQ18" s="41"/>
      <c r="BR18" s="41"/>
      <c r="BS18" s="41"/>
      <c r="BT18" s="41"/>
      <c r="BU18" s="41"/>
      <c r="BV18" s="41"/>
      <c r="BW18" s="41"/>
      <c r="BX18" s="41"/>
      <c r="BY18" s="41"/>
      <c r="BZ18" s="41"/>
      <c r="CA18" s="49"/>
      <c r="CB18" s="41"/>
      <c r="CC18" s="41"/>
      <c r="CD18" s="49"/>
      <c r="CE18" s="41"/>
      <c r="CF18" s="41"/>
      <c r="CG18" s="41"/>
      <c r="CH18" s="41"/>
      <c r="CI18" s="41"/>
      <c r="CJ18" s="41"/>
      <c r="CK18" s="41"/>
      <c r="CL18" s="41"/>
      <c r="CM18" s="41"/>
      <c r="CN18" s="41"/>
      <c r="CO18" s="41"/>
      <c r="CP18" s="41"/>
      <c r="CQ18" s="41"/>
      <c r="CR18" s="41"/>
      <c r="CS18" s="41"/>
      <c r="CT18" s="41"/>
      <c r="CU18" s="41"/>
      <c r="CV18" s="41"/>
      <c r="CW18" s="41"/>
      <c r="CX18" s="41"/>
      <c r="CY18" s="41"/>
      <c r="CZ18" s="41"/>
      <c r="DA18" s="41"/>
      <c r="DB18" s="41"/>
      <c r="DC18" s="41"/>
      <c r="DD18" s="41"/>
      <c r="DE18" s="41"/>
      <c r="DF18" s="41"/>
      <c r="DG18" s="41"/>
      <c r="DH18" s="41"/>
      <c r="DI18" s="41"/>
      <c r="DJ18" s="41"/>
      <c r="DK18" s="41"/>
      <c r="DL18" s="41"/>
      <c r="DM18" s="41"/>
      <c r="DN18" s="41"/>
      <c r="DO18" s="41"/>
      <c r="DP18" s="41"/>
      <c r="DQ18" s="41"/>
      <c r="DR18" s="41"/>
      <c r="DS18" s="41"/>
      <c r="DT18" s="41"/>
      <c r="DU18" s="41"/>
      <c r="DV18" s="41"/>
      <c r="DW18" s="41"/>
    </row>
    <row r="19" ht="12.75" customHeight="1">
      <c r="A19" s="91" t="s">
        <v>469</v>
      </c>
      <c r="B19" s="41">
        <v>47.795536041259766</v>
      </c>
      <c r="C19" s="41">
        <v>48.399192810058594</v>
      </c>
      <c r="D19" s="41">
        <v>46.3629035949707</v>
      </c>
      <c r="E19" s="41">
        <v>46.35856628417969</v>
      </c>
      <c r="F19" s="41">
        <v>50.48828125</v>
      </c>
      <c r="G19" s="41">
        <v>48.11811065673828</v>
      </c>
      <c r="H19" s="41">
        <v>48.149192810058594</v>
      </c>
      <c r="I19" s="41">
        <v>43.434959411621094</v>
      </c>
      <c r="J19" s="41">
        <v>46.24313735961914</v>
      </c>
      <c r="K19" s="41">
        <v>49.34959411621094</v>
      </c>
      <c r="L19" s="41">
        <v>47.98373794555664</v>
      </c>
      <c r="M19" s="41">
        <v>46.988372802734375</v>
      </c>
      <c r="N19" s="41">
        <v>48.145748138427734</v>
      </c>
      <c r="O19" s="41"/>
      <c r="P19" s="41">
        <v>48.92982482910156</v>
      </c>
      <c r="Q19" s="41">
        <v>50.61224365234375</v>
      </c>
      <c r="R19" s="41">
        <v>49.104000091552734</v>
      </c>
      <c r="S19" s="41">
        <v>53.126075744628906</v>
      </c>
      <c r="T19" s="41">
        <v>52.60580825805664</v>
      </c>
      <c r="U19" s="41">
        <v>50.925621032714844</v>
      </c>
      <c r="V19" s="41">
        <v>50.704917907714844</v>
      </c>
      <c r="W19" s="41">
        <v>51.05138397216797</v>
      </c>
      <c r="X19" s="41">
        <v>53.359683990478516</v>
      </c>
      <c r="Y19" s="41">
        <v>50.678714752197266</v>
      </c>
      <c r="Z19" s="41">
        <v>49.35317611694336</v>
      </c>
      <c r="AA19" s="41">
        <v>51.55622482299805</v>
      </c>
      <c r="AB19" s="41">
        <v>53.005950927734375</v>
      </c>
      <c r="AC19" s="41">
        <v>49.24481201171875</v>
      </c>
      <c r="AD19" s="41">
        <v>52.29387664794922</v>
      </c>
      <c r="AE19" s="41">
        <v>49.044715881347656</v>
      </c>
      <c r="AF19" s="41">
        <v>49.170833587646484</v>
      </c>
      <c r="AG19" s="41">
        <v>51.522220611572266</v>
      </c>
      <c r="AH19" s="41">
        <v>50.24489974975586</v>
      </c>
      <c r="AI19" s="41">
        <v>51.77732849121094</v>
      </c>
      <c r="AJ19" s="41">
        <v>52.158729553222656</v>
      </c>
      <c r="AK19" s="41">
        <v>51.91600036621094</v>
      </c>
      <c r="AL19" s="41">
        <v>52.918365478515625</v>
      </c>
      <c r="AM19" s="41">
        <v>52.26033020019531</v>
      </c>
      <c r="AN19" s="41">
        <v>50.053279876708984</v>
      </c>
      <c r="AO19" s="41">
        <v>49.595237731933594</v>
      </c>
      <c r="AP19" s="41">
        <v>59.24603271484375</v>
      </c>
      <c r="AQ19" s="41">
        <v>48.20078659057617</v>
      </c>
      <c r="AR19" s="41">
        <v>45.04558563232422</v>
      </c>
      <c r="AS19" s="41">
        <v>48.76954650878906</v>
      </c>
      <c r="AT19" s="41">
        <v>44.967742919921875</v>
      </c>
      <c r="AU19" s="41">
        <v>49.28455352783203</v>
      </c>
      <c r="AV19" s="41"/>
      <c r="AW19" s="41">
        <v>49.11836624145508</v>
      </c>
      <c r="AX19" s="41">
        <v>48.33333206176758</v>
      </c>
      <c r="AY19" s="41">
        <v>48.030696868896484</v>
      </c>
      <c r="AZ19" s="41">
        <v>46.610809326171875</v>
      </c>
      <c r="BA19" s="41">
        <v>49.33720779418945</v>
      </c>
      <c r="BB19" s="41">
        <v>51.62948226928711</v>
      </c>
      <c r="BC19" s="41">
        <v>48.96470642089844</v>
      </c>
      <c r="BD19" s="41">
        <v>52.172000885009766</v>
      </c>
      <c r="BE19" s="41">
        <v>48.54399871826172</v>
      </c>
      <c r="BF19" s="41">
        <v>52.43584442138672</v>
      </c>
      <c r="BG19" s="41">
        <v>49.93089294433594</v>
      </c>
      <c r="BH19" s="41">
        <v>47.48786926269531</v>
      </c>
      <c r="BI19" s="41">
        <v>46.70980453491211</v>
      </c>
      <c r="BJ19" s="41">
        <v>45.86234664916992</v>
      </c>
      <c r="BK19" s="41">
        <v>49.085365295410156</v>
      </c>
      <c r="BL19" s="41">
        <v>48.9065055847168</v>
      </c>
      <c r="BM19" s="41"/>
      <c r="BN19" s="41"/>
      <c r="BO19" s="41"/>
      <c r="BP19" s="41"/>
      <c r="BQ19" s="41"/>
      <c r="BR19" s="41"/>
      <c r="BS19" s="41"/>
      <c r="BT19" s="41"/>
      <c r="BU19" s="41"/>
      <c r="BV19" s="41"/>
      <c r="BW19" s="41"/>
      <c r="BX19" s="41"/>
      <c r="BY19" s="41"/>
      <c r="BZ19" s="41"/>
      <c r="CA19" s="49"/>
      <c r="CB19" s="41"/>
      <c r="CC19" s="41"/>
      <c r="CD19" s="49"/>
      <c r="CE19" s="41"/>
      <c r="CF19" s="41"/>
      <c r="CG19" s="41"/>
      <c r="CH19" s="41"/>
      <c r="CI19" s="41"/>
      <c r="CJ19" s="41"/>
      <c r="CK19" s="41"/>
      <c r="CL19" s="41"/>
      <c r="CM19" s="41"/>
      <c r="CN19" s="41"/>
      <c r="CO19" s="41"/>
      <c r="CP19" s="41"/>
      <c r="CQ19" s="41"/>
      <c r="CR19" s="41"/>
      <c r="CS19" s="41"/>
      <c r="CT19" s="41"/>
      <c r="CU19" s="41"/>
      <c r="CV19" s="41"/>
      <c r="CW19" s="41"/>
      <c r="CX19" s="41"/>
      <c r="CY19" s="41"/>
      <c r="CZ19" s="41"/>
      <c r="DA19" s="41"/>
      <c r="DB19" s="41"/>
      <c r="DC19" s="41"/>
      <c r="DD19" s="41"/>
      <c r="DE19" s="41"/>
      <c r="DF19" s="41"/>
      <c r="DG19" s="41"/>
      <c r="DH19" s="41"/>
      <c r="DI19" s="41"/>
      <c r="DJ19" s="41"/>
      <c r="DK19" s="41"/>
      <c r="DL19" s="41"/>
      <c r="DM19" s="41"/>
      <c r="DN19" s="41"/>
      <c r="DO19" s="41"/>
      <c r="DP19" s="41"/>
      <c r="DQ19" s="41"/>
      <c r="DR19" s="41"/>
      <c r="DS19" s="41"/>
      <c r="DT19" s="41"/>
      <c r="DU19" s="41"/>
      <c r="DV19" s="41"/>
      <c r="DW19" s="41"/>
    </row>
    <row r="20" ht="12.75" customHeight="1">
      <c r="A20" s="91" t="s">
        <v>470</v>
      </c>
      <c r="B20" s="41">
        <v>2.958035707473755</v>
      </c>
      <c r="C20" s="41">
        <v>3.2298386096954346</v>
      </c>
      <c r="D20" s="41">
        <v>3.173387050628662</v>
      </c>
      <c r="E20" s="41">
        <v>3.0</v>
      </c>
      <c r="F20" s="41">
        <v>3.08203125</v>
      </c>
      <c r="G20" s="41">
        <v>3.035433053970337</v>
      </c>
      <c r="H20" s="41">
        <v>2.923387050628662</v>
      </c>
      <c r="I20" s="41">
        <v>2.7317073345184326</v>
      </c>
      <c r="J20" s="41">
        <v>3.0196077823638916</v>
      </c>
      <c r="K20" s="41">
        <v>2.9837398529052734</v>
      </c>
      <c r="L20" s="41">
        <v>3.1626017093658447</v>
      </c>
      <c r="M20" s="41">
        <v>2.9970929622650146</v>
      </c>
      <c r="N20" s="41">
        <v>3.441295623779297</v>
      </c>
      <c r="O20" s="41"/>
      <c r="P20" s="41">
        <v>3.073099374771118</v>
      </c>
      <c r="Q20" s="41">
        <v>2.8816325664520264</v>
      </c>
      <c r="R20" s="41">
        <v>3.007999897003174</v>
      </c>
      <c r="S20" s="41">
        <v>3.200572967529297</v>
      </c>
      <c r="T20" s="41">
        <v>2.8713693618774414</v>
      </c>
      <c r="U20" s="41">
        <v>3.107438087463379</v>
      </c>
      <c r="V20" s="41">
        <v>3.1598360538482666</v>
      </c>
      <c r="W20" s="41">
        <v>3.0830039978027344</v>
      </c>
      <c r="X20" s="41">
        <v>3.426877498626709</v>
      </c>
      <c r="Y20" s="41">
        <v>3.4497992992401123</v>
      </c>
      <c r="Z20" s="41">
        <v>3.1785714626312256</v>
      </c>
      <c r="AA20" s="41">
        <v>3.289156675338745</v>
      </c>
      <c r="AB20" s="41">
        <v>3.569444417953491</v>
      </c>
      <c r="AC20" s="41">
        <v>3.423236608505249</v>
      </c>
      <c r="AD20" s="41">
        <v>3.4122447967529297</v>
      </c>
      <c r="AE20" s="41">
        <v>3.5975608825683594</v>
      </c>
      <c r="AF20" s="41">
        <v>3.816666603088379</v>
      </c>
      <c r="AG20" s="41">
        <v>3.480555534362793</v>
      </c>
      <c r="AH20" s="41">
        <v>3.844897985458374</v>
      </c>
      <c r="AI20" s="41">
        <v>3.6072874069213867</v>
      </c>
      <c r="AJ20" s="41">
        <v>3.75</v>
      </c>
      <c r="AK20" s="41">
        <v>3.4079999923706055</v>
      </c>
      <c r="AL20" s="41">
        <v>3.8204081058502197</v>
      </c>
      <c r="AM20" s="41">
        <v>3.731405019760132</v>
      </c>
      <c r="AN20" s="41">
        <v>3.795081853866577</v>
      </c>
      <c r="AO20" s="41">
        <v>3.5436508655548096</v>
      </c>
      <c r="AP20" s="41">
        <v>3.865079402923584</v>
      </c>
      <c r="AQ20" s="41">
        <v>3.275590658187866</v>
      </c>
      <c r="AR20" s="41">
        <v>2.960114002227783</v>
      </c>
      <c r="AS20" s="41">
        <v>3.6543209552764893</v>
      </c>
      <c r="AT20" s="41">
        <v>3.201612949371338</v>
      </c>
      <c r="AU20" s="41">
        <v>3.418699264526367</v>
      </c>
      <c r="AV20" s="41"/>
      <c r="AW20" s="41">
        <v>3.480272054672241</v>
      </c>
      <c r="AX20" s="41">
        <v>3.4944443702697754</v>
      </c>
      <c r="AY20" s="41">
        <v>3.468837261199951</v>
      </c>
      <c r="AZ20" s="41">
        <v>3.6648647785186768</v>
      </c>
      <c r="BA20" s="41">
        <v>3.457364320755005</v>
      </c>
      <c r="BB20" s="41">
        <v>3.3944222927093506</v>
      </c>
      <c r="BC20" s="41">
        <v>3.5333333015441895</v>
      </c>
      <c r="BD20" s="41">
        <v>3.7279999256134033</v>
      </c>
      <c r="BE20" s="41">
        <v>3.868000030517578</v>
      </c>
      <c r="BF20" s="41">
        <v>3.784114122390747</v>
      </c>
      <c r="BG20" s="41">
        <v>3.7764227390289307</v>
      </c>
      <c r="BH20" s="41">
        <v>3.787061929702759</v>
      </c>
      <c r="BI20" s="41">
        <v>3.478431463241577</v>
      </c>
      <c r="BJ20" s="41">
        <v>3.6234817504882812</v>
      </c>
      <c r="BK20" s="41">
        <v>3.752032518386841</v>
      </c>
      <c r="BL20" s="41">
        <v>3.796747922897339</v>
      </c>
      <c r="BM20" s="41"/>
      <c r="BN20" s="41"/>
      <c r="BO20" s="41"/>
      <c r="BP20" s="41"/>
      <c r="BQ20" s="41"/>
      <c r="BR20" s="41"/>
      <c r="BS20" s="41"/>
      <c r="BT20" s="41"/>
      <c r="BU20" s="41"/>
      <c r="BV20" s="41"/>
      <c r="BW20" s="41"/>
      <c r="BX20" s="41"/>
      <c r="BY20" s="41"/>
      <c r="BZ20" s="41"/>
      <c r="CA20" s="49"/>
      <c r="CB20" s="41"/>
      <c r="CC20" s="41"/>
      <c r="CD20" s="49"/>
      <c r="CE20" s="41"/>
      <c r="CF20" s="41"/>
      <c r="CG20" s="41"/>
      <c r="CH20" s="41"/>
      <c r="CI20" s="41"/>
      <c r="CJ20" s="41"/>
      <c r="CK20" s="41"/>
      <c r="CL20" s="41"/>
      <c r="CM20" s="41"/>
      <c r="CN20" s="41"/>
      <c r="CO20" s="41"/>
      <c r="CP20" s="41"/>
      <c r="CQ20" s="41"/>
      <c r="CR20" s="41"/>
      <c r="CS20" s="41"/>
      <c r="CT20" s="41"/>
      <c r="CU20" s="41"/>
      <c r="CV20" s="41"/>
      <c r="CW20" s="41"/>
      <c r="CX20" s="41"/>
      <c r="CY20" s="41"/>
      <c r="CZ20" s="41"/>
      <c r="DA20" s="41"/>
      <c r="DB20" s="41"/>
      <c r="DC20" s="41"/>
      <c r="DD20" s="41"/>
      <c r="DE20" s="41"/>
      <c r="DF20" s="41"/>
      <c r="DG20" s="41"/>
      <c r="DH20" s="41"/>
      <c r="DI20" s="41"/>
      <c r="DJ20" s="41"/>
      <c r="DK20" s="41"/>
      <c r="DL20" s="41"/>
      <c r="DM20" s="41"/>
      <c r="DN20" s="41"/>
      <c r="DO20" s="41"/>
      <c r="DP20" s="41"/>
      <c r="DQ20" s="41"/>
      <c r="DR20" s="41"/>
      <c r="DS20" s="41"/>
      <c r="DT20" s="41"/>
      <c r="DU20" s="41"/>
      <c r="DV20" s="41"/>
      <c r="DW20" s="41"/>
    </row>
    <row r="21" ht="12.75" customHeight="1">
      <c r="A21" s="91" t="s">
        <v>81</v>
      </c>
      <c r="B21" s="41">
        <v>0.7452720999717712</v>
      </c>
      <c r="C21" s="41">
        <v>0.7035453915596008</v>
      </c>
      <c r="D21" s="41">
        <v>0.483298122882843</v>
      </c>
      <c r="E21" s="41">
        <v>0.6462116241455078</v>
      </c>
      <c r="F21" s="41">
        <v>0.531519889831543</v>
      </c>
      <c r="G21" s="41">
        <v>0.6233972907066345</v>
      </c>
      <c r="H21" s="41">
        <v>0.5150438547134399</v>
      </c>
      <c r="I21" s="41">
        <v>0.6198124289512634</v>
      </c>
      <c r="J21" s="41">
        <v>0.5265001058578491</v>
      </c>
      <c r="K21" s="41">
        <v>0.6357548832893372</v>
      </c>
      <c r="L21" s="41">
        <v>0.4801836907863617</v>
      </c>
      <c r="M21" s="41">
        <v>0.6999923586845398</v>
      </c>
      <c r="N21" s="41">
        <v>0.611838161945343</v>
      </c>
      <c r="O21" s="41"/>
      <c r="P21" s="41">
        <v>0.6583400964736938</v>
      </c>
      <c r="Q21" s="41">
        <v>0.5681045055389404</v>
      </c>
      <c r="R21" s="41">
        <v>0.5790259838104248</v>
      </c>
      <c r="S21" s="41">
        <v>0.7197727560997009</v>
      </c>
      <c r="T21" s="41">
        <v>0.5598515272140503</v>
      </c>
      <c r="U21" s="41">
        <v>0.49552467465400696</v>
      </c>
      <c r="V21" s="41">
        <v>0.5843441486358643</v>
      </c>
      <c r="W21" s="41">
        <v>0.6229554414749146</v>
      </c>
      <c r="X21" s="41">
        <v>0.5120830535888672</v>
      </c>
      <c r="Y21" s="41">
        <v>0.5790027976036072</v>
      </c>
      <c r="Z21" s="41">
        <v>0.6425005197525024</v>
      </c>
      <c r="AA21" s="41">
        <v>0.5609216690063477</v>
      </c>
      <c r="AB21" s="41">
        <v>0.5782380104064941</v>
      </c>
      <c r="AC21" s="41">
        <v>0.7340014576911926</v>
      </c>
      <c r="AD21" s="41">
        <v>0.7520811557769775</v>
      </c>
      <c r="AE21" s="41">
        <v>0.671756386756897</v>
      </c>
      <c r="AF21" s="41">
        <v>0.6208766102790833</v>
      </c>
      <c r="AG21" s="41">
        <v>0.7136909365653992</v>
      </c>
      <c r="AH21" s="41">
        <v>0.5191207528114319</v>
      </c>
      <c r="AI21" s="41">
        <v>0.5156329870223999</v>
      </c>
      <c r="AJ21" s="41">
        <v>0.5970397591590881</v>
      </c>
      <c r="AK21" s="41">
        <v>0.4787134528160095</v>
      </c>
      <c r="AL21" s="41">
        <v>0.723114013671875</v>
      </c>
      <c r="AM21" s="41">
        <v>0.7015727758407593</v>
      </c>
      <c r="AN21" s="41">
        <v>0.6387302875518799</v>
      </c>
      <c r="AO21" s="41">
        <v>0.46973562240600586</v>
      </c>
      <c r="AP21" s="41">
        <v>0.5710864663124084</v>
      </c>
      <c r="AQ21" s="41">
        <v>0.569225013256073</v>
      </c>
      <c r="AR21" s="41">
        <v>0.4598694443702698</v>
      </c>
      <c r="AS21" s="41">
        <v>0.5844656825065613</v>
      </c>
      <c r="AT21" s="41">
        <v>0.45340830087661743</v>
      </c>
      <c r="AU21" s="41">
        <v>0.4054577350616455</v>
      </c>
      <c r="AV21" s="41"/>
      <c r="AW21" s="41">
        <v>0.556374192237854</v>
      </c>
      <c r="AX21" s="41">
        <v>0.6792950630187988</v>
      </c>
      <c r="AY21" s="41">
        <v>0.6543601751327515</v>
      </c>
      <c r="AZ21" s="41">
        <v>0.642268717288971</v>
      </c>
      <c r="BA21" s="41">
        <v>0.436436265707016</v>
      </c>
      <c r="BB21" s="41">
        <v>0.5375571846961975</v>
      </c>
      <c r="BC21" s="41">
        <v>0.40934672951698303</v>
      </c>
      <c r="BD21" s="41">
        <v>0.5589795708656311</v>
      </c>
      <c r="BE21" s="41">
        <v>0.38260096311569214</v>
      </c>
      <c r="BF21" s="41">
        <v>0.4241965115070343</v>
      </c>
      <c r="BG21" s="41">
        <v>0.44821128249168396</v>
      </c>
      <c r="BH21" s="41">
        <v>0.47662320733070374</v>
      </c>
      <c r="BI21" s="41">
        <v>0.44512665271759033</v>
      </c>
      <c r="BJ21" s="41">
        <v>0.7228330373764038</v>
      </c>
      <c r="BK21" s="41">
        <v>0.7416238784790039</v>
      </c>
      <c r="BL21" s="41">
        <v>0.5141409635543823</v>
      </c>
      <c r="BM21" s="41"/>
      <c r="BN21" s="41"/>
      <c r="BO21" s="41"/>
      <c r="BP21" s="41"/>
      <c r="BQ21" s="41"/>
      <c r="BR21" s="41"/>
      <c r="BS21" s="41"/>
      <c r="BT21" s="41"/>
      <c r="BU21" s="41"/>
      <c r="BV21" s="41"/>
      <c r="BW21" s="41"/>
      <c r="BX21" s="41"/>
      <c r="BY21" s="41"/>
      <c r="BZ21" s="41"/>
      <c r="CA21" s="49"/>
      <c r="CB21" s="41"/>
      <c r="CC21" s="41"/>
      <c r="CD21" s="49"/>
      <c r="CE21" s="41"/>
      <c r="CF21" s="41"/>
      <c r="CG21" s="41"/>
      <c r="CH21" s="41"/>
      <c r="CI21" s="41"/>
      <c r="CJ21" s="41"/>
      <c r="CK21" s="41"/>
      <c r="CL21" s="41"/>
      <c r="CM21" s="41"/>
      <c r="CN21" s="41"/>
      <c r="CO21" s="41"/>
      <c r="CP21" s="41"/>
      <c r="CQ21" s="41"/>
      <c r="CR21" s="41"/>
      <c r="CS21" s="41"/>
      <c r="CT21" s="41"/>
      <c r="CU21" s="41"/>
      <c r="CV21" s="41"/>
      <c r="CW21" s="41"/>
      <c r="CX21" s="41"/>
      <c r="CY21" s="41"/>
      <c r="CZ21" s="41"/>
      <c r="DA21" s="41"/>
      <c r="DB21" s="41"/>
      <c r="DC21" s="41"/>
      <c r="DD21" s="41"/>
      <c r="DE21" s="41"/>
      <c r="DF21" s="41"/>
      <c r="DG21" s="41"/>
      <c r="DH21" s="41"/>
      <c r="DI21" s="41"/>
      <c r="DJ21" s="41"/>
      <c r="DK21" s="41"/>
      <c r="DL21" s="41"/>
      <c r="DM21" s="41"/>
      <c r="DN21" s="41"/>
      <c r="DO21" s="41"/>
      <c r="DP21" s="41"/>
      <c r="DQ21" s="41"/>
      <c r="DR21" s="41"/>
      <c r="DS21" s="41"/>
      <c r="DT21" s="41"/>
      <c r="DU21" s="41"/>
      <c r="DV21" s="41"/>
      <c r="DW21" s="41"/>
    </row>
    <row r="22" ht="12.75" customHeight="1">
      <c r="A22" s="91" t="s">
        <v>84</v>
      </c>
      <c r="B22" s="41">
        <v>0.5819639563560486</v>
      </c>
      <c r="C22" s="41">
        <v>0.3341272473335266</v>
      </c>
      <c r="D22" s="41">
        <v>0.36941081285476685</v>
      </c>
      <c r="E22" s="41">
        <v>0.41891956329345703</v>
      </c>
      <c r="F22" s="41">
        <v>0.40457671880722046</v>
      </c>
      <c r="G22" s="41">
        <v>0.31684446334838867</v>
      </c>
      <c r="H22" s="41">
        <v>0.2734494209289551</v>
      </c>
      <c r="I22" s="41">
        <v>0.2911667823791504</v>
      </c>
      <c r="J22" s="41">
        <v>0.35650911927223206</v>
      </c>
      <c r="K22" s="41">
        <v>0.3328372836112976</v>
      </c>
      <c r="L22" s="41">
        <v>0.353456050157547</v>
      </c>
      <c r="M22" s="41">
        <v>0.500296413898468</v>
      </c>
      <c r="N22" s="41">
        <v>0.29606419801712036</v>
      </c>
      <c r="O22" s="41"/>
      <c r="P22" s="41">
        <v>0.47668570280075073</v>
      </c>
      <c r="Q22" s="41">
        <v>0.4124928414821625</v>
      </c>
      <c r="R22" s="41">
        <v>0.5275799036026001</v>
      </c>
      <c r="S22" s="41">
        <v>0.544380784034729</v>
      </c>
      <c r="T22" s="41">
        <v>0.3984878957271576</v>
      </c>
      <c r="U22" s="41">
        <v>0.43029770255088806</v>
      </c>
      <c r="V22" s="41">
        <v>0.40970155596733093</v>
      </c>
      <c r="W22" s="41">
        <v>0.5259363055229187</v>
      </c>
      <c r="X22" s="41">
        <v>0.41426244378089905</v>
      </c>
      <c r="Y22" s="41">
        <v>0.46561095118522644</v>
      </c>
      <c r="Z22" s="41">
        <v>0.5228680372238159</v>
      </c>
      <c r="AA22" s="41">
        <v>0.5182016491889954</v>
      </c>
      <c r="AB22" s="41">
        <v>0.41478899121284485</v>
      </c>
      <c r="AC22" s="41">
        <v>0.5434566736221313</v>
      </c>
      <c r="AD22" s="41">
        <v>0.45056387782096863</v>
      </c>
      <c r="AE22" s="41">
        <v>0.3432937264442444</v>
      </c>
      <c r="AF22" s="41">
        <v>0.3949025869369507</v>
      </c>
      <c r="AG22" s="41">
        <v>0.5323036909103394</v>
      </c>
      <c r="AH22" s="41">
        <v>0.37270089983940125</v>
      </c>
      <c r="AI22" s="41">
        <v>0.3704890012741089</v>
      </c>
      <c r="AJ22" s="41">
        <v>0.4077240824699402</v>
      </c>
      <c r="AK22" s="41">
        <v>0.27351856231689453</v>
      </c>
      <c r="AL22" s="41">
        <v>0.37955090403556824</v>
      </c>
      <c r="AM22" s="41">
        <v>0.40478307008743286</v>
      </c>
      <c r="AN22" s="41">
        <v>0.30743086338043213</v>
      </c>
      <c r="AO22" s="41">
        <v>0.32155856490135193</v>
      </c>
      <c r="AP22" s="41">
        <v>0.42910224199295044</v>
      </c>
      <c r="AQ22" s="41">
        <v>0.37521854043006897</v>
      </c>
      <c r="AR22" s="41">
        <v>0.2761843204498291</v>
      </c>
      <c r="AS22" s="41">
        <v>0.398999959230423</v>
      </c>
      <c r="AT22" s="41">
        <v>0.31933775544166565</v>
      </c>
      <c r="AU22" s="41">
        <v>0.295293927192688</v>
      </c>
      <c r="AV22" s="41"/>
      <c r="AW22" s="41">
        <v>0.3294842541217804</v>
      </c>
      <c r="AX22" s="41">
        <v>0.4291333556175232</v>
      </c>
      <c r="AY22" s="41">
        <v>0.43463483452796936</v>
      </c>
      <c r="AZ22" s="41">
        <v>0.33586329221725464</v>
      </c>
      <c r="BA22" s="41">
        <v>0.2399621158838272</v>
      </c>
      <c r="BB22" s="41">
        <v>0.3796594440937042</v>
      </c>
      <c r="BC22" s="41">
        <v>0.2871929407119751</v>
      </c>
      <c r="BD22" s="41">
        <v>0.44065460562705994</v>
      </c>
      <c r="BE22" s="41">
        <v>0.2322302758693695</v>
      </c>
      <c r="BF22" s="41">
        <v>0.32561182975769043</v>
      </c>
      <c r="BG22" s="41">
        <v>0.26957568526268005</v>
      </c>
      <c r="BH22" s="41">
        <v>0.2918747067451477</v>
      </c>
      <c r="BI22" s="41">
        <v>0.20968912541866302</v>
      </c>
      <c r="BJ22" s="41">
        <v>0.3319843113422394</v>
      </c>
      <c r="BK22" s="41">
        <v>0.5144461393356323</v>
      </c>
      <c r="BL22" s="41">
        <v>0.248424232006073</v>
      </c>
      <c r="BM22" s="41"/>
      <c r="BN22" s="41"/>
      <c r="BO22" s="41"/>
      <c r="BP22" s="41"/>
      <c r="BQ22" s="41"/>
      <c r="BR22" s="41"/>
      <c r="BS22" s="41"/>
      <c r="BT22" s="41"/>
      <c r="BU22" s="41"/>
      <c r="BV22" s="41"/>
      <c r="BW22" s="41"/>
      <c r="BX22" s="41"/>
      <c r="BY22" s="41"/>
      <c r="BZ22" s="41"/>
      <c r="CA22" s="49"/>
      <c r="CB22" s="41"/>
      <c r="CC22" s="41"/>
      <c r="CD22" s="49"/>
      <c r="CE22" s="41"/>
      <c r="CF22" s="41"/>
      <c r="CG22" s="41"/>
      <c r="CH22" s="41"/>
      <c r="CI22" s="41"/>
      <c r="CJ22" s="41"/>
      <c r="CK22" s="41"/>
      <c r="CL22" s="41"/>
      <c r="CM22" s="41"/>
      <c r="CN22" s="41"/>
      <c r="CO22" s="41"/>
      <c r="CP22" s="41"/>
      <c r="CQ22" s="41"/>
      <c r="CR22" s="41"/>
      <c r="CS22" s="41"/>
      <c r="CT22" s="41"/>
      <c r="CU22" s="41"/>
      <c r="CV22" s="41"/>
      <c r="CW22" s="41"/>
      <c r="CX22" s="41"/>
      <c r="CY22" s="41"/>
      <c r="CZ22" s="41"/>
      <c r="DA22" s="41"/>
      <c r="DB22" s="41"/>
      <c r="DC22" s="41"/>
      <c r="DD22" s="41"/>
      <c r="DE22" s="41"/>
      <c r="DF22" s="41"/>
      <c r="DG22" s="41"/>
      <c r="DH22" s="41"/>
      <c r="DI22" s="41"/>
      <c r="DJ22" s="41"/>
      <c r="DK22" s="41"/>
      <c r="DL22" s="41"/>
      <c r="DM22" s="41"/>
      <c r="DN22" s="41"/>
      <c r="DO22" s="41"/>
      <c r="DP22" s="41"/>
      <c r="DQ22" s="41"/>
      <c r="DR22" s="41"/>
      <c r="DS22" s="41"/>
      <c r="DT22" s="41"/>
      <c r="DU22" s="41"/>
      <c r="DV22" s="41"/>
      <c r="DW22" s="41"/>
    </row>
    <row r="23" ht="12.75" customHeight="1">
      <c r="A23" s="91" t="s">
        <v>89</v>
      </c>
      <c r="B23" s="41">
        <v>0.4377283453941345</v>
      </c>
      <c r="C23" s="41">
        <v>0.5269618034362793</v>
      </c>
      <c r="D23" s="41">
        <v>0.5459208488464355</v>
      </c>
      <c r="E23" s="41">
        <v>0.6965819001197815</v>
      </c>
      <c r="F23" s="41">
        <v>0.5954232811927795</v>
      </c>
      <c r="G23" s="41">
        <v>0.49518251419067383</v>
      </c>
      <c r="H23" s="41">
        <v>0.5843617916107178</v>
      </c>
      <c r="I23" s="41">
        <v>0.5498242974281311</v>
      </c>
      <c r="J23" s="41">
        <v>0.5890285968780518</v>
      </c>
      <c r="K23" s="41">
        <v>0.5349767804145813</v>
      </c>
      <c r="L23" s="41">
        <v>0.6514595746994019</v>
      </c>
      <c r="M23" s="41">
        <v>0.6480022668838501</v>
      </c>
      <c r="N23" s="41">
        <v>0.569570779800415</v>
      </c>
      <c r="O23" s="41"/>
      <c r="P23" s="41">
        <v>0.6592509746551514</v>
      </c>
      <c r="Q23" s="41">
        <v>0.6386252045631409</v>
      </c>
      <c r="R23" s="41">
        <v>0.6589303016662598</v>
      </c>
      <c r="S23" s="41">
        <v>0.48604506254196167</v>
      </c>
      <c r="T23" s="41">
        <v>0.5427160859107971</v>
      </c>
      <c r="U23" s="41">
        <v>0.4514579772949219</v>
      </c>
      <c r="V23" s="41">
        <v>0.5865721702575684</v>
      </c>
      <c r="W23" s="41">
        <v>0.6584716439247131</v>
      </c>
      <c r="X23" s="41">
        <v>0.5226982831954956</v>
      </c>
      <c r="Y23" s="41">
        <v>0.5725486874580383</v>
      </c>
      <c r="Z23" s="41">
        <v>0.5982125401496887</v>
      </c>
      <c r="AA23" s="41">
        <v>0.6069838404655457</v>
      </c>
      <c r="AB23" s="41">
        <v>0.5984313488006592</v>
      </c>
      <c r="AC23" s="41">
        <v>0.6579384207725525</v>
      </c>
      <c r="AD23" s="41">
        <v>0.660163938999176</v>
      </c>
      <c r="AE23" s="41">
        <v>0.6085896492004395</v>
      </c>
      <c r="AF23" s="41">
        <v>0.6372727751731873</v>
      </c>
      <c r="AG23" s="41">
        <v>0.4590500593185425</v>
      </c>
      <c r="AH23" s="41">
        <v>0.4380930960178375</v>
      </c>
      <c r="AI23" s="41">
        <v>0.37993302941322327</v>
      </c>
      <c r="AJ23" s="41">
        <v>0.4032815396785736</v>
      </c>
      <c r="AK23" s="41">
        <v>0.3490869998931885</v>
      </c>
      <c r="AL23" s="41">
        <v>0.35095977783203125</v>
      </c>
      <c r="AM23" s="41">
        <v>0.3534803092479706</v>
      </c>
      <c r="AN23" s="41">
        <v>0.3009692430496216</v>
      </c>
      <c r="AO23" s="41">
        <v>0.38201236724853516</v>
      </c>
      <c r="AP23" s="41">
        <v>0.48396873474121094</v>
      </c>
      <c r="AQ23" s="41">
        <v>0.5031164288520813</v>
      </c>
      <c r="AR23" s="41">
        <v>0.43543627858161926</v>
      </c>
      <c r="AS23" s="41">
        <v>0.3819023072719574</v>
      </c>
      <c r="AT23" s="41">
        <v>0.3447014391422272</v>
      </c>
      <c r="AU23" s="41">
        <v>0.19668500125408173</v>
      </c>
      <c r="AV23" s="41"/>
      <c r="AW23" s="41">
        <v>0.34199562668800354</v>
      </c>
      <c r="AX23" s="41">
        <v>0.2997954785823822</v>
      </c>
      <c r="AY23" s="41">
        <v>0.2630303204059601</v>
      </c>
      <c r="AZ23" s="41">
        <v>0.3293847441673279</v>
      </c>
      <c r="BA23" s="41">
        <v>0.15569840371608734</v>
      </c>
      <c r="BB23" s="41">
        <v>0.2330121397972107</v>
      </c>
      <c r="BC23" s="41">
        <v>0.1944720298051834</v>
      </c>
      <c r="BD23" s="41">
        <v>0.35300344228744507</v>
      </c>
      <c r="BE23" s="41">
        <v>0.3419013023376465</v>
      </c>
      <c r="BF23" s="41">
        <v>0.1343304067850113</v>
      </c>
      <c r="BG23" s="41">
        <v>0.32406970858573914</v>
      </c>
      <c r="BH23" s="41">
        <v>0.17552624642848969</v>
      </c>
      <c r="BI23" s="41">
        <v>0.22440491616725922</v>
      </c>
      <c r="BJ23" s="41">
        <v>0.3091249167919159</v>
      </c>
      <c r="BK23" s="41">
        <v>0.3771868348121643</v>
      </c>
      <c r="BL23" s="41">
        <v>0.2408284842967987</v>
      </c>
      <c r="BM23" s="41"/>
      <c r="BN23" s="41"/>
      <c r="BO23" s="41"/>
      <c r="BP23" s="41"/>
      <c r="BQ23" s="41"/>
      <c r="BR23" s="41"/>
      <c r="BS23" s="41"/>
      <c r="BT23" s="41"/>
      <c r="BU23" s="41"/>
      <c r="BV23" s="41"/>
      <c r="BW23" s="41"/>
      <c r="BX23" s="41"/>
      <c r="BY23" s="41"/>
      <c r="BZ23" s="41"/>
      <c r="CA23" s="49"/>
      <c r="CB23" s="41"/>
      <c r="CC23" s="41"/>
      <c r="CD23" s="49"/>
      <c r="CE23" s="41"/>
      <c r="CF23" s="41"/>
      <c r="CG23" s="41"/>
      <c r="CH23" s="41"/>
      <c r="CI23" s="41"/>
      <c r="CJ23" s="41"/>
      <c r="CK23" s="41"/>
      <c r="CL23" s="41"/>
      <c r="CM23" s="41"/>
      <c r="CN23" s="41"/>
      <c r="CO23" s="41"/>
      <c r="CP23" s="41"/>
      <c r="CQ23" s="41"/>
      <c r="CR23" s="41"/>
      <c r="CS23" s="41"/>
      <c r="CT23" s="41"/>
      <c r="CU23" s="41"/>
      <c r="CV23" s="41"/>
      <c r="CW23" s="41"/>
      <c r="CX23" s="41"/>
      <c r="CY23" s="41"/>
      <c r="CZ23" s="41"/>
      <c r="DA23" s="41"/>
      <c r="DB23" s="41"/>
      <c r="DC23" s="41"/>
      <c r="DD23" s="41"/>
      <c r="DE23" s="41"/>
      <c r="DF23" s="41"/>
      <c r="DG23" s="41"/>
      <c r="DH23" s="41"/>
      <c r="DI23" s="41"/>
      <c r="DJ23" s="41"/>
      <c r="DK23" s="41"/>
      <c r="DL23" s="41"/>
      <c r="DM23" s="41"/>
      <c r="DN23" s="41"/>
      <c r="DO23" s="41"/>
      <c r="DP23" s="41"/>
      <c r="DQ23" s="41"/>
      <c r="DR23" s="41"/>
      <c r="DS23" s="41"/>
      <c r="DT23" s="41"/>
      <c r="DU23" s="41"/>
      <c r="DV23" s="41"/>
      <c r="DW23" s="41"/>
    </row>
    <row r="24" ht="12.75" customHeight="1">
      <c r="A24" s="91" t="s">
        <v>91</v>
      </c>
      <c r="B24" s="41">
        <v>0.18775035440921783</v>
      </c>
      <c r="C24" s="41">
        <v>0.14746056497097015</v>
      </c>
      <c r="D24" s="41">
        <v>0.06490206718444824</v>
      </c>
      <c r="E24" s="41">
        <v>0.18786154687404633</v>
      </c>
      <c r="F24" s="41">
        <v>0.20250436663627625</v>
      </c>
      <c r="G24" s="41">
        <v>0.1282147914171219</v>
      </c>
      <c r="H24" s="41">
        <v>0.20115406811237335</v>
      </c>
      <c r="I24" s="41">
        <v>0.11513606458902359</v>
      </c>
      <c r="J24" s="41">
        <v>0.1655048280954361</v>
      </c>
      <c r="K24" s="41">
        <v>0.09153209626674652</v>
      </c>
      <c r="L24" s="41">
        <v>0.1683564931154251</v>
      </c>
      <c r="M24" s="41">
        <v>0.24446143209934235</v>
      </c>
      <c r="N24" s="41">
        <v>0.1485777050256729</v>
      </c>
      <c r="O24" s="41"/>
      <c r="P24" s="41">
        <v>0.2119358628988266</v>
      </c>
      <c r="Q24" s="41">
        <v>0.1918019950389862</v>
      </c>
      <c r="R24" s="41">
        <v>0.2313932329416275</v>
      </c>
      <c r="S24" s="41">
        <v>0.24726395308971405</v>
      </c>
      <c r="T24" s="41">
        <v>0.2158089429140091</v>
      </c>
      <c r="U24" s="41">
        <v>0.12745986878871918</v>
      </c>
      <c r="V24" s="41">
        <v>0.22559404373168945</v>
      </c>
      <c r="W24" s="41">
        <v>0.15161442756652832</v>
      </c>
      <c r="X24" s="41">
        <v>0.22787250578403473</v>
      </c>
      <c r="Y24" s="41">
        <v>0.29630643129348755</v>
      </c>
      <c r="Z24" s="41">
        <v>0.2429599016904831</v>
      </c>
      <c r="AA24" s="41">
        <v>0.20379458367824554</v>
      </c>
      <c r="AB24" s="41">
        <v>0.1260891705751419</v>
      </c>
      <c r="AC24" s="41">
        <v>0.329218327999115</v>
      </c>
      <c r="AD24" s="41">
        <v>0.2446831911802292</v>
      </c>
      <c r="AE24" s="41">
        <v>0.15868374705314636</v>
      </c>
      <c r="AF24" s="41">
        <v>0.16759739816188812</v>
      </c>
      <c r="AG24" s="41">
        <v>0.104195736348629</v>
      </c>
      <c r="AH24" s="41">
        <v>0.25221526622772217</v>
      </c>
      <c r="AI24" s="41">
        <v>0.10382451862096786</v>
      </c>
      <c r="AJ24" s="41">
        <v>0.11508560180664062</v>
      </c>
      <c r="AK24" s="41">
        <v>0.0751061886548996</v>
      </c>
      <c r="AL24" s="41">
        <v>0.12574410438537598</v>
      </c>
      <c r="AM24" s="41">
        <v>0.12274345755577087</v>
      </c>
      <c r="AN24" s="41">
        <v>0.10893742740154266</v>
      </c>
      <c r="AO24" s="41">
        <v>0.1508369892835617</v>
      </c>
      <c r="AP24" s="41">
        <v>0.057196859270334244</v>
      </c>
      <c r="AQ24" s="41">
        <v>0.19530680775642395</v>
      </c>
      <c r="AR24" s="41">
        <v>0.14391770958900452</v>
      </c>
      <c r="AS24" s="41">
        <v>0.13145169615745544</v>
      </c>
      <c r="AT24" s="41">
        <v>0.13062416017055511</v>
      </c>
      <c r="AU24" s="41">
        <v>0.05679270252585411</v>
      </c>
      <c r="AV24" s="41"/>
      <c r="AW24" s="41">
        <v>0.13595232367515564</v>
      </c>
      <c r="AX24" s="41">
        <v>0.27565160393714905</v>
      </c>
      <c r="AY24" s="41">
        <v>0.08358337730169296</v>
      </c>
      <c r="AZ24" s="41">
        <v>0.1298726350069046</v>
      </c>
      <c r="BA24" s="41">
        <v>0.07685905694961548</v>
      </c>
      <c r="BB24" s="41">
        <v>0.07553458213806152</v>
      </c>
      <c r="BC24" s="41">
        <v>0.04366995021700859</v>
      </c>
      <c r="BD24" s="41">
        <v>0.0648440420627594</v>
      </c>
      <c r="BE24" s="41">
        <v>0.1580260992050171</v>
      </c>
      <c r="BF24" s="41">
        <v>0.07855644077062607</v>
      </c>
      <c r="BG24" s="41">
        <v>0.15265139937400818</v>
      </c>
      <c r="BH24" s="41">
        <v>0.12968333065509796</v>
      </c>
      <c r="BI24" s="41">
        <v>0.08093180507421494</v>
      </c>
      <c r="BJ24" s="41">
        <v>0.12759742140769958</v>
      </c>
      <c r="BK24" s="41">
        <v>0.10562632232904434</v>
      </c>
      <c r="BL24" s="41">
        <v>0.10504768043756485</v>
      </c>
      <c r="BM24" s="41"/>
      <c r="BN24" s="41"/>
      <c r="BO24" s="41"/>
      <c r="BP24" s="41"/>
      <c r="BQ24" s="41"/>
      <c r="BR24" s="41"/>
      <c r="BS24" s="41"/>
      <c r="BT24" s="41"/>
      <c r="BU24" s="41"/>
      <c r="BV24" s="41"/>
      <c r="BW24" s="41"/>
      <c r="BX24" s="41"/>
      <c r="BY24" s="41"/>
      <c r="BZ24" s="41"/>
      <c r="CA24" s="49"/>
      <c r="CB24" s="41"/>
      <c r="CC24" s="41"/>
      <c r="CD24" s="49"/>
      <c r="CE24" s="41"/>
      <c r="CF24" s="41"/>
      <c r="CG24" s="41"/>
      <c r="CH24" s="41"/>
      <c r="CI24" s="41"/>
      <c r="CJ24" s="41"/>
      <c r="CK24" s="41"/>
      <c r="CL24" s="41"/>
      <c r="CM24" s="41"/>
      <c r="CN24" s="41"/>
      <c r="CO24" s="41"/>
      <c r="CP24" s="41"/>
      <c r="CQ24" s="41"/>
      <c r="CR24" s="41"/>
      <c r="CS24" s="41"/>
      <c r="CT24" s="41"/>
      <c r="CU24" s="41"/>
      <c r="CV24" s="41"/>
      <c r="CW24" s="41"/>
      <c r="CX24" s="41"/>
      <c r="CY24" s="41"/>
      <c r="CZ24" s="41"/>
      <c r="DA24" s="41"/>
      <c r="DB24" s="41"/>
      <c r="DC24" s="41"/>
      <c r="DD24" s="41"/>
      <c r="DE24" s="41"/>
      <c r="DF24" s="41"/>
      <c r="DG24" s="41"/>
      <c r="DH24" s="41"/>
      <c r="DI24" s="41"/>
      <c r="DJ24" s="41"/>
      <c r="DK24" s="41"/>
      <c r="DL24" s="41"/>
      <c r="DM24" s="41"/>
      <c r="DN24" s="41"/>
      <c r="DO24" s="41"/>
      <c r="DP24" s="41"/>
      <c r="DQ24" s="41"/>
      <c r="DR24" s="41"/>
      <c r="DS24" s="41"/>
      <c r="DT24" s="41"/>
      <c r="DU24" s="41"/>
      <c r="DV24" s="41"/>
      <c r="DW24" s="41"/>
    </row>
    <row r="25" ht="12.75" customHeight="1">
      <c r="A25" s="56" t="s">
        <v>93</v>
      </c>
      <c r="B25" s="57">
        <v>0.7494521737098694</v>
      </c>
      <c r="C25" s="57">
        <v>0.7849015593528748</v>
      </c>
      <c r="D25" s="57">
        <v>0.7020648717880249</v>
      </c>
      <c r="E25" s="57">
        <v>0.7780604958534241</v>
      </c>
      <c r="F25" s="57">
        <v>0.5797280669212341</v>
      </c>
      <c r="G25" s="57">
        <v>0.7112044095993042</v>
      </c>
      <c r="H25" s="57">
        <v>0.5745406746864319</v>
      </c>
      <c r="I25" s="57">
        <v>0.7731932401657104</v>
      </c>
      <c r="J25" s="57">
        <v>0.7555757761001587</v>
      </c>
      <c r="K25" s="57">
        <v>0.549489438533783</v>
      </c>
      <c r="L25" s="57">
        <v>0.7536060214042664</v>
      </c>
      <c r="M25" s="57">
        <v>0.7239459156990051</v>
      </c>
      <c r="N25" s="57">
        <v>0.823261022567749</v>
      </c>
      <c r="O25" s="57"/>
      <c r="P25" s="57">
        <v>0.7758247256278992</v>
      </c>
      <c r="Q25" s="57">
        <v>0.6666666865348816</v>
      </c>
      <c r="R25" s="57">
        <v>0.717610776424408</v>
      </c>
      <c r="S25" s="57">
        <v>0.799721360206604</v>
      </c>
      <c r="T25" s="57">
        <v>0.806119441986084</v>
      </c>
      <c r="U25" s="57">
        <v>0.6838257312774658</v>
      </c>
      <c r="V25" s="57">
        <v>0.5782754421234131</v>
      </c>
      <c r="W25" s="57">
        <v>0.78605717420578</v>
      </c>
      <c r="X25" s="57">
        <v>0.7514144778251648</v>
      </c>
      <c r="Y25" s="57">
        <v>0.8109942078590393</v>
      </c>
      <c r="Z25" s="57">
        <v>0.7079676985740662</v>
      </c>
      <c r="AA25" s="57">
        <v>0.6619997620582581</v>
      </c>
      <c r="AB25" s="57">
        <v>0.6669226288795471</v>
      </c>
      <c r="AC25" s="57">
        <v>0.8054613471031189</v>
      </c>
      <c r="AD25" s="57">
        <v>0.7975592613220215</v>
      </c>
      <c r="AE25" s="57">
        <v>0.5825177431106567</v>
      </c>
      <c r="AF25" s="57">
        <v>0.7237651348114014</v>
      </c>
      <c r="AG25" s="57">
        <v>0.6231081485748291</v>
      </c>
      <c r="AH25" s="57">
        <v>0.6080173850059509</v>
      </c>
      <c r="AI25" s="57">
        <v>0.6345230340957642</v>
      </c>
      <c r="AJ25" s="57">
        <v>0.5771081447601318</v>
      </c>
      <c r="AK25" s="57">
        <v>0.7249679565429688</v>
      </c>
      <c r="AL25" s="57">
        <v>0.6785871386528015</v>
      </c>
      <c r="AM25" s="57">
        <v>0.5704007148742676</v>
      </c>
      <c r="AN25" s="57">
        <v>0.6039302945137024</v>
      </c>
      <c r="AO25" s="57">
        <v>0.6163248419761658</v>
      </c>
      <c r="AP25" s="57">
        <v>0.6033774614334106</v>
      </c>
      <c r="AQ25" s="57">
        <v>0.7135714292526245</v>
      </c>
      <c r="AR25" s="57">
        <v>0.6790609955787659</v>
      </c>
      <c r="AS25" s="57">
        <v>0.667935311794281</v>
      </c>
      <c r="AT25" s="57">
        <v>0.5761245489120483</v>
      </c>
      <c r="AU25" s="57">
        <v>0.5179643034934998</v>
      </c>
      <c r="AV25" s="57"/>
      <c r="AW25" s="57">
        <v>0.5167073011398315</v>
      </c>
      <c r="AX25" s="57">
        <v>0.6465757489204407</v>
      </c>
      <c r="AY25" s="57">
        <v>0.5587059259414673</v>
      </c>
      <c r="AZ25" s="57">
        <v>0.597362756729126</v>
      </c>
      <c r="BA25" s="57">
        <v>0.5052675008773804</v>
      </c>
      <c r="BB25" s="57">
        <v>0.5685539245605469</v>
      </c>
      <c r="BC25" s="57">
        <v>0.4803328216075897</v>
      </c>
      <c r="BD25" s="57">
        <v>0.5687932372093201</v>
      </c>
      <c r="BE25" s="57">
        <v>0.47233474254608154</v>
      </c>
      <c r="BF25" s="57">
        <v>0.4236889183521271</v>
      </c>
      <c r="BG25" s="57">
        <v>0.5383297204971313</v>
      </c>
      <c r="BH25" s="57">
        <v>0.47403484582901</v>
      </c>
      <c r="BI25" s="57">
        <v>0.5921309590339661</v>
      </c>
      <c r="BJ25" s="57">
        <v>0.4790572226047516</v>
      </c>
      <c r="BK25" s="57"/>
      <c r="BL25" s="57"/>
      <c r="BM25" s="57"/>
      <c r="BN25" s="57"/>
      <c r="BO25" s="57"/>
      <c r="BP25" s="57"/>
      <c r="BQ25" s="57"/>
      <c r="BR25" s="99"/>
      <c r="BS25" s="99"/>
      <c r="BT25" s="99"/>
      <c r="BU25" s="99"/>
      <c r="BV25" s="99"/>
      <c r="BW25" s="99"/>
      <c r="BX25" s="99"/>
      <c r="BY25" s="99"/>
      <c r="BZ25" s="57"/>
      <c r="CA25" s="57"/>
      <c r="CB25" s="99"/>
      <c r="CC25" s="100"/>
      <c r="CD25" s="57"/>
      <c r="CE25" s="101"/>
      <c r="CF25" s="101"/>
      <c r="CG25" s="101"/>
      <c r="CH25" s="101"/>
      <c r="CI25" s="101"/>
      <c r="CJ25" s="101"/>
      <c r="CK25" s="101"/>
      <c r="CL25" s="101"/>
      <c r="CM25" s="101"/>
      <c r="CN25" s="101"/>
      <c r="CO25" s="101"/>
      <c r="CP25" s="101"/>
      <c r="CQ25" s="101"/>
      <c r="CR25" s="101"/>
      <c r="CS25" s="101"/>
      <c r="CT25" s="101"/>
      <c r="CU25" s="101"/>
      <c r="CV25" s="101"/>
      <c r="CW25" s="101"/>
      <c r="CX25" s="101"/>
      <c r="CY25" s="101"/>
      <c r="CZ25" s="101"/>
      <c r="DA25" s="101"/>
      <c r="DB25" s="101"/>
      <c r="DC25" s="101"/>
      <c r="DD25" s="101"/>
      <c r="DE25" s="101"/>
      <c r="DF25" s="101"/>
      <c r="DG25" s="101"/>
      <c r="DH25" s="101"/>
      <c r="DI25" s="101"/>
      <c r="DJ25" s="101"/>
      <c r="DK25" s="101"/>
      <c r="DL25" s="101"/>
      <c r="DM25" s="101"/>
      <c r="DN25" s="101"/>
      <c r="DO25" s="101"/>
      <c r="DP25" s="101"/>
      <c r="DQ25" s="101"/>
      <c r="DR25" s="101"/>
      <c r="DS25" s="101"/>
      <c r="DT25" s="101"/>
      <c r="DU25" s="101"/>
      <c r="DV25" s="101"/>
      <c r="DW25" s="101"/>
    </row>
    <row r="26" ht="12.75" customHeight="1">
      <c r="A26" s="56" t="s">
        <v>95</v>
      </c>
      <c r="B26" s="57">
        <v>0.7478628158569336</v>
      </c>
      <c r="C26" s="57">
        <v>0.810205340385437</v>
      </c>
      <c r="D26" s="57">
        <v>0.6515446305274963</v>
      </c>
      <c r="E26" s="57">
        <v>0.7971348762512207</v>
      </c>
      <c r="F26" s="57">
        <v>0.640281081199646</v>
      </c>
      <c r="G26" s="57">
        <v>0.6383263468742371</v>
      </c>
      <c r="H26" s="57">
        <v>0.6530224084854126</v>
      </c>
      <c r="I26" s="57">
        <v>0.6873217821121216</v>
      </c>
      <c r="J26" s="57">
        <v>0.5729452967643738</v>
      </c>
      <c r="K26" s="57">
        <v>0.6350831389427185</v>
      </c>
      <c r="L26" s="57">
        <v>0.7390244007110596</v>
      </c>
      <c r="M26" s="57">
        <v>0.7020034790039062</v>
      </c>
      <c r="N26" s="57">
        <v>0.8723568320274353</v>
      </c>
      <c r="O26" s="57"/>
      <c r="P26" s="57">
        <v>0.7190593481063843</v>
      </c>
      <c r="Q26" s="57">
        <v>0.6687417030334473</v>
      </c>
      <c r="R26" s="57">
        <v>0.6634531617164612</v>
      </c>
      <c r="S26" s="57">
        <v>0.667741596698761</v>
      </c>
      <c r="T26" s="57">
        <v>0.6636003255844116</v>
      </c>
      <c r="U26" s="57">
        <v>0.6998282670974731</v>
      </c>
      <c r="V26" s="57">
        <v>0.6324818134307861</v>
      </c>
      <c r="W26" s="57">
        <v>0.8169811964035034</v>
      </c>
      <c r="X26" s="57">
        <v>0.6043183207511902</v>
      </c>
      <c r="Y26" s="57">
        <v>0.785284161567688</v>
      </c>
      <c r="Z26" s="57">
        <v>0.5956529974937439</v>
      </c>
      <c r="AA26" s="57">
        <v>0.6217256188392639</v>
      </c>
      <c r="AB26" s="57">
        <v>0.5337913632392883</v>
      </c>
      <c r="AC26" s="57">
        <v>0.6280637979507446</v>
      </c>
      <c r="AD26" s="57">
        <v>0.7345956563949585</v>
      </c>
      <c r="AE26" s="57">
        <v>0.5390027761459351</v>
      </c>
      <c r="AF26" s="57">
        <v>0.6459160447120667</v>
      </c>
      <c r="AG26" s="57">
        <v>0.5900646448135376</v>
      </c>
      <c r="AH26" s="57">
        <v>0.5064863562583923</v>
      </c>
      <c r="AI26" s="57">
        <v>0.5272228121757507</v>
      </c>
      <c r="AJ26" s="57">
        <v>0.5925348997116089</v>
      </c>
      <c r="AK26" s="57">
        <v>0.7200162410736084</v>
      </c>
      <c r="AL26" s="57">
        <v>0.640330970287323</v>
      </c>
      <c r="AM26" s="57">
        <v>0.5078009963035583</v>
      </c>
      <c r="AN26" s="57">
        <v>0.5805568099021912</v>
      </c>
      <c r="AO26" s="57">
        <v>0.5933802127838135</v>
      </c>
      <c r="AP26" s="57">
        <v>0.5900182127952576</v>
      </c>
      <c r="AQ26" s="57">
        <v>0.7750809192657471</v>
      </c>
      <c r="AR26" s="57">
        <v>0.6098020672798157</v>
      </c>
      <c r="AS26" s="57">
        <v>0.6083755493164062</v>
      </c>
      <c r="AT26" s="57">
        <v>0.5827293395996094</v>
      </c>
      <c r="AU26" s="57">
        <v>0.5129774808883667</v>
      </c>
      <c r="AV26" s="57"/>
      <c r="AW26" s="57">
        <v>0.562699556350708</v>
      </c>
      <c r="AX26" s="57">
        <v>0.5870037078857422</v>
      </c>
      <c r="AY26" s="57">
        <v>0.44138121604919434</v>
      </c>
      <c r="AZ26" s="57">
        <v>0.4973657429218292</v>
      </c>
      <c r="BA26" s="57">
        <v>0.4132501184940338</v>
      </c>
      <c r="BB26" s="57">
        <v>0.47878551483154297</v>
      </c>
      <c r="BC26" s="57">
        <v>0.4978979825973511</v>
      </c>
      <c r="BD26" s="57">
        <v>0.5921506285667419</v>
      </c>
      <c r="BE26" s="57">
        <v>0.4806046783924103</v>
      </c>
      <c r="BF26" s="57">
        <v>0.40239909291267395</v>
      </c>
      <c r="BG26" s="57">
        <v>0.4556100070476532</v>
      </c>
      <c r="BH26" s="57">
        <v>0.5597540736198425</v>
      </c>
      <c r="BI26" s="57">
        <v>0.657520592212677</v>
      </c>
      <c r="BJ26" s="57">
        <v>0.49570414423942566</v>
      </c>
      <c r="BK26" s="57"/>
      <c r="BL26" s="57"/>
      <c r="BM26" s="57"/>
      <c r="BN26" s="57"/>
      <c r="BO26" s="57"/>
      <c r="BP26" s="57"/>
      <c r="BQ26" s="57"/>
      <c r="BR26" s="99"/>
      <c r="BS26" s="99"/>
      <c r="BT26" s="99"/>
      <c r="BU26" s="99"/>
      <c r="BV26" s="99"/>
      <c r="BW26" s="99"/>
      <c r="BX26" s="99"/>
      <c r="BY26" s="99"/>
      <c r="BZ26" s="57"/>
      <c r="CA26" s="57"/>
      <c r="CB26" s="99"/>
      <c r="CC26" s="100"/>
      <c r="CD26" s="57"/>
      <c r="CE26" s="101"/>
      <c r="CF26" s="101"/>
      <c r="CG26" s="101"/>
      <c r="CH26" s="101"/>
      <c r="CI26" s="101"/>
      <c r="CJ26" s="101"/>
      <c r="CK26" s="101"/>
      <c r="CL26" s="101"/>
      <c r="CM26" s="101"/>
      <c r="CN26" s="101"/>
      <c r="CO26" s="101"/>
      <c r="CP26" s="101"/>
      <c r="CQ26" s="101"/>
      <c r="CR26" s="101"/>
      <c r="CS26" s="101"/>
      <c r="CT26" s="101"/>
      <c r="CU26" s="101"/>
      <c r="CV26" s="101"/>
      <c r="CW26" s="101"/>
      <c r="CX26" s="101"/>
      <c r="CY26" s="101"/>
      <c r="CZ26" s="101"/>
      <c r="DA26" s="101"/>
      <c r="DB26" s="101"/>
      <c r="DC26" s="101"/>
      <c r="DD26" s="101"/>
      <c r="DE26" s="101"/>
      <c r="DF26" s="101"/>
      <c r="DG26" s="101"/>
      <c r="DH26" s="101"/>
      <c r="DI26" s="101"/>
      <c r="DJ26" s="101"/>
      <c r="DK26" s="101"/>
      <c r="DL26" s="101"/>
      <c r="DM26" s="101"/>
      <c r="DN26" s="101"/>
      <c r="DO26" s="101"/>
      <c r="DP26" s="101"/>
      <c r="DQ26" s="101"/>
      <c r="DR26" s="101"/>
      <c r="DS26" s="101"/>
      <c r="DT26" s="101"/>
      <c r="DU26" s="101"/>
      <c r="DV26" s="101"/>
      <c r="DW26" s="101"/>
    </row>
    <row r="27" ht="12.75" customHeight="1">
      <c r="A27" s="91" t="s">
        <v>97</v>
      </c>
      <c r="B27" s="41">
        <v>0.8201454877853394</v>
      </c>
      <c r="C27" s="41">
        <v>0.8503477573394775</v>
      </c>
      <c r="D27" s="41">
        <v>0.8499073386192322</v>
      </c>
      <c r="E27" s="41">
        <v>0.8891026973724365</v>
      </c>
      <c r="F27" s="41">
        <v>0.8337650299072266</v>
      </c>
      <c r="G27" s="41">
        <v>0.8547545075416565</v>
      </c>
      <c r="H27" s="41">
        <v>0.8843680620193481</v>
      </c>
      <c r="I27" s="41">
        <v>0.8848540186882019</v>
      </c>
      <c r="J27" s="41">
        <v>0.7850305438041687</v>
      </c>
      <c r="K27" s="41">
        <v>0.8662155866622925</v>
      </c>
      <c r="L27" s="41">
        <v>0.8419349789619446</v>
      </c>
      <c r="M27" s="41">
        <v>0.9320563673973083</v>
      </c>
      <c r="N27" s="41">
        <v>0.8688124418258667</v>
      </c>
      <c r="O27" s="41"/>
      <c r="P27" s="41">
        <v>0.944066047668457</v>
      </c>
      <c r="Q27" s="41">
        <v>0.8769644498825073</v>
      </c>
      <c r="R27" s="41">
        <v>0.8920732140541077</v>
      </c>
      <c r="S27" s="41">
        <v>0.8520424365997314</v>
      </c>
      <c r="T27" s="41">
        <v>0.7965600490570068</v>
      </c>
      <c r="U27" s="41">
        <v>0.7992826700210571</v>
      </c>
      <c r="V27" s="41">
        <v>0.8346841335296631</v>
      </c>
      <c r="W27" s="41">
        <v>0.915313720703125</v>
      </c>
      <c r="X27" s="41">
        <v>0.8781912326812744</v>
      </c>
      <c r="Y27" s="41">
        <v>0.8557671904563904</v>
      </c>
      <c r="Z27" s="41">
        <v>0.9198622107505798</v>
      </c>
      <c r="AA27" s="41">
        <v>0.8789572715759277</v>
      </c>
      <c r="AB27" s="41">
        <v>0.8428156971931458</v>
      </c>
      <c r="AC27" s="41">
        <v>0.9417626261711121</v>
      </c>
      <c r="AD27" s="41">
        <v>0.9132786989212036</v>
      </c>
      <c r="AE27" s="41">
        <v>0.9245302081108093</v>
      </c>
      <c r="AF27" s="41">
        <v>0.9009740352630615</v>
      </c>
      <c r="AG27" s="41">
        <v>0.8828010559082031</v>
      </c>
      <c r="AH27" s="41">
        <v>0.870699405670166</v>
      </c>
      <c r="AI27" s="41">
        <v>0.7685063481330872</v>
      </c>
      <c r="AJ27" s="41">
        <v>0.9268805384635925</v>
      </c>
      <c r="AK27" s="41">
        <v>0.8472161889076233</v>
      </c>
      <c r="AL27" s="41">
        <v>0.8356151580810547</v>
      </c>
      <c r="AM27" s="41">
        <v>0.9060846567153931</v>
      </c>
      <c r="AN27" s="41">
        <v>0.7803305983543396</v>
      </c>
      <c r="AO27" s="41">
        <v>0.8832773566246033</v>
      </c>
      <c r="AP27" s="41">
        <v>0.8697322607040405</v>
      </c>
      <c r="AQ27" s="41">
        <v>0.8007921576499939</v>
      </c>
      <c r="AR27" s="41">
        <v>0.8050422668457031</v>
      </c>
      <c r="AS27" s="41">
        <v>0.8298294544219971</v>
      </c>
      <c r="AT27" s="41">
        <v>0.7921261787414551</v>
      </c>
      <c r="AU27" s="41">
        <v>0.7142485976219177</v>
      </c>
      <c r="AV27" s="41"/>
      <c r="AW27" s="41">
        <v>0.6377364993095398</v>
      </c>
      <c r="AX27" s="41">
        <v>0.8530916571617126</v>
      </c>
      <c r="AY27" s="41">
        <v>0.6417386531829834</v>
      </c>
      <c r="AZ27" s="41">
        <v>0.7800222635269165</v>
      </c>
      <c r="BA27" s="41">
        <v>0.7676506042480469</v>
      </c>
      <c r="BB27" s="41">
        <v>0.8415005803108215</v>
      </c>
      <c r="BC27" s="41">
        <v>0.6446240544319153</v>
      </c>
      <c r="BD27" s="41">
        <v>0.8142086863517761</v>
      </c>
      <c r="BE27" s="41">
        <v>0.6245215535163879</v>
      </c>
      <c r="BF27" s="41">
        <v>0.7745500206947327</v>
      </c>
      <c r="BG27" s="41">
        <v>0.772886335849762</v>
      </c>
      <c r="BH27" s="41">
        <v>0.6717668771743774</v>
      </c>
      <c r="BI27" s="41">
        <v>0.789700984954834</v>
      </c>
      <c r="BJ27" s="41">
        <v>0.8798815011978149</v>
      </c>
      <c r="BK27" s="41">
        <v>0.6821853518486023</v>
      </c>
      <c r="BL27" s="41">
        <v>0.7998168468475342</v>
      </c>
      <c r="BM27" s="41"/>
      <c r="BN27" s="41"/>
      <c r="BO27" s="41"/>
      <c r="BP27" s="41"/>
      <c r="BQ27" s="41"/>
      <c r="BR27" s="41"/>
      <c r="BS27" s="41"/>
      <c r="BT27" s="41"/>
      <c r="BU27" s="41"/>
      <c r="BV27" s="41"/>
      <c r="BW27" s="41"/>
      <c r="BX27" s="41"/>
      <c r="BY27" s="41"/>
      <c r="BZ27" s="41"/>
      <c r="CA27" s="49"/>
      <c r="CB27" s="41"/>
      <c r="CC27" s="41"/>
      <c r="CD27" s="49"/>
      <c r="CE27" s="41"/>
      <c r="CF27" s="41"/>
      <c r="CG27" s="41"/>
      <c r="CH27" s="41"/>
      <c r="CI27" s="41"/>
      <c r="CJ27" s="41"/>
      <c r="CK27" s="41"/>
      <c r="CL27" s="41"/>
      <c r="CM27" s="41"/>
      <c r="CN27" s="41"/>
      <c r="CO27" s="41"/>
      <c r="CP27" s="41"/>
      <c r="CQ27" s="41"/>
      <c r="CR27" s="41"/>
      <c r="CS27" s="41"/>
      <c r="CT27" s="41"/>
      <c r="CU27" s="41"/>
      <c r="CV27" s="41"/>
      <c r="CW27" s="41"/>
      <c r="CX27" s="41"/>
      <c r="CY27" s="41"/>
      <c r="CZ27" s="41"/>
      <c r="DA27" s="41"/>
      <c r="DB27" s="41"/>
      <c r="DC27" s="41"/>
      <c r="DD27" s="41"/>
      <c r="DE27" s="41"/>
      <c r="DF27" s="41"/>
      <c r="DG27" s="41"/>
      <c r="DH27" s="41"/>
      <c r="DI27" s="41"/>
      <c r="DJ27" s="41"/>
      <c r="DK27" s="41"/>
      <c r="DL27" s="41"/>
      <c r="DM27" s="41"/>
      <c r="DN27" s="41"/>
      <c r="DO27" s="41"/>
      <c r="DP27" s="41"/>
      <c r="DQ27" s="41"/>
      <c r="DR27" s="41"/>
      <c r="DS27" s="41"/>
      <c r="DT27" s="41"/>
      <c r="DU27" s="41"/>
      <c r="DV27" s="41"/>
      <c r="DW27" s="41"/>
    </row>
    <row r="28" ht="12.75" customHeight="1">
      <c r="A28" s="91" t="s">
        <v>103</v>
      </c>
      <c r="B28" s="41">
        <v>0.36624839901924133</v>
      </c>
      <c r="C28" s="41">
        <v>0.4170788824558258</v>
      </c>
      <c r="D28" s="41">
        <v>0.3670831024646759</v>
      </c>
      <c r="E28" s="41">
        <v>0.47933638095855713</v>
      </c>
      <c r="F28" s="41">
        <v>0.49740922451019287</v>
      </c>
      <c r="G28" s="41">
        <v>0.40793511271476746</v>
      </c>
      <c r="H28" s="41">
        <v>0.567910373210907</v>
      </c>
      <c r="I28" s="41">
        <v>0.4119698107242584</v>
      </c>
      <c r="J28" s="41">
        <v>0.4281266927719116</v>
      </c>
      <c r="K28" s="41">
        <v>0.41952359676361084</v>
      </c>
      <c r="L28" s="41">
        <v>0.6082947254180908</v>
      </c>
      <c r="M28" s="41">
        <v>0.5324817299842834</v>
      </c>
      <c r="N28" s="41">
        <v>0.38326871395111084</v>
      </c>
      <c r="O28" s="41"/>
      <c r="P28" s="41">
        <v>0.4470024108886719</v>
      </c>
      <c r="Q28" s="41">
        <v>0.39273273944854736</v>
      </c>
      <c r="R28" s="41">
        <v>0.4894881248474121</v>
      </c>
      <c r="S28" s="41">
        <v>0.4785028100013733</v>
      </c>
      <c r="T28" s="41">
        <v>0.3619031012058258</v>
      </c>
      <c r="U28" s="41">
        <v>0.558974027633667</v>
      </c>
      <c r="V28" s="41">
        <v>0.5551808476448059</v>
      </c>
      <c r="W28" s="41">
        <v>0.42419278621673584</v>
      </c>
      <c r="X28" s="41">
        <v>0.45770204067230225</v>
      </c>
      <c r="Y28" s="41">
        <v>0.406984806060791</v>
      </c>
      <c r="Z28" s="41">
        <v>0.518623948097229</v>
      </c>
      <c r="AA28" s="41">
        <v>0.45708149671554565</v>
      </c>
      <c r="AB28" s="41">
        <v>0.3729568123817444</v>
      </c>
      <c r="AC28" s="41">
        <v>0.6532606482505798</v>
      </c>
      <c r="AD28" s="41">
        <v>0.5359155535697937</v>
      </c>
      <c r="AE28" s="41">
        <v>0.460781991481781</v>
      </c>
      <c r="AF28" s="41">
        <v>0.6612987518310547</v>
      </c>
      <c r="AG28" s="41">
        <v>0.5633448958396912</v>
      </c>
      <c r="AH28" s="41">
        <v>0.45191827416419983</v>
      </c>
      <c r="AI28" s="41">
        <v>0.3386135399341583</v>
      </c>
      <c r="AJ28" s="41">
        <v>0.529969334602356</v>
      </c>
      <c r="AK28" s="41">
        <v>0.3727211058139801</v>
      </c>
      <c r="AL28" s="41">
        <v>0.373590886592865</v>
      </c>
      <c r="AM28" s="41">
        <v>0.6679167747497559</v>
      </c>
      <c r="AN28" s="41">
        <v>0.4161883294582367</v>
      </c>
      <c r="AO28" s="41">
        <v>0.5464840531349182</v>
      </c>
      <c r="AP28" s="41">
        <v>0.44806304574012756</v>
      </c>
      <c r="AQ28" s="41">
        <v>0.46564537286758423</v>
      </c>
      <c r="AR28" s="41">
        <v>0.49238377809524536</v>
      </c>
      <c r="AS28" s="41">
        <v>0.5825418829917908</v>
      </c>
      <c r="AT28" s="41">
        <v>0.47899189591407776</v>
      </c>
      <c r="AU28" s="41">
        <v>0.20425032079219818</v>
      </c>
      <c r="AV28" s="41"/>
      <c r="AW28" s="41">
        <v>0.21173307299613953</v>
      </c>
      <c r="AX28" s="41">
        <v>0.43441298604011536</v>
      </c>
      <c r="AY28" s="41">
        <v>0.29148393869400024</v>
      </c>
      <c r="AZ28" s="41">
        <v>0.2344353199005127</v>
      </c>
      <c r="BA28" s="41">
        <v>0.23683379590511322</v>
      </c>
      <c r="BB28" s="41">
        <v>0.4740848243236542</v>
      </c>
      <c r="BC28" s="41">
        <v>0.2428876757621765</v>
      </c>
      <c r="BD28" s="41">
        <v>0.3691836893558502</v>
      </c>
      <c r="BE28" s="41">
        <v>0.26069581508636475</v>
      </c>
      <c r="BF28" s="41">
        <v>0.3538924753665924</v>
      </c>
      <c r="BG28" s="41">
        <v>0.30025163292884827</v>
      </c>
      <c r="BH28" s="41">
        <v>0.19441303610801697</v>
      </c>
      <c r="BI28" s="41">
        <v>0.581853449344635</v>
      </c>
      <c r="BJ28" s="41">
        <v>0.5571882128715515</v>
      </c>
      <c r="BK28" s="41">
        <v>0.4508964717388153</v>
      </c>
      <c r="BL28" s="41">
        <v>0.397969126701355</v>
      </c>
      <c r="BM28" s="41"/>
      <c r="BN28" s="41"/>
      <c r="BO28" s="41"/>
      <c r="BP28" s="41"/>
      <c r="BQ28" s="41"/>
      <c r="BR28" s="41"/>
      <c r="BS28" s="41"/>
      <c r="BT28" s="41"/>
      <c r="BU28" s="41"/>
      <c r="BV28" s="41"/>
      <c r="BW28" s="41"/>
      <c r="BX28" s="41"/>
      <c r="BY28" s="41"/>
      <c r="BZ28" s="41"/>
      <c r="CA28" s="49"/>
      <c r="CB28" s="41"/>
      <c r="CC28" s="41"/>
      <c r="CD28" s="49"/>
      <c r="CE28" s="41"/>
      <c r="CF28" s="41"/>
      <c r="CG28" s="41"/>
      <c r="CH28" s="41"/>
      <c r="CI28" s="41"/>
      <c r="CJ28" s="41"/>
      <c r="CK28" s="41"/>
      <c r="CL28" s="41"/>
      <c r="CM28" s="41"/>
      <c r="CN28" s="41"/>
      <c r="CO28" s="41"/>
      <c r="CP28" s="41"/>
      <c r="CQ28" s="41"/>
      <c r="CR28" s="41"/>
      <c r="CS28" s="41"/>
      <c r="CT28" s="41"/>
      <c r="CU28" s="41"/>
      <c r="CV28" s="41"/>
      <c r="CW28" s="41"/>
      <c r="CX28" s="41"/>
      <c r="CY28" s="41"/>
      <c r="CZ28" s="41"/>
      <c r="DA28" s="41"/>
      <c r="DB28" s="41"/>
      <c r="DC28" s="41"/>
      <c r="DD28" s="41"/>
      <c r="DE28" s="41"/>
      <c r="DF28" s="41"/>
      <c r="DG28" s="41"/>
      <c r="DH28" s="41"/>
      <c r="DI28" s="41"/>
      <c r="DJ28" s="41"/>
      <c r="DK28" s="41"/>
      <c r="DL28" s="41"/>
      <c r="DM28" s="41"/>
      <c r="DN28" s="41"/>
      <c r="DO28" s="41"/>
      <c r="DP28" s="41"/>
      <c r="DQ28" s="41"/>
      <c r="DR28" s="41"/>
      <c r="DS28" s="41"/>
      <c r="DT28" s="41"/>
      <c r="DU28" s="41"/>
      <c r="DV28" s="41"/>
      <c r="DW28" s="41"/>
    </row>
    <row r="29" ht="12.75" customHeight="1">
      <c r="A29" s="91" t="s">
        <v>105</v>
      </c>
      <c r="B29" s="41">
        <v>0.44050249457359314</v>
      </c>
      <c r="C29" s="41">
        <v>0.48271414637565613</v>
      </c>
      <c r="D29" s="41">
        <v>0.3866107761859894</v>
      </c>
      <c r="E29" s="41">
        <v>0.5554073452949524</v>
      </c>
      <c r="F29" s="41">
        <v>0.5522451400756836</v>
      </c>
      <c r="G29" s="41">
        <v>0.49276572465896606</v>
      </c>
      <c r="H29" s="41">
        <v>0.6189690828323364</v>
      </c>
      <c r="I29" s="41">
        <v>0.45884090662002563</v>
      </c>
      <c r="J29" s="41">
        <v>0.5012785792350769</v>
      </c>
      <c r="K29" s="41">
        <v>0.4801070988178253</v>
      </c>
      <c r="L29" s="41">
        <v>0.7019965052604675</v>
      </c>
      <c r="M29" s="41">
        <v>0.6743491291999817</v>
      </c>
      <c r="N29" s="41">
        <v>0.4534536600112915</v>
      </c>
      <c r="O29" s="41"/>
      <c r="P29" s="41">
        <v>0.5566611886024475</v>
      </c>
      <c r="Q29" s="41">
        <v>0.5111145973205566</v>
      </c>
      <c r="R29" s="41">
        <v>0.6022282838821411</v>
      </c>
      <c r="S29" s="41">
        <v>0.6525428295135498</v>
      </c>
      <c r="T29" s="41">
        <v>0.47182825207710266</v>
      </c>
      <c r="U29" s="41">
        <v>0.5979728698730469</v>
      </c>
      <c r="V29" s="41">
        <v>0.7055308222770691</v>
      </c>
      <c r="W29" s="41">
        <v>0.49112096428871155</v>
      </c>
      <c r="X29" s="41">
        <v>0.5278280377388</v>
      </c>
      <c r="Y29" s="41">
        <v>0.44866251945495605</v>
      </c>
      <c r="Z29" s="41">
        <v>0.5623627305030823</v>
      </c>
      <c r="AA29" s="41">
        <v>0.5984118580818176</v>
      </c>
      <c r="AB29" s="41">
        <v>0.5144374370574951</v>
      </c>
      <c r="AC29" s="41">
        <v>0.7176705002784729</v>
      </c>
      <c r="AD29" s="41">
        <v>0.6554644703865051</v>
      </c>
      <c r="AE29" s="41">
        <v>0.6386899352073669</v>
      </c>
      <c r="AF29" s="41">
        <v>0.7312013506889343</v>
      </c>
      <c r="AG29" s="41">
        <v>0.6274980902671814</v>
      </c>
      <c r="AH29" s="41">
        <v>0.5441057682037354</v>
      </c>
      <c r="AI29" s="41">
        <v>0.43030813336372375</v>
      </c>
      <c r="AJ29" s="41">
        <v>0.6393271684646606</v>
      </c>
      <c r="AK29" s="41">
        <v>0.5219944715499878</v>
      </c>
      <c r="AL29" s="41">
        <v>0.4126725494861603</v>
      </c>
      <c r="AM29" s="41">
        <v>0.7494612336158752</v>
      </c>
      <c r="AN29" s="41">
        <v>0.4310843348503113</v>
      </c>
      <c r="AO29" s="41">
        <v>0.6298174262046814</v>
      </c>
      <c r="AP29" s="41">
        <v>0.5931968688964844</v>
      </c>
      <c r="AQ29" s="41">
        <v>0.5212914347648621</v>
      </c>
      <c r="AR29" s="41">
        <v>0.5932855010032654</v>
      </c>
      <c r="AS29" s="41">
        <v>0.6247443556785583</v>
      </c>
      <c r="AT29" s="41">
        <v>0.5534844398498535</v>
      </c>
      <c r="AU29" s="41">
        <v>0.20352813601493835</v>
      </c>
      <c r="AV29" s="41"/>
      <c r="AW29" s="41">
        <v>0.2594289779663086</v>
      </c>
      <c r="AX29" s="41">
        <v>0.45268261432647705</v>
      </c>
      <c r="AY29" s="41">
        <v>0.31070783734321594</v>
      </c>
      <c r="AZ29" s="41">
        <v>0.24716392159461975</v>
      </c>
      <c r="BA29" s="41">
        <v>0.27369916439056396</v>
      </c>
      <c r="BB29" s="41">
        <v>0.5146647095680237</v>
      </c>
      <c r="BC29" s="41">
        <v>0.2681106626987457</v>
      </c>
      <c r="BD29" s="41">
        <v>0.3989834785461426</v>
      </c>
      <c r="BE29" s="41">
        <v>0.28346821665763855</v>
      </c>
      <c r="BF29" s="41">
        <v>0.3978828489780426</v>
      </c>
      <c r="BG29" s="41">
        <v>0.32876142859458923</v>
      </c>
      <c r="BH29" s="41">
        <v>0.2231728732585907</v>
      </c>
      <c r="BI29" s="41">
        <v>0.6566539406776428</v>
      </c>
      <c r="BJ29" s="41">
        <v>0.6685178875923157</v>
      </c>
      <c r="BK29" s="41">
        <v>0.46984606981277466</v>
      </c>
      <c r="BL29" s="41">
        <v>0.4523245394229889</v>
      </c>
      <c r="BM29" s="41"/>
      <c r="BN29" s="41"/>
      <c r="BO29" s="41"/>
      <c r="BP29" s="41"/>
      <c r="BQ29" s="41"/>
      <c r="BR29" s="41"/>
      <c r="BS29" s="41"/>
      <c r="BT29" s="41"/>
      <c r="BU29" s="41"/>
      <c r="BV29" s="41"/>
      <c r="BW29" s="41"/>
      <c r="BX29" s="41"/>
      <c r="BY29" s="41"/>
      <c r="BZ29" s="41"/>
      <c r="CA29" s="49"/>
      <c r="CB29" s="41"/>
      <c r="CC29" s="41"/>
      <c r="CD29" s="49"/>
      <c r="CE29" s="41"/>
      <c r="CF29" s="41"/>
      <c r="CG29" s="41"/>
      <c r="CH29" s="41"/>
      <c r="CI29" s="41"/>
      <c r="CJ29" s="41"/>
      <c r="CK29" s="41"/>
      <c r="CL29" s="41"/>
      <c r="CM29" s="41"/>
      <c r="CN29" s="41"/>
      <c r="CO29" s="41"/>
      <c r="CP29" s="41"/>
      <c r="CQ29" s="41"/>
      <c r="CR29" s="41"/>
      <c r="CS29" s="41"/>
      <c r="CT29" s="41"/>
      <c r="CU29" s="41"/>
      <c r="CV29" s="41"/>
      <c r="CW29" s="41"/>
      <c r="CX29" s="41"/>
      <c r="CY29" s="41"/>
      <c r="CZ29" s="41"/>
      <c r="DA29" s="41"/>
      <c r="DB29" s="41"/>
      <c r="DC29" s="41"/>
      <c r="DD29" s="41"/>
      <c r="DE29" s="41"/>
      <c r="DF29" s="41"/>
      <c r="DG29" s="41"/>
      <c r="DH29" s="41"/>
      <c r="DI29" s="41"/>
      <c r="DJ29" s="41"/>
      <c r="DK29" s="41"/>
      <c r="DL29" s="41"/>
      <c r="DM29" s="41"/>
      <c r="DN29" s="41"/>
      <c r="DO29" s="41"/>
      <c r="DP29" s="41"/>
      <c r="DQ29" s="41"/>
      <c r="DR29" s="41"/>
      <c r="DS29" s="41"/>
      <c r="DT29" s="41"/>
      <c r="DU29" s="41"/>
      <c r="DV29" s="41"/>
      <c r="DW29" s="41"/>
    </row>
    <row r="30" ht="12.75" customHeight="1">
      <c r="A30" s="91" t="s">
        <v>99</v>
      </c>
      <c r="B30" s="41">
        <v>0.662943422794342</v>
      </c>
      <c r="C30" s="41">
        <v>0.6304891705513</v>
      </c>
      <c r="D30" s="41">
        <v>0.6216049194335938</v>
      </c>
      <c r="E30" s="41">
        <v>0.6468871235847473</v>
      </c>
      <c r="F30" s="41">
        <v>0.6505087018013</v>
      </c>
      <c r="G30" s="41">
        <v>0.6935126185417175</v>
      </c>
      <c r="H30" s="41">
        <v>0.6196368932723999</v>
      </c>
      <c r="I30" s="41">
        <v>0.7364388704299927</v>
      </c>
      <c r="J30" s="41">
        <v>0.6031073927879333</v>
      </c>
      <c r="K30" s="41">
        <v>0.6991686224937439</v>
      </c>
      <c r="L30" s="41">
        <v>0.6402621269226074</v>
      </c>
      <c r="M30" s="41">
        <v>0.6501238346099854</v>
      </c>
      <c r="N30" s="41">
        <v>0.6704502105712891</v>
      </c>
      <c r="O30" s="41"/>
      <c r="P30" s="41">
        <v>0.7155539393424988</v>
      </c>
      <c r="Q30" s="41">
        <v>0.6527522206306458</v>
      </c>
      <c r="R30" s="41">
        <v>0.7084668278694153</v>
      </c>
      <c r="S30" s="41">
        <v>0.7451019287109375</v>
      </c>
      <c r="T30" s="41">
        <v>0.7850346565246582</v>
      </c>
      <c r="U30" s="41">
        <v>0.6633461713790894</v>
      </c>
      <c r="V30" s="41">
        <v>0.6115816831588745</v>
      </c>
      <c r="W30" s="41">
        <v>0.7204763889312744</v>
      </c>
      <c r="X30" s="41">
        <v>0.754002571105957</v>
      </c>
      <c r="Y30" s="41">
        <v>0.5043022036552429</v>
      </c>
      <c r="Z30" s="41">
        <v>0.6678504943847656</v>
      </c>
      <c r="AA30" s="41">
        <v>0.6242005825042725</v>
      </c>
      <c r="AB30" s="41">
        <v>0.7470033168792725</v>
      </c>
      <c r="AC30" s="41">
        <v>0.6726319193840027</v>
      </c>
      <c r="AD30" s="41">
        <v>0.7164013385772705</v>
      </c>
      <c r="AE30" s="41">
        <v>0.6150673031806946</v>
      </c>
      <c r="AF30" s="41">
        <v>0.7125349640846252</v>
      </c>
      <c r="AG30" s="41">
        <v>0.6947410702705383</v>
      </c>
      <c r="AH30" s="41">
        <v>0.7199878692626953</v>
      </c>
      <c r="AI30" s="41">
        <v>0.6502763628959656</v>
      </c>
      <c r="AJ30" s="41">
        <v>0.7463945746421814</v>
      </c>
      <c r="AK30" s="41">
        <v>0.7082070708274841</v>
      </c>
      <c r="AL30" s="41">
        <v>0.7327439188957214</v>
      </c>
      <c r="AM30" s="41">
        <v>0.7110633850097656</v>
      </c>
      <c r="AN30" s="41">
        <v>0.8030805587768555</v>
      </c>
      <c r="AO30" s="41">
        <v>0.6428719162940979</v>
      </c>
      <c r="AP30" s="41">
        <v>0.8070512413978577</v>
      </c>
      <c r="AQ30" s="41">
        <v>0.620408833026886</v>
      </c>
      <c r="AR30" s="41">
        <v>0.6633267402648926</v>
      </c>
      <c r="AS30" s="41">
        <v>0.6621170043945312</v>
      </c>
      <c r="AT30" s="41">
        <v>0.6623830795288086</v>
      </c>
      <c r="AU30" s="41">
        <v>0.8007096648216248</v>
      </c>
      <c r="AV30" s="41"/>
      <c r="AW30" s="41">
        <v>0.641813337802887</v>
      </c>
      <c r="AX30" s="41">
        <v>0.6804802417755127</v>
      </c>
      <c r="AY30" s="41">
        <v>0.7051386833190918</v>
      </c>
      <c r="AZ30" s="41">
        <v>0.7464368343353271</v>
      </c>
      <c r="BA30" s="41">
        <v>0.7220416069030762</v>
      </c>
      <c r="BB30" s="41">
        <v>0.7978251576423645</v>
      </c>
      <c r="BC30" s="41">
        <v>0.6565388441085815</v>
      </c>
      <c r="BD30" s="41">
        <v>0.6862646341323853</v>
      </c>
      <c r="BE30" s="41">
        <v>0.5126912593841553</v>
      </c>
      <c r="BF30" s="41">
        <v>0.6604148149490356</v>
      </c>
      <c r="BG30" s="41">
        <v>0.7877776622772217</v>
      </c>
      <c r="BH30" s="41">
        <v>0.6273316740989685</v>
      </c>
      <c r="BI30" s="41">
        <v>0.6582626104354858</v>
      </c>
      <c r="BJ30" s="41">
        <v>0.578076183795929</v>
      </c>
      <c r="BK30" s="41">
        <v>0.7107799053192139</v>
      </c>
      <c r="BL30" s="41">
        <v>0.6867741942405701</v>
      </c>
      <c r="BM30" s="41"/>
      <c r="BN30" s="41"/>
      <c r="BO30" s="41"/>
      <c r="BP30" s="41"/>
      <c r="BQ30" s="41"/>
      <c r="BR30" s="41"/>
      <c r="BS30" s="41"/>
      <c r="BT30" s="41"/>
      <c r="BU30" s="41"/>
      <c r="BV30" s="41"/>
      <c r="BW30" s="41"/>
      <c r="BX30" s="41"/>
      <c r="BY30" s="41"/>
      <c r="BZ30" s="41"/>
      <c r="CA30" s="49"/>
      <c r="CB30" s="41"/>
      <c r="CC30" s="41"/>
      <c r="CD30" s="49"/>
      <c r="CE30" s="41"/>
      <c r="CF30" s="41"/>
      <c r="CG30" s="41"/>
      <c r="CH30" s="41"/>
      <c r="CI30" s="41"/>
      <c r="CJ30" s="41"/>
      <c r="CK30" s="41"/>
      <c r="CL30" s="41"/>
      <c r="CM30" s="41"/>
      <c r="CN30" s="41"/>
      <c r="CO30" s="41"/>
      <c r="CP30" s="41"/>
      <c r="CQ30" s="41"/>
      <c r="CR30" s="41"/>
      <c r="CS30" s="41"/>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row>
    <row r="31" ht="12.75" customHeight="1">
      <c r="A31" s="91" t="s">
        <v>107</v>
      </c>
      <c r="B31" s="41">
        <v>0.6363635063171387</v>
      </c>
      <c r="C31" s="41">
        <v>0.5865828394889832</v>
      </c>
      <c r="D31" s="41">
        <v>0.7141170501708984</v>
      </c>
      <c r="E31" s="41">
        <v>0.5689313411712646</v>
      </c>
      <c r="F31" s="41">
        <v>0.6442303657531738</v>
      </c>
      <c r="G31" s="41">
        <v>0.5138685703277588</v>
      </c>
      <c r="H31" s="41">
        <v>0.8788694739341736</v>
      </c>
      <c r="I31" s="41">
        <v>0.5976065993309021</v>
      </c>
      <c r="J31" s="41">
        <v>0.7330464720726013</v>
      </c>
      <c r="K31" s="41">
        <v>0.6607098579406738</v>
      </c>
      <c r="L31" s="41">
        <v>0.9070412516593933</v>
      </c>
      <c r="M31" s="41">
        <v>0.5166661739349365</v>
      </c>
      <c r="N31" s="41">
        <v>0.37873584032058716</v>
      </c>
      <c r="O31" s="41"/>
      <c r="P31" s="41">
        <v>0.8940290808677673</v>
      </c>
      <c r="Q31" s="41">
        <v>0.6219965815544128</v>
      </c>
      <c r="R31" s="41">
        <v>0.8619800806045532</v>
      </c>
      <c r="S31" s="41">
        <v>0.8429943919181824</v>
      </c>
      <c r="T31" s="41">
        <v>0.9362063407897949</v>
      </c>
      <c r="U31" s="41">
        <v>0.8348930478096008</v>
      </c>
      <c r="V31" s="41">
        <v>0.9378964304924011</v>
      </c>
      <c r="W31" s="41">
        <v>0.8977600932121277</v>
      </c>
      <c r="X31" s="41">
        <v>0.8487557768821716</v>
      </c>
      <c r="Y31" s="41">
        <v>0.6947754621505737</v>
      </c>
      <c r="Z31" s="41">
        <v>0.8835415840148926</v>
      </c>
      <c r="AA31" s="41">
        <v>0.734470009803772</v>
      </c>
      <c r="AB31" s="41">
        <v>0.6626870632171631</v>
      </c>
      <c r="AC31" s="41">
        <v>0.7981079816818237</v>
      </c>
      <c r="AD31" s="41">
        <v>0.6012175679206848</v>
      </c>
      <c r="AE31" s="41">
        <v>0.8587813377380371</v>
      </c>
      <c r="AF31" s="41">
        <v>0.9548202157020569</v>
      </c>
      <c r="AG31" s="41">
        <v>0.24848014116287231</v>
      </c>
      <c r="AH31" s="41">
        <v>0.9048261642456055</v>
      </c>
      <c r="AI31" s="41">
        <v>0.7663306593894958</v>
      </c>
      <c r="AJ31" s="41">
        <v>0.9753498435020447</v>
      </c>
      <c r="AK31" s="41">
        <v>0.9677217602729797</v>
      </c>
      <c r="AL31" s="41">
        <v>0.8930284976959229</v>
      </c>
      <c r="AM31" s="41">
        <v>0.9903101325035095</v>
      </c>
      <c r="AN31" s="41">
        <v>0.9320893287658691</v>
      </c>
      <c r="AO31" s="41">
        <v>0.721412718296051</v>
      </c>
      <c r="AP31" s="41">
        <v>0.6440784931182861</v>
      </c>
      <c r="AQ31" s="41">
        <v>0.6121174693107605</v>
      </c>
      <c r="AR31" s="41">
        <v>0.8505247235298157</v>
      </c>
      <c r="AS31" s="41">
        <v>0.8449323177337646</v>
      </c>
      <c r="AT31" s="41">
        <v>0.9539781808853149</v>
      </c>
      <c r="AU31" s="41">
        <v>0.9955685138702393</v>
      </c>
      <c r="AV31" s="41"/>
      <c r="AW31" s="41">
        <v>0.8490868210792542</v>
      </c>
      <c r="AX31" s="41">
        <v>0.9668332934379578</v>
      </c>
      <c r="AY31" s="41">
        <v>0.8037944436073303</v>
      </c>
      <c r="AZ31" s="41">
        <v>0.950539231300354</v>
      </c>
      <c r="BA31" s="41">
        <v>1.0</v>
      </c>
      <c r="BB31" s="41">
        <v>0.983369767665863</v>
      </c>
      <c r="BC31" s="41">
        <v>0.8565666675567627</v>
      </c>
      <c r="BD31" s="41">
        <v>1.0</v>
      </c>
      <c r="BE31" s="41">
        <v>1.0</v>
      </c>
      <c r="BF31" s="41">
        <v>0.9820623397827148</v>
      </c>
      <c r="BG31" s="41">
        <v>0.9721329212188721</v>
      </c>
      <c r="BH31" s="41">
        <v>0.9862861037254333</v>
      </c>
      <c r="BI31" s="41">
        <v>0.9744685292243958</v>
      </c>
      <c r="BJ31" s="41">
        <v>0.9687780737876892</v>
      </c>
      <c r="BK31" s="41">
        <v>0.9633224606513977</v>
      </c>
      <c r="BL31" s="41">
        <v>1.0</v>
      </c>
      <c r="BM31" s="41"/>
      <c r="BN31" s="41"/>
      <c r="BO31" s="41"/>
      <c r="BP31" s="41"/>
      <c r="BQ31" s="41"/>
      <c r="BR31" s="41"/>
      <c r="BS31" s="41"/>
      <c r="BT31" s="41"/>
      <c r="BU31" s="41"/>
      <c r="BV31" s="41"/>
      <c r="BW31" s="41"/>
      <c r="BX31" s="41"/>
      <c r="BY31" s="41"/>
      <c r="BZ31" s="41"/>
      <c r="CA31" s="49"/>
      <c r="CB31" s="41"/>
      <c r="CC31" s="41"/>
      <c r="CD31" s="49"/>
      <c r="CE31" s="41"/>
      <c r="CF31" s="41"/>
      <c r="CG31" s="41"/>
      <c r="CH31" s="41"/>
      <c r="CI31" s="41"/>
      <c r="CJ31" s="41"/>
      <c r="CK31" s="41"/>
      <c r="CL31" s="41"/>
      <c r="CM31" s="41"/>
      <c r="CN31" s="41"/>
      <c r="CO31" s="41"/>
      <c r="CP31" s="41"/>
      <c r="CQ31" s="41"/>
      <c r="CR31" s="41"/>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row>
    <row r="32" ht="12.75" customHeight="1">
      <c r="A32" s="91" t="s">
        <v>109</v>
      </c>
      <c r="B32" s="41">
        <v>0.8423816561698914</v>
      </c>
      <c r="C32" s="41">
        <v>0.9011214375495911</v>
      </c>
      <c r="D32" s="41">
        <v>0.8991695642471313</v>
      </c>
      <c r="E32" s="41">
        <v>0.9923111796379089</v>
      </c>
      <c r="F32" s="41">
        <v>0.8209138512611389</v>
      </c>
      <c r="G32" s="41">
        <v>0.9069129824638367</v>
      </c>
      <c r="H32" s="41">
        <v>0.8797256350517273</v>
      </c>
      <c r="I32" s="41">
        <v>0.8321985006332397</v>
      </c>
      <c r="J32" s="41">
        <v>0.9271109104156494</v>
      </c>
      <c r="K32" s="41">
        <v>0.8478010892868042</v>
      </c>
      <c r="L32" s="41">
        <v>0.9063566327095032</v>
      </c>
      <c r="M32" s="41">
        <v>0.9567341804504395</v>
      </c>
      <c r="N32" s="41">
        <v>0.9045146703720093</v>
      </c>
      <c r="O32" s="41"/>
      <c r="P32" s="41">
        <v>0.8884831666946411</v>
      </c>
      <c r="Q32" s="41">
        <v>0.8733903169631958</v>
      </c>
      <c r="R32" s="41">
        <v>0.6839401125907898</v>
      </c>
      <c r="S32" s="41">
        <v>0.7800721526145935</v>
      </c>
      <c r="T32" s="41">
        <v>0.6371016502380371</v>
      </c>
      <c r="U32" s="41">
        <v>0.7574886679649353</v>
      </c>
      <c r="V32" s="41">
        <v>0.740118145942688</v>
      </c>
      <c r="W32" s="41">
        <v>0.7509332895278931</v>
      </c>
      <c r="X32" s="41">
        <v>0.8164953589439392</v>
      </c>
      <c r="Y32" s="41">
        <v>0.8598721027374268</v>
      </c>
      <c r="Z32" s="41">
        <v>0.70553058385849</v>
      </c>
      <c r="AA32" s="41">
        <v>0.8710989952087402</v>
      </c>
      <c r="AB32" s="41">
        <v>0.8772785067558289</v>
      </c>
      <c r="AC32" s="41">
        <v>0.9115251302719116</v>
      </c>
      <c r="AD32" s="41">
        <v>0.9196547865867615</v>
      </c>
      <c r="AE32" s="41">
        <v>0.8144564628601074</v>
      </c>
      <c r="AF32" s="41">
        <v>0.7733532786369324</v>
      </c>
      <c r="AG32" s="41">
        <v>0.9301774501800537</v>
      </c>
      <c r="AH32" s="41">
        <v>0.5849262475967407</v>
      </c>
      <c r="AI32" s="41">
        <v>0.8368959426879883</v>
      </c>
      <c r="AJ32" s="41">
        <v>0.5969319343566895</v>
      </c>
      <c r="AK32" s="41">
        <v>0.5968347191810608</v>
      </c>
      <c r="AL32" s="41">
        <v>0.6115344762802124</v>
      </c>
      <c r="AM32" s="41">
        <v>0.49174147844314575</v>
      </c>
      <c r="AN32" s="41">
        <v>0.5619498491287231</v>
      </c>
      <c r="AO32" s="41">
        <v>0.8878117799758911</v>
      </c>
      <c r="AP32" s="41">
        <v>0.8803949356079102</v>
      </c>
      <c r="AQ32" s="41">
        <v>0.8878825306892395</v>
      </c>
      <c r="AR32" s="41">
        <v>0.7289449572563171</v>
      </c>
      <c r="AS32" s="41">
        <v>0.6669250130653381</v>
      </c>
      <c r="AT32" s="41">
        <v>0.6111444234848022</v>
      </c>
      <c r="AU32" s="41">
        <v>0.4933528006076813</v>
      </c>
      <c r="AV32" s="41"/>
      <c r="AW32" s="41">
        <v>0.6028756499290466</v>
      </c>
      <c r="AX32" s="41">
        <v>0.44388893246650696</v>
      </c>
      <c r="AY32" s="41">
        <v>0.6071248650550842</v>
      </c>
      <c r="AZ32" s="41">
        <v>0.3431002199649811</v>
      </c>
      <c r="BA32" s="41">
        <v>0.316886305809021</v>
      </c>
      <c r="BB32" s="41">
        <v>0.5337721109390259</v>
      </c>
      <c r="BC32" s="41">
        <v>0.503962516784668</v>
      </c>
      <c r="BD32" s="41">
        <v>0.49361535906791687</v>
      </c>
      <c r="BE32" s="41">
        <v>0.36289387941360474</v>
      </c>
      <c r="BF32" s="41">
        <v>0.4304940104484558</v>
      </c>
      <c r="BG32" s="41">
        <v>0.4547114968299866</v>
      </c>
      <c r="BH32" s="41">
        <v>0.3305521011352539</v>
      </c>
      <c r="BI32" s="41">
        <v>0.3546108901500702</v>
      </c>
      <c r="BJ32" s="41">
        <v>0.4824938476085663</v>
      </c>
      <c r="BK32" s="41">
        <v>0.616612434387207</v>
      </c>
      <c r="BL32" s="41">
        <v>0.47238361835479736</v>
      </c>
      <c r="BM32" s="41"/>
      <c r="BN32" s="41"/>
      <c r="BO32" s="41"/>
      <c r="BP32" s="41"/>
      <c r="BQ32" s="41"/>
      <c r="BR32" s="41"/>
      <c r="BS32" s="41"/>
      <c r="BT32" s="41"/>
      <c r="BU32" s="41"/>
      <c r="BV32" s="41"/>
      <c r="BW32" s="41"/>
      <c r="BX32" s="41"/>
      <c r="BY32" s="41"/>
      <c r="BZ32" s="41"/>
      <c r="CA32" s="49"/>
      <c r="CB32" s="41"/>
      <c r="CC32" s="41"/>
      <c r="CD32" s="49"/>
      <c r="CE32" s="41"/>
      <c r="CF32" s="41"/>
      <c r="CG32" s="41"/>
      <c r="CH32" s="41"/>
      <c r="CI32" s="41"/>
      <c r="CJ32" s="41"/>
      <c r="CK32" s="41"/>
      <c r="CL32" s="41"/>
      <c r="CM32" s="41"/>
      <c r="CN32" s="41"/>
      <c r="CO32" s="41"/>
      <c r="CP32" s="41"/>
      <c r="CQ32" s="41"/>
      <c r="CR32" s="41"/>
      <c r="CS32" s="41"/>
      <c r="CT32" s="41"/>
      <c r="CU32" s="41"/>
      <c r="CV32" s="41"/>
      <c r="CW32" s="41"/>
      <c r="CX32" s="41"/>
      <c r="CY32" s="41"/>
      <c r="CZ32" s="41"/>
      <c r="DA32" s="41"/>
      <c r="DB32" s="41"/>
      <c r="DC32" s="41"/>
      <c r="DD32" s="41"/>
      <c r="DE32" s="41"/>
      <c r="DF32" s="41"/>
      <c r="DG32" s="41"/>
      <c r="DH32" s="41"/>
      <c r="DI32" s="41"/>
      <c r="DJ32" s="41"/>
      <c r="DK32" s="41"/>
      <c r="DL32" s="41"/>
      <c r="DM32" s="41"/>
      <c r="DN32" s="41"/>
      <c r="DO32" s="41"/>
      <c r="DP32" s="41"/>
      <c r="DQ32" s="41"/>
      <c r="DR32" s="41"/>
      <c r="DS32" s="41"/>
      <c r="DT32" s="41"/>
      <c r="DU32" s="41"/>
      <c r="DV32" s="41"/>
      <c r="DW32" s="41"/>
    </row>
    <row r="33" ht="12.75" customHeight="1">
      <c r="A33" s="91" t="s">
        <v>117</v>
      </c>
      <c r="B33" s="41">
        <v>0.5911427736282349</v>
      </c>
      <c r="C33" s="41">
        <v>0.33510884642601013</v>
      </c>
      <c r="D33" s="41">
        <v>0.24305160343647003</v>
      </c>
      <c r="E33" s="41">
        <v>0.20703589916229248</v>
      </c>
      <c r="F33" s="41">
        <v>0.2704859673976898</v>
      </c>
      <c r="G33" s="41">
        <v>0.5247676968574524</v>
      </c>
      <c r="H33" s="41">
        <v>0.2801896333694458</v>
      </c>
      <c r="I33" s="41">
        <v>0.4179863929748535</v>
      </c>
      <c r="J33" s="41">
        <v>0.24345792829990387</v>
      </c>
      <c r="K33" s="41">
        <v>0.28437116742134094</v>
      </c>
      <c r="L33" s="41">
        <v>0.2744947075843811</v>
      </c>
      <c r="M33" s="41">
        <v>0.5681580305099487</v>
      </c>
      <c r="N33" s="41">
        <v>0.3818403482437134</v>
      </c>
      <c r="O33" s="41"/>
      <c r="P33" s="41">
        <v>0.5070091485977173</v>
      </c>
      <c r="Q33" s="41">
        <v>0.47091761231422424</v>
      </c>
      <c r="R33" s="41">
        <v>0.6194982528686523</v>
      </c>
      <c r="S33" s="41">
        <v>0.42993587255477905</v>
      </c>
      <c r="T33" s="41">
        <v>0.3466806411743164</v>
      </c>
      <c r="U33" s="41">
        <v>0.4070039987564087</v>
      </c>
      <c r="V33" s="41">
        <v>0.6616435647010803</v>
      </c>
      <c r="W33" s="41">
        <v>0.5446524620056152</v>
      </c>
      <c r="X33" s="41">
        <v>0.44903096556663513</v>
      </c>
      <c r="Y33" s="41">
        <v>0.3810095489025116</v>
      </c>
      <c r="Z33" s="41">
        <v>0.37012043595314026</v>
      </c>
      <c r="AA33" s="41">
        <v>0.47207966446876526</v>
      </c>
      <c r="AB33" s="41">
        <v>0.41832175850868225</v>
      </c>
      <c r="AC33" s="41">
        <v>0.5998541116714478</v>
      </c>
      <c r="AD33" s="41">
        <v>0.3479229807853699</v>
      </c>
      <c r="AE33" s="41">
        <v>0.40489357709884644</v>
      </c>
      <c r="AF33" s="41">
        <v>0.28413745760917664</v>
      </c>
      <c r="AG33" s="41">
        <v>0.31978967785835266</v>
      </c>
      <c r="AH33" s="41">
        <v>0.27613547444343567</v>
      </c>
      <c r="AI33" s="41">
        <v>0.411234587430954</v>
      </c>
      <c r="AJ33" s="41">
        <v>0.1973595917224884</v>
      </c>
      <c r="AK33" s="41">
        <v>0.36954236030578613</v>
      </c>
      <c r="AL33" s="41">
        <v>0.43854203820228577</v>
      </c>
      <c r="AM33" s="41">
        <v>0.6154202818870544</v>
      </c>
      <c r="AN33" s="41">
        <v>0.5482822060585022</v>
      </c>
      <c r="AO33" s="41">
        <v>0.3815455436706543</v>
      </c>
      <c r="AP33" s="41">
        <v>0.3749437630176544</v>
      </c>
      <c r="AQ33" s="41">
        <v>0.3454507291316986</v>
      </c>
      <c r="AR33" s="41">
        <v>0.31106361746788025</v>
      </c>
      <c r="AS33" s="41">
        <v>0.3703491985797882</v>
      </c>
      <c r="AT33" s="41">
        <v>0.3438035249710083</v>
      </c>
      <c r="AU33" s="41">
        <v>0.2375480830669403</v>
      </c>
      <c r="AV33" s="41"/>
      <c r="AW33" s="41">
        <v>0.3783290982246399</v>
      </c>
      <c r="AX33" s="41">
        <v>0.42581331729888916</v>
      </c>
      <c r="AY33" s="41">
        <v>0.3956514298915863</v>
      </c>
      <c r="AZ33" s="41">
        <v>0.45325419306755066</v>
      </c>
      <c r="BA33" s="41">
        <v>0.4537052810192108</v>
      </c>
      <c r="BB33" s="41">
        <v>0.6725270748138428</v>
      </c>
      <c r="BC33" s="41">
        <v>0.4312279522418976</v>
      </c>
      <c r="BD33" s="41">
        <v>0.3715353310108185</v>
      </c>
      <c r="BE33" s="41">
        <v>0.6563188433647156</v>
      </c>
      <c r="BF33" s="41">
        <v>0.5634645223617554</v>
      </c>
      <c r="BG33" s="41">
        <v>0.3050399720668793</v>
      </c>
      <c r="BH33" s="41">
        <v>0.4553961157798767</v>
      </c>
      <c r="BI33" s="41">
        <v>0.44594913721084595</v>
      </c>
      <c r="BJ33" s="41">
        <v>0.6674405932426453</v>
      </c>
      <c r="BK33" s="41">
        <v>0.47695809602737427</v>
      </c>
      <c r="BL33" s="41">
        <v>0.27636054158210754</v>
      </c>
      <c r="BM33" s="41"/>
      <c r="BN33" s="41"/>
      <c r="BO33" s="41"/>
      <c r="BP33" s="41"/>
      <c r="BQ33" s="41"/>
      <c r="BR33" s="41"/>
      <c r="BS33" s="41"/>
      <c r="BT33" s="41"/>
      <c r="BU33" s="41"/>
      <c r="BV33" s="41"/>
      <c r="BW33" s="41"/>
      <c r="BX33" s="41"/>
      <c r="BY33" s="41"/>
      <c r="BZ33" s="41"/>
      <c r="CA33" s="49"/>
      <c r="CB33" s="41"/>
      <c r="CC33" s="41"/>
      <c r="CD33" s="49"/>
      <c r="CE33" s="41"/>
      <c r="CF33" s="41"/>
      <c r="CG33" s="41"/>
      <c r="CH33" s="41"/>
      <c r="CI33" s="41"/>
      <c r="CJ33" s="41"/>
      <c r="CK33" s="41"/>
      <c r="CL33" s="41"/>
      <c r="CM33" s="41"/>
      <c r="CN33" s="41"/>
      <c r="CO33" s="41"/>
      <c r="CP33" s="41"/>
      <c r="CQ33" s="41"/>
      <c r="CR33" s="41"/>
      <c r="CS33" s="41"/>
      <c r="CT33" s="41"/>
      <c r="CU33" s="41"/>
      <c r="CV33" s="41"/>
      <c r="CW33" s="41"/>
      <c r="CX33" s="41"/>
      <c r="CY33" s="41"/>
      <c r="CZ33" s="41"/>
      <c r="DA33" s="41"/>
      <c r="DB33" s="41"/>
      <c r="DC33" s="41"/>
      <c r="DD33" s="41"/>
      <c r="DE33" s="41"/>
      <c r="DF33" s="41"/>
      <c r="DG33" s="41"/>
      <c r="DH33" s="41"/>
      <c r="DI33" s="41"/>
      <c r="DJ33" s="41"/>
      <c r="DK33" s="41"/>
      <c r="DL33" s="41"/>
      <c r="DM33" s="41"/>
      <c r="DN33" s="41"/>
      <c r="DO33" s="41"/>
      <c r="DP33" s="41"/>
      <c r="DQ33" s="41"/>
      <c r="DR33" s="41"/>
      <c r="DS33" s="41"/>
      <c r="DT33" s="41"/>
      <c r="DU33" s="41"/>
      <c r="DV33" s="41"/>
      <c r="DW33" s="41"/>
    </row>
    <row r="34" ht="12.75" customHeight="1">
      <c r="A34" s="91" t="s">
        <v>119</v>
      </c>
      <c r="B34" s="41">
        <v>0.25369444489479065</v>
      </c>
      <c r="C34" s="41">
        <v>0.3514385521411896</v>
      </c>
      <c r="D34" s="41">
        <v>0.2849922776222229</v>
      </c>
      <c r="E34" s="41">
        <v>0.39377713203430176</v>
      </c>
      <c r="F34" s="41">
        <v>0.31327036023139954</v>
      </c>
      <c r="G34" s="41">
        <v>0.25244957208633423</v>
      </c>
      <c r="H34" s="41">
        <v>0.16484493017196655</v>
      </c>
      <c r="I34" s="41">
        <v>0.22937163710594177</v>
      </c>
      <c r="J34" s="41">
        <v>0.31866952776908875</v>
      </c>
      <c r="K34" s="41">
        <v>0.24830691516399384</v>
      </c>
      <c r="L34" s="41">
        <v>0.2742619216442108</v>
      </c>
      <c r="M34" s="41">
        <v>0.5351204872131348</v>
      </c>
      <c r="N34" s="41">
        <v>0.37018883228302</v>
      </c>
      <c r="O34" s="41"/>
      <c r="P34" s="41">
        <v>0.4039345681667328</v>
      </c>
      <c r="Q34" s="41">
        <v>0.3130907416343689</v>
      </c>
      <c r="R34" s="41">
        <v>0.3498973250389099</v>
      </c>
      <c r="S34" s="41">
        <v>0.3312104642391205</v>
      </c>
      <c r="T34" s="41">
        <v>0.386722594499588</v>
      </c>
      <c r="U34" s="41">
        <v>0.15684281289577484</v>
      </c>
      <c r="V34" s="41">
        <v>0.27585259079933167</v>
      </c>
      <c r="W34" s="41">
        <v>0.2583774924278259</v>
      </c>
      <c r="X34" s="41">
        <v>0.3671658933162689</v>
      </c>
      <c r="Y34" s="41">
        <v>0.4094648063182831</v>
      </c>
      <c r="Z34" s="41">
        <v>0.3195914030075073</v>
      </c>
      <c r="AA34" s="41">
        <v>0.41000571846961975</v>
      </c>
      <c r="AB34" s="41">
        <v>0.3174220323562622</v>
      </c>
      <c r="AC34" s="41">
        <v>0.3921494483947754</v>
      </c>
      <c r="AD34" s="41">
        <v>0.3894426226615906</v>
      </c>
      <c r="AE34" s="41">
        <v>0.26296836137771606</v>
      </c>
      <c r="AF34" s="41">
        <v>0.34581246972084045</v>
      </c>
      <c r="AG34" s="41">
        <v>0.2842414677143097</v>
      </c>
      <c r="AH34" s="41">
        <v>0.30073124170303345</v>
      </c>
      <c r="AI34" s="41">
        <v>0.17341478168964386</v>
      </c>
      <c r="AJ34" s="41">
        <v>0.42435187101364136</v>
      </c>
      <c r="AK34" s="41">
        <v>0.24174776673316956</v>
      </c>
      <c r="AL34" s="41">
        <v>0.395925372838974</v>
      </c>
      <c r="AM34" s="41">
        <v>0.4104348421096802</v>
      </c>
      <c r="AN34" s="41">
        <v>0.5482822060585022</v>
      </c>
      <c r="AO34" s="41">
        <v>0.39941123127937317</v>
      </c>
      <c r="AP34" s="41">
        <v>0.21586307883262634</v>
      </c>
      <c r="AQ34" s="41">
        <v>0.21818308532238007</v>
      </c>
      <c r="AR34" s="41">
        <v>0.36707836389541626</v>
      </c>
      <c r="AS34" s="41">
        <v>0.19970175623893738</v>
      </c>
      <c r="AT34" s="41">
        <v>0.14993882179260254</v>
      </c>
      <c r="AU34" s="41">
        <v>0.1803596466779709</v>
      </c>
      <c r="AV34" s="41"/>
      <c r="AW34" s="41">
        <v>0.2863799035549164</v>
      </c>
      <c r="AX34" s="41">
        <v>0.2974318265914917</v>
      </c>
      <c r="AY34" s="41">
        <v>0.3739120066165924</v>
      </c>
      <c r="AZ34" s="41">
        <v>0.4095931351184845</v>
      </c>
      <c r="BA34" s="41">
        <v>0.21006156504154205</v>
      </c>
      <c r="BB34" s="41">
        <v>0.3003227710723877</v>
      </c>
      <c r="BC34" s="41">
        <v>0.24317298829555511</v>
      </c>
      <c r="BD34" s="41">
        <v>0.20279240608215332</v>
      </c>
      <c r="BE34" s="41">
        <v>0.2934751808643341</v>
      </c>
      <c r="BF34" s="41">
        <v>0.4705846309661865</v>
      </c>
      <c r="BG34" s="41">
        <v>0.21833951771259308</v>
      </c>
      <c r="BH34" s="41">
        <v>0.2864607870578766</v>
      </c>
      <c r="BI34" s="41">
        <v>0.4099152386188507</v>
      </c>
      <c r="BJ34" s="41">
        <v>0.46933045983314514</v>
      </c>
      <c r="BK34" s="41">
        <v>0.370815247297287</v>
      </c>
      <c r="BL34" s="41">
        <v>0.1331845372915268</v>
      </c>
      <c r="BM34" s="41"/>
      <c r="BN34" s="41"/>
      <c r="BO34" s="41"/>
      <c r="BP34" s="41"/>
      <c r="BQ34" s="41"/>
      <c r="BR34" s="41"/>
      <c r="BS34" s="41"/>
      <c r="BT34" s="41"/>
      <c r="BU34" s="41"/>
      <c r="BV34" s="41"/>
      <c r="BW34" s="41"/>
      <c r="BX34" s="41"/>
      <c r="BY34" s="41"/>
      <c r="BZ34" s="41"/>
      <c r="CA34" s="49"/>
      <c r="CB34" s="41"/>
      <c r="CC34" s="41"/>
      <c r="CD34" s="49"/>
      <c r="CE34" s="41"/>
      <c r="CF34" s="41"/>
      <c r="CG34" s="41"/>
      <c r="CH34" s="41"/>
      <c r="CI34" s="41"/>
      <c r="CJ34" s="41"/>
      <c r="CK34" s="41"/>
      <c r="CL34" s="41"/>
      <c r="CM34" s="41"/>
      <c r="CN34" s="41"/>
      <c r="CO34" s="41"/>
      <c r="CP34" s="41"/>
      <c r="CQ34" s="41"/>
      <c r="CR34" s="41"/>
      <c r="CS34" s="41"/>
      <c r="CT34" s="41"/>
      <c r="CU34" s="41"/>
      <c r="CV34" s="41"/>
      <c r="CW34" s="41"/>
      <c r="CX34" s="41"/>
      <c r="CY34" s="41"/>
      <c r="CZ34" s="41"/>
      <c r="DA34" s="41"/>
      <c r="DB34" s="41"/>
      <c r="DC34" s="41"/>
      <c r="DD34" s="41"/>
      <c r="DE34" s="41"/>
      <c r="DF34" s="41"/>
      <c r="DG34" s="41"/>
      <c r="DH34" s="41"/>
      <c r="DI34" s="41"/>
      <c r="DJ34" s="41"/>
      <c r="DK34" s="41"/>
      <c r="DL34" s="41"/>
      <c r="DM34" s="41"/>
      <c r="DN34" s="41"/>
      <c r="DO34" s="41"/>
      <c r="DP34" s="41"/>
      <c r="DQ34" s="41"/>
      <c r="DR34" s="41"/>
      <c r="DS34" s="41"/>
      <c r="DT34" s="41"/>
      <c r="DU34" s="41"/>
      <c r="DV34" s="41"/>
      <c r="DW34" s="41"/>
    </row>
    <row r="35" ht="12.75" customHeight="1">
      <c r="A35" s="91" t="s">
        <v>121</v>
      </c>
      <c r="B35" s="41">
        <v>0.5909571051597595</v>
      </c>
      <c r="C35" s="41">
        <v>0.5862985849380493</v>
      </c>
      <c r="D35" s="41">
        <v>0.5780696272850037</v>
      </c>
      <c r="E35" s="41">
        <v>0.6007580161094666</v>
      </c>
      <c r="F35" s="41">
        <v>0.7955037355422974</v>
      </c>
      <c r="G35" s="41">
        <v>0.7542639374732971</v>
      </c>
      <c r="H35" s="41">
        <v>0.5073913931846619</v>
      </c>
      <c r="I35" s="41">
        <v>0.6307591199874878</v>
      </c>
      <c r="J35" s="41">
        <v>0.4855448603630066</v>
      </c>
      <c r="K35" s="41">
        <v>0.5992478728294373</v>
      </c>
      <c r="L35" s="41">
        <v>0.7269100546836853</v>
      </c>
      <c r="M35" s="41">
        <v>0.7657022476196289</v>
      </c>
      <c r="N35" s="41">
        <v>0.6983902454376221</v>
      </c>
      <c r="O35" s="41"/>
      <c r="P35" s="41">
        <v>0.7417666912078857</v>
      </c>
      <c r="Q35" s="41">
        <v>0.6409226655960083</v>
      </c>
      <c r="R35" s="41">
        <v>0.8056014180183411</v>
      </c>
      <c r="S35" s="41">
        <v>0.48930835723876953</v>
      </c>
      <c r="T35" s="41">
        <v>0.6420801281929016</v>
      </c>
      <c r="U35" s="41">
        <v>0.5780990719795227</v>
      </c>
      <c r="V35" s="41">
        <v>0.7110914587974548</v>
      </c>
      <c r="W35" s="41">
        <v>0.7843949794769287</v>
      </c>
      <c r="X35" s="41">
        <v>0.6596400737762451</v>
      </c>
      <c r="Y35" s="41">
        <v>0.6019620895385742</v>
      </c>
      <c r="Z35" s="41">
        <v>0.5649397969245911</v>
      </c>
      <c r="AA35" s="41">
        <v>0.798880934715271</v>
      </c>
      <c r="AB35" s="41">
        <v>0.8127765655517578</v>
      </c>
      <c r="AC35" s="41">
        <v>0.8276894092559814</v>
      </c>
      <c r="AD35" s="41">
        <v>0.7648836970329285</v>
      </c>
      <c r="AE35" s="41">
        <v>0.7175396680831909</v>
      </c>
      <c r="AF35" s="41">
        <v>0.5942193865776062</v>
      </c>
      <c r="AG35" s="41">
        <v>0.4286230206489563</v>
      </c>
      <c r="AH35" s="41">
        <v>0.41001421213150024</v>
      </c>
      <c r="AI35" s="41">
        <v>0.6432703137397766</v>
      </c>
      <c r="AJ35" s="41">
        <v>0.6315890550613403</v>
      </c>
      <c r="AK35" s="41">
        <v>0.5569766163825989</v>
      </c>
      <c r="AL35" s="41">
        <v>0.6145796179771423</v>
      </c>
      <c r="AM35" s="41">
        <v>0.7950145602226257</v>
      </c>
      <c r="AN35" s="41">
        <v>0.7659586071968079</v>
      </c>
      <c r="AO35" s="41">
        <v>0.6022999286651611</v>
      </c>
      <c r="AP35" s="41">
        <v>0.617395281791687</v>
      </c>
      <c r="AQ35" s="41">
        <v>0.6150802373886108</v>
      </c>
      <c r="AR35" s="41">
        <v>0.6909374594688416</v>
      </c>
      <c r="AS35" s="41">
        <v>0.48380762338638306</v>
      </c>
      <c r="AT35" s="41">
        <v>0.6188952922821045</v>
      </c>
      <c r="AU35" s="41">
        <v>0.4959562122821808</v>
      </c>
      <c r="AV35" s="41"/>
      <c r="AW35" s="41">
        <v>0.49932312965393066</v>
      </c>
      <c r="AX35" s="41">
        <v>0.5444225668907166</v>
      </c>
      <c r="AY35" s="41">
        <v>0.6248132586479187</v>
      </c>
      <c r="AZ35" s="41">
        <v>0.5970058441162109</v>
      </c>
      <c r="BA35" s="41">
        <v>0.4949018657207489</v>
      </c>
      <c r="BB35" s="41">
        <v>0.764382004737854</v>
      </c>
      <c r="BC35" s="41">
        <v>0.5</v>
      </c>
      <c r="BD35" s="41">
        <v>0.5170247554779053</v>
      </c>
      <c r="BE35" s="41">
        <v>0.45884835720062256</v>
      </c>
      <c r="BF35" s="41">
        <v>0.7647076845169067</v>
      </c>
      <c r="BG35" s="41">
        <v>0.39491719007492065</v>
      </c>
      <c r="BH35" s="41">
        <v>0.4641542136669159</v>
      </c>
      <c r="BI35" s="41">
        <v>0.5135111808776855</v>
      </c>
      <c r="BJ35" s="41">
        <v>0.716180682182312</v>
      </c>
      <c r="BK35" s="41">
        <v>0.6658141613006592</v>
      </c>
      <c r="BL35" s="41">
        <v>0.44228318333625793</v>
      </c>
      <c r="BM35" s="41"/>
      <c r="BN35" s="41"/>
      <c r="BO35" s="41"/>
      <c r="BP35" s="41"/>
      <c r="BQ35" s="41"/>
      <c r="BR35" s="41"/>
      <c r="BS35" s="41"/>
      <c r="BT35" s="41"/>
      <c r="BU35" s="41"/>
      <c r="BV35" s="41"/>
      <c r="BW35" s="41"/>
      <c r="BX35" s="41"/>
      <c r="BY35" s="41"/>
      <c r="BZ35" s="41"/>
      <c r="CA35" s="49"/>
      <c r="CB35" s="41"/>
      <c r="CC35" s="41"/>
      <c r="CD35" s="49"/>
      <c r="CE35" s="41"/>
      <c r="CF35" s="41"/>
      <c r="CG35" s="41"/>
      <c r="CH35" s="41"/>
      <c r="CI35" s="41"/>
      <c r="CJ35" s="41"/>
      <c r="CK35" s="41"/>
      <c r="CL35" s="41"/>
      <c r="CM35" s="41"/>
      <c r="CN35" s="41"/>
      <c r="CO35" s="41"/>
      <c r="CP35" s="41"/>
      <c r="CQ35" s="41"/>
      <c r="CR35" s="41"/>
      <c r="CS35" s="41"/>
      <c r="CT35" s="41"/>
      <c r="CU35" s="41"/>
      <c r="CV35" s="41"/>
      <c r="CW35" s="41"/>
      <c r="CX35" s="41"/>
      <c r="CY35" s="41"/>
      <c r="CZ35" s="41"/>
      <c r="DA35" s="41"/>
      <c r="DB35" s="41"/>
      <c r="DC35" s="41"/>
      <c r="DD35" s="41"/>
      <c r="DE35" s="41"/>
      <c r="DF35" s="41"/>
      <c r="DG35" s="41"/>
      <c r="DH35" s="41"/>
      <c r="DI35" s="41"/>
      <c r="DJ35" s="41"/>
      <c r="DK35" s="41"/>
      <c r="DL35" s="41"/>
      <c r="DM35" s="41"/>
      <c r="DN35" s="41"/>
      <c r="DO35" s="41"/>
      <c r="DP35" s="41"/>
      <c r="DQ35" s="41"/>
      <c r="DR35" s="41"/>
      <c r="DS35" s="41"/>
      <c r="DT35" s="41"/>
      <c r="DU35" s="41"/>
      <c r="DV35" s="41"/>
      <c r="DW35" s="41"/>
    </row>
    <row r="36" ht="12.75" customHeight="1">
      <c r="A36" s="91" t="s">
        <v>123</v>
      </c>
      <c r="B36" s="41">
        <v>0.2796865701675415</v>
      </c>
      <c r="C36" s="41">
        <v>0.49648523330688477</v>
      </c>
      <c r="D36" s="41">
        <v>0.4969175457954407</v>
      </c>
      <c r="E36" s="41">
        <v>0.46336573362350464</v>
      </c>
      <c r="F36" s="41">
        <v>0.5968090295791626</v>
      </c>
      <c r="G36" s="41">
        <v>0.56367027759552</v>
      </c>
      <c r="H36" s="41">
        <v>0.3729441165924072</v>
      </c>
      <c r="I36" s="41">
        <v>0.4179863929748535</v>
      </c>
      <c r="J36" s="41">
        <v>0.33755066990852356</v>
      </c>
      <c r="K36" s="41">
        <v>0.4942689836025238</v>
      </c>
      <c r="L36" s="41">
        <v>0.5318796038627625</v>
      </c>
      <c r="M36" s="41">
        <v>0.6316473484039307</v>
      </c>
      <c r="N36" s="41">
        <v>0.5623160600662231</v>
      </c>
      <c r="O36" s="41"/>
      <c r="P36" s="41">
        <v>0.570166289806366</v>
      </c>
      <c r="Q36" s="41">
        <v>0.434946209192276</v>
      </c>
      <c r="R36" s="41">
        <v>0.46971774101257324</v>
      </c>
      <c r="S36" s="41">
        <v>0.3838525712490082</v>
      </c>
      <c r="T36" s="41">
        <v>0.6044957041740417</v>
      </c>
      <c r="U36" s="41">
        <v>0.3791442811489105</v>
      </c>
      <c r="V36" s="41">
        <v>0.43687084317207336</v>
      </c>
      <c r="W36" s="41">
        <v>0.4814474880695343</v>
      </c>
      <c r="X36" s="41">
        <v>0.5283161401748657</v>
      </c>
      <c r="Y36" s="41">
        <v>0.45494845509529114</v>
      </c>
      <c r="Z36" s="41">
        <v>0.4700838625431061</v>
      </c>
      <c r="AA36" s="41">
        <v>0.5880930423736572</v>
      </c>
      <c r="AB36" s="41">
        <v>0.5454478859901428</v>
      </c>
      <c r="AC36" s="41">
        <v>0.6023575067520142</v>
      </c>
      <c r="AD36" s="41">
        <v>0.5653335452079773</v>
      </c>
      <c r="AE36" s="41">
        <v>0.580376923084259</v>
      </c>
      <c r="AF36" s="41">
        <v>0.3475193679332733</v>
      </c>
      <c r="AG36" s="41">
        <v>0.21498502790927887</v>
      </c>
      <c r="AH36" s="41">
        <v>0.30150270462036133</v>
      </c>
      <c r="AI36" s="41">
        <v>0.42280277609825134</v>
      </c>
      <c r="AJ36" s="41">
        <v>0.3333333432674408</v>
      </c>
      <c r="AK36" s="41">
        <v>0.3748685121536255</v>
      </c>
      <c r="AL36" s="41">
        <v>0.49166369438171387</v>
      </c>
      <c r="AM36" s="41">
        <v>0.4447537362575531</v>
      </c>
      <c r="AN36" s="41">
        <v>0.5621932744979858</v>
      </c>
      <c r="AO36" s="41">
        <v>0.5048941969871521</v>
      </c>
      <c r="AP36" s="41">
        <v>0.3977017104625702</v>
      </c>
      <c r="AQ36" s="41">
        <v>0.40299084782600403</v>
      </c>
      <c r="AR36" s="41">
        <v>0.44332489371299744</v>
      </c>
      <c r="AS36" s="41">
        <v>0.3355536162853241</v>
      </c>
      <c r="AT36" s="41">
        <v>0.3453373610973358</v>
      </c>
      <c r="AU36" s="41">
        <v>0.15141203999519348</v>
      </c>
      <c r="AV36" s="41"/>
      <c r="AW36" s="41">
        <v>0.3778327405452728</v>
      </c>
      <c r="AX36" s="41">
        <v>0.4446727931499481</v>
      </c>
      <c r="AY36" s="41">
        <v>0.44942107796669006</v>
      </c>
      <c r="AZ36" s="41">
        <v>0.37533047795295715</v>
      </c>
      <c r="BA36" s="41">
        <v>0.32195845246315</v>
      </c>
      <c r="BB36" s="41">
        <v>0.3722043037414551</v>
      </c>
      <c r="BC36" s="41">
        <v>0.15597251057624817</v>
      </c>
      <c r="BD36" s="41">
        <v>0.328558087348938</v>
      </c>
      <c r="BE36" s="41">
        <v>0.41640323400497437</v>
      </c>
      <c r="BF36" s="41">
        <v>0.43034008145332336</v>
      </c>
      <c r="BG36" s="41">
        <v>0.23604367673397064</v>
      </c>
      <c r="BH36" s="41">
        <v>0.2765112817287445</v>
      </c>
      <c r="BI36" s="41">
        <v>0.35135236382484436</v>
      </c>
      <c r="BJ36" s="41">
        <v>0.5392908453941345</v>
      </c>
      <c r="BK36" s="41">
        <v>0.4617948532104492</v>
      </c>
      <c r="BL36" s="41">
        <v>0.3518282473087311</v>
      </c>
      <c r="BM36" s="41"/>
      <c r="BN36" s="41"/>
      <c r="BO36" s="41"/>
      <c r="BP36" s="41"/>
      <c r="BQ36" s="41"/>
      <c r="BR36" s="41"/>
      <c r="BS36" s="41"/>
      <c r="BT36" s="41"/>
      <c r="BU36" s="41"/>
      <c r="BV36" s="41"/>
      <c r="BW36" s="41"/>
      <c r="BX36" s="41"/>
      <c r="BY36" s="41"/>
      <c r="BZ36" s="41"/>
      <c r="CA36" s="49"/>
      <c r="CB36" s="41"/>
      <c r="CC36" s="41"/>
      <c r="CD36" s="49"/>
      <c r="CE36" s="41"/>
      <c r="CF36" s="41"/>
      <c r="CG36" s="41"/>
      <c r="CH36" s="41"/>
      <c r="CI36" s="41"/>
      <c r="CJ36" s="41"/>
      <c r="CK36" s="41"/>
      <c r="CL36" s="41"/>
      <c r="CM36" s="41"/>
      <c r="CN36" s="41"/>
      <c r="CO36" s="41"/>
      <c r="CP36" s="41"/>
      <c r="CQ36" s="41"/>
      <c r="CR36" s="41"/>
      <c r="CS36" s="41"/>
      <c r="CT36" s="41"/>
      <c r="CU36" s="41"/>
      <c r="CV36" s="41"/>
      <c r="CW36" s="41"/>
      <c r="CX36" s="41"/>
      <c r="CY36" s="41"/>
      <c r="CZ36" s="41"/>
      <c r="DA36" s="41"/>
      <c r="DB36" s="41"/>
      <c r="DC36" s="41"/>
      <c r="DD36" s="41"/>
      <c r="DE36" s="41"/>
      <c r="DF36" s="41"/>
      <c r="DG36" s="41"/>
      <c r="DH36" s="41"/>
      <c r="DI36" s="41"/>
      <c r="DJ36" s="41"/>
      <c r="DK36" s="41"/>
      <c r="DL36" s="41"/>
      <c r="DM36" s="41"/>
      <c r="DN36" s="41"/>
      <c r="DO36" s="41"/>
      <c r="DP36" s="41"/>
      <c r="DQ36" s="41"/>
      <c r="DR36" s="41"/>
      <c r="DS36" s="41"/>
      <c r="DT36" s="41"/>
      <c r="DU36" s="41"/>
      <c r="DV36" s="41"/>
      <c r="DW36" s="41"/>
    </row>
    <row r="37" ht="12.75" customHeight="1">
      <c r="A37" s="91" t="s">
        <v>111</v>
      </c>
      <c r="B37" s="41">
        <v>0.1099475845694542</v>
      </c>
      <c r="C37" s="41">
        <v>0.15694475173950195</v>
      </c>
      <c r="D37" s="41">
        <v>0.19666755199432373</v>
      </c>
      <c r="E37" s="41">
        <v>0.10584786534309387</v>
      </c>
      <c r="F37" s="41">
        <v>0.2429661750793457</v>
      </c>
      <c r="G37" s="41">
        <v>0.18260547518730164</v>
      </c>
      <c r="H37" s="41">
        <v>0.5015438199043274</v>
      </c>
      <c r="I37" s="41">
        <v>0.11654690653085709</v>
      </c>
      <c r="J37" s="41">
        <v>0.2222222238779068</v>
      </c>
      <c r="K37" s="41">
        <v>0.10061661154031754</v>
      </c>
      <c r="L37" s="41">
        <v>0.6052284836769104</v>
      </c>
      <c r="M37" s="41">
        <v>0.08241714537143707</v>
      </c>
      <c r="N37" s="41">
        <v>0.0682825893163681</v>
      </c>
      <c r="O37" s="41"/>
      <c r="P37" s="41">
        <v>0.30746057629585266</v>
      </c>
      <c r="Q37" s="41">
        <v>0.007605324033647776</v>
      </c>
      <c r="R37" s="41">
        <v>0.411378413438797</v>
      </c>
      <c r="S37" s="41">
        <v>0.43063703179359436</v>
      </c>
      <c r="T37" s="41">
        <v>0.3194097876548767</v>
      </c>
      <c r="U37" s="41">
        <v>0.35493844747543335</v>
      </c>
      <c r="V37" s="41">
        <v>0.469345360994339</v>
      </c>
      <c r="W37" s="41">
        <v>0.48059970140457153</v>
      </c>
      <c r="X37" s="41">
        <v>0.4755876362323761</v>
      </c>
      <c r="Y37" s="41">
        <v>0.036196403205394745</v>
      </c>
      <c r="Z37" s="41">
        <v>0.2050815373659134</v>
      </c>
      <c r="AA37" s="41">
        <v>0.17709796130657196</v>
      </c>
      <c r="AB37" s="41">
        <v>0.32933467626571655</v>
      </c>
      <c r="AC37" s="41">
        <v>0.3503691256046295</v>
      </c>
      <c r="AD37" s="41">
        <v>0.3148118555545807</v>
      </c>
      <c r="AE37" s="41">
        <v>0.48337650299072266</v>
      </c>
      <c r="AF37" s="41">
        <v>0.646686315536499</v>
      </c>
      <c r="AG37" s="41">
        <v>0.03943352773785591</v>
      </c>
      <c r="AH37" s="41">
        <v>0.45410826802253723</v>
      </c>
      <c r="AI37" s="41">
        <v>0.28215304017066956</v>
      </c>
      <c r="AJ37" s="41">
        <v>0.6782575845718384</v>
      </c>
      <c r="AK37" s="41">
        <v>0.607694149017334</v>
      </c>
      <c r="AL37" s="41">
        <v>0.37792372703552246</v>
      </c>
      <c r="AM37" s="41">
        <v>0.8333333134651184</v>
      </c>
      <c r="AN37" s="41">
        <v>0.5</v>
      </c>
      <c r="AO37" s="41">
        <v>0.21734605729579926</v>
      </c>
      <c r="AP37" s="41">
        <v>0.31795236468315125</v>
      </c>
      <c r="AQ37" s="41">
        <v>0.13402798771858215</v>
      </c>
      <c r="AR37" s="41">
        <v>0.48790624737739563</v>
      </c>
      <c r="AS37" s="41">
        <v>0.38831502199172974</v>
      </c>
      <c r="AT37" s="41">
        <v>0.03924864903092384</v>
      </c>
      <c r="AU37" s="41">
        <v>0.9393044114112854</v>
      </c>
      <c r="AV37" s="41"/>
      <c r="AW37" s="41">
        <v>0.3263205885887146</v>
      </c>
      <c r="AX37" s="41">
        <v>0.7777777910232544</v>
      </c>
      <c r="AY37" s="41">
        <v>0.23109467327594757</v>
      </c>
      <c r="AZ37" s="41">
        <v>0.34316426515579224</v>
      </c>
      <c r="BA37" s="41">
        <v>1.0</v>
      </c>
      <c r="BB37" s="41">
        <v>0.855962872505188</v>
      </c>
      <c r="BC37" s="41">
        <v>0.30175700783729553</v>
      </c>
      <c r="BD37" s="41">
        <v>1.0</v>
      </c>
      <c r="BE37" s="41">
        <v>1.0</v>
      </c>
      <c r="BF37" s="41">
        <v>0.8695620894432068</v>
      </c>
      <c r="BG37" s="41">
        <v>0.638559877872467</v>
      </c>
      <c r="BH37" s="41">
        <v>0.7783255577087402</v>
      </c>
      <c r="BI37" s="41">
        <v>0.8200005292892456</v>
      </c>
      <c r="BJ37" s="41">
        <v>0.6666666865348816</v>
      </c>
      <c r="BK37" s="41">
        <v>0.6936895847320557</v>
      </c>
      <c r="BL37" s="41">
        <v>1.0</v>
      </c>
      <c r="BM37" s="41"/>
      <c r="BN37" s="41"/>
      <c r="BO37" s="41"/>
      <c r="BP37" s="41"/>
      <c r="BQ37" s="41"/>
      <c r="BR37" s="41"/>
      <c r="BS37" s="41"/>
      <c r="BT37" s="41"/>
      <c r="BU37" s="41"/>
      <c r="BV37" s="41"/>
      <c r="BW37" s="41"/>
      <c r="BX37" s="41"/>
      <c r="BY37" s="41"/>
      <c r="BZ37" s="41"/>
      <c r="CA37" s="49"/>
      <c r="CB37" s="41"/>
      <c r="CC37" s="41"/>
      <c r="CD37" s="49"/>
      <c r="CE37" s="41"/>
      <c r="CF37" s="41"/>
      <c r="CG37" s="41"/>
      <c r="CH37" s="41"/>
      <c r="CI37" s="41"/>
      <c r="CJ37" s="41"/>
      <c r="CK37" s="41"/>
      <c r="CL37" s="41"/>
      <c r="CM37" s="41"/>
      <c r="CN37" s="41"/>
      <c r="CO37" s="41"/>
      <c r="CP37" s="41"/>
      <c r="CQ37" s="41"/>
      <c r="CR37" s="41"/>
      <c r="CS37" s="41"/>
      <c r="CT37" s="41"/>
      <c r="CU37" s="41"/>
      <c r="CV37" s="41"/>
      <c r="CW37" s="41"/>
      <c r="CX37" s="41"/>
      <c r="CY37" s="41"/>
      <c r="CZ37" s="41"/>
      <c r="DA37" s="41"/>
      <c r="DB37" s="41"/>
      <c r="DC37" s="41"/>
      <c r="DD37" s="41"/>
      <c r="DE37" s="41"/>
      <c r="DF37" s="41"/>
      <c r="DG37" s="41"/>
      <c r="DH37" s="41"/>
      <c r="DI37" s="41"/>
      <c r="DJ37" s="41"/>
      <c r="DK37" s="41"/>
      <c r="DL37" s="41"/>
      <c r="DM37" s="41"/>
      <c r="DN37" s="41"/>
      <c r="DO37" s="41"/>
      <c r="DP37" s="41"/>
      <c r="DQ37" s="41"/>
      <c r="DR37" s="41"/>
      <c r="DS37" s="41"/>
      <c r="DT37" s="41"/>
      <c r="DU37" s="41"/>
      <c r="DV37" s="41"/>
      <c r="DW37" s="41"/>
    </row>
    <row r="38" ht="12.75" customHeight="1">
      <c r="A38" s="91" t="s">
        <v>113</v>
      </c>
      <c r="B38" s="41">
        <v>0.9246054887771606</v>
      </c>
      <c r="C38" s="41">
        <v>0.8818808197975159</v>
      </c>
      <c r="D38" s="41">
        <v>0.9691579341888428</v>
      </c>
      <c r="E38" s="41">
        <v>0.9515339136123657</v>
      </c>
      <c r="F38" s="41">
        <v>0.9194713830947876</v>
      </c>
      <c r="G38" s="41">
        <v>0.962387204170227</v>
      </c>
      <c r="H38" s="41">
        <v>0.8632856607437134</v>
      </c>
      <c r="I38" s="41">
        <v>0.9469154477119446</v>
      </c>
      <c r="J38" s="41">
        <v>0.925419270992279</v>
      </c>
      <c r="K38" s="41">
        <v>0.8764538764953613</v>
      </c>
      <c r="L38" s="41">
        <v>0.960355281829834</v>
      </c>
      <c r="M38" s="41">
        <v>0.9442689418792725</v>
      </c>
      <c r="N38" s="41">
        <v>0.9415801167488098</v>
      </c>
      <c r="O38" s="41"/>
      <c r="P38" s="41">
        <v>0.9344209432601929</v>
      </c>
      <c r="Q38" s="41">
        <v>0.9831544160842896</v>
      </c>
      <c r="R38" s="41">
        <v>0.8917399048805237</v>
      </c>
      <c r="S38" s="41">
        <v>0.966217041015625</v>
      </c>
      <c r="T38" s="41">
        <v>0.9793879985809326</v>
      </c>
      <c r="U38" s="41">
        <v>0.9669786095619202</v>
      </c>
      <c r="V38" s="41">
        <v>0.9450715780258179</v>
      </c>
      <c r="W38" s="41">
        <v>0.7934252619743347</v>
      </c>
      <c r="X38" s="41">
        <v>0.9713157415390015</v>
      </c>
      <c r="Y38" s="41">
        <v>0.9309574961662292</v>
      </c>
      <c r="Z38" s="41">
        <v>0.935389518737793</v>
      </c>
      <c r="AA38" s="41">
        <v>0.9059053063392639</v>
      </c>
      <c r="AB38" s="41">
        <v>0.9074454307556152</v>
      </c>
      <c r="AC38" s="41">
        <v>0.98824542760849</v>
      </c>
      <c r="AD38" s="41">
        <v>0.9342654347419739</v>
      </c>
      <c r="AE38" s="41">
        <v>0.9152687788009644</v>
      </c>
      <c r="AF38" s="41">
        <v>0.9422321915626526</v>
      </c>
      <c r="AG38" s="41">
        <v>0.9309460520744324</v>
      </c>
      <c r="AH38" s="41">
        <v>0.892959475517273</v>
      </c>
      <c r="AI38" s="41">
        <v>0.9412116408348083</v>
      </c>
      <c r="AJ38" s="41">
        <v>0.9563645124435425</v>
      </c>
      <c r="AK38" s="41">
        <v>0.9031652808189392</v>
      </c>
      <c r="AL38" s="41">
        <v>0.8930284976959229</v>
      </c>
      <c r="AM38" s="41">
        <v>0.8627399802207947</v>
      </c>
      <c r="AN38" s="41">
        <v>0.8926905989646912</v>
      </c>
      <c r="AO38" s="41">
        <v>0.8878117799758911</v>
      </c>
      <c r="AP38" s="41">
        <v>0.9203946590423584</v>
      </c>
      <c r="AQ38" s="41">
        <v>0.8999446034431458</v>
      </c>
      <c r="AR38" s="41">
        <v>0.8748807907104492</v>
      </c>
      <c r="AS38" s="41">
        <v>0.864582896232605</v>
      </c>
      <c r="AT38" s="41">
        <v>0.9329972863197327</v>
      </c>
      <c r="AU38" s="41">
        <v>0.7898291945457458</v>
      </c>
      <c r="AV38" s="41"/>
      <c r="AW38" s="41">
        <v>0.8916226029396057</v>
      </c>
      <c r="AX38" s="41">
        <v>0.8133425712585449</v>
      </c>
      <c r="AY38" s="41">
        <v>0.8414776921272278</v>
      </c>
      <c r="AZ38" s="41">
        <v>0.8827267289161682</v>
      </c>
      <c r="BA38" s="41">
        <v>0.7749337553977966</v>
      </c>
      <c r="BB38" s="41">
        <v>0.9256407618522644</v>
      </c>
      <c r="BC38" s="41">
        <v>0.7210584282875061</v>
      </c>
      <c r="BD38" s="41">
        <v>0.9116554856300354</v>
      </c>
      <c r="BE38" s="41">
        <v>0.7604601383209229</v>
      </c>
      <c r="BF38" s="41">
        <v>0.898356556892395</v>
      </c>
      <c r="BG38" s="41">
        <v>0.8620526194572449</v>
      </c>
      <c r="BH38" s="41">
        <v>0.7688771486282349</v>
      </c>
      <c r="BI38" s="41">
        <v>0.9163113236427307</v>
      </c>
      <c r="BJ38" s="41">
        <v>0.8935660719871521</v>
      </c>
      <c r="BK38" s="41">
        <v>0.9764822721481323</v>
      </c>
      <c r="BL38" s="41">
        <v>0.813491702079773</v>
      </c>
      <c r="BM38" s="41"/>
      <c r="BN38" s="41"/>
      <c r="BO38" s="41"/>
      <c r="BP38" s="41"/>
      <c r="BQ38" s="41"/>
      <c r="BR38" s="41"/>
      <c r="BS38" s="41"/>
      <c r="BT38" s="41"/>
      <c r="BU38" s="41"/>
      <c r="BV38" s="41"/>
      <c r="BW38" s="41"/>
      <c r="BX38" s="41"/>
      <c r="BY38" s="41"/>
      <c r="BZ38" s="41"/>
      <c r="CA38" s="49"/>
      <c r="CB38" s="41"/>
      <c r="CC38" s="41"/>
      <c r="CD38" s="49"/>
      <c r="CE38" s="41"/>
      <c r="CF38" s="41"/>
      <c r="CG38" s="41"/>
      <c r="CH38" s="41"/>
      <c r="CI38" s="41"/>
      <c r="CJ38" s="41"/>
      <c r="CK38" s="41"/>
      <c r="CL38" s="41"/>
      <c r="CM38" s="41"/>
      <c r="CN38" s="41"/>
      <c r="CO38" s="41"/>
      <c r="CP38" s="41"/>
      <c r="CQ38" s="41"/>
      <c r="CR38" s="41"/>
      <c r="CS38" s="41"/>
      <c r="CT38" s="41"/>
      <c r="CU38" s="41"/>
      <c r="CV38" s="41"/>
      <c r="CW38" s="41"/>
      <c r="CX38" s="41"/>
      <c r="CY38" s="41"/>
      <c r="CZ38" s="41"/>
      <c r="DA38" s="41"/>
      <c r="DB38" s="41"/>
      <c r="DC38" s="41"/>
      <c r="DD38" s="41"/>
      <c r="DE38" s="41"/>
      <c r="DF38" s="41"/>
      <c r="DG38" s="41"/>
      <c r="DH38" s="41"/>
      <c r="DI38" s="41"/>
      <c r="DJ38" s="41"/>
      <c r="DK38" s="41"/>
      <c r="DL38" s="41"/>
      <c r="DM38" s="41"/>
      <c r="DN38" s="41"/>
      <c r="DO38" s="41"/>
      <c r="DP38" s="41"/>
      <c r="DQ38" s="41"/>
      <c r="DR38" s="41"/>
      <c r="DS38" s="41"/>
      <c r="DT38" s="41"/>
      <c r="DU38" s="41"/>
      <c r="DV38" s="41"/>
      <c r="DW38" s="41"/>
    </row>
    <row r="39" ht="12.75" customHeight="1">
      <c r="A39" s="91" t="s">
        <v>125</v>
      </c>
      <c r="B39" s="41">
        <v>0.13423608243465424</v>
      </c>
      <c r="C39" s="41">
        <v>0.3711742162704468</v>
      </c>
      <c r="D39" s="41">
        <v>0.2892371118068695</v>
      </c>
      <c r="E39" s="41">
        <v>0.35346293449401855</v>
      </c>
      <c r="F39" s="41">
        <v>0.42639559507369995</v>
      </c>
      <c r="G39" s="41">
        <v>0.315140038728714</v>
      </c>
      <c r="H39" s="41">
        <v>0.2688945233821869</v>
      </c>
      <c r="I39" s="41">
        <v>0.19162805378437042</v>
      </c>
      <c r="J39" s="41">
        <v>0.22183476388454437</v>
      </c>
      <c r="K39" s="41">
        <v>0.23154835402965546</v>
      </c>
      <c r="L39" s="41">
        <v>0.31833067536354065</v>
      </c>
      <c r="M39" s="41">
        <v>0.4537676274776459</v>
      </c>
      <c r="N39" s="41">
        <v>0.42074862122535706</v>
      </c>
      <c r="O39" s="41"/>
      <c r="P39" s="41">
        <v>0.37641987204551697</v>
      </c>
      <c r="Q39" s="41">
        <v>0.252362996339798</v>
      </c>
      <c r="R39" s="41">
        <v>0.28744012117385864</v>
      </c>
      <c r="S39" s="41">
        <v>0.16137731075286865</v>
      </c>
      <c r="T39" s="41">
        <v>0.31495073437690735</v>
      </c>
      <c r="U39" s="41">
        <v>0.20869393646717072</v>
      </c>
      <c r="V39" s="41">
        <v>0.27422061562538147</v>
      </c>
      <c r="W39" s="41">
        <v>0.265842467546463</v>
      </c>
      <c r="X39" s="41">
        <v>0.2976340353488922</v>
      </c>
      <c r="Y39" s="41">
        <v>0.3111676573753357</v>
      </c>
      <c r="Z39" s="41">
        <v>0.38143008947372437</v>
      </c>
      <c r="AA39" s="41">
        <v>0.4514244496822357</v>
      </c>
      <c r="AB39" s="41">
        <v>0.3374300003051758</v>
      </c>
      <c r="AC39" s="41">
        <v>0.28861004114151</v>
      </c>
      <c r="AD39" s="41">
        <v>0.38573843240737915</v>
      </c>
      <c r="AE39" s="41">
        <v>0.28385040163993835</v>
      </c>
      <c r="AF39" s="41">
        <v>0.2662721872329712</v>
      </c>
      <c r="AG39" s="41">
        <v>0.1313096284866333</v>
      </c>
      <c r="AH39" s="41">
        <v>0.19602733850479126</v>
      </c>
      <c r="AI39" s="41">
        <v>0.3583977520465851</v>
      </c>
      <c r="AJ39" s="41">
        <v>0.08114098012447357</v>
      </c>
      <c r="AK39" s="41">
        <v>0.22258023917675018</v>
      </c>
      <c r="AL39" s="41">
        <v>0.32736462354660034</v>
      </c>
      <c r="AM39" s="41">
        <v>0.30794212222099304</v>
      </c>
      <c r="AN39" s="41">
        <v>0.43780675530433655</v>
      </c>
      <c r="AO39" s="41">
        <v>0.4530082941055298</v>
      </c>
      <c r="AP39" s="41">
        <v>0.20820209383964539</v>
      </c>
      <c r="AQ39" s="41">
        <v>0.23030048608779907</v>
      </c>
      <c r="AR39" s="41">
        <v>0.3130832314491272</v>
      </c>
      <c r="AS39" s="41">
        <v>0.17730830609798431</v>
      </c>
      <c r="AT39" s="41">
        <v>0.18134941160678864</v>
      </c>
      <c r="AU39" s="41">
        <v>0.11238779872655869</v>
      </c>
      <c r="AV39" s="41"/>
      <c r="AW39" s="41">
        <v>0.25032487511634827</v>
      </c>
      <c r="AX39" s="41">
        <v>0.30720406770706177</v>
      </c>
      <c r="AY39" s="41">
        <v>0.34263256192207336</v>
      </c>
      <c r="AZ39" s="41">
        <v>0.20471660792827606</v>
      </c>
      <c r="BA39" s="41">
        <v>0.1647864431142807</v>
      </c>
      <c r="BB39" s="41">
        <v>0.28034934401512146</v>
      </c>
      <c r="BC39" s="41">
        <v>0.04129668325185776</v>
      </c>
      <c r="BD39" s="41">
        <v>0.18530060350894928</v>
      </c>
      <c r="BE39" s="41">
        <v>0.2406821995973587</v>
      </c>
      <c r="BF39" s="41">
        <v>0.18730607628822327</v>
      </c>
      <c r="BG39" s="41">
        <v>0.21833951771259308</v>
      </c>
      <c r="BH39" s="41">
        <v>0.19223497807979584</v>
      </c>
      <c r="BI39" s="41">
        <v>0.23874486982822418</v>
      </c>
      <c r="BJ39" s="41">
        <v>0.44496041536331177</v>
      </c>
      <c r="BK39" s="41">
        <v>0.34619763493537903</v>
      </c>
      <c r="BL39" s="41">
        <v>0.24500426650047302</v>
      </c>
      <c r="BM39" s="41"/>
      <c r="BN39" s="41"/>
      <c r="BO39" s="41"/>
      <c r="BP39" s="41"/>
      <c r="BQ39" s="41"/>
      <c r="BR39" s="41"/>
      <c r="BS39" s="41"/>
      <c r="BT39" s="41"/>
      <c r="BU39" s="41"/>
      <c r="BV39" s="41"/>
      <c r="BW39" s="41"/>
      <c r="BX39" s="41"/>
      <c r="BY39" s="41"/>
      <c r="BZ39" s="41"/>
      <c r="CA39" s="49"/>
      <c r="CB39" s="41"/>
      <c r="CC39" s="41"/>
      <c r="CD39" s="49"/>
      <c r="CE39" s="41"/>
      <c r="CF39" s="41"/>
      <c r="CG39" s="41"/>
      <c r="CH39" s="41"/>
      <c r="CI39" s="41"/>
      <c r="CJ39" s="41"/>
      <c r="CK39" s="41"/>
      <c r="CL39" s="41"/>
      <c r="CM39" s="41"/>
      <c r="CN39" s="41"/>
      <c r="CO39" s="41"/>
      <c r="CP39" s="41"/>
      <c r="CQ39" s="41"/>
      <c r="CR39" s="41"/>
      <c r="CS39" s="41"/>
      <c r="CT39" s="41"/>
      <c r="CU39" s="41"/>
      <c r="CV39" s="41"/>
      <c r="CW39" s="41"/>
      <c r="CX39" s="41"/>
      <c r="CY39" s="41"/>
      <c r="CZ39" s="41"/>
      <c r="DA39" s="41"/>
      <c r="DB39" s="41"/>
      <c r="DC39" s="41"/>
      <c r="DD39" s="41"/>
      <c r="DE39" s="41"/>
      <c r="DF39" s="41"/>
      <c r="DG39" s="41"/>
      <c r="DH39" s="41"/>
      <c r="DI39" s="41"/>
      <c r="DJ39" s="41"/>
      <c r="DK39" s="41"/>
      <c r="DL39" s="41"/>
      <c r="DM39" s="41"/>
      <c r="DN39" s="41"/>
      <c r="DO39" s="41"/>
      <c r="DP39" s="41"/>
      <c r="DQ39" s="41"/>
      <c r="DR39" s="41"/>
      <c r="DS39" s="41"/>
      <c r="DT39" s="41"/>
      <c r="DU39" s="41"/>
      <c r="DV39" s="41"/>
      <c r="DW39" s="41"/>
    </row>
    <row r="40" ht="12.75" customHeight="1">
      <c r="A40" s="94" t="s">
        <v>127</v>
      </c>
      <c r="B40" s="95">
        <v>5.67074728012085</v>
      </c>
      <c r="C40" s="95">
        <v>5.812015533447266</v>
      </c>
      <c r="D40" s="95">
        <v>4.9857354164123535</v>
      </c>
      <c r="E40" s="95">
        <v>5.3958420753479</v>
      </c>
      <c r="F40" s="95">
        <v>5.023748397827148</v>
      </c>
      <c r="G40" s="95">
        <v>5.357227802276611</v>
      </c>
      <c r="H40" s="95">
        <v>5.251420021057129</v>
      </c>
      <c r="I40" s="95">
        <v>5.465606212615967</v>
      </c>
      <c r="J40" s="95">
        <v>5.103418827056885</v>
      </c>
      <c r="K40" s="95">
        <v>5.159587383270264</v>
      </c>
      <c r="L40" s="95">
        <v>5.127419948577881</v>
      </c>
      <c r="M40" s="95">
        <v>5.8433122634887695</v>
      </c>
      <c r="N40" s="95">
        <v>5.293701648712158</v>
      </c>
      <c r="O40" s="95"/>
      <c r="P40" s="95">
        <v>5.687014102935791</v>
      </c>
      <c r="Q40" s="95">
        <v>5.310771942138672</v>
      </c>
      <c r="R40" s="95">
        <v>5.283692359924316</v>
      </c>
      <c r="S40" s="95">
        <v>5.823439598083496</v>
      </c>
      <c r="T40" s="95">
        <v>5.039763450622559</v>
      </c>
      <c r="U40" s="95">
        <v>5.107261657714844</v>
      </c>
      <c r="V40" s="95">
        <v>5.495992183685303</v>
      </c>
      <c r="W40" s="95">
        <v>5.672619819641113</v>
      </c>
      <c r="X40" s="95">
        <v>5.023531436920166</v>
      </c>
      <c r="Y40" s="95">
        <v>5.214343547821045</v>
      </c>
      <c r="Z40" s="95">
        <v>5.399542808532715</v>
      </c>
      <c r="AA40" s="95">
        <v>5.491531848907471</v>
      </c>
      <c r="AB40" s="95">
        <v>5.2889509201049805</v>
      </c>
      <c r="AC40" s="95">
        <v>5.749053001403809</v>
      </c>
      <c r="AD40" s="95">
        <v>5.246567726135254</v>
      </c>
      <c r="AE40" s="95">
        <v>5.007577896118164</v>
      </c>
      <c r="AF40" s="95">
        <v>5.835605144500732</v>
      </c>
      <c r="AG40" s="95">
        <v>4.958741188049316</v>
      </c>
      <c r="AH40" s="95">
        <v>4.562709331512451</v>
      </c>
      <c r="AI40" s="95">
        <v>4.911836624145508</v>
      </c>
      <c r="AJ40" s="95">
        <v>5.456315994262695</v>
      </c>
      <c r="AK40" s="95">
        <v>4.6415300369262695</v>
      </c>
      <c r="AL40" s="95">
        <v>5.876099109649658</v>
      </c>
      <c r="AM40" s="95">
        <v>5.583841323852539</v>
      </c>
      <c r="AN40" s="95">
        <v>4.996614933013916</v>
      </c>
      <c r="AO40" s="95">
        <v>4.710326194763184</v>
      </c>
      <c r="AP40" s="95">
        <v>4.849363803863525</v>
      </c>
      <c r="AQ40" s="95">
        <v>5.308916091918945</v>
      </c>
      <c r="AR40" s="95">
        <v>4.309298515319824</v>
      </c>
      <c r="AS40" s="95">
        <v>4.701769828796387</v>
      </c>
      <c r="AT40" s="95">
        <v>4.563145160675049</v>
      </c>
      <c r="AU40" s="95">
        <v>4.377040863037109</v>
      </c>
      <c r="AV40" s="95"/>
      <c r="AW40" s="95">
        <v>4.591005325317383</v>
      </c>
      <c r="AX40" s="95">
        <v>5.643013954162598</v>
      </c>
      <c r="AY40" s="95">
        <v>5.152838706970215</v>
      </c>
      <c r="AZ40" s="95">
        <v>4.8037590980529785</v>
      </c>
      <c r="BA40" s="95">
        <v>4.515241622924805</v>
      </c>
      <c r="BB40" s="95">
        <v>4.5918707847595215</v>
      </c>
      <c r="BC40" s="95">
        <v>4.406243324279785</v>
      </c>
      <c r="BD40" s="95">
        <v>4.701128959655762</v>
      </c>
      <c r="BE40" s="95">
        <v>4.666689395904541</v>
      </c>
      <c r="BF40" s="95">
        <v>4.5846476554870605</v>
      </c>
      <c r="BG40" s="95">
        <v>4.803334712982178</v>
      </c>
      <c r="BH40" s="95">
        <v>4.752470970153809</v>
      </c>
      <c r="BI40" s="95">
        <v>4.448459625244141</v>
      </c>
      <c r="BJ40" s="95">
        <v>5.484426021575928</v>
      </c>
      <c r="BK40" s="95">
        <v>5.501845836639404</v>
      </c>
      <c r="BL40" s="95">
        <v>4.411915302276611</v>
      </c>
      <c r="BM40" s="95"/>
      <c r="BN40" s="95"/>
      <c r="BO40" s="95"/>
      <c r="BP40" s="95"/>
      <c r="BQ40" s="95"/>
      <c r="BR40" s="95"/>
      <c r="BS40" s="95"/>
      <c r="BT40" s="95"/>
      <c r="BU40" s="95"/>
      <c r="BV40" s="95"/>
      <c r="BW40" s="95"/>
      <c r="BX40" s="95"/>
      <c r="BY40" s="95"/>
      <c r="BZ40" s="95"/>
      <c r="CA40" s="93"/>
      <c r="CB40" s="95"/>
      <c r="CC40" s="95"/>
      <c r="CD40" s="93"/>
      <c r="CE40" s="95"/>
      <c r="CF40" s="95"/>
      <c r="CG40" s="95"/>
      <c r="CH40" s="95"/>
      <c r="CI40" s="95"/>
      <c r="CJ40" s="95"/>
      <c r="CK40" s="95"/>
      <c r="CL40" s="95"/>
      <c r="CM40" s="95"/>
      <c r="CN40" s="95"/>
      <c r="CO40" s="95"/>
      <c r="CP40" s="95"/>
      <c r="CQ40" s="95"/>
      <c r="CR40" s="95"/>
      <c r="CS40" s="95"/>
      <c r="CT40" s="95"/>
      <c r="CU40" s="95"/>
      <c r="CV40" s="95"/>
      <c r="CW40" s="95"/>
      <c r="CX40" s="95"/>
      <c r="CY40" s="95"/>
      <c r="CZ40" s="95"/>
      <c r="DA40" s="95"/>
      <c r="DB40" s="95"/>
      <c r="DC40" s="95"/>
      <c r="DD40" s="95"/>
      <c r="DE40" s="95"/>
      <c r="DF40" s="95"/>
      <c r="DG40" s="95"/>
      <c r="DH40" s="95"/>
      <c r="DI40" s="95"/>
      <c r="DJ40" s="95"/>
      <c r="DK40" s="95"/>
      <c r="DL40" s="95"/>
      <c r="DM40" s="95"/>
      <c r="DN40" s="95"/>
      <c r="DO40" s="95"/>
      <c r="DP40" s="95"/>
      <c r="DQ40" s="95"/>
      <c r="DR40" s="95"/>
      <c r="DS40" s="95"/>
      <c r="DT40" s="95"/>
      <c r="DU40" s="95"/>
      <c r="DV40" s="95"/>
      <c r="DW40" s="95"/>
    </row>
    <row r="41" ht="12.75" customHeight="1">
      <c r="A41" s="91" t="s">
        <v>471</v>
      </c>
      <c r="B41" s="41">
        <v>0.0031384844332933426</v>
      </c>
      <c r="C41" s="41">
        <v>0.0026453444734215736</v>
      </c>
      <c r="D41" s="41">
        <v>0.03565318509936333</v>
      </c>
      <c r="E41" s="41">
        <v>0.0033683408983051777</v>
      </c>
      <c r="F41" s="41">
        <v>0.005871856585144997</v>
      </c>
      <c r="G41" s="41">
        <v>0.040049221366643906</v>
      </c>
      <c r="H41" s="41">
        <v>0.010965012945234776</v>
      </c>
      <c r="I41" s="41">
        <v>0.006749703083187342</v>
      </c>
      <c r="J41" s="41">
        <v>0.005612641107290983</v>
      </c>
      <c r="K41" s="41">
        <v>0.1593191921710968</v>
      </c>
      <c r="L41" s="41">
        <v>0.017825549468398094</v>
      </c>
      <c r="M41" s="41">
        <v>0.05062418058514595</v>
      </c>
      <c r="N41" s="41">
        <v>0.059835270047187805</v>
      </c>
      <c r="O41" s="41"/>
      <c r="P41" s="41">
        <v>0.0013834728160873055</v>
      </c>
      <c r="Q41" s="41">
        <v>0.019941888749599457</v>
      </c>
      <c r="R41" s="41">
        <v>0.01799011044204235</v>
      </c>
      <c r="S41" s="41">
        <v>0.0027755852788686752</v>
      </c>
      <c r="T41" s="41">
        <v>0.13847678899765015</v>
      </c>
      <c r="U41" s="41">
        <v>0.06351981312036514</v>
      </c>
      <c r="V41" s="41">
        <v>0.13321012258529663</v>
      </c>
      <c r="W41" s="41">
        <v>0.0046573118306696415</v>
      </c>
      <c r="X41" s="41">
        <v>0.005935037974268198</v>
      </c>
      <c r="Y41" s="41">
        <v>0.027761319652199745</v>
      </c>
      <c r="Z41" s="41">
        <v>0.009884958155453205</v>
      </c>
      <c r="AA41" s="41">
        <v>0.004696064628660679</v>
      </c>
      <c r="AB41" s="41">
        <v>0.00427590124309063</v>
      </c>
      <c r="AC41" s="41">
        <v>0.0028271584305912256</v>
      </c>
      <c r="AD41" s="41">
        <v>0.0028854927513748407</v>
      </c>
      <c r="AE41" s="41">
        <v>0.013381969183683395</v>
      </c>
      <c r="AF41" s="41">
        <v>0.005975163076072931</v>
      </c>
      <c r="AG41" s="41">
        <v>0.020923232659697533</v>
      </c>
      <c r="AH41" s="41">
        <v>0.0018649868434295058</v>
      </c>
      <c r="AI41" s="41">
        <v>0.02153421752154827</v>
      </c>
      <c r="AJ41" s="41">
        <v>0.009572741575539112</v>
      </c>
      <c r="AK41" s="41">
        <v>0.0018773714546114206</v>
      </c>
      <c r="AL41" s="41">
        <v>0.0052603078074753284</v>
      </c>
      <c r="AM41" s="41">
        <v>0.0037707819137722254</v>
      </c>
      <c r="AN41" s="41">
        <v>0.14376972615718842</v>
      </c>
      <c r="AO41" s="41">
        <v>0.004287889692932367</v>
      </c>
      <c r="AP41" s="41">
        <v>0.005791595205664635</v>
      </c>
      <c r="AQ41" s="41">
        <v>0.006212231237441301</v>
      </c>
      <c r="AR41" s="41">
        <v>0.013336455449461937</v>
      </c>
      <c r="AS41" s="41">
        <v>0.0016994043253362179</v>
      </c>
      <c r="AT41" s="41">
        <v>0.0033315937034785748</v>
      </c>
      <c r="AU41" s="41">
        <v>0.003345631528645754</v>
      </c>
      <c r="AV41" s="41"/>
      <c r="AW41" s="41">
        <v>0.0045768022537231445</v>
      </c>
      <c r="AX41" s="41">
        <v>0.041534069925546646</v>
      </c>
      <c r="AY41" s="41">
        <v>6.063203327357769E-4</v>
      </c>
      <c r="AZ41" s="41">
        <v>0.05490964278578758</v>
      </c>
      <c r="BA41" s="41">
        <v>0.002009228803217411</v>
      </c>
      <c r="BB41" s="41">
        <v>0.09384381026029587</v>
      </c>
      <c r="BC41" s="41">
        <v>0.009581598453223705</v>
      </c>
      <c r="BD41" s="41">
        <v>0.004544100258499384</v>
      </c>
      <c r="BE41" s="41">
        <v>0.0016532285371795297</v>
      </c>
      <c r="BF41" s="41">
        <v>0.012424523942172527</v>
      </c>
      <c r="BG41" s="41">
        <v>0.02015385963022709</v>
      </c>
      <c r="BH41" s="41">
        <v>0.029570618644356728</v>
      </c>
      <c r="BI41" s="41">
        <v>0.014930886216461658</v>
      </c>
      <c r="BJ41" s="41">
        <v>0.02406138740479946</v>
      </c>
      <c r="BK41" s="41">
        <v>0.0047730267979204655</v>
      </c>
      <c r="BL41" s="41"/>
      <c r="BM41" s="41"/>
      <c r="BN41" s="41"/>
      <c r="BO41" s="41"/>
      <c r="BP41" s="41"/>
      <c r="BQ41" s="41"/>
      <c r="BR41" s="41"/>
      <c r="BS41" s="41"/>
      <c r="BT41" s="41"/>
      <c r="BU41" s="41"/>
      <c r="BV41" s="41"/>
      <c r="BW41" s="41"/>
      <c r="BX41" s="41"/>
      <c r="BY41" s="41"/>
      <c r="BZ41" s="41"/>
      <c r="CA41" s="49"/>
      <c r="CB41" s="41"/>
      <c r="CC41" s="41"/>
      <c r="CD41" s="49"/>
      <c r="CE41" s="41"/>
      <c r="CF41" s="41"/>
      <c r="CG41" s="41"/>
      <c r="CH41" s="41"/>
      <c r="CI41" s="41"/>
      <c r="CJ41" s="41"/>
      <c r="CK41" s="41"/>
      <c r="CL41" s="41"/>
      <c r="CM41" s="41"/>
      <c r="CN41" s="41"/>
      <c r="CO41" s="41"/>
      <c r="CP41" s="41"/>
      <c r="CQ41" s="41"/>
      <c r="CR41" s="41"/>
      <c r="CS41" s="41"/>
      <c r="CT41" s="41"/>
      <c r="CU41" s="41"/>
      <c r="CV41" s="41"/>
      <c r="CW41" s="41"/>
      <c r="CX41" s="41"/>
      <c r="CY41" s="41"/>
      <c r="CZ41" s="41"/>
      <c r="DA41" s="41"/>
      <c r="DB41" s="41"/>
      <c r="DC41" s="41"/>
      <c r="DD41" s="41"/>
      <c r="DE41" s="41"/>
      <c r="DF41" s="41"/>
      <c r="DG41" s="41"/>
      <c r="DH41" s="41"/>
      <c r="DI41" s="41"/>
      <c r="DJ41" s="41"/>
      <c r="DK41" s="41"/>
      <c r="DL41" s="41"/>
      <c r="DM41" s="41"/>
      <c r="DN41" s="41"/>
      <c r="DO41" s="41"/>
      <c r="DP41" s="41"/>
      <c r="DQ41" s="41"/>
      <c r="DR41" s="41"/>
      <c r="DS41" s="41"/>
      <c r="DT41" s="41"/>
      <c r="DU41" s="41"/>
      <c r="DV41" s="41"/>
      <c r="DW41" s="41"/>
    </row>
    <row r="42" ht="12.75" customHeight="1">
      <c r="A42" s="91" t="s">
        <v>472</v>
      </c>
      <c r="B42" s="41">
        <v>1120.0</v>
      </c>
      <c r="C42" s="41">
        <v>248.0</v>
      </c>
      <c r="D42" s="41">
        <v>248.0</v>
      </c>
      <c r="E42" s="41">
        <v>251.0</v>
      </c>
      <c r="F42" s="41">
        <v>256.0</v>
      </c>
      <c r="G42" s="41">
        <v>254.0</v>
      </c>
      <c r="H42" s="41">
        <v>248.0</v>
      </c>
      <c r="I42" s="41">
        <v>246.0</v>
      </c>
      <c r="J42" s="41">
        <v>255.0</v>
      </c>
      <c r="K42" s="41">
        <v>246.0</v>
      </c>
      <c r="L42" s="41">
        <v>246.0</v>
      </c>
      <c r="M42" s="41">
        <v>344.0</v>
      </c>
      <c r="N42" s="41">
        <v>247.0</v>
      </c>
      <c r="O42" s="41"/>
      <c r="P42" s="41">
        <v>342.0</v>
      </c>
      <c r="Q42" s="41">
        <v>245.0</v>
      </c>
      <c r="R42" s="41">
        <v>250.0</v>
      </c>
      <c r="S42" s="41">
        <v>349.0</v>
      </c>
      <c r="T42" s="41">
        <v>241.0</v>
      </c>
      <c r="U42" s="41">
        <v>242.0</v>
      </c>
      <c r="V42" s="41">
        <v>244.0</v>
      </c>
      <c r="W42" s="41">
        <v>253.0</v>
      </c>
      <c r="X42" s="41">
        <v>253.0</v>
      </c>
      <c r="Y42" s="41">
        <v>249.0</v>
      </c>
      <c r="Z42" s="41">
        <v>252.0</v>
      </c>
      <c r="AA42" s="41">
        <v>498.0</v>
      </c>
      <c r="AB42" s="41">
        <v>504.0</v>
      </c>
      <c r="AC42" s="41">
        <v>241.0</v>
      </c>
      <c r="AD42" s="41">
        <v>245.0</v>
      </c>
      <c r="AE42" s="41">
        <v>246.0</v>
      </c>
      <c r="AF42" s="41">
        <v>240.0</v>
      </c>
      <c r="AG42" s="41">
        <v>360.0</v>
      </c>
      <c r="AH42" s="41">
        <v>245.0</v>
      </c>
      <c r="AI42" s="41">
        <v>247.0</v>
      </c>
      <c r="AJ42" s="41">
        <v>252.0</v>
      </c>
      <c r="AK42" s="41">
        <v>250.0</v>
      </c>
      <c r="AL42" s="41">
        <v>245.0</v>
      </c>
      <c r="AM42" s="41">
        <v>242.0</v>
      </c>
      <c r="AN42" s="41">
        <v>244.0</v>
      </c>
      <c r="AO42" s="41">
        <v>252.0</v>
      </c>
      <c r="AP42" s="41">
        <v>252.0</v>
      </c>
      <c r="AQ42" s="41">
        <v>254.0</v>
      </c>
      <c r="AR42" s="41">
        <v>351.0</v>
      </c>
      <c r="AS42" s="41">
        <v>243.0</v>
      </c>
      <c r="AT42" s="41">
        <v>248.0</v>
      </c>
      <c r="AU42" s="41">
        <v>246.0</v>
      </c>
      <c r="AV42" s="41"/>
      <c r="AW42" s="41">
        <v>735.0</v>
      </c>
      <c r="AX42" s="41">
        <v>360.0</v>
      </c>
      <c r="AY42" s="41">
        <v>1075.0</v>
      </c>
      <c r="AZ42" s="41">
        <v>370.0</v>
      </c>
      <c r="BA42" s="41">
        <v>258.0</v>
      </c>
      <c r="BB42" s="41">
        <v>251.0</v>
      </c>
      <c r="BC42" s="41">
        <v>255.0</v>
      </c>
      <c r="BD42" s="41">
        <v>250.0</v>
      </c>
      <c r="BE42" s="41">
        <v>250.0</v>
      </c>
      <c r="BF42" s="41">
        <v>491.0</v>
      </c>
      <c r="BG42" s="41">
        <v>246.0</v>
      </c>
      <c r="BH42" s="41">
        <v>371.0</v>
      </c>
      <c r="BI42" s="41">
        <v>255.0</v>
      </c>
      <c r="BJ42" s="41">
        <v>247.0</v>
      </c>
      <c r="BK42" s="41">
        <v>246.0</v>
      </c>
      <c r="BL42" s="41">
        <v>246.0</v>
      </c>
      <c r="BM42" s="41"/>
      <c r="BN42" s="41"/>
      <c r="BO42" s="41"/>
      <c r="BP42" s="41"/>
      <c r="BQ42" s="41"/>
      <c r="BR42" s="41"/>
      <c r="BS42" s="41"/>
      <c r="BT42" s="41"/>
      <c r="BU42" s="41"/>
      <c r="BV42" s="41"/>
      <c r="BW42" s="41"/>
      <c r="BX42" s="41"/>
      <c r="BY42" s="41"/>
      <c r="BZ42" s="41"/>
      <c r="CA42" s="49"/>
      <c r="CB42" s="41"/>
      <c r="CC42" s="41"/>
      <c r="CD42" s="49"/>
      <c r="CE42" s="41"/>
      <c r="CF42" s="41"/>
      <c r="CG42" s="41"/>
      <c r="CH42" s="41"/>
      <c r="CI42" s="41"/>
      <c r="CJ42" s="41"/>
      <c r="CK42" s="41"/>
      <c r="CL42" s="41"/>
      <c r="CM42" s="41"/>
      <c r="CN42" s="41"/>
      <c r="CO42" s="41"/>
      <c r="CP42" s="41"/>
      <c r="CQ42" s="41"/>
      <c r="CR42" s="41"/>
      <c r="CS42" s="41"/>
      <c r="CT42" s="41"/>
      <c r="CU42" s="41"/>
      <c r="CV42" s="41"/>
      <c r="CW42" s="41"/>
      <c r="CX42" s="41"/>
      <c r="CY42" s="41"/>
      <c r="CZ42" s="41"/>
      <c r="DA42" s="41"/>
      <c r="DB42" s="41"/>
      <c r="DC42" s="41"/>
      <c r="DD42" s="41"/>
      <c r="DE42" s="41"/>
      <c r="DF42" s="41"/>
      <c r="DG42" s="41"/>
      <c r="DH42" s="41"/>
      <c r="DI42" s="41"/>
      <c r="DJ42" s="41"/>
      <c r="DK42" s="41"/>
      <c r="DL42" s="41"/>
      <c r="DM42" s="41"/>
      <c r="DN42" s="41"/>
      <c r="DO42" s="41"/>
      <c r="DP42" s="41"/>
      <c r="DQ42" s="41"/>
      <c r="DR42" s="41"/>
      <c r="DS42" s="41"/>
      <c r="DT42" s="41"/>
      <c r="DU42" s="41"/>
      <c r="DV42" s="41"/>
      <c r="DW42" s="41"/>
    </row>
    <row r="43" ht="12.75" customHeight="1">
      <c r="A43" s="96" t="s">
        <v>129</v>
      </c>
      <c r="B43" s="97">
        <v>0.9836836457252502</v>
      </c>
      <c r="C43" s="97">
        <v>1.017069935798645</v>
      </c>
      <c r="D43" s="97">
        <v>0.7732658386230469</v>
      </c>
      <c r="E43" s="97">
        <v>1.0041447877883911</v>
      </c>
      <c r="F43" s="97">
        <v>0.7920724153518677</v>
      </c>
      <c r="G43" s="97">
        <v>0.881550669670105</v>
      </c>
      <c r="H43" s="97">
        <v>0.9192954301834106</v>
      </c>
      <c r="I43" s="97">
        <v>1.0099163055419922</v>
      </c>
      <c r="J43" s="97">
        <v>0.8717617392539978</v>
      </c>
      <c r="K43" s="97">
        <v>0.9178008437156677</v>
      </c>
      <c r="L43" s="97">
        <v>0.92180997133255</v>
      </c>
      <c r="M43" s="97">
        <v>1.0120770931243896</v>
      </c>
      <c r="N43" s="97">
        <v>0.8327104449272156</v>
      </c>
      <c r="O43" s="97"/>
      <c r="P43" s="97">
        <v>0.9376299977302551</v>
      </c>
      <c r="Q43" s="97">
        <v>0.8218798041343689</v>
      </c>
      <c r="R43" s="97">
        <v>0.9102710485458374</v>
      </c>
      <c r="S43" s="97">
        <v>0.8805407285690308</v>
      </c>
      <c r="T43" s="97">
        <v>0.7660118937492371</v>
      </c>
      <c r="U43" s="97">
        <v>0.8844390511512756</v>
      </c>
      <c r="V43" s="97">
        <v>0.8666000366210938</v>
      </c>
      <c r="W43" s="97">
        <v>0.9015144109725952</v>
      </c>
      <c r="X43" s="97">
        <v>0.8003299236297607</v>
      </c>
      <c r="Y43" s="97">
        <v>0.8670286536216736</v>
      </c>
      <c r="Z43" s="97">
        <v>0.8620244264602661</v>
      </c>
      <c r="AA43" s="97">
        <v>0.8479669690132141</v>
      </c>
      <c r="AB43" s="97">
        <v>0.7937198281288147</v>
      </c>
      <c r="AC43" s="97">
        <v>0.9612962603569031</v>
      </c>
      <c r="AD43" s="97">
        <v>0.8934585452079773</v>
      </c>
      <c r="AE43" s="97">
        <v>0.8785497546195984</v>
      </c>
      <c r="AF43" s="97">
        <v>0.9306787252426147</v>
      </c>
      <c r="AG43" s="97">
        <v>0.8229649662971497</v>
      </c>
      <c r="AH43" s="97">
        <v>0.8058832883834839</v>
      </c>
      <c r="AI43" s="97">
        <v>0.7704888582229614</v>
      </c>
      <c r="AJ43" s="97">
        <v>0.8542302846908569</v>
      </c>
      <c r="AK43" s="97">
        <v>0.7580177187919617</v>
      </c>
      <c r="AL43" s="97">
        <v>0.954043447971344</v>
      </c>
      <c r="AM43" s="97">
        <v>0.9134997725486755</v>
      </c>
      <c r="AN43" s="97">
        <v>0.8509324789047241</v>
      </c>
      <c r="AO43" s="97">
        <v>0.7727189064025879</v>
      </c>
      <c r="AP43" s="97">
        <v>0.8176614046096802</v>
      </c>
      <c r="AQ43" s="97">
        <v>0.8404546976089478</v>
      </c>
      <c r="AR43" s="97">
        <v>0.8258358836174011</v>
      </c>
      <c r="AS43" s="97">
        <v>0.9011387228965759</v>
      </c>
      <c r="AT43" s="97">
        <v>0.9032830595970154</v>
      </c>
      <c r="AU43" s="97">
        <v>0.7038314342498779</v>
      </c>
      <c r="AV43" s="97"/>
      <c r="AW43" s="97">
        <v>0.8380733132362366</v>
      </c>
      <c r="AX43" s="97">
        <v>0.9279751777648926</v>
      </c>
      <c r="AY43" s="97">
        <v>0.8775226473808289</v>
      </c>
      <c r="AZ43" s="97">
        <v>0.8760306239128113</v>
      </c>
      <c r="BA43" s="97">
        <v>0.6955493688583374</v>
      </c>
      <c r="BB43" s="97">
        <v>0.7418904900550842</v>
      </c>
      <c r="BC43" s="97">
        <v>0.71625155210495</v>
      </c>
      <c r="BD43" s="97">
        <v>0.7862372398376465</v>
      </c>
      <c r="BE43" s="97">
        <v>0.8124455213546753</v>
      </c>
      <c r="BF43" s="97">
        <v>0.7330348491668701</v>
      </c>
      <c r="BG43" s="97">
        <v>0.8196715116500854</v>
      </c>
      <c r="BH43" s="97">
        <v>0.8058520555496216</v>
      </c>
      <c r="BI43" s="97">
        <v>0.7346734404563904</v>
      </c>
      <c r="BJ43" s="97">
        <v>0.8481411337852478</v>
      </c>
      <c r="BK43" s="97">
        <v>1.053009033203125</v>
      </c>
      <c r="BL43" s="97">
        <v>0.7428715229034424</v>
      </c>
      <c r="BM43" s="97"/>
      <c r="BN43" s="97"/>
      <c r="BO43" s="97"/>
      <c r="BP43" s="97"/>
      <c r="BQ43" s="97"/>
      <c r="BR43" s="97"/>
      <c r="BS43" s="97"/>
      <c r="BT43" s="97"/>
      <c r="BU43" s="97"/>
      <c r="BV43" s="97"/>
      <c r="BW43" s="97"/>
      <c r="BX43" s="97"/>
      <c r="BY43" s="97"/>
      <c r="BZ43" s="97"/>
      <c r="CA43" s="98"/>
      <c r="CB43" s="97"/>
      <c r="CC43" s="97"/>
      <c r="CD43" s="98"/>
      <c r="CE43" s="97"/>
      <c r="CF43" s="97"/>
      <c r="CG43" s="97"/>
      <c r="CH43" s="97"/>
      <c r="CI43" s="97"/>
      <c r="CJ43" s="97"/>
      <c r="CK43" s="97"/>
      <c r="CL43" s="97"/>
      <c r="CM43" s="97"/>
      <c r="CN43" s="97"/>
      <c r="CO43" s="97"/>
      <c r="CP43" s="97"/>
      <c r="CQ43" s="97"/>
      <c r="CR43" s="97"/>
      <c r="CS43" s="97"/>
      <c r="CT43" s="97"/>
      <c r="CU43" s="97"/>
      <c r="CV43" s="97"/>
      <c r="CW43" s="97"/>
      <c r="CX43" s="97"/>
      <c r="CY43" s="97"/>
      <c r="CZ43" s="97"/>
      <c r="DA43" s="97"/>
      <c r="DB43" s="97"/>
      <c r="DC43" s="97"/>
      <c r="DD43" s="97"/>
      <c r="DE43" s="97"/>
      <c r="DF43" s="97"/>
      <c r="DG43" s="97"/>
      <c r="DH43" s="97"/>
      <c r="DI43" s="97"/>
      <c r="DJ43" s="97"/>
      <c r="DK43" s="97"/>
      <c r="DL43" s="97"/>
      <c r="DM43" s="97"/>
      <c r="DN43" s="97"/>
      <c r="DO43" s="97"/>
      <c r="DP43" s="97"/>
      <c r="DQ43" s="97"/>
      <c r="DR43" s="97"/>
      <c r="DS43" s="97"/>
      <c r="DT43" s="97"/>
      <c r="DU43" s="97"/>
      <c r="DV43" s="97"/>
      <c r="DW43" s="97"/>
    </row>
    <row r="44" ht="12.75" customHeight="1">
      <c r="A44" s="96" t="s">
        <v>143</v>
      </c>
      <c r="B44" s="97">
        <v>1.8164230585098267</v>
      </c>
      <c r="C44" s="97">
        <v>1.9034663438796997</v>
      </c>
      <c r="D44" s="97">
        <v>1.6276850700378418</v>
      </c>
      <c r="E44" s="97">
        <v>1.7250772714614868</v>
      </c>
      <c r="F44" s="97">
        <v>1.6334165334701538</v>
      </c>
      <c r="G44" s="97">
        <v>1.8245139122009277</v>
      </c>
      <c r="H44" s="97">
        <v>1.6699810028076172</v>
      </c>
      <c r="I44" s="97">
        <v>1.7531460523605347</v>
      </c>
      <c r="J44" s="97">
        <v>1.6603140830993652</v>
      </c>
      <c r="K44" s="97">
        <v>1.5791635513305664</v>
      </c>
      <c r="L44" s="97">
        <v>1.660021424293518</v>
      </c>
      <c r="M44" s="97">
        <v>1.9090983867645264</v>
      </c>
      <c r="N44" s="97">
        <v>1.750017762184143</v>
      </c>
      <c r="O44" s="97"/>
      <c r="P44" s="97">
        <v>1.8964600563049316</v>
      </c>
      <c r="Q44" s="97">
        <v>1.8651777505874634</v>
      </c>
      <c r="R44" s="97">
        <v>1.7630890607833862</v>
      </c>
      <c r="S44" s="97">
        <v>2.0129711627960205</v>
      </c>
      <c r="T44" s="97">
        <v>1.760326623916626</v>
      </c>
      <c r="U44" s="97">
        <v>1.599735140800476</v>
      </c>
      <c r="V44" s="97">
        <v>1.7603861093521118</v>
      </c>
      <c r="W44" s="97">
        <v>1.838658094406128</v>
      </c>
      <c r="X44" s="97">
        <v>1.646569848060608</v>
      </c>
      <c r="Y44" s="97">
        <v>1.744225025177002</v>
      </c>
      <c r="Z44" s="97">
        <v>1.7534544467926025</v>
      </c>
      <c r="AA44" s="97">
        <v>1.8647750616073608</v>
      </c>
      <c r="AB44" s="97">
        <v>1.826587200164795</v>
      </c>
      <c r="AC44" s="97">
        <v>1.9272629022598267</v>
      </c>
      <c r="AD44" s="97">
        <v>1.772998332977295</v>
      </c>
      <c r="AE44" s="97">
        <v>1.5157737731933594</v>
      </c>
      <c r="AF44" s="97">
        <v>2.027316093444824</v>
      </c>
      <c r="AG44" s="97">
        <v>1.5821419954299927</v>
      </c>
      <c r="AH44" s="97">
        <v>1.4190444946289062</v>
      </c>
      <c r="AI44" s="97">
        <v>1.5668810606002808</v>
      </c>
      <c r="AJ44" s="97">
        <v>1.7245302200317383</v>
      </c>
      <c r="AK44" s="97">
        <v>1.44302499294281</v>
      </c>
      <c r="AL44" s="97">
        <v>1.9022140502929688</v>
      </c>
      <c r="AM44" s="97">
        <v>1.838576078414917</v>
      </c>
      <c r="AN44" s="97">
        <v>1.4330246448516846</v>
      </c>
      <c r="AO44" s="97">
        <v>1.5091768503189087</v>
      </c>
      <c r="AP44" s="97">
        <v>1.5920350551605225</v>
      </c>
      <c r="AQ44" s="97">
        <v>1.6777405738830566</v>
      </c>
      <c r="AR44" s="97">
        <v>1.3900797367095947</v>
      </c>
      <c r="AS44" s="97">
        <v>1.3956373929977417</v>
      </c>
      <c r="AT44" s="97">
        <v>1.3794866800308228</v>
      </c>
      <c r="AU44" s="97">
        <v>1.3491852283477783</v>
      </c>
      <c r="AV44" s="97"/>
      <c r="AW44" s="97">
        <v>1.345802903175354</v>
      </c>
      <c r="AX44" s="97">
        <v>1.78483247756958</v>
      </c>
      <c r="AY44" s="97">
        <v>1.5948351621627808</v>
      </c>
      <c r="AZ44" s="97">
        <v>1.4369157552719116</v>
      </c>
      <c r="BA44" s="97">
        <v>1.3902804851531982</v>
      </c>
      <c r="BB44" s="97">
        <v>1.4200047254562378</v>
      </c>
      <c r="BC44" s="97">
        <v>1.3009097576141357</v>
      </c>
      <c r="BD44" s="97">
        <v>1.3241214752197266</v>
      </c>
      <c r="BE44" s="97">
        <v>1.3356282711029053</v>
      </c>
      <c r="BF44" s="97">
        <v>1.4789583683013916</v>
      </c>
      <c r="BG44" s="97">
        <v>1.3714537620544434</v>
      </c>
      <c r="BH44" s="97">
        <v>1.3996765613555908</v>
      </c>
      <c r="BI44" s="97">
        <v>1.3737400770187378</v>
      </c>
      <c r="BJ44" s="97">
        <v>1.778520941734314</v>
      </c>
      <c r="BK44" s="97">
        <v>1.550562858581543</v>
      </c>
      <c r="BL44" s="97">
        <v>1.2560688257217407</v>
      </c>
      <c r="BM44" s="97"/>
      <c r="BN44" s="97"/>
      <c r="BO44" s="97"/>
      <c r="BP44" s="97"/>
      <c r="BQ44" s="97"/>
      <c r="BR44" s="97"/>
      <c r="BS44" s="97"/>
      <c r="BT44" s="97"/>
      <c r="BU44" s="97"/>
      <c r="BV44" s="97"/>
      <c r="BW44" s="97"/>
      <c r="BX44" s="97"/>
      <c r="BY44" s="97"/>
      <c r="BZ44" s="97"/>
      <c r="CA44" s="98"/>
      <c r="CB44" s="97"/>
      <c r="CC44" s="97"/>
      <c r="CD44" s="98"/>
      <c r="CE44" s="97"/>
      <c r="CF44" s="97"/>
      <c r="CG44" s="97"/>
      <c r="CH44" s="97"/>
      <c r="CI44" s="97"/>
      <c r="CJ44" s="97"/>
      <c r="CK44" s="97"/>
      <c r="CL44" s="97"/>
      <c r="CM44" s="97"/>
      <c r="CN44" s="97"/>
      <c r="CO44" s="97"/>
      <c r="CP44" s="97"/>
      <c r="CQ44" s="97"/>
      <c r="CR44" s="97"/>
      <c r="CS44" s="97"/>
      <c r="CT44" s="97"/>
      <c r="CU44" s="97"/>
      <c r="CV44" s="97"/>
      <c r="CW44" s="97"/>
      <c r="CX44" s="97"/>
      <c r="CY44" s="97"/>
      <c r="CZ44" s="97"/>
      <c r="DA44" s="97"/>
      <c r="DB44" s="97"/>
      <c r="DC44" s="97"/>
      <c r="DD44" s="97"/>
      <c r="DE44" s="97"/>
      <c r="DF44" s="97"/>
      <c r="DG44" s="97"/>
      <c r="DH44" s="97"/>
      <c r="DI44" s="97"/>
      <c r="DJ44" s="97"/>
      <c r="DK44" s="97"/>
      <c r="DL44" s="97"/>
      <c r="DM44" s="97"/>
      <c r="DN44" s="97"/>
      <c r="DO44" s="97"/>
      <c r="DP44" s="97"/>
      <c r="DQ44" s="97"/>
      <c r="DR44" s="97"/>
      <c r="DS44" s="97"/>
      <c r="DT44" s="97"/>
      <c r="DU44" s="97"/>
      <c r="DV44" s="97"/>
      <c r="DW44" s="97"/>
    </row>
    <row r="45" ht="12.75" customHeight="1">
      <c r="A45" s="96" t="s">
        <v>151</v>
      </c>
      <c r="B45" s="97">
        <v>1.4431440830230713</v>
      </c>
      <c r="C45" s="97">
        <v>1.43266761302948</v>
      </c>
      <c r="D45" s="97">
        <v>1.2969491481781006</v>
      </c>
      <c r="E45" s="97">
        <v>1.3143624067306519</v>
      </c>
      <c r="F45" s="97">
        <v>1.2455549240112305</v>
      </c>
      <c r="G45" s="97">
        <v>1.3258365392684937</v>
      </c>
      <c r="H45" s="97">
        <v>1.2625610828399658</v>
      </c>
      <c r="I45" s="97">
        <v>1.4205291271209717</v>
      </c>
      <c r="J45" s="97">
        <v>1.2561920881271362</v>
      </c>
      <c r="K45" s="97">
        <v>1.3370729684829712</v>
      </c>
      <c r="L45" s="97">
        <v>1.2978109121322632</v>
      </c>
      <c r="M45" s="97">
        <v>1.4461323022842407</v>
      </c>
      <c r="N45" s="97">
        <v>1.3610589504241943</v>
      </c>
      <c r="O45" s="97"/>
      <c r="P45" s="97">
        <v>1.3836934566497803</v>
      </c>
      <c r="Q45" s="97">
        <v>1.309306263923645</v>
      </c>
      <c r="R45" s="97">
        <v>1.2917619943618774</v>
      </c>
      <c r="S45" s="97">
        <v>1.4534357786178589</v>
      </c>
      <c r="T45" s="97">
        <v>1.248278260231018</v>
      </c>
      <c r="U45" s="97">
        <v>1.2406193017959595</v>
      </c>
      <c r="V45" s="97">
        <v>1.3485996723175049</v>
      </c>
      <c r="W45" s="97">
        <v>1.5041395425796509</v>
      </c>
      <c r="X45" s="97">
        <v>1.2672818899154663</v>
      </c>
      <c r="Y45" s="97">
        <v>1.3055694103240967</v>
      </c>
      <c r="Z45" s="97">
        <v>1.3501914739608765</v>
      </c>
      <c r="AA45" s="97">
        <v>1.3487411737442017</v>
      </c>
      <c r="AB45" s="97">
        <v>1.2718446254730225</v>
      </c>
      <c r="AC45" s="97">
        <v>1.4475207328796387</v>
      </c>
      <c r="AD45" s="97">
        <v>1.3375622034072876</v>
      </c>
      <c r="AE45" s="97">
        <v>1.3029968738555908</v>
      </c>
      <c r="AF45" s="97">
        <v>1.527680516242981</v>
      </c>
      <c r="AG45" s="97">
        <v>1.311035394668579</v>
      </c>
      <c r="AH45" s="97">
        <v>1.2026185989379883</v>
      </c>
      <c r="AI45" s="97">
        <v>1.2789459228515625</v>
      </c>
      <c r="AJ45" s="97">
        <v>1.4171030521392822</v>
      </c>
      <c r="AK45" s="97">
        <v>1.2466785907745361</v>
      </c>
      <c r="AL45" s="97">
        <v>1.5072616338729858</v>
      </c>
      <c r="AM45" s="97">
        <v>1.4769694805145264</v>
      </c>
      <c r="AN45" s="97">
        <v>1.3693910837173462</v>
      </c>
      <c r="AO45" s="97">
        <v>1.225170373916626</v>
      </c>
      <c r="AP45" s="97">
        <v>1.2341989278793335</v>
      </c>
      <c r="AQ45" s="97">
        <v>1.2791240215301514</v>
      </c>
      <c r="AR45" s="97">
        <v>1.0322014093399048</v>
      </c>
      <c r="AS45" s="97">
        <v>1.2289706468582153</v>
      </c>
      <c r="AT45" s="97">
        <v>1.1780285835266113</v>
      </c>
      <c r="AU45" s="97">
        <v>1.1488274335861206</v>
      </c>
      <c r="AV45" s="97"/>
      <c r="AW45" s="97">
        <v>1.1799774169921875</v>
      </c>
      <c r="AX45" s="97">
        <v>1.4882255792617798</v>
      </c>
      <c r="AY45" s="97">
        <v>1.402856469154358</v>
      </c>
      <c r="AZ45" s="97">
        <v>1.3037115335464478</v>
      </c>
      <c r="BA45" s="97">
        <v>1.2405704259872437</v>
      </c>
      <c r="BB45" s="97">
        <v>1.228587031364441</v>
      </c>
      <c r="BC45" s="97">
        <v>1.1733508110046387</v>
      </c>
      <c r="BD45" s="97">
        <v>1.223111867904663</v>
      </c>
      <c r="BE45" s="97">
        <v>1.209619402885437</v>
      </c>
      <c r="BF45" s="97">
        <v>1.111384391784668</v>
      </c>
      <c r="BG45" s="97">
        <v>1.3196946382522583</v>
      </c>
      <c r="BH45" s="97">
        <v>1.2558974027633667</v>
      </c>
      <c r="BI45" s="97">
        <v>1.122390866279602</v>
      </c>
      <c r="BJ45" s="97">
        <v>1.4539116621017456</v>
      </c>
      <c r="BK45" s="97">
        <v>1.3746681213378906</v>
      </c>
      <c r="BL45" s="97">
        <v>1.1747082471847534</v>
      </c>
      <c r="BM45" s="97"/>
      <c r="BN45" s="97"/>
      <c r="BO45" s="97"/>
      <c r="BP45" s="97"/>
      <c r="BQ45" s="97"/>
      <c r="BR45" s="97"/>
      <c r="BS45" s="97"/>
      <c r="BT45" s="97"/>
      <c r="BU45" s="97"/>
      <c r="BV45" s="97"/>
      <c r="BW45" s="97"/>
      <c r="BX45" s="97"/>
      <c r="BY45" s="97"/>
      <c r="BZ45" s="97"/>
      <c r="CA45" s="98"/>
      <c r="CB45" s="97"/>
      <c r="CC45" s="97"/>
      <c r="CD45" s="98"/>
      <c r="CE45" s="97"/>
      <c r="CF45" s="97"/>
      <c r="CG45" s="97"/>
      <c r="CH45" s="97"/>
      <c r="CI45" s="97"/>
      <c r="CJ45" s="97"/>
      <c r="CK45" s="97"/>
      <c r="CL45" s="97"/>
      <c r="CM45" s="97"/>
      <c r="CN45" s="97"/>
      <c r="CO45" s="97"/>
      <c r="CP45" s="97"/>
      <c r="CQ45" s="97"/>
      <c r="CR45" s="97"/>
      <c r="CS45" s="97"/>
      <c r="CT45" s="97"/>
      <c r="CU45" s="97"/>
      <c r="CV45" s="97"/>
      <c r="CW45" s="97"/>
      <c r="CX45" s="97"/>
      <c r="CY45" s="97"/>
      <c r="CZ45" s="97"/>
      <c r="DA45" s="97"/>
      <c r="DB45" s="97"/>
      <c r="DC45" s="97"/>
      <c r="DD45" s="97"/>
      <c r="DE45" s="97"/>
      <c r="DF45" s="97"/>
      <c r="DG45" s="97"/>
      <c r="DH45" s="97"/>
      <c r="DI45" s="97"/>
      <c r="DJ45" s="97"/>
      <c r="DK45" s="97"/>
      <c r="DL45" s="97"/>
      <c r="DM45" s="97"/>
      <c r="DN45" s="97"/>
      <c r="DO45" s="97"/>
      <c r="DP45" s="97"/>
      <c r="DQ45" s="97"/>
      <c r="DR45" s="97"/>
      <c r="DS45" s="97"/>
      <c r="DT45" s="97"/>
      <c r="DU45" s="97"/>
      <c r="DV45" s="97"/>
      <c r="DW45" s="97"/>
    </row>
    <row r="46" ht="12.75" customHeight="1">
      <c r="A46" s="19" t="s">
        <v>159</v>
      </c>
      <c r="B46" s="97">
        <v>1.4274965524673462</v>
      </c>
      <c r="C46" s="97">
        <v>1.4588115215301514</v>
      </c>
      <c r="D46" s="97">
        <v>1.2878352403640747</v>
      </c>
      <c r="E46" s="97">
        <v>1.352257490158081</v>
      </c>
      <c r="F46" s="97">
        <v>1.3527047634124756</v>
      </c>
      <c r="G46" s="97">
        <v>1.3253265619277954</v>
      </c>
      <c r="H46" s="97">
        <v>1.3995825052261353</v>
      </c>
      <c r="I46" s="97">
        <v>1.2820147275924683</v>
      </c>
      <c r="J46" s="97">
        <v>1.3151507377624512</v>
      </c>
      <c r="K46" s="97">
        <v>1.3255501985549927</v>
      </c>
      <c r="L46" s="97">
        <v>1.2477778196334839</v>
      </c>
      <c r="M46" s="97">
        <v>1.4760044813156128</v>
      </c>
      <c r="N46" s="97">
        <v>1.349914312362671</v>
      </c>
      <c r="O46" s="97"/>
      <c r="P46" s="97">
        <v>1.4692305326461792</v>
      </c>
      <c r="Q46" s="97">
        <v>1.3144084215164185</v>
      </c>
      <c r="R46" s="97">
        <v>1.3185707330703735</v>
      </c>
      <c r="S46" s="97">
        <v>1.4764918088912964</v>
      </c>
      <c r="T46" s="97">
        <v>1.2651466131210327</v>
      </c>
      <c r="U46" s="97">
        <v>1.3824679851531982</v>
      </c>
      <c r="V46" s="97">
        <v>1.5204060077667236</v>
      </c>
      <c r="W46" s="97">
        <v>1.4283078908920288</v>
      </c>
      <c r="X46" s="97">
        <v>1.3093496561050415</v>
      </c>
      <c r="Y46" s="97">
        <v>1.297520399093628</v>
      </c>
      <c r="Z46" s="97">
        <v>1.4338723421096802</v>
      </c>
      <c r="AA46" s="97">
        <v>1.4300487041473389</v>
      </c>
      <c r="AB46" s="97">
        <v>1.3967992067337036</v>
      </c>
      <c r="AC46" s="97">
        <v>1.4129732847213745</v>
      </c>
      <c r="AD46" s="97">
        <v>1.2425487041473389</v>
      </c>
      <c r="AE46" s="97">
        <v>1.3102573156356812</v>
      </c>
      <c r="AF46" s="97">
        <v>1.3499295711517334</v>
      </c>
      <c r="AG46" s="97">
        <v>1.2425990104675293</v>
      </c>
      <c r="AH46" s="97">
        <v>1.1351629495620728</v>
      </c>
      <c r="AI46" s="97">
        <v>1.2955206632614136</v>
      </c>
      <c r="AJ46" s="97">
        <v>1.4604524374008179</v>
      </c>
      <c r="AK46" s="97">
        <v>1.1938090324401855</v>
      </c>
      <c r="AL46" s="97">
        <v>1.5125796794891357</v>
      </c>
      <c r="AM46" s="97">
        <v>1.3547959327697754</v>
      </c>
      <c r="AN46" s="97">
        <v>1.3432667255401611</v>
      </c>
      <c r="AO46" s="97">
        <v>1.203259825706482</v>
      </c>
      <c r="AP46" s="97">
        <v>1.2054681777954102</v>
      </c>
      <c r="AQ46" s="97">
        <v>1.511596918106079</v>
      </c>
      <c r="AR46" s="97">
        <v>1.0611814260482788</v>
      </c>
      <c r="AS46" s="97">
        <v>1.1760228872299194</v>
      </c>
      <c r="AT46" s="97">
        <v>1.1023468971252441</v>
      </c>
      <c r="AU46" s="97">
        <v>1.175196886062622</v>
      </c>
      <c r="AV46" s="97"/>
      <c r="AW46" s="97">
        <v>1.227151870727539</v>
      </c>
      <c r="AX46" s="97">
        <v>1.4419804811477661</v>
      </c>
      <c r="AY46" s="97">
        <v>1.277624487876892</v>
      </c>
      <c r="AZ46" s="97">
        <v>1.1871013641357422</v>
      </c>
      <c r="BA46" s="97">
        <v>1.1888413429260254</v>
      </c>
      <c r="BB46" s="97">
        <v>1.2013884782791138</v>
      </c>
      <c r="BC46" s="97">
        <v>1.2157315015792847</v>
      </c>
      <c r="BD46" s="97">
        <v>1.3676583766937256</v>
      </c>
      <c r="BE46" s="97">
        <v>1.3089962005615234</v>
      </c>
      <c r="BF46" s="97">
        <v>1.26127028465271</v>
      </c>
      <c r="BG46" s="97">
        <v>1.2925148010253906</v>
      </c>
      <c r="BH46" s="97">
        <v>1.2910451889038086</v>
      </c>
      <c r="BI46" s="97">
        <v>1.217655062675476</v>
      </c>
      <c r="BJ46" s="97">
        <v>1.403851866722107</v>
      </c>
      <c r="BK46" s="97">
        <v>1.5236059427261353</v>
      </c>
      <c r="BL46" s="97">
        <v>1.2382664680480957</v>
      </c>
      <c r="BM46" s="97"/>
      <c r="BN46" s="97"/>
      <c r="BO46" s="97"/>
      <c r="BP46" s="97"/>
      <c r="BQ46" s="97"/>
      <c r="BR46" s="97"/>
      <c r="BS46" s="97"/>
      <c r="BT46" s="97"/>
      <c r="BU46" s="97"/>
      <c r="BV46" s="97"/>
      <c r="BW46" s="97"/>
      <c r="BX46" s="97"/>
      <c r="BY46" s="97"/>
      <c r="BZ46" s="97"/>
      <c r="CA46" s="98"/>
      <c r="CB46" s="97"/>
      <c r="CC46" s="97"/>
      <c r="CD46" s="98"/>
      <c r="CE46" s="97"/>
      <c r="CF46" s="97"/>
      <c r="CG46" s="97"/>
      <c r="CH46" s="97"/>
      <c r="CI46" s="97"/>
      <c r="CJ46" s="97"/>
      <c r="CK46" s="97"/>
      <c r="CL46" s="97"/>
      <c r="CM46" s="97"/>
      <c r="CN46" s="97"/>
      <c r="CO46" s="97"/>
      <c r="CP46" s="97"/>
      <c r="CQ46" s="97"/>
      <c r="CR46" s="97"/>
      <c r="CS46" s="97"/>
      <c r="CT46" s="97"/>
      <c r="CU46" s="97"/>
      <c r="CV46" s="97"/>
      <c r="CW46" s="97"/>
      <c r="CX46" s="97"/>
      <c r="CY46" s="97"/>
      <c r="CZ46" s="97"/>
      <c r="DA46" s="97"/>
      <c r="DB46" s="97"/>
      <c r="DC46" s="97"/>
      <c r="DD46" s="97"/>
      <c r="DE46" s="97"/>
      <c r="DF46" s="97"/>
      <c r="DG46" s="97"/>
      <c r="DH46" s="97"/>
      <c r="DI46" s="97"/>
      <c r="DJ46" s="97"/>
      <c r="DK46" s="97"/>
      <c r="DL46" s="97"/>
      <c r="DM46" s="97"/>
      <c r="DN46" s="97"/>
      <c r="DO46" s="97"/>
      <c r="DP46" s="97"/>
      <c r="DQ46" s="97"/>
      <c r="DR46" s="97"/>
      <c r="DS46" s="97"/>
      <c r="DT46" s="97"/>
      <c r="DU46" s="97"/>
      <c r="DV46" s="97"/>
      <c r="DW46" s="97"/>
    </row>
    <row r="47" ht="12.75" customHeight="1">
      <c r="A47" s="91" t="s">
        <v>131</v>
      </c>
      <c r="B47" s="41">
        <v>0.26833730936050415</v>
      </c>
      <c r="C47" s="41">
        <v>0.2882510721683502</v>
      </c>
      <c r="D47" s="41">
        <v>0.14391551911830902</v>
      </c>
      <c r="E47" s="41">
        <v>0.2822665274143219</v>
      </c>
      <c r="F47" s="41">
        <v>0.1511227935552597</v>
      </c>
      <c r="G47" s="41">
        <v>0.20083753764629364</v>
      </c>
      <c r="H47" s="41">
        <v>0.2130046784877777</v>
      </c>
      <c r="I47" s="41">
        <v>0.2719441056251526</v>
      </c>
      <c r="J47" s="41">
        <v>0.19049286842346191</v>
      </c>
      <c r="K47" s="41">
        <v>0.2149176150560379</v>
      </c>
      <c r="L47" s="41">
        <v>0.2132098227739334</v>
      </c>
      <c r="M47" s="41">
        <v>0.28597599267959595</v>
      </c>
      <c r="N47" s="41">
        <v>0.1571560800075531</v>
      </c>
      <c r="O47" s="41"/>
      <c r="P47" s="41">
        <v>0.22092850506305695</v>
      </c>
      <c r="Q47" s="41">
        <v>0.15034884214401245</v>
      </c>
      <c r="R47" s="41">
        <v>0.1913304477930069</v>
      </c>
      <c r="S47" s="41">
        <v>0.19228321313858032</v>
      </c>
      <c r="T47" s="41">
        <v>0.10647033154964447</v>
      </c>
      <c r="U47" s="41">
        <v>0.21263061463832855</v>
      </c>
      <c r="V47" s="41">
        <v>0.17537234723567963</v>
      </c>
      <c r="W47" s="41">
        <v>0.20625007152557373</v>
      </c>
      <c r="X47" s="41">
        <v>0.12186809629201889</v>
      </c>
      <c r="Y47" s="41">
        <v>0.18763963878154755</v>
      </c>
      <c r="Z47" s="41">
        <v>0.16591772437095642</v>
      </c>
      <c r="AA47" s="41">
        <v>0.16216154396533966</v>
      </c>
      <c r="AB47" s="41">
        <v>0.1368926763534546</v>
      </c>
      <c r="AC47" s="41">
        <v>0.2492804080247879</v>
      </c>
      <c r="AD47" s="41">
        <v>0.2092105597257614</v>
      </c>
      <c r="AE47" s="41">
        <v>0.1998792141675949</v>
      </c>
      <c r="AF47" s="41">
        <v>0.2143181711435318</v>
      </c>
      <c r="AG47" s="41">
        <v>0.14968042075634003</v>
      </c>
      <c r="AH47" s="41">
        <v>0.1344299614429474</v>
      </c>
      <c r="AI47" s="41">
        <v>0.1192498579621315</v>
      </c>
      <c r="AJ47" s="41">
        <v>0.168814554810524</v>
      </c>
      <c r="AK47" s="41">
        <v>0.11137356609106064</v>
      </c>
      <c r="AL47" s="41">
        <v>0.23647432029247284</v>
      </c>
      <c r="AM47" s="41">
        <v>0.22148668766021729</v>
      </c>
      <c r="AN47" s="41">
        <v>0.16493242979049683</v>
      </c>
      <c r="AO47" s="41">
        <v>0.10321793705224991</v>
      </c>
      <c r="AP47" s="41">
        <v>0.138771653175354</v>
      </c>
      <c r="AQ47" s="41">
        <v>0.15269409120082855</v>
      </c>
      <c r="AR47" s="41">
        <v>0.15763266384601593</v>
      </c>
      <c r="AS47" s="41">
        <v>0.19791845977306366</v>
      </c>
      <c r="AT47" s="41">
        <v>0.1874450147151947</v>
      </c>
      <c r="AU47" s="41">
        <v>0.055348336696624756</v>
      </c>
      <c r="AV47" s="41"/>
      <c r="AW47" s="41">
        <v>0.1620505154132843</v>
      </c>
      <c r="AX47" s="41">
        <v>0.20769597589969635</v>
      </c>
      <c r="AY47" s="41">
        <v>0.19308799505233765</v>
      </c>
      <c r="AZ47" s="41">
        <v>0.17811594903469086</v>
      </c>
      <c r="BA47" s="41">
        <v>0.07472088932991028</v>
      </c>
      <c r="BB47" s="41">
        <v>0.08636482805013657</v>
      </c>
      <c r="BC47" s="41">
        <v>0.08937022089958191</v>
      </c>
      <c r="BD47" s="41">
        <v>0.12306123226881027</v>
      </c>
      <c r="BE47" s="41">
        <v>0.1352536827325821</v>
      </c>
      <c r="BF47" s="41">
        <v>0.08405458927154541</v>
      </c>
      <c r="BG47" s="41">
        <v>0.1441098153591156</v>
      </c>
      <c r="BH47" s="41">
        <v>0.1380576491355896</v>
      </c>
      <c r="BI47" s="41">
        <v>0.08461160957813263</v>
      </c>
      <c r="BJ47" s="41">
        <v>0.15886062383651733</v>
      </c>
      <c r="BK47" s="41">
        <v>0.30945971608161926</v>
      </c>
      <c r="BL47" s="41">
        <v>0.09984912723302841</v>
      </c>
      <c r="BM47" s="41"/>
      <c r="BN47" s="41"/>
      <c r="BO47" s="41"/>
      <c r="BP47" s="41"/>
      <c r="BQ47" s="41"/>
      <c r="BR47" s="41"/>
      <c r="BS47" s="41"/>
      <c r="BT47" s="41"/>
      <c r="BU47" s="41"/>
      <c r="BV47" s="41"/>
      <c r="BW47" s="41"/>
      <c r="BX47" s="41"/>
      <c r="BY47" s="41"/>
      <c r="BZ47" s="41"/>
      <c r="CA47" s="49"/>
      <c r="CB47" s="41"/>
      <c r="CC47" s="41"/>
      <c r="CD47" s="49"/>
      <c r="CE47" s="41"/>
      <c r="CF47" s="41"/>
      <c r="CG47" s="41"/>
      <c r="CH47" s="41"/>
      <c r="CI47" s="41"/>
      <c r="CJ47" s="41"/>
      <c r="CK47" s="41"/>
      <c r="CL47" s="41"/>
      <c r="CM47" s="41"/>
      <c r="CN47" s="41"/>
      <c r="CO47" s="41"/>
      <c r="CP47" s="41"/>
      <c r="CQ47" s="41"/>
      <c r="CR47" s="41"/>
      <c r="CS47" s="41"/>
      <c r="CT47" s="41"/>
      <c r="CU47" s="41"/>
      <c r="CV47" s="41"/>
      <c r="CW47" s="41"/>
      <c r="CX47" s="41"/>
      <c r="CY47" s="41"/>
      <c r="CZ47" s="41"/>
      <c r="DA47" s="41"/>
      <c r="DB47" s="41"/>
      <c r="DC47" s="41"/>
      <c r="DD47" s="41"/>
      <c r="DE47" s="41"/>
      <c r="DF47" s="41"/>
      <c r="DG47" s="41"/>
      <c r="DH47" s="41"/>
      <c r="DI47" s="41"/>
      <c r="DJ47" s="41"/>
      <c r="DK47" s="41"/>
      <c r="DL47" s="41"/>
      <c r="DM47" s="41"/>
      <c r="DN47" s="41"/>
      <c r="DO47" s="41"/>
      <c r="DP47" s="41"/>
      <c r="DQ47" s="41"/>
      <c r="DR47" s="41"/>
      <c r="DS47" s="41"/>
      <c r="DT47" s="41"/>
      <c r="DU47" s="41"/>
      <c r="DV47" s="41"/>
      <c r="DW47" s="41"/>
    </row>
    <row r="48" ht="12.75" customHeight="1">
      <c r="A48" s="91" t="s">
        <v>133</v>
      </c>
      <c r="B48" s="41">
        <v>0.2475859373807907</v>
      </c>
      <c r="C48" s="41">
        <v>0.252301961183548</v>
      </c>
      <c r="D48" s="41">
        <v>0.11878132820129395</v>
      </c>
      <c r="E48" s="41">
        <v>0.22818534076213837</v>
      </c>
      <c r="F48" s="41">
        <v>0.11571696400642395</v>
      </c>
      <c r="G48" s="41">
        <v>0.14331850409507751</v>
      </c>
      <c r="H48" s="41">
        <v>0.1953210085630417</v>
      </c>
      <c r="I48" s="41">
        <v>0.24764205515384674</v>
      </c>
      <c r="J48" s="41">
        <v>0.1729428619146347</v>
      </c>
      <c r="K48" s="41">
        <v>0.19177737832069397</v>
      </c>
      <c r="L48" s="41">
        <v>0.1923191249370575</v>
      </c>
      <c r="M48" s="41">
        <v>0.24898286163806915</v>
      </c>
      <c r="N48" s="41">
        <v>0.14331398904323578</v>
      </c>
      <c r="O48" s="41"/>
      <c r="P48" s="41">
        <v>0.19155791401863098</v>
      </c>
      <c r="Q48" s="41">
        <v>0.14376214146614075</v>
      </c>
      <c r="R48" s="41">
        <v>0.18870247900485992</v>
      </c>
      <c r="S48" s="41">
        <v>0.15890635550022125</v>
      </c>
      <c r="T48" s="41">
        <v>0.08197735249996185</v>
      </c>
      <c r="U48" s="41">
        <v>0.1810697615146637</v>
      </c>
      <c r="V48" s="41">
        <v>0.1690034121274948</v>
      </c>
      <c r="W48" s="41">
        <v>0.1925962120294571</v>
      </c>
      <c r="X48" s="41">
        <v>0.11822094023227692</v>
      </c>
      <c r="Y48" s="41">
        <v>0.1415792852640152</v>
      </c>
      <c r="Z48" s="41">
        <v>0.15293589234352112</v>
      </c>
      <c r="AA48" s="41">
        <v>0.1449882984161377</v>
      </c>
      <c r="AB48" s="41">
        <v>0.11344411224126816</v>
      </c>
      <c r="AC48" s="41">
        <v>0.213241845369339</v>
      </c>
      <c r="AD48" s="41">
        <v>0.1803034543991089</v>
      </c>
      <c r="AE48" s="41">
        <v>0.13687817752361298</v>
      </c>
      <c r="AF48" s="41">
        <v>0.20181818306446075</v>
      </c>
      <c r="AG48" s="41">
        <v>0.1330086886882782</v>
      </c>
      <c r="AH48" s="41">
        <v>0.10234211385250092</v>
      </c>
      <c r="AI48" s="41">
        <v>0.10670462995767593</v>
      </c>
      <c r="AJ48" s="41">
        <v>0.15307725965976715</v>
      </c>
      <c r="AK48" s="41">
        <v>0.07136461138725281</v>
      </c>
      <c r="AL48" s="41">
        <v>0.21196559071540833</v>
      </c>
      <c r="AM48" s="41">
        <v>0.18017567694187164</v>
      </c>
      <c r="AN48" s="41">
        <v>0.1426784098148346</v>
      </c>
      <c r="AO48" s="41">
        <v>0.09131317585706711</v>
      </c>
      <c r="AP48" s="41">
        <v>0.1112440675497055</v>
      </c>
      <c r="AQ48" s="41">
        <v>0.13587920367717743</v>
      </c>
      <c r="AR48" s="41">
        <v>0.12912967801094055</v>
      </c>
      <c r="AS48" s="41">
        <v>0.1814620941877365</v>
      </c>
      <c r="AT48" s="41">
        <v>0.18044231832027435</v>
      </c>
      <c r="AU48" s="41">
        <v>0.044172100722789764</v>
      </c>
      <c r="AV48" s="41"/>
      <c r="AW48" s="41">
        <v>0.14389924705028534</v>
      </c>
      <c r="AX48" s="41">
        <v>0.20052796602249146</v>
      </c>
      <c r="AY48" s="41">
        <v>0.17382824420928955</v>
      </c>
      <c r="AZ48" s="41">
        <v>0.16257235407829285</v>
      </c>
      <c r="BA48" s="41">
        <v>0.06945440918207169</v>
      </c>
      <c r="BB48" s="41">
        <v>0.07511439174413681</v>
      </c>
      <c r="BC48" s="41">
        <v>0.06686262041330338</v>
      </c>
      <c r="BD48" s="41">
        <v>0.11184059083461761</v>
      </c>
      <c r="BE48" s="41">
        <v>0.11686616390943527</v>
      </c>
      <c r="BF48" s="41">
        <v>0.06991427391767502</v>
      </c>
      <c r="BG48" s="41">
        <v>0.12666718661785126</v>
      </c>
      <c r="BH48" s="41">
        <v>0.11812862753868103</v>
      </c>
      <c r="BI48" s="41">
        <v>0.06683100759983063</v>
      </c>
      <c r="BJ48" s="41">
        <v>0.13619375228881836</v>
      </c>
      <c r="BK48" s="41">
        <v>0.277108371257782</v>
      </c>
      <c r="BL48" s="41">
        <v>0.08107522130012512</v>
      </c>
      <c r="BM48" s="41"/>
      <c r="BN48" s="41"/>
      <c r="BO48" s="41"/>
      <c r="BP48" s="41"/>
      <c r="BQ48" s="41"/>
      <c r="BR48" s="41"/>
      <c r="BS48" s="41"/>
      <c r="BT48" s="41"/>
      <c r="BU48" s="41"/>
      <c r="BV48" s="41"/>
      <c r="BW48" s="41"/>
      <c r="BX48" s="41"/>
      <c r="BY48" s="41"/>
      <c r="BZ48" s="41"/>
      <c r="CA48" s="49"/>
      <c r="CB48" s="41"/>
      <c r="CC48" s="41"/>
      <c r="CD48" s="49"/>
      <c r="CE48" s="41"/>
      <c r="CF48" s="41"/>
      <c r="CG48" s="41"/>
      <c r="CH48" s="41"/>
      <c r="CI48" s="41"/>
      <c r="CJ48" s="41"/>
      <c r="CK48" s="41"/>
      <c r="CL48" s="41"/>
      <c r="CM48" s="41"/>
      <c r="CN48" s="41"/>
      <c r="CO48" s="41"/>
      <c r="CP48" s="41"/>
      <c r="CQ48" s="41"/>
      <c r="CR48" s="41"/>
      <c r="CS48" s="41"/>
      <c r="CT48" s="41"/>
      <c r="CU48" s="41"/>
      <c r="CV48" s="41"/>
      <c r="CW48" s="41"/>
      <c r="CX48" s="41"/>
      <c r="CY48" s="41"/>
      <c r="CZ48" s="41"/>
      <c r="DA48" s="41"/>
      <c r="DB48" s="41"/>
      <c r="DC48" s="41"/>
      <c r="DD48" s="41"/>
      <c r="DE48" s="41"/>
      <c r="DF48" s="41"/>
      <c r="DG48" s="41"/>
      <c r="DH48" s="41"/>
      <c r="DI48" s="41"/>
      <c r="DJ48" s="41"/>
      <c r="DK48" s="41"/>
      <c r="DL48" s="41"/>
      <c r="DM48" s="41"/>
      <c r="DN48" s="41"/>
      <c r="DO48" s="41"/>
      <c r="DP48" s="41"/>
      <c r="DQ48" s="41"/>
      <c r="DR48" s="41"/>
      <c r="DS48" s="41"/>
      <c r="DT48" s="41"/>
      <c r="DU48" s="41"/>
      <c r="DV48" s="41"/>
      <c r="DW48" s="41"/>
    </row>
    <row r="49" ht="12.75" customHeight="1">
      <c r="A49" s="91" t="s">
        <v>135</v>
      </c>
      <c r="B49" s="41">
        <v>0.2506730854511261</v>
      </c>
      <c r="C49" s="41">
        <v>0.25856488943099976</v>
      </c>
      <c r="D49" s="41">
        <v>0.10286450386047363</v>
      </c>
      <c r="E49" s="41">
        <v>0.26209086179733276</v>
      </c>
      <c r="F49" s="41">
        <v>0.13341988623142242</v>
      </c>
      <c r="G49" s="41">
        <v>0.1732029914855957</v>
      </c>
      <c r="H49" s="41">
        <v>0.1959371566772461</v>
      </c>
      <c r="I49" s="41">
        <v>0.25285103917121887</v>
      </c>
      <c r="J49" s="41">
        <v>0.15488141775131226</v>
      </c>
      <c r="K49" s="41">
        <v>0.19658638536930084</v>
      </c>
      <c r="L49" s="41">
        <v>0.20030666887760162</v>
      </c>
      <c r="M49" s="41">
        <v>0.27082115411758423</v>
      </c>
      <c r="N49" s="41">
        <v>0.14502966403961182</v>
      </c>
      <c r="O49" s="41"/>
      <c r="P49" s="41">
        <v>0.208530455827713</v>
      </c>
      <c r="Q49" s="41">
        <v>0.14744938910007477</v>
      </c>
      <c r="R49" s="41">
        <v>0.1900164633989334</v>
      </c>
      <c r="S49" s="41">
        <v>0.18142417073249817</v>
      </c>
      <c r="T49" s="41">
        <v>0.09379199147224426</v>
      </c>
      <c r="U49" s="41">
        <v>0.1825510859489441</v>
      </c>
      <c r="V49" s="41">
        <v>0.16322603821754456</v>
      </c>
      <c r="W49" s="41">
        <v>0.18781130015850067</v>
      </c>
      <c r="X49" s="41">
        <v>0.11045221984386444</v>
      </c>
      <c r="Y49" s="41">
        <v>0.14549967646598816</v>
      </c>
      <c r="Z49" s="41">
        <v>0.1602756232023239</v>
      </c>
      <c r="AA49" s="41">
        <v>0.15018875896930695</v>
      </c>
      <c r="AB49" s="41">
        <v>0.1154995858669281</v>
      </c>
      <c r="AC49" s="41">
        <v>0.22558686137199402</v>
      </c>
      <c r="AD49" s="41">
        <v>0.16354726254940033</v>
      </c>
      <c r="AE49" s="41">
        <v>0.1776888370513916</v>
      </c>
      <c r="AF49" s="41">
        <v>0.20181818306446075</v>
      </c>
      <c r="AG49" s="41">
        <v>0.13857746124267578</v>
      </c>
      <c r="AH49" s="41">
        <v>0.12713490426540375</v>
      </c>
      <c r="AI49" s="41">
        <v>0.1042398065328598</v>
      </c>
      <c r="AJ49" s="41">
        <v>0.15307725965976715</v>
      </c>
      <c r="AK49" s="41">
        <v>0.08867847174406052</v>
      </c>
      <c r="AL49" s="41">
        <v>0.2193623036146164</v>
      </c>
      <c r="AM49" s="41">
        <v>0.19158099591732025</v>
      </c>
      <c r="AN49" s="41">
        <v>0.1555999368429184</v>
      </c>
      <c r="AO49" s="41">
        <v>0.10321793705224991</v>
      </c>
      <c r="AP49" s="41">
        <v>0.13133861124515533</v>
      </c>
      <c r="AQ49" s="41">
        <v>0.14492188394069672</v>
      </c>
      <c r="AR49" s="41">
        <v>0.14885351061820984</v>
      </c>
      <c r="AS49" s="41">
        <v>0.1912717968225479</v>
      </c>
      <c r="AT49" s="41">
        <v>0.1874450147151947</v>
      </c>
      <c r="AU49" s="41">
        <v>0.055348336696624756</v>
      </c>
      <c r="AV49" s="41"/>
      <c r="AW49" s="41">
        <v>0.1469062864780426</v>
      </c>
      <c r="AX49" s="41">
        <v>0.19724126160144806</v>
      </c>
      <c r="AY49" s="41">
        <v>0.17062336206436157</v>
      </c>
      <c r="AZ49" s="41">
        <v>0.17280811071395874</v>
      </c>
      <c r="BA49" s="41">
        <v>0.06945440918207169</v>
      </c>
      <c r="BB49" s="41">
        <v>0.07451271265745163</v>
      </c>
      <c r="BC49" s="41">
        <v>0.06617755442857742</v>
      </c>
      <c r="BD49" s="41">
        <v>0.11657682806253433</v>
      </c>
      <c r="BE49" s="41">
        <v>0.11817436665296555</v>
      </c>
      <c r="BF49" s="41">
        <v>0.08169787377119064</v>
      </c>
      <c r="BG49" s="41">
        <v>0.13605064153671265</v>
      </c>
      <c r="BH49" s="41">
        <v>0.13042128086090088</v>
      </c>
      <c r="BI49" s="41">
        <v>0.0680576041340828</v>
      </c>
      <c r="BJ49" s="41">
        <v>0.14752718806266785</v>
      </c>
      <c r="BK49" s="41">
        <v>0.30160579085350037</v>
      </c>
      <c r="BL49" s="41">
        <v>0.0985831692814827</v>
      </c>
      <c r="BM49" s="41"/>
      <c r="BN49" s="41"/>
      <c r="BO49" s="41"/>
      <c r="BP49" s="41"/>
      <c r="BQ49" s="41"/>
      <c r="BR49" s="41"/>
      <c r="BS49" s="41"/>
      <c r="BT49" s="41"/>
      <c r="BU49" s="41"/>
      <c r="BV49" s="41"/>
      <c r="BW49" s="41"/>
      <c r="BX49" s="41"/>
      <c r="BY49" s="41"/>
      <c r="BZ49" s="41"/>
      <c r="CA49" s="49"/>
      <c r="CB49" s="41"/>
      <c r="CC49" s="41"/>
      <c r="CD49" s="49"/>
      <c r="CE49" s="41"/>
      <c r="CF49" s="41"/>
      <c r="CG49" s="41"/>
      <c r="CH49" s="41"/>
      <c r="CI49" s="41"/>
      <c r="CJ49" s="41"/>
      <c r="CK49" s="41"/>
      <c r="CL49" s="41"/>
      <c r="CM49" s="41"/>
      <c r="CN49" s="41"/>
      <c r="CO49" s="41"/>
      <c r="CP49" s="41"/>
      <c r="CQ49" s="41"/>
      <c r="CR49" s="41"/>
      <c r="CS49" s="41"/>
      <c r="CT49" s="41"/>
      <c r="CU49" s="41"/>
      <c r="CV49" s="41"/>
      <c r="CW49" s="41"/>
      <c r="CX49" s="41"/>
      <c r="CY49" s="41"/>
      <c r="CZ49" s="41"/>
      <c r="DA49" s="41"/>
      <c r="DB49" s="41"/>
      <c r="DC49" s="41"/>
      <c r="DD49" s="41"/>
      <c r="DE49" s="41"/>
      <c r="DF49" s="41"/>
      <c r="DG49" s="41"/>
      <c r="DH49" s="41"/>
      <c r="DI49" s="41"/>
      <c r="DJ49" s="41"/>
      <c r="DK49" s="41"/>
      <c r="DL49" s="41"/>
      <c r="DM49" s="41"/>
      <c r="DN49" s="41"/>
      <c r="DO49" s="41"/>
      <c r="DP49" s="41"/>
      <c r="DQ49" s="41"/>
      <c r="DR49" s="41"/>
      <c r="DS49" s="41"/>
      <c r="DT49" s="41"/>
      <c r="DU49" s="41"/>
      <c r="DV49" s="41"/>
      <c r="DW49" s="41"/>
    </row>
    <row r="50" ht="12.75" customHeight="1">
      <c r="A50" s="91" t="s">
        <v>137</v>
      </c>
      <c r="B50" s="41">
        <v>0.2495768964290619</v>
      </c>
      <c r="C50" s="41">
        <v>0.2531162202358246</v>
      </c>
      <c r="D50" s="41">
        <v>0.11317481845617294</v>
      </c>
      <c r="E50" s="41">
        <v>0.24559850990772247</v>
      </c>
      <c r="F50" s="41">
        <v>0.11096744984388351</v>
      </c>
      <c r="G50" s="41">
        <v>0.16034922003746033</v>
      </c>
      <c r="H50" s="41">
        <v>0.20162633061408997</v>
      </c>
      <c r="I50" s="41">
        <v>0.24821972846984863</v>
      </c>
      <c r="J50" s="41">
        <v>0.15641573071479797</v>
      </c>
      <c r="K50" s="41">
        <v>0.2013954073190689</v>
      </c>
      <c r="L50" s="41">
        <v>0.1995386928319931</v>
      </c>
      <c r="M50" s="41">
        <v>0.2704988420009613</v>
      </c>
      <c r="N50" s="41">
        <v>0.12812680006027222</v>
      </c>
      <c r="O50" s="41"/>
      <c r="P50" s="41">
        <v>0.20395596325397491</v>
      </c>
      <c r="Q50" s="41">
        <v>0.13717545568943024</v>
      </c>
      <c r="R50" s="41">
        <v>0.19067345559597015</v>
      </c>
      <c r="S50" s="41">
        <v>0.18142417073249817</v>
      </c>
      <c r="T50" s="41">
        <v>0.09379199147224426</v>
      </c>
      <c r="U50" s="41">
        <v>0.1760018914937973</v>
      </c>
      <c r="V50" s="41">
        <v>0.17537234723567963</v>
      </c>
      <c r="W50" s="41">
        <v>0.18098436295986176</v>
      </c>
      <c r="X50" s="41">
        <v>0.11700522154569626</v>
      </c>
      <c r="Y50" s="41">
        <v>0.1698266714811325</v>
      </c>
      <c r="Z50" s="41">
        <v>0.15293589234352112</v>
      </c>
      <c r="AA50" s="41">
        <v>0.14784561097621918</v>
      </c>
      <c r="AB50" s="41">
        <v>0.12066283822059631</v>
      </c>
      <c r="AC50" s="41">
        <v>0.22558686137199402</v>
      </c>
      <c r="AD50" s="41">
        <v>0.17932334542274475</v>
      </c>
      <c r="AE50" s="41">
        <v>0.17214123904705048</v>
      </c>
      <c r="AF50" s="41">
        <v>0.21201297640800476</v>
      </c>
      <c r="AG50" s="41">
        <v>0.1358390748500824</v>
      </c>
      <c r="AH50" s="41">
        <v>0.12608560919761658</v>
      </c>
      <c r="AI50" s="41">
        <v>0.10033491998910904</v>
      </c>
      <c r="AJ50" s="41">
        <v>0.1583230197429657</v>
      </c>
      <c r="AK50" s="41">
        <v>0.0832972303032875</v>
      </c>
      <c r="AL50" s="41">
        <v>0.20478935539722443</v>
      </c>
      <c r="AM50" s="41">
        <v>0.17608937621116638</v>
      </c>
      <c r="AN50" s="41">
        <v>0.15936893224716187</v>
      </c>
      <c r="AO50" s="41">
        <v>0.09616807848215103</v>
      </c>
      <c r="AP50" s="41">
        <v>0.1324094533920288</v>
      </c>
      <c r="AQ50" s="41">
        <v>0.14105071127414703</v>
      </c>
      <c r="AR50" s="41">
        <v>0.133519247174263</v>
      </c>
      <c r="AS50" s="41">
        <v>0.1814620941877365</v>
      </c>
      <c r="AT50" s="41">
        <v>0.18675574660301208</v>
      </c>
      <c r="AU50" s="41">
        <v>0.055348336696624756</v>
      </c>
      <c r="AV50" s="41"/>
      <c r="AW50" s="41">
        <v>0.14094722270965576</v>
      </c>
      <c r="AX50" s="41">
        <v>0.2024686187505722</v>
      </c>
      <c r="AY50" s="41">
        <v>0.1579723060131073</v>
      </c>
      <c r="AZ50" s="41">
        <v>0.1687604933977127</v>
      </c>
      <c r="BA50" s="41">
        <v>0.0634058490395546</v>
      </c>
      <c r="BB50" s="41">
        <v>0.07511439174413681</v>
      </c>
      <c r="BC50" s="41">
        <v>0.06140698119997978</v>
      </c>
      <c r="BD50" s="41">
        <v>0.1109665110707283</v>
      </c>
      <c r="BE50" s="41">
        <v>0.1238674744963646</v>
      </c>
      <c r="BF50" s="41">
        <v>0.07698443531990051</v>
      </c>
      <c r="BG50" s="41">
        <v>0.13220077753067017</v>
      </c>
      <c r="BH50" s="41">
        <v>0.12841810286045074</v>
      </c>
      <c r="BI50" s="41">
        <v>0.07296230643987656</v>
      </c>
      <c r="BJ50" s="41">
        <v>0.15246149897575378</v>
      </c>
      <c r="BK50" s="41">
        <v>0.30160579085350037</v>
      </c>
      <c r="BL50" s="41">
        <v>0.0864892229437828</v>
      </c>
      <c r="BM50" s="41"/>
      <c r="BN50" s="41"/>
      <c r="BO50" s="41"/>
      <c r="BP50" s="41"/>
      <c r="BQ50" s="41"/>
      <c r="BR50" s="41"/>
      <c r="BS50" s="41"/>
      <c r="BT50" s="41"/>
      <c r="BU50" s="41"/>
      <c r="BV50" s="41"/>
      <c r="BW50" s="41"/>
      <c r="BX50" s="41"/>
      <c r="BY50" s="41"/>
      <c r="BZ50" s="41"/>
      <c r="CA50" s="49"/>
      <c r="CB50" s="41"/>
      <c r="CC50" s="41"/>
      <c r="CD50" s="49"/>
      <c r="CE50" s="41"/>
      <c r="CF50" s="41"/>
      <c r="CG50" s="41"/>
      <c r="CH50" s="41"/>
      <c r="CI50" s="41"/>
      <c r="CJ50" s="41"/>
      <c r="CK50" s="41"/>
      <c r="CL50" s="41"/>
      <c r="CM50" s="41"/>
      <c r="CN50" s="41"/>
      <c r="CO50" s="41"/>
      <c r="CP50" s="41"/>
      <c r="CQ50" s="41"/>
      <c r="CR50" s="41"/>
      <c r="CS50" s="41"/>
      <c r="CT50" s="41"/>
      <c r="CU50" s="41"/>
      <c r="CV50" s="41"/>
      <c r="CW50" s="41"/>
      <c r="CX50" s="41"/>
      <c r="CY50" s="41"/>
      <c r="CZ50" s="41"/>
      <c r="DA50" s="41"/>
      <c r="DB50" s="41"/>
      <c r="DC50" s="41"/>
      <c r="DD50" s="41"/>
      <c r="DE50" s="41"/>
      <c r="DF50" s="41"/>
      <c r="DG50" s="41"/>
      <c r="DH50" s="41"/>
      <c r="DI50" s="41"/>
      <c r="DJ50" s="41"/>
      <c r="DK50" s="41"/>
      <c r="DL50" s="41"/>
      <c r="DM50" s="41"/>
      <c r="DN50" s="41"/>
      <c r="DO50" s="41"/>
      <c r="DP50" s="41"/>
      <c r="DQ50" s="41"/>
      <c r="DR50" s="41"/>
      <c r="DS50" s="41"/>
      <c r="DT50" s="41"/>
      <c r="DU50" s="41"/>
      <c r="DV50" s="41"/>
      <c r="DW50" s="41"/>
    </row>
    <row r="51" ht="12.75" customHeight="1">
      <c r="A51" s="91" t="s">
        <v>139</v>
      </c>
      <c r="B51" s="41">
        <v>0.9280560612678528</v>
      </c>
      <c r="C51" s="41">
        <v>0.9782726168632507</v>
      </c>
      <c r="D51" s="41">
        <v>0.9058741331100464</v>
      </c>
      <c r="E51" s="41">
        <v>0.9966729283332825</v>
      </c>
      <c r="F51" s="41">
        <v>0.9200001358985901</v>
      </c>
      <c r="G51" s="41">
        <v>1.0</v>
      </c>
      <c r="H51" s="41">
        <v>0.9695858955383301</v>
      </c>
      <c r="I51" s="41">
        <v>1.0</v>
      </c>
      <c r="J51" s="41">
        <v>0.9973151683807373</v>
      </c>
      <c r="K51" s="41">
        <v>0.989100456237793</v>
      </c>
      <c r="L51" s="41">
        <v>0.9963979721069336</v>
      </c>
      <c r="M51" s="41">
        <v>0.9523539543151855</v>
      </c>
      <c r="N51" s="41">
        <v>0.9628153443336487</v>
      </c>
      <c r="O51" s="41"/>
      <c r="P51" s="41">
        <v>1.0</v>
      </c>
      <c r="Q51" s="41">
        <v>0.9252377152442932</v>
      </c>
      <c r="R51" s="41">
        <v>1.0</v>
      </c>
      <c r="S51" s="41">
        <v>0.9732022881507874</v>
      </c>
      <c r="T51" s="41">
        <v>1.0</v>
      </c>
      <c r="U51" s="41">
        <v>0.9425784945487976</v>
      </c>
      <c r="V51" s="41">
        <v>0.9636833667755127</v>
      </c>
      <c r="W51" s="41">
        <v>0.9470003843307495</v>
      </c>
      <c r="X51" s="41">
        <v>1.0</v>
      </c>
      <c r="Y51" s="41">
        <v>1.0</v>
      </c>
      <c r="Z51" s="41">
        <v>1.0</v>
      </c>
      <c r="AA51" s="41">
        <v>0.985550582408905</v>
      </c>
      <c r="AB51" s="41">
        <v>0.9491890668869019</v>
      </c>
      <c r="AC51" s="41">
        <v>0.9772374033927917</v>
      </c>
      <c r="AD51" s="41">
        <v>0.9731768369674683</v>
      </c>
      <c r="AE51" s="41">
        <v>0.9722452759742737</v>
      </c>
      <c r="AF51" s="41">
        <v>0.9762157201766968</v>
      </c>
      <c r="AG51" s="41">
        <v>0.9651334881782532</v>
      </c>
      <c r="AH51" s="41">
        <v>0.9960819482803345</v>
      </c>
      <c r="AI51" s="41">
        <v>0.9431026577949524</v>
      </c>
      <c r="AJ51" s="41">
        <v>0.9679293036460876</v>
      </c>
      <c r="AK51" s="41">
        <v>1.0</v>
      </c>
      <c r="AL51" s="41">
        <v>1.0</v>
      </c>
      <c r="AM51" s="41">
        <v>1.0</v>
      </c>
      <c r="AN51" s="41">
        <v>0.9662679433822632</v>
      </c>
      <c r="AO51" s="41">
        <v>1.0</v>
      </c>
      <c r="AP51" s="41">
        <v>1.0</v>
      </c>
      <c r="AQ51" s="41">
        <v>1.0</v>
      </c>
      <c r="AR51" s="41">
        <v>0.9704869389533997</v>
      </c>
      <c r="AS51" s="41">
        <v>0.9941328167915344</v>
      </c>
      <c r="AT51" s="41">
        <v>1.0</v>
      </c>
      <c r="AU51" s="41">
        <v>1.0</v>
      </c>
      <c r="AV51" s="41"/>
      <c r="AW51" s="41">
        <v>0.9747681021690369</v>
      </c>
      <c r="AX51" s="41">
        <v>1.0</v>
      </c>
      <c r="AY51" s="41">
        <v>0.9797020554542542</v>
      </c>
      <c r="AZ51" s="41">
        <v>0.9976746439933777</v>
      </c>
      <c r="BA51" s="41">
        <v>0.9190512895584106</v>
      </c>
      <c r="BB51" s="41">
        <v>1.0</v>
      </c>
      <c r="BC51" s="41">
        <v>0.9389546513557434</v>
      </c>
      <c r="BD51" s="41">
        <v>0.9544103145599365</v>
      </c>
      <c r="BE51" s="41">
        <v>1.0</v>
      </c>
      <c r="BF51" s="41">
        <v>0.9951974749565125</v>
      </c>
      <c r="BG51" s="41">
        <v>0.9941582083702087</v>
      </c>
      <c r="BH51" s="41">
        <v>0.9632663726806641</v>
      </c>
      <c r="BI51" s="41">
        <v>1.0</v>
      </c>
      <c r="BJ51" s="41">
        <v>1.0</v>
      </c>
      <c r="BK51" s="41">
        <v>0.9424915313720703</v>
      </c>
      <c r="BL51" s="41">
        <v>0.9746426343917847</v>
      </c>
      <c r="BM51" s="41"/>
      <c r="BN51" s="41"/>
      <c r="BO51" s="41"/>
      <c r="BP51" s="41"/>
      <c r="BQ51" s="41"/>
      <c r="BR51" s="41"/>
      <c r="BS51" s="41"/>
      <c r="BT51" s="41"/>
      <c r="BU51" s="41"/>
      <c r="BV51" s="41"/>
      <c r="BW51" s="41"/>
      <c r="BX51" s="41"/>
      <c r="BY51" s="41"/>
      <c r="BZ51" s="41"/>
      <c r="CA51" s="49"/>
      <c r="CB51" s="41"/>
      <c r="CC51" s="41"/>
      <c r="CD51" s="49"/>
      <c r="CE51" s="41"/>
      <c r="CF51" s="41"/>
      <c r="CG51" s="41"/>
      <c r="CH51" s="41"/>
      <c r="CI51" s="41"/>
      <c r="CJ51" s="41"/>
      <c r="CK51" s="41"/>
      <c r="CL51" s="41"/>
      <c r="CM51" s="41"/>
      <c r="CN51" s="41"/>
      <c r="CO51" s="41"/>
      <c r="CP51" s="41"/>
      <c r="CQ51" s="41"/>
      <c r="CR51" s="41"/>
      <c r="CS51" s="41"/>
      <c r="CT51" s="41"/>
      <c r="CU51" s="41"/>
      <c r="CV51" s="41"/>
      <c r="CW51" s="41"/>
      <c r="CX51" s="41"/>
      <c r="CY51" s="41"/>
      <c r="CZ51" s="41"/>
      <c r="DA51" s="41"/>
      <c r="DB51" s="41"/>
      <c r="DC51" s="41"/>
      <c r="DD51" s="41"/>
      <c r="DE51" s="41"/>
      <c r="DF51" s="41"/>
      <c r="DG51" s="41"/>
      <c r="DH51" s="41"/>
      <c r="DI51" s="41"/>
      <c r="DJ51" s="41"/>
      <c r="DK51" s="41"/>
      <c r="DL51" s="41"/>
      <c r="DM51" s="41"/>
      <c r="DN51" s="41"/>
      <c r="DO51" s="41"/>
      <c r="DP51" s="41"/>
      <c r="DQ51" s="41"/>
      <c r="DR51" s="41"/>
      <c r="DS51" s="41"/>
      <c r="DT51" s="41"/>
      <c r="DU51" s="41"/>
      <c r="DV51" s="41"/>
      <c r="DW51" s="41"/>
    </row>
    <row r="52" ht="12.75" customHeight="1">
      <c r="A52" s="91" t="s">
        <v>141</v>
      </c>
      <c r="B52" s="41">
        <v>0.9964695572853088</v>
      </c>
      <c r="C52" s="41">
        <v>0.9824325442314148</v>
      </c>
      <c r="D52" s="41">
        <v>1.0</v>
      </c>
      <c r="E52" s="41">
        <v>0.9945025444030762</v>
      </c>
      <c r="F52" s="41">
        <v>0.9943869113922119</v>
      </c>
      <c r="G52" s="41">
        <v>0.9935731291770935</v>
      </c>
      <c r="H52" s="41">
        <v>0.9930785298347473</v>
      </c>
      <c r="I52" s="41">
        <v>0.994213342666626</v>
      </c>
      <c r="J52" s="41">
        <v>1.0</v>
      </c>
      <c r="K52" s="41">
        <v>0.9888203144073486</v>
      </c>
      <c r="L52" s="41">
        <v>1.0</v>
      </c>
      <c r="M52" s="41">
        <v>1.0</v>
      </c>
      <c r="N52" s="41">
        <v>0.9943656921386719</v>
      </c>
      <c r="O52" s="41"/>
      <c r="P52" s="41">
        <v>0.9912928342819214</v>
      </c>
      <c r="Q52" s="41">
        <v>1.0</v>
      </c>
      <c r="R52" s="41">
        <v>1.0</v>
      </c>
      <c r="S52" s="41">
        <v>0.9984005689620972</v>
      </c>
      <c r="T52" s="41">
        <v>1.0</v>
      </c>
      <c r="U52" s="41">
        <v>1.0</v>
      </c>
      <c r="V52" s="41">
        <v>1.0</v>
      </c>
      <c r="W52" s="41">
        <v>0.994534432888031</v>
      </c>
      <c r="X52" s="41">
        <v>1.0</v>
      </c>
      <c r="Y52" s="41">
        <v>0.999135434627533</v>
      </c>
      <c r="Z52" s="41">
        <v>1.0</v>
      </c>
      <c r="AA52" s="41">
        <v>0.9976568818092346</v>
      </c>
      <c r="AB52" s="41">
        <v>0.9950998425483704</v>
      </c>
      <c r="AC52" s="41">
        <v>0.9995017647743225</v>
      </c>
      <c r="AD52" s="41">
        <v>0.9944146275520325</v>
      </c>
      <c r="AE52" s="41">
        <v>0.9889048337936401</v>
      </c>
      <c r="AF52" s="41">
        <v>0.9949026107788086</v>
      </c>
      <c r="AG52" s="41">
        <v>1.0</v>
      </c>
      <c r="AH52" s="41">
        <v>0.9878659248352051</v>
      </c>
      <c r="AI52" s="41">
        <v>0.9839651584625244</v>
      </c>
      <c r="AJ52" s="41">
        <v>0.9947542548179626</v>
      </c>
      <c r="AK52" s="41">
        <v>1.0</v>
      </c>
      <c r="AL52" s="41">
        <v>0.9951423406600952</v>
      </c>
      <c r="AM52" s="41">
        <v>1.0</v>
      </c>
      <c r="AN52" s="41">
        <v>0.9974873661994934</v>
      </c>
      <c r="AO52" s="41">
        <v>1.0</v>
      </c>
      <c r="AP52" s="41">
        <v>1.0</v>
      </c>
      <c r="AQ52" s="41">
        <v>1.0</v>
      </c>
      <c r="AR52" s="41">
        <v>1.0</v>
      </c>
      <c r="AS52" s="41">
        <v>1.0</v>
      </c>
      <c r="AT52" s="41">
        <v>1.0</v>
      </c>
      <c r="AU52" s="41">
        <v>1.0</v>
      </c>
      <c r="AV52" s="41"/>
      <c r="AW52" s="41">
        <v>1.0</v>
      </c>
      <c r="AX52" s="41">
        <v>1.0</v>
      </c>
      <c r="AY52" s="41">
        <v>0.9999932646751404</v>
      </c>
      <c r="AZ52" s="41">
        <v>0.999579906463623</v>
      </c>
      <c r="BA52" s="41">
        <v>0.9947335124015808</v>
      </c>
      <c r="BB52" s="41">
        <v>0.9993982911109924</v>
      </c>
      <c r="BC52" s="41">
        <v>1.0</v>
      </c>
      <c r="BD52" s="41">
        <v>0.9943896532058716</v>
      </c>
      <c r="BE52" s="41">
        <v>0.9943069219589233</v>
      </c>
      <c r="BF52" s="41">
        <v>1.0</v>
      </c>
      <c r="BG52" s="41">
        <v>0.9991581439971924</v>
      </c>
      <c r="BH52" s="41">
        <v>1.0</v>
      </c>
      <c r="BI52" s="41">
        <v>1.0</v>
      </c>
      <c r="BJ52" s="41">
        <v>1.0</v>
      </c>
      <c r="BK52" s="41">
        <v>0.993299126625061</v>
      </c>
      <c r="BL52" s="41">
        <v>0.9945859909057617</v>
      </c>
      <c r="BM52" s="41"/>
      <c r="BN52" s="41"/>
      <c r="BO52" s="41"/>
      <c r="BP52" s="41"/>
      <c r="BQ52" s="41"/>
      <c r="BR52" s="41"/>
      <c r="BS52" s="41"/>
      <c r="BT52" s="41"/>
      <c r="BU52" s="41"/>
      <c r="BV52" s="41"/>
      <c r="BW52" s="41"/>
      <c r="BX52" s="41"/>
      <c r="BY52" s="41"/>
      <c r="BZ52" s="41"/>
      <c r="CA52" s="49"/>
      <c r="CB52" s="41"/>
      <c r="CC52" s="41"/>
      <c r="CD52" s="49"/>
      <c r="CE52" s="41"/>
      <c r="CF52" s="41"/>
      <c r="CG52" s="41"/>
      <c r="CH52" s="41"/>
      <c r="CI52" s="41"/>
      <c r="CJ52" s="41"/>
      <c r="CK52" s="41"/>
      <c r="CL52" s="41"/>
      <c r="CM52" s="41"/>
      <c r="CN52" s="41"/>
      <c r="CO52" s="41"/>
      <c r="CP52" s="41"/>
      <c r="CQ52" s="41"/>
      <c r="CR52" s="41"/>
      <c r="CS52" s="41"/>
      <c r="CT52" s="41"/>
      <c r="CU52" s="41"/>
      <c r="CV52" s="41"/>
      <c r="CW52" s="41"/>
      <c r="CX52" s="41"/>
      <c r="CY52" s="41"/>
      <c r="CZ52" s="41"/>
      <c r="DA52" s="41"/>
      <c r="DB52" s="41"/>
      <c r="DC52" s="41"/>
      <c r="DD52" s="41"/>
      <c r="DE52" s="41"/>
      <c r="DF52" s="41"/>
      <c r="DG52" s="41"/>
      <c r="DH52" s="41"/>
      <c r="DI52" s="41"/>
      <c r="DJ52" s="41"/>
      <c r="DK52" s="41"/>
      <c r="DL52" s="41"/>
      <c r="DM52" s="41"/>
      <c r="DN52" s="41"/>
      <c r="DO52" s="41"/>
      <c r="DP52" s="41"/>
      <c r="DQ52" s="41"/>
      <c r="DR52" s="41"/>
      <c r="DS52" s="41"/>
      <c r="DT52" s="41"/>
      <c r="DU52" s="41"/>
      <c r="DV52" s="41"/>
      <c r="DW52" s="41"/>
    </row>
    <row r="53" ht="12.75" customHeight="1">
      <c r="A53" s="91" t="s">
        <v>145</v>
      </c>
      <c r="B53" s="41">
        <v>0.4923328757286072</v>
      </c>
      <c r="C53" s="41">
        <v>0.7614452838897705</v>
      </c>
      <c r="D53" s="41">
        <v>0.6542500257492065</v>
      </c>
      <c r="E53" s="41">
        <v>0.8294689655303955</v>
      </c>
      <c r="F53" s="41">
        <v>0.6744383573532104</v>
      </c>
      <c r="G53" s="41">
        <v>0.6924782991409302</v>
      </c>
      <c r="H53" s="41">
        <v>0.6927438974380493</v>
      </c>
      <c r="I53" s="41">
        <v>0.648635983467102</v>
      </c>
      <c r="J53" s="41">
        <v>0.6651323437690735</v>
      </c>
      <c r="K53" s="41">
        <v>0.6755038499832153</v>
      </c>
      <c r="L53" s="41">
        <v>0.6889407634735107</v>
      </c>
      <c r="M53" s="41">
        <v>0.6787879467010498</v>
      </c>
      <c r="N53" s="41">
        <v>0.7030779719352722</v>
      </c>
      <c r="O53" s="41"/>
      <c r="P53" s="41">
        <v>0.7685970664024353</v>
      </c>
      <c r="Q53" s="41">
        <v>0.6915704011917114</v>
      </c>
      <c r="R53" s="41">
        <v>0.6026708483695984</v>
      </c>
      <c r="S53" s="41">
        <v>0.7353252172470093</v>
      </c>
      <c r="T53" s="41">
        <v>0.6189246773719788</v>
      </c>
      <c r="U53" s="41">
        <v>0.5408077836036682</v>
      </c>
      <c r="V53" s="41">
        <v>0.7098486423492432</v>
      </c>
      <c r="W53" s="41">
        <v>0.7315864562988281</v>
      </c>
      <c r="X53" s="41">
        <v>0.6399110555648804</v>
      </c>
      <c r="Y53" s="41">
        <v>0.6828846335411072</v>
      </c>
      <c r="Z53" s="41">
        <v>0.6334631443023682</v>
      </c>
      <c r="AA53" s="41">
        <v>0.6736494898796082</v>
      </c>
      <c r="AB53" s="41">
        <v>0.681685209274292</v>
      </c>
      <c r="AC53" s="41">
        <v>0.8249832391738892</v>
      </c>
      <c r="AD53" s="41">
        <v>0.6939716339111328</v>
      </c>
      <c r="AE53" s="41">
        <v>0.5897502899169922</v>
      </c>
      <c r="AF53" s="41">
        <v>0.7353246808052063</v>
      </c>
      <c r="AG53" s="41">
        <v>0.4727889895439148</v>
      </c>
      <c r="AH53" s="41">
        <v>0.4396210014820099</v>
      </c>
      <c r="AI53" s="41">
        <v>0.5333020687103271</v>
      </c>
      <c r="AJ53" s="41">
        <v>0.6857497692108154</v>
      </c>
      <c r="AK53" s="41">
        <v>0.4953193962574005</v>
      </c>
      <c r="AL53" s="41">
        <v>0.5831312537193298</v>
      </c>
      <c r="AM53" s="41">
        <v>0.6502699851989746</v>
      </c>
      <c r="AN53" s="41">
        <v>0.500359058380127</v>
      </c>
      <c r="AO53" s="41">
        <v>0.5223395824432373</v>
      </c>
      <c r="AP53" s="41">
        <v>0.512630045413971</v>
      </c>
      <c r="AQ53" s="41">
        <v>0.5949332118034363</v>
      </c>
      <c r="AR53" s="41">
        <v>0.5966878533363342</v>
      </c>
      <c r="AS53" s="41">
        <v>0.3584786355495453</v>
      </c>
      <c r="AT53" s="41">
        <v>0.3953188359737396</v>
      </c>
      <c r="AU53" s="41">
        <v>0.32467886805534363</v>
      </c>
      <c r="AV53" s="41"/>
      <c r="AW53" s="41">
        <v>0.34893152117729187</v>
      </c>
      <c r="AX53" s="41">
        <v>0.5891885161399841</v>
      </c>
      <c r="AY53" s="41">
        <v>0.41682377457618713</v>
      </c>
      <c r="AZ53" s="41">
        <v>0.3920923173427582</v>
      </c>
      <c r="BA53" s="41">
        <v>0.39133399724960327</v>
      </c>
      <c r="BB53" s="41">
        <v>0.5000143051147461</v>
      </c>
      <c r="BC53" s="41">
        <v>0.32200682163238525</v>
      </c>
      <c r="BD53" s="41">
        <v>0.3577396869659424</v>
      </c>
      <c r="BE53" s="41">
        <v>0.4019090235233307</v>
      </c>
      <c r="BF53" s="41">
        <v>0.415556937456131</v>
      </c>
      <c r="BG53" s="41">
        <v>0.46746060252189636</v>
      </c>
      <c r="BH53" s="41">
        <v>0.3920136094093323</v>
      </c>
      <c r="BI53" s="41">
        <v>0.40833884477615356</v>
      </c>
      <c r="BJ53" s="41">
        <v>0.6590343117713928</v>
      </c>
      <c r="BK53" s="41">
        <v>0.5375732183456421</v>
      </c>
      <c r="BL53" s="41">
        <v>0.3335667848587036</v>
      </c>
      <c r="BM53" s="41"/>
      <c r="BN53" s="41"/>
      <c r="BO53" s="41"/>
      <c r="BP53" s="41"/>
      <c r="BQ53" s="41"/>
      <c r="BR53" s="41"/>
      <c r="BS53" s="41"/>
      <c r="BT53" s="41"/>
      <c r="BU53" s="41"/>
      <c r="BV53" s="41"/>
      <c r="BW53" s="41"/>
      <c r="BX53" s="41"/>
      <c r="BY53" s="41"/>
      <c r="BZ53" s="41"/>
      <c r="CA53" s="49"/>
      <c r="CB53" s="41"/>
      <c r="CC53" s="41"/>
      <c r="CD53" s="49"/>
      <c r="CE53" s="41"/>
      <c r="CF53" s="41"/>
      <c r="CG53" s="41"/>
      <c r="CH53" s="41"/>
      <c r="CI53" s="41"/>
      <c r="CJ53" s="41"/>
      <c r="CK53" s="41"/>
      <c r="CL53" s="41"/>
      <c r="CM53" s="41"/>
      <c r="CN53" s="41"/>
      <c r="CO53" s="41"/>
      <c r="CP53" s="41"/>
      <c r="CQ53" s="41"/>
      <c r="CR53" s="41"/>
      <c r="CS53" s="41"/>
      <c r="CT53" s="41"/>
      <c r="CU53" s="41"/>
      <c r="CV53" s="41"/>
      <c r="CW53" s="41"/>
      <c r="CX53" s="41"/>
      <c r="CY53" s="41"/>
      <c r="CZ53" s="41"/>
      <c r="DA53" s="41"/>
      <c r="DB53" s="41"/>
      <c r="DC53" s="41"/>
      <c r="DD53" s="41"/>
      <c r="DE53" s="41"/>
      <c r="DF53" s="41"/>
      <c r="DG53" s="41"/>
      <c r="DH53" s="41"/>
      <c r="DI53" s="41"/>
      <c r="DJ53" s="41"/>
      <c r="DK53" s="41"/>
      <c r="DL53" s="41"/>
      <c r="DM53" s="41"/>
      <c r="DN53" s="41"/>
      <c r="DO53" s="41"/>
      <c r="DP53" s="41"/>
      <c r="DQ53" s="41"/>
      <c r="DR53" s="41"/>
      <c r="DS53" s="41"/>
      <c r="DT53" s="41"/>
      <c r="DU53" s="41"/>
      <c r="DV53" s="41"/>
      <c r="DW53" s="41"/>
    </row>
    <row r="54" ht="12.75" customHeight="1">
      <c r="A54" s="91" t="s">
        <v>147</v>
      </c>
      <c r="B54" s="41">
        <v>0.23674125969409943</v>
      </c>
      <c r="C54" s="41">
        <v>0.27611806988716125</v>
      </c>
      <c r="D54" s="41">
        <v>0.4672715663909912</v>
      </c>
      <c r="E54" s="41">
        <v>0.37799492478370667</v>
      </c>
      <c r="F54" s="41">
        <v>0.38350266218185425</v>
      </c>
      <c r="G54" s="41">
        <v>0.327892541885376</v>
      </c>
      <c r="H54" s="41">
        <v>0.38819462060928345</v>
      </c>
      <c r="I54" s="41">
        <v>0.2711220383644104</v>
      </c>
      <c r="J54" s="41">
        <v>0.39851224422454834</v>
      </c>
      <c r="K54" s="41">
        <v>0.4352267384529114</v>
      </c>
      <c r="L54" s="41">
        <v>0.3972242772579193</v>
      </c>
      <c r="M54" s="41">
        <v>0.23210671544075012</v>
      </c>
      <c r="N54" s="41">
        <v>0.36789974570274353</v>
      </c>
      <c r="O54" s="41"/>
      <c r="P54" s="41">
        <v>0.30164647102355957</v>
      </c>
      <c r="Q54" s="41">
        <v>0.29426082968711853</v>
      </c>
      <c r="R54" s="41">
        <v>0.305844247341156</v>
      </c>
      <c r="S54" s="41">
        <v>0.17711645364761353</v>
      </c>
      <c r="T54" s="41">
        <v>0.31820255517959595</v>
      </c>
      <c r="U54" s="41">
        <v>0.345819890499115</v>
      </c>
      <c r="V54" s="41">
        <v>0.34824806451797485</v>
      </c>
      <c r="W54" s="41">
        <v>0.28018060326576233</v>
      </c>
      <c r="X54" s="41">
        <v>0.3825050890445709</v>
      </c>
      <c r="Y54" s="41">
        <v>0.3724769651889801</v>
      </c>
      <c r="Z54" s="41">
        <v>0.3061014413833618</v>
      </c>
      <c r="AA54" s="41">
        <v>0.29776525497436523</v>
      </c>
      <c r="AB54" s="41">
        <v>0.32891756296157837</v>
      </c>
      <c r="AC54" s="41">
        <v>0.34267979860305786</v>
      </c>
      <c r="AD54" s="41">
        <v>0.4017906188964844</v>
      </c>
      <c r="AE54" s="41">
        <v>0.48447564244270325</v>
      </c>
      <c r="AF54" s="41">
        <v>0.22356650233268738</v>
      </c>
      <c r="AG54" s="41">
        <v>0.37768229842185974</v>
      </c>
      <c r="AH54" s="41">
        <v>0.5256819128990173</v>
      </c>
      <c r="AI54" s="41">
        <v>0.4585188925266266</v>
      </c>
      <c r="AJ54" s="41">
        <v>0.3860451281070709</v>
      </c>
      <c r="AK54" s="41">
        <v>0.4618637263774872</v>
      </c>
      <c r="AL54" s="41">
        <v>0.20856977999210358</v>
      </c>
      <c r="AM54" s="41">
        <v>0.3151037096977234</v>
      </c>
      <c r="AN54" s="41">
        <v>0.5059831142425537</v>
      </c>
      <c r="AO54" s="41">
        <v>0.4945143759250641</v>
      </c>
      <c r="AP54" s="41">
        <v>0.39545702934265137</v>
      </c>
      <c r="AQ54" s="41">
        <v>0.3344874978065491</v>
      </c>
      <c r="AR54" s="41">
        <v>0.5687169432640076</v>
      </c>
      <c r="AS54" s="41">
        <v>0.46837088465690613</v>
      </c>
      <c r="AT54" s="41">
        <v>0.5020893216133118</v>
      </c>
      <c r="AU54" s="41">
        <v>0.4713081419467926</v>
      </c>
      <c r="AV54" s="41"/>
      <c r="AW54" s="41">
        <v>0.4968547224998474</v>
      </c>
      <c r="AX54" s="41">
        <v>0.32323533296585083</v>
      </c>
      <c r="AY54" s="41">
        <v>0.3735687732696533</v>
      </c>
      <c r="AZ54" s="41">
        <v>0.4679264724254608</v>
      </c>
      <c r="BA54" s="41">
        <v>0.4830467998981476</v>
      </c>
      <c r="BB54" s="41">
        <v>0.4702303111553192</v>
      </c>
      <c r="BC54" s="41">
        <v>0.49548617005348206</v>
      </c>
      <c r="BD54" s="41">
        <v>0.48759445548057556</v>
      </c>
      <c r="BE54" s="41">
        <v>0.5216114521026611</v>
      </c>
      <c r="BF54" s="41">
        <v>0.4415263235569</v>
      </c>
      <c r="BG54" s="41">
        <v>0.5548961758613586</v>
      </c>
      <c r="BH54" s="41">
        <v>0.4714954197406769</v>
      </c>
      <c r="BI54" s="41">
        <v>0.5601066946983337</v>
      </c>
      <c r="BJ54" s="41">
        <v>0.34852471947669983</v>
      </c>
      <c r="BK54" s="41">
        <v>0.4700378477573395</v>
      </c>
      <c r="BL54" s="41">
        <v>0.5543296933174133</v>
      </c>
      <c r="BM54" s="41"/>
      <c r="BN54" s="41"/>
      <c r="BO54" s="41"/>
      <c r="BP54" s="41"/>
      <c r="BQ54" s="41"/>
      <c r="BR54" s="41"/>
      <c r="BS54" s="41"/>
      <c r="BT54" s="41"/>
      <c r="BU54" s="41"/>
      <c r="BV54" s="41"/>
      <c r="BW54" s="41"/>
      <c r="BX54" s="41"/>
      <c r="BY54" s="41"/>
      <c r="BZ54" s="41"/>
      <c r="CA54" s="49"/>
      <c r="CB54" s="41"/>
      <c r="CC54" s="41"/>
      <c r="CD54" s="49"/>
      <c r="CE54" s="41"/>
      <c r="CF54" s="41"/>
      <c r="CG54" s="41"/>
      <c r="CH54" s="41"/>
      <c r="CI54" s="41"/>
      <c r="CJ54" s="41"/>
      <c r="CK54" s="41"/>
      <c r="CL54" s="41"/>
      <c r="CM54" s="41"/>
      <c r="CN54" s="41"/>
      <c r="CO54" s="41"/>
      <c r="CP54" s="41"/>
      <c r="CQ54" s="41"/>
      <c r="CR54" s="41"/>
      <c r="CS54" s="41"/>
      <c r="CT54" s="41"/>
      <c r="CU54" s="41"/>
      <c r="CV54" s="41"/>
      <c r="CW54" s="41"/>
      <c r="CX54" s="41"/>
      <c r="CY54" s="41"/>
      <c r="CZ54" s="41"/>
      <c r="DA54" s="41"/>
      <c r="DB54" s="41"/>
      <c r="DC54" s="41"/>
      <c r="DD54" s="41"/>
      <c r="DE54" s="41"/>
      <c r="DF54" s="41"/>
      <c r="DG54" s="41"/>
      <c r="DH54" s="41"/>
      <c r="DI54" s="41"/>
      <c r="DJ54" s="41"/>
      <c r="DK54" s="41"/>
      <c r="DL54" s="41"/>
      <c r="DM54" s="41"/>
      <c r="DN54" s="41"/>
      <c r="DO54" s="41"/>
      <c r="DP54" s="41"/>
      <c r="DQ54" s="41"/>
      <c r="DR54" s="41"/>
      <c r="DS54" s="41"/>
      <c r="DT54" s="41"/>
      <c r="DU54" s="41"/>
      <c r="DV54" s="41"/>
      <c r="DW54" s="41"/>
    </row>
    <row r="55" ht="12.75" customHeight="1">
      <c r="A55" s="91" t="s">
        <v>149</v>
      </c>
      <c r="B55" s="41">
        <v>0.16542339324951172</v>
      </c>
      <c r="C55" s="41">
        <v>0.2824086844921112</v>
      </c>
      <c r="D55" s="41">
        <v>0.3769650459289551</v>
      </c>
      <c r="E55" s="41">
        <v>0.49342969059944153</v>
      </c>
      <c r="F55" s="41">
        <v>0.46169713139533997</v>
      </c>
      <c r="G55" s="41">
        <v>0.2769310176372528</v>
      </c>
      <c r="H55" s="41">
        <v>0.42192772030830383</v>
      </c>
      <c r="I55" s="41">
        <v>0.39162033796310425</v>
      </c>
      <c r="J55" s="41">
        <v>0.4072311222553253</v>
      </c>
      <c r="K55" s="41">
        <v>0.48356133699417114</v>
      </c>
      <c r="L55" s="41">
        <v>0.4118714928627014</v>
      </c>
      <c r="M55" s="41">
        <v>0.23124182224273682</v>
      </c>
      <c r="N55" s="41">
        <v>0.34291234612464905</v>
      </c>
      <c r="O55" s="41"/>
      <c r="P55" s="41">
        <v>0.28222349286079407</v>
      </c>
      <c r="Q55" s="41">
        <v>0.24283891916275024</v>
      </c>
      <c r="R55" s="41">
        <v>0.275192528963089</v>
      </c>
      <c r="S55" s="41">
        <v>0.2104005664587021</v>
      </c>
      <c r="T55" s="41">
        <v>0.2923559844493866</v>
      </c>
      <c r="U55" s="41">
        <v>0.4089519679546356</v>
      </c>
      <c r="V55" s="41">
        <v>0.3610970973968506</v>
      </c>
      <c r="W55" s="41">
        <v>0.33977535367012024</v>
      </c>
      <c r="X55" s="41">
        <v>0.4027990698814392</v>
      </c>
      <c r="Y55" s="41">
        <v>0.3356771171092987</v>
      </c>
      <c r="Z55" s="41">
        <v>0.3338843286037445</v>
      </c>
      <c r="AA55" s="41">
        <v>0.2218123823404312</v>
      </c>
      <c r="AB55" s="41">
        <v>0.25615742802619934</v>
      </c>
      <c r="AC55" s="41">
        <v>0.2541688084602356</v>
      </c>
      <c r="AD55" s="41">
        <v>0.26834601163864136</v>
      </c>
      <c r="AE55" s="41">
        <v>0.4134940803050995</v>
      </c>
      <c r="AF55" s="41">
        <v>0.13950979709625244</v>
      </c>
      <c r="AG55" s="41">
        <v>0.33374983072280884</v>
      </c>
      <c r="AH55" s="41">
        <v>0.3665352165699005</v>
      </c>
      <c r="AI55" s="41">
        <v>0.3173818290233612</v>
      </c>
      <c r="AJ55" s="41">
        <v>0.341146320104599</v>
      </c>
      <c r="AK55" s="41">
        <v>0.4481029212474823</v>
      </c>
      <c r="AL55" s="41">
        <v>0.17602087557315826</v>
      </c>
      <c r="AM55" s="41">
        <v>0.23561635613441467</v>
      </c>
      <c r="AN55" s="41">
        <v>0.43684694170951843</v>
      </c>
      <c r="AO55" s="41">
        <v>0.34248828887939453</v>
      </c>
      <c r="AP55" s="41">
        <v>0.33524543046951294</v>
      </c>
      <c r="AQ55" s="41">
        <v>0.35997381806373596</v>
      </c>
      <c r="AR55" s="41">
        <v>0.5376356244087219</v>
      </c>
      <c r="AS55" s="41">
        <v>0.37712785601615906</v>
      </c>
      <c r="AT55" s="41">
        <v>0.4551045298576355</v>
      </c>
      <c r="AU55" s="41">
        <v>0.3708624243736267</v>
      </c>
      <c r="AV55" s="41"/>
      <c r="AW55" s="41">
        <v>0.3766980469226837</v>
      </c>
      <c r="AX55" s="41">
        <v>0.23322218656539917</v>
      </c>
      <c r="AY55" s="41">
        <v>0.2784396708011627</v>
      </c>
      <c r="AZ55" s="41">
        <v>0.34459319710731506</v>
      </c>
      <c r="BA55" s="41">
        <v>0.39267924427986145</v>
      </c>
      <c r="BB55" s="41">
        <v>0.4792555272579193</v>
      </c>
      <c r="BC55" s="41">
        <v>0.4667571187019348</v>
      </c>
      <c r="BD55" s="41">
        <v>0.4317156970500946</v>
      </c>
      <c r="BE55" s="41">
        <v>0.4766794443130493</v>
      </c>
      <c r="BF55" s="41">
        <v>0.34060096740722656</v>
      </c>
      <c r="BG55" s="41">
        <v>0.4448586404323578</v>
      </c>
      <c r="BH55" s="41">
        <v>0.39926332235336304</v>
      </c>
      <c r="BI55" s="41">
        <v>0.36594539880752563</v>
      </c>
      <c r="BJ55" s="41">
        <v>0.25829681754112244</v>
      </c>
      <c r="BK55" s="41">
        <v>0.3389640152454376</v>
      </c>
      <c r="BL55" s="41">
        <v>0.4579647183418274</v>
      </c>
      <c r="BM55" s="41"/>
      <c r="BN55" s="41"/>
      <c r="BO55" s="41"/>
      <c r="BP55" s="41"/>
      <c r="BQ55" s="41"/>
      <c r="BR55" s="41"/>
      <c r="BS55" s="41"/>
      <c r="BT55" s="41"/>
      <c r="BU55" s="41"/>
      <c r="BV55" s="41"/>
      <c r="BW55" s="41"/>
      <c r="BX55" s="41"/>
      <c r="BY55" s="41"/>
      <c r="BZ55" s="41"/>
      <c r="CA55" s="49"/>
      <c r="CB55" s="41"/>
      <c r="CC55" s="41"/>
      <c r="CD55" s="49"/>
      <c r="CE55" s="41"/>
      <c r="CF55" s="41"/>
      <c r="CG55" s="41"/>
      <c r="CH55" s="41"/>
      <c r="CI55" s="41"/>
      <c r="CJ55" s="41"/>
      <c r="CK55" s="41"/>
      <c r="CL55" s="41"/>
      <c r="CM55" s="41"/>
      <c r="CN55" s="41"/>
      <c r="CO55" s="41"/>
      <c r="CP55" s="41"/>
      <c r="CQ55" s="41"/>
      <c r="CR55" s="41"/>
      <c r="CS55" s="41"/>
      <c r="CT55" s="41"/>
      <c r="CU55" s="41"/>
      <c r="CV55" s="41"/>
      <c r="CW55" s="41"/>
      <c r="CX55" s="41"/>
      <c r="CY55" s="41"/>
      <c r="CZ55" s="41"/>
      <c r="DA55" s="41"/>
      <c r="DB55" s="41"/>
      <c r="DC55" s="41"/>
      <c r="DD55" s="41"/>
      <c r="DE55" s="41"/>
      <c r="DF55" s="41"/>
      <c r="DG55" s="41"/>
      <c r="DH55" s="41"/>
      <c r="DI55" s="41"/>
      <c r="DJ55" s="41"/>
      <c r="DK55" s="41"/>
      <c r="DL55" s="41"/>
      <c r="DM55" s="41"/>
      <c r="DN55" s="41"/>
      <c r="DO55" s="41"/>
      <c r="DP55" s="41"/>
      <c r="DQ55" s="41"/>
      <c r="DR55" s="41"/>
      <c r="DS55" s="41"/>
      <c r="DT55" s="41"/>
      <c r="DU55" s="41"/>
      <c r="DV55" s="41"/>
      <c r="DW55" s="41"/>
    </row>
    <row r="56" ht="12.75" customHeight="1">
      <c r="A56" s="91" t="s">
        <v>153</v>
      </c>
      <c r="B56" s="41">
        <v>0.42704737186431885</v>
      </c>
      <c r="C56" s="41">
        <v>0.5265547037124634</v>
      </c>
      <c r="D56" s="41">
        <v>0.46400901675224304</v>
      </c>
      <c r="E56" s="41">
        <v>0.47936391830444336</v>
      </c>
      <c r="F56" s="41">
        <v>0.3670121431350708</v>
      </c>
      <c r="G56" s="41">
        <v>0.4501942992210388</v>
      </c>
      <c r="H56" s="41">
        <v>0.3091045320034027</v>
      </c>
      <c r="I56" s="41">
        <v>0.3936038017272949</v>
      </c>
      <c r="J56" s="41">
        <v>0.43465861678123474</v>
      </c>
      <c r="K56" s="41">
        <v>0.44825369119644165</v>
      </c>
      <c r="L56" s="41">
        <v>0.41674360632896423</v>
      </c>
      <c r="M56" s="41">
        <v>0.49421221017837524</v>
      </c>
      <c r="N56" s="41">
        <v>0.3940500020980835</v>
      </c>
      <c r="O56" s="41"/>
      <c r="P56" s="41">
        <v>0.4806620180606842</v>
      </c>
      <c r="Q56" s="41">
        <v>0.4142470955848694</v>
      </c>
      <c r="R56" s="41">
        <v>0.3364707827568054</v>
      </c>
      <c r="S56" s="41">
        <v>0.5392187237739563</v>
      </c>
      <c r="T56" s="41">
        <v>0.42270371317863464</v>
      </c>
      <c r="U56" s="41">
        <v>0.4148292541503906</v>
      </c>
      <c r="V56" s="41">
        <v>0.480528324842453</v>
      </c>
      <c r="W56" s="41">
        <v>0.6721861362457275</v>
      </c>
      <c r="X56" s="41">
        <v>0.5275018215179443</v>
      </c>
      <c r="Y56" s="41">
        <v>0.5252214670181274</v>
      </c>
      <c r="Z56" s="41">
        <v>0.5197222828865051</v>
      </c>
      <c r="AA56" s="41">
        <v>0.5315185189247131</v>
      </c>
      <c r="AB56" s="41">
        <v>0.5157528519630432</v>
      </c>
      <c r="AC56" s="41">
        <v>0.7090067863464355</v>
      </c>
      <c r="AD56" s="41">
        <v>0.5034775137901306</v>
      </c>
      <c r="AE56" s="41">
        <v>0.45583832263946533</v>
      </c>
      <c r="AF56" s="41">
        <v>0.47548702359199524</v>
      </c>
      <c r="AG56" s="41">
        <v>0.34080514311790466</v>
      </c>
      <c r="AH56" s="41">
        <v>0.4363058805465698</v>
      </c>
      <c r="AI56" s="41">
        <v>0.3554789423942566</v>
      </c>
      <c r="AJ56" s="41">
        <v>0.5023085474967957</v>
      </c>
      <c r="AK56" s="41">
        <v>0.31352752447128296</v>
      </c>
      <c r="AL56" s="41">
        <v>0.4735034108161926</v>
      </c>
      <c r="AM56" s="41">
        <v>0.4160764217376709</v>
      </c>
      <c r="AN56" s="41">
        <v>0.3147888779640198</v>
      </c>
      <c r="AO56" s="41">
        <v>0.3118487596511841</v>
      </c>
      <c r="AP56" s="41">
        <v>0.2955590486526489</v>
      </c>
      <c r="AQ56" s="41">
        <v>0.4087587296962738</v>
      </c>
      <c r="AR56" s="41">
        <v>0.2555806636810303</v>
      </c>
      <c r="AS56" s="41">
        <v>0.22482581436634064</v>
      </c>
      <c r="AT56" s="41">
        <v>0.31037721037864685</v>
      </c>
      <c r="AU56" s="41">
        <v>0.14855848252773285</v>
      </c>
      <c r="AV56" s="41"/>
      <c r="AW56" s="41">
        <v>0.24830490350723267</v>
      </c>
      <c r="AX56" s="41">
        <v>0.4872811734676361</v>
      </c>
      <c r="AY56" s="41">
        <v>0.3410854935646057</v>
      </c>
      <c r="AZ56" s="41">
        <v>0.28634220361709595</v>
      </c>
      <c r="BA56" s="41">
        <v>0.20815515518188477</v>
      </c>
      <c r="BB56" s="41">
        <v>0.24266763031482697</v>
      </c>
      <c r="BC56" s="41">
        <v>0.22446557879447937</v>
      </c>
      <c r="BD56" s="41">
        <v>0.22032730281352997</v>
      </c>
      <c r="BE56" s="41">
        <v>0.23923158645629883</v>
      </c>
      <c r="BF56" s="41">
        <v>0.22113148868083954</v>
      </c>
      <c r="BG56" s="41">
        <v>0.24876558780670166</v>
      </c>
      <c r="BH56" s="41">
        <v>0.21708567440509796</v>
      </c>
      <c r="BI56" s="41">
        <v>0.18761712312698364</v>
      </c>
      <c r="BJ56" s="41">
        <v>0.4409242570400238</v>
      </c>
      <c r="BK56" s="41">
        <v>0.32170841097831726</v>
      </c>
      <c r="BL56" s="41">
        <v>0.17656086385250092</v>
      </c>
      <c r="BM56" s="41"/>
      <c r="BN56" s="41"/>
      <c r="BO56" s="41"/>
      <c r="BP56" s="41"/>
      <c r="BQ56" s="41"/>
      <c r="BR56" s="41"/>
      <c r="BS56" s="41"/>
      <c r="BT56" s="41"/>
      <c r="BU56" s="41"/>
      <c r="BV56" s="41"/>
      <c r="BW56" s="41"/>
      <c r="BX56" s="41"/>
      <c r="BY56" s="41"/>
      <c r="BZ56" s="41"/>
      <c r="CA56" s="49"/>
      <c r="CB56" s="41"/>
      <c r="CC56" s="41"/>
      <c r="CD56" s="49"/>
      <c r="CE56" s="41"/>
      <c r="CF56" s="41"/>
      <c r="CG56" s="41"/>
      <c r="CH56" s="41"/>
      <c r="CI56" s="41"/>
      <c r="CJ56" s="41"/>
      <c r="CK56" s="41"/>
      <c r="CL56" s="41"/>
      <c r="CM56" s="41"/>
      <c r="CN56" s="41"/>
      <c r="CO56" s="41"/>
      <c r="CP56" s="41"/>
      <c r="CQ56" s="41"/>
      <c r="CR56" s="41"/>
      <c r="CS56" s="41"/>
      <c r="CT56" s="41"/>
      <c r="CU56" s="41"/>
      <c r="CV56" s="41"/>
      <c r="CW56" s="41"/>
      <c r="CX56" s="41"/>
      <c r="CY56" s="41"/>
      <c r="CZ56" s="41"/>
      <c r="DA56" s="41"/>
      <c r="DB56" s="41"/>
      <c r="DC56" s="41"/>
      <c r="DD56" s="41"/>
      <c r="DE56" s="41"/>
      <c r="DF56" s="41"/>
      <c r="DG56" s="41"/>
      <c r="DH56" s="41"/>
      <c r="DI56" s="41"/>
      <c r="DJ56" s="41"/>
      <c r="DK56" s="41"/>
      <c r="DL56" s="41"/>
      <c r="DM56" s="41"/>
      <c r="DN56" s="41"/>
      <c r="DO56" s="41"/>
      <c r="DP56" s="41"/>
      <c r="DQ56" s="41"/>
      <c r="DR56" s="41"/>
      <c r="DS56" s="41"/>
      <c r="DT56" s="41"/>
      <c r="DU56" s="41"/>
      <c r="DV56" s="41"/>
      <c r="DW56" s="41"/>
    </row>
    <row r="57" ht="12.75" customHeight="1">
      <c r="A57" s="91" t="s">
        <v>155</v>
      </c>
      <c r="B57" s="41">
        <v>0.2719167172908783</v>
      </c>
      <c r="C57" s="41">
        <v>0.21022926270961761</v>
      </c>
      <c r="D57" s="41">
        <v>0.10208860039710999</v>
      </c>
      <c r="E57" s="41">
        <v>0.12236588448286057</v>
      </c>
      <c r="F57" s="41">
        <v>0.19764697551727295</v>
      </c>
      <c r="G57" s="41">
        <v>0.23269326984882355</v>
      </c>
      <c r="H57" s="41">
        <v>0.18312247097492218</v>
      </c>
      <c r="I57" s="41">
        <v>0.3490242660045624</v>
      </c>
      <c r="J57" s="41">
        <v>0.17182724177837372</v>
      </c>
      <c r="K57" s="41">
        <v>0.19026149809360504</v>
      </c>
      <c r="L57" s="41">
        <v>0.161076158285141</v>
      </c>
      <c r="M57" s="41">
        <v>0.22468630969524384</v>
      </c>
      <c r="N57" s="41">
        <v>0.19676415622234344</v>
      </c>
      <c r="O57" s="41"/>
      <c r="P57" s="41">
        <v>0.18358191847801208</v>
      </c>
      <c r="Q57" s="41">
        <v>0.1698068380355835</v>
      </c>
      <c r="R57" s="41">
        <v>0.25373566150665283</v>
      </c>
      <c r="S57" s="41">
        <v>0.17927239835262299</v>
      </c>
      <c r="T57" s="41">
        <v>0.10804196447134018</v>
      </c>
      <c r="U57" s="41">
        <v>0.16223733127117157</v>
      </c>
      <c r="V57" s="41">
        <v>0.14919981360435486</v>
      </c>
      <c r="W57" s="41">
        <v>0.18293379247188568</v>
      </c>
      <c r="X57" s="41">
        <v>0.14676786959171295</v>
      </c>
      <c r="Y57" s="41">
        <v>0.10503756254911423</v>
      </c>
      <c r="Z57" s="41">
        <v>0.2035738080739975</v>
      </c>
      <c r="AA57" s="41">
        <v>0.13074544072151184</v>
      </c>
      <c r="AB57" s="41">
        <v>0.1579466611146927</v>
      </c>
      <c r="AC57" s="41">
        <v>0.121452197432518</v>
      </c>
      <c r="AD57" s="41">
        <v>0.20221872627735138</v>
      </c>
      <c r="AE57" s="41">
        <v>0.17773273587226868</v>
      </c>
      <c r="AF57" s="41">
        <v>0.3047456443309784</v>
      </c>
      <c r="AG57" s="41">
        <v>0.2204512506723404</v>
      </c>
      <c r="AH57" s="41">
        <v>0.14703600108623505</v>
      </c>
      <c r="AI57" s="41">
        <v>0.19086921215057373</v>
      </c>
      <c r="AJ57" s="41">
        <v>0.16930414736270905</v>
      </c>
      <c r="AK57" s="41">
        <v>0.13806851208209991</v>
      </c>
      <c r="AL57" s="41">
        <v>0.3012346625328064</v>
      </c>
      <c r="AM57" s="41">
        <v>0.2918739914894104</v>
      </c>
      <c r="AN57" s="41">
        <v>0.285633385181427</v>
      </c>
      <c r="AO57" s="41">
        <v>0.159737691283226</v>
      </c>
      <c r="AP57" s="41">
        <v>0.21504689753055573</v>
      </c>
      <c r="AQ57" s="41">
        <v>0.15818344056606293</v>
      </c>
      <c r="AR57" s="41">
        <v>0.07642737776041031</v>
      </c>
      <c r="AS57" s="41">
        <v>0.2815679907798767</v>
      </c>
      <c r="AT57" s="41">
        <v>0.1808495968580246</v>
      </c>
      <c r="AU57" s="41">
        <v>0.2778930962085724</v>
      </c>
      <c r="AV57" s="41"/>
      <c r="AW57" s="41">
        <v>0.25522109866142273</v>
      </c>
      <c r="AX57" s="41">
        <v>0.3095127046108246</v>
      </c>
      <c r="AY57" s="41">
        <v>0.2990151047706604</v>
      </c>
      <c r="AZ57" s="41">
        <v>0.24059633910655975</v>
      </c>
      <c r="BA57" s="41">
        <v>0.2324635237455368</v>
      </c>
      <c r="BB57" s="41">
        <v>0.2649061381816864</v>
      </c>
      <c r="BC57" s="41">
        <v>0.15814869105815887</v>
      </c>
      <c r="BD57" s="41">
        <v>0.2609098255634308</v>
      </c>
      <c r="BE57" s="41">
        <v>0.19665826857089996</v>
      </c>
      <c r="BF57" s="41">
        <v>0.19893307983875275</v>
      </c>
      <c r="BG57" s="41">
        <v>0.3196319341659546</v>
      </c>
      <c r="BH57" s="41">
        <v>0.23440520465373993</v>
      </c>
      <c r="BI57" s="41">
        <v>0.13398832082748413</v>
      </c>
      <c r="BJ57" s="41">
        <v>0.2844030559062958</v>
      </c>
      <c r="BK57" s="41">
        <v>0.33191344141960144</v>
      </c>
      <c r="BL57" s="41">
        <v>0.21983219683170319</v>
      </c>
      <c r="BM57" s="41"/>
      <c r="BN57" s="41"/>
      <c r="BO57" s="41"/>
      <c r="BP57" s="41"/>
      <c r="BQ57" s="41"/>
      <c r="BR57" s="41"/>
      <c r="BS57" s="41"/>
      <c r="BT57" s="41"/>
      <c r="BU57" s="41"/>
      <c r="BV57" s="41"/>
      <c r="BW57" s="41"/>
      <c r="BX57" s="41"/>
      <c r="BY57" s="41"/>
      <c r="BZ57" s="41"/>
      <c r="CA57" s="49"/>
      <c r="CB57" s="41"/>
      <c r="CC57" s="41"/>
      <c r="CD57" s="49"/>
      <c r="CE57" s="41"/>
      <c r="CF57" s="41"/>
      <c r="CG57" s="41"/>
      <c r="CH57" s="41"/>
      <c r="CI57" s="41"/>
      <c r="CJ57" s="41"/>
      <c r="CK57" s="41"/>
      <c r="CL57" s="41"/>
      <c r="CM57" s="41"/>
      <c r="CN57" s="41"/>
      <c r="CO57" s="41"/>
      <c r="CP57" s="41"/>
      <c r="CQ57" s="41"/>
      <c r="CR57" s="41"/>
      <c r="CS57" s="41"/>
      <c r="CT57" s="41"/>
      <c r="CU57" s="41"/>
      <c r="CV57" s="41"/>
      <c r="CW57" s="41"/>
      <c r="CX57" s="41"/>
      <c r="CY57" s="41"/>
      <c r="CZ57" s="41"/>
      <c r="DA57" s="41"/>
      <c r="DB57" s="41"/>
      <c r="DC57" s="41"/>
      <c r="DD57" s="41"/>
      <c r="DE57" s="41"/>
      <c r="DF57" s="41"/>
      <c r="DG57" s="41"/>
      <c r="DH57" s="41"/>
      <c r="DI57" s="41"/>
      <c r="DJ57" s="41"/>
      <c r="DK57" s="41"/>
      <c r="DL57" s="41"/>
      <c r="DM57" s="41"/>
      <c r="DN57" s="41"/>
      <c r="DO57" s="41"/>
      <c r="DP57" s="41"/>
      <c r="DQ57" s="41"/>
      <c r="DR57" s="41"/>
      <c r="DS57" s="41"/>
      <c r="DT57" s="41"/>
      <c r="DU57" s="41"/>
      <c r="DV57" s="41"/>
      <c r="DW57" s="41"/>
    </row>
    <row r="58" ht="12.75" customHeight="1">
      <c r="A58" s="91" t="s">
        <v>157</v>
      </c>
      <c r="B58" s="41">
        <v>0.880018413066864</v>
      </c>
      <c r="C58" s="41">
        <v>0.8365742564201355</v>
      </c>
      <c r="D58" s="41">
        <v>0.7805647253990173</v>
      </c>
      <c r="E58" s="41">
        <v>0.8164511919021606</v>
      </c>
      <c r="F58" s="41">
        <v>0.7670588493347168</v>
      </c>
      <c r="G58" s="41">
        <v>0.7530309557914734</v>
      </c>
      <c r="H58" s="41">
        <v>0.7507638931274414</v>
      </c>
      <c r="I58" s="41">
        <v>0.8119443655014038</v>
      </c>
      <c r="J58" s="41">
        <v>0.7141030430793762</v>
      </c>
      <c r="K58" s="41">
        <v>0.8007521033287048</v>
      </c>
      <c r="L58" s="41">
        <v>0.7917426824569702</v>
      </c>
      <c r="M58" s="41">
        <v>0.87493896484375</v>
      </c>
      <c r="N58" s="41">
        <v>0.905501663684845</v>
      </c>
      <c r="O58" s="41"/>
      <c r="P58" s="41">
        <v>0.7976524829864502</v>
      </c>
      <c r="Q58" s="41">
        <v>0.8390942215919495</v>
      </c>
      <c r="R58" s="41">
        <v>0.8549113273620605</v>
      </c>
      <c r="S58" s="41">
        <v>0.8491721153259277</v>
      </c>
      <c r="T58" s="41">
        <v>0.7801573872566223</v>
      </c>
      <c r="U58" s="41">
        <v>0.7228882908821106</v>
      </c>
      <c r="V58" s="41">
        <v>0.837546169757843</v>
      </c>
      <c r="W58" s="41">
        <v>0.8170661926269531</v>
      </c>
      <c r="X58" s="41">
        <v>0.6389545202255249</v>
      </c>
      <c r="Y58" s="41">
        <v>0.7567756772041321</v>
      </c>
      <c r="Z58" s="41">
        <v>0.7177444100379944</v>
      </c>
      <c r="AA58" s="41">
        <v>0.8021613359451294</v>
      </c>
      <c r="AB58" s="41">
        <v>0.6652952432632446</v>
      </c>
      <c r="AC58" s="41">
        <v>0.7695881724357605</v>
      </c>
      <c r="AD58" s="41">
        <v>0.7331660985946655</v>
      </c>
      <c r="AE58" s="41">
        <v>0.7535848021507263</v>
      </c>
      <c r="AF58" s="41">
        <v>0.9211335182189941</v>
      </c>
      <c r="AG58" s="41">
        <v>0.8103054165840149</v>
      </c>
      <c r="AH58" s="41">
        <v>0.6294416189193726</v>
      </c>
      <c r="AI58" s="41">
        <v>0.8172328472137451</v>
      </c>
      <c r="AJ58" s="41">
        <v>0.8800617456436157</v>
      </c>
      <c r="AK58" s="41">
        <v>0.7865732908248901</v>
      </c>
      <c r="AL58" s="41">
        <v>0.8915825486183167</v>
      </c>
      <c r="AM58" s="41">
        <v>0.9108031392097473</v>
      </c>
      <c r="AN58" s="41">
        <v>0.87400221824646</v>
      </c>
      <c r="AO58" s="41">
        <v>0.8332237601280212</v>
      </c>
      <c r="AP58" s="41">
        <v>0.7779196500778198</v>
      </c>
      <c r="AQ58" s="41">
        <v>0.8101506233215332</v>
      </c>
      <c r="AR58" s="41">
        <v>0.6291047930717468</v>
      </c>
      <c r="AS58" s="41">
        <v>0.7161192893981934</v>
      </c>
      <c r="AT58" s="41">
        <v>0.6693915128707886</v>
      </c>
      <c r="AU58" s="41">
        <v>0.7973381280899048</v>
      </c>
      <c r="AV58" s="41"/>
      <c r="AW58" s="41">
        <v>0.7574555277824402</v>
      </c>
      <c r="AX58" s="41">
        <v>0.8246035575866699</v>
      </c>
      <c r="AY58" s="41">
        <v>0.8146924376487732</v>
      </c>
      <c r="AZ58" s="41">
        <v>0.8927224278450012</v>
      </c>
      <c r="BA58" s="41">
        <v>0.8153803944587708</v>
      </c>
      <c r="BB58" s="41">
        <v>0.7864142656326294</v>
      </c>
      <c r="BC58" s="41">
        <v>0.7234891653060913</v>
      </c>
      <c r="BD58" s="41">
        <v>0.8409444689750671</v>
      </c>
      <c r="BE58" s="41">
        <v>0.7538228631019592</v>
      </c>
      <c r="BF58" s="41">
        <v>0.7335730195045471</v>
      </c>
      <c r="BG58" s="41">
        <v>0.8529981970787048</v>
      </c>
      <c r="BH58" s="41">
        <v>0.8076266050338745</v>
      </c>
      <c r="BI58" s="41">
        <v>0.8104586601257324</v>
      </c>
      <c r="BJ58" s="41">
        <v>0.905053436756134</v>
      </c>
      <c r="BK58" s="41">
        <v>0.8649490475654602</v>
      </c>
      <c r="BL58" s="41">
        <v>0.8251715898513794</v>
      </c>
      <c r="BM58" s="41"/>
      <c r="BN58" s="41"/>
      <c r="BO58" s="41"/>
      <c r="BP58" s="41"/>
      <c r="BQ58" s="41"/>
      <c r="BR58" s="41"/>
      <c r="BS58" s="41"/>
      <c r="BT58" s="41"/>
      <c r="BU58" s="41"/>
      <c r="BV58" s="41"/>
      <c r="BW58" s="41"/>
      <c r="BX58" s="41"/>
      <c r="BY58" s="41"/>
      <c r="BZ58" s="41"/>
      <c r="CA58" s="49"/>
      <c r="CB58" s="41"/>
      <c r="CC58" s="41"/>
      <c r="CD58" s="49"/>
      <c r="CE58" s="41"/>
      <c r="CF58" s="41"/>
      <c r="CG58" s="41"/>
      <c r="CH58" s="41"/>
      <c r="CI58" s="41"/>
      <c r="CJ58" s="41"/>
      <c r="CK58" s="41"/>
      <c r="CL58" s="41"/>
      <c r="CM58" s="41"/>
      <c r="CN58" s="41"/>
      <c r="CO58" s="41"/>
      <c r="CP58" s="41"/>
      <c r="CQ58" s="41"/>
      <c r="CR58" s="41"/>
      <c r="CS58" s="41"/>
      <c r="CT58" s="41"/>
      <c r="CU58" s="41"/>
      <c r="CV58" s="41"/>
      <c r="CW58" s="41"/>
      <c r="CX58" s="41"/>
      <c r="CY58" s="41"/>
      <c r="CZ58" s="41"/>
      <c r="DA58" s="41"/>
      <c r="DB58" s="41"/>
      <c r="DC58" s="41"/>
      <c r="DD58" s="41"/>
      <c r="DE58" s="41"/>
      <c r="DF58" s="41"/>
      <c r="DG58" s="41"/>
      <c r="DH58" s="41"/>
      <c r="DI58" s="41"/>
      <c r="DJ58" s="41"/>
      <c r="DK58" s="41"/>
      <c r="DL58" s="41"/>
      <c r="DM58" s="41"/>
      <c r="DN58" s="41"/>
      <c r="DO58" s="41"/>
      <c r="DP58" s="41"/>
      <c r="DQ58" s="41"/>
      <c r="DR58" s="41"/>
      <c r="DS58" s="41"/>
      <c r="DT58" s="41"/>
      <c r="DU58" s="41"/>
      <c r="DV58" s="41"/>
      <c r="DW58" s="41"/>
    </row>
    <row r="59" ht="12.75" customHeight="1">
      <c r="A59" s="91" t="s">
        <v>161</v>
      </c>
      <c r="B59" s="41">
        <v>0.12217535078525543</v>
      </c>
      <c r="C59" s="41">
        <v>0.3118303418159485</v>
      </c>
      <c r="D59" s="41">
        <v>0.15080519020557404</v>
      </c>
      <c r="E59" s="41">
        <v>0.22637121379375458</v>
      </c>
      <c r="F59" s="41">
        <v>0.13341988623142242</v>
      </c>
      <c r="G59" s="41">
        <v>0.18991075456142426</v>
      </c>
      <c r="H59" s="41">
        <v>0.24913205206394196</v>
      </c>
      <c r="I59" s="41">
        <v>0.14464712142944336</v>
      </c>
      <c r="J59" s="41">
        <v>0.12887051701545715</v>
      </c>
      <c r="K59" s="41">
        <v>0.20957578718662262</v>
      </c>
      <c r="L59" s="41">
        <v>0.20814166963100433</v>
      </c>
      <c r="M59" s="41">
        <v>0.2377471923828125</v>
      </c>
      <c r="N59" s="41">
        <v>0.1779775470495224</v>
      </c>
      <c r="O59" s="41"/>
      <c r="P59" s="41">
        <v>0.25443175435066223</v>
      </c>
      <c r="Q59" s="41">
        <v>0.1511366218328476</v>
      </c>
      <c r="R59" s="41">
        <v>0.16659289598464966</v>
      </c>
      <c r="S59" s="41">
        <v>0.16037629544734955</v>
      </c>
      <c r="T59" s="41">
        <v>0.09133947640657425</v>
      </c>
      <c r="U59" s="41">
        <v>0.14473730325698853</v>
      </c>
      <c r="V59" s="41">
        <v>0.1670905202627182</v>
      </c>
      <c r="W59" s="41">
        <v>0.09629810601472855</v>
      </c>
      <c r="X59" s="41">
        <v>0.14315788447856903</v>
      </c>
      <c r="Y59" s="41">
        <v>0.16510164737701416</v>
      </c>
      <c r="Z59" s="41">
        <v>0.1777511090040207</v>
      </c>
      <c r="AA59" s="41">
        <v>0.10464072227478027</v>
      </c>
      <c r="AB59" s="41">
        <v>0.10027290880680084</v>
      </c>
      <c r="AC59" s="41">
        <v>0.15500448644161224</v>
      </c>
      <c r="AD59" s="41">
        <v>0.18657366931438446</v>
      </c>
      <c r="AE59" s="41">
        <v>0.18938793241977692</v>
      </c>
      <c r="AF59" s="41">
        <v>0.20000000298023224</v>
      </c>
      <c r="AG59" s="41">
        <v>0.08642629534006119</v>
      </c>
      <c r="AH59" s="41">
        <v>0.0738767609000206</v>
      </c>
      <c r="AI59" s="41">
        <v>0.08676492422819138</v>
      </c>
      <c r="AJ59" s="41">
        <v>0.1727890521287918</v>
      </c>
      <c r="AK59" s="41">
        <v>0.12470746040344238</v>
      </c>
      <c r="AL59" s="41">
        <v>0.22587710618972778</v>
      </c>
      <c r="AM59" s="41">
        <v>0.2780653238296509</v>
      </c>
      <c r="AN59" s="41">
        <v>0.21051684021949768</v>
      </c>
      <c r="AO59" s="41">
        <v>0.11558768898248672</v>
      </c>
      <c r="AP59" s="41">
        <v>0.09744883328676224</v>
      </c>
      <c r="AQ59" s="41">
        <v>0.1863238662481308</v>
      </c>
      <c r="AR59" s="41">
        <v>0.05989325791597366</v>
      </c>
      <c r="AS59" s="41">
        <v>0.17017054557800293</v>
      </c>
      <c r="AT59" s="41">
        <v>0.11157390475273132</v>
      </c>
      <c r="AU59" s="41">
        <v>0.11141885817050934</v>
      </c>
      <c r="AV59" s="41"/>
      <c r="AW59" s="41">
        <v>0.1628846675157547</v>
      </c>
      <c r="AX59" s="41">
        <v>0.29392123222351074</v>
      </c>
      <c r="AY59" s="41">
        <v>0.15381497144699097</v>
      </c>
      <c r="AZ59" s="41">
        <v>0.17467504739761353</v>
      </c>
      <c r="BA59" s="41">
        <v>0.10788393765687943</v>
      </c>
      <c r="BB59" s="41">
        <v>0.12372623383998871</v>
      </c>
      <c r="BC59" s="41">
        <v>0.10507693141698837</v>
      </c>
      <c r="BD59" s="41">
        <v>0.12131306529045105</v>
      </c>
      <c r="BE59" s="41">
        <v>0.14336936175823212</v>
      </c>
      <c r="BF59" s="41">
        <v>0.09465853124856949</v>
      </c>
      <c r="BG59" s="41">
        <v>0.16083353757858276</v>
      </c>
      <c r="BH59" s="41">
        <v>0.19093063473701477</v>
      </c>
      <c r="BI59" s="41">
        <v>0.2286929190158844</v>
      </c>
      <c r="BJ59" s="41">
        <v>0.17805799841880798</v>
      </c>
      <c r="BK59" s="41">
        <v>0.22789616882801056</v>
      </c>
      <c r="BL59" s="41">
        <v>0.15848730504512787</v>
      </c>
      <c r="BM59" s="41"/>
      <c r="BN59" s="41"/>
      <c r="BO59" s="41"/>
      <c r="BP59" s="41"/>
      <c r="BQ59" s="41"/>
      <c r="BR59" s="41"/>
      <c r="BS59" s="41"/>
      <c r="BT59" s="41"/>
      <c r="BU59" s="41"/>
      <c r="BV59" s="41"/>
      <c r="BW59" s="41"/>
      <c r="BX59" s="41"/>
      <c r="BY59" s="41"/>
      <c r="BZ59" s="41"/>
      <c r="CA59" s="49"/>
      <c r="CB59" s="41"/>
      <c r="CC59" s="41"/>
      <c r="CD59" s="49"/>
      <c r="CE59" s="41"/>
      <c r="CF59" s="41"/>
      <c r="CG59" s="41"/>
      <c r="CH59" s="41"/>
      <c r="CI59" s="41"/>
      <c r="CJ59" s="41"/>
      <c r="CK59" s="41"/>
      <c r="CL59" s="41"/>
      <c r="CM59" s="41"/>
      <c r="CN59" s="41"/>
      <c r="CO59" s="41"/>
      <c r="CP59" s="41"/>
      <c r="CQ59" s="41"/>
      <c r="CR59" s="41"/>
      <c r="CS59" s="41"/>
      <c r="CT59" s="41"/>
      <c r="CU59" s="41"/>
      <c r="CV59" s="41"/>
      <c r="CW59" s="41"/>
      <c r="CX59" s="41"/>
      <c r="CY59" s="41"/>
      <c r="CZ59" s="41"/>
      <c r="DA59" s="41"/>
      <c r="DB59" s="41"/>
      <c r="DC59" s="41"/>
      <c r="DD59" s="41"/>
      <c r="DE59" s="41"/>
      <c r="DF59" s="41"/>
      <c r="DG59" s="41"/>
      <c r="DH59" s="41"/>
      <c r="DI59" s="41"/>
      <c r="DJ59" s="41"/>
      <c r="DK59" s="41"/>
      <c r="DL59" s="41"/>
      <c r="DM59" s="41"/>
      <c r="DN59" s="41"/>
      <c r="DO59" s="41"/>
      <c r="DP59" s="41"/>
      <c r="DQ59" s="41"/>
      <c r="DR59" s="41"/>
      <c r="DS59" s="41"/>
      <c r="DT59" s="41"/>
      <c r="DU59" s="41"/>
      <c r="DV59" s="41"/>
      <c r="DW59" s="41"/>
    </row>
    <row r="60" ht="12.75" customHeight="1">
      <c r="A60" s="91" t="s">
        <v>163</v>
      </c>
      <c r="B60" s="41">
        <v>0.02398582734167576</v>
      </c>
      <c r="C60" s="41">
        <v>0.10947582870721817</v>
      </c>
      <c r="D60" s="41">
        <v>0.029837995767593384</v>
      </c>
      <c r="E60" s="41">
        <v>0.07330846786499023</v>
      </c>
      <c r="F60" s="41">
        <v>0.04101893678307533</v>
      </c>
      <c r="G60" s="41">
        <v>0.07792466133832932</v>
      </c>
      <c r="H60" s="41">
        <v>0.07827229052782059</v>
      </c>
      <c r="I60" s="41">
        <v>0.05670151486992836</v>
      </c>
      <c r="J60" s="41">
        <v>0.013575267046689987</v>
      </c>
      <c r="K60" s="41">
        <v>0.06863987445831299</v>
      </c>
      <c r="L60" s="41">
        <v>0.042857106775045395</v>
      </c>
      <c r="M60" s="41">
        <v>0.043843548744916916</v>
      </c>
      <c r="N60" s="41">
        <v>0.08231136947870255</v>
      </c>
      <c r="O60" s="41"/>
      <c r="P60" s="41">
        <v>0.06921561062335968</v>
      </c>
      <c r="Q60" s="41">
        <v>0.05716859549283981</v>
      </c>
      <c r="R60" s="41">
        <v>0.06326505541801453</v>
      </c>
      <c r="S60" s="41">
        <v>0.045793525874614716</v>
      </c>
      <c r="T60" s="41">
        <v>0.01944935880601406</v>
      </c>
      <c r="U60" s="41">
        <v>0.013098363764584064</v>
      </c>
      <c r="V60" s="41">
        <v>0.018515242263674736</v>
      </c>
      <c r="W60" s="41">
        <v>0.017758101224899292</v>
      </c>
      <c r="X60" s="41">
        <v>0.045129720121622086</v>
      </c>
      <c r="Y60" s="41">
        <v>0.04213995113968849</v>
      </c>
      <c r="Z60" s="41">
        <v>0.0073397341184318066</v>
      </c>
      <c r="AA60" s="41">
        <v>0.02368849515914917</v>
      </c>
      <c r="AB60" s="41">
        <v>0.025767115876078606</v>
      </c>
      <c r="AC60" s="41">
        <v>0.03454382345080376</v>
      </c>
      <c r="AD60" s="41">
        <v>0.09887223690748215</v>
      </c>
      <c r="AE60" s="41">
        <v>0.06596724689006805</v>
      </c>
      <c r="AF60" s="41">
        <v>0.06068182364106178</v>
      </c>
      <c r="AG60" s="41">
        <v>0.03193216770887375</v>
      </c>
      <c r="AH60" s="41">
        <v>0.013708025217056274</v>
      </c>
      <c r="AI60" s="41">
        <v>0.022819822654128075</v>
      </c>
      <c r="AJ60" s="41">
        <v>0.06024600565433502</v>
      </c>
      <c r="AK60" s="41">
        <v>0.01848400942981243</v>
      </c>
      <c r="AL60" s="41">
        <v>0.049237921833992004</v>
      </c>
      <c r="AM60" s="41">
        <v>0.07519099116325378</v>
      </c>
      <c r="AN60" s="41">
        <v>0.0786072388291359</v>
      </c>
      <c r="AO60" s="41">
        <v>0.033519331365823746</v>
      </c>
      <c r="AP60" s="41">
        <v>0.04447247087955475</v>
      </c>
      <c r="AQ60" s="41">
        <v>0.04657349735498428</v>
      </c>
      <c r="AR60" s="41">
        <v>0.0022240392863750458</v>
      </c>
      <c r="AS60" s="41">
        <v>0.032072167843580246</v>
      </c>
      <c r="AT60" s="41">
        <v>0.021008111536502838</v>
      </c>
      <c r="AU60" s="41">
        <v>0.040561191737651825</v>
      </c>
      <c r="AV60" s="41"/>
      <c r="AW60" s="41">
        <v>0.05641324818134308</v>
      </c>
      <c r="AX60" s="41">
        <v>0.05944158509373665</v>
      </c>
      <c r="AY60" s="41">
        <v>0.0292772576212883</v>
      </c>
      <c r="AZ60" s="41">
        <v>0.051079291850328445</v>
      </c>
      <c r="BA60" s="41">
        <v>0.03316304832696915</v>
      </c>
      <c r="BB60" s="41">
        <v>0.03293954208493233</v>
      </c>
      <c r="BC60" s="41">
        <v>0.030018428340554237</v>
      </c>
      <c r="BD60" s="41">
        <v>0.041020411998033524</v>
      </c>
      <c r="BE60" s="41">
        <v>0.07093366235494614</v>
      </c>
      <c r="BF60" s="41">
        <v>0.02395954728126526</v>
      </c>
      <c r="BG60" s="41">
        <v>0.04511057212948799</v>
      </c>
      <c r="BH60" s="41">
        <v>0.07367302477359772</v>
      </c>
      <c r="BI60" s="41">
        <v>0.052728503942489624</v>
      </c>
      <c r="BJ60" s="41">
        <v>0.058864396065473557</v>
      </c>
      <c r="BK60" s="41">
        <v>0.05338967591524124</v>
      </c>
      <c r="BL60" s="41">
        <v>0.025453856214880943</v>
      </c>
      <c r="BM60" s="41"/>
      <c r="BN60" s="41"/>
      <c r="BO60" s="41"/>
      <c r="BP60" s="41"/>
      <c r="BQ60" s="41"/>
      <c r="BR60" s="41"/>
      <c r="BS60" s="41"/>
      <c r="BT60" s="41"/>
      <c r="BU60" s="41"/>
      <c r="BV60" s="41"/>
      <c r="BW60" s="41"/>
      <c r="BX60" s="41"/>
      <c r="BY60" s="41"/>
      <c r="BZ60" s="41"/>
      <c r="CA60" s="49"/>
      <c r="CB60" s="41"/>
      <c r="CC60" s="41"/>
      <c r="CD60" s="49"/>
      <c r="CE60" s="41"/>
      <c r="CF60" s="41"/>
      <c r="CG60" s="41"/>
      <c r="CH60" s="41"/>
      <c r="CI60" s="41"/>
      <c r="CJ60" s="41"/>
      <c r="CK60" s="41"/>
      <c r="CL60" s="41"/>
      <c r="CM60" s="41"/>
      <c r="CN60" s="41"/>
      <c r="CO60" s="41"/>
      <c r="CP60" s="41"/>
      <c r="CQ60" s="41"/>
      <c r="CR60" s="41"/>
      <c r="CS60" s="41"/>
      <c r="CT60" s="41"/>
      <c r="CU60" s="41"/>
      <c r="CV60" s="41"/>
      <c r="CW60" s="41"/>
      <c r="CX60" s="41"/>
      <c r="CY60" s="41"/>
      <c r="CZ60" s="41"/>
      <c r="DA60" s="41"/>
      <c r="DB60" s="41"/>
      <c r="DC60" s="41"/>
      <c r="DD60" s="41"/>
      <c r="DE60" s="41"/>
      <c r="DF60" s="41"/>
      <c r="DG60" s="41"/>
      <c r="DH60" s="41"/>
      <c r="DI60" s="41"/>
      <c r="DJ60" s="41"/>
      <c r="DK60" s="41"/>
      <c r="DL60" s="41"/>
      <c r="DM60" s="41"/>
      <c r="DN60" s="41"/>
      <c r="DO60" s="41"/>
      <c r="DP60" s="41"/>
      <c r="DQ60" s="41"/>
      <c r="DR60" s="41"/>
      <c r="DS60" s="41"/>
      <c r="DT60" s="41"/>
      <c r="DU60" s="41"/>
      <c r="DV60" s="41"/>
      <c r="DW60" s="41"/>
    </row>
    <row r="61" ht="12.75" customHeight="1">
      <c r="A61" s="91" t="s">
        <v>165</v>
      </c>
      <c r="B61" s="41">
        <v>1.0</v>
      </c>
      <c r="C61" s="41">
        <v>0.8930209875106812</v>
      </c>
      <c r="D61" s="41">
        <v>0.8121015429496765</v>
      </c>
      <c r="E61" s="41">
        <v>0.7000375986099243</v>
      </c>
      <c r="F61" s="41">
        <v>1.0</v>
      </c>
      <c r="G61" s="41">
        <v>1.0</v>
      </c>
      <c r="H61" s="41">
        <v>0.9194437861442566</v>
      </c>
      <c r="I61" s="41">
        <v>0.8979449272155762</v>
      </c>
      <c r="J61" s="41">
        <v>0.962325930595398</v>
      </c>
      <c r="K61" s="41">
        <v>0.8257494568824768</v>
      </c>
      <c r="L61" s="41">
        <v>0.5842282772064209</v>
      </c>
      <c r="M61" s="41">
        <v>0.8609346151351929</v>
      </c>
      <c r="N61" s="41">
        <v>1.0</v>
      </c>
      <c r="O61" s="41"/>
      <c r="P61" s="41">
        <v>0.761170506477356</v>
      </c>
      <c r="Q61" s="41">
        <v>1.0</v>
      </c>
      <c r="R61" s="41">
        <v>0.9100349545478821</v>
      </c>
      <c r="S61" s="41">
        <v>1.0</v>
      </c>
      <c r="T61" s="41">
        <v>1.0</v>
      </c>
      <c r="U61" s="41">
        <v>1.0</v>
      </c>
      <c r="V61" s="41">
        <v>1.0</v>
      </c>
      <c r="W61" s="41">
        <v>1.0</v>
      </c>
      <c r="X61" s="41">
        <v>0.8817345499992371</v>
      </c>
      <c r="Y61" s="41">
        <v>0.7113548517227173</v>
      </c>
      <c r="Z61" s="41">
        <v>1.0</v>
      </c>
      <c r="AA61" s="41">
        <v>1.0</v>
      </c>
      <c r="AB61" s="41">
        <v>0.9100190997123718</v>
      </c>
      <c r="AC61" s="41">
        <v>1.0</v>
      </c>
      <c r="AD61" s="41">
        <v>0.8771048784255981</v>
      </c>
      <c r="AE61" s="41">
        <v>1.0</v>
      </c>
      <c r="AF61" s="41">
        <v>0.9620118141174316</v>
      </c>
      <c r="AG61" s="41">
        <v>0.8766674995422363</v>
      </c>
      <c r="AH61" s="41">
        <v>0.5443721413612366</v>
      </c>
      <c r="AI61" s="41">
        <v>1.0</v>
      </c>
      <c r="AJ61" s="41">
        <v>1.0</v>
      </c>
      <c r="AK61" s="41">
        <v>0.41774141788482666</v>
      </c>
      <c r="AL61" s="41">
        <v>1.0</v>
      </c>
      <c r="AM61" s="41">
        <v>0.9728271961212158</v>
      </c>
      <c r="AN61" s="41">
        <v>1.0</v>
      </c>
      <c r="AO61" s="41">
        <v>0.8551610708236694</v>
      </c>
      <c r="AP61" s="41">
        <v>0.8810197114944458</v>
      </c>
      <c r="AQ61" s="41">
        <v>0.8889601826667786</v>
      </c>
      <c r="AR61" s="41">
        <v>0.800000011920929</v>
      </c>
      <c r="AS61" s="41">
        <v>0.6579302549362183</v>
      </c>
      <c r="AT61" s="41">
        <v>0.9343801736831665</v>
      </c>
      <c r="AU61" s="41">
        <v>1.0</v>
      </c>
      <c r="AV61" s="41"/>
      <c r="AW61" s="41">
        <v>0.8851543664932251</v>
      </c>
      <c r="AX61" s="41">
        <v>0.8251211643218994</v>
      </c>
      <c r="AY61" s="41">
        <v>0.8714888095855713</v>
      </c>
      <c r="AZ61" s="41">
        <v>0.8297701478004456</v>
      </c>
      <c r="BA61" s="41">
        <v>0.6823885440826416</v>
      </c>
      <c r="BB61" s="41">
        <v>0.9634675979614258</v>
      </c>
      <c r="BC61" s="41">
        <v>1.0</v>
      </c>
      <c r="BD61" s="41">
        <v>1.0</v>
      </c>
      <c r="BE61" s="41">
        <v>0.9105191230773926</v>
      </c>
      <c r="BF61" s="41">
        <v>1.0</v>
      </c>
      <c r="BG61" s="41">
        <v>0.8773328065872192</v>
      </c>
      <c r="BH61" s="41">
        <v>0.9513815641403198</v>
      </c>
      <c r="BI61" s="41">
        <v>0.8837194442749023</v>
      </c>
      <c r="BJ61" s="41">
        <v>1.0</v>
      </c>
      <c r="BK61" s="41">
        <v>1.0</v>
      </c>
      <c r="BL61" s="41">
        <v>0.7873014807701111</v>
      </c>
      <c r="BM61" s="41"/>
      <c r="BN61" s="41"/>
      <c r="BO61" s="41"/>
      <c r="BP61" s="41"/>
      <c r="BQ61" s="41"/>
      <c r="BR61" s="41"/>
      <c r="BS61" s="41"/>
      <c r="BT61" s="41"/>
      <c r="BU61" s="41"/>
      <c r="BV61" s="41"/>
      <c r="BW61" s="41"/>
      <c r="BX61" s="41"/>
      <c r="BY61" s="41"/>
      <c r="BZ61" s="41"/>
      <c r="CA61" s="49"/>
      <c r="CB61" s="41"/>
      <c r="CC61" s="41"/>
      <c r="CD61" s="49"/>
      <c r="CE61" s="41"/>
      <c r="CF61" s="41"/>
      <c r="CG61" s="41"/>
      <c r="CH61" s="41"/>
      <c r="CI61" s="41"/>
      <c r="CJ61" s="41"/>
      <c r="CK61" s="41"/>
      <c r="CL61" s="41"/>
      <c r="CM61" s="41"/>
      <c r="CN61" s="41"/>
      <c r="CO61" s="41"/>
      <c r="CP61" s="41"/>
      <c r="CQ61" s="41"/>
      <c r="CR61" s="41"/>
      <c r="CS61" s="41"/>
      <c r="CT61" s="41"/>
      <c r="CU61" s="41"/>
      <c r="CV61" s="41"/>
      <c r="CW61" s="41"/>
      <c r="CX61" s="41"/>
      <c r="CY61" s="41"/>
      <c r="CZ61" s="41"/>
      <c r="DA61" s="41"/>
      <c r="DB61" s="41"/>
      <c r="DC61" s="41"/>
      <c r="DD61" s="41"/>
      <c r="DE61" s="41"/>
      <c r="DF61" s="41"/>
      <c r="DG61" s="41"/>
      <c r="DH61" s="41"/>
      <c r="DI61" s="41"/>
      <c r="DJ61" s="41"/>
      <c r="DK61" s="41"/>
      <c r="DL61" s="41"/>
      <c r="DM61" s="41"/>
      <c r="DN61" s="41"/>
      <c r="DO61" s="41"/>
      <c r="DP61" s="41"/>
      <c r="DQ61" s="41"/>
      <c r="DR61" s="41"/>
      <c r="DS61" s="41"/>
      <c r="DT61" s="41"/>
      <c r="DU61" s="41"/>
      <c r="DV61" s="41"/>
      <c r="DW61" s="41"/>
    </row>
    <row r="62" ht="12.75" customHeight="1">
      <c r="A62" s="91" t="s">
        <v>167</v>
      </c>
      <c r="B62" s="41">
        <v>2.369804859161377</v>
      </c>
      <c r="C62" s="41">
        <v>2.4261903762817383</v>
      </c>
      <c r="D62" s="41">
        <v>2.290747880935669</v>
      </c>
      <c r="E62" s="41">
        <v>2.2956106662750244</v>
      </c>
      <c r="F62" s="41">
        <v>2.1747567653656006</v>
      </c>
      <c r="G62" s="41">
        <v>2.2932910919189453</v>
      </c>
      <c r="H62" s="41">
        <v>2.299504041671753</v>
      </c>
      <c r="I62" s="41">
        <v>2.0999794006347656</v>
      </c>
      <c r="J62" s="41">
        <v>2.101752996444702</v>
      </c>
      <c r="K62" s="41">
        <v>2.4458160400390625</v>
      </c>
      <c r="L62" s="41">
        <v>2.171217679977417</v>
      </c>
      <c r="M62" s="41">
        <v>2.4169957637786865</v>
      </c>
      <c r="N62" s="41">
        <v>2.310920000076294</v>
      </c>
      <c r="O62" s="41"/>
      <c r="P62" s="41">
        <v>2.3753578662872314</v>
      </c>
      <c r="Q62" s="41">
        <v>2.317732334136963</v>
      </c>
      <c r="R62" s="41">
        <v>2.239154815673828</v>
      </c>
      <c r="S62" s="41">
        <v>2.50502347946167</v>
      </c>
      <c r="T62" s="41">
        <v>2.4432642459869385</v>
      </c>
      <c r="U62" s="41">
        <v>2.434410572052002</v>
      </c>
      <c r="V62" s="41">
        <v>2.4565727710723877</v>
      </c>
      <c r="W62" s="41">
        <v>2.418503761291504</v>
      </c>
      <c r="X62" s="41">
        <v>2.142642021179199</v>
      </c>
      <c r="Y62" s="41">
        <v>2.236008644104004</v>
      </c>
      <c r="Z62" s="41">
        <v>2.274343729019165</v>
      </c>
      <c r="AA62" s="41">
        <v>2.4030604362487793</v>
      </c>
      <c r="AB62" s="41">
        <v>2.2451860904693604</v>
      </c>
      <c r="AC62" s="41">
        <v>2.2066731452941895</v>
      </c>
      <c r="AD62" s="41">
        <v>2.2840092182159424</v>
      </c>
      <c r="AE62" s="41">
        <v>2.186194896697998</v>
      </c>
      <c r="AF62" s="41">
        <v>2.527402877807617</v>
      </c>
      <c r="AG62" s="41">
        <v>2.237731695175171</v>
      </c>
      <c r="AH62" s="41">
        <v>1.943964958190918</v>
      </c>
      <c r="AI62" s="41">
        <v>2.2146265506744385</v>
      </c>
      <c r="AJ62" s="41">
        <v>2.348667860031128</v>
      </c>
      <c r="AK62" s="41">
        <v>1.932464599609375</v>
      </c>
      <c r="AL62" s="41">
        <v>2.222776412963867</v>
      </c>
      <c r="AM62" s="41">
        <v>2.3736732006073</v>
      </c>
      <c r="AN62" s="41">
        <v>2.2702462673187256</v>
      </c>
      <c r="AO62" s="41">
        <v>2.1449952125549316</v>
      </c>
      <c r="AP62" s="41">
        <v>2.2645246982574463</v>
      </c>
      <c r="AQ62" s="41">
        <v>2.3235270977020264</v>
      </c>
      <c r="AR62" s="41">
        <v>1.960496187210083</v>
      </c>
      <c r="AS62" s="41">
        <v>2.054698944091797</v>
      </c>
      <c r="AT62" s="41">
        <v>1.9269243478775024</v>
      </c>
      <c r="AU62" s="41">
        <v>2.080648422241211</v>
      </c>
      <c r="AV62" s="41"/>
      <c r="AW62" s="41">
        <v>2.060577630996704</v>
      </c>
      <c r="AX62" s="41">
        <v>2.2368040084838867</v>
      </c>
      <c r="AY62" s="41">
        <v>2.2196974754333496</v>
      </c>
      <c r="AZ62" s="41">
        <v>2.1068742275238037</v>
      </c>
      <c r="BA62" s="41">
        <v>2.323171615600586</v>
      </c>
      <c r="BB62" s="41">
        <v>2.19248366355896</v>
      </c>
      <c r="BC62" s="41">
        <v>2.2681217193603516</v>
      </c>
      <c r="BD62" s="41">
        <v>2.2909345626831055</v>
      </c>
      <c r="BE62" s="41">
        <v>2.1383073329925537</v>
      </c>
      <c r="BF62" s="41">
        <v>2.2936127185821533</v>
      </c>
      <c r="BG62" s="41">
        <v>2.1084513664245605</v>
      </c>
      <c r="BH62" s="41">
        <v>2.2541847229003906</v>
      </c>
      <c r="BI62" s="41">
        <v>2.225436210632324</v>
      </c>
      <c r="BJ62" s="41">
        <v>2.331956624984741</v>
      </c>
      <c r="BK62" s="41">
        <v>2.3408122062683105</v>
      </c>
      <c r="BL62" s="41">
        <v>2.032208204269409</v>
      </c>
      <c r="BM62" s="41"/>
      <c r="BN62" s="41"/>
      <c r="BO62" s="41"/>
      <c r="BP62" s="41"/>
      <c r="BQ62" s="41"/>
      <c r="BR62" s="41"/>
      <c r="BS62" s="41"/>
      <c r="BT62" s="41"/>
      <c r="BU62" s="41"/>
      <c r="BV62" s="41"/>
      <c r="BW62" s="41"/>
      <c r="BX62" s="41"/>
      <c r="BY62" s="41"/>
      <c r="BZ62" s="41"/>
      <c r="CA62" s="49"/>
      <c r="CB62" s="41"/>
      <c r="CC62" s="41"/>
      <c r="CD62" s="49"/>
      <c r="CE62" s="41"/>
      <c r="CF62" s="41"/>
      <c r="CG62" s="41"/>
      <c r="CH62" s="41"/>
      <c r="CI62" s="41"/>
      <c r="CJ62" s="41"/>
      <c r="CK62" s="41"/>
      <c r="CL62" s="41"/>
      <c r="CM62" s="41"/>
      <c r="CN62" s="41"/>
      <c r="CO62" s="41"/>
      <c r="CP62" s="41"/>
      <c r="CQ62" s="41"/>
      <c r="CR62" s="41"/>
      <c r="CS62" s="41"/>
      <c r="CT62" s="41"/>
      <c r="CU62" s="41"/>
      <c r="CV62" s="41"/>
      <c r="CW62" s="41"/>
      <c r="CX62" s="41"/>
      <c r="CY62" s="41"/>
      <c r="CZ62" s="41"/>
      <c r="DA62" s="41"/>
      <c r="DB62" s="41"/>
      <c r="DC62" s="41"/>
      <c r="DD62" s="41"/>
      <c r="DE62" s="41"/>
      <c r="DF62" s="41"/>
      <c r="DG62" s="41"/>
      <c r="DH62" s="41"/>
      <c r="DI62" s="41"/>
      <c r="DJ62" s="41"/>
      <c r="DK62" s="41"/>
      <c r="DL62" s="41"/>
      <c r="DM62" s="41"/>
      <c r="DN62" s="41"/>
      <c r="DO62" s="41"/>
      <c r="DP62" s="41"/>
      <c r="DQ62" s="41"/>
      <c r="DR62" s="41"/>
      <c r="DS62" s="41"/>
      <c r="DT62" s="41"/>
      <c r="DU62" s="41"/>
      <c r="DV62" s="41"/>
      <c r="DW62" s="41"/>
    </row>
    <row r="63" ht="12.75" customHeight="1">
      <c r="A63" s="91" t="s">
        <v>170</v>
      </c>
      <c r="B63" s="41">
        <v>0.8770555853843689</v>
      </c>
      <c r="C63" s="41">
        <v>0.7433146834373474</v>
      </c>
      <c r="D63" s="41">
        <v>0.8079535961151123</v>
      </c>
      <c r="E63" s="41">
        <v>0.6884046196937561</v>
      </c>
      <c r="F63" s="41">
        <v>0.7823835015296936</v>
      </c>
      <c r="G63" s="41">
        <v>0.7487162351608276</v>
      </c>
      <c r="H63" s="41">
        <v>0.8492884635925293</v>
      </c>
      <c r="I63" s="41">
        <v>0.8518769145011902</v>
      </c>
      <c r="J63" s="41">
        <v>0.8191076517105103</v>
      </c>
      <c r="K63" s="41">
        <v>0.8948217034339905</v>
      </c>
      <c r="L63" s="41">
        <v>0.8680490255355835</v>
      </c>
      <c r="M63" s="41">
        <v>0.7704254388809204</v>
      </c>
      <c r="N63" s="41">
        <v>0.7981401681900024</v>
      </c>
      <c r="O63" s="41"/>
      <c r="P63" s="41">
        <v>0.8606851696968079</v>
      </c>
      <c r="Q63" s="41">
        <v>0.8056559562683105</v>
      </c>
      <c r="R63" s="41">
        <v>0.8883525133132935</v>
      </c>
      <c r="S63" s="41">
        <v>0.9014898538589478</v>
      </c>
      <c r="T63" s="41">
        <v>0.8910771608352661</v>
      </c>
      <c r="U63" s="41">
        <v>0.7569935917854309</v>
      </c>
      <c r="V63" s="41">
        <v>0.9363106489181519</v>
      </c>
      <c r="W63" s="41">
        <v>0.8538511395454407</v>
      </c>
      <c r="X63" s="41">
        <v>0.8752853870391846</v>
      </c>
      <c r="Y63" s="41">
        <v>0.9326685070991516</v>
      </c>
      <c r="Z63" s="41">
        <v>0.8656880259513855</v>
      </c>
      <c r="AA63" s="41">
        <v>0.937278687953949</v>
      </c>
      <c r="AB63" s="41">
        <v>0.8914560675621033</v>
      </c>
      <c r="AC63" s="41">
        <v>0.7722265720367432</v>
      </c>
      <c r="AD63" s="41">
        <v>0.7878490686416626</v>
      </c>
      <c r="AE63" s="41">
        <v>0.7654616236686707</v>
      </c>
      <c r="AF63" s="41">
        <v>0.803636372089386</v>
      </c>
      <c r="AG63" s="41">
        <v>0.8457212448120117</v>
      </c>
      <c r="AH63" s="41">
        <v>0.7140728831291199</v>
      </c>
      <c r="AI63" s="41">
        <v>0.8854855895042419</v>
      </c>
      <c r="AJ63" s="41">
        <v>0.8812612295150757</v>
      </c>
      <c r="AK63" s="41">
        <v>0.7222776412963867</v>
      </c>
      <c r="AL63" s="41">
        <v>0.8353946805000305</v>
      </c>
      <c r="AM63" s="41">
        <v>0.7360127568244934</v>
      </c>
      <c r="AN63" s="41">
        <v>0.8332730531692505</v>
      </c>
      <c r="AO63" s="41">
        <v>0.8206285834312439</v>
      </c>
      <c r="AP63" s="41">
        <v>0.8252597451210022</v>
      </c>
      <c r="AQ63" s="41">
        <v>0.842194139957428</v>
      </c>
      <c r="AR63" s="41">
        <v>0.729167103767395</v>
      </c>
      <c r="AS63" s="41">
        <v>0.7276075482368469</v>
      </c>
      <c r="AT63" s="41">
        <v>0.7641153931617737</v>
      </c>
      <c r="AU63" s="41">
        <v>0.8545196056365967</v>
      </c>
      <c r="AV63" s="41"/>
      <c r="AW63" s="41">
        <v>0.7227731943130493</v>
      </c>
      <c r="AX63" s="41">
        <v>0.7420233488082886</v>
      </c>
      <c r="AY63" s="41">
        <v>0.7472350001335144</v>
      </c>
      <c r="AZ63" s="41">
        <v>0.7978847026824951</v>
      </c>
      <c r="BA63" s="41">
        <v>0.7957552671432495</v>
      </c>
      <c r="BB63" s="41">
        <v>0.8121711015701294</v>
      </c>
      <c r="BC63" s="41">
        <v>0.7592172622680664</v>
      </c>
      <c r="BD63" s="41">
        <v>0.7728224992752075</v>
      </c>
      <c r="BE63" s="41">
        <v>0.7224187254905701</v>
      </c>
      <c r="BF63" s="41">
        <v>0.8464260697364807</v>
      </c>
      <c r="BG63" s="41">
        <v>0.7192341685295105</v>
      </c>
      <c r="BH63" s="41">
        <v>0.7570201754570007</v>
      </c>
      <c r="BI63" s="41">
        <v>0.5953409671783447</v>
      </c>
      <c r="BJ63" s="41">
        <v>0.8054817318916321</v>
      </c>
      <c r="BK63" s="41">
        <v>0.872900664806366</v>
      </c>
      <c r="BL63" s="41">
        <v>0.7441954612731934</v>
      </c>
      <c r="BM63" s="41"/>
      <c r="BN63" s="41"/>
      <c r="BO63" s="41"/>
      <c r="BP63" s="41"/>
      <c r="BQ63" s="41"/>
      <c r="BR63" s="41"/>
      <c r="BS63" s="41"/>
      <c r="BT63" s="41"/>
      <c r="BU63" s="41"/>
      <c r="BV63" s="41"/>
      <c r="BW63" s="41"/>
      <c r="BX63" s="41"/>
      <c r="BY63" s="41"/>
      <c r="BZ63" s="41"/>
      <c r="CA63" s="49"/>
      <c r="CB63" s="41"/>
      <c r="CC63" s="41"/>
      <c r="CD63" s="49"/>
      <c r="CE63" s="41"/>
      <c r="CF63" s="41"/>
      <c r="CG63" s="41"/>
      <c r="CH63" s="41"/>
      <c r="CI63" s="41"/>
      <c r="CJ63" s="41"/>
      <c r="CK63" s="41"/>
      <c r="CL63" s="41"/>
      <c r="CM63" s="41"/>
      <c r="CN63" s="41"/>
      <c r="CO63" s="41"/>
      <c r="CP63" s="41"/>
      <c r="CQ63" s="41"/>
      <c r="CR63" s="41"/>
      <c r="CS63" s="41"/>
      <c r="CT63" s="41"/>
      <c r="CU63" s="41"/>
      <c r="CV63" s="41"/>
      <c r="CW63" s="41"/>
      <c r="CX63" s="41"/>
      <c r="CY63" s="41"/>
      <c r="CZ63" s="41"/>
      <c r="DA63" s="41"/>
      <c r="DB63" s="41"/>
      <c r="DC63" s="41"/>
      <c r="DD63" s="41"/>
      <c r="DE63" s="41"/>
      <c r="DF63" s="41"/>
      <c r="DG63" s="41"/>
      <c r="DH63" s="41"/>
      <c r="DI63" s="41"/>
      <c r="DJ63" s="41"/>
      <c r="DK63" s="41"/>
      <c r="DL63" s="41"/>
      <c r="DM63" s="41"/>
      <c r="DN63" s="41"/>
      <c r="DO63" s="41"/>
      <c r="DP63" s="41"/>
      <c r="DQ63" s="41"/>
      <c r="DR63" s="41"/>
      <c r="DS63" s="41"/>
      <c r="DT63" s="41"/>
      <c r="DU63" s="41"/>
      <c r="DV63" s="41"/>
      <c r="DW63" s="41"/>
    </row>
    <row r="64" ht="12.75" customHeight="1">
      <c r="A64" s="91" t="s">
        <v>172</v>
      </c>
      <c r="B64" s="41">
        <v>0.28797149658203125</v>
      </c>
      <c r="C64" s="41">
        <v>0.49473634362220764</v>
      </c>
      <c r="D64" s="41">
        <v>0.25</v>
      </c>
      <c r="E64" s="41">
        <v>0.477696031332016</v>
      </c>
      <c r="F64" s="41">
        <v>0.3292693793773651</v>
      </c>
      <c r="G64" s="41">
        <v>0.17980524897575378</v>
      </c>
      <c r="H64" s="41">
        <v>0.5284116864204407</v>
      </c>
      <c r="I64" s="41">
        <v>0.15441083908081055</v>
      </c>
      <c r="J64" s="41">
        <v>0.38514578342437744</v>
      </c>
      <c r="K64" s="41">
        <v>0.2175905555486679</v>
      </c>
      <c r="L64" s="41">
        <v>0.3091975152492523</v>
      </c>
      <c r="M64" s="41">
        <v>0.5133562088012695</v>
      </c>
      <c r="N64" s="41">
        <v>0.2101208120584488</v>
      </c>
      <c r="O64" s="41"/>
      <c r="P64" s="41">
        <v>0.5641798377037048</v>
      </c>
      <c r="Q64" s="41">
        <v>0.3817598521709442</v>
      </c>
      <c r="R64" s="41">
        <v>0.1600062996149063</v>
      </c>
      <c r="S64" s="41">
        <v>0.379950612783432</v>
      </c>
      <c r="T64" s="41">
        <v>0.0</v>
      </c>
      <c r="U64" s="41">
        <v>0.3315013647079468</v>
      </c>
      <c r="V64" s="41">
        <v>0.6466460824012756</v>
      </c>
      <c r="W64" s="41">
        <v>0.2815845310688019</v>
      </c>
      <c r="X64" s="41">
        <v>0.30391374230384827</v>
      </c>
      <c r="Y64" s="41">
        <v>0.46446162462234497</v>
      </c>
      <c r="Z64" s="41">
        <v>0.3539021611213684</v>
      </c>
      <c r="AA64" s="41">
        <v>0.2854844629764557</v>
      </c>
      <c r="AB64" s="41">
        <v>0.4133138060569763</v>
      </c>
      <c r="AC64" s="41">
        <v>0.5</v>
      </c>
      <c r="AD64" s="41">
        <v>0.1104709580540657</v>
      </c>
      <c r="AE64" s="41">
        <v>0.23434512317180634</v>
      </c>
      <c r="AF64" s="41">
        <v>0.23677735030651093</v>
      </c>
      <c r="AG64" s="41">
        <v>0.17573046684265137</v>
      </c>
      <c r="AH64" s="41">
        <v>0.3723697364330292</v>
      </c>
      <c r="AI64" s="41">
        <v>0.5122771859169006</v>
      </c>
      <c r="AJ64" s="41">
        <v>0.6978409886360168</v>
      </c>
      <c r="AK64" s="41">
        <v>0.5195873379707336</v>
      </c>
      <c r="AL64" s="41">
        <v>0.5791958570480347</v>
      </c>
      <c r="AM64" s="41">
        <v>0.21254383027553558</v>
      </c>
      <c r="AN64" s="41">
        <v>0.27941107749938965</v>
      </c>
      <c r="AO64" s="41">
        <v>0.07221581041812897</v>
      </c>
      <c r="AP64" s="41">
        <v>0.08615393191576004</v>
      </c>
      <c r="AQ64" s="41">
        <v>0.75</v>
      </c>
      <c r="AR64" s="41">
        <v>0.01416845340281725</v>
      </c>
      <c r="AS64" s="41">
        <v>0.027515389025211334</v>
      </c>
      <c r="AT64" s="41">
        <v>0.112141914665699</v>
      </c>
      <c r="AU64" s="41">
        <v>0.0</v>
      </c>
      <c r="AV64" s="41"/>
      <c r="AW64" s="41">
        <v>0.23701587319374084</v>
      </c>
      <c r="AX64" s="41">
        <v>0.6393123865127563</v>
      </c>
      <c r="AY64" s="41">
        <v>0.17103762924671173</v>
      </c>
      <c r="AZ64" s="41">
        <v>0.16024184226989746</v>
      </c>
      <c r="BA64" s="41">
        <v>0.4166666567325592</v>
      </c>
      <c r="BB64" s="41">
        <v>0.37587741017341614</v>
      </c>
      <c r="BC64" s="41">
        <v>0.16832397878170013</v>
      </c>
      <c r="BD64" s="41">
        <v>0.49591946601867676</v>
      </c>
      <c r="BE64" s="41">
        <v>0.6703720688819885</v>
      </c>
      <c r="BF64" s="41">
        <v>0.19355525076389313</v>
      </c>
      <c r="BG64" s="41">
        <v>0.4744378924369812</v>
      </c>
      <c r="BH64" s="41">
        <v>0.299776554107666</v>
      </c>
      <c r="BI64" s="41">
        <v>0.27043959498405457</v>
      </c>
      <c r="BJ64" s="41">
        <v>0.33684781193733215</v>
      </c>
      <c r="BK64" s="41">
        <v>0.6606230139732361</v>
      </c>
      <c r="BL64" s="41">
        <v>0.43659111857414246</v>
      </c>
      <c r="BM64" s="41"/>
      <c r="BN64" s="41"/>
      <c r="BO64" s="41"/>
      <c r="BP64" s="41"/>
      <c r="BQ64" s="41"/>
      <c r="BR64" s="41"/>
      <c r="BS64" s="41"/>
      <c r="BT64" s="41"/>
      <c r="BU64" s="41"/>
      <c r="BV64" s="41"/>
      <c r="BW64" s="41"/>
      <c r="BX64" s="41"/>
      <c r="BY64" s="41"/>
      <c r="BZ64" s="41"/>
      <c r="CA64" s="49"/>
      <c r="CB64" s="41"/>
      <c r="CC64" s="41"/>
      <c r="CD64" s="49"/>
      <c r="CE64" s="41"/>
      <c r="CF64" s="41"/>
      <c r="CG64" s="41"/>
      <c r="CH64" s="41"/>
      <c r="CI64" s="41"/>
      <c r="CJ64" s="41"/>
      <c r="CK64" s="41"/>
      <c r="CL64" s="41"/>
      <c r="CM64" s="41"/>
      <c r="CN64" s="41"/>
      <c r="CO64" s="41"/>
      <c r="CP64" s="41"/>
      <c r="CQ64" s="41"/>
      <c r="CR64" s="41"/>
      <c r="CS64" s="41"/>
      <c r="CT64" s="41"/>
      <c r="CU64" s="41"/>
      <c r="CV64" s="41"/>
      <c r="CW64" s="41"/>
      <c r="CX64" s="41"/>
      <c r="CY64" s="41"/>
      <c r="CZ64" s="41"/>
      <c r="DA64" s="41"/>
      <c r="DB64" s="41"/>
      <c r="DC64" s="41"/>
      <c r="DD64" s="41"/>
      <c r="DE64" s="41"/>
      <c r="DF64" s="41"/>
      <c r="DG64" s="41"/>
      <c r="DH64" s="41"/>
      <c r="DI64" s="41"/>
      <c r="DJ64" s="41"/>
      <c r="DK64" s="41"/>
      <c r="DL64" s="41"/>
      <c r="DM64" s="41"/>
      <c r="DN64" s="41"/>
      <c r="DO64" s="41"/>
      <c r="DP64" s="41"/>
      <c r="DQ64" s="41"/>
      <c r="DR64" s="41"/>
      <c r="DS64" s="41"/>
      <c r="DT64" s="41"/>
      <c r="DU64" s="41"/>
      <c r="DV64" s="41"/>
      <c r="DW64" s="41"/>
    </row>
    <row r="65" ht="12.75" customHeight="1">
      <c r="A65" s="91" t="s">
        <v>488</v>
      </c>
      <c r="B65" s="41">
        <v>1.0</v>
      </c>
      <c r="C65" s="41">
        <v>0.8585478067398071</v>
      </c>
      <c r="D65" s="41">
        <v>0.6000000238418579</v>
      </c>
      <c r="E65" s="41">
        <v>0.6251173615455627</v>
      </c>
      <c r="F65" s="41">
        <v>0.652543306350708</v>
      </c>
      <c r="G65" s="41">
        <v>1.0</v>
      </c>
      <c r="H65" s="41">
        <v>0.5964055061340332</v>
      </c>
      <c r="I65" s="41">
        <v>0.7963021397590637</v>
      </c>
      <c r="J65" s="41">
        <v>1.0</v>
      </c>
      <c r="K65" s="41">
        <v>0.8105836510658264</v>
      </c>
      <c r="L65" s="41">
        <v>1.0</v>
      </c>
      <c r="M65" s="41">
        <v>1.0</v>
      </c>
      <c r="N65" s="41">
        <v>0.7323147058486938</v>
      </c>
      <c r="O65" s="41"/>
      <c r="P65" s="41">
        <v>1.0</v>
      </c>
      <c r="Q65" s="41">
        <v>0.8865582346916199</v>
      </c>
      <c r="R65" s="41">
        <v>1.0</v>
      </c>
      <c r="S65" s="41">
        <v>1.0</v>
      </c>
      <c r="T65" s="41">
        <v>1.0</v>
      </c>
      <c r="U65" s="41">
        <v>0.4706905484199524</v>
      </c>
      <c r="V65" s="41">
        <v>1.0</v>
      </c>
      <c r="W65" s="41">
        <v>1.0</v>
      </c>
      <c r="X65" s="41">
        <v>1.0</v>
      </c>
      <c r="Y65" s="41">
        <v>1.0</v>
      </c>
      <c r="Z65" s="41">
        <v>1.0</v>
      </c>
      <c r="AA65" s="41">
        <v>0.676145613193512</v>
      </c>
      <c r="AB65" s="41">
        <v>0.537320613861084</v>
      </c>
      <c r="AC65" s="41">
        <v>0.8114109635353088</v>
      </c>
      <c r="AD65" s="41">
        <v>0.6721491813659668</v>
      </c>
      <c r="AE65" s="41">
        <v>0.5487451553344727</v>
      </c>
      <c r="AF65" s="41">
        <v>0.8586457967758179</v>
      </c>
      <c r="AG65" s="41">
        <v>1.0</v>
      </c>
      <c r="AH65" s="41">
        <v>1.0</v>
      </c>
      <c r="AI65" s="41">
        <v>0.8571428656578064</v>
      </c>
      <c r="AJ65" s="41">
        <v>1.0</v>
      </c>
      <c r="AK65" s="41">
        <v>1.0</v>
      </c>
      <c r="AL65" s="41">
        <v>0.757815420627594</v>
      </c>
      <c r="AM65" s="41">
        <v>0.5921881198883057</v>
      </c>
      <c r="AN65" s="41">
        <v>1.0</v>
      </c>
      <c r="AO65" s="41">
        <v>1.0</v>
      </c>
      <c r="AP65" s="41">
        <v>0.6414887309074402</v>
      </c>
      <c r="AQ65" s="41">
        <v>0.8853721618652344</v>
      </c>
      <c r="AR65" s="41">
        <v>0.46550557017326355</v>
      </c>
      <c r="AS65" s="41">
        <v>0.630093514919281</v>
      </c>
      <c r="AT65" s="41">
        <v>1.0</v>
      </c>
      <c r="AU65" s="41">
        <v>0.8705049157142639</v>
      </c>
      <c r="AV65" s="41"/>
      <c r="AW65" s="41">
        <v>0.6950425505638123</v>
      </c>
      <c r="AX65" s="41">
        <v>0.5</v>
      </c>
      <c r="AY65" s="41">
        <v>0.6666666865348816</v>
      </c>
      <c r="AZ65" s="41">
        <v>0.6191303133964539</v>
      </c>
      <c r="BA65" s="41">
        <v>0.800000011920929</v>
      </c>
      <c r="BB65" s="41">
        <v>0.543689489364624</v>
      </c>
      <c r="BC65" s="41">
        <v>0.0</v>
      </c>
      <c r="BD65" s="41">
        <v>0.8059057593345642</v>
      </c>
      <c r="BE65" s="41">
        <v>0.9055500626564026</v>
      </c>
      <c r="BF65" s="41">
        <v>0.6300082802772522</v>
      </c>
      <c r="BG65" s="41">
        <v>1.0</v>
      </c>
      <c r="BH65" s="41">
        <v>0.9529324769973755</v>
      </c>
      <c r="BI65" s="41">
        <v>0.7413594126701355</v>
      </c>
      <c r="BJ65" s="41"/>
      <c r="BK65" s="41"/>
      <c r="BL65" s="41"/>
      <c r="BM65" s="41"/>
      <c r="BN65" s="41"/>
      <c r="BO65" s="41"/>
      <c r="BP65" s="41"/>
      <c r="BQ65" s="41"/>
      <c r="BR65" s="41"/>
      <c r="BS65" s="41"/>
      <c r="BT65" s="41"/>
      <c r="BU65" s="41"/>
      <c r="BV65" s="41"/>
      <c r="BW65" s="41"/>
      <c r="BX65" s="41"/>
      <c r="BY65" s="41"/>
      <c r="BZ65" s="41"/>
      <c r="CA65" s="49"/>
      <c r="CB65" s="41"/>
      <c r="CC65" s="41"/>
      <c r="CD65" s="49"/>
      <c r="CE65" s="41"/>
      <c r="CF65" s="41"/>
      <c r="CG65" s="41"/>
      <c r="CH65" s="41"/>
      <c r="CI65" s="41"/>
      <c r="CJ65" s="41"/>
      <c r="CK65" s="41"/>
      <c r="CL65" s="41"/>
      <c r="CM65" s="41"/>
      <c r="CN65" s="41"/>
      <c r="CO65" s="41"/>
      <c r="CP65" s="41"/>
      <c r="CQ65" s="41"/>
      <c r="CR65" s="41"/>
      <c r="CS65" s="41"/>
      <c r="CT65" s="41"/>
      <c r="CU65" s="41"/>
      <c r="CV65" s="41"/>
      <c r="CW65" s="41"/>
      <c r="CX65" s="41"/>
      <c r="CY65" s="41"/>
      <c r="CZ65" s="41"/>
      <c r="DA65" s="41"/>
      <c r="DB65" s="41"/>
      <c r="DC65" s="41"/>
      <c r="DD65" s="41"/>
      <c r="DE65" s="41"/>
      <c r="DF65" s="41"/>
      <c r="DG65" s="41"/>
      <c r="DH65" s="41"/>
      <c r="DI65" s="41"/>
      <c r="DJ65" s="41"/>
      <c r="DK65" s="41"/>
      <c r="DL65" s="41"/>
      <c r="DM65" s="41"/>
      <c r="DN65" s="41"/>
      <c r="DO65" s="41"/>
      <c r="DP65" s="41"/>
      <c r="DQ65" s="41"/>
      <c r="DR65" s="41"/>
      <c r="DS65" s="41"/>
      <c r="DT65" s="41"/>
      <c r="DU65" s="41"/>
      <c r="DV65" s="41"/>
      <c r="DW65" s="41"/>
    </row>
    <row r="66" ht="12.75" customHeight="1">
      <c r="A66" s="91" t="s">
        <v>490</v>
      </c>
      <c r="B66" s="41">
        <v>0.5</v>
      </c>
      <c r="C66" s="41">
        <v>1.0</v>
      </c>
      <c r="D66" s="41">
        <v>0.6000000238418579</v>
      </c>
      <c r="E66" s="41">
        <v>1.0</v>
      </c>
      <c r="F66" s="41">
        <v>1.0</v>
      </c>
      <c r="G66" s="41">
        <v>1.0</v>
      </c>
      <c r="H66" s="41">
        <v>0.6891129016876221</v>
      </c>
      <c r="I66" s="41">
        <v>0.800000011920929</v>
      </c>
      <c r="J66" s="41">
        <v>0.7528678178787231</v>
      </c>
      <c r="K66" s="41">
        <v>1.0</v>
      </c>
      <c r="L66" s="41">
        <v>1.0</v>
      </c>
      <c r="M66" s="41">
        <v>0.7892425656318665</v>
      </c>
      <c r="N66" s="41">
        <v>0.9646294116973877</v>
      </c>
      <c r="O66" s="41"/>
      <c r="P66" s="41">
        <v>1.0</v>
      </c>
      <c r="Q66" s="41">
        <v>0.8720425367355347</v>
      </c>
      <c r="R66" s="41">
        <v>1.0</v>
      </c>
      <c r="S66" s="41">
        <v>0.8931805491447449</v>
      </c>
      <c r="T66" s="41">
        <v>1.0</v>
      </c>
      <c r="U66" s="41">
        <v>1.0</v>
      </c>
      <c r="V66" s="41">
        <v>1.0</v>
      </c>
      <c r="W66" s="41">
        <v>1.0</v>
      </c>
      <c r="X66" s="41">
        <v>1.0</v>
      </c>
      <c r="Y66" s="41">
        <v>0.6666666865348816</v>
      </c>
      <c r="Z66" s="41">
        <v>1.0</v>
      </c>
      <c r="AA66" s="41">
        <v>0.676145613193512</v>
      </c>
      <c r="AB66" s="41">
        <v>1.0</v>
      </c>
      <c r="AC66" s="41">
        <v>0.6411112546920776</v>
      </c>
      <c r="AD66" s="41">
        <v>1.0</v>
      </c>
      <c r="AE66" s="41">
        <v>1.0</v>
      </c>
      <c r="AF66" s="41">
        <v>0.8959594964981079</v>
      </c>
      <c r="AG66" s="41">
        <v>0.7657763957977295</v>
      </c>
      <c r="AH66" s="41">
        <v>1.0</v>
      </c>
      <c r="AI66" s="41">
        <v>1.0</v>
      </c>
      <c r="AJ66" s="41">
        <v>1.0</v>
      </c>
      <c r="AK66" s="41">
        <v>1.0</v>
      </c>
      <c r="AL66" s="41">
        <v>0.7438042759895325</v>
      </c>
      <c r="AM66" s="41">
        <v>1.0</v>
      </c>
      <c r="AN66" s="41">
        <v>1.0</v>
      </c>
      <c r="AO66" s="41">
        <v>1.0</v>
      </c>
      <c r="AP66" s="41">
        <v>0.5</v>
      </c>
      <c r="AQ66" s="41">
        <v>0.7410628795623779</v>
      </c>
      <c r="AR66" s="41">
        <v>0.7772939801216125</v>
      </c>
      <c r="AS66" s="41">
        <v>1.0</v>
      </c>
      <c r="AT66" s="41">
        <v>1.0</v>
      </c>
      <c r="AU66" s="41">
        <v>0.7785707116127014</v>
      </c>
      <c r="AV66" s="41"/>
      <c r="AW66" s="41">
        <v>0.5170556902885437</v>
      </c>
      <c r="AX66" s="41">
        <v>0.75</v>
      </c>
      <c r="AY66" s="41">
        <v>1.0</v>
      </c>
      <c r="AZ66" s="41">
        <v>1.0</v>
      </c>
      <c r="BA66" s="41">
        <v>0.884033739566803</v>
      </c>
      <c r="BB66" s="41">
        <v>0.8451910614967346</v>
      </c>
      <c r="BC66" s="41">
        <v>1.0</v>
      </c>
      <c r="BD66" s="41">
        <v>1.0</v>
      </c>
      <c r="BE66" s="41">
        <v>0.8607879281044006</v>
      </c>
      <c r="BF66" s="41">
        <v>0.9775217771530151</v>
      </c>
      <c r="BG66" s="41">
        <v>1.0</v>
      </c>
      <c r="BH66" s="41">
        <v>1.0</v>
      </c>
      <c r="BI66" s="41">
        <v>0.6526495814323425</v>
      </c>
      <c r="BJ66" s="41"/>
      <c r="BK66" s="41"/>
      <c r="BL66" s="41"/>
      <c r="BM66" s="41"/>
      <c r="BN66" s="41"/>
      <c r="BO66" s="41"/>
      <c r="BP66" s="41"/>
      <c r="BQ66" s="41"/>
      <c r="BR66" s="41"/>
      <c r="BS66" s="41"/>
      <c r="BT66" s="41"/>
      <c r="BU66" s="41"/>
      <c r="BV66" s="41"/>
      <c r="BW66" s="41"/>
      <c r="BX66" s="41"/>
      <c r="BY66" s="41"/>
      <c r="BZ66" s="41"/>
      <c r="CA66" s="49"/>
      <c r="CB66" s="41"/>
      <c r="CC66" s="41"/>
      <c r="CD66" s="49"/>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row>
    <row r="67" ht="12.75" customHeight="1">
      <c r="A67" s="91" t="s">
        <v>174</v>
      </c>
      <c r="B67" s="41">
        <v>0.6339829564094543</v>
      </c>
      <c r="C67" s="41">
        <v>0.5013469457626343</v>
      </c>
      <c r="D67" s="41">
        <v>0.5064850449562073</v>
      </c>
      <c r="E67" s="41">
        <v>0.5728756189346313</v>
      </c>
      <c r="F67" s="41">
        <v>0.4779795706272125</v>
      </c>
      <c r="G67" s="41">
        <v>0.5106092095375061</v>
      </c>
      <c r="H67" s="41">
        <v>0.4199918210506439</v>
      </c>
      <c r="I67" s="41">
        <v>0.48428842425346375</v>
      </c>
      <c r="J67" s="41">
        <v>0.537912905216217</v>
      </c>
      <c r="K67" s="41">
        <v>0.42071324586868286</v>
      </c>
      <c r="L67" s="41">
        <v>0.45053744316101074</v>
      </c>
      <c r="M67" s="41">
        <v>0.6659766435623169</v>
      </c>
      <c r="N67" s="41">
        <v>0.5322169661521912</v>
      </c>
      <c r="O67" s="41"/>
      <c r="P67" s="41">
        <v>0.5677338242530823</v>
      </c>
      <c r="Q67" s="41">
        <v>0.36831891536712646</v>
      </c>
      <c r="R67" s="41">
        <v>0.4675998389720917</v>
      </c>
      <c r="S67" s="41">
        <v>0.5405687689781189</v>
      </c>
      <c r="T67" s="41">
        <v>0.5225415825843811</v>
      </c>
      <c r="U67" s="41">
        <v>0.5920162200927734</v>
      </c>
      <c r="V67" s="41">
        <v>0.5490882992744446</v>
      </c>
      <c r="W67" s="41">
        <v>0.6277201771736145</v>
      </c>
      <c r="X67" s="41">
        <v>0.44750189781188965</v>
      </c>
      <c r="Y67" s="41">
        <v>0.4729895293712616</v>
      </c>
      <c r="Z67" s="41">
        <v>0.5570202469825745</v>
      </c>
      <c r="AA67" s="41">
        <v>0.5275741815567017</v>
      </c>
      <c r="AB67" s="41">
        <v>0.5256023406982422</v>
      </c>
      <c r="AC67" s="41">
        <v>0.5345993638038635</v>
      </c>
      <c r="AD67" s="41">
        <v>0.39284390211105347</v>
      </c>
      <c r="AE67" s="41">
        <v>0.40788742899894714</v>
      </c>
      <c r="AF67" s="41">
        <v>0.4266882836818695</v>
      </c>
      <c r="AG67" s="41">
        <v>0.4600282907485962</v>
      </c>
      <c r="AH67" s="41">
        <v>0.34848281741142273</v>
      </c>
      <c r="AI67" s="41">
        <v>0.2676892578601837</v>
      </c>
      <c r="AJ67" s="41">
        <v>0.3764100968837738</v>
      </c>
      <c r="AK67" s="41">
        <v>0.4047774076461792</v>
      </c>
      <c r="AL67" s="41">
        <v>0.6193395256996155</v>
      </c>
      <c r="AM67" s="41">
        <v>0.45846498012542725</v>
      </c>
      <c r="AN67" s="41">
        <v>0.4131374955177307</v>
      </c>
      <c r="AO67" s="41">
        <v>0.4352863132953644</v>
      </c>
      <c r="AP67" s="41">
        <v>0.3835589289665222</v>
      </c>
      <c r="AQ67" s="41">
        <v>0.5549809336662292</v>
      </c>
      <c r="AR67" s="41">
        <v>0.35906922817230225</v>
      </c>
      <c r="AS67" s="41">
        <v>0.5723335146903992</v>
      </c>
      <c r="AT67" s="41">
        <v>0.3805142045021057</v>
      </c>
      <c r="AU67" s="41">
        <v>0.295483261346817</v>
      </c>
      <c r="AV67" s="41"/>
      <c r="AW67" s="41">
        <v>0.45007675886154175</v>
      </c>
      <c r="AX67" s="41">
        <v>0.4872289299964905</v>
      </c>
      <c r="AY67" s="41">
        <v>0.5096673369407654</v>
      </c>
      <c r="AZ67" s="41">
        <v>0.3150586485862732</v>
      </c>
      <c r="BA67" s="41">
        <v>0.1748342365026474</v>
      </c>
      <c r="BB67" s="41">
        <v>0.33586105704307556</v>
      </c>
      <c r="BC67" s="41">
        <v>0.2981290817260742</v>
      </c>
      <c r="BD67" s="41">
        <v>0.4329302906990051</v>
      </c>
      <c r="BE67" s="41">
        <v>0.30074137449264526</v>
      </c>
      <c r="BF67" s="41">
        <v>0.3593880236148834</v>
      </c>
      <c r="BG67" s="41">
        <v>0.34788778424263</v>
      </c>
      <c r="BH67" s="41">
        <v>0.32815900444984436</v>
      </c>
      <c r="BI67" s="41">
        <v>0.3795239329338074</v>
      </c>
      <c r="BJ67" s="41">
        <v>0.5285072922706604</v>
      </c>
      <c r="BK67" s="41">
        <v>0.5890914797782898</v>
      </c>
      <c r="BL67" s="41">
        <v>0.36465007066726685</v>
      </c>
      <c r="BM67" s="41"/>
      <c r="BN67" s="41"/>
      <c r="BO67" s="41"/>
      <c r="BP67" s="41"/>
      <c r="BQ67" s="41"/>
      <c r="BR67" s="41"/>
      <c r="BS67" s="41"/>
      <c r="BT67" s="41"/>
      <c r="BU67" s="41"/>
      <c r="BV67" s="41"/>
      <c r="BW67" s="41"/>
      <c r="BX67" s="41"/>
      <c r="BY67" s="41"/>
      <c r="BZ67" s="41"/>
      <c r="CA67" s="49"/>
      <c r="CB67" s="41"/>
      <c r="CC67" s="41"/>
      <c r="CD67" s="49"/>
      <c r="CE67" s="41"/>
      <c r="CF67" s="41"/>
      <c r="CG67" s="41"/>
      <c r="CH67" s="41"/>
      <c r="CI67" s="41"/>
      <c r="CJ67" s="41"/>
      <c r="CK67" s="41"/>
      <c r="CL67" s="41"/>
      <c r="CM67" s="41"/>
      <c r="CN67" s="41"/>
      <c r="CO67" s="41"/>
      <c r="CP67" s="41"/>
      <c r="CQ67" s="41"/>
      <c r="CR67" s="41"/>
      <c r="CS67" s="41"/>
      <c r="CT67" s="41"/>
      <c r="CU67" s="41"/>
      <c r="CV67" s="41"/>
      <c r="CW67" s="41"/>
      <c r="CX67" s="41"/>
      <c r="CY67" s="41"/>
      <c r="CZ67" s="41"/>
      <c r="DA67" s="41"/>
      <c r="DB67" s="41"/>
      <c r="DC67" s="41"/>
      <c r="DD67" s="41"/>
      <c r="DE67" s="41"/>
      <c r="DF67" s="41"/>
      <c r="DG67" s="41"/>
      <c r="DH67" s="41"/>
      <c r="DI67" s="41"/>
      <c r="DJ67" s="41"/>
      <c r="DK67" s="41"/>
      <c r="DL67" s="41"/>
      <c r="DM67" s="41"/>
      <c r="DN67" s="41"/>
      <c r="DO67" s="41"/>
      <c r="DP67" s="41"/>
      <c r="DQ67" s="41"/>
      <c r="DR67" s="41"/>
      <c r="DS67" s="41"/>
      <c r="DT67" s="41"/>
      <c r="DU67" s="41"/>
      <c r="DV67" s="41"/>
      <c r="DW67" s="41"/>
    </row>
    <row r="68" ht="12.75" customHeight="1">
      <c r="A68" s="90" t="s">
        <v>176</v>
      </c>
      <c r="B68" s="102">
        <v>4.275999546051025</v>
      </c>
      <c r="C68" s="102">
        <v>4.385395526885986</v>
      </c>
      <c r="D68" s="102">
        <v>4.321948051452637</v>
      </c>
      <c r="E68" s="102">
        <v>4.197441101074219</v>
      </c>
      <c r="F68" s="102">
        <v>4.245570659637451</v>
      </c>
      <c r="G68" s="102">
        <v>4.225764751434326</v>
      </c>
      <c r="H68" s="102">
        <v>4.4287567138671875</v>
      </c>
      <c r="I68" s="102">
        <v>4.5131120681762695</v>
      </c>
      <c r="J68" s="102">
        <v>4.328184127807617</v>
      </c>
      <c r="K68" s="102">
        <v>4.335552215576172</v>
      </c>
      <c r="L68" s="102">
        <v>4.462122440338135</v>
      </c>
      <c r="M68" s="102">
        <v>4.356159687042236</v>
      </c>
      <c r="N68" s="102">
        <v>4.340134620666504</v>
      </c>
      <c r="O68" s="102"/>
      <c r="P68" s="102">
        <v>4.387531280517578</v>
      </c>
      <c r="Q68" s="102">
        <v>4.357933521270752</v>
      </c>
      <c r="R68" s="102">
        <v>4.4806413650512695</v>
      </c>
      <c r="S68" s="102">
        <v>4.546668529510498</v>
      </c>
      <c r="T68" s="102">
        <v>3.8955116271972656</v>
      </c>
      <c r="U68" s="102">
        <v>4.153867244720459</v>
      </c>
      <c r="V68" s="102">
        <v>4.401524543762207</v>
      </c>
      <c r="W68" s="102">
        <v>4.524134159088135</v>
      </c>
      <c r="X68" s="102">
        <v>4.2111968994140625</v>
      </c>
      <c r="Y68" s="102">
        <v>4.263244152069092</v>
      </c>
      <c r="Z68" s="102">
        <v>4.364308834075928</v>
      </c>
      <c r="AA68" s="102">
        <v>4.297276973724365</v>
      </c>
      <c r="AB68" s="102">
        <v>4.317709445953369</v>
      </c>
      <c r="AC68" s="102">
        <v>4.504227638244629</v>
      </c>
      <c r="AD68" s="102">
        <v>4.408447265625</v>
      </c>
      <c r="AE68" s="102">
        <v>4.281017303466797</v>
      </c>
      <c r="AF68" s="102">
        <v>4.368829727172852</v>
      </c>
      <c r="AG68" s="102">
        <v>4.344962120056152</v>
      </c>
      <c r="AH68" s="102">
        <v>3.8586652278900146</v>
      </c>
      <c r="AI68" s="102">
        <v>4.059223175048828</v>
      </c>
      <c r="AJ68" s="102">
        <v>4.245404243469238</v>
      </c>
      <c r="AK68" s="102">
        <v>4.002036094665527</v>
      </c>
      <c r="AL68" s="102">
        <v>4.318073749542236</v>
      </c>
      <c r="AM68" s="102">
        <v>4.423919200897217</v>
      </c>
      <c r="AN68" s="102">
        <v>4.216569900512695</v>
      </c>
      <c r="AO68" s="102">
        <v>4.086463451385498</v>
      </c>
      <c r="AP68" s="102">
        <v>4.149783611297607</v>
      </c>
      <c r="AQ68" s="102">
        <v>4.209075450897217</v>
      </c>
      <c r="AR68" s="102">
        <v>4.059861183166504</v>
      </c>
      <c r="AS68" s="102">
        <v>4.312440395355225</v>
      </c>
      <c r="AT68" s="102">
        <v>4.18795108795166</v>
      </c>
      <c r="AU68" s="102">
        <v>4.01057767868042</v>
      </c>
      <c r="AV68" s="102"/>
      <c r="AW68" s="102">
        <v>4.13762092590332</v>
      </c>
      <c r="AX68" s="102">
        <v>4.269643306732178</v>
      </c>
      <c r="AY68" s="102">
        <v>4.3041791915893555</v>
      </c>
      <c r="AZ68" s="102">
        <v>3.866071939468384</v>
      </c>
      <c r="BA68" s="102">
        <v>3.9364800453186035</v>
      </c>
      <c r="BB68" s="102">
        <v>3.8072898387908936</v>
      </c>
      <c r="BC68" s="102">
        <v>4.008718013763428</v>
      </c>
      <c r="BD68" s="102">
        <v>3.9900882244110107</v>
      </c>
      <c r="BE68" s="102">
        <v>4.003206253051758</v>
      </c>
      <c r="BF68" s="102">
        <v>4.0607829093933105</v>
      </c>
      <c r="BG68" s="102">
        <v>4.250828266143799</v>
      </c>
      <c r="BH68" s="102">
        <v>4.089053153991699</v>
      </c>
      <c r="BI68" s="102">
        <v>3.928819417953491</v>
      </c>
      <c r="BJ68" s="102">
        <v>4.49337100982666</v>
      </c>
      <c r="BK68" s="102">
        <v>4.65723991394043</v>
      </c>
      <c r="BL68" s="102">
        <v>4.07185173034668</v>
      </c>
      <c r="BM68" s="102"/>
      <c r="BN68" s="102"/>
      <c r="BO68" s="102"/>
      <c r="BP68" s="102"/>
      <c r="BQ68" s="102"/>
      <c r="BR68" s="102"/>
      <c r="BS68" s="102"/>
      <c r="BT68" s="102"/>
      <c r="BU68" s="102"/>
      <c r="BV68" s="102"/>
      <c r="BW68" s="102"/>
      <c r="BX68" s="102"/>
      <c r="BY68" s="102"/>
      <c r="BZ68" s="102"/>
      <c r="CA68" s="49"/>
      <c r="CB68" s="102"/>
      <c r="CC68" s="102"/>
      <c r="CD68" s="49"/>
      <c r="CE68" s="102"/>
      <c r="CF68" s="102"/>
      <c r="CG68" s="102"/>
      <c r="CH68" s="102"/>
      <c r="CI68" s="102"/>
      <c r="CJ68" s="102"/>
      <c r="CK68" s="102"/>
      <c r="CL68" s="102"/>
      <c r="CM68" s="102"/>
      <c r="CN68" s="102"/>
      <c r="CO68" s="102"/>
      <c r="CP68" s="102"/>
      <c r="CQ68" s="102"/>
      <c r="CR68" s="102"/>
      <c r="CS68" s="102"/>
      <c r="CT68" s="102"/>
      <c r="CU68" s="102"/>
      <c r="CV68" s="102"/>
      <c r="CW68" s="102"/>
      <c r="CX68" s="102"/>
      <c r="CY68" s="102"/>
      <c r="CZ68" s="102"/>
      <c r="DA68" s="102"/>
      <c r="DB68" s="102"/>
      <c r="DC68" s="102"/>
      <c r="DD68" s="102"/>
      <c r="DE68" s="102"/>
      <c r="DF68" s="102"/>
      <c r="DG68" s="102"/>
      <c r="DH68" s="102"/>
      <c r="DI68" s="102"/>
      <c r="DJ68" s="102"/>
      <c r="DK68" s="102"/>
      <c r="DL68" s="102"/>
      <c r="DM68" s="102"/>
      <c r="DN68" s="102"/>
      <c r="DO68" s="102"/>
      <c r="DP68" s="102"/>
      <c r="DQ68" s="102"/>
      <c r="DR68" s="102"/>
      <c r="DS68" s="102"/>
      <c r="DT68" s="102"/>
      <c r="DU68" s="102"/>
      <c r="DV68" s="102"/>
      <c r="DW68" s="102"/>
    </row>
    <row r="69" ht="12.75" customHeight="1">
      <c r="A69" s="91" t="s">
        <v>473</v>
      </c>
      <c r="B69" s="41">
        <v>3.061011084355414E-4</v>
      </c>
      <c r="C69" s="41">
        <v>0.005528004374355078</v>
      </c>
      <c r="D69" s="41">
        <v>0.001281975070014596</v>
      </c>
      <c r="E69" s="41">
        <v>0.001576952519826591</v>
      </c>
      <c r="F69" s="41">
        <v>0.00116577441804111</v>
      </c>
      <c r="G69" s="41">
        <v>0.017831115052103996</v>
      </c>
      <c r="H69" s="41">
        <v>0.01271887682378292</v>
      </c>
      <c r="I69" s="41">
        <v>6.701894453726709E-4</v>
      </c>
      <c r="J69" s="41">
        <v>0.0023063509725034237</v>
      </c>
      <c r="K69" s="41">
        <v>0.015482272021472454</v>
      </c>
      <c r="L69" s="41">
        <v>0.0015406232560053468</v>
      </c>
      <c r="M69" s="41">
        <v>0.001336313085630536</v>
      </c>
      <c r="N69" s="41">
        <v>0.0025627820286899805</v>
      </c>
      <c r="O69" s="41"/>
      <c r="P69" s="41">
        <v>4.8602288006804883E-4</v>
      </c>
      <c r="Q69" s="41">
        <v>0.001585931982845068</v>
      </c>
      <c r="R69" s="41">
        <v>0.0049601830542087555</v>
      </c>
      <c r="S69" s="41">
        <v>0.002199074486270547</v>
      </c>
      <c r="T69" s="41">
        <v>0.0018957328284159303</v>
      </c>
      <c r="U69" s="41">
        <v>7.612577173858881E-4</v>
      </c>
      <c r="V69" s="41">
        <v>0.019475018605589867</v>
      </c>
      <c r="W69" s="41">
        <v>0.0077005173079669476</v>
      </c>
      <c r="X69" s="41">
        <v>0.012864699587225914</v>
      </c>
      <c r="Y69" s="41">
        <v>0.003799268277361989</v>
      </c>
      <c r="Z69" s="41">
        <v>0.0011432126630097628</v>
      </c>
      <c r="AA69" s="41">
        <v>0.0019926843233406544</v>
      </c>
      <c r="AB69" s="41">
        <v>0.002846331335604191</v>
      </c>
      <c r="AC69" s="41">
        <v>0.001086720614694059</v>
      </c>
      <c r="AD69" s="41">
        <v>0.0012838594848290086</v>
      </c>
      <c r="AE69" s="41">
        <v>0.006346453912556171</v>
      </c>
      <c r="AF69" s="41">
        <v>0.0034309590701013803</v>
      </c>
      <c r="AG69" s="41">
        <v>0.005130841862410307</v>
      </c>
      <c r="AH69" s="41">
        <v>0.001657353830523789</v>
      </c>
      <c r="AI69" s="41">
        <v>0.005691020283848047</v>
      </c>
      <c r="AJ69" s="41">
        <v>0.001412516925483942</v>
      </c>
      <c r="AK69" s="41">
        <v>0.0015089197549968958</v>
      </c>
      <c r="AL69" s="41">
        <v>9.447284392081201E-4</v>
      </c>
      <c r="AM69" s="41">
        <v>0.010441568680107594</v>
      </c>
      <c r="AN69" s="41">
        <v>0.04131866618990898</v>
      </c>
      <c r="AO69" s="41">
        <v>0.003898815717548132</v>
      </c>
      <c r="AP69" s="41">
        <v>0.0012191029964014888</v>
      </c>
      <c r="AQ69" s="41">
        <v>0.0017868849681690335</v>
      </c>
      <c r="AR69" s="41">
        <v>0.006133498158305883</v>
      </c>
      <c r="AS69" s="41">
        <v>0.0017215184634551406</v>
      </c>
      <c r="AT69" s="41">
        <v>0.003711526282131672</v>
      </c>
      <c r="AU69" s="41">
        <v>0.002198156900703907</v>
      </c>
      <c r="AV69" s="41"/>
      <c r="AW69" s="41">
        <v>0.0026227685157209635</v>
      </c>
      <c r="AX69" s="41">
        <v>0.004906044341623783</v>
      </c>
      <c r="AY69" s="41">
        <v>6.204344099387527E-4</v>
      </c>
      <c r="AZ69" s="41">
        <v>0.001585202175192535</v>
      </c>
      <c r="BA69" s="41">
        <v>0.006316885817795992</v>
      </c>
      <c r="BB69" s="41">
        <v>0.05715715512633324</v>
      </c>
      <c r="BC69" s="41">
        <v>0.002143645426258445</v>
      </c>
      <c r="BD69" s="41">
        <v>0.0013118797214701772</v>
      </c>
      <c r="BE69" s="41">
        <v>0.0049066245555877686</v>
      </c>
      <c r="BF69" s="41">
        <v>0.00194798712618649</v>
      </c>
      <c r="BG69" s="41">
        <v>0.007692843675613403</v>
      </c>
      <c r="BH69" s="41">
        <v>0.02199719473719597</v>
      </c>
      <c r="BI69" s="41">
        <v>0.0014461736427620053</v>
      </c>
      <c r="BJ69" s="41">
        <v>8.518073009327054E-4</v>
      </c>
      <c r="BK69" s="41">
        <v>0.0060272980481386185</v>
      </c>
      <c r="BL69" s="41"/>
      <c r="BM69" s="41"/>
      <c r="BN69" s="41"/>
      <c r="BO69" s="41"/>
      <c r="BP69" s="41"/>
      <c r="BQ69" s="41"/>
      <c r="BR69" s="41"/>
      <c r="BS69" s="41"/>
      <c r="BT69" s="41"/>
      <c r="BU69" s="41"/>
      <c r="BV69" s="41"/>
      <c r="BW69" s="41"/>
      <c r="BX69" s="41"/>
      <c r="BY69" s="41"/>
      <c r="BZ69" s="41"/>
      <c r="CA69" s="49"/>
      <c r="CB69" s="41"/>
      <c r="CC69" s="41"/>
      <c r="CD69" s="49"/>
      <c r="CE69" s="41"/>
      <c r="CF69" s="41"/>
      <c r="CG69" s="41"/>
      <c r="CH69" s="41"/>
      <c r="CI69" s="41"/>
      <c r="CJ69" s="41"/>
      <c r="CK69" s="41"/>
      <c r="CL69" s="41"/>
      <c r="CM69" s="41"/>
      <c r="CN69" s="41"/>
      <c r="CO69" s="41"/>
      <c r="CP69" s="41"/>
      <c r="CQ69" s="41"/>
      <c r="CR69" s="41"/>
      <c r="CS69" s="41"/>
      <c r="CT69" s="41"/>
      <c r="CU69" s="41"/>
      <c r="CV69" s="41"/>
      <c r="CW69" s="41"/>
      <c r="CX69" s="41"/>
      <c r="CY69" s="41"/>
      <c r="CZ69" s="41"/>
      <c r="DA69" s="41"/>
      <c r="DB69" s="41"/>
      <c r="DC69" s="41"/>
      <c r="DD69" s="41"/>
      <c r="DE69" s="41"/>
      <c r="DF69" s="41"/>
      <c r="DG69" s="41"/>
      <c r="DH69" s="41"/>
      <c r="DI69" s="41"/>
      <c r="DJ69" s="41"/>
      <c r="DK69" s="41"/>
      <c r="DL69" s="41"/>
      <c r="DM69" s="41"/>
      <c r="DN69" s="41"/>
      <c r="DO69" s="41"/>
      <c r="DP69" s="41"/>
      <c r="DQ69" s="41"/>
      <c r="DR69" s="41"/>
      <c r="DS69" s="41"/>
      <c r="DT69" s="41"/>
      <c r="DU69" s="41"/>
      <c r="DV69" s="41"/>
      <c r="DW69" s="41"/>
    </row>
    <row r="70" ht="12.75" customHeight="1">
      <c r="A70" s="91" t="s">
        <v>474</v>
      </c>
      <c r="B70" s="41">
        <v>1120.0</v>
      </c>
      <c r="C70" s="41">
        <v>248.0</v>
      </c>
      <c r="D70" s="41">
        <v>248.0</v>
      </c>
      <c r="E70" s="41">
        <v>251.0</v>
      </c>
      <c r="F70" s="41">
        <v>256.0</v>
      </c>
      <c r="G70" s="41">
        <v>254.0</v>
      </c>
      <c r="H70" s="41">
        <v>248.0</v>
      </c>
      <c r="I70" s="41">
        <v>246.0</v>
      </c>
      <c r="J70" s="41">
        <v>255.0</v>
      </c>
      <c r="K70" s="41">
        <v>246.0</v>
      </c>
      <c r="L70" s="41">
        <v>246.0</v>
      </c>
      <c r="M70" s="41">
        <v>344.0</v>
      </c>
      <c r="N70" s="41">
        <v>247.0</v>
      </c>
      <c r="O70" s="41"/>
      <c r="P70" s="41">
        <v>342.0</v>
      </c>
      <c r="Q70" s="41">
        <v>245.0</v>
      </c>
      <c r="R70" s="41">
        <v>250.0</v>
      </c>
      <c r="S70" s="41">
        <v>349.0</v>
      </c>
      <c r="T70" s="41">
        <v>241.0</v>
      </c>
      <c r="U70" s="41">
        <v>242.0</v>
      </c>
      <c r="V70" s="41">
        <v>244.0</v>
      </c>
      <c r="W70" s="41">
        <v>253.0</v>
      </c>
      <c r="X70" s="41">
        <v>253.0</v>
      </c>
      <c r="Y70" s="41">
        <v>249.0</v>
      </c>
      <c r="Z70" s="41">
        <v>252.0</v>
      </c>
      <c r="AA70" s="41">
        <v>498.0</v>
      </c>
      <c r="AB70" s="41">
        <v>504.0</v>
      </c>
      <c r="AC70" s="41">
        <v>241.0</v>
      </c>
      <c r="AD70" s="41">
        <v>245.0</v>
      </c>
      <c r="AE70" s="41">
        <v>246.0</v>
      </c>
      <c r="AF70" s="41">
        <v>240.0</v>
      </c>
      <c r="AG70" s="41">
        <v>360.0</v>
      </c>
      <c r="AH70" s="41">
        <v>245.0</v>
      </c>
      <c r="AI70" s="41">
        <v>247.0</v>
      </c>
      <c r="AJ70" s="41">
        <v>252.0</v>
      </c>
      <c r="AK70" s="41">
        <v>250.0</v>
      </c>
      <c r="AL70" s="41">
        <v>245.0</v>
      </c>
      <c r="AM70" s="41">
        <v>242.0</v>
      </c>
      <c r="AN70" s="41">
        <v>244.0</v>
      </c>
      <c r="AO70" s="41">
        <v>252.0</v>
      </c>
      <c r="AP70" s="41">
        <v>252.0</v>
      </c>
      <c r="AQ70" s="41">
        <v>254.0</v>
      </c>
      <c r="AR70" s="41">
        <v>351.0</v>
      </c>
      <c r="AS70" s="41">
        <v>243.0</v>
      </c>
      <c r="AT70" s="41">
        <v>248.0</v>
      </c>
      <c r="AU70" s="41">
        <v>246.0</v>
      </c>
      <c r="AV70" s="41"/>
      <c r="AW70" s="41">
        <v>735.0</v>
      </c>
      <c r="AX70" s="41">
        <v>360.0</v>
      </c>
      <c r="AY70" s="41">
        <v>1075.0</v>
      </c>
      <c r="AZ70" s="41">
        <v>370.0</v>
      </c>
      <c r="BA70" s="41">
        <v>258.0</v>
      </c>
      <c r="BB70" s="41">
        <v>251.0</v>
      </c>
      <c r="BC70" s="41">
        <v>255.0</v>
      </c>
      <c r="BD70" s="41">
        <v>250.0</v>
      </c>
      <c r="BE70" s="41">
        <v>250.0</v>
      </c>
      <c r="BF70" s="41">
        <v>491.0</v>
      </c>
      <c r="BG70" s="41">
        <v>246.0</v>
      </c>
      <c r="BH70" s="41">
        <v>371.0</v>
      </c>
      <c r="BI70" s="41">
        <v>255.0</v>
      </c>
      <c r="BJ70" s="41">
        <v>247.0</v>
      </c>
      <c r="BK70" s="41">
        <v>246.0</v>
      </c>
      <c r="BL70" s="41">
        <v>246.0</v>
      </c>
      <c r="BM70" s="41"/>
      <c r="BN70" s="41"/>
      <c r="BO70" s="41"/>
      <c r="BP70" s="41"/>
      <c r="BQ70" s="41"/>
      <c r="BR70" s="41"/>
      <c r="BS70" s="41"/>
      <c r="BT70" s="41"/>
      <c r="BU70" s="41"/>
      <c r="BV70" s="41"/>
      <c r="BW70" s="41"/>
      <c r="BX70" s="41"/>
      <c r="BY70" s="41"/>
      <c r="BZ70" s="41"/>
      <c r="CA70" s="49"/>
      <c r="CB70" s="41"/>
      <c r="CC70" s="41"/>
      <c r="CD70" s="49"/>
      <c r="CE70" s="41"/>
      <c r="CF70" s="41"/>
      <c r="CG70" s="41"/>
      <c r="CH70" s="41"/>
      <c r="CI70" s="41"/>
      <c r="CJ70" s="41"/>
      <c r="CK70" s="41"/>
      <c r="CL70" s="41"/>
      <c r="CM70" s="41"/>
      <c r="CN70" s="41"/>
      <c r="CO70" s="41"/>
      <c r="CP70" s="41"/>
      <c r="CQ70" s="41"/>
      <c r="CR70" s="41"/>
      <c r="CS70" s="41"/>
      <c r="CT70" s="41"/>
      <c r="CU70" s="41"/>
      <c r="CV70" s="41"/>
      <c r="CW70" s="41"/>
      <c r="CX70" s="41"/>
      <c r="CY70" s="41"/>
      <c r="CZ70" s="41"/>
      <c r="DA70" s="41"/>
      <c r="DB70" s="41"/>
      <c r="DC70" s="41"/>
      <c r="DD70" s="41"/>
      <c r="DE70" s="41"/>
      <c r="DF70" s="41"/>
      <c r="DG70" s="41"/>
      <c r="DH70" s="41"/>
      <c r="DI70" s="41"/>
      <c r="DJ70" s="41"/>
      <c r="DK70" s="41"/>
      <c r="DL70" s="41"/>
      <c r="DM70" s="41"/>
      <c r="DN70" s="41"/>
      <c r="DO70" s="41"/>
      <c r="DP70" s="41"/>
      <c r="DQ70" s="41"/>
      <c r="DR70" s="41"/>
      <c r="DS70" s="41"/>
      <c r="DT70" s="41"/>
      <c r="DU70" s="41"/>
      <c r="DV70" s="41"/>
      <c r="DW70" s="41"/>
    </row>
    <row r="71" ht="12.75" customHeight="1">
      <c r="A71" s="91" t="s">
        <v>179</v>
      </c>
      <c r="B71" s="41">
        <v>1.9001423120498657</v>
      </c>
      <c r="C71" s="41">
        <v>2.0766139030456543</v>
      </c>
      <c r="D71" s="41">
        <v>1.9439150094985962</v>
      </c>
      <c r="E71" s="41">
        <v>1.9080135822296143</v>
      </c>
      <c r="F71" s="41">
        <v>1.9380099773406982</v>
      </c>
      <c r="G71" s="41">
        <v>1.9072751998901367</v>
      </c>
      <c r="H71" s="41">
        <v>2.0493617057800293</v>
      </c>
      <c r="I71" s="41">
        <v>1.983582854270935</v>
      </c>
      <c r="J71" s="41">
        <v>1.9983634948730469</v>
      </c>
      <c r="K71" s="41">
        <v>1.8675544261932373</v>
      </c>
      <c r="L71" s="41">
        <v>2.033651351928711</v>
      </c>
      <c r="M71" s="41">
        <v>1.8353132009506226</v>
      </c>
      <c r="N71" s="41">
        <v>1.9396147727966309</v>
      </c>
      <c r="O71" s="41"/>
      <c r="P71" s="41">
        <v>1.9206703901290894</v>
      </c>
      <c r="Q71" s="41">
        <v>1.9967443943023682</v>
      </c>
      <c r="R71" s="41">
        <v>2.029475212097168</v>
      </c>
      <c r="S71" s="41">
        <v>1.9886366128921509</v>
      </c>
      <c r="T71" s="41">
        <v>1.647480845451355</v>
      </c>
      <c r="U71" s="41">
        <v>1.8659988641738892</v>
      </c>
      <c r="V71" s="41">
        <v>1.9539587497711182</v>
      </c>
      <c r="W71" s="41">
        <v>2.0254721641540527</v>
      </c>
      <c r="X71" s="41">
        <v>1.9321092367172241</v>
      </c>
      <c r="Y71" s="41">
        <v>1.9904472827911377</v>
      </c>
      <c r="Z71" s="41">
        <v>2.057056188583374</v>
      </c>
      <c r="AA71" s="41">
        <v>1.7630757093429565</v>
      </c>
      <c r="AB71" s="41">
        <v>1.9326000213623047</v>
      </c>
      <c r="AC71" s="41">
        <v>2.0630393028259277</v>
      </c>
      <c r="AD71" s="41">
        <v>1.99858820438385</v>
      </c>
      <c r="AE71" s="41">
        <v>1.9180864095687866</v>
      </c>
      <c r="AF71" s="41">
        <v>1.9837419986724854</v>
      </c>
      <c r="AG71" s="41">
        <v>1.9332942962646484</v>
      </c>
      <c r="AH71" s="41">
        <v>1.81448495388031</v>
      </c>
      <c r="AI71" s="41">
        <v>1.7392683029174805</v>
      </c>
      <c r="AJ71" s="41">
        <v>1.8427705764770508</v>
      </c>
      <c r="AK71" s="41">
        <v>1.8330621719360352</v>
      </c>
      <c r="AL71" s="41">
        <v>2.0421342849731445</v>
      </c>
      <c r="AM71" s="41">
        <v>2.123328924179077</v>
      </c>
      <c r="AN71" s="41">
        <v>2.07796311378479</v>
      </c>
      <c r="AO71" s="41">
        <v>1.8996813297271729</v>
      </c>
      <c r="AP71" s="41">
        <v>1.8528544902801514</v>
      </c>
      <c r="AQ71" s="41">
        <v>1.8715821504592896</v>
      </c>
      <c r="AR71" s="41">
        <v>1.7926253080368042</v>
      </c>
      <c r="AS71" s="41">
        <v>2.025470495223999</v>
      </c>
      <c r="AT71" s="41">
        <v>1.9404581785202026</v>
      </c>
      <c r="AU71" s="41">
        <v>1.8741908073425293</v>
      </c>
      <c r="AV71" s="41"/>
      <c r="AW71" s="41">
        <v>1.973840594291687</v>
      </c>
      <c r="AX71" s="41">
        <v>2.051267147064209</v>
      </c>
      <c r="AY71" s="41">
        <v>2.001251220703125</v>
      </c>
      <c r="AZ71" s="41">
        <v>1.8271220922470093</v>
      </c>
      <c r="BA71" s="41">
        <v>1.9220324754714966</v>
      </c>
      <c r="BB71" s="41">
        <v>1.8621331453323364</v>
      </c>
      <c r="BC71" s="41">
        <v>1.8929036855697632</v>
      </c>
      <c r="BD71" s="41">
        <v>1.9368053674697876</v>
      </c>
      <c r="BE71" s="41">
        <v>1.9919019937515259</v>
      </c>
      <c r="BF71" s="41">
        <v>1.9297404289245605</v>
      </c>
      <c r="BG71" s="41">
        <v>2.1224167346954346</v>
      </c>
      <c r="BH71" s="41">
        <v>2.075347900390625</v>
      </c>
      <c r="BI71" s="41">
        <v>1.9948021173477173</v>
      </c>
      <c r="BJ71" s="41">
        <v>2.0748655796051025</v>
      </c>
      <c r="BK71" s="41">
        <v>2.2390003204345703</v>
      </c>
      <c r="BL71" s="41">
        <v>2.0438547134399414</v>
      </c>
      <c r="BM71" s="41"/>
      <c r="BN71" s="41"/>
      <c r="BO71" s="41"/>
      <c r="BP71" s="41"/>
      <c r="BQ71" s="41"/>
      <c r="BR71" s="41"/>
      <c r="BS71" s="41"/>
      <c r="BT71" s="41"/>
      <c r="BU71" s="41"/>
      <c r="BV71" s="41"/>
      <c r="BW71" s="41"/>
      <c r="BX71" s="41"/>
      <c r="BY71" s="41"/>
      <c r="BZ71" s="41"/>
      <c r="CA71" s="49"/>
      <c r="CB71" s="41"/>
      <c r="CC71" s="41"/>
      <c r="CD71" s="49"/>
      <c r="CE71" s="41"/>
      <c r="CF71" s="41"/>
      <c r="CG71" s="41"/>
      <c r="CH71" s="41"/>
      <c r="CI71" s="41"/>
      <c r="CJ71" s="41"/>
      <c r="CK71" s="41"/>
      <c r="CL71" s="41"/>
      <c r="CM71" s="41"/>
      <c r="CN71" s="41"/>
      <c r="CO71" s="41"/>
      <c r="CP71" s="41"/>
      <c r="CQ71" s="41"/>
      <c r="CR71" s="41"/>
      <c r="CS71" s="41"/>
      <c r="CT71" s="41"/>
      <c r="CU71" s="41"/>
      <c r="CV71" s="41"/>
      <c r="CW71" s="41"/>
      <c r="CX71" s="41"/>
      <c r="CY71" s="41"/>
      <c r="CZ71" s="41"/>
      <c r="DA71" s="41"/>
      <c r="DB71" s="41"/>
      <c r="DC71" s="41"/>
      <c r="DD71" s="41"/>
      <c r="DE71" s="41"/>
      <c r="DF71" s="41"/>
      <c r="DG71" s="41"/>
      <c r="DH71" s="41"/>
      <c r="DI71" s="41"/>
      <c r="DJ71" s="41"/>
      <c r="DK71" s="41"/>
      <c r="DL71" s="41"/>
      <c r="DM71" s="41"/>
      <c r="DN71" s="41"/>
      <c r="DO71" s="41"/>
      <c r="DP71" s="41"/>
      <c r="DQ71" s="41"/>
      <c r="DR71" s="41"/>
      <c r="DS71" s="41"/>
      <c r="DT71" s="41"/>
      <c r="DU71" s="41"/>
      <c r="DV71" s="41"/>
      <c r="DW71" s="41"/>
    </row>
    <row r="72" ht="12.75" customHeight="1">
      <c r="A72" s="91" t="s">
        <v>198</v>
      </c>
      <c r="B72" s="41">
        <v>0.4157090485095978</v>
      </c>
      <c r="C72" s="41">
        <v>0.52128666639328</v>
      </c>
      <c r="D72" s="41">
        <v>0.4302958548069</v>
      </c>
      <c r="E72" s="41">
        <v>0.4650941789150238</v>
      </c>
      <c r="F72" s="41">
        <v>0.45423123240470886</v>
      </c>
      <c r="G72" s="41">
        <v>0.49689486622810364</v>
      </c>
      <c r="H72" s="41">
        <v>0.5158270597457886</v>
      </c>
      <c r="I72" s="41">
        <v>0.4950830042362213</v>
      </c>
      <c r="J72" s="41">
        <v>0.4784826636314392</v>
      </c>
      <c r="K72" s="41">
        <v>0.5183260440826416</v>
      </c>
      <c r="L72" s="41">
        <v>0.514826774597168</v>
      </c>
      <c r="M72" s="41">
        <v>0.5240330696105957</v>
      </c>
      <c r="N72" s="41">
        <v>0.44450241327285767</v>
      </c>
      <c r="O72" s="41"/>
      <c r="P72" s="41">
        <v>0.5301474928855896</v>
      </c>
      <c r="Q72" s="41">
        <v>0.45235902070999146</v>
      </c>
      <c r="R72" s="41">
        <v>0.497580885887146</v>
      </c>
      <c r="S72" s="41">
        <v>0.555683434009552</v>
      </c>
      <c r="T72" s="41">
        <v>0.4294333755970001</v>
      </c>
      <c r="U72" s="41">
        <v>0.41071057319641113</v>
      </c>
      <c r="V72" s="41">
        <v>0.5119757056236267</v>
      </c>
      <c r="W72" s="41">
        <v>0.47987809777259827</v>
      </c>
      <c r="X72" s="41">
        <v>0.4809878468513489</v>
      </c>
      <c r="Y72" s="41">
        <v>0.49774494767189026</v>
      </c>
      <c r="Z72" s="41">
        <v>0.4544544219970703</v>
      </c>
      <c r="AA72" s="41">
        <v>0.5199744701385498</v>
      </c>
      <c r="AB72" s="41">
        <v>0.49330639839172363</v>
      </c>
      <c r="AC72" s="41">
        <v>0.5421780347824097</v>
      </c>
      <c r="AD72" s="41">
        <v>0.6396210789680481</v>
      </c>
      <c r="AE72" s="41">
        <v>0.6130148768424988</v>
      </c>
      <c r="AF72" s="41">
        <v>0.5082843899726868</v>
      </c>
      <c r="AG72" s="41">
        <v>0.42623966932296753</v>
      </c>
      <c r="AH72" s="41">
        <v>0.4824568033218384</v>
      </c>
      <c r="AI72" s="41">
        <v>0.5082895159721375</v>
      </c>
      <c r="AJ72" s="41">
        <v>0.4899873435497284</v>
      </c>
      <c r="AK72" s="41">
        <v>0.4642028510570526</v>
      </c>
      <c r="AL72" s="41">
        <v>0.45049789547920227</v>
      </c>
      <c r="AM72" s="41">
        <v>0.4608711004257202</v>
      </c>
      <c r="AN72" s="41">
        <v>0.42827633023262024</v>
      </c>
      <c r="AO72" s="41">
        <v>0.4526863992214203</v>
      </c>
      <c r="AP72" s="41">
        <v>0.5163150429725647</v>
      </c>
      <c r="AQ72" s="41">
        <v>0.4615647494792938</v>
      </c>
      <c r="AR72" s="41">
        <v>0.47734469175338745</v>
      </c>
      <c r="AS72" s="41">
        <v>0.44154617190361023</v>
      </c>
      <c r="AT72" s="41">
        <v>0.4355553984642029</v>
      </c>
      <c r="AU72" s="41">
        <v>0.40970900654792786</v>
      </c>
      <c r="AV72" s="41"/>
      <c r="AW72" s="41">
        <v>0.4258195757865906</v>
      </c>
      <c r="AX72" s="41">
        <v>0.4328159987926483</v>
      </c>
      <c r="AY72" s="41">
        <v>0.4330044686794281</v>
      </c>
      <c r="AZ72" s="41">
        <v>0.40385952591896057</v>
      </c>
      <c r="BA72" s="41">
        <v>0.39575961232185364</v>
      </c>
      <c r="BB72" s="41">
        <v>0.41897350549697876</v>
      </c>
      <c r="BC72" s="41">
        <v>0.3885193467140198</v>
      </c>
      <c r="BD72" s="41">
        <v>0.40963074564933777</v>
      </c>
      <c r="BE72" s="41">
        <v>0.46929746866226196</v>
      </c>
      <c r="BF72" s="41">
        <v>0.41049087047576904</v>
      </c>
      <c r="BG72" s="41">
        <v>0.4438353180885315</v>
      </c>
      <c r="BH72" s="41">
        <v>0.42501121759414673</v>
      </c>
      <c r="BI72" s="41">
        <v>0.458152174949646</v>
      </c>
      <c r="BJ72" s="41">
        <v>0.4869094789028168</v>
      </c>
      <c r="BK72" s="41">
        <v>0.5195425748825073</v>
      </c>
      <c r="BL72" s="41">
        <v>0.43736711144447327</v>
      </c>
      <c r="BM72" s="41"/>
      <c r="BN72" s="41"/>
      <c r="BO72" s="41"/>
      <c r="BP72" s="41"/>
      <c r="BQ72" s="41"/>
      <c r="BR72" s="41"/>
      <c r="BS72" s="41"/>
      <c r="BT72" s="41"/>
      <c r="BU72" s="41"/>
      <c r="BV72" s="41"/>
      <c r="BW72" s="41"/>
      <c r="BX72" s="41"/>
      <c r="BY72" s="41"/>
      <c r="BZ72" s="41"/>
      <c r="CA72" s="49"/>
      <c r="CB72" s="41"/>
      <c r="CC72" s="41"/>
      <c r="CD72" s="49"/>
      <c r="CE72" s="41"/>
      <c r="CF72" s="41"/>
      <c r="CG72" s="41"/>
      <c r="CH72" s="41"/>
      <c r="CI72" s="41"/>
      <c r="CJ72" s="41"/>
      <c r="CK72" s="41"/>
      <c r="CL72" s="41"/>
      <c r="CM72" s="41"/>
      <c r="CN72" s="41"/>
      <c r="CO72" s="41"/>
      <c r="CP72" s="41"/>
      <c r="CQ72" s="41"/>
      <c r="CR72" s="41"/>
      <c r="CS72" s="41"/>
      <c r="CT72" s="41"/>
      <c r="CU72" s="41"/>
      <c r="CV72" s="41"/>
      <c r="CW72" s="41"/>
      <c r="CX72" s="41"/>
      <c r="CY72" s="41"/>
      <c r="CZ72" s="41"/>
      <c r="DA72" s="41"/>
      <c r="DB72" s="41"/>
      <c r="DC72" s="41"/>
      <c r="DD72" s="41"/>
      <c r="DE72" s="41"/>
      <c r="DF72" s="41"/>
      <c r="DG72" s="41"/>
      <c r="DH72" s="41"/>
      <c r="DI72" s="41"/>
      <c r="DJ72" s="41"/>
      <c r="DK72" s="41"/>
      <c r="DL72" s="41"/>
      <c r="DM72" s="41"/>
      <c r="DN72" s="41"/>
      <c r="DO72" s="41"/>
      <c r="DP72" s="41"/>
      <c r="DQ72" s="41"/>
      <c r="DR72" s="41"/>
      <c r="DS72" s="41"/>
      <c r="DT72" s="41"/>
      <c r="DU72" s="41"/>
      <c r="DV72" s="41"/>
      <c r="DW72" s="41"/>
    </row>
    <row r="73" ht="12.75" customHeight="1">
      <c r="A73" s="91" t="s">
        <v>204</v>
      </c>
      <c r="B73" s="41">
        <v>1.9601484537124634</v>
      </c>
      <c r="C73" s="41">
        <v>1.7874950170516968</v>
      </c>
      <c r="D73" s="41">
        <v>1.9477370977401733</v>
      </c>
      <c r="E73" s="41">
        <v>1.8243331909179688</v>
      </c>
      <c r="F73" s="41">
        <v>1.8533294200897217</v>
      </c>
      <c r="G73" s="41">
        <v>1.8215947151184082</v>
      </c>
      <c r="H73" s="41">
        <v>1.86356782913208</v>
      </c>
      <c r="I73" s="41">
        <v>2.0344462394714355</v>
      </c>
      <c r="J73" s="41">
        <v>1.8513377904891968</v>
      </c>
      <c r="K73" s="41">
        <v>1.9496716260910034</v>
      </c>
      <c r="L73" s="41">
        <v>1.913644552230835</v>
      </c>
      <c r="M73" s="41">
        <v>1.9968137741088867</v>
      </c>
      <c r="N73" s="41">
        <v>1.9560177326202393</v>
      </c>
      <c r="O73" s="41"/>
      <c r="P73" s="41">
        <v>1.9367133378982544</v>
      </c>
      <c r="Q73" s="41">
        <v>1.908830165863037</v>
      </c>
      <c r="R73" s="41">
        <v>1.9535852670669556</v>
      </c>
      <c r="S73" s="41">
        <v>2.0023484230041504</v>
      </c>
      <c r="T73" s="41">
        <v>1.818597435951233</v>
      </c>
      <c r="U73" s="41">
        <v>1.8771576881408691</v>
      </c>
      <c r="V73" s="41">
        <v>1.9355902671813965</v>
      </c>
      <c r="W73" s="41">
        <v>2.0187838077545166</v>
      </c>
      <c r="X73" s="41">
        <v>1.7980996370315552</v>
      </c>
      <c r="Y73" s="41">
        <v>1.7750521898269653</v>
      </c>
      <c r="Z73" s="41">
        <v>1.8527982234954834</v>
      </c>
      <c r="AA73" s="41">
        <v>2.0142269134521484</v>
      </c>
      <c r="AB73" s="41">
        <v>1.8918031454086304</v>
      </c>
      <c r="AC73" s="41">
        <v>1.8990103006362915</v>
      </c>
      <c r="AD73" s="41">
        <v>1.7702380418777466</v>
      </c>
      <c r="AE73" s="41">
        <v>1.7499158382415771</v>
      </c>
      <c r="AF73" s="41">
        <v>1.8768036365509033</v>
      </c>
      <c r="AG73" s="41">
        <v>1.9854284524917603</v>
      </c>
      <c r="AH73" s="41">
        <v>1.5617235898971558</v>
      </c>
      <c r="AI73" s="41">
        <v>1.811665415763855</v>
      </c>
      <c r="AJ73" s="41">
        <v>1.9126460552215576</v>
      </c>
      <c r="AK73" s="41">
        <v>1.7047712802886963</v>
      </c>
      <c r="AL73" s="41">
        <v>1.825441598892212</v>
      </c>
      <c r="AM73" s="41">
        <v>1.8397191762924194</v>
      </c>
      <c r="AN73" s="41">
        <v>1.710330605506897</v>
      </c>
      <c r="AO73" s="41">
        <v>1.734095573425293</v>
      </c>
      <c r="AP73" s="41">
        <v>1.7806140184402466</v>
      </c>
      <c r="AQ73" s="41">
        <v>1.8759287595748901</v>
      </c>
      <c r="AR73" s="41">
        <v>1.7898913621902466</v>
      </c>
      <c r="AS73" s="41">
        <v>1.8454235792160034</v>
      </c>
      <c r="AT73" s="41">
        <v>1.8119374513626099</v>
      </c>
      <c r="AU73" s="41">
        <v>1.7266777753829956</v>
      </c>
      <c r="AV73" s="41"/>
      <c r="AW73" s="41">
        <v>1.737960934638977</v>
      </c>
      <c r="AX73" s="41">
        <v>1.785559892654419</v>
      </c>
      <c r="AY73" s="41">
        <v>1.8699238300323486</v>
      </c>
      <c r="AZ73" s="41">
        <v>1.6350904703140259</v>
      </c>
      <c r="BA73" s="41">
        <v>1.6186879873275757</v>
      </c>
      <c r="BB73" s="41">
        <v>1.5261832475662231</v>
      </c>
      <c r="BC73" s="41">
        <v>1.727294921875</v>
      </c>
      <c r="BD73" s="41">
        <v>1.643652081489563</v>
      </c>
      <c r="BE73" s="41">
        <v>1.5420067310333252</v>
      </c>
      <c r="BF73" s="41">
        <v>1.7205513715744019</v>
      </c>
      <c r="BG73" s="41">
        <v>1.6845760345458984</v>
      </c>
      <c r="BH73" s="41">
        <v>1.5886940956115723</v>
      </c>
      <c r="BI73" s="41">
        <v>1.475865125656128</v>
      </c>
      <c r="BJ73" s="41">
        <v>1.9315959215164185</v>
      </c>
      <c r="BK73" s="41">
        <v>1.898697018623352</v>
      </c>
      <c r="BL73" s="41">
        <v>1.5906298160552979</v>
      </c>
      <c r="BM73" s="41"/>
      <c r="BN73" s="41"/>
      <c r="BO73" s="41"/>
      <c r="BP73" s="41"/>
      <c r="BQ73" s="41"/>
      <c r="BR73" s="41"/>
      <c r="BS73" s="41"/>
      <c r="BT73" s="41"/>
      <c r="BU73" s="41"/>
      <c r="BV73" s="41"/>
      <c r="BW73" s="41"/>
      <c r="BX73" s="41"/>
      <c r="BY73" s="41"/>
      <c r="BZ73" s="41"/>
      <c r="CA73" s="49"/>
      <c r="CB73" s="41"/>
      <c r="CC73" s="41"/>
      <c r="CD73" s="49"/>
      <c r="CE73" s="41"/>
      <c r="CF73" s="41"/>
      <c r="CG73" s="41"/>
      <c r="CH73" s="41"/>
      <c r="CI73" s="41"/>
      <c r="CJ73" s="41"/>
      <c r="CK73" s="41"/>
      <c r="CL73" s="41"/>
      <c r="CM73" s="41"/>
      <c r="CN73" s="41"/>
      <c r="CO73" s="41"/>
      <c r="CP73" s="41"/>
      <c r="CQ73" s="41"/>
      <c r="CR73" s="41"/>
      <c r="CS73" s="41"/>
      <c r="CT73" s="41"/>
      <c r="CU73" s="41"/>
      <c r="CV73" s="41"/>
      <c r="CW73" s="41"/>
      <c r="CX73" s="41"/>
      <c r="CY73" s="41"/>
      <c r="CZ73" s="41"/>
      <c r="DA73" s="41"/>
      <c r="DB73" s="41"/>
      <c r="DC73" s="41"/>
      <c r="DD73" s="41"/>
      <c r="DE73" s="41"/>
      <c r="DF73" s="41"/>
      <c r="DG73" s="41"/>
      <c r="DH73" s="41"/>
      <c r="DI73" s="41"/>
      <c r="DJ73" s="41"/>
      <c r="DK73" s="41"/>
      <c r="DL73" s="41"/>
      <c r="DM73" s="41"/>
      <c r="DN73" s="41"/>
      <c r="DO73" s="41"/>
      <c r="DP73" s="41"/>
      <c r="DQ73" s="41"/>
      <c r="DR73" s="41"/>
      <c r="DS73" s="41"/>
      <c r="DT73" s="41"/>
      <c r="DU73" s="41"/>
      <c r="DV73" s="41"/>
      <c r="DW73" s="41"/>
    </row>
    <row r="74" ht="12.75" customHeight="1">
      <c r="A74" s="91" t="s">
        <v>182</v>
      </c>
      <c r="B74" s="41">
        <v>0.21292583644390106</v>
      </c>
      <c r="C74" s="41">
        <v>0.27381473779678345</v>
      </c>
      <c r="D74" s="41">
        <v>0.19383661448955536</v>
      </c>
      <c r="E74" s="41">
        <v>0.3345060348510742</v>
      </c>
      <c r="F74" s="41">
        <v>0.18091551959514618</v>
      </c>
      <c r="G74" s="41">
        <v>0.2689383625984192</v>
      </c>
      <c r="H74" s="41">
        <v>0.3244675099849701</v>
      </c>
      <c r="I74" s="41">
        <v>0.30204275250434875</v>
      </c>
      <c r="J74" s="41">
        <v>0.2293839305639267</v>
      </c>
      <c r="K74" s="41">
        <v>0.1738181859254837</v>
      </c>
      <c r="L74" s="41">
        <v>0.2935481667518616</v>
      </c>
      <c r="M74" s="41">
        <v>0.19914288818836212</v>
      </c>
      <c r="N74" s="41">
        <v>0.19965685904026031</v>
      </c>
      <c r="O74" s="41"/>
      <c r="P74" s="41">
        <v>0.21161405742168427</v>
      </c>
      <c r="Q74" s="41">
        <v>0.20498225092887878</v>
      </c>
      <c r="R74" s="41">
        <v>0.2618224322795868</v>
      </c>
      <c r="S74" s="41">
        <v>0.16096842288970947</v>
      </c>
      <c r="T74" s="41">
        <v>0.10488151758909225</v>
      </c>
      <c r="U74" s="41">
        <v>0.21888354420661926</v>
      </c>
      <c r="V74" s="41">
        <v>0.2190869003534317</v>
      </c>
      <c r="W74" s="41">
        <v>0.23038610816001892</v>
      </c>
      <c r="X74" s="41">
        <v>0.20056642591953278</v>
      </c>
      <c r="Y74" s="41">
        <v>0.23104184865951538</v>
      </c>
      <c r="Z74" s="41">
        <v>0.2123832255601883</v>
      </c>
      <c r="AA74" s="41">
        <v>0.15224549174308777</v>
      </c>
      <c r="AB74" s="41">
        <v>0.2163064032793045</v>
      </c>
      <c r="AC74" s="41">
        <v>0.22140733897686005</v>
      </c>
      <c r="AD74" s="41">
        <v>0.2211872637271881</v>
      </c>
      <c r="AE74" s="41">
        <v>0.31121596693992615</v>
      </c>
      <c r="AF74" s="41">
        <v>0.2347077876329422</v>
      </c>
      <c r="AG74" s="41">
        <v>0.22762946784496307</v>
      </c>
      <c r="AH74" s="41">
        <v>0.13825412094593048</v>
      </c>
      <c r="AI74" s="41">
        <v>0.1192498579621315</v>
      </c>
      <c r="AJ74" s="41">
        <v>0.1826379895210266</v>
      </c>
      <c r="AK74" s="41">
        <v>0.19466353952884674</v>
      </c>
      <c r="AL74" s="41">
        <v>0.2938750684261322</v>
      </c>
      <c r="AM74" s="41">
        <v>0.34326454997062683</v>
      </c>
      <c r="AN74" s="41">
        <v>0.3134821057319641</v>
      </c>
      <c r="AO74" s="41">
        <v>0.1762722283601761</v>
      </c>
      <c r="AP74" s="41">
        <v>0.1657811999320984</v>
      </c>
      <c r="AQ74" s="41">
        <v>0.1747916042804718</v>
      </c>
      <c r="AR74" s="41">
        <v>0.22907811403274536</v>
      </c>
      <c r="AS74" s="41">
        <v>0.32361921668052673</v>
      </c>
      <c r="AT74" s="41">
        <v>0.22790227830410004</v>
      </c>
      <c r="AU74" s="41">
        <v>0.1930740922689438</v>
      </c>
      <c r="AV74" s="41"/>
      <c r="AW74" s="41">
        <v>0.2234116792678833</v>
      </c>
      <c r="AX74" s="41">
        <v>0.23464694619178772</v>
      </c>
      <c r="AY74" s="41">
        <v>0.27473750710487366</v>
      </c>
      <c r="AZ74" s="41">
        <v>0.24761420488357544</v>
      </c>
      <c r="BA74" s="41">
        <v>0.24941988289356232</v>
      </c>
      <c r="BB74" s="41">
        <v>0.24683310091495514</v>
      </c>
      <c r="BC74" s="41">
        <v>0.1667083501815796</v>
      </c>
      <c r="BD74" s="41">
        <v>0.22604936361312866</v>
      </c>
      <c r="BE74" s="41">
        <v>0.2976634204387665</v>
      </c>
      <c r="BF74" s="41">
        <v>0.14139796793460846</v>
      </c>
      <c r="BG74" s="41">
        <v>0.2676894962787628</v>
      </c>
      <c r="BH74" s="41">
        <v>0.3122290074825287</v>
      </c>
      <c r="BI74" s="41">
        <v>0.30962812900543213</v>
      </c>
      <c r="BJ74" s="41">
        <v>0.29324662685394287</v>
      </c>
      <c r="BK74" s="41">
        <v>0.4164563715457916</v>
      </c>
      <c r="BL74" s="41">
        <v>0.333638995885849</v>
      </c>
      <c r="BM74" s="41"/>
      <c r="BN74" s="41"/>
      <c r="BO74" s="41"/>
      <c r="BP74" s="41"/>
      <c r="BQ74" s="41"/>
      <c r="BR74" s="41"/>
      <c r="BS74" s="41"/>
      <c r="BT74" s="41"/>
      <c r="BU74" s="41"/>
      <c r="BV74" s="41"/>
      <c r="BW74" s="41"/>
      <c r="BX74" s="41"/>
      <c r="BY74" s="41"/>
      <c r="BZ74" s="41"/>
      <c r="CA74" s="49"/>
      <c r="CB74" s="41"/>
      <c r="CC74" s="41"/>
      <c r="CD74" s="49"/>
      <c r="CE74" s="41"/>
      <c r="CF74" s="41"/>
      <c r="CG74" s="41"/>
      <c r="CH74" s="41"/>
      <c r="CI74" s="41"/>
      <c r="CJ74" s="41"/>
      <c r="CK74" s="41"/>
      <c r="CL74" s="41"/>
      <c r="CM74" s="41"/>
      <c r="CN74" s="41"/>
      <c r="CO74" s="41"/>
      <c r="CP74" s="41"/>
      <c r="CQ74" s="41"/>
      <c r="CR74" s="41"/>
      <c r="CS74" s="41"/>
      <c r="CT74" s="41"/>
      <c r="CU74" s="41"/>
      <c r="CV74" s="41"/>
      <c r="CW74" s="41"/>
      <c r="CX74" s="41"/>
      <c r="CY74" s="41"/>
      <c r="CZ74" s="41"/>
      <c r="DA74" s="41"/>
      <c r="DB74" s="41"/>
      <c r="DC74" s="41"/>
      <c r="DD74" s="41"/>
      <c r="DE74" s="41"/>
      <c r="DF74" s="41"/>
      <c r="DG74" s="41"/>
      <c r="DH74" s="41"/>
      <c r="DI74" s="41"/>
      <c r="DJ74" s="41"/>
      <c r="DK74" s="41"/>
      <c r="DL74" s="41"/>
      <c r="DM74" s="41"/>
      <c r="DN74" s="41"/>
      <c r="DO74" s="41"/>
      <c r="DP74" s="41"/>
      <c r="DQ74" s="41"/>
      <c r="DR74" s="41"/>
      <c r="DS74" s="41"/>
      <c r="DT74" s="41"/>
      <c r="DU74" s="41"/>
      <c r="DV74" s="41"/>
      <c r="DW74" s="41"/>
    </row>
    <row r="75" ht="12.75" customHeight="1">
      <c r="A75" s="91" t="s">
        <v>186</v>
      </c>
      <c r="B75" s="41">
        <v>0.10770288854837418</v>
      </c>
      <c r="C75" s="41">
        <v>0.18248124420642853</v>
      </c>
      <c r="D75" s="41">
        <v>0.10505037009716034</v>
      </c>
      <c r="E75" s="41">
        <v>0.17413170635700226</v>
      </c>
      <c r="F75" s="41">
        <v>0.12046648561954498</v>
      </c>
      <c r="G75" s="41">
        <v>0.19296272099018097</v>
      </c>
      <c r="H75" s="41">
        <v>0.22099895775318146</v>
      </c>
      <c r="I75" s="41">
        <v>0.17069211602210999</v>
      </c>
      <c r="J75" s="41">
        <v>0.14075250923633575</v>
      </c>
      <c r="K75" s="41">
        <v>0.10105820000171661</v>
      </c>
      <c r="L75" s="41">
        <v>0.1156681552529335</v>
      </c>
      <c r="M75" s="41">
        <v>0.11051768064498901</v>
      </c>
      <c r="N75" s="41">
        <v>0.13230793178081512</v>
      </c>
      <c r="O75" s="41"/>
      <c r="P75" s="41">
        <v>0.08189910650253296</v>
      </c>
      <c r="Q75" s="41">
        <v>0.10810790956020355</v>
      </c>
      <c r="R75" s="41">
        <v>0.2051956206560135</v>
      </c>
      <c r="S75" s="41">
        <v>0.1304115206003189</v>
      </c>
      <c r="T75" s="41">
        <v>0.08111365139484406</v>
      </c>
      <c r="U75" s="41">
        <v>0.1745205819606781</v>
      </c>
      <c r="V75" s="41">
        <v>0.1589469164609909</v>
      </c>
      <c r="W75" s="41">
        <v>0.17403805255889893</v>
      </c>
      <c r="X75" s="41">
        <v>0.1342078000307083</v>
      </c>
      <c r="Y75" s="41">
        <v>0.1480652540922165</v>
      </c>
      <c r="Z75" s="41">
        <v>0.15786316990852356</v>
      </c>
      <c r="AA75" s="41">
        <v>0.11921375244855881</v>
      </c>
      <c r="AB75" s="41">
        <v>0.11444728076457977</v>
      </c>
      <c r="AC75" s="41">
        <v>0.16585476696491241</v>
      </c>
      <c r="AD75" s="41">
        <v>0.16341248154640198</v>
      </c>
      <c r="AE75" s="41">
        <v>0.2060307264328003</v>
      </c>
      <c r="AF75" s="41">
        <v>0.15412336587905884</v>
      </c>
      <c r="AG75" s="41">
        <v>0.12561248242855072</v>
      </c>
      <c r="AH75" s="41">
        <v>0.1503659188747406</v>
      </c>
      <c r="AI75" s="41">
        <v>0.10465508699417114</v>
      </c>
      <c r="AJ75" s="41">
        <v>0.09918764978647232</v>
      </c>
      <c r="AK75" s="41">
        <v>0.15091300010681152</v>
      </c>
      <c r="AL75" s="41">
        <v>0.18403589725494385</v>
      </c>
      <c r="AM75" s="41">
        <v>0.23869861662387848</v>
      </c>
      <c r="AN75" s="41">
        <v>0.21446581184864044</v>
      </c>
      <c r="AO75" s="41">
        <v>0.08142615854740143</v>
      </c>
      <c r="AP75" s="41">
        <v>0.1423569768667221</v>
      </c>
      <c r="AQ75" s="41">
        <v>0.1066722497344017</v>
      </c>
      <c r="AR75" s="41">
        <v>0.15267635881900787</v>
      </c>
      <c r="AS75" s="41">
        <v>0.17829906940460205</v>
      </c>
      <c r="AT75" s="41">
        <v>0.1967710256576538</v>
      </c>
      <c r="AU75" s="41">
        <v>0.1784762740135193</v>
      </c>
      <c r="AV75" s="41"/>
      <c r="AW75" s="41">
        <v>0.1576719880104065</v>
      </c>
      <c r="AX75" s="41">
        <v>0.15759682655334473</v>
      </c>
      <c r="AY75" s="41">
        <v>0.19449520111083984</v>
      </c>
      <c r="AZ75" s="41">
        <v>0.1645473837852478</v>
      </c>
      <c r="BA75" s="41">
        <v>0.14034409821033478</v>
      </c>
      <c r="BB75" s="41">
        <v>0.1408119946718216</v>
      </c>
      <c r="BC75" s="41">
        <v>0.14405226707458496</v>
      </c>
      <c r="BD75" s="41">
        <v>0.17328640818595886</v>
      </c>
      <c r="BE75" s="41">
        <v>0.2083660066127777</v>
      </c>
      <c r="BF75" s="41">
        <v>0.11194027960300446</v>
      </c>
      <c r="BG75" s="41">
        <v>0.21267901360988617</v>
      </c>
      <c r="BH75" s="41">
        <v>0.2718011736869812</v>
      </c>
      <c r="BI75" s="41">
        <v>0.18516391515731812</v>
      </c>
      <c r="BJ75" s="41">
        <v>0.19798776507377625</v>
      </c>
      <c r="BK75" s="41">
        <v>0.31633901596069336</v>
      </c>
      <c r="BL75" s="41">
        <v>0.2498779594898224</v>
      </c>
      <c r="BM75" s="41"/>
      <c r="BN75" s="41"/>
      <c r="BO75" s="41"/>
      <c r="BP75" s="41"/>
      <c r="BQ75" s="41"/>
      <c r="BR75" s="41"/>
      <c r="BS75" s="41"/>
      <c r="BT75" s="41"/>
      <c r="BU75" s="41"/>
      <c r="BV75" s="41"/>
      <c r="BW75" s="41"/>
      <c r="BX75" s="41"/>
      <c r="BY75" s="41"/>
      <c r="BZ75" s="41"/>
      <c r="CA75" s="49"/>
      <c r="CB75" s="41"/>
      <c r="CC75" s="41"/>
      <c r="CD75" s="49"/>
      <c r="CE75" s="41"/>
      <c r="CF75" s="41"/>
      <c r="CG75" s="41"/>
      <c r="CH75" s="41"/>
      <c r="CI75" s="41"/>
      <c r="CJ75" s="41"/>
      <c r="CK75" s="41"/>
      <c r="CL75" s="41"/>
      <c r="CM75" s="41"/>
      <c r="CN75" s="41"/>
      <c r="CO75" s="41"/>
      <c r="CP75" s="41"/>
      <c r="CQ75" s="41"/>
      <c r="CR75" s="41"/>
      <c r="CS75" s="41"/>
      <c r="CT75" s="41"/>
      <c r="CU75" s="41"/>
      <c r="CV75" s="41"/>
      <c r="CW75" s="41"/>
      <c r="CX75" s="41"/>
      <c r="CY75" s="41"/>
      <c r="CZ75" s="41"/>
      <c r="DA75" s="41"/>
      <c r="DB75" s="41"/>
      <c r="DC75" s="41"/>
      <c r="DD75" s="41"/>
      <c r="DE75" s="41"/>
      <c r="DF75" s="41"/>
      <c r="DG75" s="41"/>
      <c r="DH75" s="41"/>
      <c r="DI75" s="41"/>
      <c r="DJ75" s="41"/>
      <c r="DK75" s="41"/>
      <c r="DL75" s="41"/>
      <c r="DM75" s="41"/>
      <c r="DN75" s="41"/>
      <c r="DO75" s="41"/>
      <c r="DP75" s="41"/>
      <c r="DQ75" s="41"/>
      <c r="DR75" s="41"/>
      <c r="DS75" s="41"/>
      <c r="DT75" s="41"/>
      <c r="DU75" s="41"/>
      <c r="DV75" s="41"/>
      <c r="DW75" s="41"/>
    </row>
    <row r="76" ht="12.75" customHeight="1">
      <c r="A76" s="91" t="s">
        <v>190</v>
      </c>
      <c r="B76" s="41">
        <v>0.04220230132341385</v>
      </c>
      <c r="C76" s="41">
        <v>0.12092801928520203</v>
      </c>
      <c r="D76" s="41">
        <v>0.049365680664777756</v>
      </c>
      <c r="E76" s="41">
        <v>0.0935702919960022</v>
      </c>
      <c r="F76" s="41">
        <v>0.10578591376543045</v>
      </c>
      <c r="G76" s="41">
        <v>0.11338929086923599</v>
      </c>
      <c r="H76" s="41">
        <v>0.14351816475391388</v>
      </c>
      <c r="I76" s="41">
        <v>0.08447954058647156</v>
      </c>
      <c r="J76" s="41">
        <v>0.09326618164777756</v>
      </c>
      <c r="K76" s="41">
        <v>0.07891473174095154</v>
      </c>
      <c r="L76" s="41">
        <v>0.09784938395023346</v>
      </c>
      <c r="M76" s="41">
        <v>0.08282363414764404</v>
      </c>
      <c r="N76" s="41">
        <v>0.0888034924864769</v>
      </c>
      <c r="O76" s="41"/>
      <c r="P76" s="41">
        <v>0.0581430047750473</v>
      </c>
      <c r="Q76" s="41">
        <v>0.06976761668920517</v>
      </c>
      <c r="R76" s="41">
        <v>0.0950082316994667</v>
      </c>
      <c r="S76" s="41">
        <v>0.08126842975616455</v>
      </c>
      <c r="T76" s="41">
        <v>0.06166429445147514</v>
      </c>
      <c r="U76" s="41">
        <v>0.08568112552165985</v>
      </c>
      <c r="V76" s="41">
        <v>0.09657891094684601</v>
      </c>
      <c r="W76" s="41">
        <v>0.11057653278112411</v>
      </c>
      <c r="X76" s="41">
        <v>0.09052632749080658</v>
      </c>
      <c r="Y76" s="41">
        <v>0.13552749156951904</v>
      </c>
      <c r="Z76" s="41">
        <v>0.08755186200141907</v>
      </c>
      <c r="AA76" s="41">
        <v>0.07938036322593689</v>
      </c>
      <c r="AB76" s="41">
        <v>0.08841708302497864</v>
      </c>
      <c r="AC76" s="41">
        <v>0.1066209226846695</v>
      </c>
      <c r="AD76" s="41">
        <v>0.12527316808700562</v>
      </c>
      <c r="AE76" s="41">
        <v>0.17172031104564667</v>
      </c>
      <c r="AF76" s="41">
        <v>0.12269480526447296</v>
      </c>
      <c r="AG76" s="41">
        <v>0.06504929065704346</v>
      </c>
      <c r="AH76" s="41">
        <v>0.08123886585235596</v>
      </c>
      <c r="AI76" s="41">
        <v>0.051399871706962585</v>
      </c>
      <c r="AJ76" s="41">
        <v>0.036752521991729736</v>
      </c>
      <c r="AK76" s="41">
        <v>0.0631735622882843</v>
      </c>
      <c r="AL76" s="41">
        <v>0.10057395696640015</v>
      </c>
      <c r="AM76" s="41">
        <v>0.15662343800067902</v>
      </c>
      <c r="AN76" s="41">
        <v>0.10359205305576324</v>
      </c>
      <c r="AO76" s="41">
        <v>0.07633552700281143</v>
      </c>
      <c r="AP76" s="41">
        <v>0.08904029428958893</v>
      </c>
      <c r="AQ76" s="41">
        <v>0.05123962461948395</v>
      </c>
      <c r="AR76" s="41">
        <v>0.043997179716825485</v>
      </c>
      <c r="AS76" s="41">
        <v>0.10202259570360184</v>
      </c>
      <c r="AT76" s="41">
        <v>0.05611215904355049</v>
      </c>
      <c r="AU76" s="41">
        <v>0.054933127015829086</v>
      </c>
      <c r="AV76" s="41"/>
      <c r="AW76" s="41">
        <v>0.07474510371685028</v>
      </c>
      <c r="AX76" s="41">
        <v>0.12014693021774292</v>
      </c>
      <c r="AY76" s="41">
        <v>0.09757433086633682</v>
      </c>
      <c r="AZ76" s="41">
        <v>0.08572474867105484</v>
      </c>
      <c r="BA76" s="41">
        <v>0.07215862721204758</v>
      </c>
      <c r="BB76" s="41">
        <v>0.07777713984251022</v>
      </c>
      <c r="BC76" s="41">
        <v>0.08324676007032394</v>
      </c>
      <c r="BD76" s="41">
        <v>0.11273978650569916</v>
      </c>
      <c r="BE76" s="41">
        <v>0.09128349274396896</v>
      </c>
      <c r="BF76" s="41">
        <v>0.05616631731390953</v>
      </c>
      <c r="BG76" s="41">
        <v>0.15397566556930542</v>
      </c>
      <c r="BH76" s="41">
        <v>0.08887900412082672</v>
      </c>
      <c r="BI76" s="41">
        <v>0.07541550695896149</v>
      </c>
      <c r="BJ76" s="41">
        <v>0.09853142499923706</v>
      </c>
      <c r="BK76" s="41">
        <v>0.21149024367332458</v>
      </c>
      <c r="BL76" s="41">
        <v>0.12347141653299332</v>
      </c>
      <c r="BM76" s="41"/>
      <c r="BN76" s="41"/>
      <c r="BO76" s="41"/>
      <c r="BP76" s="41"/>
      <c r="BQ76" s="41"/>
      <c r="BR76" s="41"/>
      <c r="BS76" s="41"/>
      <c r="BT76" s="41"/>
      <c r="BU76" s="41"/>
      <c r="BV76" s="41"/>
      <c r="BW76" s="41"/>
      <c r="BX76" s="41"/>
      <c r="BY76" s="41"/>
      <c r="BZ76" s="41"/>
      <c r="CA76" s="49"/>
      <c r="CB76" s="41"/>
      <c r="CC76" s="41"/>
      <c r="CD76" s="49"/>
      <c r="CE76" s="41"/>
      <c r="CF76" s="41"/>
      <c r="CG76" s="41"/>
      <c r="CH76" s="41"/>
      <c r="CI76" s="41"/>
      <c r="CJ76" s="41"/>
      <c r="CK76" s="41"/>
      <c r="CL76" s="41"/>
      <c r="CM76" s="41"/>
      <c r="CN76" s="41"/>
      <c r="CO76" s="41"/>
      <c r="CP76" s="41"/>
      <c r="CQ76" s="41"/>
      <c r="CR76" s="41"/>
      <c r="CS76" s="41"/>
      <c r="CT76" s="41"/>
      <c r="CU76" s="41"/>
      <c r="CV76" s="41"/>
      <c r="CW76" s="41"/>
      <c r="CX76" s="41"/>
      <c r="CY76" s="41"/>
      <c r="CZ76" s="41"/>
      <c r="DA76" s="41"/>
      <c r="DB76" s="41"/>
      <c r="DC76" s="41"/>
      <c r="DD76" s="41"/>
      <c r="DE76" s="41"/>
      <c r="DF76" s="41"/>
      <c r="DG76" s="41"/>
      <c r="DH76" s="41"/>
      <c r="DI76" s="41"/>
      <c r="DJ76" s="41"/>
      <c r="DK76" s="41"/>
      <c r="DL76" s="41"/>
      <c r="DM76" s="41"/>
      <c r="DN76" s="41"/>
      <c r="DO76" s="41"/>
      <c r="DP76" s="41"/>
      <c r="DQ76" s="41"/>
      <c r="DR76" s="41"/>
      <c r="DS76" s="41"/>
      <c r="DT76" s="41"/>
      <c r="DU76" s="41"/>
      <c r="DV76" s="41"/>
      <c r="DW76" s="41"/>
    </row>
    <row r="77" ht="12.75" customHeight="1">
      <c r="A77" s="91" t="s">
        <v>184</v>
      </c>
      <c r="B77" s="41">
        <v>0.9399104118347168</v>
      </c>
      <c r="C77" s="41">
        <v>0.955937922000885</v>
      </c>
      <c r="D77" s="41">
        <v>0.8807474374771118</v>
      </c>
      <c r="E77" s="41">
        <v>0.8496178388595581</v>
      </c>
      <c r="F77" s="41">
        <v>0.9642004370689392</v>
      </c>
      <c r="G77" s="41">
        <v>0.916517436504364</v>
      </c>
      <c r="H77" s="41">
        <v>0.9049674868583679</v>
      </c>
      <c r="I77" s="41">
        <v>0.9406120181083679</v>
      </c>
      <c r="J77" s="41">
        <v>0.9244720339775085</v>
      </c>
      <c r="K77" s="41">
        <v>0.9035224318504333</v>
      </c>
      <c r="L77" s="41">
        <v>0.9392986297607422</v>
      </c>
      <c r="M77" s="41">
        <v>0.9108210802078247</v>
      </c>
      <c r="N77" s="41">
        <v>0.8828240633010864</v>
      </c>
      <c r="O77" s="41"/>
      <c r="P77" s="41">
        <v>0.9607792496681213</v>
      </c>
      <c r="Q77" s="41">
        <v>0.990516722202301</v>
      </c>
      <c r="R77" s="41">
        <v>0.886288583278656</v>
      </c>
      <c r="S77" s="41">
        <v>0.9336865544319153</v>
      </c>
      <c r="T77" s="41">
        <v>0.7019112706184387</v>
      </c>
      <c r="U77" s="41">
        <v>0.8353636264801025</v>
      </c>
      <c r="V77" s="41">
        <v>0.9736297726631165</v>
      </c>
      <c r="W77" s="41">
        <v>0.8775919079780579</v>
      </c>
      <c r="X77" s="41">
        <v>0.8272889852523804</v>
      </c>
      <c r="Y77" s="41">
        <v>0.9751262664794922</v>
      </c>
      <c r="Z77" s="41">
        <v>0.995890736579895</v>
      </c>
      <c r="AA77" s="41">
        <v>0.8427172899246216</v>
      </c>
      <c r="AB77" s="41">
        <v>0.9130103588104248</v>
      </c>
      <c r="AC77" s="41">
        <v>0.9713882207870483</v>
      </c>
      <c r="AD77" s="41">
        <v>0.9610191583633423</v>
      </c>
      <c r="AE77" s="41">
        <v>0.9611718654632568</v>
      </c>
      <c r="AF77" s="41">
        <v>0.9033061265945435</v>
      </c>
      <c r="AG77" s="41">
        <v>0.8744884729385376</v>
      </c>
      <c r="AH77" s="41">
        <v>0.8553177714347839</v>
      </c>
      <c r="AI77" s="41">
        <v>0.8982812762260437</v>
      </c>
      <c r="AJ77" s="41">
        <v>0.8207060694694519</v>
      </c>
      <c r="AK77" s="41">
        <v>0.8713914752006531</v>
      </c>
      <c r="AL77" s="41">
        <v>0.9335587024688721</v>
      </c>
      <c r="AM77" s="41">
        <v>0.9188307523727417</v>
      </c>
      <c r="AN77" s="41">
        <v>0.9300575852394104</v>
      </c>
      <c r="AO77" s="41">
        <v>0.8917568325996399</v>
      </c>
      <c r="AP77" s="41">
        <v>0.8702700734138489</v>
      </c>
      <c r="AQ77" s="41">
        <v>0.9172240495681763</v>
      </c>
      <c r="AR77" s="41">
        <v>0.8163193464279175</v>
      </c>
      <c r="AS77" s="41">
        <v>0.9445565342903137</v>
      </c>
      <c r="AT77" s="41">
        <v>0.971822202205658</v>
      </c>
      <c r="AU77" s="41">
        <v>0.9056904911994934</v>
      </c>
      <c r="AV77" s="41"/>
      <c r="AW77" s="41">
        <v>0.9270328283309937</v>
      </c>
      <c r="AX77" s="41">
        <v>0.9776317477226257</v>
      </c>
      <c r="AY77" s="41">
        <v>0.9296266436576843</v>
      </c>
      <c r="AZ77" s="41">
        <v>0.8758677244186401</v>
      </c>
      <c r="BA77" s="41">
        <v>0.9434376955032349</v>
      </c>
      <c r="BB77" s="41">
        <v>0.7888936996459961</v>
      </c>
      <c r="BC77" s="41">
        <v>0.9546991586685181</v>
      </c>
      <c r="BD77" s="41">
        <v>0.9442204833030701</v>
      </c>
      <c r="BE77" s="41">
        <v>0.9016125202178955</v>
      </c>
      <c r="BF77" s="41">
        <v>0.8777794241905212</v>
      </c>
      <c r="BG77" s="41">
        <v>0.9755424857139587</v>
      </c>
      <c r="BH77" s="41">
        <v>0.9051766395568848</v>
      </c>
      <c r="BI77" s="41">
        <v>0.9564341902732849</v>
      </c>
      <c r="BJ77" s="41">
        <v>0.9561079740524292</v>
      </c>
      <c r="BK77" s="41">
        <v>0.9439451694488525</v>
      </c>
      <c r="BL77" s="41">
        <v>0.8805258870124817</v>
      </c>
      <c r="BM77" s="41"/>
      <c r="BN77" s="41"/>
      <c r="BO77" s="41"/>
      <c r="BP77" s="41"/>
      <c r="BQ77" s="41"/>
      <c r="BR77" s="41"/>
      <c r="BS77" s="41"/>
      <c r="BT77" s="41"/>
      <c r="BU77" s="41"/>
      <c r="BV77" s="41"/>
      <c r="BW77" s="41"/>
      <c r="BX77" s="41"/>
      <c r="BY77" s="41"/>
      <c r="BZ77" s="41"/>
      <c r="CA77" s="49"/>
      <c r="CB77" s="41"/>
      <c r="CC77" s="41"/>
      <c r="CD77" s="49"/>
      <c r="CE77" s="41"/>
      <c r="CF77" s="41"/>
      <c r="CG77" s="41"/>
      <c r="CH77" s="41"/>
      <c r="CI77" s="41"/>
      <c r="CJ77" s="41"/>
      <c r="CK77" s="41"/>
      <c r="CL77" s="41"/>
      <c r="CM77" s="41"/>
      <c r="CN77" s="41"/>
      <c r="CO77" s="41"/>
      <c r="CP77" s="41"/>
      <c r="CQ77" s="41"/>
      <c r="CR77" s="41"/>
      <c r="CS77" s="41"/>
      <c r="CT77" s="41"/>
      <c r="CU77" s="41"/>
      <c r="CV77" s="41"/>
      <c r="CW77" s="41"/>
      <c r="CX77" s="41"/>
      <c r="CY77" s="41"/>
      <c r="CZ77" s="41"/>
      <c r="DA77" s="41"/>
      <c r="DB77" s="41"/>
      <c r="DC77" s="41"/>
      <c r="DD77" s="41"/>
      <c r="DE77" s="41"/>
      <c r="DF77" s="41"/>
      <c r="DG77" s="41"/>
      <c r="DH77" s="41"/>
      <c r="DI77" s="41"/>
      <c r="DJ77" s="41"/>
      <c r="DK77" s="41"/>
      <c r="DL77" s="41"/>
      <c r="DM77" s="41"/>
      <c r="DN77" s="41"/>
      <c r="DO77" s="41"/>
      <c r="DP77" s="41"/>
      <c r="DQ77" s="41"/>
      <c r="DR77" s="41"/>
      <c r="DS77" s="41"/>
      <c r="DT77" s="41"/>
      <c r="DU77" s="41"/>
      <c r="DV77" s="41"/>
      <c r="DW77" s="41"/>
    </row>
    <row r="78" ht="12.75" customHeight="1">
      <c r="A78" s="11" t="s">
        <v>188</v>
      </c>
      <c r="B78" s="41">
        <v>0.9235641956329346</v>
      </c>
      <c r="C78" s="41">
        <v>0.9653918147087097</v>
      </c>
      <c r="D78" s="41">
        <v>0.8846673369407654</v>
      </c>
      <c r="E78" s="41">
        <v>0.8696007132530212</v>
      </c>
      <c r="F78" s="41">
        <v>0.9462364912033081</v>
      </c>
      <c r="G78" s="41">
        <v>0.8467473387718201</v>
      </c>
      <c r="H78" s="41">
        <v>0.9139173030853271</v>
      </c>
      <c r="I78" s="41">
        <v>0.8949119448661804</v>
      </c>
      <c r="J78" s="41">
        <v>0.9564850330352783</v>
      </c>
      <c r="K78" s="41">
        <v>0.7697335481643677</v>
      </c>
      <c r="L78" s="41">
        <v>0.9508628845214844</v>
      </c>
      <c r="M78" s="41">
        <v>0.8750479817390442</v>
      </c>
      <c r="N78" s="41">
        <v>0.8211625218391418</v>
      </c>
      <c r="O78" s="41"/>
      <c r="P78" s="41">
        <v>0.9441447257995605</v>
      </c>
      <c r="Q78" s="41">
        <v>0.9821199774742126</v>
      </c>
      <c r="R78" s="41">
        <v>0.9592230916023254</v>
      </c>
      <c r="S78" s="41">
        <v>0.91617351770401</v>
      </c>
      <c r="T78" s="41">
        <v>0.6980412602424622</v>
      </c>
      <c r="U78" s="41">
        <v>0.931736946105957</v>
      </c>
      <c r="V78" s="41">
        <v>0.8546087145805359</v>
      </c>
      <c r="W78" s="41">
        <v>0.9364967346191406</v>
      </c>
      <c r="X78" s="41">
        <v>0.8800533413887024</v>
      </c>
      <c r="Y78" s="41">
        <v>0.8790116310119629</v>
      </c>
      <c r="Z78" s="41">
        <v>1.0</v>
      </c>
      <c r="AA78" s="41">
        <v>0.8341341614723206</v>
      </c>
      <c r="AB78" s="41">
        <v>0.8176720142364502</v>
      </c>
      <c r="AC78" s="41">
        <v>0.9657877683639526</v>
      </c>
      <c r="AD78" s="41">
        <v>0.8556709289550781</v>
      </c>
      <c r="AE78" s="41">
        <v>0.8653696775436401</v>
      </c>
      <c r="AF78" s="41">
        <v>0.9007794260978699</v>
      </c>
      <c r="AG78" s="41">
        <v>0.8842477798461914</v>
      </c>
      <c r="AH78" s="41">
        <v>0.7899543046951294</v>
      </c>
      <c r="AI78" s="41">
        <v>0.907647967338562</v>
      </c>
      <c r="AJ78" s="41">
        <v>0.9342957735061646</v>
      </c>
      <c r="AK78" s="41">
        <v>0.8899152278900146</v>
      </c>
      <c r="AL78" s="41">
        <v>0.8806229829788208</v>
      </c>
      <c r="AM78" s="41">
        <v>0.9128379821777344</v>
      </c>
      <c r="AN78" s="41">
        <v>0.982426106929779</v>
      </c>
      <c r="AO78" s="41">
        <v>0.9455841183662415</v>
      </c>
      <c r="AP78" s="41">
        <v>0.8121643662452698</v>
      </c>
      <c r="AQ78" s="41">
        <v>0.8415492177009583</v>
      </c>
      <c r="AR78" s="41">
        <v>0.8546805381774902</v>
      </c>
      <c r="AS78" s="41">
        <v>0.9496962428092957</v>
      </c>
      <c r="AT78" s="41">
        <v>0.8808276653289795</v>
      </c>
      <c r="AU78" s="41">
        <v>0.9333333373069763</v>
      </c>
      <c r="AV78" s="41"/>
      <c r="AW78" s="41">
        <v>0.8849037885665894</v>
      </c>
      <c r="AX78" s="41">
        <v>1.0</v>
      </c>
      <c r="AY78" s="41">
        <v>0.8515198826789856</v>
      </c>
      <c r="AZ78" s="41">
        <v>0.8327991962432861</v>
      </c>
      <c r="BA78" s="41">
        <v>0.9505480527877808</v>
      </c>
      <c r="BB78" s="41">
        <v>0.9072843194007874</v>
      </c>
      <c r="BC78" s="41">
        <v>0.9190575480461121</v>
      </c>
      <c r="BD78" s="41">
        <v>0.9348827004432678</v>
      </c>
      <c r="BE78" s="41">
        <v>0.861813485622406</v>
      </c>
      <c r="BF78" s="41">
        <v>0.9543882608413696</v>
      </c>
      <c r="BG78" s="41">
        <v>0.9960415959358215</v>
      </c>
      <c r="BH78" s="41">
        <v>0.9190130233764648</v>
      </c>
      <c r="BI78" s="41">
        <v>0.9668871760368347</v>
      </c>
      <c r="BJ78" s="41">
        <v>0.963979959487915</v>
      </c>
      <c r="BK78" s="41">
        <v>0.9786497354507446</v>
      </c>
      <c r="BL78" s="41">
        <v>0.8807379007339478</v>
      </c>
      <c r="BM78" s="41"/>
      <c r="BN78" s="41"/>
      <c r="BO78" s="41"/>
      <c r="BP78" s="41"/>
      <c r="BQ78" s="41"/>
      <c r="BR78" s="41"/>
      <c r="BS78" s="41"/>
      <c r="BT78" s="41"/>
      <c r="BU78" s="41"/>
      <c r="BV78" s="41"/>
      <c r="BW78" s="41"/>
      <c r="BX78" s="41"/>
      <c r="BY78" s="41"/>
      <c r="BZ78" s="41"/>
      <c r="CA78" s="49"/>
      <c r="CB78" s="41"/>
      <c r="CC78" s="41"/>
      <c r="CD78" s="49"/>
      <c r="CE78" s="41"/>
      <c r="CF78" s="41"/>
      <c r="CG78" s="41"/>
      <c r="CH78" s="41"/>
      <c r="CI78" s="41"/>
      <c r="CJ78" s="41"/>
      <c r="CK78" s="41"/>
      <c r="CL78" s="41"/>
      <c r="CM78" s="41"/>
      <c r="CN78" s="41"/>
      <c r="CO78" s="41"/>
      <c r="CP78" s="41"/>
      <c r="CQ78" s="41"/>
      <c r="CR78" s="41"/>
      <c r="CS78" s="41"/>
      <c r="CT78" s="41"/>
      <c r="CU78" s="41"/>
      <c r="CV78" s="41"/>
      <c r="CW78" s="41"/>
      <c r="CX78" s="41"/>
      <c r="CY78" s="41"/>
      <c r="CZ78" s="41"/>
      <c r="DA78" s="41"/>
      <c r="DB78" s="41"/>
      <c r="DC78" s="41"/>
      <c r="DD78" s="41"/>
      <c r="DE78" s="41"/>
      <c r="DF78" s="41"/>
      <c r="DG78" s="41"/>
      <c r="DH78" s="41"/>
      <c r="DI78" s="41"/>
      <c r="DJ78" s="41"/>
      <c r="DK78" s="41"/>
      <c r="DL78" s="41"/>
      <c r="DM78" s="41"/>
      <c r="DN78" s="41"/>
      <c r="DO78" s="41"/>
      <c r="DP78" s="41"/>
      <c r="DQ78" s="41"/>
      <c r="DR78" s="41"/>
      <c r="DS78" s="41"/>
      <c r="DT78" s="41"/>
      <c r="DU78" s="41"/>
      <c r="DV78" s="41"/>
      <c r="DW78" s="41"/>
    </row>
    <row r="79" ht="12.75" customHeight="1">
      <c r="A79" s="91" t="s">
        <v>192</v>
      </c>
      <c r="B79" s="41">
        <v>0.9448009133338928</v>
      </c>
      <c r="C79" s="41">
        <v>1.0</v>
      </c>
      <c r="D79" s="41">
        <v>1.0</v>
      </c>
      <c r="E79" s="41">
        <v>0.9214935302734375</v>
      </c>
      <c r="F79" s="41">
        <v>0.9387754201889038</v>
      </c>
      <c r="G79" s="41">
        <v>0.9895337820053101</v>
      </c>
      <c r="H79" s="41">
        <v>1.0</v>
      </c>
      <c r="I79" s="41">
        <v>1.0</v>
      </c>
      <c r="J79" s="41">
        <v>0.9944242238998413</v>
      </c>
      <c r="K79" s="41">
        <v>0.8583318591117859</v>
      </c>
      <c r="L79" s="41">
        <v>0.9419148564338684</v>
      </c>
      <c r="M79" s="41">
        <v>0.9512404203414917</v>
      </c>
      <c r="N79" s="41">
        <v>1.0</v>
      </c>
      <c r="O79" s="41"/>
      <c r="P79" s="41">
        <v>0.9289221167564392</v>
      </c>
      <c r="Q79" s="41">
        <v>1.0</v>
      </c>
      <c r="R79" s="41">
        <v>1.0</v>
      </c>
      <c r="S79" s="41">
        <v>1.0</v>
      </c>
      <c r="T79" s="41">
        <v>0.6985993385314941</v>
      </c>
      <c r="U79" s="41">
        <v>0.860124409198761</v>
      </c>
      <c r="V79" s="41">
        <v>0.8803594708442688</v>
      </c>
      <c r="W79" s="41">
        <v>1.0</v>
      </c>
      <c r="X79" s="41">
        <v>0.9276121854782104</v>
      </c>
      <c r="Y79" s="41">
        <v>0.9519358277320862</v>
      </c>
      <c r="Z79" s="41">
        <v>1.0</v>
      </c>
      <c r="AA79" s="41">
        <v>0.8754509687423706</v>
      </c>
      <c r="AB79" s="41">
        <v>0.9475542902946472</v>
      </c>
      <c r="AC79" s="41">
        <v>1.0</v>
      </c>
      <c r="AD79" s="41">
        <v>0.9920428395271301</v>
      </c>
      <c r="AE79" s="41">
        <v>0.7992926836013794</v>
      </c>
      <c r="AF79" s="41">
        <v>1.0</v>
      </c>
      <c r="AG79" s="41">
        <v>0.9427993297576904</v>
      </c>
      <c r="AH79" s="41">
        <v>0.9135679602622986</v>
      </c>
      <c r="AI79" s="41">
        <v>1.0</v>
      </c>
      <c r="AJ79" s="41">
        <v>0.8217424154281616</v>
      </c>
      <c r="AK79" s="41">
        <v>0.896295428276062</v>
      </c>
      <c r="AL79" s="41">
        <v>1.0</v>
      </c>
      <c r="AM79" s="41">
        <v>1.0</v>
      </c>
      <c r="AN79" s="41">
        <v>0.9878044724464417</v>
      </c>
      <c r="AO79" s="41">
        <v>0.9348803162574768</v>
      </c>
      <c r="AP79" s="41">
        <v>0.9405098557472229</v>
      </c>
      <c r="AQ79" s="41">
        <v>1.0</v>
      </c>
      <c r="AR79" s="41">
        <v>0.9112502336502075</v>
      </c>
      <c r="AS79" s="41">
        <v>0.988618016242981</v>
      </c>
      <c r="AT79" s="41">
        <v>1.0</v>
      </c>
      <c r="AU79" s="41">
        <v>1.0</v>
      </c>
      <c r="AV79" s="41"/>
      <c r="AW79" s="41">
        <v>0.9780938625335693</v>
      </c>
      <c r="AX79" s="41">
        <v>0.9562802910804749</v>
      </c>
      <c r="AY79" s="41">
        <v>0.9738423228263855</v>
      </c>
      <c r="AZ79" s="41">
        <v>0.8352988958358765</v>
      </c>
      <c r="BA79" s="41">
        <v>0.9889876842498779</v>
      </c>
      <c r="BB79" s="41">
        <v>0.9194862842559814</v>
      </c>
      <c r="BC79" s="41">
        <v>0.9250075817108154</v>
      </c>
      <c r="BD79" s="41">
        <v>0.9339896440505981</v>
      </c>
      <c r="BE79" s="41">
        <v>0.9376327395439148</v>
      </c>
      <c r="BF79" s="41">
        <v>1.0</v>
      </c>
      <c r="BG79" s="41">
        <v>1.0</v>
      </c>
      <c r="BH79" s="41">
        <v>0.9878295063972473</v>
      </c>
      <c r="BI79" s="41">
        <v>0.9268320202827454</v>
      </c>
      <c r="BJ79" s="41">
        <v>1.0</v>
      </c>
      <c r="BK79" s="41">
        <v>1.0</v>
      </c>
      <c r="BL79" s="41">
        <v>0.9458987712860107</v>
      </c>
      <c r="BM79" s="41"/>
      <c r="BN79" s="41"/>
      <c r="BO79" s="41"/>
      <c r="BP79" s="41"/>
      <c r="BQ79" s="41"/>
      <c r="BR79" s="41"/>
      <c r="BS79" s="41"/>
      <c r="BT79" s="41"/>
      <c r="BU79" s="41"/>
      <c r="BV79" s="41"/>
      <c r="BW79" s="41"/>
      <c r="BX79" s="41"/>
      <c r="BY79" s="41"/>
      <c r="BZ79" s="41"/>
      <c r="CA79" s="49"/>
      <c r="CB79" s="41"/>
      <c r="CC79" s="41"/>
      <c r="CD79" s="49"/>
      <c r="CE79" s="41"/>
      <c r="CF79" s="41"/>
      <c r="CG79" s="41"/>
      <c r="CH79" s="41"/>
      <c r="CI79" s="41"/>
      <c r="CJ79" s="41"/>
      <c r="CK79" s="41"/>
      <c r="CL79" s="41"/>
      <c r="CM79" s="41"/>
      <c r="CN79" s="41"/>
      <c r="CO79" s="41"/>
      <c r="CP79" s="41"/>
      <c r="CQ79" s="41"/>
      <c r="CR79" s="41"/>
      <c r="CS79" s="41"/>
      <c r="CT79" s="41"/>
      <c r="CU79" s="41"/>
      <c r="CV79" s="41"/>
      <c r="CW79" s="41"/>
      <c r="CX79" s="41"/>
      <c r="CY79" s="41"/>
      <c r="CZ79" s="41"/>
      <c r="DA79" s="41"/>
      <c r="DB79" s="41"/>
      <c r="DC79" s="41"/>
      <c r="DD79" s="41"/>
      <c r="DE79" s="41"/>
      <c r="DF79" s="41"/>
      <c r="DG79" s="41"/>
      <c r="DH79" s="41"/>
      <c r="DI79" s="41"/>
      <c r="DJ79" s="41"/>
      <c r="DK79" s="41"/>
      <c r="DL79" s="41"/>
      <c r="DM79" s="41"/>
      <c r="DN79" s="41"/>
      <c r="DO79" s="41"/>
      <c r="DP79" s="41"/>
      <c r="DQ79" s="41"/>
      <c r="DR79" s="41"/>
      <c r="DS79" s="41"/>
      <c r="DT79" s="41"/>
      <c r="DU79" s="41"/>
      <c r="DV79" s="41"/>
      <c r="DW79" s="41"/>
    </row>
    <row r="80" ht="12.75" customHeight="1">
      <c r="A80" s="91" t="s">
        <v>194</v>
      </c>
      <c r="B80" s="41">
        <v>0.011889093555510044</v>
      </c>
      <c r="C80" s="41">
        <v>0.04206838831305504</v>
      </c>
      <c r="D80" s="41">
        <v>0.023328766226768494</v>
      </c>
      <c r="E80" s="41">
        <v>0.0339055098593235</v>
      </c>
      <c r="F80" s="41">
        <v>0.03238348662853241</v>
      </c>
      <c r="G80" s="41">
        <v>0.035373952239751816</v>
      </c>
      <c r="H80" s="41">
        <v>0.055213563144207</v>
      </c>
      <c r="I80" s="41">
        <v>0.035875413566827774</v>
      </c>
      <c r="J80" s="41">
        <v>0.03458857163786888</v>
      </c>
      <c r="K80" s="41">
        <v>0.022376876324415207</v>
      </c>
      <c r="L80" s="41">
        <v>0.054224297404289246</v>
      </c>
      <c r="M80" s="41">
        <v>0.05736580491065979</v>
      </c>
      <c r="N80" s="41">
        <v>0.03466355800628662</v>
      </c>
      <c r="O80" s="41"/>
      <c r="P80" s="41">
        <v>0.04722675681114197</v>
      </c>
      <c r="Q80" s="41">
        <v>0.042479682713747025</v>
      </c>
      <c r="R80" s="41">
        <v>0.04750411584973335</v>
      </c>
      <c r="S80" s="41">
        <v>0.0421738438308239</v>
      </c>
      <c r="T80" s="41">
        <v>0.012678339146077633</v>
      </c>
      <c r="U80" s="41">
        <v>0.018462492153048515</v>
      </c>
      <c r="V80" s="41">
        <v>0.06932850182056427</v>
      </c>
      <c r="W80" s="41">
        <v>0.04440534859895706</v>
      </c>
      <c r="X80" s="41">
        <v>0.03154929727315903</v>
      </c>
      <c r="Y80" s="41">
        <v>0.05374252051115036</v>
      </c>
      <c r="Z80" s="41">
        <v>0.04598559811711311</v>
      </c>
      <c r="AA80" s="41">
        <v>0.033832333981990814</v>
      </c>
      <c r="AB80" s="41">
        <v>0.023974720388650894</v>
      </c>
      <c r="AC80" s="41">
        <v>0.06908764690160751</v>
      </c>
      <c r="AD80" s="41">
        <v>0.0601101852953434</v>
      </c>
      <c r="AE80" s="41">
        <v>0.02629118785262108</v>
      </c>
      <c r="AF80" s="41">
        <v>0.04769480600953102</v>
      </c>
      <c r="AG80" s="41">
        <v>0.015800457447767258</v>
      </c>
      <c r="AH80" s="41">
        <v>0.013708025217056274</v>
      </c>
      <c r="AI80" s="41">
        <v>0.021795053035020828</v>
      </c>
      <c r="AJ80" s="41">
        <v>0.020983071997761726</v>
      </c>
      <c r="AK80" s="41">
        <v>0.03579786792397499</v>
      </c>
      <c r="AL80" s="41">
        <v>0.039302147924900055</v>
      </c>
      <c r="AM80" s="41">
        <v>0.06906154006719589</v>
      </c>
      <c r="AN80" s="41">
        <v>0.05958402529358864</v>
      </c>
      <c r="AO80" s="41">
        <v>0.01456470973789692</v>
      </c>
      <c r="AP80" s="41">
        <v>0.049763817340135574</v>
      </c>
      <c r="AQ80" s="41">
        <v>0.033629778772592545</v>
      </c>
      <c r="AR80" s="41">
        <v>0.009325379505753517</v>
      </c>
      <c r="AS80" s="41">
        <v>0.039926428347826004</v>
      </c>
      <c r="AT80" s="41">
        <v>0.019047414883971214</v>
      </c>
      <c r="AU80" s="41">
        <v>0.007754663936793804</v>
      </c>
      <c r="AV80" s="41"/>
      <c r="AW80" s="41">
        <v>0.030172590166330338</v>
      </c>
      <c r="AX80" s="41">
        <v>0.04269425943493843</v>
      </c>
      <c r="AY80" s="41">
        <v>0.03186360374093056</v>
      </c>
      <c r="AZ80" s="41">
        <v>0.021002918481826782</v>
      </c>
      <c r="BA80" s="41">
        <v>0.03686537221074104</v>
      </c>
      <c r="BB80" s="41">
        <v>0.030100462958216667</v>
      </c>
      <c r="BC80" s="41">
        <v>0.04638533294200897</v>
      </c>
      <c r="BD80" s="41">
        <v>0.047504816204309464</v>
      </c>
      <c r="BE80" s="41">
        <v>0.03369835391640663</v>
      </c>
      <c r="BF80" s="41">
        <v>0.027896631509065628</v>
      </c>
      <c r="BG80" s="41">
        <v>0.06892865896224976</v>
      </c>
      <c r="BH80" s="41">
        <v>0.039513468742370605</v>
      </c>
      <c r="BI80" s="41">
        <v>0.060419801622629166</v>
      </c>
      <c r="BJ80" s="41">
        <v>0.05772670730948448</v>
      </c>
      <c r="BK80" s="41">
        <v>0.09777241200208664</v>
      </c>
      <c r="BL80" s="41">
        <v>0.024187900125980377</v>
      </c>
      <c r="BM80" s="41"/>
      <c r="BN80" s="41"/>
      <c r="BO80" s="41"/>
      <c r="BP80" s="41"/>
      <c r="BQ80" s="41"/>
      <c r="BR80" s="41"/>
      <c r="BS80" s="41"/>
      <c r="BT80" s="41"/>
      <c r="BU80" s="41"/>
      <c r="BV80" s="41"/>
      <c r="BW80" s="41"/>
      <c r="BX80" s="41"/>
      <c r="BY80" s="41"/>
      <c r="BZ80" s="41"/>
      <c r="CA80" s="49"/>
      <c r="CB80" s="41"/>
      <c r="CC80" s="41"/>
      <c r="CD80" s="49"/>
      <c r="CE80" s="41"/>
      <c r="CF80" s="41"/>
      <c r="CG80" s="41"/>
      <c r="CH80" s="41"/>
      <c r="CI80" s="41"/>
      <c r="CJ80" s="41"/>
      <c r="CK80" s="41"/>
      <c r="CL80" s="41"/>
      <c r="CM80" s="41"/>
      <c r="CN80" s="41"/>
      <c r="CO80" s="41"/>
      <c r="CP80" s="41"/>
      <c r="CQ80" s="41"/>
      <c r="CR80" s="41"/>
      <c r="CS80" s="41"/>
      <c r="CT80" s="41"/>
      <c r="CU80" s="41"/>
      <c r="CV80" s="41"/>
      <c r="CW80" s="41"/>
      <c r="CX80" s="41"/>
      <c r="CY80" s="41"/>
      <c r="CZ80" s="41"/>
      <c r="DA80" s="41"/>
      <c r="DB80" s="41"/>
      <c r="DC80" s="41"/>
      <c r="DD80" s="41"/>
      <c r="DE80" s="41"/>
      <c r="DF80" s="41"/>
      <c r="DG80" s="41"/>
      <c r="DH80" s="41"/>
      <c r="DI80" s="41"/>
      <c r="DJ80" s="41"/>
      <c r="DK80" s="41"/>
      <c r="DL80" s="41"/>
      <c r="DM80" s="41"/>
      <c r="DN80" s="41"/>
      <c r="DO80" s="41"/>
      <c r="DP80" s="41"/>
      <c r="DQ80" s="41"/>
      <c r="DR80" s="41"/>
      <c r="DS80" s="41"/>
      <c r="DT80" s="41"/>
      <c r="DU80" s="41"/>
      <c r="DV80" s="41"/>
      <c r="DW80" s="41"/>
    </row>
    <row r="81" ht="12.75" customHeight="1">
      <c r="A81" s="91" t="s">
        <v>196</v>
      </c>
      <c r="B81" s="41">
        <v>0.9983046650886536</v>
      </c>
      <c r="C81" s="41">
        <v>1.0</v>
      </c>
      <c r="D81" s="41">
        <v>1.0</v>
      </c>
      <c r="E81" s="41">
        <v>0.8064829111099243</v>
      </c>
      <c r="F81" s="41">
        <v>0.973332405090332</v>
      </c>
      <c r="G81" s="41">
        <v>0.6886851787567139</v>
      </c>
      <c r="H81" s="41">
        <v>0.8963709473609924</v>
      </c>
      <c r="I81" s="41">
        <v>0.8076796531677246</v>
      </c>
      <c r="J81" s="41">
        <v>1.0</v>
      </c>
      <c r="K81" s="41">
        <v>1.0</v>
      </c>
      <c r="L81" s="41">
        <v>1.0</v>
      </c>
      <c r="M81" s="41">
        <v>0.6903424263000488</v>
      </c>
      <c r="N81" s="41">
        <v>1.0</v>
      </c>
      <c r="O81" s="41"/>
      <c r="P81" s="41">
        <v>0.8249855637550354</v>
      </c>
      <c r="Q81" s="41">
        <v>1.0</v>
      </c>
      <c r="R81" s="41">
        <v>1.0</v>
      </c>
      <c r="S81" s="41">
        <v>1.0</v>
      </c>
      <c r="T81" s="41">
        <v>1.0</v>
      </c>
      <c r="U81" s="41">
        <v>0.6773645281791687</v>
      </c>
      <c r="V81" s="41">
        <v>0.9166666865348816</v>
      </c>
      <c r="W81" s="41">
        <v>1.0</v>
      </c>
      <c r="X81" s="41">
        <v>1.0</v>
      </c>
      <c r="Y81" s="41">
        <v>0.8942816257476807</v>
      </c>
      <c r="Z81" s="41">
        <v>1.0</v>
      </c>
      <c r="AA81" s="41">
        <v>0.7922277450561523</v>
      </c>
      <c r="AB81" s="41">
        <v>1.0</v>
      </c>
      <c r="AC81" s="41">
        <v>1.0</v>
      </c>
      <c r="AD81" s="41">
        <v>1.0</v>
      </c>
      <c r="AE81" s="41">
        <v>0.5756339430809021</v>
      </c>
      <c r="AF81" s="41">
        <v>0.8931245803833008</v>
      </c>
      <c r="AG81" s="41">
        <v>1.0</v>
      </c>
      <c r="AH81" s="41">
        <v>1.0</v>
      </c>
      <c r="AI81" s="41">
        <v>0.6226181983947754</v>
      </c>
      <c r="AJ81" s="41">
        <v>1.0</v>
      </c>
      <c r="AK81" s="41">
        <v>0.9673122763633728</v>
      </c>
      <c r="AL81" s="41">
        <v>1.0</v>
      </c>
      <c r="AM81" s="41">
        <v>1.0</v>
      </c>
      <c r="AN81" s="41">
        <v>1.0</v>
      </c>
      <c r="AO81" s="41">
        <v>1.0</v>
      </c>
      <c r="AP81" s="41">
        <v>0.7873415946960449</v>
      </c>
      <c r="AQ81" s="41">
        <v>0.8462221622467041</v>
      </c>
      <c r="AR81" s="41">
        <v>0.9483610391616821</v>
      </c>
      <c r="AS81" s="41">
        <v>0.8624510765075684</v>
      </c>
      <c r="AT81" s="41">
        <v>0.703058660030365</v>
      </c>
      <c r="AU81" s="41">
        <v>0.9068713188171387</v>
      </c>
      <c r="AV81" s="41"/>
      <c r="AW81" s="41">
        <v>1.0</v>
      </c>
      <c r="AX81" s="41">
        <v>1.0</v>
      </c>
      <c r="AY81" s="41">
        <v>0.9179452657699585</v>
      </c>
      <c r="AZ81" s="41">
        <v>0.5452442169189453</v>
      </c>
      <c r="BA81" s="41">
        <v>0.8333333134651184</v>
      </c>
      <c r="BB81" s="41">
        <v>0.8120613098144531</v>
      </c>
      <c r="BC81" s="41">
        <v>0.7647689580917358</v>
      </c>
      <c r="BD81" s="41">
        <v>0.8635000586509705</v>
      </c>
      <c r="BE81" s="41">
        <v>0.8310568928718567</v>
      </c>
      <c r="BF81" s="41">
        <v>1.0</v>
      </c>
      <c r="BG81" s="41">
        <v>1.0</v>
      </c>
      <c r="BH81" s="41">
        <v>1.0</v>
      </c>
      <c r="BI81" s="41">
        <v>0.8061241507530212</v>
      </c>
      <c r="BJ81" s="41">
        <v>1.0</v>
      </c>
      <c r="BK81" s="41">
        <v>1.0</v>
      </c>
      <c r="BL81" s="41">
        <v>1.0</v>
      </c>
      <c r="BM81" s="41"/>
      <c r="BN81" s="41"/>
      <c r="BO81" s="41"/>
      <c r="BP81" s="41"/>
      <c r="BQ81" s="41"/>
      <c r="BR81" s="41"/>
      <c r="BS81" s="41"/>
      <c r="BT81" s="41"/>
      <c r="BU81" s="41"/>
      <c r="BV81" s="41"/>
      <c r="BW81" s="41"/>
      <c r="BX81" s="41"/>
      <c r="BY81" s="41"/>
      <c r="BZ81" s="41"/>
      <c r="CA81" s="49"/>
      <c r="CB81" s="41"/>
      <c r="CC81" s="41"/>
      <c r="CD81" s="49"/>
      <c r="CE81" s="41"/>
      <c r="CF81" s="41"/>
      <c r="CG81" s="41"/>
      <c r="CH81" s="41"/>
      <c r="CI81" s="41"/>
      <c r="CJ81" s="41"/>
      <c r="CK81" s="41"/>
      <c r="CL81" s="41"/>
      <c r="CM81" s="41"/>
      <c r="CN81" s="41"/>
      <c r="CO81" s="41"/>
      <c r="CP81" s="41"/>
      <c r="CQ81" s="41"/>
      <c r="CR81" s="41"/>
      <c r="CS81" s="41"/>
      <c r="CT81" s="41"/>
      <c r="CU81" s="41"/>
      <c r="CV81" s="41"/>
      <c r="CW81" s="41"/>
      <c r="CX81" s="41"/>
      <c r="CY81" s="41"/>
      <c r="CZ81" s="41"/>
      <c r="DA81" s="41"/>
      <c r="DB81" s="41"/>
      <c r="DC81" s="41"/>
      <c r="DD81" s="41"/>
      <c r="DE81" s="41"/>
      <c r="DF81" s="41"/>
      <c r="DG81" s="41"/>
      <c r="DH81" s="41"/>
      <c r="DI81" s="41"/>
      <c r="DJ81" s="41"/>
      <c r="DK81" s="41"/>
      <c r="DL81" s="41"/>
      <c r="DM81" s="41"/>
      <c r="DN81" s="41"/>
      <c r="DO81" s="41"/>
      <c r="DP81" s="41"/>
      <c r="DQ81" s="41"/>
      <c r="DR81" s="41"/>
      <c r="DS81" s="41"/>
      <c r="DT81" s="41"/>
      <c r="DU81" s="41"/>
      <c r="DV81" s="41"/>
      <c r="DW81" s="41"/>
    </row>
    <row r="82" ht="12.75" customHeight="1">
      <c r="A82" s="91" t="s">
        <v>200</v>
      </c>
      <c r="B82" s="41">
        <v>0.11914483457803726</v>
      </c>
      <c r="C82" s="41">
        <v>0.26075658202171326</v>
      </c>
      <c r="D82" s="41">
        <v>0.14158780872821808</v>
      </c>
      <c r="E82" s="41">
        <v>0.18515413999557495</v>
      </c>
      <c r="F82" s="41">
        <v>0.18221111595630646</v>
      </c>
      <c r="G82" s="41">
        <v>0.236503005027771</v>
      </c>
      <c r="H82" s="41">
        <v>0.2714165151119232</v>
      </c>
      <c r="I82" s="41">
        <v>0.22348935902118683</v>
      </c>
      <c r="J82" s="41">
        <v>0.20599712431430817</v>
      </c>
      <c r="K82" s="41">
        <v>0.264817476272583</v>
      </c>
      <c r="L82" s="41">
        <v>0.2631339430809021</v>
      </c>
      <c r="M82" s="41">
        <v>0.268168568611145</v>
      </c>
      <c r="N82" s="41">
        <v>0.16633841395378113</v>
      </c>
      <c r="O82" s="41"/>
      <c r="P82" s="41">
        <v>0.27642062306404114</v>
      </c>
      <c r="Q82" s="41">
        <v>0.1708967238664627</v>
      </c>
      <c r="R82" s="41">
        <v>0.23423561453819275</v>
      </c>
      <c r="S82" s="41">
        <v>0.318857878446579</v>
      </c>
      <c r="T82" s="41">
        <v>0.1545925885438919</v>
      </c>
      <c r="U82" s="41">
        <v>0.12657107412815094</v>
      </c>
      <c r="V82" s="41">
        <v>0.26530590653419495</v>
      </c>
      <c r="W82" s="41">
        <v>0.2103947103023529</v>
      </c>
      <c r="X82" s="41">
        <v>0.21524092555046082</v>
      </c>
      <c r="Y82" s="41">
        <v>0.23808260262012482</v>
      </c>
      <c r="Z82" s="41">
        <v>0.17325745522975922</v>
      </c>
      <c r="AA82" s="41">
        <v>0.27043086290359497</v>
      </c>
      <c r="AB82" s="41">
        <v>0.24017508327960968</v>
      </c>
      <c r="AC82" s="41">
        <v>0.2978575527667999</v>
      </c>
      <c r="AD82" s="41">
        <v>0.43850719928741455</v>
      </c>
      <c r="AE82" s="41">
        <v>0.4071177542209625</v>
      </c>
      <c r="AF82" s="41">
        <v>0.2537662386894226</v>
      </c>
      <c r="AG82" s="41">
        <v>0.1335863471031189</v>
      </c>
      <c r="AH82" s="41">
        <v>0.22413836419582367</v>
      </c>
      <c r="AI82" s="41">
        <v>0.2524580955505371</v>
      </c>
      <c r="AJ82" s="41">
        <v>0.23573826253414154</v>
      </c>
      <c r="AK82" s="41">
        <v>0.19747334718704224</v>
      </c>
      <c r="AL82" s="41">
        <v>0.17454107105731964</v>
      </c>
      <c r="AM82" s="41">
        <v>0.1824428141117096</v>
      </c>
      <c r="AN82" s="41">
        <v>0.1432165950536728</v>
      </c>
      <c r="AO82" s="41">
        <v>0.17338153719902039</v>
      </c>
      <c r="AP82" s="41">
        <v>0.2805671691894531</v>
      </c>
      <c r="AQ82" s="41">
        <v>0.18236307799816132</v>
      </c>
      <c r="AR82" s="41">
        <v>0.22653146088123322</v>
      </c>
      <c r="AS82" s="41">
        <v>0.16900932788848877</v>
      </c>
      <c r="AT82" s="41">
        <v>0.1579456925392151</v>
      </c>
      <c r="AU82" s="41">
        <v>0.11050733923912048</v>
      </c>
      <c r="AV82" s="41"/>
      <c r="AW82" s="41">
        <v>0.14045697450637817</v>
      </c>
      <c r="AX82" s="41">
        <v>0.14631372690200806</v>
      </c>
      <c r="AY82" s="41">
        <v>0.15346768498420715</v>
      </c>
      <c r="AZ82" s="41">
        <v>0.11340015381574631</v>
      </c>
      <c r="BA82" s="41">
        <v>0.09422265738248825</v>
      </c>
      <c r="BB82" s="41">
        <v>0.12294306606054306</v>
      </c>
      <c r="BC82" s="41">
        <v>0.09279553592205048</v>
      </c>
      <c r="BD82" s="41">
        <v>0.11373120546340942</v>
      </c>
      <c r="BE82" s="41">
        <v>0.21037840843200684</v>
      </c>
      <c r="BF82" s="41">
        <v>0.11704607307910919</v>
      </c>
      <c r="BG82" s="41">
        <v>0.16203485429286957</v>
      </c>
      <c r="BH82" s="41">
        <v>0.13783957064151764</v>
      </c>
      <c r="BI82" s="41">
        <v>0.18148581683635712</v>
      </c>
      <c r="BJ82" s="41">
        <v>0.22339174151420593</v>
      </c>
      <c r="BK82" s="41">
        <v>0.27249622344970703</v>
      </c>
      <c r="BL82" s="41">
        <v>0.15940310060977936</v>
      </c>
      <c r="BM82" s="41"/>
      <c r="BN82" s="41"/>
      <c r="BO82" s="41"/>
      <c r="BP82" s="41"/>
      <c r="BQ82" s="41"/>
      <c r="BR82" s="41"/>
      <c r="BS82" s="41"/>
      <c r="BT82" s="41"/>
      <c r="BU82" s="41"/>
      <c r="BV82" s="41"/>
      <c r="BW82" s="41"/>
      <c r="BX82" s="41"/>
      <c r="BY82" s="41"/>
      <c r="BZ82" s="41"/>
      <c r="CA82" s="49"/>
      <c r="CB82" s="41"/>
      <c r="CC82" s="41"/>
      <c r="CD82" s="49"/>
      <c r="CE82" s="41"/>
      <c r="CF82" s="41"/>
      <c r="CG82" s="41"/>
      <c r="CH82" s="41"/>
      <c r="CI82" s="41"/>
      <c r="CJ82" s="41"/>
      <c r="CK82" s="41"/>
      <c r="CL82" s="41"/>
      <c r="CM82" s="41"/>
      <c r="CN82" s="41"/>
      <c r="CO82" s="41"/>
      <c r="CP82" s="41"/>
      <c r="CQ82" s="41"/>
      <c r="CR82" s="41"/>
      <c r="CS82" s="41"/>
      <c r="CT82" s="41"/>
      <c r="CU82" s="41"/>
      <c r="CV82" s="41"/>
      <c r="CW82" s="41"/>
      <c r="CX82" s="41"/>
      <c r="CY82" s="41"/>
      <c r="CZ82" s="41"/>
      <c r="DA82" s="41"/>
      <c r="DB82" s="41"/>
      <c r="DC82" s="41"/>
      <c r="DD82" s="41"/>
      <c r="DE82" s="41"/>
      <c r="DF82" s="41"/>
      <c r="DG82" s="41"/>
      <c r="DH82" s="41"/>
      <c r="DI82" s="41"/>
      <c r="DJ82" s="41"/>
      <c r="DK82" s="41"/>
      <c r="DL82" s="41"/>
      <c r="DM82" s="41"/>
      <c r="DN82" s="41"/>
      <c r="DO82" s="41"/>
      <c r="DP82" s="41"/>
      <c r="DQ82" s="41"/>
      <c r="DR82" s="41"/>
      <c r="DS82" s="41"/>
      <c r="DT82" s="41"/>
      <c r="DU82" s="41"/>
      <c r="DV82" s="41"/>
      <c r="DW82" s="41"/>
    </row>
    <row r="83" ht="12.75" customHeight="1">
      <c r="A83" s="91" t="s">
        <v>202</v>
      </c>
      <c r="B83" s="41">
        <v>0.11172126233577728</v>
      </c>
      <c r="C83" s="41">
        <v>0.2544936239719391</v>
      </c>
      <c r="D83" s="41">
        <v>0.1285693496465683</v>
      </c>
      <c r="E83" s="41">
        <v>0.1787358671426773</v>
      </c>
      <c r="F83" s="41">
        <v>0.15241840481758118</v>
      </c>
      <c r="G83" s="41">
        <v>0.2130454033613205</v>
      </c>
      <c r="H83" s="41">
        <v>0.2291276901960373</v>
      </c>
      <c r="I83" s="41">
        <v>0.22117865085601807</v>
      </c>
      <c r="J83" s="41">
        <v>0.1939561665058136</v>
      </c>
      <c r="K83" s="41">
        <v>0.2424580603837967</v>
      </c>
      <c r="L83" s="41">
        <v>0.23471596837043762</v>
      </c>
      <c r="M83" s="41">
        <v>0.2544793486595154</v>
      </c>
      <c r="N83" s="41">
        <v>0.14208558201789856</v>
      </c>
      <c r="O83" s="41"/>
      <c r="P83" s="41">
        <v>0.26269713044166565</v>
      </c>
      <c r="Q83" s="41">
        <v>0.15868981182575226</v>
      </c>
      <c r="R83" s="41">
        <v>0.2171606868505478</v>
      </c>
      <c r="S83" s="41">
        <v>0.2890435755252838</v>
      </c>
      <c r="T83" s="41">
        <v>0.11324135214090347</v>
      </c>
      <c r="U83" s="41">
        <v>0.09083114564418793</v>
      </c>
      <c r="V83" s="41">
        <v>0.22486427426338196</v>
      </c>
      <c r="W83" s="41">
        <v>0.19331727921962738</v>
      </c>
      <c r="X83" s="41">
        <v>0.19146034121513367</v>
      </c>
      <c r="Y83" s="41">
        <v>0.21375562250614166</v>
      </c>
      <c r="Z83" s="41">
        <v>0.1619732677936554</v>
      </c>
      <c r="AA83" s="41">
        <v>0.2412848174571991</v>
      </c>
      <c r="AB83" s="41">
        <v>0.19970743358135223</v>
      </c>
      <c r="AC83" s="41">
        <v>0.27366575598716736</v>
      </c>
      <c r="AD83" s="41">
        <v>0.3954889476299286</v>
      </c>
      <c r="AE83" s="41">
        <v>0.35521191358566284</v>
      </c>
      <c r="AF83" s="41">
        <v>0.22646105289459229</v>
      </c>
      <c r="AG83" s="41">
        <v>0.12564502656459808</v>
      </c>
      <c r="AH83" s="41">
        <v>0.18651965260505676</v>
      </c>
      <c r="AI83" s="41">
        <v>0.2277829349040985</v>
      </c>
      <c r="AJ83" s="41">
        <v>0.19520404934883118</v>
      </c>
      <c r="AK83" s="41">
        <v>0.1640157848596573</v>
      </c>
      <c r="AL83" s="41">
        <v>0.15003235638141632</v>
      </c>
      <c r="AM83" s="41">
        <v>0.17007191479206085</v>
      </c>
      <c r="AN83" s="41">
        <v>0.12150074541568756</v>
      </c>
      <c r="AO83" s="41">
        <v>0.15708686411380768</v>
      </c>
      <c r="AP83" s="41">
        <v>0.22129151225090027</v>
      </c>
      <c r="AQ83" s="41">
        <v>0.1720200479030609</v>
      </c>
      <c r="AR83" s="41">
        <v>0.17035658657550812</v>
      </c>
      <c r="AS83" s="41">
        <v>0.13145169615745544</v>
      </c>
      <c r="AT83" s="41">
        <v>0.12637855112552643</v>
      </c>
      <c r="AU83" s="41">
        <v>0.10419704020023346</v>
      </c>
      <c r="AV83" s="41"/>
      <c r="AW83" s="41">
        <v>0.1176428273320198</v>
      </c>
      <c r="AX83" s="41">
        <v>0.13063165545463562</v>
      </c>
      <c r="AY83" s="41">
        <v>0.12398543208837509</v>
      </c>
      <c r="AZ83" s="41">
        <v>0.085548035800457</v>
      </c>
      <c r="BA83" s="41">
        <v>0.08290761709213257</v>
      </c>
      <c r="BB83" s="41">
        <v>0.116716168820858</v>
      </c>
      <c r="BC83" s="41">
        <v>0.06483229994773865</v>
      </c>
      <c r="BD83" s="41">
        <v>0.10076239705085754</v>
      </c>
      <c r="BE83" s="41">
        <v>0.16483357548713684</v>
      </c>
      <c r="BF83" s="41">
        <v>0.09976432472467422</v>
      </c>
      <c r="BG83" s="41">
        <v>0.14459222555160522</v>
      </c>
      <c r="BH83" s="41">
        <v>0.11808283627033234</v>
      </c>
      <c r="BI83" s="41">
        <v>0.16370521485805511</v>
      </c>
      <c r="BJ83" s="41">
        <v>0.19926005601882935</v>
      </c>
      <c r="BK83" s="41">
        <v>0.23805613815784454</v>
      </c>
      <c r="BL83" s="41">
        <v>0.1298011988401413</v>
      </c>
      <c r="BM83" s="41"/>
      <c r="BN83" s="41"/>
      <c r="BO83" s="41"/>
      <c r="BP83" s="41"/>
      <c r="BQ83" s="41"/>
      <c r="BR83" s="41"/>
      <c r="BS83" s="41"/>
      <c r="BT83" s="41"/>
      <c r="BU83" s="41"/>
      <c r="BV83" s="41"/>
      <c r="BW83" s="41"/>
      <c r="BX83" s="41"/>
      <c r="BY83" s="41"/>
      <c r="BZ83" s="41"/>
      <c r="CA83" s="49"/>
      <c r="CB83" s="41"/>
      <c r="CC83" s="41"/>
      <c r="CD83" s="49"/>
      <c r="CE83" s="41"/>
      <c r="CF83" s="41"/>
      <c r="CG83" s="41"/>
      <c r="CH83" s="41"/>
      <c r="CI83" s="41"/>
      <c r="CJ83" s="41"/>
      <c r="CK83" s="41"/>
      <c r="CL83" s="41"/>
      <c r="CM83" s="41"/>
      <c r="CN83" s="41"/>
      <c r="CO83" s="41"/>
      <c r="CP83" s="41"/>
      <c r="CQ83" s="41"/>
      <c r="CR83" s="41"/>
      <c r="CS83" s="41"/>
      <c r="CT83" s="41"/>
      <c r="CU83" s="41"/>
      <c r="CV83" s="41"/>
      <c r="CW83" s="41"/>
      <c r="CX83" s="41"/>
      <c r="CY83" s="41"/>
      <c r="CZ83" s="41"/>
      <c r="DA83" s="41"/>
      <c r="DB83" s="41"/>
      <c r="DC83" s="41"/>
      <c r="DD83" s="41"/>
      <c r="DE83" s="41"/>
      <c r="DF83" s="41"/>
      <c r="DG83" s="41"/>
      <c r="DH83" s="41"/>
      <c r="DI83" s="41"/>
      <c r="DJ83" s="41"/>
      <c r="DK83" s="41"/>
      <c r="DL83" s="41"/>
      <c r="DM83" s="41"/>
      <c r="DN83" s="41"/>
      <c r="DO83" s="41"/>
      <c r="DP83" s="41"/>
      <c r="DQ83" s="41"/>
      <c r="DR83" s="41"/>
      <c r="DS83" s="41"/>
      <c r="DT83" s="41"/>
      <c r="DU83" s="41"/>
      <c r="DV83" s="41"/>
      <c r="DW83" s="41"/>
    </row>
    <row r="84" ht="12.75" customHeight="1">
      <c r="A84" s="91" t="s">
        <v>206</v>
      </c>
      <c r="B84" s="41">
        <v>0.8979424834251404</v>
      </c>
      <c r="C84" s="41">
        <v>0.867508053779602</v>
      </c>
      <c r="D84" s="41">
        <v>0.9188006520271301</v>
      </c>
      <c r="E84" s="41">
        <v>0.903753399848938</v>
      </c>
      <c r="F84" s="41">
        <v>0.9002591967582703</v>
      </c>
      <c r="G84" s="41">
        <v>0.9016696810722351</v>
      </c>
      <c r="H84" s="41">
        <v>0.8995871543884277</v>
      </c>
      <c r="I84" s="41">
        <v>0.9288268685340881</v>
      </c>
      <c r="J84" s="41">
        <v>0.8447238802909851</v>
      </c>
      <c r="K84" s="41">
        <v>0.9122480750083923</v>
      </c>
      <c r="L84" s="41">
        <v>0.9207373857498169</v>
      </c>
      <c r="M84" s="41">
        <v>0.929276704788208</v>
      </c>
      <c r="N84" s="41">
        <v>0.883025050163269</v>
      </c>
      <c r="O84" s="41"/>
      <c r="P84" s="41">
        <v>0.9257680773735046</v>
      </c>
      <c r="Q84" s="41">
        <v>0.9134064316749573</v>
      </c>
      <c r="R84" s="41">
        <v>0.9126543998718262</v>
      </c>
      <c r="S84" s="41">
        <v>0.9171109795570374</v>
      </c>
      <c r="T84" s="41">
        <v>0.9003006815910339</v>
      </c>
      <c r="U84" s="41">
        <v>0.9157180190086365</v>
      </c>
      <c r="V84" s="41">
        <v>0.9109731316566467</v>
      </c>
      <c r="W84" s="41">
        <v>0.9508299231529236</v>
      </c>
      <c r="X84" s="41">
        <v>0.8942031264305115</v>
      </c>
      <c r="Y84" s="41">
        <v>0.8783650994300842</v>
      </c>
      <c r="Z84" s="41">
        <v>0.883762776851654</v>
      </c>
      <c r="AA84" s="41">
        <v>0.941193699836731</v>
      </c>
      <c r="AB84" s="41">
        <v>0.8685827851295471</v>
      </c>
      <c r="AC84" s="41">
        <v>0.9165743589401245</v>
      </c>
      <c r="AD84" s="41">
        <v>0.9126880764961243</v>
      </c>
      <c r="AE84" s="41">
        <v>0.8777871131896973</v>
      </c>
      <c r="AF84" s="41">
        <v>0.9101948142051697</v>
      </c>
      <c r="AG84" s="41">
        <v>0.8972827792167664</v>
      </c>
      <c r="AH84" s="41">
        <v>0.7597976922988892</v>
      </c>
      <c r="AI84" s="41">
        <v>0.7970864176750183</v>
      </c>
      <c r="AJ84" s="41">
        <v>0.8496259450912476</v>
      </c>
      <c r="AK84" s="41">
        <v>0.7671983242034912</v>
      </c>
      <c r="AL84" s="41">
        <v>0.8684025406837463</v>
      </c>
      <c r="AM84" s="41">
        <v>0.8711270689964294</v>
      </c>
      <c r="AN84" s="41">
        <v>0.8129935264587402</v>
      </c>
      <c r="AO84" s="41">
        <v>0.8329983353614807</v>
      </c>
      <c r="AP84" s="41">
        <v>0.8294802904129028</v>
      </c>
      <c r="AQ84" s="41">
        <v>0.9081234931945801</v>
      </c>
      <c r="AR84" s="41">
        <v>0.8118685483932495</v>
      </c>
      <c r="AS84" s="41">
        <v>0.8359561562538147</v>
      </c>
      <c r="AT84" s="41">
        <v>0.8328738212585449</v>
      </c>
      <c r="AU84" s="41">
        <v>0.8263896703720093</v>
      </c>
      <c r="AV84" s="41"/>
      <c r="AW84" s="41">
        <v>0.8191235661506653</v>
      </c>
      <c r="AX84" s="41">
        <v>0.8634940981864929</v>
      </c>
      <c r="AY84" s="41">
        <v>0.8322434425354004</v>
      </c>
      <c r="AZ84" s="41">
        <v>0.7867006659507751</v>
      </c>
      <c r="BA84" s="41">
        <v>0.8318385481834412</v>
      </c>
      <c r="BB84" s="41">
        <v>0.8003190159797668</v>
      </c>
      <c r="BC84" s="41">
        <v>0.8458472490310669</v>
      </c>
      <c r="BD84" s="41">
        <v>0.7598536610603333</v>
      </c>
      <c r="BE84" s="41">
        <v>0.7909297943115234</v>
      </c>
      <c r="BF84" s="41">
        <v>0.7937935590744019</v>
      </c>
      <c r="BG84" s="41">
        <v>0.85709148645401</v>
      </c>
      <c r="BH84" s="41">
        <v>0.826821506023407</v>
      </c>
      <c r="BI84" s="41">
        <v>0.8123862743377686</v>
      </c>
      <c r="BJ84" s="41">
        <v>0.9268725514411926</v>
      </c>
      <c r="BK84" s="41">
        <v>0.9149773716926575</v>
      </c>
      <c r="BL84" s="41">
        <v>0.8131767511367798</v>
      </c>
      <c r="BM84" s="41"/>
      <c r="BN84" s="41"/>
      <c r="BO84" s="41"/>
      <c r="BP84" s="41"/>
      <c r="BQ84" s="41"/>
      <c r="BR84" s="41"/>
      <c r="BS84" s="41"/>
      <c r="BT84" s="41"/>
      <c r="BU84" s="41"/>
      <c r="BV84" s="41"/>
      <c r="BW84" s="41"/>
      <c r="BX84" s="41"/>
      <c r="BY84" s="41"/>
      <c r="BZ84" s="41"/>
      <c r="CA84" s="49"/>
      <c r="CB84" s="41"/>
      <c r="CC84" s="41"/>
      <c r="CD84" s="49"/>
      <c r="CE84" s="41"/>
      <c r="CF84" s="41"/>
      <c r="CG84" s="41"/>
      <c r="CH84" s="41"/>
      <c r="CI84" s="41"/>
      <c r="CJ84" s="41"/>
      <c r="CK84" s="41"/>
      <c r="CL84" s="41"/>
      <c r="CM84" s="41"/>
      <c r="CN84" s="41"/>
      <c r="CO84" s="41"/>
      <c r="CP84" s="41"/>
      <c r="CQ84" s="41"/>
      <c r="CR84" s="41"/>
      <c r="CS84" s="41"/>
      <c r="CT84" s="41"/>
      <c r="CU84" s="41"/>
      <c r="CV84" s="41"/>
      <c r="CW84" s="41"/>
      <c r="CX84" s="41"/>
      <c r="CY84" s="41"/>
      <c r="CZ84" s="41"/>
      <c r="DA84" s="41"/>
      <c r="DB84" s="41"/>
      <c r="DC84" s="41"/>
      <c r="DD84" s="41"/>
      <c r="DE84" s="41"/>
      <c r="DF84" s="41"/>
      <c r="DG84" s="41"/>
      <c r="DH84" s="41"/>
      <c r="DI84" s="41"/>
      <c r="DJ84" s="41"/>
      <c r="DK84" s="41"/>
      <c r="DL84" s="41"/>
      <c r="DM84" s="41"/>
      <c r="DN84" s="41"/>
      <c r="DO84" s="41"/>
      <c r="DP84" s="41"/>
      <c r="DQ84" s="41"/>
      <c r="DR84" s="41"/>
      <c r="DS84" s="41"/>
      <c r="DT84" s="41"/>
      <c r="DU84" s="41"/>
      <c r="DV84" s="41"/>
      <c r="DW84" s="41"/>
    </row>
    <row r="85" ht="12.75" customHeight="1">
      <c r="A85" s="91" t="s">
        <v>208</v>
      </c>
      <c r="B85" s="41">
        <v>0.8597831130027771</v>
      </c>
      <c r="C85" s="41">
        <v>0.7158201932907104</v>
      </c>
      <c r="D85" s="41">
        <v>0.8263882994651794</v>
      </c>
      <c r="E85" s="41">
        <v>0.7167851328849792</v>
      </c>
      <c r="F85" s="41">
        <v>0.7495684027671814</v>
      </c>
      <c r="G85" s="41">
        <v>0.7161027193069458</v>
      </c>
      <c r="H85" s="41">
        <v>0.7605823278427124</v>
      </c>
      <c r="I85" s="41">
        <v>0.903947114944458</v>
      </c>
      <c r="J85" s="41">
        <v>0.8030919432640076</v>
      </c>
      <c r="K85" s="41">
        <v>0.8348950147628784</v>
      </c>
      <c r="L85" s="41">
        <v>0.7900146245956421</v>
      </c>
      <c r="M85" s="41">
        <v>0.8654846549034119</v>
      </c>
      <c r="N85" s="41">
        <v>0.8705281019210815</v>
      </c>
      <c r="O85" s="41"/>
      <c r="P85" s="41">
        <v>0.8082857131958008</v>
      </c>
      <c r="Q85" s="41">
        <v>0.7924825549125671</v>
      </c>
      <c r="R85" s="41">
        <v>0.8384417295455933</v>
      </c>
      <c r="S85" s="41">
        <v>0.8832409381866455</v>
      </c>
      <c r="T85" s="41">
        <v>0.714444100856781</v>
      </c>
      <c r="U85" s="41">
        <v>0.7581786513328552</v>
      </c>
      <c r="V85" s="41">
        <v>0.8219462633132935</v>
      </c>
      <c r="W85" s="41">
        <v>0.8661234974861145</v>
      </c>
      <c r="X85" s="41">
        <v>0.6998369097709656</v>
      </c>
      <c r="Y85" s="41">
        <v>0.6923946142196655</v>
      </c>
      <c r="Z85" s="41">
        <v>0.7655282616615295</v>
      </c>
      <c r="AA85" s="41">
        <v>0.8711565732955933</v>
      </c>
      <c r="AB85" s="41">
        <v>0.8201072216033936</v>
      </c>
      <c r="AC85" s="41">
        <v>0.779395580291748</v>
      </c>
      <c r="AD85" s="41">
        <v>0.6532089114189148</v>
      </c>
      <c r="AE85" s="41">
        <v>0.6675823926925659</v>
      </c>
      <c r="AF85" s="41">
        <v>0.7633441686630249</v>
      </c>
      <c r="AG85" s="41">
        <v>0.8859782814979553</v>
      </c>
      <c r="AH85" s="41">
        <v>0.5954785943031311</v>
      </c>
      <c r="AI85" s="41">
        <v>0.8106564283370972</v>
      </c>
      <c r="AJ85" s="41">
        <v>0.860117495059967</v>
      </c>
      <c r="AK85" s="41">
        <v>0.7325705885887146</v>
      </c>
      <c r="AL85" s="41">
        <v>0.7532556056976318</v>
      </c>
      <c r="AM85" s="41">
        <v>0.7649528384208679</v>
      </c>
      <c r="AN85" s="41">
        <v>0.6923908591270447</v>
      </c>
      <c r="AO85" s="41">
        <v>0.6963911056518555</v>
      </c>
      <c r="AP85" s="41">
        <v>0.7468975186347961</v>
      </c>
      <c r="AQ85" s="41">
        <v>0.7645317912101746</v>
      </c>
      <c r="AR85" s="41">
        <v>0.7738802433013916</v>
      </c>
      <c r="AS85" s="41">
        <v>0.8058857917785645</v>
      </c>
      <c r="AT85" s="41">
        <v>0.7751437425613403</v>
      </c>
      <c r="AU85" s="41">
        <v>0.6955070495605469</v>
      </c>
      <c r="AV85" s="41"/>
      <c r="AW85" s="41">
        <v>0.7141702771186829</v>
      </c>
      <c r="AX85" s="41">
        <v>0.7178795337677002</v>
      </c>
      <c r="AY85" s="41">
        <v>0.8343462347984314</v>
      </c>
      <c r="AZ85" s="41">
        <v>0.6426835656166077</v>
      </c>
      <c r="BA85" s="41">
        <v>0.5809774994850159</v>
      </c>
      <c r="BB85" s="41">
        <v>0.5190579891204834</v>
      </c>
      <c r="BC85" s="41">
        <v>0.6766728162765503</v>
      </c>
      <c r="BD85" s="41">
        <v>0.6781786680221558</v>
      </c>
      <c r="BE85" s="41">
        <v>0.5444304347038269</v>
      </c>
      <c r="BF85" s="41">
        <v>0.7219148874282837</v>
      </c>
      <c r="BG85" s="41">
        <v>0.6222781538963318</v>
      </c>
      <c r="BH85" s="41">
        <v>0.5556976795196533</v>
      </c>
      <c r="BI85" s="41">
        <v>0.45616433024406433</v>
      </c>
      <c r="BJ85" s="41">
        <v>0.8020122051239014</v>
      </c>
      <c r="BK85" s="41">
        <v>0.7806761264801025</v>
      </c>
      <c r="BL85" s="41">
        <v>0.5712977647781372</v>
      </c>
      <c r="BM85" s="41"/>
      <c r="BN85" s="41"/>
      <c r="BO85" s="41"/>
      <c r="BP85" s="41"/>
      <c r="BQ85" s="41"/>
      <c r="BR85" s="41"/>
      <c r="BS85" s="41"/>
      <c r="BT85" s="41"/>
      <c r="BU85" s="41"/>
      <c r="BV85" s="41"/>
      <c r="BW85" s="41"/>
      <c r="BX85" s="41"/>
      <c r="BY85" s="41"/>
      <c r="BZ85" s="41"/>
      <c r="CA85" s="49"/>
      <c r="CB85" s="41"/>
      <c r="CC85" s="41"/>
      <c r="CD85" s="49"/>
      <c r="CE85" s="41"/>
      <c r="CF85" s="41"/>
      <c r="CG85" s="41"/>
      <c r="CH85" s="41"/>
      <c r="CI85" s="41"/>
      <c r="CJ85" s="41"/>
      <c r="CK85" s="41"/>
      <c r="CL85" s="41"/>
      <c r="CM85" s="41"/>
      <c r="CN85" s="41"/>
      <c r="CO85" s="41"/>
      <c r="CP85" s="41"/>
      <c r="CQ85" s="41"/>
      <c r="CR85" s="41"/>
      <c r="CS85" s="41"/>
      <c r="CT85" s="41"/>
      <c r="CU85" s="41"/>
      <c r="CV85" s="41"/>
      <c r="CW85" s="41"/>
      <c r="CX85" s="41"/>
      <c r="CY85" s="41"/>
      <c r="CZ85" s="41"/>
      <c r="DA85" s="41"/>
      <c r="DB85" s="41"/>
      <c r="DC85" s="41"/>
      <c r="DD85" s="41"/>
      <c r="DE85" s="41"/>
      <c r="DF85" s="41"/>
      <c r="DG85" s="41"/>
      <c r="DH85" s="41"/>
      <c r="DI85" s="41"/>
      <c r="DJ85" s="41"/>
      <c r="DK85" s="41"/>
      <c r="DL85" s="41"/>
      <c r="DM85" s="41"/>
      <c r="DN85" s="41"/>
      <c r="DO85" s="41"/>
      <c r="DP85" s="41"/>
      <c r="DQ85" s="41"/>
      <c r="DR85" s="41"/>
      <c r="DS85" s="41"/>
      <c r="DT85" s="41"/>
      <c r="DU85" s="41"/>
      <c r="DV85" s="41"/>
      <c r="DW85" s="41"/>
    </row>
    <row r="86" ht="12.75" customHeight="1">
      <c r="A86" s="91" t="s">
        <v>210</v>
      </c>
      <c r="B86" s="41">
        <v>0.0807712972164154</v>
      </c>
      <c r="C86" s="41">
        <v>0.12078031897544861</v>
      </c>
      <c r="D86" s="41">
        <v>0.0793938934803009</v>
      </c>
      <c r="E86" s="41">
        <v>0.15856020152568817</v>
      </c>
      <c r="F86" s="41">
        <v>0.12003447115421295</v>
      </c>
      <c r="G86" s="41">
        <v>0.15745335817337036</v>
      </c>
      <c r="H86" s="41">
        <v>0.12947487831115723</v>
      </c>
      <c r="I86" s="41">
        <v>0.018515385687351227</v>
      </c>
      <c r="J86" s="41">
        <v>0.07814949005842209</v>
      </c>
      <c r="K86" s="41">
        <v>0.050965480506420135</v>
      </c>
      <c r="L86" s="41">
        <v>0.10384070128202438</v>
      </c>
      <c r="M86" s="41">
        <v>0.061439067125320435</v>
      </c>
      <c r="N86" s="41">
        <v>0.04372919350862503</v>
      </c>
      <c r="O86" s="41"/>
      <c r="P86" s="41">
        <v>0.09076264500617981</v>
      </c>
      <c r="Q86" s="41">
        <v>0.05831379070878029</v>
      </c>
      <c r="R86" s="41">
        <v>0.10069987177848816</v>
      </c>
      <c r="S86" s="41">
        <v>0.048712436109781265</v>
      </c>
      <c r="T86" s="41">
        <v>0.10574521869421005</v>
      </c>
      <c r="U86" s="41">
        <v>0.13312025368213654</v>
      </c>
      <c r="V86" s="41">
        <v>0.0820663645863533</v>
      </c>
      <c r="W86" s="41">
        <v>0.07103240489959717</v>
      </c>
      <c r="X86" s="41">
        <v>0.1943661868572235</v>
      </c>
      <c r="Y86" s="41">
        <v>0.15898993611335754</v>
      </c>
      <c r="Z86" s="41">
        <v>0.10100856423377991</v>
      </c>
      <c r="AA86" s="41">
        <v>0.05777791887521744</v>
      </c>
      <c r="AB86" s="41">
        <v>0.09922059625387192</v>
      </c>
      <c r="AC86" s="41">
        <v>0.1391717791557312</v>
      </c>
      <c r="AD86" s="41">
        <v>0.15404139459133148</v>
      </c>
      <c r="AE86" s="41">
        <v>0.1319344937801361</v>
      </c>
      <c r="AF86" s="41">
        <v>0.10097403824329376</v>
      </c>
      <c r="AG86" s="41">
        <v>0.056620195508003235</v>
      </c>
      <c r="AH86" s="41">
        <v>0.1603391468524933</v>
      </c>
      <c r="AI86" s="41">
        <v>0.07277964055538177</v>
      </c>
      <c r="AJ86" s="41">
        <v>0.054839592427015305</v>
      </c>
      <c r="AK86" s="41">
        <v>0.06808528304100037</v>
      </c>
      <c r="AL86" s="41">
        <v>0.10752971470355988</v>
      </c>
      <c r="AM86" s="41">
        <v>0.10821740329265594</v>
      </c>
      <c r="AN86" s="41">
        <v>0.09781041741371155</v>
      </c>
      <c r="AO86" s="41">
        <v>0.08286834508180618</v>
      </c>
      <c r="AP86" s="41">
        <v>0.11225202679634094</v>
      </c>
      <c r="AQ86" s="41">
        <v>0.10094907879829407</v>
      </c>
      <c r="AR86" s="41">
        <v>0.08038970828056335</v>
      </c>
      <c r="AS86" s="41">
        <v>0.06530555337667465</v>
      </c>
      <c r="AT86" s="41">
        <v>0.05830937251448631</v>
      </c>
      <c r="AU86" s="41">
        <v>0.12457230687141418</v>
      </c>
      <c r="AV86" s="41"/>
      <c r="AW86" s="41">
        <v>0.11430621147155762</v>
      </c>
      <c r="AX86" s="41">
        <v>0.08552610874176025</v>
      </c>
      <c r="AY86" s="41">
        <v>0.06996368616819382</v>
      </c>
      <c r="AZ86" s="41">
        <v>0.15759924054145813</v>
      </c>
      <c r="BA86" s="41">
        <v>0.15606434643268585</v>
      </c>
      <c r="BB86" s="41">
        <v>0.23926764726638794</v>
      </c>
      <c r="BC86" s="41">
        <v>0.1568930298089981</v>
      </c>
      <c r="BD86" s="41">
        <v>0.14950712025165558</v>
      </c>
      <c r="BE86" s="41">
        <v>0.15848636627197266</v>
      </c>
      <c r="BF86" s="41">
        <v>0.09897961467504501</v>
      </c>
      <c r="BG86" s="41">
        <v>0.1476002186536789</v>
      </c>
      <c r="BH86" s="41">
        <v>0.2063896805047989</v>
      </c>
      <c r="BI86" s="41">
        <v>0.24892672896385193</v>
      </c>
      <c r="BJ86" s="41">
        <v>0.08299607783555984</v>
      </c>
      <c r="BK86" s="41">
        <v>0.12572894990444183</v>
      </c>
      <c r="BL86" s="41">
        <v>0.19926737248897552</v>
      </c>
      <c r="BM86" s="41"/>
      <c r="BN86" s="41"/>
      <c r="BO86" s="41"/>
      <c r="BP86" s="41"/>
      <c r="BQ86" s="41"/>
      <c r="BR86" s="41"/>
      <c r="BS86" s="41"/>
      <c r="BT86" s="41"/>
      <c r="BU86" s="41"/>
      <c r="BV86" s="41"/>
      <c r="BW86" s="41"/>
      <c r="BX86" s="41"/>
      <c r="BY86" s="41"/>
      <c r="BZ86" s="41"/>
      <c r="CA86" s="49"/>
      <c r="CB86" s="41"/>
      <c r="CC86" s="41"/>
      <c r="CD86" s="49"/>
      <c r="CE86" s="41"/>
      <c r="CF86" s="41"/>
      <c r="CG86" s="41"/>
      <c r="CH86" s="41"/>
      <c r="CI86" s="41"/>
      <c r="CJ86" s="41"/>
      <c r="CK86" s="41"/>
      <c r="CL86" s="41"/>
      <c r="CM86" s="41"/>
      <c r="CN86" s="41"/>
      <c r="CO86" s="41"/>
      <c r="CP86" s="41"/>
      <c r="CQ86" s="41"/>
      <c r="CR86" s="41"/>
      <c r="CS86" s="41"/>
      <c r="CT86" s="41"/>
      <c r="CU86" s="41"/>
      <c r="CV86" s="41"/>
      <c r="CW86" s="41"/>
      <c r="CX86" s="41"/>
      <c r="CY86" s="41"/>
      <c r="CZ86" s="41"/>
      <c r="DA86" s="41"/>
      <c r="DB86" s="41"/>
      <c r="DC86" s="41"/>
      <c r="DD86" s="41"/>
      <c r="DE86" s="41"/>
      <c r="DF86" s="41"/>
      <c r="DG86" s="41"/>
      <c r="DH86" s="41"/>
      <c r="DI86" s="41"/>
      <c r="DJ86" s="41"/>
      <c r="DK86" s="41"/>
      <c r="DL86" s="41"/>
      <c r="DM86" s="41"/>
      <c r="DN86" s="41"/>
      <c r="DO86" s="41"/>
      <c r="DP86" s="41"/>
      <c r="DQ86" s="41"/>
      <c r="DR86" s="41"/>
      <c r="DS86" s="41"/>
      <c r="DT86" s="41"/>
      <c r="DU86" s="41"/>
      <c r="DV86" s="41"/>
      <c r="DW86" s="41"/>
    </row>
    <row r="87" ht="12.75" customHeight="1">
      <c r="A87" s="90" t="s">
        <v>212</v>
      </c>
      <c r="B87" s="102">
        <v>6.734770774841309</v>
      </c>
      <c r="C87" s="102">
        <v>7.175055027008057</v>
      </c>
      <c r="D87" s="102">
        <v>6.745388507843018</v>
      </c>
      <c r="E87" s="102">
        <v>6.853707790374756</v>
      </c>
      <c r="F87" s="102">
        <v>6.862946033477783</v>
      </c>
      <c r="G87" s="102">
        <v>6.380559921264648</v>
      </c>
      <c r="H87" s="102">
        <v>6.627091407775879</v>
      </c>
      <c r="I87" s="102">
        <v>6.48255729675293</v>
      </c>
      <c r="J87" s="102">
        <v>6.608768463134766</v>
      </c>
      <c r="K87" s="102">
        <v>6.761425018310547</v>
      </c>
      <c r="L87" s="102">
        <v>7.230933666229248</v>
      </c>
      <c r="M87" s="102">
        <v>7.2045159339904785</v>
      </c>
      <c r="N87" s="102">
        <v>7.098976135253906</v>
      </c>
      <c r="O87" s="102"/>
      <c r="P87" s="102">
        <v>7.151453971862793</v>
      </c>
      <c r="Q87" s="102">
        <v>6.89251184463501</v>
      </c>
      <c r="R87" s="102">
        <v>6.668850898742676</v>
      </c>
      <c r="S87" s="102">
        <v>7.158841609954834</v>
      </c>
      <c r="T87" s="102">
        <v>6.9966888427734375</v>
      </c>
      <c r="U87" s="102">
        <v>6.326693058013916</v>
      </c>
      <c r="V87" s="102">
        <v>7.056962966918945</v>
      </c>
      <c r="W87" s="102">
        <v>6.252288341522217</v>
      </c>
      <c r="X87" s="102">
        <v>6.608521461486816</v>
      </c>
      <c r="Y87" s="102">
        <v>6.566104412078857</v>
      </c>
      <c r="Z87" s="102">
        <v>6.393896579742432</v>
      </c>
      <c r="AA87" s="102">
        <v>6.9686455726623535</v>
      </c>
      <c r="AB87" s="102">
        <v>6.678931713104248</v>
      </c>
      <c r="AC87" s="102">
        <v>7.053561210632324</v>
      </c>
      <c r="AD87" s="102">
        <v>6.232595443725586</v>
      </c>
      <c r="AE87" s="102">
        <v>7.1661505699157715</v>
      </c>
      <c r="AF87" s="102">
        <v>7.574040412902832</v>
      </c>
      <c r="AG87" s="102">
        <v>6.628942012786865</v>
      </c>
      <c r="AH87" s="102">
        <v>6.545755386352539</v>
      </c>
      <c r="AI87" s="102">
        <v>5.856346130371094</v>
      </c>
      <c r="AJ87" s="102">
        <v>7.453024387359619</v>
      </c>
      <c r="AK87" s="102">
        <v>6.808731555938721</v>
      </c>
      <c r="AL87" s="102">
        <v>7.373418807983398</v>
      </c>
      <c r="AM87" s="102">
        <v>7.360940456390381</v>
      </c>
      <c r="AN87" s="102">
        <v>6.760020732879639</v>
      </c>
      <c r="AO87" s="102">
        <v>6.26173734664917</v>
      </c>
      <c r="AP87" s="102">
        <v>6.4905924797058105</v>
      </c>
      <c r="AQ87" s="102">
        <v>6.617339134216309</v>
      </c>
      <c r="AR87" s="102">
        <v>5.958867073059082</v>
      </c>
      <c r="AS87" s="102">
        <v>6.192935943603516</v>
      </c>
      <c r="AT87" s="102">
        <v>6.109691143035889</v>
      </c>
      <c r="AU87" s="102">
        <v>6.828822612762451</v>
      </c>
      <c r="AV87" s="102"/>
      <c r="AW87" s="102">
        <v>6.483962059020996</v>
      </c>
      <c r="AX87" s="102">
        <v>7.218091011047363</v>
      </c>
      <c r="AY87" s="102">
        <v>6.6334967613220215</v>
      </c>
      <c r="AZ87" s="102">
        <v>6.7088141441345215</v>
      </c>
      <c r="BA87" s="102">
        <v>6.637246608734131</v>
      </c>
      <c r="BB87" s="102">
        <v>6.783414363861084</v>
      </c>
      <c r="BC87" s="102">
        <v>6.623692035675049</v>
      </c>
      <c r="BD87" s="102">
        <v>6.379631996154785</v>
      </c>
      <c r="BE87" s="102">
        <v>6.957833766937256</v>
      </c>
      <c r="BF87" s="102">
        <v>6.886094093322754</v>
      </c>
      <c r="BG87" s="102">
        <v>6.889316082000732</v>
      </c>
      <c r="BH87" s="102">
        <v>6.423180103302002</v>
      </c>
      <c r="BI87" s="102">
        <v>7.0009589195251465</v>
      </c>
      <c r="BJ87" s="102">
        <v>8.146993637084961</v>
      </c>
      <c r="BK87" s="102">
        <v>7.658539772033691</v>
      </c>
      <c r="BL87" s="102">
        <v>6.857753276824951</v>
      </c>
      <c r="BM87" s="102"/>
      <c r="BN87" s="102"/>
      <c r="BO87" s="102"/>
      <c r="BP87" s="102"/>
      <c r="BQ87" s="102"/>
      <c r="BR87" s="102"/>
      <c r="BS87" s="102"/>
      <c r="BT87" s="102"/>
      <c r="BU87" s="102"/>
      <c r="BV87" s="102"/>
      <c r="BW87" s="102"/>
      <c r="BX87" s="102"/>
      <c r="BY87" s="102"/>
      <c r="BZ87" s="102"/>
      <c r="CA87" s="49"/>
      <c r="CB87" s="102"/>
      <c r="CC87" s="102"/>
      <c r="CD87" s="49"/>
      <c r="CE87" s="102"/>
      <c r="CF87" s="102"/>
      <c r="CG87" s="102"/>
      <c r="CH87" s="102"/>
      <c r="CI87" s="102"/>
      <c r="CJ87" s="102"/>
      <c r="CK87" s="102"/>
      <c r="CL87" s="102"/>
      <c r="CM87" s="102"/>
      <c r="CN87" s="102"/>
      <c r="CO87" s="102"/>
      <c r="CP87" s="102"/>
      <c r="CQ87" s="102"/>
      <c r="CR87" s="102"/>
      <c r="CS87" s="102"/>
      <c r="CT87" s="102"/>
      <c r="CU87" s="102"/>
      <c r="CV87" s="102"/>
      <c r="CW87" s="102"/>
      <c r="CX87" s="102"/>
      <c r="CY87" s="102"/>
      <c r="CZ87" s="102"/>
      <c r="DA87" s="102"/>
      <c r="DB87" s="102"/>
      <c r="DC87" s="102"/>
      <c r="DD87" s="102"/>
      <c r="DE87" s="102"/>
      <c r="DF87" s="102"/>
      <c r="DG87" s="102"/>
      <c r="DH87" s="102"/>
      <c r="DI87" s="102"/>
      <c r="DJ87" s="102"/>
      <c r="DK87" s="102"/>
      <c r="DL87" s="102"/>
      <c r="DM87" s="102"/>
      <c r="DN87" s="102"/>
      <c r="DO87" s="102"/>
      <c r="DP87" s="102"/>
      <c r="DQ87" s="102"/>
      <c r="DR87" s="102"/>
      <c r="DS87" s="102"/>
      <c r="DT87" s="102"/>
      <c r="DU87" s="102"/>
      <c r="DV87" s="102"/>
      <c r="DW87" s="102"/>
    </row>
    <row r="88" ht="12.75" customHeight="1">
      <c r="A88" s="91" t="s">
        <v>475</v>
      </c>
      <c r="B88" s="41">
        <v>0.024102741852402687</v>
      </c>
      <c r="C88" s="41">
        <v>0.016191808506846428</v>
      </c>
      <c r="D88" s="41">
        <v>0.006526301149278879</v>
      </c>
      <c r="E88" s="41">
        <v>0.106806181371212</v>
      </c>
      <c r="F88" s="41">
        <v>0.014588352292776108</v>
      </c>
      <c r="G88" s="41">
        <v>0.22705698013305664</v>
      </c>
      <c r="H88" s="41">
        <v>0.004964801948517561</v>
      </c>
      <c r="I88" s="41">
        <v>0.030113687738776207</v>
      </c>
      <c r="J88" s="41">
        <v>0.0046737235970795155</v>
      </c>
      <c r="K88" s="41">
        <v>0.0050541372038424015</v>
      </c>
      <c r="L88" s="41">
        <v>0.05719093605875969</v>
      </c>
      <c r="M88" s="41">
        <v>0.053162235766649246</v>
      </c>
      <c r="N88" s="41">
        <v>0.06732327491044998</v>
      </c>
      <c r="O88" s="41"/>
      <c r="P88" s="41">
        <v>0.008144767954945564</v>
      </c>
      <c r="Q88" s="41">
        <v>0.02879762463271618</v>
      </c>
      <c r="R88" s="41">
        <v>0.04293790087103844</v>
      </c>
      <c r="S88" s="41">
        <v>0.06536780297756195</v>
      </c>
      <c r="T88" s="41">
        <v>0.061461757868528366</v>
      </c>
      <c r="U88" s="41">
        <v>0.16648238897323608</v>
      </c>
      <c r="V88" s="41">
        <v>0.01799437776207924</v>
      </c>
      <c r="W88" s="41">
        <v>0.01877233199775219</v>
      </c>
      <c r="X88" s="41">
        <v>0.11464361846446991</v>
      </c>
      <c r="Y88" s="41">
        <v>0.05510902777314186</v>
      </c>
      <c r="Z88" s="41">
        <v>0.016683340072631836</v>
      </c>
      <c r="AA88" s="41">
        <v>0.002846161834895611</v>
      </c>
      <c r="AB88" s="41">
        <v>0.01799386739730835</v>
      </c>
      <c r="AC88" s="41">
        <v>0.003593176370486617</v>
      </c>
      <c r="AD88" s="41">
        <v>0.03002808801829815</v>
      </c>
      <c r="AE88" s="41">
        <v>0.040240928530693054</v>
      </c>
      <c r="AF88" s="41">
        <v>0.014073463156819344</v>
      </c>
      <c r="AG88" s="41">
        <v>0.011361582204699516</v>
      </c>
      <c r="AH88" s="41">
        <v>0.03061169572174549</v>
      </c>
      <c r="AI88" s="41">
        <v>0.05390258505940437</v>
      </c>
      <c r="AJ88" s="41">
        <v>0.008259996771812439</v>
      </c>
      <c r="AK88" s="41">
        <v>0.0641988143324852</v>
      </c>
      <c r="AL88" s="41">
        <v>0.006107496563345194</v>
      </c>
      <c r="AM88" s="41">
        <v>0.00912431813776493</v>
      </c>
      <c r="AN88" s="41">
        <v>0.20909878611564636</v>
      </c>
      <c r="AO88" s="41">
        <v>0.005234830547124147</v>
      </c>
      <c r="AP88" s="41">
        <v>0.004045321140438318</v>
      </c>
      <c r="AQ88" s="41">
        <v>0.015907684341073036</v>
      </c>
      <c r="AR88" s="41">
        <v>0.03788428753614426</v>
      </c>
      <c r="AS88" s="41">
        <v>0.004329180344939232</v>
      </c>
      <c r="AT88" s="41">
        <v>0.18215422332286835</v>
      </c>
      <c r="AU88" s="41">
        <v>0.006359780207276344</v>
      </c>
      <c r="AV88" s="41"/>
      <c r="AW88" s="41">
        <v>0.007394223473966122</v>
      </c>
      <c r="AX88" s="41">
        <v>0.014077622443437576</v>
      </c>
      <c r="AY88" s="41">
        <v>0.010231919586658478</v>
      </c>
      <c r="AZ88" s="41">
        <v>0.1088031530380249</v>
      </c>
      <c r="BA88" s="41">
        <v>0.008514812216162682</v>
      </c>
      <c r="BB88" s="41">
        <v>0.1809142529964447</v>
      </c>
      <c r="BC88" s="41">
        <v>0.009027298539876938</v>
      </c>
      <c r="BD88" s="41">
        <v>0.008757835254073143</v>
      </c>
      <c r="BE88" s="41">
        <v>0.007886020466685295</v>
      </c>
      <c r="BF88" s="41">
        <v>0.022101325914263725</v>
      </c>
      <c r="BG88" s="41">
        <v>0.07323180884122849</v>
      </c>
      <c r="BH88" s="41">
        <v>0.013240783475339413</v>
      </c>
      <c r="BI88" s="41">
        <v>0.02297942154109478</v>
      </c>
      <c r="BJ88" s="41">
        <v>0.02568149007856846</v>
      </c>
      <c r="BK88" s="41">
        <v>0.01289996225386858</v>
      </c>
      <c r="BL88" s="41"/>
      <c r="BM88" s="41"/>
      <c r="BN88" s="41"/>
      <c r="BO88" s="41"/>
      <c r="BP88" s="41"/>
      <c r="BQ88" s="41"/>
      <c r="BR88" s="41"/>
      <c r="BS88" s="41"/>
      <c r="BT88" s="41"/>
      <c r="BU88" s="41"/>
      <c r="BV88" s="41"/>
      <c r="BW88" s="41"/>
      <c r="BX88" s="41"/>
      <c r="BY88" s="41"/>
      <c r="BZ88" s="41"/>
      <c r="CA88" s="49"/>
      <c r="CB88" s="41"/>
      <c r="CC88" s="41"/>
      <c r="CD88" s="49"/>
      <c r="CE88" s="41"/>
      <c r="CF88" s="41"/>
      <c r="CG88" s="41"/>
      <c r="CH88" s="41"/>
      <c r="CI88" s="41"/>
      <c r="CJ88" s="41"/>
      <c r="CK88" s="41"/>
      <c r="CL88" s="41"/>
      <c r="CM88" s="41"/>
      <c r="CN88" s="41"/>
      <c r="CO88" s="41"/>
      <c r="CP88" s="41"/>
      <c r="CQ88" s="41"/>
      <c r="CR88" s="41"/>
      <c r="CS88" s="41"/>
      <c r="CT88" s="41"/>
      <c r="CU88" s="41"/>
      <c r="CV88" s="41"/>
      <c r="CW88" s="41"/>
      <c r="CX88" s="41"/>
      <c r="CY88" s="41"/>
      <c r="CZ88" s="41"/>
      <c r="DA88" s="41"/>
      <c r="DB88" s="41"/>
      <c r="DC88" s="41"/>
      <c r="DD88" s="41"/>
      <c r="DE88" s="41"/>
      <c r="DF88" s="41"/>
      <c r="DG88" s="41"/>
      <c r="DH88" s="41"/>
      <c r="DI88" s="41"/>
      <c r="DJ88" s="41"/>
      <c r="DK88" s="41"/>
      <c r="DL88" s="41"/>
      <c r="DM88" s="41"/>
      <c r="DN88" s="41"/>
      <c r="DO88" s="41"/>
      <c r="DP88" s="41"/>
      <c r="DQ88" s="41"/>
      <c r="DR88" s="41"/>
      <c r="DS88" s="41"/>
      <c r="DT88" s="41"/>
      <c r="DU88" s="41"/>
      <c r="DV88" s="41"/>
      <c r="DW88" s="41"/>
    </row>
    <row r="89" ht="12.75" customHeight="1">
      <c r="A89" s="91" t="s">
        <v>476</v>
      </c>
      <c r="B89" s="41">
        <v>1120.0</v>
      </c>
      <c r="C89" s="41">
        <v>248.0</v>
      </c>
      <c r="D89" s="41">
        <v>248.0</v>
      </c>
      <c r="E89" s="41">
        <v>251.0</v>
      </c>
      <c r="F89" s="41">
        <v>256.0</v>
      </c>
      <c r="G89" s="41">
        <v>254.0</v>
      </c>
      <c r="H89" s="41">
        <v>248.0</v>
      </c>
      <c r="I89" s="41">
        <v>246.0</v>
      </c>
      <c r="J89" s="41">
        <v>255.0</v>
      </c>
      <c r="K89" s="41">
        <v>246.0</v>
      </c>
      <c r="L89" s="41">
        <v>246.0</v>
      </c>
      <c r="M89" s="41">
        <v>344.0</v>
      </c>
      <c r="N89" s="41">
        <v>247.0</v>
      </c>
      <c r="O89" s="41"/>
      <c r="P89" s="41">
        <v>342.0</v>
      </c>
      <c r="Q89" s="41">
        <v>245.0</v>
      </c>
      <c r="R89" s="41">
        <v>250.0</v>
      </c>
      <c r="S89" s="41">
        <v>349.0</v>
      </c>
      <c r="T89" s="41">
        <v>241.0</v>
      </c>
      <c r="U89" s="41">
        <v>242.0</v>
      </c>
      <c r="V89" s="41">
        <v>244.0</v>
      </c>
      <c r="W89" s="41">
        <v>253.0</v>
      </c>
      <c r="X89" s="41">
        <v>253.0</v>
      </c>
      <c r="Y89" s="41">
        <v>249.0</v>
      </c>
      <c r="Z89" s="41">
        <v>252.0</v>
      </c>
      <c r="AA89" s="41">
        <v>498.0</v>
      </c>
      <c r="AB89" s="41">
        <v>504.0</v>
      </c>
      <c r="AC89" s="41">
        <v>241.0</v>
      </c>
      <c r="AD89" s="41">
        <v>245.0</v>
      </c>
      <c r="AE89" s="41">
        <v>246.0</v>
      </c>
      <c r="AF89" s="41">
        <v>240.0</v>
      </c>
      <c r="AG89" s="41">
        <v>360.0</v>
      </c>
      <c r="AH89" s="41">
        <v>245.0</v>
      </c>
      <c r="AI89" s="41">
        <v>247.0</v>
      </c>
      <c r="AJ89" s="41">
        <v>252.0</v>
      </c>
      <c r="AK89" s="41">
        <v>250.0</v>
      </c>
      <c r="AL89" s="41">
        <v>245.0</v>
      </c>
      <c r="AM89" s="41">
        <v>242.0</v>
      </c>
      <c r="AN89" s="41">
        <v>244.0</v>
      </c>
      <c r="AO89" s="41">
        <v>252.0</v>
      </c>
      <c r="AP89" s="41">
        <v>252.0</v>
      </c>
      <c r="AQ89" s="41">
        <v>254.0</v>
      </c>
      <c r="AR89" s="41">
        <v>351.0</v>
      </c>
      <c r="AS89" s="41">
        <v>243.0</v>
      </c>
      <c r="AT89" s="41">
        <v>248.0</v>
      </c>
      <c r="AU89" s="41">
        <v>246.0</v>
      </c>
      <c r="AV89" s="41"/>
      <c r="AW89" s="41">
        <v>735.0</v>
      </c>
      <c r="AX89" s="41">
        <v>360.0</v>
      </c>
      <c r="AY89" s="41">
        <v>1075.0</v>
      </c>
      <c r="AZ89" s="41">
        <v>370.0</v>
      </c>
      <c r="BA89" s="41">
        <v>258.0</v>
      </c>
      <c r="BB89" s="41">
        <v>251.0</v>
      </c>
      <c r="BC89" s="41">
        <v>255.0</v>
      </c>
      <c r="BD89" s="41">
        <v>250.0</v>
      </c>
      <c r="BE89" s="41">
        <v>250.0</v>
      </c>
      <c r="BF89" s="41">
        <v>491.0</v>
      </c>
      <c r="BG89" s="41">
        <v>246.0</v>
      </c>
      <c r="BH89" s="41">
        <v>371.0</v>
      </c>
      <c r="BI89" s="41">
        <v>255.0</v>
      </c>
      <c r="BJ89" s="41">
        <v>247.0</v>
      </c>
      <c r="BK89" s="41">
        <v>246.0</v>
      </c>
      <c r="BL89" s="41">
        <v>246.0</v>
      </c>
      <c r="BM89" s="41"/>
      <c r="BN89" s="41"/>
      <c r="BO89" s="41"/>
      <c r="BP89" s="41"/>
      <c r="BQ89" s="41"/>
      <c r="BR89" s="41"/>
      <c r="BS89" s="41"/>
      <c r="BT89" s="41"/>
      <c r="BU89" s="41"/>
      <c r="BV89" s="41"/>
      <c r="BW89" s="41"/>
      <c r="BX89" s="41"/>
      <c r="BY89" s="41"/>
      <c r="BZ89" s="41"/>
      <c r="CA89" s="49"/>
      <c r="CB89" s="41"/>
      <c r="CC89" s="41"/>
      <c r="CD89" s="49"/>
      <c r="CE89" s="41"/>
      <c r="CF89" s="41"/>
      <c r="CG89" s="41"/>
      <c r="CH89" s="41"/>
      <c r="CI89" s="41"/>
      <c r="CJ89" s="41"/>
      <c r="CK89" s="41"/>
      <c r="CL89" s="41"/>
      <c r="CM89" s="41"/>
      <c r="CN89" s="41"/>
      <c r="CO89" s="41"/>
      <c r="CP89" s="41"/>
      <c r="CQ89" s="41"/>
      <c r="CR89" s="41"/>
      <c r="CS89" s="41"/>
      <c r="CT89" s="41"/>
      <c r="CU89" s="41"/>
      <c r="CV89" s="41"/>
      <c r="CW89" s="41"/>
      <c r="CX89" s="41"/>
      <c r="CY89" s="41"/>
      <c r="CZ89" s="41"/>
      <c r="DA89" s="41"/>
      <c r="DB89" s="41"/>
      <c r="DC89" s="41"/>
      <c r="DD89" s="41"/>
      <c r="DE89" s="41"/>
      <c r="DF89" s="41"/>
      <c r="DG89" s="41"/>
      <c r="DH89" s="41"/>
      <c r="DI89" s="41"/>
      <c r="DJ89" s="41"/>
      <c r="DK89" s="41"/>
      <c r="DL89" s="41"/>
      <c r="DM89" s="41"/>
      <c r="DN89" s="41"/>
      <c r="DO89" s="41"/>
      <c r="DP89" s="41"/>
      <c r="DQ89" s="41"/>
      <c r="DR89" s="41"/>
      <c r="DS89" s="41"/>
      <c r="DT89" s="41"/>
      <c r="DU89" s="41"/>
      <c r="DV89" s="41"/>
      <c r="DW89" s="41"/>
    </row>
    <row r="90" ht="12.75" customHeight="1">
      <c r="A90" s="91" t="s">
        <v>214</v>
      </c>
      <c r="B90" s="41">
        <v>1.5994679927825928</v>
      </c>
      <c r="C90" s="41">
        <v>1.7906768321990967</v>
      </c>
      <c r="D90" s="41">
        <v>1.589181900024414</v>
      </c>
      <c r="E90" s="41">
        <v>1.6950186491012573</v>
      </c>
      <c r="F90" s="41">
        <v>1.7571243047714233</v>
      </c>
      <c r="G90" s="41">
        <v>1.535272479057312</v>
      </c>
      <c r="H90" s="41">
        <v>1.6328073740005493</v>
      </c>
      <c r="I90" s="41">
        <v>1.572731852531433</v>
      </c>
      <c r="J90" s="41">
        <v>1.631712555885315</v>
      </c>
      <c r="K90" s="41">
        <v>1.6729661226272583</v>
      </c>
      <c r="L90" s="41">
        <v>1.8205070495605469</v>
      </c>
      <c r="M90" s="41">
        <v>1.8450144529342651</v>
      </c>
      <c r="N90" s="41">
        <v>1.7979446649551392</v>
      </c>
      <c r="O90" s="41"/>
      <c r="P90" s="41">
        <v>1.820060133934021</v>
      </c>
      <c r="Q90" s="41">
        <v>1.7310987710952759</v>
      </c>
      <c r="R90" s="41">
        <v>1.5542970895767212</v>
      </c>
      <c r="S90" s="41">
        <v>1.8069514036178589</v>
      </c>
      <c r="T90" s="41">
        <v>1.730670690536499</v>
      </c>
      <c r="U90" s="41">
        <v>1.439544677734375</v>
      </c>
      <c r="V90" s="41">
        <v>1.8915553092956543</v>
      </c>
      <c r="W90" s="41">
        <v>1.512803077697754</v>
      </c>
      <c r="X90" s="41">
        <v>1.6717642545700073</v>
      </c>
      <c r="Y90" s="41">
        <v>1.694962501525879</v>
      </c>
      <c r="Z90" s="41">
        <v>1.5460231304168701</v>
      </c>
      <c r="AA90" s="41">
        <v>1.791983723640442</v>
      </c>
      <c r="AB90" s="41">
        <v>1.728935718536377</v>
      </c>
      <c r="AC90" s="41">
        <v>1.7875539064407349</v>
      </c>
      <c r="AD90" s="41">
        <v>1.6493120193481445</v>
      </c>
      <c r="AE90" s="41">
        <v>1.9317119121551514</v>
      </c>
      <c r="AF90" s="41">
        <v>2.1043505668640137</v>
      </c>
      <c r="AG90" s="41">
        <v>1.5925133228302002</v>
      </c>
      <c r="AH90" s="41">
        <v>1.5557923316955566</v>
      </c>
      <c r="AI90" s="41">
        <v>1.6365103721618652</v>
      </c>
      <c r="AJ90" s="41">
        <v>1.9134552478790283</v>
      </c>
      <c r="AK90" s="41">
        <v>1.682613492012024</v>
      </c>
      <c r="AL90" s="41">
        <v>1.9245446920394897</v>
      </c>
      <c r="AM90" s="41">
        <v>1.8459826707839966</v>
      </c>
      <c r="AN90" s="41">
        <v>1.55146324634552</v>
      </c>
      <c r="AO90" s="41">
        <v>1.4474185705184937</v>
      </c>
      <c r="AP90" s="41">
        <v>1.578315019607544</v>
      </c>
      <c r="AQ90" s="41">
        <v>1.6858569383621216</v>
      </c>
      <c r="AR90" s="41">
        <v>1.3036777973175049</v>
      </c>
      <c r="AS90" s="41">
        <v>1.4532133340835571</v>
      </c>
      <c r="AT90" s="41">
        <v>1.3791356086730957</v>
      </c>
      <c r="AU90" s="41">
        <v>1.6431719064712524</v>
      </c>
      <c r="AV90" s="41"/>
      <c r="AW90" s="41">
        <v>1.438942313194275</v>
      </c>
      <c r="AX90" s="41">
        <v>1.7788599729537964</v>
      </c>
      <c r="AY90" s="41">
        <v>1.521195888519287</v>
      </c>
      <c r="AZ90" s="41">
        <v>1.6175798177719116</v>
      </c>
      <c r="BA90" s="41">
        <v>1.6373320817947388</v>
      </c>
      <c r="BB90" s="41">
        <v>1.725137710571289</v>
      </c>
      <c r="BC90" s="41">
        <v>1.5940378904342651</v>
      </c>
      <c r="BD90" s="41">
        <v>1.5355727672576904</v>
      </c>
      <c r="BE90" s="41">
        <v>1.7130433320999146</v>
      </c>
      <c r="BF90" s="41">
        <v>1.7034515142440796</v>
      </c>
      <c r="BG90" s="41">
        <v>1.6668187379837036</v>
      </c>
      <c r="BH90" s="41">
        <v>1.6220544576644897</v>
      </c>
      <c r="BI90" s="41">
        <v>1.6750495433807373</v>
      </c>
      <c r="BJ90" s="41">
        <v>2.074101448059082</v>
      </c>
      <c r="BK90" s="41">
        <v>1.9604754447937012</v>
      </c>
      <c r="BL90" s="41">
        <v>1.6895573139190674</v>
      </c>
      <c r="BM90" s="41"/>
      <c r="BN90" s="41"/>
      <c r="BO90" s="41"/>
      <c r="BP90" s="41"/>
      <c r="BQ90" s="41"/>
      <c r="BR90" s="41"/>
      <c r="BS90" s="41"/>
      <c r="BT90" s="41"/>
      <c r="BU90" s="41"/>
      <c r="BV90" s="41"/>
      <c r="BW90" s="41"/>
      <c r="BX90" s="41"/>
      <c r="BY90" s="41"/>
      <c r="BZ90" s="41"/>
      <c r="CA90" s="49"/>
      <c r="CB90" s="41"/>
      <c r="CC90" s="41"/>
      <c r="CD90" s="49"/>
      <c r="CE90" s="41"/>
      <c r="CF90" s="41"/>
      <c r="CG90" s="41"/>
      <c r="CH90" s="41"/>
      <c r="CI90" s="41"/>
      <c r="CJ90" s="41"/>
      <c r="CK90" s="41"/>
      <c r="CL90" s="41"/>
      <c r="CM90" s="41"/>
      <c r="CN90" s="41"/>
      <c r="CO90" s="41"/>
      <c r="CP90" s="41"/>
      <c r="CQ90" s="41"/>
      <c r="CR90" s="41"/>
      <c r="CS90" s="41"/>
      <c r="CT90" s="41"/>
      <c r="CU90" s="41"/>
      <c r="CV90" s="41"/>
      <c r="CW90" s="41"/>
      <c r="CX90" s="41"/>
      <c r="CY90" s="41"/>
      <c r="CZ90" s="41"/>
      <c r="DA90" s="41"/>
      <c r="DB90" s="41"/>
      <c r="DC90" s="41"/>
      <c r="DD90" s="41"/>
      <c r="DE90" s="41"/>
      <c r="DF90" s="41"/>
      <c r="DG90" s="41"/>
      <c r="DH90" s="41"/>
      <c r="DI90" s="41"/>
      <c r="DJ90" s="41"/>
      <c r="DK90" s="41"/>
      <c r="DL90" s="41"/>
      <c r="DM90" s="41"/>
      <c r="DN90" s="41"/>
      <c r="DO90" s="41"/>
      <c r="DP90" s="41"/>
      <c r="DQ90" s="41"/>
      <c r="DR90" s="41"/>
      <c r="DS90" s="41"/>
      <c r="DT90" s="41"/>
      <c r="DU90" s="41"/>
      <c r="DV90" s="41"/>
      <c r="DW90" s="41"/>
    </row>
    <row r="91" ht="12.75" customHeight="1">
      <c r="A91" s="91" t="s">
        <v>226</v>
      </c>
      <c r="B91" s="41">
        <v>1.9140727519989014</v>
      </c>
      <c r="C91" s="41">
        <v>2.208045721054077</v>
      </c>
      <c r="D91" s="41">
        <v>2.0618021488189697</v>
      </c>
      <c r="E91" s="41">
        <v>2.0421929359436035</v>
      </c>
      <c r="F91" s="41">
        <v>2.091644763946533</v>
      </c>
      <c r="G91" s="41">
        <v>1.9260571002960205</v>
      </c>
      <c r="H91" s="41">
        <v>1.9611719846725464</v>
      </c>
      <c r="I91" s="41">
        <v>1.980423927307129</v>
      </c>
      <c r="J91" s="41">
        <v>1.9493554830551147</v>
      </c>
      <c r="K91" s="41">
        <v>2.0684354305267334</v>
      </c>
      <c r="L91" s="41">
        <v>2.123387336730957</v>
      </c>
      <c r="M91" s="41">
        <v>2.130141258239746</v>
      </c>
      <c r="N91" s="41">
        <v>2.139965057373047</v>
      </c>
      <c r="O91" s="41"/>
      <c r="P91" s="41">
        <v>2.141608953475952</v>
      </c>
      <c r="Q91" s="41">
        <v>2.125094413757324</v>
      </c>
      <c r="R91" s="41">
        <v>2.076565742492676</v>
      </c>
      <c r="S91" s="41">
        <v>2.1320674419403076</v>
      </c>
      <c r="T91" s="41">
        <v>2.0565593242645264</v>
      </c>
      <c r="U91" s="41">
        <v>1.8641314506530762</v>
      </c>
      <c r="V91" s="41">
        <v>2.1029574871063232</v>
      </c>
      <c r="W91" s="41">
        <v>1.8750176429748535</v>
      </c>
      <c r="X91" s="41">
        <v>1.9687397480010986</v>
      </c>
      <c r="Y91" s="41">
        <v>1.9719281196594238</v>
      </c>
      <c r="Z91" s="41">
        <v>1.9374624490737915</v>
      </c>
      <c r="AA91" s="41">
        <v>2.0781519412994385</v>
      </c>
      <c r="AB91" s="41">
        <v>2.0134754180908203</v>
      </c>
      <c r="AC91" s="41">
        <v>2.0959157943725586</v>
      </c>
      <c r="AD91" s="41">
        <v>1.8739091157913208</v>
      </c>
      <c r="AE91" s="41">
        <v>2.15309476852417</v>
      </c>
      <c r="AF91" s="41">
        <v>2.2619967460632324</v>
      </c>
      <c r="AG91" s="41">
        <v>2.045058250427246</v>
      </c>
      <c r="AH91" s="41">
        <v>2.045898914337158</v>
      </c>
      <c r="AI91" s="41">
        <v>1.9351892471313477</v>
      </c>
      <c r="AJ91" s="41">
        <v>2.148430347442627</v>
      </c>
      <c r="AK91" s="41">
        <v>2.059894323348999</v>
      </c>
      <c r="AL91" s="41">
        <v>2.1570451259613037</v>
      </c>
      <c r="AM91" s="41">
        <v>2.1346664428710938</v>
      </c>
      <c r="AN91" s="41">
        <v>2.0148963928222656</v>
      </c>
      <c r="AO91" s="41">
        <v>1.934751272201538</v>
      </c>
      <c r="AP91" s="41">
        <v>1.9977482557296753</v>
      </c>
      <c r="AQ91" s="41">
        <v>1.9770009517669678</v>
      </c>
      <c r="AR91" s="41">
        <v>1.7989259958267212</v>
      </c>
      <c r="AS91" s="41">
        <v>1.9432129859924316</v>
      </c>
      <c r="AT91" s="41">
        <v>1.9111573696136475</v>
      </c>
      <c r="AU91" s="41">
        <v>2.00351619720459</v>
      </c>
      <c r="AV91" s="41"/>
      <c r="AW91" s="41">
        <v>1.9889776706695557</v>
      </c>
      <c r="AX91" s="41">
        <v>2.1227774620056152</v>
      </c>
      <c r="AY91" s="41">
        <v>1.9457696676254272</v>
      </c>
      <c r="AZ91" s="41">
        <v>2.017942190170288</v>
      </c>
      <c r="BA91" s="41">
        <v>1.9412345886230469</v>
      </c>
      <c r="BB91" s="41">
        <v>2.0249528884887695</v>
      </c>
      <c r="BC91" s="41">
        <v>1.9040560722351074</v>
      </c>
      <c r="BD91" s="41">
        <v>1.9414218664169312</v>
      </c>
      <c r="BE91" s="41">
        <v>2.026158094406128</v>
      </c>
      <c r="BF91" s="41">
        <v>2.0389840602874756</v>
      </c>
      <c r="BG91" s="41">
        <v>2.0458340644836426</v>
      </c>
      <c r="BH91" s="41">
        <v>1.907278299331665</v>
      </c>
      <c r="BI91" s="41">
        <v>1.993256688117981</v>
      </c>
      <c r="BJ91" s="41">
        <v>2.3003361225128174</v>
      </c>
      <c r="BK91" s="41">
        <v>2.157879590988159</v>
      </c>
      <c r="BL91" s="41">
        <v>2.0131444931030273</v>
      </c>
      <c r="BM91" s="41"/>
      <c r="BN91" s="41"/>
      <c r="BO91" s="41"/>
      <c r="BP91" s="41"/>
      <c r="BQ91" s="41"/>
      <c r="BR91" s="41"/>
      <c r="BS91" s="41"/>
      <c r="BT91" s="41"/>
      <c r="BU91" s="41"/>
      <c r="BV91" s="41"/>
      <c r="BW91" s="41"/>
      <c r="BX91" s="41"/>
      <c r="BY91" s="41"/>
      <c r="BZ91" s="41"/>
      <c r="CA91" s="49"/>
      <c r="CB91" s="41"/>
      <c r="CC91" s="41"/>
      <c r="CD91" s="49"/>
      <c r="CE91" s="41"/>
      <c r="CF91" s="41"/>
      <c r="CG91" s="41"/>
      <c r="CH91" s="41"/>
      <c r="CI91" s="41"/>
      <c r="CJ91" s="41"/>
      <c r="CK91" s="41"/>
      <c r="CL91" s="41"/>
      <c r="CM91" s="41"/>
      <c r="CN91" s="41"/>
      <c r="CO91" s="41"/>
      <c r="CP91" s="41"/>
      <c r="CQ91" s="41"/>
      <c r="CR91" s="41"/>
      <c r="CS91" s="41"/>
      <c r="CT91" s="41"/>
      <c r="CU91" s="41"/>
      <c r="CV91" s="41"/>
      <c r="CW91" s="41"/>
      <c r="CX91" s="41"/>
      <c r="CY91" s="41"/>
      <c r="CZ91" s="41"/>
      <c r="DA91" s="41"/>
      <c r="DB91" s="41"/>
      <c r="DC91" s="41"/>
      <c r="DD91" s="41"/>
      <c r="DE91" s="41"/>
      <c r="DF91" s="41"/>
      <c r="DG91" s="41"/>
      <c r="DH91" s="41"/>
      <c r="DI91" s="41"/>
      <c r="DJ91" s="41"/>
      <c r="DK91" s="41"/>
      <c r="DL91" s="41"/>
      <c r="DM91" s="41"/>
      <c r="DN91" s="41"/>
      <c r="DO91" s="41"/>
      <c r="DP91" s="41"/>
      <c r="DQ91" s="41"/>
      <c r="DR91" s="41"/>
      <c r="DS91" s="41"/>
      <c r="DT91" s="41"/>
      <c r="DU91" s="41"/>
      <c r="DV91" s="41"/>
      <c r="DW91" s="41"/>
    </row>
    <row r="92" ht="12.75" customHeight="1">
      <c r="A92" s="91" t="s">
        <v>232</v>
      </c>
      <c r="B92" s="41">
        <v>1.150484561920166</v>
      </c>
      <c r="C92" s="41">
        <v>1.2332243919372559</v>
      </c>
      <c r="D92" s="41">
        <v>1.137994647026062</v>
      </c>
      <c r="E92" s="41">
        <v>1.2079592943191528</v>
      </c>
      <c r="F92" s="41">
        <v>1.211592674255371</v>
      </c>
      <c r="G92" s="41">
        <v>1.076978087425232</v>
      </c>
      <c r="H92" s="41">
        <v>1.079725980758667</v>
      </c>
      <c r="I92" s="41">
        <v>1.0548127889633179</v>
      </c>
      <c r="J92" s="41">
        <v>1.0998432636260986</v>
      </c>
      <c r="K92" s="41">
        <v>1.108994483947754</v>
      </c>
      <c r="L92" s="41">
        <v>1.2987910509109497</v>
      </c>
      <c r="M92" s="41">
        <v>1.2633709907531738</v>
      </c>
      <c r="N92" s="41">
        <v>1.2440301179885864</v>
      </c>
      <c r="O92" s="41"/>
      <c r="P92" s="41">
        <v>1.224527359008789</v>
      </c>
      <c r="Q92" s="41">
        <v>1.0972435474395752</v>
      </c>
      <c r="R92" s="41">
        <v>1.1486213207244873</v>
      </c>
      <c r="S92" s="41">
        <v>1.2318572998046875</v>
      </c>
      <c r="T92" s="41">
        <v>1.226452350616455</v>
      </c>
      <c r="U92" s="41">
        <v>1.0808475017547607</v>
      </c>
      <c r="V92" s="41">
        <v>1.1683629751205444</v>
      </c>
      <c r="W92" s="41">
        <v>1.0719263553619385</v>
      </c>
      <c r="X92" s="41">
        <v>1.005573034286499</v>
      </c>
      <c r="Y92" s="41">
        <v>1.1348638534545898</v>
      </c>
      <c r="Z92" s="41">
        <v>1.0852118730545044</v>
      </c>
      <c r="AA92" s="41">
        <v>1.1965808868408203</v>
      </c>
      <c r="AB92" s="41">
        <v>1.1155214309692383</v>
      </c>
      <c r="AC92" s="41">
        <v>1.195737361907959</v>
      </c>
      <c r="AD92" s="41">
        <v>0.9542126059532166</v>
      </c>
      <c r="AE92" s="41">
        <v>1.2114100456237793</v>
      </c>
      <c r="AF92" s="41">
        <v>1.4411412477493286</v>
      </c>
      <c r="AG92" s="41">
        <v>1.1087491512298584</v>
      </c>
      <c r="AH92" s="41">
        <v>1.1453572511672974</v>
      </c>
      <c r="AI92" s="41">
        <v>1.1791927814483643</v>
      </c>
      <c r="AJ92" s="41">
        <v>1.4570157527923584</v>
      </c>
      <c r="AK92" s="41">
        <v>1.1771652698516846</v>
      </c>
      <c r="AL92" s="41">
        <v>1.4000647068023682</v>
      </c>
      <c r="AM92" s="41">
        <v>1.411373496055603</v>
      </c>
      <c r="AN92" s="41">
        <v>1.254262924194336</v>
      </c>
      <c r="AO92" s="41">
        <v>1.0086004734039307</v>
      </c>
      <c r="AP92" s="41">
        <v>1.023220419883728</v>
      </c>
      <c r="AQ92" s="41">
        <v>1.1633241176605225</v>
      </c>
      <c r="AR92" s="41">
        <v>0.9776427149772644</v>
      </c>
      <c r="AS92" s="41">
        <v>0.9983693361282349</v>
      </c>
      <c r="AT92" s="41">
        <v>0.946561872959137</v>
      </c>
      <c r="AU92" s="41">
        <v>1.2999894618988037</v>
      </c>
      <c r="AV92" s="41"/>
      <c r="AW92" s="41">
        <v>1.131455659866333</v>
      </c>
      <c r="AX92" s="41">
        <v>1.403227686882019</v>
      </c>
      <c r="AY92" s="41">
        <v>1.1848666667938232</v>
      </c>
      <c r="AZ92" s="41">
        <v>1.2194620370864868</v>
      </c>
      <c r="BA92" s="41">
        <v>1.3149077892303467</v>
      </c>
      <c r="BB92" s="41">
        <v>1.2937132120132446</v>
      </c>
      <c r="BC92" s="41">
        <v>1.2313636541366577</v>
      </c>
      <c r="BD92" s="41">
        <v>1.1395081281661987</v>
      </c>
      <c r="BE92" s="41">
        <v>1.3455817699432373</v>
      </c>
      <c r="BF92" s="41">
        <v>1.3190582990646362</v>
      </c>
      <c r="BG92" s="41">
        <v>1.2887142896652222</v>
      </c>
      <c r="BH92" s="41">
        <v>1.2190945148468018</v>
      </c>
      <c r="BI92" s="41">
        <v>1.3435461521148682</v>
      </c>
      <c r="BJ92" s="41">
        <v>1.712097406387329</v>
      </c>
      <c r="BK92" s="41">
        <v>1.4578214883804321</v>
      </c>
      <c r="BL92" s="41">
        <v>1.2115378379821777</v>
      </c>
      <c r="BM92" s="41"/>
      <c r="BN92" s="41"/>
      <c r="BO92" s="41"/>
      <c r="BP92" s="41"/>
      <c r="BQ92" s="41"/>
      <c r="BR92" s="41"/>
      <c r="BS92" s="41"/>
      <c r="BT92" s="41"/>
      <c r="BU92" s="41"/>
      <c r="BV92" s="41"/>
      <c r="BW92" s="41"/>
      <c r="BX92" s="41"/>
      <c r="BY92" s="41"/>
      <c r="BZ92" s="41"/>
      <c r="CA92" s="49"/>
      <c r="CB92" s="41"/>
      <c r="CC92" s="41"/>
      <c r="CD92" s="49"/>
      <c r="CE92" s="41"/>
      <c r="CF92" s="41"/>
      <c r="CG92" s="41"/>
      <c r="CH92" s="41"/>
      <c r="CI92" s="41"/>
      <c r="CJ92" s="41"/>
      <c r="CK92" s="41"/>
      <c r="CL92" s="41"/>
      <c r="CM92" s="41"/>
      <c r="CN92" s="41"/>
      <c r="CO92" s="41"/>
      <c r="CP92" s="41"/>
      <c r="CQ92" s="41"/>
      <c r="CR92" s="41"/>
      <c r="CS92" s="41"/>
      <c r="CT92" s="41"/>
      <c r="CU92" s="41"/>
      <c r="CV92" s="41"/>
      <c r="CW92" s="41"/>
      <c r="CX92" s="41"/>
      <c r="CY92" s="41"/>
      <c r="CZ92" s="41"/>
      <c r="DA92" s="41"/>
      <c r="DB92" s="41"/>
      <c r="DC92" s="41"/>
      <c r="DD92" s="41"/>
      <c r="DE92" s="41"/>
      <c r="DF92" s="41"/>
      <c r="DG92" s="41"/>
      <c r="DH92" s="41"/>
      <c r="DI92" s="41"/>
      <c r="DJ92" s="41"/>
      <c r="DK92" s="41"/>
      <c r="DL92" s="41"/>
      <c r="DM92" s="41"/>
      <c r="DN92" s="41"/>
      <c r="DO92" s="41"/>
      <c r="DP92" s="41"/>
      <c r="DQ92" s="41"/>
      <c r="DR92" s="41"/>
      <c r="DS92" s="41"/>
      <c r="DT92" s="41"/>
      <c r="DU92" s="41"/>
      <c r="DV92" s="41"/>
      <c r="DW92" s="41"/>
    </row>
    <row r="93" ht="12.75" customHeight="1">
      <c r="A93" s="91" t="s">
        <v>239</v>
      </c>
      <c r="B93" s="41">
        <v>2.0707457065582275</v>
      </c>
      <c r="C93" s="41">
        <v>1.9431082010269165</v>
      </c>
      <c r="D93" s="41">
        <v>1.9564096927642822</v>
      </c>
      <c r="E93" s="41">
        <v>1.9085369110107422</v>
      </c>
      <c r="F93" s="41">
        <v>1.802584171295166</v>
      </c>
      <c r="G93" s="41">
        <v>1.8422523736953735</v>
      </c>
      <c r="H93" s="41">
        <v>1.9533863067626953</v>
      </c>
      <c r="I93" s="41">
        <v>1.8745888471603394</v>
      </c>
      <c r="J93" s="41">
        <v>1.9278573989868164</v>
      </c>
      <c r="K93" s="41">
        <v>1.9110288619995117</v>
      </c>
      <c r="L93" s="41">
        <v>1.988248348236084</v>
      </c>
      <c r="M93" s="41">
        <v>1.965989351272583</v>
      </c>
      <c r="N93" s="41">
        <v>1.9170362949371338</v>
      </c>
      <c r="O93" s="41"/>
      <c r="P93" s="41">
        <v>1.9652577638626099</v>
      </c>
      <c r="Q93" s="41">
        <v>1.939075231552124</v>
      </c>
      <c r="R93" s="41">
        <v>1.889366865158081</v>
      </c>
      <c r="S93" s="41">
        <v>1.9879655838012695</v>
      </c>
      <c r="T93" s="41">
        <v>1.983006477355957</v>
      </c>
      <c r="U93" s="41">
        <v>1.942169427871704</v>
      </c>
      <c r="V93" s="41">
        <v>1.894087314605713</v>
      </c>
      <c r="W93" s="41">
        <v>1.79254150390625</v>
      </c>
      <c r="X93" s="41">
        <v>1.9624440670013428</v>
      </c>
      <c r="Y93" s="41">
        <v>1.7643500566482544</v>
      </c>
      <c r="Z93" s="41">
        <v>1.8251992464065552</v>
      </c>
      <c r="AA93" s="41">
        <v>1.901929259300232</v>
      </c>
      <c r="AB93" s="41">
        <v>1.820999026298523</v>
      </c>
      <c r="AC93" s="41">
        <v>1.9743542671203613</v>
      </c>
      <c r="AD93" s="41">
        <v>1.7551615238189697</v>
      </c>
      <c r="AE93" s="41">
        <v>1.869933843612671</v>
      </c>
      <c r="AF93" s="41">
        <v>1.7665517330169678</v>
      </c>
      <c r="AG93" s="41">
        <v>1.88262140750885</v>
      </c>
      <c r="AH93" s="41">
        <v>1.7987068891525269</v>
      </c>
      <c r="AI93" s="41">
        <v>1.1054537296295166</v>
      </c>
      <c r="AJ93" s="41">
        <v>1.9341230392456055</v>
      </c>
      <c r="AK93" s="41">
        <v>1.8890585899353027</v>
      </c>
      <c r="AL93" s="41">
        <v>1.8917642831802368</v>
      </c>
      <c r="AM93" s="41">
        <v>1.968917727470398</v>
      </c>
      <c r="AN93" s="41">
        <v>1.9393980503082275</v>
      </c>
      <c r="AO93" s="41">
        <v>1.8709670305252075</v>
      </c>
      <c r="AP93" s="41">
        <v>1.8913086652755737</v>
      </c>
      <c r="AQ93" s="41">
        <v>1.7911571264266968</v>
      </c>
      <c r="AR93" s="41">
        <v>1.8786205053329468</v>
      </c>
      <c r="AS93" s="41">
        <v>1.7981404066085815</v>
      </c>
      <c r="AT93" s="41">
        <v>1.8728363513946533</v>
      </c>
      <c r="AU93" s="41">
        <v>1.8821449279785156</v>
      </c>
      <c r="AV93" s="41"/>
      <c r="AW93" s="41">
        <v>1.924586534500122</v>
      </c>
      <c r="AX93" s="41">
        <v>1.9132260084152222</v>
      </c>
      <c r="AY93" s="41">
        <v>1.981664776802063</v>
      </c>
      <c r="AZ93" s="41">
        <v>1.853830099105835</v>
      </c>
      <c r="BA93" s="41">
        <v>1.743772268295288</v>
      </c>
      <c r="BB93" s="41">
        <v>1.739610195159912</v>
      </c>
      <c r="BC93" s="41">
        <v>1.8942341804504395</v>
      </c>
      <c r="BD93" s="41">
        <v>1.7631292343139648</v>
      </c>
      <c r="BE93" s="41">
        <v>1.8730504512786865</v>
      </c>
      <c r="BF93" s="41">
        <v>1.8246002197265625</v>
      </c>
      <c r="BG93" s="41">
        <v>1.8879486322402954</v>
      </c>
      <c r="BH93" s="41">
        <v>1.6747525930404663</v>
      </c>
      <c r="BI93" s="41">
        <v>1.989106297492981</v>
      </c>
      <c r="BJ93" s="41">
        <v>2.060458183288574</v>
      </c>
      <c r="BK93" s="41">
        <v>2.0823631286621094</v>
      </c>
      <c r="BL93" s="41">
        <v>1.9435139894485474</v>
      </c>
      <c r="BM93" s="41"/>
      <c r="BN93" s="41"/>
      <c r="BO93" s="41"/>
      <c r="BP93" s="41"/>
      <c r="BQ93" s="41"/>
      <c r="BR93" s="41"/>
      <c r="BS93" s="41"/>
      <c r="BT93" s="41"/>
      <c r="BU93" s="41"/>
      <c r="BV93" s="41"/>
      <c r="BW93" s="41"/>
      <c r="BX93" s="41"/>
      <c r="BY93" s="41"/>
      <c r="BZ93" s="41"/>
      <c r="CA93" s="49"/>
      <c r="CB93" s="41"/>
      <c r="CC93" s="41"/>
      <c r="CD93" s="49"/>
      <c r="CE93" s="41"/>
      <c r="CF93" s="41"/>
      <c r="CG93" s="41"/>
      <c r="CH93" s="41"/>
      <c r="CI93" s="41"/>
      <c r="CJ93" s="41"/>
      <c r="CK93" s="41"/>
      <c r="CL93" s="41"/>
      <c r="CM93" s="41"/>
      <c r="CN93" s="41"/>
      <c r="CO93" s="41"/>
      <c r="CP93" s="41"/>
      <c r="CQ93" s="41"/>
      <c r="CR93" s="41"/>
      <c r="CS93" s="41"/>
      <c r="CT93" s="41"/>
      <c r="CU93" s="41"/>
      <c r="CV93" s="41"/>
      <c r="CW93" s="41"/>
      <c r="CX93" s="41"/>
      <c r="CY93" s="41"/>
      <c r="CZ93" s="41"/>
      <c r="DA93" s="41"/>
      <c r="DB93" s="41"/>
      <c r="DC93" s="41"/>
      <c r="DD93" s="41"/>
      <c r="DE93" s="41"/>
      <c r="DF93" s="41"/>
      <c r="DG93" s="41"/>
      <c r="DH93" s="41"/>
      <c r="DI93" s="41"/>
      <c r="DJ93" s="41"/>
      <c r="DK93" s="41"/>
      <c r="DL93" s="41"/>
      <c r="DM93" s="41"/>
      <c r="DN93" s="41"/>
      <c r="DO93" s="41"/>
      <c r="DP93" s="41"/>
      <c r="DQ93" s="41"/>
      <c r="DR93" s="41"/>
      <c r="DS93" s="41"/>
      <c r="DT93" s="41"/>
      <c r="DU93" s="41"/>
      <c r="DV93" s="41"/>
      <c r="DW93" s="41"/>
    </row>
    <row r="94" ht="12.75" customHeight="1">
      <c r="A94" s="91" t="s">
        <v>216</v>
      </c>
      <c r="B94" s="41">
        <v>0.675723671913147</v>
      </c>
      <c r="C94" s="41">
        <v>0.6723867654800415</v>
      </c>
      <c r="D94" s="41">
        <v>0.6311114430427551</v>
      </c>
      <c r="E94" s="41">
        <v>0.6801446676254272</v>
      </c>
      <c r="F94" s="41">
        <v>0.7607946395874023</v>
      </c>
      <c r="G94" s="41">
        <v>0.64540696144104</v>
      </c>
      <c r="H94" s="41">
        <v>0.6249460577964783</v>
      </c>
      <c r="I94" s="41">
        <v>0.6133382320404053</v>
      </c>
      <c r="J94" s="41">
        <v>0.6532081365585327</v>
      </c>
      <c r="K94" s="41">
        <v>0.6873403787612915</v>
      </c>
      <c r="L94" s="41">
        <v>0.7353301048278809</v>
      </c>
      <c r="M94" s="41">
        <v>0.7958832383155823</v>
      </c>
      <c r="N94" s="41">
        <v>0.7311326861381531</v>
      </c>
      <c r="O94" s="41"/>
      <c r="P94" s="41">
        <v>0.7705206871032715</v>
      </c>
      <c r="Q94" s="41">
        <v>0.7109001278877258</v>
      </c>
      <c r="R94" s="41">
        <v>0.623909056186676</v>
      </c>
      <c r="S94" s="41">
        <v>0.7252219915390015</v>
      </c>
      <c r="T94" s="41">
        <v>0.675406813621521</v>
      </c>
      <c r="U94" s="41">
        <v>0.5967878103256226</v>
      </c>
      <c r="V94" s="41">
        <v>0.7830029129981995</v>
      </c>
      <c r="W94" s="41">
        <v>0.6133654117584229</v>
      </c>
      <c r="X94" s="41">
        <v>0.6588287949562073</v>
      </c>
      <c r="Y94" s="41">
        <v>0.6928568482398987</v>
      </c>
      <c r="Z94" s="41">
        <v>0.6467446088790894</v>
      </c>
      <c r="AA94" s="41">
        <v>0.7511715888977051</v>
      </c>
      <c r="AB94" s="41">
        <v>0.6353633403778076</v>
      </c>
      <c r="AC94" s="41">
        <v>0.7470383048057556</v>
      </c>
      <c r="AD94" s="41">
        <v>0.7494361400604248</v>
      </c>
      <c r="AE94" s="41">
        <v>0.7925956845283508</v>
      </c>
      <c r="AF94" s="41">
        <v>0.8435714244842529</v>
      </c>
      <c r="AG94" s="41">
        <v>0.6319817304611206</v>
      </c>
      <c r="AH94" s="41">
        <v>0.6288730502128601</v>
      </c>
      <c r="AI94" s="41">
        <v>0.6254119277000427</v>
      </c>
      <c r="AJ94" s="41">
        <v>0.7714213728904724</v>
      </c>
      <c r="AK94" s="41">
        <v>0.7154878377914429</v>
      </c>
      <c r="AL94" s="41">
        <v>0.7669466733932495</v>
      </c>
      <c r="AM94" s="41">
        <v>0.7027623057365417</v>
      </c>
      <c r="AN94" s="41">
        <v>0.6143218278884888</v>
      </c>
      <c r="AO94" s="41">
        <v>0.5905131697654724</v>
      </c>
      <c r="AP94" s="41">
        <v>0.6578267812728882</v>
      </c>
      <c r="AQ94" s="41">
        <v>0.7114864587783813</v>
      </c>
      <c r="AR94" s="41">
        <v>0.48558253049850464</v>
      </c>
      <c r="AS94" s="41">
        <v>0.6375177502632141</v>
      </c>
      <c r="AT94" s="41">
        <v>0.5624450445175171</v>
      </c>
      <c r="AU94" s="41">
        <v>0.6406915783882141</v>
      </c>
      <c r="AV94" s="41"/>
      <c r="AW94" s="41">
        <v>0.5965374708175659</v>
      </c>
      <c r="AX94" s="41">
        <v>0.6655536890029907</v>
      </c>
      <c r="AY94" s="41">
        <v>0.6181367635726929</v>
      </c>
      <c r="AZ94" s="41">
        <v>0.6279107928276062</v>
      </c>
      <c r="BA94" s="41">
        <v>0.6521539688110352</v>
      </c>
      <c r="BB94" s="41">
        <v>0.7018919587135315</v>
      </c>
      <c r="BC94" s="41">
        <v>0.604379415512085</v>
      </c>
      <c r="BD94" s="41">
        <v>0.6271775364875793</v>
      </c>
      <c r="BE94" s="41">
        <v>0.7160714864730835</v>
      </c>
      <c r="BF94" s="41">
        <v>0.6331494450569153</v>
      </c>
      <c r="BG94" s="41">
        <v>0.664863109588623</v>
      </c>
      <c r="BH94" s="41">
        <v>0.6353108882904053</v>
      </c>
      <c r="BI94" s="41">
        <v>0.6738212704658508</v>
      </c>
      <c r="BJ94" s="41">
        <v>0.8350875973701477</v>
      </c>
      <c r="BK94" s="41">
        <v>0.7837005853652954</v>
      </c>
      <c r="BL94" s="41">
        <v>0.7041157484054565</v>
      </c>
      <c r="BM94" s="41"/>
      <c r="BN94" s="41"/>
      <c r="BO94" s="41"/>
      <c r="BP94" s="41"/>
      <c r="BQ94" s="41"/>
      <c r="BR94" s="41"/>
      <c r="BS94" s="41"/>
      <c r="BT94" s="41"/>
      <c r="BU94" s="41"/>
      <c r="BV94" s="41"/>
      <c r="BW94" s="41"/>
      <c r="BX94" s="41"/>
      <c r="BY94" s="41"/>
      <c r="BZ94" s="41"/>
      <c r="CA94" s="49"/>
      <c r="CB94" s="41"/>
      <c r="CC94" s="41"/>
      <c r="CD94" s="49"/>
      <c r="CE94" s="41"/>
      <c r="CF94" s="41"/>
      <c r="CG94" s="41"/>
      <c r="CH94" s="41"/>
      <c r="CI94" s="41"/>
      <c r="CJ94" s="41"/>
      <c r="CK94" s="41"/>
      <c r="CL94" s="41"/>
      <c r="CM94" s="41"/>
      <c r="CN94" s="41"/>
      <c r="CO94" s="41"/>
      <c r="CP94" s="41"/>
      <c r="CQ94" s="41"/>
      <c r="CR94" s="41"/>
      <c r="CS94" s="41"/>
      <c r="CT94" s="41"/>
      <c r="CU94" s="41"/>
      <c r="CV94" s="41"/>
      <c r="CW94" s="41"/>
      <c r="CX94" s="41"/>
      <c r="CY94" s="41"/>
      <c r="CZ94" s="41"/>
      <c r="DA94" s="41"/>
      <c r="DB94" s="41"/>
      <c r="DC94" s="41"/>
      <c r="DD94" s="41"/>
      <c r="DE94" s="41"/>
      <c r="DF94" s="41"/>
      <c r="DG94" s="41"/>
      <c r="DH94" s="41"/>
      <c r="DI94" s="41"/>
      <c r="DJ94" s="41"/>
      <c r="DK94" s="41"/>
      <c r="DL94" s="41"/>
      <c r="DM94" s="41"/>
      <c r="DN94" s="41"/>
      <c r="DO94" s="41"/>
      <c r="DP94" s="41"/>
      <c r="DQ94" s="41"/>
      <c r="DR94" s="41"/>
      <c r="DS94" s="41"/>
      <c r="DT94" s="41"/>
      <c r="DU94" s="41"/>
      <c r="DV94" s="41"/>
      <c r="DW94" s="41"/>
    </row>
    <row r="95" ht="12.75" customHeight="1">
      <c r="A95" s="91" t="s">
        <v>218</v>
      </c>
      <c r="B95" s="41">
        <v>0.6131640076637268</v>
      </c>
      <c r="C95" s="41">
        <v>0.6679083704948425</v>
      </c>
      <c r="D95" s="41">
        <v>0.5482969284057617</v>
      </c>
      <c r="E95" s="41">
        <v>0.6233009696006775</v>
      </c>
      <c r="F95" s="41">
        <v>0.673143208026886</v>
      </c>
      <c r="G95" s="41">
        <v>0.5049843192100525</v>
      </c>
      <c r="H95" s="41">
        <v>0.5967879295349121</v>
      </c>
      <c r="I95" s="41">
        <v>0.5641564130783081</v>
      </c>
      <c r="J95" s="41">
        <v>0.5950490832328796</v>
      </c>
      <c r="K95" s="41">
        <v>0.5773530602455139</v>
      </c>
      <c r="L95" s="41">
        <v>0.6333330869674683</v>
      </c>
      <c r="M95" s="41">
        <v>0.6718673706054688</v>
      </c>
      <c r="N95" s="41">
        <v>0.6713584661483765</v>
      </c>
      <c r="O95" s="41"/>
      <c r="P95" s="41">
        <v>0.6345840096473694</v>
      </c>
      <c r="Q95" s="41">
        <v>0.6161443591117859</v>
      </c>
      <c r="R95" s="41">
        <v>0.5186101794242859</v>
      </c>
      <c r="S95" s="41">
        <v>0.6823570728302002</v>
      </c>
      <c r="T95" s="41">
        <v>0.6270073652267456</v>
      </c>
      <c r="U95" s="41">
        <v>0.4705129861831665</v>
      </c>
      <c r="V95" s="41">
        <v>0.6569455862045288</v>
      </c>
      <c r="W95" s="41">
        <v>0.5061361789703369</v>
      </c>
      <c r="X95" s="41">
        <v>0.6120089292526245</v>
      </c>
      <c r="Y95" s="41">
        <v>0.5894970893859863</v>
      </c>
      <c r="Z95" s="41">
        <v>0.5231676697731018</v>
      </c>
      <c r="AA95" s="41">
        <v>0.5884958505630493</v>
      </c>
      <c r="AB95" s="41">
        <v>0.6378958225250244</v>
      </c>
      <c r="AC95" s="41">
        <v>0.657440185546875</v>
      </c>
      <c r="AD95" s="41">
        <v>0.5083780884742737</v>
      </c>
      <c r="AE95" s="41">
        <v>0.710974395275116</v>
      </c>
      <c r="AF95" s="41">
        <v>0.8134740591049194</v>
      </c>
      <c r="AG95" s="41">
        <v>0.566960334777832</v>
      </c>
      <c r="AH95" s="41">
        <v>0.5278666019439697</v>
      </c>
      <c r="AI95" s="41">
        <v>0.5968318581581116</v>
      </c>
      <c r="AJ95" s="41">
        <v>0.6930561661720276</v>
      </c>
      <c r="AK95" s="41">
        <v>0.6193262338638306</v>
      </c>
      <c r="AL95" s="41">
        <v>0.7755595445632935</v>
      </c>
      <c r="AM95" s="41">
        <v>0.6852275729179382</v>
      </c>
      <c r="AN95" s="41">
        <v>0.5215367674827576</v>
      </c>
      <c r="AO95" s="41">
        <v>0.48869022727012634</v>
      </c>
      <c r="AP95" s="41">
        <v>0.5222048163414001</v>
      </c>
      <c r="AQ95" s="41">
        <v>0.5484791994094849</v>
      </c>
      <c r="AR95" s="41">
        <v>0.43064063787460327</v>
      </c>
      <c r="AS95" s="41">
        <v>0.4774775505065918</v>
      </c>
      <c r="AT95" s="41">
        <v>0.4669443368911743</v>
      </c>
      <c r="AU95" s="41">
        <v>0.6039305925369263</v>
      </c>
      <c r="AV95" s="41"/>
      <c r="AW95" s="41">
        <v>0.4984559118747711</v>
      </c>
      <c r="AX95" s="41">
        <v>0.6636130213737488</v>
      </c>
      <c r="AY95" s="41">
        <v>0.5749589800834656</v>
      </c>
      <c r="AZ95" s="41">
        <v>0.6036953926086426</v>
      </c>
      <c r="BA95" s="41">
        <v>0.5831156969070435</v>
      </c>
      <c r="BB95" s="41">
        <v>0.6207321286201477</v>
      </c>
      <c r="BC95" s="41">
        <v>0.5962333083152771</v>
      </c>
      <c r="BD95" s="41">
        <v>0.5456449389457703</v>
      </c>
      <c r="BE95" s="41">
        <v>0.6166723370552063</v>
      </c>
      <c r="BF95" s="41">
        <v>0.6645715236663818</v>
      </c>
      <c r="BG95" s="41">
        <v>0.6261280179023743</v>
      </c>
      <c r="BH95" s="41">
        <v>0.6001170873641968</v>
      </c>
      <c r="BI95" s="41">
        <v>0.5947293639183044</v>
      </c>
      <c r="BJ95" s="41">
        <v>0.8193597197532654</v>
      </c>
      <c r="BK95" s="41">
        <v>0.7592031359672546</v>
      </c>
      <c r="BL95" s="41">
        <v>0.6003340482711792</v>
      </c>
      <c r="BM95" s="41"/>
      <c r="BN95" s="41"/>
      <c r="BO95" s="41"/>
      <c r="BP95" s="41"/>
      <c r="BQ95" s="41"/>
      <c r="BR95" s="41"/>
      <c r="BS95" s="41"/>
      <c r="BT95" s="41"/>
      <c r="BU95" s="41"/>
      <c r="BV95" s="41"/>
      <c r="BW95" s="41"/>
      <c r="BX95" s="41"/>
      <c r="BY95" s="41"/>
      <c r="BZ95" s="41"/>
      <c r="CA95" s="49"/>
      <c r="CB95" s="41"/>
      <c r="CC95" s="41"/>
      <c r="CD95" s="49"/>
      <c r="CE95" s="41"/>
      <c r="CF95" s="41"/>
      <c r="CG95" s="41"/>
      <c r="CH95" s="41"/>
      <c r="CI95" s="41"/>
      <c r="CJ95" s="41"/>
      <c r="CK95" s="41"/>
      <c r="CL95" s="41"/>
      <c r="CM95" s="41"/>
      <c r="CN95" s="41"/>
      <c r="CO95" s="41"/>
      <c r="CP95" s="41"/>
      <c r="CQ95" s="41"/>
      <c r="CR95" s="41"/>
      <c r="CS95" s="41"/>
      <c r="CT95" s="41"/>
      <c r="CU95" s="41"/>
      <c r="CV95" s="41"/>
      <c r="CW95" s="41"/>
      <c r="CX95" s="41"/>
      <c r="CY95" s="41"/>
      <c r="CZ95" s="41"/>
      <c r="DA95" s="41"/>
      <c r="DB95" s="41"/>
      <c r="DC95" s="41"/>
      <c r="DD95" s="41"/>
      <c r="DE95" s="41"/>
      <c r="DF95" s="41"/>
      <c r="DG95" s="41"/>
      <c r="DH95" s="41"/>
      <c r="DI95" s="41"/>
      <c r="DJ95" s="41"/>
      <c r="DK95" s="41"/>
      <c r="DL95" s="41"/>
      <c r="DM95" s="41"/>
      <c r="DN95" s="41"/>
      <c r="DO95" s="41"/>
      <c r="DP95" s="41"/>
      <c r="DQ95" s="41"/>
      <c r="DR95" s="41"/>
      <c r="DS95" s="41"/>
      <c r="DT95" s="41"/>
      <c r="DU95" s="41"/>
      <c r="DV95" s="41"/>
      <c r="DW95" s="41"/>
    </row>
    <row r="96" ht="12.75" customHeight="1">
      <c r="A96" s="91" t="s">
        <v>228</v>
      </c>
      <c r="B96" s="41">
        <v>0.6450818777084351</v>
      </c>
      <c r="C96" s="41">
        <v>0.7961730360984802</v>
      </c>
      <c r="D96" s="41">
        <v>0.6924026608467102</v>
      </c>
      <c r="E96" s="41">
        <v>0.6975302696228027</v>
      </c>
      <c r="F96" s="41">
        <v>0.7107077836990356</v>
      </c>
      <c r="G96" s="41">
        <v>0.5533474683761597</v>
      </c>
      <c r="H96" s="41">
        <v>0.6470866203308105</v>
      </c>
      <c r="I96" s="41">
        <v>0.6341643333435059</v>
      </c>
      <c r="J96" s="41">
        <v>0.5805677175521851</v>
      </c>
      <c r="K96" s="41">
        <v>0.6907117366790771</v>
      </c>
      <c r="L96" s="41">
        <v>0.730722188949585</v>
      </c>
      <c r="M96" s="41">
        <v>0.7194430232048035</v>
      </c>
      <c r="N96" s="41">
        <v>0.7125141620635986</v>
      </c>
      <c r="O96" s="41"/>
      <c r="P96" s="41">
        <v>0.7108958959579468</v>
      </c>
      <c r="Q96" s="41">
        <v>0.7322357892990112</v>
      </c>
      <c r="R96" s="41">
        <v>0.7073127031326294</v>
      </c>
      <c r="S96" s="41">
        <v>0.744556188583374</v>
      </c>
      <c r="T96" s="41">
        <v>0.6549551486968994</v>
      </c>
      <c r="U96" s="41">
        <v>0.5440666675567627</v>
      </c>
      <c r="V96" s="41">
        <v>0.7419697046279907</v>
      </c>
      <c r="W96" s="41">
        <v>0.5690004825592041</v>
      </c>
      <c r="X96" s="41">
        <v>0.6248480081558228</v>
      </c>
      <c r="Y96" s="41">
        <v>0.6355574727058411</v>
      </c>
      <c r="Z96" s="41">
        <v>0.5945176482200623</v>
      </c>
      <c r="AA96" s="41">
        <v>0.6811637878417969</v>
      </c>
      <c r="AB96" s="41">
        <v>0.6433221697807312</v>
      </c>
      <c r="AC96" s="41">
        <v>0.6651074290275574</v>
      </c>
      <c r="AD96" s="41">
        <v>0.543165922164917</v>
      </c>
      <c r="AE96" s="41">
        <v>0.7488188743591309</v>
      </c>
      <c r="AF96" s="41">
        <v>0.8223376870155334</v>
      </c>
      <c r="AG96" s="41">
        <v>0.7303900122642517</v>
      </c>
      <c r="AH96" s="41">
        <v>0.705657422542572</v>
      </c>
      <c r="AI96" s="41">
        <v>0.6268519759178162</v>
      </c>
      <c r="AJ96" s="41">
        <v>0.7741245627403259</v>
      </c>
      <c r="AK96" s="41">
        <v>0.7119774222373962</v>
      </c>
      <c r="AL96" s="41">
        <v>0.7981906533241272</v>
      </c>
      <c r="AM96" s="41">
        <v>0.753323495388031</v>
      </c>
      <c r="AN96" s="41">
        <v>0.638550341129303</v>
      </c>
      <c r="AO96" s="41">
        <v>0.6412571668624878</v>
      </c>
      <c r="AP96" s="41">
        <v>0.6376064419746399</v>
      </c>
      <c r="AQ96" s="41">
        <v>0.655870258808136</v>
      </c>
      <c r="AR96" s="41">
        <v>0.527094304561615</v>
      </c>
      <c r="AS96" s="41">
        <v>0.619579553604126</v>
      </c>
      <c r="AT96" s="41">
        <v>0.596879243850708</v>
      </c>
      <c r="AU96" s="41">
        <v>0.6529686450958252</v>
      </c>
      <c r="AV96" s="41"/>
      <c r="AW96" s="41">
        <v>0.6741698980331421</v>
      </c>
      <c r="AX96" s="41">
        <v>0.7576531767845154</v>
      </c>
      <c r="AY96" s="41">
        <v>0.6843450665473938</v>
      </c>
      <c r="AZ96" s="41">
        <v>0.72263103723526</v>
      </c>
      <c r="BA96" s="41">
        <v>0.6283758282661438</v>
      </c>
      <c r="BB96" s="41">
        <v>0.7123305797576904</v>
      </c>
      <c r="BC96" s="41">
        <v>0.5935178995132446</v>
      </c>
      <c r="BD96" s="41">
        <v>0.626811683177948</v>
      </c>
      <c r="BE96" s="41">
        <v>0.6654877066612244</v>
      </c>
      <c r="BF96" s="41">
        <v>0.6920674443244934</v>
      </c>
      <c r="BG96" s="41">
        <v>0.685673177242279</v>
      </c>
      <c r="BH96" s="41">
        <v>0.6110852360725403</v>
      </c>
      <c r="BI96" s="41">
        <v>0.6591054797172546</v>
      </c>
      <c r="BJ96" s="41">
        <v>0.8725574016571045</v>
      </c>
      <c r="BK96" s="41">
        <v>0.7716692090034485</v>
      </c>
      <c r="BL96" s="41">
        <v>0.7005333304405212</v>
      </c>
      <c r="BM96" s="41"/>
      <c r="BN96" s="41"/>
      <c r="BO96" s="41"/>
      <c r="BP96" s="41"/>
      <c r="BQ96" s="41"/>
      <c r="BR96" s="41"/>
      <c r="BS96" s="41"/>
      <c r="BT96" s="41"/>
      <c r="BU96" s="41"/>
      <c r="BV96" s="41"/>
      <c r="BW96" s="41"/>
      <c r="BX96" s="41"/>
      <c r="BY96" s="41"/>
      <c r="BZ96" s="41"/>
      <c r="CA96" s="49"/>
      <c r="CB96" s="41"/>
      <c r="CC96" s="41"/>
      <c r="CD96" s="49"/>
      <c r="CE96" s="41"/>
      <c r="CF96" s="41"/>
      <c r="CG96" s="41"/>
      <c r="CH96" s="41"/>
      <c r="CI96" s="41"/>
      <c r="CJ96" s="41"/>
      <c r="CK96" s="41"/>
      <c r="CL96" s="41"/>
      <c r="CM96" s="41"/>
      <c r="CN96" s="41"/>
      <c r="CO96" s="41"/>
      <c r="CP96" s="41"/>
      <c r="CQ96" s="41"/>
      <c r="CR96" s="41"/>
      <c r="CS96" s="41"/>
      <c r="CT96" s="41"/>
      <c r="CU96" s="41"/>
      <c r="CV96" s="41"/>
      <c r="CW96" s="41"/>
      <c r="CX96" s="41"/>
      <c r="CY96" s="41"/>
      <c r="CZ96" s="41"/>
      <c r="DA96" s="41"/>
      <c r="DB96" s="41"/>
      <c r="DC96" s="41"/>
      <c r="DD96" s="41"/>
      <c r="DE96" s="41"/>
      <c r="DF96" s="41"/>
      <c r="DG96" s="41"/>
      <c r="DH96" s="41"/>
      <c r="DI96" s="41"/>
      <c r="DJ96" s="41"/>
      <c r="DK96" s="41"/>
      <c r="DL96" s="41"/>
      <c r="DM96" s="41"/>
      <c r="DN96" s="41"/>
      <c r="DO96" s="41"/>
      <c r="DP96" s="41"/>
      <c r="DQ96" s="41"/>
      <c r="DR96" s="41"/>
      <c r="DS96" s="41"/>
      <c r="DT96" s="41"/>
      <c r="DU96" s="41"/>
      <c r="DV96" s="41"/>
      <c r="DW96" s="41"/>
    </row>
    <row r="97" ht="12.75" customHeight="1">
      <c r="A97" s="91" t="s">
        <v>230</v>
      </c>
      <c r="B97" s="41">
        <v>0.6212562322616577</v>
      </c>
      <c r="C97" s="41">
        <v>0.8571738600730896</v>
      </c>
      <c r="D97" s="41">
        <v>0.7699911594390869</v>
      </c>
      <c r="E97" s="41">
        <v>0.7552947998046875</v>
      </c>
      <c r="F97" s="41">
        <v>0.7754747867584229</v>
      </c>
      <c r="G97" s="41">
        <v>0.7135298252105713</v>
      </c>
      <c r="H97" s="41">
        <v>0.7127482295036316</v>
      </c>
      <c r="I97" s="41">
        <v>0.7199386954307556</v>
      </c>
      <c r="J97" s="41">
        <v>0.7143190503120422</v>
      </c>
      <c r="K97" s="41">
        <v>0.7649414539337158</v>
      </c>
      <c r="L97" s="41">
        <v>0.8182801008224487</v>
      </c>
      <c r="M97" s="41">
        <v>0.8187984824180603</v>
      </c>
      <c r="N97" s="41">
        <v>0.8269155621528625</v>
      </c>
      <c r="O97" s="41"/>
      <c r="P97" s="41">
        <v>0.8543434143066406</v>
      </c>
      <c r="Q97" s="41">
        <v>0.7857171297073364</v>
      </c>
      <c r="R97" s="41">
        <v>0.7933443188667297</v>
      </c>
      <c r="S97" s="41">
        <v>0.7810024619102478</v>
      </c>
      <c r="T97" s="41">
        <v>0.7605617642402649</v>
      </c>
      <c r="U97" s="41">
        <v>0.6563543677330017</v>
      </c>
      <c r="V97" s="41">
        <v>0.7690819501876831</v>
      </c>
      <c r="W97" s="41">
        <v>0.6448177695274353</v>
      </c>
      <c r="X97" s="41">
        <v>0.7167975902557373</v>
      </c>
      <c r="Y97" s="41">
        <v>0.6790241599082947</v>
      </c>
      <c r="Z97" s="41">
        <v>0.7152485251426697</v>
      </c>
      <c r="AA97" s="41">
        <v>0.7824036478996277</v>
      </c>
      <c r="AB97" s="41">
        <v>0.7438089847564697</v>
      </c>
      <c r="AC97" s="41">
        <v>0.8027844429016113</v>
      </c>
      <c r="AD97" s="41">
        <v>0.6660446524620056</v>
      </c>
      <c r="AE97" s="41">
        <v>0.8007246851921082</v>
      </c>
      <c r="AF97" s="41">
        <v>0.8672402501106262</v>
      </c>
      <c r="AG97" s="41">
        <v>0.6848557591438293</v>
      </c>
      <c r="AH97" s="41">
        <v>0.6966943144798279</v>
      </c>
      <c r="AI97" s="41">
        <v>0.6254119277000427</v>
      </c>
      <c r="AJ97" s="41">
        <v>0.7636330723762512</v>
      </c>
      <c r="AK97" s="41">
        <v>0.7400537133216858</v>
      </c>
      <c r="AL97" s="41">
        <v>0.7910144329071045</v>
      </c>
      <c r="AM97" s="41">
        <v>0.8049622774124146</v>
      </c>
      <c r="AN97" s="41">
        <v>0.7325917482376099</v>
      </c>
      <c r="AO97" s="41">
        <v>0.6447170972824097</v>
      </c>
      <c r="AP97" s="41">
        <v>0.7393386960029602</v>
      </c>
      <c r="AQ97" s="41">
        <v>0.6946417093276978</v>
      </c>
      <c r="AR97" s="41">
        <v>0.6493000984191895</v>
      </c>
      <c r="AS97" s="41">
        <v>0.6666262149810791</v>
      </c>
      <c r="AT97" s="41">
        <v>0.6355590224266052</v>
      </c>
      <c r="AU97" s="41">
        <v>0.7129936218261719</v>
      </c>
      <c r="AV97" s="41"/>
      <c r="AW97" s="41">
        <v>0.675114095211029</v>
      </c>
      <c r="AX97" s="41">
        <v>0.7615867853164673</v>
      </c>
      <c r="AY97" s="41">
        <v>0.6187863349914551</v>
      </c>
      <c r="AZ97" s="41">
        <v>0.6694429516792297</v>
      </c>
      <c r="BA97" s="41">
        <v>0.659766674041748</v>
      </c>
      <c r="BB97" s="41">
        <v>0.6886263489723206</v>
      </c>
      <c r="BC97" s="41">
        <v>0.6453091502189636</v>
      </c>
      <c r="BD97" s="41">
        <v>0.6573430895805359</v>
      </c>
      <c r="BE97" s="41">
        <v>0.7198023200035095</v>
      </c>
      <c r="BF97" s="41">
        <v>0.7030637264251709</v>
      </c>
      <c r="BG97" s="41">
        <v>0.7325904369354248</v>
      </c>
      <c r="BH97" s="41">
        <v>0.622107982635498</v>
      </c>
      <c r="BI97" s="41">
        <v>0.6824040412902832</v>
      </c>
      <c r="BJ97" s="41">
        <v>0.8634212017059326</v>
      </c>
      <c r="BK97" s="41">
        <v>0.7943615913391113</v>
      </c>
      <c r="BL97" s="41">
        <v>0.6799278855323792</v>
      </c>
      <c r="BM97" s="41"/>
      <c r="BN97" s="41"/>
      <c r="BO97" s="41"/>
      <c r="BP97" s="41"/>
      <c r="BQ97" s="41"/>
      <c r="BR97" s="41"/>
      <c r="BS97" s="41"/>
      <c r="BT97" s="41"/>
      <c r="BU97" s="41"/>
      <c r="BV97" s="41"/>
      <c r="BW97" s="41"/>
      <c r="BX97" s="41"/>
      <c r="BY97" s="41"/>
      <c r="BZ97" s="41"/>
      <c r="CA97" s="49"/>
      <c r="CB97" s="41"/>
      <c r="CC97" s="41"/>
      <c r="CD97" s="49"/>
      <c r="CE97" s="41"/>
      <c r="CF97" s="41"/>
      <c r="CG97" s="41"/>
      <c r="CH97" s="41"/>
      <c r="CI97" s="41"/>
      <c r="CJ97" s="41"/>
      <c r="CK97" s="41"/>
      <c r="CL97" s="41"/>
      <c r="CM97" s="41"/>
      <c r="CN97" s="41"/>
      <c r="CO97" s="41"/>
      <c r="CP97" s="41"/>
      <c r="CQ97" s="41"/>
      <c r="CR97" s="41"/>
      <c r="CS97" s="41"/>
      <c r="CT97" s="41"/>
      <c r="CU97" s="41"/>
      <c r="CV97" s="41"/>
      <c r="CW97" s="41"/>
      <c r="CX97" s="41"/>
      <c r="CY97" s="41"/>
      <c r="CZ97" s="41"/>
      <c r="DA97" s="41"/>
      <c r="DB97" s="41"/>
      <c r="DC97" s="41"/>
      <c r="DD97" s="41"/>
      <c r="DE97" s="41"/>
      <c r="DF97" s="41"/>
      <c r="DG97" s="41"/>
      <c r="DH97" s="41"/>
      <c r="DI97" s="41"/>
      <c r="DJ97" s="41"/>
      <c r="DK97" s="41"/>
      <c r="DL97" s="41"/>
      <c r="DM97" s="41"/>
      <c r="DN97" s="41"/>
      <c r="DO97" s="41"/>
      <c r="DP97" s="41"/>
      <c r="DQ97" s="41"/>
      <c r="DR97" s="41"/>
      <c r="DS97" s="41"/>
      <c r="DT97" s="41"/>
      <c r="DU97" s="41"/>
      <c r="DV97" s="41"/>
      <c r="DW97" s="41"/>
    </row>
    <row r="98" ht="12.75" customHeight="1">
      <c r="A98" s="91" t="s">
        <v>220</v>
      </c>
      <c r="B98" s="41">
        <v>0.5104029774665833</v>
      </c>
      <c r="C98" s="41">
        <v>0.7139406204223633</v>
      </c>
      <c r="D98" s="41">
        <v>0.6061674952507019</v>
      </c>
      <c r="E98" s="41">
        <v>0.623245894908905</v>
      </c>
      <c r="F98" s="41">
        <v>0.5755611658096313</v>
      </c>
      <c r="G98" s="41">
        <v>0.5633053779602051</v>
      </c>
      <c r="H98" s="41">
        <v>0.6220092177391052</v>
      </c>
      <c r="I98" s="41">
        <v>0.5861477851867676</v>
      </c>
      <c r="J98" s="41">
        <v>0.5940262079238892</v>
      </c>
      <c r="K98" s="41">
        <v>0.6325947642326355</v>
      </c>
      <c r="L98" s="41">
        <v>0.7253463268280029</v>
      </c>
      <c r="M98" s="41">
        <v>0.6589353680610657</v>
      </c>
      <c r="N98" s="41">
        <v>0.6614350080490112</v>
      </c>
      <c r="O98" s="41"/>
      <c r="P98" s="41">
        <v>0.688308835029602</v>
      </c>
      <c r="Q98" s="41">
        <v>0.647753894329071</v>
      </c>
      <c r="R98" s="41">
        <v>0.5965434908866882</v>
      </c>
      <c r="S98" s="41">
        <v>0.6683562397956848</v>
      </c>
      <c r="T98" s="41">
        <v>0.671813428401947</v>
      </c>
      <c r="U98" s="41">
        <v>0.5187587738037109</v>
      </c>
      <c r="V98" s="41">
        <v>0.7487919926643372</v>
      </c>
      <c r="W98" s="41">
        <v>0.5642357468605042</v>
      </c>
      <c r="X98" s="41">
        <v>0.6248480081558228</v>
      </c>
      <c r="Y98" s="41">
        <v>0.6442627906799316</v>
      </c>
      <c r="Z98" s="41">
        <v>0.5581186413764954</v>
      </c>
      <c r="AA98" s="41">
        <v>0.7163108587265015</v>
      </c>
      <c r="AB98" s="41">
        <v>0.6986551284790039</v>
      </c>
      <c r="AC98" s="41">
        <v>0.6455934047698975</v>
      </c>
      <c r="AD98" s="41">
        <v>0.6079351305961609</v>
      </c>
      <c r="AE98" s="41">
        <v>0.7387123703956604</v>
      </c>
      <c r="AF98" s="41">
        <v>0.8154221177101135</v>
      </c>
      <c r="AG98" s="41">
        <v>0.5910757184028625</v>
      </c>
      <c r="AH98" s="41">
        <v>0.5843167304992676</v>
      </c>
      <c r="AI98" s="41">
        <v>0.626436710357666</v>
      </c>
      <c r="AJ98" s="41">
        <v>0.7534627914428711</v>
      </c>
      <c r="AK98" s="41">
        <v>0.575337290763855</v>
      </c>
      <c r="AL98" s="41">
        <v>0.6902199983596802</v>
      </c>
      <c r="AM98" s="41">
        <v>0.7399870157241821</v>
      </c>
      <c r="AN98" s="41">
        <v>0.5994258522987366</v>
      </c>
      <c r="AO98" s="41">
        <v>0.5173546671867371</v>
      </c>
      <c r="AP98" s="41">
        <v>0.5910552144050598</v>
      </c>
      <c r="AQ98" s="41">
        <v>0.6545102000236511</v>
      </c>
      <c r="AR98" s="41">
        <v>0.4886806011199951</v>
      </c>
      <c r="AS98" s="41">
        <v>0.4892890453338623</v>
      </c>
      <c r="AT98" s="41">
        <v>0.4761248230934143</v>
      </c>
      <c r="AU98" s="41">
        <v>0.6129403114318848</v>
      </c>
      <c r="AV98" s="41"/>
      <c r="AW98" s="41">
        <v>0.49026310443878174</v>
      </c>
      <c r="AX98" s="41">
        <v>0.7093132138252258</v>
      </c>
      <c r="AY98" s="41">
        <v>0.501832127571106</v>
      </c>
      <c r="AZ98" s="41">
        <v>0.5918336510658264</v>
      </c>
      <c r="BA98" s="41">
        <v>0.6145064830780029</v>
      </c>
      <c r="BB98" s="41">
        <v>0.6442262530326843</v>
      </c>
      <c r="BC98" s="41">
        <v>0.5914378762245178</v>
      </c>
      <c r="BD98" s="41">
        <v>0.5412745475769043</v>
      </c>
      <c r="BE98" s="41">
        <v>0.6179805397987366</v>
      </c>
      <c r="BF98" s="41">
        <v>0.6402144432067871</v>
      </c>
      <c r="BG98" s="41">
        <v>0.5981006026268005</v>
      </c>
      <c r="BH98" s="41">
        <v>0.5939779877662659</v>
      </c>
      <c r="BI98" s="41">
        <v>0.6315154433250427</v>
      </c>
      <c r="BJ98" s="41">
        <v>0.7776880264282227</v>
      </c>
      <c r="BK98" s="41">
        <v>0.7377301454544067</v>
      </c>
      <c r="BL98" s="41">
        <v>0.6149598956108093</v>
      </c>
      <c r="BM98" s="41"/>
      <c r="BN98" s="41"/>
      <c r="BO98" s="41"/>
      <c r="BP98" s="41"/>
      <c r="BQ98" s="41"/>
      <c r="BR98" s="41"/>
      <c r="BS98" s="41"/>
      <c r="BT98" s="41"/>
      <c r="BU98" s="41"/>
      <c r="BV98" s="41"/>
      <c r="BW98" s="41"/>
      <c r="BX98" s="41"/>
      <c r="BY98" s="41"/>
      <c r="BZ98" s="41"/>
      <c r="CA98" s="49"/>
      <c r="CB98" s="41"/>
      <c r="CC98" s="41"/>
      <c r="CD98" s="49"/>
      <c r="CE98" s="41"/>
      <c r="CF98" s="41"/>
      <c r="CG98" s="41"/>
      <c r="CH98" s="41"/>
      <c r="CI98" s="41"/>
      <c r="CJ98" s="41"/>
      <c r="CK98" s="41"/>
      <c r="CL98" s="41"/>
      <c r="CM98" s="41"/>
      <c r="CN98" s="41"/>
      <c r="CO98" s="41"/>
      <c r="CP98" s="41"/>
      <c r="CQ98" s="41"/>
      <c r="CR98" s="41"/>
      <c r="CS98" s="41"/>
      <c r="CT98" s="41"/>
      <c r="CU98" s="41"/>
      <c r="CV98" s="41"/>
      <c r="CW98" s="41"/>
      <c r="CX98" s="41"/>
      <c r="CY98" s="41"/>
      <c r="CZ98" s="41"/>
      <c r="DA98" s="41"/>
      <c r="DB98" s="41"/>
      <c r="DC98" s="41"/>
      <c r="DD98" s="41"/>
      <c r="DE98" s="41"/>
      <c r="DF98" s="41"/>
      <c r="DG98" s="41"/>
      <c r="DH98" s="41"/>
      <c r="DI98" s="41"/>
      <c r="DJ98" s="41"/>
      <c r="DK98" s="41"/>
      <c r="DL98" s="41"/>
      <c r="DM98" s="41"/>
      <c r="DN98" s="41"/>
      <c r="DO98" s="41"/>
      <c r="DP98" s="41"/>
      <c r="DQ98" s="41"/>
      <c r="DR98" s="41"/>
      <c r="DS98" s="41"/>
      <c r="DT98" s="41"/>
      <c r="DU98" s="41"/>
      <c r="DV98" s="41"/>
      <c r="DW98" s="41"/>
    </row>
    <row r="99" ht="12.75" customHeight="1">
      <c r="A99" s="91" t="s">
        <v>234</v>
      </c>
      <c r="B99" s="41">
        <v>0.40351763367652893</v>
      </c>
      <c r="C99" s="41">
        <v>0.5224834680557251</v>
      </c>
      <c r="D99" s="41">
        <v>0.49983397126197815</v>
      </c>
      <c r="E99" s="41">
        <v>0.49035879969596863</v>
      </c>
      <c r="F99" s="41">
        <v>0.5457680225372314</v>
      </c>
      <c r="G99" s="41">
        <v>0.43091365694999695</v>
      </c>
      <c r="H99" s="41">
        <v>0.47238609194755554</v>
      </c>
      <c r="I99" s="41">
        <v>0.4235530495643616</v>
      </c>
      <c r="J99" s="41">
        <v>0.44862857460975647</v>
      </c>
      <c r="K99" s="41">
        <v>0.4912868142127991</v>
      </c>
      <c r="L99" s="41">
        <v>0.556989848613739</v>
      </c>
      <c r="M99" s="41">
        <v>0.5033350586891174</v>
      </c>
      <c r="N99" s="41">
        <v>0.5717737078666687</v>
      </c>
      <c r="O99" s="41"/>
      <c r="P99" s="41">
        <v>0.46870580315589905</v>
      </c>
      <c r="Q99" s="41">
        <v>0.4394487142562866</v>
      </c>
      <c r="R99" s="41">
        <v>0.4273226261138916</v>
      </c>
      <c r="S99" s="41">
        <v>0.5155145525932312</v>
      </c>
      <c r="T99" s="41">
        <v>0.5179459452629089</v>
      </c>
      <c r="U99" s="41">
        <v>0.42078590393066406</v>
      </c>
      <c r="V99" s="41">
        <v>0.4823029935359955</v>
      </c>
      <c r="W99" s="41">
        <v>0.3770647346973419</v>
      </c>
      <c r="X99" s="41">
        <v>0.43656042218208313</v>
      </c>
      <c r="Y99" s="41">
        <v>0.4921891689300537</v>
      </c>
      <c r="Z99" s="41">
        <v>0.4144696593284607</v>
      </c>
      <c r="AA99" s="41">
        <v>0.5036579370498657</v>
      </c>
      <c r="AB99" s="41">
        <v>0.494310587644577</v>
      </c>
      <c r="AC99" s="41">
        <v>0.4920836389064789</v>
      </c>
      <c r="AD99" s="41">
        <v>0.35668644309043884</v>
      </c>
      <c r="AE99" s="41">
        <v>0.5885424613952637</v>
      </c>
      <c r="AF99" s="41">
        <v>0.6450324654579163</v>
      </c>
      <c r="AG99" s="41">
        <v>0.462393581867218</v>
      </c>
      <c r="AH99" s="41">
        <v>0.4858373999595642</v>
      </c>
      <c r="AI99" s="41">
        <v>0.564346969127655</v>
      </c>
      <c r="AJ99" s="41">
        <v>0.6984625458717346</v>
      </c>
      <c r="AK99" s="41">
        <v>0.5395394563674927</v>
      </c>
      <c r="AL99" s="41">
        <v>0.6652703285217285</v>
      </c>
      <c r="AM99" s="41">
        <v>0.6513475775718689</v>
      </c>
      <c r="AN99" s="41">
        <v>0.561737596988678</v>
      </c>
      <c r="AO99" s="41">
        <v>0.4158666729927063</v>
      </c>
      <c r="AP99" s="41">
        <v>0.45436233282089233</v>
      </c>
      <c r="AQ99" s="41">
        <v>0.4708467423915863</v>
      </c>
      <c r="AR99" s="41">
        <v>0.38096240162849426</v>
      </c>
      <c r="AS99" s="41">
        <v>0.391391396522522</v>
      </c>
      <c r="AT99" s="41">
        <v>0.34481140971183777</v>
      </c>
      <c r="AU99" s="41">
        <v>0.6212278008460999</v>
      </c>
      <c r="AV99" s="41"/>
      <c r="AW99" s="41">
        <v>0.4717395305633545</v>
      </c>
      <c r="AX99" s="41">
        <v>0.6192066073417664</v>
      </c>
      <c r="AY99" s="41">
        <v>0.47903573513031006</v>
      </c>
      <c r="AZ99" s="41">
        <v>0.5365896821022034</v>
      </c>
      <c r="BA99" s="41">
        <v>0.6258215308189392</v>
      </c>
      <c r="BB99" s="41">
        <v>0.6012396812438965</v>
      </c>
      <c r="BC99" s="41">
        <v>0.607779860496521</v>
      </c>
      <c r="BD99" s="41">
        <v>0.5053561925888062</v>
      </c>
      <c r="BE99" s="41">
        <v>0.6602548360824585</v>
      </c>
      <c r="BF99" s="41">
        <v>0.6602478623390198</v>
      </c>
      <c r="BG99" s="41">
        <v>0.6180688142776489</v>
      </c>
      <c r="BH99" s="41">
        <v>0.5742212533950806</v>
      </c>
      <c r="BI99" s="41">
        <v>0.6382583379745483</v>
      </c>
      <c r="BJ99" s="41">
        <v>0.8491581678390503</v>
      </c>
      <c r="BK99" s="41">
        <v>0.6776396036148071</v>
      </c>
      <c r="BL99" s="41">
        <v>0.6073641777038574</v>
      </c>
      <c r="BM99" s="41"/>
      <c r="BN99" s="41"/>
      <c r="BO99" s="41"/>
      <c r="BP99" s="41"/>
      <c r="BQ99" s="41"/>
      <c r="BR99" s="41"/>
      <c r="BS99" s="41"/>
      <c r="BT99" s="41"/>
      <c r="BU99" s="41"/>
      <c r="BV99" s="41"/>
      <c r="BW99" s="41"/>
      <c r="BX99" s="41"/>
      <c r="BY99" s="41"/>
      <c r="BZ99" s="41"/>
      <c r="CA99" s="49"/>
      <c r="CB99" s="41"/>
      <c r="CC99" s="41"/>
      <c r="CD99" s="49"/>
      <c r="CE99" s="41"/>
      <c r="CF99" s="41"/>
      <c r="CG99" s="41"/>
      <c r="CH99" s="41"/>
      <c r="CI99" s="41"/>
      <c r="CJ99" s="41"/>
      <c r="CK99" s="41"/>
      <c r="CL99" s="41"/>
      <c r="CM99" s="41"/>
      <c r="CN99" s="41"/>
      <c r="CO99" s="41"/>
      <c r="CP99" s="41"/>
      <c r="CQ99" s="41"/>
      <c r="CR99" s="41"/>
      <c r="CS99" s="41"/>
      <c r="CT99" s="41"/>
      <c r="CU99" s="41"/>
      <c r="CV99" s="41"/>
      <c r="CW99" s="41"/>
      <c r="CX99" s="41"/>
      <c r="CY99" s="41"/>
      <c r="CZ99" s="41"/>
      <c r="DA99" s="41"/>
      <c r="DB99" s="41"/>
      <c r="DC99" s="41"/>
      <c r="DD99" s="41"/>
      <c r="DE99" s="41"/>
      <c r="DF99" s="41"/>
      <c r="DG99" s="41"/>
      <c r="DH99" s="41"/>
      <c r="DI99" s="41"/>
      <c r="DJ99" s="41"/>
      <c r="DK99" s="41"/>
      <c r="DL99" s="41"/>
      <c r="DM99" s="41"/>
      <c r="DN99" s="41"/>
      <c r="DO99" s="41"/>
      <c r="DP99" s="41"/>
      <c r="DQ99" s="41"/>
      <c r="DR99" s="41"/>
      <c r="DS99" s="41"/>
      <c r="DT99" s="41"/>
      <c r="DU99" s="41"/>
      <c r="DV99" s="41"/>
      <c r="DW99" s="41"/>
    </row>
    <row r="100" ht="12.75" customHeight="1">
      <c r="A100" s="91" t="s">
        <v>241</v>
      </c>
      <c r="B100" s="41">
        <v>0.9524255394935608</v>
      </c>
      <c r="C100" s="41">
        <v>0.9573808312416077</v>
      </c>
      <c r="D100" s="41">
        <v>0.9533424377441406</v>
      </c>
      <c r="E100" s="41">
        <v>0.9367656111717224</v>
      </c>
      <c r="F100" s="41">
        <v>0.9693436622619629</v>
      </c>
      <c r="G100" s="41">
        <v>0.9678655862808228</v>
      </c>
      <c r="H100" s="41">
        <v>0.92172771692276</v>
      </c>
      <c r="I100" s="41">
        <v>0.9531289339065552</v>
      </c>
      <c r="J100" s="41">
        <v>0.9709204435348511</v>
      </c>
      <c r="K100" s="41">
        <v>0.9689273834228516</v>
      </c>
      <c r="L100" s="41">
        <v>0.9488476514816284</v>
      </c>
      <c r="M100" s="41">
        <v>0.9686133861541748</v>
      </c>
      <c r="N100" s="41">
        <v>0.9805236458778381</v>
      </c>
      <c r="O100" s="41"/>
      <c r="P100" s="41">
        <v>0.9569059014320374</v>
      </c>
      <c r="Q100" s="41">
        <v>0.9821729063987732</v>
      </c>
      <c r="R100" s="41">
        <v>0.9347639679908752</v>
      </c>
      <c r="S100" s="41">
        <v>0.9838647246360779</v>
      </c>
      <c r="T100" s="41">
        <v>0.9932289719581604</v>
      </c>
      <c r="U100" s="41">
        <v>0.9517542123794556</v>
      </c>
      <c r="V100" s="41">
        <v>0.959558367729187</v>
      </c>
      <c r="W100" s="41">
        <v>0.9528719782829285</v>
      </c>
      <c r="X100" s="41">
        <v>0.950007438659668</v>
      </c>
      <c r="Y100" s="41">
        <v>0.9813224673271179</v>
      </c>
      <c r="Z100" s="41">
        <v>0.9401837587356567</v>
      </c>
      <c r="AA100" s="41">
        <v>0.9739683866500854</v>
      </c>
      <c r="AB100" s="41">
        <v>0.964169442653656</v>
      </c>
      <c r="AC100" s="41">
        <v>0.9933292269706726</v>
      </c>
      <c r="AD100" s="41">
        <v>0.9560016393661499</v>
      </c>
      <c r="AE100" s="41">
        <v>0.9879160523414612</v>
      </c>
      <c r="AF100" s="41">
        <v>0.9930844306945801</v>
      </c>
      <c r="AG100" s="41">
        <v>0.9781650900840759</v>
      </c>
      <c r="AH100" s="41">
        <v>0.9921802878379822</v>
      </c>
      <c r="AI100" s="41">
        <v>0.9946550726890564</v>
      </c>
      <c r="AJ100" s="41">
        <v>0.9934829473495483</v>
      </c>
      <c r="AK100" s="41">
        <v>0.961161196231842</v>
      </c>
      <c r="AL100" s="41">
        <v>0.9535216093063354</v>
      </c>
      <c r="AM100" s="41">
        <v>0.9546027183532715</v>
      </c>
      <c r="AN100" s="41">
        <v>0.9820531606674194</v>
      </c>
      <c r="AO100" s="41">
        <v>0.9603607654571533</v>
      </c>
      <c r="AP100" s="41">
        <v>0.9533858299255371</v>
      </c>
      <c r="AQ100" s="41">
        <v>0.9521560072898865</v>
      </c>
      <c r="AR100" s="41">
        <v>0.8888403177261353</v>
      </c>
      <c r="AS100" s="41">
        <v>0.9714114665985107</v>
      </c>
      <c r="AT100" s="41">
        <v>0.9824382662773132</v>
      </c>
      <c r="AU100" s="41">
        <v>0.972059428691864</v>
      </c>
      <c r="AV100" s="41"/>
      <c r="AW100" s="41">
        <v>0.9693529009819031</v>
      </c>
      <c r="AX100" s="41">
        <v>0.9777967929840088</v>
      </c>
      <c r="AY100" s="41">
        <v>0.9578948616981506</v>
      </c>
      <c r="AZ100" s="41">
        <v>0.965182363986969</v>
      </c>
      <c r="BA100" s="41">
        <v>0.9668369293212891</v>
      </c>
      <c r="BB100" s="41">
        <v>0.9656469821929932</v>
      </c>
      <c r="BC100" s="41">
        <v>0.9665811061859131</v>
      </c>
      <c r="BD100" s="41">
        <v>0.9710743427276611</v>
      </c>
      <c r="BE100" s="41">
        <v>0.9829207062721252</v>
      </c>
      <c r="BF100" s="41">
        <v>0.9901807904243469</v>
      </c>
      <c r="BG100" s="41">
        <v>0.9761819243431091</v>
      </c>
      <c r="BH100" s="41">
        <v>0.9765112400054932</v>
      </c>
      <c r="BI100" s="41">
        <v>0.982832670211792</v>
      </c>
      <c r="BJ100" s="41">
        <v>0.9978027939796448</v>
      </c>
      <c r="BK100" s="41">
        <v>0.9778086543083191</v>
      </c>
      <c r="BL100" s="41">
        <v>0.9703981280326843</v>
      </c>
      <c r="BM100" s="41"/>
      <c r="BN100" s="41"/>
      <c r="BO100" s="41"/>
      <c r="BP100" s="41"/>
      <c r="BQ100" s="41"/>
      <c r="BR100" s="41"/>
      <c r="BS100" s="41"/>
      <c r="BT100" s="41"/>
      <c r="BU100" s="41"/>
      <c r="BV100" s="41"/>
      <c r="BW100" s="41"/>
      <c r="BX100" s="41"/>
      <c r="BY100" s="41"/>
      <c r="BZ100" s="41"/>
      <c r="CA100" s="49"/>
      <c r="CB100" s="41"/>
      <c r="CC100" s="41"/>
      <c r="CD100" s="49"/>
      <c r="CE100" s="41"/>
      <c r="CF100" s="41"/>
      <c r="CG100" s="41"/>
      <c r="CH100" s="41"/>
      <c r="CI100" s="41"/>
      <c r="CJ100" s="41"/>
      <c r="CK100" s="41"/>
      <c r="CL100" s="41"/>
      <c r="CM100" s="41"/>
      <c r="CN100" s="41"/>
      <c r="CO100" s="41"/>
      <c r="CP100" s="41"/>
      <c r="CQ100" s="41"/>
      <c r="CR100" s="41"/>
      <c r="CS100" s="41"/>
      <c r="CT100" s="41"/>
      <c r="CU100" s="41"/>
      <c r="CV100" s="41"/>
      <c r="CW100" s="41"/>
      <c r="CX100" s="41"/>
      <c r="CY100" s="41"/>
      <c r="CZ100" s="41"/>
      <c r="DA100" s="41"/>
      <c r="DB100" s="41"/>
      <c r="DC100" s="41"/>
      <c r="DD100" s="41"/>
      <c r="DE100" s="41"/>
      <c r="DF100" s="41"/>
      <c r="DG100" s="41"/>
      <c r="DH100" s="41"/>
      <c r="DI100" s="41"/>
      <c r="DJ100" s="41"/>
      <c r="DK100" s="41"/>
      <c r="DL100" s="41"/>
      <c r="DM100" s="41"/>
      <c r="DN100" s="41"/>
      <c r="DO100" s="41"/>
      <c r="DP100" s="41"/>
      <c r="DQ100" s="41"/>
      <c r="DR100" s="41"/>
      <c r="DS100" s="41"/>
      <c r="DT100" s="41"/>
      <c r="DU100" s="41"/>
      <c r="DV100" s="41"/>
      <c r="DW100" s="41"/>
    </row>
    <row r="101" ht="12.75" customHeight="1">
      <c r="A101" s="91" t="s">
        <v>243</v>
      </c>
      <c r="B101" s="41">
        <v>0.6178973913192749</v>
      </c>
      <c r="C101" s="41">
        <v>0.5031314492225647</v>
      </c>
      <c r="D101" s="41">
        <v>0.48985573649406433</v>
      </c>
      <c r="E101" s="41">
        <v>0.42438945174217224</v>
      </c>
      <c r="F101" s="41">
        <v>0.41796213388442993</v>
      </c>
      <c r="G101" s="41">
        <v>0.46144405007362366</v>
      </c>
      <c r="H101" s="41">
        <v>0.5314546227455139</v>
      </c>
      <c r="I101" s="41">
        <v>0.5243668556213379</v>
      </c>
      <c r="J101" s="41">
        <v>0.43119531869888306</v>
      </c>
      <c r="K101" s="41">
        <v>0.4912868142127991</v>
      </c>
      <c r="L101" s="41">
        <v>0.5365594029426575</v>
      </c>
      <c r="M101" s="41">
        <v>0.5205098986625671</v>
      </c>
      <c r="N101" s="41">
        <v>0.44304293394088745</v>
      </c>
      <c r="O101" s="41"/>
      <c r="P101" s="41">
        <v>0.49643823504447937</v>
      </c>
      <c r="Q101" s="41">
        <v>0.4780023992061615</v>
      </c>
      <c r="R101" s="41">
        <v>0.42797961831092834</v>
      </c>
      <c r="S101" s="41">
        <v>0.5273523926734924</v>
      </c>
      <c r="T101" s="41">
        <v>0.5392612814903259</v>
      </c>
      <c r="U101" s="41">
        <v>0.4460938274860382</v>
      </c>
      <c r="V101" s="41">
        <v>0.5286601781845093</v>
      </c>
      <c r="W101" s="41">
        <v>0.4166649878025055</v>
      </c>
      <c r="X101" s="41">
        <v>0.4841215908527374</v>
      </c>
      <c r="Y101" s="41">
        <v>0.42918041348457336</v>
      </c>
      <c r="Z101" s="41">
        <v>0.4480726718902588</v>
      </c>
      <c r="AA101" s="41">
        <v>0.5497494339942932</v>
      </c>
      <c r="AB101" s="41">
        <v>0.3611501455307007</v>
      </c>
      <c r="AC101" s="41">
        <v>0.5698350071907043</v>
      </c>
      <c r="AD101" s="41">
        <v>0.3747180700302124</v>
      </c>
      <c r="AE101" s="41">
        <v>0.36350664496421814</v>
      </c>
      <c r="AF101" s="41">
        <v>0.5606818199157715</v>
      </c>
      <c r="AG101" s="41">
        <v>0.47077009081840515</v>
      </c>
      <c r="AH101" s="41">
        <v>0.3309580683708191</v>
      </c>
      <c r="AI101" s="41">
        <v>0.3309979736804962</v>
      </c>
      <c r="AJ101" s="41">
        <v>0.4929276406764984</v>
      </c>
      <c r="AK101" s="41">
        <v>0.3954162001609802</v>
      </c>
      <c r="AL101" s="41">
        <v>0.5717587471008301</v>
      </c>
      <c r="AM101" s="41">
        <v>0.5006296038627625</v>
      </c>
      <c r="AN101" s="41">
        <v>0.416906476020813</v>
      </c>
      <c r="AO101" s="41">
        <v>0.3718375563621521</v>
      </c>
      <c r="AP101" s="41">
        <v>0.37927553057670593</v>
      </c>
      <c r="AQ101" s="41">
        <v>0.3777296245098114</v>
      </c>
      <c r="AR101" s="41">
        <v>0.34453675150871277</v>
      </c>
      <c r="AS101" s="41">
        <v>0.2707112729549408</v>
      </c>
      <c r="AT101" s="41">
        <v>0.3792456090450287</v>
      </c>
      <c r="AU101" s="41">
        <v>0.3486650586128235</v>
      </c>
      <c r="AV101" s="41"/>
      <c r="AW101" s="41">
        <v>0.4265263080596924</v>
      </c>
      <c r="AX101" s="41">
        <v>0.42450064420700073</v>
      </c>
      <c r="AY101" s="41">
        <v>0.5023393034934998</v>
      </c>
      <c r="AZ101" s="41">
        <v>0.34269073605537415</v>
      </c>
      <c r="BA101" s="41">
        <v>0.45844215154647827</v>
      </c>
      <c r="BB101" s="41">
        <v>0.3748460114002228</v>
      </c>
      <c r="BC101" s="41">
        <v>0.40318113565444946</v>
      </c>
      <c r="BD101" s="41">
        <v>0.4163227081298828</v>
      </c>
      <c r="BE101" s="41">
        <v>0.3788701593875885</v>
      </c>
      <c r="BF101" s="41">
        <v>0.5035350918769836</v>
      </c>
      <c r="BG101" s="41">
        <v>0.39684823155403137</v>
      </c>
      <c r="BH101" s="41">
        <v>0.4219026267528534</v>
      </c>
      <c r="BI101" s="41">
        <v>0.5260584354400635</v>
      </c>
      <c r="BJ101" s="41">
        <v>0.6875604391098022</v>
      </c>
      <c r="BK101" s="41">
        <v>0.6246845722198486</v>
      </c>
      <c r="BL101" s="41">
        <v>0.49746808409690857</v>
      </c>
      <c r="BM101" s="41"/>
      <c r="BN101" s="41"/>
      <c r="BO101" s="41"/>
      <c r="BP101" s="41"/>
      <c r="BQ101" s="41"/>
      <c r="BR101" s="41"/>
      <c r="BS101" s="41"/>
      <c r="BT101" s="41"/>
      <c r="BU101" s="41"/>
      <c r="BV101" s="41"/>
      <c r="BW101" s="41"/>
      <c r="BX101" s="41"/>
      <c r="BY101" s="41"/>
      <c r="BZ101" s="41"/>
      <c r="CA101" s="49"/>
      <c r="CB101" s="41"/>
      <c r="CC101" s="41"/>
      <c r="CD101" s="49"/>
      <c r="CE101" s="41"/>
      <c r="CF101" s="41"/>
      <c r="CG101" s="41"/>
      <c r="CH101" s="41"/>
      <c r="CI101" s="41"/>
      <c r="CJ101" s="41"/>
      <c r="CK101" s="41"/>
      <c r="CL101" s="41"/>
      <c r="CM101" s="41"/>
      <c r="CN101" s="41"/>
      <c r="CO101" s="41"/>
      <c r="CP101" s="41"/>
      <c r="CQ101" s="41"/>
      <c r="CR101" s="41"/>
      <c r="CS101" s="41"/>
      <c r="CT101" s="41"/>
      <c r="CU101" s="41"/>
      <c r="CV101" s="41"/>
      <c r="CW101" s="41"/>
      <c r="CX101" s="41"/>
      <c r="CY101" s="41"/>
      <c r="CZ101" s="41"/>
      <c r="DA101" s="41"/>
      <c r="DB101" s="41"/>
      <c r="DC101" s="41"/>
      <c r="DD101" s="41"/>
      <c r="DE101" s="41"/>
      <c r="DF101" s="41"/>
      <c r="DG101" s="41"/>
      <c r="DH101" s="41"/>
      <c r="DI101" s="41"/>
      <c r="DJ101" s="41"/>
      <c r="DK101" s="41"/>
      <c r="DL101" s="41"/>
      <c r="DM101" s="41"/>
      <c r="DN101" s="41"/>
      <c r="DO101" s="41"/>
      <c r="DP101" s="41"/>
      <c r="DQ101" s="41"/>
      <c r="DR101" s="41"/>
      <c r="DS101" s="41"/>
      <c r="DT101" s="41"/>
      <c r="DU101" s="41"/>
      <c r="DV101" s="41"/>
      <c r="DW101" s="41"/>
    </row>
    <row r="102" ht="12.75" customHeight="1">
      <c r="A102" s="91" t="s">
        <v>222</v>
      </c>
      <c r="B102" s="41">
        <v>0.23891766369342804</v>
      </c>
      <c r="C102" s="41">
        <v>0.4334249198436737</v>
      </c>
      <c r="D102" s="41">
        <v>0.19256870448589325</v>
      </c>
      <c r="E102" s="41">
        <v>0.43078020215034485</v>
      </c>
      <c r="F102" s="41">
        <v>0.3626941740512848</v>
      </c>
      <c r="G102" s="41">
        <v>0.4256117343902588</v>
      </c>
      <c r="H102" s="41">
        <v>0.24974820017814636</v>
      </c>
      <c r="I102" s="41">
        <v>0.31086719036102295</v>
      </c>
      <c r="J102" s="41">
        <v>0.3308928906917572</v>
      </c>
      <c r="K102" s="41">
        <v>0.3900126814842224</v>
      </c>
      <c r="L102" s="41">
        <v>0.35652798414230347</v>
      </c>
      <c r="M102" s="41">
        <v>0.33258381485939026</v>
      </c>
      <c r="N102" s="41">
        <v>0.3335346579551697</v>
      </c>
      <c r="O102" s="41"/>
      <c r="P102" s="41">
        <v>0.2768624424934387</v>
      </c>
      <c r="Q102" s="41">
        <v>0.2939322888851166</v>
      </c>
      <c r="R102" s="41">
        <v>0.28830966353416443</v>
      </c>
      <c r="S102" s="41">
        <v>0.17136485874652863</v>
      </c>
      <c r="T102" s="41">
        <v>0.11928725987672806</v>
      </c>
      <c r="U102" s="41">
        <v>0.22572898864746094</v>
      </c>
      <c r="V102" s="41">
        <v>0.27017658948898315</v>
      </c>
      <c r="W102" s="41">
        <v>0.2896153926849365</v>
      </c>
      <c r="X102" s="41">
        <v>0.2807709574699402</v>
      </c>
      <c r="Y102" s="41">
        <v>0.271457314491272</v>
      </c>
      <c r="Z102" s="41">
        <v>0.3340822756290436</v>
      </c>
      <c r="AA102" s="41">
        <v>0.19390784204006195</v>
      </c>
      <c r="AB102" s="41">
        <v>0.23453481495380402</v>
      </c>
      <c r="AC102" s="41">
        <v>0.44370007514953613</v>
      </c>
      <c r="AD102" s="41">
        <v>0.2121509164571762</v>
      </c>
      <c r="AE102" s="41">
        <v>0.26029887795448303</v>
      </c>
      <c r="AF102" s="41">
        <v>0.29308441281318665</v>
      </c>
      <c r="AG102" s="41">
        <v>0.2012965977191925</v>
      </c>
      <c r="AH102" s="41">
        <v>0.19524449110031128</v>
      </c>
      <c r="AI102" s="41">
        <v>0.15707972645759583</v>
      </c>
      <c r="AJ102" s="41">
        <v>0.20394235849380493</v>
      </c>
      <c r="AK102" s="41">
        <v>0.12564648687839508</v>
      </c>
      <c r="AL102" s="41">
        <v>0.1929759383201599</v>
      </c>
      <c r="AM102" s="41">
        <v>0.2028743326663971</v>
      </c>
      <c r="AN102" s="41">
        <v>0.1810847669839859</v>
      </c>
      <c r="AO102" s="41">
        <v>0.20457591116428375</v>
      </c>
      <c r="AP102" s="41">
        <v>0.12818895280361176</v>
      </c>
      <c r="AQ102" s="41">
        <v>0.32341378927230835</v>
      </c>
      <c r="AR102" s="41">
        <v>0.2986726462841034</v>
      </c>
      <c r="AS102" s="41">
        <v>0.23947970569133759</v>
      </c>
      <c r="AT102" s="41">
        <v>0.2654939293861389</v>
      </c>
      <c r="AU102" s="41">
        <v>0.1651334911584854</v>
      </c>
      <c r="AV102" s="41"/>
      <c r="AW102" s="41">
        <v>0.2542591989040375</v>
      </c>
      <c r="AX102" s="41">
        <v>0.24234682321548462</v>
      </c>
      <c r="AY102" s="41">
        <v>0.22991013526916504</v>
      </c>
      <c r="AZ102" s="41">
        <v>0.20361416041851044</v>
      </c>
      <c r="BA102" s="41">
        <v>0.21889618039131165</v>
      </c>
      <c r="BB102" s="41">
        <v>0.2024793177843094</v>
      </c>
      <c r="BC102" s="41">
        <v>0.2101289927959442</v>
      </c>
      <c r="BD102" s="41">
        <v>0.1581055074930191</v>
      </c>
      <c r="BE102" s="41">
        <v>0.22699744999408722</v>
      </c>
      <c r="BF102" s="41">
        <v>0.06755755841732025</v>
      </c>
      <c r="BG102" s="41">
        <v>0.1880190670490265</v>
      </c>
      <c r="BH102" s="41">
        <v>0.17484615743160248</v>
      </c>
      <c r="BI102" s="41">
        <v>0.14530961215496063</v>
      </c>
      <c r="BJ102" s="41">
        <v>0.27678194642066956</v>
      </c>
      <c r="BK102" s="41">
        <v>0.35175371170043945</v>
      </c>
      <c r="BL102" s="41">
        <v>0.16608305275440216</v>
      </c>
      <c r="BM102" s="41"/>
      <c r="BN102" s="41"/>
      <c r="BO102" s="41"/>
      <c r="BP102" s="41"/>
      <c r="BQ102" s="41"/>
      <c r="BR102" s="41"/>
      <c r="BS102" s="41"/>
      <c r="BT102" s="41"/>
      <c r="BU102" s="41"/>
      <c r="BV102" s="41"/>
      <c r="BW102" s="41"/>
      <c r="BX102" s="41"/>
      <c r="BY102" s="41"/>
      <c r="BZ102" s="41"/>
      <c r="CA102" s="49"/>
      <c r="CB102" s="41"/>
      <c r="CC102" s="41"/>
      <c r="CD102" s="49"/>
      <c r="CE102" s="41"/>
      <c r="CF102" s="41"/>
      <c r="CG102" s="41"/>
      <c r="CH102" s="41"/>
      <c r="CI102" s="41"/>
      <c r="CJ102" s="41"/>
      <c r="CK102" s="41"/>
      <c r="CL102" s="41"/>
      <c r="CM102" s="41"/>
      <c r="CN102" s="41"/>
      <c r="CO102" s="41"/>
      <c r="CP102" s="41"/>
      <c r="CQ102" s="41"/>
      <c r="CR102" s="41"/>
      <c r="CS102" s="41"/>
      <c r="CT102" s="41"/>
      <c r="CU102" s="41"/>
      <c r="CV102" s="41"/>
      <c r="CW102" s="41"/>
      <c r="CX102" s="41"/>
      <c r="CY102" s="41"/>
      <c r="CZ102" s="41"/>
      <c r="DA102" s="41"/>
      <c r="DB102" s="41"/>
      <c r="DC102" s="41"/>
      <c r="DD102" s="41"/>
      <c r="DE102" s="41"/>
      <c r="DF102" s="41"/>
      <c r="DG102" s="41"/>
      <c r="DH102" s="41"/>
      <c r="DI102" s="41"/>
      <c r="DJ102" s="41"/>
      <c r="DK102" s="41"/>
      <c r="DL102" s="41"/>
      <c r="DM102" s="41"/>
      <c r="DN102" s="41"/>
      <c r="DO102" s="41"/>
      <c r="DP102" s="41"/>
      <c r="DQ102" s="41"/>
      <c r="DR102" s="41"/>
      <c r="DS102" s="41"/>
      <c r="DT102" s="41"/>
      <c r="DU102" s="41"/>
      <c r="DV102" s="41"/>
      <c r="DW102" s="41"/>
    </row>
    <row r="103" ht="12.75" customHeight="1">
      <c r="A103" s="91" t="s">
        <v>224</v>
      </c>
      <c r="B103" s="41">
        <v>0.1261511743068695</v>
      </c>
      <c r="C103" s="41">
        <v>0.24456655979156494</v>
      </c>
      <c r="D103" s="41">
        <v>0.19095349311828613</v>
      </c>
      <c r="E103" s="41">
        <v>0.21905964612960815</v>
      </c>
      <c r="F103" s="41">
        <v>0.21804852783679962</v>
      </c>
      <c r="G103" s="41">
        <v>0.2310449779033661</v>
      </c>
      <c r="H103" s="41">
        <v>0.24249836802482605</v>
      </c>
      <c r="I103" s="41">
        <v>0.1631724089384079</v>
      </c>
      <c r="J103" s="41">
        <v>0.139377161860466</v>
      </c>
      <c r="K103" s="41">
        <v>0.1388414204120636</v>
      </c>
      <c r="L103" s="41">
        <v>0.26927781105041504</v>
      </c>
      <c r="M103" s="41">
        <v>0.2382342517375946</v>
      </c>
      <c r="N103" s="41">
        <v>0.23566552996635437</v>
      </c>
      <c r="O103" s="41"/>
      <c r="P103" s="41">
        <v>0.19480696320533752</v>
      </c>
      <c r="Q103" s="41">
        <v>0.15675683319568634</v>
      </c>
      <c r="R103" s="41">
        <v>0.20796968042850494</v>
      </c>
      <c r="S103" s="41">
        <v>0.18261411786079407</v>
      </c>
      <c r="T103" s="41">
        <v>0.13787291944026947</v>
      </c>
      <c r="U103" s="41">
        <v>0.2171059548854828</v>
      </c>
      <c r="V103" s="41">
        <v>0.25670894980430603</v>
      </c>
      <c r="W103" s="41">
        <v>0.1844281405210495</v>
      </c>
      <c r="X103" s="41">
        <v>0.2730022370815277</v>
      </c>
      <c r="Y103" s="41">
        <v>0.19853627681732178</v>
      </c>
      <c r="Z103" s="41">
        <v>0.2023167610168457</v>
      </c>
      <c r="AA103" s="41">
        <v>0.1777629405260086</v>
      </c>
      <c r="AB103" s="41">
        <v>0.20460760593414307</v>
      </c>
      <c r="AC103" s="41">
        <v>0.2758523225784302</v>
      </c>
      <c r="AD103" s="41">
        <v>0.28642603754997253</v>
      </c>
      <c r="AE103" s="41">
        <v>0.2387124001979828</v>
      </c>
      <c r="AF103" s="41">
        <v>0.17038960754871368</v>
      </c>
      <c r="AG103" s="41">
        <v>0.11756934970617294</v>
      </c>
      <c r="AH103" s="41">
        <v>0.2653525769710541</v>
      </c>
      <c r="AI103" s="41">
        <v>0.17762891948223114</v>
      </c>
      <c r="AJ103" s="41">
        <v>0.16976454854011536</v>
      </c>
      <c r="AK103" s="41">
        <v>0.1647164225578308</v>
      </c>
      <c r="AL103" s="41">
        <v>0.1741001307964325</v>
      </c>
      <c r="AM103" s="41">
        <v>0.2206331044435501</v>
      </c>
      <c r="AN103" s="41">
        <v>0.2571793496608734</v>
      </c>
      <c r="AO103" s="41">
        <v>0.1433221399784088</v>
      </c>
      <c r="AP103" s="41">
        <v>0.10066137462854385</v>
      </c>
      <c r="AQ103" s="41">
        <v>0.2263956367969513</v>
      </c>
      <c r="AR103" s="41">
        <v>0.19018185138702393</v>
      </c>
      <c r="AS103" s="41">
        <v>0.2472876012325287</v>
      </c>
      <c r="AT103" s="41">
        <v>0.1685047298669815</v>
      </c>
      <c r="AU103" s="41">
        <v>0.17433252930641174</v>
      </c>
      <c r="AV103" s="41"/>
      <c r="AW103" s="41">
        <v>0.18137234449386597</v>
      </c>
      <c r="AX103" s="41">
        <v>0.18554504215717316</v>
      </c>
      <c r="AY103" s="41">
        <v>0.1331208050251007</v>
      </c>
      <c r="AZ103" s="41">
        <v>0.25943151116371155</v>
      </c>
      <c r="BA103" s="41">
        <v>0.22765691578388214</v>
      </c>
      <c r="BB103" s="41">
        <v>0.1538674682378769</v>
      </c>
      <c r="BC103" s="41">
        <v>0.2175900638103485</v>
      </c>
      <c r="BD103" s="41">
        <v>0.16371582448482513</v>
      </c>
      <c r="BE103" s="41">
        <v>0.3047385811805725</v>
      </c>
      <c r="BF103" s="41">
        <v>0.13707947731018066</v>
      </c>
      <c r="BG103" s="41">
        <v>0.274872750043869</v>
      </c>
      <c r="BH103" s="41">
        <v>0.21277481317520142</v>
      </c>
      <c r="BI103" s="41">
        <v>0.1857755184173584</v>
      </c>
      <c r="BJ103" s="41">
        <v>0.21059349179267883</v>
      </c>
      <c r="BK103" s="41">
        <v>0.26370659470558167</v>
      </c>
      <c r="BL103" s="41">
        <v>0.248909130692482</v>
      </c>
      <c r="BM103" s="41"/>
      <c r="BN103" s="41"/>
      <c r="BO103" s="41"/>
      <c r="BP103" s="41"/>
      <c r="BQ103" s="41"/>
      <c r="BR103" s="41"/>
      <c r="BS103" s="41"/>
      <c r="BT103" s="41"/>
      <c r="BU103" s="41"/>
      <c r="BV103" s="41"/>
      <c r="BW103" s="41"/>
      <c r="BX103" s="41"/>
      <c r="BY103" s="41"/>
      <c r="BZ103" s="41"/>
      <c r="CA103" s="49"/>
      <c r="CB103" s="41"/>
      <c r="CC103" s="41"/>
      <c r="CD103" s="49"/>
      <c r="CE103" s="41"/>
      <c r="CF103" s="41"/>
      <c r="CG103" s="41"/>
      <c r="CH103" s="41"/>
      <c r="CI103" s="41"/>
      <c r="CJ103" s="41"/>
      <c r="CK103" s="41"/>
      <c r="CL103" s="41"/>
      <c r="CM103" s="41"/>
      <c r="CN103" s="41"/>
      <c r="CO103" s="41"/>
      <c r="CP103" s="41"/>
      <c r="CQ103" s="41"/>
      <c r="CR103" s="41"/>
      <c r="CS103" s="41"/>
      <c r="CT103" s="41"/>
      <c r="CU103" s="41"/>
      <c r="CV103" s="41"/>
      <c r="CW103" s="41"/>
      <c r="CX103" s="41"/>
      <c r="CY103" s="41"/>
      <c r="CZ103" s="41"/>
      <c r="DA103" s="41"/>
      <c r="DB103" s="41"/>
      <c r="DC103" s="41"/>
      <c r="DD103" s="41"/>
      <c r="DE103" s="41"/>
      <c r="DF103" s="41"/>
      <c r="DG103" s="41"/>
      <c r="DH103" s="41"/>
      <c r="DI103" s="41"/>
      <c r="DJ103" s="41"/>
      <c r="DK103" s="41"/>
      <c r="DL103" s="41"/>
      <c r="DM103" s="41"/>
      <c r="DN103" s="41"/>
      <c r="DO103" s="41"/>
      <c r="DP103" s="41"/>
      <c r="DQ103" s="41"/>
      <c r="DR103" s="41"/>
      <c r="DS103" s="41"/>
      <c r="DT103" s="41"/>
      <c r="DU103" s="41"/>
      <c r="DV103" s="41"/>
      <c r="DW103" s="41"/>
    </row>
    <row r="104" ht="12.75" customHeight="1">
      <c r="A104" s="91" t="s">
        <v>236</v>
      </c>
      <c r="B104" s="41">
        <v>1.9845653772354126</v>
      </c>
      <c r="C104" s="41">
        <v>1.7574690580368042</v>
      </c>
      <c r="D104" s="41">
        <v>1.447473168373108</v>
      </c>
      <c r="E104" s="41">
        <v>1.805802822113037</v>
      </c>
      <c r="F104" s="41">
        <v>1.5449053049087524</v>
      </c>
      <c r="G104" s="41">
        <v>1.5208901166915894</v>
      </c>
      <c r="H104" s="41">
        <v>1.3257403373718262</v>
      </c>
      <c r="I104" s="41">
        <v>1.459180235862732</v>
      </c>
      <c r="J104" s="41">
        <v>1.5339381694793701</v>
      </c>
      <c r="K104" s="41">
        <v>1.3613193035125732</v>
      </c>
      <c r="L104" s="41">
        <v>1.8763443231582642</v>
      </c>
      <c r="M104" s="41">
        <v>1.9871954917907715</v>
      </c>
      <c r="N104" s="41">
        <v>1.559043288230896</v>
      </c>
      <c r="O104" s="41"/>
      <c r="P104" s="41">
        <v>1.987703800201416</v>
      </c>
      <c r="Q104" s="41">
        <v>1.568283200263977</v>
      </c>
      <c r="R104" s="41">
        <v>1.8572595119476318</v>
      </c>
      <c r="S104" s="41">
        <v>1.7862372398376465</v>
      </c>
      <c r="T104" s="41">
        <v>1.7500587701797485</v>
      </c>
      <c r="U104" s="41">
        <v>1.5887259244918823</v>
      </c>
      <c r="V104" s="41">
        <v>1.670098066329956</v>
      </c>
      <c r="W104" s="41">
        <v>1.7676823139190674</v>
      </c>
      <c r="X104" s="41">
        <v>1.1753003597259521</v>
      </c>
      <c r="Y104" s="41">
        <v>1.4717825651168823</v>
      </c>
      <c r="Z104" s="41">
        <v>1.6397044658660889</v>
      </c>
      <c r="AA104" s="41">
        <v>1.6887366771697998</v>
      </c>
      <c r="AB104" s="41">
        <v>1.375208854675293</v>
      </c>
      <c r="AC104" s="41">
        <v>1.7428587675094604</v>
      </c>
      <c r="AD104" s="41">
        <v>1.346401572227478</v>
      </c>
      <c r="AE104" s="41">
        <v>1.3302210569381714</v>
      </c>
      <c r="AF104" s="41">
        <v>2.068798780441284</v>
      </c>
      <c r="AG104" s="41">
        <v>1.5046948194503784</v>
      </c>
      <c r="AH104" s="41">
        <v>1.5501784086227417</v>
      </c>
      <c r="AI104" s="41">
        <v>1.3080108165740967</v>
      </c>
      <c r="AJ104" s="41">
        <v>1.8722015619277954</v>
      </c>
      <c r="AK104" s="41">
        <v>1.4230375289916992</v>
      </c>
      <c r="AL104" s="41">
        <v>1.785047173500061</v>
      </c>
      <c r="AM104" s="41">
        <v>1.9049222469329834</v>
      </c>
      <c r="AN104" s="41">
        <v>1.6547026634216309</v>
      </c>
      <c r="AO104" s="41">
        <v>1.2922241687774658</v>
      </c>
      <c r="AP104" s="41">
        <v>1.164723515510559</v>
      </c>
      <c r="AQ104" s="41">
        <v>1.7049846649169922</v>
      </c>
      <c r="AR104" s="41">
        <v>1.329155683517456</v>
      </c>
      <c r="AS104" s="41">
        <v>1.369128942489624</v>
      </c>
      <c r="AT104" s="41">
        <v>1.371773600578308</v>
      </c>
      <c r="AU104" s="41">
        <v>1.5604807138442993</v>
      </c>
      <c r="AV104" s="41"/>
      <c r="AW104" s="41">
        <v>1.5588833093643188</v>
      </c>
      <c r="AX104" s="41">
        <v>2.029423475265503</v>
      </c>
      <c r="AY104" s="41">
        <v>1.75978422164917</v>
      </c>
      <c r="AZ104" s="41">
        <v>1.6257717609405518</v>
      </c>
      <c r="BA104" s="41">
        <v>1.6038156747817993</v>
      </c>
      <c r="BB104" s="41">
        <v>1.6325269937515259</v>
      </c>
      <c r="BC104" s="41">
        <v>1.3227167129516602</v>
      </c>
      <c r="BD104" s="41">
        <v>1.4265882968902588</v>
      </c>
      <c r="BE104" s="41">
        <v>1.5679781436920166</v>
      </c>
      <c r="BF104" s="41">
        <v>1.450130820274353</v>
      </c>
      <c r="BG104" s="41">
        <v>1.526163935661316</v>
      </c>
      <c r="BH104" s="41">
        <v>1.4359800815582275</v>
      </c>
      <c r="BI104" s="41">
        <v>1.6689131259918213</v>
      </c>
      <c r="BJ104" s="41">
        <v>2.252419948577881</v>
      </c>
      <c r="BK104" s="41">
        <v>1.979897379875183</v>
      </c>
      <c r="BL104" s="41">
        <v>1.2366803884506226</v>
      </c>
      <c r="BM104" s="41"/>
      <c r="BN104" s="41"/>
      <c r="BO104" s="41"/>
      <c r="BP104" s="41"/>
      <c r="BQ104" s="41"/>
      <c r="BR104" s="41"/>
      <c r="BS104" s="41"/>
      <c r="BT104" s="41"/>
      <c r="BU104" s="41"/>
      <c r="BV104" s="41"/>
      <c r="BW104" s="41"/>
      <c r="BX104" s="41"/>
      <c r="BY104" s="41"/>
      <c r="BZ104" s="41"/>
      <c r="CA104" s="49"/>
      <c r="CB104" s="41"/>
      <c r="CC104" s="41"/>
      <c r="CD104" s="49"/>
      <c r="CE104" s="41"/>
      <c r="CF104" s="41"/>
      <c r="CG104" s="41"/>
      <c r="CH104" s="41"/>
      <c r="CI104" s="41"/>
      <c r="CJ104" s="41"/>
      <c r="CK104" s="41"/>
      <c r="CL104" s="41"/>
      <c r="CM104" s="41"/>
      <c r="CN104" s="41"/>
      <c r="CO104" s="41"/>
      <c r="CP104" s="41"/>
      <c r="CQ104" s="41"/>
      <c r="CR104" s="41"/>
      <c r="CS104" s="41"/>
      <c r="CT104" s="41"/>
      <c r="CU104" s="41"/>
      <c r="CV104" s="41"/>
      <c r="CW104" s="41"/>
      <c r="CX104" s="41"/>
      <c r="CY104" s="41"/>
      <c r="CZ104" s="41"/>
      <c r="DA104" s="41"/>
      <c r="DB104" s="41"/>
      <c r="DC104" s="41"/>
      <c r="DD104" s="41"/>
      <c r="DE104" s="41"/>
      <c r="DF104" s="41"/>
      <c r="DG104" s="41"/>
      <c r="DH104" s="41"/>
      <c r="DI104" s="41"/>
      <c r="DJ104" s="41"/>
      <c r="DK104" s="41"/>
      <c r="DL104" s="41"/>
      <c r="DM104" s="41"/>
      <c r="DN104" s="41"/>
      <c r="DO104" s="41"/>
      <c r="DP104" s="41"/>
      <c r="DQ104" s="41"/>
      <c r="DR104" s="41"/>
      <c r="DS104" s="41"/>
      <c r="DT104" s="41"/>
      <c r="DU104" s="41"/>
      <c r="DV104" s="41"/>
      <c r="DW104" s="41"/>
    </row>
    <row r="105" ht="12.75" customHeight="1">
      <c r="A105" s="91" t="s">
        <v>245</v>
      </c>
      <c r="B105" s="41">
        <v>28170.353515625</v>
      </c>
      <c r="C105" s="41">
        <v>36430.203125</v>
      </c>
      <c r="D105" s="41">
        <v>32214.384765625</v>
      </c>
      <c r="E105" s="41">
        <v>32241.44140625</v>
      </c>
      <c r="F105" s="41">
        <v>33457.3515625</v>
      </c>
      <c r="G105" s="41">
        <v>36749.60546875</v>
      </c>
      <c r="H105" s="41">
        <v>31210.49609375</v>
      </c>
      <c r="I105" s="41">
        <v>36983.5703125</v>
      </c>
      <c r="J105" s="41">
        <v>29117.984375</v>
      </c>
      <c r="K105" s="41">
        <v>23937.55078125</v>
      </c>
      <c r="L105" s="41">
        <v>32609.423828125</v>
      </c>
      <c r="M105" s="41">
        <v>35045.52734375</v>
      </c>
      <c r="N105" s="41">
        <v>33101.1640625</v>
      </c>
      <c r="O105" s="41"/>
      <c r="P105" s="41">
        <v>31452.544921875</v>
      </c>
      <c r="Q105" s="41">
        <v>33658.24609375</v>
      </c>
      <c r="R105" s="41">
        <v>35789.14453125</v>
      </c>
      <c r="S105" s="41">
        <v>31287.0703125</v>
      </c>
      <c r="T105" s="41">
        <v>34281.37109375</v>
      </c>
      <c r="U105" s="41">
        <v>28024.224609375</v>
      </c>
      <c r="V105" s="41">
        <v>28919.748046875</v>
      </c>
      <c r="W105" s="41">
        <v>30178.119140625</v>
      </c>
      <c r="X105" s="41">
        <v>30453.0078125</v>
      </c>
      <c r="Y105" s="41">
        <v>31511.9921875</v>
      </c>
      <c r="Z105" s="41">
        <v>42866.51171875</v>
      </c>
      <c r="AA105" s="41">
        <v>39797.81640625</v>
      </c>
      <c r="AB105" s="41">
        <v>31990.943359375</v>
      </c>
      <c r="AC105" s="41">
        <v>40811.265625</v>
      </c>
      <c r="AD105" s="41">
        <v>30591.185546875</v>
      </c>
      <c r="AE105" s="41">
        <v>31004.892578125</v>
      </c>
      <c r="AF105" s="41">
        <v>31010.607421875</v>
      </c>
      <c r="AG105" s="41">
        <v>31481.51953125</v>
      </c>
      <c r="AH105" s="41">
        <v>39501.11328125</v>
      </c>
      <c r="AI105" s="41">
        <v>27884.091796875</v>
      </c>
      <c r="AJ105" s="41">
        <v>37428.62109375</v>
      </c>
      <c r="AK105" s="41">
        <v>31247.322265625</v>
      </c>
      <c r="AL105" s="41">
        <v>30753.19140625</v>
      </c>
      <c r="AM105" s="41">
        <v>31280.16796875</v>
      </c>
      <c r="AN105" s="41">
        <v>25023.080078125</v>
      </c>
      <c r="AO105" s="41">
        <v>31783.48046875</v>
      </c>
      <c r="AP105" s="41">
        <v>28996.44140625</v>
      </c>
      <c r="AQ105" s="41">
        <v>33591.26171875</v>
      </c>
      <c r="AR105" s="41">
        <v>20870.107421875</v>
      </c>
      <c r="AS105" s="41">
        <v>30841.8515625</v>
      </c>
      <c r="AT105" s="41">
        <v>32536.564453125</v>
      </c>
      <c r="AU105" s="41">
        <v>26285.3828125</v>
      </c>
      <c r="AV105" s="41"/>
      <c r="AW105" s="41">
        <v>28771.59765625</v>
      </c>
      <c r="AX105" s="41">
        <v>30891.962890625</v>
      </c>
      <c r="AY105" s="41">
        <v>28782.185546875</v>
      </c>
      <c r="AZ105" s="41">
        <v>30275.005859375</v>
      </c>
      <c r="BA105" s="41">
        <v>32579.623046875</v>
      </c>
      <c r="BB105" s="41">
        <v>38166.82421875</v>
      </c>
      <c r="BC105" s="41">
        <v>32132.576171875</v>
      </c>
      <c r="BD105" s="41">
        <v>34600.30078125</v>
      </c>
      <c r="BE105" s="41">
        <v>32062.5234375</v>
      </c>
      <c r="BF105" s="41">
        <v>30576.376953125</v>
      </c>
      <c r="BG105" s="41">
        <v>31444.26953125</v>
      </c>
      <c r="BH105" s="41">
        <v>34937.49609375</v>
      </c>
      <c r="BI105" s="41">
        <v>30525.134765625</v>
      </c>
      <c r="BJ105" s="41">
        <v>41519.58984375</v>
      </c>
      <c r="BK105" s="41">
        <v>26769.4296875</v>
      </c>
      <c r="BL105" s="41">
        <v>35137.16796875</v>
      </c>
      <c r="BM105" s="41"/>
      <c r="BN105" s="41"/>
      <c r="BO105" s="41"/>
      <c r="BP105" s="41"/>
      <c r="BQ105" s="41"/>
      <c r="BR105" s="41"/>
      <c r="BS105" s="41"/>
      <c r="BT105" s="41"/>
      <c r="BU105" s="41"/>
      <c r="BV105" s="41"/>
      <c r="BW105" s="41"/>
      <c r="BX105" s="41"/>
      <c r="BY105" s="41"/>
      <c r="BZ105" s="41"/>
      <c r="CA105" s="49"/>
      <c r="CB105" s="41"/>
      <c r="CC105" s="41"/>
      <c r="CD105" s="49"/>
      <c r="CE105" s="41"/>
      <c r="CF105" s="41"/>
      <c r="CG105" s="41"/>
      <c r="CH105" s="41"/>
      <c r="CI105" s="41"/>
      <c r="CJ105" s="41"/>
      <c r="CK105" s="41"/>
      <c r="CL105" s="41"/>
      <c r="CM105" s="41"/>
      <c r="CN105" s="41"/>
      <c r="CO105" s="41"/>
      <c r="CP105" s="41"/>
      <c r="CQ105" s="41"/>
      <c r="CR105" s="41"/>
      <c r="CS105" s="41"/>
      <c r="CT105" s="41"/>
      <c r="CU105" s="41"/>
      <c r="CV105" s="41"/>
      <c r="CW105" s="41"/>
      <c r="CX105" s="41"/>
      <c r="CY105" s="41"/>
      <c r="CZ105" s="41"/>
      <c r="DA105" s="41"/>
      <c r="DB105" s="41"/>
      <c r="DC105" s="41"/>
      <c r="DD105" s="41"/>
      <c r="DE105" s="41"/>
      <c r="DF105" s="41"/>
      <c r="DG105" s="41"/>
      <c r="DH105" s="41"/>
      <c r="DI105" s="41"/>
      <c r="DJ105" s="41"/>
      <c r="DK105" s="41"/>
      <c r="DL105" s="41"/>
      <c r="DM105" s="41"/>
      <c r="DN105" s="41"/>
      <c r="DO105" s="41"/>
      <c r="DP105" s="41"/>
      <c r="DQ105" s="41"/>
      <c r="DR105" s="41"/>
      <c r="DS105" s="41"/>
      <c r="DT105" s="41"/>
      <c r="DU105" s="41"/>
      <c r="DV105" s="41"/>
      <c r="DW105" s="41"/>
    </row>
    <row r="106" ht="12.75" customHeight="1">
      <c r="A106" s="91" t="s">
        <v>248</v>
      </c>
      <c r="B106" s="41">
        <v>0.0</v>
      </c>
      <c r="C106" s="41">
        <v>0.0</v>
      </c>
      <c r="D106" s="41">
        <v>0.0</v>
      </c>
      <c r="E106" s="41">
        <v>0.0</v>
      </c>
      <c r="F106" s="41">
        <v>0.1830979883670807</v>
      </c>
      <c r="G106" s="41">
        <v>0.035008348524570465</v>
      </c>
      <c r="H106" s="41">
        <v>0.07268442213535309</v>
      </c>
      <c r="I106" s="41">
        <v>0.12345939129590988</v>
      </c>
      <c r="J106" s="41">
        <v>0.0</v>
      </c>
      <c r="K106" s="41">
        <v>0.1798965185880661</v>
      </c>
      <c r="L106" s="41">
        <v>0.0</v>
      </c>
      <c r="M106" s="41">
        <v>0.0</v>
      </c>
      <c r="N106" s="41">
        <v>0.0</v>
      </c>
      <c r="O106" s="41"/>
      <c r="P106" s="41">
        <v>0.0</v>
      </c>
      <c r="Q106" s="41">
        <v>0.0</v>
      </c>
      <c r="R106" s="41">
        <v>0.0</v>
      </c>
      <c r="S106" s="41">
        <v>0.0</v>
      </c>
      <c r="T106" s="41">
        <v>0.0</v>
      </c>
      <c r="U106" s="41">
        <v>0.0</v>
      </c>
      <c r="V106" s="41">
        <v>0.1428571492433548</v>
      </c>
      <c r="W106" s="41">
        <v>0.2319461703300476</v>
      </c>
      <c r="X106" s="41">
        <v>0.0</v>
      </c>
      <c r="Y106" s="41">
        <v>0.3024747967720032</v>
      </c>
      <c r="Z106" s="41">
        <v>0.014190428890287876</v>
      </c>
      <c r="AA106" s="41">
        <v>0.09001126140356064</v>
      </c>
      <c r="AB106" s="41">
        <v>0.06470873206853867</v>
      </c>
      <c r="AC106" s="41">
        <v>0.0</v>
      </c>
      <c r="AD106" s="41">
        <v>0.1492217630147934</v>
      </c>
      <c r="AE106" s="41">
        <v>0.0</v>
      </c>
      <c r="AF106" s="41">
        <v>0.3333333432674408</v>
      </c>
      <c r="AG106" s="41">
        <v>0.2670730948448181</v>
      </c>
      <c r="AH106" s="41">
        <v>0.0</v>
      </c>
      <c r="AI106" s="41">
        <v>1.0</v>
      </c>
      <c r="AJ106" s="41">
        <v>0.0</v>
      </c>
      <c r="AK106" s="41">
        <v>0.0</v>
      </c>
      <c r="AL106" s="41">
        <v>0.15914306044578552</v>
      </c>
      <c r="AM106" s="41">
        <v>0.0</v>
      </c>
      <c r="AN106" s="41">
        <v>0.0</v>
      </c>
      <c r="AO106" s="41">
        <v>0.0</v>
      </c>
      <c r="AP106" s="41">
        <v>0.0</v>
      </c>
      <c r="AQ106" s="41">
        <v>0.10809123516082764</v>
      </c>
      <c r="AR106" s="41">
        <v>0.03495942801237106</v>
      </c>
      <c r="AS106" s="41">
        <v>0.0</v>
      </c>
      <c r="AT106" s="41">
        <v>0.0</v>
      </c>
      <c r="AU106" s="41">
        <v>0.0</v>
      </c>
      <c r="AV106" s="41"/>
      <c r="AW106" s="41">
        <v>0.0</v>
      </c>
      <c r="AX106" s="41">
        <v>0.0</v>
      </c>
      <c r="AY106" s="41">
        <v>0.0</v>
      </c>
      <c r="AZ106" s="41">
        <v>0.0</v>
      </c>
      <c r="BA106" s="41">
        <v>0.3176114559173584</v>
      </c>
      <c r="BB106" s="41">
        <v>0.017514636740088463</v>
      </c>
      <c r="BC106" s="41">
        <v>0.0</v>
      </c>
      <c r="BD106" s="41">
        <v>0.19395634531974792</v>
      </c>
      <c r="BE106" s="41">
        <v>0.0</v>
      </c>
      <c r="BF106" s="41">
        <v>0.24001054465770721</v>
      </c>
      <c r="BG106" s="41">
        <v>0.0</v>
      </c>
      <c r="BH106" s="41">
        <v>0.3177725076675415</v>
      </c>
      <c r="BI106" s="41">
        <v>0.0</v>
      </c>
      <c r="BJ106" s="41">
        <v>0.0</v>
      </c>
      <c r="BK106" s="41">
        <v>0.0</v>
      </c>
      <c r="BL106" s="41">
        <v>0.0</v>
      </c>
      <c r="BM106" s="41"/>
      <c r="BN106" s="41"/>
      <c r="BO106" s="41"/>
      <c r="BP106" s="41"/>
      <c r="BQ106" s="41"/>
      <c r="BR106" s="41"/>
      <c r="BS106" s="41"/>
      <c r="BT106" s="41"/>
      <c r="BU106" s="41"/>
      <c r="BV106" s="41"/>
      <c r="BW106" s="41"/>
      <c r="BX106" s="41"/>
      <c r="BY106" s="41"/>
      <c r="BZ106" s="41"/>
      <c r="CA106" s="49"/>
      <c r="CB106" s="41"/>
      <c r="CC106" s="41"/>
      <c r="CD106" s="49"/>
      <c r="CE106" s="41"/>
      <c r="CF106" s="41"/>
      <c r="CG106" s="41"/>
      <c r="CH106" s="41"/>
      <c r="CI106" s="41"/>
      <c r="CJ106" s="41"/>
      <c r="CK106" s="41"/>
      <c r="CL106" s="41"/>
      <c r="CM106" s="41"/>
      <c r="CN106" s="41"/>
      <c r="CO106" s="41"/>
      <c r="CP106" s="41"/>
      <c r="CQ106" s="41"/>
      <c r="CR106" s="41"/>
      <c r="CS106" s="41"/>
      <c r="CT106" s="41"/>
      <c r="CU106" s="41"/>
      <c r="CV106" s="41"/>
      <c r="CW106" s="41"/>
      <c r="CX106" s="41"/>
      <c r="CY106" s="41"/>
      <c r="CZ106" s="41"/>
      <c r="DA106" s="41"/>
      <c r="DB106" s="41"/>
      <c r="DC106" s="41"/>
      <c r="DD106" s="41"/>
      <c r="DE106" s="41"/>
      <c r="DF106" s="41"/>
      <c r="DG106" s="41"/>
      <c r="DH106" s="41"/>
      <c r="DI106" s="41"/>
      <c r="DJ106" s="41"/>
      <c r="DK106" s="41"/>
      <c r="DL106" s="41"/>
      <c r="DM106" s="41"/>
      <c r="DN106" s="41"/>
      <c r="DO106" s="41"/>
      <c r="DP106" s="41"/>
      <c r="DQ106" s="41"/>
      <c r="DR106" s="41"/>
      <c r="DS106" s="41"/>
      <c r="DT106" s="41"/>
      <c r="DU106" s="41"/>
      <c r="DV106" s="41"/>
      <c r="DW106" s="41"/>
    </row>
    <row r="107" ht="12.75" customHeight="1">
      <c r="A107" s="32" t="s">
        <v>250</v>
      </c>
      <c r="B107" s="41">
        <v>0.3911639451980591</v>
      </c>
      <c r="C107" s="41">
        <v>0.3701343536376953</v>
      </c>
      <c r="D107" s="41">
        <v>0.37826159596443176</v>
      </c>
      <c r="E107" s="41">
        <v>0.34660789370536804</v>
      </c>
      <c r="F107" s="41">
        <v>0.2242308109998703</v>
      </c>
      <c r="G107" s="41">
        <v>0.3651268184185028</v>
      </c>
      <c r="H107" s="41">
        <v>0.33508962392807007</v>
      </c>
      <c r="I107" s="41">
        <v>0.41020119190216064</v>
      </c>
      <c r="J107" s="41">
        <v>0.2839035987854004</v>
      </c>
      <c r="K107" s="41">
        <v>0.2989192306995392</v>
      </c>
      <c r="L107" s="41">
        <v>0.7797118425369263</v>
      </c>
      <c r="M107" s="41">
        <v>0.4550285339355469</v>
      </c>
      <c r="N107" s="41">
        <v>0.3204669654369354</v>
      </c>
      <c r="O107" s="41"/>
      <c r="P107" s="41">
        <v>0.33318445086479187</v>
      </c>
      <c r="Q107" s="41">
        <v>0.49888086318969727</v>
      </c>
      <c r="R107" s="41">
        <v>0.7283627390861511</v>
      </c>
      <c r="S107" s="41">
        <v>0.40971654653549194</v>
      </c>
      <c r="T107" s="41">
        <v>0.3769253194332123</v>
      </c>
      <c r="U107" s="41">
        <v>0.5337080359458923</v>
      </c>
      <c r="V107" s="41">
        <v>0.21196606755256653</v>
      </c>
      <c r="W107" s="41">
        <v>0.49041512608528137</v>
      </c>
      <c r="X107" s="41">
        <v>0.40181273221969604</v>
      </c>
      <c r="Y107" s="41">
        <v>0.3671934902667999</v>
      </c>
      <c r="Z107" s="41">
        <v>0.3665787875652313</v>
      </c>
      <c r="AA107" s="41">
        <v>0.44063636660575867</v>
      </c>
      <c r="AB107" s="41">
        <v>0.6138960123062134</v>
      </c>
      <c r="AC107" s="41">
        <v>0.3347470760345459</v>
      </c>
      <c r="AD107" s="41">
        <v>0.4210209548473358</v>
      </c>
      <c r="AE107" s="41">
        <v>0.6979450583457947</v>
      </c>
      <c r="AF107" s="41">
        <v>0.5421003699302673</v>
      </c>
      <c r="AG107" s="41">
        <v>0.5460878610610962</v>
      </c>
      <c r="AH107" s="41">
        <v>0.46547558903694153</v>
      </c>
      <c r="AI107" s="41">
        <v>0.3159884214401245</v>
      </c>
      <c r="AJ107" s="41">
        <v>0.4590548276901245</v>
      </c>
      <c r="AK107" s="41">
        <v>0.4109225869178772</v>
      </c>
      <c r="AL107" s="41">
        <v>0.3037101626396179</v>
      </c>
      <c r="AM107" s="41">
        <v>0.39076748490333557</v>
      </c>
      <c r="AN107" s="41">
        <v>0.3318440318107605</v>
      </c>
      <c r="AO107" s="41">
        <v>0.29939359426498413</v>
      </c>
      <c r="AP107" s="41">
        <v>0.4427494406700134</v>
      </c>
      <c r="AQ107" s="41">
        <v>0.4861270487308502</v>
      </c>
      <c r="AR107" s="41">
        <v>0.5296078324317932</v>
      </c>
      <c r="AS107" s="41">
        <v>0.8130584955215454</v>
      </c>
      <c r="AT107" s="41">
        <v>0.6371095180511475</v>
      </c>
      <c r="AU107" s="41">
        <v>0.1949474960565567</v>
      </c>
      <c r="AV107" s="41"/>
      <c r="AW107" s="41">
        <v>0.4238700568675995</v>
      </c>
      <c r="AX107" s="41">
        <v>0.4932186007499695</v>
      </c>
      <c r="AY107" s="41">
        <v>0.5982210636138916</v>
      </c>
      <c r="AZ107" s="41">
        <v>0.5074871182441711</v>
      </c>
      <c r="BA107" s="41">
        <v>0.5260499715805054</v>
      </c>
      <c r="BB107" s="41">
        <v>0.31212908029556274</v>
      </c>
      <c r="BC107" s="41">
        <v>0.38245663046836853</v>
      </c>
      <c r="BD107" s="41">
        <v>0.5389241576194763</v>
      </c>
      <c r="BE107" s="41">
        <v>0.3808966279029846</v>
      </c>
      <c r="BF107" s="41">
        <v>0.43924960494041443</v>
      </c>
      <c r="BG107" s="41">
        <v>0.6675447821617126</v>
      </c>
      <c r="BH107" s="41">
        <v>0.69284987449646</v>
      </c>
      <c r="BI107" s="41">
        <v>0.2079911082983017</v>
      </c>
      <c r="BJ107" s="41">
        <v>0.26503652334213257</v>
      </c>
      <c r="BK107" s="41">
        <v>0.3274206817150116</v>
      </c>
      <c r="BL107" s="41">
        <v>0.24443399906158447</v>
      </c>
      <c r="BM107" s="41"/>
      <c r="BN107" s="41"/>
      <c r="BO107" s="41"/>
      <c r="BP107" s="41"/>
      <c r="BQ107" s="41"/>
      <c r="BR107" s="41"/>
      <c r="BS107" s="41"/>
      <c r="BT107" s="41"/>
      <c r="BU107" s="41"/>
      <c r="BV107" s="41"/>
      <c r="BW107" s="41"/>
      <c r="BX107" s="41"/>
      <c r="BY107" s="41"/>
      <c r="BZ107" s="41"/>
      <c r="CA107" s="49"/>
      <c r="CB107" s="41"/>
      <c r="CC107" s="41"/>
      <c r="CD107" s="49"/>
      <c r="CE107" s="41"/>
      <c r="CF107" s="41"/>
      <c r="CG107" s="41"/>
      <c r="CH107" s="41"/>
      <c r="CI107" s="41"/>
      <c r="CJ107" s="41"/>
      <c r="CK107" s="41"/>
      <c r="CL107" s="41"/>
      <c r="CM107" s="41"/>
      <c r="CN107" s="41"/>
      <c r="CO107" s="41"/>
      <c r="CP107" s="41"/>
      <c r="CQ107" s="41"/>
      <c r="CR107" s="41"/>
      <c r="CS107" s="41"/>
      <c r="CT107" s="41"/>
      <c r="CU107" s="41"/>
      <c r="CV107" s="41"/>
      <c r="CW107" s="41"/>
      <c r="CX107" s="41"/>
      <c r="CY107" s="41"/>
      <c r="CZ107" s="41"/>
      <c r="DA107" s="41"/>
      <c r="DB107" s="41"/>
      <c r="DC107" s="41"/>
      <c r="DD107" s="41"/>
      <c r="DE107" s="41"/>
      <c r="DF107" s="41"/>
      <c r="DG107" s="41"/>
      <c r="DH107" s="41"/>
      <c r="DI107" s="41"/>
      <c r="DJ107" s="41"/>
      <c r="DK107" s="41"/>
      <c r="DL107" s="41"/>
      <c r="DM107" s="41"/>
      <c r="DN107" s="41"/>
      <c r="DO107" s="41"/>
      <c r="DP107" s="41"/>
      <c r="DQ107" s="41"/>
      <c r="DR107" s="41"/>
      <c r="DS107" s="41"/>
      <c r="DT107" s="41"/>
      <c r="DU107" s="41"/>
      <c r="DV107" s="41"/>
      <c r="DW107" s="41"/>
    </row>
    <row r="108" ht="12.75" customHeight="1">
      <c r="A108" s="32" t="s">
        <v>252</v>
      </c>
      <c r="B108" s="41">
        <v>0.3897024989128113</v>
      </c>
      <c r="C108" s="41">
        <v>0.6297691464424133</v>
      </c>
      <c r="D108" s="41">
        <v>0.36780017614364624</v>
      </c>
      <c r="E108" s="41">
        <v>0.5170530676841736</v>
      </c>
      <c r="F108" s="41">
        <v>0.6652882695198059</v>
      </c>
      <c r="G108" s="41">
        <v>0.742400050163269</v>
      </c>
      <c r="H108" s="41">
        <v>0.5962008237838745</v>
      </c>
      <c r="I108" s="41">
        <v>0.5128740072250366</v>
      </c>
      <c r="J108" s="41">
        <v>0.7647850513458252</v>
      </c>
      <c r="K108" s="41">
        <v>0.6462590098381042</v>
      </c>
      <c r="L108" s="41">
        <v>0.6602264642715454</v>
      </c>
      <c r="M108" s="41">
        <v>0.6886571645736694</v>
      </c>
      <c r="N108" s="41">
        <v>0.6793879866600037</v>
      </c>
      <c r="O108" s="41"/>
      <c r="P108" s="41">
        <v>0.39881137013435364</v>
      </c>
      <c r="Q108" s="41">
        <v>0.6358047723770142</v>
      </c>
      <c r="R108" s="41">
        <v>0.5968028903007507</v>
      </c>
      <c r="S108" s="41">
        <v>0.5331305265426636</v>
      </c>
      <c r="T108" s="41">
        <v>0.33431562781333923</v>
      </c>
      <c r="U108" s="41">
        <v>0.7275279760360718</v>
      </c>
      <c r="V108" s="41">
        <v>0.5095304250717163</v>
      </c>
      <c r="W108" s="41">
        <v>0.5403808355331421</v>
      </c>
      <c r="X108" s="41">
        <v>0.3928818106651306</v>
      </c>
      <c r="Y108" s="41">
        <v>0.5922130346298218</v>
      </c>
      <c r="Z108" s="41">
        <v>0.3658791482448578</v>
      </c>
      <c r="AA108" s="41">
        <v>0.6217812895774841</v>
      </c>
      <c r="AB108" s="41">
        <v>0.6619535684585571</v>
      </c>
      <c r="AC108" s="41">
        <v>0.598223090171814</v>
      </c>
      <c r="AD108" s="41">
        <v>0.7638722658157349</v>
      </c>
      <c r="AE108" s="41">
        <v>0.5762679576873779</v>
      </c>
      <c r="AF108" s="41">
        <v>0.4304765462875366</v>
      </c>
      <c r="AG108" s="41">
        <v>0.29149729013442993</v>
      </c>
      <c r="AH108" s="41">
        <v>0.4355830252170563</v>
      </c>
      <c r="AI108" s="41">
        <v>0.32902219891548157</v>
      </c>
      <c r="AJ108" s="41">
        <v>0.3703688681125641</v>
      </c>
      <c r="AK108" s="41">
        <v>0.3273785412311554</v>
      </c>
      <c r="AL108" s="41">
        <v>0.4744185209274292</v>
      </c>
      <c r="AM108" s="41">
        <v>0.3269690275192261</v>
      </c>
      <c r="AN108" s="41">
        <v>0.45587092638015747</v>
      </c>
      <c r="AO108" s="41">
        <v>0.23923616111278534</v>
      </c>
      <c r="AP108" s="41">
        <v>0.32496321201324463</v>
      </c>
      <c r="AQ108" s="41">
        <v>0.369263231754303</v>
      </c>
      <c r="AR108" s="41">
        <v>0.41275039315223694</v>
      </c>
      <c r="AS108" s="41">
        <v>0.6997553706169128</v>
      </c>
      <c r="AT108" s="41">
        <v>0.5621777772903442</v>
      </c>
      <c r="AU108" s="41">
        <v>0.45179852843284607</v>
      </c>
      <c r="AV108" s="41"/>
      <c r="AW108" s="41">
        <v>0.4504167139530182</v>
      </c>
      <c r="AX108" s="41">
        <v>0.33126336336135864</v>
      </c>
      <c r="AY108" s="41">
        <v>0.32559022307395935</v>
      </c>
      <c r="AZ108" s="41">
        <v>0.5031857490539551</v>
      </c>
      <c r="BA108" s="41">
        <v>0.5977187752723694</v>
      </c>
      <c r="BB108" s="41">
        <v>0.30120211839675903</v>
      </c>
      <c r="BC108" s="41">
        <v>0.40481680631637573</v>
      </c>
      <c r="BD108" s="41">
        <v>0.39966654777526855</v>
      </c>
      <c r="BE108" s="41">
        <v>0.5567556023597717</v>
      </c>
      <c r="BF108" s="41">
        <v>0.32498887181282043</v>
      </c>
      <c r="BG108" s="41">
        <v>0.6204776763916016</v>
      </c>
      <c r="BH108" s="41">
        <v>0.41661351919174194</v>
      </c>
      <c r="BI108" s="41">
        <v>0.35521936416625977</v>
      </c>
      <c r="BJ108" s="41">
        <v>0.5859580636024475</v>
      </c>
      <c r="BK108" s="41">
        <v>0.5273550152778625</v>
      </c>
      <c r="BL108" s="41">
        <v>0.40642473101615906</v>
      </c>
      <c r="BM108" s="41"/>
      <c r="BN108" s="41"/>
      <c r="BO108" s="41"/>
      <c r="BP108" s="41"/>
      <c r="BQ108" s="41"/>
      <c r="BR108" s="41"/>
      <c r="BS108" s="41"/>
      <c r="BT108" s="41"/>
      <c r="BU108" s="41"/>
      <c r="BV108" s="41"/>
      <c r="BW108" s="41"/>
      <c r="BX108" s="41"/>
      <c r="BY108" s="41"/>
      <c r="BZ108" s="41"/>
      <c r="CA108" s="49"/>
      <c r="CB108" s="41"/>
      <c r="CC108" s="41"/>
      <c r="CD108" s="49"/>
      <c r="CE108" s="41"/>
      <c r="CF108" s="41"/>
      <c r="CG108" s="41"/>
      <c r="CH108" s="41"/>
      <c r="CI108" s="41"/>
      <c r="CJ108" s="41"/>
      <c r="CK108" s="41"/>
      <c r="CL108" s="41"/>
      <c r="CM108" s="41"/>
      <c r="CN108" s="41"/>
      <c r="CO108" s="41"/>
      <c r="CP108" s="41"/>
      <c r="CQ108" s="41"/>
      <c r="CR108" s="41"/>
      <c r="CS108" s="41"/>
      <c r="CT108" s="41"/>
      <c r="CU108" s="41"/>
      <c r="CV108" s="41"/>
      <c r="CW108" s="41"/>
      <c r="CX108" s="41"/>
      <c r="CY108" s="41"/>
      <c r="CZ108" s="41"/>
      <c r="DA108" s="41"/>
      <c r="DB108" s="41"/>
      <c r="DC108" s="41"/>
      <c r="DD108" s="41"/>
      <c r="DE108" s="41"/>
      <c r="DF108" s="41"/>
      <c r="DG108" s="41"/>
      <c r="DH108" s="41"/>
      <c r="DI108" s="41"/>
      <c r="DJ108" s="41"/>
      <c r="DK108" s="41"/>
      <c r="DL108" s="41"/>
      <c r="DM108" s="41"/>
      <c r="DN108" s="41"/>
      <c r="DO108" s="41"/>
      <c r="DP108" s="41"/>
      <c r="DQ108" s="41"/>
      <c r="DR108" s="41"/>
      <c r="DS108" s="41"/>
      <c r="DT108" s="41"/>
      <c r="DU108" s="41"/>
      <c r="DV108" s="41"/>
      <c r="DW108" s="41"/>
    </row>
    <row r="109" ht="12.75" customHeight="1">
      <c r="A109" s="90" t="s">
        <v>254</v>
      </c>
      <c r="B109" s="102">
        <v>7.16110897064209</v>
      </c>
      <c r="C109" s="102">
        <v>7.394317626953125</v>
      </c>
      <c r="D109" s="102">
        <v>6.829255104064941</v>
      </c>
      <c r="E109" s="102">
        <v>7.252222061157227</v>
      </c>
      <c r="F109" s="102">
        <v>7.065988063812256</v>
      </c>
      <c r="G109" s="102">
        <v>7.467862606048584</v>
      </c>
      <c r="H109" s="102">
        <v>7.195086479187012</v>
      </c>
      <c r="I109" s="102">
        <v>7.3946990966796875</v>
      </c>
      <c r="J109" s="102">
        <v>7.313210487365723</v>
      </c>
      <c r="K109" s="102">
        <v>7.198876857757568</v>
      </c>
      <c r="L109" s="102">
        <v>7.34624719619751</v>
      </c>
      <c r="M109" s="102">
        <v>7.441991806030273</v>
      </c>
      <c r="N109" s="102">
        <v>7.2879958152771</v>
      </c>
      <c r="O109" s="102"/>
      <c r="P109" s="102">
        <v>7.300081729888916</v>
      </c>
      <c r="Q109" s="102">
        <v>7.272312164306641</v>
      </c>
      <c r="R109" s="102">
        <v>7.310266017913818</v>
      </c>
      <c r="S109" s="102">
        <v>7.274728298187256</v>
      </c>
      <c r="T109" s="102">
        <v>6.7793378829956055</v>
      </c>
      <c r="U109" s="102">
        <v>6.935100078582764</v>
      </c>
      <c r="V109" s="102">
        <v>7.55949592590332</v>
      </c>
      <c r="W109" s="102">
        <v>7.096691608428955</v>
      </c>
      <c r="X109" s="102">
        <v>7.457195281982422</v>
      </c>
      <c r="Y109" s="102">
        <v>7.189548492431641</v>
      </c>
      <c r="Z109" s="102">
        <v>7.51575231552124</v>
      </c>
      <c r="AA109" s="102">
        <v>7.190676689147949</v>
      </c>
      <c r="AB109" s="102">
        <v>7.076058387756348</v>
      </c>
      <c r="AC109" s="102">
        <v>7.535777568817139</v>
      </c>
      <c r="AD109" s="102">
        <v>6.82696533203125</v>
      </c>
      <c r="AE109" s="102">
        <v>7.104250907897949</v>
      </c>
      <c r="AF109" s="102">
        <v>7.341803073883057</v>
      </c>
      <c r="AG109" s="102">
        <v>7.237408638000488</v>
      </c>
      <c r="AH109" s="102">
        <v>6.900980472564697</v>
      </c>
      <c r="AI109" s="102">
        <v>7.262653827667236</v>
      </c>
      <c r="AJ109" s="102">
        <v>7.230059623718262</v>
      </c>
      <c r="AK109" s="102">
        <v>6.679344177246094</v>
      </c>
      <c r="AL109" s="102">
        <v>7.177011013031006</v>
      </c>
      <c r="AM109" s="102">
        <v>7.559866428375244</v>
      </c>
      <c r="AN109" s="102">
        <v>7.286640644073486</v>
      </c>
      <c r="AO109" s="102">
        <v>6.874088764190674</v>
      </c>
      <c r="AP109" s="102">
        <v>6.9227118492126465</v>
      </c>
      <c r="AQ109" s="102">
        <v>7.2269415855407715</v>
      </c>
      <c r="AR109" s="102">
        <v>7.097662448883057</v>
      </c>
      <c r="AS109" s="102">
        <v>7.073688507080078</v>
      </c>
      <c r="AT109" s="102">
        <v>7.029775142669678</v>
      </c>
      <c r="AU109" s="102">
        <v>7.195917129516602</v>
      </c>
      <c r="AV109" s="102"/>
      <c r="AW109" s="102">
        <v>7.026327610015869</v>
      </c>
      <c r="AX109" s="102">
        <v>7.451469898223877</v>
      </c>
      <c r="AY109" s="102">
        <v>7.05100154876709</v>
      </c>
      <c r="AZ109" s="102">
        <v>7.22521448135376</v>
      </c>
      <c r="BA109" s="102">
        <v>7.281286239624023</v>
      </c>
      <c r="BB109" s="102">
        <v>7.133745193481445</v>
      </c>
      <c r="BC109" s="102">
        <v>7.340365886688232</v>
      </c>
      <c r="BD109" s="102">
        <v>6.99027681350708</v>
      </c>
      <c r="BE109" s="102">
        <v>7.309755802154541</v>
      </c>
      <c r="BF109" s="102">
        <v>7.003781318664551</v>
      </c>
      <c r="BG109" s="102">
        <v>7.143142223358154</v>
      </c>
      <c r="BH109" s="102">
        <v>7.073235511779785</v>
      </c>
      <c r="BI109" s="102">
        <v>7.121419906616211</v>
      </c>
      <c r="BJ109" s="102">
        <v>7.436023235321045</v>
      </c>
      <c r="BK109" s="102">
        <v>7.639761924743652</v>
      </c>
      <c r="BL109" s="102">
        <v>7.127357482910156</v>
      </c>
      <c r="BM109" s="102"/>
      <c r="BN109" s="102"/>
      <c r="BO109" s="102"/>
      <c r="BP109" s="102"/>
      <c r="BQ109" s="102"/>
      <c r="BR109" s="102"/>
      <c r="BS109" s="102"/>
      <c r="BT109" s="102"/>
      <c r="BU109" s="102"/>
      <c r="BV109" s="102"/>
      <c r="BW109" s="102"/>
      <c r="BX109" s="102"/>
      <c r="BY109" s="102"/>
      <c r="BZ109" s="102"/>
      <c r="CA109" s="49"/>
      <c r="CB109" s="102"/>
      <c r="CC109" s="102"/>
      <c r="CD109" s="49"/>
      <c r="CE109" s="102"/>
      <c r="CF109" s="102"/>
      <c r="CG109" s="102"/>
      <c r="CH109" s="102"/>
      <c r="CI109" s="102"/>
      <c r="CJ109" s="102"/>
      <c r="CK109" s="102"/>
      <c r="CL109" s="102"/>
      <c r="CM109" s="102"/>
      <c r="CN109" s="102"/>
      <c r="CO109" s="102"/>
      <c r="CP109" s="102"/>
      <c r="CQ109" s="102"/>
      <c r="CR109" s="102"/>
      <c r="CS109" s="102"/>
      <c r="CT109" s="102"/>
      <c r="CU109" s="102"/>
      <c r="CV109" s="102"/>
      <c r="CW109" s="102"/>
      <c r="CX109" s="102"/>
      <c r="CY109" s="102"/>
      <c r="CZ109" s="102"/>
      <c r="DA109" s="102"/>
      <c r="DB109" s="102"/>
      <c r="DC109" s="102"/>
      <c r="DD109" s="102"/>
      <c r="DE109" s="102"/>
      <c r="DF109" s="102"/>
      <c r="DG109" s="102"/>
      <c r="DH109" s="102"/>
      <c r="DI109" s="102"/>
      <c r="DJ109" s="102"/>
      <c r="DK109" s="102"/>
      <c r="DL109" s="102"/>
      <c r="DM109" s="102"/>
      <c r="DN109" s="102"/>
      <c r="DO109" s="102"/>
      <c r="DP109" s="102"/>
      <c r="DQ109" s="102"/>
      <c r="DR109" s="102"/>
      <c r="DS109" s="102"/>
      <c r="DT109" s="102"/>
      <c r="DU109" s="102"/>
      <c r="DV109" s="102"/>
      <c r="DW109" s="102"/>
    </row>
    <row r="110" ht="12.75" customHeight="1">
      <c r="A110" s="91" t="s">
        <v>477</v>
      </c>
      <c r="B110" s="41">
        <v>7.096848567016423E-4</v>
      </c>
      <c r="C110" s="41">
        <v>0.0034003248438239098</v>
      </c>
      <c r="D110" s="41">
        <v>0.005671690218150616</v>
      </c>
      <c r="E110" s="41">
        <v>0.001385227427817881</v>
      </c>
      <c r="F110" s="41">
        <v>0.0064999936148524284</v>
      </c>
      <c r="G110" s="41">
        <v>0.0026283706538379192</v>
      </c>
      <c r="H110" s="41">
        <v>0.007301085628569126</v>
      </c>
      <c r="I110" s="41">
        <v>0.0016170656308531761</v>
      </c>
      <c r="J110" s="41">
        <v>0.008189019747078419</v>
      </c>
      <c r="K110" s="41">
        <v>0.012291540391743183</v>
      </c>
      <c r="L110" s="41">
        <v>0.0010662449058145285</v>
      </c>
      <c r="M110" s="41">
        <v>0.0038643633015453815</v>
      </c>
      <c r="N110" s="41">
        <v>0.00262548984028399</v>
      </c>
      <c r="O110" s="41"/>
      <c r="P110" s="41">
        <v>6.834117230027914E-4</v>
      </c>
      <c r="Q110" s="41">
        <v>0.005529523827135563</v>
      </c>
      <c r="R110" s="41">
        <v>0.002842555521056056</v>
      </c>
      <c r="S110" s="41">
        <v>4.888337571173906E-4</v>
      </c>
      <c r="T110" s="41">
        <v>4.928115522488952E-4</v>
      </c>
      <c r="U110" s="41">
        <v>0.01553815696388483</v>
      </c>
      <c r="V110" s="41">
        <v>0.014658967964351177</v>
      </c>
      <c r="W110" s="41">
        <v>8.203551988117397E-4</v>
      </c>
      <c r="X110" s="41">
        <v>0.007316639646887779</v>
      </c>
      <c r="Y110" s="41">
        <v>0.0025463809724897146</v>
      </c>
      <c r="Z110" s="41">
        <v>8.126420434564352E-4</v>
      </c>
      <c r="AA110" s="41">
        <v>0.0020250347442924976</v>
      </c>
      <c r="AB110" s="41">
        <v>0.001749203773215413</v>
      </c>
      <c r="AC110" s="41">
        <v>0.0024828040041029453</v>
      </c>
      <c r="AD110" s="41">
        <v>0.0015563392080366611</v>
      </c>
      <c r="AE110" s="41">
        <v>0.003339118091389537</v>
      </c>
      <c r="AF110" s="41">
        <v>0.0010613994672894478</v>
      </c>
      <c r="AG110" s="41">
        <v>0.002281469525769353</v>
      </c>
      <c r="AH110" s="41">
        <v>0.004995270632207394</v>
      </c>
      <c r="AI110" s="41">
        <v>5.755356978625059E-4</v>
      </c>
      <c r="AJ110" s="41">
        <v>0.002947899978607893</v>
      </c>
      <c r="AK110" s="41">
        <v>0.0022624838165938854</v>
      </c>
      <c r="AL110" s="41">
        <v>0.002181400777772069</v>
      </c>
      <c r="AM110" s="41">
        <v>0.0023587632458657026</v>
      </c>
      <c r="AN110" s="41">
        <v>0.016031552106142044</v>
      </c>
      <c r="AO110" s="41">
        <v>0.0020029470324516296</v>
      </c>
      <c r="AP110" s="41">
        <v>0.0033597121946513653</v>
      </c>
      <c r="AQ110" s="41">
        <v>0.0010894626611843705</v>
      </c>
      <c r="AR110" s="41">
        <v>0.010527070611715317</v>
      </c>
      <c r="AS110" s="41">
        <v>0.0010531862499192357</v>
      </c>
      <c r="AT110" s="41">
        <v>6.365401204675436E-4</v>
      </c>
      <c r="AU110" s="41">
        <v>0.0011855168268084526</v>
      </c>
      <c r="AV110" s="41"/>
      <c r="AW110" s="41">
        <v>5.977716646157205E-4</v>
      </c>
      <c r="AX110" s="41">
        <v>0.0011988490587100387</v>
      </c>
      <c r="AY110" s="41">
        <v>4.273175145499408E-4</v>
      </c>
      <c r="AZ110" s="41">
        <v>6.81826495565474E-4</v>
      </c>
      <c r="BA110" s="41">
        <v>9.941156022250652E-4</v>
      </c>
      <c r="BB110" s="41">
        <v>0.0014144141459837556</v>
      </c>
      <c r="BC110" s="41">
        <v>0.0010495113674551249</v>
      </c>
      <c r="BD110" s="41">
        <v>0.004155821166932583</v>
      </c>
      <c r="BE110" s="41">
        <v>0.008097987622022629</v>
      </c>
      <c r="BF110" s="41">
        <v>6.281200330704451E-4</v>
      </c>
      <c r="BG110" s="41">
        <v>0.002498424844816327</v>
      </c>
      <c r="BH110" s="41">
        <v>0.006350914016366005</v>
      </c>
      <c r="BI110" s="41">
        <v>0.0025454016868025064</v>
      </c>
      <c r="BJ110" s="41">
        <v>6.570998812094331E-4</v>
      </c>
      <c r="BK110" s="41">
        <v>0.004969813860952854</v>
      </c>
      <c r="BL110" s="41"/>
      <c r="BM110" s="41"/>
      <c r="BN110" s="41"/>
      <c r="BO110" s="41"/>
      <c r="BP110" s="41"/>
      <c r="BQ110" s="41"/>
      <c r="BR110" s="41"/>
      <c r="BS110" s="41"/>
      <c r="BT110" s="41"/>
      <c r="BU110" s="41"/>
      <c r="BV110" s="41"/>
      <c r="BW110" s="41"/>
      <c r="BX110" s="41"/>
      <c r="BY110" s="41"/>
      <c r="BZ110" s="41"/>
      <c r="CA110" s="49"/>
      <c r="CB110" s="41"/>
      <c r="CC110" s="41"/>
      <c r="CD110" s="49"/>
      <c r="CE110" s="41"/>
      <c r="CF110" s="41"/>
      <c r="CG110" s="41"/>
      <c r="CH110" s="41"/>
      <c r="CI110" s="41"/>
      <c r="CJ110" s="41"/>
      <c r="CK110" s="41"/>
      <c r="CL110" s="41"/>
      <c r="CM110" s="41"/>
      <c r="CN110" s="41"/>
      <c r="CO110" s="41"/>
      <c r="CP110" s="41"/>
      <c r="CQ110" s="41"/>
      <c r="CR110" s="41"/>
      <c r="CS110" s="41"/>
      <c r="CT110" s="41"/>
      <c r="CU110" s="41"/>
      <c r="CV110" s="41"/>
      <c r="CW110" s="41"/>
      <c r="CX110" s="41"/>
      <c r="CY110" s="41"/>
      <c r="CZ110" s="41"/>
      <c r="DA110" s="41"/>
      <c r="DB110" s="41"/>
      <c r="DC110" s="41"/>
      <c r="DD110" s="41"/>
      <c r="DE110" s="41"/>
      <c r="DF110" s="41"/>
      <c r="DG110" s="41"/>
      <c r="DH110" s="41"/>
      <c r="DI110" s="41"/>
      <c r="DJ110" s="41"/>
      <c r="DK110" s="41"/>
      <c r="DL110" s="41"/>
      <c r="DM110" s="41"/>
      <c r="DN110" s="41"/>
      <c r="DO110" s="41"/>
      <c r="DP110" s="41"/>
      <c r="DQ110" s="41"/>
      <c r="DR110" s="41"/>
      <c r="DS110" s="41"/>
      <c r="DT110" s="41"/>
      <c r="DU110" s="41"/>
      <c r="DV110" s="41"/>
      <c r="DW110" s="41"/>
    </row>
    <row r="111" ht="12.75" customHeight="1">
      <c r="A111" s="91" t="s">
        <v>478</v>
      </c>
      <c r="B111" s="41">
        <v>1120.0</v>
      </c>
      <c r="C111" s="41">
        <v>248.0</v>
      </c>
      <c r="D111" s="41">
        <v>248.0</v>
      </c>
      <c r="E111" s="41">
        <v>251.0</v>
      </c>
      <c r="F111" s="41">
        <v>256.0</v>
      </c>
      <c r="G111" s="41">
        <v>254.0</v>
      </c>
      <c r="H111" s="41">
        <v>248.0</v>
      </c>
      <c r="I111" s="41">
        <v>246.0</v>
      </c>
      <c r="J111" s="41">
        <v>255.0</v>
      </c>
      <c r="K111" s="41">
        <v>246.0</v>
      </c>
      <c r="L111" s="41">
        <v>246.0</v>
      </c>
      <c r="M111" s="41">
        <v>344.0</v>
      </c>
      <c r="N111" s="41">
        <v>247.0</v>
      </c>
      <c r="O111" s="41"/>
      <c r="P111" s="41">
        <v>342.0</v>
      </c>
      <c r="Q111" s="41">
        <v>245.0</v>
      </c>
      <c r="R111" s="41">
        <v>250.0</v>
      </c>
      <c r="S111" s="41">
        <v>349.0</v>
      </c>
      <c r="T111" s="41">
        <v>241.0</v>
      </c>
      <c r="U111" s="41">
        <v>242.0</v>
      </c>
      <c r="V111" s="41">
        <v>244.0</v>
      </c>
      <c r="W111" s="41">
        <v>253.0</v>
      </c>
      <c r="X111" s="41">
        <v>253.0</v>
      </c>
      <c r="Y111" s="41">
        <v>249.0</v>
      </c>
      <c r="Z111" s="41">
        <v>252.0</v>
      </c>
      <c r="AA111" s="41">
        <v>498.0</v>
      </c>
      <c r="AB111" s="41">
        <v>504.0</v>
      </c>
      <c r="AC111" s="41">
        <v>241.0</v>
      </c>
      <c r="AD111" s="41">
        <v>245.0</v>
      </c>
      <c r="AE111" s="41">
        <v>246.0</v>
      </c>
      <c r="AF111" s="41">
        <v>240.0</v>
      </c>
      <c r="AG111" s="41">
        <v>360.0</v>
      </c>
      <c r="AH111" s="41">
        <v>245.0</v>
      </c>
      <c r="AI111" s="41">
        <v>247.0</v>
      </c>
      <c r="AJ111" s="41">
        <v>252.0</v>
      </c>
      <c r="AK111" s="41">
        <v>250.0</v>
      </c>
      <c r="AL111" s="41">
        <v>245.0</v>
      </c>
      <c r="AM111" s="41">
        <v>242.0</v>
      </c>
      <c r="AN111" s="41">
        <v>244.0</v>
      </c>
      <c r="AO111" s="41">
        <v>252.0</v>
      </c>
      <c r="AP111" s="41">
        <v>252.0</v>
      </c>
      <c r="AQ111" s="41">
        <v>254.0</v>
      </c>
      <c r="AR111" s="41">
        <v>351.0</v>
      </c>
      <c r="AS111" s="41">
        <v>243.0</v>
      </c>
      <c r="AT111" s="41">
        <v>248.0</v>
      </c>
      <c r="AU111" s="41">
        <v>246.0</v>
      </c>
      <c r="AV111" s="41"/>
      <c r="AW111" s="41">
        <v>735.0</v>
      </c>
      <c r="AX111" s="41">
        <v>360.0</v>
      </c>
      <c r="AY111" s="41">
        <v>1075.0</v>
      </c>
      <c r="AZ111" s="41">
        <v>370.0</v>
      </c>
      <c r="BA111" s="41">
        <v>258.0</v>
      </c>
      <c r="BB111" s="41">
        <v>251.0</v>
      </c>
      <c r="BC111" s="41">
        <v>255.0</v>
      </c>
      <c r="BD111" s="41">
        <v>250.0</v>
      </c>
      <c r="BE111" s="41">
        <v>250.0</v>
      </c>
      <c r="BF111" s="41">
        <v>491.0</v>
      </c>
      <c r="BG111" s="41">
        <v>246.0</v>
      </c>
      <c r="BH111" s="41">
        <v>371.0</v>
      </c>
      <c r="BI111" s="41">
        <v>255.0</v>
      </c>
      <c r="BJ111" s="41">
        <v>247.0</v>
      </c>
      <c r="BK111" s="41">
        <v>246.0</v>
      </c>
      <c r="BL111" s="41">
        <v>246.0</v>
      </c>
      <c r="BM111" s="41"/>
      <c r="BN111" s="41"/>
      <c r="BO111" s="41"/>
      <c r="BP111" s="41"/>
      <c r="BQ111" s="41"/>
      <c r="BR111" s="41"/>
      <c r="BS111" s="41"/>
      <c r="BT111" s="41"/>
      <c r="BU111" s="41"/>
      <c r="BV111" s="41"/>
      <c r="BW111" s="41"/>
      <c r="BX111" s="41"/>
      <c r="BY111" s="41"/>
      <c r="BZ111" s="41"/>
      <c r="CA111" s="49"/>
      <c r="CB111" s="41"/>
      <c r="CC111" s="41"/>
      <c r="CD111" s="49"/>
      <c r="CE111" s="41"/>
      <c r="CF111" s="41"/>
      <c r="CG111" s="41"/>
      <c r="CH111" s="41"/>
      <c r="CI111" s="41"/>
      <c r="CJ111" s="41"/>
      <c r="CK111" s="41"/>
      <c r="CL111" s="41"/>
      <c r="CM111" s="41"/>
      <c r="CN111" s="41"/>
      <c r="CO111" s="41"/>
      <c r="CP111" s="41"/>
      <c r="CQ111" s="41"/>
      <c r="CR111" s="41"/>
      <c r="CS111" s="41"/>
      <c r="CT111" s="41"/>
      <c r="CU111" s="41"/>
      <c r="CV111" s="41"/>
      <c r="CW111" s="41"/>
      <c r="CX111" s="41"/>
      <c r="CY111" s="41"/>
      <c r="CZ111" s="41"/>
      <c r="DA111" s="41"/>
      <c r="DB111" s="41"/>
      <c r="DC111" s="41"/>
      <c r="DD111" s="41"/>
      <c r="DE111" s="41"/>
      <c r="DF111" s="41"/>
      <c r="DG111" s="41"/>
      <c r="DH111" s="41"/>
      <c r="DI111" s="41"/>
      <c r="DJ111" s="41"/>
      <c r="DK111" s="41"/>
      <c r="DL111" s="41"/>
      <c r="DM111" s="41"/>
      <c r="DN111" s="41"/>
      <c r="DO111" s="41"/>
      <c r="DP111" s="41"/>
      <c r="DQ111" s="41"/>
      <c r="DR111" s="41"/>
      <c r="DS111" s="41"/>
      <c r="DT111" s="41"/>
      <c r="DU111" s="41"/>
      <c r="DV111" s="41"/>
      <c r="DW111" s="41"/>
    </row>
    <row r="112" ht="12.75" customHeight="1">
      <c r="A112" s="19" t="s">
        <v>256</v>
      </c>
      <c r="B112" s="41">
        <v>2.415735960006714</v>
      </c>
      <c r="C112" s="41">
        <v>2.6252570152282715</v>
      </c>
      <c r="D112" s="41">
        <v>2.328368663787842</v>
      </c>
      <c r="E112" s="41">
        <v>2.5720791816711426</v>
      </c>
      <c r="F112" s="41">
        <v>2.5151875019073486</v>
      </c>
      <c r="G112" s="41">
        <v>2.5744497776031494</v>
      </c>
      <c r="H112" s="41">
        <v>2.459710121154785</v>
      </c>
      <c r="I112" s="41">
        <v>2.4568073749542236</v>
      </c>
      <c r="J112" s="41">
        <v>2.4456865787506104</v>
      </c>
      <c r="K112" s="41">
        <v>2.5311286449432373</v>
      </c>
      <c r="L112" s="41">
        <v>2.5333070755004883</v>
      </c>
      <c r="M112" s="41">
        <v>2.4841556549072266</v>
      </c>
      <c r="N112" s="41">
        <v>2.5043370723724365</v>
      </c>
      <c r="O112" s="41"/>
      <c r="P112" s="41">
        <v>2.4238929748535156</v>
      </c>
      <c r="Q112" s="41">
        <v>2.481610059738159</v>
      </c>
      <c r="R112" s="41">
        <v>2.423131227493286</v>
      </c>
      <c r="S112" s="41">
        <v>2.3662967681884766</v>
      </c>
      <c r="T112" s="41">
        <v>2.195734739303589</v>
      </c>
      <c r="U112" s="41">
        <v>2.3515307903289795</v>
      </c>
      <c r="V112" s="41">
        <v>2.4643099308013916</v>
      </c>
      <c r="W112" s="41">
        <v>2.4000749588012695</v>
      </c>
      <c r="X112" s="41">
        <v>2.5142807960510254</v>
      </c>
      <c r="Y112" s="41">
        <v>2.375560998916626</v>
      </c>
      <c r="Z112" s="41">
        <v>2.51081919670105</v>
      </c>
      <c r="AA112" s="41">
        <v>2.356220006942749</v>
      </c>
      <c r="AB112" s="41">
        <v>2.338322401046753</v>
      </c>
      <c r="AC112" s="41">
        <v>2.6007003784179688</v>
      </c>
      <c r="AD112" s="41">
        <v>2.252925157546997</v>
      </c>
      <c r="AE112" s="41">
        <v>2.37638521194458</v>
      </c>
      <c r="AF112" s="41">
        <v>2.526642322540283</v>
      </c>
      <c r="AG112" s="41">
        <v>2.3540282249450684</v>
      </c>
      <c r="AH112" s="41">
        <v>2.3790104389190674</v>
      </c>
      <c r="AI112" s="41">
        <v>2.2639620304107666</v>
      </c>
      <c r="AJ112" s="41">
        <v>2.399354934692383</v>
      </c>
      <c r="AK112" s="41">
        <v>2.2090694904327393</v>
      </c>
      <c r="AL112" s="41">
        <v>2.409390926361084</v>
      </c>
      <c r="AM112" s="41">
        <v>2.457411766052246</v>
      </c>
      <c r="AN112" s="41">
        <v>2.360351085662842</v>
      </c>
      <c r="AO112" s="41">
        <v>2.247180700302124</v>
      </c>
      <c r="AP112" s="41">
        <v>2.291513204574585</v>
      </c>
      <c r="AQ112" s="41">
        <v>2.4634273052215576</v>
      </c>
      <c r="AR112" s="41">
        <v>2.3717615604400635</v>
      </c>
      <c r="AS112" s="41">
        <v>2.3450121879577637</v>
      </c>
      <c r="AT112" s="41">
        <v>2.3806231021881104</v>
      </c>
      <c r="AU112" s="41">
        <v>2.332533597946167</v>
      </c>
      <c r="AV112" s="41"/>
      <c r="AW112" s="41">
        <v>2.372161865234375</v>
      </c>
      <c r="AX112" s="41">
        <v>2.479449987411499</v>
      </c>
      <c r="AY112" s="41">
        <v>2.4135172367095947</v>
      </c>
      <c r="AZ112" s="41">
        <v>2.3636624813079834</v>
      </c>
      <c r="BA112" s="41">
        <v>2.375845432281494</v>
      </c>
      <c r="BB112" s="41">
        <v>2.3777847290039062</v>
      </c>
      <c r="BC112" s="41">
        <v>2.4610657691955566</v>
      </c>
      <c r="BD112" s="41">
        <v>2.339008331298828</v>
      </c>
      <c r="BE112" s="41">
        <v>2.390836477279663</v>
      </c>
      <c r="BF112" s="41">
        <v>2.281405210494995</v>
      </c>
      <c r="BG112" s="41">
        <v>2.3678829669952393</v>
      </c>
      <c r="BH112" s="41">
        <v>2.356595039367676</v>
      </c>
      <c r="BI112" s="41">
        <v>2.340928792953491</v>
      </c>
      <c r="BJ112" s="41">
        <v>2.509155035018921</v>
      </c>
      <c r="BK112" s="41">
        <v>2.6335034370422363</v>
      </c>
      <c r="BL112" s="41">
        <v>2.3992435932159424</v>
      </c>
      <c r="BM112" s="41"/>
      <c r="BN112" s="41"/>
      <c r="BO112" s="41"/>
      <c r="BP112" s="41"/>
      <c r="BQ112" s="41"/>
      <c r="BR112" s="41"/>
      <c r="BS112" s="41"/>
      <c r="BT112" s="41"/>
      <c r="BU112" s="41"/>
      <c r="BV112" s="41"/>
      <c r="BW112" s="41"/>
      <c r="BX112" s="41"/>
      <c r="BY112" s="41"/>
      <c r="BZ112" s="41"/>
      <c r="CA112" s="49"/>
      <c r="CB112" s="41"/>
      <c r="CC112" s="41"/>
      <c r="CD112" s="49"/>
      <c r="CE112" s="41"/>
      <c r="CF112" s="41"/>
      <c r="CG112" s="41"/>
      <c r="CH112" s="41"/>
      <c r="CI112" s="41"/>
      <c r="CJ112" s="41"/>
      <c r="CK112" s="41"/>
      <c r="CL112" s="41"/>
      <c r="CM112" s="41"/>
      <c r="CN112" s="41"/>
      <c r="CO112" s="41"/>
      <c r="CP112" s="41"/>
      <c r="CQ112" s="41"/>
      <c r="CR112" s="41"/>
      <c r="CS112" s="41"/>
      <c r="CT112" s="41"/>
      <c r="CU112" s="41"/>
      <c r="CV112" s="41"/>
      <c r="CW112" s="41"/>
      <c r="CX112" s="41"/>
      <c r="CY112" s="41"/>
      <c r="CZ112" s="41"/>
      <c r="DA112" s="41"/>
      <c r="DB112" s="41"/>
      <c r="DC112" s="41"/>
      <c r="DD112" s="41"/>
      <c r="DE112" s="41"/>
      <c r="DF112" s="41"/>
      <c r="DG112" s="41"/>
      <c r="DH112" s="41"/>
      <c r="DI112" s="41"/>
      <c r="DJ112" s="41"/>
      <c r="DK112" s="41"/>
      <c r="DL112" s="41"/>
      <c r="DM112" s="41"/>
      <c r="DN112" s="41"/>
      <c r="DO112" s="41"/>
      <c r="DP112" s="41"/>
      <c r="DQ112" s="41"/>
      <c r="DR112" s="41"/>
      <c r="DS112" s="41"/>
      <c r="DT112" s="41"/>
      <c r="DU112" s="41"/>
      <c r="DV112" s="41"/>
      <c r="DW112" s="41"/>
    </row>
    <row r="113" ht="12.75" customHeight="1">
      <c r="A113" s="19" t="s">
        <v>266</v>
      </c>
      <c r="B113" s="41">
        <v>2.3497579097747803</v>
      </c>
      <c r="C113" s="41">
        <v>2.285557270050049</v>
      </c>
      <c r="D113" s="41">
        <v>2.105674982070923</v>
      </c>
      <c r="E113" s="41">
        <v>2.249284267425537</v>
      </c>
      <c r="F113" s="41">
        <v>2.0892539024353027</v>
      </c>
      <c r="G113" s="41">
        <v>2.3887476921081543</v>
      </c>
      <c r="H113" s="41">
        <v>2.3381314277648926</v>
      </c>
      <c r="I113" s="41">
        <v>2.532679319381714</v>
      </c>
      <c r="J113" s="41">
        <v>2.4830899238586426</v>
      </c>
      <c r="K113" s="41">
        <v>2.3279566764831543</v>
      </c>
      <c r="L113" s="41">
        <v>2.3791353702545166</v>
      </c>
      <c r="M113" s="41">
        <v>2.4725348949432373</v>
      </c>
      <c r="N113" s="41">
        <v>2.3261642456054688</v>
      </c>
      <c r="O113" s="41"/>
      <c r="P113" s="41">
        <v>2.3665497303009033</v>
      </c>
      <c r="Q113" s="41">
        <v>2.359398603439331</v>
      </c>
      <c r="R113" s="41">
        <v>2.396571397781372</v>
      </c>
      <c r="S113" s="41">
        <v>2.4089348316192627</v>
      </c>
      <c r="T113" s="41">
        <v>2.163813829421997</v>
      </c>
      <c r="U113" s="41">
        <v>2.1908113956451416</v>
      </c>
      <c r="V113" s="41">
        <v>2.5267837047576904</v>
      </c>
      <c r="W113" s="41">
        <v>2.2709991931915283</v>
      </c>
      <c r="X113" s="41">
        <v>2.351135015487671</v>
      </c>
      <c r="Y113" s="41">
        <v>2.320788621902466</v>
      </c>
      <c r="Z113" s="41">
        <v>2.4665260314941406</v>
      </c>
      <c r="AA113" s="41">
        <v>2.3035831451416016</v>
      </c>
      <c r="AB113" s="41">
        <v>2.3162589073181152</v>
      </c>
      <c r="AC113" s="41">
        <v>2.382805347442627</v>
      </c>
      <c r="AD113" s="41">
        <v>2.135084390640259</v>
      </c>
      <c r="AE113" s="41">
        <v>2.312041759490967</v>
      </c>
      <c r="AF113" s="41">
        <v>2.3760874271392822</v>
      </c>
      <c r="AG113" s="41">
        <v>2.4090569019317627</v>
      </c>
      <c r="AH113" s="41">
        <v>1.9841184616088867</v>
      </c>
      <c r="AI113" s="41">
        <v>2.5319085121154785</v>
      </c>
      <c r="AJ113" s="41">
        <v>2.4646155834198</v>
      </c>
      <c r="AK113" s="41">
        <v>2.1516315937042236</v>
      </c>
      <c r="AL113" s="41">
        <v>2.3637466430664062</v>
      </c>
      <c r="AM113" s="41">
        <v>2.5685019493103027</v>
      </c>
      <c r="AN113" s="41">
        <v>2.4149329662323</v>
      </c>
      <c r="AO113" s="41">
        <v>2.345383644104004</v>
      </c>
      <c r="AP113" s="41">
        <v>2.3193254470825195</v>
      </c>
      <c r="AQ113" s="41">
        <v>2.376081943511963</v>
      </c>
      <c r="AR113" s="41">
        <v>2.3244051933288574</v>
      </c>
      <c r="AS113" s="41">
        <v>2.2962646484375</v>
      </c>
      <c r="AT113" s="41">
        <v>2.332834005355835</v>
      </c>
      <c r="AU113" s="41">
        <v>2.4009745121002197</v>
      </c>
      <c r="AV113" s="41"/>
      <c r="AW113" s="41">
        <v>2.2945966720581055</v>
      </c>
      <c r="AX113" s="41">
        <v>2.4784183502197266</v>
      </c>
      <c r="AY113" s="41">
        <v>2.2247817516326904</v>
      </c>
      <c r="AZ113" s="41">
        <v>2.387000799179077</v>
      </c>
      <c r="BA113" s="41">
        <v>2.4503865242004395</v>
      </c>
      <c r="BB113" s="41">
        <v>2.34765362739563</v>
      </c>
      <c r="BC113" s="41">
        <v>2.4197607040405273</v>
      </c>
      <c r="BD113" s="41">
        <v>2.192824125289917</v>
      </c>
      <c r="BE113" s="41">
        <v>2.451714277267456</v>
      </c>
      <c r="BF113" s="41">
        <v>2.318971633911133</v>
      </c>
      <c r="BG113" s="41">
        <v>2.276266574859619</v>
      </c>
      <c r="BH113" s="41">
        <v>2.3024117946624756</v>
      </c>
      <c r="BI113" s="41">
        <v>2.3280766010284424</v>
      </c>
      <c r="BJ113" s="41">
        <v>2.4169557094573975</v>
      </c>
      <c r="BK113" s="41">
        <v>2.4353179931640625</v>
      </c>
      <c r="BL113" s="41">
        <v>2.2151505947113037</v>
      </c>
      <c r="BM113" s="41"/>
      <c r="BN113" s="41"/>
      <c r="BO113" s="41"/>
      <c r="BP113" s="41"/>
      <c r="BQ113" s="41"/>
      <c r="BR113" s="41"/>
      <c r="BS113" s="41"/>
      <c r="BT113" s="41"/>
      <c r="BU113" s="41"/>
      <c r="BV113" s="41"/>
      <c r="BW113" s="41"/>
      <c r="BX113" s="41"/>
      <c r="BY113" s="41"/>
      <c r="BZ113" s="41"/>
      <c r="CA113" s="49"/>
      <c r="CB113" s="41"/>
      <c r="CC113" s="41"/>
      <c r="CD113" s="49"/>
      <c r="CE113" s="41"/>
      <c r="CF113" s="41"/>
      <c r="CG113" s="41"/>
      <c r="CH113" s="41"/>
      <c r="CI113" s="41"/>
      <c r="CJ113" s="41"/>
      <c r="CK113" s="41"/>
      <c r="CL113" s="41"/>
      <c r="CM113" s="41"/>
      <c r="CN113" s="41"/>
      <c r="CO113" s="41"/>
      <c r="CP113" s="41"/>
      <c r="CQ113" s="41"/>
      <c r="CR113" s="41"/>
      <c r="CS113" s="41"/>
      <c r="CT113" s="41"/>
      <c r="CU113" s="41"/>
      <c r="CV113" s="41"/>
      <c r="CW113" s="41"/>
      <c r="CX113" s="41"/>
      <c r="CY113" s="41"/>
      <c r="CZ113" s="41"/>
      <c r="DA113" s="41"/>
      <c r="DB113" s="41"/>
      <c r="DC113" s="41"/>
      <c r="DD113" s="41"/>
      <c r="DE113" s="41"/>
      <c r="DF113" s="41"/>
      <c r="DG113" s="41"/>
      <c r="DH113" s="41"/>
      <c r="DI113" s="41"/>
      <c r="DJ113" s="41"/>
      <c r="DK113" s="41"/>
      <c r="DL113" s="41"/>
      <c r="DM113" s="41"/>
      <c r="DN113" s="41"/>
      <c r="DO113" s="41"/>
      <c r="DP113" s="41"/>
      <c r="DQ113" s="41"/>
      <c r="DR113" s="41"/>
      <c r="DS113" s="41"/>
      <c r="DT113" s="41"/>
      <c r="DU113" s="41"/>
      <c r="DV113" s="41"/>
      <c r="DW113" s="41"/>
    </row>
    <row r="114" ht="12.75" customHeight="1">
      <c r="A114" s="19" t="s">
        <v>277</v>
      </c>
      <c r="B114" s="41">
        <v>2.3956151008605957</v>
      </c>
      <c r="C114" s="41">
        <v>2.4835031032562256</v>
      </c>
      <c r="D114" s="41">
        <v>2.3952114582061768</v>
      </c>
      <c r="E114" s="41">
        <v>2.4308583736419678</v>
      </c>
      <c r="F114" s="41">
        <v>2.4615468978881836</v>
      </c>
      <c r="G114" s="41">
        <v>2.504664897918701</v>
      </c>
      <c r="H114" s="41">
        <v>2.397245168685913</v>
      </c>
      <c r="I114" s="41">
        <v>2.40521240234375</v>
      </c>
      <c r="J114" s="41">
        <v>2.3844337463378906</v>
      </c>
      <c r="K114" s="41">
        <v>2.3397915363311768</v>
      </c>
      <c r="L114" s="41">
        <v>2.433804512023926</v>
      </c>
      <c r="M114" s="41">
        <v>2.4853012561798096</v>
      </c>
      <c r="N114" s="41">
        <v>2.4574944972991943</v>
      </c>
      <c r="O114" s="41"/>
      <c r="P114" s="41">
        <v>2.509639024734497</v>
      </c>
      <c r="Q114" s="41">
        <v>2.4313037395477295</v>
      </c>
      <c r="R114" s="41">
        <v>2.49056339263916</v>
      </c>
      <c r="S114" s="41">
        <v>2.4994969367980957</v>
      </c>
      <c r="T114" s="41">
        <v>2.4197890758514404</v>
      </c>
      <c r="U114" s="41">
        <v>2.3927578926086426</v>
      </c>
      <c r="V114" s="41">
        <v>2.5684022903442383</v>
      </c>
      <c r="W114" s="41">
        <v>2.4256174564361572</v>
      </c>
      <c r="X114" s="41">
        <v>2.5917794704437256</v>
      </c>
      <c r="Y114" s="41">
        <v>2.4931986331939697</v>
      </c>
      <c r="Z114" s="41">
        <v>2.538407564163208</v>
      </c>
      <c r="AA114" s="41">
        <v>2.5308735370635986</v>
      </c>
      <c r="AB114" s="41">
        <v>2.4214773178100586</v>
      </c>
      <c r="AC114" s="41">
        <v>2.552271604537964</v>
      </c>
      <c r="AD114" s="41">
        <v>2.4389560222625732</v>
      </c>
      <c r="AE114" s="41">
        <v>2.4158239364624023</v>
      </c>
      <c r="AF114" s="41">
        <v>2.4390735626220703</v>
      </c>
      <c r="AG114" s="41">
        <v>2.4743235111236572</v>
      </c>
      <c r="AH114" s="41">
        <v>2.537851572036743</v>
      </c>
      <c r="AI114" s="41">
        <v>2.466783285140991</v>
      </c>
      <c r="AJ114" s="41">
        <v>2.3660888671875</v>
      </c>
      <c r="AK114" s="41">
        <v>2.3186426162719727</v>
      </c>
      <c r="AL114" s="41">
        <v>2.4038736820220947</v>
      </c>
      <c r="AM114" s="41">
        <v>2.5339531898498535</v>
      </c>
      <c r="AN114" s="41">
        <v>2.5113565921783447</v>
      </c>
      <c r="AO114" s="41">
        <v>2.281524181365967</v>
      </c>
      <c r="AP114" s="41">
        <v>2.3118736743927</v>
      </c>
      <c r="AQ114" s="41">
        <v>2.387432336807251</v>
      </c>
      <c r="AR114" s="41">
        <v>2.401495933532715</v>
      </c>
      <c r="AS114" s="41">
        <v>2.4324116706848145</v>
      </c>
      <c r="AT114" s="41">
        <v>2.3163180351257324</v>
      </c>
      <c r="AU114" s="41">
        <v>2.4624087810516357</v>
      </c>
      <c r="AV114" s="41"/>
      <c r="AW114" s="41">
        <v>2.3595690727233887</v>
      </c>
      <c r="AX114" s="41">
        <v>2.4936015605926514</v>
      </c>
      <c r="AY114" s="41">
        <v>2.4127023220062256</v>
      </c>
      <c r="AZ114" s="41">
        <v>2.47455096244812</v>
      </c>
      <c r="BA114" s="41">
        <v>2.45505428314209</v>
      </c>
      <c r="BB114" s="41">
        <v>2.408306837081909</v>
      </c>
      <c r="BC114" s="41">
        <v>2.4595391750335693</v>
      </c>
      <c r="BD114" s="41">
        <v>2.458444356918335</v>
      </c>
      <c r="BE114" s="41">
        <v>2.4672048091888428</v>
      </c>
      <c r="BF114" s="41">
        <v>2.4034042358398438</v>
      </c>
      <c r="BG114" s="41">
        <v>2.498992681503296</v>
      </c>
      <c r="BH114" s="41">
        <v>2.414228677749634</v>
      </c>
      <c r="BI114" s="41">
        <v>2.4524147510528564</v>
      </c>
      <c r="BJ114" s="41">
        <v>2.5099124908447266</v>
      </c>
      <c r="BK114" s="41">
        <v>2.5709407329559326</v>
      </c>
      <c r="BL114" s="41">
        <v>2.51296329498291</v>
      </c>
      <c r="BM114" s="41"/>
      <c r="BN114" s="41"/>
      <c r="BO114" s="41"/>
      <c r="BP114" s="41"/>
      <c r="BQ114" s="41"/>
      <c r="BR114" s="41"/>
      <c r="BS114" s="41"/>
      <c r="BT114" s="41"/>
      <c r="BU114" s="41"/>
      <c r="BV114" s="41"/>
      <c r="BW114" s="41"/>
      <c r="BX114" s="41"/>
      <c r="BY114" s="41"/>
      <c r="BZ114" s="41"/>
      <c r="CA114" s="49"/>
      <c r="CB114" s="41"/>
      <c r="CC114" s="41"/>
      <c r="CD114" s="49"/>
      <c r="CE114" s="41"/>
      <c r="CF114" s="41"/>
      <c r="CG114" s="41"/>
      <c r="CH114" s="41"/>
      <c r="CI114" s="41"/>
      <c r="CJ114" s="41"/>
      <c r="CK114" s="41"/>
      <c r="CL114" s="41"/>
      <c r="CM114" s="41"/>
      <c r="CN114" s="41"/>
      <c r="CO114" s="41"/>
      <c r="CP114" s="41"/>
      <c r="CQ114" s="41"/>
      <c r="CR114" s="41"/>
      <c r="CS114" s="41"/>
      <c r="CT114" s="41"/>
      <c r="CU114" s="41"/>
      <c r="CV114" s="41"/>
      <c r="CW114" s="41"/>
      <c r="CX114" s="41"/>
      <c r="CY114" s="41"/>
      <c r="CZ114" s="41"/>
      <c r="DA114" s="41"/>
      <c r="DB114" s="41"/>
      <c r="DC114" s="41"/>
      <c r="DD114" s="41"/>
      <c r="DE114" s="41"/>
      <c r="DF114" s="41"/>
      <c r="DG114" s="41"/>
      <c r="DH114" s="41"/>
      <c r="DI114" s="41"/>
      <c r="DJ114" s="41"/>
      <c r="DK114" s="41"/>
      <c r="DL114" s="41"/>
      <c r="DM114" s="41"/>
      <c r="DN114" s="41"/>
      <c r="DO114" s="41"/>
      <c r="DP114" s="41"/>
      <c r="DQ114" s="41"/>
      <c r="DR114" s="41"/>
      <c r="DS114" s="41"/>
      <c r="DT114" s="41"/>
      <c r="DU114" s="41"/>
      <c r="DV114" s="41"/>
      <c r="DW114" s="41"/>
    </row>
    <row r="115" ht="12.75" customHeight="1">
      <c r="A115" s="11" t="s">
        <v>258</v>
      </c>
      <c r="B115" s="41">
        <v>0.24404902756214142</v>
      </c>
      <c r="C115" s="41">
        <v>0.5314513444900513</v>
      </c>
      <c r="D115" s="41">
        <v>0.21743284165859222</v>
      </c>
      <c r="E115" s="41">
        <v>0.46376487612724304</v>
      </c>
      <c r="F115" s="41">
        <v>0.41018983721733093</v>
      </c>
      <c r="G115" s="41">
        <v>0.4490693211555481</v>
      </c>
      <c r="H115" s="41">
        <v>0.3103964328765869</v>
      </c>
      <c r="I115" s="41">
        <v>0.32668349146842957</v>
      </c>
      <c r="J115" s="41">
        <v>0.36851897835731506</v>
      </c>
      <c r="K115" s="41">
        <v>0.40788155794143677</v>
      </c>
      <c r="L115" s="41">
        <v>0.4133639335632324</v>
      </c>
      <c r="M115" s="41">
        <v>0.38188859820365906</v>
      </c>
      <c r="N115" s="41">
        <v>0.36765575408935547</v>
      </c>
      <c r="O115" s="41"/>
      <c r="P115" s="41">
        <v>0.31844648718833923</v>
      </c>
      <c r="Q115" s="41">
        <v>0.31352147459983826</v>
      </c>
      <c r="R115" s="41">
        <v>0.301006942987442</v>
      </c>
      <c r="S115" s="41">
        <v>0.18445514142513275</v>
      </c>
      <c r="T115" s="41">
        <v>0.12605828046798706</v>
      </c>
      <c r="U115" s="41">
        <v>0.2519257068634033</v>
      </c>
      <c r="V115" s="41">
        <v>0.2881002724170685</v>
      </c>
      <c r="W115" s="41">
        <v>0.31936952471733093</v>
      </c>
      <c r="X115" s="41">
        <v>0.3205633759498596</v>
      </c>
      <c r="Y115" s="41">
        <v>0.30091339349746704</v>
      </c>
      <c r="Z115" s="41">
        <v>0.3527061939239502</v>
      </c>
      <c r="AA115" s="41">
        <v>0.20871281623840332</v>
      </c>
      <c r="AB115" s="41">
        <v>0.2545265555381775</v>
      </c>
      <c r="AC115" s="41">
        <v>0.45914867520332336</v>
      </c>
      <c r="AD115" s="41">
        <v>0.2780013382434845</v>
      </c>
      <c r="AE115" s="41">
        <v>0.3197297751903534</v>
      </c>
      <c r="AF115" s="41">
        <v>0.3276441693305969</v>
      </c>
      <c r="AG115" s="41">
        <v>0.2094617336988449</v>
      </c>
      <c r="AH115" s="41">
        <v>0.24841570854187012</v>
      </c>
      <c r="AI115" s="41">
        <v>0.18133960664272308</v>
      </c>
      <c r="AJ115" s="41">
        <v>0.22061482071876526</v>
      </c>
      <c r="AK115" s="41">
        <v>0.1429603397846222</v>
      </c>
      <c r="AL115" s="41">
        <v>0.22803431749343872</v>
      </c>
      <c r="AM115" s="41">
        <v>0.25460827350616455</v>
      </c>
      <c r="AN115" s="41">
        <v>0.21413163840770721</v>
      </c>
      <c r="AO115" s="41">
        <v>0.2349894791841507</v>
      </c>
      <c r="AP115" s="41">
        <v>0.16396178305149078</v>
      </c>
      <c r="AQ115" s="41">
        <v>0.3643604516983032</v>
      </c>
      <c r="AR115" s="41">
        <v>0.332388311624527</v>
      </c>
      <c r="AS115" s="41">
        <v>0.277722030878067</v>
      </c>
      <c r="AT115" s="41">
        <v>0.29596853256225586</v>
      </c>
      <c r="AU115" s="41">
        <v>0.16690891981124878</v>
      </c>
      <c r="AV115" s="41"/>
      <c r="AW115" s="41">
        <v>0.27881184220314026</v>
      </c>
      <c r="AX115" s="41">
        <v>0.27689024806022644</v>
      </c>
      <c r="AY115" s="41">
        <v>0.24883510172367096</v>
      </c>
      <c r="AZ115" s="41">
        <v>0.22005510330200195</v>
      </c>
      <c r="BA115" s="41">
        <v>0.23756954073905945</v>
      </c>
      <c r="BB115" s="41">
        <v>0.24028562009334564</v>
      </c>
      <c r="BC115" s="41">
        <v>0.21706627309322357</v>
      </c>
      <c r="BD115" s="41">
        <v>0.16292054951190948</v>
      </c>
      <c r="BE115" s="41">
        <v>0.25990045070648193</v>
      </c>
      <c r="BF115" s="41">
        <v>0.07734901458024979</v>
      </c>
      <c r="BG115" s="41">
        <v>0.21386243402957916</v>
      </c>
      <c r="BH115" s="41">
        <v>0.199537992477417</v>
      </c>
      <c r="BI115" s="41">
        <v>0.2008591890335083</v>
      </c>
      <c r="BJ115" s="41">
        <v>0.2852150797843933</v>
      </c>
      <c r="BK115" s="41">
        <v>0.38276949524879456</v>
      </c>
      <c r="BL115" s="41">
        <v>0.207356259226799</v>
      </c>
      <c r="BM115" s="41"/>
      <c r="BN115" s="41"/>
      <c r="BO115" s="41"/>
      <c r="BP115" s="41"/>
      <c r="BQ115" s="41"/>
      <c r="BR115" s="41"/>
      <c r="BS115" s="41"/>
      <c r="BT115" s="41"/>
      <c r="BU115" s="41"/>
      <c r="BV115" s="41"/>
      <c r="BW115" s="41"/>
      <c r="BX115" s="41"/>
      <c r="BY115" s="41"/>
      <c r="BZ115" s="41"/>
      <c r="CA115" s="49"/>
      <c r="CB115" s="41"/>
      <c r="CC115" s="41"/>
      <c r="CD115" s="49"/>
      <c r="CE115" s="41"/>
      <c r="CF115" s="41"/>
      <c r="CG115" s="41"/>
      <c r="CH115" s="41"/>
      <c r="CI115" s="41"/>
      <c r="CJ115" s="41"/>
      <c r="CK115" s="41"/>
      <c r="CL115" s="41"/>
      <c r="CM115" s="41"/>
      <c r="CN115" s="41"/>
      <c r="CO115" s="41"/>
      <c r="CP115" s="41"/>
      <c r="CQ115" s="41"/>
      <c r="CR115" s="41"/>
      <c r="CS115" s="41"/>
      <c r="CT115" s="41"/>
      <c r="CU115" s="41"/>
      <c r="CV115" s="41"/>
      <c r="CW115" s="41"/>
      <c r="CX115" s="41"/>
      <c r="CY115" s="41"/>
      <c r="CZ115" s="41"/>
      <c r="DA115" s="41"/>
      <c r="DB115" s="41"/>
      <c r="DC115" s="41"/>
      <c r="DD115" s="41"/>
      <c r="DE115" s="41"/>
      <c r="DF115" s="41"/>
      <c r="DG115" s="41"/>
      <c r="DH115" s="41"/>
      <c r="DI115" s="41"/>
      <c r="DJ115" s="41"/>
      <c r="DK115" s="41"/>
      <c r="DL115" s="41"/>
      <c r="DM115" s="41"/>
      <c r="DN115" s="41"/>
      <c r="DO115" s="41"/>
      <c r="DP115" s="41"/>
      <c r="DQ115" s="41"/>
      <c r="DR115" s="41"/>
      <c r="DS115" s="41"/>
      <c r="DT115" s="41"/>
      <c r="DU115" s="41"/>
      <c r="DV115" s="41"/>
      <c r="DW115" s="41"/>
    </row>
    <row r="116" ht="12.75" customHeight="1">
      <c r="A116" s="11" t="s">
        <v>260</v>
      </c>
      <c r="B116" s="41">
        <v>3.8818328380584717</v>
      </c>
      <c r="C116" s="41">
        <v>3.670574903488159</v>
      </c>
      <c r="D116" s="41">
        <v>3.7145321369171143</v>
      </c>
      <c r="E116" s="41">
        <v>3.7971670627593994</v>
      </c>
      <c r="F116" s="41">
        <v>3.786829948425293</v>
      </c>
      <c r="G116" s="41">
        <v>3.772744655609131</v>
      </c>
      <c r="H116" s="41">
        <v>3.8518333435058594</v>
      </c>
      <c r="I116" s="41">
        <v>3.833425283432007</v>
      </c>
      <c r="J116" s="41">
        <v>3.6526622772216797</v>
      </c>
      <c r="K116" s="41">
        <v>3.7745509147644043</v>
      </c>
      <c r="L116" s="41">
        <v>3.7725746631622314</v>
      </c>
      <c r="M116" s="41">
        <v>3.8194739818573</v>
      </c>
      <c r="N116" s="41">
        <v>3.90242600440979</v>
      </c>
      <c r="O116" s="41"/>
      <c r="P116" s="41">
        <v>3.7659804821014404</v>
      </c>
      <c r="Q116" s="41">
        <v>3.9256668090820312</v>
      </c>
      <c r="R116" s="41">
        <v>3.6984381675720215</v>
      </c>
      <c r="S116" s="41">
        <v>3.9305028915405273</v>
      </c>
      <c r="T116" s="41">
        <v>3.691422700881958</v>
      </c>
      <c r="U116" s="41">
        <v>3.8122315406799316</v>
      </c>
      <c r="V116" s="41">
        <v>3.8334972858428955</v>
      </c>
      <c r="W116" s="41">
        <v>3.7482407093048096</v>
      </c>
      <c r="X116" s="41">
        <v>3.915081739425659</v>
      </c>
      <c r="Y116" s="41">
        <v>3.6726608276367188</v>
      </c>
      <c r="Z116" s="41">
        <v>3.8825972080230713</v>
      </c>
      <c r="AA116" s="41">
        <v>3.8647353649139404</v>
      </c>
      <c r="AB116" s="41">
        <v>3.7104501724243164</v>
      </c>
      <c r="AC116" s="41">
        <v>3.858091115951538</v>
      </c>
      <c r="AD116" s="41">
        <v>3.5842461585998535</v>
      </c>
      <c r="AE116" s="41">
        <v>3.685244560241699</v>
      </c>
      <c r="AF116" s="41">
        <v>3.9580793380737305</v>
      </c>
      <c r="AG116" s="41">
        <v>3.9008398056030273</v>
      </c>
      <c r="AH116" s="41">
        <v>3.8318848609924316</v>
      </c>
      <c r="AI116" s="41">
        <v>3.7316646575927734</v>
      </c>
      <c r="AJ116" s="41">
        <v>4.0</v>
      </c>
      <c r="AK116" s="41">
        <v>3.799999952316284</v>
      </c>
      <c r="AL116" s="41">
        <v>3.895738124847412</v>
      </c>
      <c r="AM116" s="41">
        <v>3.7452573776245117</v>
      </c>
      <c r="AN116" s="41">
        <v>3.739473819732666</v>
      </c>
      <c r="AO116" s="41">
        <v>3.559568166732788</v>
      </c>
      <c r="AP116" s="41">
        <v>3.808919906616211</v>
      </c>
      <c r="AQ116" s="41">
        <v>3.766141891479492</v>
      </c>
      <c r="AR116" s="41">
        <v>3.6619083881378174</v>
      </c>
      <c r="AS116" s="41">
        <v>3.656574249267578</v>
      </c>
      <c r="AT116" s="41">
        <v>3.7113847732543945</v>
      </c>
      <c r="AU116" s="41">
        <v>3.877373218536377</v>
      </c>
      <c r="AV116" s="41"/>
      <c r="AW116" s="41">
        <v>3.8017358779907227</v>
      </c>
      <c r="AX116" s="41">
        <v>3.889312982559204</v>
      </c>
      <c r="AY116" s="41">
        <v>3.8445279598236084</v>
      </c>
      <c r="AZ116" s="41">
        <v>3.8400301933288574</v>
      </c>
      <c r="BA116" s="41">
        <v>3.8270792961120605</v>
      </c>
      <c r="BB116" s="41">
        <v>3.7149765491485596</v>
      </c>
      <c r="BC116" s="41">
        <v>3.9420557022094727</v>
      </c>
      <c r="BD116" s="41">
        <v>3.884727954864502</v>
      </c>
      <c r="BE116" s="41">
        <v>3.7719671726226807</v>
      </c>
      <c r="BF116" s="41">
        <v>3.9387741088867188</v>
      </c>
      <c r="BG116" s="41">
        <v>3.6839146614074707</v>
      </c>
      <c r="BH116" s="41">
        <v>3.770282030105591</v>
      </c>
      <c r="BI116" s="41">
        <v>3.8262391090393066</v>
      </c>
      <c r="BJ116" s="41">
        <v>3.9663846492767334</v>
      </c>
      <c r="BK116" s="41">
        <v>3.945432186126709</v>
      </c>
      <c r="BL116" s="41">
        <v>3.955085277557373</v>
      </c>
      <c r="BM116" s="41"/>
      <c r="BN116" s="41"/>
      <c r="BO116" s="41"/>
      <c r="BP116" s="41"/>
      <c r="BQ116" s="41"/>
      <c r="BR116" s="41"/>
      <c r="BS116" s="41"/>
      <c r="BT116" s="41"/>
      <c r="BU116" s="41"/>
      <c r="BV116" s="41"/>
      <c r="BW116" s="41"/>
      <c r="BX116" s="41"/>
      <c r="BY116" s="41"/>
      <c r="BZ116" s="41"/>
      <c r="CA116" s="49"/>
      <c r="CB116" s="41"/>
      <c r="CC116" s="41"/>
      <c r="CD116" s="49"/>
      <c r="CE116" s="41"/>
      <c r="CF116" s="41"/>
      <c r="CG116" s="41"/>
      <c r="CH116" s="41"/>
      <c r="CI116" s="41"/>
      <c r="CJ116" s="41"/>
      <c r="CK116" s="41"/>
      <c r="CL116" s="41"/>
      <c r="CM116" s="41"/>
      <c r="CN116" s="41"/>
      <c r="CO116" s="41"/>
      <c r="CP116" s="41"/>
      <c r="CQ116" s="41"/>
      <c r="CR116" s="41"/>
      <c r="CS116" s="41"/>
      <c r="CT116" s="41"/>
      <c r="CU116" s="41"/>
      <c r="CV116" s="41"/>
      <c r="CW116" s="41"/>
      <c r="CX116" s="41"/>
      <c r="CY116" s="41"/>
      <c r="CZ116" s="41"/>
      <c r="DA116" s="41"/>
      <c r="DB116" s="41"/>
      <c r="DC116" s="41"/>
      <c r="DD116" s="41"/>
      <c r="DE116" s="41"/>
      <c r="DF116" s="41"/>
      <c r="DG116" s="41"/>
      <c r="DH116" s="41"/>
      <c r="DI116" s="41"/>
      <c r="DJ116" s="41"/>
      <c r="DK116" s="41"/>
      <c r="DL116" s="41"/>
      <c r="DM116" s="41"/>
      <c r="DN116" s="41"/>
      <c r="DO116" s="41"/>
      <c r="DP116" s="41"/>
      <c r="DQ116" s="41"/>
      <c r="DR116" s="41"/>
      <c r="DS116" s="41"/>
      <c r="DT116" s="41"/>
      <c r="DU116" s="41"/>
      <c r="DV116" s="41"/>
      <c r="DW116" s="41"/>
    </row>
    <row r="117" ht="12.75" customHeight="1">
      <c r="A117" s="11" t="s">
        <v>268</v>
      </c>
      <c r="B117" s="41">
        <v>0.0918760895729065</v>
      </c>
      <c r="C117" s="41">
        <v>0.12200170010328293</v>
      </c>
      <c r="D117" s="41">
        <v>0.07430966198444366</v>
      </c>
      <c r="E117" s="41">
        <v>0.1595085710287094</v>
      </c>
      <c r="F117" s="41">
        <v>0.09930965304374695</v>
      </c>
      <c r="G117" s="41">
        <v>0.17288003861904144</v>
      </c>
      <c r="H117" s="41">
        <v>0.08443371951580048</v>
      </c>
      <c r="I117" s="41">
        <v>0.10545501857995987</v>
      </c>
      <c r="J117" s="41">
        <v>0.057647623121738434</v>
      </c>
      <c r="K117" s="41">
        <v>0.1323467344045639</v>
      </c>
      <c r="L117" s="41">
        <v>0.08909385651350021</v>
      </c>
      <c r="M117" s="41">
        <v>0.19342638552188873</v>
      </c>
      <c r="N117" s="41">
        <v>0.09260541200637817</v>
      </c>
      <c r="O117" s="41"/>
      <c r="P117" s="41">
        <v>0.11909324675798416</v>
      </c>
      <c r="Q117" s="41">
        <v>0.22885309159755707</v>
      </c>
      <c r="R117" s="41">
        <v>0.17600519955158234</v>
      </c>
      <c r="S117" s="41">
        <v>0.1267765462398529</v>
      </c>
      <c r="T117" s="41">
        <v>0.10229041427373886</v>
      </c>
      <c r="U117" s="41">
        <v>0.1322314739227295</v>
      </c>
      <c r="V117" s="41">
        <v>0.0827961340546608</v>
      </c>
      <c r="W117" s="41">
        <v>0.1844281405210495</v>
      </c>
      <c r="X117" s="41">
        <v>0.13782060146331787</v>
      </c>
      <c r="Y117" s="41">
        <v>0.12555532157421112</v>
      </c>
      <c r="Z117" s="41">
        <v>0.18678848445415497</v>
      </c>
      <c r="AA117" s="41">
        <v>0.13664409518241882</v>
      </c>
      <c r="AB117" s="41">
        <v>0.100799061357975</v>
      </c>
      <c r="AC117" s="41">
        <v>0.18805357813835144</v>
      </c>
      <c r="AD117" s="41">
        <v>0.20430998504161835</v>
      </c>
      <c r="AE117" s="41">
        <v>0.24030503630638123</v>
      </c>
      <c r="AF117" s="41">
        <v>0.14357143640518188</v>
      </c>
      <c r="AG117" s="41">
        <v>0.06440230458974838</v>
      </c>
      <c r="AH117" s="41">
        <v>0.16742093861103058</v>
      </c>
      <c r="AI117" s="41">
        <v>0.13877427577972412</v>
      </c>
      <c r="AJ117" s="41">
        <v>0.07852587103843689</v>
      </c>
      <c r="AK117" s="41">
        <v>0.07042558491230011</v>
      </c>
      <c r="AL117" s="41">
        <v>0.1662624627351761</v>
      </c>
      <c r="AM117" s="41">
        <v>0.15673543512821198</v>
      </c>
      <c r="AN117" s="41">
        <v>0.11826992779970169</v>
      </c>
      <c r="AO117" s="41">
        <v>0.13361233472824097</v>
      </c>
      <c r="AP117" s="41">
        <v>0.1366928517818451</v>
      </c>
      <c r="AQ117" s="41">
        <v>0.31174054741859436</v>
      </c>
      <c r="AR117" s="41">
        <v>0.19112996757030487</v>
      </c>
      <c r="AS117" s="41">
        <v>0.18050019443035126</v>
      </c>
      <c r="AT117" s="41">
        <v>0.2309497594833374</v>
      </c>
      <c r="AU117" s="41">
        <v>0.13989229500293732</v>
      </c>
      <c r="AV117" s="41"/>
      <c r="AW117" s="41">
        <v>0.12557418644428253</v>
      </c>
      <c r="AX117" s="41">
        <v>0.14696061611175537</v>
      </c>
      <c r="AY117" s="41">
        <v>0.04220384359359741</v>
      </c>
      <c r="AZ117" s="41">
        <v>0.11455745995044708</v>
      </c>
      <c r="BA117" s="41">
        <v>0.14162099361419678</v>
      </c>
      <c r="BB117" s="41">
        <v>0.12534978985786438</v>
      </c>
      <c r="BC117" s="41">
        <v>0.10025661438703537</v>
      </c>
      <c r="BD117" s="41">
        <v>0.09588371217250824</v>
      </c>
      <c r="BE117" s="41">
        <v>0.18937447667121887</v>
      </c>
      <c r="BF117" s="41">
        <v>0.08955273777246475</v>
      </c>
      <c r="BG117" s="41">
        <v>0.09611419588327408</v>
      </c>
      <c r="BH117" s="41">
        <v>0.11061625182628632</v>
      </c>
      <c r="BI117" s="41">
        <v>0.17719271779060364</v>
      </c>
      <c r="BJ117" s="41">
        <v>0.09799154102802277</v>
      </c>
      <c r="BK117" s="41">
        <v>0.16802294552326202</v>
      </c>
      <c r="BL117" s="41">
        <v>0.10343155264854431</v>
      </c>
      <c r="BM117" s="41"/>
      <c r="BN117" s="41"/>
      <c r="BO117" s="41"/>
      <c r="BP117" s="41"/>
      <c r="BQ117" s="41"/>
      <c r="BR117" s="41"/>
      <c r="BS117" s="41"/>
      <c r="BT117" s="41"/>
      <c r="BU117" s="41"/>
      <c r="BV117" s="41"/>
      <c r="BW117" s="41"/>
      <c r="BX117" s="41"/>
      <c r="BY117" s="41"/>
      <c r="BZ117" s="41"/>
      <c r="CA117" s="49"/>
      <c r="CB117" s="41"/>
      <c r="CC117" s="41"/>
      <c r="CD117" s="49"/>
      <c r="CE117" s="41"/>
      <c r="CF117" s="41"/>
      <c r="CG117" s="41"/>
      <c r="CH117" s="41"/>
      <c r="CI117" s="41"/>
      <c r="CJ117" s="41"/>
      <c r="CK117" s="41"/>
      <c r="CL117" s="41"/>
      <c r="CM117" s="41"/>
      <c r="CN117" s="41"/>
      <c r="CO117" s="41"/>
      <c r="CP117" s="41"/>
      <c r="CQ117" s="41"/>
      <c r="CR117" s="41"/>
      <c r="CS117" s="41"/>
      <c r="CT117" s="41"/>
      <c r="CU117" s="41"/>
      <c r="CV117" s="41"/>
      <c r="CW117" s="41"/>
      <c r="CX117" s="41"/>
      <c r="CY117" s="41"/>
      <c r="CZ117" s="41"/>
      <c r="DA117" s="41"/>
      <c r="DB117" s="41"/>
      <c r="DC117" s="41"/>
      <c r="DD117" s="41"/>
      <c r="DE117" s="41"/>
      <c r="DF117" s="41"/>
      <c r="DG117" s="41"/>
      <c r="DH117" s="41"/>
      <c r="DI117" s="41"/>
      <c r="DJ117" s="41"/>
      <c r="DK117" s="41"/>
      <c r="DL117" s="41"/>
      <c r="DM117" s="41"/>
      <c r="DN117" s="41"/>
      <c r="DO117" s="41"/>
      <c r="DP117" s="41"/>
      <c r="DQ117" s="41"/>
      <c r="DR117" s="41"/>
      <c r="DS117" s="41"/>
      <c r="DT117" s="41"/>
      <c r="DU117" s="41"/>
      <c r="DV117" s="41"/>
      <c r="DW117" s="41"/>
    </row>
    <row r="118" ht="12.75" customHeight="1">
      <c r="A118" s="11" t="s">
        <v>270</v>
      </c>
      <c r="B118" s="41">
        <v>0.8473390340805054</v>
      </c>
      <c r="C118" s="41">
        <v>0.8417362570762634</v>
      </c>
      <c r="D118" s="41">
        <v>0.8867319822311401</v>
      </c>
      <c r="E118" s="41">
        <v>0.8611662983894348</v>
      </c>
      <c r="F118" s="41">
        <v>0.7412266731262207</v>
      </c>
      <c r="G118" s="41">
        <v>0.8907232284545898</v>
      </c>
      <c r="H118" s="41">
        <v>0.8961328268051147</v>
      </c>
      <c r="I118" s="41">
        <v>0.9372316002845764</v>
      </c>
      <c r="J118" s="41">
        <v>1.0</v>
      </c>
      <c r="K118" s="41">
        <v>0.9096272587776184</v>
      </c>
      <c r="L118" s="41">
        <v>0.9318597316741943</v>
      </c>
      <c r="M118" s="41">
        <v>0.9276540875434875</v>
      </c>
      <c r="N118" s="41">
        <v>0.8690528869628906</v>
      </c>
      <c r="O118" s="41"/>
      <c r="P118" s="41">
        <v>0.8227840662002563</v>
      </c>
      <c r="Q118" s="41">
        <v>0.9407315254211426</v>
      </c>
      <c r="R118" s="41">
        <v>0.83290696144104</v>
      </c>
      <c r="S118" s="41">
        <v>0.76590895652771</v>
      </c>
      <c r="T118" s="41">
        <v>0.9662255644798279</v>
      </c>
      <c r="U118" s="41">
        <v>0.7524623274803162</v>
      </c>
      <c r="V118" s="41">
        <v>0.9928552508354187</v>
      </c>
      <c r="W118" s="41">
        <v>0.8141206502914429</v>
      </c>
      <c r="X118" s="41">
        <v>0.8838210105895996</v>
      </c>
      <c r="Y118" s="41">
        <v>0.8502093553543091</v>
      </c>
      <c r="Z118" s="41">
        <v>0.866041898727417</v>
      </c>
      <c r="AA118" s="41">
        <v>0.8737545609474182</v>
      </c>
      <c r="AB118" s="41">
        <v>0.7851549983024597</v>
      </c>
      <c r="AC118" s="41">
        <v>0.9012690186500549</v>
      </c>
      <c r="AD118" s="41">
        <v>0.670391857624054</v>
      </c>
      <c r="AE118" s="41">
        <v>0.648104727268219</v>
      </c>
      <c r="AF118" s="41">
        <v>0.7826494574546814</v>
      </c>
      <c r="AG118" s="41">
        <v>0.8719590306282043</v>
      </c>
      <c r="AH118" s="41">
        <v>0.6974561810493469</v>
      </c>
      <c r="AI118" s="41">
        <v>0.9614846110343933</v>
      </c>
      <c r="AJ118" s="41">
        <v>0.850204586982727</v>
      </c>
      <c r="AK118" s="41">
        <v>0.7518045902252197</v>
      </c>
      <c r="AL118" s="41">
        <v>0.9083458185195923</v>
      </c>
      <c r="AM118" s="41">
        <v>0.9670535326004028</v>
      </c>
      <c r="AN118" s="41">
        <v>0.8376325964927673</v>
      </c>
      <c r="AO118" s="41">
        <v>0.8491767644882202</v>
      </c>
      <c r="AP118" s="41">
        <v>0.7285715937614441</v>
      </c>
      <c r="AQ118" s="41">
        <v>0.8153732419013977</v>
      </c>
      <c r="AR118" s="41">
        <v>0.7651330828666687</v>
      </c>
      <c r="AS118" s="41">
        <v>0.774401068687439</v>
      </c>
      <c r="AT118" s="41">
        <v>0.6471298933029175</v>
      </c>
      <c r="AU118" s="41">
        <v>0.8691621422767639</v>
      </c>
      <c r="AV118" s="41"/>
      <c r="AW118" s="41">
        <v>0.7530220150947571</v>
      </c>
      <c r="AX118" s="41">
        <v>0.8477848768234253</v>
      </c>
      <c r="AY118" s="41">
        <v>0.7645899057388306</v>
      </c>
      <c r="AZ118" s="41">
        <v>0.8908509016036987</v>
      </c>
      <c r="BA118" s="41">
        <v>0.8512513637542725</v>
      </c>
      <c r="BB118" s="41">
        <v>0.9455237984657288</v>
      </c>
      <c r="BC118" s="41">
        <v>0.829916775226593</v>
      </c>
      <c r="BD118" s="41">
        <v>0.7477209568023682</v>
      </c>
      <c r="BE118" s="41">
        <v>0.7723555564880371</v>
      </c>
      <c r="BF118" s="41">
        <v>0.7943985462188721</v>
      </c>
      <c r="BG118" s="41">
        <v>0.6858577132225037</v>
      </c>
      <c r="BH118" s="41">
        <v>0.7755058407783508</v>
      </c>
      <c r="BI118" s="41">
        <v>0.7037006616592407</v>
      </c>
      <c r="BJ118" s="41">
        <v>0.8613780736923218</v>
      </c>
      <c r="BK118" s="41">
        <v>0.8150776624679565</v>
      </c>
      <c r="BL118" s="41">
        <v>0.6004396080970764</v>
      </c>
      <c r="BM118" s="41"/>
      <c r="BN118" s="41"/>
      <c r="BO118" s="41"/>
      <c r="BP118" s="41"/>
      <c r="BQ118" s="41"/>
      <c r="BR118" s="41"/>
      <c r="BS118" s="41"/>
      <c r="BT118" s="41"/>
      <c r="BU118" s="41"/>
      <c r="BV118" s="41"/>
      <c r="BW118" s="41"/>
      <c r="BX118" s="41"/>
      <c r="BY118" s="41"/>
      <c r="BZ118" s="41"/>
      <c r="CA118" s="49"/>
      <c r="CB118" s="41"/>
      <c r="CC118" s="41"/>
      <c r="CD118" s="49"/>
      <c r="CE118" s="41"/>
      <c r="CF118" s="41"/>
      <c r="CG118" s="41"/>
      <c r="CH118" s="41"/>
      <c r="CI118" s="41"/>
      <c r="CJ118" s="41"/>
      <c r="CK118" s="41"/>
      <c r="CL118" s="41"/>
      <c r="CM118" s="41"/>
      <c r="CN118" s="41"/>
      <c r="CO118" s="41"/>
      <c r="CP118" s="41"/>
      <c r="CQ118" s="41"/>
      <c r="CR118" s="41"/>
      <c r="CS118" s="41"/>
      <c r="CT118" s="41"/>
      <c r="CU118" s="41"/>
      <c r="CV118" s="41"/>
      <c r="CW118" s="41"/>
      <c r="CX118" s="41"/>
      <c r="CY118" s="41"/>
      <c r="CZ118" s="41"/>
      <c r="DA118" s="41"/>
      <c r="DB118" s="41"/>
      <c r="DC118" s="41"/>
      <c r="DD118" s="41"/>
      <c r="DE118" s="41"/>
      <c r="DF118" s="41"/>
      <c r="DG118" s="41"/>
      <c r="DH118" s="41"/>
      <c r="DI118" s="41"/>
      <c r="DJ118" s="41"/>
      <c r="DK118" s="41"/>
      <c r="DL118" s="41"/>
      <c r="DM118" s="41"/>
      <c r="DN118" s="41"/>
      <c r="DO118" s="41"/>
      <c r="DP118" s="41"/>
      <c r="DQ118" s="41"/>
      <c r="DR118" s="41"/>
      <c r="DS118" s="41"/>
      <c r="DT118" s="41"/>
      <c r="DU118" s="41"/>
      <c r="DV118" s="41"/>
      <c r="DW118" s="41"/>
    </row>
    <row r="119" ht="12.75" customHeight="1">
      <c r="A119" s="11" t="s">
        <v>272</v>
      </c>
      <c r="B119" s="41">
        <v>0.9105811715126038</v>
      </c>
      <c r="C119" s="41">
        <v>0.7913236618041992</v>
      </c>
      <c r="D119" s="41">
        <v>0.7129159569740295</v>
      </c>
      <c r="E119" s="41">
        <v>0.7471998929977417</v>
      </c>
      <c r="F119" s="41">
        <v>0.7782606482505798</v>
      </c>
      <c r="G119" s="41">
        <v>0.7651045322418213</v>
      </c>
      <c r="H119" s="41">
        <v>0.9687016606330872</v>
      </c>
      <c r="I119" s="41">
        <v>0.9329612851142883</v>
      </c>
      <c r="J119" s="41">
        <v>0.9044358730316162</v>
      </c>
      <c r="K119" s="41">
        <v>0.7406816482543945</v>
      </c>
      <c r="L119" s="41">
        <v>0.7448265552520752</v>
      </c>
      <c r="M119" s="41">
        <v>0.8666103482246399</v>
      </c>
      <c r="N119" s="41">
        <v>0.8412628173828125</v>
      </c>
      <c r="O119" s="41"/>
      <c r="P119" s="41">
        <v>0.8485188484191895</v>
      </c>
      <c r="Q119" s="41">
        <v>0.8112002015113831</v>
      </c>
      <c r="R119" s="41">
        <v>0.9534532427787781</v>
      </c>
      <c r="S119" s="41">
        <v>0.9162037968635559</v>
      </c>
      <c r="T119" s="41">
        <v>0.6859168410301208</v>
      </c>
      <c r="U119" s="41">
        <v>0.7725235819816589</v>
      </c>
      <c r="V119" s="41">
        <v>0.9159321784973145</v>
      </c>
      <c r="W119" s="41">
        <v>0.7629175186157227</v>
      </c>
      <c r="X119" s="41">
        <v>0.6514630317687988</v>
      </c>
      <c r="Y119" s="41">
        <v>0.8200163841247559</v>
      </c>
      <c r="Z119" s="41">
        <v>0.9393125772476196</v>
      </c>
      <c r="AA119" s="41">
        <v>0.8094931840896606</v>
      </c>
      <c r="AB119" s="41">
        <v>0.9309949278831482</v>
      </c>
      <c r="AC119" s="41">
        <v>0.7533118724822998</v>
      </c>
      <c r="AD119" s="41">
        <v>0.7812970876693726</v>
      </c>
      <c r="AE119" s="41">
        <v>0.9221939444541931</v>
      </c>
      <c r="AF119" s="41">
        <v>0.8527549505233765</v>
      </c>
      <c r="AG119" s="41">
        <v>0.9422208666801453</v>
      </c>
      <c r="AH119" s="41">
        <v>0.560666024684906</v>
      </c>
      <c r="AI119" s="41">
        <v>0.8459385633468628</v>
      </c>
      <c r="AJ119" s="41">
        <v>1.0</v>
      </c>
      <c r="AK119" s="41">
        <v>0.6179487705230713</v>
      </c>
      <c r="AL119" s="41">
        <v>0.780211329460144</v>
      </c>
      <c r="AM119" s="41">
        <v>0.8881250023841858</v>
      </c>
      <c r="AN119" s="41">
        <v>0.9423366785049438</v>
      </c>
      <c r="AO119" s="41">
        <v>0.7737651467323303</v>
      </c>
      <c r="AP119" s="41">
        <v>0.9534562826156616</v>
      </c>
      <c r="AQ119" s="41">
        <v>0.8547729849815369</v>
      </c>
      <c r="AR119" s="41">
        <v>0.8727131485939026</v>
      </c>
      <c r="AS119" s="41">
        <v>0.8112247586250305</v>
      </c>
      <c r="AT119" s="41">
        <v>0.9025908708572388</v>
      </c>
      <c r="AU119" s="41">
        <v>1.0</v>
      </c>
      <c r="AV119" s="41"/>
      <c r="AW119" s="41">
        <v>0.8159851431846619</v>
      </c>
      <c r="AX119" s="41">
        <v>0.9245123863220215</v>
      </c>
      <c r="AY119" s="41">
        <v>0.9060640335083008</v>
      </c>
      <c r="AZ119" s="41">
        <v>0.8907243013381958</v>
      </c>
      <c r="BA119" s="41">
        <v>0.9170174598693848</v>
      </c>
      <c r="BB119" s="41">
        <v>0.7708190679550171</v>
      </c>
      <c r="BC119" s="41">
        <v>0.8911665678024292</v>
      </c>
      <c r="BD119" s="41">
        <v>0.7568370699882507</v>
      </c>
      <c r="BE119" s="41">
        <v>0.938011109828949</v>
      </c>
      <c r="BF119" s="41">
        <v>0.855861485004425</v>
      </c>
      <c r="BG119" s="41">
        <v>0.7121346592903137</v>
      </c>
      <c r="BH119" s="41">
        <v>0.7879732847213745</v>
      </c>
      <c r="BI119" s="41">
        <v>0.8629646301269531</v>
      </c>
      <c r="BJ119" s="41">
        <v>0.8692166805267334</v>
      </c>
      <c r="BK119" s="41">
        <v>0.8280458450317383</v>
      </c>
      <c r="BL119" s="41">
        <v>0.8213794827461243</v>
      </c>
      <c r="BM119" s="41"/>
      <c r="BN119" s="41"/>
      <c r="BO119" s="41"/>
      <c r="BP119" s="41"/>
      <c r="BQ119" s="41"/>
      <c r="BR119" s="41"/>
      <c r="BS119" s="41"/>
      <c r="BT119" s="41"/>
      <c r="BU119" s="41"/>
      <c r="BV119" s="41"/>
      <c r="BW119" s="41"/>
      <c r="BX119" s="41"/>
      <c r="BY119" s="41"/>
      <c r="BZ119" s="41"/>
      <c r="CA119" s="49"/>
      <c r="CB119" s="41"/>
      <c r="CC119" s="41"/>
      <c r="CD119" s="49"/>
      <c r="CE119" s="41"/>
      <c r="CF119" s="41"/>
      <c r="CG119" s="41"/>
      <c r="CH119" s="41"/>
      <c r="CI119" s="41"/>
      <c r="CJ119" s="41"/>
      <c r="CK119" s="41"/>
      <c r="CL119" s="41"/>
      <c r="CM119" s="41"/>
      <c r="CN119" s="41"/>
      <c r="CO119" s="41"/>
      <c r="CP119" s="41"/>
      <c r="CQ119" s="41"/>
      <c r="CR119" s="41"/>
      <c r="CS119" s="41"/>
      <c r="CT119" s="41"/>
      <c r="CU119" s="41"/>
      <c r="CV119" s="41"/>
      <c r="CW119" s="41"/>
      <c r="CX119" s="41"/>
      <c r="CY119" s="41"/>
      <c r="CZ119" s="41"/>
      <c r="DA119" s="41"/>
      <c r="DB119" s="41"/>
      <c r="DC119" s="41"/>
      <c r="DD119" s="41"/>
      <c r="DE119" s="41"/>
      <c r="DF119" s="41"/>
      <c r="DG119" s="41"/>
      <c r="DH119" s="41"/>
      <c r="DI119" s="41"/>
      <c r="DJ119" s="41"/>
      <c r="DK119" s="41"/>
      <c r="DL119" s="41"/>
      <c r="DM119" s="41"/>
      <c r="DN119" s="41"/>
      <c r="DO119" s="41"/>
      <c r="DP119" s="41"/>
      <c r="DQ119" s="41"/>
      <c r="DR119" s="41"/>
      <c r="DS119" s="41"/>
      <c r="DT119" s="41"/>
      <c r="DU119" s="41"/>
      <c r="DV119" s="41"/>
      <c r="DW119" s="41"/>
    </row>
    <row r="120" ht="12.75" customHeight="1">
      <c r="A120" s="11" t="s">
        <v>274</v>
      </c>
      <c r="B120" s="41">
        <v>3.427824020385742</v>
      </c>
      <c r="C120" s="41">
        <v>3.6273081302642822</v>
      </c>
      <c r="D120" s="41">
        <v>3.0632998943328857</v>
      </c>
      <c r="E120" s="41">
        <v>3.2415995597839355</v>
      </c>
      <c r="F120" s="41">
        <v>3.204347610473633</v>
      </c>
      <c r="G120" s="41">
        <v>3.562270402908325</v>
      </c>
      <c r="H120" s="41">
        <v>3.5901246070861816</v>
      </c>
      <c r="I120" s="41">
        <v>3.6861579418182373</v>
      </c>
      <c r="J120" s="41">
        <v>3.695564031600952</v>
      </c>
      <c r="K120" s="41">
        <v>3.542236328125</v>
      </c>
      <c r="L120" s="41">
        <v>3.2344796657562256</v>
      </c>
      <c r="M120" s="41">
        <v>3.4731345176696777</v>
      </c>
      <c r="N120" s="41">
        <v>3.5793685913085938</v>
      </c>
      <c r="O120" s="41"/>
      <c r="P120" s="41">
        <v>3.5687460899353027</v>
      </c>
      <c r="Q120" s="41">
        <v>3.2616934776306152</v>
      </c>
      <c r="R120" s="41">
        <v>3.3022396564483643</v>
      </c>
      <c r="S120" s="41">
        <v>3.539241313934326</v>
      </c>
      <c r="T120" s="41">
        <v>3.1563642024993896</v>
      </c>
      <c r="U120" s="41">
        <v>3.3153302669525146</v>
      </c>
      <c r="V120" s="41">
        <v>3.9016425609588623</v>
      </c>
      <c r="W120" s="41">
        <v>3.144376277923584</v>
      </c>
      <c r="X120" s="41">
        <v>3.526463031768799</v>
      </c>
      <c r="Y120" s="41">
        <v>3.415053129196167</v>
      </c>
      <c r="Z120" s="41">
        <v>3.493985652923584</v>
      </c>
      <c r="AA120" s="41">
        <v>3.283771514892578</v>
      </c>
      <c r="AB120" s="41">
        <v>3.2995095252990723</v>
      </c>
      <c r="AC120" s="41">
        <v>3.6220192909240723</v>
      </c>
      <c r="AD120" s="41">
        <v>2.7779452800750732</v>
      </c>
      <c r="AE120" s="41">
        <v>3.6207993030548096</v>
      </c>
      <c r="AF120" s="41">
        <v>3.7033016681671143</v>
      </c>
      <c r="AG120" s="41">
        <v>3.5121638774871826</v>
      </c>
      <c r="AH120" s="41">
        <v>3.1016547679901123</v>
      </c>
      <c r="AI120" s="41">
        <v>3.6992616653442383</v>
      </c>
      <c r="AJ120" s="41">
        <v>3.6497955322265625</v>
      </c>
      <c r="AK120" s="41">
        <v>3.159487247467041</v>
      </c>
      <c r="AL120" s="41">
        <v>3.3393077850341797</v>
      </c>
      <c r="AM120" s="41">
        <v>3.8352677822113037</v>
      </c>
      <c r="AN120" s="41">
        <v>3.4142658710479736</v>
      </c>
      <c r="AO120" s="41">
        <v>3.4783520698547363</v>
      </c>
      <c r="AP120" s="41">
        <v>3.418893575668335</v>
      </c>
      <c r="AQ120" s="41">
        <v>3.3983314037323</v>
      </c>
      <c r="AR120" s="41">
        <v>3.4679224491119385</v>
      </c>
      <c r="AS120" s="41">
        <v>3.464064598083496</v>
      </c>
      <c r="AT120" s="41">
        <v>3.507937431335449</v>
      </c>
      <c r="AU120" s="41">
        <v>3.3195669651031494</v>
      </c>
      <c r="AV120" s="41"/>
      <c r="AW120" s="41">
        <v>3.4534316062927246</v>
      </c>
      <c r="AX120" s="41">
        <v>3.635283946990967</v>
      </c>
      <c r="AY120" s="41">
        <v>2.999933958053589</v>
      </c>
      <c r="AZ120" s="41">
        <v>3.322279453277588</v>
      </c>
      <c r="BA120" s="41">
        <v>3.606039047241211</v>
      </c>
      <c r="BB120" s="41">
        <v>3.1939048767089844</v>
      </c>
      <c r="BC120" s="41">
        <v>3.884333372116089</v>
      </c>
      <c r="BD120" s="41">
        <v>3.0182321071624756</v>
      </c>
      <c r="BE120" s="41">
        <v>3.579122543334961</v>
      </c>
      <c r="BF120" s="41">
        <v>3.403510808944702</v>
      </c>
      <c r="BG120" s="41">
        <v>3.6458024978637695</v>
      </c>
      <c r="BH120" s="41">
        <v>3.4047131538391113</v>
      </c>
      <c r="BI120" s="41">
        <v>3.321805477142334</v>
      </c>
      <c r="BJ120" s="41">
        <v>3.4142394065856934</v>
      </c>
      <c r="BK120" s="41">
        <v>3.741421937942505</v>
      </c>
      <c r="BL120" s="41">
        <v>3.596874952316284</v>
      </c>
      <c r="BM120" s="41"/>
      <c r="BN120" s="41"/>
      <c r="BO120" s="41"/>
      <c r="BP120" s="41"/>
      <c r="BQ120" s="41"/>
      <c r="BR120" s="41"/>
      <c r="BS120" s="41"/>
      <c r="BT120" s="41"/>
      <c r="BU120" s="41"/>
      <c r="BV120" s="41"/>
      <c r="BW120" s="41"/>
      <c r="BX120" s="41"/>
      <c r="BY120" s="41"/>
      <c r="BZ120" s="41"/>
      <c r="CA120" s="49"/>
      <c r="CB120" s="41"/>
      <c r="CC120" s="41"/>
      <c r="CD120" s="49"/>
      <c r="CE120" s="41"/>
      <c r="CF120" s="41"/>
      <c r="CG120" s="41"/>
      <c r="CH120" s="41"/>
      <c r="CI120" s="41"/>
      <c r="CJ120" s="41"/>
      <c r="CK120" s="41"/>
      <c r="CL120" s="41"/>
      <c r="CM120" s="41"/>
      <c r="CN120" s="41"/>
      <c r="CO120" s="41"/>
      <c r="CP120" s="41"/>
      <c r="CQ120" s="41"/>
      <c r="CR120" s="41"/>
      <c r="CS120" s="41"/>
      <c r="CT120" s="41"/>
      <c r="CU120" s="41"/>
      <c r="CV120" s="41"/>
      <c r="CW120" s="41"/>
      <c r="CX120" s="41"/>
      <c r="CY120" s="41"/>
      <c r="CZ120" s="41"/>
      <c r="DA120" s="41"/>
      <c r="DB120" s="41"/>
      <c r="DC120" s="41"/>
      <c r="DD120" s="41"/>
      <c r="DE120" s="41"/>
      <c r="DF120" s="41"/>
      <c r="DG120" s="41"/>
      <c r="DH120" s="41"/>
      <c r="DI120" s="41"/>
      <c r="DJ120" s="41"/>
      <c r="DK120" s="41"/>
      <c r="DL120" s="41"/>
      <c r="DM120" s="41"/>
      <c r="DN120" s="41"/>
      <c r="DO120" s="41"/>
      <c r="DP120" s="41"/>
      <c r="DQ120" s="41"/>
      <c r="DR120" s="41"/>
      <c r="DS120" s="41"/>
      <c r="DT120" s="41"/>
      <c r="DU120" s="41"/>
      <c r="DV120" s="41"/>
      <c r="DW120" s="41"/>
    </row>
    <row r="121" ht="12.75" customHeight="1">
      <c r="A121" s="91" t="s">
        <v>281</v>
      </c>
      <c r="B121" s="41">
        <v>0.9620253443717957</v>
      </c>
      <c r="C121" s="41">
        <v>0.9545454382896423</v>
      </c>
      <c r="D121" s="41">
        <v>0.9811320900917053</v>
      </c>
      <c r="E121" s="41">
        <v>0.9830508232116699</v>
      </c>
      <c r="F121" s="41">
        <v>0.9846153855323792</v>
      </c>
      <c r="G121" s="41">
        <v>0.9729729890823364</v>
      </c>
      <c r="H121" s="41">
        <v>0.920634925365448</v>
      </c>
      <c r="I121" s="41">
        <v>1.0</v>
      </c>
      <c r="J121" s="41">
        <v>0.9555555582046509</v>
      </c>
      <c r="K121" s="41">
        <v>0.9428571462631226</v>
      </c>
      <c r="L121" s="41">
        <v>0.9634146094322205</v>
      </c>
      <c r="M121" s="41">
        <v>0.9487179517745972</v>
      </c>
      <c r="N121" s="41">
        <v>0.9473684430122375</v>
      </c>
      <c r="O121" s="41"/>
      <c r="P121" s="41">
        <v>1.0</v>
      </c>
      <c r="Q121" s="41">
        <v>0.9767441749572754</v>
      </c>
      <c r="R121" s="41">
        <v>0.9682539701461792</v>
      </c>
      <c r="S121" s="41">
        <v>0.9855072498321533</v>
      </c>
      <c r="T121" s="41">
        <v>0.9743589758872986</v>
      </c>
      <c r="U121" s="41">
        <v>0.931034505367279</v>
      </c>
      <c r="V121" s="41">
        <v>0.9818181991577148</v>
      </c>
      <c r="W121" s="41">
        <v>0.9454545378684998</v>
      </c>
      <c r="X121" s="41">
        <v>0.9487179517745972</v>
      </c>
      <c r="Y121" s="41">
        <v>1.0</v>
      </c>
      <c r="Z121" s="41">
        <v>1.0</v>
      </c>
      <c r="AA121" s="41">
        <v>0.9890109896659851</v>
      </c>
      <c r="AB121" s="41">
        <v>0.9553571343421936</v>
      </c>
      <c r="AC121" s="41">
        <v>0.9661017060279846</v>
      </c>
      <c r="AD121" s="41">
        <v>0.9230769276618958</v>
      </c>
      <c r="AE121" s="41">
        <v>0.9420289993286133</v>
      </c>
      <c r="AF121" s="41">
        <v>0.9591836929321289</v>
      </c>
      <c r="AG121" s="41">
        <v>1.0</v>
      </c>
      <c r="AH121" s="41">
        <v>1.0</v>
      </c>
      <c r="AI121" s="41">
        <v>0.9534883499145508</v>
      </c>
      <c r="AJ121" s="41">
        <v>0.8999999761581421</v>
      </c>
      <c r="AK121" s="41">
        <v>0.957446813583374</v>
      </c>
      <c r="AL121" s="41">
        <v>0.9399999976158142</v>
      </c>
      <c r="AM121" s="41">
        <v>1.0</v>
      </c>
      <c r="AN121" s="41">
        <v>1.0</v>
      </c>
      <c r="AO121" s="41">
        <v>0.9512194991111755</v>
      </c>
      <c r="AP121" s="41">
        <v>0.9696969985961914</v>
      </c>
      <c r="AQ121" s="41">
        <v>0.921875</v>
      </c>
      <c r="AR121" s="41">
        <v>0.9583333134651184</v>
      </c>
      <c r="AS121" s="41">
        <v>0.9740259647369385</v>
      </c>
      <c r="AT121" s="41">
        <v>0.9433962106704712</v>
      </c>
      <c r="AU121" s="41">
        <v>1.0</v>
      </c>
      <c r="AV121" s="41"/>
      <c r="AW121" s="41">
        <v>0.9399999976158142</v>
      </c>
      <c r="AX121" s="41">
        <v>0.9861111044883728</v>
      </c>
      <c r="AY121" s="41">
        <v>0.9465649127960205</v>
      </c>
      <c r="AZ121" s="41">
        <v>0.9518072009086609</v>
      </c>
      <c r="BA121" s="41">
        <v>0.9655172228813171</v>
      </c>
      <c r="BB121" s="41">
        <v>0.9800000190734863</v>
      </c>
      <c r="BC121" s="41">
        <v>0.9642857313156128</v>
      </c>
      <c r="BD121" s="41">
        <v>1.0</v>
      </c>
      <c r="BE121" s="41">
        <v>0.8846153616905212</v>
      </c>
      <c r="BF121" s="41">
        <v>0.9104477763175964</v>
      </c>
      <c r="BG121" s="41">
        <v>0.8939393758773804</v>
      </c>
      <c r="BH121" s="41">
        <v>0.8902438879013062</v>
      </c>
      <c r="BI121" s="41">
        <v>0.9259259104728699</v>
      </c>
      <c r="BJ121" s="41">
        <v>0.936170220375061</v>
      </c>
      <c r="BK121" s="41">
        <v>0.9193548560142517</v>
      </c>
      <c r="BL121" s="41">
        <v>0.9692307710647583</v>
      </c>
      <c r="BM121" s="41"/>
      <c r="BN121" s="41"/>
      <c r="BO121" s="41"/>
      <c r="BP121" s="41"/>
      <c r="BQ121" s="41"/>
      <c r="BR121" s="41"/>
      <c r="BS121" s="41"/>
      <c r="BT121" s="41"/>
      <c r="BU121" s="41"/>
      <c r="BV121" s="41"/>
      <c r="BW121" s="41"/>
      <c r="BX121" s="41"/>
      <c r="BY121" s="41"/>
      <c r="BZ121" s="41"/>
      <c r="CA121" s="49"/>
      <c r="CB121" s="41"/>
      <c r="CC121" s="41"/>
      <c r="CD121" s="49"/>
      <c r="CE121" s="41"/>
      <c r="CF121" s="41"/>
      <c r="CG121" s="41"/>
      <c r="CH121" s="41"/>
      <c r="CI121" s="41"/>
      <c r="CJ121" s="41"/>
      <c r="CK121" s="41"/>
      <c r="CL121" s="41"/>
      <c r="CM121" s="41"/>
      <c r="CN121" s="41"/>
      <c r="CO121" s="41"/>
      <c r="CP121" s="41"/>
      <c r="CQ121" s="41"/>
      <c r="CR121" s="41"/>
      <c r="CS121" s="41"/>
      <c r="CT121" s="41"/>
      <c r="CU121" s="41"/>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row>
    <row r="122" ht="12.75" customHeight="1">
      <c r="A122" s="91" t="s">
        <v>283</v>
      </c>
      <c r="B122" s="41">
        <v>3.404843807220459</v>
      </c>
      <c r="C122" s="41">
        <v>3.504931688308716</v>
      </c>
      <c r="D122" s="41">
        <v>3.2742152214050293</v>
      </c>
      <c r="E122" s="41">
        <v>3.3896660804748535</v>
      </c>
      <c r="F122" s="41">
        <v>3.45108699798584</v>
      </c>
      <c r="G122" s="41">
        <v>3.5299954414367676</v>
      </c>
      <c r="H122" s="41">
        <v>3.23356556892395</v>
      </c>
      <c r="I122" s="41">
        <v>3.3613598346710205</v>
      </c>
      <c r="J122" s="41">
        <v>3.3231348991394043</v>
      </c>
      <c r="K122" s="41">
        <v>3.266953468322754</v>
      </c>
      <c r="L122" s="41">
        <v>3.263812303543091</v>
      </c>
      <c r="M122" s="41">
        <v>3.638801097869873</v>
      </c>
      <c r="N122" s="41">
        <v>3.654924154281616</v>
      </c>
      <c r="O122" s="41"/>
      <c r="P122" s="41">
        <v>3.7449123859405518</v>
      </c>
      <c r="Q122" s="41">
        <v>3.551340341567993</v>
      </c>
      <c r="R122" s="41">
        <v>3.6420209407806396</v>
      </c>
      <c r="S122" s="41">
        <v>3.58335018157959</v>
      </c>
      <c r="T122" s="41">
        <v>3.4106380939483643</v>
      </c>
      <c r="U122" s="41">
        <v>3.578049898147583</v>
      </c>
      <c r="V122" s="41">
        <v>3.6998229026794434</v>
      </c>
      <c r="W122" s="41">
        <v>3.522900104522705</v>
      </c>
      <c r="X122" s="41">
        <v>3.850994348526001</v>
      </c>
      <c r="Y122" s="41">
        <v>3.8803176879882812</v>
      </c>
      <c r="Z122" s="41">
        <v>3.668821096420288</v>
      </c>
      <c r="AA122" s="41">
        <v>3.8213980197906494</v>
      </c>
      <c r="AB122" s="41">
        <v>3.3595409393310547</v>
      </c>
      <c r="AC122" s="41">
        <v>3.8511297702789307</v>
      </c>
      <c r="AD122" s="41">
        <v>3.2484657764434814</v>
      </c>
      <c r="AE122" s="41">
        <v>3.481233596801758</v>
      </c>
      <c r="AF122" s="41">
        <v>3.5117979049682617</v>
      </c>
      <c r="AG122" s="41">
        <v>3.595876932144165</v>
      </c>
      <c r="AH122" s="41">
        <v>3.3825523853302</v>
      </c>
      <c r="AI122" s="41">
        <v>3.7573084831237793</v>
      </c>
      <c r="AJ122" s="41">
        <v>3.3698902130126953</v>
      </c>
      <c r="AK122" s="41">
        <v>3.0546252727508545</v>
      </c>
      <c r="AL122" s="41">
        <v>3.2270379066467285</v>
      </c>
      <c r="AM122" s="41">
        <v>3.2316856384277344</v>
      </c>
      <c r="AN122" s="41">
        <v>3.3670430183410645</v>
      </c>
      <c r="AO122" s="41">
        <v>3.11507248878479</v>
      </c>
      <c r="AP122" s="41">
        <v>3.258176565170288</v>
      </c>
      <c r="AQ122" s="41">
        <v>3.449493646621704</v>
      </c>
      <c r="AR122" s="41">
        <v>3.4875876903533936</v>
      </c>
      <c r="AS122" s="41">
        <v>3.109332799911499</v>
      </c>
      <c r="AT122" s="41">
        <v>3.2843382358551025</v>
      </c>
      <c r="AU122" s="41">
        <v>3.628765821456909</v>
      </c>
      <c r="AV122" s="41"/>
      <c r="AW122" s="41">
        <v>3.2431113719940186</v>
      </c>
      <c r="AX122" s="41">
        <v>3.771442413330078</v>
      </c>
      <c r="AY122" s="41">
        <v>3.6150527000427246</v>
      </c>
      <c r="AZ122" s="41">
        <v>3.519365072250366</v>
      </c>
      <c r="BA122" s="41">
        <v>3.430607318878174</v>
      </c>
      <c r="BB122" s="41">
        <v>3.265432596206665</v>
      </c>
      <c r="BC122" s="41">
        <v>3.4703943729400635</v>
      </c>
      <c r="BD122" s="41">
        <v>3.3001034259796143</v>
      </c>
      <c r="BE122" s="41">
        <v>3.3237431049346924</v>
      </c>
      <c r="BF122" s="41">
        <v>3.589812755584717</v>
      </c>
      <c r="BG122" s="41">
        <v>3.530258893966675</v>
      </c>
      <c r="BH122" s="41">
        <v>3.4085066318511963</v>
      </c>
      <c r="BI122" s="41">
        <v>3.4117696285247803</v>
      </c>
      <c r="BJ122" s="41">
        <v>3.5705881118774414</v>
      </c>
      <c r="BK122" s="41">
        <v>3.8910906314849854</v>
      </c>
      <c r="BL122" s="41">
        <v>3.6580939292907715</v>
      </c>
      <c r="BM122" s="41"/>
      <c r="BN122" s="41"/>
      <c r="BO122" s="41"/>
      <c r="BP122" s="41"/>
      <c r="BQ122" s="41"/>
      <c r="BR122" s="41"/>
      <c r="BS122" s="41"/>
      <c r="BT122" s="41"/>
      <c r="BU122" s="41"/>
      <c r="BV122" s="41"/>
      <c r="BW122" s="41"/>
      <c r="BX122" s="41"/>
      <c r="BY122" s="41"/>
      <c r="BZ122" s="41"/>
      <c r="CA122" s="49"/>
      <c r="CB122" s="41"/>
      <c r="CC122" s="41"/>
      <c r="CD122" s="49"/>
      <c r="CE122" s="41"/>
      <c r="CF122" s="41"/>
      <c r="CG122" s="41"/>
      <c r="CH122" s="41"/>
      <c r="CI122" s="41"/>
      <c r="CJ122" s="41"/>
      <c r="CK122" s="41"/>
      <c r="CL122" s="41"/>
      <c r="CM122" s="41"/>
      <c r="CN122" s="41"/>
      <c r="CO122" s="41"/>
      <c r="CP122" s="41"/>
      <c r="CQ122" s="41"/>
      <c r="CR122" s="41"/>
      <c r="CS122" s="41"/>
      <c r="CT122" s="41"/>
      <c r="CU122" s="41"/>
      <c r="CV122" s="41"/>
      <c r="CW122" s="41"/>
      <c r="CX122" s="41"/>
      <c r="CY122" s="41"/>
      <c r="CZ122" s="41"/>
      <c r="DA122" s="41"/>
      <c r="DB122" s="41"/>
      <c r="DC122" s="41"/>
      <c r="DD122" s="41"/>
      <c r="DE122" s="41"/>
      <c r="DF122" s="41"/>
      <c r="DG122" s="41"/>
      <c r="DH122" s="41"/>
      <c r="DI122" s="41"/>
      <c r="DJ122" s="41"/>
      <c r="DK122" s="41"/>
      <c r="DL122" s="41"/>
      <c r="DM122" s="41"/>
      <c r="DN122" s="41"/>
      <c r="DO122" s="41"/>
      <c r="DP122" s="41"/>
      <c r="DQ122" s="41"/>
      <c r="DR122" s="41"/>
      <c r="DS122" s="41"/>
      <c r="DT122" s="41"/>
      <c r="DU122" s="41"/>
      <c r="DV122" s="41"/>
      <c r="DW122" s="41"/>
    </row>
    <row r="123" ht="12.75" customHeight="1">
      <c r="A123" s="91" t="s">
        <v>279</v>
      </c>
      <c r="B123" s="41">
        <v>0.1205088421702385</v>
      </c>
      <c r="C123" s="41">
        <v>0.3047531545162201</v>
      </c>
      <c r="D123" s="41">
        <v>0.20306923985481262</v>
      </c>
      <c r="E123" s="41">
        <v>0.2447052150964737</v>
      </c>
      <c r="F123" s="41">
        <v>0.23834221065044403</v>
      </c>
      <c r="G123" s="41">
        <v>0.2625335156917572</v>
      </c>
      <c r="H123" s="41">
        <v>0.2943170964717865</v>
      </c>
      <c r="I123" s="41">
        <v>0.18574142456054688</v>
      </c>
      <c r="J123" s="41">
        <v>0.17243142426013947</v>
      </c>
      <c r="K123" s="41">
        <v>0.16120082139968872</v>
      </c>
      <c r="L123" s="41">
        <v>0.3196621835231781</v>
      </c>
      <c r="M123" s="41">
        <v>0.2515348196029663</v>
      </c>
      <c r="N123" s="41">
        <v>0.2573448419570923</v>
      </c>
      <c r="O123" s="41"/>
      <c r="P123" s="41">
        <v>0.20307232439517975</v>
      </c>
      <c r="Q123" s="41">
        <v>0.17361746728420258</v>
      </c>
      <c r="R123" s="41">
        <v>0.2250446081161499</v>
      </c>
      <c r="S123" s="41">
        <v>0.1891108751296997</v>
      </c>
      <c r="T123" s="41">
        <v>0.14032544195652008</v>
      </c>
      <c r="U123" s="41">
        <v>0.2540309429168701</v>
      </c>
      <c r="V123" s="41">
        <v>0.2561173737049103</v>
      </c>
      <c r="W123" s="41">
        <v>0.22336789965629578</v>
      </c>
      <c r="X123" s="41">
        <v>0.2996886670589447</v>
      </c>
      <c r="Y123" s="41">
        <v>0.19940081238746643</v>
      </c>
      <c r="Z123" s="41">
        <v>0.2240363359451294</v>
      </c>
      <c r="AA123" s="41">
        <v>0.16318991780281067</v>
      </c>
      <c r="AB123" s="41">
        <v>0.23654113709926605</v>
      </c>
      <c r="AC123" s="41">
        <v>0.27684882283210754</v>
      </c>
      <c r="AD123" s="41">
        <v>0.367561936378479</v>
      </c>
      <c r="AE123" s="41">
        <v>0.2795230448246002</v>
      </c>
      <c r="AF123" s="41">
        <v>0.19538961350917816</v>
      </c>
      <c r="AG123" s="41">
        <v>0.11636681109666824</v>
      </c>
      <c r="AH123" s="41">
        <v>0.28516218066215515</v>
      </c>
      <c r="AI123" s="41">
        <v>0.1761888712644577</v>
      </c>
      <c r="AJ123" s="41">
        <v>0.18693377077579498</v>
      </c>
      <c r="AK123" s="41">
        <v>0.19279274344444275</v>
      </c>
      <c r="AL123" s="41">
        <v>0.19838836789131165</v>
      </c>
      <c r="AM123" s="41">
        <v>0.27947890758514404</v>
      </c>
      <c r="AN123" s="41">
        <v>0.2875095307826996</v>
      </c>
      <c r="AO123" s="41">
        <v>0.17684146761894226</v>
      </c>
      <c r="AP123" s="41">
        <v>0.12711811065673828</v>
      </c>
      <c r="AQ123" s="41">
        <v>0.2302369326353073</v>
      </c>
      <c r="AR123" s="41">
        <v>0.20058031380176544</v>
      </c>
      <c r="AS123" s="41">
        <v>0.3021422028541565</v>
      </c>
      <c r="AT123" s="41">
        <v>0.18044231832027435</v>
      </c>
      <c r="AU123" s="41">
        <v>0.1791984587907791</v>
      </c>
      <c r="AV123" s="41"/>
      <c r="AW123" s="41">
        <v>0.21457232534885406</v>
      </c>
      <c r="AX123" s="41">
        <v>0.18096457421779633</v>
      </c>
      <c r="AY123" s="41">
        <v>0.1291467696428299</v>
      </c>
      <c r="AZ123" s="41">
        <v>0.2721601128578186</v>
      </c>
      <c r="BA123" s="41">
        <v>0.2487228512763977</v>
      </c>
      <c r="BB123" s="41">
        <v>0.1588910073041916</v>
      </c>
      <c r="BC123" s="41">
        <v>0.23055653274059296</v>
      </c>
      <c r="BD123" s="41">
        <v>0.1973777562379837</v>
      </c>
      <c r="BE123" s="41">
        <v>0.3502834141254425</v>
      </c>
      <c r="BF123" s="41">
        <v>0.14650635421276093</v>
      </c>
      <c r="BG123" s="41">
        <v>0.30807429552078247</v>
      </c>
      <c r="BH123" s="41">
        <v>0.2453942745923996</v>
      </c>
      <c r="BI123" s="41">
        <v>0.21888352930545807</v>
      </c>
      <c r="BJ123" s="41">
        <v>0.21626020967960358</v>
      </c>
      <c r="BK123" s="41">
        <v>0.2546996772289276</v>
      </c>
      <c r="BL123" s="41">
        <v>0.25973713397979736</v>
      </c>
      <c r="BM123" s="41"/>
      <c r="BN123" s="41"/>
      <c r="BO123" s="41"/>
      <c r="BP123" s="41"/>
      <c r="BQ123" s="41"/>
      <c r="BR123" s="41"/>
      <c r="BS123" s="41"/>
      <c r="BT123" s="41"/>
      <c r="BU123" s="41"/>
      <c r="BV123" s="41"/>
      <c r="BW123" s="41"/>
      <c r="BX123" s="41"/>
      <c r="BY123" s="41"/>
      <c r="BZ123" s="41"/>
      <c r="CA123" s="49"/>
      <c r="CB123" s="41"/>
      <c r="CC123" s="41"/>
      <c r="CD123" s="49"/>
      <c r="CE123" s="41"/>
      <c r="CF123" s="41"/>
      <c r="CG123" s="41"/>
      <c r="CH123" s="41"/>
      <c r="CI123" s="41"/>
      <c r="CJ123" s="41"/>
      <c r="CK123" s="41"/>
      <c r="CL123" s="41"/>
      <c r="CM123" s="41"/>
      <c r="CN123" s="41"/>
      <c r="CO123" s="41"/>
      <c r="CP123" s="41"/>
      <c r="CQ123" s="41"/>
      <c r="CR123" s="41"/>
      <c r="CS123" s="41"/>
      <c r="CT123" s="41"/>
      <c r="CU123" s="41"/>
      <c r="CV123" s="41"/>
      <c r="CW123" s="41"/>
      <c r="CX123" s="41"/>
      <c r="CY123" s="41"/>
      <c r="CZ123" s="41"/>
      <c r="DA123" s="41"/>
      <c r="DB123" s="41"/>
      <c r="DC123" s="41"/>
      <c r="DD123" s="41"/>
      <c r="DE123" s="41"/>
      <c r="DF123" s="41"/>
      <c r="DG123" s="41"/>
      <c r="DH123" s="41"/>
      <c r="DI123" s="41"/>
      <c r="DJ123" s="41"/>
      <c r="DK123" s="41"/>
      <c r="DL123" s="41"/>
      <c r="DM123" s="41"/>
      <c r="DN123" s="41"/>
      <c r="DO123" s="41"/>
      <c r="DP123" s="41"/>
      <c r="DQ123" s="41"/>
      <c r="DR123" s="41"/>
      <c r="DS123" s="41"/>
      <c r="DT123" s="41"/>
      <c r="DU123" s="41"/>
      <c r="DV123" s="41"/>
      <c r="DW123" s="41"/>
    </row>
    <row r="124" ht="12.75" customHeight="1">
      <c r="A124" s="11" t="s">
        <v>263</v>
      </c>
      <c r="B124" s="41">
        <v>4.2984466552734375</v>
      </c>
      <c r="C124" s="41">
        <v>4.128852844238281</v>
      </c>
      <c r="D124" s="41">
        <v>4.177458763122559</v>
      </c>
      <c r="E124" s="41">
        <v>4.071183204650879</v>
      </c>
      <c r="F124" s="41">
        <v>4.119999885559082</v>
      </c>
      <c r="G124" s="41">
        <v>4.171738624572754</v>
      </c>
      <c r="H124" s="41">
        <v>4.190219879150391</v>
      </c>
      <c r="I124" s="41">
        <v>4.173344612121582</v>
      </c>
      <c r="J124" s="41">
        <v>4.044264316558838</v>
      </c>
      <c r="K124" s="41">
        <v>4.176078796386719</v>
      </c>
      <c r="L124" s="41">
        <v>4.128575801849365</v>
      </c>
      <c r="M124" s="41">
        <v>4.091809272766113</v>
      </c>
      <c r="N124" s="41">
        <v>4.166383266448975</v>
      </c>
      <c r="O124" s="41"/>
      <c r="P124" s="41">
        <v>4.029998302459717</v>
      </c>
      <c r="Q124" s="41">
        <v>4.246756553649902</v>
      </c>
      <c r="R124" s="41">
        <v>4.210913181304932</v>
      </c>
      <c r="S124" s="41">
        <v>4.195721626281738</v>
      </c>
      <c r="T124" s="41">
        <v>4.093723773956299</v>
      </c>
      <c r="U124" s="41">
        <v>4.124102592468262</v>
      </c>
      <c r="V124" s="41">
        <v>4.335226535797119</v>
      </c>
      <c r="W124" s="41">
        <v>4.051623344421387</v>
      </c>
      <c r="X124" s="41">
        <v>4.350476264953613</v>
      </c>
      <c r="Y124" s="41">
        <v>4.023247241973877</v>
      </c>
      <c r="Z124" s="41">
        <v>4.213618278503418</v>
      </c>
      <c r="AA124" s="41">
        <v>4.256349563598633</v>
      </c>
      <c r="AB124" s="41">
        <v>4.0971503257751465</v>
      </c>
      <c r="AC124" s="41">
        <v>4.197768688201904</v>
      </c>
      <c r="AD124" s="41">
        <v>3.713979959487915</v>
      </c>
      <c r="AE124" s="41">
        <v>3.959616184234619</v>
      </c>
      <c r="AF124" s="41">
        <v>4.289641380310059</v>
      </c>
      <c r="AG124" s="41">
        <v>4.346981048583984</v>
      </c>
      <c r="AH124" s="41">
        <v>4.158034801483154</v>
      </c>
      <c r="AI124" s="41">
        <v>4.069180965423584</v>
      </c>
      <c r="AJ124" s="41">
        <v>4.156957149505615</v>
      </c>
      <c r="AK124" s="41">
        <v>3.8445332050323486</v>
      </c>
      <c r="AL124" s="41">
        <v>4.310733795166016</v>
      </c>
      <c r="AM124" s="41">
        <v>4.47064733505249</v>
      </c>
      <c r="AN124" s="41">
        <v>4.375525951385498</v>
      </c>
      <c r="AO124" s="41">
        <v>4.047500133514404</v>
      </c>
      <c r="AP124" s="41">
        <v>4.102345943450928</v>
      </c>
      <c r="AQ124" s="41">
        <v>4.097041130065918</v>
      </c>
      <c r="AR124" s="41">
        <v>3.8984110355377197</v>
      </c>
      <c r="AS124" s="41">
        <v>4.115093231201172</v>
      </c>
      <c r="AT124" s="41">
        <v>4.083466053009033</v>
      </c>
      <c r="AU124" s="41">
        <v>4.2913126945495605</v>
      </c>
      <c r="AV124" s="41"/>
      <c r="AW124" s="41">
        <v>4.098747730255127</v>
      </c>
      <c r="AX124" s="41">
        <v>4.394537925720215</v>
      </c>
      <c r="AY124" s="41">
        <v>4.185339450836182</v>
      </c>
      <c r="AZ124" s="41">
        <v>4.168858051300049</v>
      </c>
      <c r="BA124" s="41">
        <v>4.119749069213867</v>
      </c>
      <c r="BB124" s="41">
        <v>4.253406047821045</v>
      </c>
      <c r="BC124" s="41">
        <v>4.496822357177734</v>
      </c>
      <c r="BD124" s="41">
        <v>4.298810958862305</v>
      </c>
      <c r="BE124" s="41">
        <v>4.21970272064209</v>
      </c>
      <c r="BF124" s="41">
        <v>4.346935272216797</v>
      </c>
      <c r="BG124" s="41">
        <v>4.339930534362793</v>
      </c>
      <c r="BH124" s="41">
        <v>4.358340263366699</v>
      </c>
      <c r="BI124" s="41">
        <v>4.232417106628418</v>
      </c>
      <c r="BJ124" s="41">
        <v>4.460931301116943</v>
      </c>
      <c r="BK124" s="41">
        <v>4.5349225997924805</v>
      </c>
      <c r="BL124" s="41">
        <v>4.232241630554199</v>
      </c>
      <c r="BM124" s="41"/>
      <c r="BN124" s="41"/>
      <c r="BO124" s="41"/>
      <c r="BP124" s="41"/>
      <c r="BQ124" s="41"/>
      <c r="BR124" s="41"/>
      <c r="BS124" s="41"/>
      <c r="BT124" s="41"/>
      <c r="BU124" s="41"/>
      <c r="BV124" s="41"/>
      <c r="BW124" s="41"/>
      <c r="BX124" s="41"/>
      <c r="BY124" s="41"/>
      <c r="BZ124" s="41"/>
      <c r="CA124" s="49"/>
      <c r="CB124" s="41"/>
      <c r="CC124" s="41"/>
      <c r="CD124" s="49"/>
      <c r="CE124" s="41"/>
      <c r="CF124" s="41"/>
      <c r="CG124" s="41"/>
      <c r="CH124" s="41"/>
      <c r="CI124" s="41"/>
      <c r="CJ124" s="41"/>
      <c r="CK124" s="41"/>
      <c r="CL124" s="41"/>
      <c r="CM124" s="41"/>
      <c r="CN124" s="41"/>
      <c r="CO124" s="41"/>
      <c r="CP124" s="41"/>
      <c r="CQ124" s="41"/>
      <c r="CR124" s="41"/>
      <c r="CS124" s="41"/>
      <c r="CT124" s="41"/>
      <c r="CU124" s="41"/>
      <c r="CV124" s="41"/>
      <c r="CW124" s="41"/>
      <c r="CX124" s="41"/>
      <c r="CY124" s="41"/>
      <c r="CZ124" s="41"/>
      <c r="DA124" s="41"/>
      <c r="DB124" s="41"/>
      <c r="DC124" s="41"/>
      <c r="DD124" s="41"/>
      <c r="DE124" s="41"/>
      <c r="DF124" s="41"/>
      <c r="DG124" s="41"/>
      <c r="DH124" s="41"/>
      <c r="DI124" s="41"/>
      <c r="DJ124" s="41"/>
      <c r="DK124" s="41"/>
      <c r="DL124" s="41"/>
      <c r="DM124" s="41"/>
      <c r="DN124" s="41"/>
      <c r="DO124" s="41"/>
      <c r="DP124" s="41"/>
      <c r="DQ124" s="41"/>
      <c r="DR124" s="41"/>
      <c r="DS124" s="41"/>
      <c r="DT124" s="41"/>
      <c r="DU124" s="41"/>
      <c r="DV124" s="41"/>
      <c r="DW124" s="41"/>
    </row>
    <row r="125" ht="12.75" customHeight="1">
      <c r="A125" s="11" t="s">
        <v>276</v>
      </c>
      <c r="B125" s="41">
        <v>3.859398365020752</v>
      </c>
      <c r="C125" s="41">
        <v>4.082923889160156</v>
      </c>
      <c r="D125" s="41">
        <v>3.492555618286133</v>
      </c>
      <c r="E125" s="41">
        <v>3.546010732650757</v>
      </c>
      <c r="F125" s="41">
        <v>3.526087760925293</v>
      </c>
      <c r="G125" s="41">
        <v>3.814955234527588</v>
      </c>
      <c r="H125" s="41">
        <v>4.285820484161377</v>
      </c>
      <c r="I125" s="41">
        <v>4.0</v>
      </c>
      <c r="J125" s="41">
        <v>3.9822564125061035</v>
      </c>
      <c r="K125" s="41">
        <v>3.5573244094848633</v>
      </c>
      <c r="L125" s="41">
        <v>4.017240047454834</v>
      </c>
      <c r="M125" s="41">
        <v>4.225715160369873</v>
      </c>
      <c r="N125" s="41">
        <v>3.70105242729187</v>
      </c>
      <c r="O125" s="41"/>
      <c r="P125" s="41">
        <v>3.649277925491333</v>
      </c>
      <c r="Q125" s="41">
        <v>3.7406535148620605</v>
      </c>
      <c r="R125" s="41">
        <v>3.838310480117798</v>
      </c>
      <c r="S125" s="41">
        <v>3.9385783672332764</v>
      </c>
      <c r="T125" s="41">
        <v>3.7892465591430664</v>
      </c>
      <c r="U125" s="41">
        <v>3.5</v>
      </c>
      <c r="V125" s="41">
        <v>4.356036186218262</v>
      </c>
      <c r="W125" s="41">
        <v>3.539005994796753</v>
      </c>
      <c r="X125" s="41">
        <v>3.9789156913757324</v>
      </c>
      <c r="Y125" s="41">
        <v>3.5500409603118896</v>
      </c>
      <c r="Z125" s="41">
        <v>3.807112455368042</v>
      </c>
      <c r="AA125" s="41">
        <v>3.6351237297058105</v>
      </c>
      <c r="AB125" s="41">
        <v>3.6569762229919434</v>
      </c>
      <c r="AC125" s="41">
        <v>3.9041800498962402</v>
      </c>
      <c r="AD125" s="41">
        <v>3.4259495735168457</v>
      </c>
      <c r="AE125" s="41">
        <v>3.6397705078125</v>
      </c>
      <c r="AF125" s="41">
        <v>3.948439598083496</v>
      </c>
      <c r="AG125" s="41">
        <v>3.8969244956970215</v>
      </c>
      <c r="AH125" s="41">
        <v>3.1910600662231445</v>
      </c>
      <c r="AI125" s="41">
        <v>4.1766486167907715</v>
      </c>
      <c r="AJ125" s="41">
        <v>4.066802978515625</v>
      </c>
      <c r="AK125" s="41">
        <v>3.4388673305511475</v>
      </c>
      <c r="AL125" s="41">
        <v>3.9069101810455322</v>
      </c>
      <c r="AM125" s="41">
        <v>4.124910831451416</v>
      </c>
      <c r="AN125" s="41">
        <v>4.145672798156738</v>
      </c>
      <c r="AO125" s="41">
        <v>3.794423818588257</v>
      </c>
      <c r="AP125" s="41">
        <v>3.7751152515411377</v>
      </c>
      <c r="AQ125" s="41">
        <v>3.5611135959625244</v>
      </c>
      <c r="AR125" s="41">
        <v>3.675910234451294</v>
      </c>
      <c r="AS125" s="41">
        <v>3.6106159687042236</v>
      </c>
      <c r="AT125" s="41">
        <v>3.565119504928589</v>
      </c>
      <c r="AU125" s="41">
        <v>3.784783363342285</v>
      </c>
      <c r="AV125" s="41"/>
      <c r="AW125" s="41">
        <v>4.002053260803223</v>
      </c>
      <c r="AX125" s="41">
        <v>4.119462013244629</v>
      </c>
      <c r="AY125" s="41">
        <v>3.7432303428649902</v>
      </c>
      <c r="AZ125" s="41">
        <v>4.042879581451416</v>
      </c>
      <c r="BA125" s="41">
        <v>4.068851947784424</v>
      </c>
      <c r="BB125" s="41">
        <v>3.9951767921447754</v>
      </c>
      <c r="BC125" s="41">
        <v>3.9455833435058594</v>
      </c>
      <c r="BD125" s="41">
        <v>4.0</v>
      </c>
      <c r="BE125" s="41">
        <v>4.003454208374023</v>
      </c>
      <c r="BF125" s="41">
        <v>4.1981940269470215</v>
      </c>
      <c r="BG125" s="41">
        <v>4.123905181884766</v>
      </c>
      <c r="BH125" s="41">
        <v>3.8513550758361816</v>
      </c>
      <c r="BI125" s="41">
        <v>4.139785289764404</v>
      </c>
      <c r="BJ125" s="41">
        <v>4.073843479156494</v>
      </c>
      <c r="BK125" s="41">
        <v>4.11964225769043</v>
      </c>
      <c r="BL125" s="41">
        <v>3.7171876430511475</v>
      </c>
      <c r="BM125" s="41"/>
      <c r="BN125" s="41"/>
      <c r="BO125" s="41"/>
      <c r="BP125" s="41"/>
      <c r="BQ125" s="41"/>
      <c r="BR125" s="41"/>
      <c r="BS125" s="41"/>
      <c r="BT125" s="41"/>
      <c r="BU125" s="41"/>
      <c r="BV125" s="41"/>
      <c r="BW125" s="41"/>
      <c r="BX125" s="41"/>
      <c r="BY125" s="41"/>
      <c r="BZ125" s="41"/>
      <c r="CA125" s="49"/>
      <c r="CB125" s="41"/>
      <c r="CC125" s="41"/>
      <c r="CD125" s="49"/>
      <c r="CE125" s="41"/>
      <c r="CF125" s="41"/>
      <c r="CG125" s="41"/>
      <c r="CH125" s="41"/>
      <c r="CI125" s="41"/>
      <c r="CJ125" s="41"/>
      <c r="CK125" s="41"/>
      <c r="CL125" s="41"/>
      <c r="CM125" s="41"/>
      <c r="CN125" s="41"/>
      <c r="CO125" s="41"/>
      <c r="CP125" s="41"/>
      <c r="CQ125" s="41"/>
      <c r="CR125" s="41"/>
      <c r="CS125" s="41"/>
      <c r="CT125" s="41"/>
      <c r="CU125" s="41"/>
      <c r="CV125" s="41"/>
      <c r="CW125" s="41"/>
      <c r="CX125" s="41"/>
      <c r="CY125" s="41"/>
      <c r="CZ125" s="41"/>
      <c r="DA125" s="41"/>
      <c r="DB125" s="41"/>
      <c r="DC125" s="41"/>
      <c r="DD125" s="41"/>
      <c r="DE125" s="41"/>
      <c r="DF125" s="41"/>
      <c r="DG125" s="41"/>
      <c r="DH125" s="41"/>
      <c r="DI125" s="41"/>
      <c r="DJ125" s="41"/>
      <c r="DK125" s="41"/>
      <c r="DL125" s="41"/>
      <c r="DM125" s="41"/>
      <c r="DN125" s="41"/>
      <c r="DO125" s="41"/>
      <c r="DP125" s="41"/>
      <c r="DQ125" s="41"/>
      <c r="DR125" s="41"/>
      <c r="DS125" s="41"/>
      <c r="DT125" s="41"/>
      <c r="DU125" s="41"/>
      <c r="DV125" s="41"/>
      <c r="DW125" s="41"/>
    </row>
    <row r="126" ht="12.75" customHeight="1">
      <c r="A126" s="91" t="s">
        <v>285</v>
      </c>
      <c r="B126" s="41">
        <v>4.308508396148682</v>
      </c>
      <c r="C126" s="41">
        <v>4.116469860076904</v>
      </c>
      <c r="D126" s="41">
        <v>3.9660723209381104</v>
      </c>
      <c r="E126" s="41">
        <v>3.880091905593872</v>
      </c>
      <c r="F126" s="41">
        <v>4.155267715454102</v>
      </c>
      <c r="G126" s="41">
        <v>4.1143317222595215</v>
      </c>
      <c r="H126" s="41">
        <v>3.9523773193359375</v>
      </c>
      <c r="I126" s="41">
        <v>4.00622034072876</v>
      </c>
      <c r="J126" s="41">
        <v>4.046640872955322</v>
      </c>
      <c r="K126" s="41">
        <v>4.015533447265625</v>
      </c>
      <c r="L126" s="41">
        <v>3.7770795822143555</v>
      </c>
      <c r="M126" s="41">
        <v>4.188732624053955</v>
      </c>
      <c r="N126" s="41">
        <v>4.055312633514404</v>
      </c>
      <c r="O126" s="41"/>
      <c r="P126" s="41">
        <v>4.09721040725708</v>
      </c>
      <c r="Q126" s="41">
        <v>4.212952613830566</v>
      </c>
      <c r="R126" s="41">
        <v>4.20538330078125</v>
      </c>
      <c r="S126" s="41">
        <v>4.309272766113281</v>
      </c>
      <c r="T126" s="41">
        <v>4.186707496643066</v>
      </c>
      <c r="U126" s="41">
        <v>4.0</v>
      </c>
      <c r="V126" s="41">
        <v>4.396420478820801</v>
      </c>
      <c r="W126" s="41">
        <v>4.030470848083496</v>
      </c>
      <c r="X126" s="41">
        <v>4.33632230758667</v>
      </c>
      <c r="Y126" s="41">
        <v>4.0801100730896</v>
      </c>
      <c r="Z126" s="41">
        <v>4.246047496795654</v>
      </c>
      <c r="AA126" s="41">
        <v>4.462479591369629</v>
      </c>
      <c r="AB126" s="41">
        <v>4.096568584442139</v>
      </c>
      <c r="AC126" s="41">
        <v>4.193086624145508</v>
      </c>
      <c r="AD126" s="41">
        <v>3.95404052734375</v>
      </c>
      <c r="AE126" s="41">
        <v>3.8472883701324463</v>
      </c>
      <c r="AF126" s="41">
        <v>4.231502056121826</v>
      </c>
      <c r="AG126" s="41">
        <v>4.458835601806641</v>
      </c>
      <c r="AH126" s="41">
        <v>4.244509220123291</v>
      </c>
      <c r="AI126" s="41">
        <v>4.160897731781006</v>
      </c>
      <c r="AJ126" s="41">
        <v>4.197085380554199</v>
      </c>
      <c r="AK126" s="41">
        <v>3.942573070526123</v>
      </c>
      <c r="AL126" s="41">
        <v>4.297340393066406</v>
      </c>
      <c r="AM126" s="41">
        <v>4.447640419006348</v>
      </c>
      <c r="AN126" s="41">
        <v>4.136080741882324</v>
      </c>
      <c r="AO126" s="41">
        <v>3.9771788120269775</v>
      </c>
      <c r="AP126" s="41">
        <v>3.9433741569519043</v>
      </c>
      <c r="AQ126" s="41">
        <v>4.0</v>
      </c>
      <c r="AR126" s="41">
        <v>3.877842664718628</v>
      </c>
      <c r="AS126" s="41">
        <v>3.9197373390197754</v>
      </c>
      <c r="AT126" s="41">
        <v>3.9309146404266357</v>
      </c>
      <c r="AU126" s="41">
        <v>4.153072834014893</v>
      </c>
      <c r="AV126" s="41"/>
      <c r="AW126" s="41">
        <v>4.05043888092041</v>
      </c>
      <c r="AX126" s="41">
        <v>4.227802753448486</v>
      </c>
      <c r="AY126" s="41">
        <v>4.28284215927124</v>
      </c>
      <c r="AZ126" s="41">
        <v>4.1418046951293945</v>
      </c>
      <c r="BA126" s="41">
        <v>4.0827484130859375</v>
      </c>
      <c r="BB126" s="41">
        <v>4.198766708374023</v>
      </c>
      <c r="BC126" s="41">
        <v>4.218785762786865</v>
      </c>
      <c r="BD126" s="41">
        <v>4.32309103012085</v>
      </c>
      <c r="BE126" s="41">
        <v>4.198819160461426</v>
      </c>
      <c r="BF126" s="41">
        <v>4.386066913604736</v>
      </c>
      <c r="BG126" s="41">
        <v>4.282706260681152</v>
      </c>
      <c r="BH126" s="41">
        <v>4.241977214813232</v>
      </c>
      <c r="BI126" s="41">
        <v>4.4022979736328125</v>
      </c>
      <c r="BJ126" s="41">
        <v>4.584651470184326</v>
      </c>
      <c r="BK126" s="41">
        <v>4.4755167961120605</v>
      </c>
      <c r="BL126" s="41">
        <v>4.182620048522949</v>
      </c>
      <c r="BM126" s="41"/>
      <c r="BN126" s="41"/>
      <c r="BO126" s="41"/>
      <c r="BP126" s="41"/>
      <c r="BQ126" s="41"/>
      <c r="BR126" s="41"/>
      <c r="BS126" s="41"/>
      <c r="BT126" s="41"/>
      <c r="BU126" s="41"/>
      <c r="BV126" s="41"/>
      <c r="BW126" s="41"/>
      <c r="BX126" s="41"/>
      <c r="BY126" s="41"/>
      <c r="BZ126" s="41"/>
      <c r="CA126" s="49"/>
      <c r="CB126" s="41"/>
      <c r="CC126" s="41"/>
      <c r="CD126" s="49"/>
      <c r="CE126" s="41"/>
      <c r="CF126" s="41"/>
      <c r="CG126" s="41"/>
      <c r="CH126" s="41"/>
      <c r="CI126" s="41"/>
      <c r="CJ126" s="41"/>
      <c r="CK126" s="41"/>
      <c r="CL126" s="41"/>
      <c r="CM126" s="41"/>
      <c r="CN126" s="41"/>
      <c r="CO126" s="41"/>
      <c r="CP126" s="41"/>
      <c r="CQ126" s="41"/>
      <c r="CR126" s="41"/>
      <c r="CS126" s="41"/>
      <c r="CT126" s="41"/>
      <c r="CU126" s="41"/>
      <c r="CV126" s="41"/>
      <c r="CW126" s="41"/>
      <c r="CX126" s="41"/>
      <c r="CY126" s="41"/>
      <c r="CZ126" s="41"/>
      <c r="DA126" s="41"/>
      <c r="DB126" s="41"/>
      <c r="DC126" s="41"/>
      <c r="DD126" s="41"/>
      <c r="DE126" s="41"/>
      <c r="DF126" s="41"/>
      <c r="DG126" s="41"/>
      <c r="DH126" s="41"/>
      <c r="DI126" s="41"/>
      <c r="DJ126" s="41"/>
      <c r="DK126" s="41"/>
      <c r="DL126" s="41"/>
      <c r="DM126" s="41"/>
      <c r="DN126" s="41"/>
      <c r="DO126" s="41"/>
      <c r="DP126" s="41"/>
      <c r="DQ126" s="41"/>
      <c r="DR126" s="41"/>
      <c r="DS126" s="41"/>
      <c r="DT126" s="41"/>
      <c r="DU126" s="41"/>
      <c r="DV126" s="41"/>
      <c r="DW126" s="41"/>
    </row>
    <row r="127" ht="12.75" customHeight="1">
      <c r="A127" s="90" t="s">
        <v>286</v>
      </c>
      <c r="B127" s="102">
        <v>7.848581314086914</v>
      </c>
      <c r="C127" s="102">
        <v>7.170394420623779</v>
      </c>
      <c r="D127" s="102">
        <v>7.480087757110596</v>
      </c>
      <c r="E127" s="102">
        <v>7.1278910636901855</v>
      </c>
      <c r="F127" s="102">
        <v>6.912497520446777</v>
      </c>
      <c r="G127" s="102">
        <v>7.167048454284668</v>
      </c>
      <c r="H127" s="102">
        <v>6.933379173278809</v>
      </c>
      <c r="I127" s="102">
        <v>7.720145225524902</v>
      </c>
      <c r="J127" s="102">
        <v>7.590636253356934</v>
      </c>
      <c r="K127" s="102">
        <v>7.582685470581055</v>
      </c>
      <c r="L127" s="102">
        <v>7.187229633331299</v>
      </c>
      <c r="M127" s="102">
        <v>8.002205848693848</v>
      </c>
      <c r="N127" s="102">
        <v>7.353682994842529</v>
      </c>
      <c r="O127" s="102"/>
      <c r="P127" s="102">
        <v>7.428556442260742</v>
      </c>
      <c r="Q127" s="102">
        <v>7.236996650695801</v>
      </c>
      <c r="R127" s="102">
        <v>8.03071117401123</v>
      </c>
      <c r="S127" s="102">
        <v>8.256773948669434</v>
      </c>
      <c r="T127" s="102">
        <v>7.484188556671143</v>
      </c>
      <c r="U127" s="102">
        <v>7.991138935089111</v>
      </c>
      <c r="V127" s="102">
        <v>7.6117377281188965</v>
      </c>
      <c r="W127" s="102">
        <v>8.118229866027832</v>
      </c>
      <c r="X127" s="102">
        <v>7.090343475341797</v>
      </c>
      <c r="Y127" s="102">
        <v>7.85850191116333</v>
      </c>
      <c r="Z127" s="102">
        <v>8.29251766204834</v>
      </c>
      <c r="AA127" s="102">
        <v>7.765153884887695</v>
      </c>
      <c r="AB127" s="102">
        <v>7.785792350769043</v>
      </c>
      <c r="AC127" s="102">
        <v>7.707887172698975</v>
      </c>
      <c r="AD127" s="102">
        <v>7.095861911773682</v>
      </c>
      <c r="AE127" s="102">
        <v>7.298150539398193</v>
      </c>
      <c r="AF127" s="102">
        <v>8.304116249084473</v>
      </c>
      <c r="AG127" s="102">
        <v>7.813169002532959</v>
      </c>
      <c r="AH127" s="102">
        <v>7.695709705352783</v>
      </c>
      <c r="AI127" s="102">
        <v>7.4281158447265625</v>
      </c>
      <c r="AJ127" s="102">
        <v>7.7623395919799805</v>
      </c>
      <c r="AK127" s="102">
        <v>7.704429626464844</v>
      </c>
      <c r="AL127" s="102">
        <v>8.07898998260498</v>
      </c>
      <c r="AM127" s="102">
        <v>8.228642463684082</v>
      </c>
      <c r="AN127" s="102">
        <v>7.64131498336792</v>
      </c>
      <c r="AO127" s="102">
        <v>7.2820963859558105</v>
      </c>
      <c r="AP127" s="102">
        <v>7.384181976318359</v>
      </c>
      <c r="AQ127" s="102">
        <v>7.542154788970947</v>
      </c>
      <c r="AR127" s="102">
        <v>6.83872652053833</v>
      </c>
      <c r="AS127" s="102">
        <v>7.417147159576416</v>
      </c>
      <c r="AT127" s="102">
        <v>7.323791027069092</v>
      </c>
      <c r="AU127" s="102">
        <v>6.768579483032227</v>
      </c>
      <c r="AV127" s="102"/>
      <c r="AW127" s="102">
        <v>6.998644828796387</v>
      </c>
      <c r="AX127" s="102">
        <v>8.162596702575684</v>
      </c>
      <c r="AY127" s="102">
        <v>7.53380823135376</v>
      </c>
      <c r="AZ127" s="102">
        <v>6.758452415466309</v>
      </c>
      <c r="BA127" s="102">
        <v>7.141937732696533</v>
      </c>
      <c r="BB127" s="102">
        <v>7.158296585083008</v>
      </c>
      <c r="BC127" s="102">
        <v>7.811067581176758</v>
      </c>
      <c r="BD127" s="102">
        <v>7.855870723724365</v>
      </c>
      <c r="BE127" s="102">
        <v>7.253488540649414</v>
      </c>
      <c r="BF127" s="102">
        <v>8.047102928161621</v>
      </c>
      <c r="BG127" s="102">
        <v>7.167074203491211</v>
      </c>
      <c r="BH127" s="102">
        <v>6.807229518890381</v>
      </c>
      <c r="BI127" s="102">
        <v>7.137568950653076</v>
      </c>
      <c r="BJ127" s="102">
        <v>7.898097515106201</v>
      </c>
      <c r="BK127" s="102">
        <v>7.616356372833252</v>
      </c>
      <c r="BL127" s="102">
        <v>6.901630878448486</v>
      </c>
      <c r="BM127" s="102"/>
      <c r="BN127" s="102"/>
      <c r="BO127" s="102"/>
      <c r="BP127" s="102"/>
      <c r="BQ127" s="102"/>
      <c r="BR127" s="102"/>
      <c r="BS127" s="102"/>
      <c r="BT127" s="102"/>
      <c r="BU127" s="102"/>
      <c r="BV127" s="102"/>
      <c r="BW127" s="102"/>
      <c r="BX127" s="102"/>
      <c r="BY127" s="102"/>
      <c r="BZ127" s="102"/>
      <c r="CA127" s="49"/>
      <c r="CB127" s="102"/>
      <c r="CC127" s="102"/>
      <c r="CD127" s="49"/>
      <c r="CE127" s="102"/>
      <c r="CF127" s="102"/>
      <c r="CG127" s="102"/>
      <c r="CH127" s="102"/>
      <c r="CI127" s="102"/>
      <c r="CJ127" s="102"/>
      <c r="CK127" s="102"/>
      <c r="CL127" s="102"/>
      <c r="CM127" s="102"/>
      <c r="CN127" s="102"/>
      <c r="CO127" s="102"/>
      <c r="CP127" s="102"/>
      <c r="CQ127" s="102"/>
      <c r="CR127" s="102"/>
      <c r="CS127" s="102"/>
      <c r="CT127" s="102"/>
      <c r="CU127" s="102"/>
      <c r="CV127" s="102"/>
      <c r="CW127" s="102"/>
      <c r="CX127" s="102"/>
      <c r="CY127" s="102"/>
      <c r="CZ127" s="102"/>
      <c r="DA127" s="102"/>
      <c r="DB127" s="102"/>
      <c r="DC127" s="102"/>
      <c r="DD127" s="102"/>
      <c r="DE127" s="102"/>
      <c r="DF127" s="102"/>
      <c r="DG127" s="102"/>
      <c r="DH127" s="102"/>
      <c r="DI127" s="102"/>
      <c r="DJ127" s="102"/>
      <c r="DK127" s="102"/>
      <c r="DL127" s="102"/>
      <c r="DM127" s="102"/>
      <c r="DN127" s="102"/>
      <c r="DO127" s="102"/>
      <c r="DP127" s="102"/>
      <c r="DQ127" s="102"/>
      <c r="DR127" s="102"/>
      <c r="DS127" s="102"/>
      <c r="DT127" s="102"/>
      <c r="DU127" s="102"/>
      <c r="DV127" s="102"/>
      <c r="DW127" s="102"/>
    </row>
    <row r="128" ht="12.75" customHeight="1">
      <c r="A128" s="91" t="s">
        <v>479</v>
      </c>
      <c r="B128" s="41">
        <v>0.0022139374632388353</v>
      </c>
      <c r="C128" s="41">
        <v>0.004190737847238779</v>
      </c>
      <c r="D128" s="41">
        <v>0.002312698634341359</v>
      </c>
      <c r="E128" s="41">
        <v>0.00638922955840826</v>
      </c>
      <c r="F128" s="41">
        <v>0.012801575474441051</v>
      </c>
      <c r="G128" s="41">
        <v>0.003967104014009237</v>
      </c>
      <c r="H128" s="41">
        <v>6.068065413273871E-4</v>
      </c>
      <c r="I128" s="41">
        <v>4.635612713173032E-4</v>
      </c>
      <c r="J128" s="41">
        <v>0.0043884082697331905</v>
      </c>
      <c r="K128" s="41">
        <v>0.0182676799595356</v>
      </c>
      <c r="L128" s="41">
        <v>0.0038911099545657635</v>
      </c>
      <c r="M128" s="41">
        <v>4.910616553388536E-4</v>
      </c>
      <c r="N128" s="41">
        <v>0.030095333233475685</v>
      </c>
      <c r="O128" s="41"/>
      <c r="P128" s="41">
        <v>8.039523963816464E-4</v>
      </c>
      <c r="Q128" s="41">
        <v>0.006993647199124098</v>
      </c>
      <c r="R128" s="41">
        <v>5.757390754297376E-4</v>
      </c>
      <c r="S128" s="41">
        <v>0.0066667054779827595</v>
      </c>
      <c r="T128" s="41">
        <v>2.1634458971675485E-4</v>
      </c>
      <c r="U128" s="41">
        <v>0.0017314950237050653</v>
      </c>
      <c r="V128" s="41">
        <v>3.7667262949980795E-4</v>
      </c>
      <c r="W128" s="41">
        <v>0.006540537811815739</v>
      </c>
      <c r="X128" s="41">
        <v>0.010374168865382671</v>
      </c>
      <c r="Y128" s="41">
        <v>0.002537058899179101</v>
      </c>
      <c r="Z128" s="41">
        <v>0.017437808215618134</v>
      </c>
      <c r="AA128" s="41">
        <v>0.0026519005186855793</v>
      </c>
      <c r="AB128" s="41">
        <v>0.004059558268636465</v>
      </c>
      <c r="AC128" s="41">
        <v>0.002202951814979315</v>
      </c>
      <c r="AD128" s="41">
        <v>0.00984923541545868</v>
      </c>
      <c r="AE128" s="41">
        <v>3.601431963033974E-4</v>
      </c>
      <c r="AF128" s="41">
        <v>0.0029257098212838173</v>
      </c>
      <c r="AG128" s="41">
        <v>3.3680745400488377E-4</v>
      </c>
      <c r="AH128" s="41">
        <v>5.215524579398334E-4</v>
      </c>
      <c r="AI128" s="41">
        <v>0.010651001706719398</v>
      </c>
      <c r="AJ128" s="41">
        <v>0.0022343560121953487</v>
      </c>
      <c r="AK128" s="41">
        <v>0.010497713461518288</v>
      </c>
      <c r="AL128" s="41">
        <v>0.0039642611518502235</v>
      </c>
      <c r="AM128" s="41">
        <v>8.490349864587188E-4</v>
      </c>
      <c r="AN128" s="41">
        <v>0.0032513795886188745</v>
      </c>
      <c r="AO128" s="41">
        <v>3.22380248690024E-4</v>
      </c>
      <c r="AP128" s="41">
        <v>0.014259220100939274</v>
      </c>
      <c r="AQ128" s="41">
        <v>0.003747267182916403</v>
      </c>
      <c r="AR128" s="41">
        <v>4.8085866728797555E-4</v>
      </c>
      <c r="AS128" s="41">
        <v>5.675943684764206E-4</v>
      </c>
      <c r="AT128" s="41">
        <v>0.023935984820127487</v>
      </c>
      <c r="AU128" s="41">
        <v>9.740831446833909E-4</v>
      </c>
      <c r="AV128" s="41"/>
      <c r="AW128" s="41">
        <v>0.002430984517559409</v>
      </c>
      <c r="AX128" s="41">
        <v>0.0031457485165446997</v>
      </c>
      <c r="AY128" s="41">
        <v>0.0026963131967931986</v>
      </c>
      <c r="AZ128" s="41">
        <v>0.030876165255904198</v>
      </c>
      <c r="BA128" s="41">
        <v>0.004325661808252335</v>
      </c>
      <c r="BB128" s="41">
        <v>0.04934823140501976</v>
      </c>
      <c r="BC128" s="41">
        <v>8.0321409041062E-4</v>
      </c>
      <c r="BD128" s="41">
        <v>0.008884335868060589</v>
      </c>
      <c r="BE128" s="41">
        <v>0.003035568865016103</v>
      </c>
      <c r="BF128" s="41">
        <v>0.0012512251269072294</v>
      </c>
      <c r="BG128" s="41">
        <v>0.0012916985433548689</v>
      </c>
      <c r="BH128" s="41">
        <v>3.742698463611305E-4</v>
      </c>
      <c r="BI128" s="41">
        <v>0.008382064290344715</v>
      </c>
      <c r="BJ128" s="41">
        <v>0.013628521002829075</v>
      </c>
      <c r="BK128" s="41">
        <v>5.656869034282863E-4</v>
      </c>
      <c r="BL128" s="41"/>
      <c r="BM128" s="41"/>
      <c r="BN128" s="41"/>
      <c r="BO128" s="41"/>
      <c r="BP128" s="41"/>
      <c r="BQ128" s="41"/>
      <c r="BR128" s="41"/>
      <c r="BS128" s="41"/>
      <c r="BT128" s="41"/>
      <c r="BU128" s="41"/>
      <c r="BV128" s="41"/>
      <c r="BW128" s="41"/>
      <c r="BX128" s="41"/>
      <c r="BY128" s="41"/>
      <c r="BZ128" s="41"/>
      <c r="CA128" s="49"/>
      <c r="CB128" s="41"/>
      <c r="CC128" s="41"/>
      <c r="CD128" s="49"/>
      <c r="CE128" s="41"/>
      <c r="CF128" s="41"/>
      <c r="CG128" s="41"/>
      <c r="CH128" s="41"/>
      <c r="CI128" s="41"/>
      <c r="CJ128" s="41"/>
      <c r="CK128" s="41"/>
      <c r="CL128" s="41"/>
      <c r="CM128" s="41"/>
      <c r="CN128" s="41"/>
      <c r="CO128" s="41"/>
      <c r="CP128" s="41"/>
      <c r="CQ128" s="41"/>
      <c r="CR128" s="41"/>
      <c r="CS128" s="41"/>
      <c r="CT128" s="41"/>
      <c r="CU128" s="41"/>
      <c r="CV128" s="41"/>
      <c r="CW128" s="41"/>
      <c r="CX128" s="41"/>
      <c r="CY128" s="41"/>
      <c r="CZ128" s="41"/>
      <c r="DA128" s="41"/>
      <c r="DB128" s="41"/>
      <c r="DC128" s="41"/>
      <c r="DD128" s="41"/>
      <c r="DE128" s="41"/>
      <c r="DF128" s="41"/>
      <c r="DG128" s="41"/>
      <c r="DH128" s="41"/>
      <c r="DI128" s="41"/>
      <c r="DJ128" s="41"/>
      <c r="DK128" s="41"/>
      <c r="DL128" s="41"/>
      <c r="DM128" s="41"/>
      <c r="DN128" s="41"/>
      <c r="DO128" s="41"/>
      <c r="DP128" s="41"/>
      <c r="DQ128" s="41"/>
      <c r="DR128" s="41"/>
      <c r="DS128" s="41"/>
      <c r="DT128" s="41"/>
      <c r="DU128" s="41"/>
      <c r="DV128" s="41"/>
      <c r="DW128" s="41"/>
    </row>
    <row r="129" ht="12.75" customHeight="1">
      <c r="A129" s="91" t="s">
        <v>480</v>
      </c>
      <c r="B129" s="41">
        <v>1120.0</v>
      </c>
      <c r="C129" s="41">
        <v>248.0</v>
      </c>
      <c r="D129" s="41">
        <v>248.0</v>
      </c>
      <c r="E129" s="41">
        <v>251.0</v>
      </c>
      <c r="F129" s="41">
        <v>256.0</v>
      </c>
      <c r="G129" s="41">
        <v>254.0</v>
      </c>
      <c r="H129" s="41">
        <v>248.0</v>
      </c>
      <c r="I129" s="41">
        <v>246.0</v>
      </c>
      <c r="J129" s="41">
        <v>255.0</v>
      </c>
      <c r="K129" s="41">
        <v>246.0</v>
      </c>
      <c r="L129" s="41">
        <v>246.0</v>
      </c>
      <c r="M129" s="41">
        <v>344.0</v>
      </c>
      <c r="N129" s="41">
        <v>247.0</v>
      </c>
      <c r="O129" s="41"/>
      <c r="P129" s="41">
        <v>342.0</v>
      </c>
      <c r="Q129" s="41">
        <v>245.0</v>
      </c>
      <c r="R129" s="41">
        <v>250.0</v>
      </c>
      <c r="S129" s="41">
        <v>349.0</v>
      </c>
      <c r="T129" s="41">
        <v>241.0</v>
      </c>
      <c r="U129" s="41">
        <v>242.0</v>
      </c>
      <c r="V129" s="41">
        <v>244.0</v>
      </c>
      <c r="W129" s="41">
        <v>253.0</v>
      </c>
      <c r="X129" s="41">
        <v>253.0</v>
      </c>
      <c r="Y129" s="41">
        <v>249.0</v>
      </c>
      <c r="Z129" s="41">
        <v>252.0</v>
      </c>
      <c r="AA129" s="41">
        <v>498.0</v>
      </c>
      <c r="AB129" s="41">
        <v>504.0</v>
      </c>
      <c r="AC129" s="41">
        <v>241.0</v>
      </c>
      <c r="AD129" s="41">
        <v>245.0</v>
      </c>
      <c r="AE129" s="41">
        <v>246.0</v>
      </c>
      <c r="AF129" s="41">
        <v>240.0</v>
      </c>
      <c r="AG129" s="41">
        <v>360.0</v>
      </c>
      <c r="AH129" s="41">
        <v>245.0</v>
      </c>
      <c r="AI129" s="41">
        <v>247.0</v>
      </c>
      <c r="AJ129" s="41">
        <v>252.0</v>
      </c>
      <c r="AK129" s="41">
        <v>250.0</v>
      </c>
      <c r="AL129" s="41">
        <v>245.0</v>
      </c>
      <c r="AM129" s="41">
        <v>242.0</v>
      </c>
      <c r="AN129" s="41">
        <v>244.0</v>
      </c>
      <c r="AO129" s="41">
        <v>252.0</v>
      </c>
      <c r="AP129" s="41">
        <v>252.0</v>
      </c>
      <c r="AQ129" s="41">
        <v>254.0</v>
      </c>
      <c r="AR129" s="41">
        <v>351.0</v>
      </c>
      <c r="AS129" s="41">
        <v>243.0</v>
      </c>
      <c r="AT129" s="41">
        <v>248.0</v>
      </c>
      <c r="AU129" s="41">
        <v>246.0</v>
      </c>
      <c r="AV129" s="41"/>
      <c r="AW129" s="41">
        <v>735.0</v>
      </c>
      <c r="AX129" s="41">
        <v>360.0</v>
      </c>
      <c r="AY129" s="41">
        <v>1075.0</v>
      </c>
      <c r="AZ129" s="41">
        <v>370.0</v>
      </c>
      <c r="BA129" s="41">
        <v>258.0</v>
      </c>
      <c r="BB129" s="41">
        <v>251.0</v>
      </c>
      <c r="BC129" s="41">
        <v>255.0</v>
      </c>
      <c r="BD129" s="41">
        <v>250.0</v>
      </c>
      <c r="BE129" s="41">
        <v>250.0</v>
      </c>
      <c r="BF129" s="41">
        <v>491.0</v>
      </c>
      <c r="BG129" s="41">
        <v>246.0</v>
      </c>
      <c r="BH129" s="41">
        <v>371.0</v>
      </c>
      <c r="BI129" s="41">
        <v>255.0</v>
      </c>
      <c r="BJ129" s="41">
        <v>247.0</v>
      </c>
      <c r="BK129" s="41">
        <v>246.0</v>
      </c>
      <c r="BL129" s="41">
        <v>246.0</v>
      </c>
      <c r="BM129" s="41"/>
      <c r="BN129" s="41"/>
      <c r="BO129" s="41"/>
      <c r="BP129" s="41"/>
      <c r="BQ129" s="41"/>
      <c r="BR129" s="41"/>
      <c r="BS129" s="41"/>
      <c r="BT129" s="41"/>
      <c r="BU129" s="41"/>
      <c r="BV129" s="41"/>
      <c r="BW129" s="41"/>
      <c r="BX129" s="41"/>
      <c r="BY129" s="41"/>
      <c r="BZ129" s="41"/>
      <c r="CA129" s="49"/>
      <c r="CB129" s="41"/>
      <c r="CC129" s="41"/>
      <c r="CD129" s="49"/>
      <c r="CE129" s="41"/>
      <c r="CF129" s="41"/>
      <c r="CG129" s="41"/>
      <c r="CH129" s="41"/>
      <c r="CI129" s="41"/>
      <c r="CJ129" s="41"/>
      <c r="CK129" s="41"/>
      <c r="CL129" s="41"/>
      <c r="CM129" s="41"/>
      <c r="CN129" s="41"/>
      <c r="CO129" s="41"/>
      <c r="CP129" s="41"/>
      <c r="CQ129" s="41"/>
      <c r="CR129" s="41"/>
      <c r="CS129" s="41"/>
      <c r="CT129" s="41"/>
      <c r="CU129" s="41"/>
      <c r="CV129" s="41"/>
      <c r="CW129" s="41"/>
      <c r="CX129" s="41"/>
      <c r="CY129" s="41"/>
      <c r="CZ129" s="41"/>
      <c r="DA129" s="41"/>
      <c r="DB129" s="41"/>
      <c r="DC129" s="41"/>
      <c r="DD129" s="41"/>
      <c r="DE129" s="41"/>
      <c r="DF129" s="41"/>
      <c r="DG129" s="41"/>
      <c r="DH129" s="41"/>
      <c r="DI129" s="41"/>
      <c r="DJ129" s="41"/>
      <c r="DK129" s="41"/>
      <c r="DL129" s="41"/>
      <c r="DM129" s="41"/>
      <c r="DN129" s="41"/>
      <c r="DO129" s="41"/>
      <c r="DP129" s="41"/>
      <c r="DQ129" s="41"/>
      <c r="DR129" s="41"/>
      <c r="DS129" s="41"/>
      <c r="DT129" s="41"/>
      <c r="DU129" s="41"/>
      <c r="DV129" s="41"/>
      <c r="DW129" s="41"/>
    </row>
    <row r="130" ht="12.75" customHeight="1">
      <c r="A130" s="91" t="s">
        <v>288</v>
      </c>
      <c r="B130" s="41">
        <v>1.7029086351394653</v>
      </c>
      <c r="C130" s="41">
        <v>2.053114652633667</v>
      </c>
      <c r="D130" s="41">
        <v>1.9008218050003052</v>
      </c>
      <c r="E130" s="41">
        <v>1.993341088294983</v>
      </c>
      <c r="F130" s="41">
        <v>1.947497844696045</v>
      </c>
      <c r="G130" s="41">
        <v>1.9401394128799438</v>
      </c>
      <c r="H130" s="41">
        <v>1.9826990365982056</v>
      </c>
      <c r="I130" s="41">
        <v>2.0168519020080566</v>
      </c>
      <c r="J130" s="41">
        <v>1.8383936882019043</v>
      </c>
      <c r="K130" s="41">
        <v>2.0376250743865967</v>
      </c>
      <c r="L130" s="41">
        <v>1.9932670593261719</v>
      </c>
      <c r="M130" s="41">
        <v>1.9684343338012695</v>
      </c>
      <c r="N130" s="41">
        <v>1.892198085784912</v>
      </c>
      <c r="O130" s="41"/>
      <c r="P130" s="41">
        <v>1.9547046422958374</v>
      </c>
      <c r="Q130" s="41">
        <v>1.9200853109359741</v>
      </c>
      <c r="R130" s="41">
        <v>1.949780821800232</v>
      </c>
      <c r="S130" s="41">
        <v>2.0065386295318604</v>
      </c>
      <c r="T130" s="41">
        <v>1.9186437129974365</v>
      </c>
      <c r="U130" s="41">
        <v>1.7685593366622925</v>
      </c>
      <c r="V130" s="41">
        <v>2.033149480819702</v>
      </c>
      <c r="W130" s="41">
        <v>1.9955205917358398</v>
      </c>
      <c r="X130" s="41">
        <v>1.9649029970169067</v>
      </c>
      <c r="Y130" s="41">
        <v>1.9532302618026733</v>
      </c>
      <c r="Z130" s="41">
        <v>2.004730224609375</v>
      </c>
      <c r="AA130" s="41">
        <v>2.0305802822113037</v>
      </c>
      <c r="AB130" s="41">
        <v>1.9711774587631226</v>
      </c>
      <c r="AC130" s="41">
        <v>2.1403870582580566</v>
      </c>
      <c r="AD130" s="41">
        <v>1.9651682376861572</v>
      </c>
      <c r="AE130" s="41">
        <v>2.0342469215393066</v>
      </c>
      <c r="AF130" s="41">
        <v>2.1333701610565186</v>
      </c>
      <c r="AG130" s="41">
        <v>1.9112969636917114</v>
      </c>
      <c r="AH130" s="41">
        <v>1.9024896621704102</v>
      </c>
      <c r="AI130" s="41">
        <v>1.9458541870117188</v>
      </c>
      <c r="AJ130" s="41">
        <v>1.930145502090454</v>
      </c>
      <c r="AK130" s="41">
        <v>1.8635247945785522</v>
      </c>
      <c r="AL130" s="41">
        <v>1.9686753749847412</v>
      </c>
      <c r="AM130" s="41">
        <v>1.9950345754623413</v>
      </c>
      <c r="AN130" s="41">
        <v>1.9330469369888306</v>
      </c>
      <c r="AO130" s="41">
        <v>1.804357647895813</v>
      </c>
      <c r="AP130" s="41">
        <v>1.8718628883361816</v>
      </c>
      <c r="AQ130" s="41">
        <v>1.867582082748413</v>
      </c>
      <c r="AR130" s="41">
        <v>1.8523941040039062</v>
      </c>
      <c r="AS130" s="41">
        <v>1.7216660976409912</v>
      </c>
      <c r="AT130" s="41">
        <v>1.6508089303970337</v>
      </c>
      <c r="AU130" s="41">
        <v>1.6654894351959229</v>
      </c>
      <c r="AV130" s="41"/>
      <c r="AW130" s="41">
        <v>1.724682092666626</v>
      </c>
      <c r="AX130" s="41">
        <v>1.955244541168213</v>
      </c>
      <c r="AY130" s="41">
        <v>1.7523330450057983</v>
      </c>
      <c r="AZ130" s="41">
        <v>1.853222131729126</v>
      </c>
      <c r="BA130" s="41">
        <v>1.8282506465911865</v>
      </c>
      <c r="BB130" s="41">
        <v>1.9110347032546997</v>
      </c>
      <c r="BC130" s="41">
        <v>1.905035376548767</v>
      </c>
      <c r="BD130" s="41">
        <v>1.860180377960205</v>
      </c>
      <c r="BE130" s="41">
        <v>1.8871636390686035</v>
      </c>
      <c r="BF130" s="41">
        <v>1.8495290279388428</v>
      </c>
      <c r="BG130" s="41">
        <v>1.956139326095581</v>
      </c>
      <c r="BH130" s="41">
        <v>1.716636300086975</v>
      </c>
      <c r="BI130" s="41">
        <v>1.8784233331680298</v>
      </c>
      <c r="BJ130" s="41">
        <v>1.9568361043930054</v>
      </c>
      <c r="BK130" s="41">
        <v>2.0857388973236084</v>
      </c>
      <c r="BL130" s="41">
        <v>1.7532631158828735</v>
      </c>
      <c r="BM130" s="41"/>
      <c r="BN130" s="41"/>
      <c r="BO130" s="41"/>
      <c r="BP130" s="41"/>
      <c r="BQ130" s="41"/>
      <c r="BR130" s="41"/>
      <c r="BS130" s="41"/>
      <c r="BT130" s="41"/>
      <c r="BU130" s="41"/>
      <c r="BV130" s="41"/>
      <c r="BW130" s="41"/>
      <c r="BX130" s="41"/>
      <c r="BY130" s="41"/>
      <c r="BZ130" s="41"/>
      <c r="CA130" s="49"/>
      <c r="CB130" s="41"/>
      <c r="CC130" s="41"/>
      <c r="CD130" s="49"/>
      <c r="CE130" s="41"/>
      <c r="CF130" s="41"/>
      <c r="CG130" s="41"/>
      <c r="CH130" s="41"/>
      <c r="CI130" s="41"/>
      <c r="CJ130" s="41"/>
      <c r="CK130" s="41"/>
      <c r="CL130" s="41"/>
      <c r="CM130" s="41"/>
      <c r="CN130" s="41"/>
      <c r="CO130" s="41"/>
      <c r="CP130" s="41"/>
      <c r="CQ130" s="41"/>
      <c r="CR130" s="41"/>
      <c r="CS130" s="41"/>
      <c r="CT130" s="41"/>
      <c r="CU130" s="41"/>
      <c r="CV130" s="41"/>
      <c r="CW130" s="41"/>
      <c r="CX130" s="41"/>
      <c r="CY130" s="41"/>
      <c r="CZ130" s="41"/>
      <c r="DA130" s="41"/>
      <c r="DB130" s="41"/>
      <c r="DC130" s="41"/>
      <c r="DD130" s="41"/>
      <c r="DE130" s="41"/>
      <c r="DF130" s="41"/>
      <c r="DG130" s="41"/>
      <c r="DH130" s="41"/>
      <c r="DI130" s="41"/>
      <c r="DJ130" s="41"/>
      <c r="DK130" s="41"/>
      <c r="DL130" s="41"/>
      <c r="DM130" s="41"/>
      <c r="DN130" s="41"/>
      <c r="DO130" s="41"/>
      <c r="DP130" s="41"/>
      <c r="DQ130" s="41"/>
      <c r="DR130" s="41"/>
      <c r="DS130" s="41"/>
      <c r="DT130" s="41"/>
      <c r="DU130" s="41"/>
      <c r="DV130" s="41"/>
      <c r="DW130" s="41"/>
    </row>
    <row r="131" ht="12.75" customHeight="1">
      <c r="A131" s="91" t="s">
        <v>302</v>
      </c>
      <c r="B131" s="41">
        <v>1.9570213556289673</v>
      </c>
      <c r="C131" s="41">
        <v>1.438712477684021</v>
      </c>
      <c r="D131" s="41">
        <v>1.967658281326294</v>
      </c>
      <c r="E131" s="41">
        <v>1.4147523641586304</v>
      </c>
      <c r="F131" s="41">
        <v>1.2584500312805176</v>
      </c>
      <c r="G131" s="41">
        <v>1.4335880279541016</v>
      </c>
      <c r="H131" s="41">
        <v>1.3984019756317139</v>
      </c>
      <c r="I131" s="41">
        <v>1.9161555767059326</v>
      </c>
      <c r="J131" s="41">
        <v>1.961888313293457</v>
      </c>
      <c r="K131" s="41">
        <v>1.7437087297439575</v>
      </c>
      <c r="L131" s="41">
        <v>1.4121118783950806</v>
      </c>
      <c r="M131" s="41">
        <v>2.0427846908569336</v>
      </c>
      <c r="N131" s="41">
        <v>1.4529457092285156</v>
      </c>
      <c r="O131" s="41"/>
      <c r="P131" s="41">
        <v>1.415662169456482</v>
      </c>
      <c r="Q131" s="41">
        <v>1.4125884771347046</v>
      </c>
      <c r="R131" s="41">
        <v>1.9764102697372437</v>
      </c>
      <c r="S131" s="41">
        <v>2.0623083114624023</v>
      </c>
      <c r="T131" s="41">
        <v>1.4626729488372803</v>
      </c>
      <c r="U131" s="41">
        <v>1.955099105834961</v>
      </c>
      <c r="V131" s="41">
        <v>1.4480869770050049</v>
      </c>
      <c r="W131" s="41">
        <v>1.9049862623214722</v>
      </c>
      <c r="X131" s="41">
        <v>1.37456476688385</v>
      </c>
      <c r="Y131" s="41">
        <v>1.9119338989257812</v>
      </c>
      <c r="Z131" s="41">
        <v>2.212885618209839</v>
      </c>
      <c r="AA131" s="41">
        <v>1.7583023309707642</v>
      </c>
      <c r="AB131" s="41">
        <v>1.940445065498352</v>
      </c>
      <c r="AC131" s="41">
        <v>1.662931203842163</v>
      </c>
      <c r="AD131" s="41">
        <v>1.3756846189498901</v>
      </c>
      <c r="AE131" s="41">
        <v>1.432889461517334</v>
      </c>
      <c r="AF131" s="41">
        <v>2.005601644515991</v>
      </c>
      <c r="AG131" s="41">
        <v>1.711816668510437</v>
      </c>
      <c r="AH131" s="41">
        <v>1.9616385698318481</v>
      </c>
      <c r="AI131" s="41">
        <v>1.8822174072265625</v>
      </c>
      <c r="AJ131" s="41">
        <v>1.9723817110061646</v>
      </c>
      <c r="AK131" s="41">
        <v>1.971170425415039</v>
      </c>
      <c r="AL131" s="41">
        <v>2.019432544708252</v>
      </c>
      <c r="AM131" s="41">
        <v>2.150517463684082</v>
      </c>
      <c r="AN131" s="41">
        <v>1.7615998983383179</v>
      </c>
      <c r="AO131" s="41">
        <v>1.9204210042953491</v>
      </c>
      <c r="AP131" s="41">
        <v>1.899902105331421</v>
      </c>
      <c r="AQ131" s="41">
        <v>1.8950825929641724</v>
      </c>
      <c r="AR131" s="41">
        <v>1.3791775703430176</v>
      </c>
      <c r="AS131" s="41">
        <v>1.9675006866455078</v>
      </c>
      <c r="AT131" s="41">
        <v>1.9455859661102295</v>
      </c>
      <c r="AU131" s="41">
        <v>1.342074990272522</v>
      </c>
      <c r="AV131" s="41"/>
      <c r="AW131" s="41">
        <v>1.3716099262237549</v>
      </c>
      <c r="AX131" s="41">
        <v>1.972705602645874</v>
      </c>
      <c r="AY131" s="41">
        <v>1.719157338142395</v>
      </c>
      <c r="AZ131" s="41">
        <v>1.0219477415084839</v>
      </c>
      <c r="BA131" s="41">
        <v>1.397249460220337</v>
      </c>
      <c r="BB131" s="41">
        <v>1.4331976175308228</v>
      </c>
      <c r="BC131" s="41">
        <v>1.9319956302642822</v>
      </c>
      <c r="BD131" s="41">
        <v>1.8945319652557373</v>
      </c>
      <c r="BE131" s="41">
        <v>1.3994570970535278</v>
      </c>
      <c r="BF131" s="41">
        <v>1.973822832107544</v>
      </c>
      <c r="BG131" s="41">
        <v>1.4323081970214844</v>
      </c>
      <c r="BH131" s="41">
        <v>1.0524941682815552</v>
      </c>
      <c r="BI131" s="41">
        <v>1.365981101989746</v>
      </c>
      <c r="BJ131" s="41">
        <v>1.9001033306121826</v>
      </c>
      <c r="BK131" s="41">
        <v>1.4314814805984497</v>
      </c>
      <c r="BL131" s="41">
        <v>1.2393593788146973</v>
      </c>
      <c r="BM131" s="41"/>
      <c r="BN131" s="41"/>
      <c r="BO131" s="41"/>
      <c r="BP131" s="41"/>
      <c r="BQ131" s="41"/>
      <c r="BR131" s="41"/>
      <c r="BS131" s="41"/>
      <c r="BT131" s="41"/>
      <c r="BU131" s="41"/>
      <c r="BV131" s="41"/>
      <c r="BW131" s="41"/>
      <c r="BX131" s="41"/>
      <c r="BY131" s="41"/>
      <c r="BZ131" s="41"/>
      <c r="CA131" s="49"/>
      <c r="CB131" s="41"/>
      <c r="CC131" s="41"/>
      <c r="CD131" s="49"/>
      <c r="CE131" s="41"/>
      <c r="CF131" s="41"/>
      <c r="CG131" s="41"/>
      <c r="CH131" s="41"/>
      <c r="CI131" s="41"/>
      <c r="CJ131" s="41"/>
      <c r="CK131" s="41"/>
      <c r="CL131" s="41"/>
      <c r="CM131" s="41"/>
      <c r="CN131" s="41"/>
      <c r="CO131" s="41"/>
      <c r="CP131" s="41"/>
      <c r="CQ131" s="41"/>
      <c r="CR131" s="41"/>
      <c r="CS131" s="41"/>
      <c r="CT131" s="41"/>
      <c r="CU131" s="41"/>
      <c r="CV131" s="41"/>
      <c r="CW131" s="41"/>
      <c r="CX131" s="41"/>
      <c r="CY131" s="41"/>
      <c r="CZ131" s="41"/>
      <c r="DA131" s="41"/>
      <c r="DB131" s="41"/>
      <c r="DC131" s="41"/>
      <c r="DD131" s="41"/>
      <c r="DE131" s="41"/>
      <c r="DF131" s="41"/>
      <c r="DG131" s="41"/>
      <c r="DH131" s="41"/>
      <c r="DI131" s="41"/>
      <c r="DJ131" s="41"/>
      <c r="DK131" s="41"/>
      <c r="DL131" s="41"/>
      <c r="DM131" s="41"/>
      <c r="DN131" s="41"/>
      <c r="DO131" s="41"/>
      <c r="DP131" s="41"/>
      <c r="DQ131" s="41"/>
      <c r="DR131" s="41"/>
      <c r="DS131" s="41"/>
      <c r="DT131" s="41"/>
      <c r="DU131" s="41"/>
      <c r="DV131" s="41"/>
      <c r="DW131" s="41"/>
    </row>
    <row r="132" ht="12.75" customHeight="1">
      <c r="A132" s="91" t="s">
        <v>314</v>
      </c>
      <c r="B132" s="41">
        <v>2.2547800540924072</v>
      </c>
      <c r="C132" s="41">
        <v>1.737166166305542</v>
      </c>
      <c r="D132" s="41">
        <v>1.7318540811538696</v>
      </c>
      <c r="E132" s="41">
        <v>1.8535704612731934</v>
      </c>
      <c r="F132" s="41">
        <v>1.7667393684387207</v>
      </c>
      <c r="G132" s="41">
        <v>1.873508095741272</v>
      </c>
      <c r="H132" s="41">
        <v>1.6847290992736816</v>
      </c>
      <c r="I132" s="41">
        <v>1.9380234479904175</v>
      </c>
      <c r="J132" s="41">
        <v>1.9060800075531006</v>
      </c>
      <c r="K132" s="41">
        <v>1.9077541828155518</v>
      </c>
      <c r="L132" s="41">
        <v>1.8074109554290771</v>
      </c>
      <c r="M132" s="41">
        <v>2.0250632762908936</v>
      </c>
      <c r="N132" s="41">
        <v>2.0457160472869873</v>
      </c>
      <c r="O132" s="41"/>
      <c r="P132" s="41">
        <v>2.15179705619812</v>
      </c>
      <c r="Q132" s="41">
        <v>1.9704465866088867</v>
      </c>
      <c r="R132" s="41">
        <v>2.160810947418213</v>
      </c>
      <c r="S132" s="41">
        <v>2.220083475112915</v>
      </c>
      <c r="T132" s="41">
        <v>2.1742143630981445</v>
      </c>
      <c r="U132" s="41">
        <v>2.3302488327026367</v>
      </c>
      <c r="V132" s="41">
        <v>2.115384578704834</v>
      </c>
      <c r="W132" s="41">
        <v>2.2961618900299072</v>
      </c>
      <c r="X132" s="41">
        <v>1.7704675197601318</v>
      </c>
      <c r="Y132" s="41">
        <v>2.070465564727783</v>
      </c>
      <c r="Z132" s="41">
        <v>2.020972967147827</v>
      </c>
      <c r="AA132" s="41">
        <v>1.979066252708435</v>
      </c>
      <c r="AB132" s="41">
        <v>1.979572057723999</v>
      </c>
      <c r="AC132" s="41">
        <v>1.9535523653030396</v>
      </c>
      <c r="AD132" s="41">
        <v>1.8292279243469238</v>
      </c>
      <c r="AE132" s="41">
        <v>1.9203910827636719</v>
      </c>
      <c r="AF132" s="41">
        <v>2.1515276432037354</v>
      </c>
      <c r="AG132" s="41">
        <v>2.25398325920105</v>
      </c>
      <c r="AH132" s="41">
        <v>1.8867696523666382</v>
      </c>
      <c r="AI132" s="41">
        <v>1.7056716680526733</v>
      </c>
      <c r="AJ132" s="41">
        <v>1.8869224786758423</v>
      </c>
      <c r="AK132" s="41">
        <v>1.9060239791870117</v>
      </c>
      <c r="AL132" s="41">
        <v>2.13784122467041</v>
      </c>
      <c r="AM132" s="41">
        <v>2.1063711643218994</v>
      </c>
      <c r="AN132" s="41">
        <v>2.0586342811584473</v>
      </c>
      <c r="AO132" s="41">
        <v>1.658982276916504</v>
      </c>
      <c r="AP132" s="41">
        <v>1.6997812986373901</v>
      </c>
      <c r="AQ132" s="41">
        <v>1.8336389064788818</v>
      </c>
      <c r="AR132" s="41">
        <v>1.739361047744751</v>
      </c>
      <c r="AS132" s="41">
        <v>1.8215501308441162</v>
      </c>
      <c r="AT132" s="41">
        <v>1.8612372875213623</v>
      </c>
      <c r="AU132" s="41">
        <v>1.9004619121551514</v>
      </c>
      <c r="AV132" s="41"/>
      <c r="AW132" s="41">
        <v>2.018188714981079</v>
      </c>
      <c r="AX132" s="41">
        <v>2.2858638763427734</v>
      </c>
      <c r="AY132" s="41">
        <v>2.185147285461426</v>
      </c>
      <c r="AZ132" s="41">
        <v>1.9945400953292847</v>
      </c>
      <c r="BA132" s="41">
        <v>2.0983502864837646</v>
      </c>
      <c r="BB132" s="41">
        <v>1.9120216369628906</v>
      </c>
      <c r="BC132" s="41">
        <v>2.099597454071045</v>
      </c>
      <c r="BD132" s="41">
        <v>2.2150156497955322</v>
      </c>
      <c r="BE132" s="41">
        <v>2.09179949760437</v>
      </c>
      <c r="BF132" s="41">
        <v>2.313960075378418</v>
      </c>
      <c r="BG132" s="41">
        <v>1.8441945314407349</v>
      </c>
      <c r="BH132" s="41">
        <v>2.16003155708313</v>
      </c>
      <c r="BI132" s="41">
        <v>2.0140485763549805</v>
      </c>
      <c r="BJ132" s="41">
        <v>2.072800397872925</v>
      </c>
      <c r="BK132" s="41">
        <v>2.1037707328796387</v>
      </c>
      <c r="BL132" s="41">
        <v>2.0530598163604736</v>
      </c>
      <c r="BM132" s="41"/>
      <c r="BN132" s="41"/>
      <c r="BO132" s="41"/>
      <c r="BP132" s="41"/>
      <c r="BQ132" s="41"/>
      <c r="BR132" s="41"/>
      <c r="BS132" s="41"/>
      <c r="BT132" s="41"/>
      <c r="BU132" s="41"/>
      <c r="BV132" s="41"/>
      <c r="BW132" s="41"/>
      <c r="BX132" s="41"/>
      <c r="BY132" s="41"/>
      <c r="BZ132" s="41"/>
      <c r="CA132" s="49"/>
      <c r="CB132" s="41"/>
      <c r="CC132" s="41"/>
      <c r="CD132" s="49"/>
      <c r="CE132" s="41"/>
      <c r="CF132" s="41"/>
      <c r="CG132" s="41"/>
      <c r="CH132" s="41"/>
      <c r="CI132" s="41"/>
      <c r="CJ132" s="41"/>
      <c r="CK132" s="41"/>
      <c r="CL132" s="41"/>
      <c r="CM132" s="41"/>
      <c r="CN132" s="41"/>
      <c r="CO132" s="41"/>
      <c r="CP132" s="41"/>
      <c r="CQ132" s="41"/>
      <c r="CR132" s="41"/>
      <c r="CS132" s="41"/>
      <c r="CT132" s="41"/>
      <c r="CU132" s="41"/>
      <c r="CV132" s="41"/>
      <c r="CW132" s="41"/>
      <c r="CX132" s="41"/>
      <c r="CY132" s="41"/>
      <c r="CZ132" s="41"/>
      <c r="DA132" s="41"/>
      <c r="DB132" s="41"/>
      <c r="DC132" s="41"/>
      <c r="DD132" s="41"/>
      <c r="DE132" s="41"/>
      <c r="DF132" s="41"/>
      <c r="DG132" s="41"/>
      <c r="DH132" s="41"/>
      <c r="DI132" s="41"/>
      <c r="DJ132" s="41"/>
      <c r="DK132" s="41"/>
      <c r="DL132" s="41"/>
      <c r="DM132" s="41"/>
      <c r="DN132" s="41"/>
      <c r="DO132" s="41"/>
      <c r="DP132" s="41"/>
      <c r="DQ132" s="41"/>
      <c r="DR132" s="41"/>
      <c r="DS132" s="41"/>
      <c r="DT132" s="41"/>
      <c r="DU132" s="41"/>
      <c r="DV132" s="41"/>
      <c r="DW132" s="41"/>
    </row>
    <row r="133" ht="12.75" customHeight="1">
      <c r="A133" s="91" t="s">
        <v>329</v>
      </c>
      <c r="B133" s="41">
        <v>1.9338712692260742</v>
      </c>
      <c r="C133" s="41">
        <v>1.9414011240005493</v>
      </c>
      <c r="D133" s="41">
        <v>1.8797533512115479</v>
      </c>
      <c r="E133" s="41">
        <v>1.8662270307540894</v>
      </c>
      <c r="F133" s="41">
        <v>1.9398105144500732</v>
      </c>
      <c r="G133" s="41">
        <v>1.919812798500061</v>
      </c>
      <c r="H133" s="41">
        <v>1.8675490617752075</v>
      </c>
      <c r="I133" s="41">
        <v>1.8491144180297852</v>
      </c>
      <c r="J133" s="41">
        <v>1.8842741250991821</v>
      </c>
      <c r="K133" s="41">
        <v>1.8935973644256592</v>
      </c>
      <c r="L133" s="41">
        <v>1.9744399785995483</v>
      </c>
      <c r="M133" s="41">
        <v>1.965923547744751</v>
      </c>
      <c r="N133" s="41">
        <v>1.9628229141235352</v>
      </c>
      <c r="O133" s="41"/>
      <c r="P133" s="41">
        <v>1.9063923358917236</v>
      </c>
      <c r="Q133" s="41">
        <v>1.9338761568069458</v>
      </c>
      <c r="R133" s="41">
        <v>1.9437087774276733</v>
      </c>
      <c r="S133" s="41">
        <v>1.9678438901901245</v>
      </c>
      <c r="T133" s="41">
        <v>1.9286577701568604</v>
      </c>
      <c r="U133" s="41">
        <v>1.9372315406799316</v>
      </c>
      <c r="V133" s="41">
        <v>2.0151164531707764</v>
      </c>
      <c r="W133" s="41">
        <v>1.921561598777771</v>
      </c>
      <c r="X133" s="41">
        <v>1.9804084300994873</v>
      </c>
      <c r="Y133" s="41">
        <v>1.9228721857070923</v>
      </c>
      <c r="Z133" s="41">
        <v>2.0539283752441406</v>
      </c>
      <c r="AA133" s="41">
        <v>1.9972047805786133</v>
      </c>
      <c r="AB133" s="41">
        <v>1.8945977687835693</v>
      </c>
      <c r="AC133" s="41">
        <v>1.9510163068771362</v>
      </c>
      <c r="AD133" s="41">
        <v>1.9257808923721313</v>
      </c>
      <c r="AE133" s="41">
        <v>1.9106229543685913</v>
      </c>
      <c r="AF133" s="41">
        <v>2.0136170387268066</v>
      </c>
      <c r="AG133" s="41">
        <v>1.9360719919204712</v>
      </c>
      <c r="AH133" s="41">
        <v>1.9448117017745972</v>
      </c>
      <c r="AI133" s="41">
        <v>1.8943727016448975</v>
      </c>
      <c r="AJ133" s="41">
        <v>1.97288978099823</v>
      </c>
      <c r="AK133" s="41">
        <v>1.9637104272842407</v>
      </c>
      <c r="AL133" s="41">
        <v>1.9530409574508667</v>
      </c>
      <c r="AM133" s="41">
        <v>1.9767194986343384</v>
      </c>
      <c r="AN133" s="41">
        <v>1.8880337476730347</v>
      </c>
      <c r="AO133" s="41">
        <v>1.8983354568481445</v>
      </c>
      <c r="AP133" s="41">
        <v>1.9126356840133667</v>
      </c>
      <c r="AQ133" s="41">
        <v>1.94585120677948</v>
      </c>
      <c r="AR133" s="41">
        <v>1.8677939176559448</v>
      </c>
      <c r="AS133" s="41">
        <v>1.9064303636550903</v>
      </c>
      <c r="AT133" s="41">
        <v>1.8661588430404663</v>
      </c>
      <c r="AU133" s="41">
        <v>1.8605531454086304</v>
      </c>
      <c r="AV133" s="41"/>
      <c r="AW133" s="41">
        <v>1.8841639757156372</v>
      </c>
      <c r="AX133" s="41">
        <v>1.9487831592559814</v>
      </c>
      <c r="AY133" s="41">
        <v>1.8771705627441406</v>
      </c>
      <c r="AZ133" s="41">
        <v>1.8887425661087036</v>
      </c>
      <c r="BA133" s="41">
        <v>1.8180875778198242</v>
      </c>
      <c r="BB133" s="41">
        <v>1.9020427465438843</v>
      </c>
      <c r="BC133" s="41">
        <v>1.8744393587112427</v>
      </c>
      <c r="BD133" s="41">
        <v>1.886142611503601</v>
      </c>
      <c r="BE133" s="41">
        <v>1.8750684261322021</v>
      </c>
      <c r="BF133" s="41">
        <v>1.9097906351089478</v>
      </c>
      <c r="BG133" s="41">
        <v>1.9344321489334106</v>
      </c>
      <c r="BH133" s="41">
        <v>1.8780674934387207</v>
      </c>
      <c r="BI133" s="41">
        <v>1.8791162967681885</v>
      </c>
      <c r="BJ133" s="41">
        <v>1.9683579206466675</v>
      </c>
      <c r="BK133" s="41">
        <v>1.9953651428222656</v>
      </c>
      <c r="BL133" s="41">
        <v>1.855948567390442</v>
      </c>
      <c r="BM133" s="41"/>
      <c r="BN133" s="41"/>
      <c r="BO133" s="41"/>
      <c r="BP133" s="41"/>
      <c r="BQ133" s="41"/>
      <c r="BR133" s="41"/>
      <c r="BS133" s="41"/>
      <c r="BT133" s="41"/>
      <c r="BU133" s="41"/>
      <c r="BV133" s="41"/>
      <c r="BW133" s="41"/>
      <c r="BX133" s="41"/>
      <c r="BY133" s="41"/>
      <c r="BZ133" s="41"/>
      <c r="CA133" s="49"/>
      <c r="CB133" s="41"/>
      <c r="CC133" s="41"/>
      <c r="CD133" s="49"/>
      <c r="CE133" s="41"/>
      <c r="CF133" s="41"/>
      <c r="CG133" s="41"/>
      <c r="CH133" s="41"/>
      <c r="CI133" s="41"/>
      <c r="CJ133" s="41"/>
      <c r="CK133" s="41"/>
      <c r="CL133" s="41"/>
      <c r="CM133" s="41"/>
      <c r="CN133" s="41"/>
      <c r="CO133" s="41"/>
      <c r="CP133" s="41"/>
      <c r="CQ133" s="41"/>
      <c r="CR133" s="41"/>
      <c r="CS133" s="41"/>
      <c r="CT133" s="41"/>
      <c r="CU133" s="41"/>
      <c r="CV133" s="41"/>
      <c r="CW133" s="41"/>
      <c r="CX133" s="41"/>
      <c r="CY133" s="41"/>
      <c r="CZ133" s="41"/>
      <c r="DA133" s="41"/>
      <c r="DB133" s="41"/>
      <c r="DC133" s="41"/>
      <c r="DD133" s="41"/>
      <c r="DE133" s="41"/>
      <c r="DF133" s="41"/>
      <c r="DG133" s="41"/>
      <c r="DH133" s="41"/>
      <c r="DI133" s="41"/>
      <c r="DJ133" s="41"/>
      <c r="DK133" s="41"/>
      <c r="DL133" s="41"/>
      <c r="DM133" s="41"/>
      <c r="DN133" s="41"/>
      <c r="DO133" s="41"/>
      <c r="DP133" s="41"/>
      <c r="DQ133" s="41"/>
      <c r="DR133" s="41"/>
      <c r="DS133" s="41"/>
      <c r="DT133" s="41"/>
      <c r="DU133" s="41"/>
      <c r="DV133" s="41"/>
      <c r="DW133" s="41"/>
    </row>
    <row r="134" ht="12.75" customHeight="1">
      <c r="A134" s="91" t="s">
        <v>304</v>
      </c>
      <c r="B134" s="41">
        <v>1.0</v>
      </c>
      <c r="C134" s="41">
        <v>1.0</v>
      </c>
      <c r="D134" s="41">
        <v>1.0</v>
      </c>
      <c r="E134" s="41">
        <v>1.0</v>
      </c>
      <c r="F134" s="41">
        <v>1.25</v>
      </c>
      <c r="G134" s="41">
        <v>1.5</v>
      </c>
      <c r="H134" s="41">
        <v>1.0</v>
      </c>
      <c r="I134" s="41">
        <v>1.0</v>
      </c>
      <c r="J134" s="41">
        <v>1.0</v>
      </c>
      <c r="K134" s="41">
        <v>1.0</v>
      </c>
      <c r="L134" s="41">
        <v>1.0</v>
      </c>
      <c r="M134" s="41">
        <v>1.0</v>
      </c>
      <c r="N134" s="41">
        <v>1.0</v>
      </c>
      <c r="O134" s="41"/>
      <c r="P134" s="41">
        <v>1.0</v>
      </c>
      <c r="Q134" s="41">
        <v>1.0</v>
      </c>
      <c r="R134" s="41">
        <v>1.0</v>
      </c>
      <c r="S134" s="41">
        <v>1.0</v>
      </c>
      <c r="T134" s="41">
        <v>1.0</v>
      </c>
      <c r="U134" s="41">
        <v>1.0</v>
      </c>
      <c r="V134" s="41">
        <v>1.0</v>
      </c>
      <c r="W134" s="41">
        <v>1.0</v>
      </c>
      <c r="X134" s="41">
        <v>1.0</v>
      </c>
      <c r="Y134" s="41">
        <v>1.0</v>
      </c>
      <c r="Z134" s="41">
        <v>0.550000011920929</v>
      </c>
      <c r="AA134" s="41">
        <v>1.0</v>
      </c>
      <c r="AB134" s="41">
        <v>1.0</v>
      </c>
      <c r="AC134" s="41">
        <v>1.0</v>
      </c>
      <c r="AD134" s="41">
        <v>1.0</v>
      </c>
      <c r="AE134" s="41">
        <v>1.0</v>
      </c>
      <c r="AF134" s="41">
        <v>1.0</v>
      </c>
      <c r="AG134" s="41">
        <v>1.0</v>
      </c>
      <c r="AH134" s="41">
        <v>1.0</v>
      </c>
      <c r="AI134" s="41">
        <v>1.0</v>
      </c>
      <c r="AJ134" s="41">
        <v>1.0</v>
      </c>
      <c r="AK134" s="41">
        <v>1.0</v>
      </c>
      <c r="AL134" s="41">
        <v>1.0</v>
      </c>
      <c r="AM134" s="41">
        <v>0.5</v>
      </c>
      <c r="AN134" s="41">
        <v>1.0</v>
      </c>
      <c r="AO134" s="41">
        <v>1.0</v>
      </c>
      <c r="AP134" s="41">
        <v>1.0</v>
      </c>
      <c r="AQ134" s="41">
        <v>1.0</v>
      </c>
      <c r="AR134" s="41">
        <v>1.0</v>
      </c>
      <c r="AS134" s="41">
        <v>1.0</v>
      </c>
      <c r="AT134" s="41">
        <v>1.0</v>
      </c>
      <c r="AU134" s="41">
        <v>1.0</v>
      </c>
      <c r="AV134" s="41"/>
      <c r="AW134" s="41">
        <v>1.0</v>
      </c>
      <c r="AX134" s="41">
        <v>1.0</v>
      </c>
      <c r="AY134" s="41">
        <v>1.0</v>
      </c>
      <c r="AZ134" s="41">
        <v>2.0</v>
      </c>
      <c r="BA134" s="41">
        <v>1.0</v>
      </c>
      <c r="BB134" s="41">
        <v>1.0</v>
      </c>
      <c r="BC134" s="41">
        <v>1.0</v>
      </c>
      <c r="BD134" s="41">
        <v>1.0</v>
      </c>
      <c r="BE134" s="41">
        <v>1.0</v>
      </c>
      <c r="BF134" s="41">
        <v>1.0</v>
      </c>
      <c r="BG134" s="41">
        <v>1.0</v>
      </c>
      <c r="BH134" s="41">
        <v>2.0</v>
      </c>
      <c r="BI134" s="41">
        <v>1.0</v>
      </c>
      <c r="BJ134" s="41">
        <v>1.0</v>
      </c>
      <c r="BK134" s="41">
        <v>1.0</v>
      </c>
      <c r="BL134" s="41">
        <v>1.5</v>
      </c>
      <c r="BM134" s="41"/>
      <c r="BN134" s="41"/>
      <c r="BO134" s="41"/>
      <c r="BP134" s="41"/>
      <c r="BQ134" s="41"/>
      <c r="BR134" s="41"/>
      <c r="BS134" s="41"/>
      <c r="BT134" s="41"/>
      <c r="BU134" s="41"/>
      <c r="BV134" s="41"/>
      <c r="BW134" s="41"/>
      <c r="BX134" s="41"/>
      <c r="BY134" s="41"/>
      <c r="BZ134" s="41"/>
      <c r="CA134" s="49"/>
      <c r="CB134" s="41"/>
      <c r="CC134" s="41"/>
      <c r="CD134" s="49"/>
      <c r="CE134" s="41"/>
      <c r="CF134" s="41"/>
      <c r="CG134" s="41"/>
      <c r="CH134" s="41"/>
      <c r="CI134" s="41"/>
      <c r="CJ134" s="41"/>
      <c r="CK134" s="41"/>
      <c r="CL134" s="41"/>
      <c r="CM134" s="41"/>
      <c r="CN134" s="41"/>
      <c r="CO134" s="41"/>
      <c r="CP134" s="41"/>
      <c r="CQ134" s="41"/>
      <c r="CR134" s="41"/>
      <c r="CS134" s="41"/>
      <c r="CT134" s="41"/>
      <c r="CU134" s="41"/>
      <c r="CV134" s="41"/>
      <c r="CW134" s="41"/>
      <c r="CX134" s="41"/>
      <c r="CY134" s="41"/>
      <c r="CZ134" s="41"/>
      <c r="DA134" s="41"/>
      <c r="DB134" s="41"/>
      <c r="DC134" s="41"/>
      <c r="DD134" s="41"/>
      <c r="DE134" s="41"/>
      <c r="DF134" s="41"/>
      <c r="DG134" s="41"/>
      <c r="DH134" s="41"/>
      <c r="DI134" s="41"/>
      <c r="DJ134" s="41"/>
      <c r="DK134" s="41"/>
      <c r="DL134" s="41"/>
      <c r="DM134" s="41"/>
      <c r="DN134" s="41"/>
      <c r="DO134" s="41"/>
      <c r="DP134" s="41"/>
      <c r="DQ134" s="41"/>
      <c r="DR134" s="41"/>
      <c r="DS134" s="41"/>
      <c r="DT134" s="41"/>
      <c r="DU134" s="41"/>
      <c r="DV134" s="41"/>
      <c r="DW134" s="41"/>
    </row>
    <row r="135" ht="12.75" customHeight="1">
      <c r="A135" s="91" t="s">
        <v>307</v>
      </c>
      <c r="B135" s="41">
        <v>5.0</v>
      </c>
      <c r="C135" s="41">
        <v>10.0</v>
      </c>
      <c r="D135" s="41">
        <v>5.0</v>
      </c>
      <c r="E135" s="41">
        <v>10.0</v>
      </c>
      <c r="F135" s="41">
        <v>10.0</v>
      </c>
      <c r="G135" s="41">
        <v>8.0</v>
      </c>
      <c r="H135" s="41">
        <v>10.0</v>
      </c>
      <c r="I135" s="41">
        <v>5.5</v>
      </c>
      <c r="J135" s="41">
        <v>5.0</v>
      </c>
      <c r="K135" s="41">
        <v>7.0</v>
      </c>
      <c r="L135" s="41">
        <v>10.0</v>
      </c>
      <c r="M135" s="41">
        <v>5.0</v>
      </c>
      <c r="N135" s="41">
        <v>10.0</v>
      </c>
      <c r="O135" s="41"/>
      <c r="P135" s="41">
        <v>10.0</v>
      </c>
      <c r="Q135" s="41">
        <v>10.0</v>
      </c>
      <c r="R135" s="41">
        <v>5.0</v>
      </c>
      <c r="S135" s="41">
        <v>5.0</v>
      </c>
      <c r="T135" s="41">
        <v>10.0</v>
      </c>
      <c r="U135" s="41">
        <v>5.0</v>
      </c>
      <c r="V135" s="41">
        <v>10.0</v>
      </c>
      <c r="W135" s="41">
        <v>5.0</v>
      </c>
      <c r="X135" s="41">
        <v>10.0</v>
      </c>
      <c r="Y135" s="41">
        <v>5.5</v>
      </c>
      <c r="Z135" s="41">
        <v>5.0</v>
      </c>
      <c r="AA135" s="41">
        <v>7.0</v>
      </c>
      <c r="AB135" s="41">
        <v>5.0</v>
      </c>
      <c r="AC135" s="41">
        <v>8.0</v>
      </c>
      <c r="AD135" s="41">
        <v>10.0</v>
      </c>
      <c r="AE135" s="41">
        <v>10.0</v>
      </c>
      <c r="AF135" s="41">
        <v>5.0</v>
      </c>
      <c r="AG135" s="41">
        <v>7.0</v>
      </c>
      <c r="AH135" s="41">
        <v>5.0</v>
      </c>
      <c r="AI135" s="41">
        <v>5.0</v>
      </c>
      <c r="AJ135" s="41">
        <v>5.0</v>
      </c>
      <c r="AK135" s="41">
        <v>5.0</v>
      </c>
      <c r="AL135" s="41">
        <v>5.0</v>
      </c>
      <c r="AM135" s="41">
        <v>5.0</v>
      </c>
      <c r="AN135" s="41">
        <v>7.0</v>
      </c>
      <c r="AO135" s="41">
        <v>5.0</v>
      </c>
      <c r="AP135" s="41">
        <v>5.0</v>
      </c>
      <c r="AQ135" s="41">
        <v>5.0</v>
      </c>
      <c r="AR135" s="41">
        <v>10.0</v>
      </c>
      <c r="AS135" s="41">
        <v>5.0</v>
      </c>
      <c r="AT135" s="41">
        <v>5.0</v>
      </c>
      <c r="AU135" s="41">
        <v>10.0</v>
      </c>
      <c r="AV135" s="41"/>
      <c r="AW135" s="41">
        <v>10.0</v>
      </c>
      <c r="AX135" s="41">
        <v>5.0</v>
      </c>
      <c r="AY135" s="41">
        <v>7.0</v>
      </c>
      <c r="AZ135" s="41">
        <v>10.0</v>
      </c>
      <c r="BA135" s="41">
        <v>10.0</v>
      </c>
      <c r="BB135" s="41">
        <v>10.0</v>
      </c>
      <c r="BC135" s="41">
        <v>5.0</v>
      </c>
      <c r="BD135" s="41">
        <v>5.0</v>
      </c>
      <c r="BE135" s="41">
        <v>10.0</v>
      </c>
      <c r="BF135" s="41">
        <v>5.0</v>
      </c>
      <c r="BG135" s="41">
        <v>10.0</v>
      </c>
      <c r="BH135" s="41">
        <v>10.0</v>
      </c>
      <c r="BI135" s="41">
        <v>10.0</v>
      </c>
      <c r="BJ135" s="41">
        <v>6.0</v>
      </c>
      <c r="BK135" s="41">
        <v>10.0</v>
      </c>
      <c r="BL135" s="41">
        <v>10.0</v>
      </c>
      <c r="BM135" s="41"/>
      <c r="BN135" s="41"/>
      <c r="BO135" s="41"/>
      <c r="BP135" s="41"/>
      <c r="BQ135" s="41"/>
      <c r="BR135" s="41"/>
      <c r="BS135" s="41"/>
      <c r="BT135" s="41"/>
      <c r="BU135" s="41"/>
      <c r="BV135" s="41"/>
      <c r="BW135" s="41"/>
      <c r="BX135" s="41"/>
      <c r="BY135" s="41"/>
      <c r="BZ135" s="41"/>
      <c r="CA135" s="49"/>
      <c r="CB135" s="41"/>
      <c r="CC135" s="41"/>
      <c r="CD135" s="49"/>
      <c r="CE135" s="41"/>
      <c r="CF135" s="41"/>
      <c r="CG135" s="41"/>
      <c r="CH135" s="41"/>
      <c r="CI135" s="41"/>
      <c r="CJ135" s="41"/>
      <c r="CK135" s="41"/>
      <c r="CL135" s="41"/>
      <c r="CM135" s="41"/>
      <c r="CN135" s="41"/>
      <c r="CO135" s="41"/>
      <c r="CP135" s="41"/>
      <c r="CQ135" s="41"/>
      <c r="CR135" s="41"/>
      <c r="CS135" s="41"/>
      <c r="CT135" s="41"/>
      <c r="CU135" s="41"/>
      <c r="CV135" s="41"/>
      <c r="CW135" s="41"/>
      <c r="CX135" s="41"/>
      <c r="CY135" s="41"/>
      <c r="CZ135" s="41"/>
      <c r="DA135" s="41"/>
      <c r="DB135" s="41"/>
      <c r="DC135" s="41"/>
      <c r="DD135" s="41"/>
      <c r="DE135" s="41"/>
      <c r="DF135" s="41"/>
      <c r="DG135" s="41"/>
      <c r="DH135" s="41"/>
      <c r="DI135" s="41"/>
      <c r="DJ135" s="41"/>
      <c r="DK135" s="41"/>
      <c r="DL135" s="41"/>
      <c r="DM135" s="41"/>
      <c r="DN135" s="41"/>
      <c r="DO135" s="41"/>
      <c r="DP135" s="41"/>
      <c r="DQ135" s="41"/>
      <c r="DR135" s="41"/>
      <c r="DS135" s="41"/>
      <c r="DT135" s="41"/>
      <c r="DU135" s="41"/>
      <c r="DV135" s="41"/>
      <c r="DW135" s="41"/>
    </row>
    <row r="136" ht="12.75" customHeight="1">
      <c r="A136" s="91" t="s">
        <v>331</v>
      </c>
      <c r="B136" s="41">
        <v>2.276219606399536</v>
      </c>
      <c r="C136" s="41">
        <v>2.31315016746521</v>
      </c>
      <c r="D136" s="41">
        <v>2.157836675643921</v>
      </c>
      <c r="E136" s="41">
        <v>2.1239030361175537</v>
      </c>
      <c r="F136" s="41">
        <v>2.3673293590545654</v>
      </c>
      <c r="G136" s="41">
        <v>2.261995553970337</v>
      </c>
      <c r="H136" s="41">
        <v>2.2091639041900635</v>
      </c>
      <c r="I136" s="41">
        <v>2.170340061187744</v>
      </c>
      <c r="J136" s="41">
        <v>2.2195510864257812</v>
      </c>
      <c r="K136" s="41">
        <v>2.1631712913513184</v>
      </c>
      <c r="L136" s="41">
        <v>2.3591396808624268</v>
      </c>
      <c r="M136" s="41">
        <v>2.3425838947296143</v>
      </c>
      <c r="N136" s="41">
        <v>2.356442451477051</v>
      </c>
      <c r="O136" s="41"/>
      <c r="P136" s="41">
        <v>2.2060086727142334</v>
      </c>
      <c r="Q136" s="41">
        <v>2.245936870574951</v>
      </c>
      <c r="R136" s="41">
        <v>2.3202741146087646</v>
      </c>
      <c r="S136" s="41">
        <v>2.339726686477661</v>
      </c>
      <c r="T136" s="41">
        <v>2.2300760746002197</v>
      </c>
      <c r="U136" s="41">
        <v>2.2836952209472656</v>
      </c>
      <c r="V136" s="41">
        <v>2.4153406620025635</v>
      </c>
      <c r="W136" s="41">
        <v>2.2103543281555176</v>
      </c>
      <c r="X136" s="41">
        <v>2.3749444484710693</v>
      </c>
      <c r="Y136" s="41">
        <v>2.225599765777588</v>
      </c>
      <c r="Z136" s="41">
        <v>2.5104353427886963</v>
      </c>
      <c r="AA136" s="41">
        <v>2.423182964324951</v>
      </c>
      <c r="AB136" s="41">
        <v>2.1604502201080322</v>
      </c>
      <c r="AC136" s="41">
        <v>2.295172691345215</v>
      </c>
      <c r="AD136" s="41">
        <v>2.1966700553894043</v>
      </c>
      <c r="AE136" s="41">
        <v>2.1990561485290527</v>
      </c>
      <c r="AF136" s="41">
        <v>2.512939453125</v>
      </c>
      <c r="AG136" s="41">
        <v>2.289707899093628</v>
      </c>
      <c r="AH136" s="41">
        <v>2.3008549213409424</v>
      </c>
      <c r="AI136" s="41">
        <v>2.193061351776123</v>
      </c>
      <c r="AJ136" s="41">
        <v>2.3916594982147217</v>
      </c>
      <c r="AK136" s="41">
        <v>2.4368369579315186</v>
      </c>
      <c r="AL136" s="41">
        <v>2.3095595836639404</v>
      </c>
      <c r="AM136" s="41">
        <v>2.391289472579956</v>
      </c>
      <c r="AN136" s="41">
        <v>2.230438232421875</v>
      </c>
      <c r="AO136" s="41">
        <v>2.30794358253479</v>
      </c>
      <c r="AP136" s="41">
        <v>2.2451772689819336</v>
      </c>
      <c r="AQ136" s="41">
        <v>2.316035270690918</v>
      </c>
      <c r="AR136" s="41">
        <v>2.159832000732422</v>
      </c>
      <c r="AS136" s="41">
        <v>2.313350200653076</v>
      </c>
      <c r="AT136" s="41">
        <v>2.1782619953155518</v>
      </c>
      <c r="AU136" s="41">
        <v>2.181122064590454</v>
      </c>
      <c r="AV136" s="41"/>
      <c r="AW136" s="41">
        <v>2.253767251968384</v>
      </c>
      <c r="AX136" s="41">
        <v>2.372978448867798</v>
      </c>
      <c r="AY136" s="41">
        <v>2.2247469425201416</v>
      </c>
      <c r="AZ136" s="41">
        <v>2.273908853530884</v>
      </c>
      <c r="BA136" s="41">
        <v>2.0957868099212646</v>
      </c>
      <c r="BB136" s="41">
        <v>2.2674355506896973</v>
      </c>
      <c r="BC136" s="41">
        <v>2.178863048553467</v>
      </c>
      <c r="BD136" s="41">
        <v>2.2349019050598145</v>
      </c>
      <c r="BE136" s="41">
        <v>2.2029993534088135</v>
      </c>
      <c r="BF136" s="41">
        <v>2.2787394523620605</v>
      </c>
      <c r="BG136" s="41">
        <v>2.367856025695801</v>
      </c>
      <c r="BH136" s="41">
        <v>2.2222189903259277</v>
      </c>
      <c r="BI136" s="41">
        <v>2.221950054168701</v>
      </c>
      <c r="BJ136" s="41">
        <v>2.3869941234588623</v>
      </c>
      <c r="BK136" s="41">
        <v>2.444195508956909</v>
      </c>
      <c r="BL136" s="41">
        <v>2.1704468727111816</v>
      </c>
      <c r="BM136" s="41"/>
      <c r="BN136" s="41"/>
      <c r="BO136" s="41"/>
      <c r="BP136" s="41"/>
      <c r="BQ136" s="41"/>
      <c r="BR136" s="41"/>
      <c r="BS136" s="41"/>
      <c r="BT136" s="41"/>
      <c r="BU136" s="41"/>
      <c r="BV136" s="41"/>
      <c r="BW136" s="41"/>
      <c r="BX136" s="41"/>
      <c r="BY136" s="41"/>
      <c r="BZ136" s="41"/>
      <c r="CA136" s="49"/>
      <c r="CB136" s="41"/>
      <c r="CC136" s="41"/>
      <c r="CD136" s="49"/>
      <c r="CE136" s="41"/>
      <c r="CF136" s="41"/>
      <c r="CG136" s="41"/>
      <c r="CH136" s="41"/>
      <c r="CI136" s="41"/>
      <c r="CJ136" s="41"/>
      <c r="CK136" s="41"/>
      <c r="CL136" s="41"/>
      <c r="CM136" s="41"/>
      <c r="CN136" s="41"/>
      <c r="CO136" s="41"/>
      <c r="CP136" s="41"/>
      <c r="CQ136" s="41"/>
      <c r="CR136" s="41"/>
      <c r="CS136" s="41"/>
      <c r="CT136" s="41"/>
      <c r="CU136" s="41"/>
      <c r="CV136" s="41"/>
      <c r="CW136" s="41"/>
      <c r="CX136" s="41"/>
      <c r="CY136" s="41"/>
      <c r="CZ136" s="41"/>
      <c r="DA136" s="41"/>
      <c r="DB136" s="41"/>
      <c r="DC136" s="41"/>
      <c r="DD136" s="41"/>
      <c r="DE136" s="41"/>
      <c r="DF136" s="41"/>
      <c r="DG136" s="41"/>
      <c r="DH136" s="41"/>
      <c r="DI136" s="41"/>
      <c r="DJ136" s="41"/>
      <c r="DK136" s="41"/>
      <c r="DL136" s="41"/>
      <c r="DM136" s="41"/>
      <c r="DN136" s="41"/>
      <c r="DO136" s="41"/>
      <c r="DP136" s="41"/>
      <c r="DQ136" s="41"/>
      <c r="DR136" s="41"/>
      <c r="DS136" s="41"/>
      <c r="DT136" s="41"/>
      <c r="DU136" s="41"/>
      <c r="DV136" s="41"/>
      <c r="DW136" s="41"/>
    </row>
    <row r="137" ht="12.75" customHeight="1">
      <c r="A137" s="91" t="s">
        <v>337</v>
      </c>
      <c r="B137" s="41">
        <v>2.3429057598114014</v>
      </c>
      <c r="C137" s="41">
        <v>2.3521547317504883</v>
      </c>
      <c r="D137" s="41">
        <v>2.156031370162964</v>
      </c>
      <c r="E137" s="41">
        <v>2.2415390014648438</v>
      </c>
      <c r="F137" s="41">
        <v>2.3026771545410156</v>
      </c>
      <c r="G137" s="41">
        <v>2.3200526237487793</v>
      </c>
      <c r="H137" s="41">
        <v>2.274353265762329</v>
      </c>
      <c r="I137" s="41">
        <v>2.191657781600952</v>
      </c>
      <c r="J137" s="41">
        <v>2.2028398513793945</v>
      </c>
      <c r="K137" s="41">
        <v>2.322810411453247</v>
      </c>
      <c r="L137" s="41">
        <v>2.4379420280456543</v>
      </c>
      <c r="M137" s="41">
        <v>2.4122259616851807</v>
      </c>
      <c r="N137" s="41">
        <v>2.372000217437744</v>
      </c>
      <c r="O137" s="41"/>
      <c r="P137" s="41">
        <v>2.264307975769043</v>
      </c>
      <c r="Q137" s="41">
        <v>2.3456690311431885</v>
      </c>
      <c r="R137" s="41">
        <v>2.401049852371216</v>
      </c>
      <c r="S137" s="41">
        <v>2.3732750415802</v>
      </c>
      <c r="T137" s="41">
        <v>2.306871175765991</v>
      </c>
      <c r="U137" s="41">
        <v>2.311788558959961</v>
      </c>
      <c r="V137" s="41">
        <v>2.4898550510406494</v>
      </c>
      <c r="W137" s="41">
        <v>2.29117488861084</v>
      </c>
      <c r="X137" s="41">
        <v>2.3538029193878174</v>
      </c>
      <c r="Y137" s="41">
        <v>2.294055223464966</v>
      </c>
      <c r="Z137" s="41">
        <v>2.555022954940796</v>
      </c>
      <c r="AA137" s="41">
        <v>2.4239561557769775</v>
      </c>
      <c r="AB137" s="41">
        <v>2.21334171295166</v>
      </c>
      <c r="AC137" s="41">
        <v>2.385462760925293</v>
      </c>
      <c r="AD137" s="41">
        <v>2.3249893188476562</v>
      </c>
      <c r="AE137" s="41">
        <v>2.2714433670043945</v>
      </c>
      <c r="AF137" s="41">
        <v>2.444016695022583</v>
      </c>
      <c r="AG137" s="41">
        <v>2.3102104663848877</v>
      </c>
      <c r="AH137" s="41">
        <v>2.3611886501312256</v>
      </c>
      <c r="AI137" s="41">
        <v>2.229229211807251</v>
      </c>
      <c r="AJ137" s="41">
        <v>2.3687825202941895</v>
      </c>
      <c r="AK137" s="41">
        <v>2.3287322521209717</v>
      </c>
      <c r="AL137" s="41">
        <v>2.3562583923339844</v>
      </c>
      <c r="AM137" s="41">
        <v>2.4091908931732178</v>
      </c>
      <c r="AN137" s="41">
        <v>2.3110198974609375</v>
      </c>
      <c r="AO137" s="41">
        <v>2.234504461288452</v>
      </c>
      <c r="AP137" s="41">
        <v>2.2995002269744873</v>
      </c>
      <c r="AQ137" s="41">
        <v>2.3584036827087402</v>
      </c>
      <c r="AR137" s="41">
        <v>2.1986067295074463</v>
      </c>
      <c r="AS137" s="41">
        <v>2.2868309020996094</v>
      </c>
      <c r="AT137" s="41">
        <v>2.2629082202911377</v>
      </c>
      <c r="AU137" s="41">
        <v>2.1813650131225586</v>
      </c>
      <c r="AV137" s="41"/>
      <c r="AW137" s="41">
        <v>2.2405483722686768</v>
      </c>
      <c r="AX137" s="41">
        <v>2.386073112487793</v>
      </c>
      <c r="AY137" s="41">
        <v>2.215576648712158</v>
      </c>
      <c r="AZ137" s="41">
        <v>2.291794776916504</v>
      </c>
      <c r="BA137" s="41">
        <v>2.1537179946899414</v>
      </c>
      <c r="BB137" s="41">
        <v>2.33246111869812</v>
      </c>
      <c r="BC137" s="41">
        <v>2.2136757373809814</v>
      </c>
      <c r="BD137" s="41">
        <v>2.2524514198303223</v>
      </c>
      <c r="BE137" s="41">
        <v>2.3379766941070557</v>
      </c>
      <c r="BF137" s="41">
        <v>2.292820930480957</v>
      </c>
      <c r="BG137" s="41">
        <v>2.385749578475952</v>
      </c>
      <c r="BH137" s="41">
        <v>2.2179977893829346</v>
      </c>
      <c r="BI137" s="41">
        <v>2.3236751556396484</v>
      </c>
      <c r="BJ137" s="41">
        <v>2.4394593238830566</v>
      </c>
      <c r="BK137" s="41">
        <v>2.5088982582092285</v>
      </c>
      <c r="BL137" s="41">
        <v>2.2572052478790283</v>
      </c>
      <c r="BM137" s="41"/>
      <c r="BN137" s="41"/>
      <c r="BO137" s="41"/>
      <c r="BP137" s="41"/>
      <c r="BQ137" s="41"/>
      <c r="BR137" s="41"/>
      <c r="BS137" s="41"/>
      <c r="BT137" s="41"/>
      <c r="BU137" s="41"/>
      <c r="BV137" s="41"/>
      <c r="BW137" s="41"/>
      <c r="BX137" s="41"/>
      <c r="BY137" s="41"/>
      <c r="BZ137" s="41"/>
      <c r="CA137" s="49"/>
      <c r="CB137" s="41"/>
      <c r="CC137" s="41"/>
      <c r="CD137" s="49"/>
      <c r="CE137" s="41"/>
      <c r="CF137" s="41"/>
      <c r="CG137" s="41"/>
      <c r="CH137" s="41"/>
      <c r="CI137" s="41"/>
      <c r="CJ137" s="41"/>
      <c r="CK137" s="41"/>
      <c r="CL137" s="41"/>
      <c r="CM137" s="41"/>
      <c r="CN137" s="41"/>
      <c r="CO137" s="41"/>
      <c r="CP137" s="41"/>
      <c r="CQ137" s="41"/>
      <c r="CR137" s="41"/>
      <c r="CS137" s="41"/>
      <c r="CT137" s="41"/>
      <c r="CU137" s="41"/>
      <c r="CV137" s="41"/>
      <c r="CW137" s="41"/>
      <c r="CX137" s="41"/>
      <c r="CY137" s="41"/>
      <c r="CZ137" s="41"/>
      <c r="DA137" s="41"/>
      <c r="DB137" s="41"/>
      <c r="DC137" s="41"/>
      <c r="DD137" s="41"/>
      <c r="DE137" s="41"/>
      <c r="DF137" s="41"/>
      <c r="DG137" s="41"/>
      <c r="DH137" s="41"/>
      <c r="DI137" s="41"/>
      <c r="DJ137" s="41"/>
      <c r="DK137" s="41"/>
      <c r="DL137" s="41"/>
      <c r="DM137" s="41"/>
      <c r="DN137" s="41"/>
      <c r="DO137" s="41"/>
      <c r="DP137" s="41"/>
      <c r="DQ137" s="41"/>
      <c r="DR137" s="41"/>
      <c r="DS137" s="41"/>
      <c r="DT137" s="41"/>
      <c r="DU137" s="41"/>
      <c r="DV137" s="41"/>
      <c r="DW137" s="41"/>
    </row>
    <row r="138" ht="12.75" customHeight="1">
      <c r="A138" s="91" t="s">
        <v>339</v>
      </c>
      <c r="B138" s="41">
        <v>2.117713212966919</v>
      </c>
      <c r="C138" s="41">
        <v>2.03813099861145</v>
      </c>
      <c r="D138" s="41">
        <v>1.9650055170059204</v>
      </c>
      <c r="E138" s="41">
        <v>1.9133496284484863</v>
      </c>
      <c r="F138" s="41">
        <v>2.0237574577331543</v>
      </c>
      <c r="G138" s="41">
        <v>2.0034828186035156</v>
      </c>
      <c r="H138" s="41">
        <v>1.8403488397598267</v>
      </c>
      <c r="I138" s="41">
        <v>1.8943681716918945</v>
      </c>
      <c r="J138" s="41">
        <v>1.9411728382110596</v>
      </c>
      <c r="K138" s="41">
        <v>1.9949350357055664</v>
      </c>
      <c r="L138" s="41">
        <v>2.1690094470977783</v>
      </c>
      <c r="M138" s="41">
        <v>2.1477503776550293</v>
      </c>
      <c r="N138" s="41">
        <v>2.149792194366455</v>
      </c>
      <c r="O138" s="41"/>
      <c r="P138" s="41">
        <v>2.0456483364105225</v>
      </c>
      <c r="Q138" s="41">
        <v>2.097158670425415</v>
      </c>
      <c r="R138" s="41">
        <v>2.0849812030792236</v>
      </c>
      <c r="S138" s="41">
        <v>2.196823835372925</v>
      </c>
      <c r="T138" s="41">
        <v>2.1040232181549072</v>
      </c>
      <c r="U138" s="41">
        <v>2.160569667816162</v>
      </c>
      <c r="V138" s="41">
        <v>2.2728888988494873</v>
      </c>
      <c r="W138" s="41">
        <v>2.112508535385132</v>
      </c>
      <c r="X138" s="41">
        <v>2.187434196472168</v>
      </c>
      <c r="Y138" s="41">
        <v>2.117621660232544</v>
      </c>
      <c r="Z138" s="41">
        <v>2.389233350753784</v>
      </c>
      <c r="AA138" s="41">
        <v>2.220031499862671</v>
      </c>
      <c r="AB138" s="41">
        <v>2.0426506996154785</v>
      </c>
      <c r="AC138" s="41">
        <v>2.0615761280059814</v>
      </c>
      <c r="AD138" s="41">
        <v>2.137500047683716</v>
      </c>
      <c r="AE138" s="41">
        <v>2.1270339488983154</v>
      </c>
      <c r="AF138" s="41">
        <v>2.275129795074463</v>
      </c>
      <c r="AG138" s="41">
        <v>2.111924171447754</v>
      </c>
      <c r="AH138" s="41">
        <v>2.065746307373047</v>
      </c>
      <c r="AI138" s="41">
        <v>2.0015175342559814</v>
      </c>
      <c r="AJ138" s="41">
        <v>2.183614492416382</v>
      </c>
      <c r="AK138" s="41">
        <v>2.168165922164917</v>
      </c>
      <c r="AL138" s="41">
        <v>2.167471170425415</v>
      </c>
      <c r="AM138" s="41">
        <v>2.1610076427459717</v>
      </c>
      <c r="AN138" s="41">
        <v>1.983121633529663</v>
      </c>
      <c r="AO138" s="41">
        <v>1.923721194267273</v>
      </c>
      <c r="AP138" s="41">
        <v>2.017547130584717</v>
      </c>
      <c r="AQ138" s="41">
        <v>2.095302104949951</v>
      </c>
      <c r="AR138" s="41">
        <v>1.9059810638427734</v>
      </c>
      <c r="AS138" s="41">
        <v>2.006150722503662</v>
      </c>
      <c r="AT138" s="41">
        <v>1.9037096500396729</v>
      </c>
      <c r="AU138" s="41">
        <v>1.9531227350234985</v>
      </c>
      <c r="AV138" s="41"/>
      <c r="AW138" s="41">
        <v>1.9354181289672852</v>
      </c>
      <c r="AX138" s="41">
        <v>2.0267176628112793</v>
      </c>
      <c r="AY138" s="41">
        <v>1.902118444442749</v>
      </c>
      <c r="AZ138" s="41">
        <v>1.8966134786605835</v>
      </c>
      <c r="BA138" s="41">
        <v>1.7607132196426392</v>
      </c>
      <c r="BB138" s="41">
        <v>1.9468870162963867</v>
      </c>
      <c r="BC138" s="41">
        <v>1.9672434329986572</v>
      </c>
      <c r="BD138" s="41">
        <v>1.8871889114379883</v>
      </c>
      <c r="BE138" s="41">
        <v>1.8382630348205566</v>
      </c>
      <c r="BF138" s="41">
        <v>2.0189836025238037</v>
      </c>
      <c r="BG138" s="41">
        <v>1.9606540203094482</v>
      </c>
      <c r="BH138" s="41">
        <v>1.9388712644577026</v>
      </c>
      <c r="BI138" s="41">
        <v>1.8431124687194824</v>
      </c>
      <c r="BJ138" s="41">
        <v>2.1199941635131836</v>
      </c>
      <c r="BK138" s="41">
        <v>2.193161725997925</v>
      </c>
      <c r="BL138" s="41">
        <v>1.8655641078948975</v>
      </c>
      <c r="BM138" s="41"/>
      <c r="BN138" s="41"/>
      <c r="BO138" s="41"/>
      <c r="BP138" s="41"/>
      <c r="BQ138" s="41"/>
      <c r="BR138" s="41"/>
      <c r="BS138" s="41"/>
      <c r="BT138" s="41"/>
      <c r="BU138" s="41"/>
      <c r="BV138" s="41"/>
      <c r="BW138" s="41"/>
      <c r="BX138" s="41"/>
      <c r="BY138" s="41"/>
      <c r="BZ138" s="41"/>
      <c r="CA138" s="49"/>
      <c r="CB138" s="41"/>
      <c r="CC138" s="41"/>
      <c r="CD138" s="49"/>
      <c r="CE138" s="41"/>
      <c r="CF138" s="41"/>
      <c r="CG138" s="41"/>
      <c r="CH138" s="41"/>
      <c r="CI138" s="41"/>
      <c r="CJ138" s="41"/>
      <c r="CK138" s="41"/>
      <c r="CL138" s="41"/>
      <c r="CM138" s="41"/>
      <c r="CN138" s="41"/>
      <c r="CO138" s="41"/>
      <c r="CP138" s="41"/>
      <c r="CQ138" s="41"/>
      <c r="CR138" s="41"/>
      <c r="CS138" s="41"/>
      <c r="CT138" s="41"/>
      <c r="CU138" s="41"/>
      <c r="CV138" s="41"/>
      <c r="CW138" s="41"/>
      <c r="CX138" s="41"/>
      <c r="CY138" s="41"/>
      <c r="CZ138" s="41"/>
      <c r="DA138" s="41"/>
      <c r="DB138" s="41"/>
      <c r="DC138" s="41"/>
      <c r="DD138" s="41"/>
      <c r="DE138" s="41"/>
      <c r="DF138" s="41"/>
      <c r="DG138" s="41"/>
      <c r="DH138" s="41"/>
      <c r="DI138" s="41"/>
      <c r="DJ138" s="41"/>
      <c r="DK138" s="41"/>
      <c r="DL138" s="41"/>
      <c r="DM138" s="41"/>
      <c r="DN138" s="41"/>
      <c r="DO138" s="41"/>
      <c r="DP138" s="41"/>
      <c r="DQ138" s="41"/>
      <c r="DR138" s="41"/>
      <c r="DS138" s="41"/>
      <c r="DT138" s="41"/>
      <c r="DU138" s="41"/>
      <c r="DV138" s="41"/>
      <c r="DW138" s="41"/>
    </row>
    <row r="139" ht="12.75" customHeight="1">
      <c r="A139" s="91" t="s">
        <v>333</v>
      </c>
      <c r="B139" s="41">
        <v>0.07416912913322449</v>
      </c>
      <c r="C139" s="41">
        <v>0.1524726152420044</v>
      </c>
      <c r="D139" s="41">
        <v>0.1808658093214035</v>
      </c>
      <c r="E139" s="41">
        <v>0.08079637587070465</v>
      </c>
      <c r="F139" s="41">
        <v>0.18225331604480743</v>
      </c>
      <c r="G139" s="41">
        <v>0.12742309272289276</v>
      </c>
      <c r="H139" s="41">
        <v>0.05930766835808754</v>
      </c>
      <c r="I139" s="41">
        <v>0.039344411343336105</v>
      </c>
      <c r="J139" s="41">
        <v>0.14214341342449188</v>
      </c>
      <c r="K139" s="41">
        <v>0.03160540387034416</v>
      </c>
      <c r="L139" s="41">
        <v>0.12281778454780579</v>
      </c>
      <c r="M139" s="41">
        <v>0.1323845237493515</v>
      </c>
      <c r="N139" s="41">
        <v>0.1524963229894638</v>
      </c>
      <c r="O139" s="41"/>
      <c r="P139" s="41">
        <v>0.13453629612922668</v>
      </c>
      <c r="Q139" s="41">
        <v>0.1412631720304489</v>
      </c>
      <c r="R139" s="41">
        <v>0.10597159713506699</v>
      </c>
      <c r="S139" s="41">
        <v>0.13835035264492035</v>
      </c>
      <c r="T139" s="41">
        <v>0.14975032210350037</v>
      </c>
      <c r="U139" s="41">
        <v>0.09282580018043518</v>
      </c>
      <c r="V139" s="41">
        <v>0.20471256971359253</v>
      </c>
      <c r="W139" s="41">
        <v>0.14155663549900055</v>
      </c>
      <c r="X139" s="41">
        <v>0.3240620791912079</v>
      </c>
      <c r="Y139" s="41">
        <v>0.06991831958293915</v>
      </c>
      <c r="Z139" s="41">
        <v>0.1791991889476776</v>
      </c>
      <c r="AA139" s="41">
        <v>0.20816873013973236</v>
      </c>
      <c r="AB139" s="41">
        <v>0.15225006639957428</v>
      </c>
      <c r="AC139" s="41">
        <v>0.21615669131278992</v>
      </c>
      <c r="AD139" s="41">
        <v>0.11029858887195587</v>
      </c>
      <c r="AE139" s="41">
        <v>0.08453615754842758</v>
      </c>
      <c r="AF139" s="41">
        <v>0.11892907321453094</v>
      </c>
      <c r="AG139" s="41">
        <v>0.1174982413649559</v>
      </c>
      <c r="AH139" s="41">
        <v>0.17904230952262878</v>
      </c>
      <c r="AI139" s="41">
        <v>0.04485297203063965</v>
      </c>
      <c r="AJ139" s="41">
        <v>0.14244551956653595</v>
      </c>
      <c r="AK139" s="41">
        <v>0.1007564589381218</v>
      </c>
      <c r="AL139" s="41">
        <v>0.13689608871936798</v>
      </c>
      <c r="AM139" s="41">
        <v>0.14456087350845337</v>
      </c>
      <c r="AN139" s="41">
        <v>0.055656418204307556</v>
      </c>
      <c r="AO139" s="41">
        <v>0.06683791428804398</v>
      </c>
      <c r="AP139" s="41">
        <v>0.0832735002040863</v>
      </c>
      <c r="AQ139" s="41">
        <v>0.13913971185684204</v>
      </c>
      <c r="AR139" s="41">
        <v>0.11468177288770676</v>
      </c>
      <c r="AS139" s="41">
        <v>0.1413300633430481</v>
      </c>
      <c r="AT139" s="41">
        <v>0.03691912069916725</v>
      </c>
      <c r="AU139" s="41">
        <v>0.05597391724586487</v>
      </c>
      <c r="AV139" s="41"/>
      <c r="AW139" s="41">
        <v>0.10986706614494324</v>
      </c>
      <c r="AX139" s="41">
        <v>0.1699354201555252</v>
      </c>
      <c r="AY139" s="41">
        <v>0.11892988532781601</v>
      </c>
      <c r="AZ139" s="41">
        <v>0.06199944391846657</v>
      </c>
      <c r="BA139" s="41">
        <v>0.046532370150089264</v>
      </c>
      <c r="BB139" s="41">
        <v>0.10734396427869797</v>
      </c>
      <c r="BC139" s="41">
        <v>0.05235925689339638</v>
      </c>
      <c r="BD139" s="41">
        <v>0.13994570076465607</v>
      </c>
      <c r="BE139" s="41">
        <v>0.07246021181344986</v>
      </c>
      <c r="BF139" s="41">
        <v>0.1077745258808136</v>
      </c>
      <c r="BG139" s="41">
        <v>0.11129817366600037</v>
      </c>
      <c r="BH139" s="41">
        <v>0.07595450431108475</v>
      </c>
      <c r="BI139" s="41">
        <v>0.12414219975471497</v>
      </c>
      <c r="BJ139" s="41">
        <v>0.11361008882522583</v>
      </c>
      <c r="BK139" s="41">
        <v>0.07854016870260239</v>
      </c>
      <c r="BL139" s="41">
        <v>-0.009106559678912163</v>
      </c>
      <c r="BM139" s="41"/>
      <c r="BN139" s="41"/>
      <c r="BO139" s="41"/>
      <c r="BP139" s="41"/>
      <c r="BQ139" s="41"/>
      <c r="BR139" s="41"/>
      <c r="BS139" s="41"/>
      <c r="BT139" s="41"/>
      <c r="BU139" s="41"/>
      <c r="BV139" s="41"/>
      <c r="BW139" s="41"/>
      <c r="BX139" s="41"/>
      <c r="BY139" s="41"/>
      <c r="BZ139" s="41"/>
      <c r="CA139" s="49"/>
      <c r="CB139" s="41"/>
      <c r="CC139" s="41"/>
      <c r="CD139" s="49"/>
      <c r="CE139" s="41"/>
      <c r="CF139" s="41"/>
      <c r="CG139" s="41"/>
      <c r="CH139" s="41"/>
      <c r="CI139" s="41"/>
      <c r="CJ139" s="41"/>
      <c r="CK139" s="41"/>
      <c r="CL139" s="41"/>
      <c r="CM139" s="41"/>
      <c r="CN139" s="41"/>
      <c r="CO139" s="41"/>
      <c r="CP139" s="41"/>
      <c r="CQ139" s="41"/>
      <c r="CR139" s="41"/>
      <c r="CS139" s="41"/>
      <c r="CT139" s="41"/>
      <c r="CU139" s="41"/>
      <c r="CV139" s="41"/>
      <c r="CW139" s="41"/>
      <c r="CX139" s="41"/>
      <c r="CY139" s="41"/>
      <c r="CZ139" s="41"/>
      <c r="DA139" s="41"/>
      <c r="DB139" s="41"/>
      <c r="DC139" s="41"/>
      <c r="DD139" s="41"/>
      <c r="DE139" s="41"/>
      <c r="DF139" s="41"/>
      <c r="DG139" s="41"/>
      <c r="DH139" s="41"/>
      <c r="DI139" s="41"/>
      <c r="DJ139" s="41"/>
      <c r="DK139" s="41"/>
      <c r="DL139" s="41"/>
      <c r="DM139" s="41"/>
      <c r="DN139" s="41"/>
      <c r="DO139" s="41"/>
      <c r="DP139" s="41"/>
      <c r="DQ139" s="41"/>
      <c r="DR139" s="41"/>
      <c r="DS139" s="41"/>
      <c r="DT139" s="41"/>
      <c r="DU139" s="41"/>
      <c r="DV139" s="41"/>
      <c r="DW139" s="41"/>
    </row>
    <row r="140" ht="12.75" customHeight="1">
      <c r="A140" s="91" t="s">
        <v>335</v>
      </c>
      <c r="B140" s="41">
        <v>7.80068302154541</v>
      </c>
      <c r="C140" s="41">
        <v>3.0500423908233643</v>
      </c>
      <c r="D140" s="41">
        <v>1.7722253799438477</v>
      </c>
      <c r="E140" s="41">
        <v>6.3337507247924805</v>
      </c>
      <c r="F140" s="41">
        <v>3.3247077465057373</v>
      </c>
      <c r="G140" s="41">
        <v>3.669719696044922</v>
      </c>
      <c r="H140" s="41">
        <v>10.304434776306152</v>
      </c>
      <c r="I140" s="41">
        <v>21.23641014099121</v>
      </c>
      <c r="J140" s="41">
        <v>7.881275177001953</v>
      </c>
      <c r="K140" s="41">
        <v>5.265115737915039</v>
      </c>
      <c r="L140" s="41">
        <v>4.700473785400391</v>
      </c>
      <c r="M140" s="41">
        <v>5.036003589630127</v>
      </c>
      <c r="N140" s="41">
        <v>4.764780521392822</v>
      </c>
      <c r="O140" s="41"/>
      <c r="P140" s="41">
        <v>5.681756019592285</v>
      </c>
      <c r="Q140" s="41">
        <v>5.719570159912109</v>
      </c>
      <c r="R140" s="41">
        <v>9.697920799255371</v>
      </c>
      <c r="S140" s="41">
        <v>9.012839317321777</v>
      </c>
      <c r="T140" s="41">
        <v>4.4806036949157715</v>
      </c>
      <c r="U140" s="41">
        <v>8.438082695007324</v>
      </c>
      <c r="V140" s="41">
        <v>1.7332124710083008</v>
      </c>
      <c r="W140" s="41">
        <v>5.66978645324707</v>
      </c>
      <c r="X140" s="41">
        <v>6.769458293914795</v>
      </c>
      <c r="Y140" s="41">
        <v>3.3896853923797607</v>
      </c>
      <c r="Z140" s="41">
        <v>2.3417208194732666</v>
      </c>
      <c r="AA140" s="41">
        <v>3.828037977218628</v>
      </c>
      <c r="AB140" s="41">
        <v>4.261585712432861</v>
      </c>
      <c r="AC140" s="41">
        <v>1.8564804792404175</v>
      </c>
      <c r="AD140" s="41">
        <v>6.9965128898620605</v>
      </c>
      <c r="AE140" s="41">
        <v>9.826409339904785</v>
      </c>
      <c r="AF140" s="41">
        <v>5.412336826324463</v>
      </c>
      <c r="AG140" s="41">
        <v>5.267926216125488</v>
      </c>
      <c r="AH140" s="41">
        <v>4.386447906494141</v>
      </c>
      <c r="AI140" s="41">
        <v>1.9373680353164673</v>
      </c>
      <c r="AJ140" s="41">
        <v>4.702256202697754</v>
      </c>
      <c r="AK140" s="41">
        <v>8.466649055480957</v>
      </c>
      <c r="AL140" s="41">
        <v>6.432997226715088</v>
      </c>
      <c r="AM140" s="41">
        <v>5.056118488311768</v>
      </c>
      <c r="AN140" s="41">
        <v>18.10224723815918</v>
      </c>
      <c r="AO140" s="41">
        <v>3.1799559593200684</v>
      </c>
      <c r="AP140" s="41">
        <v>5.828878879547119</v>
      </c>
      <c r="AQ140" s="41">
        <v>5.440860748291016</v>
      </c>
      <c r="AR140" s="41">
        <v>9.229375839233398</v>
      </c>
      <c r="AS140" s="41">
        <v>19.42073631286621</v>
      </c>
      <c r="AT140" s="41">
        <v>14.451960563659668</v>
      </c>
      <c r="AU140" s="41">
        <v>15.02196216583252</v>
      </c>
      <c r="AV140" s="41"/>
      <c r="AW140" s="41">
        <v>13.384686470031738</v>
      </c>
      <c r="AX140" s="41">
        <v>7.939140319824219</v>
      </c>
      <c r="AY140" s="41">
        <v>9.715660095214844</v>
      </c>
      <c r="AZ140" s="41">
        <v>12.248703002929688</v>
      </c>
      <c r="BA140" s="41">
        <v>10.94054126739502</v>
      </c>
      <c r="BB140" s="41">
        <v>14.24876594543457</v>
      </c>
      <c r="BC140" s="41">
        <v>9.673215866088867</v>
      </c>
      <c r="BD140" s="41">
        <v>5.115803241729736</v>
      </c>
      <c r="BE140" s="41">
        <v>12.730205535888672</v>
      </c>
      <c r="BF140" s="41">
        <v>11.345437049865723</v>
      </c>
      <c r="BG140" s="41">
        <v>6.350799560546875</v>
      </c>
      <c r="BH140" s="41">
        <v>10.252001762390137</v>
      </c>
      <c r="BI140" s="41">
        <v>12.5689115524292</v>
      </c>
      <c r="BJ140" s="41">
        <v>5.961983680725098</v>
      </c>
      <c r="BK140" s="41">
        <v>7.341084003448486</v>
      </c>
      <c r="BL140" s="41">
        <v>11.929247856140137</v>
      </c>
      <c r="BM140" s="41"/>
      <c r="BN140" s="41"/>
      <c r="BO140" s="41"/>
      <c r="BP140" s="41"/>
      <c r="BQ140" s="41"/>
      <c r="BR140" s="41"/>
      <c r="BS140" s="41"/>
      <c r="BT140" s="41"/>
      <c r="BU140" s="41"/>
      <c r="BV140" s="41"/>
      <c r="BW140" s="41"/>
      <c r="BX140" s="41"/>
      <c r="BY140" s="41"/>
      <c r="BZ140" s="41"/>
      <c r="CA140" s="49"/>
      <c r="CB140" s="41"/>
      <c r="CC140" s="41"/>
      <c r="CD140" s="49"/>
      <c r="CE140" s="41"/>
      <c r="CF140" s="41"/>
      <c r="CG140" s="41"/>
      <c r="CH140" s="41"/>
      <c r="CI140" s="41"/>
      <c r="CJ140" s="41"/>
      <c r="CK140" s="41"/>
      <c r="CL140" s="41"/>
      <c r="CM140" s="41"/>
      <c r="CN140" s="41"/>
      <c r="CO140" s="41"/>
      <c r="CP140" s="41"/>
      <c r="CQ140" s="41"/>
      <c r="CR140" s="41"/>
      <c r="CS140" s="41"/>
      <c r="CT140" s="41"/>
      <c r="CU140" s="41"/>
      <c r="CV140" s="41"/>
      <c r="CW140" s="41"/>
      <c r="CX140" s="41"/>
      <c r="CY140" s="41"/>
      <c r="CZ140" s="41"/>
      <c r="DA140" s="41"/>
      <c r="DB140" s="41"/>
      <c r="DC140" s="41"/>
      <c r="DD140" s="41"/>
      <c r="DE140" s="41"/>
      <c r="DF140" s="41"/>
      <c r="DG140" s="41"/>
      <c r="DH140" s="41"/>
      <c r="DI140" s="41"/>
      <c r="DJ140" s="41"/>
      <c r="DK140" s="41"/>
      <c r="DL140" s="41"/>
      <c r="DM140" s="41"/>
      <c r="DN140" s="41"/>
      <c r="DO140" s="41"/>
      <c r="DP140" s="41"/>
      <c r="DQ140" s="41"/>
      <c r="DR140" s="41"/>
      <c r="DS140" s="41"/>
      <c r="DT140" s="41"/>
      <c r="DU140" s="41"/>
      <c r="DV140" s="41"/>
      <c r="DW140" s="41"/>
    </row>
    <row r="141" ht="12.75" customHeight="1">
      <c r="A141" s="91" t="s">
        <v>290</v>
      </c>
      <c r="B141" s="41">
        <v>0.9144502282142639</v>
      </c>
      <c r="C141" s="41">
        <v>0.9758872389793396</v>
      </c>
      <c r="D141" s="41">
        <v>0.9450278282165527</v>
      </c>
      <c r="E141" s="41">
        <v>0.9496021270751953</v>
      </c>
      <c r="F141" s="41">
        <v>0.9581174850463867</v>
      </c>
      <c r="G141" s="41">
        <v>0.9262523055076599</v>
      </c>
      <c r="H141" s="41">
        <v>0.9595596194267273</v>
      </c>
      <c r="I141" s="41">
        <v>0.8860093951225281</v>
      </c>
      <c r="J141" s="41">
        <v>0.9363319277763367</v>
      </c>
      <c r="K141" s="41">
        <v>0.871433436870575</v>
      </c>
      <c r="L141" s="41">
        <v>0.8752685785293579</v>
      </c>
      <c r="M141" s="41">
        <v>0.926080048084259</v>
      </c>
      <c r="N141" s="41">
        <v>0.9016436338424683</v>
      </c>
      <c r="O141" s="41"/>
      <c r="P141" s="41">
        <v>0.961480438709259</v>
      </c>
      <c r="Q141" s="41">
        <v>0.9004378318786621</v>
      </c>
      <c r="R141" s="41">
        <v>0.9586232304573059</v>
      </c>
      <c r="S141" s="41">
        <v>0.9423916339874268</v>
      </c>
      <c r="T141" s="41">
        <v>0.8564969301223755</v>
      </c>
      <c r="U141" s="41">
        <v>0.865990936756134</v>
      </c>
      <c r="V141" s="41">
        <v>0.9340826272964478</v>
      </c>
      <c r="W141" s="41">
        <v>0.9610602259635925</v>
      </c>
      <c r="X141" s="41">
        <v>0.9429799914360046</v>
      </c>
      <c r="Y141" s="41">
        <v>0.9552664160728455</v>
      </c>
      <c r="Z141" s="41">
        <v>0.9571100473403931</v>
      </c>
      <c r="AA141" s="41">
        <v>0.9596524238586426</v>
      </c>
      <c r="AB141" s="41">
        <v>0.9579054713249207</v>
      </c>
      <c r="AC141" s="41">
        <v>0.9365866184234619</v>
      </c>
      <c r="AD141" s="41">
        <v>0.9569817185401917</v>
      </c>
      <c r="AE141" s="41">
        <v>0.9758321642875671</v>
      </c>
      <c r="AF141" s="41">
        <v>0.9800974130630493</v>
      </c>
      <c r="AG141" s="41">
        <v>0.9648104310035706</v>
      </c>
      <c r="AH141" s="41">
        <v>0.9519883990287781</v>
      </c>
      <c r="AI141" s="41">
        <v>0.9364702105522156</v>
      </c>
      <c r="AJ141" s="41">
        <v>0.9723548889160156</v>
      </c>
      <c r="AK141" s="41">
        <v>0.9157710075378418</v>
      </c>
      <c r="AL141" s="41">
        <v>0.9778098464012146</v>
      </c>
      <c r="AM141" s="41">
        <v>0.9235121011734009</v>
      </c>
      <c r="AN141" s="41">
        <v>0.8539125323295593</v>
      </c>
      <c r="AO141" s="41">
        <v>0.9415361881256104</v>
      </c>
      <c r="AP141" s="41">
        <v>0.8888188004493713</v>
      </c>
      <c r="AQ141" s="41">
        <v>0.8569689989089966</v>
      </c>
      <c r="AR141" s="41">
        <v>0.8537623286247253</v>
      </c>
      <c r="AS141" s="41">
        <v>0.8815123438835144</v>
      </c>
      <c r="AT141" s="41">
        <v>0.8102672100067139</v>
      </c>
      <c r="AU141" s="41">
        <v>0.8467649221420288</v>
      </c>
      <c r="AV141" s="41"/>
      <c r="AW141" s="41">
        <v>0.853151798248291</v>
      </c>
      <c r="AX141" s="41">
        <v>0.9232634902000427</v>
      </c>
      <c r="AY141" s="41">
        <v>0.8996055722236633</v>
      </c>
      <c r="AZ141" s="41">
        <v>0.8697516322135925</v>
      </c>
      <c r="BA141" s="41">
        <v>0.8810091018676758</v>
      </c>
      <c r="BB141" s="41">
        <v>0.9063863754272461</v>
      </c>
      <c r="BC141" s="41">
        <v>0.869010329246521</v>
      </c>
      <c r="BD141" s="41">
        <v>0.9084867238998413</v>
      </c>
      <c r="BE141" s="41">
        <v>0.8670963048934937</v>
      </c>
      <c r="BF141" s="41">
        <v>0.8790252208709717</v>
      </c>
      <c r="BG141" s="41">
        <v>0.896186113357544</v>
      </c>
      <c r="BH141" s="41">
        <v>0.8313663601875305</v>
      </c>
      <c r="BI141" s="41">
        <v>0.8620482683181763</v>
      </c>
      <c r="BJ141" s="41">
        <v>0.7735127806663513</v>
      </c>
      <c r="BK141" s="41">
        <v>0.9419981837272644</v>
      </c>
      <c r="BL141" s="41">
        <v>0.8919334411621094</v>
      </c>
      <c r="BM141" s="41"/>
      <c r="BN141" s="41"/>
      <c r="BO141" s="41"/>
      <c r="BP141" s="41"/>
      <c r="BQ141" s="41"/>
      <c r="BR141" s="41"/>
      <c r="BS141" s="41"/>
      <c r="BT141" s="41"/>
      <c r="BU141" s="41"/>
      <c r="BV141" s="41"/>
      <c r="BW141" s="41"/>
      <c r="BX141" s="41"/>
      <c r="BY141" s="41"/>
      <c r="BZ141" s="41"/>
      <c r="CA141" s="49"/>
      <c r="CB141" s="41"/>
      <c r="CC141" s="41"/>
      <c r="CD141" s="49"/>
      <c r="CE141" s="41"/>
      <c r="CF141" s="41"/>
      <c r="CG141" s="41"/>
      <c r="CH141" s="41"/>
      <c r="CI141" s="41"/>
      <c r="CJ141" s="41"/>
      <c r="CK141" s="41"/>
      <c r="CL141" s="41"/>
      <c r="CM141" s="41"/>
      <c r="CN141" s="41"/>
      <c r="CO141" s="41"/>
      <c r="CP141" s="41"/>
      <c r="CQ141" s="41"/>
      <c r="CR141" s="41"/>
      <c r="CS141" s="41"/>
      <c r="CT141" s="41"/>
      <c r="CU141" s="41"/>
      <c r="CV141" s="41"/>
      <c r="CW141" s="41"/>
      <c r="CX141" s="41"/>
      <c r="CY141" s="41"/>
      <c r="CZ141" s="41"/>
      <c r="DA141" s="41"/>
      <c r="DB141" s="41"/>
      <c r="DC141" s="41"/>
      <c r="DD141" s="41"/>
      <c r="DE141" s="41"/>
      <c r="DF141" s="41"/>
      <c r="DG141" s="41"/>
      <c r="DH141" s="41"/>
      <c r="DI141" s="41"/>
      <c r="DJ141" s="41"/>
      <c r="DK141" s="41"/>
      <c r="DL141" s="41"/>
      <c r="DM141" s="41"/>
      <c r="DN141" s="41"/>
      <c r="DO141" s="41"/>
      <c r="DP141" s="41"/>
      <c r="DQ141" s="41"/>
      <c r="DR141" s="41"/>
      <c r="DS141" s="41"/>
      <c r="DT141" s="41"/>
      <c r="DU141" s="41"/>
      <c r="DV141" s="41"/>
      <c r="DW141" s="41"/>
    </row>
    <row r="142" ht="12.75" customHeight="1">
      <c r="A142" s="91" t="s">
        <v>292</v>
      </c>
      <c r="B142" s="41">
        <v>3.4148833751678467</v>
      </c>
      <c r="C142" s="41">
        <v>3.7493529319763184</v>
      </c>
      <c r="D142" s="41">
        <v>3.6129300594329834</v>
      </c>
      <c r="E142" s="41">
        <v>3.5415449142456055</v>
      </c>
      <c r="F142" s="41">
        <v>3.6475749015808105</v>
      </c>
      <c r="G142" s="41">
        <v>3.5206501483917236</v>
      </c>
      <c r="H142" s="41">
        <v>3.7313873767852783</v>
      </c>
      <c r="I142" s="41">
        <v>3.663856029510498</v>
      </c>
      <c r="J142" s="41">
        <v>3.4827842712402344</v>
      </c>
      <c r="K142" s="41">
        <v>3.6972265243530273</v>
      </c>
      <c r="L142" s="41">
        <v>3.57940936088562</v>
      </c>
      <c r="M142" s="41">
        <v>3.552340269088745</v>
      </c>
      <c r="N142" s="41">
        <v>3.6827001571655273</v>
      </c>
      <c r="O142" s="41"/>
      <c r="P142" s="41">
        <v>3.562243938446045</v>
      </c>
      <c r="Q142" s="41">
        <v>3.4887447357177734</v>
      </c>
      <c r="R142" s="41">
        <v>3.6641690731048584</v>
      </c>
      <c r="S142" s="41">
        <v>3.6747777462005615</v>
      </c>
      <c r="T142" s="41">
        <v>3.5089848041534424</v>
      </c>
      <c r="U142" s="41">
        <v>3.3470618724823</v>
      </c>
      <c r="V142" s="41">
        <v>3.508763074874878</v>
      </c>
      <c r="W142" s="41">
        <v>3.4538846015930176</v>
      </c>
      <c r="X142" s="41">
        <v>3.5157365798950195</v>
      </c>
      <c r="Y142" s="41">
        <v>3.4430198669433594</v>
      </c>
      <c r="Z142" s="41">
        <v>3.5636656284332275</v>
      </c>
      <c r="AA142" s="41">
        <v>3.631437301635742</v>
      </c>
      <c r="AB142" s="41">
        <v>3.5197601318359375</v>
      </c>
      <c r="AC142" s="41">
        <v>3.6124706268310547</v>
      </c>
      <c r="AD142" s="41">
        <v>3.479278802871704</v>
      </c>
      <c r="AE142" s="41">
        <v>3.4131147861480713</v>
      </c>
      <c r="AF142" s="41">
        <v>3.7166941165924072</v>
      </c>
      <c r="AG142" s="41">
        <v>3.563002109527588</v>
      </c>
      <c r="AH142" s="41">
        <v>3.5447335243225098</v>
      </c>
      <c r="AI142" s="41">
        <v>3.516124725341797</v>
      </c>
      <c r="AJ142" s="41">
        <v>3.6545464992523193</v>
      </c>
      <c r="AK142" s="41">
        <v>3.4924964904785156</v>
      </c>
      <c r="AL142" s="41">
        <v>3.6355113983154297</v>
      </c>
      <c r="AM142" s="41">
        <v>3.711024761199951</v>
      </c>
      <c r="AN142" s="41">
        <v>3.6059370040893555</v>
      </c>
      <c r="AO142" s="41">
        <v>3.600656270980835</v>
      </c>
      <c r="AP142" s="41">
        <v>3.644930839538574</v>
      </c>
      <c r="AQ142" s="41">
        <v>3.4917151927948</v>
      </c>
      <c r="AR142" s="41">
        <v>3.5469541549682617</v>
      </c>
      <c r="AS142" s="41">
        <v>3.3504042625427246</v>
      </c>
      <c r="AT142" s="41">
        <v>3.435467004776001</v>
      </c>
      <c r="AU142" s="41">
        <v>3.428631544113159</v>
      </c>
      <c r="AV142" s="41"/>
      <c r="AW142" s="41">
        <v>3.56508731842041</v>
      </c>
      <c r="AX142" s="41">
        <v>3.6976332664489746</v>
      </c>
      <c r="AY142" s="41">
        <v>3.540635585784912</v>
      </c>
      <c r="AZ142" s="41">
        <v>3.6029109954833984</v>
      </c>
      <c r="BA142" s="41">
        <v>3.471395969390869</v>
      </c>
      <c r="BB142" s="41">
        <v>3.6008493900299072</v>
      </c>
      <c r="BC142" s="41">
        <v>3.5604162216186523</v>
      </c>
      <c r="BD142" s="41">
        <v>3.5847928524017334</v>
      </c>
      <c r="BE142" s="41">
        <v>3.622328758239746</v>
      </c>
      <c r="BF142" s="41">
        <v>3.5454981327056885</v>
      </c>
      <c r="BG142" s="41">
        <v>3.611665725708008</v>
      </c>
      <c r="BH142" s="41">
        <v>3.395293712615967</v>
      </c>
      <c r="BI142" s="41">
        <v>3.506998300552368</v>
      </c>
      <c r="BJ142" s="41">
        <v>3.723395347595215</v>
      </c>
      <c r="BK142" s="41">
        <v>3.6720781326293945</v>
      </c>
      <c r="BL142" s="41">
        <v>3.4811649322509766</v>
      </c>
      <c r="BM142" s="41"/>
      <c r="BN142" s="41"/>
      <c r="BO142" s="41"/>
      <c r="BP142" s="41"/>
      <c r="BQ142" s="41"/>
      <c r="BR142" s="41"/>
      <c r="BS142" s="41"/>
      <c r="BT142" s="41"/>
      <c r="BU142" s="41"/>
      <c r="BV142" s="41"/>
      <c r="BW142" s="41"/>
      <c r="BX142" s="41"/>
      <c r="BY142" s="41"/>
      <c r="BZ142" s="41"/>
      <c r="CA142" s="49"/>
      <c r="CB142" s="41"/>
      <c r="CC142" s="41"/>
      <c r="CD142" s="49"/>
      <c r="CE142" s="41"/>
      <c r="CF142" s="41"/>
      <c r="CG142" s="41"/>
      <c r="CH142" s="41"/>
      <c r="CI142" s="41"/>
      <c r="CJ142" s="41"/>
      <c r="CK142" s="41"/>
      <c r="CL142" s="41"/>
      <c r="CM142" s="41"/>
      <c r="CN142" s="41"/>
      <c r="CO142" s="41"/>
      <c r="CP142" s="41"/>
      <c r="CQ142" s="41"/>
      <c r="CR142" s="41"/>
      <c r="CS142" s="41"/>
      <c r="CT142" s="41"/>
      <c r="CU142" s="41"/>
      <c r="CV142" s="41"/>
      <c r="CW142" s="41"/>
      <c r="CX142" s="41"/>
      <c r="CY142" s="41"/>
      <c r="CZ142" s="41"/>
      <c r="DA142" s="41"/>
      <c r="DB142" s="41"/>
      <c r="DC142" s="41"/>
      <c r="DD142" s="41"/>
      <c r="DE142" s="41"/>
      <c r="DF142" s="41"/>
      <c r="DG142" s="41"/>
      <c r="DH142" s="41"/>
      <c r="DI142" s="41"/>
      <c r="DJ142" s="41"/>
      <c r="DK142" s="41"/>
      <c r="DL142" s="41"/>
      <c r="DM142" s="41"/>
      <c r="DN142" s="41"/>
      <c r="DO142" s="41"/>
      <c r="DP142" s="41"/>
      <c r="DQ142" s="41"/>
      <c r="DR142" s="41"/>
      <c r="DS142" s="41"/>
      <c r="DT142" s="41"/>
      <c r="DU142" s="41"/>
      <c r="DV142" s="41"/>
      <c r="DW142" s="41"/>
    </row>
    <row r="143" ht="12.75" customHeight="1">
      <c r="A143" s="91" t="s">
        <v>294</v>
      </c>
      <c r="B143" s="41">
        <v>4.161938190460205</v>
      </c>
      <c r="C143" s="41">
        <v>4.483514785766602</v>
      </c>
      <c r="D143" s="41">
        <v>3.86299467086792</v>
      </c>
      <c r="E143" s="41">
        <v>4.168497085571289</v>
      </c>
      <c r="F143" s="41">
        <v>4.0409836769104</v>
      </c>
      <c r="G143" s="41">
        <v>3.9203879833221436</v>
      </c>
      <c r="H143" s="41">
        <v>4.209202766418457</v>
      </c>
      <c r="I143" s="41">
        <v>4.210733413696289</v>
      </c>
      <c r="J143" s="41">
        <v>4.258257865905762</v>
      </c>
      <c r="K143" s="41">
        <v>4.122966766357422</v>
      </c>
      <c r="L143" s="41">
        <v>4.0941596031188965</v>
      </c>
      <c r="M143" s="41">
        <v>4.146207809448242</v>
      </c>
      <c r="N143" s="41">
        <v>4.141672134399414</v>
      </c>
      <c r="O143" s="41"/>
      <c r="P143" s="41">
        <v>4.023209095001221</v>
      </c>
      <c r="Q143" s="41">
        <v>4.199599742889404</v>
      </c>
      <c r="R143" s="41">
        <v>4.216789245605469</v>
      </c>
      <c r="S143" s="41">
        <v>4.28975772857666</v>
      </c>
      <c r="T143" s="41">
        <v>4.176782608032227</v>
      </c>
      <c r="U143" s="41">
        <v>4.1370158195495605</v>
      </c>
      <c r="V143" s="41">
        <v>4.13352632522583</v>
      </c>
      <c r="W143" s="41">
        <v>4.1779632568359375</v>
      </c>
      <c r="X143" s="41">
        <v>3.9730618000030518</v>
      </c>
      <c r="Y143" s="41">
        <v>3.882373571395874</v>
      </c>
      <c r="Z143" s="41">
        <v>4.396951675415039</v>
      </c>
      <c r="AA143" s="41">
        <v>4.263118743896484</v>
      </c>
      <c r="AB143" s="41">
        <v>3.944175958633423</v>
      </c>
      <c r="AC143" s="41">
        <v>4.272013187408447</v>
      </c>
      <c r="AD143" s="41">
        <v>4.27155876159668</v>
      </c>
      <c r="AE143" s="41">
        <v>4.093081951141357</v>
      </c>
      <c r="AF143" s="41">
        <v>4.32241678237915</v>
      </c>
      <c r="AG143" s="41">
        <v>3.9597983360290527</v>
      </c>
      <c r="AH143" s="41">
        <v>4.237520217895508</v>
      </c>
      <c r="AI143" s="41">
        <v>4.089962959289551</v>
      </c>
      <c r="AJ143" s="41">
        <v>4.3747029304504395</v>
      </c>
      <c r="AK143" s="41">
        <v>4.223817348480225</v>
      </c>
      <c r="AL143" s="41">
        <v>4.143263816833496</v>
      </c>
      <c r="AM143" s="41">
        <v>4.389690399169922</v>
      </c>
      <c r="AN143" s="41">
        <v>4.231238842010498</v>
      </c>
      <c r="AO143" s="41">
        <v>4.297264099121094</v>
      </c>
      <c r="AP143" s="41">
        <v>4.3783135414123535</v>
      </c>
      <c r="AQ143" s="41">
        <v>4.188794136047363</v>
      </c>
      <c r="AR143" s="41">
        <v>3.924842596054077</v>
      </c>
      <c r="AS143" s="41">
        <v>4.198058128356934</v>
      </c>
      <c r="AT143" s="41">
        <v>4.1044158935546875</v>
      </c>
      <c r="AU143" s="41">
        <v>4.2817912101745605</v>
      </c>
      <c r="AV143" s="41"/>
      <c r="AW143" s="41">
        <v>3.999394655227661</v>
      </c>
      <c r="AX143" s="41">
        <v>4.082427978515625</v>
      </c>
      <c r="AY143" s="41">
        <v>4.082202434539795</v>
      </c>
      <c r="AZ143" s="41">
        <v>4.386813163757324</v>
      </c>
      <c r="BA143" s="41">
        <v>4.495974540710449</v>
      </c>
      <c r="BB143" s="41">
        <v>3.932685613632202</v>
      </c>
      <c r="BC143" s="41">
        <v>4.453097820281982</v>
      </c>
      <c r="BD143" s="41">
        <v>3.9301769733428955</v>
      </c>
      <c r="BE143" s="41">
        <v>4.355499267578125</v>
      </c>
      <c r="BF143" s="41">
        <v>4.260372638702393</v>
      </c>
      <c r="BG143" s="41">
        <v>4.462996006011963</v>
      </c>
      <c r="BH143" s="41">
        <v>4.194760799407959</v>
      </c>
      <c r="BI143" s="41">
        <v>4.16667366027832</v>
      </c>
      <c r="BJ143" s="41">
        <v>4.451519012451172</v>
      </c>
      <c r="BK143" s="41">
        <v>4.457739353179932</v>
      </c>
      <c r="BL143" s="41">
        <v>4.059576988220215</v>
      </c>
      <c r="BM143" s="41"/>
      <c r="BN143" s="41"/>
      <c r="BO143" s="41"/>
      <c r="BP143" s="41"/>
      <c r="BQ143" s="41"/>
      <c r="BR143" s="41"/>
      <c r="BS143" s="41"/>
      <c r="BT143" s="41"/>
      <c r="BU143" s="41"/>
      <c r="BV143" s="41"/>
      <c r="BW143" s="41"/>
      <c r="BX143" s="41"/>
      <c r="BY143" s="41"/>
      <c r="BZ143" s="41"/>
      <c r="CA143" s="49"/>
      <c r="CB143" s="41"/>
      <c r="CC143" s="41"/>
      <c r="CD143" s="49"/>
      <c r="CE143" s="41"/>
      <c r="CF143" s="41"/>
      <c r="CG143" s="41"/>
      <c r="CH143" s="41"/>
      <c r="CI143" s="41"/>
      <c r="CJ143" s="41"/>
      <c r="CK143" s="41"/>
      <c r="CL143" s="41"/>
      <c r="CM143" s="41"/>
      <c r="CN143" s="41"/>
      <c r="CO143" s="41"/>
      <c r="CP143" s="41"/>
      <c r="CQ143" s="41"/>
      <c r="CR143" s="41"/>
      <c r="CS143" s="41"/>
      <c r="CT143" s="41"/>
      <c r="CU143" s="41"/>
      <c r="CV143" s="41"/>
      <c r="CW143" s="41"/>
      <c r="CX143" s="41"/>
      <c r="CY143" s="41"/>
      <c r="CZ143" s="41"/>
      <c r="DA143" s="41"/>
      <c r="DB143" s="41"/>
      <c r="DC143" s="41"/>
      <c r="DD143" s="41"/>
      <c r="DE143" s="41"/>
      <c r="DF143" s="41"/>
      <c r="DG143" s="41"/>
      <c r="DH143" s="41"/>
      <c r="DI143" s="41"/>
      <c r="DJ143" s="41"/>
      <c r="DK143" s="41"/>
      <c r="DL143" s="41"/>
      <c r="DM143" s="41"/>
      <c r="DN143" s="41"/>
      <c r="DO143" s="41"/>
      <c r="DP143" s="41"/>
      <c r="DQ143" s="41"/>
      <c r="DR143" s="41"/>
      <c r="DS143" s="41"/>
      <c r="DT143" s="41"/>
      <c r="DU143" s="41"/>
      <c r="DV143" s="41"/>
      <c r="DW143" s="41"/>
    </row>
    <row r="144" ht="12.75" customHeight="1">
      <c r="A144" s="91" t="s">
        <v>296</v>
      </c>
      <c r="B144" s="41">
        <v>0.5845959186553955</v>
      </c>
      <c r="C144" s="41">
        <v>0.7222391366958618</v>
      </c>
      <c r="D144" s="41">
        <v>0.8047231435775757</v>
      </c>
      <c r="E144" s="41">
        <v>0.8038234114646912</v>
      </c>
      <c r="F144" s="41">
        <v>0.7508636116981506</v>
      </c>
      <c r="G144" s="41">
        <v>0.7784338593482971</v>
      </c>
      <c r="H144" s="41">
        <v>0.6869108080863953</v>
      </c>
      <c r="I144" s="41">
        <v>0.7963307499885559</v>
      </c>
      <c r="J144" s="41">
        <v>0.6806366443634033</v>
      </c>
      <c r="K144" s="41">
        <v>0.8383903503417969</v>
      </c>
      <c r="L144" s="41">
        <v>0.8041486740112305</v>
      </c>
      <c r="M144" s="41">
        <v>0.7925847768783569</v>
      </c>
      <c r="N144" s="41">
        <v>0.7568473219871521</v>
      </c>
      <c r="O144" s="41"/>
      <c r="P144" s="41">
        <v>0.8066748380661011</v>
      </c>
      <c r="Q144" s="41">
        <v>0.7314479947090149</v>
      </c>
      <c r="R144" s="41">
        <v>0.6913304328918457</v>
      </c>
      <c r="S144" s="41">
        <v>0.771880030632019</v>
      </c>
      <c r="T144" s="41">
        <v>0.8199121356010437</v>
      </c>
      <c r="U144" s="41">
        <v>0.7310931086540222</v>
      </c>
      <c r="V144" s="41">
        <v>0.8859507441520691</v>
      </c>
      <c r="W144" s="41">
        <v>0.8115079998970032</v>
      </c>
      <c r="X144" s="41">
        <v>0.808539628982544</v>
      </c>
      <c r="Y144" s="41">
        <v>0.8171452879905701</v>
      </c>
      <c r="Z144" s="41">
        <v>0.8585978746414185</v>
      </c>
      <c r="AA144" s="41">
        <v>0.7897487878799438</v>
      </c>
      <c r="AB144" s="41">
        <v>0.8440327644348145</v>
      </c>
      <c r="AC144" s="41">
        <v>0.9079106450080872</v>
      </c>
      <c r="AD144" s="41">
        <v>0.7586466670036316</v>
      </c>
      <c r="AE144" s="41">
        <v>0.7975394129753113</v>
      </c>
      <c r="AF144" s="41">
        <v>0.8542532324790955</v>
      </c>
      <c r="AG144" s="41">
        <v>0.7840278148651123</v>
      </c>
      <c r="AH144" s="41">
        <v>0.7272562384605408</v>
      </c>
      <c r="AI144" s="41">
        <v>0.7405357956886292</v>
      </c>
      <c r="AJ144" s="41">
        <v>0.7324797511100769</v>
      </c>
      <c r="AK144" s="41">
        <v>0.7297607660293579</v>
      </c>
      <c r="AL144" s="41">
        <v>0.7639666199684143</v>
      </c>
      <c r="AM144" s="41">
        <v>0.823798656463623</v>
      </c>
      <c r="AN144" s="41">
        <v>0.7033379077911377</v>
      </c>
      <c r="AO144" s="41">
        <v>0.6457771062850952</v>
      </c>
      <c r="AP144" s="41">
        <v>0.7254805564880371</v>
      </c>
      <c r="AQ144" s="41">
        <v>0.7488380670547485</v>
      </c>
      <c r="AR144" s="41">
        <v>0.7192955017089844</v>
      </c>
      <c r="AS144" s="41">
        <v>0.5554351806640625</v>
      </c>
      <c r="AT144" s="41">
        <v>0.5527951717376709</v>
      </c>
      <c r="AU144" s="41">
        <v>0.483502060174942</v>
      </c>
      <c r="AV144" s="41"/>
      <c r="AW144" s="41">
        <v>0.5703344345092773</v>
      </c>
      <c r="AX144" s="41">
        <v>0.7629327774047852</v>
      </c>
      <c r="AY144" s="41">
        <v>0.5844985246658325</v>
      </c>
      <c r="AZ144" s="41">
        <v>0.5857158303260803</v>
      </c>
      <c r="BA144" s="41">
        <v>0.5731567144393921</v>
      </c>
      <c r="BB144" s="41">
        <v>0.7770349383354187</v>
      </c>
      <c r="BC144" s="41">
        <v>0.679388165473938</v>
      </c>
      <c r="BD144" s="41">
        <v>0.6578513979911804</v>
      </c>
      <c r="BE144" s="41">
        <v>0.6389845013618469</v>
      </c>
      <c r="BF144" s="41">
        <v>0.6857820153236389</v>
      </c>
      <c r="BG144" s="41">
        <v>0.7393253445625305</v>
      </c>
      <c r="BH144" s="41">
        <v>0.5997307896614075</v>
      </c>
      <c r="BI144" s="41">
        <v>0.6229326725006104</v>
      </c>
      <c r="BJ144" s="41">
        <v>0.7882890701293945</v>
      </c>
      <c r="BK144" s="41">
        <v>0.8454452157020569</v>
      </c>
      <c r="BL144" s="41">
        <v>0.6436460018157959</v>
      </c>
      <c r="BM144" s="41"/>
      <c r="BN144" s="41"/>
      <c r="BO144" s="41"/>
      <c r="BP144" s="41"/>
      <c r="BQ144" s="41"/>
      <c r="BR144" s="41"/>
      <c r="BS144" s="41"/>
      <c r="BT144" s="41"/>
      <c r="BU144" s="41"/>
      <c r="BV144" s="41"/>
      <c r="BW144" s="41"/>
      <c r="BX144" s="41"/>
      <c r="BY144" s="41"/>
      <c r="BZ144" s="41"/>
      <c r="CA144" s="49"/>
      <c r="CB144" s="41"/>
      <c r="CC144" s="41"/>
      <c r="CD144" s="49"/>
      <c r="CE144" s="41"/>
      <c r="CF144" s="41"/>
      <c r="CG144" s="41"/>
      <c r="CH144" s="41"/>
      <c r="CI144" s="41"/>
      <c r="CJ144" s="41"/>
      <c r="CK144" s="41"/>
      <c r="CL144" s="41"/>
      <c r="CM144" s="41"/>
      <c r="CN144" s="41"/>
      <c r="CO144" s="41"/>
      <c r="CP144" s="41"/>
      <c r="CQ144" s="41"/>
      <c r="CR144" s="41"/>
      <c r="CS144" s="41"/>
      <c r="CT144" s="41"/>
      <c r="CU144" s="41"/>
      <c r="CV144" s="41"/>
      <c r="CW144" s="41"/>
      <c r="CX144" s="41"/>
      <c r="CY144" s="41"/>
      <c r="CZ144" s="41"/>
      <c r="DA144" s="41"/>
      <c r="DB144" s="41"/>
      <c r="DC144" s="41"/>
      <c r="DD144" s="41"/>
      <c r="DE144" s="41"/>
      <c r="DF144" s="41"/>
      <c r="DG144" s="41"/>
      <c r="DH144" s="41"/>
      <c r="DI144" s="41"/>
      <c r="DJ144" s="41"/>
      <c r="DK144" s="41"/>
      <c r="DL144" s="41"/>
      <c r="DM144" s="41"/>
      <c r="DN144" s="41"/>
      <c r="DO144" s="41"/>
      <c r="DP144" s="41"/>
      <c r="DQ144" s="41"/>
      <c r="DR144" s="41"/>
      <c r="DS144" s="41"/>
      <c r="DT144" s="41"/>
      <c r="DU144" s="41"/>
      <c r="DV144" s="41"/>
      <c r="DW144" s="41"/>
    </row>
    <row r="145" ht="12.75" customHeight="1">
      <c r="A145" s="91" t="s">
        <v>298</v>
      </c>
      <c r="B145" s="41">
        <v>0.5729517936706543</v>
      </c>
      <c r="C145" s="41">
        <v>0.7588754296302795</v>
      </c>
      <c r="D145" s="41">
        <v>0.749680757522583</v>
      </c>
      <c r="E145" s="41">
        <v>0.7517563104629517</v>
      </c>
      <c r="F145" s="41">
        <v>0.7070704698562622</v>
      </c>
      <c r="G145" s="41">
        <v>0.7986909747123718</v>
      </c>
      <c r="H145" s="41">
        <v>0.6550452709197998</v>
      </c>
      <c r="I145" s="41">
        <v>0.8985019326210022</v>
      </c>
      <c r="J145" s="41">
        <v>0.5888628959655762</v>
      </c>
      <c r="K145" s="41">
        <v>0.9463085532188416</v>
      </c>
      <c r="L145" s="41">
        <v>0.8064185976982117</v>
      </c>
      <c r="M145" s="41">
        <v>0.8452727794647217</v>
      </c>
      <c r="N145" s="41">
        <v>0.7478770017623901</v>
      </c>
      <c r="O145" s="41"/>
      <c r="P145" s="41">
        <v>0.7450011372566223</v>
      </c>
      <c r="Q145" s="41">
        <v>0.7151970863342285</v>
      </c>
      <c r="R145" s="41">
        <v>0.7063428163528442</v>
      </c>
      <c r="S145" s="41">
        <v>0.7046316266059875</v>
      </c>
      <c r="T145" s="41">
        <v>0.8603473901748657</v>
      </c>
      <c r="U145" s="41">
        <v>0.37965160608291626</v>
      </c>
      <c r="V145" s="41">
        <v>0.8532114624977112</v>
      </c>
      <c r="W145" s="41">
        <v>0.7994120717048645</v>
      </c>
      <c r="X145" s="41">
        <v>0.8385387659072876</v>
      </c>
      <c r="Y145" s="41">
        <v>0.800097644329071</v>
      </c>
      <c r="Z145" s="41">
        <v>0.8173102736473083</v>
      </c>
      <c r="AA145" s="41">
        <v>0.8371168375015259</v>
      </c>
      <c r="AB145" s="41">
        <v>0.8581681847572327</v>
      </c>
      <c r="AC145" s="41">
        <v>0.8838313817977905</v>
      </c>
      <c r="AD145" s="41">
        <v>0.6738081574440002</v>
      </c>
      <c r="AE145" s="41">
        <v>0.8318310976028442</v>
      </c>
      <c r="AF145" s="41">
        <v>0.9377557635307312</v>
      </c>
      <c r="AG145" s="41">
        <v>0.7471811175346375</v>
      </c>
      <c r="AH145" s="41">
        <v>0.650184690952301</v>
      </c>
      <c r="AI145" s="41">
        <v>0.8524363040924072</v>
      </c>
      <c r="AJ145" s="41">
        <v>0.6544057726860046</v>
      </c>
      <c r="AK145" s="41">
        <v>0.7015987634658813</v>
      </c>
      <c r="AL145" s="41">
        <v>0.7278501391410828</v>
      </c>
      <c r="AM145" s="41">
        <v>0.8558651804924011</v>
      </c>
      <c r="AN145" s="41">
        <v>0.6449868083000183</v>
      </c>
      <c r="AO145" s="41">
        <v>0.5815520286560059</v>
      </c>
      <c r="AP145" s="41">
        <v>0.6976471543312073</v>
      </c>
      <c r="AQ145" s="41">
        <v>0.7200902700424194</v>
      </c>
      <c r="AR145" s="41">
        <v>0.6502118706703186</v>
      </c>
      <c r="AS145" s="41">
        <v>0.5048319697380066</v>
      </c>
      <c r="AT145" s="41">
        <v>0.4571363925933838</v>
      </c>
      <c r="AU145" s="41">
        <v>0.46846529841423035</v>
      </c>
      <c r="AV145" s="41"/>
      <c r="AW145" s="41">
        <v>0.5615564584732056</v>
      </c>
      <c r="AX145" s="41">
        <v>0.7896726131439209</v>
      </c>
      <c r="AY145" s="41">
        <v>0.5618555545806885</v>
      </c>
      <c r="AZ145" s="41">
        <v>0.621707022190094</v>
      </c>
      <c r="BA145" s="41">
        <v>0.5903940796852112</v>
      </c>
      <c r="BB145" s="41">
        <v>0.8072260618209839</v>
      </c>
      <c r="BC145" s="41">
        <v>0.6428984999656677</v>
      </c>
      <c r="BD145" s="41">
        <v>0.6254922151565552</v>
      </c>
      <c r="BE145" s="41">
        <v>0.5838320851325989</v>
      </c>
      <c r="BF145" s="41">
        <v>0.678652822971344</v>
      </c>
      <c r="BG145" s="41">
        <v>0.7018514275550842</v>
      </c>
      <c r="BH145" s="41">
        <v>0.5237590074539185</v>
      </c>
      <c r="BI145" s="41">
        <v>0.6148654222488403</v>
      </c>
      <c r="BJ145" s="41">
        <v>0.7772770524024963</v>
      </c>
      <c r="BK145" s="41">
        <v>0.8843735456466675</v>
      </c>
      <c r="BL145" s="41">
        <v>0.5950900912284851</v>
      </c>
      <c r="BM145" s="41"/>
      <c r="BN145" s="41"/>
      <c r="BO145" s="41"/>
      <c r="BP145" s="41"/>
      <c r="BQ145" s="41"/>
      <c r="BR145" s="41"/>
      <c r="BS145" s="41"/>
      <c r="BT145" s="41"/>
      <c r="BU145" s="41"/>
      <c r="BV145" s="41"/>
      <c r="BW145" s="41"/>
      <c r="BX145" s="41"/>
      <c r="BY145" s="41"/>
      <c r="BZ145" s="41"/>
      <c r="CA145" s="49"/>
      <c r="CB145" s="41"/>
      <c r="CC145" s="41"/>
      <c r="CD145" s="49"/>
      <c r="CE145" s="41"/>
      <c r="CF145" s="41"/>
      <c r="CG145" s="41"/>
      <c r="CH145" s="41"/>
      <c r="CI145" s="41"/>
      <c r="CJ145" s="41"/>
      <c r="CK145" s="41"/>
      <c r="CL145" s="41"/>
      <c r="CM145" s="41"/>
      <c r="CN145" s="41"/>
      <c r="CO145" s="41"/>
      <c r="CP145" s="41"/>
      <c r="CQ145" s="41"/>
      <c r="CR145" s="41"/>
      <c r="CS145" s="41"/>
      <c r="CT145" s="41"/>
      <c r="CU145" s="41"/>
      <c r="CV145" s="41"/>
      <c r="CW145" s="41"/>
      <c r="CX145" s="41"/>
      <c r="CY145" s="41"/>
      <c r="CZ145" s="41"/>
      <c r="DA145" s="41"/>
      <c r="DB145" s="41"/>
      <c r="DC145" s="41"/>
      <c r="DD145" s="41"/>
      <c r="DE145" s="41"/>
      <c r="DF145" s="41"/>
      <c r="DG145" s="41"/>
      <c r="DH145" s="41"/>
      <c r="DI145" s="41"/>
      <c r="DJ145" s="41"/>
      <c r="DK145" s="41"/>
      <c r="DL145" s="41"/>
      <c r="DM145" s="41"/>
      <c r="DN145" s="41"/>
      <c r="DO145" s="41"/>
      <c r="DP145" s="41"/>
      <c r="DQ145" s="41"/>
      <c r="DR145" s="41"/>
      <c r="DS145" s="41"/>
      <c r="DT145" s="41"/>
      <c r="DU145" s="41"/>
      <c r="DV145" s="41"/>
      <c r="DW145" s="41"/>
    </row>
    <row r="146" ht="12.75" customHeight="1">
      <c r="A146" s="91" t="s">
        <v>300</v>
      </c>
      <c r="B146" s="41">
        <v>2.318121910095215</v>
      </c>
      <c r="C146" s="41">
        <v>5.873395919799805</v>
      </c>
      <c r="D146" s="41">
        <v>3.1112751960754395</v>
      </c>
      <c r="E146" s="41">
        <v>5.126418590545654</v>
      </c>
      <c r="F146" s="41">
        <v>4.789175987243652</v>
      </c>
      <c r="G146" s="41">
        <v>4.337740898132324</v>
      </c>
      <c r="H146" s="41">
        <v>5.901388168334961</v>
      </c>
      <c r="I146" s="41">
        <v>4.839204788208008</v>
      </c>
      <c r="J146" s="41">
        <v>3.873267650604248</v>
      </c>
      <c r="K146" s="41">
        <v>5.095469951629639</v>
      </c>
      <c r="L146" s="41">
        <v>6.1216840744018555</v>
      </c>
      <c r="M146" s="41">
        <v>4.22560977935791</v>
      </c>
      <c r="N146" s="41">
        <v>3.700582504272461</v>
      </c>
      <c r="O146" s="41"/>
      <c r="P146" s="41">
        <v>3.838838577270508</v>
      </c>
      <c r="Q146" s="41">
        <v>4.687102317810059</v>
      </c>
      <c r="R146" s="41">
        <v>4.491285800933838</v>
      </c>
      <c r="S146" s="41">
        <v>4.85856819152832</v>
      </c>
      <c r="T146" s="41">
        <v>3.560105323791504</v>
      </c>
      <c r="U146" s="41">
        <v>4.457800388336182</v>
      </c>
      <c r="V146" s="41">
        <v>5.146317958831787</v>
      </c>
      <c r="W146" s="41">
        <v>4.9917144775390625</v>
      </c>
      <c r="X146" s="41">
        <v>4.398580074310303</v>
      </c>
      <c r="Y146" s="41">
        <v>4.578494071960449</v>
      </c>
      <c r="Z146" s="41">
        <v>3.827580213546753</v>
      </c>
      <c r="AA146" s="41">
        <v>5.0375823974609375</v>
      </c>
      <c r="AB146" s="41">
        <v>3.536165714263916</v>
      </c>
      <c r="AC146" s="41">
        <v>6.131109714508057</v>
      </c>
      <c r="AD146" s="41">
        <v>5.244100093841553</v>
      </c>
      <c r="AE146" s="41">
        <v>5.360421657562256</v>
      </c>
      <c r="AF146" s="41">
        <v>5.586003303527832</v>
      </c>
      <c r="AG146" s="41">
        <v>3.299100637435913</v>
      </c>
      <c r="AH146" s="41">
        <v>4.616152763366699</v>
      </c>
      <c r="AI146" s="41">
        <v>4.051846981048584</v>
      </c>
      <c r="AJ146" s="41">
        <v>4.319046497344971</v>
      </c>
      <c r="AK146" s="41">
        <v>3.993961811065674</v>
      </c>
      <c r="AL146" s="41">
        <v>4.466466426849365</v>
      </c>
      <c r="AM146" s="41">
        <v>3.418987274169922</v>
      </c>
      <c r="AN146" s="41">
        <v>5.791464328765869</v>
      </c>
      <c r="AO146" s="41">
        <v>3.4848530292510986</v>
      </c>
      <c r="AP146" s="41">
        <v>3.5479490756988525</v>
      </c>
      <c r="AQ146" s="41">
        <v>4.315584659576416</v>
      </c>
      <c r="AR146" s="41">
        <v>5.071778774261475</v>
      </c>
      <c r="AS146" s="41">
        <v>4.130124568939209</v>
      </c>
      <c r="AT146" s="41">
        <v>3.6494052410125732</v>
      </c>
      <c r="AU146" s="41">
        <v>3.6896438598632812</v>
      </c>
      <c r="AV146" s="41"/>
      <c r="AW146" s="41">
        <v>3.802860736846924</v>
      </c>
      <c r="AX146" s="41">
        <v>4.480570316314697</v>
      </c>
      <c r="AY146" s="41">
        <v>3.244173288345337</v>
      </c>
      <c r="AZ146" s="41">
        <v>5.762118816375732</v>
      </c>
      <c r="BA146" s="41">
        <v>4.931857109069824</v>
      </c>
      <c r="BB146" s="41">
        <v>3.688483238220215</v>
      </c>
      <c r="BC146" s="41">
        <v>4.1890435218811035</v>
      </c>
      <c r="BD146" s="41">
        <v>5.138085842132568</v>
      </c>
      <c r="BE146" s="41">
        <v>5.167489528656006</v>
      </c>
      <c r="BF146" s="41">
        <v>3.688350200653076</v>
      </c>
      <c r="BG146" s="41">
        <v>4.926089763641357</v>
      </c>
      <c r="BH146" s="41">
        <v>3.397152900695801</v>
      </c>
      <c r="BI146" s="41">
        <v>6.129606246948242</v>
      </c>
      <c r="BJ146" s="41">
        <v>4.477315425872803</v>
      </c>
      <c r="BK146" s="41">
        <v>5.4541168212890625</v>
      </c>
      <c r="BL146" s="41">
        <v>3.1199541091918945</v>
      </c>
      <c r="BM146" s="41"/>
      <c r="BN146" s="41"/>
      <c r="BO146" s="41"/>
      <c r="BP146" s="41"/>
      <c r="BQ146" s="41"/>
      <c r="BR146" s="41"/>
      <c r="BS146" s="41"/>
      <c r="BT146" s="41"/>
      <c r="BU146" s="41"/>
      <c r="BV146" s="41"/>
      <c r="BW146" s="41"/>
      <c r="BX146" s="41"/>
      <c r="BY146" s="41"/>
      <c r="BZ146" s="41"/>
      <c r="CA146" s="49"/>
      <c r="CB146" s="41"/>
      <c r="CC146" s="41"/>
      <c r="CD146" s="49"/>
      <c r="CE146" s="41"/>
      <c r="CF146" s="41"/>
      <c r="CG146" s="41"/>
      <c r="CH146" s="41"/>
      <c r="CI146" s="41"/>
      <c r="CJ146" s="41"/>
      <c r="CK146" s="41"/>
      <c r="CL146" s="41"/>
      <c r="CM146" s="41"/>
      <c r="CN146" s="41"/>
      <c r="CO146" s="41"/>
      <c r="CP146" s="41"/>
      <c r="CQ146" s="41"/>
      <c r="CR146" s="41"/>
      <c r="CS146" s="41"/>
      <c r="CT146" s="41"/>
      <c r="CU146" s="41"/>
      <c r="CV146" s="41"/>
      <c r="CW146" s="41"/>
      <c r="CX146" s="41"/>
      <c r="CY146" s="41"/>
      <c r="CZ146" s="41"/>
      <c r="DA146" s="41"/>
      <c r="DB146" s="41"/>
      <c r="DC146" s="41"/>
      <c r="DD146" s="41"/>
      <c r="DE146" s="41"/>
      <c r="DF146" s="41"/>
      <c r="DG146" s="41"/>
      <c r="DH146" s="41"/>
      <c r="DI146" s="41"/>
      <c r="DJ146" s="41"/>
      <c r="DK146" s="41"/>
      <c r="DL146" s="41"/>
      <c r="DM146" s="41"/>
      <c r="DN146" s="41"/>
      <c r="DO146" s="41"/>
      <c r="DP146" s="41"/>
      <c r="DQ146" s="41"/>
      <c r="DR146" s="41"/>
      <c r="DS146" s="41"/>
      <c r="DT146" s="41"/>
      <c r="DU146" s="41"/>
      <c r="DV146" s="41"/>
      <c r="DW146" s="41"/>
    </row>
    <row r="147" ht="12.75" customHeight="1">
      <c r="A147" s="91" t="s">
        <v>309</v>
      </c>
      <c r="B147" s="41">
        <v>4.205016136169434</v>
      </c>
      <c r="C147" s="41">
        <v>4.256349086761475</v>
      </c>
      <c r="D147" s="41">
        <v>4.0763020515441895</v>
      </c>
      <c r="E147" s="41">
        <v>4.04410457611084</v>
      </c>
      <c r="F147" s="41">
        <v>4.010430812835693</v>
      </c>
      <c r="G147" s="41">
        <v>3.936124324798584</v>
      </c>
      <c r="H147" s="41">
        <v>4.023187637329102</v>
      </c>
      <c r="I147" s="41">
        <v>4.074262619018555</v>
      </c>
      <c r="J147" s="41">
        <v>3.877957344055176</v>
      </c>
      <c r="K147" s="41">
        <v>4.133285045623779</v>
      </c>
      <c r="L147" s="41">
        <v>4.0584259033203125</v>
      </c>
      <c r="M147" s="41">
        <v>4.302478790283203</v>
      </c>
      <c r="N147" s="41">
        <v>4.076772212982178</v>
      </c>
      <c r="O147" s="41"/>
      <c r="P147" s="41">
        <v>4.021814346313477</v>
      </c>
      <c r="Q147" s="41">
        <v>4.154244899749756</v>
      </c>
      <c r="R147" s="41">
        <v>4.258810997009277</v>
      </c>
      <c r="S147" s="41">
        <v>4.326595783233643</v>
      </c>
      <c r="T147" s="41">
        <v>4.113831043243408</v>
      </c>
      <c r="U147" s="41">
        <v>4.169637680053711</v>
      </c>
      <c r="V147" s="41">
        <v>4.021515846252441</v>
      </c>
      <c r="W147" s="41">
        <v>4.154697895050049</v>
      </c>
      <c r="X147" s="41">
        <v>4.123315811157227</v>
      </c>
      <c r="Y147" s="41">
        <v>4.0476155281066895</v>
      </c>
      <c r="Z147" s="41">
        <v>4.192695617675781</v>
      </c>
      <c r="AA147" s="41">
        <v>4.344235897064209</v>
      </c>
      <c r="AB147" s="41">
        <v>4.045103549957275</v>
      </c>
      <c r="AC147" s="41">
        <v>4.086293697357178</v>
      </c>
      <c r="AD147" s="41">
        <v>4.0995869636535645</v>
      </c>
      <c r="AE147" s="41">
        <v>4.025447368621826</v>
      </c>
      <c r="AF147" s="41">
        <v>4.420389652252197</v>
      </c>
      <c r="AG147" s="41">
        <v>4.146487236022949</v>
      </c>
      <c r="AH147" s="41">
        <v>4.088140964508057</v>
      </c>
      <c r="AI147" s="41">
        <v>4.093689918518066</v>
      </c>
      <c r="AJ147" s="41">
        <v>4.393006801605225</v>
      </c>
      <c r="AK147" s="41">
        <v>4.0453948974609375</v>
      </c>
      <c r="AL147" s="41">
        <v>4.3310136795043945</v>
      </c>
      <c r="AM147" s="41">
        <v>4.328598976135254</v>
      </c>
      <c r="AN147" s="41">
        <v>4.289813995361328</v>
      </c>
      <c r="AO147" s="41">
        <v>3.84499192237854</v>
      </c>
      <c r="AP147" s="41">
        <v>3.848104953765869</v>
      </c>
      <c r="AQ147" s="41">
        <v>4.124147891998291</v>
      </c>
      <c r="AR147" s="41">
        <v>3.8574604988098145</v>
      </c>
      <c r="AS147" s="41">
        <v>4.300484657287598</v>
      </c>
      <c r="AT147" s="41">
        <v>4.038042068481445</v>
      </c>
      <c r="AU147" s="41">
        <v>3.9590463638305664</v>
      </c>
      <c r="AV147" s="41"/>
      <c r="AW147" s="41">
        <v>4.193533897399902</v>
      </c>
      <c r="AX147" s="41">
        <v>4.316594123840332</v>
      </c>
      <c r="AY147" s="41">
        <v>4.1409993171691895</v>
      </c>
      <c r="AZ147" s="41">
        <v>4.128776550292969</v>
      </c>
      <c r="BA147" s="41">
        <v>4.165336608886719</v>
      </c>
      <c r="BB147" s="41">
        <v>4.434937000274658</v>
      </c>
      <c r="BC147" s="41">
        <v>4.14603328704834</v>
      </c>
      <c r="BD147" s="41">
        <v>4.009845733642578</v>
      </c>
      <c r="BE147" s="41">
        <v>4.19202184677124</v>
      </c>
      <c r="BF147" s="41">
        <v>4.268792152404785</v>
      </c>
      <c r="BG147" s="41">
        <v>4.251758098602295</v>
      </c>
      <c r="BH147" s="41">
        <v>4.1822662353515625</v>
      </c>
      <c r="BI147" s="41">
        <v>4.210844993591309</v>
      </c>
      <c r="BJ147" s="41">
        <v>4.4046549797058105</v>
      </c>
      <c r="BK147" s="41">
        <v>4.363313674926758</v>
      </c>
      <c r="BL147" s="41">
        <v>4.251206398010254</v>
      </c>
      <c r="BM147" s="41"/>
      <c r="BN147" s="41"/>
      <c r="BO147" s="41"/>
      <c r="BP147" s="41"/>
      <c r="BQ147" s="41"/>
      <c r="BR147" s="41"/>
      <c r="BS147" s="41"/>
      <c r="BT147" s="41"/>
      <c r="BU147" s="41"/>
      <c r="BV147" s="41"/>
      <c r="BW147" s="41"/>
      <c r="BX147" s="41"/>
      <c r="BY147" s="41"/>
      <c r="BZ147" s="41"/>
      <c r="CA147" s="49"/>
      <c r="CB147" s="41"/>
      <c r="CC147" s="41"/>
      <c r="CD147" s="49"/>
      <c r="CE147" s="41"/>
      <c r="CF147" s="41"/>
      <c r="CG147" s="41"/>
      <c r="CH147" s="41"/>
      <c r="CI147" s="41"/>
      <c r="CJ147" s="41"/>
      <c r="CK147" s="41"/>
      <c r="CL147" s="41"/>
      <c r="CM147" s="41"/>
      <c r="CN147" s="41"/>
      <c r="CO147" s="41"/>
      <c r="CP147" s="41"/>
      <c r="CQ147" s="41"/>
      <c r="CR147" s="41"/>
      <c r="CS147" s="41"/>
      <c r="CT147" s="41"/>
      <c r="CU147" s="41"/>
      <c r="CV147" s="41"/>
      <c r="CW147" s="41"/>
      <c r="CX147" s="41"/>
      <c r="CY147" s="41"/>
      <c r="CZ147" s="41"/>
      <c r="DA147" s="41"/>
      <c r="DB147" s="41"/>
      <c r="DC147" s="41"/>
      <c r="DD147" s="41"/>
      <c r="DE147" s="41"/>
      <c r="DF147" s="41"/>
      <c r="DG147" s="41"/>
      <c r="DH147" s="41"/>
      <c r="DI147" s="41"/>
      <c r="DJ147" s="41"/>
      <c r="DK147" s="41"/>
      <c r="DL147" s="41"/>
      <c r="DM147" s="41"/>
      <c r="DN147" s="41"/>
      <c r="DO147" s="41"/>
      <c r="DP147" s="41"/>
      <c r="DQ147" s="41"/>
      <c r="DR147" s="41"/>
      <c r="DS147" s="41"/>
      <c r="DT147" s="41"/>
      <c r="DU147" s="41"/>
      <c r="DV147" s="41"/>
      <c r="DW147" s="41"/>
    </row>
    <row r="148" ht="12.75" customHeight="1">
      <c r="A148" s="91" t="s">
        <v>311</v>
      </c>
      <c r="B148" s="41">
        <v>4.521035671234131</v>
      </c>
      <c r="C148" s="41">
        <v>5.0443572998046875</v>
      </c>
      <c r="D148" s="41">
        <v>4.6244635581970215</v>
      </c>
      <c r="E148" s="41">
        <v>5.197458267211914</v>
      </c>
      <c r="F148" s="41">
        <v>4.377885341644287</v>
      </c>
      <c r="G148" s="41">
        <v>5.018110275268555</v>
      </c>
      <c r="H148" s="41">
        <v>4.9250874519348145</v>
      </c>
      <c r="I148" s="41">
        <v>4.914161205291748</v>
      </c>
      <c r="J148" s="41">
        <v>5.235358238220215</v>
      </c>
      <c r="K148" s="41">
        <v>4.8554816246032715</v>
      </c>
      <c r="L148" s="41">
        <v>5.000331878662109</v>
      </c>
      <c r="M148" s="41">
        <v>5.689069747924805</v>
      </c>
      <c r="N148" s="41">
        <v>5.950498104095459</v>
      </c>
      <c r="O148" s="41"/>
      <c r="P148" s="41">
        <v>5.017029762268066</v>
      </c>
      <c r="Q148" s="41">
        <v>4.884556293487549</v>
      </c>
      <c r="R148" s="41">
        <v>4.740444660186768</v>
      </c>
      <c r="S148" s="41">
        <v>5.833176136016846</v>
      </c>
      <c r="T148" s="41">
        <v>5.717903137207031</v>
      </c>
      <c r="U148" s="41">
        <v>4.4754838943481445</v>
      </c>
      <c r="V148" s="41">
        <v>5.25636625289917</v>
      </c>
      <c r="W148" s="41">
        <v>3.8010449409484863</v>
      </c>
      <c r="X148" s="41">
        <v>4.31567907333374</v>
      </c>
      <c r="Y148" s="41">
        <v>4.566152572631836</v>
      </c>
      <c r="Z148" s="41">
        <v>5.820433616638184</v>
      </c>
      <c r="AA148" s="41">
        <v>4.653079986572266</v>
      </c>
      <c r="AB148" s="41">
        <v>4.496809959411621</v>
      </c>
      <c r="AC148" s="41">
        <v>5.37886381149292</v>
      </c>
      <c r="AD148" s="41">
        <v>4.794578552246094</v>
      </c>
      <c r="AE148" s="41">
        <v>5.442786693572998</v>
      </c>
      <c r="AF148" s="41">
        <v>4.739675998687744</v>
      </c>
      <c r="AG148" s="41">
        <v>4.407538890838623</v>
      </c>
      <c r="AH148" s="41">
        <v>4.799214839935303</v>
      </c>
      <c r="AI148" s="41">
        <v>3.761645555496216</v>
      </c>
      <c r="AJ148" s="41">
        <v>4.425764560699463</v>
      </c>
      <c r="AK148" s="41">
        <v>4.920011043548584</v>
      </c>
      <c r="AL148" s="41">
        <v>5.161174774169922</v>
      </c>
      <c r="AM148" s="41">
        <v>4.258811950683594</v>
      </c>
      <c r="AN148" s="41">
        <v>4.650185585021973</v>
      </c>
      <c r="AO148" s="41">
        <v>4.799898147583008</v>
      </c>
      <c r="AP148" s="41">
        <v>4.457790374755859</v>
      </c>
      <c r="AQ148" s="41">
        <v>3.887225389480591</v>
      </c>
      <c r="AR148" s="41">
        <v>5.050239086151123</v>
      </c>
      <c r="AS148" s="41">
        <v>4.465404510498047</v>
      </c>
      <c r="AT148" s="41">
        <v>4.742305755615234</v>
      </c>
      <c r="AU148" s="41">
        <v>4.4127516746521</v>
      </c>
      <c r="AV148" s="41"/>
      <c r="AW148" s="41">
        <v>4.356781482696533</v>
      </c>
      <c r="AX148" s="41">
        <v>4.556040287017822</v>
      </c>
      <c r="AY148" s="41">
        <v>4.35445499420166</v>
      </c>
      <c r="AZ148" s="41">
        <v>5.115331649780273</v>
      </c>
      <c r="BA148" s="41">
        <v>4.539515018463135</v>
      </c>
      <c r="BB148" s="41">
        <v>4.584360599517822</v>
      </c>
      <c r="BC148" s="41">
        <v>4.331564426422119</v>
      </c>
      <c r="BD148" s="41">
        <v>3.9943556785583496</v>
      </c>
      <c r="BE148" s="41">
        <v>4.517172336578369</v>
      </c>
      <c r="BF148" s="41">
        <v>4.635287761688232</v>
      </c>
      <c r="BG148" s="41">
        <v>5.0242414474487305</v>
      </c>
      <c r="BH148" s="41">
        <v>5.053810119628906</v>
      </c>
      <c r="BI148" s="41">
        <v>3.930809497833252</v>
      </c>
      <c r="BJ148" s="41">
        <v>4.988300800323486</v>
      </c>
      <c r="BK148" s="41">
        <v>4.8331732749938965</v>
      </c>
      <c r="BL148" s="41">
        <v>4.910192489624023</v>
      </c>
      <c r="BM148" s="41"/>
      <c r="BN148" s="41"/>
      <c r="BO148" s="41"/>
      <c r="BP148" s="41"/>
      <c r="BQ148" s="41"/>
      <c r="BR148" s="41"/>
      <c r="BS148" s="41"/>
      <c r="BT148" s="41"/>
      <c r="BU148" s="41"/>
      <c r="BV148" s="41"/>
      <c r="BW148" s="41"/>
      <c r="BX148" s="41"/>
      <c r="BY148" s="41"/>
      <c r="BZ148" s="41"/>
      <c r="CA148" s="49"/>
      <c r="CB148" s="41"/>
      <c r="CC148" s="41"/>
      <c r="CD148" s="49"/>
      <c r="CE148" s="41"/>
      <c r="CF148" s="41"/>
      <c r="CG148" s="41"/>
      <c r="CH148" s="41"/>
      <c r="CI148" s="41"/>
      <c r="CJ148" s="41"/>
      <c r="CK148" s="41"/>
      <c r="CL148" s="41"/>
      <c r="CM148" s="41"/>
      <c r="CN148" s="41"/>
      <c r="CO148" s="41"/>
      <c r="CP148" s="41"/>
      <c r="CQ148" s="41"/>
      <c r="CR148" s="41"/>
      <c r="CS148" s="41"/>
      <c r="CT148" s="41"/>
      <c r="CU148" s="41"/>
      <c r="CV148" s="41"/>
      <c r="CW148" s="41"/>
      <c r="CX148" s="41"/>
      <c r="CY148" s="41"/>
      <c r="CZ148" s="41"/>
      <c r="DA148" s="41"/>
      <c r="DB148" s="41"/>
      <c r="DC148" s="41"/>
      <c r="DD148" s="41"/>
      <c r="DE148" s="41"/>
      <c r="DF148" s="41"/>
      <c r="DG148" s="41"/>
      <c r="DH148" s="41"/>
      <c r="DI148" s="41"/>
      <c r="DJ148" s="41"/>
      <c r="DK148" s="41"/>
      <c r="DL148" s="41"/>
      <c r="DM148" s="41"/>
      <c r="DN148" s="41"/>
      <c r="DO148" s="41"/>
      <c r="DP148" s="41"/>
      <c r="DQ148" s="41"/>
      <c r="DR148" s="41"/>
      <c r="DS148" s="41"/>
      <c r="DT148" s="41"/>
      <c r="DU148" s="41"/>
      <c r="DV148" s="41"/>
      <c r="DW148" s="41"/>
    </row>
    <row r="149" ht="12.75" customHeight="1">
      <c r="A149" s="91" t="s">
        <v>316</v>
      </c>
      <c r="B149" s="41">
        <v>0.9999798536300659</v>
      </c>
      <c r="C149" s="41">
        <v>0.9820254445075989</v>
      </c>
      <c r="D149" s="41">
        <v>1.0</v>
      </c>
      <c r="E149" s="41">
        <v>1.0</v>
      </c>
      <c r="F149" s="41">
        <v>0.9991363883018494</v>
      </c>
      <c r="G149" s="41">
        <v>0.9829692840576172</v>
      </c>
      <c r="H149" s="41">
        <v>0.9652488231658936</v>
      </c>
      <c r="I149" s="41">
        <v>0.994213342666626</v>
      </c>
      <c r="J149" s="41">
        <v>0.9939795136451721</v>
      </c>
      <c r="K149" s="41">
        <v>0.9776405692100525</v>
      </c>
      <c r="L149" s="41">
        <v>0.9943163990974426</v>
      </c>
      <c r="M149" s="41">
        <v>1.0</v>
      </c>
      <c r="N149" s="41">
        <v>0.9935078620910645</v>
      </c>
      <c r="O149" s="41"/>
      <c r="P149" s="41">
        <v>1.0</v>
      </c>
      <c r="Q149" s="41">
        <v>1.0</v>
      </c>
      <c r="R149" s="41">
        <v>1.0</v>
      </c>
      <c r="S149" s="41">
        <v>1.0</v>
      </c>
      <c r="T149" s="41">
        <v>1.0</v>
      </c>
      <c r="U149" s="41">
        <v>1.0</v>
      </c>
      <c r="V149" s="41">
        <v>1.0</v>
      </c>
      <c r="W149" s="41">
        <v>0.994534432888031</v>
      </c>
      <c r="X149" s="41">
        <v>0.9893254041671753</v>
      </c>
      <c r="Y149" s="41">
        <v>1.0</v>
      </c>
      <c r="Z149" s="41">
        <v>1.0</v>
      </c>
      <c r="AA149" s="41">
        <v>1.0</v>
      </c>
      <c r="AB149" s="41">
        <v>1.0</v>
      </c>
      <c r="AC149" s="41">
        <v>1.0</v>
      </c>
      <c r="AD149" s="41">
        <v>0.9944146275520325</v>
      </c>
      <c r="AE149" s="41">
        <v>0.9924749135971069</v>
      </c>
      <c r="AF149" s="41">
        <v>0.9898052215576172</v>
      </c>
      <c r="AG149" s="41">
        <v>0.9959670901298523</v>
      </c>
      <c r="AH149" s="41">
        <v>0.9615222215652466</v>
      </c>
      <c r="AI149" s="41">
        <v>0.9946550726890564</v>
      </c>
      <c r="AJ149" s="41">
        <v>1.0</v>
      </c>
      <c r="AK149" s="41">
        <v>1.0</v>
      </c>
      <c r="AL149" s="41">
        <v>1.0</v>
      </c>
      <c r="AM149" s="41">
        <v>0.9896722435951233</v>
      </c>
      <c r="AN149" s="41">
        <v>0.9418522715568542</v>
      </c>
      <c r="AO149" s="41">
        <v>1.0</v>
      </c>
      <c r="AP149" s="41">
        <v>0.9947086572647095</v>
      </c>
      <c r="AQ149" s="41">
        <v>1.0</v>
      </c>
      <c r="AR149" s="41">
        <v>0.9754417538642883</v>
      </c>
      <c r="AS149" s="41">
        <v>0.9714114665985107</v>
      </c>
      <c r="AT149" s="41">
        <v>0.9943758249282837</v>
      </c>
      <c r="AU149" s="41">
        <v>0.9944118857383728</v>
      </c>
      <c r="AV149" s="41"/>
      <c r="AW149" s="41">
        <v>0.9785476326942444</v>
      </c>
      <c r="AX149" s="41">
        <v>0.9888983964920044</v>
      </c>
      <c r="AY149" s="41">
        <v>0.9991669654846191</v>
      </c>
      <c r="AZ149" s="41">
        <v>0.992511510848999</v>
      </c>
      <c r="BA149" s="41">
        <v>0.8696940541267395</v>
      </c>
      <c r="BB149" s="41">
        <v>0.983124315738678</v>
      </c>
      <c r="BC149" s="41">
        <v>0.9822629690170288</v>
      </c>
      <c r="BD149" s="41">
        <v>1.0</v>
      </c>
      <c r="BE149" s="41">
        <v>0.9886137843132019</v>
      </c>
      <c r="BF149" s="41">
        <v>0.9976432919502258</v>
      </c>
      <c r="BG149" s="41">
        <v>0.9944664239883423</v>
      </c>
      <c r="BH149" s="41">
        <v>0.997319757938385</v>
      </c>
      <c r="BI149" s="41">
        <v>0.9779279828071594</v>
      </c>
      <c r="BJ149" s="41">
        <v>0.999267578125</v>
      </c>
      <c r="BK149" s="41">
        <v>1.0</v>
      </c>
      <c r="BL149" s="41">
        <v>1.0</v>
      </c>
      <c r="BM149" s="41"/>
      <c r="BN149" s="41"/>
      <c r="BO149" s="41"/>
      <c r="BP149" s="41"/>
      <c r="BQ149" s="41"/>
      <c r="BR149" s="41"/>
      <c r="BS149" s="41"/>
      <c r="BT149" s="41"/>
      <c r="BU149" s="41"/>
      <c r="BV149" s="41"/>
      <c r="BW149" s="41"/>
      <c r="BX149" s="41"/>
      <c r="BY149" s="41"/>
      <c r="BZ149" s="41"/>
      <c r="CA149" s="49"/>
      <c r="CB149" s="41"/>
      <c r="CC149" s="41"/>
      <c r="CD149" s="49"/>
      <c r="CE149" s="41"/>
      <c r="CF149" s="41"/>
      <c r="CG149" s="41"/>
      <c r="CH149" s="41"/>
      <c r="CI149" s="41"/>
      <c r="CJ149" s="41"/>
      <c r="CK149" s="41"/>
      <c r="CL149" s="41"/>
      <c r="CM149" s="41"/>
      <c r="CN149" s="41"/>
      <c r="CO149" s="41"/>
      <c r="CP149" s="41"/>
      <c r="CQ149" s="41"/>
      <c r="CR149" s="41"/>
      <c r="CS149" s="41"/>
      <c r="CT149" s="41"/>
      <c r="CU149" s="41"/>
      <c r="CV149" s="41"/>
      <c r="CW149" s="41"/>
      <c r="CX149" s="41"/>
      <c r="CY149" s="41"/>
      <c r="CZ149" s="41"/>
      <c r="DA149" s="41"/>
      <c r="DB149" s="41"/>
      <c r="DC149" s="41"/>
      <c r="DD149" s="41"/>
      <c r="DE149" s="41"/>
      <c r="DF149" s="41"/>
      <c r="DG149" s="41"/>
      <c r="DH149" s="41"/>
      <c r="DI149" s="41"/>
      <c r="DJ149" s="41"/>
      <c r="DK149" s="41"/>
      <c r="DL149" s="41"/>
      <c r="DM149" s="41"/>
      <c r="DN149" s="41"/>
      <c r="DO149" s="41"/>
      <c r="DP149" s="41"/>
      <c r="DQ149" s="41"/>
      <c r="DR149" s="41"/>
      <c r="DS149" s="41"/>
      <c r="DT149" s="41"/>
      <c r="DU149" s="41"/>
      <c r="DV149" s="41"/>
      <c r="DW149" s="41"/>
    </row>
    <row r="150" ht="12.75" customHeight="1">
      <c r="A150" s="91" t="s">
        <v>318</v>
      </c>
      <c r="B150" s="41">
        <v>0.4498676359653473</v>
      </c>
      <c r="C150" s="41">
        <v>0.5200406908988953</v>
      </c>
      <c r="D150" s="41">
        <v>0.5081486105918884</v>
      </c>
      <c r="E150" s="41">
        <v>0.3116229474544525</v>
      </c>
      <c r="F150" s="41">
        <v>0.4559587240219116</v>
      </c>
      <c r="G150" s="41">
        <v>0.4501942992210388</v>
      </c>
      <c r="H150" s="41">
        <v>0.4986957609653473</v>
      </c>
      <c r="I150" s="41">
        <v>0.4873262047767639</v>
      </c>
      <c r="J150" s="41">
        <v>0.5279176831245422</v>
      </c>
      <c r="K150" s="41">
        <v>0.3378943204879761</v>
      </c>
      <c r="L150" s="41">
        <v>0.31474658846855164</v>
      </c>
      <c r="M150" s="41">
        <v>0.13283097743988037</v>
      </c>
      <c r="N150" s="41">
        <v>0.40960776805877686</v>
      </c>
      <c r="O150" s="41"/>
      <c r="P150" s="41">
        <v>0.09060628712177277</v>
      </c>
      <c r="Q150" s="41">
        <v>0.12418076395988464</v>
      </c>
      <c r="R150" s="41">
        <v>0.31392550468444824</v>
      </c>
      <c r="S150" s="41">
        <v>0.37661460041999817</v>
      </c>
      <c r="T150" s="41">
        <v>0.11755985766649246</v>
      </c>
      <c r="U150" s="41">
        <v>0.15635435283184052</v>
      </c>
      <c r="V150" s="41">
        <v>0.3368237018585205</v>
      </c>
      <c r="W150" s="41">
        <v>0.10584773123264313</v>
      </c>
      <c r="X150" s="41">
        <v>0.38730913400650024</v>
      </c>
      <c r="Y150" s="41">
        <v>0.17806977033615112</v>
      </c>
      <c r="Z150" s="41">
        <v>0.2825046479701996</v>
      </c>
      <c r="AA150" s="41">
        <v>0.26940250396728516</v>
      </c>
      <c r="AB150" s="41">
        <v>0.1644521951675415</v>
      </c>
      <c r="AC150" s="41">
        <v>0.21304826438426971</v>
      </c>
      <c r="AD150" s="41">
        <v>0.6558539867401123</v>
      </c>
      <c r="AE150" s="41">
        <v>0.41403892636299133</v>
      </c>
      <c r="AF150" s="41">
        <v>0.3986688554286957</v>
      </c>
      <c r="AG150" s="41">
        <v>0.4357852339744568</v>
      </c>
      <c r="AH150" s="41">
        <v>0.3520072102546692</v>
      </c>
      <c r="AI150" s="41">
        <v>0.31928330659866333</v>
      </c>
      <c r="AJ150" s="41">
        <v>0.37068238854408264</v>
      </c>
      <c r="AK150" s="41">
        <v>0.4450174868106842</v>
      </c>
      <c r="AL150" s="41">
        <v>0.36531224846839905</v>
      </c>
      <c r="AM150" s="41">
        <v>0.3597217798233032</v>
      </c>
      <c r="AN150" s="41">
        <v>0.1311914622783661</v>
      </c>
      <c r="AO150" s="41">
        <v>0.5507439970970154</v>
      </c>
      <c r="AP150" s="41">
        <v>0.4765985906124115</v>
      </c>
      <c r="AQ150" s="41">
        <v>0.3454599380493164</v>
      </c>
      <c r="AR150" s="41">
        <v>0.350777804851532</v>
      </c>
      <c r="AS150" s="41">
        <v>0.34782832860946655</v>
      </c>
      <c r="AT150" s="41">
        <v>0.17206107079982758</v>
      </c>
      <c r="AU150" s="41">
        <v>0.09195511043071747</v>
      </c>
      <c r="AV150" s="41"/>
      <c r="AW150" s="41">
        <v>0.3456314504146576</v>
      </c>
      <c r="AX150" s="41">
        <v>0.13321921229362488</v>
      </c>
      <c r="AY150" s="41">
        <v>0.43555983901023865</v>
      </c>
      <c r="AZ150" s="41">
        <v>0.10792826861143112</v>
      </c>
      <c r="BA150" s="41">
        <v>0.14203712344169617</v>
      </c>
      <c r="BB150" s="41">
        <v>0.26577019691467285</v>
      </c>
      <c r="BC150" s="41">
        <v>0.1862761378288269</v>
      </c>
      <c r="BD150" s="41">
        <v>0.22368118166923523</v>
      </c>
      <c r="BE150" s="41">
        <v>0.23184262216091156</v>
      </c>
      <c r="BF150" s="41">
        <v>0.0659855455160141</v>
      </c>
      <c r="BG150" s="41">
        <v>0.21808965504169464</v>
      </c>
      <c r="BH150" s="41">
        <v>0.13101549446582794</v>
      </c>
      <c r="BI150" s="41">
        <v>0.17780432105064392</v>
      </c>
      <c r="BJ150" s="41">
        <v>0.15778085589408875</v>
      </c>
      <c r="BK150" s="41">
        <v>0.09474796056747437</v>
      </c>
      <c r="BL150" s="41">
        <v>0.11827285587787628</v>
      </c>
      <c r="BM150" s="41"/>
      <c r="BN150" s="41"/>
      <c r="BO150" s="41"/>
      <c r="BP150" s="41"/>
      <c r="BQ150" s="41"/>
      <c r="BR150" s="41"/>
      <c r="BS150" s="41"/>
      <c r="BT150" s="41"/>
      <c r="BU150" s="41"/>
      <c r="BV150" s="41"/>
      <c r="BW150" s="41"/>
      <c r="BX150" s="41"/>
      <c r="BY150" s="41"/>
      <c r="BZ150" s="41"/>
      <c r="CA150" s="49"/>
      <c r="CB150" s="41"/>
      <c r="CC150" s="41"/>
      <c r="CD150" s="49"/>
      <c r="CE150" s="41"/>
      <c r="CF150" s="41"/>
      <c r="CG150" s="41"/>
      <c r="CH150" s="41"/>
      <c r="CI150" s="41"/>
      <c r="CJ150" s="41"/>
      <c r="CK150" s="41"/>
      <c r="CL150" s="41"/>
      <c r="CM150" s="41"/>
      <c r="CN150" s="41"/>
      <c r="CO150" s="41"/>
      <c r="CP150" s="41"/>
      <c r="CQ150" s="41"/>
      <c r="CR150" s="41"/>
      <c r="CS150" s="41"/>
      <c r="CT150" s="41"/>
      <c r="CU150" s="41"/>
      <c r="CV150" s="41"/>
      <c r="CW150" s="41"/>
      <c r="CX150" s="41"/>
      <c r="CY150" s="41"/>
      <c r="CZ150" s="41"/>
      <c r="DA150" s="41"/>
      <c r="DB150" s="41"/>
      <c r="DC150" s="41"/>
      <c r="DD150" s="41"/>
      <c r="DE150" s="41"/>
      <c r="DF150" s="41"/>
      <c r="DG150" s="41"/>
      <c r="DH150" s="41"/>
      <c r="DI150" s="41"/>
      <c r="DJ150" s="41"/>
      <c r="DK150" s="41"/>
      <c r="DL150" s="41"/>
      <c r="DM150" s="41"/>
      <c r="DN150" s="41"/>
      <c r="DO150" s="41"/>
      <c r="DP150" s="41"/>
      <c r="DQ150" s="41"/>
      <c r="DR150" s="41"/>
      <c r="DS150" s="41"/>
      <c r="DT150" s="41"/>
      <c r="DU150" s="41"/>
      <c r="DV150" s="41"/>
      <c r="DW150" s="41"/>
    </row>
    <row r="151" ht="12.75" customHeight="1">
      <c r="A151" s="91" t="s">
        <v>320</v>
      </c>
      <c r="B151" s="41">
        <v>3.54502272605896</v>
      </c>
      <c r="C151" s="41">
        <v>3.4173309803009033</v>
      </c>
      <c r="D151" s="41">
        <v>2.879696846008301</v>
      </c>
      <c r="E151" s="41">
        <v>3.35833740234375</v>
      </c>
      <c r="F151" s="41">
        <v>3.1187405586242676</v>
      </c>
      <c r="G151" s="41">
        <v>3.23747181892395</v>
      </c>
      <c r="H151" s="41">
        <v>2.8652658462524414</v>
      </c>
      <c r="I151" s="41">
        <v>3.1423068046569824</v>
      </c>
      <c r="J151" s="41">
        <v>3.1105310916900635</v>
      </c>
      <c r="K151" s="41">
        <v>3.20373797416687</v>
      </c>
      <c r="L151" s="41">
        <v>3.1288228034973145</v>
      </c>
      <c r="M151" s="41">
        <v>3.4702205657958984</v>
      </c>
      <c r="N151" s="41">
        <v>3.308677911758423</v>
      </c>
      <c r="O151" s="41"/>
      <c r="P151" s="41">
        <v>3.234312057495117</v>
      </c>
      <c r="Q151" s="41">
        <v>3.4491865634918213</v>
      </c>
      <c r="R151" s="41">
        <v>3.404998779296875</v>
      </c>
      <c r="S151" s="41">
        <v>3.593529224395752</v>
      </c>
      <c r="T151" s="41">
        <v>3.2717044353485107</v>
      </c>
      <c r="U151" s="41">
        <v>3.6432044506073</v>
      </c>
      <c r="V151" s="41">
        <v>3.473529100418091</v>
      </c>
      <c r="W151" s="41">
        <v>3.55295991897583</v>
      </c>
      <c r="X151" s="41">
        <v>3.19395112991333</v>
      </c>
      <c r="Y151" s="41">
        <v>3.4346835613250732</v>
      </c>
      <c r="Z151" s="41">
        <v>3.3629419803619385</v>
      </c>
      <c r="AA151" s="41">
        <v>3.3521835803985596</v>
      </c>
      <c r="AB151" s="41">
        <v>3.2607336044311523</v>
      </c>
      <c r="AC151" s="41">
        <v>3.4719889163970947</v>
      </c>
      <c r="AD151" s="41">
        <v>3.2748656272888184</v>
      </c>
      <c r="AE151" s="41">
        <v>3.221099615097046</v>
      </c>
      <c r="AF151" s="41">
        <v>3.387240171432495</v>
      </c>
      <c r="AG151" s="41">
        <v>3.40625262260437</v>
      </c>
      <c r="AH151" s="41">
        <v>3.1780099868774414</v>
      </c>
      <c r="AI151" s="41">
        <v>2.9420530796051025</v>
      </c>
      <c r="AJ151" s="41">
        <v>3.456528663635254</v>
      </c>
      <c r="AK151" s="41">
        <v>3.169165849685669</v>
      </c>
      <c r="AL151" s="41">
        <v>3.174868106842041</v>
      </c>
      <c r="AM151" s="41">
        <v>2.8922617435455322</v>
      </c>
      <c r="AN151" s="41">
        <v>3.266871690750122</v>
      </c>
      <c r="AO151" s="41">
        <v>3.2252485752105713</v>
      </c>
      <c r="AP151" s="41">
        <v>3.273637294769287</v>
      </c>
      <c r="AQ151" s="41">
        <v>3.406367063522339</v>
      </c>
      <c r="AR151" s="41">
        <v>2.8725597858428955</v>
      </c>
      <c r="AS151" s="41">
        <v>3.360922336578369</v>
      </c>
      <c r="AT151" s="41">
        <v>3.3343470096588135</v>
      </c>
      <c r="AU151" s="41">
        <v>3.1124114990234375</v>
      </c>
      <c r="AV151" s="41"/>
      <c r="AW151" s="41">
        <v>3.4376211166381836</v>
      </c>
      <c r="AX151" s="41">
        <v>3.7152397632598877</v>
      </c>
      <c r="AY151" s="41">
        <v>3.6221911907196045</v>
      </c>
      <c r="AZ151" s="41">
        <v>3.2109017372131348</v>
      </c>
      <c r="BA151" s="41">
        <v>3.186565399169922</v>
      </c>
      <c r="BB151" s="41">
        <v>3.407785654067993</v>
      </c>
      <c r="BC151" s="41">
        <v>3.5044186115264893</v>
      </c>
      <c r="BD151" s="41">
        <v>3.3554022312164307</v>
      </c>
      <c r="BE151" s="41">
        <v>3.428872585296631</v>
      </c>
      <c r="BF151" s="41">
        <v>3.475593090057373</v>
      </c>
      <c r="BG151" s="41">
        <v>3.135322332382202</v>
      </c>
      <c r="BH151" s="41">
        <v>3.282442331314087</v>
      </c>
      <c r="BI151" s="41">
        <v>3.2268850803375244</v>
      </c>
      <c r="BJ151" s="41">
        <v>3.494314432144165</v>
      </c>
      <c r="BK151" s="41">
        <v>3.4399516582489014</v>
      </c>
      <c r="BL151" s="41">
        <v>3.3975026607513428</v>
      </c>
      <c r="BM151" s="41"/>
      <c r="BN151" s="41"/>
      <c r="BO151" s="41"/>
      <c r="BP151" s="41"/>
      <c r="BQ151" s="41"/>
      <c r="BR151" s="41"/>
      <c r="BS151" s="41"/>
      <c r="BT151" s="41"/>
      <c r="BU151" s="41"/>
      <c r="BV151" s="41"/>
      <c r="BW151" s="41"/>
      <c r="BX151" s="41"/>
      <c r="BY151" s="41"/>
      <c r="BZ151" s="41"/>
      <c r="CA151" s="49"/>
      <c r="CB151" s="41"/>
      <c r="CC151" s="41"/>
      <c r="CD151" s="49"/>
      <c r="CE151" s="41"/>
      <c r="CF151" s="41"/>
      <c r="CG151" s="41"/>
      <c r="CH151" s="41"/>
      <c r="CI151" s="41"/>
      <c r="CJ151" s="41"/>
      <c r="CK151" s="41"/>
      <c r="CL151" s="41"/>
      <c r="CM151" s="41"/>
      <c r="CN151" s="41"/>
      <c r="CO151" s="41"/>
      <c r="CP151" s="41"/>
      <c r="CQ151" s="41"/>
      <c r="CR151" s="41"/>
      <c r="CS151" s="41"/>
      <c r="CT151" s="41"/>
      <c r="CU151" s="41"/>
      <c r="CV151" s="41"/>
      <c r="CW151" s="41"/>
      <c r="CX151" s="41"/>
      <c r="CY151" s="41"/>
      <c r="CZ151" s="41"/>
      <c r="DA151" s="41"/>
      <c r="DB151" s="41"/>
      <c r="DC151" s="41"/>
      <c r="DD151" s="41"/>
      <c r="DE151" s="41"/>
      <c r="DF151" s="41"/>
      <c r="DG151" s="41"/>
      <c r="DH151" s="41"/>
      <c r="DI151" s="41"/>
      <c r="DJ151" s="41"/>
      <c r="DK151" s="41"/>
      <c r="DL151" s="41"/>
      <c r="DM151" s="41"/>
      <c r="DN151" s="41"/>
      <c r="DO151" s="41"/>
      <c r="DP151" s="41"/>
      <c r="DQ151" s="41"/>
      <c r="DR151" s="41"/>
      <c r="DS151" s="41"/>
      <c r="DT151" s="41"/>
      <c r="DU151" s="41"/>
      <c r="DV151" s="41"/>
      <c r="DW151" s="41"/>
    </row>
    <row r="152" ht="12.75" customHeight="1">
      <c r="A152" s="91" t="s">
        <v>323</v>
      </c>
      <c r="B152" s="41">
        <v>3.9359469413757324</v>
      </c>
      <c r="C152" s="41">
        <v>1.7995891571044922</v>
      </c>
      <c r="D152" s="41">
        <v>2.2279224395751953</v>
      </c>
      <c r="E152" s="41">
        <v>1.9070605039596558</v>
      </c>
      <c r="F152" s="41">
        <v>2.1630420684814453</v>
      </c>
      <c r="G152" s="41">
        <v>2.1408157348632812</v>
      </c>
      <c r="H152" s="41">
        <v>1.8468729257583618</v>
      </c>
      <c r="I152" s="41">
        <v>2.613661527633667</v>
      </c>
      <c r="J152" s="41">
        <v>3.0572872161865234</v>
      </c>
      <c r="K152" s="41">
        <v>1.9023613929748535</v>
      </c>
      <c r="L152" s="41">
        <v>2.1734795570373535</v>
      </c>
      <c r="M152" s="41">
        <v>3.082529067993164</v>
      </c>
      <c r="N152" s="41">
        <v>2.996720790863037</v>
      </c>
      <c r="O152" s="41"/>
      <c r="P152" s="41">
        <v>2.775913715362549</v>
      </c>
      <c r="Q152" s="41">
        <v>2.706024169921875</v>
      </c>
      <c r="R152" s="41">
        <v>3.6136045455932617</v>
      </c>
      <c r="S152" s="41">
        <v>3.603192090988159</v>
      </c>
      <c r="T152" s="41">
        <v>2.9452593326568604</v>
      </c>
      <c r="U152" s="41">
        <v>3.695618152618408</v>
      </c>
      <c r="V152" s="41">
        <v>3.2734925746917725</v>
      </c>
      <c r="W152" s="41">
        <v>3.1557884216308594</v>
      </c>
      <c r="X152" s="41">
        <v>2.80476975440979</v>
      </c>
      <c r="Y152" s="41">
        <v>2.70898699760437</v>
      </c>
      <c r="Z152" s="41">
        <v>2.740678310394287</v>
      </c>
      <c r="AA152" s="41">
        <v>2.737027883529663</v>
      </c>
      <c r="AB152" s="41">
        <v>2.516590118408203</v>
      </c>
      <c r="AC152" s="41">
        <v>2.176072835922241</v>
      </c>
      <c r="AD152" s="41">
        <v>2.8916196823120117</v>
      </c>
      <c r="AE152" s="41">
        <v>2.4544172286987305</v>
      </c>
      <c r="AF152" s="41">
        <v>2.897855758666992</v>
      </c>
      <c r="AG152" s="41">
        <v>3.9753470420837402</v>
      </c>
      <c r="AH152" s="41">
        <v>2.515826940536499</v>
      </c>
      <c r="AI152" s="41">
        <v>1.891699194908142</v>
      </c>
      <c r="AJ152" s="41">
        <v>2.2053794860839844</v>
      </c>
      <c r="AK152" s="41">
        <v>2.3572158813476562</v>
      </c>
      <c r="AL152" s="41">
        <v>3.3206045627593994</v>
      </c>
      <c r="AM152" s="41">
        <v>2.7954981327056885</v>
      </c>
      <c r="AN152" s="41">
        <v>2.131816864013672</v>
      </c>
      <c r="AO152" s="41">
        <v>1.896223783493042</v>
      </c>
      <c r="AP152" s="41">
        <v>1.9894808530807495</v>
      </c>
      <c r="AQ152" s="41">
        <v>2.21921968460083</v>
      </c>
      <c r="AR152" s="41">
        <v>2.2350096702575684</v>
      </c>
      <c r="AS152" s="41">
        <v>2.228329658508301</v>
      </c>
      <c r="AT152" s="41">
        <v>1.9567265510559082</v>
      </c>
      <c r="AU152" s="41">
        <v>2.386448383331299</v>
      </c>
      <c r="AV152" s="41"/>
      <c r="AW152" s="41">
        <v>2.471876382827759</v>
      </c>
      <c r="AX152" s="41">
        <v>3.183159112930298</v>
      </c>
      <c r="AY152" s="41">
        <v>3.2191009521484375</v>
      </c>
      <c r="AZ152" s="41">
        <v>2.221393346786499</v>
      </c>
      <c r="BA152" s="41">
        <v>2.7398715019226074</v>
      </c>
      <c r="BB152" s="41">
        <v>2.9134511947631836</v>
      </c>
      <c r="BC152" s="41">
        <v>2.498157501220703</v>
      </c>
      <c r="BD152" s="41">
        <v>2.887850046157837</v>
      </c>
      <c r="BE152" s="41">
        <v>2.5422520637512207</v>
      </c>
      <c r="BF152" s="41">
        <v>3.299583911895752</v>
      </c>
      <c r="BG152" s="41">
        <v>2.2629873752593994</v>
      </c>
      <c r="BH152" s="41">
        <v>2.6833176612854004</v>
      </c>
      <c r="BI152" s="41">
        <v>2.295650005340576</v>
      </c>
      <c r="BJ152" s="41">
        <v>2.816169261932373</v>
      </c>
      <c r="BK152" s="41">
        <v>2.3761303424835205</v>
      </c>
      <c r="BL152" s="41">
        <v>2.394697666168213</v>
      </c>
      <c r="BM152" s="41"/>
      <c r="BN152" s="41"/>
      <c r="BO152" s="41"/>
      <c r="BP152" s="41"/>
      <c r="BQ152" s="41"/>
      <c r="BR152" s="41"/>
      <c r="BS152" s="41"/>
      <c r="BT152" s="41"/>
      <c r="BU152" s="41"/>
      <c r="BV152" s="41"/>
      <c r="BW152" s="41"/>
      <c r="BX152" s="41"/>
      <c r="BY152" s="41"/>
      <c r="BZ152" s="41"/>
      <c r="CA152" s="49"/>
      <c r="CB152" s="41"/>
      <c r="CC152" s="41"/>
      <c r="CD152" s="49"/>
      <c r="CE152" s="41"/>
      <c r="CF152" s="41"/>
      <c r="CG152" s="41"/>
      <c r="CH152" s="41"/>
      <c r="CI152" s="41"/>
      <c r="CJ152" s="41"/>
      <c r="CK152" s="41"/>
      <c r="CL152" s="41"/>
      <c r="CM152" s="41"/>
      <c r="CN152" s="41"/>
      <c r="CO152" s="41"/>
      <c r="CP152" s="41"/>
      <c r="CQ152" s="41"/>
      <c r="CR152" s="41"/>
      <c r="CS152" s="41"/>
      <c r="CT152" s="41"/>
      <c r="CU152" s="41"/>
      <c r="CV152" s="41"/>
      <c r="CW152" s="41"/>
      <c r="CX152" s="41"/>
      <c r="CY152" s="41"/>
      <c r="CZ152" s="41"/>
      <c r="DA152" s="41"/>
      <c r="DB152" s="41"/>
      <c r="DC152" s="41"/>
      <c r="DD152" s="41"/>
      <c r="DE152" s="41"/>
      <c r="DF152" s="41"/>
      <c r="DG152" s="41"/>
      <c r="DH152" s="41"/>
      <c r="DI152" s="41"/>
      <c r="DJ152" s="41"/>
      <c r="DK152" s="41"/>
      <c r="DL152" s="41"/>
      <c r="DM152" s="41"/>
      <c r="DN152" s="41"/>
      <c r="DO152" s="41"/>
      <c r="DP152" s="41"/>
      <c r="DQ152" s="41"/>
      <c r="DR152" s="41"/>
      <c r="DS152" s="41"/>
      <c r="DT152" s="41"/>
      <c r="DU152" s="41"/>
      <c r="DV152" s="41"/>
      <c r="DW152" s="41"/>
    </row>
    <row r="153" ht="12.75" customHeight="1">
      <c r="A153" s="91" t="s">
        <v>325</v>
      </c>
      <c r="B153" s="41">
        <v>0.975385308265686</v>
      </c>
      <c r="C153" s="41">
        <v>0.3751179277896881</v>
      </c>
      <c r="D153" s="41">
        <v>0.27115336060523987</v>
      </c>
      <c r="E153" s="41">
        <v>0.4124186336994171</v>
      </c>
      <c r="F153" s="41">
        <v>0.2521587610244751</v>
      </c>
      <c r="G153" s="41">
        <v>0.5107760429382324</v>
      </c>
      <c r="H153" s="41">
        <v>0.2882368564605713</v>
      </c>
      <c r="I153" s="41">
        <v>0.6238660216331482</v>
      </c>
      <c r="J153" s="41">
        <v>0.4956083595752716</v>
      </c>
      <c r="K153" s="41">
        <v>0.5674870014190674</v>
      </c>
      <c r="L153" s="41">
        <v>0.2198113352060318</v>
      </c>
      <c r="M153" s="41">
        <v>0.2721412777900696</v>
      </c>
      <c r="N153" s="41">
        <v>0.6970936059951782</v>
      </c>
      <c r="O153" s="41"/>
      <c r="P153" s="41">
        <v>0.722668468952179</v>
      </c>
      <c r="Q153" s="41">
        <v>0.22423216700553894</v>
      </c>
      <c r="R153" s="41">
        <v>0.7040346264839172</v>
      </c>
      <c r="S153" s="41">
        <v>0.8645504117012024</v>
      </c>
      <c r="T153" s="41">
        <v>0.8151456713676453</v>
      </c>
      <c r="U153" s="41">
        <v>0.9046935439109802</v>
      </c>
      <c r="V153" s="41">
        <v>0.7664005756378174</v>
      </c>
      <c r="W153" s="41">
        <v>0.9555946588516235</v>
      </c>
      <c r="X153" s="41">
        <v>0.44317278265953064</v>
      </c>
      <c r="Y153" s="41">
        <v>0.6723304390907288</v>
      </c>
      <c r="Z153" s="41">
        <v>0.7235372066497803</v>
      </c>
      <c r="AA153" s="41">
        <v>0.46082067489624023</v>
      </c>
      <c r="AB153" s="41">
        <v>0.4850190579891205</v>
      </c>
      <c r="AC153" s="41">
        <v>0.5176876187324524</v>
      </c>
      <c r="AD153" s="41">
        <v>0.3967770040035248</v>
      </c>
      <c r="AE153" s="41">
        <v>0.5330131649971008</v>
      </c>
      <c r="AF153" s="41">
        <v>0.9592207670211792</v>
      </c>
      <c r="AG153" s="41">
        <v>0.9878339767456055</v>
      </c>
      <c r="AH153" s="41">
        <v>0.40021705627441406</v>
      </c>
      <c r="AI153" s="41">
        <v>0.08000681549310684</v>
      </c>
      <c r="AJ153" s="41">
        <v>0.3643121123313904</v>
      </c>
      <c r="AK153" s="41">
        <v>0.5475066304206848</v>
      </c>
      <c r="AL153" s="41">
        <v>0.8443347215652466</v>
      </c>
      <c r="AM153" s="41">
        <v>0.9896722435951233</v>
      </c>
      <c r="AN153" s="41">
        <v>0.7421025037765503</v>
      </c>
      <c r="AO153" s="41">
        <v>0.09936799854040146</v>
      </c>
      <c r="AP153" s="41">
        <v>0.18985788524150848</v>
      </c>
      <c r="AQ153" s="41">
        <v>0.22678396105766296</v>
      </c>
      <c r="AR153" s="41">
        <v>0.16722893714904785</v>
      </c>
      <c r="AS153" s="41">
        <v>0.23203574120998383</v>
      </c>
      <c r="AT153" s="41">
        <v>0.20790334045886993</v>
      </c>
      <c r="AU153" s="41">
        <v>0.19474294781684875</v>
      </c>
      <c r="AV153" s="41"/>
      <c r="AW153" s="41">
        <v>0.6599020957946777</v>
      </c>
      <c r="AX153" s="41">
        <v>0.8713089823722839</v>
      </c>
      <c r="AY153" s="41">
        <v>0.9170042276382446</v>
      </c>
      <c r="AZ153" s="41">
        <v>0.47296738624572754</v>
      </c>
      <c r="BA153" s="41">
        <v>0.8222957253456116</v>
      </c>
      <c r="BB153" s="41">
        <v>0.5033856630325317</v>
      </c>
      <c r="BC153" s="41">
        <v>0.7032908201217651</v>
      </c>
      <c r="BD153" s="41">
        <v>0.9516211152076721</v>
      </c>
      <c r="BE153" s="41">
        <v>0.7138427495956421</v>
      </c>
      <c r="BF153" s="41">
        <v>0.9245875477790833</v>
      </c>
      <c r="BG153" s="41">
        <v>0.4284795820713043</v>
      </c>
      <c r="BH153" s="41">
        <v>0.8116543292999268</v>
      </c>
      <c r="BI153" s="41">
        <v>0.6689148545265198</v>
      </c>
      <c r="BJ153" s="41">
        <v>0.5945408940315247</v>
      </c>
      <c r="BK153" s="41">
        <v>0.6856444478034973</v>
      </c>
      <c r="BL153" s="41">
        <v>0.637046754360199</v>
      </c>
      <c r="BM153" s="41"/>
      <c r="BN153" s="41"/>
      <c r="BO153" s="41"/>
      <c r="BP153" s="41"/>
      <c r="BQ153" s="41"/>
      <c r="BR153" s="41"/>
      <c r="BS153" s="41"/>
      <c r="BT153" s="41"/>
      <c r="BU153" s="41"/>
      <c r="BV153" s="41"/>
      <c r="BW153" s="41"/>
      <c r="BX153" s="41"/>
      <c r="BY153" s="41"/>
      <c r="BZ153" s="41"/>
      <c r="CA153" s="49"/>
      <c r="CB153" s="41"/>
      <c r="CC153" s="41"/>
      <c r="CD153" s="49"/>
      <c r="CE153" s="41"/>
      <c r="CF153" s="41"/>
      <c r="CG153" s="41"/>
      <c r="CH153" s="41"/>
      <c r="CI153" s="41"/>
      <c r="CJ153" s="41"/>
      <c r="CK153" s="41"/>
      <c r="CL153" s="41"/>
      <c r="CM153" s="41"/>
      <c r="CN153" s="41"/>
      <c r="CO153" s="41"/>
      <c r="CP153" s="41"/>
      <c r="CQ153" s="41"/>
      <c r="CR153" s="41"/>
      <c r="CS153" s="41"/>
      <c r="CT153" s="41"/>
      <c r="CU153" s="41"/>
      <c r="CV153" s="41"/>
      <c r="CW153" s="41"/>
      <c r="CX153" s="41"/>
      <c r="CY153" s="41"/>
      <c r="CZ153" s="41"/>
      <c r="DA153" s="41"/>
      <c r="DB153" s="41"/>
      <c r="DC153" s="41"/>
      <c r="DD153" s="41"/>
      <c r="DE153" s="41"/>
      <c r="DF153" s="41"/>
      <c r="DG153" s="41"/>
      <c r="DH153" s="41"/>
      <c r="DI153" s="41"/>
      <c r="DJ153" s="41"/>
      <c r="DK153" s="41"/>
      <c r="DL153" s="41"/>
      <c r="DM153" s="41"/>
      <c r="DN153" s="41"/>
      <c r="DO153" s="41"/>
      <c r="DP153" s="41"/>
      <c r="DQ153" s="41"/>
      <c r="DR153" s="41"/>
      <c r="DS153" s="41"/>
      <c r="DT153" s="41"/>
      <c r="DU153" s="41"/>
      <c r="DV153" s="41"/>
      <c r="DW153" s="41"/>
    </row>
    <row r="154" ht="12.75" customHeight="1">
      <c r="A154" s="91" t="s">
        <v>327</v>
      </c>
      <c r="B154" s="41">
        <v>0.011768155731260777</v>
      </c>
      <c r="C154" s="41">
        <v>0.13468360900878906</v>
      </c>
      <c r="D154" s="41">
        <v>0.0</v>
      </c>
      <c r="E154" s="41">
        <v>0.08795914053916931</v>
      </c>
      <c r="F154" s="41">
        <v>0.0</v>
      </c>
      <c r="G154" s="41">
        <v>0.0</v>
      </c>
      <c r="H154" s="41">
        <v>0.017683671787381172</v>
      </c>
      <c r="I154" s="41">
        <v>0.0</v>
      </c>
      <c r="J154" s="41">
        <v>0.01755000464618206</v>
      </c>
      <c r="K154" s="41">
        <v>0.005589850712567568</v>
      </c>
      <c r="L154" s="41">
        <v>0.0</v>
      </c>
      <c r="M154" s="41">
        <v>0.0</v>
      </c>
      <c r="N154" s="41">
        <v>0.011268573813140392</v>
      </c>
      <c r="O154" s="41"/>
      <c r="P154" s="41">
        <v>4.4181369594298303E-4</v>
      </c>
      <c r="Q154" s="41">
        <v>0.005620210897177458</v>
      </c>
      <c r="R154" s="41">
        <v>0.0</v>
      </c>
      <c r="S154" s="41">
        <v>0.0</v>
      </c>
      <c r="T154" s="41">
        <v>0.060800593346357346</v>
      </c>
      <c r="U154" s="41">
        <v>0.005956655368208885</v>
      </c>
      <c r="V154" s="41">
        <v>0.09835358709096909</v>
      </c>
      <c r="W154" s="41">
        <v>0.02800859697163105</v>
      </c>
      <c r="X154" s="41">
        <v>0.4233950674533844</v>
      </c>
      <c r="Y154" s="41">
        <v>0.12993793189525604</v>
      </c>
      <c r="Z154" s="41">
        <v>0.1918313205242157</v>
      </c>
      <c r="AA154" s="41">
        <v>0.04920594394207001</v>
      </c>
      <c r="AB154" s="41">
        <v>0.092741958796978</v>
      </c>
      <c r="AC154" s="41">
        <v>0.13050805032253265</v>
      </c>
      <c r="AD154" s="41">
        <v>0.005585398059338331</v>
      </c>
      <c r="AE154" s="41">
        <v>0.011095193214714527</v>
      </c>
      <c r="AF154" s="41">
        <v>0.0</v>
      </c>
      <c r="AG154" s="41">
        <v>0.0</v>
      </c>
      <c r="AH154" s="41">
        <v>0.0</v>
      </c>
      <c r="AI154" s="41">
        <v>0.0</v>
      </c>
      <c r="AJ154" s="41">
        <v>0.0</v>
      </c>
      <c r="AK154" s="41">
        <v>0.0</v>
      </c>
      <c r="AL154" s="41">
        <v>0.0</v>
      </c>
      <c r="AM154" s="41">
        <v>0.0</v>
      </c>
      <c r="AN154" s="41">
        <v>0.02225402556359768</v>
      </c>
      <c r="AO154" s="41">
        <v>0.009709806181490421</v>
      </c>
      <c r="AP154" s="41">
        <v>0.10053559392690659</v>
      </c>
      <c r="AQ154" s="41">
        <v>0.01551454234868288</v>
      </c>
      <c r="AR154" s="41">
        <v>0.003944768104702234</v>
      </c>
      <c r="AS154" s="41">
        <v>0.010970918461680412</v>
      </c>
      <c r="AT154" s="41">
        <v>0.011937584728002548</v>
      </c>
      <c r="AU154" s="41">
        <v>0.0</v>
      </c>
      <c r="AV154" s="41"/>
      <c r="AW154" s="41">
        <v>0.008554321713745594</v>
      </c>
      <c r="AX154" s="41">
        <v>0.0</v>
      </c>
      <c r="AY154" s="41">
        <v>0.0</v>
      </c>
      <c r="AZ154" s="41">
        <v>0.004467690829187632</v>
      </c>
      <c r="BA154" s="41">
        <v>0.03686537221074104</v>
      </c>
      <c r="BB154" s="41">
        <v>0.3212392330169678</v>
      </c>
      <c r="BC154" s="41">
        <v>0.03273380547761917</v>
      </c>
      <c r="BD154" s="41">
        <v>0.0</v>
      </c>
      <c r="BE154" s="41">
        <v>0.005693104118108749</v>
      </c>
      <c r="BF154" s="41">
        <v>0.002749074250459671</v>
      </c>
      <c r="BG154" s="41">
        <v>0.23493631184101105</v>
      </c>
      <c r="BH154" s="41">
        <v>0.018660221248865128</v>
      </c>
      <c r="BI154" s="41">
        <v>0.0821584090590477</v>
      </c>
      <c r="BJ154" s="41">
        <v>0.11406676471233368</v>
      </c>
      <c r="BK154" s="41">
        <v>0.05663144960999489</v>
      </c>
      <c r="BL154" s="41">
        <v>0.11495989561080933</v>
      </c>
      <c r="BM154" s="41"/>
      <c r="BN154" s="41"/>
      <c r="BO154" s="41"/>
      <c r="BP154" s="41"/>
      <c r="BQ154" s="41"/>
      <c r="BR154" s="41"/>
      <c r="BS154" s="41"/>
      <c r="BT154" s="41"/>
      <c r="BU154" s="41"/>
      <c r="BV154" s="41"/>
      <c r="BW154" s="41"/>
      <c r="BX154" s="41"/>
      <c r="BY154" s="41"/>
      <c r="BZ154" s="41"/>
      <c r="CA154" s="49"/>
      <c r="CB154" s="41"/>
      <c r="CC154" s="41"/>
      <c r="CD154" s="49"/>
      <c r="CE154" s="41"/>
      <c r="CF154" s="41"/>
      <c r="CG154" s="41"/>
      <c r="CH154" s="41"/>
      <c r="CI154" s="41"/>
      <c r="CJ154" s="41"/>
      <c r="CK154" s="41"/>
      <c r="CL154" s="41"/>
      <c r="CM154" s="41"/>
      <c r="CN154" s="41"/>
      <c r="CO154" s="41"/>
      <c r="CP154" s="41"/>
      <c r="CQ154" s="41"/>
      <c r="CR154" s="41"/>
      <c r="CS154" s="41"/>
      <c r="CT154" s="41"/>
      <c r="CU154" s="41"/>
      <c r="CV154" s="41"/>
      <c r="CW154" s="41"/>
      <c r="CX154" s="41"/>
      <c r="CY154" s="41"/>
      <c r="CZ154" s="41"/>
      <c r="DA154" s="41"/>
      <c r="DB154" s="41"/>
      <c r="DC154" s="41"/>
      <c r="DD154" s="41"/>
      <c r="DE154" s="41"/>
      <c r="DF154" s="41"/>
      <c r="DG154" s="41"/>
      <c r="DH154" s="41"/>
      <c r="DI154" s="41"/>
      <c r="DJ154" s="41"/>
      <c r="DK154" s="41"/>
      <c r="DL154" s="41"/>
      <c r="DM154" s="41"/>
      <c r="DN154" s="41"/>
      <c r="DO154" s="41"/>
      <c r="DP154" s="41"/>
      <c r="DQ154" s="41"/>
      <c r="DR154" s="41"/>
      <c r="DS154" s="41"/>
      <c r="DT154" s="41"/>
      <c r="DU154" s="41"/>
      <c r="DV154" s="41"/>
      <c r="DW154" s="41"/>
    </row>
    <row r="155" ht="12.75" customHeight="1">
      <c r="A155" s="90" t="s">
        <v>341</v>
      </c>
      <c r="B155" s="102">
        <v>2.8688108921051025</v>
      </c>
      <c r="C155" s="102">
        <v>3.961332082748413</v>
      </c>
      <c r="D155" s="102">
        <v>3.6803412437438965</v>
      </c>
      <c r="E155" s="102">
        <v>3.8141510486602783</v>
      </c>
      <c r="F155" s="102">
        <v>3.4101057052612305</v>
      </c>
      <c r="G155" s="102">
        <v>3.374311685562134</v>
      </c>
      <c r="H155" s="102">
        <v>3.9471499919891357</v>
      </c>
      <c r="I155" s="102">
        <v>3.8065500259399414</v>
      </c>
      <c r="J155" s="102">
        <v>3.4310762882232666</v>
      </c>
      <c r="K155" s="102">
        <v>3.6238853931427</v>
      </c>
      <c r="L155" s="102">
        <v>3.8857035636901855</v>
      </c>
      <c r="M155" s="102">
        <v>3.3439435958862305</v>
      </c>
      <c r="N155" s="102">
        <v>3.570427656173706</v>
      </c>
      <c r="O155" s="102"/>
      <c r="P155" s="102">
        <v>3.304558038711548</v>
      </c>
      <c r="Q155" s="102">
        <v>3.2217421531677246</v>
      </c>
      <c r="R155" s="102">
        <v>3.1321451663970947</v>
      </c>
      <c r="S155" s="102">
        <v>3.3818423748016357</v>
      </c>
      <c r="T155" s="102">
        <v>3.210214853286743</v>
      </c>
      <c r="U155" s="102">
        <v>3.2355940341949463</v>
      </c>
      <c r="V155" s="102">
        <v>3.4276247024536133</v>
      </c>
      <c r="W155" s="102">
        <v>3.245969295501709</v>
      </c>
      <c r="X155" s="102">
        <v>3.068378210067749</v>
      </c>
      <c r="Y155" s="102">
        <v>3.319796085357666</v>
      </c>
      <c r="Z155" s="102">
        <v>3.2933571338653564</v>
      </c>
      <c r="AA155" s="102">
        <v>3.6915414333343506</v>
      </c>
      <c r="AB155" s="102">
        <v>3.634420394897461</v>
      </c>
      <c r="AC155" s="102">
        <v>3.660783052444458</v>
      </c>
      <c r="AD155" s="102">
        <v>3.289362907409668</v>
      </c>
      <c r="AE155" s="102">
        <v>3.5462043285369873</v>
      </c>
      <c r="AF155" s="102">
        <v>3.9691414833068848</v>
      </c>
      <c r="AG155" s="102">
        <v>3.1459970474243164</v>
      </c>
      <c r="AH155" s="102">
        <v>3.3093109130859375</v>
      </c>
      <c r="AI155" s="102">
        <v>3.385345220565796</v>
      </c>
      <c r="AJ155" s="102">
        <v>3.5785229206085205</v>
      </c>
      <c r="AK155" s="102">
        <v>3.5145559310913086</v>
      </c>
      <c r="AL155" s="102">
        <v>3.742412805557251</v>
      </c>
      <c r="AM155" s="102">
        <v>3.903230905532837</v>
      </c>
      <c r="AN155" s="102">
        <v>3.382014036178589</v>
      </c>
      <c r="AO155" s="102">
        <v>3.152570962905884</v>
      </c>
      <c r="AP155" s="102">
        <v>3.0374417304992676</v>
      </c>
      <c r="AQ155" s="102">
        <v>3.2489027976989746</v>
      </c>
      <c r="AR155" s="102">
        <v>3.14566707611084</v>
      </c>
      <c r="AS155" s="102">
        <v>2.9912116527557373</v>
      </c>
      <c r="AT155" s="102">
        <v>2.994835138320923</v>
      </c>
      <c r="AU155" s="102">
        <v>3.1993608474731445</v>
      </c>
      <c r="AV155" s="102"/>
      <c r="AW155" s="102">
        <v>2.991534471511841</v>
      </c>
      <c r="AX155" s="102">
        <v>3.532763719558716</v>
      </c>
      <c r="AY155" s="102">
        <v>2.964157819747925</v>
      </c>
      <c r="AZ155" s="102">
        <v>3.403907537460327</v>
      </c>
      <c r="BA155" s="102">
        <v>3.793299674987793</v>
      </c>
      <c r="BB155" s="102">
        <v>3.50434947013855</v>
      </c>
      <c r="BC155" s="102">
        <v>3.4604122638702393</v>
      </c>
      <c r="BD155" s="102">
        <v>3.8010001182556152</v>
      </c>
      <c r="BE155" s="102">
        <v>4.289521217346191</v>
      </c>
      <c r="BF155" s="102">
        <v>3.9688172340393066</v>
      </c>
      <c r="BG155" s="102">
        <v>3.7897605895996094</v>
      </c>
      <c r="BH155" s="102">
        <v>3.9595186710357666</v>
      </c>
      <c r="BI155" s="102">
        <v>4.170802116394043</v>
      </c>
      <c r="BJ155" s="102">
        <v>4.034687519073486</v>
      </c>
      <c r="BK155" s="102">
        <v>3.9442481994628906</v>
      </c>
      <c r="BL155" s="102">
        <v>3.794394016265869</v>
      </c>
      <c r="BM155" s="102"/>
      <c r="BN155" s="102"/>
      <c r="BO155" s="102"/>
      <c r="BP155" s="102"/>
      <c r="BQ155" s="102"/>
      <c r="BR155" s="102"/>
      <c r="BS155" s="102"/>
      <c r="BT155" s="102"/>
      <c r="BU155" s="102"/>
      <c r="BV155" s="102"/>
      <c r="BW155" s="102"/>
      <c r="BX155" s="102"/>
      <c r="BY155" s="102"/>
      <c r="BZ155" s="102"/>
      <c r="CA155" s="49"/>
      <c r="CB155" s="102"/>
      <c r="CC155" s="102"/>
      <c r="CD155" s="49"/>
      <c r="CE155" s="102"/>
      <c r="CF155" s="102"/>
      <c r="CG155" s="102"/>
      <c r="CH155" s="102"/>
      <c r="CI155" s="102"/>
      <c r="CJ155" s="102"/>
      <c r="CK155" s="102"/>
      <c r="CL155" s="102"/>
      <c r="CM155" s="102"/>
      <c r="CN155" s="102"/>
      <c r="CO155" s="102"/>
      <c r="CP155" s="102"/>
      <c r="CQ155" s="102"/>
      <c r="CR155" s="102"/>
      <c r="CS155" s="102"/>
      <c r="CT155" s="102"/>
      <c r="CU155" s="102"/>
      <c r="CV155" s="102"/>
      <c r="CW155" s="102"/>
      <c r="CX155" s="102"/>
      <c r="CY155" s="102"/>
      <c r="CZ155" s="102"/>
      <c r="DA155" s="102"/>
      <c r="DB155" s="102"/>
      <c r="DC155" s="102"/>
      <c r="DD155" s="102"/>
      <c r="DE155" s="102"/>
      <c r="DF155" s="102"/>
      <c r="DG155" s="102"/>
      <c r="DH155" s="102"/>
      <c r="DI155" s="102"/>
      <c r="DJ155" s="102"/>
      <c r="DK155" s="102"/>
      <c r="DL155" s="102"/>
      <c r="DM155" s="102"/>
      <c r="DN155" s="102"/>
      <c r="DO155" s="102"/>
      <c r="DP155" s="102"/>
      <c r="DQ155" s="102"/>
      <c r="DR155" s="102"/>
      <c r="DS155" s="102"/>
      <c r="DT155" s="102"/>
      <c r="DU155" s="102"/>
      <c r="DV155" s="102"/>
      <c r="DW155" s="102"/>
    </row>
    <row r="156" ht="12.75" customHeight="1">
      <c r="A156" s="91" t="s">
        <v>481</v>
      </c>
      <c r="B156" s="41">
        <v>0.021277738735079765</v>
      </c>
      <c r="C156" s="41">
        <v>0.13979044556617737</v>
      </c>
      <c r="D156" s="41">
        <v>0.022992145270109177</v>
      </c>
      <c r="E156" s="41">
        <v>0.0645836740732193</v>
      </c>
      <c r="F156" s="41">
        <v>0.005525596439838409</v>
      </c>
      <c r="G156" s="41">
        <v>0.010261956602334976</v>
      </c>
      <c r="H156" s="41">
        <v>0.01149589940905571</v>
      </c>
      <c r="I156" s="41">
        <v>0.005596799310296774</v>
      </c>
      <c r="J156" s="41">
        <v>0.022133339196443558</v>
      </c>
      <c r="K156" s="41">
        <v>0.020843500271439552</v>
      </c>
      <c r="L156" s="41">
        <v>0.03074093535542488</v>
      </c>
      <c r="M156" s="41">
        <v>0.03349512815475464</v>
      </c>
      <c r="N156" s="41">
        <v>0.022707123309373856</v>
      </c>
      <c r="O156" s="41"/>
      <c r="P156" s="41">
        <v>0.0055357227101922035</v>
      </c>
      <c r="Q156" s="41">
        <v>0.009199054911732674</v>
      </c>
      <c r="R156" s="41">
        <v>0.012059689499437809</v>
      </c>
      <c r="S156" s="41">
        <v>0.004468450788408518</v>
      </c>
      <c r="T156" s="41">
        <v>0.003047704929485917</v>
      </c>
      <c r="U156" s="41">
        <v>0.004560378380119801</v>
      </c>
      <c r="V156" s="41">
        <v>0.05041274428367615</v>
      </c>
      <c r="W156" s="41">
        <v>0.0837099552154541</v>
      </c>
      <c r="X156" s="41">
        <v>0.055409807711839676</v>
      </c>
      <c r="Y156" s="41">
        <v>0.008623141795396805</v>
      </c>
      <c r="Z156" s="41">
        <v>0.009779085405170918</v>
      </c>
      <c r="AA156" s="41">
        <v>0.009763321839272976</v>
      </c>
      <c r="AB156" s="41">
        <v>0.003524843603372574</v>
      </c>
      <c r="AC156" s="41">
        <v>0.0037045564968138933</v>
      </c>
      <c r="AD156" s="41">
        <v>0.0024860736448317766</v>
      </c>
      <c r="AE156" s="41">
        <v>0.05961734056472778</v>
      </c>
      <c r="AF156" s="41">
        <v>0.05851655453443527</v>
      </c>
      <c r="AG156" s="41">
        <v>0.006019739434123039</v>
      </c>
      <c r="AH156" s="41">
        <v>0.04190509393811226</v>
      </c>
      <c r="AI156" s="41">
        <v>0.002389737870544195</v>
      </c>
      <c r="AJ156" s="41">
        <v>0.0020458651706576347</v>
      </c>
      <c r="AK156" s="41">
        <v>0.00514910789206624</v>
      </c>
      <c r="AL156" s="41">
        <v>0.01262119971215725</v>
      </c>
      <c r="AM156" s="41">
        <v>0.023012761026620865</v>
      </c>
      <c r="AN156" s="41">
        <v>0.06730367243289948</v>
      </c>
      <c r="AO156" s="41">
        <v>0.004546108189970255</v>
      </c>
      <c r="AP156" s="41">
        <v>0.004314458463340998</v>
      </c>
      <c r="AQ156" s="41">
        <v>0.0015973416157066822</v>
      </c>
      <c r="AR156" s="41">
        <v>0.01965099200606346</v>
      </c>
      <c r="AS156" s="41">
        <v>0.00486639654263854</v>
      </c>
      <c r="AT156" s="41">
        <v>0.06232680752873421</v>
      </c>
      <c r="AU156" s="41">
        <v>0.0017908834852278233</v>
      </c>
      <c r="AV156" s="41"/>
      <c r="AW156" s="41">
        <v>0.004157636314630508</v>
      </c>
      <c r="AX156" s="41">
        <v>0.0023365081287920475</v>
      </c>
      <c r="AY156" s="41">
        <v>0.001370120677165687</v>
      </c>
      <c r="AZ156" s="41">
        <v>0.1864161342382431</v>
      </c>
      <c r="BA156" s="41">
        <v>0.011055340990424156</v>
      </c>
      <c r="BB156" s="41">
        <v>0.014012492261826992</v>
      </c>
      <c r="BC156" s="41">
        <v>0.0028857034631073475</v>
      </c>
      <c r="BD156" s="41">
        <v>0.010032069869339466</v>
      </c>
      <c r="BE156" s="41">
        <v>0.04308037832379341</v>
      </c>
      <c r="BF156" s="41">
        <v>0.0125746950507164</v>
      </c>
      <c r="BG156" s="41">
        <v>0.06638094037771225</v>
      </c>
      <c r="BH156" s="41">
        <v>0.02631162852048874</v>
      </c>
      <c r="BI156" s="41">
        <v>0.004062163643538952</v>
      </c>
      <c r="BJ156" s="41">
        <v>0.01754191890358925</v>
      </c>
      <c r="BK156" s="41">
        <v>0.007179776206612587</v>
      </c>
      <c r="BL156" s="41"/>
      <c r="BM156" s="41"/>
      <c r="BN156" s="41"/>
      <c r="BO156" s="41"/>
      <c r="BP156" s="41"/>
      <c r="BQ156" s="41"/>
      <c r="BR156" s="41"/>
      <c r="BS156" s="41"/>
      <c r="BT156" s="41"/>
      <c r="BU156" s="41"/>
      <c r="BV156" s="41"/>
      <c r="BW156" s="41"/>
      <c r="BX156" s="41"/>
      <c r="BY156" s="41"/>
      <c r="BZ156" s="41"/>
      <c r="CA156" s="49"/>
      <c r="CB156" s="41"/>
      <c r="CC156" s="41"/>
      <c r="CD156" s="49"/>
      <c r="CE156" s="41"/>
      <c r="CF156" s="41"/>
      <c r="CG156" s="41"/>
      <c r="CH156" s="41"/>
      <c r="CI156" s="41"/>
      <c r="CJ156" s="41"/>
      <c r="CK156" s="41"/>
      <c r="CL156" s="41"/>
      <c r="CM156" s="41"/>
      <c r="CN156" s="41"/>
      <c r="CO156" s="41"/>
      <c r="CP156" s="41"/>
      <c r="CQ156" s="41"/>
      <c r="CR156" s="41"/>
      <c r="CS156" s="41"/>
      <c r="CT156" s="41"/>
      <c r="CU156" s="41"/>
      <c r="CV156" s="41"/>
      <c r="CW156" s="41"/>
      <c r="CX156" s="41"/>
      <c r="CY156" s="41"/>
      <c r="CZ156" s="41"/>
      <c r="DA156" s="41"/>
      <c r="DB156" s="41"/>
      <c r="DC156" s="41"/>
      <c r="DD156" s="41"/>
      <c r="DE156" s="41"/>
      <c r="DF156" s="41"/>
      <c r="DG156" s="41"/>
      <c r="DH156" s="41"/>
      <c r="DI156" s="41"/>
      <c r="DJ156" s="41"/>
      <c r="DK156" s="41"/>
      <c r="DL156" s="41"/>
      <c r="DM156" s="41"/>
      <c r="DN156" s="41"/>
      <c r="DO156" s="41"/>
      <c r="DP156" s="41"/>
      <c r="DQ156" s="41"/>
      <c r="DR156" s="41"/>
      <c r="DS156" s="41"/>
      <c r="DT156" s="41"/>
      <c r="DU156" s="41"/>
      <c r="DV156" s="41"/>
      <c r="DW156" s="41"/>
    </row>
    <row r="157" ht="12.75" customHeight="1">
      <c r="A157" s="91" t="s">
        <v>482</v>
      </c>
      <c r="B157" s="41">
        <v>1120.0</v>
      </c>
      <c r="C157" s="41">
        <v>248.0</v>
      </c>
      <c r="D157" s="41">
        <v>248.0</v>
      </c>
      <c r="E157" s="41">
        <v>251.0</v>
      </c>
      <c r="F157" s="41">
        <v>256.0</v>
      </c>
      <c r="G157" s="41">
        <v>254.0</v>
      </c>
      <c r="H157" s="41">
        <v>248.0</v>
      </c>
      <c r="I157" s="41">
        <v>246.0</v>
      </c>
      <c r="J157" s="41">
        <v>255.0</v>
      </c>
      <c r="K157" s="41">
        <v>246.0</v>
      </c>
      <c r="L157" s="41">
        <v>246.0</v>
      </c>
      <c r="M157" s="41">
        <v>344.0</v>
      </c>
      <c r="N157" s="41">
        <v>247.0</v>
      </c>
      <c r="O157" s="41"/>
      <c r="P157" s="41">
        <v>342.0</v>
      </c>
      <c r="Q157" s="41">
        <v>245.0</v>
      </c>
      <c r="R157" s="41">
        <v>250.0</v>
      </c>
      <c r="S157" s="41">
        <v>349.0</v>
      </c>
      <c r="T157" s="41">
        <v>241.0</v>
      </c>
      <c r="U157" s="41">
        <v>242.0</v>
      </c>
      <c r="V157" s="41">
        <v>244.0</v>
      </c>
      <c r="W157" s="41">
        <v>253.0</v>
      </c>
      <c r="X157" s="41">
        <v>253.0</v>
      </c>
      <c r="Y157" s="41">
        <v>249.0</v>
      </c>
      <c r="Z157" s="41">
        <v>252.0</v>
      </c>
      <c r="AA157" s="41">
        <v>498.0</v>
      </c>
      <c r="AB157" s="41">
        <v>504.0</v>
      </c>
      <c r="AC157" s="41">
        <v>241.0</v>
      </c>
      <c r="AD157" s="41">
        <v>245.0</v>
      </c>
      <c r="AE157" s="41">
        <v>246.0</v>
      </c>
      <c r="AF157" s="41">
        <v>240.0</v>
      </c>
      <c r="AG157" s="41">
        <v>360.0</v>
      </c>
      <c r="AH157" s="41">
        <v>245.0</v>
      </c>
      <c r="AI157" s="41">
        <v>247.0</v>
      </c>
      <c r="AJ157" s="41">
        <v>252.0</v>
      </c>
      <c r="AK157" s="41">
        <v>250.0</v>
      </c>
      <c r="AL157" s="41">
        <v>245.0</v>
      </c>
      <c r="AM157" s="41">
        <v>242.0</v>
      </c>
      <c r="AN157" s="41">
        <v>244.0</v>
      </c>
      <c r="AO157" s="41">
        <v>252.0</v>
      </c>
      <c r="AP157" s="41">
        <v>252.0</v>
      </c>
      <c r="AQ157" s="41">
        <v>254.0</v>
      </c>
      <c r="AR157" s="41">
        <v>351.0</v>
      </c>
      <c r="AS157" s="41">
        <v>243.0</v>
      </c>
      <c r="AT157" s="41">
        <v>248.0</v>
      </c>
      <c r="AU157" s="41">
        <v>246.0</v>
      </c>
      <c r="AV157" s="41"/>
      <c r="AW157" s="41">
        <v>735.0</v>
      </c>
      <c r="AX157" s="41">
        <v>360.0</v>
      </c>
      <c r="AY157" s="41">
        <v>1075.0</v>
      </c>
      <c r="AZ157" s="41">
        <v>370.0</v>
      </c>
      <c r="BA157" s="41">
        <v>258.0</v>
      </c>
      <c r="BB157" s="41">
        <v>251.0</v>
      </c>
      <c r="BC157" s="41">
        <v>255.0</v>
      </c>
      <c r="BD157" s="41">
        <v>250.0</v>
      </c>
      <c r="BE157" s="41">
        <v>250.0</v>
      </c>
      <c r="BF157" s="41">
        <v>491.0</v>
      </c>
      <c r="BG157" s="41">
        <v>246.0</v>
      </c>
      <c r="BH157" s="41">
        <v>371.0</v>
      </c>
      <c r="BI157" s="41">
        <v>255.0</v>
      </c>
      <c r="BJ157" s="41">
        <v>247.0</v>
      </c>
      <c r="BK157" s="41">
        <v>246.0</v>
      </c>
      <c r="BL157" s="41">
        <v>246.0</v>
      </c>
      <c r="BM157" s="41"/>
      <c r="BN157" s="41"/>
      <c r="BO157" s="41"/>
      <c r="BP157" s="41"/>
      <c r="BQ157" s="41"/>
      <c r="BR157" s="41"/>
      <c r="BS157" s="41"/>
      <c r="BT157" s="41"/>
      <c r="BU157" s="41"/>
      <c r="BV157" s="41"/>
      <c r="BW157" s="41"/>
      <c r="BX157" s="41"/>
      <c r="BY157" s="41"/>
      <c r="BZ157" s="41"/>
      <c r="CA157" s="49"/>
      <c r="CB157" s="41"/>
      <c r="CC157" s="41"/>
      <c r="CD157" s="49"/>
      <c r="CE157" s="41"/>
      <c r="CF157" s="41"/>
      <c r="CG157" s="41"/>
      <c r="CH157" s="41"/>
      <c r="CI157" s="41"/>
      <c r="CJ157" s="41"/>
      <c r="CK157" s="41"/>
      <c r="CL157" s="41"/>
      <c r="CM157" s="41"/>
      <c r="CN157" s="41"/>
      <c r="CO157" s="41"/>
      <c r="CP157" s="41"/>
      <c r="CQ157" s="41"/>
      <c r="CR157" s="41"/>
      <c r="CS157" s="41"/>
      <c r="CT157" s="41"/>
      <c r="CU157" s="41"/>
      <c r="CV157" s="41"/>
      <c r="CW157" s="41"/>
      <c r="CX157" s="41"/>
      <c r="CY157" s="41"/>
      <c r="CZ157" s="41"/>
      <c r="DA157" s="41"/>
      <c r="DB157" s="41"/>
      <c r="DC157" s="41"/>
      <c r="DD157" s="41"/>
      <c r="DE157" s="41"/>
      <c r="DF157" s="41"/>
      <c r="DG157" s="41"/>
      <c r="DH157" s="41"/>
      <c r="DI157" s="41"/>
      <c r="DJ157" s="41"/>
      <c r="DK157" s="41"/>
      <c r="DL157" s="41"/>
      <c r="DM157" s="41"/>
      <c r="DN157" s="41"/>
      <c r="DO157" s="41"/>
      <c r="DP157" s="41"/>
      <c r="DQ157" s="41"/>
      <c r="DR157" s="41"/>
      <c r="DS157" s="41"/>
      <c r="DT157" s="41"/>
      <c r="DU157" s="41"/>
      <c r="DV157" s="41"/>
      <c r="DW157" s="41"/>
    </row>
    <row r="158" ht="12.75" customHeight="1">
      <c r="A158" s="91" t="s">
        <v>343</v>
      </c>
      <c r="B158" s="41">
        <v>0.8995798826217651</v>
      </c>
      <c r="C158" s="41">
        <v>1.0963821411132812</v>
      </c>
      <c r="D158" s="41">
        <v>0.9813185930252075</v>
      </c>
      <c r="E158" s="41">
        <v>0.950634777545929</v>
      </c>
      <c r="F158" s="41">
        <v>1.0128690004348755</v>
      </c>
      <c r="G158" s="41">
        <v>0.8919308185577393</v>
      </c>
      <c r="H158" s="41">
        <v>1.0272634029388428</v>
      </c>
      <c r="I158" s="41">
        <v>0.9292423129081726</v>
      </c>
      <c r="J158" s="41">
        <v>0.8914679884910583</v>
      </c>
      <c r="K158" s="41">
        <v>1.0487507581710815</v>
      </c>
      <c r="L158" s="41">
        <v>1.0277907848358154</v>
      </c>
      <c r="M158" s="41">
        <v>1.0442852973937988</v>
      </c>
      <c r="N158" s="41">
        <v>1.0691248178482056</v>
      </c>
      <c r="O158" s="41"/>
      <c r="P158" s="41">
        <v>0.950806200504303</v>
      </c>
      <c r="Q158" s="41">
        <v>0.8957237601280212</v>
      </c>
      <c r="R158" s="41">
        <v>0.8890734910964966</v>
      </c>
      <c r="S158" s="41">
        <v>1.0067954063415527</v>
      </c>
      <c r="T158" s="41">
        <v>0.9854239821434021</v>
      </c>
      <c r="U158" s="41">
        <v>0.9081605076789856</v>
      </c>
      <c r="V158" s="41">
        <v>1.0172137022018433</v>
      </c>
      <c r="W158" s="41">
        <v>0.805332601070404</v>
      </c>
      <c r="X158" s="41">
        <v>0.8373231291770935</v>
      </c>
      <c r="Y158" s="41">
        <v>0.9572166204452515</v>
      </c>
      <c r="Z158" s="41">
        <v>0.884629487991333</v>
      </c>
      <c r="AA158" s="41">
        <v>1.0014433860778809</v>
      </c>
      <c r="AB158" s="41">
        <v>1.0410915613174438</v>
      </c>
      <c r="AC158" s="41">
        <v>1.0336426496505737</v>
      </c>
      <c r="AD158" s="41">
        <v>0.9149087071418762</v>
      </c>
      <c r="AE158" s="41">
        <v>1.1045734882354736</v>
      </c>
      <c r="AF158" s="41">
        <v>1.1491955518722534</v>
      </c>
      <c r="AG158" s="41">
        <v>0.9865771532058716</v>
      </c>
      <c r="AH158" s="41">
        <v>0.8567051291465759</v>
      </c>
      <c r="AI158" s="41">
        <v>1.0381829738616943</v>
      </c>
      <c r="AJ158" s="41">
        <v>1.222453236579895</v>
      </c>
      <c r="AK158" s="41">
        <v>1.065486192703247</v>
      </c>
      <c r="AL158" s="41">
        <v>1.1911135911941528</v>
      </c>
      <c r="AM158" s="41">
        <v>1.1128551959991455</v>
      </c>
      <c r="AN158" s="41">
        <v>0.9965752363204956</v>
      </c>
      <c r="AO158" s="41">
        <v>0.8288174271583557</v>
      </c>
      <c r="AP158" s="41">
        <v>0.8093262314796448</v>
      </c>
      <c r="AQ158" s="41">
        <v>0.9237949252128601</v>
      </c>
      <c r="AR158" s="41">
        <v>0.8171188831329346</v>
      </c>
      <c r="AS158" s="41">
        <v>0.8764965534210205</v>
      </c>
      <c r="AT158" s="41">
        <v>0.8007369637489319</v>
      </c>
      <c r="AU158" s="41">
        <v>0.9422956109046936</v>
      </c>
      <c r="AV158" s="41"/>
      <c r="AW158" s="41">
        <v>0.8812516331672668</v>
      </c>
      <c r="AX158" s="41">
        <v>1.0705063343048096</v>
      </c>
      <c r="AY158" s="41">
        <v>0.900631308555603</v>
      </c>
      <c r="AZ158" s="41">
        <v>0.9123002290725708</v>
      </c>
      <c r="BA158" s="41">
        <v>1.115942120552063</v>
      </c>
      <c r="BB158" s="41">
        <v>0.9943485260009766</v>
      </c>
      <c r="BC158" s="41">
        <v>1.079617977142334</v>
      </c>
      <c r="BD158" s="41">
        <v>0.954071581363678</v>
      </c>
      <c r="BE158" s="41">
        <v>1.0549976825714111</v>
      </c>
      <c r="BF158" s="41">
        <v>1.1658583879470825</v>
      </c>
      <c r="BG158" s="41">
        <v>1.0172274112701416</v>
      </c>
      <c r="BH158" s="41">
        <v>1.1041700839996338</v>
      </c>
      <c r="BI158" s="41">
        <v>1.068210244178772</v>
      </c>
      <c r="BJ158" s="41">
        <v>1.2984007596969604</v>
      </c>
      <c r="BK158" s="41">
        <v>1.2555410861968994</v>
      </c>
      <c r="BL158" s="41">
        <v>1.1742175817489624</v>
      </c>
      <c r="BM158" s="41"/>
      <c r="BN158" s="41"/>
      <c r="BO158" s="41"/>
      <c r="BP158" s="41"/>
      <c r="BQ158" s="41"/>
      <c r="BR158" s="41"/>
      <c r="BS158" s="41"/>
      <c r="BT158" s="41"/>
      <c r="BU158" s="41"/>
      <c r="BV158" s="41"/>
      <c r="BW158" s="41"/>
      <c r="BX158" s="41"/>
      <c r="BY158" s="41"/>
      <c r="BZ158" s="41"/>
      <c r="CA158" s="49"/>
      <c r="CB158" s="41"/>
      <c r="CC158" s="41"/>
      <c r="CD158" s="49"/>
      <c r="CE158" s="41"/>
      <c r="CF158" s="41"/>
      <c r="CG158" s="41"/>
      <c r="CH158" s="41"/>
      <c r="CI158" s="41"/>
      <c r="CJ158" s="41"/>
      <c r="CK158" s="41"/>
      <c r="CL158" s="41"/>
      <c r="CM158" s="41"/>
      <c r="CN158" s="41"/>
      <c r="CO158" s="41"/>
      <c r="CP158" s="41"/>
      <c r="CQ158" s="41"/>
      <c r="CR158" s="41"/>
      <c r="CS158" s="41"/>
      <c r="CT158" s="41"/>
      <c r="CU158" s="41"/>
      <c r="CV158" s="41"/>
      <c r="CW158" s="41"/>
      <c r="CX158" s="41"/>
      <c r="CY158" s="41"/>
      <c r="CZ158" s="41"/>
      <c r="DA158" s="41"/>
      <c r="DB158" s="41"/>
      <c r="DC158" s="41"/>
      <c r="DD158" s="41"/>
      <c r="DE158" s="41"/>
      <c r="DF158" s="41"/>
      <c r="DG158" s="41"/>
      <c r="DH158" s="41"/>
      <c r="DI158" s="41"/>
      <c r="DJ158" s="41"/>
      <c r="DK158" s="41"/>
      <c r="DL158" s="41"/>
      <c r="DM158" s="41"/>
      <c r="DN158" s="41"/>
      <c r="DO158" s="41"/>
      <c r="DP158" s="41"/>
      <c r="DQ158" s="41"/>
      <c r="DR158" s="41"/>
      <c r="DS158" s="41"/>
      <c r="DT158" s="41"/>
      <c r="DU158" s="41"/>
      <c r="DV158" s="41"/>
      <c r="DW158" s="41"/>
    </row>
    <row r="159" ht="12.75" customHeight="1">
      <c r="A159" s="91" t="s">
        <v>353</v>
      </c>
      <c r="B159" s="41">
        <v>1.6225031614303589</v>
      </c>
      <c r="C159" s="41">
        <v>2.099820137023926</v>
      </c>
      <c r="D159" s="41">
        <v>2.045976161956787</v>
      </c>
      <c r="E159" s="41">
        <v>1.9886430501937866</v>
      </c>
      <c r="F159" s="41">
        <v>1.9715023040771484</v>
      </c>
      <c r="G159" s="41">
        <v>1.9435539245605469</v>
      </c>
      <c r="H159" s="41">
        <v>2.2149083614349365</v>
      </c>
      <c r="I159" s="41">
        <v>2.2546403408050537</v>
      </c>
      <c r="J159" s="41">
        <v>1.984890341758728</v>
      </c>
      <c r="K159" s="41">
        <v>2.0326342582702637</v>
      </c>
      <c r="L159" s="41">
        <v>2.116591215133667</v>
      </c>
      <c r="M159" s="41">
        <v>1.8731414079666138</v>
      </c>
      <c r="N159" s="41">
        <v>1.9617037773132324</v>
      </c>
      <c r="O159" s="41"/>
      <c r="P159" s="41">
        <v>1.8635603189468384</v>
      </c>
      <c r="Q159" s="41">
        <v>1.8696495294570923</v>
      </c>
      <c r="R159" s="41">
        <v>1.843845248222351</v>
      </c>
      <c r="S159" s="41">
        <v>1.9546699523925781</v>
      </c>
      <c r="T159" s="41">
        <v>1.7225977182388306</v>
      </c>
      <c r="U159" s="41">
        <v>1.8416286706924438</v>
      </c>
      <c r="V159" s="41">
        <v>1.9464261531829834</v>
      </c>
      <c r="W159" s="41">
        <v>1.7520402669906616</v>
      </c>
      <c r="X159" s="41">
        <v>1.8210426568984985</v>
      </c>
      <c r="Y159" s="41">
        <v>1.9523446559906006</v>
      </c>
      <c r="Z159" s="41">
        <v>1.8589973449707031</v>
      </c>
      <c r="AA159" s="41">
        <v>2.087420701980591</v>
      </c>
      <c r="AB159" s="41">
        <v>1.9910438060760498</v>
      </c>
      <c r="AC159" s="41">
        <v>2.120091438293457</v>
      </c>
      <c r="AD159" s="41">
        <v>1.877868890762329</v>
      </c>
      <c r="AE159" s="41">
        <v>1.8608522415161133</v>
      </c>
      <c r="AF159" s="41">
        <v>2.0971643924713135</v>
      </c>
      <c r="AG159" s="41">
        <v>1.8107268810272217</v>
      </c>
      <c r="AH159" s="41">
        <v>1.8009850978851318</v>
      </c>
      <c r="AI159" s="41">
        <v>1.7661062479019165</v>
      </c>
      <c r="AJ159" s="41">
        <v>1.8811005353927612</v>
      </c>
      <c r="AK159" s="41">
        <v>2.018404483795166</v>
      </c>
      <c r="AL159" s="41">
        <v>2.0787513256073</v>
      </c>
      <c r="AM159" s="41">
        <v>2.2209174633026123</v>
      </c>
      <c r="AN159" s="41">
        <v>1.9507060050964355</v>
      </c>
      <c r="AO159" s="41">
        <v>1.8400481939315796</v>
      </c>
      <c r="AP159" s="41">
        <v>1.8492387533187866</v>
      </c>
      <c r="AQ159" s="41">
        <v>1.9478015899658203</v>
      </c>
      <c r="AR159" s="41">
        <v>1.8370301723480225</v>
      </c>
      <c r="AS159" s="41">
        <v>1.7516320943832397</v>
      </c>
      <c r="AT159" s="41">
        <v>1.7918964624404907</v>
      </c>
      <c r="AU159" s="41">
        <v>1.8377435207366943</v>
      </c>
      <c r="AV159" s="41"/>
      <c r="AW159" s="41">
        <v>1.7155849933624268</v>
      </c>
      <c r="AX159" s="41">
        <v>2.0642549991607666</v>
      </c>
      <c r="AY159" s="41">
        <v>1.6962060928344727</v>
      </c>
      <c r="AZ159" s="41">
        <v>1.7258638143539429</v>
      </c>
      <c r="BA159" s="41">
        <v>1.944137454032898</v>
      </c>
      <c r="BB159" s="41">
        <v>1.859458565711975</v>
      </c>
      <c r="BC159" s="41">
        <v>1.9322073459625244</v>
      </c>
      <c r="BD159" s="41">
        <v>1.963498830795288</v>
      </c>
      <c r="BE159" s="41">
        <v>1.8234491348266602</v>
      </c>
      <c r="BF159" s="41">
        <v>1.973552942276001</v>
      </c>
      <c r="BG159" s="41">
        <v>1.8910150527954102</v>
      </c>
      <c r="BH159" s="41">
        <v>1.8630839586257935</v>
      </c>
      <c r="BI159" s="41">
        <v>1.812182903289795</v>
      </c>
      <c r="BJ159" s="41">
        <v>2.1053545475006104</v>
      </c>
      <c r="BK159" s="41">
        <v>1.9647186994552612</v>
      </c>
      <c r="BL159" s="41">
        <v>1.9674172401428223</v>
      </c>
      <c r="BM159" s="41"/>
      <c r="BN159" s="41"/>
      <c r="BO159" s="41"/>
      <c r="BP159" s="41"/>
      <c r="BQ159" s="41"/>
      <c r="BR159" s="41"/>
      <c r="BS159" s="41"/>
      <c r="BT159" s="41"/>
      <c r="BU159" s="41"/>
      <c r="BV159" s="41"/>
      <c r="BW159" s="41"/>
      <c r="BX159" s="41"/>
      <c r="BY159" s="41"/>
      <c r="BZ159" s="41"/>
      <c r="CA159" s="49"/>
      <c r="CB159" s="41"/>
      <c r="CC159" s="41"/>
      <c r="CD159" s="49"/>
      <c r="CE159" s="41"/>
      <c r="CF159" s="41"/>
      <c r="CG159" s="41"/>
      <c r="CH159" s="41"/>
      <c r="CI159" s="41"/>
      <c r="CJ159" s="41"/>
      <c r="CK159" s="41"/>
      <c r="CL159" s="41"/>
      <c r="CM159" s="41"/>
      <c r="CN159" s="41"/>
      <c r="CO159" s="41"/>
      <c r="CP159" s="41"/>
      <c r="CQ159" s="41"/>
      <c r="CR159" s="41"/>
      <c r="CS159" s="41"/>
      <c r="CT159" s="41"/>
      <c r="CU159" s="41"/>
      <c r="CV159" s="41"/>
      <c r="CW159" s="41"/>
      <c r="CX159" s="41"/>
      <c r="CY159" s="41"/>
      <c r="CZ159" s="41"/>
      <c r="DA159" s="41"/>
      <c r="DB159" s="41"/>
      <c r="DC159" s="41"/>
      <c r="DD159" s="41"/>
      <c r="DE159" s="41"/>
      <c r="DF159" s="41"/>
      <c r="DG159" s="41"/>
      <c r="DH159" s="41"/>
      <c r="DI159" s="41"/>
      <c r="DJ159" s="41"/>
      <c r="DK159" s="41"/>
      <c r="DL159" s="41"/>
      <c r="DM159" s="41"/>
      <c r="DN159" s="41"/>
      <c r="DO159" s="41"/>
      <c r="DP159" s="41"/>
      <c r="DQ159" s="41"/>
      <c r="DR159" s="41"/>
      <c r="DS159" s="41"/>
      <c r="DT159" s="41"/>
      <c r="DU159" s="41"/>
      <c r="DV159" s="41"/>
      <c r="DW159" s="41"/>
    </row>
    <row r="160" ht="12.75" customHeight="1">
      <c r="A160" s="91" t="s">
        <v>361</v>
      </c>
      <c r="B160" s="41">
        <v>0.34672781825065613</v>
      </c>
      <c r="C160" s="41">
        <v>0.7651297450065613</v>
      </c>
      <c r="D160" s="41">
        <v>0.6530464291572571</v>
      </c>
      <c r="E160" s="41">
        <v>0.8748731017112732</v>
      </c>
      <c r="F160" s="41">
        <v>0.425734281539917</v>
      </c>
      <c r="G160" s="41">
        <v>0.5388268828392029</v>
      </c>
      <c r="H160" s="41">
        <v>0.7049782276153564</v>
      </c>
      <c r="I160" s="41">
        <v>0.622667133808136</v>
      </c>
      <c r="J160" s="41">
        <v>0.5547179579734802</v>
      </c>
      <c r="K160" s="41">
        <v>0.5425003170967102</v>
      </c>
      <c r="L160" s="41">
        <v>0.7413213849067688</v>
      </c>
      <c r="M160" s="41">
        <v>0.42651692032814026</v>
      </c>
      <c r="N160" s="41">
        <v>0.5395990014076233</v>
      </c>
      <c r="O160" s="41"/>
      <c r="P160" s="41">
        <v>0.49019163846969604</v>
      </c>
      <c r="Q160" s="41">
        <v>0.45636892318725586</v>
      </c>
      <c r="R160" s="41">
        <v>0.3992263674736023</v>
      </c>
      <c r="S160" s="41">
        <v>0.42037704586982727</v>
      </c>
      <c r="T160" s="41">
        <v>0.5021930932998657</v>
      </c>
      <c r="U160" s="41">
        <v>0.48580488562583923</v>
      </c>
      <c r="V160" s="41">
        <v>0.4639849364757538</v>
      </c>
      <c r="W160" s="41">
        <v>0.6885963082313538</v>
      </c>
      <c r="X160" s="41">
        <v>0.4100123643875122</v>
      </c>
      <c r="Y160" s="41">
        <v>0.4102346897125244</v>
      </c>
      <c r="Z160" s="41">
        <v>0.5497303009033203</v>
      </c>
      <c r="AA160" s="41">
        <v>0.6026772260665894</v>
      </c>
      <c r="AB160" s="41">
        <v>0.6022850275039673</v>
      </c>
      <c r="AC160" s="41">
        <v>0.5070489048957825</v>
      </c>
      <c r="AD160" s="41">
        <v>0.49658530950546265</v>
      </c>
      <c r="AE160" s="41">
        <v>0.5807785987854004</v>
      </c>
      <c r="AF160" s="41">
        <v>0.7227814197540283</v>
      </c>
      <c r="AG160" s="41">
        <v>0.34869295358657837</v>
      </c>
      <c r="AH160" s="41">
        <v>0.6516206860542297</v>
      </c>
      <c r="AI160" s="41">
        <v>0.5810559988021851</v>
      </c>
      <c r="AJ160" s="41">
        <v>0.4749690592288971</v>
      </c>
      <c r="AK160" s="41">
        <v>0.43066510558128357</v>
      </c>
      <c r="AL160" s="41">
        <v>0.4725480079650879</v>
      </c>
      <c r="AM160" s="41">
        <v>0.5694580674171448</v>
      </c>
      <c r="AN160" s="41">
        <v>0.4347327947616577</v>
      </c>
      <c r="AO160" s="41">
        <v>0.4837053418159485</v>
      </c>
      <c r="AP160" s="41">
        <v>0.378876656293869</v>
      </c>
      <c r="AQ160" s="41">
        <v>0.37730613350868225</v>
      </c>
      <c r="AR160" s="41">
        <v>0.4915179908275604</v>
      </c>
      <c r="AS160" s="41">
        <v>0.3630830645561218</v>
      </c>
      <c r="AT160" s="41">
        <v>0.40220174193382263</v>
      </c>
      <c r="AU160" s="41">
        <v>0.4193216562271118</v>
      </c>
      <c r="AV160" s="41"/>
      <c r="AW160" s="41">
        <v>0.3946978449821472</v>
      </c>
      <c r="AX160" s="41">
        <v>0.3980022966861725</v>
      </c>
      <c r="AY160" s="41">
        <v>0.36732038855552673</v>
      </c>
      <c r="AZ160" s="41">
        <v>0.7657434940338135</v>
      </c>
      <c r="BA160" s="41">
        <v>0.7332199811935425</v>
      </c>
      <c r="BB160" s="41">
        <v>0.6505423188209534</v>
      </c>
      <c r="BC160" s="41">
        <v>0.44858673214912415</v>
      </c>
      <c r="BD160" s="41">
        <v>0.8834296464920044</v>
      </c>
      <c r="BE160" s="41">
        <v>1.4110743999481201</v>
      </c>
      <c r="BF160" s="41">
        <v>0.8294059038162231</v>
      </c>
      <c r="BG160" s="41">
        <v>0.8815180659294128</v>
      </c>
      <c r="BH160" s="41">
        <v>0.9922647476196289</v>
      </c>
      <c r="BI160" s="41">
        <v>1.2904090881347656</v>
      </c>
      <c r="BJ160" s="41">
        <v>0.6309323310852051</v>
      </c>
      <c r="BK160" s="41">
        <v>0.7239883542060852</v>
      </c>
      <c r="BL160" s="41">
        <v>0.6527591943740845</v>
      </c>
      <c r="BM160" s="41"/>
      <c r="BN160" s="41"/>
      <c r="BO160" s="41"/>
      <c r="BP160" s="41"/>
      <c r="BQ160" s="41"/>
      <c r="BR160" s="41"/>
      <c r="BS160" s="41"/>
      <c r="BT160" s="41"/>
      <c r="BU160" s="41"/>
      <c r="BV160" s="41"/>
      <c r="BW160" s="41"/>
      <c r="BX160" s="41"/>
      <c r="BY160" s="41"/>
      <c r="BZ160" s="41"/>
      <c r="CA160" s="49"/>
      <c r="CB160" s="41"/>
      <c r="CC160" s="41"/>
      <c r="CD160" s="49"/>
      <c r="CE160" s="41"/>
      <c r="CF160" s="41"/>
      <c r="CG160" s="41"/>
      <c r="CH160" s="41"/>
      <c r="CI160" s="41"/>
      <c r="CJ160" s="41"/>
      <c r="CK160" s="41"/>
      <c r="CL160" s="41"/>
      <c r="CM160" s="41"/>
      <c r="CN160" s="41"/>
      <c r="CO160" s="41"/>
      <c r="CP160" s="41"/>
      <c r="CQ160" s="41"/>
      <c r="CR160" s="41"/>
      <c r="CS160" s="41"/>
      <c r="CT160" s="41"/>
      <c r="CU160" s="41"/>
      <c r="CV160" s="41"/>
      <c r="CW160" s="41"/>
      <c r="CX160" s="41"/>
      <c r="CY160" s="41"/>
      <c r="CZ160" s="41"/>
      <c r="DA160" s="41"/>
      <c r="DB160" s="41"/>
      <c r="DC160" s="41"/>
      <c r="DD160" s="41"/>
      <c r="DE160" s="41"/>
      <c r="DF160" s="41"/>
      <c r="DG160" s="41"/>
      <c r="DH160" s="41"/>
      <c r="DI160" s="41"/>
      <c r="DJ160" s="41"/>
      <c r="DK160" s="41"/>
      <c r="DL160" s="41"/>
      <c r="DM160" s="41"/>
      <c r="DN160" s="41"/>
      <c r="DO160" s="41"/>
      <c r="DP160" s="41"/>
      <c r="DQ160" s="41"/>
      <c r="DR160" s="41"/>
      <c r="DS160" s="41"/>
      <c r="DT160" s="41"/>
      <c r="DU160" s="41"/>
      <c r="DV160" s="41"/>
      <c r="DW160" s="41"/>
    </row>
    <row r="161" ht="12.75" customHeight="1">
      <c r="A161" s="91" t="s">
        <v>345</v>
      </c>
      <c r="B161" s="41">
        <v>0.4791307747364044</v>
      </c>
      <c r="C161" s="41">
        <v>0.6139847040176392</v>
      </c>
      <c r="D161" s="41">
        <v>0.564213752746582</v>
      </c>
      <c r="E161" s="41">
        <v>0.5536207556724548</v>
      </c>
      <c r="F161" s="41">
        <v>0.5833330154418945</v>
      </c>
      <c r="G161" s="41">
        <v>0.48232874274253845</v>
      </c>
      <c r="H161" s="41">
        <v>0.5620367527008057</v>
      </c>
      <c r="I161" s="41">
        <v>0.48604124784469604</v>
      </c>
      <c r="J161" s="41">
        <v>0.4837285876274109</v>
      </c>
      <c r="K161" s="41">
        <v>0.6181676983833313</v>
      </c>
      <c r="L161" s="41">
        <v>0.6044548153877258</v>
      </c>
      <c r="M161" s="41">
        <v>0.589412271976471</v>
      </c>
      <c r="N161" s="41">
        <v>0.6315479278564453</v>
      </c>
      <c r="O161" s="41"/>
      <c r="P161" s="41">
        <v>0.5237560868263245</v>
      </c>
      <c r="Q161" s="41">
        <v>0.4762481451034546</v>
      </c>
      <c r="R161" s="41">
        <v>0.49058768153190613</v>
      </c>
      <c r="S161" s="41">
        <v>0.5783267617225647</v>
      </c>
      <c r="T161" s="41">
        <v>0.5594357252120972</v>
      </c>
      <c r="U161" s="41">
        <v>0.5116170644760132</v>
      </c>
      <c r="V161" s="41">
        <v>0.543626070022583</v>
      </c>
      <c r="W161" s="41">
        <v>0.43648529052734375</v>
      </c>
      <c r="X161" s="41">
        <v>0.45547813177108765</v>
      </c>
      <c r="Y161" s="41">
        <v>0.5438989996910095</v>
      </c>
      <c r="Z161" s="41">
        <v>0.4954562783241272</v>
      </c>
      <c r="AA161" s="41">
        <v>0.5702648758888245</v>
      </c>
      <c r="AB161" s="41">
        <v>0.5933172702789307</v>
      </c>
      <c r="AC161" s="41">
        <v>0.585861325263977</v>
      </c>
      <c r="AD161" s="41">
        <v>0.46506455540657043</v>
      </c>
      <c r="AE161" s="41">
        <v>0.6832364201545715</v>
      </c>
      <c r="AF161" s="41">
        <v>0.6677272915840149</v>
      </c>
      <c r="AG161" s="41">
        <v>0.5448561906814575</v>
      </c>
      <c r="AH161" s="41">
        <v>0.5153520703315735</v>
      </c>
      <c r="AI161" s="41">
        <v>0.6182116270065308</v>
      </c>
      <c r="AJ161" s="41">
        <v>0.7022764086723328</v>
      </c>
      <c r="AK161" s="41">
        <v>0.6223671436309814</v>
      </c>
      <c r="AL161" s="41">
        <v>0.7022538781166077</v>
      </c>
      <c r="AM161" s="41">
        <v>0.6502699851989746</v>
      </c>
      <c r="AN161" s="41">
        <v>0.5751973390579224</v>
      </c>
      <c r="AO161" s="41">
        <v>0.45344093441963196</v>
      </c>
      <c r="AP161" s="41">
        <v>0.44598424434661865</v>
      </c>
      <c r="AQ161" s="41">
        <v>0.5200508236885071</v>
      </c>
      <c r="AR161" s="41">
        <v>0.4415268301963806</v>
      </c>
      <c r="AS161" s="41">
        <v>0.4849648177623749</v>
      </c>
      <c r="AT161" s="41">
        <v>0.403810054063797</v>
      </c>
      <c r="AU161" s="41">
        <v>0.5318179130554199</v>
      </c>
      <c r="AV161" s="41"/>
      <c r="AW161" s="41">
        <v>0.4780808389186859</v>
      </c>
      <c r="AX161" s="41">
        <v>0.6048183441162109</v>
      </c>
      <c r="AY161" s="41">
        <v>0.49486351013183594</v>
      </c>
      <c r="AZ161" s="41">
        <v>0.49131858348846436</v>
      </c>
      <c r="BA161" s="41">
        <v>0.6634690165519714</v>
      </c>
      <c r="BB161" s="41">
        <v>0.5825589299201965</v>
      </c>
      <c r="BC161" s="41">
        <v>0.6227766275405884</v>
      </c>
      <c r="BD161" s="41">
        <v>0.5398921966552734</v>
      </c>
      <c r="BE161" s="41">
        <v>0.6521391868591309</v>
      </c>
      <c r="BF161" s="41">
        <v>0.6818532347679138</v>
      </c>
      <c r="BG161" s="41">
        <v>0.6177093386650085</v>
      </c>
      <c r="BH161" s="41">
        <v>0.6514173150062561</v>
      </c>
      <c r="BI161" s="41">
        <v>0.667074978351593</v>
      </c>
      <c r="BJ161" s="41">
        <v>0.7996224761009216</v>
      </c>
      <c r="BK161" s="41">
        <v>0.7391005158424377</v>
      </c>
      <c r="BL161" s="41">
        <v>0.6894899010658264</v>
      </c>
      <c r="BM161" s="41"/>
      <c r="BN161" s="41"/>
      <c r="BO161" s="41"/>
      <c r="BP161" s="41"/>
      <c r="BQ161" s="41"/>
      <c r="BR161" s="41"/>
      <c r="BS161" s="41"/>
      <c r="BT161" s="41"/>
      <c r="BU161" s="41"/>
      <c r="BV161" s="41"/>
      <c r="BW161" s="41"/>
      <c r="BX161" s="41"/>
      <c r="BY161" s="41"/>
      <c r="BZ161" s="41"/>
      <c r="CA161" s="49"/>
      <c r="CB161" s="41"/>
      <c r="CC161" s="41"/>
      <c r="CD161" s="49"/>
      <c r="CE161" s="41"/>
      <c r="CF161" s="41"/>
      <c r="CG161" s="41"/>
      <c r="CH161" s="41"/>
      <c r="CI161" s="41"/>
      <c r="CJ161" s="41"/>
      <c r="CK161" s="41"/>
      <c r="CL161" s="41"/>
      <c r="CM161" s="41"/>
      <c r="CN161" s="41"/>
      <c r="CO161" s="41"/>
      <c r="CP161" s="41"/>
      <c r="CQ161" s="41"/>
      <c r="CR161" s="41"/>
      <c r="CS161" s="41"/>
      <c r="CT161" s="41"/>
      <c r="CU161" s="41"/>
      <c r="CV161" s="41"/>
      <c r="CW161" s="41"/>
      <c r="CX161" s="41"/>
      <c r="CY161" s="41"/>
      <c r="CZ161" s="41"/>
      <c r="DA161" s="41"/>
      <c r="DB161" s="41"/>
      <c r="DC161" s="41"/>
      <c r="DD161" s="41"/>
      <c r="DE161" s="41"/>
      <c r="DF161" s="41"/>
      <c r="DG161" s="41"/>
      <c r="DH161" s="41"/>
      <c r="DI161" s="41"/>
      <c r="DJ161" s="41"/>
      <c r="DK161" s="41"/>
      <c r="DL161" s="41"/>
      <c r="DM161" s="41"/>
      <c r="DN161" s="41"/>
      <c r="DO161" s="41"/>
      <c r="DP161" s="41"/>
      <c r="DQ161" s="41"/>
      <c r="DR161" s="41"/>
      <c r="DS161" s="41"/>
      <c r="DT161" s="41"/>
      <c r="DU161" s="41"/>
      <c r="DV161" s="41"/>
      <c r="DW161" s="41"/>
    </row>
    <row r="162" ht="12.75" customHeight="1">
      <c r="A162" s="91" t="s">
        <v>347</v>
      </c>
      <c r="B162" s="41">
        <v>0.8002464175224304</v>
      </c>
      <c r="C162" s="41">
        <v>0.6475861072540283</v>
      </c>
      <c r="D162" s="41">
        <v>0.6061190962791443</v>
      </c>
      <c r="E162" s="41">
        <v>0.7021344304084778</v>
      </c>
      <c r="F162" s="41">
        <v>0.684801459312439</v>
      </c>
      <c r="G162" s="41">
        <v>0.629824161529541</v>
      </c>
      <c r="H162" s="41">
        <v>0.6601694822311401</v>
      </c>
      <c r="I162" s="41">
        <v>0.6424012184143066</v>
      </c>
      <c r="J162" s="41">
        <v>0.6151562929153442</v>
      </c>
      <c r="K162" s="41">
        <v>0.7039859294891357</v>
      </c>
      <c r="L162" s="41">
        <v>0.7485409379005432</v>
      </c>
      <c r="M162" s="41">
        <v>0.7923856973648071</v>
      </c>
      <c r="N162" s="41">
        <v>0.729300320148468</v>
      </c>
      <c r="O162" s="41"/>
      <c r="P162" s="41">
        <v>0.7812805771827698</v>
      </c>
      <c r="Q162" s="41">
        <v>0.7548953294754028</v>
      </c>
      <c r="R162" s="41">
        <v>0.8180818557739258</v>
      </c>
      <c r="S162" s="41">
        <v>0.7274079918861389</v>
      </c>
      <c r="T162" s="41">
        <v>0.7791474461555481</v>
      </c>
      <c r="U162" s="41">
        <v>0.7152969837188721</v>
      </c>
      <c r="V162" s="41">
        <v>0.7588484883308411</v>
      </c>
      <c r="W162" s="41">
        <v>0.8101062774658203</v>
      </c>
      <c r="X162" s="41">
        <v>0.7597627639770508</v>
      </c>
      <c r="Y162" s="41">
        <v>0.7723518013954163</v>
      </c>
      <c r="Z162" s="41">
        <v>0.838026762008667</v>
      </c>
      <c r="AA162" s="41">
        <v>0.7227967977523804</v>
      </c>
      <c r="AB162" s="41">
        <v>0.6286708116531372</v>
      </c>
      <c r="AC162" s="41">
        <v>0.7665523290634155</v>
      </c>
      <c r="AD162" s="41">
        <v>0.7175886631011963</v>
      </c>
      <c r="AE162" s="41">
        <v>0.6913654208183289</v>
      </c>
      <c r="AF162" s="41">
        <v>0.7574025988578796</v>
      </c>
      <c r="AG162" s="41">
        <v>0.6633589863777161</v>
      </c>
      <c r="AH162" s="41">
        <v>0.6526666283607483</v>
      </c>
      <c r="AI162" s="41">
        <v>0.6243871450424194</v>
      </c>
      <c r="AJ162" s="41">
        <v>0.6485474705696106</v>
      </c>
      <c r="AK162" s="41">
        <v>0.6970038414001465</v>
      </c>
      <c r="AL162" s="41">
        <v>0.71395343542099</v>
      </c>
      <c r="AM162" s="41">
        <v>0.6813652515411377</v>
      </c>
      <c r="AN162" s="41">
        <v>0.638550341129303</v>
      </c>
      <c r="AO162" s="41">
        <v>0.6054129004478455</v>
      </c>
      <c r="AP162" s="41">
        <v>0.5868346691131592</v>
      </c>
      <c r="AQ162" s="41">
        <v>0.746446430683136</v>
      </c>
      <c r="AR162" s="41">
        <v>0.6378189921379089</v>
      </c>
      <c r="AS162" s="41">
        <v>0.7036638855934143</v>
      </c>
      <c r="AT162" s="41">
        <v>0.5927435755729675</v>
      </c>
      <c r="AU162" s="41">
        <v>0.635482132434845</v>
      </c>
      <c r="AV162" s="41"/>
      <c r="AW162" s="41">
        <v>0.644478976726532</v>
      </c>
      <c r="AX162" s="41">
        <v>0.6518645286560059</v>
      </c>
      <c r="AY162" s="41">
        <v>0.6394156813621521</v>
      </c>
      <c r="AZ162" s="41">
        <v>0.6274295449256897</v>
      </c>
      <c r="BA162" s="41">
        <v>0.6254556179046631</v>
      </c>
      <c r="BB162" s="41">
        <v>0.5305185317993164</v>
      </c>
      <c r="BC162" s="41">
        <v>0.5682451725006104</v>
      </c>
      <c r="BD162" s="41">
        <v>0.6389064192771912</v>
      </c>
      <c r="BE162" s="41">
        <v>0.609210729598999</v>
      </c>
      <c r="BF162" s="41">
        <v>0.5384909510612488</v>
      </c>
      <c r="BG162" s="41">
        <v>0.645254373550415</v>
      </c>
      <c r="BH162" s="41">
        <v>0.6504930853843689</v>
      </c>
      <c r="BI162" s="41">
        <v>0.6640101671218872</v>
      </c>
      <c r="BJ162" s="41">
        <v>0.6904900670051575</v>
      </c>
      <c r="BK162" s="41">
        <v>0.7693631052970886</v>
      </c>
      <c r="BL162" s="41">
        <v>0.5801594257354736</v>
      </c>
      <c r="BM162" s="41"/>
      <c r="BN162" s="41"/>
      <c r="BO162" s="41"/>
      <c r="BP162" s="41"/>
      <c r="BQ162" s="41"/>
      <c r="BR162" s="41"/>
      <c r="BS162" s="41"/>
      <c r="BT162" s="41"/>
      <c r="BU162" s="41"/>
      <c r="BV162" s="41"/>
      <c r="BW162" s="41"/>
      <c r="BX162" s="41"/>
      <c r="BY162" s="41"/>
      <c r="BZ162" s="41"/>
      <c r="CA162" s="49"/>
      <c r="CB162" s="41"/>
      <c r="CC162" s="41"/>
      <c r="CD162" s="49"/>
      <c r="CE162" s="41"/>
      <c r="CF162" s="41"/>
      <c r="CG162" s="41"/>
      <c r="CH162" s="41"/>
      <c r="CI162" s="41"/>
      <c r="CJ162" s="41"/>
      <c r="CK162" s="41"/>
      <c r="CL162" s="41"/>
      <c r="CM162" s="41"/>
      <c r="CN162" s="41"/>
      <c r="CO162" s="41"/>
      <c r="CP162" s="41"/>
      <c r="CQ162" s="41"/>
      <c r="CR162" s="41"/>
      <c r="CS162" s="41"/>
      <c r="CT162" s="41"/>
      <c r="CU162" s="41"/>
      <c r="CV162" s="41"/>
      <c r="CW162" s="41"/>
      <c r="CX162" s="41"/>
      <c r="CY162" s="41"/>
      <c r="CZ162" s="41"/>
      <c r="DA162" s="41"/>
      <c r="DB162" s="41"/>
      <c r="DC162" s="41"/>
      <c r="DD162" s="41"/>
      <c r="DE162" s="41"/>
      <c r="DF162" s="41"/>
      <c r="DG162" s="41"/>
      <c r="DH162" s="41"/>
      <c r="DI162" s="41"/>
      <c r="DJ162" s="41"/>
      <c r="DK162" s="41"/>
      <c r="DL162" s="41"/>
      <c r="DM162" s="41"/>
      <c r="DN162" s="41"/>
      <c r="DO162" s="41"/>
      <c r="DP162" s="41"/>
      <c r="DQ162" s="41"/>
      <c r="DR162" s="41"/>
      <c r="DS162" s="41"/>
      <c r="DT162" s="41"/>
      <c r="DU162" s="41"/>
      <c r="DV162" s="41"/>
      <c r="DW162" s="41"/>
    </row>
    <row r="163" ht="12.75" customHeight="1">
      <c r="A163" s="91" t="s">
        <v>349</v>
      </c>
      <c r="B163" s="41">
        <v>0.847139298915863</v>
      </c>
      <c r="C163" s="41">
        <v>0.897412896156311</v>
      </c>
      <c r="D163" s="41">
        <v>0.7785223126411438</v>
      </c>
      <c r="E163" s="41">
        <v>0.8852102756500244</v>
      </c>
      <c r="F163" s="41">
        <v>0.8896904587745667</v>
      </c>
      <c r="G163" s="41">
        <v>0.8326646089553833</v>
      </c>
      <c r="H163" s="41">
        <v>0.8695394992828369</v>
      </c>
      <c r="I163" s="41">
        <v>0.8935245275497437</v>
      </c>
      <c r="J163" s="41">
        <v>0.8082778453826904</v>
      </c>
      <c r="K163" s="41">
        <v>0.8378832936286926</v>
      </c>
      <c r="L163" s="41">
        <v>0.8599367737770081</v>
      </c>
      <c r="M163" s="41">
        <v>0.8584786653518677</v>
      </c>
      <c r="N163" s="41">
        <v>0.650295615196228</v>
      </c>
      <c r="O163" s="41"/>
      <c r="P163" s="41">
        <v>0.8576509952545166</v>
      </c>
      <c r="Q163" s="41">
        <v>0.8449496030807495</v>
      </c>
      <c r="R163" s="41">
        <v>0.7498344779014587</v>
      </c>
      <c r="S163" s="41">
        <v>0.8142049312591553</v>
      </c>
      <c r="T163" s="41">
        <v>0.7164399027824402</v>
      </c>
      <c r="U163" s="41">
        <v>0.8139084577560425</v>
      </c>
      <c r="V163" s="41">
        <v>0.8776107430458069</v>
      </c>
      <c r="W163" s="41">
        <v>0.950394332408905</v>
      </c>
      <c r="X163" s="41">
        <v>0.7932131886482239</v>
      </c>
      <c r="Y163" s="41">
        <v>0.9270825386047363</v>
      </c>
      <c r="Z163" s="41">
        <v>0.7889198064804077</v>
      </c>
      <c r="AA163" s="41">
        <v>0.6423946022987366</v>
      </c>
      <c r="AB163" s="41">
        <v>0.8194531798362732</v>
      </c>
      <c r="AC163" s="41">
        <v>0.8337187170982361</v>
      </c>
      <c r="AD163" s="41">
        <v>0.9597746729850769</v>
      </c>
      <c r="AE163" s="41">
        <v>0.8894246220588684</v>
      </c>
      <c r="AF163" s="41">
        <v>0.958007276058197</v>
      </c>
      <c r="AG163" s="41">
        <v>0.8125080466270447</v>
      </c>
      <c r="AH163" s="41">
        <v>0.8094111680984497</v>
      </c>
      <c r="AI163" s="41">
        <v>0.8451084494590759</v>
      </c>
      <c r="AJ163" s="41">
        <v>0.7953910231590271</v>
      </c>
      <c r="AK163" s="41">
        <v>0.879732072353363</v>
      </c>
      <c r="AL163" s="41">
        <v>0.8947368264198303</v>
      </c>
      <c r="AM163" s="41">
        <v>0.8263083100318909</v>
      </c>
      <c r="AN163" s="41">
        <v>0.7716100215911865</v>
      </c>
      <c r="AO163" s="41">
        <v>0.7296618223190308</v>
      </c>
      <c r="AP163" s="41">
        <v>0.6926636695861816</v>
      </c>
      <c r="AQ163" s="41">
        <v>0.8615809082984924</v>
      </c>
      <c r="AR163" s="41">
        <v>0.7304463386535645</v>
      </c>
      <c r="AS163" s="41">
        <v>0.8119935989379883</v>
      </c>
      <c r="AT163" s="41">
        <v>0.7815084457397461</v>
      </c>
      <c r="AU163" s="41">
        <v>0.7689364552497864</v>
      </c>
      <c r="AV163" s="41"/>
      <c r="AW163" s="41">
        <v>0.8168596625328064</v>
      </c>
      <c r="AX163" s="41">
        <v>0.8716175556182861</v>
      </c>
      <c r="AY163" s="41">
        <v>0.7949264049530029</v>
      </c>
      <c r="AZ163" s="41">
        <v>0.7683934569358826</v>
      </c>
      <c r="BA163" s="41">
        <v>0.8702985644340515</v>
      </c>
      <c r="BB163" s="41">
        <v>0.7379235029220581</v>
      </c>
      <c r="BC163" s="41">
        <v>0.7357849478721619</v>
      </c>
      <c r="BD163" s="41">
        <v>0.7479845285415649</v>
      </c>
      <c r="BE163" s="41">
        <v>0.7766767740249634</v>
      </c>
      <c r="BF163" s="41">
        <v>0.8053311109542847</v>
      </c>
      <c r="BG163" s="41">
        <v>0.8446221947669983</v>
      </c>
      <c r="BH163" s="41">
        <v>0.706322193145752</v>
      </c>
      <c r="BI163" s="41">
        <v>0.7565226554870605</v>
      </c>
      <c r="BJ163" s="41">
        <v>0.7864064574241638</v>
      </c>
      <c r="BK163" s="41">
        <v>0.885880708694458</v>
      </c>
      <c r="BL163" s="41">
        <v>0.8349123597145081</v>
      </c>
      <c r="BM163" s="41"/>
      <c r="BN163" s="41"/>
      <c r="BO163" s="41"/>
      <c r="BP163" s="41"/>
      <c r="BQ163" s="41"/>
      <c r="BR163" s="41"/>
      <c r="BS163" s="41"/>
      <c r="BT163" s="41"/>
      <c r="BU163" s="41"/>
      <c r="BV163" s="41"/>
      <c r="BW163" s="41"/>
      <c r="BX163" s="41"/>
      <c r="BY163" s="41"/>
      <c r="BZ163" s="41"/>
      <c r="CA163" s="49"/>
      <c r="CB163" s="41"/>
      <c r="CC163" s="41"/>
      <c r="CD163" s="49"/>
      <c r="CE163" s="41"/>
      <c r="CF163" s="41"/>
      <c r="CG163" s="41"/>
      <c r="CH163" s="41"/>
      <c r="CI163" s="41"/>
      <c r="CJ163" s="41"/>
      <c r="CK163" s="41"/>
      <c r="CL163" s="41"/>
      <c r="CM163" s="41"/>
      <c r="CN163" s="41"/>
      <c r="CO163" s="41"/>
      <c r="CP163" s="41"/>
      <c r="CQ163" s="41"/>
      <c r="CR163" s="41"/>
      <c r="CS163" s="41"/>
      <c r="CT163" s="41"/>
      <c r="CU163" s="41"/>
      <c r="CV163" s="41"/>
      <c r="CW163" s="41"/>
      <c r="CX163" s="41"/>
      <c r="CY163" s="41"/>
      <c r="CZ163" s="41"/>
      <c r="DA163" s="41"/>
      <c r="DB163" s="41"/>
      <c r="DC163" s="41"/>
      <c r="DD163" s="41"/>
      <c r="DE163" s="41"/>
      <c r="DF163" s="41"/>
      <c r="DG163" s="41"/>
      <c r="DH163" s="41"/>
      <c r="DI163" s="41"/>
      <c r="DJ163" s="41"/>
      <c r="DK163" s="41"/>
      <c r="DL163" s="41"/>
      <c r="DM163" s="41"/>
      <c r="DN163" s="41"/>
      <c r="DO163" s="41"/>
      <c r="DP163" s="41"/>
      <c r="DQ163" s="41"/>
      <c r="DR163" s="41"/>
      <c r="DS163" s="41"/>
      <c r="DT163" s="41"/>
      <c r="DU163" s="41"/>
      <c r="DV163" s="41"/>
      <c r="DW163" s="41"/>
    </row>
    <row r="164" ht="12.75" customHeight="1">
      <c r="A164" s="91" t="s">
        <v>351</v>
      </c>
      <c r="B164" s="41">
        <v>0.5964474081993103</v>
      </c>
      <c r="C164" s="41">
        <v>0.686755359172821</v>
      </c>
      <c r="D164" s="41">
        <v>0.443940669298172</v>
      </c>
      <c r="E164" s="41">
        <v>0.5056744813919067</v>
      </c>
      <c r="F164" s="41">
        <v>0.5608344078063965</v>
      </c>
      <c r="G164" s="41">
        <v>0.6207834482192993</v>
      </c>
      <c r="H164" s="41">
        <v>0.6758748888969421</v>
      </c>
      <c r="I164" s="41">
        <v>0.6612105965614319</v>
      </c>
      <c r="J164" s="41">
        <v>0.5483279228210449</v>
      </c>
      <c r="K164" s="41">
        <v>0.43849611282348633</v>
      </c>
      <c r="L164" s="41">
        <v>0.5866968035697937</v>
      </c>
      <c r="M164" s="41">
        <v>0.5380153656005859</v>
      </c>
      <c r="N164" s="41">
        <v>0.24183864891529083</v>
      </c>
      <c r="O164" s="41"/>
      <c r="P164" s="41">
        <v>0.6062695384025574</v>
      </c>
      <c r="Q164" s="41">
        <v>0.5973095893859863</v>
      </c>
      <c r="R164" s="41">
        <v>0.49864691495895386</v>
      </c>
      <c r="S164" s="41">
        <v>0.5750488638877869</v>
      </c>
      <c r="T164" s="41">
        <v>0.5594903230667114</v>
      </c>
      <c r="U164" s="41">
        <v>0.5392487049102783</v>
      </c>
      <c r="V164" s="41">
        <v>0.7580516338348389</v>
      </c>
      <c r="W164" s="41">
        <v>0.48491957783699036</v>
      </c>
      <c r="X164" s="41">
        <v>0.5408589839935303</v>
      </c>
      <c r="Y164" s="41">
        <v>0.39914196729660034</v>
      </c>
      <c r="Z164" s="41">
        <v>0.5012461543083191</v>
      </c>
      <c r="AA164" s="41">
        <v>0.5511528253555298</v>
      </c>
      <c r="AB164" s="41">
        <v>0.45742830634117126</v>
      </c>
      <c r="AC164" s="41">
        <v>0.6385889649391174</v>
      </c>
      <c r="AD164" s="41">
        <v>0.5884190201759338</v>
      </c>
      <c r="AE164" s="41">
        <v>0.465207040309906</v>
      </c>
      <c r="AF164" s="41">
        <v>0.712818443775177</v>
      </c>
      <c r="AG164" s="41">
        <v>0.567148745059967</v>
      </c>
      <c r="AH164" s="41">
        <v>0.43451181054115295</v>
      </c>
      <c r="AI164" s="41">
        <v>0.5370920896530151</v>
      </c>
      <c r="AJ164" s="41">
        <v>0.733489453792572</v>
      </c>
      <c r="AK164" s="41">
        <v>0.46844932436943054</v>
      </c>
      <c r="AL164" s="41">
        <v>0.5405414700508118</v>
      </c>
      <c r="AM164" s="41">
        <v>0.7097876071929932</v>
      </c>
      <c r="AN164" s="41">
        <v>0.5411108732223511</v>
      </c>
      <c r="AO164" s="41">
        <v>0.4953081011772156</v>
      </c>
      <c r="AP164" s="41">
        <v>0.567657470703125</v>
      </c>
      <c r="AQ164" s="41">
        <v>0.42159736156463623</v>
      </c>
      <c r="AR164" s="41">
        <v>0.44118040800094604</v>
      </c>
      <c r="AS164" s="41">
        <v>0.5308579802513123</v>
      </c>
      <c r="AT164" s="41">
        <v>0.5993390083312988</v>
      </c>
      <c r="AU164" s="41">
        <v>0.5749033689498901</v>
      </c>
      <c r="AV164" s="41"/>
      <c r="AW164" s="41">
        <v>0.6166289448738098</v>
      </c>
      <c r="AX164" s="41">
        <v>0.7191720008850098</v>
      </c>
      <c r="AY164" s="41">
        <v>0.556262731552124</v>
      </c>
      <c r="AZ164" s="41">
        <v>0.5908156633377075</v>
      </c>
      <c r="BA164" s="41">
        <v>0.6087509989738464</v>
      </c>
      <c r="BB164" s="41">
        <v>0.5742496252059937</v>
      </c>
      <c r="BC164" s="41">
        <v>0.6116625070571899</v>
      </c>
      <c r="BD164" s="41">
        <v>0.5969530940055847</v>
      </c>
      <c r="BE164" s="41">
        <v>0.5818639993667603</v>
      </c>
      <c r="BF164" s="41">
        <v>0.47681325674057007</v>
      </c>
      <c r="BG164" s="41">
        <v>0.5375087857246399</v>
      </c>
      <c r="BH164" s="41">
        <v>0.6536901593208313</v>
      </c>
      <c r="BI164" s="41">
        <v>0.48467782139778137</v>
      </c>
      <c r="BJ164" s="41">
        <v>0.6263448596000671</v>
      </c>
      <c r="BK164" s="41">
        <v>0.7474532127380371</v>
      </c>
      <c r="BL164" s="41">
        <v>0.6894562840461731</v>
      </c>
      <c r="BM164" s="41"/>
      <c r="BN164" s="41"/>
      <c r="BO164" s="41"/>
      <c r="BP164" s="41"/>
      <c r="BQ164" s="41"/>
      <c r="BR164" s="41"/>
      <c r="BS164" s="41"/>
      <c r="BT164" s="41"/>
      <c r="BU164" s="41"/>
      <c r="BV164" s="41"/>
      <c r="BW164" s="41"/>
      <c r="BX164" s="41"/>
      <c r="BY164" s="41"/>
      <c r="BZ164" s="41"/>
      <c r="CA164" s="49"/>
      <c r="CB164" s="41"/>
      <c r="CC164" s="41"/>
      <c r="CD164" s="49"/>
      <c r="CE164" s="41"/>
      <c r="CF164" s="41"/>
      <c r="CG164" s="41"/>
      <c r="CH164" s="41"/>
      <c r="CI164" s="41"/>
      <c r="CJ164" s="41"/>
      <c r="CK164" s="41"/>
      <c r="CL164" s="41"/>
      <c r="CM164" s="41"/>
      <c r="CN164" s="41"/>
      <c r="CO164" s="41"/>
      <c r="CP164" s="41"/>
      <c r="CQ164" s="41"/>
      <c r="CR164" s="41"/>
      <c r="CS164" s="41"/>
      <c r="CT164" s="41"/>
      <c r="CU164" s="41"/>
      <c r="CV164" s="41"/>
      <c r="CW164" s="41"/>
      <c r="CX164" s="41"/>
      <c r="CY164" s="41"/>
      <c r="CZ164" s="41"/>
      <c r="DA164" s="41"/>
      <c r="DB164" s="41"/>
      <c r="DC164" s="41"/>
      <c r="DD164" s="41"/>
      <c r="DE164" s="41"/>
      <c r="DF164" s="41"/>
      <c r="DG164" s="41"/>
      <c r="DH164" s="41"/>
      <c r="DI164" s="41"/>
      <c r="DJ164" s="41"/>
      <c r="DK164" s="41"/>
      <c r="DL164" s="41"/>
      <c r="DM164" s="41"/>
      <c r="DN164" s="41"/>
      <c r="DO164" s="41"/>
      <c r="DP164" s="41"/>
      <c r="DQ164" s="41"/>
      <c r="DR164" s="41"/>
      <c r="DS164" s="41"/>
      <c r="DT164" s="41"/>
      <c r="DU164" s="41"/>
      <c r="DV164" s="41"/>
      <c r="DW164" s="41"/>
    </row>
    <row r="165" ht="12.75" customHeight="1">
      <c r="A165" s="91" t="s">
        <v>355</v>
      </c>
      <c r="B165" s="41">
        <v>0.1883551925420761</v>
      </c>
      <c r="C165" s="41">
        <v>0.37283119559288025</v>
      </c>
      <c r="D165" s="41">
        <v>0.3408559560775757</v>
      </c>
      <c r="E165" s="41">
        <v>0.33453357219696045</v>
      </c>
      <c r="F165" s="41">
        <v>0.2037995308637619</v>
      </c>
      <c r="G165" s="41">
        <v>0.3178025782108307</v>
      </c>
      <c r="H165" s="41">
        <v>0.4762268364429474</v>
      </c>
      <c r="I165" s="41">
        <v>0.5249544382095337</v>
      </c>
      <c r="J165" s="41">
        <v>0.3006737530231476</v>
      </c>
      <c r="K165" s="41">
        <v>0.3189062774181366</v>
      </c>
      <c r="L165" s="41">
        <v>0.3847934305667877</v>
      </c>
      <c r="M165" s="41">
        <v>0.3117205798625946</v>
      </c>
      <c r="N165" s="41">
        <v>0.2871152460575104</v>
      </c>
      <c r="O165" s="41"/>
      <c r="P165" s="41">
        <v>0.3262982666492462</v>
      </c>
      <c r="Q165" s="41">
        <v>0.21585839986801147</v>
      </c>
      <c r="R165" s="41">
        <v>0.32114553451538086</v>
      </c>
      <c r="S165" s="41">
        <v>0.26710259914398193</v>
      </c>
      <c r="T165" s="41">
        <v>0.23339231312274933</v>
      </c>
      <c r="U165" s="41">
        <v>0.20427246391773224</v>
      </c>
      <c r="V165" s="41">
        <v>0.30024656653404236</v>
      </c>
      <c r="W165" s="41">
        <v>0.2602454423904419</v>
      </c>
      <c r="X165" s="41">
        <v>0.23875461518764496</v>
      </c>
      <c r="Y165" s="41">
        <v>0.26627007126808167</v>
      </c>
      <c r="Z165" s="41">
        <v>0.3374274671077728</v>
      </c>
      <c r="AA165" s="41">
        <v>0.30272066593170166</v>
      </c>
      <c r="AB165" s="41">
        <v>0.258772611618042</v>
      </c>
      <c r="AC165" s="41">
        <v>0.3148803412914276</v>
      </c>
      <c r="AD165" s="41">
        <v>0.22136147320270538</v>
      </c>
      <c r="AE165" s="41">
        <v>0.1812589466571808</v>
      </c>
      <c r="AF165" s="41">
        <v>0.2754870057106018</v>
      </c>
      <c r="AG165" s="41">
        <v>0.16079829633235931</v>
      </c>
      <c r="AH165" s="41">
        <v>0.13886147737503052</v>
      </c>
      <c r="AI165" s="41">
        <v>0.14658404886722565</v>
      </c>
      <c r="AJ165" s="41">
        <v>0.20394235849380493</v>
      </c>
      <c r="AK165" s="41">
        <v>0.18437057733535767</v>
      </c>
      <c r="AL165" s="41">
        <v>0.24574865400791168</v>
      </c>
      <c r="AM165" s="41">
        <v>0.3050742745399475</v>
      </c>
      <c r="AN165" s="41">
        <v>0.13819126784801483</v>
      </c>
      <c r="AO165" s="41">
        <v>0.2349703013896942</v>
      </c>
      <c r="AP165" s="41">
        <v>0.216125950217247</v>
      </c>
      <c r="AQ165" s="41">
        <v>0.2070099264383316</v>
      </c>
      <c r="AR165" s="41">
        <v>0.2859058082103729</v>
      </c>
      <c r="AS165" s="41">
        <v>0.2536136507987976</v>
      </c>
      <c r="AT165" s="41">
        <v>0.25217777490615845</v>
      </c>
      <c r="AU165" s="41">
        <v>0.15954537689685822</v>
      </c>
      <c r="AV165" s="41"/>
      <c r="AW165" s="41">
        <v>0.1626078486442566</v>
      </c>
      <c r="AX165" s="41">
        <v>0.18813258409500122</v>
      </c>
      <c r="AY165" s="41">
        <v>0.11226694285869598</v>
      </c>
      <c r="AZ165" s="41">
        <v>0.16359573602676392</v>
      </c>
      <c r="BA165" s="41">
        <v>0.10574577003717422</v>
      </c>
      <c r="BB165" s="41">
        <v>0.14102208614349365</v>
      </c>
      <c r="BC165" s="41">
        <v>0.09005527943372726</v>
      </c>
      <c r="BD165" s="41">
        <v>0.14688485860824585</v>
      </c>
      <c r="BE165" s="41">
        <v>0.14336936175823212</v>
      </c>
      <c r="BF165" s="41">
        <v>0.13943620026111603</v>
      </c>
      <c r="BG165" s="41">
        <v>0.1672089844942093</v>
      </c>
      <c r="BH165" s="41">
        <v>0.15751345455646515</v>
      </c>
      <c r="BI165" s="41">
        <v>0.13304701447486877</v>
      </c>
      <c r="BJ165" s="41">
        <v>0.19926005601882935</v>
      </c>
      <c r="BK165" s="41">
        <v>0.2225656509399414</v>
      </c>
      <c r="BL165" s="41">
        <v>0.2055971473455429</v>
      </c>
      <c r="BM165" s="41"/>
      <c r="BN165" s="41"/>
      <c r="BO165" s="41"/>
      <c r="BP165" s="41"/>
      <c r="BQ165" s="41"/>
      <c r="BR165" s="41"/>
      <c r="BS165" s="41"/>
      <c r="BT165" s="41"/>
      <c r="BU165" s="41"/>
      <c r="BV165" s="41"/>
      <c r="BW165" s="41"/>
      <c r="BX165" s="41"/>
      <c r="BY165" s="41"/>
      <c r="BZ165" s="41"/>
      <c r="CA165" s="49"/>
      <c r="CB165" s="41"/>
      <c r="CC165" s="41"/>
      <c r="CD165" s="49"/>
      <c r="CE165" s="41"/>
      <c r="CF165" s="41"/>
      <c r="CG165" s="41"/>
      <c r="CH165" s="41"/>
      <c r="CI165" s="41"/>
      <c r="CJ165" s="41"/>
      <c r="CK165" s="41"/>
      <c r="CL165" s="41"/>
      <c r="CM165" s="41"/>
      <c r="CN165" s="41"/>
      <c r="CO165" s="41"/>
      <c r="CP165" s="41"/>
      <c r="CQ165" s="41"/>
      <c r="CR165" s="41"/>
      <c r="CS165" s="41"/>
      <c r="CT165" s="41"/>
      <c r="CU165" s="41"/>
      <c r="CV165" s="41"/>
      <c r="CW165" s="41"/>
      <c r="CX165" s="41"/>
      <c r="CY165" s="41"/>
      <c r="CZ165" s="41"/>
      <c r="DA165" s="41"/>
      <c r="DB165" s="41"/>
      <c r="DC165" s="41"/>
      <c r="DD165" s="41"/>
      <c r="DE165" s="41"/>
      <c r="DF165" s="41"/>
      <c r="DG165" s="41"/>
      <c r="DH165" s="41"/>
      <c r="DI165" s="41"/>
      <c r="DJ165" s="41"/>
      <c r="DK165" s="41"/>
      <c r="DL165" s="41"/>
      <c r="DM165" s="41"/>
      <c r="DN165" s="41"/>
      <c r="DO165" s="41"/>
      <c r="DP165" s="41"/>
      <c r="DQ165" s="41"/>
      <c r="DR165" s="41"/>
      <c r="DS165" s="41"/>
      <c r="DT165" s="41"/>
      <c r="DU165" s="41"/>
      <c r="DV165" s="41"/>
      <c r="DW165" s="41"/>
    </row>
    <row r="166" ht="12.75" customHeight="1">
      <c r="A166" s="91" t="s">
        <v>357</v>
      </c>
      <c r="B166" s="41">
        <v>0.807176947593689</v>
      </c>
      <c r="C166" s="41">
        <v>0.9042714238166809</v>
      </c>
      <c r="D166" s="41">
        <v>0.8477214574813843</v>
      </c>
      <c r="E166" s="41">
        <v>0.9385797381401062</v>
      </c>
      <c r="F166" s="41">
        <v>0.906735897064209</v>
      </c>
      <c r="G166" s="41">
        <v>0.8671292066574097</v>
      </c>
      <c r="H166" s="41">
        <v>0.8900572061538696</v>
      </c>
      <c r="I166" s="41">
        <v>0.9241955280303955</v>
      </c>
      <c r="J166" s="41">
        <v>0.9077637791633606</v>
      </c>
      <c r="K166" s="41">
        <v>0.874680757522583</v>
      </c>
      <c r="L166" s="41">
        <v>0.9321045875549316</v>
      </c>
      <c r="M166" s="41">
        <v>0.899456262588501</v>
      </c>
      <c r="N166" s="41">
        <v>0.8435850739479065</v>
      </c>
      <c r="O166" s="41"/>
      <c r="P166" s="41">
        <v>0.8559542894363403</v>
      </c>
      <c r="Q166" s="41">
        <v>0.8788974285125732</v>
      </c>
      <c r="R166" s="41">
        <v>0.8303434252738953</v>
      </c>
      <c r="S166" s="41">
        <v>0.9065584540367126</v>
      </c>
      <c r="T166" s="41">
        <v>0.8073723912239075</v>
      </c>
      <c r="U166" s="41">
        <v>0.8776080012321472</v>
      </c>
      <c r="V166" s="41">
        <v>0.8537909388542175</v>
      </c>
      <c r="W166" s="41">
        <v>0.8148912191390991</v>
      </c>
      <c r="X166" s="41">
        <v>0.8167827725410461</v>
      </c>
      <c r="Y166" s="41">
        <v>0.8887994885444641</v>
      </c>
      <c r="Z166" s="41">
        <v>0.8456661105155945</v>
      </c>
      <c r="AA166" s="41">
        <v>0.9255629777908325</v>
      </c>
      <c r="AB166" s="41">
        <v>0.8760645985603333</v>
      </c>
      <c r="AC166" s="41">
        <v>0.9432573914527893</v>
      </c>
      <c r="AD166" s="41">
        <v>0.9251343011856079</v>
      </c>
      <c r="AE166" s="41">
        <v>0.8916294574737549</v>
      </c>
      <c r="AF166" s="41">
        <v>0.96529221534729</v>
      </c>
      <c r="AG166" s="41">
        <v>0.9143700003623962</v>
      </c>
      <c r="AH166" s="41">
        <v>0.8795183300971985</v>
      </c>
      <c r="AI166" s="41">
        <v>0.8160013556480408</v>
      </c>
      <c r="AJ166" s="41">
        <v>0.9019230008125305</v>
      </c>
      <c r="AK166" s="41">
        <v>0.9134306907653809</v>
      </c>
      <c r="AL166" s="41">
        <v>0.9609183073043823</v>
      </c>
      <c r="AM166" s="41">
        <v>0.9483612179756165</v>
      </c>
      <c r="AN166" s="41">
        <v>0.9029077291488647</v>
      </c>
      <c r="AO166" s="41">
        <v>0.8466330766677856</v>
      </c>
      <c r="AP166" s="41">
        <v>0.8803149461746216</v>
      </c>
      <c r="AQ166" s="41">
        <v>0.9443838000297546</v>
      </c>
      <c r="AR166" s="41">
        <v>0.8413196802139282</v>
      </c>
      <c r="AS166" s="41">
        <v>0.8495701551437378</v>
      </c>
      <c r="AT166" s="41">
        <v>0.9079456925392151</v>
      </c>
      <c r="AU166" s="41">
        <v>0.9439294934272766</v>
      </c>
      <c r="AV166" s="41"/>
      <c r="AW166" s="41">
        <v>0.8513606190681458</v>
      </c>
      <c r="AX166" s="41">
        <v>0.9732163548469543</v>
      </c>
      <c r="AY166" s="41">
        <v>0.8874282836914062</v>
      </c>
      <c r="AZ166" s="41">
        <v>0.8492951393127441</v>
      </c>
      <c r="BA166" s="41">
        <v>0.9510375261306763</v>
      </c>
      <c r="BB166" s="41">
        <v>0.8907141089439392</v>
      </c>
      <c r="BC166" s="41">
        <v>0.8819814920425415</v>
      </c>
      <c r="BD166" s="41">
        <v>0.9593454003334045</v>
      </c>
      <c r="BE166" s="41">
        <v>0.9183342456817627</v>
      </c>
      <c r="BF166" s="41">
        <v>0.9344068169593811</v>
      </c>
      <c r="BG166" s="41">
        <v>0.8663520216941833</v>
      </c>
      <c r="BH166" s="41">
        <v>0.9252073764801025</v>
      </c>
      <c r="BI166" s="41">
        <v>0.8313934803009033</v>
      </c>
      <c r="BJ166" s="41">
        <v>0.9468023180961609</v>
      </c>
      <c r="BK166" s="41">
        <v>0.9232659339904785</v>
      </c>
      <c r="BL166" s="41">
        <v>0.9073964357376099</v>
      </c>
      <c r="BM166" s="41"/>
      <c r="BN166" s="41"/>
      <c r="BO166" s="41"/>
      <c r="BP166" s="41"/>
      <c r="BQ166" s="41"/>
      <c r="BR166" s="41"/>
      <c r="BS166" s="41"/>
      <c r="BT166" s="41"/>
      <c r="BU166" s="41"/>
      <c r="BV166" s="41"/>
      <c r="BW166" s="41"/>
      <c r="BX166" s="41"/>
      <c r="BY166" s="41"/>
      <c r="BZ166" s="41"/>
      <c r="CA166" s="49"/>
      <c r="CB166" s="41"/>
      <c r="CC166" s="41"/>
      <c r="CD166" s="49"/>
      <c r="CE166" s="41"/>
      <c r="CF166" s="41"/>
      <c r="CG166" s="41"/>
      <c r="CH166" s="41"/>
      <c r="CI166" s="41"/>
      <c r="CJ166" s="41"/>
      <c r="CK166" s="41"/>
      <c r="CL166" s="41"/>
      <c r="CM166" s="41"/>
      <c r="CN166" s="41"/>
      <c r="CO166" s="41"/>
      <c r="CP166" s="41"/>
      <c r="CQ166" s="41"/>
      <c r="CR166" s="41"/>
      <c r="CS166" s="41"/>
      <c r="CT166" s="41"/>
      <c r="CU166" s="41"/>
      <c r="CV166" s="41"/>
      <c r="CW166" s="41"/>
      <c r="CX166" s="41"/>
      <c r="CY166" s="41"/>
      <c r="CZ166" s="41"/>
      <c r="DA166" s="41"/>
      <c r="DB166" s="41"/>
      <c r="DC166" s="41"/>
      <c r="DD166" s="41"/>
      <c r="DE166" s="41"/>
      <c r="DF166" s="41"/>
      <c r="DG166" s="41"/>
      <c r="DH166" s="41"/>
      <c r="DI166" s="41"/>
      <c r="DJ166" s="41"/>
      <c r="DK166" s="41"/>
      <c r="DL166" s="41"/>
      <c r="DM166" s="41"/>
      <c r="DN166" s="41"/>
      <c r="DO166" s="41"/>
      <c r="DP166" s="41"/>
      <c r="DQ166" s="41"/>
      <c r="DR166" s="41"/>
      <c r="DS166" s="41"/>
      <c r="DT166" s="41"/>
      <c r="DU166" s="41"/>
      <c r="DV166" s="41"/>
      <c r="DW166" s="41"/>
    </row>
    <row r="167" ht="12.75" customHeight="1">
      <c r="A167" s="91" t="s">
        <v>359</v>
      </c>
      <c r="B167" s="41">
        <v>0.2936377227306366</v>
      </c>
      <c r="C167" s="41">
        <v>0.4893842041492462</v>
      </c>
      <c r="D167" s="41">
        <v>0.5240654349327087</v>
      </c>
      <c r="E167" s="41">
        <v>0.38219645619392395</v>
      </c>
      <c r="F167" s="41">
        <v>0.527633547782898</v>
      </c>
      <c r="G167" s="41">
        <v>0.42528876662254333</v>
      </c>
      <c r="H167" s="41">
        <v>0.5152910351753235</v>
      </c>
      <c r="I167" s="41">
        <v>0.47215718030929565</v>
      </c>
      <c r="J167" s="41">
        <v>0.44311952590942383</v>
      </c>
      <c r="K167" s="41">
        <v>0.5057138800621033</v>
      </c>
      <c r="L167" s="41">
        <v>0.4663600027561188</v>
      </c>
      <c r="M167" s="41">
        <v>0.32863128185272217</v>
      </c>
      <c r="N167" s="41">
        <v>0.49767011404037476</v>
      </c>
      <c r="O167" s="41"/>
      <c r="P167" s="41">
        <v>0.34797438979148865</v>
      </c>
      <c r="Q167" s="41">
        <v>0.44156038761138916</v>
      </c>
      <c r="R167" s="41">
        <v>0.35902294516563416</v>
      </c>
      <c r="S167" s="41">
        <v>0.44767552614212036</v>
      </c>
      <c r="T167" s="41">
        <v>0.3484996557235718</v>
      </c>
      <c r="U167" s="41">
        <v>0.4264149069786072</v>
      </c>
      <c r="V167" s="41">
        <v>0.4590552747249603</v>
      </c>
      <c r="W167" s="41">
        <v>0.343570351600647</v>
      </c>
      <c r="X167" s="41">
        <v>0.4321719706058502</v>
      </c>
      <c r="Y167" s="41">
        <v>0.4639417827129364</v>
      </c>
      <c r="Z167" s="41">
        <v>0.3425704538822174</v>
      </c>
      <c r="AA167" s="41">
        <v>0.5258038640022278</v>
      </c>
      <c r="AB167" s="41">
        <v>0.5228732824325562</v>
      </c>
      <c r="AC167" s="41">
        <v>0.5286204218864441</v>
      </c>
      <c r="AD167" s="41">
        <v>0.3980397582054138</v>
      </c>
      <c r="AE167" s="41">
        <v>0.4546304941177368</v>
      </c>
      <c r="AF167" s="41">
        <v>0.523051917552948</v>
      </c>
      <c r="AG167" s="41">
        <v>0.40222519636154175</v>
      </c>
      <c r="AH167" s="41">
        <v>0.4492719769477844</v>
      </c>
      <c r="AI167" s="41">
        <v>0.47018754482269287</v>
      </c>
      <c r="AJ167" s="41">
        <v>0.44190189242362976</v>
      </c>
      <c r="AK167" s="41">
        <v>0.5872699618339539</v>
      </c>
      <c r="AL167" s="41">
        <v>0.538750946521759</v>
      </c>
      <c r="AM167" s="41">
        <v>0.6341487765312195</v>
      </c>
      <c r="AN167" s="41">
        <v>0.5762736797332764</v>
      </c>
      <c r="AO167" s="41">
        <v>0.4251115024089813</v>
      </c>
      <c r="AP167" s="41">
        <v>0.4194646179676056</v>
      </c>
      <c r="AQ167" s="41">
        <v>0.46307453513145447</v>
      </c>
      <c r="AR167" s="41">
        <v>0.3764714002609253</v>
      </c>
      <c r="AS167" s="41">
        <v>0.31511491537094116</v>
      </c>
      <c r="AT167" s="41">
        <v>0.298439621925354</v>
      </c>
      <c r="AU167" s="41">
        <v>0.4009353220462799</v>
      </c>
      <c r="AV167" s="41"/>
      <c r="AW167" s="41">
        <v>0.368283212184906</v>
      </c>
      <c r="AX167" s="41">
        <v>0.5695728659629822</v>
      </c>
      <c r="AY167" s="41">
        <v>0.36317747831344604</v>
      </c>
      <c r="AZ167" s="41">
        <v>0.3796396553516388</v>
      </c>
      <c r="BA167" s="41">
        <v>0.554020881652832</v>
      </c>
      <c r="BB167" s="41">
        <v>0.4943890869617462</v>
      </c>
      <c r="BC167" s="41">
        <v>0.6268373131752014</v>
      </c>
      <c r="BD167" s="41">
        <v>0.5239353179931641</v>
      </c>
      <c r="BE167" s="41">
        <v>0.42841222882270813</v>
      </c>
      <c r="BF167" s="41">
        <v>0.5663766264915466</v>
      </c>
      <c r="BG167" s="41">
        <v>0.5241207480430603</v>
      </c>
      <c r="BH167" s="41">
        <v>0.4470297694206238</v>
      </c>
      <c r="BI167" s="41">
        <v>0.5144091248512268</v>
      </c>
      <c r="BJ167" s="41">
        <v>0.6259589195251465</v>
      </c>
      <c r="BK167" s="41">
        <v>0.48555389046669006</v>
      </c>
      <c r="BL167" s="41">
        <v>0.5210903882980347</v>
      </c>
      <c r="BM167" s="41"/>
      <c r="BN167" s="41"/>
      <c r="BO167" s="41"/>
      <c r="BP167" s="41"/>
      <c r="BQ167" s="41"/>
      <c r="BR167" s="41"/>
      <c r="BS167" s="41"/>
      <c r="BT167" s="41"/>
      <c r="BU167" s="41"/>
      <c r="BV167" s="41"/>
      <c r="BW167" s="41"/>
      <c r="BX167" s="41"/>
      <c r="BY167" s="41"/>
      <c r="BZ167" s="41"/>
      <c r="CA167" s="49"/>
      <c r="CB167" s="41"/>
      <c r="CC167" s="41"/>
      <c r="CD167" s="49"/>
      <c r="CE167" s="41"/>
      <c r="CF167" s="41"/>
      <c r="CG167" s="41"/>
      <c r="CH167" s="41"/>
      <c r="CI167" s="41"/>
      <c r="CJ167" s="41"/>
      <c r="CK167" s="41"/>
      <c r="CL167" s="41"/>
      <c r="CM167" s="41"/>
      <c r="CN167" s="41"/>
      <c r="CO167" s="41"/>
      <c r="CP167" s="41"/>
      <c r="CQ167" s="41"/>
      <c r="CR167" s="41"/>
      <c r="CS167" s="41"/>
      <c r="CT167" s="41"/>
      <c r="CU167" s="41"/>
      <c r="CV167" s="41"/>
      <c r="CW167" s="41"/>
      <c r="CX167" s="41"/>
      <c r="CY167" s="41"/>
      <c r="CZ167" s="41"/>
      <c r="DA167" s="41"/>
      <c r="DB167" s="41"/>
      <c r="DC167" s="41"/>
      <c r="DD167" s="41"/>
      <c r="DE167" s="41"/>
      <c r="DF167" s="41"/>
      <c r="DG167" s="41"/>
      <c r="DH167" s="41"/>
      <c r="DI167" s="41"/>
      <c r="DJ167" s="41"/>
      <c r="DK167" s="41"/>
      <c r="DL167" s="41"/>
      <c r="DM167" s="41"/>
      <c r="DN167" s="41"/>
      <c r="DO167" s="41"/>
      <c r="DP167" s="41"/>
      <c r="DQ167" s="41"/>
      <c r="DR167" s="41"/>
      <c r="DS167" s="41"/>
      <c r="DT167" s="41"/>
      <c r="DU167" s="41"/>
      <c r="DV167" s="41"/>
      <c r="DW167" s="41"/>
    </row>
    <row r="168" ht="12.75" customHeight="1">
      <c r="A168" s="91" t="s">
        <v>363</v>
      </c>
      <c r="B168" s="41">
        <v>2.0156159735051915E-5</v>
      </c>
      <c r="C168" s="41">
        <v>0.07108396291732788</v>
      </c>
      <c r="D168" s="41">
        <v>0.04665753245353699</v>
      </c>
      <c r="E168" s="41">
        <v>0.07696425169706345</v>
      </c>
      <c r="F168" s="41">
        <v>0.012089806608855724</v>
      </c>
      <c r="G168" s="41">
        <v>0.05301913619041443</v>
      </c>
      <c r="H168" s="41">
        <v>0.07395929098129272</v>
      </c>
      <c r="I168" s="41">
        <v>0.06944011151790619</v>
      </c>
      <c r="J168" s="41">
        <v>0.04407235607504845</v>
      </c>
      <c r="K168" s="41">
        <v>0.027949253097176552</v>
      </c>
      <c r="L168" s="41">
        <v>0.07849464565515518</v>
      </c>
      <c r="M168" s="41">
        <v>0.00515149487182498</v>
      </c>
      <c r="N168" s="41">
        <v>0.022537147626280785</v>
      </c>
      <c r="O168" s="41"/>
      <c r="P168" s="41">
        <v>0.010032618418335915</v>
      </c>
      <c r="Q168" s="41">
        <v>0.01220690831542015</v>
      </c>
      <c r="R168" s="41">
        <v>0.018388912081718445</v>
      </c>
      <c r="S168" s="41">
        <v>0.018098410218954086</v>
      </c>
      <c r="T168" s="41">
        <v>0.029536595568060875</v>
      </c>
      <c r="U168" s="41">
        <v>0.018166229128837585</v>
      </c>
      <c r="V168" s="41">
        <v>0.011554749682545662</v>
      </c>
      <c r="W168" s="41">
        <v>0.03825909271836281</v>
      </c>
      <c r="X168" s="41">
        <v>0.010674571618437767</v>
      </c>
      <c r="Y168" s="41">
        <v>0.005649475380778313</v>
      </c>
      <c r="Z168" s="41">
        <v>0.01213301345705986</v>
      </c>
      <c r="AA168" s="41">
        <v>0.016401981934905052</v>
      </c>
      <c r="AB168" s="41">
        <v>0.04173388332128525</v>
      </c>
      <c r="AC168" s="41">
        <v>0.017022788524627686</v>
      </c>
      <c r="AD168" s="41">
        <v>0.016756193712353706</v>
      </c>
      <c r="AE168" s="41">
        <v>0.016642790287733078</v>
      </c>
      <c r="AF168" s="41">
        <v>0.03240259736776352</v>
      </c>
      <c r="AG168" s="41">
        <v>8.712843991816044E-4</v>
      </c>
      <c r="AH168" s="41">
        <v>0.04646071046590805</v>
      </c>
      <c r="AI168" s="41">
        <v>0.02672470733523369</v>
      </c>
      <c r="AJ168" s="41">
        <v>0.010491535998880863</v>
      </c>
      <c r="AK168" s="41">
        <v>0.006551386322826147</v>
      </c>
      <c r="AL168" s="41">
        <v>0.019430598244071007</v>
      </c>
      <c r="AM168" s="41">
        <v>0.04636288806796074</v>
      </c>
      <c r="AN168" s="41">
        <v>0.00556350639089942</v>
      </c>
      <c r="AO168" s="41">
        <v>0.00924481451511383</v>
      </c>
      <c r="AP168" s="41">
        <v>0.0010708479676395655</v>
      </c>
      <c r="AQ168" s="41">
        <v>0.005171514116227627</v>
      </c>
      <c r="AR168" s="41">
        <v>0.016668688505887985</v>
      </c>
      <c r="AS168" s="41">
        <v>0.0011612182715907693</v>
      </c>
      <c r="AT168" s="41">
        <v>0.011248310096561909</v>
      </c>
      <c r="AU168" s="41">
        <v>0.02307465486228466</v>
      </c>
      <c r="AV168" s="41"/>
      <c r="AW168" s="41">
        <v>0.009243100881576538</v>
      </c>
      <c r="AX168" s="41">
        <v>0.005227356683462858</v>
      </c>
      <c r="AY168" s="41">
        <v>0.009241417050361633</v>
      </c>
      <c r="AZ168" s="41">
        <v>0.008935381658375263</v>
      </c>
      <c r="BA168" s="41">
        <v>0.042131852358579636</v>
      </c>
      <c r="BB168" s="41">
        <v>0.01807902194559574</v>
      </c>
      <c r="BC168" s="41">
        <v>0.00545563455671072</v>
      </c>
      <c r="BD168" s="41">
        <v>0.04575664922595024</v>
      </c>
      <c r="BE168" s="41">
        <v>0.10266970098018646</v>
      </c>
      <c r="BF168" s="41">
        <v>0.053024888038635254</v>
      </c>
      <c r="BG168" s="41">
        <v>0.011067177169024944</v>
      </c>
      <c r="BH168" s="41">
        <v>0.05328534543514252</v>
      </c>
      <c r="BI168" s="41">
        <v>0.08338330686092377</v>
      </c>
      <c r="BJ168" s="41">
        <v>0.0</v>
      </c>
      <c r="BK168" s="41">
        <v>0.0055478415451943874</v>
      </c>
      <c r="BL168" s="41">
        <v>0.010827993974089622</v>
      </c>
      <c r="BM168" s="41"/>
      <c r="BN168" s="41"/>
      <c r="BO168" s="41"/>
      <c r="BP168" s="41"/>
      <c r="BQ168" s="41"/>
      <c r="BR168" s="41"/>
      <c r="BS168" s="41"/>
      <c r="BT168" s="41"/>
      <c r="BU168" s="41"/>
      <c r="BV168" s="41"/>
      <c r="BW168" s="41"/>
      <c r="BX168" s="41"/>
      <c r="BY168" s="41"/>
      <c r="BZ168" s="41"/>
      <c r="CA168" s="49"/>
      <c r="CB168" s="41"/>
      <c r="CC168" s="41"/>
      <c r="CD168" s="49"/>
      <c r="CE168" s="41"/>
      <c r="CF168" s="41"/>
      <c r="CG168" s="41"/>
      <c r="CH168" s="41"/>
      <c r="CI168" s="41"/>
      <c r="CJ168" s="41"/>
      <c r="CK168" s="41"/>
      <c r="CL168" s="41"/>
      <c r="CM168" s="41"/>
      <c r="CN168" s="41"/>
      <c r="CO168" s="41"/>
      <c r="CP168" s="41"/>
      <c r="CQ168" s="41"/>
      <c r="CR168" s="41"/>
      <c r="CS168" s="41"/>
      <c r="CT168" s="41"/>
      <c r="CU168" s="41"/>
      <c r="CV168" s="41"/>
      <c r="CW168" s="41"/>
      <c r="CX168" s="41"/>
      <c r="CY168" s="41"/>
      <c r="CZ168" s="41"/>
      <c r="DA168" s="41"/>
      <c r="DB168" s="41"/>
      <c r="DC168" s="41"/>
      <c r="DD168" s="41"/>
      <c r="DE168" s="41"/>
      <c r="DF168" s="41"/>
      <c r="DG168" s="41"/>
      <c r="DH168" s="41"/>
      <c r="DI168" s="41"/>
      <c r="DJ168" s="41"/>
      <c r="DK168" s="41"/>
      <c r="DL168" s="41"/>
      <c r="DM168" s="41"/>
      <c r="DN168" s="41"/>
      <c r="DO168" s="41"/>
      <c r="DP168" s="41"/>
      <c r="DQ168" s="41"/>
      <c r="DR168" s="41"/>
      <c r="DS168" s="41"/>
      <c r="DT168" s="41"/>
      <c r="DU168" s="41"/>
      <c r="DV168" s="41"/>
      <c r="DW168" s="41"/>
    </row>
    <row r="169" ht="12.75" customHeight="1">
      <c r="A169" s="91" t="s">
        <v>365</v>
      </c>
      <c r="B169" s="41">
        <v>0.003530446905642748</v>
      </c>
      <c r="C169" s="41">
        <v>0.19812722504138947</v>
      </c>
      <c r="D169" s="41">
        <v>0.14358346164226532</v>
      </c>
      <c r="E169" s="41">
        <v>0.23457607626914978</v>
      </c>
      <c r="F169" s="41">
        <v>0.031519897282123566</v>
      </c>
      <c r="G169" s="41">
        <v>0.05751902982592583</v>
      </c>
      <c r="H169" s="41">
        <v>0.1599130779504776</v>
      </c>
      <c r="I169" s="41">
        <v>0.10416016727685928</v>
      </c>
      <c r="J169" s="41">
        <v>0.08865614235401154</v>
      </c>
      <c r="K169" s="41">
        <v>0.09580829739570618</v>
      </c>
      <c r="L169" s="41">
        <v>0.1774197369813919</v>
      </c>
      <c r="M169" s="41">
        <v>0.043477561324834824</v>
      </c>
      <c r="N169" s="41">
        <v>0.08537214249372482</v>
      </c>
      <c r="O169" s="41"/>
      <c r="P169" s="41">
        <v>0.0388050340116024</v>
      </c>
      <c r="Q169" s="41">
        <v>0.03758721053600311</v>
      </c>
      <c r="R169" s="41">
        <v>0.012040277011692524</v>
      </c>
      <c r="S169" s="41">
        <v>0.03263425454497337</v>
      </c>
      <c r="T169" s="41">
        <v>0.04812225326895714</v>
      </c>
      <c r="U169" s="41">
        <v>0.06700452417135239</v>
      </c>
      <c r="V169" s="41">
        <v>0.05317949131131172</v>
      </c>
      <c r="W169" s="41">
        <v>0.14757078886032104</v>
      </c>
      <c r="X169" s="41">
        <v>0.03445515036582947</v>
      </c>
      <c r="Y169" s="41">
        <v>0.029976461082696915</v>
      </c>
      <c r="Z169" s="41">
        <v>0.08153582364320755</v>
      </c>
      <c r="AA169" s="41">
        <v>0.11892735213041306</v>
      </c>
      <c r="AB169" s="41">
        <v>0.10897180438041687</v>
      </c>
      <c r="AC169" s="41">
        <v>0.05773911625146866</v>
      </c>
      <c r="AD169" s="41">
        <v>0.07819557189941406</v>
      </c>
      <c r="AE169" s="41">
        <v>0.07508496940135956</v>
      </c>
      <c r="AF169" s="41">
        <v>0.17646105587482452</v>
      </c>
      <c r="AG169" s="41">
        <v>0.0017425687983632088</v>
      </c>
      <c r="AH169" s="41">
        <v>0.12708085775375366</v>
      </c>
      <c r="AI169" s="41">
        <v>0.08839917182922363</v>
      </c>
      <c r="AJ169" s="41">
        <v>0.057703446596860886</v>
      </c>
      <c r="AK169" s="41">
        <v>0.03462771698832512</v>
      </c>
      <c r="AL169" s="41">
        <v>0.04393932223320007</v>
      </c>
      <c r="AM169" s="41">
        <v>0.07734614610671997</v>
      </c>
      <c r="AN169" s="41">
        <v>0.027817530557513237</v>
      </c>
      <c r="AO169" s="41">
        <v>0.0476190485060215</v>
      </c>
      <c r="AP169" s="41">
        <v>0.01694488897919655</v>
      </c>
      <c r="AQ169" s="41">
        <v>0.016814889386296272</v>
      </c>
      <c r="AR169" s="41">
        <v>0.07067802548408508</v>
      </c>
      <c r="AS169" s="41">
        <v>0.017617594450712204</v>
      </c>
      <c r="AT169" s="41">
        <v>0.017561739310622215</v>
      </c>
      <c r="AU169" s="41">
        <v>0.027940591797232628</v>
      </c>
      <c r="AV169" s="41"/>
      <c r="AW169" s="41">
        <v>0.018428269773721695</v>
      </c>
      <c r="AX169" s="41">
        <v>0.016328956931829453</v>
      </c>
      <c r="AY169" s="41">
        <v>0.011020696721971035</v>
      </c>
      <c r="AZ169" s="41">
        <v>0.17749419808387756</v>
      </c>
      <c r="BA169" s="41">
        <v>0.15215395390987396</v>
      </c>
      <c r="BB169" s="41">
        <v>0.11611448228359222</v>
      </c>
      <c r="BC169" s="41">
        <v>0.038189440965652466</v>
      </c>
      <c r="BD169" s="41">
        <v>0.2526068687438965</v>
      </c>
      <c r="BE169" s="41">
        <v>0.49738359451293945</v>
      </c>
      <c r="BF169" s="41">
        <v>0.20777587592601776</v>
      </c>
      <c r="BG169" s="41">
        <v>0.2230272740125656</v>
      </c>
      <c r="BH169" s="41">
        <v>0.29032695293426514</v>
      </c>
      <c r="BI169" s="41">
        <v>0.3862634301185608</v>
      </c>
      <c r="BJ169" s="41">
        <v>0.06306630373001099</v>
      </c>
      <c r="BK169" s="41">
        <v>0.08321762830018997</v>
      </c>
      <c r="BL169" s="41">
        <v>0.06496796756982803</v>
      </c>
      <c r="BM169" s="41"/>
      <c r="BN169" s="41"/>
      <c r="BO169" s="41"/>
      <c r="BP169" s="41"/>
      <c r="BQ169" s="41"/>
      <c r="BR169" s="41"/>
      <c r="BS169" s="41"/>
      <c r="BT169" s="41"/>
      <c r="BU169" s="41"/>
      <c r="BV169" s="41"/>
      <c r="BW169" s="41"/>
      <c r="BX169" s="41"/>
      <c r="BY169" s="41"/>
      <c r="BZ169" s="41"/>
      <c r="CA169" s="49"/>
      <c r="CB169" s="41"/>
      <c r="CC169" s="41"/>
      <c r="CD169" s="49"/>
      <c r="CE169" s="41"/>
      <c r="CF169" s="41"/>
      <c r="CG169" s="41"/>
      <c r="CH169" s="41"/>
      <c r="CI169" s="41"/>
      <c r="CJ169" s="41"/>
      <c r="CK169" s="41"/>
      <c r="CL169" s="41"/>
      <c r="CM169" s="41"/>
      <c r="CN169" s="41"/>
      <c r="CO169" s="41"/>
      <c r="CP169" s="41"/>
      <c r="CQ169" s="41"/>
      <c r="CR169" s="41"/>
      <c r="CS169" s="41"/>
      <c r="CT169" s="41"/>
      <c r="CU169" s="41"/>
      <c r="CV169" s="41"/>
      <c r="CW169" s="41"/>
      <c r="CX169" s="41"/>
      <c r="CY169" s="41"/>
      <c r="CZ169" s="41"/>
      <c r="DA169" s="41"/>
      <c r="DB169" s="41"/>
      <c r="DC169" s="41"/>
      <c r="DD169" s="41"/>
      <c r="DE169" s="41"/>
      <c r="DF169" s="41"/>
      <c r="DG169" s="41"/>
      <c r="DH169" s="41"/>
      <c r="DI169" s="41"/>
      <c r="DJ169" s="41"/>
      <c r="DK169" s="41"/>
      <c r="DL169" s="41"/>
      <c r="DM169" s="41"/>
      <c r="DN169" s="41"/>
      <c r="DO169" s="41"/>
      <c r="DP169" s="41"/>
      <c r="DQ169" s="41"/>
      <c r="DR169" s="41"/>
      <c r="DS169" s="41"/>
      <c r="DT169" s="41"/>
      <c r="DU169" s="41"/>
      <c r="DV169" s="41"/>
      <c r="DW169" s="41"/>
    </row>
    <row r="170" ht="12.75" customHeight="1">
      <c r="A170" s="91" t="s">
        <v>367</v>
      </c>
      <c r="B170" s="41">
        <v>0.009843884035944939</v>
      </c>
      <c r="C170" s="41">
        <v>0.16258524358272552</v>
      </c>
      <c r="D170" s="41">
        <v>0.12947207689285278</v>
      </c>
      <c r="E170" s="41">
        <v>0.22999946773052216</v>
      </c>
      <c r="F170" s="41">
        <v>0.04879123717546463</v>
      </c>
      <c r="G170" s="41">
        <v>0.09495537728071213</v>
      </c>
      <c r="H170" s="41">
        <v>0.13777251541614532</v>
      </c>
      <c r="I170" s="41">
        <v>0.11573352664709091</v>
      </c>
      <c r="J170" s="41">
        <v>0.08865614235401154</v>
      </c>
      <c r="K170" s="41">
        <v>0.08540943264961243</v>
      </c>
      <c r="L170" s="41">
        <v>0.1520736813545227</v>
      </c>
      <c r="M170" s="41">
        <v>0.04455452039837837</v>
      </c>
      <c r="N170" s="41">
        <v>0.09835638850927353</v>
      </c>
      <c r="O170" s="41"/>
      <c r="P170" s="41">
        <v>0.10802064090967178</v>
      </c>
      <c r="Q170" s="41">
        <v>0.0732414498925209</v>
      </c>
      <c r="R170" s="41">
        <v>0.0354638397693634</v>
      </c>
      <c r="S170" s="41">
        <v>0.03631105273962021</v>
      </c>
      <c r="T170" s="41">
        <v>0.09120088815689087</v>
      </c>
      <c r="U170" s="41">
        <v>0.06730078905820847</v>
      </c>
      <c r="V170" s="41">
        <v>0.06591735780239105</v>
      </c>
      <c r="W170" s="41">
        <v>0.1694331169128418</v>
      </c>
      <c r="X170" s="41">
        <v>0.03154929727315903</v>
      </c>
      <c r="Y170" s="41">
        <v>0.04127541184425354</v>
      </c>
      <c r="Z170" s="41">
        <v>0.1227281391620636</v>
      </c>
      <c r="AA170" s="41">
        <v>0.1340145617723465</v>
      </c>
      <c r="AB170" s="41">
        <v>0.11824599653482437</v>
      </c>
      <c r="AC170" s="41">
        <v>0.09895368665456772</v>
      </c>
      <c r="AD170" s="41">
        <v>0.06830019503831863</v>
      </c>
      <c r="AE170" s="41">
        <v>0.15571753680706024</v>
      </c>
      <c r="AF170" s="41">
        <v>0.18058441579341888</v>
      </c>
      <c r="AG170" s="41">
        <v>0.012745771557092667</v>
      </c>
      <c r="AH170" s="41">
        <v>0.14474579691886902</v>
      </c>
      <c r="AI170" s="41">
        <v>0.13259875774383545</v>
      </c>
      <c r="AJ170" s="41">
        <v>0.07344075292348862</v>
      </c>
      <c r="AK170" s="41">
        <v>0.05615266412496567</v>
      </c>
      <c r="AL170" s="41">
        <v>0.07584475725889206</v>
      </c>
      <c r="AM170" s="41">
        <v>0.11241570115089417</v>
      </c>
      <c r="AN170" s="41">
        <v>0.06801840662956238</v>
      </c>
      <c r="AO170" s="41">
        <v>0.09350813180208206</v>
      </c>
      <c r="AP170" s="41">
        <v>0.0275275819003582</v>
      </c>
      <c r="AQ170" s="41">
        <v>0.021986402571201324</v>
      </c>
      <c r="AR170" s="41">
        <v>0.07083794474601746</v>
      </c>
      <c r="AS170" s="41">
        <v>0.010970918461680412</v>
      </c>
      <c r="AT170" s="41">
        <v>0.04005835950374603</v>
      </c>
      <c r="AU170" s="41">
        <v>0.03497307375073433</v>
      </c>
      <c r="AV170" s="41"/>
      <c r="AW170" s="41">
        <v>0.03369314223527908</v>
      </c>
      <c r="AX170" s="41">
        <v>0.043112628161907196</v>
      </c>
      <c r="AY170" s="41">
        <v>0.013724926859140396</v>
      </c>
      <c r="AZ170" s="41">
        <v>0.24598060548305511</v>
      </c>
      <c r="BA170" s="41">
        <v>0.20560084283351898</v>
      </c>
      <c r="BB170" s="41">
        <v>0.18301545083522797</v>
      </c>
      <c r="BC170" s="41">
        <v>0.07160831242799759</v>
      </c>
      <c r="BD170" s="41">
        <v>0.25173279643058777</v>
      </c>
      <c r="BE170" s="41">
        <v>0.47768786549568176</v>
      </c>
      <c r="BF170" s="41">
        <v>0.23527179658412933</v>
      </c>
      <c r="BG170" s="41">
        <v>0.3140902817249298</v>
      </c>
      <c r="BH170" s="41">
        <v>0.31531909108161926</v>
      </c>
      <c r="BI170" s="41">
        <v>0.48742905259132385</v>
      </c>
      <c r="BJ170" s="41">
        <v>0.2345326542854309</v>
      </c>
      <c r="BK170" s="41">
        <v>0.3018895089626312</v>
      </c>
      <c r="BL170" s="41">
        <v>0.24362985789775848</v>
      </c>
      <c r="BM170" s="41"/>
      <c r="BN170" s="41"/>
      <c r="BO170" s="41"/>
      <c r="BP170" s="41"/>
      <c r="BQ170" s="41"/>
      <c r="BR170" s="41"/>
      <c r="BS170" s="41"/>
      <c r="BT170" s="41"/>
      <c r="BU170" s="41"/>
      <c r="BV170" s="41"/>
      <c r="BW170" s="41"/>
      <c r="BX170" s="41"/>
      <c r="BY170" s="41"/>
      <c r="BZ170" s="41"/>
      <c r="CA170" s="49"/>
      <c r="CB170" s="41"/>
      <c r="CC170" s="41"/>
      <c r="CD170" s="49"/>
      <c r="CE170" s="41"/>
      <c r="CF170" s="41"/>
      <c r="CG170" s="41"/>
      <c r="CH170" s="41"/>
      <c r="CI170" s="41"/>
      <c r="CJ170" s="41"/>
      <c r="CK170" s="41"/>
      <c r="CL170" s="41"/>
      <c r="CM170" s="41"/>
      <c r="CN170" s="41"/>
      <c r="CO170" s="41"/>
      <c r="CP170" s="41"/>
      <c r="CQ170" s="41"/>
      <c r="CR170" s="41"/>
      <c r="CS170" s="41"/>
      <c r="CT170" s="41"/>
      <c r="CU170" s="41"/>
      <c r="CV170" s="41"/>
      <c r="CW170" s="41"/>
      <c r="CX170" s="41"/>
      <c r="CY170" s="41"/>
      <c r="CZ170" s="41"/>
      <c r="DA170" s="41"/>
      <c r="DB170" s="41"/>
      <c r="DC170" s="41"/>
      <c r="DD170" s="41"/>
      <c r="DE170" s="41"/>
      <c r="DF170" s="41"/>
      <c r="DG170" s="41"/>
      <c r="DH170" s="41"/>
      <c r="DI170" s="41"/>
      <c r="DJ170" s="41"/>
      <c r="DK170" s="41"/>
      <c r="DL170" s="41"/>
      <c r="DM170" s="41"/>
      <c r="DN170" s="41"/>
      <c r="DO170" s="41"/>
      <c r="DP170" s="41"/>
      <c r="DQ170" s="41"/>
      <c r="DR170" s="41"/>
      <c r="DS170" s="41"/>
      <c r="DT170" s="41"/>
      <c r="DU170" s="41"/>
      <c r="DV170" s="41"/>
      <c r="DW170" s="41"/>
    </row>
    <row r="171" ht="12.75" customHeight="1">
      <c r="A171" s="90" t="s">
        <v>369</v>
      </c>
      <c r="B171" s="102">
        <v>3.9727511405944824</v>
      </c>
      <c r="C171" s="102">
        <v>3.0663135051727295</v>
      </c>
      <c r="D171" s="102">
        <v>2.8394150733947754</v>
      </c>
      <c r="E171" s="102">
        <v>3.2586586475372314</v>
      </c>
      <c r="F171" s="102">
        <v>3.005054235458374</v>
      </c>
      <c r="G171" s="102">
        <v>3.1333999633789062</v>
      </c>
      <c r="H171" s="102">
        <v>2.9411067962646484</v>
      </c>
      <c r="I171" s="102">
        <v>3.27323317527771</v>
      </c>
      <c r="J171" s="102">
        <v>3.1294548511505127</v>
      </c>
      <c r="K171" s="102">
        <v>3.093977928161621</v>
      </c>
      <c r="L171" s="102">
        <v>3.1519668102264404</v>
      </c>
      <c r="M171" s="102">
        <v>3.6872897148132324</v>
      </c>
      <c r="N171" s="102">
        <v>3.223695993423462</v>
      </c>
      <c r="O171" s="102"/>
      <c r="P171" s="102">
        <v>3.4825079441070557</v>
      </c>
      <c r="Q171" s="102">
        <v>3.3778977394104004</v>
      </c>
      <c r="R171" s="102">
        <v>3.672874927520752</v>
      </c>
      <c r="S171" s="102">
        <v>3.7290077209472656</v>
      </c>
      <c r="T171" s="102">
        <v>3.4033467769622803</v>
      </c>
      <c r="U171" s="102">
        <v>3.388925552368164</v>
      </c>
      <c r="V171" s="102">
        <v>3.219557285308838</v>
      </c>
      <c r="W171" s="102">
        <v>3.4843757152557373</v>
      </c>
      <c r="X171" s="102">
        <v>3.0309414863586426</v>
      </c>
      <c r="Y171" s="102">
        <v>3.3303945064544678</v>
      </c>
      <c r="Z171" s="102">
        <v>3.3145079612731934</v>
      </c>
      <c r="AA171" s="102">
        <v>3.029937267303467</v>
      </c>
      <c r="AB171" s="102">
        <v>2.9798741340637207</v>
      </c>
      <c r="AC171" s="102">
        <v>3.454334259033203</v>
      </c>
      <c r="AD171" s="102">
        <v>3.1722729206085205</v>
      </c>
      <c r="AE171" s="102">
        <v>3.2699577808380127</v>
      </c>
      <c r="AF171" s="102">
        <v>3.3045437335968018</v>
      </c>
      <c r="AG171" s="102">
        <v>3.6071653366088867</v>
      </c>
      <c r="AH171" s="102">
        <v>2.9198670387268066</v>
      </c>
      <c r="AI171" s="102">
        <v>2.8783693313598633</v>
      </c>
      <c r="AJ171" s="102">
        <v>3.2880587577819824</v>
      </c>
      <c r="AK171" s="102">
        <v>2.694462776184082</v>
      </c>
      <c r="AL171" s="102">
        <v>3.4780213832855225</v>
      </c>
      <c r="AM171" s="102">
        <v>3.1100246906280518</v>
      </c>
      <c r="AN171" s="102">
        <v>3.00439453125</v>
      </c>
      <c r="AO171" s="102">
        <v>2.691042423248291</v>
      </c>
      <c r="AP171" s="102">
        <v>2.7366158962249756</v>
      </c>
      <c r="AQ171" s="102">
        <v>3.417032241821289</v>
      </c>
      <c r="AR171" s="102">
        <v>2.909855842590332</v>
      </c>
      <c r="AS171" s="102">
        <v>3.227369546890259</v>
      </c>
      <c r="AT171" s="102">
        <v>3.2154037952423096</v>
      </c>
      <c r="AU171" s="102">
        <v>2.926809072494507</v>
      </c>
      <c r="AV171" s="102"/>
      <c r="AW171" s="102">
        <v>3.345824718475342</v>
      </c>
      <c r="AX171" s="102">
        <v>3.656329870223999</v>
      </c>
      <c r="AY171" s="102">
        <v>3.5300076007843018</v>
      </c>
      <c r="AZ171" s="102">
        <v>3.4939863681793213</v>
      </c>
      <c r="BA171" s="102">
        <v>2.6972014904022217</v>
      </c>
      <c r="BB171" s="102">
        <v>2.562842607498169</v>
      </c>
      <c r="BC171" s="102">
        <v>2.5579960346221924</v>
      </c>
      <c r="BD171" s="102">
        <v>2.9267356395721436</v>
      </c>
      <c r="BE171" s="102">
        <v>2.917145252227783</v>
      </c>
      <c r="BF171" s="102">
        <v>2.9560811519622803</v>
      </c>
      <c r="BG171" s="102">
        <v>2.99702787399292</v>
      </c>
      <c r="BH171" s="102">
        <v>3.2055022716522217</v>
      </c>
      <c r="BI171" s="102">
        <v>2.9223995208740234</v>
      </c>
      <c r="BJ171" s="102">
        <v>3.1672496795654297</v>
      </c>
      <c r="BK171" s="102">
        <v>3.5391125679016113</v>
      </c>
      <c r="BL171" s="102">
        <v>3.1356382369995117</v>
      </c>
      <c r="BM171" s="102"/>
      <c r="BN171" s="102"/>
      <c r="BO171" s="102"/>
      <c r="BP171" s="102"/>
      <c r="BQ171" s="102"/>
      <c r="BR171" s="102"/>
      <c r="BS171" s="102"/>
      <c r="BT171" s="102"/>
      <c r="BU171" s="102"/>
      <c r="BV171" s="102"/>
      <c r="BW171" s="102"/>
      <c r="BX171" s="102"/>
      <c r="BY171" s="102"/>
      <c r="BZ171" s="102"/>
      <c r="CA171" s="49"/>
      <c r="CB171" s="102"/>
      <c r="CC171" s="102"/>
      <c r="CD171" s="49"/>
      <c r="CE171" s="102"/>
      <c r="CF171" s="102"/>
      <c r="CG171" s="102"/>
      <c r="CH171" s="102"/>
      <c r="CI171" s="102"/>
      <c r="CJ171" s="102"/>
      <c r="CK171" s="102"/>
      <c r="CL171" s="102"/>
      <c r="CM171" s="102"/>
      <c r="CN171" s="102"/>
      <c r="CO171" s="102"/>
      <c r="CP171" s="102"/>
      <c r="CQ171" s="102"/>
      <c r="CR171" s="102"/>
      <c r="CS171" s="102"/>
      <c r="CT171" s="102"/>
      <c r="CU171" s="102"/>
      <c r="CV171" s="102"/>
      <c r="CW171" s="102"/>
      <c r="CX171" s="102"/>
      <c r="CY171" s="102"/>
      <c r="CZ171" s="102"/>
      <c r="DA171" s="102"/>
      <c r="DB171" s="102"/>
      <c r="DC171" s="102"/>
      <c r="DD171" s="102"/>
      <c r="DE171" s="102"/>
      <c r="DF171" s="102"/>
      <c r="DG171" s="102"/>
      <c r="DH171" s="102"/>
      <c r="DI171" s="102"/>
      <c r="DJ171" s="102"/>
      <c r="DK171" s="102"/>
      <c r="DL171" s="102"/>
      <c r="DM171" s="102"/>
      <c r="DN171" s="102"/>
      <c r="DO171" s="102"/>
      <c r="DP171" s="102"/>
      <c r="DQ171" s="102"/>
      <c r="DR171" s="102"/>
      <c r="DS171" s="102"/>
      <c r="DT171" s="102"/>
      <c r="DU171" s="102"/>
      <c r="DV171" s="102"/>
      <c r="DW171" s="102"/>
    </row>
    <row r="172" ht="12.75" customHeight="1">
      <c r="A172" s="91" t="s">
        <v>483</v>
      </c>
      <c r="B172" s="41">
        <v>0.007492304779589176</v>
      </c>
      <c r="C172" s="41">
        <v>0.0038394492585211992</v>
      </c>
      <c r="D172" s="41">
        <v>0.04392853379249573</v>
      </c>
      <c r="E172" s="41">
        <v>0.006222813855856657</v>
      </c>
      <c r="F172" s="41">
        <v>0.011222264729440212</v>
      </c>
      <c r="G172" s="41">
        <v>0.049059364944696426</v>
      </c>
      <c r="H172" s="41">
        <v>0.0036526850890368223</v>
      </c>
      <c r="I172" s="41">
        <v>0.07443775236606598</v>
      </c>
      <c r="J172" s="41">
        <v>0.07288188487291336</v>
      </c>
      <c r="K172" s="41">
        <v>0.11477483808994293</v>
      </c>
      <c r="L172" s="41">
        <v>0.01605747826397419</v>
      </c>
      <c r="M172" s="41">
        <v>0.033705826848745346</v>
      </c>
      <c r="N172" s="41">
        <v>0.11223728954792023</v>
      </c>
      <c r="O172" s="41"/>
      <c r="P172" s="41">
        <v>0.00518843624740839</v>
      </c>
      <c r="Q172" s="41">
        <v>0.006250177044421434</v>
      </c>
      <c r="R172" s="41">
        <v>0.0034843734465539455</v>
      </c>
      <c r="S172" s="41">
        <v>0.0067470925860106945</v>
      </c>
      <c r="T172" s="41">
        <v>0.0013472638092935085</v>
      </c>
      <c r="U172" s="41">
        <v>0.01015495602041483</v>
      </c>
      <c r="V172" s="41">
        <v>0.038291484117507935</v>
      </c>
      <c r="W172" s="41">
        <v>0.0030669555999338627</v>
      </c>
      <c r="X172" s="41">
        <v>0.009055666625499725</v>
      </c>
      <c r="Y172" s="41">
        <v>0.018647566437721252</v>
      </c>
      <c r="Z172" s="41">
        <v>0.014683954417705536</v>
      </c>
      <c r="AA172" s="41">
        <v>0.004377357661724091</v>
      </c>
      <c r="AB172" s="41">
        <v>0.006778941955417395</v>
      </c>
      <c r="AC172" s="41">
        <v>0.004411258734762669</v>
      </c>
      <c r="AD172" s="41">
        <v>0.03553280979394913</v>
      </c>
      <c r="AE172" s="41">
        <v>0.002787618199363351</v>
      </c>
      <c r="AF172" s="41">
        <v>0.003419996937736869</v>
      </c>
      <c r="AG172" s="41">
        <v>0.01412162370979786</v>
      </c>
      <c r="AH172" s="41">
        <v>0.0038333043921738863</v>
      </c>
      <c r="AI172" s="41">
        <v>0.0020050005987286568</v>
      </c>
      <c r="AJ172" s="41">
        <v>0.006805799435824156</v>
      </c>
      <c r="AK172" s="41">
        <v>0.0035019991919398308</v>
      </c>
      <c r="AL172" s="41">
        <v>0.006210254970937967</v>
      </c>
      <c r="AM172" s="41">
        <v>0.008957535959780216</v>
      </c>
      <c r="AN172" s="41">
        <v>0.048438724130392075</v>
      </c>
      <c r="AO172" s="41">
        <v>0.0037754301447421312</v>
      </c>
      <c r="AP172" s="41">
        <v>0.020243026316165924</v>
      </c>
      <c r="AQ172" s="41">
        <v>0.006770660635083914</v>
      </c>
      <c r="AR172" s="41">
        <v>0.04305758699774742</v>
      </c>
      <c r="AS172" s="41">
        <v>0.0015287338756024837</v>
      </c>
      <c r="AT172" s="41">
        <v>0.06814569234848022</v>
      </c>
      <c r="AU172" s="41">
        <v>0.0021670321002602577</v>
      </c>
      <c r="AV172" s="41"/>
      <c r="AW172" s="41">
        <v>0.0112759405747056</v>
      </c>
      <c r="AX172" s="41">
        <v>0.06218864396214485</v>
      </c>
      <c r="AY172" s="41">
        <v>0.004935185890644789</v>
      </c>
      <c r="AZ172" s="41">
        <v>0.0013086702674627304</v>
      </c>
      <c r="BA172" s="41">
        <v>0.003491126000881195</v>
      </c>
      <c r="BB172" s="41">
        <v>0.06667298823595047</v>
      </c>
      <c r="BC172" s="41">
        <v>0.01568778231739998</v>
      </c>
      <c r="BD172" s="41">
        <v>0.03379574045538902</v>
      </c>
      <c r="BE172" s="41">
        <v>0.023672884330153465</v>
      </c>
      <c r="BF172" s="41">
        <v>0.007365160621702671</v>
      </c>
      <c r="BG172" s="41">
        <v>0.06749275326728821</v>
      </c>
      <c r="BH172" s="41">
        <v>0.06446277350187302</v>
      </c>
      <c r="BI172" s="41">
        <v>0.0038569250609725714</v>
      </c>
      <c r="BJ172" s="41">
        <v>0.018882550299167633</v>
      </c>
      <c r="BK172" s="41">
        <v>0.003895033849403262</v>
      </c>
      <c r="BL172" s="41"/>
      <c r="BM172" s="41"/>
      <c r="BN172" s="41"/>
      <c r="BO172" s="41"/>
      <c r="BP172" s="41"/>
      <c r="BQ172" s="41"/>
      <c r="BR172" s="41"/>
      <c r="BS172" s="41"/>
      <c r="BT172" s="41"/>
      <c r="BU172" s="41"/>
      <c r="BV172" s="41"/>
      <c r="BW172" s="41"/>
      <c r="BX172" s="41"/>
      <c r="BY172" s="41"/>
      <c r="BZ172" s="41"/>
      <c r="CA172" s="49"/>
      <c r="CB172" s="41"/>
      <c r="CC172" s="41"/>
      <c r="CD172" s="49"/>
      <c r="CE172" s="41"/>
      <c r="CF172" s="41"/>
      <c r="CG172" s="41"/>
      <c r="CH172" s="41"/>
      <c r="CI172" s="41"/>
      <c r="CJ172" s="41"/>
      <c r="CK172" s="41"/>
      <c r="CL172" s="41"/>
      <c r="CM172" s="41"/>
      <c r="CN172" s="41"/>
      <c r="CO172" s="41"/>
      <c r="CP172" s="41"/>
      <c r="CQ172" s="41"/>
      <c r="CR172" s="41"/>
      <c r="CS172" s="41"/>
      <c r="CT172" s="41"/>
      <c r="CU172" s="41"/>
      <c r="CV172" s="41"/>
      <c r="CW172" s="41"/>
      <c r="CX172" s="41"/>
      <c r="CY172" s="41"/>
      <c r="CZ172" s="41"/>
      <c r="DA172" s="41"/>
      <c r="DB172" s="41"/>
      <c r="DC172" s="41"/>
      <c r="DD172" s="41"/>
      <c r="DE172" s="41"/>
      <c r="DF172" s="41"/>
      <c r="DG172" s="41"/>
      <c r="DH172" s="41"/>
      <c r="DI172" s="41"/>
      <c r="DJ172" s="41"/>
      <c r="DK172" s="41"/>
      <c r="DL172" s="41"/>
      <c r="DM172" s="41"/>
      <c r="DN172" s="41"/>
      <c r="DO172" s="41"/>
      <c r="DP172" s="41"/>
      <c r="DQ172" s="41"/>
      <c r="DR172" s="41"/>
      <c r="DS172" s="41"/>
      <c r="DT172" s="41"/>
      <c r="DU172" s="41"/>
      <c r="DV172" s="41"/>
      <c r="DW172" s="41"/>
    </row>
    <row r="173" ht="12.75" customHeight="1">
      <c r="A173" s="91" t="s">
        <v>484</v>
      </c>
      <c r="B173" s="41">
        <v>1120.0</v>
      </c>
      <c r="C173" s="41">
        <v>248.0</v>
      </c>
      <c r="D173" s="41">
        <v>248.0</v>
      </c>
      <c r="E173" s="41">
        <v>251.0</v>
      </c>
      <c r="F173" s="41">
        <v>256.0</v>
      </c>
      <c r="G173" s="41">
        <v>254.0</v>
      </c>
      <c r="H173" s="41">
        <v>248.0</v>
      </c>
      <c r="I173" s="41">
        <v>246.0</v>
      </c>
      <c r="J173" s="41">
        <v>255.0</v>
      </c>
      <c r="K173" s="41">
        <v>246.0</v>
      </c>
      <c r="L173" s="41">
        <v>246.0</v>
      </c>
      <c r="M173" s="41">
        <v>344.0</v>
      </c>
      <c r="N173" s="41">
        <v>247.0</v>
      </c>
      <c r="O173" s="41"/>
      <c r="P173" s="41">
        <v>342.0</v>
      </c>
      <c r="Q173" s="41">
        <v>245.0</v>
      </c>
      <c r="R173" s="41">
        <v>250.0</v>
      </c>
      <c r="S173" s="41">
        <v>349.0</v>
      </c>
      <c r="T173" s="41">
        <v>241.0</v>
      </c>
      <c r="U173" s="41">
        <v>242.0</v>
      </c>
      <c r="V173" s="41">
        <v>244.0</v>
      </c>
      <c r="W173" s="41">
        <v>253.0</v>
      </c>
      <c r="X173" s="41">
        <v>253.0</v>
      </c>
      <c r="Y173" s="41">
        <v>249.0</v>
      </c>
      <c r="Z173" s="41">
        <v>252.0</v>
      </c>
      <c r="AA173" s="41">
        <v>498.0</v>
      </c>
      <c r="AB173" s="41">
        <v>504.0</v>
      </c>
      <c r="AC173" s="41">
        <v>241.0</v>
      </c>
      <c r="AD173" s="41">
        <v>245.0</v>
      </c>
      <c r="AE173" s="41">
        <v>246.0</v>
      </c>
      <c r="AF173" s="41">
        <v>240.0</v>
      </c>
      <c r="AG173" s="41">
        <v>360.0</v>
      </c>
      <c r="AH173" s="41">
        <v>245.0</v>
      </c>
      <c r="AI173" s="41">
        <v>247.0</v>
      </c>
      <c r="AJ173" s="41">
        <v>252.0</v>
      </c>
      <c r="AK173" s="41">
        <v>250.0</v>
      </c>
      <c r="AL173" s="41">
        <v>245.0</v>
      </c>
      <c r="AM173" s="41">
        <v>242.0</v>
      </c>
      <c r="AN173" s="41">
        <v>244.0</v>
      </c>
      <c r="AO173" s="41">
        <v>252.0</v>
      </c>
      <c r="AP173" s="41">
        <v>252.0</v>
      </c>
      <c r="AQ173" s="41">
        <v>254.0</v>
      </c>
      <c r="AR173" s="41">
        <v>351.0</v>
      </c>
      <c r="AS173" s="41">
        <v>243.0</v>
      </c>
      <c r="AT173" s="41">
        <v>248.0</v>
      </c>
      <c r="AU173" s="41">
        <v>246.0</v>
      </c>
      <c r="AV173" s="41"/>
      <c r="AW173" s="41">
        <v>735.0</v>
      </c>
      <c r="AX173" s="41">
        <v>360.0</v>
      </c>
      <c r="AY173" s="41">
        <v>1075.0</v>
      </c>
      <c r="AZ173" s="41">
        <v>370.0</v>
      </c>
      <c r="BA173" s="41">
        <v>258.0</v>
      </c>
      <c r="BB173" s="41">
        <v>251.0</v>
      </c>
      <c r="BC173" s="41">
        <v>255.0</v>
      </c>
      <c r="BD173" s="41">
        <v>250.0</v>
      </c>
      <c r="BE173" s="41">
        <v>250.0</v>
      </c>
      <c r="BF173" s="41">
        <v>491.0</v>
      </c>
      <c r="BG173" s="41">
        <v>246.0</v>
      </c>
      <c r="BH173" s="41">
        <v>371.0</v>
      </c>
      <c r="BI173" s="41">
        <v>255.0</v>
      </c>
      <c r="BJ173" s="41">
        <v>247.0</v>
      </c>
      <c r="BK173" s="41">
        <v>246.0</v>
      </c>
      <c r="BL173" s="41">
        <v>246.0</v>
      </c>
      <c r="BM173" s="41"/>
      <c r="BN173" s="41"/>
      <c r="BO173" s="41"/>
      <c r="BP173" s="41"/>
      <c r="BQ173" s="41"/>
      <c r="BR173" s="41"/>
      <c r="BS173" s="41"/>
      <c r="BT173" s="41"/>
      <c r="BU173" s="41"/>
      <c r="BV173" s="41"/>
      <c r="BW173" s="41"/>
      <c r="BX173" s="41"/>
      <c r="BY173" s="41"/>
      <c r="BZ173" s="41"/>
      <c r="CA173" s="49"/>
      <c r="CB173" s="41"/>
      <c r="CC173" s="41"/>
      <c r="CD173" s="49"/>
      <c r="CE173" s="41"/>
      <c r="CF173" s="41"/>
      <c r="CG173" s="41"/>
      <c r="CH173" s="41"/>
      <c r="CI173" s="41"/>
      <c r="CJ173" s="41"/>
      <c r="CK173" s="41"/>
      <c r="CL173" s="41"/>
      <c r="CM173" s="41"/>
      <c r="CN173" s="41"/>
      <c r="CO173" s="41"/>
      <c r="CP173" s="41"/>
      <c r="CQ173" s="41"/>
      <c r="CR173" s="41"/>
      <c r="CS173" s="41"/>
      <c r="CT173" s="41"/>
      <c r="CU173" s="41"/>
      <c r="CV173" s="41"/>
      <c r="CW173" s="41"/>
      <c r="CX173" s="41"/>
      <c r="CY173" s="41"/>
      <c r="CZ173" s="41"/>
      <c r="DA173" s="41"/>
      <c r="DB173" s="41"/>
      <c r="DC173" s="41"/>
      <c r="DD173" s="41"/>
      <c r="DE173" s="41"/>
      <c r="DF173" s="41"/>
      <c r="DG173" s="41"/>
      <c r="DH173" s="41"/>
      <c r="DI173" s="41"/>
      <c r="DJ173" s="41"/>
      <c r="DK173" s="41"/>
      <c r="DL173" s="41"/>
      <c r="DM173" s="41"/>
      <c r="DN173" s="41"/>
      <c r="DO173" s="41"/>
      <c r="DP173" s="41"/>
      <c r="DQ173" s="41"/>
      <c r="DR173" s="41"/>
      <c r="DS173" s="41"/>
      <c r="DT173" s="41"/>
      <c r="DU173" s="41"/>
      <c r="DV173" s="41"/>
      <c r="DW173" s="41"/>
    </row>
    <row r="174" ht="12.75" customHeight="1">
      <c r="A174" s="91" t="s">
        <v>371</v>
      </c>
      <c r="B174" s="41">
        <v>0.5520822405815125</v>
      </c>
      <c r="C174" s="41">
        <v>0.6843309998512268</v>
      </c>
      <c r="D174" s="41">
        <v>0.4061766266822815</v>
      </c>
      <c r="E174" s="41">
        <v>0.5218880772590637</v>
      </c>
      <c r="F174" s="41">
        <v>0.46443670988082886</v>
      </c>
      <c r="G174" s="41">
        <v>0.530979335308075</v>
      </c>
      <c r="H174" s="41">
        <v>0.49616703391075134</v>
      </c>
      <c r="I174" s="41">
        <v>0.5565100312232971</v>
      </c>
      <c r="J174" s="41">
        <v>0.4243517816066742</v>
      </c>
      <c r="K174" s="41">
        <v>0.5792177319526672</v>
      </c>
      <c r="L174" s="41">
        <v>0.4752301871776581</v>
      </c>
      <c r="M174" s="41">
        <v>0.5905449390411377</v>
      </c>
      <c r="N174" s="41">
        <v>0.501744270324707</v>
      </c>
      <c r="O174" s="41"/>
      <c r="P174" s="41">
        <v>0.5450972318649292</v>
      </c>
      <c r="Q174" s="41">
        <v>0.4543922543525696</v>
      </c>
      <c r="R174" s="41">
        <v>0.6040458679199219</v>
      </c>
      <c r="S174" s="41">
        <v>0.5239576101303101</v>
      </c>
      <c r="T174" s="41">
        <v>0.40537795424461365</v>
      </c>
      <c r="U174" s="41">
        <v>0.4623023569583893</v>
      </c>
      <c r="V174" s="41">
        <v>0.4363791048526764</v>
      </c>
      <c r="W174" s="41">
        <v>0.5480768084526062</v>
      </c>
      <c r="X174" s="41">
        <v>0.417911171913147</v>
      </c>
      <c r="Y174" s="41">
        <v>0.4711337983608246</v>
      </c>
      <c r="Z174" s="41">
        <v>0.4400083124637604</v>
      </c>
      <c r="AA174" s="41">
        <v>0.432801753282547</v>
      </c>
      <c r="AB174" s="41">
        <v>0.4233972728252411</v>
      </c>
      <c r="AC174" s="41">
        <v>0.5222154855728149</v>
      </c>
      <c r="AD174" s="41">
        <v>0.4762701690196991</v>
      </c>
      <c r="AE174" s="41">
        <v>0.4463280141353607</v>
      </c>
      <c r="AF174" s="41">
        <v>0.5165812373161316</v>
      </c>
      <c r="AG174" s="41">
        <v>0.478302001953125</v>
      </c>
      <c r="AH174" s="41">
        <v>0.4513673484325409</v>
      </c>
      <c r="AI174" s="41">
        <v>0.45853757858276367</v>
      </c>
      <c r="AJ174" s="41">
        <v>0.4573121964931488</v>
      </c>
      <c r="AK174" s="41">
        <v>0.3914423882961273</v>
      </c>
      <c r="AL174" s="41">
        <v>0.47713789343833923</v>
      </c>
      <c r="AM174" s="41">
        <v>0.5112971067428589</v>
      </c>
      <c r="AN174" s="41">
        <v>0.4404251277446747</v>
      </c>
      <c r="AO174" s="41">
        <v>0.399397611618042</v>
      </c>
      <c r="AP174" s="41">
        <v>0.4026363790035248</v>
      </c>
      <c r="AQ174" s="41">
        <v>0.45841294527053833</v>
      </c>
      <c r="AR174" s="41">
        <v>0.43098974227905273</v>
      </c>
      <c r="AS174" s="41">
        <v>0.49349507689476013</v>
      </c>
      <c r="AT174" s="41">
        <v>0.5527384877204895</v>
      </c>
      <c r="AU174" s="41">
        <v>0.4029533863067627</v>
      </c>
      <c r="AV174" s="41"/>
      <c r="AW174" s="41">
        <v>0.47192874550819397</v>
      </c>
      <c r="AX174" s="41">
        <v>0.5927050709724426</v>
      </c>
      <c r="AY174" s="41">
        <v>0.46703431010246277</v>
      </c>
      <c r="AZ174" s="41">
        <v>0.5225199460983276</v>
      </c>
      <c r="BA174" s="41">
        <v>0.392009973526001</v>
      </c>
      <c r="BB174" s="41">
        <v>0.3882661759853363</v>
      </c>
      <c r="BC174" s="41">
        <v>0.3928152620792389</v>
      </c>
      <c r="BD174" s="41">
        <v>0.43624967336654663</v>
      </c>
      <c r="BE174" s="41">
        <v>0.4745918810367584</v>
      </c>
      <c r="BF174" s="41">
        <v>0.3956183195114136</v>
      </c>
      <c r="BG174" s="41">
        <v>0.40663236379623413</v>
      </c>
      <c r="BH174" s="41">
        <v>0.4389365613460541</v>
      </c>
      <c r="BI174" s="41">
        <v>0.43152010440826416</v>
      </c>
      <c r="BJ174" s="41">
        <v>0.515913724899292</v>
      </c>
      <c r="BK174" s="41">
        <v>0.5619492530822754</v>
      </c>
      <c r="BL174" s="41">
        <v>0.4543299376964569</v>
      </c>
      <c r="BM174" s="41"/>
      <c r="BN174" s="41"/>
      <c r="BO174" s="41"/>
      <c r="BP174" s="41"/>
      <c r="BQ174" s="41"/>
      <c r="BR174" s="41"/>
      <c r="BS174" s="41"/>
      <c r="BT174" s="41"/>
      <c r="BU174" s="41"/>
      <c r="BV174" s="41"/>
      <c r="BW174" s="41"/>
      <c r="BX174" s="41"/>
      <c r="BY174" s="41"/>
      <c r="BZ174" s="41"/>
      <c r="CA174" s="49"/>
      <c r="CB174" s="41"/>
      <c r="CC174" s="41"/>
      <c r="CD174" s="49"/>
      <c r="CE174" s="41"/>
      <c r="CF174" s="41"/>
      <c r="CG174" s="41"/>
      <c r="CH174" s="41"/>
      <c r="CI174" s="41"/>
      <c r="CJ174" s="41"/>
      <c r="CK174" s="41"/>
      <c r="CL174" s="41"/>
      <c r="CM174" s="41"/>
      <c r="CN174" s="41"/>
      <c r="CO174" s="41"/>
      <c r="CP174" s="41"/>
      <c r="CQ174" s="41"/>
      <c r="CR174" s="41"/>
      <c r="CS174" s="41"/>
      <c r="CT174" s="41"/>
      <c r="CU174" s="41"/>
      <c r="CV174" s="41"/>
      <c r="CW174" s="41"/>
      <c r="CX174" s="41"/>
      <c r="CY174" s="41"/>
      <c r="CZ174" s="41"/>
      <c r="DA174" s="41"/>
      <c r="DB174" s="41"/>
      <c r="DC174" s="41"/>
      <c r="DD174" s="41"/>
      <c r="DE174" s="41"/>
      <c r="DF174" s="41"/>
      <c r="DG174" s="41"/>
      <c r="DH174" s="41"/>
      <c r="DI174" s="41"/>
      <c r="DJ174" s="41"/>
      <c r="DK174" s="41"/>
      <c r="DL174" s="41"/>
      <c r="DM174" s="41"/>
      <c r="DN174" s="41"/>
      <c r="DO174" s="41"/>
      <c r="DP174" s="41"/>
      <c r="DQ174" s="41"/>
      <c r="DR174" s="41"/>
      <c r="DS174" s="41"/>
      <c r="DT174" s="41"/>
      <c r="DU174" s="41"/>
      <c r="DV174" s="41"/>
      <c r="DW174" s="41"/>
    </row>
    <row r="175" ht="12.75" customHeight="1">
      <c r="A175" s="91" t="s">
        <v>377</v>
      </c>
      <c r="B175" s="41">
        <v>2.917801856994629</v>
      </c>
      <c r="C175" s="41">
        <v>1.8883357048034668</v>
      </c>
      <c r="D175" s="41">
        <v>2.054677724838257</v>
      </c>
      <c r="E175" s="41">
        <v>2.3036186695098877</v>
      </c>
      <c r="F175" s="41">
        <v>2.0586538314819336</v>
      </c>
      <c r="G175" s="41">
        <v>2.18196964263916</v>
      </c>
      <c r="H175" s="41">
        <v>1.9477641582489014</v>
      </c>
      <c r="I175" s="41">
        <v>2.3461973667144775</v>
      </c>
      <c r="J175" s="41">
        <v>2.3333704471588135</v>
      </c>
      <c r="K175" s="41">
        <v>2.1112005710601807</v>
      </c>
      <c r="L175" s="41">
        <v>2.2185254096984863</v>
      </c>
      <c r="M175" s="41">
        <v>2.668396472930908</v>
      </c>
      <c r="N175" s="41">
        <v>2.3150479793548584</v>
      </c>
      <c r="O175" s="41"/>
      <c r="P175" s="41">
        <v>2.5373122692108154</v>
      </c>
      <c r="Q175" s="41">
        <v>2.5470011234283447</v>
      </c>
      <c r="R175" s="41">
        <v>2.613090753555298</v>
      </c>
      <c r="S175" s="41">
        <v>2.7799458503723145</v>
      </c>
      <c r="T175" s="41">
        <v>2.6258578300476074</v>
      </c>
      <c r="U175" s="41">
        <v>2.430581569671631</v>
      </c>
      <c r="V175" s="41">
        <v>2.407331705093384</v>
      </c>
      <c r="W175" s="41">
        <v>2.499629497528076</v>
      </c>
      <c r="X175" s="41">
        <v>2.2410597801208496</v>
      </c>
      <c r="Y175" s="41">
        <v>2.4613196849823</v>
      </c>
      <c r="Z175" s="41">
        <v>2.498924732208252</v>
      </c>
      <c r="AA175" s="41">
        <v>2.2420051097869873</v>
      </c>
      <c r="AB175" s="41">
        <v>2.1651387214660645</v>
      </c>
      <c r="AC175" s="41">
        <v>2.4601664543151855</v>
      </c>
      <c r="AD175" s="41">
        <v>2.2889516353607178</v>
      </c>
      <c r="AE175" s="41">
        <v>2.3336007595062256</v>
      </c>
      <c r="AF175" s="41">
        <v>2.3550963401794434</v>
      </c>
      <c r="AG175" s="41">
        <v>2.720853328704834</v>
      </c>
      <c r="AH175" s="41">
        <v>2.043346881866455</v>
      </c>
      <c r="AI175" s="41">
        <v>1.9603769779205322</v>
      </c>
      <c r="AJ175" s="41">
        <v>2.3949739933013916</v>
      </c>
      <c r="AK175" s="41">
        <v>1.9331510066986084</v>
      </c>
      <c r="AL175" s="41">
        <v>2.5265066623687744</v>
      </c>
      <c r="AM175" s="41">
        <v>2.1903538703918457</v>
      </c>
      <c r="AN175" s="41">
        <v>2.1625330448150635</v>
      </c>
      <c r="AO175" s="41">
        <v>1.9298549890518188</v>
      </c>
      <c r="AP175" s="41">
        <v>1.964949131011963</v>
      </c>
      <c r="AQ175" s="41">
        <v>2.566256046295166</v>
      </c>
      <c r="AR175" s="41">
        <v>2.073718547821045</v>
      </c>
      <c r="AS175" s="41">
        <v>2.332953453063965</v>
      </c>
      <c r="AT175" s="41">
        <v>2.2106523513793945</v>
      </c>
      <c r="AU175" s="41">
        <v>2.164374351501465</v>
      </c>
      <c r="AV175" s="41"/>
      <c r="AW175" s="41">
        <v>2.4586970806121826</v>
      </c>
      <c r="AX175" s="41">
        <v>2.5705461502075195</v>
      </c>
      <c r="AY175" s="41">
        <v>2.6848955154418945</v>
      </c>
      <c r="AZ175" s="41">
        <v>2.5421946048736572</v>
      </c>
      <c r="BA175" s="41">
        <v>1.9506586790084839</v>
      </c>
      <c r="BB175" s="41">
        <v>1.8164324760437012</v>
      </c>
      <c r="BC175" s="41">
        <v>1.7635231018066406</v>
      </c>
      <c r="BD175" s="41">
        <v>2.136993885040283</v>
      </c>
      <c r="BE175" s="41">
        <v>2.0190536975860596</v>
      </c>
      <c r="BF175" s="41">
        <v>2.205209970474243</v>
      </c>
      <c r="BG175" s="41">
        <v>2.182267904281616</v>
      </c>
      <c r="BH175" s="41">
        <v>2.274103879928589</v>
      </c>
      <c r="BI175" s="41">
        <v>2.120018243789673</v>
      </c>
      <c r="BJ175" s="41">
        <v>2.2640318870544434</v>
      </c>
      <c r="BK175" s="41">
        <v>2.552847385406494</v>
      </c>
      <c r="BL175" s="41">
        <v>2.2268288135528564</v>
      </c>
      <c r="BM175" s="41"/>
      <c r="BN175" s="41"/>
      <c r="BO175" s="41"/>
      <c r="BP175" s="41"/>
      <c r="BQ175" s="41"/>
      <c r="BR175" s="41"/>
      <c r="BS175" s="41"/>
      <c r="BT175" s="41"/>
      <c r="BU175" s="41"/>
      <c r="BV175" s="41"/>
      <c r="BW175" s="41"/>
      <c r="BX175" s="41"/>
      <c r="BY175" s="41"/>
      <c r="BZ175" s="41"/>
      <c r="CA175" s="49"/>
      <c r="CB175" s="41"/>
      <c r="CC175" s="41"/>
      <c r="CD175" s="49"/>
      <c r="CE175" s="41"/>
      <c r="CF175" s="41"/>
      <c r="CG175" s="41"/>
      <c r="CH175" s="41"/>
      <c r="CI175" s="41"/>
      <c r="CJ175" s="41"/>
      <c r="CK175" s="41"/>
      <c r="CL175" s="41"/>
      <c r="CM175" s="41"/>
      <c r="CN175" s="41"/>
      <c r="CO175" s="41"/>
      <c r="CP175" s="41"/>
      <c r="CQ175" s="41"/>
      <c r="CR175" s="41"/>
      <c r="CS175" s="41"/>
      <c r="CT175" s="41"/>
      <c r="CU175" s="41"/>
      <c r="CV175" s="41"/>
      <c r="CW175" s="41"/>
      <c r="CX175" s="41"/>
      <c r="CY175" s="41"/>
      <c r="CZ175" s="41"/>
      <c r="DA175" s="41"/>
      <c r="DB175" s="41"/>
      <c r="DC175" s="41"/>
      <c r="DD175" s="41"/>
      <c r="DE175" s="41"/>
      <c r="DF175" s="41"/>
      <c r="DG175" s="41"/>
      <c r="DH175" s="41"/>
      <c r="DI175" s="41"/>
      <c r="DJ175" s="41"/>
      <c r="DK175" s="41"/>
      <c r="DL175" s="41"/>
      <c r="DM175" s="41"/>
      <c r="DN175" s="41"/>
      <c r="DO175" s="41"/>
      <c r="DP175" s="41"/>
      <c r="DQ175" s="41"/>
      <c r="DR175" s="41"/>
      <c r="DS175" s="41"/>
      <c r="DT175" s="41"/>
      <c r="DU175" s="41"/>
      <c r="DV175" s="41"/>
      <c r="DW175" s="41"/>
    </row>
    <row r="176" ht="12.75" customHeight="1">
      <c r="A176" s="91" t="s">
        <v>383</v>
      </c>
      <c r="B176" s="41">
        <v>0.5028674006462097</v>
      </c>
      <c r="C176" s="41">
        <v>0.49364686012268066</v>
      </c>
      <c r="D176" s="41">
        <v>0.3785606026649475</v>
      </c>
      <c r="E176" s="41">
        <v>0.4331519305706024</v>
      </c>
      <c r="F176" s="41">
        <v>0.48196375370025635</v>
      </c>
      <c r="G176" s="41">
        <v>0.4204510748386383</v>
      </c>
      <c r="H176" s="41">
        <v>0.49717557430267334</v>
      </c>
      <c r="I176" s="41">
        <v>0.370525985956192</v>
      </c>
      <c r="J176" s="41">
        <v>0.3717325031757355</v>
      </c>
      <c r="K176" s="41">
        <v>0.40355953574180603</v>
      </c>
      <c r="L176" s="41">
        <v>0.45821133255958557</v>
      </c>
      <c r="M176" s="41">
        <v>0.42834821343421936</v>
      </c>
      <c r="N176" s="41">
        <v>0.4069039821624756</v>
      </c>
      <c r="O176" s="41"/>
      <c r="P176" s="41">
        <v>0.4000984728336334</v>
      </c>
      <c r="Q176" s="41">
        <v>0.37650448083877563</v>
      </c>
      <c r="R176" s="41">
        <v>0.45573845505714417</v>
      </c>
      <c r="S176" s="41">
        <v>0.4251042604446411</v>
      </c>
      <c r="T176" s="41">
        <v>0.37211108207702637</v>
      </c>
      <c r="U176" s="41">
        <v>0.4960418939590454</v>
      </c>
      <c r="V176" s="41">
        <v>0.3758464753627777</v>
      </c>
      <c r="W176" s="41">
        <v>0.4366694688796997</v>
      </c>
      <c r="X176" s="41">
        <v>0.3719705641269684</v>
      </c>
      <c r="Y176" s="41">
        <v>0.3979410231113434</v>
      </c>
      <c r="Z176" s="41">
        <v>0.37557491660118103</v>
      </c>
      <c r="AA176" s="41">
        <v>0.3551304340362549</v>
      </c>
      <c r="AB176" s="41">
        <v>0.3913380801677704</v>
      </c>
      <c r="AC176" s="41">
        <v>0.4719523787498474</v>
      </c>
      <c r="AD176" s="41">
        <v>0.4070512652397156</v>
      </c>
      <c r="AE176" s="41">
        <v>0.4900289475917816</v>
      </c>
      <c r="AF176" s="41">
        <v>0.4328661561012268</v>
      </c>
      <c r="AG176" s="41">
        <v>0.4080101549625397</v>
      </c>
      <c r="AH176" s="41">
        <v>0.42515289783477783</v>
      </c>
      <c r="AI176" s="41">
        <v>0.4594546854496002</v>
      </c>
      <c r="AJ176" s="41">
        <v>0.43577268719673157</v>
      </c>
      <c r="AK176" s="41">
        <v>0.3698694407939911</v>
      </c>
      <c r="AL176" s="41">
        <v>0.47437676787376404</v>
      </c>
      <c r="AM176" s="41">
        <v>0.4083738625049591</v>
      </c>
      <c r="AN176" s="41">
        <v>0.40143656730651855</v>
      </c>
      <c r="AO176" s="41">
        <v>0.36178991198539734</v>
      </c>
      <c r="AP176" s="41">
        <v>0.36903053522109985</v>
      </c>
      <c r="AQ176" s="41">
        <v>0.39236322045326233</v>
      </c>
      <c r="AR176" s="41">
        <v>0.40514782071113586</v>
      </c>
      <c r="AS176" s="41">
        <v>0.40092095732688904</v>
      </c>
      <c r="AT176" s="41">
        <v>0.45201292634010315</v>
      </c>
      <c r="AU176" s="41">
        <v>0.3594813942909241</v>
      </c>
      <c r="AV176" s="41"/>
      <c r="AW176" s="41">
        <v>0.41519895195961</v>
      </c>
      <c r="AX176" s="41">
        <v>0.49307888746261597</v>
      </c>
      <c r="AY176" s="41">
        <v>0.3780778646469116</v>
      </c>
      <c r="AZ176" s="41">
        <v>0.4292718768119812</v>
      </c>
      <c r="BA176" s="41">
        <v>0.3545328974723816</v>
      </c>
      <c r="BB176" s="41">
        <v>0.35814401507377625</v>
      </c>
      <c r="BC176" s="41">
        <v>0.4016578495502472</v>
      </c>
      <c r="BD176" s="41">
        <v>0.3534921109676361</v>
      </c>
      <c r="BE176" s="41">
        <v>0.42349982261657715</v>
      </c>
      <c r="BF176" s="41">
        <v>0.3552528917789459</v>
      </c>
      <c r="BG176" s="41">
        <v>0.4081277847290039</v>
      </c>
      <c r="BH176" s="41">
        <v>0.4924620985984802</v>
      </c>
      <c r="BI176" s="41">
        <v>0.37086138129234314</v>
      </c>
      <c r="BJ176" s="41">
        <v>0.38730406761169434</v>
      </c>
      <c r="BK176" s="41">
        <v>0.42431607842445374</v>
      </c>
      <c r="BL176" s="41">
        <v>0.4544796347618103</v>
      </c>
      <c r="BM176" s="41"/>
      <c r="BN176" s="41"/>
      <c r="BO176" s="41"/>
      <c r="BP176" s="41"/>
      <c r="BQ176" s="41"/>
      <c r="BR176" s="41"/>
      <c r="BS176" s="41"/>
      <c r="BT176" s="41"/>
      <c r="BU176" s="41"/>
      <c r="BV176" s="41"/>
      <c r="BW176" s="41"/>
      <c r="BX176" s="41"/>
      <c r="BY176" s="41"/>
      <c r="BZ176" s="41"/>
      <c r="CA176" s="49"/>
      <c r="CB176" s="41"/>
      <c r="CC176" s="41"/>
      <c r="CD176" s="49"/>
      <c r="CE176" s="41"/>
      <c r="CF176" s="41"/>
      <c r="CG176" s="41"/>
      <c r="CH176" s="41"/>
      <c r="CI176" s="41"/>
      <c r="CJ176" s="41"/>
      <c r="CK176" s="41"/>
      <c r="CL176" s="41"/>
      <c r="CM176" s="41"/>
      <c r="CN176" s="41"/>
      <c r="CO176" s="41"/>
      <c r="CP176" s="41"/>
      <c r="CQ176" s="41"/>
      <c r="CR176" s="41"/>
      <c r="CS176" s="41"/>
      <c r="CT176" s="41"/>
      <c r="CU176" s="41"/>
      <c r="CV176" s="41"/>
      <c r="CW176" s="41"/>
      <c r="CX176" s="41"/>
      <c r="CY176" s="41"/>
      <c r="CZ176" s="41"/>
      <c r="DA176" s="41"/>
      <c r="DB176" s="41"/>
      <c r="DC176" s="41"/>
      <c r="DD176" s="41"/>
      <c r="DE176" s="41"/>
      <c r="DF176" s="41"/>
      <c r="DG176" s="41"/>
      <c r="DH176" s="41"/>
      <c r="DI176" s="41"/>
      <c r="DJ176" s="41"/>
      <c r="DK176" s="41"/>
      <c r="DL176" s="41"/>
      <c r="DM176" s="41"/>
      <c r="DN176" s="41"/>
      <c r="DO176" s="41"/>
      <c r="DP176" s="41"/>
      <c r="DQ176" s="41"/>
      <c r="DR176" s="41"/>
      <c r="DS176" s="41"/>
      <c r="DT176" s="41"/>
      <c r="DU176" s="41"/>
      <c r="DV176" s="41"/>
      <c r="DW176" s="41"/>
    </row>
    <row r="177" ht="12.75" customHeight="1">
      <c r="A177" s="91" t="s">
        <v>373</v>
      </c>
      <c r="B177" s="103">
        <v>0.0799788385629654</v>
      </c>
      <c r="C177" s="103">
        <v>0.16217811405658722</v>
      </c>
      <c r="D177" s="41">
        <v>0.014633671380579472</v>
      </c>
      <c r="E177" s="41">
        <v>0.07788508385419846</v>
      </c>
      <c r="F177" s="41">
        <v>0.06606213748455048</v>
      </c>
      <c r="G177" s="41">
        <v>0.06732083857059479</v>
      </c>
      <c r="H177" s="41">
        <v>0.06106087565422058</v>
      </c>
      <c r="I177" s="41">
        <v>0.08563489466905594</v>
      </c>
      <c r="J177" s="41">
        <v>0.025104790925979614</v>
      </c>
      <c r="K177" s="41">
        <v>0.11401550471782684</v>
      </c>
      <c r="L177" s="41">
        <v>0.05499228090047836</v>
      </c>
      <c r="M177" s="41">
        <v>0.07975971698760986</v>
      </c>
      <c r="N177" s="41">
        <v>0.07447414100170135</v>
      </c>
      <c r="O177" s="41"/>
      <c r="P177" s="41">
        <v>0.06965742260217667</v>
      </c>
      <c r="Q177" s="41">
        <v>0.03662072494626045</v>
      </c>
      <c r="R177" s="41">
        <v>0.08865959942340851</v>
      </c>
      <c r="S177" s="41">
        <v>0.07126080989837646</v>
      </c>
      <c r="T177" s="41">
        <v>0.033855099231004715</v>
      </c>
      <c r="U177" s="41">
        <v>0.06611573696136475</v>
      </c>
      <c r="V177" s="41">
        <v>0.03880516067147255</v>
      </c>
      <c r="W177" s="41">
        <v>0.07445596903562546</v>
      </c>
      <c r="X177" s="41">
        <v>0.040059320628643036</v>
      </c>
      <c r="Y177" s="41">
        <v>0.06341108679771423</v>
      </c>
      <c r="Z177" s="41">
        <v>0.046285226941108704</v>
      </c>
      <c r="AA177" s="41">
        <v>0.01925930567085743</v>
      </c>
      <c r="AB177" s="41">
        <v>0.05000491440296173</v>
      </c>
      <c r="AC177" s="41">
        <v>0.08810340613126755</v>
      </c>
      <c r="AD177" s="41">
        <v>0.06173468008637428</v>
      </c>
      <c r="AE177" s="41">
        <v>0.04872054606676102</v>
      </c>
      <c r="AF177" s="41">
        <v>0.06990259885787964</v>
      </c>
      <c r="AG177" s="41">
        <v>0.02473759651184082</v>
      </c>
      <c r="AH177" s="41">
        <v>0.04956255108118057</v>
      </c>
      <c r="AI177" s="41">
        <v>0.051399871706962585</v>
      </c>
      <c r="AJ177" s="41">
        <v>0.039262935519218445</v>
      </c>
      <c r="AK177" s="41">
        <v>0.020824307575821877</v>
      </c>
      <c r="AL177" s="41">
        <v>0.044600751250982285</v>
      </c>
      <c r="AM177" s="41">
        <v>0.05249233916401863</v>
      </c>
      <c r="AN177" s="41">
        <v>0.02799750119447708</v>
      </c>
      <c r="AO177" s="41">
        <v>0.014099717140197754</v>
      </c>
      <c r="AP177" s="41">
        <v>0.01801573671400547</v>
      </c>
      <c r="AQ177" s="41">
        <v>0.04140198603272438</v>
      </c>
      <c r="AR177" s="41">
        <v>0.03566283360123634</v>
      </c>
      <c r="AS177" s="41">
        <v>0.05781828984618187</v>
      </c>
      <c r="AT177" s="41">
        <v>0.07438260316848755</v>
      </c>
      <c r="AU177" s="41">
        <v>0.018208717927336693</v>
      </c>
      <c r="AV177" s="41"/>
      <c r="AW177" s="41">
        <v>0.053310882300138474</v>
      </c>
      <c r="AX177" s="41">
        <v>0.0901588425040245</v>
      </c>
      <c r="AY177" s="41">
        <v>0.050894107669591904</v>
      </c>
      <c r="AZ177" s="41">
        <v>0.044284433126449585</v>
      </c>
      <c r="BA177" s="41">
        <v>0.024976318702101707</v>
      </c>
      <c r="BB177" s="41">
        <v>0.01747734099626541</v>
      </c>
      <c r="BC177" s="41">
        <v>0.03070349059998989</v>
      </c>
      <c r="BD177" s="41">
        <v>0.02506353333592415</v>
      </c>
      <c r="BE177" s="41">
        <v>0.06150976940989494</v>
      </c>
      <c r="BF177" s="41">
        <v>0.023567192256450653</v>
      </c>
      <c r="BG177" s="41">
        <v>0.03271912410855293</v>
      </c>
      <c r="BH177" s="41">
        <v>0.04613726586103439</v>
      </c>
      <c r="BI177" s="41">
        <v>0.04169250279664993</v>
      </c>
      <c r="BJ177" s="41">
        <v>0.0645311176776886</v>
      </c>
      <c r="BK177" s="41">
        <v>0.10007847845554352</v>
      </c>
      <c r="BL177" s="41">
        <v>0.03719763457775116</v>
      </c>
      <c r="BM177" s="41"/>
      <c r="BN177" s="41"/>
      <c r="BO177" s="41"/>
      <c r="BP177" s="41"/>
      <c r="BQ177" s="41"/>
      <c r="BR177" s="41"/>
      <c r="BS177" s="41"/>
      <c r="BT177" s="41"/>
      <c r="BU177" s="41"/>
      <c r="BV177" s="41"/>
      <c r="BW177" s="41"/>
      <c r="BX177" s="41"/>
      <c r="BY177" s="41"/>
      <c r="BZ177" s="41"/>
      <c r="CA177" s="49"/>
      <c r="CB177" s="41"/>
      <c r="CC177" s="41"/>
      <c r="CD177" s="49"/>
      <c r="CE177" s="41"/>
      <c r="CF177" s="41"/>
      <c r="CG177" s="41"/>
      <c r="CH177" s="41"/>
      <c r="CI177" s="41"/>
      <c r="CJ177" s="41"/>
      <c r="CK177" s="41"/>
      <c r="CL177" s="41"/>
      <c r="CM177" s="41"/>
      <c r="CN177" s="41"/>
      <c r="CO177" s="41"/>
      <c r="CP177" s="41"/>
      <c r="CQ177" s="41"/>
      <c r="CR177" s="41"/>
      <c r="CS177" s="41"/>
      <c r="CT177" s="41"/>
      <c r="CU177" s="41"/>
      <c r="CV177" s="41"/>
      <c r="CW177" s="41"/>
      <c r="CX177" s="41"/>
      <c r="CY177" s="41"/>
      <c r="CZ177" s="41"/>
      <c r="DA177" s="41"/>
      <c r="DB177" s="41"/>
      <c r="DC177" s="41"/>
      <c r="DD177" s="41"/>
      <c r="DE177" s="41"/>
      <c r="DF177" s="41"/>
      <c r="DG177" s="41"/>
      <c r="DH177" s="41"/>
      <c r="DI177" s="41"/>
      <c r="DJ177" s="41"/>
      <c r="DK177" s="41"/>
      <c r="DL177" s="41"/>
      <c r="DM177" s="41"/>
      <c r="DN177" s="41"/>
      <c r="DO177" s="41"/>
      <c r="DP177" s="41"/>
      <c r="DQ177" s="41"/>
      <c r="DR177" s="41"/>
      <c r="DS177" s="41"/>
      <c r="DT177" s="41"/>
      <c r="DU177" s="41"/>
      <c r="DV177" s="41"/>
      <c r="DW177" s="41"/>
    </row>
    <row r="178" ht="12.75" customHeight="1">
      <c r="A178" s="91" t="s">
        <v>375</v>
      </c>
      <c r="B178" s="103">
        <v>0.022782644256949425</v>
      </c>
      <c r="C178" s="103">
        <v>0.037577614188194275</v>
      </c>
      <c r="D178" s="41">
        <v>0.0157266054302454</v>
      </c>
      <c r="E178" s="41">
        <v>0.03482634201645851</v>
      </c>
      <c r="F178" s="41">
        <v>0.022020859643816948</v>
      </c>
      <c r="G178" s="41">
        <v>0.0374363474547863</v>
      </c>
      <c r="H178" s="41">
        <v>0.022612815722823143</v>
      </c>
      <c r="I178" s="41">
        <v>0.019670743495225906</v>
      </c>
      <c r="J178" s="41">
        <v>0.006531915627419949</v>
      </c>
      <c r="K178" s="41">
        <v>0.013522204011678696</v>
      </c>
      <c r="L178" s="41">
        <v>0.022734384983778</v>
      </c>
      <c r="M178" s="41">
        <v>0.043866220861673355</v>
      </c>
      <c r="N178" s="41">
        <v>0.019476372748613358</v>
      </c>
      <c r="O178" s="41"/>
      <c r="P178" s="41">
        <v>0.027005160227417946</v>
      </c>
      <c r="Q178" s="41">
        <v>0.030034027993679047</v>
      </c>
      <c r="R178" s="41">
        <v>0.04115547984838486</v>
      </c>
      <c r="S178" s="41">
        <v>0.0447290875017643</v>
      </c>
      <c r="T178" s="41">
        <v>8.637008722871542E-4</v>
      </c>
      <c r="U178" s="41">
        <v>0.017869966104626656</v>
      </c>
      <c r="V178" s="41">
        <v>0.0063689337112009525</v>
      </c>
      <c r="W178" s="41">
        <v>0.029369942843914032</v>
      </c>
      <c r="X178" s="41">
        <v>0.014321723952889442</v>
      </c>
      <c r="Y178" s="41">
        <v>0.020406590774655342</v>
      </c>
      <c r="Z178" s="41">
        <v>0.01213301345705986</v>
      </c>
      <c r="AA178" s="41">
        <v>0.03800442814826965</v>
      </c>
      <c r="AB178" s="41">
        <v>0.007218724116683006</v>
      </c>
      <c r="AC178" s="41">
        <v>0.01801927573978901</v>
      </c>
      <c r="AD178" s="41">
        <v>0.01871642656624317</v>
      </c>
      <c r="AE178" s="41">
        <v>0.03982191160321236</v>
      </c>
      <c r="AF178" s="41">
        <v>0.017110386863350868</v>
      </c>
      <c r="AG178" s="41">
        <v>0.008937139995396137</v>
      </c>
      <c r="AH178" s="41">
        <v>0.02391069568693638</v>
      </c>
      <c r="AI178" s="41">
        <v>0.013569996692240238</v>
      </c>
      <c r="AJ178" s="41">
        <v>0.01700858399271965</v>
      </c>
      <c r="AK178" s="41">
        <v>0.0107624726369977</v>
      </c>
      <c r="AL178" s="41">
        <v>0.024508723989129066</v>
      </c>
      <c r="AM178" s="41">
        <v>0.023664232343435287</v>
      </c>
      <c r="AN178" s="41">
        <v>0.020459512248635292</v>
      </c>
      <c r="AO178" s="41">
        <v>0.007049858570098877</v>
      </c>
      <c r="AP178" s="41">
        <v>0.01694488897919655</v>
      </c>
      <c r="AQ178" s="41">
        <v>0.045273151248693466</v>
      </c>
      <c r="AR178" s="41">
        <v>0.006270227022469044</v>
      </c>
      <c r="AS178" s="41">
        <v>0.025425489991903305</v>
      </c>
      <c r="AT178" s="41">
        <v>0.026632267981767654</v>
      </c>
      <c r="AU178" s="41">
        <v>0.022352473810315132</v>
      </c>
      <c r="AV178" s="41"/>
      <c r="AW178" s="41">
        <v>0.02229916863143444</v>
      </c>
      <c r="AX178" s="41">
        <v>0.06924941390752792</v>
      </c>
      <c r="AY178" s="41">
        <v>0.008344454690814018</v>
      </c>
      <c r="AZ178" s="41">
        <v>0.02806636318564415</v>
      </c>
      <c r="BA178" s="41">
        <v>0.011315041221678257</v>
      </c>
      <c r="BB178" s="41">
        <v>0.011852120980620384</v>
      </c>
      <c r="BC178" s="41">
        <v>0.0</v>
      </c>
      <c r="BD178" s="41">
        <v>0.0</v>
      </c>
      <c r="BE178" s="41">
        <v>0.024734728038311005</v>
      </c>
      <c r="BF178" s="41">
        <v>0.009426876902580261</v>
      </c>
      <c r="BG178" s="41">
        <v>0.008059179410338402</v>
      </c>
      <c r="BH178" s="41">
        <v>0.00628472026437521</v>
      </c>
      <c r="BI178" s="41">
        <v>0.019007202237844467</v>
      </c>
      <c r="BJ178" s="41">
        <v>0.017732558771967888</v>
      </c>
      <c r="BK178" s="41">
        <v>0.030045276507735252</v>
      </c>
      <c r="BL178" s="41">
        <v>0.007945909164845943</v>
      </c>
      <c r="BM178" s="41"/>
      <c r="BN178" s="41"/>
      <c r="BO178" s="41"/>
      <c r="BP178" s="41"/>
      <c r="BQ178" s="41"/>
      <c r="BR178" s="41"/>
      <c r="BS178" s="41"/>
      <c r="BT178" s="41"/>
      <c r="BU178" s="41"/>
      <c r="BV178" s="41"/>
      <c r="BW178" s="41"/>
      <c r="BX178" s="41"/>
      <c r="BY178" s="41"/>
      <c r="BZ178" s="41"/>
      <c r="CA178" s="49"/>
      <c r="CB178" s="41"/>
      <c r="CC178" s="41"/>
      <c r="CD178" s="49"/>
      <c r="CE178" s="41"/>
      <c r="CF178" s="41"/>
      <c r="CG178" s="41"/>
      <c r="CH178" s="41"/>
      <c r="CI178" s="41"/>
      <c r="CJ178" s="41"/>
      <c r="CK178" s="41"/>
      <c r="CL178" s="41"/>
      <c r="CM178" s="41"/>
      <c r="CN178" s="41"/>
      <c r="CO178" s="41"/>
      <c r="CP178" s="41"/>
      <c r="CQ178" s="41"/>
      <c r="CR178" s="41"/>
      <c r="CS178" s="41"/>
      <c r="CT178" s="41"/>
      <c r="CU178" s="41"/>
      <c r="CV178" s="41"/>
      <c r="CW178" s="41"/>
      <c r="CX178" s="41"/>
      <c r="CY178" s="41"/>
      <c r="CZ178" s="41"/>
      <c r="DA178" s="41"/>
      <c r="DB178" s="41"/>
      <c r="DC178" s="41"/>
      <c r="DD178" s="41"/>
      <c r="DE178" s="41"/>
      <c r="DF178" s="41"/>
      <c r="DG178" s="41"/>
      <c r="DH178" s="41"/>
      <c r="DI178" s="41"/>
      <c r="DJ178" s="41"/>
      <c r="DK178" s="41"/>
      <c r="DL178" s="41"/>
      <c r="DM178" s="41"/>
      <c r="DN178" s="41"/>
      <c r="DO178" s="41"/>
      <c r="DP178" s="41"/>
      <c r="DQ178" s="41"/>
      <c r="DR178" s="41"/>
      <c r="DS178" s="41"/>
      <c r="DT178" s="41"/>
      <c r="DU178" s="41"/>
      <c r="DV178" s="41"/>
      <c r="DW178" s="41"/>
    </row>
    <row r="179" ht="12.75" customHeight="1">
      <c r="A179" s="91" t="s">
        <v>379</v>
      </c>
      <c r="B179" s="103">
        <v>0.7952625751495361</v>
      </c>
      <c r="C179" s="103">
        <v>0.4775165617465973</v>
      </c>
      <c r="D179" s="41">
        <v>0.5612670183181763</v>
      </c>
      <c r="E179" s="41">
        <v>0.6810104250907898</v>
      </c>
      <c r="F179" s="41">
        <v>0.5012956261634827</v>
      </c>
      <c r="G179" s="41">
        <v>0.5708572268486023</v>
      </c>
      <c r="H179" s="41">
        <v>0.6146560907363892</v>
      </c>
      <c r="I179" s="41">
        <v>0.6562951803207397</v>
      </c>
      <c r="J179" s="41">
        <v>0.6236171722412109</v>
      </c>
      <c r="K179" s="41">
        <v>0.5539647936820984</v>
      </c>
      <c r="L179" s="41">
        <v>0.6033791303634644</v>
      </c>
      <c r="M179" s="41">
        <v>0.7505394816398621</v>
      </c>
      <c r="N179" s="41">
        <v>0.646131157875061</v>
      </c>
      <c r="O179" s="41"/>
      <c r="P179" s="41">
        <v>0.6184950470924377</v>
      </c>
      <c r="Q179" s="41">
        <v>0.6899948716163635</v>
      </c>
      <c r="R179" s="41">
        <v>0.6096764802932739</v>
      </c>
      <c r="S179" s="41">
        <v>0.6913253664970398</v>
      </c>
      <c r="T179" s="41">
        <v>0.6246934533119202</v>
      </c>
      <c r="U179" s="41">
        <v>0.5678933262825012</v>
      </c>
      <c r="V179" s="41">
        <v>0.545085608959198</v>
      </c>
      <c r="W179" s="41">
        <v>0.5915030837059021</v>
      </c>
      <c r="X179" s="41">
        <v>0.49046704173088074</v>
      </c>
      <c r="Y179" s="41">
        <v>0.6190113425254822</v>
      </c>
      <c r="Z179" s="41">
        <v>0.5759437680244446</v>
      </c>
      <c r="AA179" s="41">
        <v>0.4809684753417969</v>
      </c>
      <c r="AB179" s="41">
        <v>0.5150619149208069</v>
      </c>
      <c r="AC179" s="41">
        <v>0.6355460286140442</v>
      </c>
      <c r="AD179" s="41">
        <v>0.6092105507850647</v>
      </c>
      <c r="AE179" s="41">
        <v>0.5754697918891907</v>
      </c>
      <c r="AF179" s="41">
        <v>0.6054545044898987</v>
      </c>
      <c r="AG179" s="41">
        <v>0.6850693225860596</v>
      </c>
      <c r="AH179" s="41">
        <v>0.510753333568573</v>
      </c>
      <c r="AI179" s="41">
        <v>0.4276491105556488</v>
      </c>
      <c r="AJ179" s="41">
        <v>0.5646151900291443</v>
      </c>
      <c r="AK179" s="41">
        <v>0.3752998113632202</v>
      </c>
      <c r="AL179" s="41">
        <v>0.6445096731185913</v>
      </c>
      <c r="AM179" s="41">
        <v>0.4623273015022278</v>
      </c>
      <c r="AN179" s="41">
        <v>0.4666198194026947</v>
      </c>
      <c r="AO179" s="41">
        <v>0.4608258008956909</v>
      </c>
      <c r="AP179" s="41">
        <v>0.4333856403827667</v>
      </c>
      <c r="AQ179" s="41">
        <v>0.7166878581047058</v>
      </c>
      <c r="AR179" s="41">
        <v>0.5850582122802734</v>
      </c>
      <c r="AS179" s="41">
        <v>0.5881486535072327</v>
      </c>
      <c r="AT179" s="41">
        <v>0.5285901427268982</v>
      </c>
      <c r="AU179" s="41">
        <v>0.44168585538864136</v>
      </c>
      <c r="AV179" s="41"/>
      <c r="AW179" s="41">
        <v>0.62538081407547</v>
      </c>
      <c r="AX179" s="41">
        <v>0.6701341271400452</v>
      </c>
      <c r="AY179" s="41">
        <v>0.6813861131668091</v>
      </c>
      <c r="AZ179" s="41">
        <v>0.6699767112731934</v>
      </c>
      <c r="BA179" s="41">
        <v>0.44540509581565857</v>
      </c>
      <c r="BB179" s="41">
        <v>0.3663938641548157</v>
      </c>
      <c r="BC179" s="41">
        <v>0.34385421872138977</v>
      </c>
      <c r="BD179" s="41">
        <v>0.504482090473175</v>
      </c>
      <c r="BE179" s="41">
        <v>0.4318765699863434</v>
      </c>
      <c r="BF179" s="41">
        <v>0.4709385335445404</v>
      </c>
      <c r="BG179" s="41">
        <v>0.4856221377849579</v>
      </c>
      <c r="BH179" s="41">
        <v>0.5107680559158325</v>
      </c>
      <c r="BI179" s="41">
        <v>0.4457416534423828</v>
      </c>
      <c r="BJ179" s="41">
        <v>0.5429628491401672</v>
      </c>
      <c r="BK179" s="41">
        <v>0.6182010173797607</v>
      </c>
      <c r="BL179" s="41">
        <v>0.5460593104362488</v>
      </c>
      <c r="BM179" s="41"/>
      <c r="BN179" s="41"/>
      <c r="BO179" s="41"/>
      <c r="BP179" s="41"/>
      <c r="BQ179" s="41"/>
      <c r="BR179" s="41"/>
      <c r="BS179" s="41"/>
      <c r="BT179" s="41"/>
      <c r="BU179" s="41"/>
      <c r="BV179" s="41"/>
      <c r="BW179" s="41"/>
      <c r="BX179" s="41"/>
      <c r="BY179" s="41"/>
      <c r="BZ179" s="41"/>
      <c r="CA179" s="49"/>
      <c r="CB179" s="41"/>
      <c r="CC179" s="41"/>
      <c r="CD179" s="49"/>
      <c r="CE179" s="41"/>
      <c r="CF179" s="41"/>
      <c r="CG179" s="41"/>
      <c r="CH179" s="41"/>
      <c r="CI179" s="41"/>
      <c r="CJ179" s="41"/>
      <c r="CK179" s="41"/>
      <c r="CL179" s="41"/>
      <c r="CM179" s="41"/>
      <c r="CN179" s="41"/>
      <c r="CO179" s="41"/>
      <c r="CP179" s="41"/>
      <c r="CQ179" s="41"/>
      <c r="CR179" s="41"/>
      <c r="CS179" s="41"/>
      <c r="CT179" s="41"/>
      <c r="CU179" s="41"/>
      <c r="CV179" s="41"/>
      <c r="CW179" s="41"/>
      <c r="CX179" s="41"/>
      <c r="CY179" s="41"/>
      <c r="CZ179" s="41"/>
      <c r="DA179" s="41"/>
      <c r="DB179" s="41"/>
      <c r="DC179" s="41"/>
      <c r="DD179" s="41"/>
      <c r="DE179" s="41"/>
      <c r="DF179" s="41"/>
      <c r="DG179" s="41"/>
      <c r="DH179" s="41"/>
      <c r="DI179" s="41"/>
      <c r="DJ179" s="41"/>
      <c r="DK179" s="41"/>
      <c r="DL179" s="41"/>
      <c r="DM179" s="41"/>
      <c r="DN179" s="41"/>
      <c r="DO179" s="41"/>
      <c r="DP179" s="41"/>
      <c r="DQ179" s="41"/>
      <c r="DR179" s="41"/>
      <c r="DS179" s="41"/>
      <c r="DT179" s="41"/>
      <c r="DU179" s="41"/>
      <c r="DV179" s="41"/>
      <c r="DW179" s="41"/>
    </row>
    <row r="180" ht="12.75" customHeight="1">
      <c r="A180" s="91" t="s">
        <v>381</v>
      </c>
      <c r="B180" s="103">
        <v>0.947364866733551</v>
      </c>
      <c r="C180" s="103">
        <v>0.5718677043914795</v>
      </c>
      <c r="D180" s="41">
        <v>0.600132167339325</v>
      </c>
      <c r="E180" s="41">
        <v>0.6480256915092468</v>
      </c>
      <c r="F180" s="41">
        <v>0.6627810001373291</v>
      </c>
      <c r="G180" s="41">
        <v>0.6762603521347046</v>
      </c>
      <c r="H180" s="41">
        <v>0.47474735975265503</v>
      </c>
      <c r="I180" s="41">
        <v>0.7014134526252747</v>
      </c>
      <c r="J180" s="41">
        <v>0.7254539132118225</v>
      </c>
      <c r="K180" s="41">
        <v>0.6454969048500061</v>
      </c>
      <c r="L180" s="41">
        <v>0.6683551669120789</v>
      </c>
      <c r="M180" s="41">
        <v>0.824138343334198</v>
      </c>
      <c r="N180" s="41">
        <v>0.6906014680862427</v>
      </c>
      <c r="O180" s="41"/>
      <c r="P180" s="41">
        <v>0.8679105043411255</v>
      </c>
      <c r="Q180" s="41">
        <v>0.8029351830482483</v>
      </c>
      <c r="R180" s="41">
        <v>0.9277583360671997</v>
      </c>
      <c r="S180" s="41">
        <v>0.958469808101654</v>
      </c>
      <c r="T180" s="41">
        <v>0.9213388562202454</v>
      </c>
      <c r="U180" s="41">
        <v>0.8466396927833557</v>
      </c>
      <c r="V180" s="41">
        <v>0.8537909388542175</v>
      </c>
      <c r="W180" s="41">
        <v>0.8695268630981445</v>
      </c>
      <c r="X180" s="41">
        <v>0.7964418530464172</v>
      </c>
      <c r="Y180" s="41">
        <v>0.8162208199501038</v>
      </c>
      <c r="Z180" s="41">
        <v>0.8846116065979004</v>
      </c>
      <c r="AA180" s="41">
        <v>0.8065770268440247</v>
      </c>
      <c r="AB180" s="41">
        <v>0.7207218408584595</v>
      </c>
      <c r="AC180" s="41">
        <v>0.798909604549408</v>
      </c>
      <c r="AD180" s="41">
        <v>0.7099488377571106</v>
      </c>
      <c r="AE180" s="41">
        <v>0.7737563848495483</v>
      </c>
      <c r="AF180" s="41">
        <v>0.7582467198371887</v>
      </c>
      <c r="AG180" s="41">
        <v>0.9249329566955566</v>
      </c>
      <c r="AH180" s="41">
        <v>0.6430156230926514</v>
      </c>
      <c r="AI180" s="41">
        <v>0.6702479124069214</v>
      </c>
      <c r="AJ180" s="41">
        <v>0.8259396553039551</v>
      </c>
      <c r="AK180" s="41">
        <v>0.7042631506919861</v>
      </c>
      <c r="AL180" s="41">
        <v>0.8346194624900818</v>
      </c>
      <c r="AM180" s="41">
        <v>0.7904362082481384</v>
      </c>
      <c r="AN180" s="41">
        <v>0.767409086227417</v>
      </c>
      <c r="AO180" s="41">
        <v>0.6165176630020142</v>
      </c>
      <c r="AP180" s="41">
        <v>0.6675902009010315</v>
      </c>
      <c r="AQ180" s="41">
        <v>0.7892085313796997</v>
      </c>
      <c r="AR180" s="41">
        <v>0.5891629457473755</v>
      </c>
      <c r="AS180" s="41">
        <v>0.7606416344642639</v>
      </c>
      <c r="AT180" s="41">
        <v>0.7378425002098083</v>
      </c>
      <c r="AU180" s="41">
        <v>0.7935831546783447</v>
      </c>
      <c r="AV180" s="41"/>
      <c r="AW180" s="41">
        <v>0.8080852627754211</v>
      </c>
      <c r="AX180" s="41">
        <v>0.8386510610580444</v>
      </c>
      <c r="AY180" s="41">
        <v>0.9044021368026733</v>
      </c>
      <c r="AZ180" s="41">
        <v>0.8197166919708252</v>
      </c>
      <c r="BA180" s="41">
        <v>0.6459475159645081</v>
      </c>
      <c r="BB180" s="41">
        <v>0.6345707774162292</v>
      </c>
      <c r="BC180" s="41">
        <v>0.6214811205863953</v>
      </c>
      <c r="BD180" s="41">
        <v>0.7123488783836365</v>
      </c>
      <c r="BE180" s="41">
        <v>0.7055332660675049</v>
      </c>
      <c r="BF180" s="41">
        <v>0.7918291687965393</v>
      </c>
      <c r="BG180" s="41">
        <v>0.7616962194442749</v>
      </c>
      <c r="BH180" s="41">
        <v>0.7983927726745605</v>
      </c>
      <c r="BI180" s="41">
        <v>0.7596578001976013</v>
      </c>
      <c r="BJ180" s="41">
        <v>0.7594155669212341</v>
      </c>
      <c r="BK180" s="41">
        <v>0.8786658644676208</v>
      </c>
      <c r="BL180" s="41">
        <v>0.731266438961029</v>
      </c>
      <c r="BM180" s="41"/>
      <c r="BN180" s="41"/>
      <c r="BO180" s="41"/>
      <c r="BP180" s="41"/>
      <c r="BQ180" s="41"/>
      <c r="BR180" s="41"/>
      <c r="BS180" s="41"/>
      <c r="BT180" s="41"/>
      <c r="BU180" s="41"/>
      <c r="BV180" s="41"/>
      <c r="BW180" s="41"/>
      <c r="BX180" s="41"/>
      <c r="BY180" s="41"/>
      <c r="BZ180" s="41"/>
      <c r="CA180" s="49"/>
      <c r="CB180" s="41"/>
      <c r="CC180" s="41"/>
      <c r="CD180" s="49"/>
      <c r="CE180" s="41"/>
      <c r="CF180" s="41"/>
      <c r="CG180" s="41"/>
      <c r="CH180" s="41"/>
      <c r="CI180" s="41"/>
      <c r="CJ180" s="41"/>
      <c r="CK180" s="41"/>
      <c r="CL180" s="41"/>
      <c r="CM180" s="41"/>
      <c r="CN180" s="41"/>
      <c r="CO180" s="41"/>
      <c r="CP180" s="41"/>
      <c r="CQ180" s="41"/>
      <c r="CR180" s="41"/>
      <c r="CS180" s="41"/>
      <c r="CT180" s="41"/>
      <c r="CU180" s="41"/>
      <c r="CV180" s="41"/>
      <c r="CW180" s="41"/>
      <c r="CX180" s="41"/>
      <c r="CY180" s="41"/>
      <c r="CZ180" s="41"/>
      <c r="DA180" s="41"/>
      <c r="DB180" s="41"/>
      <c r="DC180" s="41"/>
      <c r="DD180" s="41"/>
      <c r="DE180" s="41"/>
      <c r="DF180" s="41"/>
      <c r="DG180" s="41"/>
      <c r="DH180" s="41"/>
      <c r="DI180" s="41"/>
      <c r="DJ180" s="41"/>
      <c r="DK180" s="41"/>
      <c r="DL180" s="41"/>
      <c r="DM180" s="41"/>
      <c r="DN180" s="41"/>
      <c r="DO180" s="41"/>
      <c r="DP180" s="41"/>
      <c r="DQ180" s="41"/>
      <c r="DR180" s="41"/>
      <c r="DS180" s="41"/>
      <c r="DT180" s="41"/>
      <c r="DU180" s="41"/>
      <c r="DV180" s="41"/>
      <c r="DW180" s="41"/>
    </row>
    <row r="181" ht="12.75" customHeight="1">
      <c r="A181" s="91" t="s">
        <v>385</v>
      </c>
      <c r="B181" s="103">
        <v>0.05617678537964821</v>
      </c>
      <c r="C181" s="103">
        <v>0.05310940742492676</v>
      </c>
      <c r="D181" s="41">
        <v>0.014823888428509235</v>
      </c>
      <c r="E181" s="41">
        <v>0.03298467770218849</v>
      </c>
      <c r="F181" s="41">
        <v>0.04922281205654144</v>
      </c>
      <c r="G181" s="41">
        <v>0.028759514912962914</v>
      </c>
      <c r="H181" s="41">
        <v>0.054283298552036285</v>
      </c>
      <c r="I181" s="41">
        <v>0.012151030823588371</v>
      </c>
      <c r="J181" s="41">
        <v>0.012552395462989807</v>
      </c>
      <c r="K181" s="41">
        <v>0.023140236735343933</v>
      </c>
      <c r="L181" s="41">
        <v>0.04132113978266716</v>
      </c>
      <c r="M181" s="41">
        <v>0.031386639922857285</v>
      </c>
      <c r="N181" s="41">
        <v>0.024252822622656822</v>
      </c>
      <c r="O181" s="41"/>
      <c r="P181" s="41">
        <v>0.021988851949572563</v>
      </c>
      <c r="Q181" s="41">
        <v>0.014139880426228046</v>
      </c>
      <c r="R181" s="41">
        <v>0.040498487651348114</v>
      </c>
      <c r="S181" s="41">
        <v>0.030307473614811897</v>
      </c>
      <c r="T181" s="41">
        <v>0.012678339146077633</v>
      </c>
      <c r="U181" s="41">
        <v>0.0539061613380909</v>
      </c>
      <c r="V181" s="41">
        <v>0.013920984230935574</v>
      </c>
      <c r="W181" s="41">
        <v>0.03415485471487045</v>
      </c>
      <c r="X181" s="41">
        <v>0.01263158954679966</v>
      </c>
      <c r="Y181" s="41">
        <v>0.021271131932735443</v>
      </c>
      <c r="Z181" s="41">
        <v>0.01383064966648817</v>
      </c>
      <c r="AA181" s="41">
        <v>0.00702942069619894</v>
      </c>
      <c r="AB181" s="41">
        <v>0.019074546173214912</v>
      </c>
      <c r="AC181" s="41">
        <v>0.045892346650362015</v>
      </c>
      <c r="AD181" s="41">
        <v>0.02430182509124279</v>
      </c>
      <c r="AE181" s="41">
        <v>0.05190584436058998</v>
      </c>
      <c r="AF181" s="41">
        <v>0.03288961201906204</v>
      </c>
      <c r="AG181" s="41">
        <v>0.024620817974209785</v>
      </c>
      <c r="AH181" s="41">
        <v>0.030323658138513565</v>
      </c>
      <c r="AI181" s="41">
        <v>0.041734758764505386</v>
      </c>
      <c r="AJ181" s="41">
        <v>0.03385651856660843</v>
      </c>
      <c r="AK181" s="41">
        <v>0.011932622641324997</v>
      </c>
      <c r="AL181" s="41">
        <v>0.046698860824108124</v>
      </c>
      <c r="AM181" s="41">
        <v>0.024741806089878082</v>
      </c>
      <c r="AN181" s="41">
        <v>0.022433994337916374</v>
      </c>
      <c r="AO181" s="41">
        <v>0.00924481451511383</v>
      </c>
      <c r="AP181" s="41">
        <v>0.011653541587293148</v>
      </c>
      <c r="AQ181" s="41">
        <v>0.019415581598877907</v>
      </c>
      <c r="AR181" s="41">
        <v>0.02366860769689083</v>
      </c>
      <c r="AS181" s="41">
        <v>0.022262468934059143</v>
      </c>
      <c r="AT181" s="41">
        <v>0.03925912454724312</v>
      </c>
      <c r="AU181" s="41">
        <v>0.008476845920085907</v>
      </c>
      <c r="AV181" s="41"/>
      <c r="AW181" s="41">
        <v>0.02701229229569435</v>
      </c>
      <c r="AX181" s="41">
        <v>0.05292045697569847</v>
      </c>
      <c r="AY181" s="41">
        <v>0.014663301408290863</v>
      </c>
      <c r="AZ181" s="41">
        <v>0.03169390931725502</v>
      </c>
      <c r="BA181" s="41">
        <v>0.006830638274550438</v>
      </c>
      <c r="BB181" s="41">
        <v>0.008031941950321198</v>
      </c>
      <c r="BC181" s="41">
        <v>0.022507602348923683</v>
      </c>
      <c r="BD181" s="41">
        <v>0.00648440420627594</v>
      </c>
      <c r="BE181" s="41">
        <v>0.02977372705936432</v>
      </c>
      <c r="BF181" s="41">
        <v>0.007070157676935196</v>
      </c>
      <c r="BG181" s="41">
        <v>0.02465994656085968</v>
      </c>
      <c r="BH181" s="41">
        <v>0.05271527171134949</v>
      </c>
      <c r="BI181" s="41">
        <v>0.012262601405382156</v>
      </c>
      <c r="BJ181" s="41">
        <v>0.017732558771967888</v>
      </c>
      <c r="BK181" s="41">
        <v>0.030045276507735252</v>
      </c>
      <c r="BL181" s="41">
        <v>0.04007972031831741</v>
      </c>
      <c r="BM181" s="41"/>
      <c r="BN181" s="41"/>
      <c r="BO181" s="41"/>
      <c r="BP181" s="41"/>
      <c r="BQ181" s="41"/>
      <c r="BR181" s="41"/>
      <c r="BS181" s="41"/>
      <c r="BT181" s="41"/>
      <c r="BU181" s="41"/>
      <c r="BV181" s="41"/>
      <c r="BW181" s="41"/>
      <c r="BX181" s="41"/>
      <c r="BY181" s="41"/>
      <c r="BZ181" s="41"/>
      <c r="CA181" s="49"/>
      <c r="CB181" s="41"/>
      <c r="CC181" s="41"/>
      <c r="CD181" s="49"/>
      <c r="CE181" s="41"/>
      <c r="CF181" s="41"/>
      <c r="CG181" s="41"/>
      <c r="CH181" s="41"/>
      <c r="CI181" s="41"/>
      <c r="CJ181" s="41"/>
      <c r="CK181" s="41"/>
      <c r="CL181" s="41"/>
      <c r="CM181" s="41"/>
      <c r="CN181" s="41"/>
      <c r="CO181" s="41"/>
      <c r="CP181" s="41"/>
      <c r="CQ181" s="41"/>
      <c r="CR181" s="41"/>
      <c r="CS181" s="41"/>
      <c r="CT181" s="41"/>
      <c r="CU181" s="41"/>
      <c r="CV181" s="41"/>
      <c r="CW181" s="41"/>
      <c r="CX181" s="41"/>
      <c r="CY181" s="41"/>
      <c r="CZ181" s="41"/>
      <c r="DA181" s="41"/>
      <c r="DB181" s="41"/>
      <c r="DC181" s="41"/>
      <c r="DD181" s="41"/>
      <c r="DE181" s="41"/>
      <c r="DF181" s="41"/>
      <c r="DG181" s="41"/>
      <c r="DH181" s="41"/>
      <c r="DI181" s="41"/>
      <c r="DJ181" s="41"/>
      <c r="DK181" s="41"/>
      <c r="DL181" s="41"/>
      <c r="DM181" s="41"/>
      <c r="DN181" s="41"/>
      <c r="DO181" s="41"/>
      <c r="DP181" s="41"/>
      <c r="DQ181" s="41"/>
      <c r="DR181" s="41"/>
      <c r="DS181" s="41"/>
      <c r="DT181" s="41"/>
      <c r="DU181" s="41"/>
      <c r="DV181" s="41"/>
      <c r="DW181" s="41"/>
    </row>
    <row r="182" ht="12.75" customHeight="1">
      <c r="A182" s="11" t="s">
        <v>387</v>
      </c>
      <c r="B182" s="103">
        <v>0.3415893316268921</v>
      </c>
      <c r="C182" s="103">
        <v>0.2627921998500824</v>
      </c>
      <c r="D182" s="41">
        <v>0.2820827066898346</v>
      </c>
      <c r="E182" s="41">
        <v>0.28594982624053955</v>
      </c>
      <c r="F182" s="41">
        <v>0.2707252502441406</v>
      </c>
      <c r="G182" s="41">
        <v>0.23939885199069977</v>
      </c>
      <c r="H182" s="41">
        <v>0.29018858075141907</v>
      </c>
      <c r="I182" s="41">
        <v>0.41037625074386597</v>
      </c>
      <c r="J182" s="41">
        <v>0.26569050550460815</v>
      </c>
      <c r="K182" s="41">
        <v>0.27406346797943115</v>
      </c>
      <c r="L182" s="41">
        <v>0.34086060523986816</v>
      </c>
      <c r="M182" s="41">
        <v>0.30983296036720276</v>
      </c>
      <c r="N182" s="41">
        <v>0.3170023560523987</v>
      </c>
      <c r="O182" s="41"/>
      <c r="P182" s="41">
        <v>0.23376835882663727</v>
      </c>
      <c r="Q182" s="41">
        <v>0.2797923982143402</v>
      </c>
      <c r="R182" s="41">
        <v>0.3531099855899811</v>
      </c>
      <c r="S182" s="41">
        <v>0.30530068278312683</v>
      </c>
      <c r="T182" s="41">
        <v>0.3415900468826294</v>
      </c>
      <c r="U182" s="41">
        <v>0.26801809668540955</v>
      </c>
      <c r="V182" s="41">
        <v>0.34705713391304016</v>
      </c>
      <c r="W182" s="41">
        <v>0.25133609771728516</v>
      </c>
      <c r="X182" s="41">
        <v>0.19368425011634827</v>
      </c>
      <c r="Y182" s="41">
        <v>0.24499893188476562</v>
      </c>
      <c r="Z182" s="41">
        <v>0.22348715364933014</v>
      </c>
      <c r="AA182" s="41">
        <v>0.24857133626937866</v>
      </c>
      <c r="AB182" s="41">
        <v>0.20676137506961823</v>
      </c>
      <c r="AC182" s="41">
        <v>0.27078738808631897</v>
      </c>
      <c r="AD182" s="41">
        <v>0.19274966418743134</v>
      </c>
      <c r="AE182" s="41">
        <v>0.18620264530181885</v>
      </c>
      <c r="AF182" s="41">
        <v>0.26698049902915955</v>
      </c>
      <c r="AG182" s="41">
        <v>0.32300129532814026</v>
      </c>
      <c r="AH182" s="41">
        <v>0.131616473197937</v>
      </c>
      <c r="AI182" s="41">
        <v>0.2308841347694397</v>
      </c>
      <c r="AJ182" s="41">
        <v>0.22095094621181488</v>
      </c>
      <c r="AK182" s="41">
        <v>0.2664976716041565</v>
      </c>
      <c r="AL182" s="41">
        <v>0.3203772008419037</v>
      </c>
      <c r="AM182" s="41">
        <v>0.2790308892726898</v>
      </c>
      <c r="AN182" s="41">
        <v>0.24282151460647583</v>
      </c>
      <c r="AO182" s="41">
        <v>0.2817893624305725</v>
      </c>
      <c r="AP182" s="41">
        <v>0.18960632383823395</v>
      </c>
      <c r="AQ182" s="41">
        <v>0.29238471388816833</v>
      </c>
      <c r="AR182" s="41">
        <v>0.17777776718139648</v>
      </c>
      <c r="AS182" s="41">
        <v>0.3152362108230591</v>
      </c>
      <c r="AT182" s="41">
        <v>0.22325778007507324</v>
      </c>
      <c r="AU182" s="41">
        <v>0.23796837031841278</v>
      </c>
      <c r="AV182" s="41"/>
      <c r="AW182" s="41">
        <v>0.21616168320178986</v>
      </c>
      <c r="AX182" s="41">
        <v>0.2971556782722473</v>
      </c>
      <c r="AY182" s="41">
        <v>0.27109771966934204</v>
      </c>
      <c r="AZ182" s="41">
        <v>0.27793213725090027</v>
      </c>
      <c r="BA182" s="41">
        <v>0.2475748211145401</v>
      </c>
      <c r="BB182" s="41">
        <v>0.2059079110622406</v>
      </c>
      <c r="BC182" s="41">
        <v>0.23535197973251343</v>
      </c>
      <c r="BD182" s="41">
        <v>0.2850289046764374</v>
      </c>
      <c r="BE182" s="41">
        <v>0.2385774850845337</v>
      </c>
      <c r="BF182" s="41">
        <v>0.14022091031074524</v>
      </c>
      <c r="BG182" s="41">
        <v>0.2419077306985855</v>
      </c>
      <c r="BH182" s="103">
        <v>0.1891554743051529</v>
      </c>
      <c r="BI182" s="103">
        <v>0.24708852171897888</v>
      </c>
      <c r="BJ182" s="103">
        <v>0.3087775409221649</v>
      </c>
      <c r="BK182" s="103">
        <v>0.3242318034172058</v>
      </c>
      <c r="BL182" s="103">
        <v>0.20616276562213898</v>
      </c>
      <c r="BM182" s="41"/>
      <c r="BN182" s="41"/>
      <c r="BO182" s="41"/>
      <c r="BP182" s="41"/>
      <c r="BQ182" s="41"/>
      <c r="BR182" s="41"/>
      <c r="BS182" s="41"/>
      <c r="BT182" s="41"/>
      <c r="BU182" s="41"/>
      <c r="BV182" s="41"/>
      <c r="BW182" s="41"/>
      <c r="BX182" s="41"/>
      <c r="BY182" s="41"/>
      <c r="BZ182" s="41"/>
      <c r="CA182" s="49"/>
      <c r="CB182" s="41"/>
      <c r="CC182" s="41"/>
      <c r="CD182" s="49"/>
      <c r="CE182" s="41"/>
      <c r="CF182" s="41"/>
      <c r="CG182" s="41"/>
      <c r="CH182" s="41"/>
      <c r="CI182" s="41"/>
      <c r="CJ182" s="41"/>
      <c r="CK182" s="41"/>
      <c r="CL182" s="41"/>
      <c r="CM182" s="41"/>
      <c r="CN182" s="41"/>
      <c r="CO182" s="41"/>
      <c r="CP182" s="41"/>
      <c r="CQ182" s="41"/>
      <c r="CR182" s="41"/>
      <c r="CS182" s="41"/>
      <c r="CT182" s="41"/>
      <c r="CU182" s="41"/>
      <c r="CV182" s="41"/>
      <c r="CW182" s="41"/>
      <c r="CX182" s="41"/>
      <c r="CY182" s="41"/>
      <c r="CZ182" s="41"/>
      <c r="DA182" s="41"/>
      <c r="DB182" s="41"/>
      <c r="DC182" s="41"/>
      <c r="DD182" s="41"/>
      <c r="DE182" s="41"/>
      <c r="DF182" s="41"/>
      <c r="DG182" s="41"/>
      <c r="DH182" s="41"/>
      <c r="DI182" s="41"/>
      <c r="DJ182" s="41"/>
      <c r="DK182" s="41"/>
      <c r="DL182" s="41"/>
      <c r="DM182" s="41"/>
      <c r="DN182" s="41"/>
      <c r="DO182" s="41"/>
      <c r="DP182" s="41"/>
      <c r="DQ182" s="41"/>
      <c r="DR182" s="41"/>
      <c r="DS182" s="41"/>
      <c r="DT182" s="41"/>
      <c r="DU182" s="41"/>
      <c r="DV182" s="41"/>
      <c r="DW182" s="41"/>
    </row>
    <row r="183" ht="12.75" customHeight="1">
      <c r="A183" s="11" t="s">
        <v>389</v>
      </c>
      <c r="B183" s="103">
        <v>0.6197988390922546</v>
      </c>
      <c r="C183" s="103">
        <v>0.6409160494804382</v>
      </c>
      <c r="D183" s="41">
        <v>0.5028741955757141</v>
      </c>
      <c r="E183" s="41">
        <v>0.6571514010429382</v>
      </c>
      <c r="F183" s="41">
        <v>0.4900689423084259</v>
      </c>
      <c r="G183" s="41">
        <v>0.632553219795227</v>
      </c>
      <c r="H183" s="41">
        <v>0.5995808839797974</v>
      </c>
      <c r="I183" s="41">
        <v>0.5463483333587646</v>
      </c>
      <c r="J183" s="41">
        <v>0.4482339024543762</v>
      </c>
      <c r="K183" s="41">
        <v>0.6640761494636536</v>
      </c>
      <c r="L183" s="41">
        <v>0.6390166878700256</v>
      </c>
      <c r="M183" s="41">
        <v>0.6505423188209534</v>
      </c>
      <c r="N183" s="41">
        <v>0.625796914100647</v>
      </c>
      <c r="O183" s="41"/>
      <c r="P183" s="41">
        <v>0.6052134037017822</v>
      </c>
      <c r="Q183" s="41">
        <v>0.5287629961967468</v>
      </c>
      <c r="R183" s="41">
        <v>0.5805612802505493</v>
      </c>
      <c r="S183" s="41">
        <v>0.5941784977912903</v>
      </c>
      <c r="T183" s="41">
        <v>0.4980486333370209</v>
      </c>
      <c r="U183" s="41">
        <v>0.5744425058364868</v>
      </c>
      <c r="V183" s="41">
        <v>0.5101449489593506</v>
      </c>
      <c r="W183" s="41">
        <v>0.5853568315505981</v>
      </c>
      <c r="X183" s="41">
        <v>0.5205337405204773</v>
      </c>
      <c r="Y183" s="41">
        <v>0.5486240386962891</v>
      </c>
      <c r="Z183" s="41">
        <v>0.6047034859657288</v>
      </c>
      <c r="AA183" s="41">
        <v>0.4672253429889679</v>
      </c>
      <c r="AB183" s="41">
        <v>0.5332980751991272</v>
      </c>
      <c r="AC183" s="41">
        <v>0.6068700551986694</v>
      </c>
      <c r="AD183" s="41">
        <v>0.4568341076374054</v>
      </c>
      <c r="AE183" s="41">
        <v>0.5255414247512817</v>
      </c>
      <c r="AF183" s="41">
        <v>0.5319156050682068</v>
      </c>
      <c r="AG183" s="41">
        <v>0.5331630706787109</v>
      </c>
      <c r="AH183" s="41">
        <v>0.28525829315185547</v>
      </c>
      <c r="AI183" s="41">
        <v>0.46032822132110596</v>
      </c>
      <c r="AJ183" s="41">
        <v>0.5083436369895935</v>
      </c>
      <c r="AK183" s="41">
        <v>0.45273903012275696</v>
      </c>
      <c r="AL183" s="41">
        <v>0.581915020942688</v>
      </c>
      <c r="AM183" s="41">
        <v>0.5999327898025513</v>
      </c>
      <c r="AN183" s="41">
        <v>0.47307971119880676</v>
      </c>
      <c r="AO183" s="41">
        <v>0.41101178526878357</v>
      </c>
      <c r="AP183" s="41">
        <v>0.4597794711589813</v>
      </c>
      <c r="AQ183" s="41">
        <v>0.5575816631317139</v>
      </c>
      <c r="AR183" s="41">
        <v>0.36376306414604187</v>
      </c>
      <c r="AS183" s="41">
        <v>0.49805885553359985</v>
      </c>
      <c r="AT183" s="41">
        <v>0.33838802576065063</v>
      </c>
      <c r="AU183" s="41">
        <v>0.39264780282974243</v>
      </c>
      <c r="AV183" s="41"/>
      <c r="AW183" s="41">
        <v>0.480112761259079</v>
      </c>
      <c r="AX183" s="41">
        <v>0.46109214425086975</v>
      </c>
      <c r="AY183" s="41">
        <v>0.47223660349845886</v>
      </c>
      <c r="AZ183" s="41">
        <v>0.421085000038147</v>
      </c>
      <c r="BA183" s="41">
        <v>0.5288867354393005</v>
      </c>
      <c r="BB183" s="41">
        <v>0.5439941883087158</v>
      </c>
      <c r="BC183" s="41">
        <v>0.4161227345466614</v>
      </c>
      <c r="BD183" s="41">
        <v>0.3991259038448334</v>
      </c>
      <c r="BE183" s="41">
        <v>0.553394079208374</v>
      </c>
      <c r="BF183" s="41">
        <v>0.3939540982246399</v>
      </c>
      <c r="BG183" s="41">
        <v>0.44183585047721863</v>
      </c>
      <c r="BH183" s="103">
        <v>0.5453187823295593</v>
      </c>
      <c r="BI183" s="103">
        <v>0.5370961427688599</v>
      </c>
      <c r="BJ183" s="103">
        <v>0.6511703729629517</v>
      </c>
      <c r="BK183" s="103">
        <v>0.7035074234008789</v>
      </c>
      <c r="BL183" s="103">
        <v>0.5321338176727295</v>
      </c>
      <c r="BM183" s="41"/>
      <c r="BN183" s="41"/>
      <c r="BO183" s="41"/>
      <c r="BP183" s="41"/>
      <c r="BQ183" s="41"/>
      <c r="BR183" s="41"/>
      <c r="BS183" s="41"/>
      <c r="BT183" s="41"/>
      <c r="BU183" s="41"/>
      <c r="BV183" s="41"/>
      <c r="BW183" s="41"/>
      <c r="BX183" s="41"/>
      <c r="BY183" s="41"/>
      <c r="BZ183" s="41"/>
      <c r="CA183" s="49"/>
      <c r="CB183" s="41"/>
      <c r="CC183" s="41"/>
      <c r="CD183" s="49"/>
      <c r="CE183" s="41"/>
      <c r="CF183" s="41"/>
      <c r="CG183" s="41"/>
      <c r="CH183" s="41"/>
      <c r="CI183" s="41"/>
      <c r="CJ183" s="41"/>
      <c r="CK183" s="41"/>
      <c r="CL183" s="41"/>
      <c r="CM183" s="41"/>
      <c r="CN183" s="41"/>
      <c r="CO183" s="41"/>
      <c r="CP183" s="41"/>
      <c r="CQ183" s="41"/>
      <c r="CR183" s="41"/>
      <c r="CS183" s="41"/>
      <c r="CT183" s="41"/>
      <c r="CU183" s="41"/>
      <c r="CV183" s="41"/>
      <c r="CW183" s="41"/>
      <c r="CX183" s="41"/>
      <c r="CY183" s="41"/>
      <c r="CZ183" s="41"/>
      <c r="DA183" s="41"/>
      <c r="DB183" s="41"/>
      <c r="DC183" s="41"/>
      <c r="DD183" s="41"/>
      <c r="DE183" s="41"/>
      <c r="DF183" s="41"/>
      <c r="DG183" s="41"/>
      <c r="DH183" s="41"/>
      <c r="DI183" s="41"/>
      <c r="DJ183" s="41"/>
      <c r="DK183" s="41"/>
      <c r="DL183" s="41"/>
      <c r="DM183" s="41"/>
      <c r="DN183" s="41"/>
      <c r="DO183" s="41"/>
      <c r="DP183" s="41"/>
      <c r="DQ183" s="41"/>
      <c r="DR183" s="41"/>
      <c r="DS183" s="41"/>
      <c r="DT183" s="41"/>
      <c r="DU183" s="41"/>
      <c r="DV183" s="41"/>
      <c r="DW183" s="41"/>
    </row>
    <row r="184" ht="12.75" customHeight="1">
      <c r="A184" s="91" t="s">
        <v>492</v>
      </c>
      <c r="B184" s="103">
        <v>0.13165253400802612</v>
      </c>
      <c r="C184" s="103">
        <v>0.16516247391700745</v>
      </c>
      <c r="D184" s="41">
        <v>0.05083657056093216</v>
      </c>
      <c r="E184" s="41">
        <v>0.08798668533563614</v>
      </c>
      <c r="F184" s="41">
        <v>0.04447329416871071</v>
      </c>
      <c r="G184" s="41">
        <v>0.09977822750806808</v>
      </c>
      <c r="H184" s="41">
        <v>0.08936286717653275</v>
      </c>
      <c r="I184" s="41">
        <v>0.13437850773334503</v>
      </c>
      <c r="J184" s="41">
        <v>0.058670490980148315</v>
      </c>
      <c r="K184" s="41">
        <v>0.12182384729385376</v>
      </c>
      <c r="L184" s="41">
        <v>0.07096736878156662</v>
      </c>
      <c r="M184" s="41">
        <v>0.1429203748703003</v>
      </c>
      <c r="N184" s="41">
        <v>0.08353977650403976</v>
      </c>
      <c r="O184" s="41"/>
      <c r="P184" s="41">
        <v>0.1099928542971611</v>
      </c>
      <c r="Q184" s="41">
        <v>0.062001027166843414</v>
      </c>
      <c r="R184" s="41">
        <v>0.14623300731182098</v>
      </c>
      <c r="S184" s="41">
        <v>0.07802227884531021</v>
      </c>
      <c r="T184" s="41">
        <v>0.038035016506910324</v>
      </c>
      <c r="U184" s="41">
        <v>0.055683739483356476</v>
      </c>
      <c r="V184" s="41">
        <v>0.06487245112657547</v>
      </c>
      <c r="W184" s="41">
        <v>0.12294535338878632</v>
      </c>
      <c r="X184" s="41">
        <v>0.03472203388810158</v>
      </c>
      <c r="Y184" s="41">
        <v>0.05211213603615761</v>
      </c>
      <c r="Z184" s="41">
        <v>0.05136833339929581</v>
      </c>
      <c r="AA184" s="41">
        <v>0.04397617280483246</v>
      </c>
      <c r="AB184" s="41">
        <v>0.038198236376047134</v>
      </c>
      <c r="AC184" s="41">
        <v>0.0869133323431015</v>
      </c>
      <c r="AD184" s="41">
        <v>0.06777083873748779</v>
      </c>
      <c r="AE184" s="41">
        <v>0.03564788028597832</v>
      </c>
      <c r="AF184" s="41">
        <v>0.09672077000141144</v>
      </c>
      <c r="AG184" s="41">
        <v>0.11393694579601288</v>
      </c>
      <c r="AH184" s="41">
        <v>0.04925117269158363</v>
      </c>
      <c r="AI184" s="41">
        <v>0.06208975613117218</v>
      </c>
      <c r="AJ184" s="41">
        <v>0.06720101088285446</v>
      </c>
      <c r="AK184" s="41">
        <v>0.030886143445968628</v>
      </c>
      <c r="AL184" s="41">
        <v>0.08136383444070816</v>
      </c>
      <c r="AM184" s="41">
        <v>0.10907097905874252</v>
      </c>
      <c r="AN184" s="41">
        <v>0.06298528611660004</v>
      </c>
      <c r="AO184" s="41">
        <v>0.05247395113110542</v>
      </c>
      <c r="AP184" s="41">
        <v>0.04154263809323311</v>
      </c>
      <c r="AQ184" s="41">
        <v>0.03903302177786827</v>
      </c>
      <c r="AR184" s="41">
        <v>0.06149226799607277</v>
      </c>
      <c r="AS184" s="41">
        <v>0.08788865804672241</v>
      </c>
      <c r="AT184" s="41">
        <v>0.1388954520225525</v>
      </c>
      <c r="AU184" s="41">
        <v>0.03713962063193321</v>
      </c>
      <c r="AV184" s="41"/>
      <c r="AW184" s="41">
        <v>0.07251575589179993</v>
      </c>
      <c r="AX184" s="41">
        <v>0.1051417663693428</v>
      </c>
      <c r="AY184" s="41">
        <v>0.07302352041006088</v>
      </c>
      <c r="AZ184" s="41">
        <v>0.1147632896900177</v>
      </c>
      <c r="BA184" s="41">
        <v>0.026680991053581238</v>
      </c>
      <c r="BB184" s="41">
        <v>0.026863757520914078</v>
      </c>
      <c r="BC184" s="41">
        <v>0.03547406196594238</v>
      </c>
      <c r="BD184" s="41">
        <v>0.07730458676815033</v>
      </c>
      <c r="BE184" s="41">
        <v>0.06216387078166008</v>
      </c>
      <c r="BF184" s="41">
        <v>0.029920564964413643</v>
      </c>
      <c r="BG184" s="41">
        <v>0.03608658164739609</v>
      </c>
      <c r="BH184" s="103">
        <v>0.06001364812254906</v>
      </c>
      <c r="BI184" s="103">
        <v>0.04782380536198616</v>
      </c>
      <c r="BJ184" s="103">
        <v>0.10712776333093643</v>
      </c>
      <c r="BK184" s="103">
        <v>0.11643224209547043</v>
      </c>
      <c r="BL184" s="103">
        <v>0.07854331284761429</v>
      </c>
    </row>
    <row r="185" ht="12.75" customHeight="1">
      <c r="A185" s="91" t="s">
        <v>493</v>
      </c>
      <c r="B185" s="103">
        <v>0.29525792598724365</v>
      </c>
      <c r="C185" s="103">
        <v>0.4760127067565918</v>
      </c>
      <c r="D185" s="41">
        <v>0.15019440650939941</v>
      </c>
      <c r="E185" s="41">
        <v>0.17954644560813904</v>
      </c>
      <c r="F185" s="41">
        <v>1.0</v>
      </c>
      <c r="G185" s="41">
        <v>0.5381897687911987</v>
      </c>
      <c r="H185" s="41">
        <v>0.14051327109336853</v>
      </c>
      <c r="I185" s="41">
        <v>0.2336256355047226</v>
      </c>
      <c r="J185" s="41">
        <v>0.7167308926582336</v>
      </c>
      <c r="K185" s="41">
        <v>0.608548104763031</v>
      </c>
      <c r="L185" s="41">
        <v>0.45665082335472107</v>
      </c>
      <c r="M185" s="41">
        <v>0.43249133229255676</v>
      </c>
      <c r="N185" s="41">
        <v>0.3234671354293823</v>
      </c>
      <c r="O185" s="41"/>
      <c r="P185" s="41">
        <v>0.7121995091438293</v>
      </c>
      <c r="Q185" s="41">
        <v>0.32336652278900146</v>
      </c>
      <c r="R185" s="41">
        <v>0.46119362115859985</v>
      </c>
      <c r="S185" s="41">
        <v>0.6666666865348816</v>
      </c>
      <c r="T185" s="41">
        <v>1.0</v>
      </c>
      <c r="U185" s="41">
        <v>0.2529967427253723</v>
      </c>
      <c r="V185" s="41">
        <v>0.22271358966827393</v>
      </c>
      <c r="W185" s="41">
        <v>0.4166080057621002</v>
      </c>
      <c r="X185" s="41">
        <v>0.3553054928779602</v>
      </c>
      <c r="Y185" s="41">
        <v>0.9036566019058228</v>
      </c>
      <c r="Z185" s="41">
        <v>0.5</v>
      </c>
      <c r="AA185" s="41">
        <v>0.6610816717147827</v>
      </c>
      <c r="AB185" s="41">
        <v>0.416387677192688</v>
      </c>
      <c r="AC185" s="41">
        <v>0.4500448405742645</v>
      </c>
      <c r="AD185" s="41">
        <v>0.4723697900772095</v>
      </c>
      <c r="AE185" s="41">
        <v>0.14063133299350739</v>
      </c>
      <c r="AF185" s="41">
        <v>0.657777726650238</v>
      </c>
      <c r="AG185" s="41">
        <v>0.42685702443122864</v>
      </c>
      <c r="AH185" s="41">
        <v>0.47984614968299866</v>
      </c>
      <c r="AI185" s="41">
        <v>0.7174221873283386</v>
      </c>
      <c r="AJ185" s="41">
        <v>0.7229809761047363</v>
      </c>
      <c r="AK185" s="41">
        <v>0.479099303483963</v>
      </c>
      <c r="AL185" s="41">
        <v>0.2775004208087921</v>
      </c>
      <c r="AM185" s="41">
        <v>0.39869582653045654</v>
      </c>
      <c r="AN185" s="41">
        <v>0.3917495012283325</v>
      </c>
      <c r="AO185" s="41">
        <v>0.271101713180542</v>
      </c>
      <c r="AP185" s="41">
        <v>0.0</v>
      </c>
      <c r="AQ185" s="41">
        <v>0.6997691988945007</v>
      </c>
      <c r="AR185" s="41">
        <v>0.20000000298023224</v>
      </c>
      <c r="AS185" s="41">
        <v>0.1606713980436325</v>
      </c>
      <c r="AT185" s="41">
        <v>0.3261469900608063</v>
      </c>
      <c r="AU185" s="41">
        <v>0.05722246319055557</v>
      </c>
      <c r="AV185" s="41"/>
      <c r="AW185" s="41">
        <v>0.3587358891963959</v>
      </c>
      <c r="AX185" s="41">
        <v>0.5877856016159058</v>
      </c>
      <c r="AY185" s="41">
        <v>0.619515597820282</v>
      </c>
      <c r="AZ185" s="41">
        <v>0.5697770118713379</v>
      </c>
      <c r="BA185" s="41">
        <v>0.469637930393219</v>
      </c>
      <c r="BB185" s="41">
        <v>0.6555731296539307</v>
      </c>
      <c r="BC185" s="41">
        <v>0.0</v>
      </c>
      <c r="BD185" s="41">
        <v>0.5369647145271301</v>
      </c>
      <c r="BE185" s="41">
        <v>0.2361522763967514</v>
      </c>
      <c r="BF185" s="41">
        <v>0.6976922154426575</v>
      </c>
      <c r="BG185" s="41">
        <v>0.4416775107383728</v>
      </c>
      <c r="BH185" s="103">
        <v>0.2310566008090973</v>
      </c>
      <c r="BI185" s="103">
        <v>0.0</v>
      </c>
      <c r="BJ185" s="103">
        <v>0.5</v>
      </c>
      <c r="BK185" s="103">
        <v>0.16416405141353607</v>
      </c>
      <c r="BL185" s="103">
        <v>0.43615731596946716</v>
      </c>
    </row>
    <row r="186" ht="12.75" customHeight="1"/>
    <row r="187" ht="12.75" customHeight="1">
      <c r="A187" s="68" t="s">
        <v>485</v>
      </c>
    </row>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8.0"/>
    <col customWidth="1" min="2" max="2" width="108.13"/>
    <col customWidth="1" min="3" max="3" width="19.63"/>
    <col customWidth="1" min="4" max="7" width="15.13"/>
    <col customWidth="1" min="8" max="8" width="17.0"/>
    <col customWidth="1" min="9" max="14" width="15.13"/>
    <col customWidth="1" min="15" max="15" width="15.88"/>
    <col customWidth="1" min="16" max="33" width="15.13"/>
    <col customWidth="1" min="34" max="34" width="19.5"/>
    <col customWidth="1" min="35" max="51" width="15.13"/>
    <col customWidth="1" min="52" max="52" width="20.5"/>
    <col customWidth="1" min="53" max="53" width="19.5"/>
    <col customWidth="1" min="54" max="66" width="15.13"/>
  </cols>
  <sheetData>
    <row r="1" ht="13.5" customHeight="1">
      <c r="A1" s="1" t="s">
        <v>0</v>
      </c>
      <c r="B1" s="1" t="s">
        <v>0</v>
      </c>
      <c r="C1" s="2" t="s">
        <v>1</v>
      </c>
      <c r="D1" s="3">
        <v>1.0</v>
      </c>
      <c r="E1" s="3">
        <v>2.0</v>
      </c>
      <c r="F1" s="3">
        <v>4.0</v>
      </c>
      <c r="G1" s="3">
        <v>6.0</v>
      </c>
      <c r="H1" s="3">
        <v>8.0</v>
      </c>
      <c r="I1" s="3">
        <v>10.0</v>
      </c>
      <c r="J1" s="3">
        <v>11.0</v>
      </c>
      <c r="K1" s="3">
        <v>12.0</v>
      </c>
      <c r="L1" s="3">
        <v>14.0</v>
      </c>
      <c r="M1" s="3">
        <v>15.0</v>
      </c>
      <c r="N1" s="3">
        <v>17.0</v>
      </c>
      <c r="O1" s="3">
        <v>19.0</v>
      </c>
      <c r="P1" s="3">
        <v>20.0</v>
      </c>
      <c r="Q1" s="3">
        <v>22.0</v>
      </c>
      <c r="R1" s="4">
        <v>24.0</v>
      </c>
      <c r="S1" s="3">
        <v>25.0</v>
      </c>
      <c r="T1" s="3">
        <v>26.0</v>
      </c>
      <c r="U1" s="4">
        <v>27.0</v>
      </c>
      <c r="V1" s="3">
        <v>30.0</v>
      </c>
      <c r="W1" s="3">
        <v>31.0</v>
      </c>
      <c r="X1" s="3">
        <v>33.0</v>
      </c>
      <c r="Y1" s="3">
        <v>34.0</v>
      </c>
      <c r="Z1" s="3">
        <v>35.0</v>
      </c>
      <c r="AA1" s="3">
        <v>36.0</v>
      </c>
      <c r="AB1" s="3">
        <v>37.0</v>
      </c>
      <c r="AC1" s="3">
        <v>38.0</v>
      </c>
      <c r="AD1" s="3">
        <v>40.0</v>
      </c>
      <c r="AE1" s="3">
        <v>42.0</v>
      </c>
      <c r="AF1" s="3">
        <v>44.0</v>
      </c>
      <c r="AG1" s="3">
        <v>45.0</v>
      </c>
      <c r="AH1" s="3">
        <v>46.0</v>
      </c>
      <c r="AI1" s="3">
        <v>48.0</v>
      </c>
      <c r="AJ1" s="3">
        <v>49.0</v>
      </c>
      <c r="AK1" s="3">
        <v>51.0</v>
      </c>
      <c r="AL1" s="3">
        <v>52.0</v>
      </c>
      <c r="AM1" s="3">
        <v>54.0</v>
      </c>
      <c r="AN1" s="3">
        <v>56.0</v>
      </c>
      <c r="AO1" s="3">
        <v>58.0</v>
      </c>
      <c r="AP1" s="3">
        <v>60.0</v>
      </c>
      <c r="AQ1" s="3">
        <v>62.0</v>
      </c>
      <c r="AR1" s="3">
        <v>64.0</v>
      </c>
      <c r="AS1" s="3">
        <v>66.0</v>
      </c>
      <c r="AT1" s="3">
        <v>67.0</v>
      </c>
      <c r="AU1" s="3">
        <v>68.0</v>
      </c>
      <c r="AV1" s="3">
        <v>70.0</v>
      </c>
      <c r="AW1" s="3">
        <v>72.0</v>
      </c>
      <c r="AX1" s="3">
        <v>74.0</v>
      </c>
      <c r="AY1" s="3">
        <v>75.0</v>
      </c>
      <c r="AZ1" s="3">
        <v>77.0</v>
      </c>
      <c r="BA1" s="3">
        <v>79.0</v>
      </c>
      <c r="BB1" s="3">
        <v>80.0</v>
      </c>
      <c r="BC1" s="3">
        <v>82.0</v>
      </c>
      <c r="BD1" s="3">
        <v>83.0</v>
      </c>
      <c r="BE1" s="3">
        <v>84.0</v>
      </c>
      <c r="BF1" s="3">
        <v>86.0</v>
      </c>
      <c r="BG1" s="3">
        <v>87.0</v>
      </c>
      <c r="BH1" s="3">
        <v>89.0</v>
      </c>
      <c r="BI1" s="3">
        <v>91.0</v>
      </c>
      <c r="BJ1" s="3">
        <v>92.0</v>
      </c>
      <c r="BK1" s="3">
        <v>93.0</v>
      </c>
      <c r="BL1" s="3">
        <v>94.0</v>
      </c>
      <c r="BM1" s="3">
        <v>95.0</v>
      </c>
      <c r="BN1" s="3">
        <v>96.0</v>
      </c>
    </row>
    <row r="2" ht="13.5" customHeight="1">
      <c r="A2" s="1" t="s">
        <v>2</v>
      </c>
      <c r="B2" s="1" t="s">
        <v>2</v>
      </c>
      <c r="C2" s="2"/>
      <c r="D2" s="5" t="s">
        <v>3</v>
      </c>
      <c r="E2" s="5" t="s">
        <v>4</v>
      </c>
      <c r="F2" s="5" t="s">
        <v>5</v>
      </c>
      <c r="G2" s="5" t="s">
        <v>6</v>
      </c>
      <c r="H2" s="5" t="s">
        <v>7</v>
      </c>
      <c r="I2" s="5" t="s">
        <v>8</v>
      </c>
      <c r="J2" s="5" t="s">
        <v>9</v>
      </c>
      <c r="K2" s="5" t="s">
        <v>10</v>
      </c>
      <c r="L2" s="5" t="s">
        <v>11</v>
      </c>
      <c r="M2" s="5" t="s">
        <v>12</v>
      </c>
      <c r="N2" s="5" t="s">
        <v>13</v>
      </c>
      <c r="O2" s="5" t="s">
        <v>14</v>
      </c>
      <c r="P2" s="5" t="s">
        <v>15</v>
      </c>
      <c r="Q2" s="5" t="s">
        <v>16</v>
      </c>
      <c r="R2" s="4" t="s">
        <v>17</v>
      </c>
      <c r="S2" s="5" t="s">
        <v>18</v>
      </c>
      <c r="T2" s="5" t="s">
        <v>19</v>
      </c>
      <c r="U2" s="6" t="s">
        <v>20</v>
      </c>
      <c r="V2" s="5" t="s">
        <v>21</v>
      </c>
      <c r="W2" s="5" t="s">
        <v>22</v>
      </c>
      <c r="X2" s="5" t="s">
        <v>23</v>
      </c>
      <c r="Y2" s="5" t="s">
        <v>24</v>
      </c>
      <c r="Z2" s="5" t="s">
        <v>25</v>
      </c>
      <c r="AA2" s="5" t="s">
        <v>26</v>
      </c>
      <c r="AB2" s="5" t="s">
        <v>27</v>
      </c>
      <c r="AC2" s="5" t="s">
        <v>28</v>
      </c>
      <c r="AD2" s="5" t="s">
        <v>29</v>
      </c>
      <c r="AE2" s="5" t="s">
        <v>30</v>
      </c>
      <c r="AF2" s="5" t="s">
        <v>31</v>
      </c>
      <c r="AG2" s="5" t="s">
        <v>32</v>
      </c>
      <c r="AH2" s="5" t="s">
        <v>33</v>
      </c>
      <c r="AI2" s="5" t="s">
        <v>34</v>
      </c>
      <c r="AJ2" s="5" t="s">
        <v>35</v>
      </c>
      <c r="AK2" s="5" t="s">
        <v>36</v>
      </c>
      <c r="AL2" s="5" t="s">
        <v>37</v>
      </c>
      <c r="AM2" s="5" t="s">
        <v>38</v>
      </c>
      <c r="AN2" s="5" t="s">
        <v>39</v>
      </c>
      <c r="AO2" s="5" t="s">
        <v>40</v>
      </c>
      <c r="AP2" s="5" t="s">
        <v>41</v>
      </c>
      <c r="AQ2" s="5" t="s">
        <v>42</v>
      </c>
      <c r="AR2" s="5" t="s">
        <v>43</v>
      </c>
      <c r="AS2" s="5" t="s">
        <v>44</v>
      </c>
      <c r="AT2" s="5" t="s">
        <v>45</v>
      </c>
      <c r="AU2" s="5" t="s">
        <v>46</v>
      </c>
      <c r="AV2" s="5" t="s">
        <v>47</v>
      </c>
      <c r="AW2" s="5" t="s">
        <v>48</v>
      </c>
      <c r="AX2" s="5" t="s">
        <v>49</v>
      </c>
      <c r="AY2" s="5" t="s">
        <v>50</v>
      </c>
      <c r="AZ2" s="5" t="s">
        <v>51</v>
      </c>
      <c r="BA2" s="5" t="s">
        <v>52</v>
      </c>
      <c r="BB2" s="5" t="s">
        <v>53</v>
      </c>
      <c r="BC2" s="5" t="s">
        <v>54</v>
      </c>
      <c r="BD2" s="5" t="s">
        <v>55</v>
      </c>
      <c r="BE2" s="5" t="s">
        <v>56</v>
      </c>
      <c r="BF2" s="5" t="s">
        <v>57</v>
      </c>
      <c r="BG2" s="3" t="s">
        <v>58</v>
      </c>
      <c r="BH2" s="3" t="s">
        <v>59</v>
      </c>
      <c r="BI2" s="5" t="s">
        <v>60</v>
      </c>
      <c r="BJ2" s="5" t="s">
        <v>61</v>
      </c>
      <c r="BK2" s="5" t="s">
        <v>62</v>
      </c>
      <c r="BL2" s="5" t="s">
        <v>63</v>
      </c>
      <c r="BM2" s="5" t="s">
        <v>64</v>
      </c>
      <c r="BN2" s="5" t="s">
        <v>65</v>
      </c>
    </row>
    <row r="3" ht="13.5" hidden="1" customHeight="1">
      <c r="A3" s="104" t="s">
        <v>465</v>
      </c>
      <c r="B3" s="104" t="s">
        <v>497</v>
      </c>
      <c r="C3" s="105" t="s">
        <v>68</v>
      </c>
      <c r="D3" s="106"/>
      <c r="E3" s="106"/>
      <c r="F3" s="106"/>
      <c r="G3" s="106"/>
      <c r="H3" s="106"/>
      <c r="I3" s="106"/>
      <c r="J3" s="106"/>
      <c r="K3" s="106"/>
      <c r="L3" s="106"/>
      <c r="M3" s="106"/>
      <c r="N3" s="106"/>
      <c r="O3" s="106"/>
      <c r="P3" s="106"/>
      <c r="Q3" s="107"/>
      <c r="R3" s="107"/>
      <c r="S3" s="106"/>
      <c r="T3" s="106"/>
      <c r="U3" s="107"/>
      <c r="V3" s="106"/>
      <c r="W3" s="106"/>
      <c r="X3" s="106"/>
      <c r="Y3" s="106"/>
      <c r="Z3" s="106"/>
      <c r="AA3" s="106"/>
      <c r="AB3" s="106"/>
      <c r="AC3" s="106"/>
      <c r="AD3" s="106"/>
      <c r="AE3" s="106"/>
      <c r="AF3" s="106"/>
      <c r="AG3" s="106"/>
      <c r="AH3" s="106"/>
      <c r="AI3" s="106"/>
      <c r="AJ3" s="106"/>
      <c r="AK3" s="106"/>
      <c r="AL3" s="106"/>
      <c r="AM3" s="106"/>
      <c r="AN3" s="106"/>
      <c r="AO3" s="106"/>
      <c r="AP3" s="106"/>
      <c r="AQ3" s="106"/>
      <c r="AR3" s="106"/>
      <c r="AS3" s="106"/>
      <c r="AT3" s="106"/>
      <c r="AU3" s="106"/>
      <c r="AV3" s="106"/>
      <c r="AW3" s="106"/>
      <c r="AX3" s="106"/>
      <c r="AY3" s="106"/>
      <c r="AZ3" s="106"/>
      <c r="BA3" s="106"/>
      <c r="BB3" s="106"/>
      <c r="BC3" s="106"/>
      <c r="BD3" s="106"/>
      <c r="BE3" s="106"/>
      <c r="BF3" s="106"/>
      <c r="BG3" s="106"/>
      <c r="BH3" s="106"/>
      <c r="BI3" s="106"/>
      <c r="BJ3" s="106"/>
      <c r="BK3" s="106"/>
      <c r="BL3" s="106"/>
      <c r="BM3" s="106"/>
      <c r="BN3" s="106"/>
    </row>
    <row r="4" ht="13.5" hidden="1" customHeight="1">
      <c r="A4" s="11" t="s">
        <v>463</v>
      </c>
      <c r="B4" s="11" t="s">
        <v>498</v>
      </c>
      <c r="C4" s="12"/>
      <c r="D4" s="13"/>
      <c r="E4" s="13"/>
      <c r="F4" s="13"/>
      <c r="G4" s="13"/>
      <c r="H4" s="13"/>
      <c r="I4" s="13"/>
      <c r="J4" s="13"/>
      <c r="K4" s="13"/>
      <c r="L4" s="13"/>
      <c r="M4" s="13"/>
      <c r="N4" s="13"/>
      <c r="O4" s="13"/>
      <c r="P4" s="13"/>
      <c r="Q4" s="14"/>
      <c r="R4" s="14"/>
      <c r="S4" s="13"/>
      <c r="T4" s="13"/>
      <c r="U4" s="14"/>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row>
    <row r="5" ht="13.5" hidden="1" customHeight="1">
      <c r="A5" s="11" t="s">
        <v>464</v>
      </c>
      <c r="B5" s="11" t="s">
        <v>499</v>
      </c>
      <c r="C5" s="12"/>
      <c r="D5" s="13"/>
      <c r="E5" s="13"/>
      <c r="F5" s="13"/>
      <c r="G5" s="13"/>
      <c r="H5" s="13"/>
      <c r="I5" s="13"/>
      <c r="J5" s="13"/>
      <c r="K5" s="13"/>
      <c r="L5" s="13"/>
      <c r="M5" s="13"/>
      <c r="N5" s="13"/>
      <c r="O5" s="13"/>
      <c r="P5" s="13"/>
      <c r="Q5" s="14"/>
      <c r="R5" s="14"/>
      <c r="S5" s="13"/>
      <c r="T5" s="13"/>
      <c r="U5" s="14"/>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row>
    <row r="6" ht="13.5" hidden="1" customHeight="1">
      <c r="A6" s="11" t="s">
        <v>466</v>
      </c>
      <c r="B6" s="11" t="s">
        <v>500</v>
      </c>
      <c r="C6" s="12"/>
      <c r="D6" s="13"/>
      <c r="E6" s="13"/>
      <c r="F6" s="13"/>
      <c r="G6" s="13"/>
      <c r="H6" s="13"/>
      <c r="I6" s="13"/>
      <c r="J6" s="13"/>
      <c r="K6" s="13"/>
      <c r="L6" s="13"/>
      <c r="M6" s="13"/>
      <c r="N6" s="13"/>
      <c r="O6" s="13"/>
      <c r="P6" s="13"/>
      <c r="Q6" s="14"/>
      <c r="R6" s="14"/>
      <c r="S6" s="13"/>
      <c r="T6" s="13"/>
      <c r="U6" s="14"/>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row>
    <row r="7" ht="13.5" customHeight="1">
      <c r="A7" s="108" t="s">
        <v>66</v>
      </c>
      <c r="B7" s="108" t="s">
        <v>67</v>
      </c>
      <c r="C7" s="109" t="s">
        <v>68</v>
      </c>
      <c r="D7" s="110">
        <f>VLOOKUP(A7,'2022_PAPI_Indicators'!A3:B183,2,FALSE)</f>
        <v>43.90493011</v>
      </c>
      <c r="E7" s="110">
        <f>VLOOKUP(A7,'2022_PAPI_Indicators'!A3:C183,3,FALSE)</f>
        <v>41.14698792</v>
      </c>
      <c r="F7" s="110">
        <v>38.80373764038086</v>
      </c>
      <c r="G7" s="110">
        <v>42.436946868896484</v>
      </c>
      <c r="H7" s="110">
        <v>43.109153747558594</v>
      </c>
      <c r="I7" s="110">
        <v>40.39750671386719</v>
      </c>
      <c r="J7" s="110">
        <v>39.668663024902344</v>
      </c>
      <c r="K7" s="110">
        <v>42.69064712524414</v>
      </c>
      <c r="L7" s="110">
        <v>40.86935806274414</v>
      </c>
      <c r="M7" s="110">
        <v>41.831520080566406</v>
      </c>
      <c r="N7" s="110">
        <v>41.007774353027344</v>
      </c>
      <c r="O7" s="110">
        <v>43.01624298095703</v>
      </c>
      <c r="P7" s="110">
        <v>43.84751510620117</v>
      </c>
      <c r="Q7" s="110">
        <v>47.87630081176758</v>
      </c>
      <c r="R7" s="111">
        <v>0.0</v>
      </c>
      <c r="S7" s="110">
        <v>44.24675750732422</v>
      </c>
      <c r="T7" s="110">
        <v>44.30840301513672</v>
      </c>
      <c r="U7" s="111">
        <v>0.0</v>
      </c>
      <c r="V7" s="110">
        <v>42.14352035522461</v>
      </c>
      <c r="W7" s="110">
        <v>43.60353088378906</v>
      </c>
      <c r="X7" s="110">
        <v>44.1831169128418</v>
      </c>
      <c r="Y7" s="110">
        <v>43.51404571533203</v>
      </c>
      <c r="Z7" s="110">
        <v>42.733123779296875</v>
      </c>
      <c r="AA7" s="110">
        <v>43.15249252319336</v>
      </c>
      <c r="AB7" s="110">
        <v>43.164554595947266</v>
      </c>
      <c r="AC7" s="110">
        <v>46.01536560058594</v>
      </c>
      <c r="AD7" s="110">
        <v>43.249977111816406</v>
      </c>
      <c r="AE7" s="110">
        <v>44.31382369995117</v>
      </c>
      <c r="AF7" s="110">
        <v>42.761436462402344</v>
      </c>
      <c r="AG7" s="110">
        <v>41.774200439453125</v>
      </c>
      <c r="AH7" s="110">
        <v>45.384464263916016</v>
      </c>
      <c r="AI7" s="110">
        <v>42.57035446166992</v>
      </c>
      <c r="AJ7" s="110">
        <v>42.237701416015625</v>
      </c>
      <c r="AK7" s="110">
        <v>42.92835998535156</v>
      </c>
      <c r="AL7" s="110">
        <v>41.66008758544922</v>
      </c>
      <c r="AM7" s="110">
        <v>40.74232864379883</v>
      </c>
      <c r="AN7" s="110">
        <v>43.43688201904297</v>
      </c>
      <c r="AO7" s="110">
        <v>46.00021743774414</v>
      </c>
      <c r="AP7" s="110">
        <v>44.53975296020508</v>
      </c>
      <c r="AQ7" s="110">
        <v>39.97560501098633</v>
      </c>
      <c r="AR7" s="110">
        <v>39.67362976074219</v>
      </c>
      <c r="AS7" s="110">
        <v>41.122337341308594</v>
      </c>
      <c r="AT7" s="110">
        <v>40.52743148803711</v>
      </c>
      <c r="AU7" s="110">
        <v>40.709712982177734</v>
      </c>
      <c r="AV7" s="110">
        <v>39.93442916870117</v>
      </c>
      <c r="AW7" s="110">
        <v>39.41703796386719</v>
      </c>
      <c r="AX7" s="110">
        <v>47.44879913330078</v>
      </c>
      <c r="AY7" s="110">
        <v>41.26316452026367</v>
      </c>
      <c r="AZ7" s="110">
        <v>41.99293899536133</v>
      </c>
      <c r="BA7" s="110">
        <v>41.020381927490234</v>
      </c>
      <c r="BB7" s="110">
        <v>39.80923843383789</v>
      </c>
      <c r="BC7" s="110">
        <v>40.97679901123047</v>
      </c>
      <c r="BD7" s="110">
        <v>40.59715270996094</v>
      </c>
      <c r="BE7" s="110">
        <v>40.717227935791016</v>
      </c>
      <c r="BF7" s="110">
        <v>43.02471160888672</v>
      </c>
      <c r="BG7" s="110">
        <v>42.149784088134766</v>
      </c>
      <c r="BH7" s="110">
        <v>41.00213623046875</v>
      </c>
      <c r="BI7" s="110">
        <v>40.04008865356445</v>
      </c>
      <c r="BJ7" s="110">
        <v>39.97474670410156</v>
      </c>
      <c r="BK7" s="110">
        <v>42.59160614013672</v>
      </c>
      <c r="BL7" s="110">
        <v>42.85590744018555</v>
      </c>
      <c r="BM7" s="110">
        <v>44.91142272949219</v>
      </c>
      <c r="BN7" s="110">
        <v>41.87458801269531</v>
      </c>
    </row>
    <row r="8" ht="13.5" customHeight="1">
      <c r="A8" s="11" t="s">
        <v>69</v>
      </c>
      <c r="B8" s="11" t="s">
        <v>70</v>
      </c>
      <c r="C8" s="12"/>
      <c r="D8" s="13">
        <f>VLOOKUP(A8,'2022_PAPI_Indicators'!A4:B184,2,FALSE)</f>
        <v>43.51809692</v>
      </c>
      <c r="E8" s="13">
        <f>VLOOKUP(A8,'2022_PAPI_Indicators'!A3:C183,3,FALSE)</f>
        <v>40.69569016</v>
      </c>
      <c r="F8" s="13">
        <f>VLOOKUP(A8,'2022_PAPI_Indicators'!A3:D183,4,FALSE)</f>
        <v>38.15166092</v>
      </c>
      <c r="G8" s="13">
        <f>VLOOKUP(A8,'2022_PAPI_Indicators'!A3:E183,5,FALSE)</f>
        <v>40.99964905</v>
      </c>
      <c r="H8" s="13">
        <f>VLOOKUP(A8,'2022_PAPI_Indicators'!A3:F183,6,FALSE)</f>
        <v>42.6309166</v>
      </c>
      <c r="I8" s="13">
        <f>VLOOKUP(A8,'2022_PAPI_Indicators'!A3:G183,7,FALSE)</f>
        <v>39.35395813</v>
      </c>
      <c r="J8" s="13">
        <f>VLOOKUP(A8,'2022_PAPI_Indicators'!A3:H183,8,FALSE)</f>
        <v>36.87868118</v>
      </c>
      <c r="K8" s="13">
        <f>VLOOKUP(A8,'2022_PAPI_Indicators'!A3:I183,9,FALSE)</f>
        <v>42.06312943</v>
      </c>
      <c r="L8" s="13">
        <f>VLOOKUP(A8,'2022_PAPI_Indicators'!A3:J183,10,FALSE)</f>
        <v>38.00764465</v>
      </c>
      <c r="M8" s="13">
        <f>VLOOKUP(A8,'2022_PAPI_Indicators'!A3:K183,11,FALSE)</f>
        <v>39.76470947</v>
      </c>
      <c r="N8" s="13">
        <f>VLOOKUP(A8,'2022_PAPI_Indicators'!A3:L183,12,FALSE)</f>
        <v>39.61870193</v>
      </c>
      <c r="O8" s="13">
        <f>VLOOKUP(A8,'2022_PAPI_Indicators'!A3:M183,13,FALSE)</f>
        <v>42.74857712</v>
      </c>
      <c r="P8" s="13">
        <f>VLOOKUP(A8,'2022_PAPI_Indicators'!A3:N183,14,FALSE)</f>
        <v>42.59969711</v>
      </c>
      <c r="Q8" s="13">
        <f>VLOOKUP(A8,'2022_PAPI_Indicators'!A3:O183,15,FALSE)</f>
        <v>46.5557251</v>
      </c>
      <c r="R8" s="14" t="str">
        <f>VLOOKUP(A8,'2022_PAPI_Indicators'!A3:P183,16,FALSE)</f>
        <v/>
      </c>
      <c r="S8" s="13">
        <f>VLOOKUP(A8,'2022_PAPI_Indicators'!A3:R183,17,FALSE)</f>
        <v>43.08050537</v>
      </c>
      <c r="T8" s="13">
        <f>VLOOKUP(A8,'2022_PAPI_Indicators'!A3:S183,18,FALSE)</f>
        <v>43.28210449</v>
      </c>
      <c r="U8" s="14" t="str">
        <f>VLOOKUP(A8,'2022_PAPI_Indicators'!A3:T183,19,FALSE)</f>
        <v/>
      </c>
      <c r="V8" s="13">
        <f>VLOOKUP(A8,'2022_PAPI_Indicators'!A3:U183,20,FALSE)</f>
        <v>41.62345505</v>
      </c>
      <c r="W8" s="13">
        <f>VLOOKUP(A8,'2022_PAPI_Indicators'!A3:V183,21,FALSE)</f>
        <v>43.26446152</v>
      </c>
      <c r="X8" s="13">
        <f>VLOOKUP(A8,'2022_PAPI_Indicators'!A3:W183,22,FALSE)</f>
        <v>43.04598999</v>
      </c>
      <c r="Y8" s="13">
        <f>VLOOKUP(A8,'2022_PAPI_Indicators'!A3:X183,23,FALSE)</f>
        <v>42.72879028</v>
      </c>
      <c r="Z8" s="13">
        <f>VLOOKUP(A8,'2022_PAPI_Indicators'!A3:Y183,24,FALSE)</f>
        <v>41.53616333</v>
      </c>
      <c r="AA8" s="13">
        <f>VLOOKUP(A8,'2022_PAPI_Indicators'!A3:Z183,25,FALSE)</f>
        <v>42.75636292</v>
      </c>
      <c r="AB8" s="13">
        <f>VLOOKUP(A8,'2022_PAPI_Indicators'!A3:AA183,26,FALSE)</f>
        <v>42.75789261</v>
      </c>
      <c r="AC8" s="13">
        <f>VLOOKUP(A8,'2022_PAPI_Indicators'!A3:AB183,27,FALSE)</f>
        <v>45.72672272</v>
      </c>
      <c r="AD8" s="13">
        <f>VLOOKUP(A8,'2022_PAPI_Indicators'!A3:AC183,28,FALSE)</f>
        <v>42.83221054</v>
      </c>
      <c r="AE8" s="13">
        <f>VLOOKUP(A8,'2022_PAPI_Indicators'!A3:AD183,29,FALSE)</f>
        <v>43.13573837</v>
      </c>
      <c r="AF8" s="13">
        <f>VLOOKUP(A8,'2022_PAPI_Indicators'!A3:AE183,30,FALSE)</f>
        <v>42.09569168</v>
      </c>
      <c r="AG8" s="13">
        <f>VLOOKUP(A8,'2022_PAPI_Indicators'!A3:AF183,31,FALSE)</f>
        <v>39.95816422</v>
      </c>
      <c r="AH8" s="13">
        <f>VLOOKUP(A8,'2022_PAPI_Indicators'!A3:AG183,32,FALSE)</f>
        <v>44.92199326</v>
      </c>
      <c r="AI8" s="13">
        <f>VLOOKUP(A8,'2022_PAPI_Indicators'!A3:AH183,33,FALSE)</f>
        <v>42.10052109</v>
      </c>
      <c r="AJ8" s="13">
        <f>VLOOKUP(A8,'2022_PAPI_Indicators'!A3:AI183,34,FALSE)</f>
        <v>41.42171097</v>
      </c>
      <c r="AK8" s="13">
        <f>VLOOKUP(A8,'2022_PAPI_Indicators'!A3:AJ183,35,FALSE)</f>
        <v>42.54254913</v>
      </c>
      <c r="AL8" s="13">
        <f>VLOOKUP(A8,'2022_PAPI_Indicators'!A3:AK183,36,FALSE)</f>
        <v>40.2914505</v>
      </c>
      <c r="AM8" s="13">
        <f>VLOOKUP(A8,'2022_PAPI_Indicators'!A3:AL183,37,FALSE)</f>
        <v>39.31916046</v>
      </c>
      <c r="AN8" s="13">
        <f>VLOOKUP(A8,'2022_PAPI_Indicators'!A3:AM183,38,FALSE)</f>
        <v>42.34878159</v>
      </c>
      <c r="AO8" s="13">
        <f>VLOOKUP(A8,'2022_PAPI_Indicators'!A3:AN183,39,FALSE)</f>
        <v>42.67308044</v>
      </c>
      <c r="AP8" s="13">
        <f>VLOOKUP(A8,'2022_PAPI_Indicators'!A3:AO183,40,FALSE)</f>
        <v>41.32695007</v>
      </c>
      <c r="AQ8" s="13">
        <f>VLOOKUP(A8,'2022_PAPI_Indicators'!A3:AP183,41,FALSE)</f>
        <v>39.08151627</v>
      </c>
      <c r="AR8" s="13">
        <f>VLOOKUP(A8,'2022_PAPI_Indicators'!A3:AQ183,42,FALSE)</f>
        <v>38.06415558</v>
      </c>
      <c r="AS8" s="13">
        <f>VLOOKUP(A8,'2022_PAPI_Indicators'!A3:AR183,43,FALSE)</f>
        <v>38.2671814</v>
      </c>
      <c r="AT8" s="13">
        <f>VLOOKUP(A8,'2022_PAPI_Indicators'!A3:AS183,44,FALSE)</f>
        <v>39.40639496</v>
      </c>
      <c r="AU8" s="13">
        <f>VLOOKUP(A8,'2022_PAPI_Indicators'!A3:AT183,45,FALSE)</f>
        <v>40.06240845</v>
      </c>
      <c r="AV8" s="13">
        <f>VLOOKUP(A8,'2022_PAPI_Indicators'!A3:AU183,46,FALSE)</f>
        <v>39.20129013</v>
      </c>
      <c r="AW8" s="13">
        <f>VLOOKUP(A8,'2022_PAPI_Indicators'!A3:AV183,47,FALSE)</f>
        <v>38.41848755</v>
      </c>
      <c r="AX8" s="13">
        <f>VLOOKUP(A8,'2022_PAPI_Indicators'!A3:AW183,48,FALSE)</f>
        <v>45.4519577</v>
      </c>
      <c r="AY8" s="13">
        <f>VLOOKUP(A8,'2022_PAPI_Indicators'!A3:AX183,49,FALSE)</f>
        <v>40.67305756</v>
      </c>
      <c r="AZ8" s="13">
        <f>VLOOKUP(A8,'2022_PAPI_Indicators'!A3:AY183,50,FALSE)</f>
        <v>40.82322311</v>
      </c>
      <c r="BA8" s="13">
        <f>VLOOKUP(A8,'2022_PAPI_Indicators'!A3:AZ183,51,FALSE)</f>
        <v>40.47893524</v>
      </c>
      <c r="BB8" s="13">
        <f>VLOOKUP(A8,'2022_PAPI_Indicators'!A3:BA183,52,FALSE)</f>
        <v>39.31164551</v>
      </c>
      <c r="BC8" s="13">
        <f>VLOOKUP(A8,'2022_PAPI_Indicators'!A3:BB183,53,FALSE)</f>
        <v>38.70994568</v>
      </c>
      <c r="BD8" s="13">
        <f>VLOOKUP(A8,'2022_PAPI_Indicators'!A3:BC183,54,FALSE)</f>
        <v>38.18880081</v>
      </c>
      <c r="BE8" s="13">
        <f>VLOOKUP(A8,'2022_PAPI_Indicators'!A3:BD183,55,FALSE)</f>
        <v>39.40987396</v>
      </c>
      <c r="BF8" s="13">
        <f>VLOOKUP(A8,'2022_PAPI_Indicators'!A3:BE183,56,FALSE)</f>
        <v>42.21773148</v>
      </c>
      <c r="BG8" s="13">
        <f>VLOOKUP(A8,'2022_PAPI_Indicators'!A3:BF183,57,FALSE)</f>
        <v>40.93499756</v>
      </c>
      <c r="BH8" s="13">
        <f>VLOOKUP(A8,'2022_PAPI_Indicators'!A3:BG183,58,FALSE)</f>
        <v>40.54634857</v>
      </c>
      <c r="BI8" s="13">
        <f>VLOOKUP(A8,'2022_PAPI_Indicators'!A3:BH183,59,FALSE)</f>
        <v>39.39538193</v>
      </c>
      <c r="BJ8" s="13">
        <f>VLOOKUP(A8,'2022_PAPI_Indicators'!A3:BI183,60,FALSE)</f>
        <v>39.46331787</v>
      </c>
      <c r="BK8" s="13">
        <f>VLOOKUP(A8,'2022_PAPI_Indicators'!A3:BJ183,61,FALSE)</f>
        <v>41.10535049</v>
      </c>
      <c r="BL8" s="13">
        <f>VLOOKUP(A8,'2022_PAPI_Indicators'!A3:BK183,62,FALSE)</f>
        <v>42.85590744</v>
      </c>
      <c r="BM8" s="13">
        <f>VLOOKUP(A8,'2022_PAPI_Indicators'!A3:BL183,63,FALSE)</f>
        <v>44.91142273</v>
      </c>
      <c r="BN8" s="13">
        <f>VLOOKUP(A8,'2022_PAPI_Indicators'!A3:BM183,64,FALSE)</f>
        <v>41.87458801</v>
      </c>
    </row>
    <row r="9" ht="13.5" customHeight="1">
      <c r="A9" s="11" t="s">
        <v>71</v>
      </c>
      <c r="B9" s="11" t="s">
        <v>72</v>
      </c>
      <c r="C9" s="12"/>
      <c r="D9" s="13">
        <f>VLOOKUP(A9,'2022_PAPI_Indicators'!A5:B185,2,FALSE)</f>
        <v>44.29176331</v>
      </c>
      <c r="E9" s="13">
        <f>VLOOKUP(A9,'2022_PAPI_Indicators'!A4:C184,3,FALSE)</f>
        <v>41.59828568</v>
      </c>
      <c r="F9" s="13">
        <f>VLOOKUP(A9,'2022_PAPI_Indicators'!A4:D184,4,FALSE)</f>
        <v>39.45581436</v>
      </c>
      <c r="G9" s="13">
        <f>VLOOKUP(A9,'2022_PAPI_Indicators'!A4:E184,5,FALSE)</f>
        <v>43.87424469</v>
      </c>
      <c r="H9" s="13">
        <f>VLOOKUP(A9,'2022_PAPI_Indicators'!A4:F184,6,FALSE)</f>
        <v>43.5873909</v>
      </c>
      <c r="I9" s="13">
        <f>VLOOKUP(A9,'2022_PAPI_Indicators'!A4:G184,7,FALSE)</f>
        <v>41.4410553</v>
      </c>
      <c r="J9" s="13">
        <f>VLOOKUP(A9,'2022_PAPI_Indicators'!A4:H184,8,FALSE)</f>
        <v>42.45864487</v>
      </c>
      <c r="K9" s="13">
        <f>VLOOKUP(A9,'2022_PAPI_Indicators'!A4:I184,9,FALSE)</f>
        <v>43.31816483</v>
      </c>
      <c r="L9" s="13">
        <f>VLOOKUP(A9,'2022_PAPI_Indicators'!A4:J184,10,FALSE)</f>
        <v>43.73107147</v>
      </c>
      <c r="M9" s="13">
        <f>VLOOKUP(A9,'2022_PAPI_Indicators'!A4:K184,11,FALSE)</f>
        <v>43.89833069</v>
      </c>
      <c r="N9" s="13">
        <f>VLOOKUP(A9,'2022_PAPI_Indicators'!A4:L184,12,FALSE)</f>
        <v>42.39684677</v>
      </c>
      <c r="O9" s="13">
        <f>VLOOKUP(A9,'2022_PAPI_Indicators'!A4:M184,13,FALSE)</f>
        <v>43.28390884</v>
      </c>
      <c r="P9" s="13">
        <f>VLOOKUP(A9,'2022_PAPI_Indicators'!A4:N184,14,FALSE)</f>
        <v>45.0953331</v>
      </c>
      <c r="Q9" s="13">
        <f>VLOOKUP(A9,'2022_PAPI_Indicators'!A4:O184,15,FALSE)</f>
        <v>49.19687653</v>
      </c>
      <c r="R9" s="14" t="str">
        <f>VLOOKUP(A9,'2022_PAPI_Indicators'!A4:P184,16,FALSE)</f>
        <v/>
      </c>
      <c r="S9" s="13">
        <f>VLOOKUP(A9,'2022_PAPI_Indicators'!A4:R184,17,FALSE)</f>
        <v>45.41300964</v>
      </c>
      <c r="T9" s="13">
        <f>VLOOKUP(A9,'2022_PAPI_Indicators'!A4:S184,18,FALSE)</f>
        <v>45.33470154</v>
      </c>
      <c r="U9" s="14" t="str">
        <f>VLOOKUP(A9,'2022_PAPI_Indicators'!A4:T184,19,FALSE)</f>
        <v/>
      </c>
      <c r="V9" s="13">
        <f>VLOOKUP(A9,'2022_PAPI_Indicators'!A4:U184,20,FALSE)</f>
        <v>42.66358566</v>
      </c>
      <c r="W9" s="13">
        <f>VLOOKUP(A9,'2022_PAPI_Indicators'!A4:V184,21,FALSE)</f>
        <v>43.94260025</v>
      </c>
      <c r="X9" s="13">
        <f>VLOOKUP(A9,'2022_PAPI_Indicators'!A4:W184,22,FALSE)</f>
        <v>45.32024384</v>
      </c>
      <c r="Y9" s="13">
        <f>VLOOKUP(A9,'2022_PAPI_Indicators'!A4:X184,23,FALSE)</f>
        <v>44.29930115</v>
      </c>
      <c r="Z9" s="13">
        <f>VLOOKUP(A9,'2022_PAPI_Indicators'!A4:Y184,24,FALSE)</f>
        <v>43.93008423</v>
      </c>
      <c r="AA9" s="13">
        <f>VLOOKUP(A9,'2022_PAPI_Indicators'!A4:Z184,25,FALSE)</f>
        <v>43.54862213</v>
      </c>
      <c r="AB9" s="13">
        <f>VLOOKUP(A9,'2022_PAPI_Indicators'!A4:AA184,26,FALSE)</f>
        <v>43.57121658</v>
      </c>
      <c r="AC9" s="13">
        <f>VLOOKUP(A9,'2022_PAPI_Indicators'!A4:AB184,27,FALSE)</f>
        <v>46.30400848</v>
      </c>
      <c r="AD9" s="13">
        <f>VLOOKUP(A9,'2022_PAPI_Indicators'!A4:AC184,28,FALSE)</f>
        <v>43.66774368</v>
      </c>
      <c r="AE9" s="13">
        <f>VLOOKUP(A9,'2022_PAPI_Indicators'!A4:AD184,29,FALSE)</f>
        <v>45.49190903</v>
      </c>
      <c r="AF9" s="13">
        <f>VLOOKUP(A9,'2022_PAPI_Indicators'!A4:AE184,30,FALSE)</f>
        <v>43.42718124</v>
      </c>
      <c r="AG9" s="13">
        <f>VLOOKUP(A9,'2022_PAPI_Indicators'!A4:AF184,31,FALSE)</f>
        <v>43.59023666</v>
      </c>
      <c r="AH9" s="13">
        <f>VLOOKUP(A9,'2022_PAPI_Indicators'!A4:AG184,32,FALSE)</f>
        <v>45.84693527</v>
      </c>
      <c r="AI9" s="13">
        <f>VLOOKUP(A9,'2022_PAPI_Indicators'!A4:AH184,33,FALSE)</f>
        <v>43.04018784</v>
      </c>
      <c r="AJ9" s="13">
        <f>VLOOKUP(A9,'2022_PAPI_Indicators'!A4:AI184,34,FALSE)</f>
        <v>43.05369186</v>
      </c>
      <c r="AK9" s="13">
        <f>VLOOKUP(A9,'2022_PAPI_Indicators'!A4:AJ184,35,FALSE)</f>
        <v>43.31417084</v>
      </c>
      <c r="AL9" s="13">
        <f>VLOOKUP(A9,'2022_PAPI_Indicators'!A4:AK184,36,FALSE)</f>
        <v>43.02872467</v>
      </c>
      <c r="AM9" s="13">
        <f>VLOOKUP(A9,'2022_PAPI_Indicators'!A4:AL184,37,FALSE)</f>
        <v>42.16549683</v>
      </c>
      <c r="AN9" s="13">
        <f>VLOOKUP(A9,'2022_PAPI_Indicators'!A4:AM184,38,FALSE)</f>
        <v>44.52498245</v>
      </c>
      <c r="AO9" s="13">
        <f>VLOOKUP(A9,'2022_PAPI_Indicators'!A4:AN184,39,FALSE)</f>
        <v>49.32735443</v>
      </c>
      <c r="AP9" s="13">
        <f>VLOOKUP(A9,'2022_PAPI_Indicators'!A4:AO184,40,FALSE)</f>
        <v>47.75255585</v>
      </c>
      <c r="AQ9" s="13">
        <f>VLOOKUP(A9,'2022_PAPI_Indicators'!A4:AP184,41,FALSE)</f>
        <v>40.86969376</v>
      </c>
      <c r="AR9" s="13">
        <f>VLOOKUP(A9,'2022_PAPI_Indicators'!A4:AQ184,42,FALSE)</f>
        <v>41.28310394</v>
      </c>
      <c r="AS9" s="13">
        <f>VLOOKUP(A9,'2022_PAPI_Indicators'!A4:AR184,43,FALSE)</f>
        <v>43.97749329</v>
      </c>
      <c r="AT9" s="13">
        <f>VLOOKUP(A9,'2022_PAPI_Indicators'!A4:AS184,44,FALSE)</f>
        <v>41.64846802</v>
      </c>
      <c r="AU9" s="13">
        <f>VLOOKUP(A9,'2022_PAPI_Indicators'!A4:AT184,45,FALSE)</f>
        <v>41.35701752</v>
      </c>
      <c r="AV9" s="13">
        <f>VLOOKUP(A9,'2022_PAPI_Indicators'!A4:AU184,46,FALSE)</f>
        <v>40.66756821</v>
      </c>
      <c r="AW9" s="13">
        <f>VLOOKUP(A9,'2022_PAPI_Indicators'!A4:AV184,47,FALSE)</f>
        <v>40.41558838</v>
      </c>
      <c r="AX9" s="13">
        <f>VLOOKUP(A9,'2022_PAPI_Indicators'!A4:AW184,48,FALSE)</f>
        <v>49.44564056</v>
      </c>
      <c r="AY9" s="13">
        <f>VLOOKUP(A9,'2022_PAPI_Indicators'!A4:AX184,49,FALSE)</f>
        <v>41.85327148</v>
      </c>
      <c r="AZ9" s="13">
        <f>VLOOKUP(A9,'2022_PAPI_Indicators'!A4:AY184,50,FALSE)</f>
        <v>43.16265488</v>
      </c>
      <c r="BA9" s="13">
        <f>VLOOKUP(A9,'2022_PAPI_Indicators'!A4:AZ184,51,FALSE)</f>
        <v>41.56182861</v>
      </c>
      <c r="BB9" s="13">
        <f>VLOOKUP(A9,'2022_PAPI_Indicators'!A4:BA184,52,FALSE)</f>
        <v>40.30683136</v>
      </c>
      <c r="BC9" s="13">
        <f>VLOOKUP(A9,'2022_PAPI_Indicators'!A4:BB184,53,FALSE)</f>
        <v>43.24365234</v>
      </c>
      <c r="BD9" s="13">
        <f>VLOOKUP(A9,'2022_PAPI_Indicators'!A4:BC184,54,FALSE)</f>
        <v>43.00550461</v>
      </c>
      <c r="BE9" s="13">
        <f>VLOOKUP(A9,'2022_PAPI_Indicators'!A4:BD184,55,FALSE)</f>
        <v>42.02458191</v>
      </c>
      <c r="BF9" s="13">
        <f>VLOOKUP(A9,'2022_PAPI_Indicators'!A4:BE184,56,FALSE)</f>
        <v>43.83169174</v>
      </c>
      <c r="BG9" s="13">
        <f>VLOOKUP(A9,'2022_PAPI_Indicators'!A4:BF184,57,FALSE)</f>
        <v>43.36457062</v>
      </c>
      <c r="BH9" s="13">
        <f>VLOOKUP(A9,'2022_PAPI_Indicators'!A4:BG184,58,FALSE)</f>
        <v>41.45792389</v>
      </c>
      <c r="BI9" s="13">
        <f>VLOOKUP(A9,'2022_PAPI_Indicators'!A4:BH184,59,FALSE)</f>
        <v>40.68479538</v>
      </c>
      <c r="BJ9" s="13">
        <f>VLOOKUP(A9,'2022_PAPI_Indicators'!A4:BI184,60,FALSE)</f>
        <v>40.48617554</v>
      </c>
      <c r="BK9" s="13">
        <f>VLOOKUP(A9,'2022_PAPI_Indicators'!A4:BJ184,61,FALSE)</f>
        <v>44.07786179</v>
      </c>
      <c r="BL9" s="13">
        <f>VLOOKUP(A9,'2022_PAPI_Indicators'!A4:BK184,62,FALSE)</f>
        <v>42.85590744</v>
      </c>
      <c r="BM9" s="13">
        <f>VLOOKUP(A9,'2022_PAPI_Indicators'!A4:BL184,63,FALSE)</f>
        <v>44.91142273</v>
      </c>
      <c r="BN9" s="13">
        <f>VLOOKUP(A9,'2022_PAPI_Indicators'!A4:BM184,64,FALSE)</f>
        <v>41.87458801</v>
      </c>
    </row>
    <row r="10" ht="13.5" customHeight="1">
      <c r="A10" s="11" t="s">
        <v>73</v>
      </c>
      <c r="B10" s="11" t="s">
        <v>74</v>
      </c>
      <c r="C10" s="12"/>
      <c r="D10" s="13">
        <f>VLOOKUP(A10,'2022_PAPI_Indicators'!A6:B186,2,FALSE)</f>
        <v>0.2351617813</v>
      </c>
      <c r="E10" s="13">
        <f>VLOOKUP(A10,'2022_PAPI_Indicators'!A5:C185,3,FALSE)</f>
        <v>0.2743511796</v>
      </c>
      <c r="F10" s="13">
        <f>VLOOKUP(A10,'2022_PAPI_Indicators'!A5:D185,4,FALSE)</f>
        <v>0.3964072168</v>
      </c>
      <c r="G10" s="13">
        <f>VLOOKUP(A10,'2022_PAPI_Indicators'!A5:E185,5,FALSE)</f>
        <v>0.8737549186</v>
      </c>
      <c r="H10" s="13">
        <f>VLOOKUP(A10,'2022_PAPI_Indicators'!A5:F185,6,FALSE)</f>
        <v>0.2907266915</v>
      </c>
      <c r="I10" s="13">
        <f>VLOOKUP(A10,'2022_PAPI_Indicators'!A5:G185,7,FALSE)</f>
        <v>0.6343902946</v>
      </c>
      <c r="J10" s="13">
        <f>VLOOKUP(A10,'2022_PAPI_Indicators'!A5:H185,8,FALSE)</f>
        <v>1.696073651</v>
      </c>
      <c r="K10" s="13">
        <f>VLOOKUP(A10,'2022_PAPI_Indicators'!A5:I185,9,FALSE)</f>
        <v>0.3814774752</v>
      </c>
      <c r="L10" s="13">
        <f>VLOOKUP(A10,'2022_PAPI_Indicators'!A5:J185,10,FALSE)</f>
        <v>1.739680171</v>
      </c>
      <c r="M10" s="13">
        <f>VLOOKUP(A10,'2022_PAPI_Indicators'!A5:K185,11,FALSE)</f>
        <v>1.256447077</v>
      </c>
      <c r="N10" s="13">
        <f>VLOOKUP(A10,'2022_PAPI_Indicators'!A5:L185,12,FALSE)</f>
        <v>0.8444393873</v>
      </c>
      <c r="O10" s="13">
        <f>VLOOKUP(A10,'2022_PAPI_Indicators'!A5:M185,13,FALSE)</f>
        <v>0.1627191454</v>
      </c>
      <c r="P10" s="13">
        <f>VLOOKUP(A10,'2022_PAPI_Indicators'!A5:N185,14,FALSE)</f>
        <v>0.7585673332</v>
      </c>
      <c r="Q10" s="13">
        <f>VLOOKUP(A10,'2022_PAPI_Indicators'!A5:O185,15,FALSE)</f>
        <v>0.8027980328</v>
      </c>
      <c r="R10" s="14" t="str">
        <f>VLOOKUP(A10,'2022_PAPI_Indicators'!A5:P185,16,FALSE)</f>
        <v/>
      </c>
      <c r="S10" s="13">
        <f>VLOOKUP(A10,'2022_PAPI_Indicators'!A5:R185,17,FALSE)</f>
        <v>0.7089816928</v>
      </c>
      <c r="T10" s="13">
        <f>VLOOKUP(A10,'2022_PAPI_Indicators'!A5:S185,18,FALSE)</f>
        <v>0.6239036918</v>
      </c>
      <c r="U10" s="14" t="str">
        <f>VLOOKUP(A10,'2022_PAPI_Indicators'!A5:T185,19,FALSE)</f>
        <v/>
      </c>
      <c r="V10" s="13">
        <f>VLOOKUP(A10,'2022_PAPI_Indicators'!A5:U185,20,FALSE)</f>
        <v>0.3161568046</v>
      </c>
      <c r="W10" s="13">
        <f>VLOOKUP(A10,'2022_PAPI_Indicators'!A5:V185,21,FALSE)</f>
        <v>0.2061263621</v>
      </c>
      <c r="X10" s="13">
        <f>VLOOKUP(A10,'2022_PAPI_Indicators'!A5:W185,22,FALSE)</f>
        <v>0.691277802</v>
      </c>
      <c r="Y10" s="13">
        <f>VLOOKUP(A10,'2022_PAPI_Indicators'!A5:X185,23,FALSE)</f>
        <v>0.4773682356</v>
      </c>
      <c r="Z10" s="13">
        <f>VLOOKUP(A10,'2022_PAPI_Indicators'!A5:Y185,24,FALSE)</f>
        <v>0.727650404</v>
      </c>
      <c r="AA10" s="13">
        <f>VLOOKUP(A10,'2022_PAPI_Indicators'!A5:Z185,25,FALSE)</f>
        <v>0.2408130616</v>
      </c>
      <c r="AB10" s="13">
        <f>VLOOKUP(A10,'2022_PAPI_Indicators'!A5:AA185,26,FALSE)</f>
        <v>0.2472167611</v>
      </c>
      <c r="AC10" s="13">
        <f>VLOOKUP(A10,'2022_PAPI_Indicators'!A5:AB185,27,FALSE)</f>
        <v>0.1754698008</v>
      </c>
      <c r="AD10" s="13">
        <f>VLOOKUP(A10,'2022_PAPI_Indicators'!A5:AC185,28,FALSE)</f>
        <v>0.2539662719</v>
      </c>
      <c r="AE10" s="13">
        <f>VLOOKUP(A10,'2022_PAPI_Indicators'!A5:AD185,29,FALSE)</f>
        <v>0.716175735</v>
      </c>
      <c r="AF10" s="13">
        <f>VLOOKUP(A10,'2022_PAPI_Indicators'!A5:AE185,30,FALSE)</f>
        <v>0.4047165513</v>
      </c>
      <c r="AG10" s="13">
        <f>VLOOKUP(A10,'2022_PAPI_Indicators'!A5:AF185,31,FALSE)</f>
        <v>1.103997707</v>
      </c>
      <c r="AH10" s="13">
        <f>VLOOKUP(A10,'2022_PAPI_Indicators'!A5:AG185,32,FALSE)</f>
        <v>0.281144321</v>
      </c>
      <c r="AI10" s="13">
        <f>VLOOKUP(A10,'2022_PAPI_Indicators'!A5:AH185,33,FALSE)</f>
        <v>0.2856200337</v>
      </c>
      <c r="AJ10" s="13">
        <f>VLOOKUP(A10,'2022_PAPI_Indicators'!A5:AI185,34,FALSE)</f>
        <v>0.4960533977</v>
      </c>
      <c r="AK10" s="13">
        <f>VLOOKUP(A10,'2022_PAPI_Indicators'!A5:AJ185,35,FALSE)</f>
        <v>0.2345414907</v>
      </c>
      <c r="AL10" s="13">
        <f>VLOOKUP(A10,'2022_PAPI_Indicators'!A5:AK185,36,FALSE)</f>
        <v>0.8320149779</v>
      </c>
      <c r="AM10" s="13">
        <f>VLOOKUP(A10,'2022_PAPI_Indicators'!A5:AL185,37,FALSE)</f>
        <v>0.8651655912</v>
      </c>
      <c r="AN10" s="13">
        <f>VLOOKUP(A10,'2022_PAPI_Indicators'!A5:AM185,38,FALSE)</f>
        <v>0.6614726782</v>
      </c>
      <c r="AO10" s="13">
        <f>VLOOKUP(A10,'2022_PAPI_Indicators'!A5:AN185,39,FALSE)</f>
        <v>2.02261734</v>
      </c>
      <c r="AP10" s="13">
        <f>VLOOKUP(A10,'2022_PAPI_Indicators'!A5:AO185,40,FALSE)</f>
        <v>1.953112006</v>
      </c>
      <c r="AQ10" s="13">
        <f>VLOOKUP(A10,'2022_PAPI_Indicators'!A5:AP185,41,FALSE)</f>
        <v>0.5435311198</v>
      </c>
      <c r="AR10" s="13">
        <f>VLOOKUP(A10,'2022_PAPI_Indicators'!A5:AQ185,42,FALSE)</f>
        <v>0.9784245491</v>
      </c>
      <c r="AS10" s="13">
        <f>VLOOKUP(A10,'2022_PAPI_Indicators'!A5:AR185,43,FALSE)</f>
        <v>1.735693455</v>
      </c>
      <c r="AT10" s="13">
        <f>VLOOKUP(A10,'2022_PAPI_Indicators'!A5:AS185,44,FALSE)</f>
        <v>0.6814951301</v>
      </c>
      <c r="AU10" s="13">
        <f>VLOOKUP(A10,'2022_PAPI_Indicators'!A5:AT185,45,FALSE)</f>
        <v>0.3935055137</v>
      </c>
      <c r="AV10" s="13">
        <f>VLOOKUP(A10,'2022_PAPI_Indicators'!A5:AU185,46,FALSE)</f>
        <v>0.4456871152</v>
      </c>
      <c r="AW10" s="13">
        <f>VLOOKUP(A10,'2022_PAPI_Indicators'!A5:AV185,47,FALSE)</f>
        <v>0.6070344448</v>
      </c>
      <c r="AX10" s="13">
        <f>VLOOKUP(A10,'2022_PAPI_Indicators'!A5:AW185,48,FALSE)</f>
        <v>1.21391201</v>
      </c>
      <c r="AY10" s="13">
        <f>VLOOKUP(A10,'2022_PAPI_Indicators'!A5:AX185,49,FALSE)</f>
        <v>0.3587357998</v>
      </c>
      <c r="AZ10" s="13">
        <f>VLOOKUP(A10,'2022_PAPI_Indicators'!A5:AY185,50,FALSE)</f>
        <v>0.7110889554</v>
      </c>
      <c r="BA10" s="13">
        <f>VLOOKUP(A10,'2022_PAPI_Indicators'!A5:AZ185,51,FALSE)</f>
        <v>0.3291546404</v>
      </c>
      <c r="BB10" s="13">
        <f>VLOOKUP(A10,'2022_PAPI_Indicators'!A5:BA185,52,FALSE)</f>
        <v>0.302495271</v>
      </c>
      <c r="BC10" s="13">
        <f>VLOOKUP(A10,'2022_PAPI_Indicators'!A5:BB185,53,FALSE)</f>
        <v>1.37805593</v>
      </c>
      <c r="BD10" s="13">
        <f>VLOOKUP(A10,'2022_PAPI_Indicators'!A5:BC185,54,FALSE)</f>
        <v>1.464075446</v>
      </c>
      <c r="BE10" s="13">
        <f>VLOOKUP(A10,'2022_PAPI_Indicators'!A5:BD185,55,FALSE)</f>
        <v>0.7947611809</v>
      </c>
      <c r="BF10" s="13">
        <f>VLOOKUP(A10,'2022_PAPI_Indicators'!A5:BE185,56,FALSE)</f>
        <v>0.490575105</v>
      </c>
      <c r="BG10" s="13">
        <f>VLOOKUP(A10,'2022_PAPI_Indicators'!A5:BF185,57,FALSE)</f>
        <v>0.7384869456</v>
      </c>
      <c r="BH10" s="13">
        <f>VLOOKUP(A10,'2022_PAPI_Indicators'!A5:BG185,58,FALSE)</f>
        <v>0.2770795226</v>
      </c>
      <c r="BI10" s="13">
        <f>VLOOKUP(A10,'2022_PAPI_Indicators'!A5:BH185,59,FALSE)</f>
        <v>0.3919281363</v>
      </c>
      <c r="BJ10" s="13">
        <f>VLOOKUP(A10,'2022_PAPI_Indicators'!A5:BI185,60,FALSE)</f>
        <v>0.3109051287</v>
      </c>
      <c r="BK10" s="13">
        <f>VLOOKUP(A10,'2022_PAPI_Indicators'!A5:BJ185,61,FALSE)</f>
        <v>0.9035177231</v>
      </c>
      <c r="BL10" s="13">
        <f>VLOOKUP(A10,'2022_PAPI_Indicators'!A5:BK185,62,FALSE)</f>
        <v>0</v>
      </c>
      <c r="BM10" s="13">
        <f>VLOOKUP(A10,'2022_PAPI_Indicators'!A5:BL185,63,FALSE)</f>
        <v>0</v>
      </c>
      <c r="BN10" s="13">
        <f>VLOOKUP(A10,'2022_PAPI_Indicators'!A5:BM185,64,FALSE)</f>
        <v>0</v>
      </c>
    </row>
    <row r="11" ht="13.5" customHeight="1">
      <c r="A11" s="112" t="s">
        <v>75</v>
      </c>
      <c r="B11" s="113" t="s">
        <v>76</v>
      </c>
      <c r="C11" s="114" t="s">
        <v>77</v>
      </c>
      <c r="D11" s="115">
        <f>VLOOKUP(A11,'2022_PAPI_Indicators'!A6:B186,2,)</f>
        <v>5.825447559</v>
      </c>
      <c r="E11" s="115">
        <f>VLOOKUP(A11,'2022_PAPI_Indicators'!A6:C186,3,FALSE)</f>
        <v>4.997336388</v>
      </c>
      <c r="F11" s="115">
        <f>VLOOKUP(A11,'2022_PAPI_Indicators'!A6:D186,4,FALSE)</f>
        <v>4.490693569</v>
      </c>
      <c r="G11" s="115">
        <f>VLOOKUP(A11,'2022_PAPI_Indicators'!A6:E186,5,FALSE)</f>
        <v>5.388505459</v>
      </c>
      <c r="H11" s="115">
        <f>VLOOKUP(A11,'2022_PAPI_Indicators'!A6:F186,6,FALSE)</f>
        <v>5.246012688</v>
      </c>
      <c r="I11" s="115">
        <f>VLOOKUP(A11,'2022_PAPI_Indicators'!A6:G186,7,FALSE)</f>
        <v>5.027559757</v>
      </c>
      <c r="J11" s="115">
        <f>VLOOKUP(A11,'2022_PAPI_Indicators'!A6:H186,8,FALSE)</f>
        <v>4.43829298</v>
      </c>
      <c r="K11" s="115">
        <f>VLOOKUP(A11,'2022_PAPI_Indicators'!A6:I186,9,FALSE)</f>
        <v>5.58052969</v>
      </c>
      <c r="L11" s="115">
        <f>VLOOKUP(A11,'2022_PAPI_Indicators'!A6:J186,10,FALSE)</f>
        <v>4.77690649</v>
      </c>
      <c r="M11" s="115">
        <f>VLOOKUP(A11,'2022_PAPI_Indicators'!A6:K186,11,FALSE)</f>
        <v>4.954405308</v>
      </c>
      <c r="N11" s="115">
        <f>VLOOKUP(A11,'2022_PAPI_Indicators'!A6:L186,12,FALSE)</f>
        <v>5.08896637</v>
      </c>
      <c r="O11" s="115">
        <f>VLOOKUP(A11,'2022_PAPI_Indicators'!A6:M186,13,FALSE)</f>
        <v>5.381607056</v>
      </c>
      <c r="P11" s="115">
        <f>VLOOKUP(A11,'2022_PAPI_Indicators'!A6:N186,14,FALSE)</f>
        <v>5.816440105</v>
      </c>
      <c r="Q11" s="115">
        <f>VLOOKUP(A11,'2022_PAPI_Indicators'!A6:O186,15,FALSE)</f>
        <v>5.747576237</v>
      </c>
      <c r="R11" s="10" t="str">
        <f>VLOOKUP(A11,'2022_PAPI_Indicators'!A6:P186,16,FALSE)</f>
        <v/>
      </c>
      <c r="S11" s="115">
        <f>VLOOKUP(A11,'2022_PAPI_Indicators'!A6:R186,17,FALSE)</f>
        <v>5.751682281</v>
      </c>
      <c r="T11" s="115">
        <f>VLOOKUP(A11,'2022_PAPI_Indicators'!A6:S186,18,FALSE)</f>
        <v>5.436157227</v>
      </c>
      <c r="U11" s="10">
        <f>VLOOKUP(A11,'2022_PAPI_Indicators'!A6:T186,19,FALSE)</f>
        <v>5.817415714</v>
      </c>
      <c r="V11" s="115">
        <f>VLOOKUP(A11,'2022_PAPI_Indicators'!A6:U186,20,FALSE)</f>
        <v>5.334475994</v>
      </c>
      <c r="W11" s="115">
        <f>VLOOKUP(A11,'2022_PAPI_Indicators'!A6:V186,21,FALSE)</f>
        <v>5.393864155</v>
      </c>
      <c r="X11" s="115">
        <f>VLOOKUP(A11,'2022_PAPI_Indicators'!A6:W186,22,FALSE)</f>
        <v>5.494096279</v>
      </c>
      <c r="Y11" s="115">
        <f>VLOOKUP(A11,'2022_PAPI_Indicators'!A6:X186,23,FALSE)</f>
        <v>5.38711977</v>
      </c>
      <c r="Z11" s="115">
        <f>VLOOKUP(A11,'2022_PAPI_Indicators'!A6:Y186,24,FALSE)</f>
        <v>5.06311655</v>
      </c>
      <c r="AA11" s="115">
        <f>VLOOKUP(A11,'2022_PAPI_Indicators'!A6:Z186,25,FALSE)</f>
        <v>5.62985611</v>
      </c>
      <c r="AB11" s="115">
        <f>VLOOKUP(A11,'2022_PAPI_Indicators'!A6:AA186,26,FALSE)</f>
        <v>5.258733749</v>
      </c>
      <c r="AC11" s="115">
        <f>VLOOKUP(A11,'2022_PAPI_Indicators'!A6:AB186,27,FALSE)</f>
        <v>6.107364178</v>
      </c>
      <c r="AD11" s="115">
        <f>VLOOKUP(A11,'2022_PAPI_Indicators'!A6:AC186,28,FALSE)</f>
        <v>5.609349251</v>
      </c>
      <c r="AE11" s="115">
        <f>VLOOKUP(A11,'2022_PAPI_Indicators'!A6:AD186,29,FALSE)</f>
        <v>5.375756741</v>
      </c>
      <c r="AF11" s="115">
        <f>VLOOKUP(A11,'2022_PAPI_Indicators'!A6:AE186,30,FALSE)</f>
        <v>4.919699192</v>
      </c>
      <c r="AG11" s="115">
        <f>VLOOKUP(A11,'2022_PAPI_Indicators'!A6:AF186,31,FALSE)</f>
        <v>4.974126339</v>
      </c>
      <c r="AH11" s="115">
        <f>VLOOKUP(A11,'2022_PAPI_Indicators'!A6:AG186,32,FALSE)</f>
        <v>5.772118092</v>
      </c>
      <c r="AI11" s="115">
        <f>VLOOKUP(A11,'2022_PAPI_Indicators'!A6:AH186,33,FALSE)</f>
        <v>4.493517399</v>
      </c>
      <c r="AJ11" s="115">
        <f>VLOOKUP(A11,'2022_PAPI_Indicators'!A6:AI186,34,FALSE)</f>
        <v>4.781265259</v>
      </c>
      <c r="AK11" s="115">
        <f>VLOOKUP(A11,'2022_PAPI_Indicators'!A6:AJ186,35,FALSE)</f>
        <v>5.043599129</v>
      </c>
      <c r="AL11" s="115">
        <f>VLOOKUP(A11,'2022_PAPI_Indicators'!A6:AK186,36,FALSE)</f>
        <v>4.33654356</v>
      </c>
      <c r="AM11" s="115">
        <f>VLOOKUP(A11,'2022_PAPI_Indicators'!A6:AL186,37,FALSE)</f>
        <v>4.387611866</v>
      </c>
      <c r="AN11" s="115">
        <f>VLOOKUP(A11,'2022_PAPI_Indicators'!A6:AM186,38,FALSE)</f>
        <v>4.498284817</v>
      </c>
      <c r="AO11" s="115">
        <f>VLOOKUP(A11,'2022_PAPI_Indicators'!A6:AN186,39,FALSE)</f>
        <v>5.404833317</v>
      </c>
      <c r="AP11" s="115">
        <f>VLOOKUP(A11,'2022_PAPI_Indicators'!A6:AO186,40,FALSE)</f>
        <v>5.427893639</v>
      </c>
      <c r="AQ11" s="115">
        <f>VLOOKUP(A11,'2022_PAPI_Indicators'!A6:AP186,41,FALSE)</f>
        <v>4.747783661</v>
      </c>
      <c r="AR11" s="115">
        <f>VLOOKUP(A11,'2022_PAPI_Indicators'!A6:AQ186,42,FALSE)</f>
        <v>5.02528429</v>
      </c>
      <c r="AS11" s="115">
        <f>VLOOKUP(A11,'2022_PAPI_Indicators'!A6:AR186,43,FALSE)</f>
        <v>5.13878727</v>
      </c>
      <c r="AT11" s="115">
        <f>VLOOKUP(A11,'2022_PAPI_Indicators'!A6:AS186,44,FALSE)</f>
        <v>4.792343616</v>
      </c>
      <c r="AU11" s="115">
        <f>VLOOKUP(A11,'2022_PAPI_Indicators'!A6:AT186,45,FALSE)</f>
        <v>5.060652256</v>
      </c>
      <c r="AV11" s="115">
        <f>VLOOKUP(A11,'2022_PAPI_Indicators'!A6:AU186,46,FALSE)</f>
        <v>5.027253628</v>
      </c>
      <c r="AW11" s="115">
        <f>VLOOKUP(A11,'2022_PAPI_Indicators'!A6:AV186,47,FALSE)</f>
        <v>4.272008419</v>
      </c>
      <c r="AX11" s="115">
        <f>VLOOKUP(A11,'2022_PAPI_Indicators'!A6:AW186,48,FALSE)</f>
        <v>5.949371815</v>
      </c>
      <c r="AY11" s="115">
        <f>VLOOKUP(A11,'2022_PAPI_Indicators'!A6:AX186,49,FALSE)</f>
        <v>4.776759148</v>
      </c>
      <c r="AZ11" s="115">
        <f>VLOOKUP(A11,'2022_PAPI_Indicators'!A6:AY186,50,FALSE)</f>
        <v>4.3234725</v>
      </c>
      <c r="BA11" s="115">
        <f>VLOOKUP(A11,'2022_PAPI_Indicators'!A6:AZ186,51,FALSE)</f>
        <v>4.568245411</v>
      </c>
      <c r="BB11" s="115">
        <f>VLOOKUP(A11,'2022_PAPI_Indicators'!A6:BA186,52,FALSE)</f>
        <v>4.812322617</v>
      </c>
      <c r="BC11" s="115">
        <f>VLOOKUP(A11,'2022_PAPI_Indicators'!A6:BB186,53,FALSE)</f>
        <v>4.063168049</v>
      </c>
      <c r="BD11" s="115">
        <f>VLOOKUP(A11,'2022_PAPI_Indicators'!A6:BC186,54,FALSE)</f>
        <v>4.225978374</v>
      </c>
      <c r="BE11" s="115">
        <f>VLOOKUP(A11,'2022_PAPI_Indicators'!A6:BD186,55,FALSE)</f>
        <v>4.116125584</v>
      </c>
      <c r="BF11" s="115">
        <f>VLOOKUP(A11,'2022_PAPI_Indicators'!A6:BE186,56,FALSE)</f>
        <v>4.583297253</v>
      </c>
      <c r="BG11" s="115">
        <f>VLOOKUP(A11,'2022_PAPI_Indicators'!A6:BF186,57,FALSE)</f>
        <v>4.329511642</v>
      </c>
      <c r="BH11" s="115">
        <f>VLOOKUP(A11,'2022_PAPI_Indicators'!A6:BG186,58,FALSE)</f>
        <v>4.451791286</v>
      </c>
      <c r="BI11" s="115">
        <f>VLOOKUP(A11,'2022_PAPI_Indicators'!A6:BH186,59,FALSE)</f>
        <v>3.77547884</v>
      </c>
      <c r="BJ11" s="115">
        <f>VLOOKUP(A11,'2022_PAPI_Indicators'!A6:BI186,60,FALSE)</f>
        <v>3.711127043</v>
      </c>
      <c r="BK11" s="115">
        <f>VLOOKUP(A11,'2022_PAPI_Indicators'!A6:BJ186,61,FALSE)</f>
        <v>4.270548344</v>
      </c>
      <c r="BL11" s="115">
        <f>VLOOKUP(A11,'2022_PAPI_Indicators'!A6:BK186,62,FALSE)</f>
        <v>4.492063046</v>
      </c>
      <c r="BM11" s="115">
        <f>VLOOKUP(A11,'2022_PAPI_Indicators'!A6:BL186,63,FALSE)</f>
        <v>5.038954735</v>
      </c>
      <c r="BN11" s="115">
        <f>VLOOKUP(A11,'2022_PAPI_Indicators'!A6:BM186,64,FALSE)</f>
        <v>4.177803993</v>
      </c>
    </row>
    <row r="12" ht="13.5" customHeight="1">
      <c r="A12" s="19" t="s">
        <v>78</v>
      </c>
      <c r="B12" s="19" t="s">
        <v>79</v>
      </c>
      <c r="C12" s="20" t="s">
        <v>80</v>
      </c>
      <c r="D12" s="21">
        <f>VLOOKUP(A12,'2022_PAPI_Indicators'!A7:B187,2,)</f>
        <v>1.290253639</v>
      </c>
      <c r="E12" s="21">
        <f>VLOOKUP(A12,'2022_PAPI_Indicators'!A7:C187,3,FALSE)</f>
        <v>0.8524284959</v>
      </c>
      <c r="F12" s="21">
        <f>VLOOKUP(A12,'2022_PAPI_Indicators'!A7:D187,4,FALSE)</f>
        <v>0.8510449529</v>
      </c>
      <c r="G12" s="21">
        <f>VLOOKUP(A12,'2022_PAPI_Indicators'!A7:E187,5,FALSE)</f>
        <v>1.059018493</v>
      </c>
      <c r="H12" s="21">
        <f>VLOOKUP(A12,'2022_PAPI_Indicators'!A7:F187,6,FALSE)</f>
        <v>0.9204832911</v>
      </c>
      <c r="I12" s="21">
        <f>VLOOKUP(A12,'2022_PAPI_Indicators'!A7:G187,7,FALSE)</f>
        <v>0.9200786352</v>
      </c>
      <c r="J12" s="21">
        <f>VLOOKUP(A12,'2022_PAPI_Indicators'!A7:H187,8,FALSE)</f>
        <v>0.6702637076</v>
      </c>
      <c r="K12" s="21">
        <f>VLOOKUP(A12,'2022_PAPI_Indicators'!A7:I187,9,FALSE)</f>
        <v>1.138819337</v>
      </c>
      <c r="L12" s="21">
        <f>VLOOKUP(A12,'2022_PAPI_Indicators'!A7:J187,10,FALSE)</f>
        <v>0.8984073997</v>
      </c>
      <c r="M12" s="21">
        <f>VLOOKUP(A12,'2022_PAPI_Indicators'!A7:K187,11,FALSE)</f>
        <v>0.9314716458</v>
      </c>
      <c r="N12" s="21">
        <f>VLOOKUP(A12,'2022_PAPI_Indicators'!A7:L187,12,FALSE)</f>
        <v>0.8828229904</v>
      </c>
      <c r="O12" s="21">
        <f>VLOOKUP(A12,'2022_PAPI_Indicators'!A7:M187,13,FALSE)</f>
        <v>1.109771252</v>
      </c>
      <c r="P12" s="21">
        <f>VLOOKUP(A12,'2022_PAPI_Indicators'!A7:N187,14,FALSE)</f>
        <v>1.088338256</v>
      </c>
      <c r="Q12" s="21">
        <f>VLOOKUP(A12,'2022_PAPI_Indicators'!A7:O187,15,FALSE)</f>
        <v>1.396812677</v>
      </c>
      <c r="R12" s="22" t="str">
        <f>VLOOKUP(A12,'2022_PAPI_Indicators'!A7:P187,16,FALSE)</f>
        <v/>
      </c>
      <c r="S12" s="21">
        <f>VLOOKUP(A12,'2022_PAPI_Indicators'!A7:R187,17,FALSE)</f>
        <v>1.172980189</v>
      </c>
      <c r="T12" s="21">
        <f>VLOOKUP(A12,'2022_PAPI_Indicators'!A7:S187,18,FALSE)</f>
        <v>1.182351112</v>
      </c>
      <c r="U12" s="22">
        <f>VLOOKUP(A12,'2022_PAPI_Indicators'!A7:T187,19,FALSE)</f>
        <v>1.350946665</v>
      </c>
      <c r="V12" s="21">
        <f>VLOOKUP(A12,'2022_PAPI_Indicators'!A7:U187,20,FALSE)</f>
        <v>1.024476767</v>
      </c>
      <c r="W12" s="21">
        <f>VLOOKUP(A12,'2022_PAPI_Indicators'!A7:V187,21,FALSE)</f>
        <v>0.9929195046</v>
      </c>
      <c r="X12" s="21">
        <f>VLOOKUP(A12,'2022_PAPI_Indicators'!A7:W187,22,FALSE)</f>
        <v>1.126837969</v>
      </c>
      <c r="Y12" s="21">
        <f>VLOOKUP(A12,'2022_PAPI_Indicators'!A7:X187,23,FALSE)</f>
        <v>1.120197535</v>
      </c>
      <c r="Z12" s="21">
        <f>VLOOKUP(A12,'2022_PAPI_Indicators'!A7:Y187,24,FALSE)</f>
        <v>0.9911981821</v>
      </c>
      <c r="AA12" s="21">
        <f>VLOOKUP(A12,'2022_PAPI_Indicators'!A7:Z187,25,FALSE)</f>
        <v>1.040304303</v>
      </c>
      <c r="AB12" s="21">
        <f>VLOOKUP(A12,'2022_PAPI_Indicators'!A7:AA187,26,FALSE)</f>
        <v>1.020652652</v>
      </c>
      <c r="AC12" s="21">
        <f>VLOOKUP(A12,'2022_PAPI_Indicators'!A7:AB187,27,FALSE)</f>
        <v>1.293510675</v>
      </c>
      <c r="AD12" s="21">
        <f>VLOOKUP(A12,'2022_PAPI_Indicators'!A7:AC187,28,FALSE)</f>
        <v>1.170375824</v>
      </c>
      <c r="AE12" s="21">
        <f>VLOOKUP(A12,'2022_PAPI_Indicators'!A7:AD187,29,FALSE)</f>
        <v>1.0169487</v>
      </c>
      <c r="AF12" s="21">
        <f>VLOOKUP(A12,'2022_PAPI_Indicators'!A7:AE187,30,FALSE)</f>
        <v>0.9764145017</v>
      </c>
      <c r="AG12" s="21">
        <f>VLOOKUP(A12,'2022_PAPI_Indicators'!A7:AF187,31,FALSE)</f>
        <v>0.9394224882</v>
      </c>
      <c r="AH12" s="21">
        <f>VLOOKUP(A12,'2022_PAPI_Indicators'!A7:AG187,32,FALSE)</f>
        <v>1.124807477</v>
      </c>
      <c r="AI12" s="21">
        <f>VLOOKUP(A12,'2022_PAPI_Indicators'!A7:AH187,33,FALSE)</f>
        <v>1.111504793</v>
      </c>
      <c r="AJ12" s="21">
        <f>VLOOKUP(A12,'2022_PAPI_Indicators'!A7:AI187,34,FALSE)</f>
        <v>1.112100959</v>
      </c>
      <c r="AK12" s="21">
        <f>VLOOKUP(A12,'2022_PAPI_Indicators'!A7:AJ187,35,FALSE)</f>
        <v>1.100264549</v>
      </c>
      <c r="AL12" s="21">
        <f>VLOOKUP(A12,'2022_PAPI_Indicators'!A7:AK187,36,FALSE)</f>
        <v>0.8820630312</v>
      </c>
      <c r="AM12" s="21">
        <f>VLOOKUP(A12,'2022_PAPI_Indicators'!A7:AL187,37,FALSE)</f>
        <v>0.8719592094</v>
      </c>
      <c r="AN12" s="21">
        <f>VLOOKUP(A12,'2022_PAPI_Indicators'!A7:AM187,38,FALSE)</f>
        <v>1.046315551</v>
      </c>
      <c r="AO12" s="21">
        <f>VLOOKUP(A12,'2022_PAPI_Indicators'!A7:AN187,39,FALSE)</f>
        <v>1.206678748</v>
      </c>
      <c r="AP12" s="21">
        <f>VLOOKUP(A12,'2022_PAPI_Indicators'!A7:AO187,40,FALSE)</f>
        <v>0.9538913965</v>
      </c>
      <c r="AQ12" s="21">
        <f>VLOOKUP(A12,'2022_PAPI_Indicators'!A7:AP187,41,FALSE)</f>
        <v>0.8308988214</v>
      </c>
      <c r="AR12" s="21">
        <f>VLOOKUP(A12,'2022_PAPI_Indicators'!A7:AQ187,42,FALSE)</f>
        <v>0.9051889777</v>
      </c>
      <c r="AS12" s="21">
        <f>VLOOKUP(A12,'2022_PAPI_Indicators'!A7:AR187,43,FALSE)</f>
        <v>0.9954727888</v>
      </c>
      <c r="AT12" s="21">
        <f>VLOOKUP(A12,'2022_PAPI_Indicators'!A7:AS187,44,FALSE)</f>
        <v>0.9630830288</v>
      </c>
      <c r="AU12" s="21">
        <f>VLOOKUP(A12,'2022_PAPI_Indicators'!A7:AT187,45,FALSE)</f>
        <v>1.014057636</v>
      </c>
      <c r="AV12" s="21">
        <f>VLOOKUP(A12,'2022_PAPI_Indicators'!A7:AU187,46,FALSE)</f>
        <v>1.047622561</v>
      </c>
      <c r="AW12" s="21">
        <f>VLOOKUP(A12,'2022_PAPI_Indicators'!A7:AV187,47,FALSE)</f>
        <v>0.8574197292</v>
      </c>
      <c r="AX12" s="21">
        <f>VLOOKUP(A12,'2022_PAPI_Indicators'!A7:AW187,48,FALSE)</f>
        <v>1.256569505</v>
      </c>
      <c r="AY12" s="21">
        <f>VLOOKUP(A12,'2022_PAPI_Indicators'!A7:AX187,49,FALSE)</f>
        <v>1.059944868</v>
      </c>
      <c r="AZ12" s="21">
        <f>VLOOKUP(A12,'2022_PAPI_Indicators'!A7:AY187,50,FALSE)</f>
        <v>1.124503374</v>
      </c>
      <c r="BA12" s="21">
        <f>VLOOKUP(A12,'2022_PAPI_Indicators'!A7:AZ187,51,FALSE)</f>
        <v>0.9263118505</v>
      </c>
      <c r="BB12" s="21">
        <f>VLOOKUP(A12,'2022_PAPI_Indicators'!A7:BA187,52,FALSE)</f>
        <v>0.9038102031</v>
      </c>
      <c r="BC12" s="21">
        <f>VLOOKUP(A12,'2022_PAPI_Indicators'!A7:BB187,53,FALSE)</f>
        <v>0.8406041265</v>
      </c>
      <c r="BD12" s="21">
        <f>VLOOKUP(A12,'2022_PAPI_Indicators'!A7:BC187,54,FALSE)</f>
        <v>0.7469398975</v>
      </c>
      <c r="BE12" s="21">
        <f>VLOOKUP(A12,'2022_PAPI_Indicators'!A7:BD187,55,FALSE)</f>
        <v>0.8655945063</v>
      </c>
      <c r="BF12" s="21">
        <f>VLOOKUP(A12,'2022_PAPI_Indicators'!A7:BE187,56,FALSE)</f>
        <v>1.038825631</v>
      </c>
      <c r="BG12" s="21">
        <f>VLOOKUP(A12,'2022_PAPI_Indicators'!A7:BF187,57,FALSE)</f>
        <v>0.7963542938</v>
      </c>
      <c r="BH12" s="21">
        <f>VLOOKUP(A12,'2022_PAPI_Indicators'!A7:BG187,58,FALSE)</f>
        <v>0.7543039322</v>
      </c>
      <c r="BI12" s="21">
        <f>VLOOKUP(A12,'2022_PAPI_Indicators'!A7:BH187,59,FALSE)</f>
        <v>0.7657064199</v>
      </c>
      <c r="BJ12" s="21">
        <f>VLOOKUP(A12,'2022_PAPI_Indicators'!A7:BI187,60,FALSE)</f>
        <v>0.7099675536</v>
      </c>
      <c r="BK12" s="21">
        <f>VLOOKUP(A12,'2022_PAPI_Indicators'!A7:BJ187,61,FALSE)</f>
        <v>0.9327773452</v>
      </c>
      <c r="BL12" s="21">
        <f>VLOOKUP(A12,'2022_PAPI_Indicators'!A7:BK187,62,FALSE)</f>
        <v>0.8811314702</v>
      </c>
      <c r="BM12" s="21">
        <f>VLOOKUP(A12,'2022_PAPI_Indicators'!A7:BL187,63,FALSE)</f>
        <v>1.136794329</v>
      </c>
      <c r="BN12" s="21">
        <f>VLOOKUP(A12,'2022_PAPI_Indicators'!A7:BM187,64,FALSE)</f>
        <v>0.98122859</v>
      </c>
    </row>
    <row r="13" ht="13.5" customHeight="1">
      <c r="A13" s="11" t="s">
        <v>81</v>
      </c>
      <c r="B13" s="11" t="s">
        <v>82</v>
      </c>
      <c r="C13" s="12" t="s">
        <v>83</v>
      </c>
      <c r="D13" s="24">
        <f>VLOOKUP(A13,'2022_PAPI_Indicators'!A8:B188,2,FALSE)</f>
        <v>0.6765898466</v>
      </c>
      <c r="E13" s="75">
        <v>0.43581902980804443</v>
      </c>
      <c r="F13" s="75">
        <v>0.4462955594062805</v>
      </c>
      <c r="G13" s="75">
        <v>0.5759663581848145</v>
      </c>
      <c r="H13" s="75">
        <v>0.46699661016464233</v>
      </c>
      <c r="I13" s="75">
        <v>0.48171156644821167</v>
      </c>
      <c r="J13" s="75">
        <v>0.31916141510009766</v>
      </c>
      <c r="K13" s="75">
        <v>0.5284467339515686</v>
      </c>
      <c r="L13" s="75">
        <v>0.4662940204143524</v>
      </c>
      <c r="M13" s="75">
        <v>0.500956118106842</v>
      </c>
      <c r="N13" s="75">
        <v>0.46893587708473206</v>
      </c>
      <c r="O13" s="75">
        <v>0.5479260683059692</v>
      </c>
      <c r="P13" s="75">
        <v>0.5396151542663574</v>
      </c>
      <c r="Q13" s="75">
        <v>0.6928884387016296</v>
      </c>
      <c r="R13" s="25" t="str">
        <f>VLOOKUP(A13,'2022_PAPI_Indicators'!A8:P188,16,FALSE)</f>
        <v/>
      </c>
      <c r="S13" s="75">
        <v>0.5372068285942078</v>
      </c>
      <c r="T13" s="75">
        <v>0.5718935132026672</v>
      </c>
      <c r="U13" s="116">
        <v>0.8153709769248962</v>
      </c>
      <c r="V13" s="75">
        <v>0.4629434645175934</v>
      </c>
      <c r="W13" s="75">
        <v>0.4122714102268219</v>
      </c>
      <c r="X13" s="75">
        <v>0.5523796677589417</v>
      </c>
      <c r="Y13" s="75">
        <v>0.46917620301246643</v>
      </c>
      <c r="Z13" s="75">
        <v>0.4402575194835663</v>
      </c>
      <c r="AA13" s="75">
        <v>0.524509608745575</v>
      </c>
      <c r="AB13" s="75">
        <v>0.38741013407707214</v>
      </c>
      <c r="AC13" s="75">
        <v>0.6306754350662231</v>
      </c>
      <c r="AD13" s="75">
        <v>0.66341233253479</v>
      </c>
      <c r="AE13" s="75">
        <v>0.5267964601516724</v>
      </c>
      <c r="AF13" s="75">
        <v>0.5476471185684204</v>
      </c>
      <c r="AG13" s="75">
        <v>0.5566052198410034</v>
      </c>
      <c r="AH13" s="75">
        <v>0.6232016682624817</v>
      </c>
      <c r="AI13" s="75">
        <v>0.618476152420044</v>
      </c>
      <c r="AJ13" s="75">
        <v>0.5720785856246948</v>
      </c>
      <c r="AK13" s="75">
        <v>0.6001968383789062</v>
      </c>
      <c r="AL13" s="75">
        <v>0.42103680968284607</v>
      </c>
      <c r="AM13" s="75">
        <v>0.3979835510253906</v>
      </c>
      <c r="AN13" s="75">
        <v>0.6487866044044495</v>
      </c>
      <c r="AO13" s="75">
        <v>0.691489577293396</v>
      </c>
      <c r="AP13" s="75">
        <v>0.6349654197692871</v>
      </c>
      <c r="AQ13" s="75">
        <v>0.4686416983604431</v>
      </c>
      <c r="AR13" s="75">
        <v>0.5056588053703308</v>
      </c>
      <c r="AS13" s="75">
        <v>0.48533183336257935</v>
      </c>
      <c r="AT13" s="75">
        <v>0.5515496730804443</v>
      </c>
      <c r="AU13" s="75">
        <v>0.6480569243431091</v>
      </c>
      <c r="AV13" s="75">
        <v>0.3963737487792969</v>
      </c>
      <c r="AW13" s="75">
        <v>0.38860177993774414</v>
      </c>
      <c r="AX13" s="75">
        <v>0.8066530227661133</v>
      </c>
      <c r="AY13" s="75">
        <v>0.5628589987754822</v>
      </c>
      <c r="AZ13" s="75">
        <v>0.6010567545890808</v>
      </c>
      <c r="BA13" s="75">
        <v>0.492486834526062</v>
      </c>
      <c r="BB13" s="75">
        <v>0.45162779092788696</v>
      </c>
      <c r="BC13" s="75">
        <v>0.39247626066207886</v>
      </c>
      <c r="BD13" s="75">
        <v>0.3096228241920471</v>
      </c>
      <c r="BE13" s="75">
        <v>0.38950347900390625</v>
      </c>
      <c r="BF13" s="75">
        <v>0.5679977536201477</v>
      </c>
      <c r="BG13" s="75">
        <v>0.3957180678844452</v>
      </c>
      <c r="BH13" s="75">
        <v>0.3440588712692261</v>
      </c>
      <c r="BI13" s="75">
        <v>0.3490593135356903</v>
      </c>
      <c r="BJ13" s="75">
        <v>0.3760468661785126</v>
      </c>
      <c r="BK13" s="75">
        <v>0.4614180028438568</v>
      </c>
      <c r="BL13" s="75">
        <v>0.3922070264816284</v>
      </c>
      <c r="BM13" s="75">
        <v>0.608103334903717</v>
      </c>
      <c r="BN13" s="75">
        <v>0.5152918100357056</v>
      </c>
    </row>
    <row r="14" ht="13.5" customHeight="1">
      <c r="A14" s="11" t="s">
        <v>84</v>
      </c>
      <c r="B14" s="11" t="s">
        <v>85</v>
      </c>
      <c r="C14" s="12" t="s">
        <v>83</v>
      </c>
      <c r="D14" s="24">
        <f>VLOOKUP(A14,'2022_PAPI_Indicators'!A9:B189,2,FALSE)</f>
        <v>0.5863749981</v>
      </c>
      <c r="E14" s="24">
        <f>VLOOKUP(A14,'2022_PAPI_Indicators'!A9:C189,3,FALSE)</f>
        <v>0.3175824881</v>
      </c>
      <c r="F14" s="24">
        <f>VLOOKUP(A14,'2022_PAPI_Indicators'!A9:D189,4,FALSE)</f>
        <v>0.3111144006</v>
      </c>
      <c r="G14" s="24">
        <f>VLOOKUP(A14,'2022_PAPI_Indicators'!A9:E189,5,FALSE)</f>
        <v>0.4311444163</v>
      </c>
      <c r="H14" s="24">
        <f>VLOOKUP(A14,'2022_PAPI_Indicators'!A9:F189,6,FALSE)</f>
        <v>0.3624868393</v>
      </c>
      <c r="I14" s="24">
        <f>VLOOKUP(A14,'2022_PAPI_Indicators'!A9:G189,7,FALSE)</f>
        <v>0.3547696471</v>
      </c>
      <c r="J14" s="24">
        <f>VLOOKUP(A14,'2022_PAPI_Indicators'!A9:H189,8,FALSE)</f>
        <v>0.2139870524</v>
      </c>
      <c r="K14" s="24">
        <f>VLOOKUP(A14,'2022_PAPI_Indicators'!A9:I189,9,FALSE)</f>
        <v>0.5258382559</v>
      </c>
      <c r="L14" s="24">
        <f>VLOOKUP(A14,'2022_PAPI_Indicators'!A9:J189,10,FALSE)</f>
        <v>0.3432151079</v>
      </c>
      <c r="M14" s="24">
        <f>VLOOKUP(A14,'2022_PAPI_Indicators'!A9:K189,11,FALSE)</f>
        <v>0.3552745283</v>
      </c>
      <c r="N14" s="24">
        <f>VLOOKUP(A14,'2022_PAPI_Indicators'!A9:L189,12,FALSE)</f>
        <v>0.3280413747</v>
      </c>
      <c r="O14" s="24">
        <f>VLOOKUP(A14,'2022_PAPI_Indicators'!A9:M189,13,FALSE)</f>
        <v>0.4902780652</v>
      </c>
      <c r="P14" s="24">
        <f>VLOOKUP(A14,'2022_PAPI_Indicators'!A9:N189,14,FALSE)</f>
        <v>0.4753820002</v>
      </c>
      <c r="Q14" s="24">
        <f>VLOOKUP(A14,'2022_PAPI_Indicators'!A9:O189,15,FALSE)</f>
        <v>0.6729448438</v>
      </c>
      <c r="R14" s="25" t="str">
        <f>VLOOKUP(A14,'2022_PAPI_Indicators'!A9:P189,16,FALSE)</f>
        <v/>
      </c>
      <c r="S14" s="24">
        <f>VLOOKUP(A14,'2022_PAPI_Indicators'!A9:R189,17,FALSE)</f>
        <v>0.5518234372</v>
      </c>
      <c r="T14" s="24">
        <f>VLOOKUP(A14,'2022_PAPI_Indicators'!A9:S189,18,FALSE)</f>
        <v>0.5428097844</v>
      </c>
      <c r="U14" s="25">
        <f>VLOOKUP(A14,'2022_PAPI_Indicators'!A9:T189,19,FALSE)</f>
        <v>0.5709337592</v>
      </c>
      <c r="V14" s="24">
        <f>VLOOKUP(A14,'2022_PAPI_Indicators'!A9:U189,20,FALSE)</f>
        <v>0.456952095</v>
      </c>
      <c r="W14" s="24">
        <f>VLOOKUP(A14,'2022_PAPI_Indicators'!A9:V189,21,FALSE)</f>
        <v>0.4542372227</v>
      </c>
      <c r="X14" s="24">
        <f>VLOOKUP(A14,'2022_PAPI_Indicators'!A9:W189,22,FALSE)</f>
        <v>0.5032216907</v>
      </c>
      <c r="Y14" s="24">
        <f>VLOOKUP(A14,'2022_PAPI_Indicators'!A9:X189,23,FALSE)</f>
        <v>0.5389208198</v>
      </c>
      <c r="Z14" s="24">
        <f>VLOOKUP(A14,'2022_PAPI_Indicators'!A9:Y189,24,FALSE)</f>
        <v>0.4387140572</v>
      </c>
      <c r="AA14" s="24">
        <f>VLOOKUP(A14,'2022_PAPI_Indicators'!A9:Z189,25,FALSE)</f>
        <v>0.4402379394</v>
      </c>
      <c r="AB14" s="24">
        <f>VLOOKUP(A14,'2022_PAPI_Indicators'!A9:AA189,26,FALSE)</f>
        <v>0.491319567</v>
      </c>
      <c r="AC14" s="24">
        <f>VLOOKUP(A14,'2022_PAPI_Indicators'!A9:AB189,27,FALSE)</f>
        <v>0.6122273207</v>
      </c>
      <c r="AD14" s="24">
        <f>VLOOKUP(A14,'2022_PAPI_Indicators'!A9:AC189,28,FALSE)</f>
        <v>0.4864056706</v>
      </c>
      <c r="AE14" s="24">
        <f>VLOOKUP(A14,'2022_PAPI_Indicators'!A9:AD189,29,FALSE)</f>
        <v>0.4183339477</v>
      </c>
      <c r="AF14" s="24">
        <f>VLOOKUP(A14,'2022_PAPI_Indicators'!A9:AE189,30,FALSE)</f>
        <v>0.3718782365</v>
      </c>
      <c r="AG14" s="24">
        <f>VLOOKUP(A14,'2022_PAPI_Indicators'!A9:AF189,31,FALSE)</f>
        <v>0.3345173895</v>
      </c>
      <c r="AH14" s="24">
        <f>VLOOKUP(A14,'2022_PAPI_Indicators'!A9:AG189,32,FALSE)</f>
        <v>0.4660058618</v>
      </c>
      <c r="AI14" s="24">
        <f>VLOOKUP(A14,'2022_PAPI_Indicators'!A9:AH189,33,FALSE)</f>
        <v>0.4565439522</v>
      </c>
      <c r="AJ14" s="24">
        <f>VLOOKUP(A14,'2022_PAPI_Indicators'!A9:AI189,34,FALSE)</f>
        <v>0.4802726507</v>
      </c>
      <c r="AK14" s="24">
        <f>VLOOKUP(A14,'2022_PAPI_Indicators'!A9:AJ189,35,FALSE)</f>
        <v>0.4556922615</v>
      </c>
      <c r="AL14" s="24">
        <f>VLOOKUP(A14,'2022_PAPI_Indicators'!A9:AK189,36,FALSE)</f>
        <v>0.3513153791</v>
      </c>
      <c r="AM14" s="24">
        <f>VLOOKUP(A14,'2022_PAPI_Indicators'!A9:AL189,37,FALSE)</f>
        <v>0.3538608551</v>
      </c>
      <c r="AN14" s="24">
        <f>VLOOKUP(A14,'2022_PAPI_Indicators'!A9:AM189,38,FALSE)</f>
        <v>0.3834427297</v>
      </c>
      <c r="AO14" s="24">
        <f>VLOOKUP(A14,'2022_PAPI_Indicators'!A9:AN189,39,FALSE)</f>
        <v>0.5046363473</v>
      </c>
      <c r="AP14" s="24">
        <f>VLOOKUP(A14,'2022_PAPI_Indicators'!A9:AO189,40,FALSE)</f>
        <v>0.3081985414</v>
      </c>
      <c r="AQ14" s="24">
        <f>VLOOKUP(A14,'2022_PAPI_Indicators'!A9:AP189,41,FALSE)</f>
        <v>0.2820336521</v>
      </c>
      <c r="AR14" s="24">
        <f>VLOOKUP(A14,'2022_PAPI_Indicators'!A9:AQ189,42,FALSE)</f>
        <v>0.3295607865</v>
      </c>
      <c r="AS14" s="24">
        <f>VLOOKUP(A14,'2022_PAPI_Indicators'!A9:AR189,43,FALSE)</f>
        <v>0.4199765623</v>
      </c>
      <c r="AT14" s="24">
        <f>VLOOKUP(A14,'2022_PAPI_Indicators'!A9:AS189,44,FALSE)</f>
        <v>0.3580767512</v>
      </c>
      <c r="AU14" s="24">
        <f>VLOOKUP(A14,'2022_PAPI_Indicators'!A9:AT189,45,FALSE)</f>
        <v>0.3551339209</v>
      </c>
      <c r="AV14" s="24">
        <f>VLOOKUP(A14,'2022_PAPI_Indicators'!A9:AU189,46,FALSE)</f>
        <v>0.5108109713</v>
      </c>
      <c r="AW14" s="24">
        <f>VLOOKUP(A14,'2022_PAPI_Indicators'!A9:AV189,47,FALSE)</f>
        <v>0.3456277251</v>
      </c>
      <c r="AX14" s="24">
        <f>VLOOKUP(A14,'2022_PAPI_Indicators'!A9:AW189,48,FALSE)</f>
        <v>0.4914019108</v>
      </c>
      <c r="AY14" s="24">
        <f>VLOOKUP(A14,'2022_PAPI_Indicators'!A9:AX189,49,FALSE)</f>
        <v>0.4385215342</v>
      </c>
      <c r="AZ14" s="24">
        <f>VLOOKUP(A14,'2022_PAPI_Indicators'!A9:AY189,50,FALSE)</f>
        <v>0.4768079519</v>
      </c>
      <c r="BA14" s="24">
        <f>VLOOKUP(A14,'2022_PAPI_Indicators'!A9:AZ189,51,FALSE)</f>
        <v>0.3549226522</v>
      </c>
      <c r="BB14" s="24">
        <f>VLOOKUP(A14,'2022_PAPI_Indicators'!A9:BA189,52,FALSE)</f>
        <v>0.355350703</v>
      </c>
      <c r="BC14" s="24">
        <f>VLOOKUP(A14,'2022_PAPI_Indicators'!A9:BB189,53,FALSE)</f>
        <v>0.3287433088</v>
      </c>
      <c r="BD14" s="24">
        <f>VLOOKUP(A14,'2022_PAPI_Indicators'!A9:BC189,54,FALSE)</f>
        <v>0.2869129479</v>
      </c>
      <c r="BE14" s="24">
        <f>VLOOKUP(A14,'2022_PAPI_Indicators'!A9:BD189,55,FALSE)</f>
        <v>0.352443397</v>
      </c>
      <c r="BF14" s="24">
        <f>VLOOKUP(A14,'2022_PAPI_Indicators'!A9:BE189,56,FALSE)</f>
        <v>0.4171794653</v>
      </c>
      <c r="BG14" s="24">
        <f>VLOOKUP(A14,'2022_PAPI_Indicators'!A9:BF189,57,FALSE)</f>
        <v>0.2877892256</v>
      </c>
      <c r="BH14" s="24">
        <f>VLOOKUP(A14,'2022_PAPI_Indicators'!A9:BG189,58,FALSE)</f>
        <v>0.2762407064</v>
      </c>
      <c r="BI14" s="24">
        <f>VLOOKUP(A14,'2022_PAPI_Indicators'!A9:BH189,59,FALSE)</f>
        <v>0.2838760316</v>
      </c>
      <c r="BJ14" s="24">
        <f>VLOOKUP(A14,'2022_PAPI_Indicators'!A9:BI189,60,FALSE)</f>
        <v>0.2208366245</v>
      </c>
      <c r="BK14" s="24">
        <f>VLOOKUP(A14,'2022_PAPI_Indicators'!A9:BJ189,61,FALSE)</f>
        <v>0.3762041926</v>
      </c>
      <c r="BL14" s="24">
        <f>VLOOKUP(A14,'2022_PAPI_Indicators'!A9:BK189,62,FALSE)</f>
        <v>0.3649022579</v>
      </c>
      <c r="BM14" s="24">
        <f>VLOOKUP(A14,'2022_PAPI_Indicators'!A9:BL189,63,FALSE)</f>
        <v>0.4842099845</v>
      </c>
      <c r="BN14" s="24">
        <f>VLOOKUP(A14,'2022_PAPI_Indicators'!A9:BM189,64,FALSE)</f>
        <v>0.3923350573</v>
      </c>
    </row>
    <row r="15" ht="13.5" customHeight="1">
      <c r="A15" s="19" t="s">
        <v>86</v>
      </c>
      <c r="B15" s="19" t="s">
        <v>87</v>
      </c>
      <c r="C15" s="20" t="s">
        <v>88</v>
      </c>
      <c r="D15" s="117">
        <f>VLOOKUP(A15,'2022_PAPI_Indicators'!A10:B190,2,FALSE)</f>
        <v>1.685889125</v>
      </c>
      <c r="E15" s="117">
        <f>VLOOKUP(A15,'2022_PAPI_Indicators'!A10:C190,3,FALSE)</f>
        <v>1.674872518</v>
      </c>
      <c r="F15" s="117">
        <f>VLOOKUP(A15,'2022_PAPI_Indicators'!A10:D190,4,FALSE)</f>
        <v>1.480231285</v>
      </c>
      <c r="G15" s="117">
        <f>VLOOKUP(A15,'2022_PAPI_Indicators'!A10:E190,5,FALSE)</f>
        <v>1.737949729</v>
      </c>
      <c r="H15" s="117">
        <f>VLOOKUP(A15,'2022_PAPI_Indicators'!A10:F190,6,FALSE)</f>
        <v>1.459182382</v>
      </c>
      <c r="I15" s="117">
        <f>VLOOKUP(A15,'2022_PAPI_Indicators'!A10:G190,7,FALSE)</f>
        <v>1.542983174</v>
      </c>
      <c r="J15" s="117">
        <f>VLOOKUP(A15,'2022_PAPI_Indicators'!A10:H190,8,FALSE)</f>
        <v>1.44822979</v>
      </c>
      <c r="K15" s="117">
        <f>VLOOKUP(A15,'2022_PAPI_Indicators'!A10:I190,9,FALSE)</f>
        <v>1.625534058</v>
      </c>
      <c r="L15" s="117">
        <f>VLOOKUP(A15,'2022_PAPI_Indicators'!A10:J190,10,FALSE)</f>
        <v>1.491834044</v>
      </c>
      <c r="M15" s="117">
        <f>VLOOKUP(A15,'2022_PAPI_Indicators'!A10:K190,11,FALSE)</f>
        <v>1.451006055</v>
      </c>
      <c r="N15" s="117">
        <f>VLOOKUP(A15,'2022_PAPI_Indicators'!A10:L190,12,FALSE)</f>
        <v>1.613138795</v>
      </c>
      <c r="O15" s="117">
        <f>VLOOKUP(A15,'2022_PAPI_Indicators'!A10:M190,13,FALSE)</f>
        <v>1.646662951</v>
      </c>
      <c r="P15" s="117">
        <f>VLOOKUP(A15,'2022_PAPI_Indicators'!A10:N190,14,FALSE)</f>
        <v>1.870570898</v>
      </c>
      <c r="Q15" s="117">
        <f>VLOOKUP(A15,'2022_PAPI_Indicators'!A10:O190,15,FALSE)</f>
        <v>1.719732881</v>
      </c>
      <c r="R15" s="10" t="str">
        <f>VLOOKUP(A15,'2022_PAPI_Indicators'!A10:P190,16,FALSE)</f>
        <v/>
      </c>
      <c r="S15" s="117">
        <f>VLOOKUP(A15,'2022_PAPI_Indicators'!A10:R190,17,FALSE)</f>
        <v>1.688754678</v>
      </c>
      <c r="T15" s="117">
        <f>VLOOKUP(A15,'2022_PAPI_Indicators'!A10:S190,18,FALSE)</f>
        <v>1.584750652</v>
      </c>
      <c r="U15" s="10">
        <f>VLOOKUP(A15,'2022_PAPI_Indicators'!A10:T190,19,FALSE)</f>
        <v>1.655353785</v>
      </c>
      <c r="V15" s="117">
        <f>VLOOKUP(A15,'2022_PAPI_Indicators'!A10:U190,20,FALSE)</f>
        <v>1.586280465</v>
      </c>
      <c r="W15" s="117">
        <f>VLOOKUP(A15,'2022_PAPI_Indicators'!A10:V190,21,FALSE)</f>
        <v>1.658752561</v>
      </c>
      <c r="X15" s="117">
        <f>VLOOKUP(A15,'2022_PAPI_Indicators'!A10:W190,22,FALSE)</f>
        <v>1.72421515</v>
      </c>
      <c r="Y15" s="117">
        <f>VLOOKUP(A15,'2022_PAPI_Indicators'!A10:X190,23,FALSE)</f>
        <v>1.658276081</v>
      </c>
      <c r="Z15" s="117">
        <f>VLOOKUP(A15,'2022_PAPI_Indicators'!A10:Y190,24,FALSE)</f>
        <v>1.352011204</v>
      </c>
      <c r="AA15" s="117">
        <f>VLOOKUP(A15,'2022_PAPI_Indicators'!A10:Z190,25,FALSE)</f>
        <v>1.832344532</v>
      </c>
      <c r="AB15" s="117">
        <f>VLOOKUP(A15,'2022_PAPI_Indicators'!A10:AA190,26,FALSE)</f>
        <v>1.594620705</v>
      </c>
      <c r="AC15" s="117">
        <f>VLOOKUP(A15,'2022_PAPI_Indicators'!A10:AB190,27,FALSE)</f>
        <v>1.836579323</v>
      </c>
      <c r="AD15" s="117">
        <f>VLOOKUP(A15,'2022_PAPI_Indicators'!A10:AC190,28,FALSE)</f>
        <v>1.621881604</v>
      </c>
      <c r="AE15" s="117">
        <f>VLOOKUP(A15,'2022_PAPI_Indicators'!A10:AD190,29,FALSE)</f>
        <v>1.555583</v>
      </c>
      <c r="AF15" s="117">
        <f>VLOOKUP(A15,'2022_PAPI_Indicators'!A10:AE190,30,FALSE)</f>
        <v>1.409200549</v>
      </c>
      <c r="AG15" s="117">
        <f>VLOOKUP(A15,'2022_PAPI_Indicators'!A10:AF190,31,FALSE)</f>
        <v>1.619220972</v>
      </c>
      <c r="AH15" s="117">
        <f>VLOOKUP(A15,'2022_PAPI_Indicators'!A10:AG190,32,FALSE)</f>
        <v>1.757871151</v>
      </c>
      <c r="AI15" s="117">
        <f>VLOOKUP(A15,'2022_PAPI_Indicators'!A10:AH190,33,FALSE)</f>
        <v>1.224572778</v>
      </c>
      <c r="AJ15" s="117">
        <f>VLOOKUP(A15,'2022_PAPI_Indicators'!A10:AI190,34,FALSE)</f>
        <v>1.483856916</v>
      </c>
      <c r="AK15" s="117">
        <f>VLOOKUP(A15,'2022_PAPI_Indicators'!A10:AJ190,35,FALSE)</f>
        <v>1.366190553</v>
      </c>
      <c r="AL15" s="117">
        <f>VLOOKUP(A15,'2022_PAPI_Indicators'!A10:AK190,36,FALSE)</f>
        <v>1.252804756</v>
      </c>
      <c r="AM15" s="117">
        <f>VLOOKUP(A15,'2022_PAPI_Indicators'!A10:AL190,37,FALSE)</f>
        <v>1.276968122</v>
      </c>
      <c r="AN15" s="117">
        <f>VLOOKUP(A15,'2022_PAPI_Indicators'!A10:AM190,38,FALSE)</f>
        <v>1.293474078</v>
      </c>
      <c r="AO15" s="117">
        <f>VLOOKUP(A15,'2022_PAPI_Indicators'!A10:AN190,39,FALSE)</f>
        <v>1.569375396</v>
      </c>
      <c r="AP15" s="117">
        <f>VLOOKUP(A15,'2022_PAPI_Indicators'!A10:AO190,40,FALSE)</f>
        <v>1.47728622</v>
      </c>
      <c r="AQ15" s="117">
        <f>VLOOKUP(A15,'2022_PAPI_Indicators'!A10:AP190,41,FALSE)</f>
        <v>1.275879622</v>
      </c>
      <c r="AR15" s="117">
        <f>VLOOKUP(A15,'2022_PAPI_Indicators'!A10:AQ190,42,FALSE)</f>
        <v>1.377969503</v>
      </c>
      <c r="AS15" s="117">
        <f>VLOOKUP(A15,'2022_PAPI_Indicators'!A10:AR190,43,FALSE)</f>
        <v>1.294077754</v>
      </c>
      <c r="AT15" s="117">
        <f>VLOOKUP(A15,'2022_PAPI_Indicators'!A10:AS190,44,FALSE)</f>
        <v>1.325414658</v>
      </c>
      <c r="AU15" s="117">
        <f>VLOOKUP(A15,'2022_PAPI_Indicators'!A10:AT190,45,FALSE)</f>
        <v>1.607361794</v>
      </c>
      <c r="AV15" s="117">
        <f>VLOOKUP(A15,'2022_PAPI_Indicators'!A10:AU190,46,FALSE)</f>
        <v>1.429159284</v>
      </c>
      <c r="AW15" s="117">
        <f>VLOOKUP(A15,'2022_PAPI_Indicators'!A10:AV190,47,FALSE)</f>
        <v>1.320303917</v>
      </c>
      <c r="AX15" s="117">
        <f>VLOOKUP(A15,'2022_PAPI_Indicators'!A10:AW190,48,FALSE)</f>
        <v>1.68400836</v>
      </c>
      <c r="AY15" s="117">
        <f>VLOOKUP(A15,'2022_PAPI_Indicators'!A10:AX190,49,FALSE)</f>
        <v>1.232183337</v>
      </c>
      <c r="AZ15" s="117">
        <f>VLOOKUP(A15,'2022_PAPI_Indicators'!A10:AY190,50,FALSE)</f>
        <v>1.156220555</v>
      </c>
      <c r="BA15" s="117">
        <f>VLOOKUP(A15,'2022_PAPI_Indicators'!A10:AZ190,51,FALSE)</f>
        <v>1.100869417</v>
      </c>
      <c r="BB15" s="117">
        <f>VLOOKUP(A15,'2022_PAPI_Indicators'!A10:BA190,52,FALSE)</f>
        <v>1.232064724</v>
      </c>
      <c r="BC15" s="117">
        <f>VLOOKUP(A15,'2022_PAPI_Indicators'!A10:BB190,53,FALSE)</f>
        <v>1.018795371</v>
      </c>
      <c r="BD15" s="117">
        <f>VLOOKUP(A15,'2022_PAPI_Indicators'!A10:BC190,54,FALSE)</f>
        <v>1.209001303</v>
      </c>
      <c r="BE15" s="117">
        <f>VLOOKUP(A15,'2022_PAPI_Indicators'!A10:BD190,55,FALSE)</f>
        <v>1.022661567</v>
      </c>
      <c r="BF15" s="117">
        <f>VLOOKUP(A15,'2022_PAPI_Indicators'!A10:BE190,56,FALSE)</f>
        <v>1.207308888</v>
      </c>
      <c r="BG15" s="117">
        <f>VLOOKUP(A15,'2022_PAPI_Indicators'!A10:BF190,57,FALSE)</f>
        <v>1.015561938</v>
      </c>
      <c r="BH15" s="117">
        <f>VLOOKUP(A15,'2022_PAPI_Indicators'!A10:BG190,58,FALSE)</f>
        <v>1.18969667</v>
      </c>
      <c r="BI15" s="117">
        <f>VLOOKUP(A15,'2022_PAPI_Indicators'!A10:BH190,59,FALSE)</f>
        <v>1.030609012</v>
      </c>
      <c r="BJ15" s="117">
        <f>VLOOKUP(A15,'2022_PAPI_Indicators'!A10:BI190,60,FALSE)</f>
        <v>0.9352764487</v>
      </c>
      <c r="BK15" s="117">
        <f>VLOOKUP(A15,'2022_PAPI_Indicators'!A10:BJ190,61,FALSE)</f>
        <v>1.080824971</v>
      </c>
      <c r="BL15" s="117">
        <f>VLOOKUP(A15,'2022_PAPI_Indicators'!A10:BK190,62,FALSE)</f>
        <v>1.026012778</v>
      </c>
      <c r="BM15" s="117">
        <f>VLOOKUP(A15,'2022_PAPI_Indicators'!A10:BL190,63,FALSE)</f>
        <v>1.381118417</v>
      </c>
      <c r="BN15" s="117">
        <f>VLOOKUP(A15,'2022_PAPI_Indicators'!A10:BM190,64,FALSE)</f>
        <v>1.092078447</v>
      </c>
    </row>
    <row r="16" ht="13.5" customHeight="1">
      <c r="A16" s="11" t="s">
        <v>89</v>
      </c>
      <c r="B16" s="11" t="s">
        <v>90</v>
      </c>
      <c r="C16" s="12" t="s">
        <v>83</v>
      </c>
      <c r="D16" s="24">
        <f>VLOOKUP(A16,'2022_PAPI_Indicators'!A11:B191,2,)</f>
        <v>0.5256623626</v>
      </c>
      <c r="E16" s="24">
        <f>VLOOKUP(A16,'2022_PAPI_Indicators'!A11:C191,3,FALSE)</f>
        <v>0.4812965691</v>
      </c>
      <c r="F16" s="24">
        <f>VLOOKUP(A16,'2022_PAPI_Indicators'!A11:D191,4,FALSE)</f>
        <v>0.4527240694</v>
      </c>
      <c r="G16" s="24">
        <f>VLOOKUP(A16,'2022_PAPI_Indicators'!A11:E191,5,FALSE)</f>
        <v>0.5197435617</v>
      </c>
      <c r="H16" s="24">
        <f>VLOOKUP(A16,'2022_PAPI_Indicators'!A11:F191,6,FALSE)</f>
        <v>0.6870188117</v>
      </c>
      <c r="I16" s="24">
        <f>VLOOKUP(A16,'2022_PAPI_Indicators'!A11:G191,7,FALSE)</f>
        <v>0.5048586726</v>
      </c>
      <c r="J16" s="24">
        <f>VLOOKUP(A16,'2022_PAPI_Indicators'!A11:H191,8,FALSE)</f>
        <v>0.5671283603</v>
      </c>
      <c r="K16" s="24">
        <f>VLOOKUP(A16,'2022_PAPI_Indicators'!A11:I191,9,FALSE)</f>
        <v>0.4687896669</v>
      </c>
      <c r="L16" s="24">
        <f>VLOOKUP(A16,'2022_PAPI_Indicators'!A11:J191,10,FALSE)</f>
        <v>0.5069310665</v>
      </c>
      <c r="M16" s="24">
        <f>VLOOKUP(A16,'2022_PAPI_Indicators'!A11:K191,11,FALSE)</f>
        <v>0.6909389496</v>
      </c>
      <c r="N16" s="24">
        <f>VLOOKUP(A16,'2022_PAPI_Indicators'!A11:L191,12,FALSE)</f>
        <v>0.5513836145</v>
      </c>
      <c r="O16" s="24">
        <f>VLOOKUP(A16,'2022_PAPI_Indicators'!A11:M191,13,FALSE)</f>
        <v>0.6529571414</v>
      </c>
      <c r="P16" s="24">
        <f>VLOOKUP(A16,'2022_PAPI_Indicators'!A11:N191,14,FALSE)</f>
        <v>0.5838020444</v>
      </c>
      <c r="Q16" s="24">
        <f>VLOOKUP(A16,'2022_PAPI_Indicators'!A11:O191,15,FALSE)</f>
        <v>0.6709142923</v>
      </c>
      <c r="R16" s="25" t="str">
        <f>VLOOKUP(A16,'2022_PAPI_Indicators'!A11:P191,16,FALSE)</f>
        <v/>
      </c>
      <c r="S16" s="24">
        <f>VLOOKUP(A16,'2022_PAPI_Indicators'!A11:R191,17,FALSE)</f>
        <v>0.5972325802</v>
      </c>
      <c r="T16" s="24">
        <f>VLOOKUP(A16,'2022_PAPI_Indicators'!A11:S191,18,FALSE)</f>
        <v>0.5656422377</v>
      </c>
      <c r="U16" s="25">
        <f>VLOOKUP(A16,'2022_PAPI_Indicators'!A11:T191,19,FALSE)</f>
        <v>0.5347801447</v>
      </c>
      <c r="V16" s="24">
        <f>VLOOKUP(A16,'2022_PAPI_Indicators'!A11:U191,20,FALSE)</f>
        <v>0.5512558818</v>
      </c>
      <c r="W16" s="24">
        <f>VLOOKUP(A16,'2022_PAPI_Indicators'!A11:V191,21,FALSE)</f>
        <v>0.5189849138</v>
      </c>
      <c r="X16" s="24">
        <f>VLOOKUP(A16,'2022_PAPI_Indicators'!A11:W191,22,FALSE)</f>
        <v>0.6623378396</v>
      </c>
      <c r="Y16" s="24">
        <f>VLOOKUP(A16,'2022_PAPI_Indicators'!A11:X191,23,FALSE)</f>
        <v>0.6902246475</v>
      </c>
      <c r="Z16" s="24">
        <f>VLOOKUP(A16,'2022_PAPI_Indicators'!A11:Y191,24,FALSE)</f>
        <v>0.4519274235</v>
      </c>
      <c r="AA16" s="24">
        <f>VLOOKUP(A16,'2022_PAPI_Indicators'!A11:Z191,25,FALSE)</f>
        <v>0.6585481167</v>
      </c>
      <c r="AB16" s="24">
        <f>VLOOKUP(A16,'2022_PAPI_Indicators'!A11:AA191,26,FALSE)</f>
        <v>0.5508615971</v>
      </c>
      <c r="AC16" s="24">
        <f>VLOOKUP(A16,'2022_PAPI_Indicators'!A11:AB191,27,FALSE)</f>
        <v>0.6138546467</v>
      </c>
      <c r="AD16" s="24">
        <f>VLOOKUP(A16,'2022_PAPI_Indicators'!A11:AC191,28,FALSE)</f>
        <v>0.6718944907</v>
      </c>
      <c r="AE16" s="24">
        <f>VLOOKUP(A16,'2022_PAPI_Indicators'!A11:AD191,29,FALSE)</f>
        <v>0.6738464236</v>
      </c>
      <c r="AF16" s="24">
        <f>VLOOKUP(A16,'2022_PAPI_Indicators'!A11:AE191,30,FALSE)</f>
        <v>0.4495334923</v>
      </c>
      <c r="AG16" s="24">
        <f>VLOOKUP(A16,'2022_PAPI_Indicators'!A11:AF191,31,FALSE)</f>
        <v>0.5484367609</v>
      </c>
      <c r="AH16" s="24">
        <f>VLOOKUP(A16,'2022_PAPI_Indicators'!A11:AG191,32,FALSE)</f>
        <v>0.650916636</v>
      </c>
      <c r="AI16" s="24">
        <f>VLOOKUP(A16,'2022_PAPI_Indicators'!A11:AH191,33,FALSE)</f>
        <v>0.350818038</v>
      </c>
      <c r="AJ16" s="24">
        <f>VLOOKUP(A16,'2022_PAPI_Indicators'!A11:AI191,34,FALSE)</f>
        <v>0.3107323945</v>
      </c>
      <c r="AK16" s="24">
        <f>VLOOKUP(A16,'2022_PAPI_Indicators'!A11:AJ191,35,FALSE)</f>
        <v>0.3975311518</v>
      </c>
      <c r="AL16" s="24">
        <f>VLOOKUP(A16,'2022_PAPI_Indicators'!A11:AK191,36,FALSE)</f>
        <v>0.3755984008</v>
      </c>
      <c r="AM16" s="24">
        <f>VLOOKUP(A16,'2022_PAPI_Indicators'!A11:AL191,37,FALSE)</f>
        <v>0.3318042755</v>
      </c>
      <c r="AN16" s="24">
        <f>VLOOKUP(A16,'2022_PAPI_Indicators'!A11:AM191,38,FALSE)</f>
        <v>0.4814186692</v>
      </c>
      <c r="AO16" s="24">
        <f>VLOOKUP(A16,'2022_PAPI_Indicators'!A11:AN191,39,FALSE)</f>
        <v>0.404700309</v>
      </c>
      <c r="AP16" s="24">
        <f>VLOOKUP(A16,'2022_PAPI_Indicators'!A11:AO191,40,FALSE)</f>
        <v>0.3860964477</v>
      </c>
      <c r="AQ16" s="24">
        <f>VLOOKUP(A16,'2022_PAPI_Indicators'!A11:AP191,41,FALSE)</f>
        <v>0.3882199228</v>
      </c>
      <c r="AR16" s="24">
        <f>VLOOKUP(A16,'2022_PAPI_Indicators'!A11:AQ191,42,FALSE)</f>
        <v>0.5452705622</v>
      </c>
      <c r="AS16" s="24">
        <f>VLOOKUP(A16,'2022_PAPI_Indicators'!A11:AR191,43,FALSE)</f>
        <v>0.3872045875</v>
      </c>
      <c r="AT16" s="24">
        <f>VLOOKUP(A16,'2022_PAPI_Indicators'!A11:AS191,44,FALSE)</f>
        <v>0.4248213768</v>
      </c>
      <c r="AU16" s="24">
        <f>VLOOKUP(A16,'2022_PAPI_Indicators'!A11:AT191,45,FALSE)</f>
        <v>0.4200830162</v>
      </c>
      <c r="AV16" s="24">
        <f>VLOOKUP(A16,'2022_PAPI_Indicators'!A11:AU191,46,FALSE)</f>
        <v>0.4727597833</v>
      </c>
      <c r="AW16" s="24">
        <f>VLOOKUP(A16,'2022_PAPI_Indicators'!A11:AV191,47,FALSE)</f>
        <v>0.2359644771</v>
      </c>
      <c r="AX16" s="24">
        <f>VLOOKUP(A16,'2022_PAPI_Indicators'!A11:AW191,48,FALSE)</f>
        <v>0.3423436582</v>
      </c>
      <c r="AY16" s="24">
        <f>VLOOKUP(A16,'2022_PAPI_Indicators'!A11:AX191,49,FALSE)</f>
        <v>0.3142499626</v>
      </c>
      <c r="AZ16" s="24">
        <f>VLOOKUP(A16,'2022_PAPI_Indicators'!A11:AY191,50,FALSE)</f>
        <v>0.3016171157</v>
      </c>
      <c r="BA16" s="24">
        <f>VLOOKUP(A16,'2022_PAPI_Indicators'!A11:AZ191,51,FALSE)</f>
        <v>0.2409354746</v>
      </c>
      <c r="BB16" s="24">
        <f>VLOOKUP(A16,'2022_PAPI_Indicators'!A11:BA191,52,FALSE)</f>
        <v>0.1781130284</v>
      </c>
      <c r="BC16" s="24">
        <f>VLOOKUP(A16,'2022_PAPI_Indicators'!A11:BB191,53,FALSE)</f>
        <v>0.1747333854</v>
      </c>
      <c r="BD16" s="24">
        <f>VLOOKUP(A16,'2022_PAPI_Indicators'!A11:BC191,54,FALSE)</f>
        <v>0.3733184338</v>
      </c>
      <c r="BE16" s="24">
        <f>VLOOKUP(A16,'2022_PAPI_Indicators'!A11:BD191,55,FALSE)</f>
        <v>0.2692352533</v>
      </c>
      <c r="BF16" s="24">
        <f>VLOOKUP(A16,'2022_PAPI_Indicators'!A11:BE191,56,FALSE)</f>
        <v>0.3864627481</v>
      </c>
      <c r="BG16" s="24">
        <f>VLOOKUP(A16,'2022_PAPI_Indicators'!A11:BF191,57,FALSE)</f>
        <v>0.2920334637</v>
      </c>
      <c r="BH16" s="24">
        <f>VLOOKUP(A16,'2022_PAPI_Indicators'!A11:BG191,58,FALSE)</f>
        <v>0.1811878979</v>
      </c>
      <c r="BI16" s="24">
        <f>VLOOKUP(A16,'2022_PAPI_Indicators'!A11:BH191,59,FALSE)</f>
        <v>0.2524201274</v>
      </c>
      <c r="BJ16" s="24">
        <f>VLOOKUP(A16,'2022_PAPI_Indicators'!A11:BI191,60,FALSE)</f>
        <v>0.1566536725</v>
      </c>
      <c r="BK16" s="24">
        <f>VLOOKUP(A16,'2022_PAPI_Indicators'!A11:BJ191,61,FALSE)</f>
        <v>0.2781360149</v>
      </c>
      <c r="BL16" s="24">
        <f>VLOOKUP(A16,'2022_PAPI_Indicators'!A11:BK191,62,FALSE)</f>
        <v>0.2582897246</v>
      </c>
      <c r="BM16" s="24">
        <f>VLOOKUP(A16,'2022_PAPI_Indicators'!A11:BL191,63,FALSE)</f>
        <v>0.2972396612</v>
      </c>
      <c r="BN16" s="24">
        <f>VLOOKUP(A16,'2022_PAPI_Indicators'!A11:BM191,64,FALSE)</f>
        <v>0.3973805606</v>
      </c>
    </row>
    <row r="17" ht="13.5" customHeight="1">
      <c r="A17" s="11" t="s">
        <v>91</v>
      </c>
      <c r="B17" s="11" t="s">
        <v>92</v>
      </c>
      <c r="C17" s="12" t="s">
        <v>83</v>
      </c>
      <c r="D17" s="24">
        <f>VLOOKUP(A17,'2022_PAPI_Indicators'!A12:B192,2,)</f>
        <v>0.2152926177</v>
      </c>
      <c r="E17" s="24">
        <f>VLOOKUP(A17,'2022_PAPI_Indicators'!A12:C192,3,FALSE)</f>
        <v>0.1416005045</v>
      </c>
      <c r="F17" s="24">
        <f>VLOOKUP(A17,'2022_PAPI_Indicators'!A12:D192,4,FALSE)</f>
        <v>0.06340864301</v>
      </c>
      <c r="G17" s="24">
        <f>VLOOKUP(A17,'2022_PAPI_Indicators'!A12:E192,5,FALSE)</f>
        <v>0.1676452756</v>
      </c>
      <c r="H17" s="24">
        <f>VLOOKUP(A17,'2022_PAPI_Indicators'!A12:F192,6,FALSE)</f>
        <v>0.1853688359</v>
      </c>
      <c r="I17" s="24">
        <f>VLOOKUP(A17,'2022_PAPI_Indicators'!A12:G192,7,FALSE)</f>
        <v>0.2141833007</v>
      </c>
      <c r="J17" s="24">
        <f>VLOOKUP(A17,'2022_PAPI_Indicators'!A12:H192,8,FALSE)</f>
        <v>0.1486513764</v>
      </c>
      <c r="K17" s="24">
        <f>VLOOKUP(A17,'2022_PAPI_Indicators'!A12:I192,9,FALSE)</f>
        <v>0.108302772</v>
      </c>
      <c r="L17" s="24">
        <f>VLOOKUP(A17,'2022_PAPI_Indicators'!A12:J192,10,FALSE)</f>
        <v>0.1107612103</v>
      </c>
      <c r="M17" s="24">
        <f>VLOOKUP(A17,'2022_PAPI_Indicators'!A12:K192,11,FALSE)</f>
        <v>0.2046904564</v>
      </c>
      <c r="N17" s="24">
        <f>VLOOKUP(A17,'2022_PAPI_Indicators'!A12:L192,12,FALSE)</f>
        <v>0.1405067891</v>
      </c>
      <c r="O17" s="24">
        <f>VLOOKUP(A17,'2022_PAPI_Indicators'!A12:M192,13,FALSE)</f>
        <v>0.1739479899</v>
      </c>
      <c r="P17" s="24">
        <f>VLOOKUP(A17,'2022_PAPI_Indicators'!A12:N192,14,FALSE)</f>
        <v>0.1500954926</v>
      </c>
      <c r="Q17" s="24">
        <f>VLOOKUP(A17,'2022_PAPI_Indicators'!A12:O192,15,FALSE)</f>
        <v>0.2838407457</v>
      </c>
      <c r="R17" s="25" t="str">
        <f>VLOOKUP(A17,'2022_PAPI_Indicators'!A12:P192,16,FALSE)</f>
        <v/>
      </c>
      <c r="S17" s="24">
        <f>VLOOKUP(A17,'2022_PAPI_Indicators'!A12:R192,17,FALSE)</f>
        <v>0.2249355763</v>
      </c>
      <c r="T17" s="24">
        <f>VLOOKUP(A17,'2022_PAPI_Indicators'!A12:S192,18,FALSE)</f>
        <v>0.1709729731</v>
      </c>
      <c r="U17" s="25">
        <f>VLOOKUP(A17,'2022_PAPI_Indicators'!A12:T192,19,FALSE)</f>
        <v>0.3054096401</v>
      </c>
      <c r="V17" s="24">
        <f>VLOOKUP(A17,'2022_PAPI_Indicators'!A12:U192,20,FALSE)</f>
        <v>0.1598413587</v>
      </c>
      <c r="W17" s="24">
        <f>VLOOKUP(A17,'2022_PAPI_Indicators'!A12:V192,21,FALSE)</f>
        <v>0.1269387007</v>
      </c>
      <c r="X17" s="24">
        <f>VLOOKUP(A17,'2022_PAPI_Indicators'!A12:W192,22,FALSE)</f>
        <v>0.2219717205</v>
      </c>
      <c r="Y17" s="24">
        <f>VLOOKUP(A17,'2022_PAPI_Indicators'!A12:X192,23,FALSE)</f>
        <v>0.105957441</v>
      </c>
      <c r="Z17" s="24">
        <f>VLOOKUP(A17,'2022_PAPI_Indicators'!A12:Y192,24,FALSE)</f>
        <v>0.1327736676</v>
      </c>
      <c r="AA17" s="24">
        <f>VLOOKUP(A17,'2022_PAPI_Indicators'!A12:Z192,25,FALSE)</f>
        <v>0.244447127</v>
      </c>
      <c r="AB17" s="24">
        <f>VLOOKUP(A17,'2022_PAPI_Indicators'!A12:AA192,26,FALSE)</f>
        <v>0.2125771791</v>
      </c>
      <c r="AC17" s="24">
        <f>VLOOKUP(A17,'2022_PAPI_Indicators'!A12:AB192,27,FALSE)</f>
        <v>0.2349434644</v>
      </c>
      <c r="AD17" s="24">
        <f>VLOOKUP(A17,'2022_PAPI_Indicators'!A12:AC192,28,FALSE)</f>
        <v>0.2316976786</v>
      </c>
      <c r="AE17" s="24">
        <f>VLOOKUP(A17,'2022_PAPI_Indicators'!A12:AD192,29,FALSE)</f>
        <v>0.2383178771</v>
      </c>
      <c r="AF17" s="24">
        <f>VLOOKUP(A17,'2022_PAPI_Indicators'!A12:AE192,30,FALSE)</f>
        <v>0.2290547639</v>
      </c>
      <c r="AG17" s="24">
        <f>VLOOKUP(A17,'2022_PAPI_Indicators'!A12:AF192,31,FALSE)</f>
        <v>0.125</v>
      </c>
      <c r="AH17" s="24">
        <f>VLOOKUP(A17,'2022_PAPI_Indicators'!A12:AG192,32,FALSE)</f>
        <v>0.1757205427</v>
      </c>
      <c r="AI17" s="24">
        <f>VLOOKUP(A17,'2022_PAPI_Indicators'!A12:AH192,33,FALSE)</f>
        <v>0.105790332</v>
      </c>
      <c r="AJ17" s="24">
        <f>VLOOKUP(A17,'2022_PAPI_Indicators'!A12:AI192,34,FALSE)</f>
        <v>0.1024967358</v>
      </c>
      <c r="AK17" s="24">
        <f>VLOOKUP(A17,'2022_PAPI_Indicators'!A12:AJ192,35,FALSE)</f>
        <v>0.09441438317</v>
      </c>
      <c r="AL17" s="24">
        <f>VLOOKUP(A17,'2022_PAPI_Indicators'!A12:AK192,36,FALSE)</f>
        <v>0.06827155501</v>
      </c>
      <c r="AM17" s="24">
        <f>VLOOKUP(A17,'2022_PAPI_Indicators'!A12:AL192,37,FALSE)</f>
        <v>0.125</v>
      </c>
      <c r="AN17" s="24">
        <f>VLOOKUP(A17,'2022_PAPI_Indicators'!A12:AM192,38,FALSE)</f>
        <v>0.08544325083</v>
      </c>
      <c r="AO17" s="24">
        <f>VLOOKUP(A17,'2022_PAPI_Indicators'!A12:AN192,39,FALSE)</f>
        <v>0.09284707159</v>
      </c>
      <c r="AP17" s="24">
        <f>VLOOKUP(A17,'2022_PAPI_Indicators'!A12:AO192,40,FALSE)</f>
        <v>0.0803892687</v>
      </c>
      <c r="AQ17" s="24">
        <f>VLOOKUP(A17,'2022_PAPI_Indicators'!A12:AP192,41,FALSE)</f>
        <v>0.1830530018</v>
      </c>
      <c r="AR17" s="24">
        <f>VLOOKUP(A17,'2022_PAPI_Indicators'!A12:AQ192,42,FALSE)</f>
        <v>0.1419764608</v>
      </c>
      <c r="AS17" s="24">
        <f>VLOOKUP(A17,'2022_PAPI_Indicators'!A12:AR192,43,FALSE)</f>
        <v>0.04744011909</v>
      </c>
      <c r="AT17" s="24">
        <f>VLOOKUP(A17,'2022_PAPI_Indicators'!A12:AS192,44,FALSE)</f>
        <v>0.1218856573</v>
      </c>
      <c r="AU17" s="24">
        <f>VLOOKUP(A17,'2022_PAPI_Indicators'!A12:AT192,45,FALSE)</f>
        <v>0.1124669835</v>
      </c>
      <c r="AV17" s="24">
        <f>VLOOKUP(A17,'2022_PAPI_Indicators'!A12:AU192,46,FALSE)</f>
        <v>0.1032007411</v>
      </c>
      <c r="AW17" s="24">
        <f>VLOOKUP(A17,'2022_PAPI_Indicators'!A12:AV192,47,FALSE)</f>
        <v>0.04648975283</v>
      </c>
      <c r="AX17" s="24">
        <f>VLOOKUP(A17,'2022_PAPI_Indicators'!A12:AW192,48,FALSE)</f>
        <v>0.1127802059</v>
      </c>
      <c r="AY17" s="24">
        <f>VLOOKUP(A17,'2022_PAPI_Indicators'!A12:AX192,49,FALSE)</f>
        <v>0.09092769772</v>
      </c>
      <c r="AZ17" s="24">
        <f>VLOOKUP(A17,'2022_PAPI_Indicators'!A12:AY192,50,FALSE)</f>
        <v>0.1035693884</v>
      </c>
      <c r="BA17" s="24">
        <f>VLOOKUP(A17,'2022_PAPI_Indicators'!A12:AZ192,51,FALSE)</f>
        <v>0.06657071412</v>
      </c>
      <c r="BB17" s="24">
        <f>VLOOKUP(A17,'2022_PAPI_Indicators'!A12:BA192,52,FALSE)</f>
        <v>0.0507269837</v>
      </c>
      <c r="BC17" s="24">
        <f>VLOOKUP(A17,'2022_PAPI_Indicators'!A12:BB192,53,FALSE)</f>
        <v>0.07487597317</v>
      </c>
      <c r="BD17" s="24">
        <f>VLOOKUP(A17,'2022_PAPI_Indicators'!A12:BC192,54,FALSE)</f>
        <v>0.1223292649</v>
      </c>
      <c r="BE17" s="24">
        <f>VLOOKUP(A17,'2022_PAPI_Indicators'!A12:BD192,55,FALSE)</f>
        <v>0.1045421362</v>
      </c>
      <c r="BF17" s="24">
        <f>VLOOKUP(A17,'2022_PAPI_Indicators'!A12:BE192,56,FALSE)</f>
        <v>0.1026880145</v>
      </c>
      <c r="BG17" s="24">
        <f>VLOOKUP(A17,'2022_PAPI_Indicators'!A12:BF192,57,FALSE)</f>
        <v>0.1306903809</v>
      </c>
      <c r="BH17" s="24">
        <f>VLOOKUP(A17,'2022_PAPI_Indicators'!A12:BG192,58,FALSE)</f>
        <v>0.1277239621</v>
      </c>
      <c r="BI17" s="24">
        <f>VLOOKUP(A17,'2022_PAPI_Indicators'!A12:BH192,59,FALSE)</f>
        <v>0.0759222731</v>
      </c>
      <c r="BJ17" s="24">
        <f>VLOOKUP(A17,'2022_PAPI_Indicators'!A12:BI192,60,FALSE)</f>
        <v>0.1882707626</v>
      </c>
      <c r="BK17" s="24">
        <f>VLOOKUP(A17,'2022_PAPI_Indicators'!A12:BJ192,61,FALSE)</f>
        <v>0.1350475401</v>
      </c>
      <c r="BL17" s="24">
        <f>VLOOKUP(A17,'2022_PAPI_Indicators'!A12:BK192,62,FALSE)</f>
        <v>0.101495564</v>
      </c>
      <c r="BM17" s="24">
        <f>VLOOKUP(A17,'2022_PAPI_Indicators'!A12:BL192,63,FALSE)</f>
        <v>0.1224492863</v>
      </c>
      <c r="BN17" s="24">
        <f>VLOOKUP(A17,'2022_PAPI_Indicators'!A12:BM192,64,FALSE)</f>
        <v>0.1004941985</v>
      </c>
    </row>
    <row r="18" ht="13.5" customHeight="1">
      <c r="A18" s="11" t="s">
        <v>93</v>
      </c>
      <c r="B18" s="11" t="s">
        <v>501</v>
      </c>
      <c r="C18" s="12" t="s">
        <v>83</v>
      </c>
      <c r="D18" s="24">
        <f>VLOOKUP(A18,'2022_PAPI_Indicators'!A13:B193,2,)</f>
        <v>0.7494521737</v>
      </c>
      <c r="E18" s="24">
        <f>VLOOKUP(A18,'2022_PAPI_Indicators'!A13:C193,3,FALSE)</f>
        <v>0.7849015594</v>
      </c>
      <c r="F18" s="24">
        <f>VLOOKUP(A18,'2022_PAPI_Indicators'!A13:D193,4,FALSE)</f>
        <v>0.7020648718</v>
      </c>
      <c r="G18" s="24">
        <f>VLOOKUP(A18,'2022_PAPI_Indicators'!A13:E193,5,FALSE)</f>
        <v>0.7780604959</v>
      </c>
      <c r="H18" s="24">
        <f>VLOOKUP(A18,'2022_PAPI_Indicators'!A13:F193,6,FALSE)</f>
        <v>0.5797280669</v>
      </c>
      <c r="I18" s="24">
        <f>VLOOKUP(A18,'2022_PAPI_Indicators'!A13:G193,7,FALSE)</f>
        <v>0.7112044096</v>
      </c>
      <c r="J18" s="24">
        <f>VLOOKUP(A18,'2022_PAPI_Indicators'!A13:H193,8,FALSE)</f>
        <v>0.5745406747</v>
      </c>
      <c r="K18" s="24">
        <f>VLOOKUP(A18,'2022_PAPI_Indicators'!A13:I193,9,FALSE)</f>
        <v>0.7731932402</v>
      </c>
      <c r="L18" s="24">
        <f>VLOOKUP(A18,'2022_PAPI_Indicators'!A13:J193,10,FALSE)</f>
        <v>0.7555757761</v>
      </c>
      <c r="M18" s="24">
        <f>VLOOKUP(A18,'2022_PAPI_Indicators'!A13:K193,11,FALSE)</f>
        <v>0.5494894385</v>
      </c>
      <c r="N18" s="24">
        <f>VLOOKUP(A18,'2022_PAPI_Indicators'!A13:L193,12,FALSE)</f>
        <v>0.7536060214</v>
      </c>
      <c r="O18" s="24">
        <f>VLOOKUP(A18,'2022_PAPI_Indicators'!A13:M193,13,FALSE)</f>
        <v>0.7239459157</v>
      </c>
      <c r="P18" s="24">
        <f>VLOOKUP(A18,'2022_PAPI_Indicators'!A13:N193,14,FALSE)</f>
        <v>0.8232610226</v>
      </c>
      <c r="Q18" s="24">
        <f>VLOOKUP(A18,'2022_PAPI_Indicators'!A13:O193,15,FALSE)</f>
        <v>0</v>
      </c>
      <c r="R18" s="24">
        <f>VLOOKUP(A18,'2022_PAPI_Indicators'!A13:P193,16,FALSE)</f>
        <v>0</v>
      </c>
      <c r="S18" s="24">
        <f>VLOOKUP(A18,'2022_PAPI_Indicators'!A13:R193,17,FALSE)</f>
        <v>0.7758247256</v>
      </c>
      <c r="T18" s="24">
        <f>VLOOKUP(A18,'2022_PAPI_Indicators'!A13:S193,18,FALSE)</f>
        <v>0.6666666865</v>
      </c>
      <c r="U18" s="24">
        <f>VLOOKUP(A18,'2022_PAPI_Indicators'!A13:T193,19,FALSE)</f>
        <v>0</v>
      </c>
      <c r="V18" s="24">
        <f>VLOOKUP(A18,'2022_PAPI_Indicators'!A13:U193,20,FALSE)</f>
        <v>0.7176107764</v>
      </c>
      <c r="W18" s="24">
        <f>VLOOKUP(A18,'2022_PAPI_Indicators'!A13:V193,21,FALSE)</f>
        <v>0.7997213602</v>
      </c>
      <c r="X18" s="24">
        <f>VLOOKUP(A18,'2022_PAPI_Indicators'!A13:W193,22,FALSE)</f>
        <v>0.806119442</v>
      </c>
      <c r="Y18" s="24">
        <f>VLOOKUP(A18,'2022_PAPI_Indicators'!A13:X193,23,FALSE)</f>
        <v>0.6838257313</v>
      </c>
      <c r="Z18" s="24">
        <f>VLOOKUP(A18,'2022_PAPI_Indicators'!A13:Y193,24,FALSE)</f>
        <v>0.5782754421</v>
      </c>
      <c r="AA18" s="24">
        <f>VLOOKUP(A18,'2022_PAPI_Indicators'!A13:Z193,25,FALSE)</f>
        <v>0.7860571742</v>
      </c>
      <c r="AB18" s="24">
        <f>VLOOKUP(A18,'2022_PAPI_Indicators'!A13:AA193,26,FALSE)</f>
        <v>0.7514144778</v>
      </c>
      <c r="AC18" s="24">
        <f>VLOOKUP(A18,'2022_PAPI_Indicators'!A13:AB193,27,FALSE)</f>
        <v>0.8109942079</v>
      </c>
      <c r="AD18" s="24">
        <f>VLOOKUP(A18,'2022_PAPI_Indicators'!A13:AC193,28,FALSE)</f>
        <v>0.7079676986</v>
      </c>
      <c r="AE18" s="24">
        <f>VLOOKUP(A18,'2022_PAPI_Indicators'!A13:AD193,29,FALSE)</f>
        <v>0.6619997621</v>
      </c>
      <c r="AF18" s="24">
        <f>VLOOKUP(A18,'2022_PAPI_Indicators'!A13:AE193,30,FALSE)</f>
        <v>0.6669226289</v>
      </c>
      <c r="AG18" s="24">
        <f>VLOOKUP(A18,'2022_PAPI_Indicators'!A13:AF193,31,FALSE)</f>
        <v>0.8054613471</v>
      </c>
      <c r="AH18" s="24">
        <f>VLOOKUP(A18,'2022_PAPI_Indicators'!A13:AG193,32,FALSE)</f>
        <v>0.7975592613</v>
      </c>
      <c r="AI18" s="24">
        <f>VLOOKUP(A18,'2022_PAPI_Indicators'!A13:AH193,33,FALSE)</f>
        <v>0.5825177431</v>
      </c>
      <c r="AJ18" s="24">
        <f>VLOOKUP(A18,'2022_PAPI_Indicators'!A13:AI193,34,FALSE)</f>
        <v>0.7237651348</v>
      </c>
      <c r="AK18" s="24">
        <f>VLOOKUP(A18,'2022_PAPI_Indicators'!A13:AJ193,35,FALSE)</f>
        <v>0.6231081486</v>
      </c>
      <c r="AL18" s="24">
        <f>VLOOKUP(A18,'2022_PAPI_Indicators'!A13:AK193,36,FALSE)</f>
        <v>0.608017385</v>
      </c>
      <c r="AM18" s="24">
        <f>VLOOKUP(A18,'2022_PAPI_Indicators'!A13:AL193,37,FALSE)</f>
        <v>0.6345230341</v>
      </c>
      <c r="AN18" s="24">
        <f>VLOOKUP(A18,'2022_PAPI_Indicators'!A13:AM193,38,FALSE)</f>
        <v>0.5771081448</v>
      </c>
      <c r="AO18" s="24">
        <f>VLOOKUP(A18,'2022_PAPI_Indicators'!A13:AN193,39,FALSE)</f>
        <v>0.7249679565</v>
      </c>
      <c r="AP18" s="24">
        <f>VLOOKUP(A18,'2022_PAPI_Indicators'!A13:AO193,40,FALSE)</f>
        <v>0.6785871387</v>
      </c>
      <c r="AQ18" s="24">
        <f>VLOOKUP(A18,'2022_PAPI_Indicators'!A13:AP193,41,FALSE)</f>
        <v>0.5704007149</v>
      </c>
      <c r="AR18" s="24">
        <f>VLOOKUP(A18,'2022_PAPI_Indicators'!A13:AQ193,42,FALSE)</f>
        <v>0.6039302945</v>
      </c>
      <c r="AS18" s="24">
        <f>VLOOKUP(A18,'2022_PAPI_Indicators'!A13:AR193,43,FALSE)</f>
        <v>0.616324842</v>
      </c>
      <c r="AT18" s="24">
        <f>VLOOKUP(A18,'2022_PAPI_Indicators'!A13:AS193,44,FALSE)</f>
        <v>0.6033774614</v>
      </c>
      <c r="AU18" s="24">
        <f>VLOOKUP(A18,'2022_PAPI_Indicators'!A13:AT193,45,FALSE)</f>
        <v>0.7135714293</v>
      </c>
      <c r="AV18" s="24">
        <f>VLOOKUP(A18,'2022_PAPI_Indicators'!A13:AU193,46,FALSE)</f>
        <v>0.6790609956</v>
      </c>
      <c r="AW18" s="24">
        <f>VLOOKUP(A18,'2022_PAPI_Indicators'!A13:AV193,47,FALSE)</f>
        <v>0.6679353118</v>
      </c>
      <c r="AX18" s="24">
        <f>VLOOKUP(A18,'2022_PAPI_Indicators'!A13:AW193,48,FALSE)</f>
        <v>0.7791881561</v>
      </c>
      <c r="AY18" s="24">
        <f>VLOOKUP(A18,'2022_PAPI_Indicators'!A13:AX193,49,FALSE)</f>
        <v>0.5761245489</v>
      </c>
      <c r="AZ18" s="24">
        <f>VLOOKUP(A18,'2022_PAPI_Indicators'!A13:AY193,50,FALSE)</f>
        <v>0.5179643035</v>
      </c>
      <c r="BA18" s="24">
        <f>VLOOKUP(A18,'2022_PAPI_Indicators'!A13:AZ193,51,FALSE)</f>
        <v>0.5167073011</v>
      </c>
      <c r="BB18" s="24">
        <f>VLOOKUP(A18,'2022_PAPI_Indicators'!A13:BA193,52,FALSE)</f>
        <v>0.6465757489</v>
      </c>
      <c r="BC18" s="24">
        <f>VLOOKUP(A18,'2022_PAPI_Indicators'!A13:BB193,53,FALSE)</f>
        <v>0.5587059259</v>
      </c>
      <c r="BD18" s="24">
        <f>VLOOKUP(A18,'2022_PAPI_Indicators'!A13:BC193,54,FALSE)</f>
        <v>0.5973627567</v>
      </c>
      <c r="BE18" s="24">
        <f>VLOOKUP(A18,'2022_PAPI_Indicators'!A13:BD193,55,FALSE)</f>
        <v>0.5052675009</v>
      </c>
      <c r="BF18" s="24">
        <f>VLOOKUP(A18,'2022_PAPI_Indicators'!A13:BE193,56,FALSE)</f>
        <v>0.5685539246</v>
      </c>
      <c r="BG18" s="24">
        <f>VLOOKUP(A18,'2022_PAPI_Indicators'!A13:BF193,57,FALSE)</f>
        <v>0.4803328216</v>
      </c>
      <c r="BH18" s="24">
        <f>VLOOKUP(A18,'2022_PAPI_Indicators'!A13:BG193,58,FALSE)</f>
        <v>0.5687932372</v>
      </c>
      <c r="BI18" s="24">
        <f>VLOOKUP(A18,'2022_PAPI_Indicators'!A13:BH193,59,FALSE)</f>
        <v>0.4723347425</v>
      </c>
      <c r="BJ18" s="24">
        <f>VLOOKUP(A18,'2022_PAPI_Indicators'!A13:BI193,60,FALSE)</f>
        <v>0.4236889184</v>
      </c>
      <c r="BK18" s="24">
        <f>VLOOKUP(A18,'2022_PAPI_Indicators'!A13:BJ193,61,FALSE)</f>
        <v>0.5383297205</v>
      </c>
      <c r="BL18" s="24">
        <f>VLOOKUP(A18,'2022_PAPI_Indicators'!A13:BK193,62,FALSE)</f>
        <v>0.4740348458</v>
      </c>
      <c r="BM18" s="24">
        <f>VLOOKUP(A18,'2022_PAPI_Indicators'!A13:BL193,63,FALSE)</f>
        <v>0.592130959</v>
      </c>
      <c r="BN18" s="24">
        <f>VLOOKUP(A18,'2022_PAPI_Indicators'!A13:BM193,64,FALSE)</f>
        <v>0.4790572226</v>
      </c>
    </row>
    <row r="19" ht="13.5" customHeight="1">
      <c r="A19" s="11" t="s">
        <v>95</v>
      </c>
      <c r="B19" s="11" t="s">
        <v>502</v>
      </c>
      <c r="C19" s="12" t="s">
        <v>83</v>
      </c>
      <c r="D19" s="24">
        <f>VLOOKUP(A19,'2022_PAPI_Indicators'!A14:B194,2,)</f>
        <v>0.7478628159</v>
      </c>
      <c r="E19" s="24">
        <f>VLOOKUP(A19,'2022_PAPI_Indicators'!A14:C194,3,FALSE)</f>
        <v>0.8102053404</v>
      </c>
      <c r="F19" s="24">
        <f>VLOOKUP(A19,'2022_PAPI_Indicators'!A14:D194,4,FALSE)</f>
        <v>0.6515446305</v>
      </c>
      <c r="G19" s="24">
        <f>VLOOKUP(A19,'2022_PAPI_Indicators'!A14:E194,5,FALSE)</f>
        <v>0.7971348763</v>
      </c>
      <c r="H19" s="24">
        <f>VLOOKUP(A19,'2022_PAPI_Indicators'!A14:F194,6,FALSE)</f>
        <v>0.6402810812</v>
      </c>
      <c r="I19" s="24">
        <f>VLOOKUP(A19,'2022_PAPI_Indicators'!A14:G194,7,FALSE)</f>
        <v>0.6383263469</v>
      </c>
      <c r="J19" s="24">
        <f>VLOOKUP(A19,'2022_PAPI_Indicators'!A14:H194,8,FALSE)</f>
        <v>0.6530224085</v>
      </c>
      <c r="K19" s="24">
        <f>VLOOKUP(A19,'2022_PAPI_Indicators'!A14:I194,9,FALSE)</f>
        <v>0.6873217821</v>
      </c>
      <c r="L19" s="24">
        <f>VLOOKUP(A19,'2022_PAPI_Indicators'!A14:J194,10,FALSE)</f>
        <v>0.5729452968</v>
      </c>
      <c r="M19" s="24">
        <f>VLOOKUP(A19,'2022_PAPI_Indicators'!A14:K194,11,FALSE)</f>
        <v>0.6350831389</v>
      </c>
      <c r="N19" s="24">
        <f>VLOOKUP(A19,'2022_PAPI_Indicators'!A14:L194,12,FALSE)</f>
        <v>0.7390244007</v>
      </c>
      <c r="O19" s="24">
        <f>VLOOKUP(A19,'2022_PAPI_Indicators'!A14:M194,13,FALSE)</f>
        <v>0.702003479</v>
      </c>
      <c r="P19" s="24">
        <f>VLOOKUP(A19,'2022_PAPI_Indicators'!A14:N194,14,FALSE)</f>
        <v>0.872356832</v>
      </c>
      <c r="Q19" s="24">
        <f>VLOOKUP(A19,'2022_PAPI_Indicators'!A14:O194,15,FALSE)</f>
        <v>0</v>
      </c>
      <c r="R19" s="24">
        <f>VLOOKUP(A19,'2022_PAPI_Indicators'!A14:P194,16,FALSE)</f>
        <v>0</v>
      </c>
      <c r="S19" s="24">
        <f>VLOOKUP(A19,'2022_PAPI_Indicators'!A14:R194,17,FALSE)</f>
        <v>0.7190593481</v>
      </c>
      <c r="T19" s="24">
        <f>VLOOKUP(A19,'2022_PAPI_Indicators'!A14:S194,18,FALSE)</f>
        <v>0.668741703</v>
      </c>
      <c r="U19" s="24">
        <f>VLOOKUP(A19,'2022_PAPI_Indicators'!A14:T194,19,FALSE)</f>
        <v>0</v>
      </c>
      <c r="V19" s="24">
        <f>VLOOKUP(A19,'2022_PAPI_Indicators'!A14:U194,20,FALSE)</f>
        <v>0.6634531617</v>
      </c>
      <c r="W19" s="24">
        <f>VLOOKUP(A19,'2022_PAPI_Indicators'!A14:V194,21,FALSE)</f>
        <v>0.6677415967</v>
      </c>
      <c r="X19" s="24">
        <f>VLOOKUP(A19,'2022_PAPI_Indicators'!A14:W194,22,FALSE)</f>
        <v>0.6636003256</v>
      </c>
      <c r="Y19" s="24">
        <f>VLOOKUP(A19,'2022_PAPI_Indicators'!A14:X194,23,FALSE)</f>
        <v>0.6998282671</v>
      </c>
      <c r="Z19" s="24">
        <f>VLOOKUP(A19,'2022_PAPI_Indicators'!A14:Y194,24,FALSE)</f>
        <v>0.6324818134</v>
      </c>
      <c r="AA19" s="24">
        <f>VLOOKUP(A19,'2022_PAPI_Indicators'!A14:Z194,25,FALSE)</f>
        <v>0.8169811964</v>
      </c>
      <c r="AB19" s="24">
        <f>VLOOKUP(A19,'2022_PAPI_Indicators'!A14:AA194,26,FALSE)</f>
        <v>0.6043183208</v>
      </c>
      <c r="AC19" s="24">
        <f>VLOOKUP(A19,'2022_PAPI_Indicators'!A14:AB194,27,FALSE)</f>
        <v>0.7852841616</v>
      </c>
      <c r="AD19" s="24">
        <f>VLOOKUP(A19,'2022_PAPI_Indicators'!A14:AC194,28,FALSE)</f>
        <v>0.5956529975</v>
      </c>
      <c r="AE19" s="24">
        <f>VLOOKUP(A19,'2022_PAPI_Indicators'!A14:AD194,29,FALSE)</f>
        <v>0.6217256188</v>
      </c>
      <c r="AF19" s="24">
        <f>VLOOKUP(A19,'2022_PAPI_Indicators'!A14:AE194,30,FALSE)</f>
        <v>0.5337913632</v>
      </c>
      <c r="AG19" s="24">
        <f>VLOOKUP(A19,'2022_PAPI_Indicators'!A14:AF194,31,FALSE)</f>
        <v>0.628063798</v>
      </c>
      <c r="AH19" s="24">
        <f>VLOOKUP(A19,'2022_PAPI_Indicators'!A14:AG194,32,FALSE)</f>
        <v>0.7345956564</v>
      </c>
      <c r="AI19" s="24">
        <f>VLOOKUP(A19,'2022_PAPI_Indicators'!A14:AH194,33,FALSE)</f>
        <v>0.5390027761</v>
      </c>
      <c r="AJ19" s="24">
        <f>VLOOKUP(A19,'2022_PAPI_Indicators'!A14:AI194,34,FALSE)</f>
        <v>0.6459160447</v>
      </c>
      <c r="AK19" s="24">
        <f>VLOOKUP(A19,'2022_PAPI_Indicators'!A14:AJ194,35,FALSE)</f>
        <v>0.5900646448</v>
      </c>
      <c r="AL19" s="24">
        <f>VLOOKUP(A19,'2022_PAPI_Indicators'!A14:AK194,36,FALSE)</f>
        <v>0.5064863563</v>
      </c>
      <c r="AM19" s="24">
        <f>VLOOKUP(A19,'2022_PAPI_Indicators'!A14:AL194,37,FALSE)</f>
        <v>0.5272228122</v>
      </c>
      <c r="AN19" s="24">
        <f>VLOOKUP(A19,'2022_PAPI_Indicators'!A14:AM194,38,FALSE)</f>
        <v>0.5925348997</v>
      </c>
      <c r="AO19" s="24">
        <f>VLOOKUP(A19,'2022_PAPI_Indicators'!A14:AN194,39,FALSE)</f>
        <v>0.7200162411</v>
      </c>
      <c r="AP19" s="24">
        <f>VLOOKUP(A19,'2022_PAPI_Indicators'!A14:AO194,40,FALSE)</f>
        <v>0.6403309703</v>
      </c>
      <c r="AQ19" s="24">
        <f>VLOOKUP(A19,'2022_PAPI_Indicators'!A14:AP194,41,FALSE)</f>
        <v>0.5078009963</v>
      </c>
      <c r="AR19" s="24">
        <f>VLOOKUP(A19,'2022_PAPI_Indicators'!A14:AQ194,42,FALSE)</f>
        <v>0.5805568099</v>
      </c>
      <c r="AS19" s="24">
        <f>VLOOKUP(A19,'2022_PAPI_Indicators'!A14:AR194,43,FALSE)</f>
        <v>0.5933802128</v>
      </c>
      <c r="AT19" s="24">
        <f>VLOOKUP(A19,'2022_PAPI_Indicators'!A14:AS194,44,FALSE)</f>
        <v>0.5900182128</v>
      </c>
      <c r="AU19" s="24">
        <f>VLOOKUP(A19,'2022_PAPI_Indicators'!A14:AT194,45,FALSE)</f>
        <v>0.7750809193</v>
      </c>
      <c r="AV19" s="24">
        <f>VLOOKUP(A19,'2022_PAPI_Indicators'!A14:AU194,46,FALSE)</f>
        <v>0.6098020673</v>
      </c>
      <c r="AW19" s="24">
        <f>VLOOKUP(A19,'2022_PAPI_Indicators'!A14:AV194,47,FALSE)</f>
        <v>0.6083755493</v>
      </c>
      <c r="AX19" s="24">
        <f>VLOOKUP(A19,'2022_PAPI_Indicators'!A14:AW194,48,FALSE)</f>
        <v>0.7958957553</v>
      </c>
      <c r="AY19" s="24">
        <f>VLOOKUP(A19,'2022_PAPI_Indicators'!A14:AX194,49,FALSE)</f>
        <v>0.5827293396</v>
      </c>
      <c r="AZ19" s="24">
        <f>VLOOKUP(A19,'2022_PAPI_Indicators'!A14:AY194,50,FALSE)</f>
        <v>0.5129774809</v>
      </c>
      <c r="BA19" s="24">
        <f>VLOOKUP(A19,'2022_PAPI_Indicators'!A14:AZ194,51,FALSE)</f>
        <v>0.5626995564</v>
      </c>
      <c r="BB19" s="24">
        <f>VLOOKUP(A19,'2022_PAPI_Indicators'!A14:BA194,52,FALSE)</f>
        <v>0.5870037079</v>
      </c>
      <c r="BC19" s="24">
        <f>VLOOKUP(A19,'2022_PAPI_Indicators'!A14:BB194,53,FALSE)</f>
        <v>0.441381216</v>
      </c>
      <c r="BD19" s="24">
        <f>VLOOKUP(A19,'2022_PAPI_Indicators'!A14:BC194,54,FALSE)</f>
        <v>0.4973657429</v>
      </c>
      <c r="BE19" s="24">
        <f>VLOOKUP(A19,'2022_PAPI_Indicators'!A14:BD194,55,FALSE)</f>
        <v>0.4132501185</v>
      </c>
      <c r="BF19" s="24">
        <f>VLOOKUP(A19,'2022_PAPI_Indicators'!A14:BE194,56,FALSE)</f>
        <v>0.4787855148</v>
      </c>
      <c r="BG19" s="24">
        <f>VLOOKUP(A19,'2022_PAPI_Indicators'!A14:BF194,57,FALSE)</f>
        <v>0.4978979826</v>
      </c>
      <c r="BH19" s="24">
        <f>VLOOKUP(A19,'2022_PAPI_Indicators'!A14:BG194,58,FALSE)</f>
        <v>0.5921506286</v>
      </c>
      <c r="BI19" s="24">
        <f>VLOOKUP(A19,'2022_PAPI_Indicators'!A14:BH194,59,FALSE)</f>
        <v>0.4806046784</v>
      </c>
      <c r="BJ19" s="24">
        <f>VLOOKUP(A19,'2022_PAPI_Indicators'!A14:BI194,60,FALSE)</f>
        <v>0.4023990929</v>
      </c>
      <c r="BK19" s="24">
        <f>VLOOKUP(A19,'2022_PAPI_Indicators'!A14:BJ194,61,FALSE)</f>
        <v>0.455610007</v>
      </c>
      <c r="BL19" s="24">
        <f>VLOOKUP(A19,'2022_PAPI_Indicators'!A14:BK194,62,FALSE)</f>
        <v>0.5597540736</v>
      </c>
      <c r="BM19" s="24">
        <f>VLOOKUP(A19,'2022_PAPI_Indicators'!A14:BL194,63,FALSE)</f>
        <v>0.6575205922</v>
      </c>
      <c r="BN19" s="24">
        <f>VLOOKUP(A19,'2022_PAPI_Indicators'!A14:BM194,64,FALSE)</f>
        <v>0.4957041442</v>
      </c>
    </row>
    <row r="20" ht="13.5" customHeight="1">
      <c r="A20" s="11" t="s">
        <v>97</v>
      </c>
      <c r="B20" s="11" t="s">
        <v>98</v>
      </c>
      <c r="C20" s="12" t="s">
        <v>83</v>
      </c>
      <c r="D20" s="24">
        <f>VLOOKUP(A20,'2022_PAPI_Indicators'!A15:B195,2,)</f>
        <v>0.8684186339</v>
      </c>
      <c r="E20" s="24">
        <f>VLOOKUP(A20,'2022_PAPI_Indicators'!A15:C195,3,FALSE)</f>
        <v>0.7910094261</v>
      </c>
      <c r="F20" s="24">
        <f>VLOOKUP(A20,'2022_PAPI_Indicators'!A15:D195,4,FALSE)</f>
        <v>0.7926101685</v>
      </c>
      <c r="G20" s="24">
        <f>VLOOKUP(A20,'2022_PAPI_Indicators'!A15:E195,5,FALSE)</f>
        <v>0.9221569896</v>
      </c>
      <c r="H20" s="24">
        <f>VLOOKUP(A20,'2022_PAPI_Indicators'!A15:F195,6,FALSE)</f>
        <v>0.877887845</v>
      </c>
      <c r="I20" s="24">
        <f>VLOOKUP(A20,'2022_PAPI_Indicators'!A15:G195,7,FALSE)</f>
        <v>0.8680989742</v>
      </c>
      <c r="J20" s="24">
        <f>VLOOKUP(A20,'2022_PAPI_Indicators'!A15:H195,8,FALSE)</f>
        <v>0.8633881807</v>
      </c>
      <c r="K20" s="24">
        <f>VLOOKUP(A20,'2022_PAPI_Indicators'!A15:I195,9,FALSE)</f>
        <v>0.8301233649</v>
      </c>
      <c r="L20" s="24">
        <f>VLOOKUP(A20,'2022_PAPI_Indicators'!A15:J195,10,FALSE)</f>
        <v>0.8376702666</v>
      </c>
      <c r="M20" s="24">
        <f>VLOOKUP(A20,'2022_PAPI_Indicators'!A15:K195,11,FALSE)</f>
        <v>0.8479207754</v>
      </c>
      <c r="N20" s="24">
        <f>VLOOKUP(A20,'2022_PAPI_Indicators'!A15:L195,12,FALSE)</f>
        <v>0.781303525</v>
      </c>
      <c r="O20" s="24">
        <f>VLOOKUP(A20,'2022_PAPI_Indicators'!A15:M195,13,FALSE)</f>
        <v>0.8961702585</v>
      </c>
      <c r="P20" s="24">
        <f>VLOOKUP(A20,'2022_PAPI_Indicators'!A15:N195,14,FALSE)</f>
        <v>0.8855758309</v>
      </c>
      <c r="Q20" s="24">
        <f>VLOOKUP(A20,'2022_PAPI_Indicators'!A15:O195,15,FALSE)</f>
        <v>0.9562327266</v>
      </c>
      <c r="R20" s="25" t="str">
        <f>VLOOKUP(A20,'2022_PAPI_Indicators'!A15:P195,16,FALSE)</f>
        <v/>
      </c>
      <c r="S20" s="24">
        <f>VLOOKUP(A20,'2022_PAPI_Indicators'!A15:R195,17,FALSE)</f>
        <v>0.9206379056</v>
      </c>
      <c r="T20" s="24">
        <f>VLOOKUP(A20,'2022_PAPI_Indicators'!A15:S195,18,FALSE)</f>
        <v>0.9173686504</v>
      </c>
      <c r="U20" s="25">
        <f>VLOOKUP(A20,'2022_PAPI_Indicators'!A15:T195,19,FALSE)</f>
        <v>0.9150688052</v>
      </c>
      <c r="V20" s="24">
        <f>VLOOKUP(A20,'2022_PAPI_Indicators'!A15:U195,20,FALSE)</f>
        <v>0.894574821</v>
      </c>
      <c r="W20" s="24">
        <f>VLOOKUP(A20,'2022_PAPI_Indicators'!A15:V195,21,FALSE)</f>
        <v>0.9562351704</v>
      </c>
      <c r="X20" s="24">
        <f>VLOOKUP(A20,'2022_PAPI_Indicators'!A15:W195,22,FALSE)</f>
        <v>0.8458551764</v>
      </c>
      <c r="Y20" s="24">
        <f>VLOOKUP(A20,'2022_PAPI_Indicators'!A15:X195,23,FALSE)</f>
        <v>0.93753016</v>
      </c>
      <c r="Z20" s="24">
        <f>VLOOKUP(A20,'2022_PAPI_Indicators'!A15:Y195,24,FALSE)</f>
        <v>0.8515284061</v>
      </c>
      <c r="AA20" s="24">
        <f>VLOOKUP(A20,'2022_PAPI_Indicators'!A15:Z195,25,FALSE)</f>
        <v>0.8828510046</v>
      </c>
      <c r="AB20" s="24">
        <f>VLOOKUP(A20,'2022_PAPI_Indicators'!A15:AA195,26,FALSE)</f>
        <v>0.9320344329</v>
      </c>
      <c r="AC20" s="24">
        <f>VLOOKUP(A20,'2022_PAPI_Indicators'!A15:AB195,27,FALSE)</f>
        <v>0.9186108112</v>
      </c>
      <c r="AD20" s="24">
        <f>VLOOKUP(A20,'2022_PAPI_Indicators'!A15:AC195,28,FALSE)</f>
        <v>0.9302345514</v>
      </c>
      <c r="AE20" s="24">
        <f>VLOOKUP(A20,'2022_PAPI_Indicators'!A15:AD195,29,FALSE)</f>
        <v>0.8945678473</v>
      </c>
      <c r="AF20" s="24">
        <f>VLOOKUP(A20,'2022_PAPI_Indicators'!A15:AE195,30,FALSE)</f>
        <v>0.9010303617</v>
      </c>
      <c r="AG20" s="24">
        <f>VLOOKUP(A20,'2022_PAPI_Indicators'!A15:AF195,31,FALSE)</f>
        <v>0.8678267598</v>
      </c>
      <c r="AH20" s="24">
        <f>VLOOKUP(A20,'2022_PAPI_Indicators'!A15:AG195,32,FALSE)</f>
        <v>0.9066544771</v>
      </c>
      <c r="AI20" s="24">
        <f>VLOOKUP(A20,'2022_PAPI_Indicators'!A15:AH195,33,FALSE)</f>
        <v>0.8801726699</v>
      </c>
      <c r="AJ20" s="24">
        <f>VLOOKUP(A20,'2022_PAPI_Indicators'!A15:AI195,34,FALSE)</f>
        <v>0.919644177</v>
      </c>
      <c r="AK20" s="24">
        <f>VLOOKUP(A20,'2022_PAPI_Indicators'!A15:AJ195,35,FALSE)</f>
        <v>0.8537319899</v>
      </c>
      <c r="AL20" s="24">
        <f>VLOOKUP(A20,'2022_PAPI_Indicators'!A15:AK195,36,FALSE)</f>
        <v>0.8360643983</v>
      </c>
      <c r="AM20" s="24">
        <f>VLOOKUP(A20,'2022_PAPI_Indicators'!A15:AL195,37,FALSE)</f>
        <v>0.8014717102</v>
      </c>
      <c r="AN20" s="24">
        <f>VLOOKUP(A20,'2022_PAPI_Indicators'!A15:AM195,38,FALSE)</f>
        <v>0.8461440802</v>
      </c>
      <c r="AO20" s="24">
        <f>VLOOKUP(A20,'2022_PAPI_Indicators'!A15:AN195,39,FALSE)</f>
        <v>0.8588563204</v>
      </c>
      <c r="AP20" s="24">
        <f>VLOOKUP(A20,'2022_PAPI_Indicators'!A15:AO195,40,FALSE)</f>
        <v>0.8532612324</v>
      </c>
      <c r="AQ20" s="24">
        <f>VLOOKUP(A20,'2022_PAPI_Indicators'!A15:AP195,41,FALSE)</f>
        <v>0.8764398694</v>
      </c>
      <c r="AR20" s="24">
        <f>VLOOKUP(A20,'2022_PAPI_Indicators'!A15:AQ195,42,FALSE)</f>
        <v>0.887753427</v>
      </c>
      <c r="AS20" s="24">
        <f>VLOOKUP(A20,'2022_PAPI_Indicators'!A15:AR195,43,FALSE)</f>
        <v>0.86428684</v>
      </c>
      <c r="AT20" s="24">
        <f>VLOOKUP(A20,'2022_PAPI_Indicators'!A15:AS195,44,FALSE)</f>
        <v>0.8320842385</v>
      </c>
      <c r="AU20" s="24">
        <f>VLOOKUP(A20,'2022_PAPI_Indicators'!A15:AT195,45,FALSE)</f>
        <v>0.7930469513</v>
      </c>
      <c r="AV20" s="24">
        <f>VLOOKUP(A20,'2022_PAPI_Indicators'!A15:AU195,46,FALSE)</f>
        <v>0.833427906</v>
      </c>
      <c r="AW20" s="24">
        <f>VLOOKUP(A20,'2022_PAPI_Indicators'!A15:AV195,47,FALSE)</f>
        <v>0.766610682</v>
      </c>
      <c r="AX20" s="24">
        <f>VLOOKUP(A20,'2022_PAPI_Indicators'!A15:AW195,48,FALSE)</f>
        <v>0.8870627284</v>
      </c>
      <c r="AY20" s="24">
        <f>VLOOKUP(A20,'2022_PAPI_Indicators'!A15:AX195,49,FALSE)</f>
        <v>0.7425130606</v>
      </c>
      <c r="AZ20" s="24">
        <f>VLOOKUP(A20,'2022_PAPI_Indicators'!A15:AY195,50,FALSE)</f>
        <v>0.795561552</v>
      </c>
      <c r="BA20" s="24">
        <f>VLOOKUP(A20,'2022_PAPI_Indicators'!A15:AZ195,51,FALSE)</f>
        <v>0.643795073</v>
      </c>
      <c r="BB20" s="24">
        <f>VLOOKUP(A20,'2022_PAPI_Indicators'!A15:BA195,52,FALSE)</f>
        <v>0.7286072969</v>
      </c>
      <c r="BC20" s="24">
        <f>VLOOKUP(A20,'2022_PAPI_Indicators'!A15:BB195,53,FALSE)</f>
        <v>0.7894253731</v>
      </c>
      <c r="BD20" s="24">
        <f>VLOOKUP(A20,'2022_PAPI_Indicators'!A15:BC195,54,FALSE)</f>
        <v>0.7408212423</v>
      </c>
      <c r="BE20" s="24">
        <f>VLOOKUP(A20,'2022_PAPI_Indicators'!A15:BD195,55,FALSE)</f>
        <v>0.7928075194</v>
      </c>
      <c r="BF20" s="24">
        <f>VLOOKUP(A20,'2022_PAPI_Indicators'!A15:BE195,56,FALSE)</f>
        <v>0.8433771729</v>
      </c>
      <c r="BG20" s="24">
        <f>VLOOKUP(A20,'2022_PAPI_Indicators'!A15:BF195,57,FALSE)</f>
        <v>0.7369215488</v>
      </c>
      <c r="BH20" s="24">
        <f>VLOOKUP(A20,'2022_PAPI_Indicators'!A15:BG195,58,FALSE)</f>
        <v>0.8128712773</v>
      </c>
      <c r="BI20" s="24">
        <f>VLOOKUP(A20,'2022_PAPI_Indicators'!A15:BH195,59,FALSE)</f>
        <v>0.7427395582</v>
      </c>
      <c r="BJ20" s="24">
        <f>VLOOKUP(A20,'2022_PAPI_Indicators'!A15:BI195,60,FALSE)</f>
        <v>0.7933042645</v>
      </c>
      <c r="BK20" s="24">
        <f>VLOOKUP(A20,'2022_PAPI_Indicators'!A15:BJ195,61,FALSE)</f>
        <v>0.7644698024</v>
      </c>
      <c r="BL20" s="24">
        <f>VLOOKUP(A20,'2022_PAPI_Indicators'!A15:BK195,62,FALSE)</f>
        <v>0.7837250233</v>
      </c>
      <c r="BM20" s="24">
        <f>VLOOKUP(A20,'2022_PAPI_Indicators'!A15:BL195,63,FALSE)</f>
        <v>0.8755623102</v>
      </c>
      <c r="BN20" s="24">
        <f>VLOOKUP(A20,'2022_PAPI_Indicators'!A15:BM195,64,FALSE)</f>
        <v>0.7753740549</v>
      </c>
    </row>
    <row r="21" ht="13.5" customHeight="1">
      <c r="A21" s="11" t="s">
        <v>99</v>
      </c>
      <c r="B21" s="11" t="s">
        <v>100</v>
      </c>
      <c r="C21" s="12" t="s">
        <v>83</v>
      </c>
      <c r="D21" s="24">
        <f>VLOOKUP(A21,'2022_PAPI_Indicators'!A16:B196,2,)</f>
        <v>0.6651965976</v>
      </c>
      <c r="E21" s="24">
        <f>VLOOKUP(A21,'2022_PAPI_Indicators'!A16:C196,3,FALSE)</f>
        <v>0.6367232203</v>
      </c>
      <c r="F21" s="24">
        <f>VLOOKUP(A21,'2022_PAPI_Indicators'!A16:D196,4,FALSE)</f>
        <v>0.7519612908</v>
      </c>
      <c r="G21" s="24">
        <f>VLOOKUP(A21,'2022_PAPI_Indicators'!A16:E196,5,FALSE)</f>
        <v>0.6230742931</v>
      </c>
      <c r="H21" s="24">
        <f>VLOOKUP(A21,'2022_PAPI_Indicators'!A16:F196,6,FALSE)</f>
        <v>0.5672134161</v>
      </c>
      <c r="I21" s="24">
        <f>VLOOKUP(A21,'2022_PAPI_Indicators'!A16:G196,7,FALSE)</f>
        <v>0.6517649293</v>
      </c>
      <c r="J21" s="24">
        <f>VLOOKUP(A21,'2022_PAPI_Indicators'!A16:H196,8,FALSE)</f>
        <v>0.7010791302</v>
      </c>
      <c r="K21" s="24">
        <f>VLOOKUP(A21,'2022_PAPI_Indicators'!A16:I196,9,FALSE)</f>
        <v>0.7829059362</v>
      </c>
      <c r="L21" s="24">
        <f>VLOOKUP(A21,'2022_PAPI_Indicators'!A16:J196,10,FALSE)</f>
        <v>0.6470471621</v>
      </c>
      <c r="M21" s="24">
        <f>VLOOKUP(A21,'2022_PAPI_Indicators'!A16:K196,11,FALSE)</f>
        <v>0.6412757635</v>
      </c>
      <c r="N21" s="24">
        <f>VLOOKUP(A21,'2022_PAPI_Indicators'!A16:L196,12,FALSE)</f>
        <v>0.6007339954</v>
      </c>
      <c r="O21" s="24">
        <f>VLOOKUP(A21,'2022_PAPI_Indicators'!A16:M196,13,FALSE)</f>
        <v>0.603823781</v>
      </c>
      <c r="P21" s="24">
        <f>VLOOKUP(A21,'2022_PAPI_Indicators'!A16:N196,14,FALSE)</f>
        <v>0.6928591728</v>
      </c>
      <c r="Q21" s="24">
        <f>VLOOKUP(A21,'2022_PAPI_Indicators'!A16:O196,15,FALSE)</f>
        <v>0.6986399889</v>
      </c>
      <c r="R21" s="25" t="str">
        <f>VLOOKUP(A21,'2022_PAPI_Indicators'!A16:P196,16,FALSE)</f>
        <v/>
      </c>
      <c r="S21" s="24">
        <f>VLOOKUP(A21,'2022_PAPI_Indicators'!A16:R196,17,FALSE)</f>
        <v>0.5376619697</v>
      </c>
      <c r="T21" s="24">
        <f>VLOOKUP(A21,'2022_PAPI_Indicators'!A16:S196,18,FALSE)</f>
        <v>0.7201635242</v>
      </c>
      <c r="U21" s="25">
        <f>VLOOKUP(A21,'2022_PAPI_Indicators'!A16:T196,19,FALSE)</f>
        <v>0.7702259421</v>
      </c>
      <c r="V21" s="24">
        <f>VLOOKUP(A21,'2022_PAPI_Indicators'!A16:U196,20,FALSE)</f>
        <v>0.6666666865</v>
      </c>
      <c r="W21" s="24">
        <f>VLOOKUP(A21,'2022_PAPI_Indicators'!A16:V196,21,FALSE)</f>
        <v>0.6492925286</v>
      </c>
      <c r="X21" s="24">
        <f>VLOOKUP(A21,'2022_PAPI_Indicators'!A16:W196,22,FALSE)</f>
        <v>0.6791433692</v>
      </c>
      <c r="Y21" s="24">
        <f>VLOOKUP(A21,'2022_PAPI_Indicators'!A16:X196,23,FALSE)</f>
        <v>0.7472422123</v>
      </c>
      <c r="Z21" s="24">
        <f>VLOOKUP(A21,'2022_PAPI_Indicators'!A16:Y196,24,FALSE)</f>
        <v>0.6328818798</v>
      </c>
      <c r="AA21" s="24">
        <f>VLOOKUP(A21,'2022_PAPI_Indicators'!A16:Z196,25,FALSE)</f>
        <v>0.6468991637</v>
      </c>
      <c r="AB21" s="24">
        <f>VLOOKUP(A21,'2022_PAPI_Indicators'!A16:AA196,26,FALSE)</f>
        <v>0.6476773024</v>
      </c>
      <c r="AC21" s="24">
        <f>VLOOKUP(A21,'2022_PAPI_Indicators'!A16:AB196,27,FALSE)</f>
        <v>0.6865155101</v>
      </c>
      <c r="AD21" s="24">
        <f>VLOOKUP(A21,'2022_PAPI_Indicators'!A16:AC196,28,FALSE)</f>
        <v>0.7045436502</v>
      </c>
      <c r="AE21" s="24">
        <f>VLOOKUP(A21,'2022_PAPI_Indicators'!A16:AD196,29,FALSE)</f>
        <v>0.603557229</v>
      </c>
      <c r="AF21" s="24">
        <f>VLOOKUP(A21,'2022_PAPI_Indicators'!A16:AE196,30,FALSE)</f>
        <v>0.6123264432</v>
      </c>
      <c r="AG21" s="24">
        <f>VLOOKUP(A21,'2022_PAPI_Indicators'!A16:AF196,31,FALSE)</f>
        <v>0.6876888871</v>
      </c>
      <c r="AH21" s="24">
        <f>VLOOKUP(A21,'2022_PAPI_Indicators'!A16:AG196,32,FALSE)</f>
        <v>0.6570343971</v>
      </c>
      <c r="AI21" s="24">
        <f>VLOOKUP(A21,'2022_PAPI_Indicators'!A16:AH196,33,FALSE)</f>
        <v>0.5623319149</v>
      </c>
      <c r="AJ21" s="24">
        <f>VLOOKUP(A21,'2022_PAPI_Indicators'!A16:AI196,34,FALSE)</f>
        <v>0.6818615198</v>
      </c>
      <c r="AK21" s="24">
        <f>VLOOKUP(A21,'2022_PAPI_Indicators'!A16:AJ196,35,FALSE)</f>
        <v>0.7334128022</v>
      </c>
      <c r="AL21" s="24">
        <f>VLOOKUP(A21,'2022_PAPI_Indicators'!A16:AK196,36,FALSE)</f>
        <v>0.7265740633</v>
      </c>
      <c r="AM21" s="24">
        <f>VLOOKUP(A21,'2022_PAPI_Indicators'!A16:AL196,37,FALSE)</f>
        <v>0.6905347705</v>
      </c>
      <c r="AN21" s="24">
        <f>VLOOKUP(A21,'2022_PAPI_Indicators'!A16:AM196,38,FALSE)</f>
        <v>0.5620845556</v>
      </c>
      <c r="AO21" s="24">
        <f>VLOOKUP(A21,'2022_PAPI_Indicators'!A16:AN196,39,FALSE)</f>
        <v>0.7310896516</v>
      </c>
      <c r="AP21" s="24">
        <f>VLOOKUP(A21,'2022_PAPI_Indicators'!A16:AO196,40,FALSE)</f>
        <v>0.8075869083</v>
      </c>
      <c r="AQ21" s="24">
        <f>VLOOKUP(A21,'2022_PAPI_Indicators'!A16:AP196,41,FALSE)</f>
        <v>0.6950792074</v>
      </c>
      <c r="AR21" s="24">
        <f>VLOOKUP(A21,'2022_PAPI_Indicators'!A16:AQ196,42,FALSE)</f>
        <v>0.6075434685</v>
      </c>
      <c r="AS21" s="24">
        <f>VLOOKUP(A21,'2022_PAPI_Indicators'!A16:AR196,43,FALSE)</f>
        <v>0.5868843198</v>
      </c>
      <c r="AT21" s="24">
        <f>VLOOKUP(A21,'2022_PAPI_Indicators'!A16:AS196,44,FALSE)</f>
        <v>0.6435901523</v>
      </c>
      <c r="AU21" s="24">
        <f>VLOOKUP(A21,'2022_PAPI_Indicators'!A16:AT196,45,FALSE)</f>
        <v>0.7641409636</v>
      </c>
      <c r="AV21" s="24">
        <f>VLOOKUP(A21,'2022_PAPI_Indicators'!A16:AU196,46,FALSE)</f>
        <v>0.655747056</v>
      </c>
      <c r="AW21" s="24">
        <f>VLOOKUP(A21,'2022_PAPI_Indicators'!A16:AV196,47,FALSE)</f>
        <v>0.7267162204</v>
      </c>
      <c r="AX21" s="24">
        <f>VLOOKUP(A21,'2022_PAPI_Indicators'!A16:AW196,48,FALSE)</f>
        <v>0.7627536058</v>
      </c>
      <c r="AY21" s="24">
        <f>VLOOKUP(A21,'2022_PAPI_Indicators'!A16:AX196,49,FALSE)</f>
        <v>0.7086647749</v>
      </c>
      <c r="AZ21" s="24">
        <f>VLOOKUP(A21,'2022_PAPI_Indicators'!A16:AY196,50,FALSE)</f>
        <v>0.7391589284</v>
      </c>
      <c r="BA21" s="24">
        <f>VLOOKUP(A21,'2022_PAPI_Indicators'!A16:AZ196,51,FALSE)</f>
        <v>0.7493049502</v>
      </c>
      <c r="BB21" s="24">
        <f>VLOOKUP(A21,'2022_PAPI_Indicators'!A16:BA196,52,FALSE)</f>
        <v>0.7115758657</v>
      </c>
      <c r="BC21" s="24">
        <f>VLOOKUP(A21,'2022_PAPI_Indicators'!A16:BB196,53,FALSE)</f>
        <v>0.560583353</v>
      </c>
      <c r="BD21" s="24">
        <f>VLOOKUP(A21,'2022_PAPI_Indicators'!A16:BC196,54,FALSE)</f>
        <v>0.6368231773</v>
      </c>
      <c r="BE21" s="24">
        <f>VLOOKUP(A21,'2022_PAPI_Indicators'!A16:BD196,55,FALSE)</f>
        <v>0.6517908573</v>
      </c>
      <c r="BF21" s="24">
        <f>VLOOKUP(A21,'2022_PAPI_Indicators'!A16:BE196,56,FALSE)</f>
        <v>0.652274549</v>
      </c>
      <c r="BG21" s="24">
        <f>VLOOKUP(A21,'2022_PAPI_Indicators'!A16:BF196,57,FALSE)</f>
        <v>0.4978757203</v>
      </c>
      <c r="BH21" s="24">
        <f>VLOOKUP(A21,'2022_PAPI_Indicators'!A16:BG196,58,FALSE)</f>
        <v>0.6184692383</v>
      </c>
      <c r="BI21" s="24">
        <f>VLOOKUP(A21,'2022_PAPI_Indicators'!A16:BH196,59,FALSE)</f>
        <v>0.7075625062</v>
      </c>
      <c r="BJ21" s="24">
        <f>VLOOKUP(A21,'2022_PAPI_Indicators'!A16:BI196,60,FALSE)</f>
        <v>0.6483535171</v>
      </c>
      <c r="BK21" s="24">
        <f>VLOOKUP(A21,'2022_PAPI_Indicators'!A16:BJ196,61,FALSE)</f>
        <v>0.6252992153</v>
      </c>
      <c r="BL21" s="24">
        <f>VLOOKUP(A21,'2022_PAPI_Indicators'!A16:BK196,62,FALSE)</f>
        <v>0.4618075192</v>
      </c>
      <c r="BM21" s="24">
        <f>VLOOKUP(A21,'2022_PAPI_Indicators'!A16:BL196,63,FALSE)</f>
        <v>0.7655958533</v>
      </c>
      <c r="BN21" s="24">
        <f>VLOOKUP(A21,'2022_PAPI_Indicators'!A16:BM196,64,FALSE)</f>
        <v>0.628082633</v>
      </c>
    </row>
    <row r="22" ht="13.5" customHeight="1">
      <c r="A22" s="19" t="s">
        <v>101</v>
      </c>
      <c r="B22" s="19" t="s">
        <v>102</v>
      </c>
      <c r="C22" s="20" t="s">
        <v>88</v>
      </c>
      <c r="D22" s="21">
        <v>1.57</v>
      </c>
      <c r="E22" s="74">
        <v>1.4906291961669922</v>
      </c>
      <c r="F22" s="74">
        <v>1.3542999029159546</v>
      </c>
      <c r="G22" s="74">
        <v>1.5870527029037476</v>
      </c>
      <c r="H22" s="74">
        <v>1.6415494680404663</v>
      </c>
      <c r="I22" s="74">
        <v>1.5213792324066162</v>
      </c>
      <c r="J22" s="74">
        <v>1.5614796876907349</v>
      </c>
      <c r="K22" s="74">
        <v>1.657256007194519</v>
      </c>
      <c r="L22" s="74">
        <v>1.5888326168060303</v>
      </c>
      <c r="M22" s="74">
        <v>1.5982706546783447</v>
      </c>
      <c r="N22" s="74">
        <v>1.667836308479309</v>
      </c>
      <c r="O22" s="74">
        <v>1.5258307456970215</v>
      </c>
      <c r="P22" s="74">
        <v>1.6278514862060547</v>
      </c>
      <c r="Q22" s="74">
        <v>1.6884691715240479</v>
      </c>
      <c r="R22" s="22">
        <v>0.0</v>
      </c>
      <c r="S22" s="74">
        <v>1.6228774785995483</v>
      </c>
      <c r="T22" s="74">
        <v>1.5597567558288574</v>
      </c>
      <c r="U22" s="118">
        <v>1.5488507747650146</v>
      </c>
      <c r="V22" s="74">
        <v>1.437035322189331</v>
      </c>
      <c r="W22" s="74">
        <v>1.7062480449676514</v>
      </c>
      <c r="X22" s="74">
        <v>1.463469386100769</v>
      </c>
      <c r="Y22" s="74">
        <v>1.6134048700332642</v>
      </c>
      <c r="Z22" s="74">
        <v>1.5275014638900757</v>
      </c>
      <c r="AA22" s="74">
        <v>1.7182655334472656</v>
      </c>
      <c r="AB22" s="74">
        <v>1.8106496334075928</v>
      </c>
      <c r="AC22" s="74">
        <v>1.681170105934143</v>
      </c>
      <c r="AD22" s="74">
        <v>1.6509941816329956</v>
      </c>
      <c r="AE22" s="74">
        <v>1.5570337772369385</v>
      </c>
      <c r="AF22" s="74">
        <v>1.589312195777893</v>
      </c>
      <c r="AG22" s="74">
        <v>1.5230404138565063</v>
      </c>
      <c r="AH22" s="74">
        <v>1.6185718774795532</v>
      </c>
      <c r="AI22" s="74">
        <v>1.518226146697998</v>
      </c>
      <c r="AJ22" s="74">
        <v>1.5303782224655151</v>
      </c>
      <c r="AK22" s="74">
        <v>1.535237193107605</v>
      </c>
      <c r="AL22" s="74">
        <v>1.2414790391921997</v>
      </c>
      <c r="AM22" s="74">
        <v>1.368632197380066</v>
      </c>
      <c r="AN22" s="74">
        <v>1.4414080381393433</v>
      </c>
      <c r="AO22" s="74">
        <v>1.4235345125198364</v>
      </c>
      <c r="AP22" s="74">
        <v>1.4136414527893066</v>
      </c>
      <c r="AQ22" s="74">
        <v>1.4477218389511108</v>
      </c>
      <c r="AR22" s="74">
        <v>1.608351707458496</v>
      </c>
      <c r="AS22" s="74">
        <v>1.4718841314315796</v>
      </c>
      <c r="AT22" s="74">
        <v>1.4108942747116089</v>
      </c>
      <c r="AU22" s="74">
        <v>1.5181446075439453</v>
      </c>
      <c r="AV22" s="74">
        <v>1.5657416582107544</v>
      </c>
      <c r="AW22" s="74">
        <v>1.320792555809021</v>
      </c>
      <c r="AX22" s="74">
        <v>1.5259820222854614</v>
      </c>
      <c r="AY22" s="74">
        <v>1.3610219955444336</v>
      </c>
      <c r="AZ22" s="74">
        <v>1.4413326978683472</v>
      </c>
      <c r="BA22" s="74">
        <v>1.354425072669983</v>
      </c>
      <c r="BB22" s="74">
        <v>1.3185577392578125</v>
      </c>
      <c r="BC22" s="74">
        <v>1.1143624782562256</v>
      </c>
      <c r="BD22" s="74">
        <v>1.1160730123519897</v>
      </c>
      <c r="BE22" s="74">
        <v>1.3639845848083496</v>
      </c>
      <c r="BF22" s="74">
        <v>1.275753140449524</v>
      </c>
      <c r="BG22" s="74">
        <v>1.5323896408081055</v>
      </c>
      <c r="BH22" s="74">
        <v>1.3957666158676147</v>
      </c>
      <c r="BI22" s="74">
        <v>1.1265089511871338</v>
      </c>
      <c r="BJ22" s="74">
        <v>1.0979491472244263</v>
      </c>
      <c r="BK22" s="74">
        <v>1.2464674711227417</v>
      </c>
      <c r="BL22" s="74">
        <v>1.3379437923431396</v>
      </c>
      <c r="BM22" s="74">
        <v>1.2676732540130615</v>
      </c>
      <c r="BN22" s="74">
        <v>1.3707789182662964</v>
      </c>
    </row>
    <row r="23" ht="13.5" customHeight="1">
      <c r="A23" s="11" t="s">
        <v>103</v>
      </c>
      <c r="B23" s="11" t="s">
        <v>104</v>
      </c>
      <c r="C23" s="12" t="s">
        <v>83</v>
      </c>
      <c r="D23" s="24">
        <f>VLOOKUP(A23,'2022_PAPI_Indicators'!A18:B198,2,)</f>
        <v>0.4749650657</v>
      </c>
      <c r="E23" s="24">
        <f>VLOOKUP(A23,'2022_PAPI_Indicators'!A18:C198,3,FALSE)</f>
        <v>0.3472421467</v>
      </c>
      <c r="F23" s="24">
        <f>VLOOKUP(A23,'2022_PAPI_Indicators'!A18:D198,4,FALSE)</f>
        <v>0.2828424275</v>
      </c>
      <c r="G23" s="24">
        <f>VLOOKUP(A23,'2022_PAPI_Indicators'!A18:E198,5,FALSE)</f>
        <v>0.5675805211</v>
      </c>
      <c r="H23" s="24">
        <f>VLOOKUP(A23,'2022_PAPI_Indicators'!A18:F198,6,FALSE)</f>
        <v>0.5616061687</v>
      </c>
      <c r="I23" s="24">
        <f>VLOOKUP(A23,'2022_PAPI_Indicators'!A18:G198,7,FALSE)</f>
        <v>0.4279510379</v>
      </c>
      <c r="J23" s="24">
        <f>VLOOKUP(A23,'2022_PAPI_Indicators'!A18:H198,8,FALSE)</f>
        <v>0.513029635</v>
      </c>
      <c r="K23" s="24">
        <f>VLOOKUP(A23,'2022_PAPI_Indicators'!A18:I198,9,FALSE)</f>
        <v>0.6374234557</v>
      </c>
      <c r="L23" s="24">
        <f>VLOOKUP(A23,'2022_PAPI_Indicators'!A18:J198,10,FALSE)</f>
        <v>0.5081590414</v>
      </c>
      <c r="M23" s="24">
        <f>VLOOKUP(A23,'2022_PAPI_Indicators'!A18:K198,11,FALSE)</f>
        <v>0.5450965762</v>
      </c>
      <c r="N23" s="24">
        <f>VLOOKUP(A23,'2022_PAPI_Indicators'!A18:L198,12,FALSE)</f>
        <v>0.580606997</v>
      </c>
      <c r="O23" s="24">
        <f>VLOOKUP(A23,'2022_PAPI_Indicators'!A18:M198,13,FALSE)</f>
        <v>0.4498382211</v>
      </c>
      <c r="P23" s="24">
        <f>VLOOKUP(A23,'2022_PAPI_Indicators'!A18:N198,14,FALSE)</f>
        <v>0.5486081839</v>
      </c>
      <c r="Q23" s="24">
        <f>VLOOKUP(A23,'2022_PAPI_Indicators'!A18:O198,15,FALSE)</f>
        <v>0.5754384398</v>
      </c>
      <c r="R23" s="25" t="str">
        <f>VLOOKUP(A23,'2022_PAPI_Indicators'!A18:P198,16,FALSE)</f>
        <v/>
      </c>
      <c r="S23" s="24">
        <f>VLOOKUP(A23,'2022_PAPI_Indicators'!A18:R198,17,FALSE)</f>
        <v>0.501465857</v>
      </c>
      <c r="T23" s="24">
        <f>VLOOKUP(A23,'2022_PAPI_Indicators'!A18:S198,18,FALSE)</f>
        <v>0.5599319935</v>
      </c>
      <c r="U23" s="25">
        <f>VLOOKUP(A23,'2022_PAPI_Indicators'!A18:T198,19,FALSE)</f>
        <v>0.6395158768</v>
      </c>
      <c r="V23" s="24">
        <f>VLOOKUP(A23,'2022_PAPI_Indicators'!A18:U198,20,FALSE)</f>
        <v>0.4668828547</v>
      </c>
      <c r="W23" s="24">
        <f>VLOOKUP(A23,'2022_PAPI_Indicators'!A18:V198,21,FALSE)</f>
        <v>0.6585929394</v>
      </c>
      <c r="X23" s="24">
        <f>VLOOKUP(A23,'2022_PAPI_Indicators'!A18:W198,22,FALSE)</f>
        <v>0.3967128396</v>
      </c>
      <c r="Y23" s="24">
        <f>VLOOKUP(A23,'2022_PAPI_Indicators'!A18:X198,23,FALSE)</f>
        <v>0.5661340356</v>
      </c>
      <c r="Z23" s="24">
        <f>VLOOKUP(A23,'2022_PAPI_Indicators'!A18:Y198,24,FALSE)</f>
        <v>0.422413826</v>
      </c>
      <c r="AA23" s="24">
        <f>VLOOKUP(A23,'2022_PAPI_Indicators'!A18:Z198,25,FALSE)</f>
        <v>0.643439889</v>
      </c>
      <c r="AB23" s="24">
        <f>VLOOKUP(A23,'2022_PAPI_Indicators'!A18:AA198,26,FALSE)</f>
        <v>0.7146989107</v>
      </c>
      <c r="AC23" s="24">
        <f>VLOOKUP(A23,'2022_PAPI_Indicators'!A18:AB198,27,FALSE)</f>
        <v>0.6366078258</v>
      </c>
      <c r="AD23" s="24">
        <f>VLOOKUP(A23,'2022_PAPI_Indicators'!A18:AC198,28,FALSE)</f>
        <v>0.6008481979</v>
      </c>
      <c r="AE23" s="24">
        <f>VLOOKUP(A23,'2022_PAPI_Indicators'!A18:AD198,29,FALSE)</f>
        <v>0.5439910889</v>
      </c>
      <c r="AF23" s="24">
        <f>VLOOKUP(A23,'2022_PAPI_Indicators'!A18:AE198,30,FALSE)</f>
        <v>0.626778841</v>
      </c>
      <c r="AG23" s="24">
        <f>VLOOKUP(A23,'2022_PAPI_Indicators'!A18:AF198,31,FALSE)</f>
        <v>0.5919739008</v>
      </c>
      <c r="AH23" s="24">
        <f>VLOOKUP(A23,'2022_PAPI_Indicators'!A18:AG198,32,FALSE)</f>
        <v>0.6390318871</v>
      </c>
      <c r="AI23" s="24">
        <f>VLOOKUP(A23,'2022_PAPI_Indicators'!A18:AH198,33,FALSE)</f>
        <v>0.5413715839</v>
      </c>
      <c r="AJ23" s="24">
        <f>VLOOKUP(A23,'2022_PAPI_Indicators'!A18:AI198,34,FALSE)</f>
        <v>0.5728378892</v>
      </c>
      <c r="AK23" s="24">
        <f>VLOOKUP(A23,'2022_PAPI_Indicators'!A18:AJ198,35,FALSE)</f>
        <v>0.4984908104</v>
      </c>
      <c r="AL23" s="24">
        <f>VLOOKUP(A23,'2022_PAPI_Indicators'!A18:AK198,36,FALSE)</f>
        <v>0.3890849352</v>
      </c>
      <c r="AM23" s="24">
        <f>VLOOKUP(A23,'2022_PAPI_Indicators'!A18:AL198,37,FALSE)</f>
        <v>0.4031855166</v>
      </c>
      <c r="AN23" s="24">
        <f>VLOOKUP(A23,'2022_PAPI_Indicators'!A18:AM198,38,FALSE)</f>
        <v>0.3720436692</v>
      </c>
      <c r="AO23" s="24">
        <f>VLOOKUP(A23,'2022_PAPI_Indicators'!A18:AN198,39,FALSE)</f>
        <v>0.5330431461</v>
      </c>
      <c r="AP23" s="24">
        <f>VLOOKUP(A23,'2022_PAPI_Indicators'!A18:AO198,40,FALSE)</f>
        <v>0.4923010468</v>
      </c>
      <c r="AQ23" s="24">
        <f>VLOOKUP(A23,'2022_PAPI_Indicators'!A18:AP198,41,FALSE)</f>
        <v>0.460677892</v>
      </c>
      <c r="AR23" s="24">
        <f>VLOOKUP(A23,'2022_PAPI_Indicators'!A18:AQ198,42,FALSE)</f>
        <v>0.5311656594</v>
      </c>
      <c r="AS23" s="24">
        <f>VLOOKUP(A23,'2022_PAPI_Indicators'!A18:AR198,43,FALSE)</f>
        <v>0.4394963682</v>
      </c>
      <c r="AT23" s="24">
        <f>VLOOKUP(A23,'2022_PAPI_Indicators'!A18:AS198,44,FALSE)</f>
        <v>0.4674296081</v>
      </c>
      <c r="AU23" s="24">
        <f>VLOOKUP(A23,'2022_PAPI_Indicators'!A18:AT198,45,FALSE)</f>
        <v>0.5044574738</v>
      </c>
      <c r="AV23" s="24">
        <f>VLOOKUP(A23,'2022_PAPI_Indicators'!A18:AU198,46,FALSE)</f>
        <v>0.4672833979</v>
      </c>
      <c r="AW23" s="24">
        <f>VLOOKUP(A23,'2022_PAPI_Indicators'!A18:AV198,47,FALSE)</f>
        <v>0.262501359</v>
      </c>
      <c r="AX23" s="24">
        <f>VLOOKUP(A23,'2022_PAPI_Indicators'!A18:AW198,48,FALSE)</f>
        <v>0.6373025179</v>
      </c>
      <c r="AY23" s="24">
        <f>VLOOKUP(A23,'2022_PAPI_Indicators'!A18:AX198,49,FALSE)</f>
        <v>0.3200340271</v>
      </c>
      <c r="AZ23" s="24">
        <f>VLOOKUP(A23,'2022_PAPI_Indicators'!A18:AY198,50,FALSE)</f>
        <v>0.5156388283</v>
      </c>
      <c r="BA23" s="24">
        <f>VLOOKUP(A23,'2022_PAPI_Indicators'!A18:AZ198,51,FALSE)</f>
        <v>0.2440464497</v>
      </c>
      <c r="BB23" s="24">
        <f>VLOOKUP(A23,'2022_PAPI_Indicators'!A18:BA198,52,FALSE)</f>
        <v>0.3373876214</v>
      </c>
      <c r="BC23" s="24">
        <f>VLOOKUP(A23,'2022_PAPI_Indicators'!A18:BB198,53,FALSE)</f>
        <v>0.2384663373</v>
      </c>
      <c r="BD23" s="24">
        <f>VLOOKUP(A23,'2022_PAPI_Indicators'!A18:BC198,54,FALSE)</f>
        <v>0.2354012579</v>
      </c>
      <c r="BE23" s="24">
        <f>VLOOKUP(A23,'2022_PAPI_Indicators'!A18:BD198,55,FALSE)</f>
        <v>0.5374740362</v>
      </c>
      <c r="BF23" s="24">
        <f>VLOOKUP(A23,'2022_PAPI_Indicators'!A18:BE198,56,FALSE)</f>
        <v>0.4897736609</v>
      </c>
      <c r="BG23" s="24">
        <f>VLOOKUP(A23,'2022_PAPI_Indicators'!A18:BF198,57,FALSE)</f>
        <v>0.3954665363</v>
      </c>
      <c r="BH23" s="24">
        <f>VLOOKUP(A23,'2022_PAPI_Indicators'!A18:BG198,58,FALSE)</f>
        <v>0.575743556</v>
      </c>
      <c r="BI23" s="24">
        <f>VLOOKUP(A23,'2022_PAPI_Indicators'!A18:BH198,59,FALSE)</f>
        <v>0.309135884</v>
      </c>
      <c r="BJ23" s="24">
        <f>VLOOKUP(A23,'2022_PAPI_Indicators'!A18:BI198,60,FALSE)</f>
        <v>0.2446823567</v>
      </c>
      <c r="BK23" s="24">
        <f>VLOOKUP(A23,'2022_PAPI_Indicators'!A18:BJ198,61,FALSE)</f>
        <v>0.3215414584</v>
      </c>
      <c r="BL23" s="24">
        <f>VLOOKUP(A23,'2022_PAPI_Indicators'!A18:BK198,62,FALSE)</f>
        <v>0.5685824156</v>
      </c>
      <c r="BM23" s="24">
        <f>VLOOKUP(A23,'2022_PAPI_Indicators'!A18:BL198,63,FALSE)</f>
        <v>0.4755456746</v>
      </c>
      <c r="BN23" s="24">
        <f>VLOOKUP(A23,'2022_PAPI_Indicators'!A18:BM198,64,FALSE)</f>
        <v>0.5337803364</v>
      </c>
    </row>
    <row r="24" ht="13.5" customHeight="1">
      <c r="A24" s="11" t="s">
        <v>105</v>
      </c>
      <c r="B24" s="11" t="s">
        <v>106</v>
      </c>
      <c r="C24" s="12" t="s">
        <v>83</v>
      </c>
      <c r="D24" s="24">
        <f>VLOOKUP(A24,'2022_PAPI_Indicators'!A19:B199,2,)</f>
        <v>0.5543065071</v>
      </c>
      <c r="E24" s="24">
        <f>VLOOKUP(A24,'2022_PAPI_Indicators'!A19:C199,3,FALSE)</f>
        <v>0.4177801013</v>
      </c>
      <c r="F24" s="24">
        <f>VLOOKUP(A24,'2022_PAPI_Indicators'!A19:D199,4,FALSE)</f>
        <v>0.334143579</v>
      </c>
      <c r="G24" s="24">
        <f>VLOOKUP(A24,'2022_PAPI_Indicators'!A19:E199,5,FALSE)</f>
        <v>0.6130831838</v>
      </c>
      <c r="H24" s="24">
        <f>VLOOKUP(A24,'2022_PAPI_Indicators'!A19:F199,6,FALSE)</f>
        <v>0.6710674763</v>
      </c>
      <c r="I24" s="24">
        <f>VLOOKUP(A24,'2022_PAPI_Indicators'!A19:G199,7,FALSE)</f>
        <v>0.5087857842</v>
      </c>
      <c r="J24" s="24">
        <f>VLOOKUP(A24,'2022_PAPI_Indicators'!A19:H199,8,FALSE)</f>
        <v>0.6520493627</v>
      </c>
      <c r="K24" s="24">
        <f>VLOOKUP(A24,'2022_PAPI_Indicators'!A19:I199,9,FALSE)</f>
        <v>0.7295719385</v>
      </c>
      <c r="L24" s="24">
        <f>VLOOKUP(A24,'2022_PAPI_Indicators'!A19:J199,10,FALSE)</f>
        <v>0.6079887748</v>
      </c>
      <c r="M24" s="24">
        <f>VLOOKUP(A24,'2022_PAPI_Indicators'!A19:K199,11,FALSE)</f>
        <v>0.5997331142</v>
      </c>
      <c r="N24" s="24">
        <f>VLOOKUP(A24,'2022_PAPI_Indicators'!A19:L199,12,FALSE)</f>
        <v>0.7367908359</v>
      </c>
      <c r="O24" s="24">
        <f>VLOOKUP(A24,'2022_PAPI_Indicators'!A19:M199,13,FALSE)</f>
        <v>0.5987915993</v>
      </c>
      <c r="P24" s="24">
        <f>VLOOKUP(A24,'2022_PAPI_Indicators'!A19:N199,14,FALSE)</f>
        <v>0.6870225072</v>
      </c>
      <c r="Q24" s="24">
        <f>VLOOKUP(A24,'2022_PAPI_Indicators'!A19:O199,15,FALSE)</f>
        <v>0.7469994426</v>
      </c>
      <c r="R24" s="25" t="str">
        <f>VLOOKUP(A24,'2022_PAPI_Indicators'!A19:P199,16,FALSE)</f>
        <v/>
      </c>
      <c r="S24" s="24">
        <f>VLOOKUP(A24,'2022_PAPI_Indicators'!A19:R199,17,FALSE)</f>
        <v>0.767090857</v>
      </c>
      <c r="T24" s="24">
        <f>VLOOKUP(A24,'2022_PAPI_Indicators'!A19:S199,18,FALSE)</f>
        <v>0.6740943193</v>
      </c>
      <c r="U24" s="25">
        <f>VLOOKUP(A24,'2022_PAPI_Indicators'!A19:T199,19,FALSE)</f>
        <v>0.7087970972</v>
      </c>
      <c r="V24" s="24">
        <f>VLOOKUP(A24,'2022_PAPI_Indicators'!A19:U199,20,FALSE)</f>
        <v>0.7439674735</v>
      </c>
      <c r="W24" s="24">
        <f>VLOOKUP(A24,'2022_PAPI_Indicators'!A19:V199,21,FALSE)</f>
        <v>0.8672663569</v>
      </c>
      <c r="X24" s="24">
        <f>VLOOKUP(A24,'2022_PAPI_Indicators'!A19:W199,22,FALSE)</f>
        <v>0.6004210114</v>
      </c>
      <c r="Y24" s="24">
        <f>VLOOKUP(A24,'2022_PAPI_Indicators'!A19:X199,23,FALSE)</f>
        <v>0.652179718</v>
      </c>
      <c r="Z24" s="24">
        <f>VLOOKUP(A24,'2022_PAPI_Indicators'!A19:Y199,24,FALSE)</f>
        <v>0.5170155764</v>
      </c>
      <c r="AA24" s="24">
        <f>VLOOKUP(A24,'2022_PAPI_Indicators'!A19:Z199,25,FALSE)</f>
        <v>0.7616994977</v>
      </c>
      <c r="AB24" s="24">
        <f>VLOOKUP(A24,'2022_PAPI_Indicators'!A19:AA199,26,FALSE)</f>
        <v>0.8499228358</v>
      </c>
      <c r="AC24" s="24">
        <f>VLOOKUP(A24,'2022_PAPI_Indicators'!A19:AB199,27,FALSE)</f>
        <v>0.7545306683</v>
      </c>
      <c r="AD24" s="24">
        <f>VLOOKUP(A24,'2022_PAPI_Indicators'!A19:AC199,28,FALSE)</f>
        <v>0.7407150269</v>
      </c>
      <c r="AE24" s="24">
        <f>VLOOKUP(A24,'2022_PAPI_Indicators'!A19:AD199,29,FALSE)</f>
        <v>0.6650482416</v>
      </c>
      <c r="AF24" s="24">
        <f>VLOOKUP(A24,'2022_PAPI_Indicators'!A19:AE199,30,FALSE)</f>
        <v>0.6957402825</v>
      </c>
      <c r="AG24" s="24">
        <f>VLOOKUP(A24,'2022_PAPI_Indicators'!A19:AF199,31,FALSE)</f>
        <v>0.6790482402</v>
      </c>
      <c r="AH24" s="24">
        <f>VLOOKUP(A24,'2022_PAPI_Indicators'!A19:AG199,32,FALSE)</f>
        <v>0.6843574047</v>
      </c>
      <c r="AI24" s="24">
        <f>VLOOKUP(A24,'2022_PAPI_Indicators'!A19:AH199,33,FALSE)</f>
        <v>0.6776262522</v>
      </c>
      <c r="AJ24" s="24">
        <f>VLOOKUP(A24,'2022_PAPI_Indicators'!A19:AI199,34,FALSE)</f>
        <v>0.7202371955</v>
      </c>
      <c r="AK24" s="24">
        <f>VLOOKUP(A24,'2022_PAPI_Indicators'!A19:AJ199,35,FALSE)</f>
        <v>0.6261401176</v>
      </c>
      <c r="AL24" s="24">
        <f>VLOOKUP(A24,'2022_PAPI_Indicators'!A19:AK199,36,FALSE)</f>
        <v>0.4295445383</v>
      </c>
      <c r="AM24" s="24">
        <f>VLOOKUP(A24,'2022_PAPI_Indicators'!A19:AL199,37,FALSE)</f>
        <v>0.4920361936</v>
      </c>
      <c r="AN24" s="24">
        <f>VLOOKUP(A24,'2022_PAPI_Indicators'!A19:AM199,38,FALSE)</f>
        <v>0.4693122506</v>
      </c>
      <c r="AO24" s="24">
        <f>VLOOKUP(A24,'2022_PAPI_Indicators'!A19:AN199,39,FALSE)</f>
        <v>0.5565446615</v>
      </c>
      <c r="AP24" s="24">
        <f>VLOOKUP(A24,'2022_PAPI_Indicators'!A19:AO199,40,FALSE)</f>
        <v>0.4954714477</v>
      </c>
      <c r="AQ24" s="24">
        <f>VLOOKUP(A24,'2022_PAPI_Indicators'!A19:AP199,41,FALSE)</f>
        <v>0.5269495249</v>
      </c>
      <c r="AR24" s="24">
        <f>VLOOKUP(A24,'2022_PAPI_Indicators'!A19:AQ199,42,FALSE)</f>
        <v>0.7456926107</v>
      </c>
      <c r="AS24" s="24">
        <f>VLOOKUP(A24,'2022_PAPI_Indicators'!A19:AR199,43,FALSE)</f>
        <v>0.5457977653</v>
      </c>
      <c r="AT24" s="24">
        <f>VLOOKUP(A24,'2022_PAPI_Indicators'!A19:AS199,44,FALSE)</f>
        <v>0.4949125051</v>
      </c>
      <c r="AU24" s="24">
        <f>VLOOKUP(A24,'2022_PAPI_Indicators'!A19:AT199,45,FALSE)</f>
        <v>0.5803158283</v>
      </c>
      <c r="AV24" s="24">
        <f>VLOOKUP(A24,'2022_PAPI_Indicators'!A19:AU199,46,FALSE)</f>
        <v>0.4971908927</v>
      </c>
      <c r="AW24" s="24">
        <f>VLOOKUP(A24,'2022_PAPI_Indicators'!A19:AV199,47,FALSE)</f>
        <v>0.2998319566</v>
      </c>
      <c r="AX24" s="24">
        <f>VLOOKUP(A24,'2022_PAPI_Indicators'!A19:AW199,48,FALSE)</f>
        <v>0.662219286</v>
      </c>
      <c r="AY24" s="24">
        <f>VLOOKUP(A24,'2022_PAPI_Indicators'!A19:AX199,49,FALSE)</f>
        <v>0.3826259971</v>
      </c>
      <c r="AZ24" s="24">
        <f>VLOOKUP(A24,'2022_PAPI_Indicators'!A19:AY199,50,FALSE)</f>
        <v>0.549881041</v>
      </c>
      <c r="BA24" s="24">
        <f>VLOOKUP(A24,'2022_PAPI_Indicators'!A19:AZ199,51,FALSE)</f>
        <v>0.2792644203</v>
      </c>
      <c r="BB24" s="24">
        <f>VLOOKUP(A24,'2022_PAPI_Indicators'!A19:BA199,52,FALSE)</f>
        <v>0.3577826619</v>
      </c>
      <c r="BC24" s="24">
        <f>VLOOKUP(A24,'2022_PAPI_Indicators'!A19:BB199,53,FALSE)</f>
        <v>0.2477635741</v>
      </c>
      <c r="BD24" s="24">
        <f>VLOOKUP(A24,'2022_PAPI_Indicators'!A19:BC199,54,FALSE)</f>
        <v>0.2509891689</v>
      </c>
      <c r="BE24" s="24">
        <f>VLOOKUP(A24,'2022_PAPI_Indicators'!A19:BD199,55,FALSE)</f>
        <v>0.5791118145</v>
      </c>
      <c r="BF24" s="24">
        <f>VLOOKUP(A24,'2022_PAPI_Indicators'!A19:BE199,56,FALSE)</f>
        <v>0.5400463939</v>
      </c>
      <c r="BG24" s="24">
        <f>VLOOKUP(A24,'2022_PAPI_Indicators'!A19:BF199,57,FALSE)</f>
        <v>0.4809796214</v>
      </c>
      <c r="BH24" s="24">
        <f>VLOOKUP(A24,'2022_PAPI_Indicators'!A19:BG199,58,FALSE)</f>
        <v>0.691585958</v>
      </c>
      <c r="BI24" s="24">
        <f>VLOOKUP(A24,'2022_PAPI_Indicators'!A19:BH199,59,FALSE)</f>
        <v>0.3439216912</v>
      </c>
      <c r="BJ24" s="24">
        <f>VLOOKUP(A24,'2022_PAPI_Indicators'!A19:BI199,60,FALSE)</f>
        <v>0.2800559402</v>
      </c>
      <c r="BK24" s="24">
        <f>VLOOKUP(A24,'2022_PAPI_Indicators'!A19:BJ199,61,FALSE)</f>
        <v>0.3368147612</v>
      </c>
      <c r="BL24" s="24">
        <f>VLOOKUP(A24,'2022_PAPI_Indicators'!A19:BK199,62,FALSE)</f>
        <v>0.745203495</v>
      </c>
      <c r="BM24" s="24">
        <f>VLOOKUP(A24,'2022_PAPI_Indicators'!A19:BL199,63,FALSE)</f>
        <v>0.5062260628</v>
      </c>
      <c r="BN24" s="24">
        <f>VLOOKUP(A24,'2022_PAPI_Indicators'!A19:BM199,64,FALSE)</f>
        <v>0.6039672494</v>
      </c>
    </row>
    <row r="25" ht="13.5" customHeight="1">
      <c r="A25" s="11" t="s">
        <v>107</v>
      </c>
      <c r="B25" s="11" t="s">
        <v>108</v>
      </c>
      <c r="C25" s="12" t="s">
        <v>83</v>
      </c>
      <c r="D25" s="24">
        <f>VLOOKUP(A25,'2022_PAPI_Indicators'!A20:B200,2,)</f>
        <v>0.674634397</v>
      </c>
      <c r="E25" s="24">
        <f>VLOOKUP(A25,'2022_PAPI_Indicators'!A20:C200,3,FALSE)</f>
        <v>0.5791860819</v>
      </c>
      <c r="F25" s="24">
        <f>VLOOKUP(A25,'2022_PAPI_Indicators'!A20:D200,4,FALSE)</f>
        <v>0.721314013</v>
      </c>
      <c r="G25" s="24">
        <f>VLOOKUP(A25,'2022_PAPI_Indicators'!A20:E200,5,FALSE)</f>
        <v>0.8180790544</v>
      </c>
      <c r="H25" s="24">
        <f>VLOOKUP(A25,'2022_PAPI_Indicators'!A20:F200,6,FALSE)</f>
        <v>0.622831583</v>
      </c>
      <c r="I25" s="24">
        <f>VLOOKUP(A25,'2022_PAPI_Indicators'!A20:G200,7,FALSE)</f>
        <v>0.5860311985</v>
      </c>
      <c r="J25" s="24">
        <f>VLOOKUP(A25,'2022_PAPI_Indicators'!A20:H200,8,FALSE)</f>
        <v>0.6726559997</v>
      </c>
      <c r="K25" s="24">
        <f>VLOOKUP(A25,'2022_PAPI_Indicators'!A20:I200,9,FALSE)</f>
        <v>0.8001189232</v>
      </c>
      <c r="L25" s="24">
        <f>VLOOKUP(A25,'2022_PAPI_Indicators'!A20:J200,10,FALSE)</f>
        <v>0.7391895652</v>
      </c>
      <c r="M25" s="24">
        <f>VLOOKUP(A25,'2022_PAPI_Indicators'!A20:K200,11,FALSE)</f>
        <v>0.6729086041</v>
      </c>
      <c r="N25" s="24">
        <f>VLOOKUP(A25,'2022_PAPI_Indicators'!A20:L200,12,FALSE)</f>
        <v>0.749453485</v>
      </c>
      <c r="O25" s="24">
        <f>VLOOKUP(A25,'2022_PAPI_Indicators'!A20:M200,13,FALSE)</f>
        <v>0.5488318205</v>
      </c>
      <c r="P25" s="24">
        <f>VLOOKUP(A25,'2022_PAPI_Indicators'!A20:N200,14,FALSE)</f>
        <v>0.4419758022</v>
      </c>
      <c r="Q25" s="24">
        <f>VLOOKUP(A25,'2022_PAPI_Indicators'!A20:O200,15,FALSE)</f>
        <v>0.8379346728</v>
      </c>
      <c r="R25" s="25" t="str">
        <f>VLOOKUP(A25,'2022_PAPI_Indicators'!A20:P200,16,FALSE)</f>
        <v/>
      </c>
      <c r="S25" s="24">
        <f>VLOOKUP(A25,'2022_PAPI_Indicators'!A20:R200,17,FALSE)</f>
        <v>0.4017340839</v>
      </c>
      <c r="T25" s="24">
        <f>VLOOKUP(A25,'2022_PAPI_Indicators'!A20:S200,18,FALSE)</f>
        <v>0.9188113809</v>
      </c>
      <c r="U25" s="25">
        <f>VLOOKUP(A25,'2022_PAPI_Indicators'!A20:T200,19,FALSE)</f>
        <v>0.9491204023</v>
      </c>
      <c r="V25" s="24">
        <f>VLOOKUP(A25,'2022_PAPI_Indicators'!A20:U200,20,FALSE)</f>
        <v>0.9675656557</v>
      </c>
      <c r="W25" s="24">
        <f>VLOOKUP(A25,'2022_PAPI_Indicators'!A20:V200,21,FALSE)</f>
        <v>0.5099714994</v>
      </c>
      <c r="X25" s="24">
        <f>VLOOKUP(A25,'2022_PAPI_Indicators'!A20:W200,22,FALSE)</f>
        <v>0.9486186504</v>
      </c>
      <c r="Y25" s="24">
        <f>VLOOKUP(A25,'2022_PAPI_Indicators'!A20:X200,23,FALSE)</f>
        <v>0.9573444724</v>
      </c>
      <c r="Z25" s="24">
        <f>VLOOKUP(A25,'2022_PAPI_Indicators'!A20:Y200,24,FALSE)</f>
        <v>0.8097100258</v>
      </c>
      <c r="AA25" s="24">
        <f>VLOOKUP(A25,'2022_PAPI_Indicators'!A20:Z200,25,FALSE)</f>
        <v>0.8199589252</v>
      </c>
      <c r="AB25" s="24">
        <f>VLOOKUP(A25,'2022_PAPI_Indicators'!A20:AA200,26,FALSE)</f>
        <v>0.8680061102</v>
      </c>
      <c r="AC25" s="24">
        <f>VLOOKUP(A25,'2022_PAPI_Indicators'!A20:AB200,27,FALSE)</f>
        <v>0.7983234525</v>
      </c>
      <c r="AD25" s="24">
        <f>VLOOKUP(A25,'2022_PAPI_Indicators'!A20:AC200,28,FALSE)</f>
        <v>0.7465502024</v>
      </c>
      <c r="AE25" s="24">
        <f>VLOOKUP(A25,'2022_PAPI_Indicators'!A20:AD200,29,FALSE)</f>
        <v>0.8459300399</v>
      </c>
      <c r="AF25" s="24">
        <f>VLOOKUP(A25,'2022_PAPI_Indicators'!A20:AE200,30,FALSE)</f>
        <v>0.8303654194</v>
      </c>
      <c r="AG25" s="24">
        <f>VLOOKUP(A25,'2022_PAPI_Indicators'!A20:AF200,31,FALSE)</f>
        <v>0.9078330398</v>
      </c>
      <c r="AH25" s="24">
        <f>VLOOKUP(A25,'2022_PAPI_Indicators'!A20:AG200,32,FALSE)</f>
        <v>0.9252006412</v>
      </c>
      <c r="AI25" s="24">
        <f>VLOOKUP(A25,'2022_PAPI_Indicators'!A20:AH200,33,FALSE)</f>
        <v>0.2562262714</v>
      </c>
      <c r="AJ25" s="24">
        <f>VLOOKUP(A25,'2022_PAPI_Indicators'!A20:AI200,34,FALSE)</f>
        <v>0.9678373337</v>
      </c>
      <c r="AK25" s="24">
        <f>VLOOKUP(A25,'2022_PAPI_Indicators'!A20:AJ200,35,FALSE)</f>
        <v>0.7702541947</v>
      </c>
      <c r="AL25" s="24">
        <f>VLOOKUP(A25,'2022_PAPI_Indicators'!A20:AK200,36,FALSE)</f>
        <v>0.9727399945</v>
      </c>
      <c r="AM25" s="24">
        <f>VLOOKUP(A25,'2022_PAPI_Indicators'!A20:AL200,37,FALSE)</f>
        <v>0.9792612195</v>
      </c>
      <c r="AN25" s="24">
        <f>VLOOKUP(A25,'2022_PAPI_Indicators'!A20:AM200,38,FALSE)</f>
        <v>0.8660662174</v>
      </c>
      <c r="AO25" s="24">
        <f>VLOOKUP(A25,'2022_PAPI_Indicators'!A20:AN200,39,FALSE)</f>
        <v>0.957474947</v>
      </c>
      <c r="AP25" s="24">
        <f>VLOOKUP(A25,'2022_PAPI_Indicators'!A20:AO200,40,FALSE)</f>
        <v>0.9824562073</v>
      </c>
      <c r="AQ25" s="24">
        <f>VLOOKUP(A25,'2022_PAPI_Indicators'!A20:AP200,41,FALSE)</f>
        <v>0.5814402699</v>
      </c>
      <c r="AR25" s="24">
        <f>VLOOKUP(A25,'2022_PAPI_Indicators'!A20:AQ200,42,FALSE)</f>
        <v>0.70861274</v>
      </c>
      <c r="AS25" s="24">
        <f>VLOOKUP(A25,'2022_PAPI_Indicators'!A20:AR200,43,FALSE)</f>
        <v>0.5971827507</v>
      </c>
      <c r="AT25" s="24">
        <f>VLOOKUP(A25,'2022_PAPI_Indicators'!A20:AS200,44,FALSE)</f>
        <v>0.8621831536</v>
      </c>
      <c r="AU25" s="24">
        <f>VLOOKUP(A25,'2022_PAPI_Indicators'!A20:AT200,45,FALSE)</f>
        <v>0.8023142815</v>
      </c>
      <c r="AV25" s="24">
        <f>VLOOKUP(A25,'2022_PAPI_Indicators'!A20:AU200,46,FALSE)</f>
        <v>0.9695677161</v>
      </c>
      <c r="AW25" s="24">
        <f>VLOOKUP(A25,'2022_PAPI_Indicators'!A20:AV200,47,FALSE)</f>
        <v>0.8534428477</v>
      </c>
      <c r="AX25" s="24">
        <f>VLOOKUP(A25,'2022_PAPI_Indicators'!A20:AW200,48,FALSE)</f>
        <v>0.9497082233</v>
      </c>
      <c r="AY25" s="24">
        <f>VLOOKUP(A25,'2022_PAPI_Indicators'!A20:AX200,49,FALSE)</f>
        <v>0.823168695</v>
      </c>
      <c r="AZ25" s="24">
        <f>VLOOKUP(A25,'2022_PAPI_Indicators'!A20:AY200,50,FALSE)</f>
        <v>0.9358777404</v>
      </c>
      <c r="BA25" s="24">
        <f>VLOOKUP(A25,'2022_PAPI_Indicators'!A20:AZ200,51,FALSE)</f>
        <v>0.6798318028</v>
      </c>
      <c r="BB25" s="24">
        <f>VLOOKUP(A25,'2022_PAPI_Indicators'!A20:BA200,52,FALSE)</f>
        <v>0.9544221163</v>
      </c>
      <c r="BC25" s="24">
        <f>VLOOKUP(A25,'2022_PAPI_Indicators'!A20:BB200,53,FALSE)</f>
        <v>0.992335856</v>
      </c>
      <c r="BD25" s="24">
        <f>VLOOKUP(A25,'2022_PAPI_Indicators'!A20:BC200,54,FALSE)</f>
        <v>0.995049119</v>
      </c>
      <c r="BE25" s="24">
        <f>VLOOKUP(A25,'2022_PAPI_Indicators'!A20:BD200,55,FALSE)</f>
        <v>0.9950774312</v>
      </c>
      <c r="BF25" s="24">
        <f>VLOOKUP(A25,'2022_PAPI_Indicators'!A20:BE200,56,FALSE)</f>
        <v>0.9774398804</v>
      </c>
      <c r="BG25" s="24">
        <f>VLOOKUP(A25,'2022_PAPI_Indicators'!A20:BF200,57,FALSE)</f>
        <v>0.9347512126</v>
      </c>
      <c r="BH25" s="24">
        <f>VLOOKUP(A25,'2022_PAPI_Indicators'!A20:BG200,58,FALSE)</f>
        <v>0.9791660309</v>
      </c>
      <c r="BI25" s="24">
        <f>VLOOKUP(A25,'2022_PAPI_Indicators'!A20:BH200,59,FALSE)</f>
        <v>1</v>
      </c>
      <c r="BJ25" s="24">
        <f>VLOOKUP(A25,'2022_PAPI_Indicators'!A20:BI200,60,FALSE)</f>
        <v>0.9924505949</v>
      </c>
      <c r="BK25" s="24">
        <f>VLOOKUP(A25,'2022_PAPI_Indicators'!A20:BJ200,61,FALSE)</f>
        <v>1</v>
      </c>
      <c r="BL25" s="24">
        <f>VLOOKUP(A25,'2022_PAPI_Indicators'!A20:BK200,62,FALSE)</f>
        <v>0.9972838759</v>
      </c>
      <c r="BM25" s="24">
        <f>VLOOKUP(A25,'2022_PAPI_Indicators'!A20:BL200,63,FALSE)</f>
        <v>0.9641450047</v>
      </c>
      <c r="BN25" s="24">
        <f>VLOOKUP(A25,'2022_PAPI_Indicators'!A20:BM200,64,FALSE)</f>
        <v>0.9957183003</v>
      </c>
    </row>
    <row r="26" ht="13.5" customHeight="1">
      <c r="A26" s="11" t="s">
        <v>109</v>
      </c>
      <c r="B26" s="11" t="s">
        <v>110</v>
      </c>
      <c r="C26" s="12" t="s">
        <v>83</v>
      </c>
      <c r="D26" s="24">
        <f>VLOOKUP(A26,'2022_PAPI_Indicators'!A21:B201,2,)</f>
        <v>0.8830167055</v>
      </c>
      <c r="E26" s="24">
        <f>VLOOKUP(A26,'2022_PAPI_Indicators'!A21:C201,3,FALSE)</f>
        <v>0.8845572472</v>
      </c>
      <c r="F26" s="24">
        <f>VLOOKUP(A26,'2022_PAPI_Indicators'!A21:D201,4,FALSE)</f>
        <v>0.9659711719</v>
      </c>
      <c r="G26" s="24">
        <f>VLOOKUP(A26,'2022_PAPI_Indicators'!A21:E201,5,FALSE)</f>
        <v>0.9404409528</v>
      </c>
      <c r="H26" s="24">
        <f>VLOOKUP(A26,'2022_PAPI_Indicators'!A21:F201,6,FALSE)</f>
        <v>0.9161849618</v>
      </c>
      <c r="I26" s="24">
        <f>VLOOKUP(A26,'2022_PAPI_Indicators'!A21:G201,7,FALSE)</f>
        <v>0.8721960187</v>
      </c>
      <c r="J26" s="24">
        <f>VLOOKUP(A26,'2022_PAPI_Indicators'!A21:H201,8,FALSE)</f>
        <v>0.91367203</v>
      </c>
      <c r="K26" s="24">
        <f>VLOOKUP(A26,'2022_PAPI_Indicators'!A21:I201,9,FALSE)</f>
        <v>0.7545099854</v>
      </c>
      <c r="L26" s="24">
        <f>VLOOKUP(A26,'2022_PAPI_Indicators'!A21:J201,10,FALSE)</f>
        <v>0.8843693733</v>
      </c>
      <c r="M26" s="24">
        <f>VLOOKUP(A26,'2022_PAPI_Indicators'!A21:K201,11,FALSE)</f>
        <v>0.9785171151</v>
      </c>
      <c r="N26" s="24">
        <f>VLOOKUP(A26,'2022_PAPI_Indicators'!A21:L201,12,FALSE)</f>
        <v>0.8500209451</v>
      </c>
      <c r="O26" s="24">
        <f>VLOOKUP(A26,'2022_PAPI_Indicators'!A21:M201,13,FALSE)</f>
        <v>0.9167447686</v>
      </c>
      <c r="P26" s="24">
        <f>VLOOKUP(A26,'2022_PAPI_Indicators'!A21:N201,14,FALSE)</f>
        <v>0.9297059178</v>
      </c>
      <c r="Q26" s="24">
        <f>VLOOKUP(A26,'2022_PAPI_Indicators'!A21:O201,15,FALSE)</f>
        <v>0.6185410023</v>
      </c>
      <c r="R26" s="25" t="str">
        <f>VLOOKUP(A26,'2022_PAPI_Indicators'!A21:P201,16,FALSE)</f>
        <v/>
      </c>
      <c r="S26" s="24">
        <f>VLOOKUP(A26,'2022_PAPI_Indicators'!A21:R201,17,FALSE)</f>
        <v>0.9651148319</v>
      </c>
      <c r="T26" s="24">
        <f>VLOOKUP(A26,'2022_PAPI_Indicators'!A21:S201,18,FALSE)</f>
        <v>0.7911559343</v>
      </c>
      <c r="U26" s="25">
        <f>VLOOKUP(A26,'2022_PAPI_Indicators'!A21:T201,19,FALSE)</f>
        <v>0.7144587636</v>
      </c>
      <c r="V26" s="24">
        <f>VLOOKUP(A26,'2022_PAPI_Indicators'!A21:U201,20,FALSE)</f>
        <v>0.627668798</v>
      </c>
      <c r="W26" s="24">
        <f>VLOOKUP(A26,'2022_PAPI_Indicators'!A21:V201,21,FALSE)</f>
        <v>0.8953085542</v>
      </c>
      <c r="X26" s="24">
        <f>VLOOKUP(A26,'2022_PAPI_Indicators'!A21:W201,22,FALSE)</f>
        <v>0.6826949716</v>
      </c>
      <c r="Y26" s="24">
        <f>VLOOKUP(A26,'2022_PAPI_Indicators'!A21:X201,23,FALSE)</f>
        <v>0.6096094251</v>
      </c>
      <c r="Z26" s="24">
        <f>VLOOKUP(A26,'2022_PAPI_Indicators'!A21:Y201,24,FALSE)</f>
        <v>0.7994707823</v>
      </c>
      <c r="AA26" s="24">
        <f>VLOOKUP(A26,'2022_PAPI_Indicators'!A21:Z201,25,FALSE)</f>
        <v>0.8811255693</v>
      </c>
      <c r="AB26" s="24">
        <f>VLOOKUP(A26,'2022_PAPI_Indicators'!A21:AA201,26,FALSE)</f>
        <v>0.7841373086</v>
      </c>
      <c r="AC26" s="24">
        <f>VLOOKUP(A26,'2022_PAPI_Indicators'!A21:AB201,27,FALSE)</f>
        <v>0.910335958</v>
      </c>
      <c r="AD26" s="24">
        <f>VLOOKUP(A26,'2022_PAPI_Indicators'!A21:AC201,28,FALSE)</f>
        <v>0.8707005978</v>
      </c>
      <c r="AE26" s="24">
        <f>VLOOKUP(A26,'2022_PAPI_Indicators'!A21:AD201,29,FALSE)</f>
        <v>0.9309683442</v>
      </c>
      <c r="AF26" s="24">
        <f>VLOOKUP(A26,'2022_PAPI_Indicators'!A21:AE201,30,FALSE)</f>
        <v>0.9056888819</v>
      </c>
      <c r="AG26" s="24">
        <f>VLOOKUP(A26,'2022_PAPI_Indicators'!A21:AF201,31,FALSE)</f>
        <v>0.7295812964</v>
      </c>
      <c r="AH26" s="24">
        <f>VLOOKUP(A26,'2022_PAPI_Indicators'!A21:AG201,32,FALSE)</f>
        <v>0.8243980408</v>
      </c>
      <c r="AI26" s="24">
        <f>VLOOKUP(A26,'2022_PAPI_Indicators'!A21:AH201,33,FALSE)</f>
        <v>0.9104825854</v>
      </c>
      <c r="AJ26" s="24">
        <f>VLOOKUP(A26,'2022_PAPI_Indicators'!A21:AI201,34,FALSE)</f>
        <v>0.5346905589</v>
      </c>
      <c r="AK26" s="24">
        <f>VLOOKUP(A26,'2022_PAPI_Indicators'!A21:AJ201,35,FALSE)</f>
        <v>0.7631635666</v>
      </c>
      <c r="AL26" s="24">
        <f>VLOOKUP(A26,'2022_PAPI_Indicators'!A21:AK201,36,FALSE)</f>
        <v>0.5246011615</v>
      </c>
      <c r="AM26" s="24">
        <f>VLOOKUP(A26,'2022_PAPI_Indicators'!A21:AL201,37,FALSE)</f>
        <v>0.5148790479</v>
      </c>
      <c r="AN26" s="24">
        <f>VLOOKUP(A26,'2022_PAPI_Indicators'!A21:AM201,38,FALSE)</f>
        <v>0.5149368644</v>
      </c>
      <c r="AO26" s="24">
        <f>VLOOKUP(A26,'2022_PAPI_Indicators'!A21:AN201,39,FALSE)</f>
        <v>0.5442798138</v>
      </c>
      <c r="AP26" s="24">
        <f>VLOOKUP(A26,'2022_PAPI_Indicators'!A21:AO201,40,FALSE)</f>
        <v>0.6604422331</v>
      </c>
      <c r="AQ26" s="24">
        <f>VLOOKUP(A26,'2022_PAPI_Indicators'!A21:AP201,41,FALSE)</f>
        <v>0.7776482701</v>
      </c>
      <c r="AR26" s="24">
        <f>VLOOKUP(A26,'2022_PAPI_Indicators'!A21:AQ201,42,FALSE)</f>
        <v>0.7207311988</v>
      </c>
      <c r="AS26" s="24">
        <f>VLOOKUP(A26,'2022_PAPI_Indicators'!A21:AR201,43,FALSE)</f>
        <v>0.7908415794</v>
      </c>
      <c r="AT26" s="24">
        <f>VLOOKUP(A26,'2022_PAPI_Indicators'!A21:AS201,44,FALSE)</f>
        <v>0.7187104821</v>
      </c>
      <c r="AU26" s="24">
        <f>VLOOKUP(A26,'2022_PAPI_Indicators'!A21:AT201,45,FALSE)</f>
        <v>0.6717960238</v>
      </c>
      <c r="AV26" s="24">
        <f>VLOOKUP(A26,'2022_PAPI_Indicators'!A21:AU201,46,FALSE)</f>
        <v>0.6416884065</v>
      </c>
      <c r="AW26" s="24">
        <f>VLOOKUP(A26,'2022_PAPI_Indicators'!A21:AV201,47,FALSE)</f>
        <v>0.3771846294</v>
      </c>
      <c r="AX26" s="24">
        <f>VLOOKUP(A26,'2022_PAPI_Indicators'!A21:AW201,48,FALSE)</f>
        <v>0.5937829614</v>
      </c>
      <c r="AY26" s="24">
        <f>VLOOKUP(A26,'2022_PAPI_Indicators'!A21:AX201,49,FALSE)</f>
        <v>0.6717352271</v>
      </c>
      <c r="AZ26" s="24">
        <f>VLOOKUP(A26,'2022_PAPI_Indicators'!A21:AY201,50,FALSE)</f>
        <v>0.6363864541</v>
      </c>
      <c r="BA26" s="24">
        <f>VLOOKUP(A26,'2022_PAPI_Indicators'!A21:AZ201,51,FALSE)</f>
        <v>0.6651691198</v>
      </c>
      <c r="BB26" s="24">
        <f>VLOOKUP(A26,'2022_PAPI_Indicators'!A21:BA201,52,FALSE)</f>
        <v>0.5672954917</v>
      </c>
      <c r="BC26" s="24">
        <f>VLOOKUP(A26,'2022_PAPI_Indicators'!A21:BB201,53,FALSE)</f>
        <v>0.4588665664</v>
      </c>
      <c r="BD26" s="24">
        <f>VLOOKUP(A26,'2022_PAPI_Indicators'!A21:BC201,54,FALSE)</f>
        <v>0.4413359463</v>
      </c>
      <c r="BE26" s="24">
        <f>VLOOKUP(A26,'2022_PAPI_Indicators'!A21:BD201,55,FALSE)</f>
        <v>0.3652107418</v>
      </c>
      <c r="BF26" s="24">
        <f>VLOOKUP(A26,'2022_PAPI_Indicators'!A21:BE201,56,FALSE)</f>
        <v>0.4268738925</v>
      </c>
      <c r="BG26" s="24">
        <f>VLOOKUP(A26,'2022_PAPI_Indicators'!A21:BF201,57,FALSE)</f>
        <v>0.5149008036</v>
      </c>
      <c r="BH26" s="24">
        <f>VLOOKUP(A26,'2022_PAPI_Indicators'!A21:BG201,58,FALSE)</f>
        <v>0.3912054598</v>
      </c>
      <c r="BI26" s="24">
        <f>VLOOKUP(A26,'2022_PAPI_Indicators'!A21:BH201,59,FALSE)</f>
        <v>0.6221287847</v>
      </c>
      <c r="BJ26" s="24">
        <f>VLOOKUP(A26,'2022_PAPI_Indicators'!A21:BI201,60,FALSE)</f>
        <v>0.4740228355</v>
      </c>
      <c r="BK26" s="24">
        <f>VLOOKUP(A26,'2022_PAPI_Indicators'!A21:BJ201,61,FALSE)</f>
        <v>0.4618313313</v>
      </c>
      <c r="BL26" s="24">
        <f>VLOOKUP(A26,'2022_PAPI_Indicators'!A21:BK201,62,FALSE)</f>
        <v>0.4155828059</v>
      </c>
      <c r="BM26" s="24">
        <f>VLOOKUP(A26,'2022_PAPI_Indicators'!A21:BL201,63,FALSE)</f>
        <v>0.417463243</v>
      </c>
      <c r="BN26" s="24">
        <f>VLOOKUP(A26,'2022_PAPI_Indicators'!A21:BM201,64,FALSE)</f>
        <v>0.7074793577</v>
      </c>
    </row>
    <row r="27" ht="13.5" customHeight="1">
      <c r="A27" s="11" t="s">
        <v>111</v>
      </c>
      <c r="B27" s="11" t="s">
        <v>112</v>
      </c>
      <c r="C27" s="12" t="s">
        <v>83</v>
      </c>
      <c r="D27" s="24">
        <f>VLOOKUP(A27,'2022_PAPI_Indicators'!A22:B202,2,)</f>
        <v>0.126703769</v>
      </c>
      <c r="E27" s="24">
        <f>VLOOKUP(A27,'2022_PAPI_Indicators'!A22:C202,3,FALSE)</f>
        <v>0</v>
      </c>
      <c r="F27" s="24">
        <f>VLOOKUP(A27,'2022_PAPI_Indicators'!A22:D202,4,FALSE)</f>
        <v>0.4618739784</v>
      </c>
      <c r="G27" s="24">
        <f>VLOOKUP(A27,'2022_PAPI_Indicators'!A22:E202,5,FALSE)</f>
        <v>0.50825876</v>
      </c>
      <c r="H27" s="24">
        <f>VLOOKUP(A27,'2022_PAPI_Indicators'!A22:F202,6,FALSE)</f>
        <v>0.06115126237</v>
      </c>
      <c r="I27" s="24">
        <f>VLOOKUP(A27,'2022_PAPI_Indicators'!A22:G202,7,FALSE)</f>
        <v>0.1658249348</v>
      </c>
      <c r="J27" s="24">
        <f>VLOOKUP(A27,'2022_PAPI_Indicators'!A22:H202,8,FALSE)</f>
        <v>0.3526623249</v>
      </c>
      <c r="K27" s="24">
        <f>VLOOKUP(A27,'2022_PAPI_Indicators'!A22:I202,9,FALSE)</f>
        <v>0.3936973512</v>
      </c>
      <c r="L27" s="24">
        <f>VLOOKUP(A27,'2022_PAPI_Indicators'!A22:J202,10,FALSE)</f>
        <v>0.2739630938</v>
      </c>
      <c r="M27" s="24">
        <f>VLOOKUP(A27,'2022_PAPI_Indicators'!A22:K202,11,FALSE)</f>
        <v>0.2569317222</v>
      </c>
      <c r="N27" s="24">
        <f>VLOOKUP(A27,'2022_PAPI_Indicators'!A22:L202,12,FALSE)</f>
        <v>0.186078757</v>
      </c>
      <c r="O27" s="24">
        <f>VLOOKUP(A27,'2022_PAPI_Indicators'!A22:M202,13,FALSE)</f>
        <v>0.1297494173</v>
      </c>
      <c r="P27" s="24">
        <f>VLOOKUP(A27,'2022_PAPI_Indicators'!A22:N202,14,FALSE)</f>
        <v>0.02660402283</v>
      </c>
      <c r="Q27" s="24">
        <f>VLOOKUP(A27,'2022_PAPI_Indicators'!A22:O202,15,FALSE)</f>
        <v>0.01927112229</v>
      </c>
      <c r="R27" s="25" t="str">
        <f>VLOOKUP(A27,'2022_PAPI_Indicators'!A22:P202,16,FALSE)</f>
        <v/>
      </c>
      <c r="S27" s="24">
        <f>VLOOKUP(A27,'2022_PAPI_Indicators'!A22:R202,17,FALSE)</f>
        <v>0</v>
      </c>
      <c r="T27" s="24">
        <f>VLOOKUP(A27,'2022_PAPI_Indicators'!A22:S202,18,FALSE)</f>
        <v>0.5411376357</v>
      </c>
      <c r="U27" s="25">
        <f>VLOOKUP(A27,'2022_PAPI_Indicators'!A22:T202,19,FALSE)</f>
        <v>0.5616926551</v>
      </c>
      <c r="V27" s="24">
        <f>VLOOKUP(A27,'2022_PAPI_Indicators'!A22:U202,20,FALSE)</f>
        <v>0.8157017231</v>
      </c>
      <c r="W27" s="24">
        <f>VLOOKUP(A27,'2022_PAPI_Indicators'!A22:V202,21,FALSE)</f>
        <v>0.04982072115</v>
      </c>
      <c r="X27" s="24">
        <f>VLOOKUP(A27,'2022_PAPI_Indicators'!A22:W202,22,FALSE)</f>
        <v>0.6486583948</v>
      </c>
      <c r="Y27" s="24">
        <f>VLOOKUP(A27,'2022_PAPI_Indicators'!A22:X202,23,FALSE)</f>
        <v>0.5112412572</v>
      </c>
      <c r="Z27" s="24">
        <f>VLOOKUP(A27,'2022_PAPI_Indicators'!A22:Y202,24,FALSE)</f>
        <v>0.2599551678</v>
      </c>
      <c r="AA27" s="24">
        <f>VLOOKUP(A27,'2022_PAPI_Indicators'!A22:Z202,25,FALSE)</f>
        <v>0.2604949474</v>
      </c>
      <c r="AB27" s="24">
        <f>VLOOKUP(A27,'2022_PAPI_Indicators'!A22:AA202,26,FALSE)</f>
        <v>0.1666666716</v>
      </c>
      <c r="AC27" s="24">
        <f>VLOOKUP(A27,'2022_PAPI_Indicators'!A22:AB202,27,FALSE)</f>
        <v>0.2891940773</v>
      </c>
      <c r="AD27" s="24">
        <f>VLOOKUP(A27,'2022_PAPI_Indicators'!A22:AC202,28,FALSE)</f>
        <v>0.2769426405</v>
      </c>
      <c r="AE27" s="24">
        <f>VLOOKUP(A27,'2022_PAPI_Indicators'!A22:AD202,29,FALSE)</f>
        <v>0.5308778882</v>
      </c>
      <c r="AF27" s="24">
        <f>VLOOKUP(A27,'2022_PAPI_Indicators'!A22:AE202,30,FALSE)</f>
        <v>0.5343353152</v>
      </c>
      <c r="AG27" s="24">
        <f>VLOOKUP(A27,'2022_PAPI_Indicators'!A22:AF202,31,FALSE)</f>
        <v>0.5566945076</v>
      </c>
      <c r="AH27" s="24">
        <f>VLOOKUP(A27,'2022_PAPI_Indicators'!A22:AG202,32,FALSE)</f>
        <v>0.6112347245</v>
      </c>
      <c r="AI27" s="24">
        <f>VLOOKUP(A27,'2022_PAPI_Indicators'!A22:AH202,33,FALSE)</f>
        <v>0.04851861671</v>
      </c>
      <c r="AJ27" s="24">
        <f>VLOOKUP(A27,'2022_PAPI_Indicators'!A22:AI202,34,FALSE)</f>
        <v>0.4795472324</v>
      </c>
      <c r="AK27" s="24">
        <f>VLOOKUP(A27,'2022_PAPI_Indicators'!A22:AJ202,35,FALSE)</f>
        <v>0.3186607957</v>
      </c>
      <c r="AL27" s="24">
        <f>VLOOKUP(A27,'2022_PAPI_Indicators'!A22:AK202,36,FALSE)</f>
        <v>0.7734886408</v>
      </c>
      <c r="AM27" s="24">
        <f>VLOOKUP(A27,'2022_PAPI_Indicators'!A22:AL202,37,FALSE)</f>
        <v>0.5</v>
      </c>
      <c r="AN27" s="24">
        <f>VLOOKUP(A27,'2022_PAPI_Indicators'!A22:AM202,38,FALSE)</f>
        <v>0.2595971823</v>
      </c>
      <c r="AO27" s="24">
        <f>VLOOKUP(A27,'2022_PAPI_Indicators'!A22:AN202,39,FALSE)</f>
        <v>0.6116140485</v>
      </c>
      <c r="AP27" s="24">
        <f>VLOOKUP(A27,'2022_PAPI_Indicators'!A22:AO202,40,FALSE)</f>
        <v>0.6666666865</v>
      </c>
      <c r="AQ27" s="24">
        <f>VLOOKUP(A27,'2022_PAPI_Indicators'!A22:AP202,41,FALSE)</f>
        <v>0.2311895043</v>
      </c>
      <c r="AR27" s="24">
        <f>VLOOKUP(A27,'2022_PAPI_Indicators'!A22:AQ202,42,FALSE)</f>
        <v>0.154678002</v>
      </c>
      <c r="AS27" s="24">
        <f>VLOOKUP(A27,'2022_PAPI_Indicators'!A22:AR202,43,FALSE)</f>
        <v>0.1685924977</v>
      </c>
      <c r="AT27" s="24">
        <f>VLOOKUP(A27,'2022_PAPI_Indicators'!A22:AS202,44,FALSE)</f>
        <v>0.5130984783</v>
      </c>
      <c r="AU27" s="24">
        <f>VLOOKUP(A27,'2022_PAPI_Indicators'!A22:AT202,45,FALSE)</f>
        <v>0.32592839</v>
      </c>
      <c r="AV27" s="24">
        <f>VLOOKUP(A27,'2022_PAPI_Indicators'!A22:AU202,46,FALSE)</f>
        <v>0.08224003017</v>
      </c>
      <c r="AW27" s="24">
        <f>VLOOKUP(A27,'2022_PAPI_Indicators'!A22:AV202,47,FALSE)</f>
        <v>0.1856077611</v>
      </c>
      <c r="AX27" s="24">
        <f>VLOOKUP(A27,'2022_PAPI_Indicators'!A22:AW202,48,FALSE)</f>
        <v>0.5230956674</v>
      </c>
      <c r="AY27" s="24">
        <f>VLOOKUP(A27,'2022_PAPI_Indicators'!A22:AX202,49,FALSE)</f>
        <v>0.3649027944</v>
      </c>
      <c r="AZ27" s="24">
        <f>VLOOKUP(A27,'2022_PAPI_Indicators'!A22:AY202,50,FALSE)</f>
        <v>0.6315789223</v>
      </c>
      <c r="BA27" s="24">
        <f>VLOOKUP(A27,'2022_PAPI_Indicators'!A22:AZ202,51,FALSE)</f>
        <v>0.1337901205</v>
      </c>
      <c r="BB27" s="24">
        <f>VLOOKUP(A27,'2022_PAPI_Indicators'!A22:BA202,52,FALSE)</f>
        <v>0.5</v>
      </c>
      <c r="BC27" s="24">
        <f>VLOOKUP(A27,'2022_PAPI_Indicators'!A22:BB202,53,FALSE)</f>
        <v>0.9308815002</v>
      </c>
      <c r="BD27" s="24">
        <f>VLOOKUP(A27,'2022_PAPI_Indicators'!A22:BC202,54,FALSE)</f>
        <v>0.9492343664</v>
      </c>
      <c r="BE27" s="24">
        <f>VLOOKUP(A27,'2022_PAPI_Indicators'!A22:BD202,55,FALSE)</f>
        <v>0.9227532744</v>
      </c>
      <c r="BF27" s="24">
        <f>VLOOKUP(A27,'2022_PAPI_Indicators'!A22:BE202,56,FALSE)</f>
        <v>0.7657857537</v>
      </c>
      <c r="BG27" s="24">
        <f>VLOOKUP(A27,'2022_PAPI_Indicators'!A22:BF202,57,FALSE)</f>
        <v>0</v>
      </c>
      <c r="BH27" s="24">
        <f>VLOOKUP(A27,'2022_PAPI_Indicators'!A22:BG202,58,FALSE)</f>
        <v>0.6999999881</v>
      </c>
      <c r="BI27" s="24">
        <f>VLOOKUP(A27,'2022_PAPI_Indicators'!A22:BH202,59,FALSE)</f>
        <v>1</v>
      </c>
      <c r="BJ27" s="24">
        <f>VLOOKUP(A27,'2022_PAPI_Indicators'!A22:BI202,60,FALSE)</f>
        <v>0.9359558225</v>
      </c>
      <c r="BK27" s="24">
        <f>VLOOKUP(A27,'2022_PAPI_Indicators'!A22:BJ202,61,FALSE)</f>
        <v>0.9632506967</v>
      </c>
      <c r="BL27" s="24">
        <f>VLOOKUP(A27,'2022_PAPI_Indicators'!A22:BK202,62,FALSE)</f>
        <v>0.75</v>
      </c>
      <c r="BM27" s="24">
        <f>VLOOKUP(A27,'2022_PAPI_Indicators'!A22:BL202,63,FALSE)</f>
        <v>0.9589878917</v>
      </c>
      <c r="BN27" s="24" t="str">
        <f>VLOOKUP(A27,'2022_PAPI_Indicators'!A22:BM202,64,FALSE)</f>
        <v/>
      </c>
    </row>
    <row r="28" ht="13.5" customHeight="1">
      <c r="A28" s="11" t="s">
        <v>113</v>
      </c>
      <c r="B28" s="11" t="s">
        <v>114</v>
      </c>
      <c r="C28" s="12" t="s">
        <v>83</v>
      </c>
      <c r="D28" s="24">
        <f>VLOOKUP(A28,'2022_PAPI_Indicators'!A23:B203,2,)</f>
        <v>0.9314722419</v>
      </c>
      <c r="E28" s="24">
        <f>VLOOKUP(A28,'2022_PAPI_Indicators'!A23:C203,3,FALSE)</f>
        <v>0.9070080519</v>
      </c>
      <c r="F28" s="24">
        <f>VLOOKUP(A28,'2022_PAPI_Indicators'!A23:D203,4,FALSE)</f>
        <v>0.9366614819</v>
      </c>
      <c r="G28" s="24">
        <f>VLOOKUP(A28,'2022_PAPI_Indicators'!A23:E203,5,FALSE)</f>
        <v>0.956094563</v>
      </c>
      <c r="H28" s="24">
        <f>VLOOKUP(A28,'2022_PAPI_Indicators'!A23:F203,6,FALSE)</f>
        <v>0.9248557687</v>
      </c>
      <c r="I28" s="24">
        <f>VLOOKUP(A28,'2022_PAPI_Indicators'!A23:G203,7,FALSE)</f>
        <v>0.863465488</v>
      </c>
      <c r="J28" s="24">
        <f>VLOOKUP(A28,'2022_PAPI_Indicators'!A23:H203,8,FALSE)</f>
        <v>0.9658199549</v>
      </c>
      <c r="K28" s="24">
        <f>VLOOKUP(A28,'2022_PAPI_Indicators'!A23:I203,9,FALSE)</f>
        <v>0.8906092644</v>
      </c>
      <c r="L28" s="24">
        <f>VLOOKUP(A28,'2022_PAPI_Indicators'!A23:J203,10,FALSE)</f>
        <v>0.9377800822</v>
      </c>
      <c r="M28" s="24">
        <f>VLOOKUP(A28,'2022_PAPI_Indicators'!A23:K203,11,FALSE)</f>
        <v>0.9544011354</v>
      </c>
      <c r="N28" s="24">
        <f>VLOOKUP(A28,'2022_PAPI_Indicators'!A23:L203,12,FALSE)</f>
        <v>0.9330997467</v>
      </c>
      <c r="O28" s="24">
        <f>VLOOKUP(A28,'2022_PAPI_Indicators'!A23:M203,13,FALSE)</f>
        <v>0.9593299627</v>
      </c>
      <c r="P28" s="24">
        <f>VLOOKUP(A28,'2022_PAPI_Indicators'!A23:N203,14,FALSE)</f>
        <v>0.9015251398</v>
      </c>
      <c r="Q28" s="24">
        <f>VLOOKUP(A28,'2022_PAPI_Indicators'!A23:O203,15,FALSE)</f>
        <v>0.8945503235</v>
      </c>
      <c r="R28" s="25" t="str">
        <f>VLOOKUP(A28,'2022_PAPI_Indicators'!A23:P203,16,FALSE)</f>
        <v/>
      </c>
      <c r="S28" s="24">
        <f>VLOOKUP(A28,'2022_PAPI_Indicators'!A23:R203,17,FALSE)</f>
        <v>0.9302296638</v>
      </c>
      <c r="T28" s="24">
        <f>VLOOKUP(A28,'2022_PAPI_Indicators'!A23:S203,18,FALSE)</f>
        <v>0.9255328774</v>
      </c>
      <c r="U28" s="25">
        <f>VLOOKUP(A28,'2022_PAPI_Indicators'!A23:T203,19,FALSE)</f>
        <v>0.9697721004</v>
      </c>
      <c r="V28" s="24">
        <f>VLOOKUP(A28,'2022_PAPI_Indicators'!A23:U203,20,FALSE)</f>
        <v>0.8988915682</v>
      </c>
      <c r="W28" s="24">
        <f>VLOOKUP(A28,'2022_PAPI_Indicators'!A23:V203,21,FALSE)</f>
        <v>0.9993610382</v>
      </c>
      <c r="X28" s="24">
        <f>VLOOKUP(A28,'2022_PAPI_Indicators'!A23:W203,22,FALSE)</f>
        <v>0.9453223348</v>
      </c>
      <c r="Y28" s="24">
        <f>VLOOKUP(A28,'2022_PAPI_Indicators'!A23:X203,23,FALSE)</f>
        <v>0.951677978</v>
      </c>
      <c r="Z28" s="24">
        <f>VLOOKUP(A28,'2022_PAPI_Indicators'!A23:Y203,24,FALSE)</f>
        <v>0.9716980457</v>
      </c>
      <c r="AA28" s="24">
        <f>VLOOKUP(A28,'2022_PAPI_Indicators'!A23:Z203,25,FALSE)</f>
        <v>0.9320717454</v>
      </c>
      <c r="AB28" s="24">
        <f>VLOOKUP(A28,'2022_PAPI_Indicators'!A23:AA203,26,FALSE)</f>
        <v>0.8792197704</v>
      </c>
      <c r="AC28" s="24">
        <f>VLOOKUP(A28,'2022_PAPI_Indicators'!A23:AB203,27,FALSE)</f>
        <v>0.9707402587</v>
      </c>
      <c r="AD28" s="24">
        <f>VLOOKUP(A28,'2022_PAPI_Indicators'!A23:AC203,28,FALSE)</f>
        <v>0.9577183127</v>
      </c>
      <c r="AE28" s="24">
        <f>VLOOKUP(A28,'2022_PAPI_Indicators'!A23:AD203,29,FALSE)</f>
        <v>0.9391540885</v>
      </c>
      <c r="AF28" s="24">
        <f>VLOOKUP(A28,'2022_PAPI_Indicators'!A23:AE203,30,FALSE)</f>
        <v>0.8987944126</v>
      </c>
      <c r="AG28" s="24">
        <f>VLOOKUP(A28,'2022_PAPI_Indicators'!A23:AF203,31,FALSE)</f>
        <v>0.8771107197</v>
      </c>
      <c r="AH28" s="24">
        <f>VLOOKUP(A28,'2022_PAPI_Indicators'!A23:AG203,32,FALSE)</f>
        <v>0.9327982664</v>
      </c>
      <c r="AI28" s="24">
        <f>VLOOKUP(A28,'2022_PAPI_Indicators'!A23:AH203,33,FALSE)</f>
        <v>0.9248706698</v>
      </c>
      <c r="AJ28" s="24">
        <f>VLOOKUP(A28,'2022_PAPI_Indicators'!A23:AI203,34,FALSE)</f>
        <v>0.9098316431</v>
      </c>
      <c r="AK28" s="24">
        <f>VLOOKUP(A28,'2022_PAPI_Indicators'!A23:AJ203,35,FALSE)</f>
        <v>0.9495606422</v>
      </c>
      <c r="AL28" s="24">
        <f>VLOOKUP(A28,'2022_PAPI_Indicators'!A23:AK203,36,FALSE)</f>
        <v>0.9507976174</v>
      </c>
      <c r="AM28" s="24">
        <f>VLOOKUP(A28,'2022_PAPI_Indicators'!A23:AL203,37,FALSE)</f>
        <v>0.9242546558</v>
      </c>
      <c r="AN28" s="24">
        <f>VLOOKUP(A28,'2022_PAPI_Indicators'!A23:AM203,38,FALSE)</f>
        <v>0.8804702759</v>
      </c>
      <c r="AO28" s="24">
        <f>VLOOKUP(A28,'2022_PAPI_Indicators'!A23:AN203,39,FALSE)</f>
        <v>0.8936873078</v>
      </c>
      <c r="AP28" s="24">
        <f>VLOOKUP(A28,'2022_PAPI_Indicators'!A23:AO203,40,FALSE)</f>
        <v>0.873232007</v>
      </c>
      <c r="AQ28" s="24">
        <f>VLOOKUP(A28,'2022_PAPI_Indicators'!A23:AP203,41,FALSE)</f>
        <v>0.9449295402</v>
      </c>
      <c r="AR28" s="24">
        <f>VLOOKUP(A28,'2022_PAPI_Indicators'!A23:AQ203,42,FALSE)</f>
        <v>0.880872488</v>
      </c>
      <c r="AS28" s="24">
        <f>VLOOKUP(A28,'2022_PAPI_Indicators'!A23:AR203,43,FALSE)</f>
        <v>0.9388259649</v>
      </c>
      <c r="AT28" s="24">
        <f>VLOOKUP(A28,'2022_PAPI_Indicators'!A23:AS203,44,FALSE)</f>
        <v>0.951191783</v>
      </c>
      <c r="AU28" s="24">
        <f>VLOOKUP(A28,'2022_PAPI_Indicators'!A23:AT203,45,FALSE)</f>
        <v>0.8703811765</v>
      </c>
      <c r="AV28" s="24">
        <f>VLOOKUP(A28,'2022_PAPI_Indicators'!A23:AU203,46,FALSE)</f>
        <v>0.8360603452</v>
      </c>
      <c r="AW28" s="24">
        <f>VLOOKUP(A28,'2022_PAPI_Indicators'!A23:AV203,47,FALSE)</f>
        <v>0.886844635</v>
      </c>
      <c r="AX28" s="24">
        <f>VLOOKUP(A28,'2022_PAPI_Indicators'!A23:AW203,48,FALSE)</f>
        <v>0.9141924381</v>
      </c>
      <c r="AY28" s="24">
        <f>VLOOKUP(A28,'2022_PAPI_Indicators'!A23:AX203,49,FALSE)</f>
        <v>0.8772463799</v>
      </c>
      <c r="AZ28" s="24">
        <f>VLOOKUP(A28,'2022_PAPI_Indicators'!A23:AY203,50,FALSE)</f>
        <v>0.892875433</v>
      </c>
      <c r="BA28" s="24">
        <f>VLOOKUP(A28,'2022_PAPI_Indicators'!A23:AZ203,51,FALSE)</f>
        <v>0.7910194397</v>
      </c>
      <c r="BB28" s="24">
        <f>VLOOKUP(A28,'2022_PAPI_Indicators'!A23:BA203,52,FALSE)</f>
        <v>0.8774843216</v>
      </c>
      <c r="BC28" s="24">
        <f>VLOOKUP(A28,'2022_PAPI_Indicators'!A23:BB203,53,FALSE)</f>
        <v>0.9330614805</v>
      </c>
      <c r="BD28" s="24">
        <f>VLOOKUP(A28,'2022_PAPI_Indicators'!A23:BC203,54,FALSE)</f>
        <v>0.8975245357</v>
      </c>
      <c r="BE28" s="24">
        <f>VLOOKUP(A28,'2022_PAPI_Indicators'!A23:BD203,55,FALSE)</f>
        <v>0.9092903137</v>
      </c>
      <c r="BF28" s="24">
        <f>VLOOKUP(A28,'2022_PAPI_Indicators'!A23:BE203,56,FALSE)</f>
        <v>0.8811172843</v>
      </c>
      <c r="BG28" s="24">
        <f>VLOOKUP(A28,'2022_PAPI_Indicators'!A23:BF203,57,FALSE)</f>
        <v>0.8624129891</v>
      </c>
      <c r="BH28" s="24">
        <f>VLOOKUP(A28,'2022_PAPI_Indicators'!A23:BG203,58,FALSE)</f>
        <v>0.873840034</v>
      </c>
      <c r="BI28" s="24">
        <f>VLOOKUP(A28,'2022_PAPI_Indicators'!A23:BH203,59,FALSE)</f>
        <v>0.9055321813</v>
      </c>
      <c r="BJ28" s="24">
        <f>VLOOKUP(A28,'2022_PAPI_Indicators'!A23:BI203,60,FALSE)</f>
        <v>0.8699809313</v>
      </c>
      <c r="BK28" s="24">
        <f>VLOOKUP(A28,'2022_PAPI_Indicators'!A23:BJ203,61,FALSE)</f>
        <v>0.8931298256</v>
      </c>
      <c r="BL28" s="24">
        <f>VLOOKUP(A28,'2022_PAPI_Indicators'!A23:BK203,62,FALSE)</f>
        <v>0.9342387319</v>
      </c>
      <c r="BM28" s="24">
        <f>VLOOKUP(A28,'2022_PAPI_Indicators'!A23:BL203,63,FALSE)</f>
        <v>0.9066364765</v>
      </c>
      <c r="BN28" s="24">
        <f>VLOOKUP(A28,'2022_PAPI_Indicators'!A23:BM203,64,FALSE)</f>
        <v>0.9236586094</v>
      </c>
    </row>
    <row r="29" ht="13.5" customHeight="1">
      <c r="A29" s="19" t="s">
        <v>115</v>
      </c>
      <c r="B29" s="19" t="s">
        <v>116</v>
      </c>
      <c r="C29" s="20" t="s">
        <v>88</v>
      </c>
      <c r="D29" s="21">
        <v>1.28</v>
      </c>
      <c r="E29" s="74">
        <v>0.9794062972068787</v>
      </c>
      <c r="F29" s="74">
        <v>0.805117666721344</v>
      </c>
      <c r="G29" s="74">
        <v>1.00448477268219</v>
      </c>
      <c r="H29" s="74">
        <v>1.2247974872589111</v>
      </c>
      <c r="I29" s="74">
        <v>1.0431187152862549</v>
      </c>
      <c r="J29" s="74">
        <v>0.7583198547363281</v>
      </c>
      <c r="K29" s="74">
        <v>1.158920407295227</v>
      </c>
      <c r="L29" s="74">
        <v>0.7978324890136719</v>
      </c>
      <c r="M29" s="74">
        <v>0.9736566543579102</v>
      </c>
      <c r="N29" s="74">
        <v>0.9251683354377747</v>
      </c>
      <c r="O29" s="74">
        <v>1.0993419885635376</v>
      </c>
      <c r="P29" s="74">
        <v>1.2296795845031738</v>
      </c>
      <c r="Q29" s="74">
        <v>0.9425615668296814</v>
      </c>
      <c r="R29" s="22">
        <v>0.0</v>
      </c>
      <c r="S29" s="74">
        <v>1.2670700550079346</v>
      </c>
      <c r="T29" s="74">
        <v>1.1092987060546875</v>
      </c>
      <c r="U29" s="118">
        <v>1.262264609336853</v>
      </c>
      <c r="V29" s="74">
        <v>1.286683201789856</v>
      </c>
      <c r="W29" s="74">
        <v>1.0359441041946411</v>
      </c>
      <c r="X29" s="74">
        <v>1.179573655128479</v>
      </c>
      <c r="Y29" s="74">
        <v>0.9952410459518433</v>
      </c>
      <c r="Z29" s="74">
        <v>1.1924055814743042</v>
      </c>
      <c r="AA29" s="74">
        <v>1.038941740989685</v>
      </c>
      <c r="AB29" s="74">
        <v>0.832810640335083</v>
      </c>
      <c r="AC29" s="74">
        <v>1.2961041927337646</v>
      </c>
      <c r="AD29" s="74">
        <v>1.16609787940979</v>
      </c>
      <c r="AE29" s="74">
        <v>1.2461912631988525</v>
      </c>
      <c r="AF29" s="74">
        <v>0.9447717666625977</v>
      </c>
      <c r="AG29" s="74">
        <v>0.8924424648284912</v>
      </c>
      <c r="AH29" s="74">
        <v>1.2708672285079956</v>
      </c>
      <c r="AI29" s="74">
        <v>0.6392135620117188</v>
      </c>
      <c r="AJ29" s="74">
        <v>0.6549292802810669</v>
      </c>
      <c r="AK29" s="74">
        <v>1.0419068336486816</v>
      </c>
      <c r="AL29" s="74">
        <v>0.9601966738700867</v>
      </c>
      <c r="AM29" s="74">
        <v>0.8700526356697083</v>
      </c>
      <c r="AN29" s="74">
        <v>0.7170870900154114</v>
      </c>
      <c r="AO29" s="74">
        <v>1.2052446603775024</v>
      </c>
      <c r="AP29" s="74">
        <v>1.583074688911438</v>
      </c>
      <c r="AQ29" s="74">
        <v>1.1932834386825562</v>
      </c>
      <c r="AR29" s="74">
        <v>1.1337742805480957</v>
      </c>
      <c r="AS29" s="74">
        <v>1.3773525953292847</v>
      </c>
      <c r="AT29" s="74">
        <v>1.0929514169692993</v>
      </c>
      <c r="AU29" s="74">
        <v>0.921088457107544</v>
      </c>
      <c r="AV29" s="74">
        <v>0.9847298264503479</v>
      </c>
      <c r="AW29" s="74">
        <v>0.773492157459259</v>
      </c>
      <c r="AX29" s="74">
        <v>1.4828119277954102</v>
      </c>
      <c r="AY29" s="74">
        <v>1.1236087083816528</v>
      </c>
      <c r="AZ29" s="74">
        <v>0.6014156341552734</v>
      </c>
      <c r="BA29" s="74">
        <v>1.1866391897201538</v>
      </c>
      <c r="BB29" s="74">
        <v>1.3578896522521973</v>
      </c>
      <c r="BC29" s="74">
        <v>1.0894062519073486</v>
      </c>
      <c r="BD29" s="74">
        <v>1.1539642810821533</v>
      </c>
      <c r="BE29" s="74">
        <v>0.8638851642608643</v>
      </c>
      <c r="BF29" s="74">
        <v>1.061409592628479</v>
      </c>
      <c r="BG29" s="74">
        <v>0.985205888748169</v>
      </c>
      <c r="BH29" s="74">
        <v>1.112024188041687</v>
      </c>
      <c r="BI29" s="74">
        <v>0.8526545166969299</v>
      </c>
      <c r="BJ29" s="74">
        <v>0.9679338335990906</v>
      </c>
      <c r="BK29" s="74">
        <v>1.0104784965515137</v>
      </c>
      <c r="BL29" s="74">
        <v>1.2469751834869385</v>
      </c>
      <c r="BM29" s="74">
        <v>1.2533687353134155</v>
      </c>
      <c r="BN29" s="74">
        <v>0.7337178587913513</v>
      </c>
    </row>
    <row r="30" ht="13.5" customHeight="1">
      <c r="A30" s="11" t="s">
        <v>117</v>
      </c>
      <c r="B30" s="11" t="s">
        <v>118</v>
      </c>
      <c r="C30" s="12" t="s">
        <v>83</v>
      </c>
      <c r="D30" s="24">
        <f>VLOOKUP(A30,'2022_PAPI_Indicators'!A25:B205,2,)</f>
        <v>0.5884957314</v>
      </c>
      <c r="E30" s="24">
        <f>VLOOKUP(A30,'2022_PAPI_Indicators'!A25:C205,3,FALSE)</f>
        <v>0.3786279261</v>
      </c>
      <c r="F30" s="24">
        <f>VLOOKUP(A30,'2022_PAPI_Indicators'!A25:D205,4,FALSE)</f>
        <v>0.2805901468</v>
      </c>
      <c r="G30" s="24">
        <f>VLOOKUP(A30,'2022_PAPI_Indicators'!A25:E205,5,FALSE)</f>
        <v>0.2524488568</v>
      </c>
      <c r="H30" s="24">
        <f>VLOOKUP(A30,'2022_PAPI_Indicators'!A25:F205,6,FALSE)</f>
        <v>0.4269970655</v>
      </c>
      <c r="I30" s="24">
        <f>VLOOKUP(A30,'2022_PAPI_Indicators'!A25:G205,7,FALSE)</f>
        <v>0.4897173047</v>
      </c>
      <c r="J30" s="24">
        <f>VLOOKUP(A30,'2022_PAPI_Indicators'!A25:H205,8,FALSE)</f>
        <v>0.2300830483</v>
      </c>
      <c r="K30" s="24">
        <f>VLOOKUP(A30,'2022_PAPI_Indicators'!A25:I205,9,FALSE)</f>
        <v>0.5051013827</v>
      </c>
      <c r="L30" s="24">
        <f>VLOOKUP(A30,'2022_PAPI_Indicators'!A25:J205,10,FALSE)</f>
        <v>0.2481379509</v>
      </c>
      <c r="M30" s="24">
        <f>VLOOKUP(A30,'2022_PAPI_Indicators'!A25:K205,11,FALSE)</f>
        <v>0.2480315119</v>
      </c>
      <c r="N30" s="24">
        <f>VLOOKUP(A30,'2022_PAPI_Indicators'!A25:L205,12,FALSE)</f>
        <v>0.235721454</v>
      </c>
      <c r="O30" s="24">
        <f>VLOOKUP(A30,'2022_PAPI_Indicators'!A25:M205,13,FALSE)</f>
        <v>0.3514483869</v>
      </c>
      <c r="P30" s="24">
        <f>VLOOKUP(A30,'2022_PAPI_Indicators'!A25:N205,14,FALSE)</f>
        <v>0.5288578868</v>
      </c>
      <c r="Q30" s="24">
        <f>VLOOKUP(A30,'2022_PAPI_Indicators'!A25:O205,15,FALSE)</f>
        <v>0.4824562669</v>
      </c>
      <c r="R30" s="25" t="str">
        <f>VLOOKUP(A30,'2022_PAPI_Indicators'!A25:P205,16,FALSE)</f>
        <v/>
      </c>
      <c r="S30" s="24">
        <f>VLOOKUP(A30,'2022_PAPI_Indicators'!A25:R205,17,FALSE)</f>
        <v>0.5976742506</v>
      </c>
      <c r="T30" s="24">
        <f>VLOOKUP(A30,'2022_PAPI_Indicators'!A25:S205,18,FALSE)</f>
        <v>0.4641459584</v>
      </c>
      <c r="U30" s="25">
        <f>VLOOKUP(A30,'2022_PAPI_Indicators'!A25:T205,19,FALSE)</f>
        <v>0.4902645946</v>
      </c>
      <c r="V30" s="24">
        <f>VLOOKUP(A30,'2022_PAPI_Indicators'!A25:U205,20,FALSE)</f>
        <v>0.5299776793</v>
      </c>
      <c r="W30" s="24">
        <f>VLOOKUP(A30,'2022_PAPI_Indicators'!A25:V205,21,FALSE)</f>
        <v>0.485543102</v>
      </c>
      <c r="X30" s="24">
        <f>VLOOKUP(A30,'2022_PAPI_Indicators'!A25:W205,22,FALSE)</f>
        <v>0.5584810376</v>
      </c>
      <c r="Y30" s="24">
        <f>VLOOKUP(A30,'2022_PAPI_Indicators'!A25:X205,23,FALSE)</f>
        <v>0.3928609192</v>
      </c>
      <c r="Z30" s="24">
        <f>VLOOKUP(A30,'2022_PAPI_Indicators'!A25:Y205,24,FALSE)</f>
        <v>0.4307754636</v>
      </c>
      <c r="AA30" s="24">
        <f>VLOOKUP(A30,'2022_PAPI_Indicators'!A25:Z205,25,FALSE)</f>
        <v>0.5041604042</v>
      </c>
      <c r="AB30" s="24">
        <f>VLOOKUP(A30,'2022_PAPI_Indicators'!A25:AA205,26,FALSE)</f>
        <v>0.2475879192</v>
      </c>
      <c r="AC30" s="24">
        <f>VLOOKUP(A30,'2022_PAPI_Indicators'!A25:AB205,27,FALSE)</f>
        <v>0.493011564</v>
      </c>
      <c r="AD30" s="24">
        <f>VLOOKUP(A30,'2022_PAPI_Indicators'!A25:AC205,28,FALSE)</f>
        <v>0.464325875</v>
      </c>
      <c r="AE30" s="24">
        <f>VLOOKUP(A30,'2022_PAPI_Indicators'!A25:AD205,29,FALSE)</f>
        <v>0.4263387024</v>
      </c>
      <c r="AF30" s="24">
        <f>VLOOKUP(A30,'2022_PAPI_Indicators'!A25:AE205,30,FALSE)</f>
        <v>0.2897281051</v>
      </c>
      <c r="AG30" s="24">
        <f>VLOOKUP(A30,'2022_PAPI_Indicators'!A25:AF205,31,FALSE)</f>
        <v>0.2495856285</v>
      </c>
      <c r="AH30" s="24">
        <f>VLOOKUP(A30,'2022_PAPI_Indicators'!A25:AG205,32,FALSE)</f>
        <v>0.5310741663</v>
      </c>
      <c r="AI30" s="24">
        <f>VLOOKUP(A30,'2022_PAPI_Indicators'!A25:AH205,33,FALSE)</f>
        <v>0.1600823849</v>
      </c>
      <c r="AJ30" s="24">
        <f>VLOOKUP(A30,'2022_PAPI_Indicators'!A25:AI205,34,FALSE)</f>
        <v>0.147773385</v>
      </c>
      <c r="AK30" s="24">
        <f>VLOOKUP(A30,'2022_PAPI_Indicators'!A25:AJ205,35,FALSE)</f>
        <v>0.4076278806</v>
      </c>
      <c r="AL30" s="24">
        <f>VLOOKUP(A30,'2022_PAPI_Indicators'!A25:AK205,36,FALSE)</f>
        <v>0.5145660639</v>
      </c>
      <c r="AM30" s="24">
        <f>VLOOKUP(A30,'2022_PAPI_Indicators'!A25:AL205,37,FALSE)</f>
        <v>0.3045679927</v>
      </c>
      <c r="AN30" s="24">
        <f>VLOOKUP(A30,'2022_PAPI_Indicators'!A25:AM205,38,FALSE)</f>
        <v>0.2779630125</v>
      </c>
      <c r="AO30" s="24">
        <f>VLOOKUP(A30,'2022_PAPI_Indicators'!A25:AN205,39,FALSE)</f>
        <v>0.4963719547</v>
      </c>
      <c r="AP30" s="24">
        <f>VLOOKUP(A30,'2022_PAPI_Indicators'!A25:AO205,40,FALSE)</f>
        <v>0.6483691931</v>
      </c>
      <c r="AQ30" s="24">
        <f>VLOOKUP(A30,'2022_PAPI_Indicators'!A25:AP205,41,FALSE)</f>
        <v>0.3593814969</v>
      </c>
      <c r="AR30" s="24">
        <f>VLOOKUP(A30,'2022_PAPI_Indicators'!A25:AQ205,42,FALSE)</f>
        <v>0.3295681775</v>
      </c>
      <c r="AS30" s="24">
        <f>VLOOKUP(A30,'2022_PAPI_Indicators'!A25:AR205,43,FALSE)</f>
        <v>0.4960415065</v>
      </c>
      <c r="AT30" s="24">
        <f>VLOOKUP(A30,'2022_PAPI_Indicators'!A25:AS205,44,FALSE)</f>
        <v>0.3775142729</v>
      </c>
      <c r="AU30" s="24">
        <f>VLOOKUP(A30,'2022_PAPI_Indicators'!A25:AT205,45,FALSE)</f>
        <v>0.4627633691</v>
      </c>
      <c r="AV30" s="24">
        <f>VLOOKUP(A30,'2022_PAPI_Indicators'!A25:AU205,46,FALSE)</f>
        <v>0.3824705184</v>
      </c>
      <c r="AW30" s="24">
        <f>VLOOKUP(A30,'2022_PAPI_Indicators'!A25:AV205,47,FALSE)</f>
        <v>0.2568680048</v>
      </c>
      <c r="AX30" s="24">
        <f>VLOOKUP(A30,'2022_PAPI_Indicators'!A25:AW205,48,FALSE)</f>
        <v>0.6929869056</v>
      </c>
      <c r="AY30" s="24">
        <f>VLOOKUP(A30,'2022_PAPI_Indicators'!A25:AX205,49,FALSE)</f>
        <v>0.3967784047</v>
      </c>
      <c r="AZ30" s="24">
        <f>VLOOKUP(A30,'2022_PAPI_Indicators'!A25:AY205,50,FALSE)</f>
        <v>0.1885223091</v>
      </c>
      <c r="BA30" s="24">
        <f>VLOOKUP(A30,'2022_PAPI_Indicators'!A25:AZ205,51,FALSE)</f>
        <v>0.5527384877</v>
      </c>
      <c r="BB30" s="24">
        <f>VLOOKUP(A30,'2022_PAPI_Indicators'!A25:BA205,52,FALSE)</f>
        <v>0.4807229042</v>
      </c>
      <c r="BC30" s="24">
        <f>VLOOKUP(A30,'2022_PAPI_Indicators'!A25:BB205,53,FALSE)</f>
        <v>0.3719422817</v>
      </c>
      <c r="BD30" s="24">
        <f>VLOOKUP(A30,'2022_PAPI_Indicators'!A25:BC205,54,FALSE)</f>
        <v>0.3887955248</v>
      </c>
      <c r="BE30" s="24">
        <f>VLOOKUP(A30,'2022_PAPI_Indicators'!A25:BD205,55,FALSE)</f>
        <v>0.4077291787</v>
      </c>
      <c r="BF30" s="24">
        <f>VLOOKUP(A30,'2022_PAPI_Indicators'!A25:BE205,56,FALSE)</f>
        <v>0.5436589122</v>
      </c>
      <c r="BG30" s="24">
        <f>VLOOKUP(A30,'2022_PAPI_Indicators'!A25:BF205,57,FALSE)</f>
        <v>0.50549227</v>
      </c>
      <c r="BH30" s="24">
        <f>VLOOKUP(A30,'2022_PAPI_Indicators'!A25:BG205,58,FALSE)</f>
        <v>0.4945787489</v>
      </c>
      <c r="BI30" s="24">
        <f>VLOOKUP(A30,'2022_PAPI_Indicators'!A25:BH205,59,FALSE)</f>
        <v>0.2619690299</v>
      </c>
      <c r="BJ30" s="24">
        <f>VLOOKUP(A30,'2022_PAPI_Indicators'!A25:BI205,60,FALSE)</f>
        <v>0.3027630448</v>
      </c>
      <c r="BK30" s="24">
        <f>VLOOKUP(A30,'2022_PAPI_Indicators'!A25:BJ205,61,FALSE)</f>
        <v>0.3772773445</v>
      </c>
      <c r="BL30" s="24">
        <f>VLOOKUP(A30,'2022_PAPI_Indicators'!A25:BK205,62,FALSE)</f>
        <v>0.6170808077</v>
      </c>
      <c r="BM30" s="24">
        <f>VLOOKUP(A30,'2022_PAPI_Indicators'!A25:BL205,63,FALSE)</f>
        <v>0.5037285686</v>
      </c>
      <c r="BN30" s="24">
        <f>VLOOKUP(A30,'2022_PAPI_Indicators'!A25:BM205,64,FALSE)</f>
        <v>0.2534388006</v>
      </c>
    </row>
    <row r="31" ht="13.5" customHeight="1">
      <c r="A31" s="11" t="s">
        <v>119</v>
      </c>
      <c r="B31" s="11" t="s">
        <v>120</v>
      </c>
      <c r="C31" s="12" t="s">
        <v>83</v>
      </c>
      <c r="D31" s="24">
        <f>VLOOKUP(A31,'2022_PAPI_Indicators'!A26:B206,2,)</f>
        <v>0.4685263038</v>
      </c>
      <c r="E31" s="24">
        <f>VLOOKUP(A31,'2022_PAPI_Indicators'!A26:C206,3,FALSE)</f>
        <v>0.3118878305</v>
      </c>
      <c r="F31" s="24">
        <f>VLOOKUP(A31,'2022_PAPI_Indicators'!A26:D206,4,FALSE)</f>
        <v>0.2152286172</v>
      </c>
      <c r="G31" s="24">
        <f>VLOOKUP(A31,'2022_PAPI_Indicators'!A26:E206,5,FALSE)</f>
        <v>0.4681729376</v>
      </c>
      <c r="H31" s="24">
        <f>VLOOKUP(A31,'2022_PAPI_Indicators'!A26:F206,6,FALSE)</f>
        <v>0.4582186043</v>
      </c>
      <c r="I31" s="24">
        <f>VLOOKUP(A31,'2022_PAPI_Indicators'!A26:G206,7,FALSE)</f>
        <v>0.2178250551</v>
      </c>
      <c r="J31" s="24">
        <f>VLOOKUP(A31,'2022_PAPI_Indicators'!A26:H206,8,FALSE)</f>
        <v>0.2327866703</v>
      </c>
      <c r="K31" s="24">
        <f>VLOOKUP(A31,'2022_PAPI_Indicators'!A26:I206,9,FALSE)</f>
        <v>0.3887374699</v>
      </c>
      <c r="L31" s="24">
        <f>VLOOKUP(A31,'2022_PAPI_Indicators'!A26:J206,10,FALSE)</f>
        <v>0.1753562242</v>
      </c>
      <c r="M31" s="24">
        <f>VLOOKUP(A31,'2022_PAPI_Indicators'!A26:K206,11,FALSE)</f>
        <v>0.3652720451</v>
      </c>
      <c r="N31" s="24">
        <f>VLOOKUP(A31,'2022_PAPI_Indicators'!A26:L206,12,FALSE)</f>
        <v>0.3376777768</v>
      </c>
      <c r="O31" s="24">
        <f>VLOOKUP(A31,'2022_PAPI_Indicators'!A26:M206,13,FALSE)</f>
        <v>0.4692662358</v>
      </c>
      <c r="P31" s="24">
        <f>VLOOKUP(A31,'2022_PAPI_Indicators'!A26:N206,14,FALSE)</f>
        <v>0.4083421826</v>
      </c>
      <c r="Q31" s="24">
        <f>VLOOKUP(A31,'2022_PAPI_Indicators'!A26:O206,15,FALSE)</f>
        <v>0.2799039185</v>
      </c>
      <c r="R31" s="25" t="str">
        <f>VLOOKUP(A31,'2022_PAPI_Indicators'!A26:P206,16,FALSE)</f>
        <v/>
      </c>
      <c r="S31" s="24">
        <f>VLOOKUP(A31,'2022_PAPI_Indicators'!A26:R206,17,FALSE)</f>
        <v>0.390232563</v>
      </c>
      <c r="T31" s="24">
        <f>VLOOKUP(A31,'2022_PAPI_Indicators'!A26:S206,18,FALSE)</f>
        <v>0.3924379051</v>
      </c>
      <c r="U31" s="25">
        <f>VLOOKUP(A31,'2022_PAPI_Indicators'!A26:T206,19,FALSE)</f>
        <v>0.2982580364</v>
      </c>
      <c r="V31" s="24">
        <f>VLOOKUP(A31,'2022_PAPI_Indicators'!A26:U206,20,FALSE)</f>
        <v>0.450037241</v>
      </c>
      <c r="W31" s="24">
        <f>VLOOKUP(A31,'2022_PAPI_Indicators'!A26:V206,21,FALSE)</f>
        <v>0.3056708872</v>
      </c>
      <c r="X31" s="24">
        <f>VLOOKUP(A31,'2022_PAPI_Indicators'!A26:W206,22,FALSE)</f>
        <v>0.3623070121</v>
      </c>
      <c r="Y31" s="24">
        <f>VLOOKUP(A31,'2022_PAPI_Indicators'!A26:X206,23,FALSE)</f>
        <v>0.3357059956</v>
      </c>
      <c r="Z31" s="24">
        <f>VLOOKUP(A31,'2022_PAPI_Indicators'!A26:Y206,24,FALSE)</f>
        <v>0.4119637311</v>
      </c>
      <c r="AA31" s="24">
        <f>VLOOKUP(A31,'2022_PAPI_Indicators'!A26:Z206,25,FALSE)</f>
        <v>0.3747315705</v>
      </c>
      <c r="AB31" s="24">
        <f>VLOOKUP(A31,'2022_PAPI_Indicators'!A26:AA206,26,FALSE)</f>
        <v>0.275955379</v>
      </c>
      <c r="AC31" s="24">
        <f>VLOOKUP(A31,'2022_PAPI_Indicators'!A26:AB206,27,FALSE)</f>
        <v>0.3925368786</v>
      </c>
      <c r="AD31" s="24">
        <f>VLOOKUP(A31,'2022_PAPI_Indicators'!A26:AC206,28,FALSE)</f>
        <v>0.3624731302</v>
      </c>
      <c r="AE31" s="24">
        <f>VLOOKUP(A31,'2022_PAPI_Indicators'!A26:AD206,29,FALSE)</f>
        <v>0.4071252942</v>
      </c>
      <c r="AF31" s="24">
        <f>VLOOKUP(A31,'2022_PAPI_Indicators'!A26:AE206,30,FALSE)</f>
        <v>0.3572553694</v>
      </c>
      <c r="AG31" s="24">
        <f>VLOOKUP(A31,'2022_PAPI_Indicators'!A26:AF206,31,FALSE)</f>
        <v>0.3191381097</v>
      </c>
      <c r="AH31" s="24">
        <f>VLOOKUP(A31,'2022_PAPI_Indicators'!A26:AG206,32,FALSE)</f>
        <v>0.4708440006</v>
      </c>
      <c r="AI31" s="24">
        <f>VLOOKUP(A31,'2022_PAPI_Indicators'!A26:AH206,33,FALSE)</f>
        <v>0.2441442907</v>
      </c>
      <c r="AJ31" s="24">
        <f>VLOOKUP(A31,'2022_PAPI_Indicators'!A26:AI206,34,FALSE)</f>
        <v>0.2329960465</v>
      </c>
      <c r="AK31" s="24">
        <f>VLOOKUP(A31,'2022_PAPI_Indicators'!A26:AJ206,35,FALSE)</f>
        <v>0.4317021072</v>
      </c>
      <c r="AL31" s="24">
        <f>VLOOKUP(A31,'2022_PAPI_Indicators'!A26:AK206,36,FALSE)</f>
        <v>0.2572830319</v>
      </c>
      <c r="AM31" s="24">
        <f>VLOOKUP(A31,'2022_PAPI_Indicators'!A26:AL206,37,FALSE)</f>
        <v>0.3427864611</v>
      </c>
      <c r="AN31" s="24">
        <f>VLOOKUP(A31,'2022_PAPI_Indicators'!A26:AM206,38,FALSE)</f>
        <v>0.2237040102</v>
      </c>
      <c r="AO31" s="24">
        <f>VLOOKUP(A31,'2022_PAPI_Indicators'!A26:AN206,39,FALSE)</f>
        <v>0.4106635153</v>
      </c>
      <c r="AP31" s="24">
        <f>VLOOKUP(A31,'2022_PAPI_Indicators'!A26:AO206,40,FALSE)</f>
        <v>0.4399374127</v>
      </c>
      <c r="AQ31" s="24">
        <f>VLOOKUP(A31,'2022_PAPI_Indicators'!A26:AP206,41,FALSE)</f>
        <v>0.5182475448</v>
      </c>
      <c r="AR31" s="24">
        <f>VLOOKUP(A31,'2022_PAPI_Indicators'!A26:AQ206,42,FALSE)</f>
        <v>0.435880214</v>
      </c>
      <c r="AS31" s="24">
        <f>VLOOKUP(A31,'2022_PAPI_Indicators'!A26:AR206,43,FALSE)</f>
        <v>0.5196105838</v>
      </c>
      <c r="AT31" s="24">
        <f>VLOOKUP(A31,'2022_PAPI_Indicators'!A26:AS206,44,FALSE)</f>
        <v>0.3845468462</v>
      </c>
      <c r="AU31" s="24">
        <f>VLOOKUP(A31,'2022_PAPI_Indicators'!A26:AT206,45,FALSE)</f>
        <v>0.3203223646</v>
      </c>
      <c r="AV31" s="24">
        <f>VLOOKUP(A31,'2022_PAPI_Indicators'!A26:AU206,46,FALSE)</f>
        <v>0.2578262687</v>
      </c>
      <c r="AW31" s="24">
        <f>VLOOKUP(A31,'2022_PAPI_Indicators'!A26:AV206,47,FALSE)</f>
        <v>0.1756280065</v>
      </c>
      <c r="AX31" s="24">
        <f>VLOOKUP(A31,'2022_PAPI_Indicators'!A26:AW206,48,FALSE)</f>
        <v>0.5775350332</v>
      </c>
      <c r="AY31" s="24">
        <f>VLOOKUP(A31,'2022_PAPI_Indicators'!A26:AX206,49,FALSE)</f>
        <v>0.3807159364</v>
      </c>
      <c r="AZ31" s="24">
        <f>VLOOKUP(A31,'2022_PAPI_Indicators'!A26:AY206,50,FALSE)</f>
        <v>0.1256815493</v>
      </c>
      <c r="BA31" s="24">
        <f>VLOOKUP(A31,'2022_PAPI_Indicators'!A26:AZ206,51,FALSE)</f>
        <v>0.4156978726</v>
      </c>
      <c r="BB31" s="24">
        <f>VLOOKUP(A31,'2022_PAPI_Indicators'!A26:BA206,52,FALSE)</f>
        <v>0.5645353794</v>
      </c>
      <c r="BC31" s="24">
        <f>VLOOKUP(A31,'2022_PAPI_Indicators'!A26:BB206,53,FALSE)</f>
        <v>0.4206153154</v>
      </c>
      <c r="BD31" s="24">
        <f>VLOOKUP(A31,'2022_PAPI_Indicators'!A26:BC206,54,FALSE)</f>
        <v>0.5146510601</v>
      </c>
      <c r="BE31" s="24">
        <f>VLOOKUP(A31,'2022_PAPI_Indicators'!A26:BD206,55,FALSE)</f>
        <v>0.2524375021</v>
      </c>
      <c r="BF31" s="24">
        <f>VLOOKUP(A31,'2022_PAPI_Indicators'!A26:BE206,56,FALSE)</f>
        <v>0.302361846</v>
      </c>
      <c r="BG31" s="24">
        <f>VLOOKUP(A31,'2022_PAPI_Indicators'!A26:BF206,57,FALSE)</f>
        <v>0.172803089</v>
      </c>
      <c r="BH31" s="24">
        <f>VLOOKUP(A31,'2022_PAPI_Indicators'!A26:BG206,58,FALSE)</f>
        <v>0.2725568712</v>
      </c>
      <c r="BI31" s="24">
        <f>VLOOKUP(A31,'2022_PAPI_Indicators'!A26:BH206,59,FALSE)</f>
        <v>0.386631608</v>
      </c>
      <c r="BJ31" s="24">
        <f>VLOOKUP(A31,'2022_PAPI_Indicators'!A26:BI206,60,FALSE)</f>
        <v>0.3470962346</v>
      </c>
      <c r="BK31" s="24">
        <f>VLOOKUP(A31,'2022_PAPI_Indicators'!A26:BJ206,61,FALSE)</f>
        <v>0.3545496464</v>
      </c>
      <c r="BL31" s="24">
        <f>VLOOKUP(A31,'2022_PAPI_Indicators'!A26:BK206,62,FALSE)</f>
        <v>0.5139755011</v>
      </c>
      <c r="BM31" s="24">
        <f>VLOOKUP(A31,'2022_PAPI_Indicators'!A26:BL206,63,FALSE)</f>
        <v>0.4245109856</v>
      </c>
      <c r="BN31" s="24">
        <f>VLOOKUP(A31,'2022_PAPI_Indicators'!A26:BM206,64,FALSE)</f>
        <v>0.2073590308</v>
      </c>
    </row>
    <row r="32" ht="13.5" customHeight="1">
      <c r="A32" s="11" t="s">
        <v>121</v>
      </c>
      <c r="B32" s="11" t="s">
        <v>122</v>
      </c>
      <c r="C32" s="12" t="s">
        <v>83</v>
      </c>
      <c r="D32" s="24">
        <f>VLOOKUP(A32,'2022_PAPI_Indicators'!A27:B207,2,)</f>
        <v>0.7641231418</v>
      </c>
      <c r="E32" s="24">
        <f>VLOOKUP(A32,'2022_PAPI_Indicators'!A27:C207,3,FALSE)</f>
        <v>0.6338507533</v>
      </c>
      <c r="F32" s="24">
        <f>VLOOKUP(A32,'2022_PAPI_Indicators'!A27:D207,4,FALSE)</f>
        <v>0.5301496387</v>
      </c>
      <c r="G32" s="24">
        <f>VLOOKUP(A32,'2022_PAPI_Indicators'!A27:E207,5,FALSE)</f>
        <v>0.6107949018</v>
      </c>
      <c r="H32" s="24">
        <f>VLOOKUP(A32,'2022_PAPI_Indicators'!A27:F207,6,FALSE)</f>
        <v>0.7676768303</v>
      </c>
      <c r="I32" s="24">
        <f>VLOOKUP(A32,'2022_PAPI_Indicators'!A27:G207,7,FALSE)</f>
        <v>0.6287124753</v>
      </c>
      <c r="J32" s="24">
        <f>VLOOKUP(A32,'2022_PAPI_Indicators'!A27:H207,8,FALSE)</f>
        <v>0.5654292703</v>
      </c>
      <c r="K32" s="24">
        <f>VLOOKUP(A32,'2022_PAPI_Indicators'!A27:I207,9,FALSE)</f>
        <v>0.7124080658</v>
      </c>
      <c r="L32" s="24">
        <f>VLOOKUP(A32,'2022_PAPI_Indicators'!A27:J207,10,FALSE)</f>
        <v>0.5379155874</v>
      </c>
      <c r="M32" s="24">
        <f>VLOOKUP(A32,'2022_PAPI_Indicators'!A27:K207,11,FALSE)</f>
        <v>0.637907505</v>
      </c>
      <c r="N32" s="24">
        <f>VLOOKUP(A32,'2022_PAPI_Indicators'!A27:L207,12,FALSE)</f>
        <v>0.6604059339</v>
      </c>
      <c r="O32" s="24">
        <f>VLOOKUP(A32,'2022_PAPI_Indicators'!A27:M207,13,FALSE)</f>
        <v>0.597602725</v>
      </c>
      <c r="P32" s="24">
        <f>VLOOKUP(A32,'2022_PAPI_Indicators'!A27:N207,14,FALSE)</f>
        <v>0.7343000174</v>
      </c>
      <c r="Q32" s="24">
        <f>VLOOKUP(A32,'2022_PAPI_Indicators'!A27:O207,15,FALSE)</f>
        <v>0.4896329343</v>
      </c>
      <c r="R32" s="25" t="str">
        <f>VLOOKUP(A32,'2022_PAPI_Indicators'!A27:P207,16,FALSE)</f>
        <v/>
      </c>
      <c r="S32" s="24">
        <f>VLOOKUP(A32,'2022_PAPI_Indicators'!A27:R207,17,FALSE)</f>
        <v>0.7925583124</v>
      </c>
      <c r="T32" s="24">
        <f>VLOOKUP(A32,'2022_PAPI_Indicators'!A27:S207,18,FALSE)</f>
        <v>0.6453725696</v>
      </c>
      <c r="U32" s="25">
        <f>VLOOKUP(A32,'2022_PAPI_Indicators'!A27:T207,19,FALSE)</f>
        <v>0.6347173452</v>
      </c>
      <c r="V32" s="24">
        <f>VLOOKUP(A32,'2022_PAPI_Indicators'!A27:U207,20,FALSE)</f>
        <v>0.7350111604</v>
      </c>
      <c r="W32" s="24">
        <f>VLOOKUP(A32,'2022_PAPI_Indicators'!A27:V207,21,FALSE)</f>
        <v>0.6905750632</v>
      </c>
      <c r="X32" s="24">
        <f>VLOOKUP(A32,'2022_PAPI_Indicators'!A27:W207,22,FALSE)</f>
        <v>0.6650419235</v>
      </c>
      <c r="Y32" s="24">
        <f>VLOOKUP(A32,'2022_PAPI_Indicators'!A27:X207,23,FALSE)</f>
        <v>0.4571337998</v>
      </c>
      <c r="Z32" s="24">
        <f>VLOOKUP(A32,'2022_PAPI_Indicators'!A27:Y207,24,FALSE)</f>
        <v>0.6611178517</v>
      </c>
      <c r="AA32" s="24">
        <f>VLOOKUP(A32,'2022_PAPI_Indicators'!A27:Z207,25,FALSE)</f>
        <v>0.6431715488</v>
      </c>
      <c r="AB32" s="24">
        <f>VLOOKUP(A32,'2022_PAPI_Indicators'!A27:AA207,26,FALSE)</f>
        <v>0.4722115695</v>
      </c>
      <c r="AC32" s="24">
        <f>VLOOKUP(A32,'2022_PAPI_Indicators'!A27:AB207,27,FALSE)</f>
        <v>0.8049510717</v>
      </c>
      <c r="AD32" s="24">
        <f>VLOOKUP(A32,'2022_PAPI_Indicators'!A27:AC207,28,FALSE)</f>
        <v>0.8981472254</v>
      </c>
      <c r="AE32" s="24">
        <f>VLOOKUP(A32,'2022_PAPI_Indicators'!A27:AD207,29,FALSE)</f>
        <v>0.741631031</v>
      </c>
      <c r="AF32" s="24">
        <f>VLOOKUP(A32,'2022_PAPI_Indicators'!A27:AE207,30,FALSE)</f>
        <v>0.5722138882</v>
      </c>
      <c r="AG32" s="24">
        <f>VLOOKUP(A32,'2022_PAPI_Indicators'!A27:AF207,31,FALSE)</f>
        <v>0.5708530545</v>
      </c>
      <c r="AH32" s="24">
        <f>VLOOKUP(A32,'2022_PAPI_Indicators'!A27:AG207,32,FALSE)</f>
        <v>0.7920716405</v>
      </c>
      <c r="AI32" s="24">
        <f>VLOOKUP(A32,'2022_PAPI_Indicators'!A27:AH207,33,FALSE)</f>
        <v>0.312512219</v>
      </c>
      <c r="AJ32" s="24">
        <f>VLOOKUP(A32,'2022_PAPI_Indicators'!A27:AI207,34,FALSE)</f>
        <v>0.4457782805</v>
      </c>
      <c r="AK32" s="24">
        <f>VLOOKUP(A32,'2022_PAPI_Indicators'!A27:AJ207,35,FALSE)</f>
        <v>0.8011905551</v>
      </c>
      <c r="AL32" s="24">
        <f>VLOOKUP(A32,'2022_PAPI_Indicators'!A27:AK207,36,FALSE)</f>
        <v>0.5832215548</v>
      </c>
      <c r="AM32" s="24">
        <f>VLOOKUP(A32,'2022_PAPI_Indicators'!A27:AL207,37,FALSE)</f>
        <v>0.5092501044</v>
      </c>
      <c r="AN32" s="24">
        <f>VLOOKUP(A32,'2022_PAPI_Indicators'!A27:AM207,38,FALSE)</f>
        <v>0.4265433252</v>
      </c>
      <c r="AO32" s="24">
        <f>VLOOKUP(A32,'2022_PAPI_Indicators'!A27:AN207,39,FALSE)</f>
        <v>0.7599117756</v>
      </c>
      <c r="AP32" s="24">
        <f>VLOOKUP(A32,'2022_PAPI_Indicators'!A27:AO207,40,FALSE)</f>
        <v>0.7748611569</v>
      </c>
      <c r="AQ32" s="24">
        <f>VLOOKUP(A32,'2022_PAPI_Indicators'!A27:AP207,41,FALSE)</f>
        <v>0.772577405</v>
      </c>
      <c r="AR32" s="24">
        <f>VLOOKUP(A32,'2022_PAPI_Indicators'!A27:AQ207,42,FALSE)</f>
        <v>0.7764121294</v>
      </c>
      <c r="AS32" s="24">
        <f>VLOOKUP(A32,'2022_PAPI_Indicators'!A27:AR207,43,FALSE)</f>
        <v>0.7637637854</v>
      </c>
      <c r="AT32" s="24">
        <f>VLOOKUP(A32,'2022_PAPI_Indicators'!A27:AS207,44,FALSE)</f>
        <v>0.6271865964</v>
      </c>
      <c r="AU32" s="24">
        <f>VLOOKUP(A32,'2022_PAPI_Indicators'!A27:AT207,45,FALSE)</f>
        <v>0.6973978281</v>
      </c>
      <c r="AV32" s="24">
        <f>VLOOKUP(A32,'2022_PAPI_Indicators'!A27:AU207,46,FALSE)</f>
        <v>0.5592492223</v>
      </c>
      <c r="AW32" s="24">
        <f>VLOOKUP(A32,'2022_PAPI_Indicators'!A27:AV207,47,FALSE)</f>
        <v>0.4693331122</v>
      </c>
      <c r="AX32" s="24">
        <f>VLOOKUP(A32,'2022_PAPI_Indicators'!A27:AW207,48,FALSE)</f>
        <v>0.776311934</v>
      </c>
      <c r="AY32" s="24">
        <f>VLOOKUP(A32,'2022_PAPI_Indicators'!A27:AX207,49,FALSE)</f>
        <v>0.6724021435</v>
      </c>
      <c r="AZ32" s="24">
        <f>VLOOKUP(A32,'2022_PAPI_Indicators'!A27:AY207,50,FALSE)</f>
        <v>0.3196561933</v>
      </c>
      <c r="BA32" s="24">
        <f>VLOOKUP(A32,'2022_PAPI_Indicators'!A27:AZ207,51,FALSE)</f>
        <v>0.7897766232</v>
      </c>
      <c r="BB32" s="24">
        <f>VLOOKUP(A32,'2022_PAPI_Indicators'!A27:BA207,52,FALSE)</f>
        <v>0.6269546747</v>
      </c>
      <c r="BC32" s="24">
        <f>VLOOKUP(A32,'2022_PAPI_Indicators'!A27:BB207,53,FALSE)</f>
        <v>0.6728268862</v>
      </c>
      <c r="BD32" s="24">
        <f>VLOOKUP(A32,'2022_PAPI_Indicators'!A27:BC207,54,FALSE)</f>
        <v>0.5362075567</v>
      </c>
      <c r="BE32" s="24">
        <f>VLOOKUP(A32,'2022_PAPI_Indicators'!A27:BD207,55,FALSE)</f>
        <v>0.412604183</v>
      </c>
      <c r="BF32" s="24">
        <f>VLOOKUP(A32,'2022_PAPI_Indicators'!A27:BE207,56,FALSE)</f>
        <v>0.7778782845</v>
      </c>
      <c r="BG32" s="24">
        <f>VLOOKUP(A32,'2022_PAPI_Indicators'!A27:BF207,57,FALSE)</f>
        <v>0.6700569391</v>
      </c>
      <c r="BH32" s="24">
        <f>VLOOKUP(A32,'2022_PAPI_Indicators'!A27:BG207,58,FALSE)</f>
        <v>0.5920543671</v>
      </c>
      <c r="BI32" s="24">
        <f>VLOOKUP(A32,'2022_PAPI_Indicators'!A27:BH207,59,FALSE)</f>
        <v>0.3450774252</v>
      </c>
      <c r="BJ32" s="24">
        <f>VLOOKUP(A32,'2022_PAPI_Indicators'!A27:BI207,60,FALSE)</f>
        <v>0.6393754482</v>
      </c>
      <c r="BK32" s="24">
        <f>VLOOKUP(A32,'2022_PAPI_Indicators'!A27:BJ207,61,FALSE)</f>
        <v>0.4931829572</v>
      </c>
      <c r="BL32" s="24">
        <f>VLOOKUP(A32,'2022_PAPI_Indicators'!A27:BK207,62,FALSE)</f>
        <v>0.6052799821</v>
      </c>
      <c r="BM32" s="24">
        <f>VLOOKUP(A32,'2022_PAPI_Indicators'!A27:BL207,63,FALSE)</f>
        <v>0.6621637344</v>
      </c>
      <c r="BN32" s="24">
        <f>VLOOKUP(A32,'2022_PAPI_Indicators'!A27:BM207,64,FALSE)</f>
        <v>0.4715726972</v>
      </c>
    </row>
    <row r="33" ht="13.5" customHeight="1">
      <c r="A33" s="11" t="s">
        <v>123</v>
      </c>
      <c r="B33" s="11" t="s">
        <v>124</v>
      </c>
      <c r="C33" s="12" t="s">
        <v>83</v>
      </c>
      <c r="D33" s="24">
        <f>VLOOKUP(A33,'2022_PAPI_Indicators'!A28:B208,2,)</f>
        <v>0.6268748045</v>
      </c>
      <c r="E33" s="24">
        <f>VLOOKUP(A33,'2022_PAPI_Indicators'!A28:C208,3,FALSE)</f>
        <v>0.405528307</v>
      </c>
      <c r="F33" s="24">
        <f>VLOOKUP(A33,'2022_PAPI_Indicators'!A28:D208,4,FALSE)</f>
        <v>0.4656691551</v>
      </c>
      <c r="G33" s="24">
        <f>VLOOKUP(A33,'2022_PAPI_Indicators'!A28:E208,5,FALSE)</f>
        <v>0.4489294589</v>
      </c>
      <c r="H33" s="24">
        <f>VLOOKUP(A33,'2022_PAPI_Indicators'!A28:F208,6,FALSE)</f>
        <v>0.6225897074</v>
      </c>
      <c r="I33" s="24">
        <f>VLOOKUP(A33,'2022_PAPI_Indicators'!A28:G208,7,FALSE)</f>
        <v>0.414319247</v>
      </c>
      <c r="J33" s="24">
        <f>VLOOKUP(A33,'2022_PAPI_Indicators'!A28:H208,8,FALSE)</f>
        <v>0.3549029529</v>
      </c>
      <c r="K33" s="24">
        <f>VLOOKUP(A33,'2022_PAPI_Indicators'!A28:I208,9,FALSE)</f>
        <v>0.5771343708</v>
      </c>
      <c r="L33" s="24">
        <f>VLOOKUP(A33,'2022_PAPI_Indicators'!A28:J208,10,FALSE)</f>
        <v>0.5074481964</v>
      </c>
      <c r="M33" s="24">
        <f>VLOOKUP(A33,'2022_PAPI_Indicators'!A28:K208,11,FALSE)</f>
        <v>0.4301251173</v>
      </c>
      <c r="N33" s="24">
        <f>VLOOKUP(A33,'2022_PAPI_Indicators'!A28:L208,12,FALSE)</f>
        <v>0.5875809789</v>
      </c>
      <c r="O33" s="24">
        <f>VLOOKUP(A33,'2022_PAPI_Indicators'!A28:M208,13,FALSE)</f>
        <v>0.5369627476</v>
      </c>
      <c r="P33" s="24">
        <f>VLOOKUP(A33,'2022_PAPI_Indicators'!A28:N208,14,FALSE)</f>
        <v>0.5764052868</v>
      </c>
      <c r="Q33" s="24">
        <f>VLOOKUP(A33,'2022_PAPI_Indicators'!A28:O208,15,FALSE)</f>
        <v>0.2448164672</v>
      </c>
      <c r="R33" s="25" t="str">
        <f>VLOOKUP(A33,'2022_PAPI_Indicators'!A28:P208,16,FALSE)</f>
        <v/>
      </c>
      <c r="S33" s="24">
        <f>VLOOKUP(A33,'2022_PAPI_Indicators'!A28:R208,17,FALSE)</f>
        <v>0.5392554402</v>
      </c>
      <c r="T33" s="24">
        <f>VLOOKUP(A33,'2022_PAPI_Indicators'!A28:S208,18,FALSE)</f>
        <v>0.4941307306</v>
      </c>
      <c r="U33" s="25">
        <f>VLOOKUP(A33,'2022_PAPI_Indicators'!A28:T208,19,FALSE)</f>
        <v>0.4351496696</v>
      </c>
      <c r="V33" s="24">
        <f>VLOOKUP(A33,'2022_PAPI_Indicators'!A28:U208,20,FALSE)</f>
        <v>0.5983221531</v>
      </c>
      <c r="W33" s="24">
        <f>VLOOKUP(A33,'2022_PAPI_Indicators'!A28:V208,21,FALSE)</f>
        <v>0.4616347253</v>
      </c>
      <c r="X33" s="24">
        <f>VLOOKUP(A33,'2022_PAPI_Indicators'!A28:W208,22,FALSE)</f>
        <v>0.5989232063</v>
      </c>
      <c r="Y33" s="24">
        <f>VLOOKUP(A33,'2022_PAPI_Indicators'!A28:X208,23,FALSE)</f>
        <v>0.3893019259</v>
      </c>
      <c r="Z33" s="24">
        <f>VLOOKUP(A33,'2022_PAPI_Indicators'!A28:Y208,24,FALSE)</f>
        <v>0.4905941188</v>
      </c>
      <c r="AA33" s="24">
        <f>VLOOKUP(A33,'2022_PAPI_Indicators'!A28:Z208,25,FALSE)</f>
        <v>0.4810231924</v>
      </c>
      <c r="AB33" s="24">
        <f>VLOOKUP(A33,'2022_PAPI_Indicators'!A28:AA208,26,FALSE)</f>
        <v>0.3184098303</v>
      </c>
      <c r="AC33" s="24">
        <f>VLOOKUP(A33,'2022_PAPI_Indicators'!A28:AB208,27,FALSE)</f>
        <v>0.7202497721</v>
      </c>
      <c r="AD33" s="24">
        <f>VLOOKUP(A33,'2022_PAPI_Indicators'!A28:AC208,28,FALSE)</f>
        <v>0.7105128169</v>
      </c>
      <c r="AE33" s="24">
        <f>VLOOKUP(A33,'2022_PAPI_Indicators'!A28:AD208,29,FALSE)</f>
        <v>0.6120880842</v>
      </c>
      <c r="AF33" s="24">
        <f>VLOOKUP(A33,'2022_PAPI_Indicators'!A28:AE208,30,FALSE)</f>
        <v>0.4774625897</v>
      </c>
      <c r="AG33" s="24">
        <f>VLOOKUP(A33,'2022_PAPI_Indicators'!A28:AF208,31,FALSE)</f>
        <v>0.418972373</v>
      </c>
      <c r="AH33" s="24">
        <f>VLOOKUP(A33,'2022_PAPI_Indicators'!A28:AG208,32,FALSE)</f>
        <v>0.551150918</v>
      </c>
      <c r="AI33" s="24">
        <f>VLOOKUP(A33,'2022_PAPI_Indicators'!A28:AH208,33,FALSE)</f>
        <v>0.1454568207</v>
      </c>
      <c r="AJ33" s="24">
        <f>VLOOKUP(A33,'2022_PAPI_Indicators'!A28:AI208,34,FALSE)</f>
        <v>0.1851940453</v>
      </c>
      <c r="AK33" s="24">
        <f>VLOOKUP(A33,'2022_PAPI_Indicators'!A28:AJ208,35,FALSE)</f>
        <v>0.4176369309</v>
      </c>
      <c r="AL33" s="24">
        <f>VLOOKUP(A33,'2022_PAPI_Indicators'!A28:AK208,36,FALSE)</f>
        <v>0.4916808605</v>
      </c>
      <c r="AM33" s="24">
        <f>VLOOKUP(A33,'2022_PAPI_Indicators'!A28:AL208,37,FALSE)</f>
        <v>0.2799010277</v>
      </c>
      <c r="AN33" s="24">
        <f>VLOOKUP(A33,'2022_PAPI_Indicators'!A28:AM208,38,FALSE)</f>
        <v>0.314691335</v>
      </c>
      <c r="AO33" s="24">
        <f>VLOOKUP(A33,'2022_PAPI_Indicators'!A28:AN208,39,FALSE)</f>
        <v>0.7445579171</v>
      </c>
      <c r="AP33" s="24">
        <f>VLOOKUP(A33,'2022_PAPI_Indicators'!A28:AO208,40,FALSE)</f>
        <v>0.6953069568</v>
      </c>
      <c r="AQ33" s="24">
        <f>VLOOKUP(A33,'2022_PAPI_Indicators'!A28:AP208,41,FALSE)</f>
        <v>0.6015462875</v>
      </c>
      <c r="AR33" s="24">
        <f>VLOOKUP(A33,'2022_PAPI_Indicators'!A28:AQ208,42,FALSE)</f>
        <v>0.4973419905</v>
      </c>
      <c r="AS33" s="24">
        <f>VLOOKUP(A33,'2022_PAPI_Indicators'!A28:AR208,43,FALSE)</f>
        <v>0.7085267901</v>
      </c>
      <c r="AT33" s="24">
        <f>VLOOKUP(A33,'2022_PAPI_Indicators'!A28:AS208,44,FALSE)</f>
        <v>0.4896259606</v>
      </c>
      <c r="AU33" s="24">
        <f>VLOOKUP(A33,'2022_PAPI_Indicators'!A28:AT208,45,FALSE)</f>
        <v>0.5112146735</v>
      </c>
      <c r="AV33" s="24">
        <f>VLOOKUP(A33,'2022_PAPI_Indicators'!A28:AU208,46,FALSE)</f>
        <v>0.3649410307</v>
      </c>
      <c r="AW33" s="24">
        <f>VLOOKUP(A33,'2022_PAPI_Indicators'!A28:AV208,47,FALSE)</f>
        <v>0.3078448772</v>
      </c>
      <c r="AX33" s="24">
        <f>VLOOKUP(A33,'2022_PAPI_Indicators'!A28:AW208,48,FALSE)</f>
        <v>0.5471490026</v>
      </c>
      <c r="AY33" s="24">
        <f>VLOOKUP(A33,'2022_PAPI_Indicators'!A28:AX208,49,FALSE)</f>
        <v>0.5017316341</v>
      </c>
      <c r="AZ33" s="24">
        <f>VLOOKUP(A33,'2022_PAPI_Indicators'!A28:AY208,50,FALSE)</f>
        <v>0.2486369163</v>
      </c>
      <c r="BA33" s="24">
        <f>VLOOKUP(A33,'2022_PAPI_Indicators'!A28:AZ208,51,FALSE)</f>
        <v>0.6293372512</v>
      </c>
      <c r="BB33" s="24">
        <f>VLOOKUP(A33,'2022_PAPI_Indicators'!A28:BA208,52,FALSE)</f>
        <v>0.5144280791</v>
      </c>
      <c r="BC33" s="24">
        <f>VLOOKUP(A33,'2022_PAPI_Indicators'!A28:BB208,53,FALSE)</f>
        <v>0.5676730871</v>
      </c>
      <c r="BD33" s="24">
        <f>VLOOKUP(A33,'2022_PAPI_Indicators'!A28:BC208,54,FALSE)</f>
        <v>0.4637924731</v>
      </c>
      <c r="BE33" s="24">
        <f>VLOOKUP(A33,'2022_PAPI_Indicators'!A28:BD208,55,FALSE)</f>
        <v>0.3349583447</v>
      </c>
      <c r="BF33" s="24">
        <f>VLOOKUP(A33,'2022_PAPI_Indicators'!A28:BE208,56,FALSE)</f>
        <v>0.4840751886</v>
      </c>
      <c r="BG33" s="24">
        <f>VLOOKUP(A33,'2022_PAPI_Indicators'!A28:BF208,57,FALSE)</f>
        <v>0.4467046261</v>
      </c>
      <c r="BH33" s="24">
        <f>VLOOKUP(A33,'2022_PAPI_Indicators'!A28:BG208,58,FALSE)</f>
        <v>0.294218123</v>
      </c>
      <c r="BI33" s="24">
        <f>VLOOKUP(A33,'2022_PAPI_Indicators'!A28:BH208,59,FALSE)</f>
        <v>0.3803096712</v>
      </c>
      <c r="BJ33" s="24">
        <f>VLOOKUP(A33,'2022_PAPI_Indicators'!A28:BI208,60,FALSE)</f>
        <v>0.5011116862</v>
      </c>
      <c r="BK33" s="24">
        <f>VLOOKUP(A33,'2022_PAPI_Indicators'!A28:BJ208,61,FALSE)</f>
        <v>0.368183732</v>
      </c>
      <c r="BL33" s="24">
        <f>VLOOKUP(A33,'2022_PAPI_Indicators'!A28:BK208,62,FALSE)</f>
        <v>0.42267102</v>
      </c>
      <c r="BM33" s="24">
        <f>VLOOKUP(A33,'2022_PAPI_Indicators'!A28:BL208,63,FALSE)</f>
        <v>0.3527505696</v>
      </c>
      <c r="BN33" s="24">
        <f>VLOOKUP(A33,'2022_PAPI_Indicators'!A28:BM208,64,FALSE)</f>
        <v>0.3225584924</v>
      </c>
    </row>
    <row r="34" ht="13.5" customHeight="1">
      <c r="A34" s="11" t="s">
        <v>125</v>
      </c>
      <c r="B34" s="11" t="s">
        <v>126</v>
      </c>
      <c r="C34" s="12" t="s">
        <v>83</v>
      </c>
      <c r="D34" s="24">
        <f>VLOOKUP(A34,'2022_PAPI_Indicators'!A29:B209,2,)</f>
        <v>0.3777026236</v>
      </c>
      <c r="E34" s="24">
        <f>VLOOKUP(A34,'2022_PAPI_Indicators'!A29:C209,3,FALSE)</f>
        <v>0.260030061</v>
      </c>
      <c r="F34" s="24">
        <f>VLOOKUP(A34,'2022_PAPI_Indicators'!A29:D209,4,FALSE)</f>
        <v>0.2805901468</v>
      </c>
      <c r="G34" s="24">
        <f>VLOOKUP(A34,'2022_PAPI_Indicators'!A29:E209,5,FALSE)</f>
        <v>0.2889999449</v>
      </c>
      <c r="H34" s="24">
        <f>VLOOKUP(A34,'2022_PAPI_Indicators'!A29:F209,6,FALSE)</f>
        <v>0.412305057</v>
      </c>
      <c r="I34" s="24">
        <f>VLOOKUP(A34,'2022_PAPI_Indicators'!A29:G209,7,FALSE)</f>
        <v>0.3335884809</v>
      </c>
      <c r="J34" s="24">
        <f>VLOOKUP(A34,'2022_PAPI_Indicators'!A29:H209,8,FALSE)</f>
        <v>0.2827146351</v>
      </c>
      <c r="K34" s="24">
        <f>VLOOKUP(A34,'2022_PAPI_Indicators'!A29:I209,9,FALSE)</f>
        <v>0.3378022909</v>
      </c>
      <c r="L34" s="24">
        <f>VLOOKUP(A34,'2022_PAPI_Indicators'!A29:J209,10,FALSE)</f>
        <v>0.2798467278</v>
      </c>
      <c r="M34" s="24">
        <f>VLOOKUP(A34,'2022_PAPI_Indicators'!A29:K209,11,FALSE)</f>
        <v>0.3361512721</v>
      </c>
      <c r="N34" s="24">
        <f>VLOOKUP(A34,'2022_PAPI_Indicators'!A29:L209,12,FALSE)</f>
        <v>0.3027976453</v>
      </c>
      <c r="O34" s="24">
        <f>VLOOKUP(A34,'2022_PAPI_Indicators'!A29:M209,13,FALSE)</f>
        <v>0.3277101517</v>
      </c>
      <c r="P34" s="24">
        <f>VLOOKUP(A34,'2022_PAPI_Indicators'!A29:N209,14,FALSE)</f>
        <v>0.4250386655</v>
      </c>
      <c r="Q34" s="24">
        <f>VLOOKUP(A34,'2022_PAPI_Indicators'!A29:O209,15,FALSE)</f>
        <v>0.1331732124</v>
      </c>
      <c r="R34" s="25" t="str">
        <f>VLOOKUP(A34,'2022_PAPI_Indicators'!A29:P209,16,FALSE)</f>
        <v/>
      </c>
      <c r="S34" s="24">
        <f>VLOOKUP(A34,'2022_PAPI_Indicators'!A29:R209,17,FALSE)</f>
        <v>0.380186528</v>
      </c>
      <c r="T34" s="24">
        <f>VLOOKUP(A34,'2022_PAPI_Indicators'!A29:S209,18,FALSE)</f>
        <v>0.2868322432</v>
      </c>
      <c r="U34" s="25">
        <f>VLOOKUP(A34,'2022_PAPI_Indicators'!A29:T209,19,FALSE)</f>
        <v>0.4238079488</v>
      </c>
      <c r="V34" s="24">
        <f>VLOOKUP(A34,'2022_PAPI_Indicators'!A29:U209,20,FALSE)</f>
        <v>0.5383668542</v>
      </c>
      <c r="W34" s="24">
        <f>VLOOKUP(A34,'2022_PAPI_Indicators'!A29:V209,21,FALSE)</f>
        <v>0.3295792639</v>
      </c>
      <c r="X34" s="24">
        <f>VLOOKUP(A34,'2022_PAPI_Indicators'!A29:W209,22,FALSE)</f>
        <v>0.4262435436</v>
      </c>
      <c r="Y34" s="24">
        <f>VLOOKUP(A34,'2022_PAPI_Indicators'!A29:X209,23,FALSE)</f>
        <v>0.2464146167</v>
      </c>
      <c r="Z34" s="24">
        <f>VLOOKUP(A34,'2022_PAPI_Indicators'!A29:Y209,24,FALSE)</f>
        <v>0.4307754636</v>
      </c>
      <c r="AA34" s="24">
        <f>VLOOKUP(A34,'2022_PAPI_Indicators'!A29:Z209,25,FALSE)</f>
        <v>0.2684399784</v>
      </c>
      <c r="AB34" s="24">
        <f>VLOOKUP(A34,'2022_PAPI_Indicators'!A29:AA209,26,FALSE)</f>
        <v>0.162485525</v>
      </c>
      <c r="AC34" s="24">
        <f>VLOOKUP(A34,'2022_PAPI_Indicators'!A29:AB209,27,FALSE)</f>
        <v>0.5245581865</v>
      </c>
      <c r="AD34" s="24">
        <f>VLOOKUP(A34,'2022_PAPI_Indicators'!A29:AC209,28,FALSE)</f>
        <v>0.3913399577</v>
      </c>
      <c r="AE34" s="24">
        <f>VLOOKUP(A34,'2022_PAPI_Indicators'!A29:AD209,29,FALSE)</f>
        <v>0.4460076094</v>
      </c>
      <c r="AF34" s="24">
        <f>VLOOKUP(A34,'2022_PAPI_Indicators'!A29:AE209,30,FALSE)</f>
        <v>0.2884927094</v>
      </c>
      <c r="AG34" s="24">
        <f>VLOOKUP(A34,'2022_PAPI_Indicators'!A29:AF209,31,FALSE)</f>
        <v>0.3255259693</v>
      </c>
      <c r="AH34" s="24">
        <f>VLOOKUP(A34,'2022_PAPI_Indicators'!A29:AG209,32,FALSE)</f>
        <v>0.4216112792</v>
      </c>
      <c r="AI34" s="24">
        <f>VLOOKUP(A34,'2022_PAPI_Indicators'!A29:AH209,33,FALSE)</f>
        <v>0.1600823849</v>
      </c>
      <c r="AJ34" s="24">
        <f>VLOOKUP(A34,'2022_PAPI_Indicators'!A29:AI209,34,FALSE)</f>
        <v>0.1128108427</v>
      </c>
      <c r="AK34" s="24">
        <f>VLOOKUP(A34,'2022_PAPI_Indicators'!A29:AJ209,35,FALSE)</f>
        <v>0.3272928894</v>
      </c>
      <c r="AL34" s="24">
        <f>VLOOKUP(A34,'2022_PAPI_Indicators'!A29:AK209,36,FALSE)</f>
        <v>0.1941735744</v>
      </c>
      <c r="AM34" s="24">
        <f>VLOOKUP(A34,'2022_PAPI_Indicators'!A29:AL209,37,FALSE)</f>
        <v>0.1701560467</v>
      </c>
      <c r="AN34" s="24">
        <f>VLOOKUP(A34,'2022_PAPI_Indicators'!A29:AM209,38,FALSE)</f>
        <v>0.1101849973</v>
      </c>
      <c r="AO34" s="24">
        <f>VLOOKUP(A34,'2022_PAPI_Indicators'!A29:AN209,39,FALSE)</f>
        <v>0.4034074247</v>
      </c>
      <c r="AP34" s="24">
        <f>VLOOKUP(A34,'2022_PAPI_Indicators'!A29:AO209,40,FALSE)</f>
        <v>0.6483691931</v>
      </c>
      <c r="AQ34" s="24">
        <f>VLOOKUP(A34,'2022_PAPI_Indicators'!A29:AP209,41,FALSE)</f>
        <v>0.3446393311</v>
      </c>
      <c r="AR34" s="24">
        <f>VLOOKUP(A34,'2022_PAPI_Indicators'!A29:AQ209,42,FALSE)</f>
        <v>0.3744184077</v>
      </c>
      <c r="AS34" s="24">
        <f>VLOOKUP(A34,'2022_PAPI_Indicators'!A29:AR209,43,FALSE)</f>
        <v>0.5510966182</v>
      </c>
      <c r="AT34" s="24">
        <f>VLOOKUP(A34,'2022_PAPI_Indicators'!A29:AS209,44,FALSE)</f>
        <v>0.3515710235</v>
      </c>
      <c r="AU34" s="24">
        <f>VLOOKUP(A34,'2022_PAPI_Indicators'!A29:AT209,45,FALSE)</f>
        <v>0.1601611823</v>
      </c>
      <c r="AV34" s="24">
        <f>VLOOKUP(A34,'2022_PAPI_Indicators'!A29:AU209,46,FALSE)</f>
        <v>0.2606721818</v>
      </c>
      <c r="AW34" s="24">
        <f>VLOOKUP(A34,'2022_PAPI_Indicators'!A29:AV209,47,FALSE)</f>
        <v>0.2162480056</v>
      </c>
      <c r="AX34" s="24">
        <f>VLOOKUP(A34,'2022_PAPI_Indicators'!A29:AW209,48,FALSE)</f>
        <v>0.5358771086</v>
      </c>
      <c r="AY34" s="24">
        <f>VLOOKUP(A34,'2022_PAPI_Indicators'!A29:AX209,49,FALSE)</f>
        <v>0.3852548897</v>
      </c>
      <c r="AZ34" s="24">
        <f>VLOOKUP(A34,'2022_PAPI_Indicators'!A29:AY209,50,FALSE)</f>
        <v>0.1429935694</v>
      </c>
      <c r="BA34" s="24">
        <f>VLOOKUP(A34,'2022_PAPI_Indicators'!A29:AZ209,51,FALSE)</f>
        <v>0.2648845911</v>
      </c>
      <c r="BB34" s="24">
        <f>VLOOKUP(A34,'2022_PAPI_Indicators'!A29:BA209,52,FALSE)</f>
        <v>0.4807229042</v>
      </c>
      <c r="BC34" s="24">
        <f>VLOOKUP(A34,'2022_PAPI_Indicators'!A29:BB209,53,FALSE)</f>
        <v>0.4021345973</v>
      </c>
      <c r="BD34" s="24">
        <f>VLOOKUP(A34,'2022_PAPI_Indicators'!A29:BC209,54,FALSE)</f>
        <v>0.3137986064</v>
      </c>
      <c r="BE34" s="24">
        <f>VLOOKUP(A34,'2022_PAPI_Indicators'!A29:BD209,55,FALSE)</f>
        <v>0.1699166596</v>
      </c>
      <c r="BF34" s="24">
        <f>VLOOKUP(A34,'2022_PAPI_Indicators'!A29:BE209,56,FALSE)</f>
        <v>0.298822999</v>
      </c>
      <c r="BG34" s="24">
        <f>VLOOKUP(A34,'2022_PAPI_Indicators'!A29:BF209,57,FALSE)</f>
        <v>0.2978030741</v>
      </c>
      <c r="BH34" s="24">
        <f>VLOOKUP(A34,'2022_PAPI_Indicators'!A29:BG209,58,FALSE)</f>
        <v>0.3194856048</v>
      </c>
      <c r="BI34" s="24">
        <f>VLOOKUP(A34,'2022_PAPI_Indicators'!A29:BH209,59,FALSE)</f>
        <v>0.1725387126</v>
      </c>
      <c r="BJ34" s="24">
        <f>VLOOKUP(A34,'2022_PAPI_Indicators'!A29:BI209,60,FALSE)</f>
        <v>0.3561707735</v>
      </c>
      <c r="BK34" s="24">
        <f>VLOOKUP(A34,'2022_PAPI_Indicators'!A29:BJ209,61,FALSE)</f>
        <v>0.1363662183</v>
      </c>
      <c r="BL34" s="24">
        <f>VLOOKUP(A34,'2022_PAPI_Indicators'!A29:BK209,62,FALSE)</f>
        <v>0.2400620431</v>
      </c>
      <c r="BM34" s="24">
        <f>VLOOKUP(A34,'2022_PAPI_Indicators'!A29:BL209,63,FALSE)</f>
        <v>0.3886307776</v>
      </c>
      <c r="BN34" s="24">
        <f>VLOOKUP(A34,'2022_PAPI_Indicators'!A29:BM209,64,FALSE)</f>
        <v>0.2303989232</v>
      </c>
    </row>
    <row r="35" ht="13.5" customHeight="1">
      <c r="A35" s="112" t="s">
        <v>127</v>
      </c>
      <c r="B35" s="113" t="s">
        <v>128</v>
      </c>
      <c r="C35" s="114" t="s">
        <v>77</v>
      </c>
      <c r="D35" s="115">
        <f>VLOOKUP(A35,'2022_PAPI_Indicators'!A30:B210,2,)</f>
        <v>5.77697134</v>
      </c>
      <c r="E35" s="115">
        <f>VLOOKUP(A35,'2022_PAPI_Indicators'!A30:C210,3,FALSE)</f>
        <v>5.307156086</v>
      </c>
      <c r="F35" s="115">
        <f>VLOOKUP(A35,'2022_PAPI_Indicators'!A30:D210,4,FALSE)</f>
        <v>4.896398544</v>
      </c>
      <c r="G35" s="115">
        <f>VLOOKUP(A35,'2022_PAPI_Indicators'!A30:E210,5,FALSE)</f>
        <v>5.491438389</v>
      </c>
      <c r="H35" s="115">
        <f>VLOOKUP(A35,'2022_PAPI_Indicators'!A30:F210,6,FALSE)</f>
        <v>5.507286072</v>
      </c>
      <c r="I35" s="115">
        <f>VLOOKUP(A35,'2022_PAPI_Indicators'!A30:G210,7,FALSE)</f>
        <v>5.039914608</v>
      </c>
      <c r="J35" s="115">
        <f>VLOOKUP(A35,'2022_PAPI_Indicators'!A30:H210,8,FALSE)</f>
        <v>5.183938503</v>
      </c>
      <c r="K35" s="115">
        <f>VLOOKUP(A35,'2022_PAPI_Indicators'!A30:I210,9,FALSE)</f>
        <v>5.341990948</v>
      </c>
      <c r="L35" s="115">
        <f>VLOOKUP(A35,'2022_PAPI_Indicators'!A30:J210,10,FALSE)</f>
        <v>5.064725876</v>
      </c>
      <c r="M35" s="115">
        <f>VLOOKUP(A35,'2022_PAPI_Indicators'!A30:K210,11,FALSE)</f>
        <v>5.353401661</v>
      </c>
      <c r="N35" s="115">
        <f>VLOOKUP(A35,'2022_PAPI_Indicators'!A30:L210,12,FALSE)</f>
        <v>5.114956856</v>
      </c>
      <c r="O35" s="115">
        <f>VLOOKUP(A35,'2022_PAPI_Indicators'!A30:M210,13,FALSE)</f>
        <v>5.490299702</v>
      </c>
      <c r="P35" s="115">
        <f>VLOOKUP(A35,'2022_PAPI_Indicators'!A30:N210,14,FALSE)</f>
        <v>5.338568687</v>
      </c>
      <c r="Q35" s="115">
        <f>VLOOKUP(A35,'2022_PAPI_Indicators'!A30:O210,15,FALSE)</f>
        <v>6.374492645</v>
      </c>
      <c r="R35" s="10" t="str">
        <f>VLOOKUP(A35,'2022_PAPI_Indicators'!A30:P210,16,FALSE)</f>
        <v/>
      </c>
      <c r="S35" s="115">
        <f>VLOOKUP(A35,'2022_PAPI_Indicators'!A30:R210,17,FALSE)</f>
        <v>5.725111485</v>
      </c>
      <c r="T35" s="115">
        <f>VLOOKUP(A35,'2022_PAPI_Indicators'!A30:S210,18,FALSE)</f>
        <v>5.596352577</v>
      </c>
      <c r="U35" s="10" t="str">
        <f>VLOOKUP(A35,'2022_PAPI_Indicators'!A30:T210,19,FALSE)</f>
        <v/>
      </c>
      <c r="V35" s="115">
        <f>VLOOKUP(A35,'2022_PAPI_Indicators'!A30:U210,20,FALSE)</f>
        <v>5.147216797</v>
      </c>
      <c r="W35" s="115">
        <f>VLOOKUP(A35,'2022_PAPI_Indicators'!A30:V210,21,FALSE)</f>
        <v>5.738788605</v>
      </c>
      <c r="X35" s="115">
        <f>VLOOKUP(A35,'2022_PAPI_Indicators'!A30:W210,22,FALSE)</f>
        <v>5.810027599</v>
      </c>
      <c r="Y35" s="115">
        <f>VLOOKUP(A35,'2022_PAPI_Indicators'!A30:X210,23,FALSE)</f>
        <v>5.462091446</v>
      </c>
      <c r="Z35" s="115">
        <f>VLOOKUP(A35,'2022_PAPI_Indicators'!A30:Y210,24,FALSE)</f>
        <v>5.289687157</v>
      </c>
      <c r="AA35" s="115">
        <f>VLOOKUP(A35,'2022_PAPI_Indicators'!A30:Z210,25,FALSE)</f>
        <v>5.351911068</v>
      </c>
      <c r="AB35" s="115">
        <f>VLOOKUP(A35,'2022_PAPI_Indicators'!A30:AA210,26,FALSE)</f>
        <v>5.523376942</v>
      </c>
      <c r="AC35" s="115">
        <f>VLOOKUP(A35,'2022_PAPI_Indicators'!A30:AB210,27,FALSE)</f>
        <v>5.974101543</v>
      </c>
      <c r="AD35" s="115">
        <f>VLOOKUP(A35,'2022_PAPI_Indicators'!A30:AC210,28,FALSE)</f>
        <v>5.437268257</v>
      </c>
      <c r="AE35" s="115">
        <f>VLOOKUP(A35,'2022_PAPI_Indicators'!A30:AD210,29,FALSE)</f>
        <v>5.581365585</v>
      </c>
      <c r="AF35" s="115">
        <f>VLOOKUP(A35,'2022_PAPI_Indicators'!A30:AE210,30,FALSE)</f>
        <v>5.706613541</v>
      </c>
      <c r="AG35" s="115">
        <f>VLOOKUP(A35,'2022_PAPI_Indicators'!A30:AF210,31,FALSE)</f>
        <v>5.258851528</v>
      </c>
      <c r="AH35" s="115">
        <f>VLOOKUP(A35,'2022_PAPI_Indicators'!A30:AG210,32,FALSE)</f>
        <v>5.847650528</v>
      </c>
      <c r="AI35" s="115">
        <f>VLOOKUP(A35,'2022_PAPI_Indicators'!A30:AH210,33,FALSE)</f>
        <v>4.912203312</v>
      </c>
      <c r="AJ35" s="115">
        <f>VLOOKUP(A35,'2022_PAPI_Indicators'!A30:AI210,34,FALSE)</f>
        <v>5.196341991</v>
      </c>
      <c r="AK35" s="115">
        <f>VLOOKUP(A35,'2022_PAPI_Indicators'!A30:AJ210,35,FALSE)</f>
        <v>5.375954151</v>
      </c>
      <c r="AL35" s="115">
        <f>VLOOKUP(A35,'2022_PAPI_Indicators'!A30:AK210,36,FALSE)</f>
        <v>5.040549755</v>
      </c>
      <c r="AM35" s="115">
        <f>VLOOKUP(A35,'2022_PAPI_Indicators'!A30:AL210,37,FALSE)</f>
        <v>4.980612278</v>
      </c>
      <c r="AN35" s="115">
        <f>VLOOKUP(A35,'2022_PAPI_Indicators'!A30:AM210,38,FALSE)</f>
        <v>5.4958148</v>
      </c>
      <c r="AO35" s="115">
        <f>VLOOKUP(A35,'2022_PAPI_Indicators'!A30:AN210,39,FALSE)</f>
        <v>5.862721443</v>
      </c>
      <c r="AP35" s="115">
        <f>VLOOKUP(A35,'2022_PAPI_Indicators'!A30:AO210,40,FALSE)</f>
        <v>5.962219715</v>
      </c>
      <c r="AQ35" s="115">
        <f>VLOOKUP(A35,'2022_PAPI_Indicators'!A30:AP210,41,FALSE)</f>
        <v>4.656331539</v>
      </c>
      <c r="AR35" s="115">
        <f>VLOOKUP(A35,'2022_PAPI_Indicators'!A30:AQ210,42,FALSE)</f>
        <v>5.032717705</v>
      </c>
      <c r="AS35" s="115">
        <f>VLOOKUP(A35,'2022_PAPI_Indicators'!A30:AR210,43,FALSE)</f>
        <v>4.838898659</v>
      </c>
      <c r="AT35" s="115">
        <f>VLOOKUP(A35,'2022_PAPI_Indicators'!A30:AS210,44,FALSE)</f>
        <v>4.870785236</v>
      </c>
      <c r="AU35" s="115">
        <f>VLOOKUP(A35,'2022_PAPI_Indicators'!A30:AT210,45,FALSE)</f>
        <v>4.93413496</v>
      </c>
      <c r="AV35" s="115">
        <f>VLOOKUP(A35,'2022_PAPI_Indicators'!A30:AU210,46,FALSE)</f>
        <v>5.144340515</v>
      </c>
      <c r="AW35" s="115">
        <f>VLOOKUP(A35,'2022_PAPI_Indicators'!A30:AV210,47,FALSE)</f>
        <v>4.556349754</v>
      </c>
      <c r="AX35" s="115">
        <f>VLOOKUP(A35,'2022_PAPI_Indicators'!A30:AW210,48,FALSE)</f>
        <v>6.20985508</v>
      </c>
      <c r="AY35" s="115">
        <f>VLOOKUP(A35,'2022_PAPI_Indicators'!A30:AX210,49,FALSE)</f>
        <v>4.961920738</v>
      </c>
      <c r="AZ35" s="115">
        <f>VLOOKUP(A35,'2022_PAPI_Indicators'!A30:AY210,50,FALSE)</f>
        <v>5.183502197</v>
      </c>
      <c r="BA35" s="115">
        <f>VLOOKUP(A35,'2022_PAPI_Indicators'!A30:AZ210,51,FALSE)</f>
        <v>4.866114616</v>
      </c>
      <c r="BB35" s="115">
        <f>VLOOKUP(A35,'2022_PAPI_Indicators'!A30:BA210,52,FALSE)</f>
        <v>4.743775845</v>
      </c>
      <c r="BC35" s="115">
        <f>VLOOKUP(A35,'2022_PAPI_Indicators'!A30:BB210,53,FALSE)</f>
        <v>4.410215855</v>
      </c>
      <c r="BD35" s="115">
        <f>VLOOKUP(A35,'2022_PAPI_Indicators'!A30:BC210,54,FALSE)</f>
        <v>4.794640541</v>
      </c>
      <c r="BE35" s="115">
        <f>VLOOKUP(A35,'2022_PAPI_Indicators'!A30:BD210,55,FALSE)</f>
        <v>4.838111401</v>
      </c>
      <c r="BF35" s="115">
        <f>VLOOKUP(A35,'2022_PAPI_Indicators'!A30:BE210,56,FALSE)</f>
        <v>5.131014347</v>
      </c>
      <c r="BG35" s="115">
        <f>VLOOKUP(A35,'2022_PAPI_Indicators'!A30:BF210,57,FALSE)</f>
        <v>4.601992607</v>
      </c>
      <c r="BH35" s="115">
        <f>VLOOKUP(A35,'2022_PAPI_Indicators'!A30:BG210,58,FALSE)</f>
        <v>4.596894741</v>
      </c>
      <c r="BI35" s="115">
        <f>VLOOKUP(A35,'2022_PAPI_Indicators'!A30:BH210,59,FALSE)</f>
        <v>4.757134438</v>
      </c>
      <c r="BJ35" s="115">
        <f>VLOOKUP(A35,'2022_PAPI_Indicators'!A30:BI210,60,FALSE)</f>
        <v>4.755146503</v>
      </c>
      <c r="BK35" s="115">
        <f>VLOOKUP(A35,'2022_PAPI_Indicators'!A30:BJ210,61,FALSE)</f>
        <v>5.103374481</v>
      </c>
      <c r="BL35" s="115">
        <f>VLOOKUP(A35,'2022_PAPI_Indicators'!A30:BK210,62,FALSE)</f>
        <v>5.088402271</v>
      </c>
      <c r="BM35" s="115">
        <f>VLOOKUP(A35,'2022_PAPI_Indicators'!A30:BL210,63,FALSE)</f>
        <v>5.743767262</v>
      </c>
      <c r="BN35" s="115">
        <f>VLOOKUP(A35,'2022_PAPI_Indicators'!A30:BM210,64,FALSE)</f>
        <v>5.147224426</v>
      </c>
    </row>
    <row r="36" ht="13.5" customHeight="1">
      <c r="A36" s="19" t="s">
        <v>129</v>
      </c>
      <c r="B36" s="19" t="s">
        <v>130</v>
      </c>
      <c r="C36" s="20" t="s">
        <v>88</v>
      </c>
      <c r="D36" s="21">
        <f>VLOOKUP(A36,'2022_PAPI_Indicators'!A31:B211,2,)</f>
        <v>0.872795701</v>
      </c>
      <c r="E36" s="21">
        <f>VLOOKUP(A36,'2022_PAPI_Indicators'!A31:C211,3,FALSE)</f>
        <v>0.9269992113</v>
      </c>
      <c r="F36" s="21">
        <f>VLOOKUP(A36,'2022_PAPI_Indicators'!A31:D211,4,FALSE)</f>
        <v>0.7303141952</v>
      </c>
      <c r="G36" s="21">
        <f>VLOOKUP(A36,'2022_PAPI_Indicators'!A31:E211,5,FALSE)</f>
        <v>0.9322156906</v>
      </c>
      <c r="H36" s="21">
        <f>VLOOKUP(A36,'2022_PAPI_Indicators'!A31:F211,6,FALSE)</f>
        <v>0.8180692196</v>
      </c>
      <c r="I36" s="21">
        <f>VLOOKUP(A36,'2022_PAPI_Indicators'!A31:G211,7,FALSE)</f>
        <v>0.8089593649</v>
      </c>
      <c r="J36" s="21">
        <f>VLOOKUP(A36,'2022_PAPI_Indicators'!A31:H211,8,FALSE)</f>
        <v>0.7854902744</v>
      </c>
      <c r="K36" s="21">
        <f>VLOOKUP(A36,'2022_PAPI_Indicators'!A31:I211,9,FALSE)</f>
        <v>0.8856757879</v>
      </c>
      <c r="L36" s="21">
        <f>VLOOKUP(A36,'2022_PAPI_Indicators'!A31:J211,10,FALSE)</f>
        <v>0.7718046904</v>
      </c>
      <c r="M36" s="21">
        <f>VLOOKUP(A36,'2022_PAPI_Indicators'!A31:K211,11,FALSE)</f>
        <v>0.7950214744</v>
      </c>
      <c r="N36" s="21">
        <f>VLOOKUP(A36,'2022_PAPI_Indicators'!A31:L211,12,FALSE)</f>
        <v>0.801576674</v>
      </c>
      <c r="O36" s="21">
        <f>VLOOKUP(A36,'2022_PAPI_Indicators'!A31:M211,13,FALSE)</f>
        <v>0.8994802237</v>
      </c>
      <c r="P36" s="21">
        <f>VLOOKUP(A36,'2022_PAPI_Indicators'!A31:N211,14,FALSE)</f>
        <v>0.834430635</v>
      </c>
      <c r="Q36" s="21">
        <f>VLOOKUP(A36,'2022_PAPI_Indicators'!A31:O211,15,FALSE)</f>
        <v>0.945617497</v>
      </c>
      <c r="R36" s="22" t="str">
        <f>VLOOKUP(A36,'2022_PAPI_Indicators'!A31:P211,16,FALSE)</f>
        <v/>
      </c>
      <c r="S36" s="21">
        <f>VLOOKUP(A36,'2022_PAPI_Indicators'!A31:R211,17,FALSE)</f>
        <v>0.8064340353</v>
      </c>
      <c r="T36" s="21">
        <f>VLOOKUP(A36,'2022_PAPI_Indicators'!A31:S211,18,FALSE)</f>
        <v>0.8545460701</v>
      </c>
      <c r="U36" s="22" t="str">
        <f>VLOOKUP(A36,'2022_PAPI_Indicators'!A31:T211,19,FALSE)</f>
        <v/>
      </c>
      <c r="V36" s="21">
        <f>VLOOKUP(A36,'2022_PAPI_Indicators'!A31:U211,20,FALSE)</f>
        <v>0.7577916384</v>
      </c>
      <c r="W36" s="21">
        <f>VLOOKUP(A36,'2022_PAPI_Indicators'!A31:V211,21,FALSE)</f>
        <v>0.7420271635</v>
      </c>
      <c r="X36" s="21">
        <f>VLOOKUP(A36,'2022_PAPI_Indicators'!A31:W211,22,FALSE)</f>
        <v>0.8975849152</v>
      </c>
      <c r="Y36" s="21">
        <f>VLOOKUP(A36,'2022_PAPI_Indicators'!A31:X211,23,FALSE)</f>
        <v>0.7676383853</v>
      </c>
      <c r="Z36" s="21">
        <f>VLOOKUP(A36,'2022_PAPI_Indicators'!A31:Y211,24,FALSE)</f>
        <v>0.7928917408</v>
      </c>
      <c r="AA36" s="21">
        <f>VLOOKUP(A36,'2022_PAPI_Indicators'!A31:Z211,25,FALSE)</f>
        <v>0.7740136981</v>
      </c>
      <c r="AB36" s="21">
        <f>VLOOKUP(A36,'2022_PAPI_Indicators'!A31:AA211,26,FALSE)</f>
        <v>0.7723525763</v>
      </c>
      <c r="AC36" s="21">
        <f>VLOOKUP(A36,'2022_PAPI_Indicators'!A31:AB211,27,FALSE)</f>
        <v>0.8433995247</v>
      </c>
      <c r="AD36" s="21">
        <f>VLOOKUP(A36,'2022_PAPI_Indicators'!A31:AC211,28,FALSE)</f>
        <v>0.7519442439</v>
      </c>
      <c r="AE36" s="21">
        <f>VLOOKUP(A36,'2022_PAPI_Indicators'!A31:AD211,29,FALSE)</f>
        <v>0.8164787889</v>
      </c>
      <c r="AF36" s="21">
        <f>VLOOKUP(A36,'2022_PAPI_Indicators'!A31:AE211,30,FALSE)</f>
        <v>0.8368438482</v>
      </c>
      <c r="AG36" s="21">
        <f>VLOOKUP(A36,'2022_PAPI_Indicators'!A31:AF211,31,FALSE)</f>
        <v>0.8095172048</v>
      </c>
      <c r="AH36" s="21">
        <f>VLOOKUP(A36,'2022_PAPI_Indicators'!A31:AG211,32,FALSE)</f>
        <v>0.9704539776</v>
      </c>
      <c r="AI36" s="21">
        <f>VLOOKUP(A36,'2022_PAPI_Indicators'!A31:AH211,33,FALSE)</f>
        <v>0.7468139529</v>
      </c>
      <c r="AJ36" s="21">
        <f>VLOOKUP(A36,'2022_PAPI_Indicators'!A31:AI211,34,FALSE)</f>
        <v>0.7349799871</v>
      </c>
      <c r="AK36" s="21">
        <f>VLOOKUP(A36,'2022_PAPI_Indicators'!A31:AJ211,35,FALSE)</f>
        <v>0.9279558063</v>
      </c>
      <c r="AL36" s="21">
        <f>VLOOKUP(A36,'2022_PAPI_Indicators'!A31:AK211,36,FALSE)</f>
        <v>0.7420560718</v>
      </c>
      <c r="AM36" s="21">
        <f>VLOOKUP(A36,'2022_PAPI_Indicators'!A31:AL211,37,FALSE)</f>
        <v>0.7599694133</v>
      </c>
      <c r="AN36" s="21">
        <f>VLOOKUP(A36,'2022_PAPI_Indicators'!A31:AM211,38,FALSE)</f>
        <v>0.9213966131</v>
      </c>
      <c r="AO36" s="21">
        <f>VLOOKUP(A36,'2022_PAPI_Indicators'!A31:AN211,39,FALSE)</f>
        <v>0.9389256835</v>
      </c>
      <c r="AP36" s="21">
        <f>VLOOKUP(A36,'2022_PAPI_Indicators'!A31:AO211,40,FALSE)</f>
        <v>0.8404393196</v>
      </c>
      <c r="AQ36" s="21">
        <f>VLOOKUP(A36,'2022_PAPI_Indicators'!A31:AP211,41,FALSE)</f>
        <v>0.7740132809</v>
      </c>
      <c r="AR36" s="21">
        <f>VLOOKUP(A36,'2022_PAPI_Indicators'!A31:AQ211,42,FALSE)</f>
        <v>0.8103147149</v>
      </c>
      <c r="AS36" s="21">
        <f>VLOOKUP(A36,'2022_PAPI_Indicators'!A31:AR211,43,FALSE)</f>
        <v>0.7395911813</v>
      </c>
      <c r="AT36" s="21">
        <f>VLOOKUP(A36,'2022_PAPI_Indicators'!A31:AS211,44,FALSE)</f>
        <v>0.8148502111</v>
      </c>
      <c r="AU36" s="21">
        <f>VLOOKUP(A36,'2022_PAPI_Indicators'!A31:AT211,45,FALSE)</f>
        <v>0.8167882562</v>
      </c>
      <c r="AV36" s="21">
        <f>VLOOKUP(A36,'2022_PAPI_Indicators'!A31:AU211,46,FALSE)</f>
        <v>0.8085106611</v>
      </c>
      <c r="AW36" s="21">
        <f>VLOOKUP(A36,'2022_PAPI_Indicators'!A31:AV211,47,FALSE)</f>
        <v>0.7406905293</v>
      </c>
      <c r="AX36" s="21">
        <f>VLOOKUP(A36,'2022_PAPI_Indicators'!A31:AW211,48,FALSE)</f>
        <v>0.863165915</v>
      </c>
      <c r="AY36" s="21">
        <f>VLOOKUP(A36,'2022_PAPI_Indicators'!A31:AX211,49,FALSE)</f>
        <v>0.8300865293</v>
      </c>
      <c r="AZ36" s="21">
        <f>VLOOKUP(A36,'2022_PAPI_Indicators'!A31:AY211,50,FALSE)</f>
        <v>0.7804942727</v>
      </c>
      <c r="BA36" s="21">
        <f>VLOOKUP(A36,'2022_PAPI_Indicators'!A31:AZ211,51,FALSE)</f>
        <v>0.7567188144</v>
      </c>
      <c r="BB36" s="21">
        <f>VLOOKUP(A36,'2022_PAPI_Indicators'!A31:BA211,52,FALSE)</f>
        <v>0.7147590518</v>
      </c>
      <c r="BC36" s="21">
        <f>VLOOKUP(A36,'2022_PAPI_Indicators'!A31:BB211,53,FALSE)</f>
        <v>0.7188159227</v>
      </c>
      <c r="BD36" s="21">
        <f>VLOOKUP(A36,'2022_PAPI_Indicators'!A31:BC211,54,FALSE)</f>
        <v>0.7113913298</v>
      </c>
      <c r="BE36" s="21">
        <f>VLOOKUP(A36,'2022_PAPI_Indicators'!A31:BD211,55,FALSE)</f>
        <v>0.7349959612</v>
      </c>
      <c r="BF36" s="21">
        <f>VLOOKUP(A36,'2022_PAPI_Indicators'!A31:BE211,56,FALSE)</f>
        <v>0.8046738505</v>
      </c>
      <c r="BG36" s="21">
        <f>VLOOKUP(A36,'2022_PAPI_Indicators'!A31:BF211,57,FALSE)</f>
        <v>0.7371534109</v>
      </c>
      <c r="BH36" s="21">
        <f>VLOOKUP(A36,'2022_PAPI_Indicators'!A31:BG211,58,FALSE)</f>
        <v>0.7493822575</v>
      </c>
      <c r="BI36" s="21">
        <f>VLOOKUP(A36,'2022_PAPI_Indicators'!A31:BH211,59,FALSE)</f>
        <v>0.6935229301</v>
      </c>
      <c r="BJ36" s="21">
        <f>VLOOKUP(A36,'2022_PAPI_Indicators'!A31:BI211,60,FALSE)</f>
        <v>0.714825809</v>
      </c>
      <c r="BK36" s="21">
        <f>VLOOKUP(A36,'2022_PAPI_Indicators'!A31:BJ211,61,FALSE)</f>
        <v>0.8103913665</v>
      </c>
      <c r="BL36" s="21">
        <f>VLOOKUP(A36,'2022_PAPI_Indicators'!A31:BK211,62,FALSE)</f>
        <v>0.748462379</v>
      </c>
      <c r="BM36" s="21">
        <f>VLOOKUP(A36,'2022_PAPI_Indicators'!A31:BL211,63,FALSE)</f>
        <v>0.8707047105</v>
      </c>
      <c r="BN36" s="21">
        <f>VLOOKUP(A36,'2022_PAPI_Indicators'!A31:BM211,64,FALSE)</f>
        <v>0.8182067871</v>
      </c>
    </row>
    <row r="37" ht="13.5" customHeight="1">
      <c r="A37" s="11" t="s">
        <v>131</v>
      </c>
      <c r="B37" s="11" t="s">
        <v>132</v>
      </c>
      <c r="C37" s="12" t="s">
        <v>83</v>
      </c>
      <c r="D37" s="24">
        <f>VLOOKUP(A37,'2022_PAPI_Indicators'!A32:B212,2,)</f>
        <v>0.1868569255</v>
      </c>
      <c r="E37" s="24">
        <f>VLOOKUP(A37,'2022_PAPI_Indicators'!A32:C212,3,FALSE)</f>
        <v>0.2126630843</v>
      </c>
      <c r="F37" s="24">
        <f>VLOOKUP(A37,'2022_PAPI_Indicators'!A32:D212,4,FALSE)</f>
        <v>0.09998093545</v>
      </c>
      <c r="G37" s="24">
        <f>VLOOKUP(A37,'2022_PAPI_Indicators'!A32:E212,5,FALSE)</f>
        <v>0.2298837155</v>
      </c>
      <c r="H37" s="24">
        <f>VLOOKUP(A37,'2022_PAPI_Indicators'!A32:F212,6,FALSE)</f>
        <v>0.1435642689</v>
      </c>
      <c r="I37" s="24">
        <f>VLOOKUP(A37,'2022_PAPI_Indicators'!A32:G212,7,FALSE)</f>
        <v>0.1469930261</v>
      </c>
      <c r="J37" s="24">
        <f>VLOOKUP(A37,'2022_PAPI_Indicators'!A32:H212,8,FALSE)</f>
        <v>0.1156086624</v>
      </c>
      <c r="K37" s="24">
        <f>VLOOKUP(A37,'2022_PAPI_Indicators'!A32:I212,9,FALSE)</f>
        <v>0.196934998</v>
      </c>
      <c r="L37" s="24">
        <f>VLOOKUP(A37,'2022_PAPI_Indicators'!A32:J212,10,FALSE)</f>
        <v>0.1230788976</v>
      </c>
      <c r="M37" s="24">
        <f>VLOOKUP(A37,'2022_PAPI_Indicators'!A32:K212,11,FALSE)</f>
        <v>0.14568156</v>
      </c>
      <c r="N37" s="24">
        <f>VLOOKUP(A37,'2022_PAPI_Indicators'!A32:L212,12,FALSE)</f>
        <v>0.1281202435</v>
      </c>
      <c r="O37" s="24">
        <f>VLOOKUP(A37,'2022_PAPI_Indicators'!A32:M212,13,FALSE)</f>
        <v>0.201339677</v>
      </c>
      <c r="P37" s="24">
        <f>VLOOKUP(A37,'2022_PAPI_Indicators'!A32:N212,14,FALSE)</f>
        <v>0.1512008309</v>
      </c>
      <c r="Q37" s="24">
        <f>VLOOKUP(A37,'2022_PAPI_Indicators'!A32:O212,15,FALSE)</f>
        <v>0.2369338125</v>
      </c>
      <c r="R37" s="25" t="str">
        <f>VLOOKUP(A37,'2022_PAPI_Indicators'!A32:P212,16,FALSE)</f>
        <v/>
      </c>
      <c r="S37" s="24">
        <f>VLOOKUP(A37,'2022_PAPI_Indicators'!A32:R212,17,FALSE)</f>
        <v>0.123991631</v>
      </c>
      <c r="T37" s="24">
        <f>VLOOKUP(A37,'2022_PAPI_Indicators'!A32:S212,18,FALSE)</f>
        <v>0.1706981957</v>
      </c>
      <c r="U37" s="25" t="str">
        <f>VLOOKUP(A37,'2022_PAPI_Indicators'!A32:T212,19,FALSE)</f>
        <v/>
      </c>
      <c r="V37" s="24">
        <f>VLOOKUP(A37,'2022_PAPI_Indicators'!A32:U212,20,FALSE)</f>
        <v>0.09430379421</v>
      </c>
      <c r="W37" s="24">
        <f>VLOOKUP(A37,'2022_PAPI_Indicators'!A32:V212,21,FALSE)</f>
        <v>0.09076786041</v>
      </c>
      <c r="X37" s="24">
        <f>VLOOKUP(A37,'2022_PAPI_Indicators'!A32:W212,22,FALSE)</f>
        <v>0.1958707869</v>
      </c>
      <c r="Y37" s="24">
        <f>VLOOKUP(A37,'2022_PAPI_Indicators'!A32:X212,23,FALSE)</f>
        <v>0.1050548032</v>
      </c>
      <c r="Z37" s="24">
        <f>VLOOKUP(A37,'2022_PAPI_Indicators'!A32:Y212,24,FALSE)</f>
        <v>0.1164734438</v>
      </c>
      <c r="AA37" s="24">
        <f>VLOOKUP(A37,'2022_PAPI_Indicators'!A32:Z212,25,FALSE)</f>
        <v>0.130552873</v>
      </c>
      <c r="AB37" s="24">
        <f>VLOOKUP(A37,'2022_PAPI_Indicators'!A32:AA212,26,FALSE)</f>
        <v>0.1130402163</v>
      </c>
      <c r="AC37" s="24">
        <f>VLOOKUP(A37,'2022_PAPI_Indicators'!A32:AB212,27,FALSE)</f>
        <v>0.1611139625</v>
      </c>
      <c r="AD37" s="24">
        <f>VLOOKUP(A37,'2022_PAPI_Indicators'!A32:AC212,28,FALSE)</f>
        <v>0.1260731816</v>
      </c>
      <c r="AE37" s="24">
        <f>VLOOKUP(A37,'2022_PAPI_Indicators'!A32:AD212,29,FALSE)</f>
        <v>0.1716196835</v>
      </c>
      <c r="AF37" s="24">
        <f>VLOOKUP(A37,'2022_PAPI_Indicators'!A32:AE212,30,FALSE)</f>
        <v>0.1494361162</v>
      </c>
      <c r="AG37" s="24">
        <f>VLOOKUP(A37,'2022_PAPI_Indicators'!A32:AF212,31,FALSE)</f>
        <v>0.1444604248</v>
      </c>
      <c r="AH37" s="24">
        <f>VLOOKUP(A37,'2022_PAPI_Indicators'!A32:AG212,32,FALSE)</f>
        <v>0.2464033067</v>
      </c>
      <c r="AI37" s="24">
        <f>VLOOKUP(A37,'2022_PAPI_Indicators'!A32:AH212,33,FALSE)</f>
        <v>0.1054116264</v>
      </c>
      <c r="AJ37" s="24">
        <f>VLOOKUP(A37,'2022_PAPI_Indicators'!A32:AI212,34,FALSE)</f>
        <v>0.09104660898</v>
      </c>
      <c r="AK37" s="24">
        <f>VLOOKUP(A37,'2022_PAPI_Indicators'!A32:AJ212,35,FALSE)</f>
        <v>0.220538035</v>
      </c>
      <c r="AL37" s="24">
        <f>VLOOKUP(A37,'2022_PAPI_Indicators'!A32:AK212,36,FALSE)</f>
        <v>0.08839649707</v>
      </c>
      <c r="AM37" s="24">
        <f>VLOOKUP(A37,'2022_PAPI_Indicators'!A32:AL212,37,FALSE)</f>
        <v>0.1084575579</v>
      </c>
      <c r="AN37" s="24">
        <f>VLOOKUP(A37,'2022_PAPI_Indicators'!A32:AM212,38,FALSE)</f>
        <v>0.204811722</v>
      </c>
      <c r="AO37" s="24">
        <f>VLOOKUP(A37,'2022_PAPI_Indicators'!A32:AN212,39,FALSE)</f>
        <v>0.2164191008</v>
      </c>
      <c r="AP37" s="24">
        <f>VLOOKUP(A37,'2022_PAPI_Indicators'!A32:AO212,40,FALSE)</f>
        <v>0.1580622941</v>
      </c>
      <c r="AQ37" s="24">
        <f>VLOOKUP(A37,'2022_PAPI_Indicators'!A32:AP212,41,FALSE)</f>
        <v>0.1101681963</v>
      </c>
      <c r="AR37" s="24">
        <f>VLOOKUP(A37,'2022_PAPI_Indicators'!A32:AQ212,42,FALSE)</f>
        <v>0.1505068541</v>
      </c>
      <c r="AS37" s="24">
        <f>VLOOKUP(A37,'2022_PAPI_Indicators'!A32:AR212,43,FALSE)</f>
        <v>0.08170353621</v>
      </c>
      <c r="AT37" s="24">
        <f>VLOOKUP(A37,'2022_PAPI_Indicators'!A32:AS212,44,FALSE)</f>
        <v>0.1473401934</v>
      </c>
      <c r="AU37" s="24">
        <f>VLOOKUP(A37,'2022_PAPI_Indicators'!A32:AT212,45,FALSE)</f>
        <v>0.1566970199</v>
      </c>
      <c r="AV37" s="24">
        <f>VLOOKUP(A37,'2022_PAPI_Indicators'!A32:AU212,46,FALSE)</f>
        <v>0.1421410292</v>
      </c>
      <c r="AW37" s="24">
        <f>VLOOKUP(A37,'2022_PAPI_Indicators'!A32:AV212,47,FALSE)</f>
        <v>0.1148135215</v>
      </c>
      <c r="AX37" s="24">
        <f>VLOOKUP(A37,'2022_PAPI_Indicators'!A32:AW212,48,FALSE)</f>
        <v>0.1766739935</v>
      </c>
      <c r="AY37" s="24">
        <f>VLOOKUP(A37,'2022_PAPI_Indicators'!A32:AX212,49,FALSE)</f>
        <v>0.1543044448</v>
      </c>
      <c r="AZ37" s="24">
        <f>VLOOKUP(A37,'2022_PAPI_Indicators'!A32:AY212,50,FALSE)</f>
        <v>0.1388572901</v>
      </c>
      <c r="BA37" s="24">
        <f>VLOOKUP(A37,'2022_PAPI_Indicators'!A32:AZ212,51,FALSE)</f>
        <v>0.101912953</v>
      </c>
      <c r="BB37" s="24">
        <f>VLOOKUP(A37,'2022_PAPI_Indicators'!A32:BA212,52,FALSE)</f>
        <v>0.07086548954</v>
      </c>
      <c r="BC37" s="24">
        <f>VLOOKUP(A37,'2022_PAPI_Indicators'!A32:BB212,53,FALSE)</f>
        <v>0.06586194038</v>
      </c>
      <c r="BD37" s="24">
        <f>VLOOKUP(A37,'2022_PAPI_Indicators'!A32:BC212,54,FALSE)</f>
        <v>0.06393428892</v>
      </c>
      <c r="BE37" s="24">
        <f>VLOOKUP(A37,'2022_PAPI_Indicators'!A32:BD212,55,FALSE)</f>
        <v>0.08327559382</v>
      </c>
      <c r="BF37" s="24">
        <f>VLOOKUP(A37,'2022_PAPI_Indicators'!A32:BE212,56,FALSE)</f>
        <v>0.1450137794</v>
      </c>
      <c r="BG37" s="24">
        <f>VLOOKUP(A37,'2022_PAPI_Indicators'!A32:BF212,57,FALSE)</f>
        <v>0.08236923069</v>
      </c>
      <c r="BH37" s="24">
        <f>VLOOKUP(A37,'2022_PAPI_Indicators'!A32:BG212,58,FALSE)</f>
        <v>0.09109010547</v>
      </c>
      <c r="BI37" s="24">
        <f>VLOOKUP(A37,'2022_PAPI_Indicators'!A32:BH212,59,FALSE)</f>
        <v>0.07002355158</v>
      </c>
      <c r="BJ37" s="24">
        <f>VLOOKUP(A37,'2022_PAPI_Indicators'!A32:BI212,60,FALSE)</f>
        <v>0.08200362325</v>
      </c>
      <c r="BK37" s="24">
        <f>VLOOKUP(A37,'2022_PAPI_Indicators'!A32:BJ212,61,FALSE)</f>
        <v>0.1254028827</v>
      </c>
      <c r="BL37" s="24">
        <f>VLOOKUP(A37,'2022_PAPI_Indicators'!A32:BK212,62,FALSE)</f>
        <v>0.08890075982</v>
      </c>
      <c r="BM37" s="24">
        <f>VLOOKUP(A37,'2022_PAPI_Indicators'!A32:BL212,63,FALSE)</f>
        <v>0.1704582423</v>
      </c>
      <c r="BN37" s="24">
        <f>VLOOKUP(A37,'2022_PAPI_Indicators'!A32:BM212,64,FALSE)</f>
        <v>0.1514669657</v>
      </c>
    </row>
    <row r="38" ht="13.5" customHeight="1">
      <c r="A38" s="11" t="s">
        <v>133</v>
      </c>
      <c r="B38" s="11" t="s">
        <v>134</v>
      </c>
      <c r="C38" s="12" t="s">
        <v>83</v>
      </c>
      <c r="D38" s="24">
        <f>VLOOKUP(A38,'2022_PAPI_Indicators'!A33:B213,2,)</f>
        <v>0.1723253429</v>
      </c>
      <c r="E38" s="24">
        <f>VLOOKUP(A38,'2022_PAPI_Indicators'!A33:C213,3,FALSE)</f>
        <v>0.1884509176</v>
      </c>
      <c r="F38" s="24">
        <f>VLOOKUP(A38,'2022_PAPI_Indicators'!A33:D213,4,FALSE)</f>
        <v>0.0743303597</v>
      </c>
      <c r="G38" s="24">
        <f>VLOOKUP(A38,'2022_PAPI_Indicators'!A33:E213,5,FALSE)</f>
        <v>0.1939699948</v>
      </c>
      <c r="H38" s="24">
        <f>VLOOKUP(A38,'2022_PAPI_Indicators'!A33:F213,6,FALSE)</f>
        <v>0.1210120246</v>
      </c>
      <c r="I38" s="24">
        <f>VLOOKUP(A38,'2022_PAPI_Indicators'!A33:G213,7,FALSE)</f>
        <v>0.1333485693</v>
      </c>
      <c r="J38" s="24">
        <f>VLOOKUP(A38,'2022_PAPI_Indicators'!A33:H213,8,FALSE)</f>
        <v>0.1073948443</v>
      </c>
      <c r="K38" s="24">
        <f>VLOOKUP(A38,'2022_PAPI_Indicators'!A33:I213,9,FALSE)</f>
        <v>0.1631566584</v>
      </c>
      <c r="L38" s="24">
        <f>VLOOKUP(A38,'2022_PAPI_Indicators'!A33:J213,10,FALSE)</f>
        <v>0.1135336384</v>
      </c>
      <c r="M38" s="24">
        <f>VLOOKUP(A38,'2022_PAPI_Indicators'!A33:K213,11,FALSE)</f>
        <v>0.09290952981</v>
      </c>
      <c r="N38" s="24">
        <f>VLOOKUP(A38,'2022_PAPI_Indicators'!A33:L213,12,FALSE)</f>
        <v>0.1108957231</v>
      </c>
      <c r="O38" s="24">
        <f>VLOOKUP(A38,'2022_PAPI_Indicators'!A33:M213,13,FALSE)</f>
        <v>0.1862102449</v>
      </c>
      <c r="P38" s="24">
        <f>VLOOKUP(A38,'2022_PAPI_Indicators'!A33:N213,14,FALSE)</f>
        <v>0.1417303383</v>
      </c>
      <c r="Q38" s="24">
        <f>VLOOKUP(A38,'2022_PAPI_Indicators'!A33:O213,15,FALSE)</f>
        <v>0.2094175816</v>
      </c>
      <c r="R38" s="25" t="str">
        <f>VLOOKUP(A38,'2022_PAPI_Indicators'!A33:P213,16,FALSE)</f>
        <v/>
      </c>
      <c r="S38" s="24">
        <f>VLOOKUP(A38,'2022_PAPI_Indicators'!A33:R213,17,FALSE)</f>
        <v>0.1143234596</v>
      </c>
      <c r="T38" s="24">
        <f>VLOOKUP(A38,'2022_PAPI_Indicators'!A33:S213,18,FALSE)</f>
        <v>0.1424302459</v>
      </c>
      <c r="U38" s="25" t="str">
        <f>VLOOKUP(A38,'2022_PAPI_Indicators'!A33:T213,19,FALSE)</f>
        <v/>
      </c>
      <c r="V38" s="24">
        <f>VLOOKUP(A38,'2022_PAPI_Indicators'!A33:U213,20,FALSE)</f>
        <v>0.08523442596</v>
      </c>
      <c r="W38" s="24">
        <f>VLOOKUP(A38,'2022_PAPI_Indicators'!A33:V213,21,FALSE)</f>
        <v>0.06906534731</v>
      </c>
      <c r="X38" s="24">
        <f>VLOOKUP(A38,'2022_PAPI_Indicators'!A33:W213,22,FALSE)</f>
        <v>0.1712918133</v>
      </c>
      <c r="Y38" s="24">
        <f>VLOOKUP(A38,'2022_PAPI_Indicators'!A33:X213,23,FALSE)</f>
        <v>0.08875365555</v>
      </c>
      <c r="Z38" s="24">
        <f>VLOOKUP(A38,'2022_PAPI_Indicators'!A33:Y213,24,FALSE)</f>
        <v>0.1081539094</v>
      </c>
      <c r="AA38" s="24">
        <f>VLOOKUP(A38,'2022_PAPI_Indicators'!A33:Z213,25,FALSE)</f>
        <v>0.09204565734</v>
      </c>
      <c r="AB38" s="24">
        <f>VLOOKUP(A38,'2022_PAPI_Indicators'!A33:AA213,26,FALSE)</f>
        <v>0.07671049982</v>
      </c>
      <c r="AC38" s="24">
        <f>VLOOKUP(A38,'2022_PAPI_Indicators'!A33:AB213,27,FALSE)</f>
        <v>0.1489237249</v>
      </c>
      <c r="AD38" s="24">
        <f>VLOOKUP(A38,'2022_PAPI_Indicators'!A33:AC213,28,FALSE)</f>
        <v>0.1043436825</v>
      </c>
      <c r="AE38" s="24">
        <f>VLOOKUP(A38,'2022_PAPI_Indicators'!A33:AD213,29,FALSE)</f>
        <v>0.1179178953</v>
      </c>
      <c r="AF38" s="24">
        <f>VLOOKUP(A38,'2022_PAPI_Indicators'!A33:AE213,30,FALSE)</f>
        <v>0.1178336889</v>
      </c>
      <c r="AG38" s="24">
        <f>VLOOKUP(A38,'2022_PAPI_Indicators'!A33:AF213,31,FALSE)</f>
        <v>0.1106534749</v>
      </c>
      <c r="AH38" s="24">
        <f>VLOOKUP(A38,'2022_PAPI_Indicators'!A33:AG213,32,FALSE)</f>
        <v>0.2278785557</v>
      </c>
      <c r="AI38" s="24">
        <f>VLOOKUP(A38,'2022_PAPI_Indicators'!A33:AH213,33,FALSE)</f>
        <v>0.07941944897</v>
      </c>
      <c r="AJ38" s="24">
        <f>VLOOKUP(A38,'2022_PAPI_Indicators'!A33:AI213,34,FALSE)</f>
        <v>0.06952639669</v>
      </c>
      <c r="AK38" s="24">
        <f>VLOOKUP(A38,'2022_PAPI_Indicators'!A33:AJ213,35,FALSE)</f>
        <v>0.1842847615</v>
      </c>
      <c r="AL38" s="24">
        <f>VLOOKUP(A38,'2022_PAPI_Indicators'!A33:AK213,36,FALSE)</f>
        <v>0.08839649707</v>
      </c>
      <c r="AM38" s="24">
        <f>VLOOKUP(A38,'2022_PAPI_Indicators'!A33:AL213,37,FALSE)</f>
        <v>0.1014111787</v>
      </c>
      <c r="AN38" s="24">
        <f>VLOOKUP(A38,'2022_PAPI_Indicators'!A33:AM213,38,FALSE)</f>
        <v>0.1765180528</v>
      </c>
      <c r="AO38" s="24">
        <f>VLOOKUP(A38,'2022_PAPI_Indicators'!A33:AN213,39,FALSE)</f>
        <v>0.1978227943</v>
      </c>
      <c r="AP38" s="24">
        <f>VLOOKUP(A38,'2022_PAPI_Indicators'!A33:AO213,40,FALSE)</f>
        <v>0.1370026022</v>
      </c>
      <c r="AQ38" s="24">
        <f>VLOOKUP(A38,'2022_PAPI_Indicators'!A33:AP213,41,FALSE)</f>
        <v>0.08542303741</v>
      </c>
      <c r="AR38" s="24">
        <f>VLOOKUP(A38,'2022_PAPI_Indicators'!A33:AQ213,42,FALSE)</f>
        <v>0.1206926405</v>
      </c>
      <c r="AS38" s="24">
        <f>VLOOKUP(A38,'2022_PAPI_Indicators'!A33:AR213,43,FALSE)</f>
        <v>0.06210827082</v>
      </c>
      <c r="AT38" s="24">
        <f>VLOOKUP(A38,'2022_PAPI_Indicators'!A33:AS213,44,FALSE)</f>
        <v>0.1308380514</v>
      </c>
      <c r="AU38" s="24">
        <f>VLOOKUP(A38,'2022_PAPI_Indicators'!A33:AT213,45,FALSE)</f>
        <v>0.1114213318</v>
      </c>
      <c r="AV38" s="24">
        <f>VLOOKUP(A38,'2022_PAPI_Indicators'!A33:AU213,46,FALSE)</f>
        <v>0.1177099422</v>
      </c>
      <c r="AW38" s="24">
        <f>VLOOKUP(A38,'2022_PAPI_Indicators'!A33:AV213,47,FALSE)</f>
        <v>0.1002575159</v>
      </c>
      <c r="AX38" s="24">
        <f>VLOOKUP(A38,'2022_PAPI_Indicators'!A33:AW213,48,FALSE)</f>
        <v>0.1690783799</v>
      </c>
      <c r="AY38" s="24">
        <f>VLOOKUP(A38,'2022_PAPI_Indicators'!A33:AX213,49,FALSE)</f>
        <v>0.1274777502</v>
      </c>
      <c r="AZ38" s="24">
        <f>VLOOKUP(A38,'2022_PAPI_Indicators'!A33:AY213,50,FALSE)</f>
        <v>0.09584382176</v>
      </c>
      <c r="BA38" s="24">
        <f>VLOOKUP(A38,'2022_PAPI_Indicators'!A33:AZ213,51,FALSE)</f>
        <v>0.09213089943</v>
      </c>
      <c r="BB38" s="24">
        <f>VLOOKUP(A38,'2022_PAPI_Indicators'!A33:BA213,52,FALSE)</f>
        <v>0.04938269034</v>
      </c>
      <c r="BC38" s="24">
        <f>VLOOKUP(A38,'2022_PAPI_Indicators'!A33:BB213,53,FALSE)</f>
        <v>0.04435719177</v>
      </c>
      <c r="BD38" s="24">
        <f>VLOOKUP(A38,'2022_PAPI_Indicators'!A33:BC213,54,FALSE)</f>
        <v>0.04755504802</v>
      </c>
      <c r="BE38" s="24">
        <f>VLOOKUP(A38,'2022_PAPI_Indicators'!A33:BD213,55,FALSE)</f>
        <v>0.06754950434</v>
      </c>
      <c r="BF38" s="24">
        <f>VLOOKUP(A38,'2022_PAPI_Indicators'!A33:BE213,56,FALSE)</f>
        <v>0.1233152822</v>
      </c>
      <c r="BG38" s="24">
        <f>VLOOKUP(A38,'2022_PAPI_Indicators'!A33:BF213,57,FALSE)</f>
        <v>0.06674423069</v>
      </c>
      <c r="BH38" s="24">
        <f>VLOOKUP(A38,'2022_PAPI_Indicators'!A33:BG213,58,FALSE)</f>
        <v>0.07623810321</v>
      </c>
      <c r="BI38" s="24">
        <f>VLOOKUP(A38,'2022_PAPI_Indicators'!A33:BH213,59,FALSE)</f>
        <v>0.0421949029</v>
      </c>
      <c r="BJ38" s="24">
        <f>VLOOKUP(A38,'2022_PAPI_Indicators'!A33:BI213,60,FALSE)</f>
        <v>0.06879553944</v>
      </c>
      <c r="BK38" s="24">
        <f>VLOOKUP(A38,'2022_PAPI_Indicators'!A33:BJ213,61,FALSE)</f>
        <v>0.1181682721</v>
      </c>
      <c r="BL38" s="24">
        <f>VLOOKUP(A38,'2022_PAPI_Indicators'!A33:BK213,62,FALSE)</f>
        <v>0.0662696287</v>
      </c>
      <c r="BM38" s="24">
        <f>VLOOKUP(A38,'2022_PAPI_Indicators'!A33:BL213,63,FALSE)</f>
        <v>0.1481699944</v>
      </c>
      <c r="BN38" s="24">
        <f>VLOOKUP(A38,'2022_PAPI_Indicators'!A33:BM213,64,FALSE)</f>
        <v>0.1375747174</v>
      </c>
    </row>
    <row r="39" ht="13.5" customHeight="1">
      <c r="A39" s="11" t="s">
        <v>135</v>
      </c>
      <c r="B39" s="11" t="s">
        <v>136</v>
      </c>
      <c r="C39" s="12" t="s">
        <v>83</v>
      </c>
      <c r="D39" s="24">
        <f>VLOOKUP(A39,'2022_PAPI_Indicators'!A34:B214,2,)</f>
        <v>0.1695315391</v>
      </c>
      <c r="E39" s="24">
        <f>VLOOKUP(A39,'2022_PAPI_Indicators'!A34:C214,3,FALSE)</f>
        <v>0.2110891491</v>
      </c>
      <c r="F39" s="24">
        <f>VLOOKUP(A39,'2022_PAPI_Indicators'!A34:D214,4,FALSE)</f>
        <v>0.07052320987</v>
      </c>
      <c r="G39" s="24">
        <f>VLOOKUP(A39,'2022_PAPI_Indicators'!A34:E214,5,FALSE)</f>
        <v>0.2227009684</v>
      </c>
      <c r="H39" s="24">
        <f>VLOOKUP(A39,'2022_PAPI_Indicators'!A34:F214,6,FALSE)</f>
        <v>0.1221121773</v>
      </c>
      <c r="I39" s="24">
        <f>VLOOKUP(A39,'2022_PAPI_Indicators'!A34:G214,7,FALSE)</f>
        <v>0.1401707977</v>
      </c>
      <c r="J39" s="24">
        <f>VLOOKUP(A39,'2022_PAPI_Indicators'!A34:H214,8,FALSE)</f>
        <v>0.09837839007</v>
      </c>
      <c r="K39" s="24">
        <f>VLOOKUP(A39,'2022_PAPI_Indicators'!A34:I214,9,FALSE)</f>
        <v>0.1860147119</v>
      </c>
      <c r="L39" s="24">
        <f>VLOOKUP(A39,'2022_PAPI_Indicators'!A34:J214,10,FALSE)</f>
        <v>0.1135336384</v>
      </c>
      <c r="M39" s="24">
        <f>VLOOKUP(A39,'2022_PAPI_Indicators'!A34:K214,11,FALSE)</f>
        <v>0.1374193579</v>
      </c>
      <c r="N39" s="24">
        <f>VLOOKUP(A39,'2022_PAPI_Indicators'!A34:L214,12,FALSE)</f>
        <v>0.1190241873</v>
      </c>
      <c r="O39" s="24">
        <f>VLOOKUP(A39,'2022_PAPI_Indicators'!A34:M214,13,FALSE)</f>
        <v>0.1952166557</v>
      </c>
      <c r="P39" s="24">
        <f>VLOOKUP(A39,'2022_PAPI_Indicators'!A34:N214,14,FALSE)</f>
        <v>0.1439410001</v>
      </c>
      <c r="Q39" s="24">
        <f>VLOOKUP(A39,'2022_PAPI_Indicators'!A34:O214,15,FALSE)</f>
        <v>0.2223447114</v>
      </c>
      <c r="R39" s="25" t="str">
        <f>VLOOKUP(A39,'2022_PAPI_Indicators'!A34:P214,16,FALSE)</f>
        <v/>
      </c>
      <c r="S39" s="24">
        <f>VLOOKUP(A39,'2022_PAPI_Indicators'!A34:R214,17,FALSE)</f>
        <v>0.1227545142</v>
      </c>
      <c r="T39" s="24">
        <f>VLOOKUP(A39,'2022_PAPI_Indicators'!A34:S214,18,FALSE)</f>
        <v>0.1565642208</v>
      </c>
      <c r="U39" s="25" t="str">
        <f>VLOOKUP(A39,'2022_PAPI_Indicators'!A34:T214,19,FALSE)</f>
        <v/>
      </c>
      <c r="V39" s="24">
        <f>VLOOKUP(A39,'2022_PAPI_Indicators'!A34:U214,20,FALSE)</f>
        <v>0.09430379421</v>
      </c>
      <c r="W39" s="24">
        <f>VLOOKUP(A39,'2022_PAPI_Indicators'!A34:V214,21,FALSE)</f>
        <v>0.07629951835</v>
      </c>
      <c r="X39" s="24">
        <f>VLOOKUP(A39,'2022_PAPI_Indicators'!A34:W214,22,FALSE)</f>
        <v>0.1794847995</v>
      </c>
      <c r="Y39" s="24">
        <f>VLOOKUP(A39,'2022_PAPI_Indicators'!A34:X214,23,FALSE)</f>
        <v>0.08965630084</v>
      </c>
      <c r="Z39" s="24">
        <f>VLOOKUP(A39,'2022_PAPI_Indicators'!A34:Y214,24,FALSE)</f>
        <v>0.1096973568</v>
      </c>
      <c r="AA39" s="24">
        <f>VLOOKUP(A39,'2022_PAPI_Indicators'!A34:Z214,25,FALSE)</f>
        <v>0.1054495052</v>
      </c>
      <c r="AB39" s="24">
        <f>VLOOKUP(A39,'2022_PAPI_Indicators'!A34:AA214,26,FALSE)</f>
        <v>0.1046811566</v>
      </c>
      <c r="AC39" s="24">
        <f>VLOOKUP(A39,'2022_PAPI_Indicators'!A34:AB214,27,FALSE)</f>
        <v>0.1518899202</v>
      </c>
      <c r="AD39" s="24">
        <f>VLOOKUP(A39,'2022_PAPI_Indicators'!A34:AC214,28,FALSE)</f>
        <v>0.1050154641</v>
      </c>
      <c r="AE39" s="24">
        <f>VLOOKUP(A39,'2022_PAPI_Indicators'!A34:AD214,29,FALSE)</f>
        <v>0.1267161071</v>
      </c>
      <c r="AF39" s="24">
        <f>VLOOKUP(A39,'2022_PAPI_Indicators'!A34:AE214,30,FALSE)</f>
        <v>0.1482109725</v>
      </c>
      <c r="AG39" s="24">
        <f>VLOOKUP(A39,'2022_PAPI_Indicators'!A34:AF214,31,FALSE)</f>
        <v>0.1262784749</v>
      </c>
      <c r="AH39" s="24">
        <f>VLOOKUP(A39,'2022_PAPI_Indicators'!A34:AG214,32,FALSE)</f>
        <v>0.2203243077</v>
      </c>
      <c r="AI39" s="24">
        <f>VLOOKUP(A39,'2022_PAPI_Indicators'!A34:AH214,33,FALSE)</f>
        <v>0.08599028736</v>
      </c>
      <c r="AJ39" s="24">
        <f>VLOOKUP(A39,'2022_PAPI_Indicators'!A34:AI214,34,FALSE)</f>
        <v>0.06952639669</v>
      </c>
      <c r="AK39" s="24">
        <f>VLOOKUP(A39,'2022_PAPI_Indicators'!A34:AJ214,35,FALSE)</f>
        <v>0.203920573</v>
      </c>
      <c r="AL39" s="24">
        <f>VLOOKUP(A39,'2022_PAPI_Indicators'!A34:AK214,36,FALSE)</f>
        <v>0.08839649707</v>
      </c>
      <c r="AM39" s="24">
        <f>VLOOKUP(A39,'2022_PAPI_Indicators'!A34:AL214,37,FALSE)</f>
        <v>0.09987894446</v>
      </c>
      <c r="AN39" s="24">
        <f>VLOOKUP(A39,'2022_PAPI_Indicators'!A34:AM214,38,FALSE)</f>
        <v>0.1983368248</v>
      </c>
      <c r="AO39" s="24">
        <f>VLOOKUP(A39,'2022_PAPI_Indicators'!A34:AN214,39,FALSE)</f>
        <v>0.2102203369</v>
      </c>
      <c r="AP39" s="24">
        <f>VLOOKUP(A39,'2022_PAPI_Indicators'!A34:AO214,40,FALSE)</f>
        <v>0.1424372941</v>
      </c>
      <c r="AQ39" s="24">
        <f>VLOOKUP(A39,'2022_PAPI_Indicators'!A34:AP214,41,FALSE)</f>
        <v>0.09779562056</v>
      </c>
      <c r="AR39" s="24">
        <f>VLOOKUP(A39,'2022_PAPI_Indicators'!A34:AQ214,42,FALSE)</f>
        <v>0.1150338203</v>
      </c>
      <c r="AS39" s="24">
        <f>VLOOKUP(A39,'2022_PAPI_Indicators'!A34:AR214,43,FALSE)</f>
        <v>0.08170353621</v>
      </c>
      <c r="AT39" s="24">
        <f>VLOOKUP(A39,'2022_PAPI_Indicators'!A34:AS214,44,FALSE)</f>
        <v>0.1417299062</v>
      </c>
      <c r="AU39" s="24">
        <f>VLOOKUP(A39,'2022_PAPI_Indicators'!A34:AT214,45,FALSE)</f>
        <v>0.1498733312</v>
      </c>
      <c r="AV39" s="24">
        <f>VLOOKUP(A39,'2022_PAPI_Indicators'!A34:AU214,46,FALSE)</f>
        <v>0.1331082284</v>
      </c>
      <c r="AW39" s="24">
        <f>VLOOKUP(A39,'2022_PAPI_Indicators'!A34:AV214,47,FALSE)</f>
        <v>0.1002575159</v>
      </c>
      <c r="AX39" s="24">
        <f>VLOOKUP(A39,'2022_PAPI_Indicators'!A34:AW214,48,FALSE)</f>
        <v>0.1703131199</v>
      </c>
      <c r="AY39" s="24">
        <f>VLOOKUP(A39,'2022_PAPI_Indicators'!A34:AX214,49,FALSE)</f>
        <v>0.1365737319</v>
      </c>
      <c r="AZ39" s="24">
        <f>VLOOKUP(A39,'2022_PAPI_Indicators'!A34:AY214,50,FALSE)</f>
        <v>0.104092218</v>
      </c>
      <c r="BA39" s="24">
        <f>VLOOKUP(A39,'2022_PAPI_Indicators'!A34:AZ214,51,FALSE)</f>
        <v>0.08627915382</v>
      </c>
      <c r="BB39" s="24">
        <f>VLOOKUP(A39,'2022_PAPI_Indicators'!A34:BA214,52,FALSE)</f>
        <v>0.06315217167</v>
      </c>
      <c r="BC39" s="24">
        <f>VLOOKUP(A39,'2022_PAPI_Indicators'!A34:BB214,53,FALSE)</f>
        <v>0.06586194038</v>
      </c>
      <c r="BD39" s="24">
        <f>VLOOKUP(A39,'2022_PAPI_Indicators'!A34:BC214,54,FALSE)</f>
        <v>0.0631429553</v>
      </c>
      <c r="BE39" s="24">
        <f>VLOOKUP(A39,'2022_PAPI_Indicators'!A34:BD214,55,FALSE)</f>
        <v>0.06754950434</v>
      </c>
      <c r="BF39" s="24">
        <f>VLOOKUP(A39,'2022_PAPI_Indicators'!A34:BE214,56,FALSE)</f>
        <v>0.1370667964</v>
      </c>
      <c r="BG39" s="24">
        <f>VLOOKUP(A39,'2022_PAPI_Indicators'!A34:BF214,57,FALSE)</f>
        <v>0.08236923069</v>
      </c>
      <c r="BH39" s="24">
        <f>VLOOKUP(A39,'2022_PAPI_Indicators'!A34:BG214,58,FALSE)</f>
        <v>0.08217890561</v>
      </c>
      <c r="BI39" s="24">
        <f>VLOOKUP(A39,'2022_PAPI_Indicators'!A34:BH214,59,FALSE)</f>
        <v>0.06306639314</v>
      </c>
      <c r="BJ39" s="24">
        <f>VLOOKUP(A39,'2022_PAPI_Indicators'!A34:BI214,60,FALSE)</f>
        <v>0.07751280814</v>
      </c>
      <c r="BK39" s="24">
        <f>VLOOKUP(A39,'2022_PAPI_Indicators'!A34:BJ214,61,FALSE)</f>
        <v>0.1254028827</v>
      </c>
      <c r="BL39" s="24">
        <f>VLOOKUP(A39,'2022_PAPI_Indicators'!A34:BK214,62,FALSE)</f>
        <v>0.08703129739</v>
      </c>
      <c r="BM39" s="24">
        <f>VLOOKUP(A39,'2022_PAPI_Indicators'!A34:BL214,63,FALSE)</f>
        <v>0.1606220752</v>
      </c>
      <c r="BN39" s="24">
        <f>VLOOKUP(A39,'2022_PAPI_Indicators'!A34:BM214,64,FALSE)</f>
        <v>0.1412724108</v>
      </c>
    </row>
    <row r="40" ht="13.5" customHeight="1">
      <c r="A40" s="11" t="s">
        <v>137</v>
      </c>
      <c r="B40" s="11" t="s">
        <v>138</v>
      </c>
      <c r="C40" s="12" t="s">
        <v>83</v>
      </c>
      <c r="D40" s="24">
        <f>VLOOKUP(A40,'2022_PAPI_Indicators'!A35:B215,2,)</f>
        <v>0.1743546575</v>
      </c>
      <c r="E40" s="24">
        <f>VLOOKUP(A40,'2022_PAPI_Indicators'!A35:C215,3,FALSE)</f>
        <v>0.2110891491</v>
      </c>
      <c r="F40" s="24">
        <f>VLOOKUP(A40,'2022_PAPI_Indicators'!A35:D215,4,FALSE)</f>
        <v>0.0767018795</v>
      </c>
      <c r="G40" s="24">
        <f>VLOOKUP(A40,'2022_PAPI_Indicators'!A35:E215,5,FALSE)</f>
        <v>0.2155182213</v>
      </c>
      <c r="H40" s="24">
        <f>VLOOKUP(A40,'2022_PAPI_Indicators'!A35:F215,6,FALSE)</f>
        <v>0.1281627268</v>
      </c>
      <c r="I40" s="24">
        <f>VLOOKUP(A40,'2022_PAPI_Indicators'!A35:G215,7,FALSE)</f>
        <v>0.1333485693</v>
      </c>
      <c r="J40" s="24">
        <f>VLOOKUP(A40,'2022_PAPI_Indicators'!A35:H215,8,FALSE)</f>
        <v>0.09918102622</v>
      </c>
      <c r="K40" s="24">
        <f>VLOOKUP(A40,'2022_PAPI_Indicators'!A35:I215,9,FALSE)</f>
        <v>0.1750944257</v>
      </c>
      <c r="L40" s="24">
        <f>VLOOKUP(A40,'2022_PAPI_Indicators'!A35:J215,10,FALSE)</f>
        <v>0.1060676873</v>
      </c>
      <c r="M40" s="24">
        <f>VLOOKUP(A40,'2022_PAPI_Indicators'!A35:K215,11,FALSE)</f>
        <v>0.1301698387</v>
      </c>
      <c r="N40" s="24">
        <f>VLOOKUP(A40,'2022_PAPI_Indicators'!A35:L215,12,FALSE)</f>
        <v>0.1128309146</v>
      </c>
      <c r="O40" s="24">
        <f>VLOOKUP(A40,'2022_PAPI_Indicators'!A35:M215,13,FALSE)</f>
        <v>0.1817070395</v>
      </c>
      <c r="P40" s="24">
        <f>VLOOKUP(A40,'2022_PAPI_Indicators'!A35:N215,14,FALSE)</f>
        <v>0.1500954926</v>
      </c>
      <c r="Q40" s="24">
        <f>VLOOKUP(A40,'2022_PAPI_Indicators'!A35:O215,15,FALSE)</f>
        <v>0.2240066826</v>
      </c>
      <c r="R40" s="25" t="str">
        <f>VLOOKUP(A40,'2022_PAPI_Indicators'!A35:P215,16,FALSE)</f>
        <v/>
      </c>
      <c r="S40" s="24">
        <f>VLOOKUP(A40,'2022_PAPI_Indicators'!A35:R215,17,FALSE)</f>
        <v>0.1215174049</v>
      </c>
      <c r="T40" s="24">
        <f>VLOOKUP(A40,'2022_PAPI_Indicators'!A35:S215,18,FALSE)</f>
        <v>0.1424302459</v>
      </c>
      <c r="U40" s="25" t="str">
        <f>VLOOKUP(A40,'2022_PAPI_Indicators'!A35:T215,19,FALSE)</f>
        <v/>
      </c>
      <c r="V40" s="24">
        <f>VLOOKUP(A40,'2022_PAPI_Indicators'!A35:U215,20,FALSE)</f>
        <v>0.08026905358</v>
      </c>
      <c r="W40" s="24">
        <f>VLOOKUP(A40,'2022_PAPI_Indicators'!A35:V215,21,FALSE)</f>
        <v>0.07593971491</v>
      </c>
      <c r="X40" s="24">
        <f>VLOOKUP(A40,'2022_PAPI_Indicators'!A35:W215,22,FALSE)</f>
        <v>0.1802457869</v>
      </c>
      <c r="Y40" s="24">
        <f>VLOOKUP(A40,'2022_PAPI_Indicators'!A35:X215,23,FALSE)</f>
        <v>0.09690422565</v>
      </c>
      <c r="Z40" s="24">
        <f>VLOOKUP(A40,'2022_PAPI_Indicators'!A35:Y215,24,FALSE)</f>
        <v>0.1066104621</v>
      </c>
      <c r="AA40" s="24">
        <f>VLOOKUP(A40,'2022_PAPI_Indicators'!A35:Z215,25,FALSE)</f>
        <v>0.1065600812</v>
      </c>
      <c r="AB40" s="24">
        <f>VLOOKUP(A40,'2022_PAPI_Indicators'!A35:AA215,26,FALSE)</f>
        <v>0.0985083282</v>
      </c>
      <c r="AC40" s="24">
        <f>VLOOKUP(A40,'2022_PAPI_Indicators'!A35:AB215,27,FALSE)</f>
        <v>0.1492491812</v>
      </c>
      <c r="AD40" s="24">
        <f>VLOOKUP(A40,'2022_PAPI_Indicators'!A35:AC215,28,FALSE)</f>
        <v>0.1079757288</v>
      </c>
      <c r="AE40" s="24">
        <f>VLOOKUP(A40,'2022_PAPI_Indicators'!A35:AD215,29,FALSE)</f>
        <v>0.1335428953</v>
      </c>
      <c r="AF40" s="24">
        <f>VLOOKUP(A40,'2022_PAPI_Indicators'!A35:AE215,30,FALSE)</f>
        <v>0.1494361162</v>
      </c>
      <c r="AG40" s="24">
        <f>VLOOKUP(A40,'2022_PAPI_Indicators'!A35:AF215,31,FALSE)</f>
        <v>0.1106534749</v>
      </c>
      <c r="AH40" s="24">
        <f>VLOOKUP(A40,'2022_PAPI_Indicators'!A35:AG215,32,FALSE)</f>
        <v>0.2354328036</v>
      </c>
      <c r="AI40" s="24">
        <f>VLOOKUP(A40,'2022_PAPI_Indicators'!A35:AH215,33,FALSE)</f>
        <v>0.07518336177</v>
      </c>
      <c r="AJ40" s="24">
        <f>VLOOKUP(A40,'2022_PAPI_Indicators'!A35:AI215,34,FALSE)</f>
        <v>0.06318061054</v>
      </c>
      <c r="AK40" s="24">
        <f>VLOOKUP(A40,'2022_PAPI_Indicators'!A35:AJ215,35,FALSE)</f>
        <v>0.1973752975</v>
      </c>
      <c r="AL40" s="24">
        <f>VLOOKUP(A40,'2022_PAPI_Indicators'!A35:AK215,36,FALSE)</f>
        <v>0.08839649707</v>
      </c>
      <c r="AM40" s="24">
        <f>VLOOKUP(A40,'2022_PAPI_Indicators'!A35:AL215,37,FALSE)</f>
        <v>0.09436479956</v>
      </c>
      <c r="AN40" s="24">
        <f>VLOOKUP(A40,'2022_PAPI_Indicators'!A35:AM215,38,FALSE)</f>
        <v>0.1921430528</v>
      </c>
      <c r="AO40" s="24">
        <f>VLOOKUP(A40,'2022_PAPI_Indicators'!A35:AN215,39,FALSE)</f>
        <v>0.2040215582</v>
      </c>
      <c r="AP40" s="24">
        <f>VLOOKUP(A40,'2022_PAPI_Indicators'!A35:AO215,40,FALSE)</f>
        <v>0.1354174018</v>
      </c>
      <c r="AQ40" s="24">
        <f>VLOOKUP(A40,'2022_PAPI_Indicators'!A35:AP215,41,FALSE)</f>
        <v>0.1039819121</v>
      </c>
      <c r="AR40" s="24">
        <f>VLOOKUP(A40,'2022_PAPI_Indicators'!A35:AQ215,42,FALSE)</f>
        <v>0.1079392135</v>
      </c>
      <c r="AS40" s="24">
        <f>VLOOKUP(A40,'2022_PAPI_Indicators'!A35:AR215,43,FALSE)</f>
        <v>0.08006116748</v>
      </c>
      <c r="AT40" s="24">
        <f>VLOOKUP(A40,'2022_PAPI_Indicators'!A35:AS215,44,FALSE)</f>
        <v>0.1462031752</v>
      </c>
      <c r="AU40" s="24">
        <f>VLOOKUP(A40,'2022_PAPI_Indicators'!A35:AT215,45,FALSE)</f>
        <v>0.1498733312</v>
      </c>
      <c r="AV40" s="24">
        <f>VLOOKUP(A40,'2022_PAPI_Indicators'!A35:AU215,46,FALSE)</f>
        <v>0.1240754426</v>
      </c>
      <c r="AW40" s="24">
        <f>VLOOKUP(A40,'2022_PAPI_Indicators'!A35:AV215,47,FALSE)</f>
        <v>0.08570150286</v>
      </c>
      <c r="AX40" s="24">
        <f>VLOOKUP(A40,'2022_PAPI_Indicators'!A35:AW215,48,FALSE)</f>
        <v>0.1703131199</v>
      </c>
      <c r="AY40" s="24">
        <f>VLOOKUP(A40,'2022_PAPI_Indicators'!A35:AX215,49,FALSE)</f>
        <v>0.1390272677</v>
      </c>
      <c r="AZ40" s="24">
        <f>VLOOKUP(A40,'2022_PAPI_Indicators'!A35:AY215,50,FALSE)</f>
        <v>0.1118177846</v>
      </c>
      <c r="BA40" s="24">
        <f>VLOOKUP(A40,'2022_PAPI_Indicators'!A35:AZ215,51,FALSE)</f>
        <v>0.08740583062</v>
      </c>
      <c r="BB40" s="24">
        <f>VLOOKUP(A40,'2022_PAPI_Indicators'!A35:BA215,52,FALSE)</f>
        <v>0.05595715344</v>
      </c>
      <c r="BC40" s="24">
        <f>VLOOKUP(A40,'2022_PAPI_Indicators'!A35:BB215,53,FALSE)</f>
        <v>0.06586194038</v>
      </c>
      <c r="BD40" s="24">
        <f>VLOOKUP(A40,'2022_PAPI_Indicators'!A35:BC215,54,FALSE)</f>
        <v>0.05574466661</v>
      </c>
      <c r="BE40" s="24">
        <f>VLOOKUP(A40,'2022_PAPI_Indicators'!A35:BD215,55,FALSE)</f>
        <v>0.06754950434</v>
      </c>
      <c r="BF40" s="24">
        <f>VLOOKUP(A40,'2022_PAPI_Indicators'!A35:BE215,56,FALSE)</f>
        <v>0.138138026</v>
      </c>
      <c r="BG40" s="24">
        <f>VLOOKUP(A40,'2022_PAPI_Indicators'!A35:BF215,57,FALSE)</f>
        <v>0.06759307534</v>
      </c>
      <c r="BH40" s="24">
        <f>VLOOKUP(A40,'2022_PAPI_Indicators'!A35:BG215,58,FALSE)</f>
        <v>0.07920850068</v>
      </c>
      <c r="BI40" s="24">
        <f>VLOOKUP(A40,'2022_PAPI_Indicators'!A35:BH215,59,FALSE)</f>
        <v>0.0689651072</v>
      </c>
      <c r="BJ40" s="24">
        <f>VLOOKUP(A40,'2022_PAPI_Indicators'!A35:BI215,60,FALSE)</f>
        <v>0.07117847353</v>
      </c>
      <c r="BK40" s="24">
        <f>VLOOKUP(A40,'2022_PAPI_Indicators'!A35:BJ215,61,FALSE)</f>
        <v>0.1254028827</v>
      </c>
      <c r="BL40" s="24">
        <f>VLOOKUP(A40,'2022_PAPI_Indicators'!A35:BK215,62,FALSE)</f>
        <v>0.08703129739</v>
      </c>
      <c r="BM40" s="24">
        <f>VLOOKUP(A40,'2022_PAPI_Indicators'!A35:BL215,63,FALSE)</f>
        <v>0.1620661318</v>
      </c>
      <c r="BN40" s="24">
        <f>VLOOKUP(A40,'2022_PAPI_Indicators'!A35:BM215,64,FALSE)</f>
        <v>0.1359505057</v>
      </c>
    </row>
    <row r="41" ht="13.5" customHeight="1">
      <c r="A41" s="11" t="s">
        <v>139</v>
      </c>
      <c r="B41" s="11" t="s">
        <v>140</v>
      </c>
      <c r="C41" s="12" t="s">
        <v>83</v>
      </c>
      <c r="D41" s="24">
        <f>VLOOKUP(A41,'2022_PAPI_Indicators'!A36:B216,2,)</f>
        <v>0.9527538419</v>
      </c>
      <c r="E41" s="24">
        <f>VLOOKUP(A41,'2022_PAPI_Indicators'!A36:C216,3,FALSE)</f>
        <v>0.9632108808</v>
      </c>
      <c r="F41" s="24">
        <f>VLOOKUP(A41,'2022_PAPI_Indicators'!A36:D216,4,FALSE)</f>
        <v>0.9263416529</v>
      </c>
      <c r="G41" s="24">
        <f>VLOOKUP(A41,'2022_PAPI_Indicators'!A36:E216,5,FALSE)</f>
        <v>0.9635213017</v>
      </c>
      <c r="H41" s="24">
        <f>VLOOKUP(A41,'2022_PAPI_Indicators'!A36:F216,6,FALSE)</f>
        <v>1</v>
      </c>
      <c r="I41" s="24">
        <f>VLOOKUP(A41,'2022_PAPI_Indicators'!A36:G216,7,FALSE)</f>
        <v>0.9437403083</v>
      </c>
      <c r="J41" s="24">
        <f>VLOOKUP(A41,'2022_PAPI_Indicators'!A36:H216,8,FALSE)</f>
        <v>1</v>
      </c>
      <c r="K41" s="24">
        <f>VLOOKUP(A41,'2022_PAPI_Indicators'!A36:I216,9,FALSE)</f>
        <v>0.9470167756</v>
      </c>
      <c r="L41" s="24">
        <f>VLOOKUP(A41,'2022_PAPI_Indicators'!A36:J216,10,FALSE)</f>
        <v>0.933708787</v>
      </c>
      <c r="M41" s="24">
        <f>VLOOKUP(A41,'2022_PAPI_Indicators'!A36:K216,11,FALSE)</f>
        <v>0.986097455</v>
      </c>
      <c r="N41" s="24">
        <f>VLOOKUP(A41,'2022_PAPI_Indicators'!A36:L216,12,FALSE)</f>
        <v>1</v>
      </c>
      <c r="O41" s="24">
        <f>VLOOKUP(A41,'2022_PAPI_Indicators'!A36:M216,13,FALSE)</f>
        <v>0.9558742046</v>
      </c>
      <c r="P41" s="24">
        <f>VLOOKUP(A41,'2022_PAPI_Indicators'!A36:N216,14,FALSE)</f>
        <v>0.9926896691</v>
      </c>
      <c r="Q41" s="24">
        <f>VLOOKUP(A41,'2022_PAPI_Indicators'!A36:O216,15,FALSE)</f>
        <v>0.9647436738</v>
      </c>
      <c r="R41" s="25" t="str">
        <f>VLOOKUP(A41,'2022_PAPI_Indicators'!A36:P216,16,FALSE)</f>
        <v/>
      </c>
      <c r="S41" s="24">
        <f>VLOOKUP(A41,'2022_PAPI_Indicators'!A36:R216,17,FALSE)</f>
        <v>1</v>
      </c>
      <c r="T41" s="24">
        <f>VLOOKUP(A41,'2022_PAPI_Indicators'!A36:S216,18,FALSE)</f>
        <v>1</v>
      </c>
      <c r="U41" s="25" t="str">
        <f>VLOOKUP(A41,'2022_PAPI_Indicators'!A36:T216,19,FALSE)</f>
        <v/>
      </c>
      <c r="V41" s="24">
        <f>VLOOKUP(A41,'2022_PAPI_Indicators'!A36:U216,20,FALSE)</f>
        <v>1</v>
      </c>
      <c r="W41" s="24">
        <f>VLOOKUP(A41,'2022_PAPI_Indicators'!A36:V216,21,FALSE)</f>
        <v>1</v>
      </c>
      <c r="X41" s="24">
        <f>VLOOKUP(A41,'2022_PAPI_Indicators'!A36:W216,22,FALSE)</f>
        <v>1</v>
      </c>
      <c r="Y41" s="24">
        <f>VLOOKUP(A41,'2022_PAPI_Indicators'!A36:X216,23,FALSE)</f>
        <v>1</v>
      </c>
      <c r="Z41" s="24">
        <f>VLOOKUP(A41,'2022_PAPI_Indicators'!A36:Y216,24,FALSE)</f>
        <v>1</v>
      </c>
      <c r="AA41" s="24">
        <f>VLOOKUP(A41,'2022_PAPI_Indicators'!A36:Z216,25,FALSE)</f>
        <v>0.944411695</v>
      </c>
      <c r="AB41" s="24">
        <f>VLOOKUP(A41,'2022_PAPI_Indicators'!A36:AA216,26,FALSE)</f>
        <v>1</v>
      </c>
      <c r="AC41" s="24">
        <f>VLOOKUP(A41,'2022_PAPI_Indicators'!A36:AB216,27,FALSE)</f>
        <v>0.9631788731</v>
      </c>
      <c r="AD41" s="24">
        <f>VLOOKUP(A41,'2022_PAPI_Indicators'!A36:AC216,28,FALSE)</f>
        <v>0.9007495046</v>
      </c>
      <c r="AE41" s="24">
        <f>VLOOKUP(A41,'2022_PAPI_Indicators'!A36:AD216,29,FALSE)</f>
        <v>0.9525632858</v>
      </c>
      <c r="AF41" s="24">
        <f>VLOOKUP(A41,'2022_PAPI_Indicators'!A36:AE216,30,FALSE)</f>
        <v>1</v>
      </c>
      <c r="AG41" s="24">
        <f>VLOOKUP(A41,'2022_PAPI_Indicators'!A36:AF216,31,FALSE)</f>
        <v>1</v>
      </c>
      <c r="AH41" s="24">
        <f>VLOOKUP(A41,'2022_PAPI_Indicators'!A36:AG216,32,FALSE)</f>
        <v>1</v>
      </c>
      <c r="AI41" s="24">
        <f>VLOOKUP(A41,'2022_PAPI_Indicators'!A36:AH216,33,FALSE)</f>
        <v>0.9960077405</v>
      </c>
      <c r="AJ41" s="24">
        <f>VLOOKUP(A41,'2022_PAPI_Indicators'!A36:AI216,34,FALSE)</f>
        <v>1</v>
      </c>
      <c r="AK41" s="24">
        <f>VLOOKUP(A41,'2022_PAPI_Indicators'!A36:AJ216,35,FALSE)</f>
        <v>1</v>
      </c>
      <c r="AL41" s="24">
        <f>VLOOKUP(A41,'2022_PAPI_Indicators'!A36:AK216,36,FALSE)</f>
        <v>0.9812254906</v>
      </c>
      <c r="AM41" s="24">
        <f>VLOOKUP(A41,'2022_PAPI_Indicators'!A36:AL216,37,FALSE)</f>
        <v>0.9350309968</v>
      </c>
      <c r="AN41" s="24">
        <f>VLOOKUP(A41,'2022_PAPI_Indicators'!A36:AM216,38,FALSE)</f>
        <v>1</v>
      </c>
      <c r="AO41" s="24">
        <f>VLOOKUP(A41,'2022_PAPI_Indicators'!A36:AN216,39,FALSE)</f>
        <v>1</v>
      </c>
      <c r="AP41" s="24">
        <f>VLOOKUP(A41,'2022_PAPI_Indicators'!A36:AO216,40,FALSE)</f>
        <v>1</v>
      </c>
      <c r="AQ41" s="24">
        <f>VLOOKUP(A41,'2022_PAPI_Indicators'!A36:AP216,41,FALSE)</f>
        <v>1</v>
      </c>
      <c r="AR41" s="24">
        <f>VLOOKUP(A41,'2022_PAPI_Indicators'!A36:AQ216,42,FALSE)</f>
        <v>1</v>
      </c>
      <c r="AS41" s="24">
        <f>VLOOKUP(A41,'2022_PAPI_Indicators'!A36:AR216,43,FALSE)</f>
        <v>1</v>
      </c>
      <c r="AT41" s="24">
        <f>VLOOKUP(A41,'2022_PAPI_Indicators'!A36:AS216,44,FALSE)</f>
        <v>0.927361846</v>
      </c>
      <c r="AU41" s="24">
        <f>VLOOKUP(A41,'2022_PAPI_Indicators'!A36:AT216,45,FALSE)</f>
        <v>0.9129058719</v>
      </c>
      <c r="AV41" s="24">
        <f>VLOOKUP(A41,'2022_PAPI_Indicators'!A36:AU216,46,FALSE)</f>
        <v>0.9489619732</v>
      </c>
      <c r="AW41" s="24">
        <f>VLOOKUP(A41,'2022_PAPI_Indicators'!A36:AV216,47,FALSE)</f>
        <v>0.9284180403</v>
      </c>
      <c r="AX41" s="24">
        <f>VLOOKUP(A41,'2022_PAPI_Indicators'!A36:AW216,48,FALSE)</f>
        <v>0.9683831334</v>
      </c>
      <c r="AY41" s="24">
        <f>VLOOKUP(A41,'2022_PAPI_Indicators'!A36:AX216,49,FALSE)</f>
        <v>0.9962008595</v>
      </c>
      <c r="AZ41" s="24">
        <f>VLOOKUP(A41,'2022_PAPI_Indicators'!A36:AY216,50,FALSE)</f>
        <v>0.9450380802</v>
      </c>
      <c r="BA41" s="24">
        <f>VLOOKUP(A41,'2022_PAPI_Indicators'!A36:AZ216,51,FALSE)</f>
        <v>0.9712306857</v>
      </c>
      <c r="BB41" s="24">
        <f>VLOOKUP(A41,'2022_PAPI_Indicators'!A36:BA216,52,FALSE)</f>
        <v>1</v>
      </c>
      <c r="BC41" s="24">
        <f>VLOOKUP(A41,'2022_PAPI_Indicators'!A36:BB216,53,FALSE)</f>
        <v>1</v>
      </c>
      <c r="BD41" s="24">
        <f>VLOOKUP(A41,'2022_PAPI_Indicators'!A36:BC216,54,FALSE)</f>
        <v>1</v>
      </c>
      <c r="BE41" s="24">
        <f>VLOOKUP(A41,'2022_PAPI_Indicators'!A36:BD216,55,FALSE)</f>
        <v>1</v>
      </c>
      <c r="BF41" s="24">
        <f>VLOOKUP(A41,'2022_PAPI_Indicators'!A36:BE216,56,FALSE)</f>
        <v>0.9451983571</v>
      </c>
      <c r="BG41" s="24">
        <f>VLOOKUP(A41,'2022_PAPI_Indicators'!A36:BF216,57,FALSE)</f>
        <v>1</v>
      </c>
      <c r="BH41" s="24">
        <f>VLOOKUP(A41,'2022_PAPI_Indicators'!A36:BG216,58,FALSE)</f>
        <v>1</v>
      </c>
      <c r="BI41" s="24">
        <f>VLOOKUP(A41,'2022_PAPI_Indicators'!A36:BH216,59,FALSE)</f>
        <v>0.981136024</v>
      </c>
      <c r="BJ41" s="24">
        <f>VLOOKUP(A41,'2022_PAPI_Indicators'!A36:BI216,60,FALSE)</f>
        <v>0.9286646247</v>
      </c>
      <c r="BK41" s="24">
        <f>VLOOKUP(A41,'2022_PAPI_Indicators'!A36:BJ216,61,FALSE)</f>
        <v>1</v>
      </c>
      <c r="BL41" s="24">
        <f>VLOOKUP(A41,'2022_PAPI_Indicators'!A36:BK216,62,FALSE)</f>
        <v>1</v>
      </c>
      <c r="BM41" s="24">
        <f>VLOOKUP(A41,'2022_PAPI_Indicators'!A36:BL216,63,FALSE)</f>
        <v>1</v>
      </c>
      <c r="BN41" s="24">
        <f>VLOOKUP(A41,'2022_PAPI_Indicators'!A36:BM216,64,FALSE)</f>
        <v>0.9785535336</v>
      </c>
    </row>
    <row r="42" ht="13.5" customHeight="1">
      <c r="A42" s="11" t="s">
        <v>141</v>
      </c>
      <c r="B42" s="11" t="s">
        <v>142</v>
      </c>
      <c r="C42" s="12" t="s">
        <v>83</v>
      </c>
      <c r="D42" s="24">
        <f>VLOOKUP(A42,'2022_PAPI_Indicators'!A37:B217,2,)</f>
        <v>0.9975780845</v>
      </c>
      <c r="E42" s="24">
        <f>VLOOKUP(A42,'2022_PAPI_Indicators'!A37:C217,3,FALSE)</f>
        <v>0.9919292927</v>
      </c>
      <c r="F42" s="24">
        <f>VLOOKUP(A42,'2022_PAPI_Indicators'!A37:D217,4,FALSE)</f>
        <v>1</v>
      </c>
      <c r="G42" s="24">
        <f>VLOOKUP(A42,'2022_PAPI_Indicators'!A37:E217,5,FALSE)</f>
        <v>0.9928172827</v>
      </c>
      <c r="H42" s="24">
        <f>VLOOKUP(A42,'2022_PAPI_Indicators'!A37:F217,6,FALSE)</f>
        <v>1</v>
      </c>
      <c r="I42" s="24">
        <f>VLOOKUP(A42,'2022_PAPI_Indicators'!A37:G217,7,FALSE)</f>
        <v>1</v>
      </c>
      <c r="J42" s="24">
        <f>VLOOKUP(A42,'2022_PAPI_Indicators'!A37:H217,8,FALSE)</f>
        <v>0.9925888181</v>
      </c>
      <c r="K42" s="24">
        <f>VLOOKUP(A42,'2022_PAPI_Indicators'!A37:I217,9,FALSE)</f>
        <v>0.9900709391</v>
      </c>
      <c r="L42" s="24">
        <f>VLOOKUP(A42,'2022_PAPI_Indicators'!A37:J217,10,FALSE)</f>
        <v>1</v>
      </c>
      <c r="M42" s="24">
        <f>VLOOKUP(A42,'2022_PAPI_Indicators'!A37:K217,11,FALSE)</f>
        <v>0.9989873171</v>
      </c>
      <c r="N42" s="24">
        <f>VLOOKUP(A42,'2022_PAPI_Indicators'!A37:L217,12,FALSE)</f>
        <v>1</v>
      </c>
      <c r="O42" s="24">
        <f>VLOOKUP(A42,'2022_PAPI_Indicators'!A37:M217,13,FALSE)</f>
        <v>0.9954968095</v>
      </c>
      <c r="P42" s="24">
        <f>VLOOKUP(A42,'2022_PAPI_Indicators'!A37:N217,14,FALSE)</f>
        <v>1</v>
      </c>
      <c r="Q42" s="24">
        <f>VLOOKUP(A42,'2022_PAPI_Indicators'!A37:O217,15,FALSE)</f>
        <v>1</v>
      </c>
      <c r="R42" s="25" t="str">
        <f>VLOOKUP(A42,'2022_PAPI_Indicators'!A37:P217,16,FALSE)</f>
        <v/>
      </c>
      <c r="S42" s="24">
        <f>VLOOKUP(A42,'2022_PAPI_Indicators'!A37:R217,17,FALSE)</f>
        <v>0.9987629056</v>
      </c>
      <c r="T42" s="24">
        <f>VLOOKUP(A42,'2022_PAPI_Indicators'!A37:S217,18,FALSE)</f>
        <v>1</v>
      </c>
      <c r="U42" s="25" t="str">
        <f>VLOOKUP(A42,'2022_PAPI_Indicators'!A37:T217,19,FALSE)</f>
        <v/>
      </c>
      <c r="V42" s="24">
        <f>VLOOKUP(A42,'2022_PAPI_Indicators'!A37:U217,20,FALSE)</f>
        <v>1</v>
      </c>
      <c r="W42" s="24">
        <f>VLOOKUP(A42,'2022_PAPI_Indicators'!A37:V217,21,FALSE)</f>
        <v>1</v>
      </c>
      <c r="X42" s="24">
        <f>VLOOKUP(A42,'2022_PAPI_Indicators'!A37:W217,22,FALSE)</f>
        <v>1</v>
      </c>
      <c r="Y42" s="24">
        <f>VLOOKUP(A42,'2022_PAPI_Indicators'!A37:X217,23,FALSE)</f>
        <v>1</v>
      </c>
      <c r="Z42" s="24">
        <f>VLOOKUP(A42,'2022_PAPI_Indicators'!A37:Y217,24,FALSE)</f>
        <v>0.9932239056</v>
      </c>
      <c r="AA42" s="24">
        <f>VLOOKUP(A42,'2022_PAPI_Indicators'!A37:Z217,25,FALSE)</f>
        <v>1</v>
      </c>
      <c r="AB42" s="24">
        <f>VLOOKUP(A42,'2022_PAPI_Indicators'!A37:AA217,26,FALSE)</f>
        <v>1</v>
      </c>
      <c r="AC42" s="24">
        <f>VLOOKUP(A42,'2022_PAPI_Indicators'!A37:AB217,27,FALSE)</f>
        <v>0.9970337749</v>
      </c>
      <c r="AD42" s="24">
        <f>VLOOKUP(A42,'2022_PAPI_Indicators'!A37:AC217,28,FALSE)</f>
        <v>0.9970397353</v>
      </c>
      <c r="AE42" s="24">
        <f>VLOOKUP(A42,'2022_PAPI_Indicators'!A37:AD217,29,FALSE)</f>
        <v>0.9925161004</v>
      </c>
      <c r="AF42" s="24">
        <f>VLOOKUP(A42,'2022_PAPI_Indicators'!A37:AE217,30,FALSE)</f>
        <v>1</v>
      </c>
      <c r="AG42" s="24">
        <f>VLOOKUP(A42,'2022_PAPI_Indicators'!A37:AF217,31,FALSE)</f>
        <v>1</v>
      </c>
      <c r="AH42" s="24">
        <f>VLOOKUP(A42,'2022_PAPI_Indicators'!A37:AG217,32,FALSE)</f>
        <v>0.9924457669</v>
      </c>
      <c r="AI42" s="24">
        <f>VLOOKUP(A42,'2022_PAPI_Indicators'!A37:AH217,33,FALSE)</f>
        <v>1</v>
      </c>
      <c r="AJ42" s="24">
        <f>VLOOKUP(A42,'2022_PAPI_Indicators'!A37:AI217,34,FALSE)</f>
        <v>1</v>
      </c>
      <c r="AK42" s="24">
        <f>VLOOKUP(A42,'2022_PAPI_Indicators'!A37:AJ217,35,FALSE)</f>
        <v>0.998236537</v>
      </c>
      <c r="AL42" s="24">
        <f>VLOOKUP(A42,'2022_PAPI_Indicators'!A37:AK217,36,FALSE)</f>
        <v>0.9983403683</v>
      </c>
      <c r="AM42" s="24">
        <f>VLOOKUP(A42,'2022_PAPI_Indicators'!A37:AL217,37,FALSE)</f>
        <v>1</v>
      </c>
      <c r="AN42" s="24">
        <f>VLOOKUP(A42,'2022_PAPI_Indicators'!A37:AM217,38,FALSE)</f>
        <v>0.9814186692</v>
      </c>
      <c r="AO42" s="24">
        <f>VLOOKUP(A42,'2022_PAPI_Indicators'!A37:AN217,39,FALSE)</f>
        <v>0.9913486242</v>
      </c>
      <c r="AP42" s="24">
        <f>VLOOKUP(A42,'2022_PAPI_Indicators'!A37:AO217,40,FALSE)</f>
        <v>0.9984148145</v>
      </c>
      <c r="AQ42" s="24">
        <f>VLOOKUP(A42,'2022_PAPI_Indicators'!A37:AP217,41,FALSE)</f>
        <v>1</v>
      </c>
      <c r="AR42" s="24">
        <f>VLOOKUP(A42,'2022_PAPI_Indicators'!A37:AQ217,42,FALSE)</f>
        <v>1</v>
      </c>
      <c r="AS42" s="24">
        <f>VLOOKUP(A42,'2022_PAPI_Indicators'!A37:AR217,43,FALSE)</f>
        <v>1</v>
      </c>
      <c r="AT42" s="24">
        <f>VLOOKUP(A42,'2022_PAPI_Indicators'!A37:AS217,44,FALSE)</f>
        <v>1</v>
      </c>
      <c r="AU42" s="24">
        <f>VLOOKUP(A42,'2022_PAPI_Indicators'!A37:AT217,45,FALSE)</f>
        <v>0.9931762815</v>
      </c>
      <c r="AV42" s="24">
        <f>VLOOKUP(A42,'2022_PAPI_Indicators'!A37:AU217,46,FALSE)</f>
        <v>0.9927453995</v>
      </c>
      <c r="AW42" s="24">
        <f>VLOOKUP(A42,'2022_PAPI_Indicators'!A37:AV217,47,FALSE)</f>
        <v>1</v>
      </c>
      <c r="AX42" s="24">
        <f>VLOOKUP(A42,'2022_PAPI_Indicators'!A37:AW217,48,FALSE)</f>
        <v>1</v>
      </c>
      <c r="AY42" s="24">
        <f>VLOOKUP(A42,'2022_PAPI_Indicators'!A37:AX217,49,FALSE)</f>
        <v>1</v>
      </c>
      <c r="AZ42" s="24">
        <f>VLOOKUP(A42,'2022_PAPI_Indicators'!A37:AY217,50,FALSE)</f>
        <v>1</v>
      </c>
      <c r="BA42" s="24">
        <f>VLOOKUP(A42,'2022_PAPI_Indicators'!A37:AZ217,51,FALSE)</f>
        <v>0.9970768094</v>
      </c>
      <c r="BB42" s="24">
        <f>VLOOKUP(A42,'2022_PAPI_Indicators'!A37:BA217,52,FALSE)</f>
        <v>1</v>
      </c>
      <c r="BC42" s="24">
        <f>VLOOKUP(A42,'2022_PAPI_Indicators'!A37:BB217,53,FALSE)</f>
        <v>0.9917672276</v>
      </c>
      <c r="BD42" s="24">
        <f>VLOOKUP(A42,'2022_PAPI_Indicators'!A37:BC217,54,FALSE)</f>
        <v>1</v>
      </c>
      <c r="BE42" s="24">
        <f>VLOOKUP(A42,'2022_PAPI_Indicators'!A37:BD217,55,FALSE)</f>
        <v>0.9926014543</v>
      </c>
      <c r="BF42" s="24">
        <f>VLOOKUP(A42,'2022_PAPI_Indicators'!A37:BE217,56,FALSE)</f>
        <v>0.9931242466</v>
      </c>
      <c r="BG42" s="24">
        <f>VLOOKUP(A42,'2022_PAPI_Indicators'!A37:BF217,57,FALSE)</f>
        <v>1</v>
      </c>
      <c r="BH42" s="24">
        <f>VLOOKUP(A42,'2022_PAPI_Indicators'!A37:BG217,58,FALSE)</f>
        <v>0.9970296025</v>
      </c>
      <c r="BI42" s="24">
        <f>VLOOKUP(A42,'2022_PAPI_Indicators'!A37:BH217,59,FALSE)</f>
        <v>0.9930428267</v>
      </c>
      <c r="BJ42" s="24">
        <f>VLOOKUP(A42,'2022_PAPI_Indicators'!A37:BI217,60,FALSE)</f>
        <v>1</v>
      </c>
      <c r="BK42" s="24">
        <f>VLOOKUP(A42,'2022_PAPI_Indicators'!A37:BJ217,61,FALSE)</f>
        <v>1</v>
      </c>
      <c r="BL42" s="24">
        <f>VLOOKUP(A42,'2022_PAPI_Indicators'!A37:BK217,62,FALSE)</f>
        <v>1</v>
      </c>
      <c r="BM42" s="24">
        <f>VLOOKUP(A42,'2022_PAPI_Indicators'!A37:BL217,63,FALSE)</f>
        <v>0.9861038923</v>
      </c>
      <c r="BN42" s="24">
        <f>VLOOKUP(A42,'2022_PAPI_Indicators'!A37:BM217,64,FALSE)</f>
        <v>0.9930538535</v>
      </c>
    </row>
    <row r="43" ht="13.5" customHeight="1">
      <c r="A43" s="19" t="s">
        <v>143</v>
      </c>
      <c r="B43" s="19" t="s">
        <v>144</v>
      </c>
      <c r="C43" s="20" t="s">
        <v>88</v>
      </c>
      <c r="D43" s="21">
        <f>VLOOKUP(A43,'2022_PAPI_Indicators'!A38:B218,2,)</f>
        <v>1.928919554</v>
      </c>
      <c r="E43" s="21">
        <f>VLOOKUP(A43,'2022_PAPI_Indicators'!A38:C218,3,FALSE)</f>
        <v>1.728216171</v>
      </c>
      <c r="F43" s="21">
        <f>VLOOKUP(A43,'2022_PAPI_Indicators'!A38:D218,4,FALSE)</f>
        <v>1.712219596</v>
      </c>
      <c r="G43" s="21">
        <f>VLOOKUP(A43,'2022_PAPI_Indicators'!A38:E218,5,FALSE)</f>
        <v>1.89954257</v>
      </c>
      <c r="H43" s="21">
        <f>VLOOKUP(A43,'2022_PAPI_Indicators'!A38:F218,6,FALSE)</f>
        <v>1.967787862</v>
      </c>
      <c r="I43" s="21">
        <f>VLOOKUP(A43,'2022_PAPI_Indicators'!A38:G218,7,FALSE)</f>
        <v>1.596120596</v>
      </c>
      <c r="J43" s="21">
        <f>VLOOKUP(A43,'2022_PAPI_Indicators'!A38:H218,8,FALSE)</f>
        <v>1.629313827</v>
      </c>
      <c r="K43" s="21">
        <f>VLOOKUP(A43,'2022_PAPI_Indicators'!A38:I218,9,FALSE)</f>
        <v>1.744721651</v>
      </c>
      <c r="L43" s="21">
        <f>VLOOKUP(A43,'2022_PAPI_Indicators'!A38:J218,10,FALSE)</f>
        <v>1.672128201</v>
      </c>
      <c r="M43" s="21">
        <f>VLOOKUP(A43,'2022_PAPI_Indicators'!A38:K218,11,FALSE)</f>
        <v>1.711509347</v>
      </c>
      <c r="N43" s="21">
        <f>VLOOKUP(A43,'2022_PAPI_Indicators'!A38:L218,12,FALSE)</f>
        <v>1.6753304</v>
      </c>
      <c r="O43" s="21">
        <f>VLOOKUP(A43,'2022_PAPI_Indicators'!A38:M218,13,FALSE)</f>
        <v>1.75061202</v>
      </c>
      <c r="P43" s="21">
        <f>VLOOKUP(A43,'2022_PAPI_Indicators'!A38:N218,14,FALSE)</f>
        <v>1.826261401</v>
      </c>
      <c r="Q43" s="21">
        <f>VLOOKUP(A43,'2022_PAPI_Indicators'!A38:O218,15,FALSE)</f>
        <v>2.253349304</v>
      </c>
      <c r="R43" s="22" t="str">
        <f>VLOOKUP(A43,'2022_PAPI_Indicators'!A38:P218,16,FALSE)</f>
        <v/>
      </c>
      <c r="S43" s="21">
        <f>VLOOKUP(A43,'2022_PAPI_Indicators'!A38:R218,17,FALSE)</f>
        <v>2.107126713</v>
      </c>
      <c r="T43" s="21">
        <f>VLOOKUP(A43,'2022_PAPI_Indicators'!A38:S218,18,FALSE)</f>
        <v>1.879887581</v>
      </c>
      <c r="U43" s="22" t="str">
        <f>VLOOKUP(A43,'2022_PAPI_Indicators'!A38:T218,19,FALSE)</f>
        <v/>
      </c>
      <c r="V43" s="21">
        <f>VLOOKUP(A43,'2022_PAPI_Indicators'!A38:U218,20,FALSE)</f>
        <v>1.658497453</v>
      </c>
      <c r="W43" s="21">
        <f>VLOOKUP(A43,'2022_PAPI_Indicators'!A38:V218,21,FALSE)</f>
        <v>1.980457425</v>
      </c>
      <c r="X43" s="21">
        <f>VLOOKUP(A43,'2022_PAPI_Indicators'!A38:W218,22,FALSE)</f>
        <v>1.907149434</v>
      </c>
      <c r="Y43" s="21">
        <f>VLOOKUP(A43,'2022_PAPI_Indicators'!A38:X218,23,FALSE)</f>
        <v>1.837421298</v>
      </c>
      <c r="Z43" s="21">
        <f>VLOOKUP(A43,'2022_PAPI_Indicators'!A38:Y218,24,FALSE)</f>
        <v>1.769952893</v>
      </c>
      <c r="AA43" s="21">
        <f>VLOOKUP(A43,'2022_PAPI_Indicators'!A38:Z218,25,FALSE)</f>
        <v>1.814831018</v>
      </c>
      <c r="AB43" s="21">
        <f>VLOOKUP(A43,'2022_PAPI_Indicators'!A38:AA218,26,FALSE)</f>
        <v>1.839612007</v>
      </c>
      <c r="AC43" s="21">
        <f>VLOOKUP(A43,'2022_PAPI_Indicators'!A38:AB218,27,FALSE)</f>
        <v>2.036760807</v>
      </c>
      <c r="AD43" s="21">
        <f>VLOOKUP(A43,'2022_PAPI_Indicators'!A38:AC218,28,FALSE)</f>
        <v>1.877407312</v>
      </c>
      <c r="AE43" s="21">
        <f>VLOOKUP(A43,'2022_PAPI_Indicators'!A38:AD218,29,FALSE)</f>
        <v>1.857222199</v>
      </c>
      <c r="AF43" s="21">
        <f>VLOOKUP(A43,'2022_PAPI_Indicators'!A38:AE218,30,FALSE)</f>
        <v>1.992639899</v>
      </c>
      <c r="AG43" s="21">
        <f>VLOOKUP(A43,'2022_PAPI_Indicators'!A38:AF218,31,FALSE)</f>
        <v>1.538793683</v>
      </c>
      <c r="AH43" s="21">
        <f>VLOOKUP(A43,'2022_PAPI_Indicators'!A38:AG218,32,FALSE)</f>
        <v>1.887598634</v>
      </c>
      <c r="AI43" s="21">
        <f>VLOOKUP(A43,'2022_PAPI_Indicators'!A38:AH218,33,FALSE)</f>
        <v>1.429190397</v>
      </c>
      <c r="AJ43" s="21">
        <f>VLOOKUP(A43,'2022_PAPI_Indicators'!A38:AI218,34,FALSE)</f>
        <v>1.669038415</v>
      </c>
      <c r="AK43" s="21">
        <f>VLOOKUP(A43,'2022_PAPI_Indicators'!A38:AJ218,35,FALSE)</f>
        <v>1.774168253</v>
      </c>
      <c r="AL43" s="21">
        <f>VLOOKUP(A43,'2022_PAPI_Indicators'!A38:AK218,36,FALSE)</f>
        <v>1.602531314</v>
      </c>
      <c r="AM43" s="21">
        <f>VLOOKUP(A43,'2022_PAPI_Indicators'!A38:AL218,37,FALSE)</f>
        <v>1.512416363</v>
      </c>
      <c r="AN43" s="21">
        <f>VLOOKUP(A43,'2022_PAPI_Indicators'!A38:AM218,38,FALSE)</f>
        <v>1.616096735</v>
      </c>
      <c r="AO43" s="21">
        <f>VLOOKUP(A43,'2022_PAPI_Indicators'!A38:AN218,39,FALSE)</f>
        <v>1.811474204</v>
      </c>
      <c r="AP43" s="21">
        <f>VLOOKUP(A43,'2022_PAPI_Indicators'!A38:AO218,40,FALSE)</f>
        <v>1.799686909</v>
      </c>
      <c r="AQ43" s="21">
        <f>VLOOKUP(A43,'2022_PAPI_Indicators'!A38:AP218,41,FALSE)</f>
        <v>1.432882071</v>
      </c>
      <c r="AR43" s="21">
        <f>VLOOKUP(A43,'2022_PAPI_Indicators'!A38:AQ218,42,FALSE)</f>
        <v>1.611682653</v>
      </c>
      <c r="AS43" s="21">
        <f>VLOOKUP(A43,'2022_PAPI_Indicators'!A38:AR218,43,FALSE)</f>
        <v>1.576883435</v>
      </c>
      <c r="AT43" s="21">
        <f>VLOOKUP(A43,'2022_PAPI_Indicators'!A38:AS218,44,FALSE)</f>
        <v>1.524569869</v>
      </c>
      <c r="AU43" s="21">
        <f>VLOOKUP(A43,'2022_PAPI_Indicators'!A38:AT218,45,FALSE)</f>
        <v>1.565592647</v>
      </c>
      <c r="AV43" s="21">
        <f>VLOOKUP(A43,'2022_PAPI_Indicators'!A38:AU218,46,FALSE)</f>
        <v>1.611786604</v>
      </c>
      <c r="AW43" s="21">
        <f>VLOOKUP(A43,'2022_PAPI_Indicators'!A38:AV218,47,FALSE)</f>
        <v>1.41151607</v>
      </c>
      <c r="AX43" s="21">
        <f>VLOOKUP(A43,'2022_PAPI_Indicators'!A38:AW218,48,FALSE)</f>
        <v>2.025534153</v>
      </c>
      <c r="AY43" s="21">
        <f>VLOOKUP(A43,'2022_PAPI_Indicators'!A38:AX218,49,FALSE)</f>
        <v>1.480005503</v>
      </c>
      <c r="AZ43" s="21">
        <f>VLOOKUP(A43,'2022_PAPI_Indicators'!A38:AY218,50,FALSE)</f>
        <v>1.699569821</v>
      </c>
      <c r="BA43" s="21">
        <f>VLOOKUP(A43,'2022_PAPI_Indicators'!A38:AZ218,51,FALSE)</f>
        <v>1.467621684</v>
      </c>
      <c r="BB43" s="21">
        <f>VLOOKUP(A43,'2022_PAPI_Indicators'!A38:BA218,52,FALSE)</f>
        <v>1.372207522</v>
      </c>
      <c r="BC43" s="21">
        <f>VLOOKUP(A43,'2022_PAPI_Indicators'!A38:BB218,53,FALSE)</f>
        <v>1.20382452</v>
      </c>
      <c r="BD43" s="21">
        <f>VLOOKUP(A43,'2022_PAPI_Indicators'!A38:BC218,54,FALSE)</f>
        <v>1.549091339</v>
      </c>
      <c r="BE43" s="21">
        <f>VLOOKUP(A43,'2022_PAPI_Indicators'!A38:BD218,55,FALSE)</f>
        <v>1.412188649</v>
      </c>
      <c r="BF43" s="21">
        <f>VLOOKUP(A43,'2022_PAPI_Indicators'!A38:BE218,56,FALSE)</f>
        <v>1.494333148</v>
      </c>
      <c r="BG43" s="21">
        <f>VLOOKUP(A43,'2022_PAPI_Indicators'!A38:BF218,57,FALSE)</f>
        <v>1.350194812</v>
      </c>
      <c r="BH43" s="21">
        <f>VLOOKUP(A43,'2022_PAPI_Indicators'!A38:BG218,58,FALSE)</f>
        <v>1.381359935</v>
      </c>
      <c r="BI43" s="21">
        <f>VLOOKUP(A43,'2022_PAPI_Indicators'!A38:BH218,59,FALSE)</f>
        <v>1.428419828</v>
      </c>
      <c r="BJ43" s="21">
        <f>VLOOKUP(A43,'2022_PAPI_Indicators'!A38:BI218,60,FALSE)</f>
        <v>1.421707273</v>
      </c>
      <c r="BK43" s="21">
        <f>VLOOKUP(A43,'2022_PAPI_Indicators'!A38:BJ218,61,FALSE)</f>
        <v>1.638692141</v>
      </c>
      <c r="BL43" s="21">
        <f>VLOOKUP(A43,'2022_PAPI_Indicators'!A38:BK218,62,FALSE)</f>
        <v>1.590759873</v>
      </c>
      <c r="BM43" s="21">
        <f>VLOOKUP(A43,'2022_PAPI_Indicators'!A38:BL218,63,FALSE)</f>
        <v>1.84200418</v>
      </c>
      <c r="BN43" s="21">
        <f>VLOOKUP(A43,'2022_PAPI_Indicators'!A38:BM218,64,FALSE)</f>
        <v>1.561117291</v>
      </c>
    </row>
    <row r="44" ht="13.5" customHeight="1">
      <c r="A44" s="11" t="s">
        <v>145</v>
      </c>
      <c r="B44" s="11" t="s">
        <v>146</v>
      </c>
      <c r="C44" s="12" t="s">
        <v>83</v>
      </c>
      <c r="D44" s="24">
        <f>VLOOKUP(A44,'2022_PAPI_Indicators'!A39:B219,2,)</f>
        <v>0.6725635529</v>
      </c>
      <c r="E44" s="24">
        <f>VLOOKUP(A44,'2022_PAPI_Indicators'!A39:C219,3,FALSE)</f>
        <v>0.5869417191</v>
      </c>
      <c r="F44" s="24">
        <f>VLOOKUP(A44,'2022_PAPI_Indicators'!A39:D219,4,FALSE)</f>
        <v>0.6342135072</v>
      </c>
      <c r="G44" s="24">
        <f>VLOOKUP(A44,'2022_PAPI_Indicators'!A39:E219,5,FALSE)</f>
        <v>0.7424445152</v>
      </c>
      <c r="H44" s="24">
        <f>VLOOKUP(A44,'2022_PAPI_Indicators'!A39:F219,6,FALSE)</f>
        <v>0.7750274539</v>
      </c>
      <c r="I44" s="24">
        <f>VLOOKUP(A44,'2022_PAPI_Indicators'!A39:G219,7,FALSE)</f>
        <v>0.6324170232</v>
      </c>
      <c r="J44" s="24">
        <f>VLOOKUP(A44,'2022_PAPI_Indicators'!A39:H219,8,FALSE)</f>
        <v>0.6309933662</v>
      </c>
      <c r="K44" s="24">
        <f>VLOOKUP(A44,'2022_PAPI_Indicators'!A39:I219,9,FALSE)</f>
        <v>0.6620415449</v>
      </c>
      <c r="L44" s="24">
        <f>VLOOKUP(A44,'2022_PAPI_Indicators'!A39:J219,10,FALSE)</f>
        <v>0.6060677171</v>
      </c>
      <c r="M44" s="24">
        <f>VLOOKUP(A44,'2022_PAPI_Indicators'!A39:K219,11,FALSE)</f>
        <v>0.6772917509</v>
      </c>
      <c r="N44" s="24">
        <f>VLOOKUP(A44,'2022_PAPI_Indicators'!A39:L219,12,FALSE)</f>
        <v>0.587767899</v>
      </c>
      <c r="O44" s="24">
        <f>VLOOKUP(A44,'2022_PAPI_Indicators'!A39:M219,13,FALSE)</f>
        <v>0.6345556974</v>
      </c>
      <c r="P44" s="24">
        <f>VLOOKUP(A44,'2022_PAPI_Indicators'!A39:N219,14,FALSE)</f>
        <v>0.6362036467</v>
      </c>
      <c r="Q44" s="24">
        <f>VLOOKUP(A44,'2022_PAPI_Indicators'!A39:O219,15,FALSE)</f>
        <v>0.7811635137</v>
      </c>
      <c r="R44" s="25" t="str">
        <f>VLOOKUP(A44,'2022_PAPI_Indicators'!A39:P219,16,FALSE)</f>
        <v/>
      </c>
      <c r="S44" s="24">
        <f>VLOOKUP(A44,'2022_PAPI_Indicators'!A39:R219,17,FALSE)</f>
        <v>0.8264303803</v>
      </c>
      <c r="T44" s="24">
        <f>VLOOKUP(A44,'2022_PAPI_Indicators'!A39:S219,18,FALSE)</f>
        <v>0.6115819216</v>
      </c>
      <c r="U44" s="25" t="str">
        <f>VLOOKUP(A44,'2022_PAPI_Indicators'!A39:T219,19,FALSE)</f>
        <v/>
      </c>
      <c r="V44" s="24">
        <f>VLOOKUP(A44,'2022_PAPI_Indicators'!A39:U219,20,FALSE)</f>
        <v>0.6989498734</v>
      </c>
      <c r="W44" s="24">
        <f>VLOOKUP(A44,'2022_PAPI_Indicators'!A39:V219,21,FALSE)</f>
        <v>0.7019979954</v>
      </c>
      <c r="X44" s="24">
        <f>VLOOKUP(A44,'2022_PAPI_Indicators'!A39:W219,22,FALSE)</f>
        <v>0.7608813047</v>
      </c>
      <c r="Y44" s="24">
        <f>VLOOKUP(A44,'2022_PAPI_Indicators'!A39:X219,23,FALSE)</f>
        <v>0.728269577</v>
      </c>
      <c r="Z44" s="24">
        <f>VLOOKUP(A44,'2022_PAPI_Indicators'!A39:Y219,24,FALSE)</f>
        <v>0.6438789368</v>
      </c>
      <c r="AA44" s="24">
        <f>VLOOKUP(A44,'2022_PAPI_Indicators'!A39:Z219,25,FALSE)</f>
        <v>0.8097620606</v>
      </c>
      <c r="AB44" s="24">
        <f>VLOOKUP(A44,'2022_PAPI_Indicators'!A39:AA219,26,FALSE)</f>
        <v>0.6893003583</v>
      </c>
      <c r="AC44" s="24">
        <f>VLOOKUP(A44,'2022_PAPI_Indicators'!A39:AB219,27,FALSE)</f>
        <v>0.754242301</v>
      </c>
      <c r="AD44" s="24">
        <f>VLOOKUP(A44,'2022_PAPI_Indicators'!A39:AC219,28,FALSE)</f>
        <v>0.8077933788</v>
      </c>
      <c r="AE44" s="24">
        <f>VLOOKUP(A44,'2022_PAPI_Indicators'!A39:AD219,29,FALSE)</f>
        <v>0.7037821412</v>
      </c>
      <c r="AF44" s="24">
        <f>VLOOKUP(A44,'2022_PAPI_Indicators'!A39:AE219,30,FALSE)</f>
        <v>0.830961585</v>
      </c>
      <c r="AG44" s="24">
        <f>VLOOKUP(A44,'2022_PAPI_Indicators'!A39:AF219,31,FALSE)</f>
        <v>0.6647017598</v>
      </c>
      <c r="AH44" s="24">
        <f>VLOOKUP(A44,'2022_PAPI_Indicators'!A39:AG219,32,FALSE)</f>
        <v>0.7372371554</v>
      </c>
      <c r="AI44" s="24">
        <f>VLOOKUP(A44,'2022_PAPI_Indicators'!A39:AH219,33,FALSE)</f>
        <v>0.4450753331</v>
      </c>
      <c r="AJ44" s="24">
        <f>VLOOKUP(A44,'2022_PAPI_Indicators'!A39:AI219,34,FALSE)</f>
        <v>0.6107739806</v>
      </c>
      <c r="AK44" s="24">
        <f>VLOOKUP(A44,'2022_PAPI_Indicators'!A39:AJ219,35,FALSE)</f>
        <v>0.5984333754</v>
      </c>
      <c r="AL44" s="24">
        <f>VLOOKUP(A44,'2022_PAPI_Indicators'!A39:AK219,36,FALSE)</f>
        <v>0.6646696329</v>
      </c>
      <c r="AM44" s="24">
        <f>VLOOKUP(A44,'2022_PAPI_Indicators'!A39:AL219,37,FALSE)</f>
        <v>0.6020259857</v>
      </c>
      <c r="AN44" s="24">
        <f>VLOOKUP(A44,'2022_PAPI_Indicators'!A39:AM219,38,FALSE)</f>
        <v>0.5843187571</v>
      </c>
      <c r="AO44" s="24">
        <f>VLOOKUP(A44,'2022_PAPI_Indicators'!A39:AN219,39,FALSE)</f>
        <v>0.7191405892</v>
      </c>
      <c r="AP44" s="24">
        <f>VLOOKUP(A44,'2022_PAPI_Indicators'!A39:AO219,40,FALSE)</f>
        <v>0.6612327099</v>
      </c>
      <c r="AQ44" s="24">
        <f>VLOOKUP(A44,'2022_PAPI_Indicators'!A39:AP219,41,FALSE)</f>
        <v>0.6299120784</v>
      </c>
      <c r="AR44" s="24">
        <f>VLOOKUP(A44,'2022_PAPI_Indicators'!A39:AQ219,42,FALSE)</f>
        <v>0.5950171351</v>
      </c>
      <c r="AS44" s="24">
        <f>VLOOKUP(A44,'2022_PAPI_Indicators'!A39:AR219,43,FALSE)</f>
        <v>0.5848373771</v>
      </c>
      <c r="AT44" s="24">
        <f>VLOOKUP(A44,'2022_PAPI_Indicators'!A39:AS219,44,FALSE)</f>
        <v>0.4981457293</v>
      </c>
      <c r="AU44" s="24">
        <f>VLOOKUP(A44,'2022_PAPI_Indicators'!A39:AT219,45,FALSE)</f>
        <v>0.4711367488</v>
      </c>
      <c r="AV44" s="24">
        <f>VLOOKUP(A44,'2022_PAPI_Indicators'!A39:AU219,46,FALSE)</f>
        <v>0.4529160261</v>
      </c>
      <c r="AW44" s="24">
        <f>VLOOKUP(A44,'2022_PAPI_Indicators'!A39:AV219,47,FALSE)</f>
        <v>0.3977609277</v>
      </c>
      <c r="AX44" s="24">
        <f>VLOOKUP(A44,'2022_PAPI_Indicators'!A39:AW219,48,FALSE)</f>
        <v>0.7117111683</v>
      </c>
      <c r="AY44" s="24">
        <f>VLOOKUP(A44,'2022_PAPI_Indicators'!A39:AX219,49,FALSE)</f>
        <v>0.4544127584</v>
      </c>
      <c r="AZ44" s="24">
        <f>VLOOKUP(A44,'2022_PAPI_Indicators'!A39:AY219,50,FALSE)</f>
        <v>0.5589721203</v>
      </c>
      <c r="BA44" s="24">
        <f>VLOOKUP(A44,'2022_PAPI_Indicators'!A39:AZ219,51,FALSE)</f>
        <v>0.486469537</v>
      </c>
      <c r="BB44" s="24">
        <f>VLOOKUP(A44,'2022_PAPI_Indicators'!A39:BA219,52,FALSE)</f>
        <v>0.3438078165</v>
      </c>
      <c r="BC44" s="24">
        <f>VLOOKUP(A44,'2022_PAPI_Indicators'!A39:BB219,53,FALSE)</f>
        <v>0.3924762607</v>
      </c>
      <c r="BD44" s="24">
        <f>VLOOKUP(A44,'2022_PAPI_Indicators'!A39:BC219,54,FALSE)</f>
        <v>0.549018383</v>
      </c>
      <c r="BE44" s="24">
        <f>VLOOKUP(A44,'2022_PAPI_Indicators'!A39:BD219,55,FALSE)</f>
        <v>0.4403641522</v>
      </c>
      <c r="BF44" s="24">
        <f>VLOOKUP(A44,'2022_PAPI_Indicators'!A39:BE219,56,FALSE)</f>
        <v>0.5145112872</v>
      </c>
      <c r="BG44" s="24">
        <f>VLOOKUP(A44,'2022_PAPI_Indicators'!A39:BF219,57,FALSE)</f>
        <v>0.4431903958</v>
      </c>
      <c r="BH44" s="24">
        <f>VLOOKUP(A44,'2022_PAPI_Indicators'!A39:BG219,58,FALSE)</f>
        <v>0.4717828333</v>
      </c>
      <c r="BI44" s="24">
        <f>VLOOKUP(A44,'2022_PAPI_Indicators'!A39:BH219,59,FALSE)</f>
        <v>0.4860856831</v>
      </c>
      <c r="BJ44" s="24">
        <f>VLOOKUP(A44,'2022_PAPI_Indicators'!A39:BI219,60,FALSE)</f>
        <v>0.4579185843</v>
      </c>
      <c r="BK44" s="24">
        <f>VLOOKUP(A44,'2022_PAPI_Indicators'!A39:BJ219,61,FALSE)</f>
        <v>0.4919601977</v>
      </c>
      <c r="BL44" s="24">
        <f>VLOOKUP(A44,'2022_PAPI_Indicators'!A39:BK219,62,FALSE)</f>
        <v>0.6094167233</v>
      </c>
      <c r="BM44" s="24">
        <f>VLOOKUP(A44,'2022_PAPI_Indicators'!A39:BL219,63,FALSE)</f>
        <v>0.5725464225</v>
      </c>
      <c r="BN44" s="24">
        <f>VLOOKUP(A44,'2022_PAPI_Indicators'!A39:BM219,64,FALSE)</f>
        <v>0.5525451899</v>
      </c>
    </row>
    <row r="45" ht="13.5" customHeight="1">
      <c r="A45" s="11" t="s">
        <v>147</v>
      </c>
      <c r="B45" s="11" t="s">
        <v>148</v>
      </c>
      <c r="C45" s="12" t="s">
        <v>83</v>
      </c>
      <c r="D45" s="24">
        <f>VLOOKUP(A45,'2022_PAPI_Indicators'!A40:B220,2,)</f>
        <v>0.2198114544</v>
      </c>
      <c r="E45" s="24">
        <f>VLOOKUP(A45,'2022_PAPI_Indicators'!A40:C220,3,FALSE)</f>
        <v>0.3262924254</v>
      </c>
      <c r="F45" s="24">
        <f>VLOOKUP(A45,'2022_PAPI_Indicators'!A40:D220,4,FALSE)</f>
        <v>0.350871712</v>
      </c>
      <c r="G45" s="24">
        <f>VLOOKUP(A45,'2022_PAPI_Indicators'!A40:E220,5,FALSE)</f>
        <v>0.2669025362</v>
      </c>
      <c r="H45" s="24">
        <f>VLOOKUP(A45,'2022_PAPI_Indicators'!A40:F220,6,FALSE)</f>
        <v>0.2741206586</v>
      </c>
      <c r="I45" s="24">
        <f>VLOOKUP(A45,'2022_PAPI_Indicators'!A40:G220,7,FALSE)</f>
        <v>0.3830254078</v>
      </c>
      <c r="J45" s="24">
        <f>VLOOKUP(A45,'2022_PAPI_Indicators'!A40:H220,8,FALSE)</f>
        <v>0.4490359128</v>
      </c>
      <c r="K45" s="24">
        <f>VLOOKUP(A45,'2022_PAPI_Indicators'!A40:I220,9,FALSE)</f>
        <v>0.3418310285</v>
      </c>
      <c r="L45" s="24">
        <f>VLOOKUP(A45,'2022_PAPI_Indicators'!A40:J220,10,FALSE)</f>
        <v>0.3936686218</v>
      </c>
      <c r="M45" s="24">
        <f>VLOOKUP(A45,'2022_PAPI_Indicators'!A40:K220,11,FALSE)</f>
        <v>0.4081603885</v>
      </c>
      <c r="N45" s="24">
        <f>VLOOKUP(A45,'2022_PAPI_Indicators'!A40:L220,12,FALSE)</f>
        <v>0.3853730261</v>
      </c>
      <c r="O45" s="24">
        <f>VLOOKUP(A45,'2022_PAPI_Indicators'!A40:M220,13,FALSE)</f>
        <v>0.330263257</v>
      </c>
      <c r="P45" s="24">
        <f>VLOOKUP(A45,'2022_PAPI_Indicators'!A40:N220,14,FALSE)</f>
        <v>0.2357152402</v>
      </c>
      <c r="Q45" s="24">
        <f>VLOOKUP(A45,'2022_PAPI_Indicators'!A40:O220,15,FALSE)</f>
        <v>0.07563064247</v>
      </c>
      <c r="R45" s="25" t="str">
        <f>VLOOKUP(A45,'2022_PAPI_Indicators'!A40:P220,16,FALSE)</f>
        <v/>
      </c>
      <c r="S45" s="24">
        <f>VLOOKUP(A45,'2022_PAPI_Indicators'!A40:R220,17,FALSE)</f>
        <v>0.1893550903</v>
      </c>
      <c r="T45" s="24">
        <f>VLOOKUP(A45,'2022_PAPI_Indicators'!A40:S220,18,FALSE)</f>
        <v>0.2799671292</v>
      </c>
      <c r="U45" s="25" t="str">
        <f>VLOOKUP(A45,'2022_PAPI_Indicators'!A40:T220,19,FALSE)</f>
        <v/>
      </c>
      <c r="V45" s="24">
        <f>VLOOKUP(A45,'2022_PAPI_Indicators'!A40:U220,20,FALSE)</f>
        <v>0.4927089214</v>
      </c>
      <c r="W45" s="24">
        <f>VLOOKUP(A45,'2022_PAPI_Indicators'!A40:V220,21,FALSE)</f>
        <v>0.2286286354</v>
      </c>
      <c r="X45" s="24">
        <f>VLOOKUP(A45,'2022_PAPI_Indicators'!A40:W220,22,FALSE)</f>
        <v>0.2925139368</v>
      </c>
      <c r="Y45" s="24">
        <f>VLOOKUP(A45,'2022_PAPI_Indicators'!A40:X220,23,FALSE)</f>
        <v>0.3174841702</v>
      </c>
      <c r="Z45" s="24">
        <f>VLOOKUP(A45,'2022_PAPI_Indicators'!A40:Y220,24,FALSE)</f>
        <v>0.3251996338</v>
      </c>
      <c r="AA45" s="24">
        <f>VLOOKUP(A45,'2022_PAPI_Indicators'!A40:Z220,25,FALSE)</f>
        <v>0.3404910266</v>
      </c>
      <c r="AB45" s="24">
        <f>VLOOKUP(A45,'2022_PAPI_Indicators'!A40:AA220,26,FALSE)</f>
        <v>0.2785874307</v>
      </c>
      <c r="AC45" s="24">
        <f>VLOOKUP(A45,'2022_PAPI_Indicators'!A40:AB220,27,FALSE)</f>
        <v>0.1896236092</v>
      </c>
      <c r="AD45" s="24">
        <f>VLOOKUP(A45,'2022_PAPI_Indicators'!A40:AC220,28,FALSE)</f>
        <v>0.3508752882</v>
      </c>
      <c r="AE45" s="24">
        <f>VLOOKUP(A45,'2022_PAPI_Indicators'!A40:AD220,29,FALSE)</f>
        <v>0.2957566381</v>
      </c>
      <c r="AF45" s="24">
        <f>VLOOKUP(A45,'2022_PAPI_Indicators'!A40:AE220,30,FALSE)</f>
        <v>0.3007764816</v>
      </c>
      <c r="AG45" s="24">
        <f>VLOOKUP(A45,'2022_PAPI_Indicators'!A40:AF220,31,FALSE)</f>
        <v>0.4867242873</v>
      </c>
      <c r="AH45" s="24">
        <f>VLOOKUP(A45,'2022_PAPI_Indicators'!A40:AG220,32,FALSE)</f>
        <v>0.3348981738</v>
      </c>
      <c r="AI45" s="24">
        <f>VLOOKUP(A45,'2022_PAPI_Indicators'!A40:AH220,33,FALSE)</f>
        <v>0.4858731925</v>
      </c>
      <c r="AJ45" s="24">
        <f>VLOOKUP(A45,'2022_PAPI_Indicators'!A40:AI220,34,FALSE)</f>
        <v>0.3726764023</v>
      </c>
      <c r="AK45" s="24">
        <f>VLOOKUP(A45,'2022_PAPI_Indicators'!A40:AJ220,35,FALSE)</f>
        <v>0.2857142985</v>
      </c>
      <c r="AL45" s="24">
        <f>VLOOKUP(A45,'2022_PAPI_Indicators'!A40:AK220,36,FALSE)</f>
        <v>0.465084374</v>
      </c>
      <c r="AM45" s="24">
        <f>VLOOKUP(A45,'2022_PAPI_Indicators'!A40:AL220,37,FALSE)</f>
        <v>0.4946430922</v>
      </c>
      <c r="AN45" s="24">
        <f>VLOOKUP(A45,'2022_PAPI_Indicators'!A40:AM220,38,FALSE)</f>
        <v>0.4268740714</v>
      </c>
      <c r="AO45" s="24">
        <f>VLOOKUP(A45,'2022_PAPI_Indicators'!A40:AN220,39,FALSE)</f>
        <v>0.354067415</v>
      </c>
      <c r="AP45" s="24">
        <f>VLOOKUP(A45,'2022_PAPI_Indicators'!A40:AO220,40,FALSE)</f>
        <v>0.3447754383</v>
      </c>
      <c r="AQ45" s="24">
        <f>VLOOKUP(A45,'2022_PAPI_Indicators'!A40:AP220,41,FALSE)</f>
        <v>0.5613622665</v>
      </c>
      <c r="AR45" s="24">
        <f>VLOOKUP(A45,'2022_PAPI_Indicators'!A40:AQ220,42,FALSE)</f>
        <v>0.4699053764</v>
      </c>
      <c r="AS45" s="24">
        <f>VLOOKUP(A45,'2022_PAPI_Indicators'!A40:AR220,43,FALSE)</f>
        <v>0.3721686006</v>
      </c>
      <c r="AT45" s="24">
        <f>VLOOKUP(A45,'2022_PAPI_Indicators'!A40:AS220,44,FALSE)</f>
        <v>0.3667687774</v>
      </c>
      <c r="AU45" s="24">
        <f>VLOOKUP(A45,'2022_PAPI_Indicators'!A40:AT220,45,FALSE)</f>
        <v>0.4155255258</v>
      </c>
      <c r="AV45" s="24">
        <f>VLOOKUP(A45,'2022_PAPI_Indicators'!A40:AU220,46,FALSE)</f>
        <v>0.3641145229</v>
      </c>
      <c r="AW45" s="24">
        <f>VLOOKUP(A45,'2022_PAPI_Indicators'!A40:AV220,47,FALSE)</f>
        <v>0.4350938797</v>
      </c>
      <c r="AX45" s="24">
        <f>VLOOKUP(A45,'2022_PAPI_Indicators'!A40:AW220,48,FALSE)</f>
        <v>0.2195752114</v>
      </c>
      <c r="AY45" s="24">
        <f>VLOOKUP(A45,'2022_PAPI_Indicators'!A40:AX220,49,FALSE)</f>
        <v>0.4303487539</v>
      </c>
      <c r="AZ45" s="24">
        <f>VLOOKUP(A45,'2022_PAPI_Indicators'!A40:AY220,50,FALSE)</f>
        <v>0.3552242815</v>
      </c>
      <c r="BA45" s="24">
        <f>VLOOKUP(A45,'2022_PAPI_Indicators'!A40:AZ220,51,FALSE)</f>
        <v>0.4205361307</v>
      </c>
      <c r="BB45" s="24">
        <f>VLOOKUP(A45,'2022_PAPI_Indicators'!A40:BA220,52,FALSE)</f>
        <v>0.479899168</v>
      </c>
      <c r="BC45" s="24">
        <f>VLOOKUP(A45,'2022_PAPI_Indicators'!A40:BB220,53,FALSE)</f>
        <v>0.5745908618</v>
      </c>
      <c r="BD45" s="24">
        <f>VLOOKUP(A45,'2022_PAPI_Indicators'!A40:BC220,54,FALSE)</f>
        <v>0.3823529482</v>
      </c>
      <c r="BE45" s="24">
        <f>VLOOKUP(A45,'2022_PAPI_Indicators'!A40:BD220,55,FALSE)</f>
        <v>0.5247895122</v>
      </c>
      <c r="BF45" s="24">
        <f>VLOOKUP(A45,'2022_PAPI_Indicators'!A40:BE220,56,FALSE)</f>
        <v>0.3468540013</v>
      </c>
      <c r="BG45" s="24">
        <f>VLOOKUP(A45,'2022_PAPI_Indicators'!A40:BF220,57,FALSE)</f>
        <v>0.5885471702</v>
      </c>
      <c r="BH45" s="24">
        <f>VLOOKUP(A45,'2022_PAPI_Indicators'!A40:BG220,58,FALSE)</f>
        <v>0.5232141018</v>
      </c>
      <c r="BI45" s="24">
        <f>VLOOKUP(A45,'2022_PAPI_Indicators'!A40:BH220,59,FALSE)</f>
        <v>0.4540960491</v>
      </c>
      <c r="BJ45" s="24">
        <f>VLOOKUP(A45,'2022_PAPI_Indicators'!A40:BI220,60,FALSE)</f>
        <v>0.5343621373</v>
      </c>
      <c r="BK45" s="24">
        <f>VLOOKUP(A45,'2022_PAPI_Indicators'!A40:BJ220,61,FALSE)</f>
        <v>0.3092004061</v>
      </c>
      <c r="BL45" s="24">
        <f>VLOOKUP(A45,'2022_PAPI_Indicators'!A40:BK220,62,FALSE)</f>
        <v>0.4246075451</v>
      </c>
      <c r="BM45" s="24">
        <f>VLOOKUP(A45,'2022_PAPI_Indicators'!A40:BL220,63,FALSE)</f>
        <v>0.251630038</v>
      </c>
      <c r="BN45" s="24">
        <f>VLOOKUP(A45,'2022_PAPI_Indicators'!A40:BM220,64,FALSE)</f>
        <v>0.4415558279</v>
      </c>
    </row>
    <row r="46" ht="13.5" customHeight="1">
      <c r="A46" s="11" t="s">
        <v>149</v>
      </c>
      <c r="B46" s="11" t="s">
        <v>150</v>
      </c>
      <c r="C46" s="12" t="s">
        <v>83</v>
      </c>
      <c r="D46" s="24">
        <f>VLOOKUP(A46,'2022_PAPI_Indicators'!A41:B221,2,)</f>
        <v>0.2172922194</v>
      </c>
      <c r="E46" s="24">
        <f>VLOOKUP(A46,'2022_PAPI_Indicators'!A41:C221,3,FALSE)</f>
        <v>0.2972459793</v>
      </c>
      <c r="F46" s="24">
        <f>VLOOKUP(A46,'2022_PAPI_Indicators'!A41:D221,4,FALSE)</f>
        <v>0.3725534976</v>
      </c>
      <c r="G46" s="24">
        <f>VLOOKUP(A46,'2022_PAPI_Indicators'!A41:E221,5,FALSE)</f>
        <v>0.3062720299</v>
      </c>
      <c r="H46" s="24">
        <f>VLOOKUP(A46,'2022_PAPI_Indicators'!A41:F221,6,FALSE)</f>
        <v>0.2268554121</v>
      </c>
      <c r="I46" s="24">
        <f>VLOOKUP(A46,'2022_PAPI_Indicators'!A41:G221,7,FALSE)</f>
        <v>0.4733018875</v>
      </c>
      <c r="J46" s="24">
        <f>VLOOKUP(A46,'2022_PAPI_Indicators'!A41:H221,8,FALSE)</f>
        <v>0.3932385743</v>
      </c>
      <c r="K46" s="24">
        <f>VLOOKUP(A46,'2022_PAPI_Indicators'!A41:I221,9,FALSE)</f>
        <v>0.3470870256</v>
      </c>
      <c r="L46" s="24">
        <f>VLOOKUP(A46,'2022_PAPI_Indicators'!A41:J221,10,FALSE)</f>
        <v>0.3618941009</v>
      </c>
      <c r="M46" s="24">
        <f>VLOOKUP(A46,'2022_PAPI_Indicators'!A41:K221,11,FALSE)</f>
        <v>0.3664000332</v>
      </c>
      <c r="N46" s="24">
        <f>VLOOKUP(A46,'2022_PAPI_Indicators'!A41:L221,12,FALSE)</f>
        <v>0.3152495325</v>
      </c>
      <c r="O46" s="24">
        <f>VLOOKUP(A46,'2022_PAPI_Indicators'!A41:M221,13,FALSE)</f>
        <v>0.3082792461</v>
      </c>
      <c r="P46" s="24">
        <f>VLOOKUP(A46,'2022_PAPI_Indicators'!A41:N221,14,FALSE)</f>
        <v>0.2982314825</v>
      </c>
      <c r="Q46" s="24">
        <f>VLOOKUP(A46,'2022_PAPI_Indicators'!A41:O221,15,FALSE)</f>
        <v>0.03916766867</v>
      </c>
      <c r="R46" s="25" t="str">
        <f>VLOOKUP(A46,'2022_PAPI_Indicators'!A41:P221,16,FALSE)</f>
        <v/>
      </c>
      <c r="S46" s="24">
        <f>VLOOKUP(A46,'2022_PAPI_Indicators'!A41:R221,17,FALSE)</f>
        <v>0.1692784131</v>
      </c>
      <c r="T46" s="24">
        <f>VLOOKUP(A46,'2022_PAPI_Indicators'!A41:S221,18,FALSE)</f>
        <v>0.1577758342</v>
      </c>
      <c r="U46" s="25" t="str">
        <f>VLOOKUP(A46,'2022_PAPI_Indicators'!A41:T221,19,FALSE)</f>
        <v/>
      </c>
      <c r="V46" s="24">
        <f>VLOOKUP(A46,'2022_PAPI_Indicators'!A41:U221,20,FALSE)</f>
        <v>0.3619776666</v>
      </c>
      <c r="W46" s="24">
        <f>VLOOKUP(A46,'2022_PAPI_Indicators'!A41:V221,21,FALSE)</f>
        <v>0.1789783984</v>
      </c>
      <c r="X46" s="24">
        <f>VLOOKUP(A46,'2022_PAPI_Indicators'!A41:W221,22,FALSE)</f>
        <v>0.2876657546</v>
      </c>
      <c r="Y46" s="24">
        <f>VLOOKUP(A46,'2022_PAPI_Indicators'!A41:X221,23,FALSE)</f>
        <v>0.3269881606</v>
      </c>
      <c r="Z46" s="24">
        <f>VLOOKUP(A46,'2022_PAPI_Indicators'!A41:Y221,24,FALSE)</f>
        <v>0.305925101</v>
      </c>
      <c r="AA46" s="24">
        <f>VLOOKUP(A46,'2022_PAPI_Indicators'!A41:Z221,25,FALSE)</f>
        <v>0.3942299783</v>
      </c>
      <c r="AB46" s="24">
        <f>VLOOKUP(A46,'2022_PAPI_Indicators'!A41:AA221,26,FALSE)</f>
        <v>0.315589577</v>
      </c>
      <c r="AC46" s="24">
        <f>VLOOKUP(A46,'2022_PAPI_Indicators'!A41:AB221,27,FALSE)</f>
        <v>0.1747096777</v>
      </c>
      <c r="AD46" s="24">
        <f>VLOOKUP(A46,'2022_PAPI_Indicators'!A41:AC221,28,FALSE)</f>
        <v>0.2968956828</v>
      </c>
      <c r="AE46" s="24">
        <f>VLOOKUP(A46,'2022_PAPI_Indicators'!A41:AD221,29,FALSE)</f>
        <v>0.2921313047</v>
      </c>
      <c r="AF46" s="24">
        <f>VLOOKUP(A46,'2022_PAPI_Indicators'!A41:AE221,30,FALSE)</f>
        <v>0.1985238045</v>
      </c>
      <c r="AG46" s="24">
        <f>VLOOKUP(A46,'2022_PAPI_Indicators'!A41:AF221,31,FALSE)</f>
        <v>0.4375962317</v>
      </c>
      <c r="AH46" s="24">
        <f>VLOOKUP(A46,'2022_PAPI_Indicators'!A41:AG221,32,FALSE)</f>
        <v>0.2255711854</v>
      </c>
      <c r="AI46" s="24">
        <f>VLOOKUP(A46,'2022_PAPI_Indicators'!A41:AH221,33,FALSE)</f>
        <v>0.4379399419</v>
      </c>
      <c r="AJ46" s="24">
        <f>VLOOKUP(A46,'2022_PAPI_Indicators'!A41:AI221,34,FALSE)</f>
        <v>0.358227998</v>
      </c>
      <c r="AK46" s="24">
        <f>VLOOKUP(A46,'2022_PAPI_Indicators'!A41:AJ221,35,FALSE)</f>
        <v>0.2903871834</v>
      </c>
      <c r="AL46" s="24">
        <f>VLOOKUP(A46,'2022_PAPI_Indicators'!A41:AK221,36,FALSE)</f>
        <v>0.4260438085</v>
      </c>
      <c r="AM46" s="24">
        <f>VLOOKUP(A46,'2022_PAPI_Indicators'!A41:AL221,37,FALSE)</f>
        <v>0.4590514004</v>
      </c>
      <c r="AN46" s="24">
        <f>VLOOKUP(A46,'2022_PAPI_Indicators'!A41:AM221,38,FALSE)</f>
        <v>0.3567022383</v>
      </c>
      <c r="AO46" s="24">
        <f>VLOOKUP(A46,'2022_PAPI_Indicators'!A41:AN221,39,FALSE)</f>
        <v>0.3159607351</v>
      </c>
      <c r="AP46" s="24">
        <f>VLOOKUP(A46,'2022_PAPI_Indicators'!A41:AO221,40,FALSE)</f>
        <v>0.3070974052</v>
      </c>
      <c r="AQ46" s="24">
        <f>VLOOKUP(A46,'2022_PAPI_Indicators'!A41:AP221,41,FALSE)</f>
        <v>0.5033404231</v>
      </c>
      <c r="AR46" s="24">
        <f>VLOOKUP(A46,'2022_PAPI_Indicators'!A41:AQ221,42,FALSE)</f>
        <v>0.3161114156</v>
      </c>
      <c r="AS46" s="24">
        <f>VLOOKUP(A46,'2022_PAPI_Indicators'!A41:AR221,43,FALSE)</f>
        <v>0.4464936852</v>
      </c>
      <c r="AT46" s="24">
        <f>VLOOKUP(A46,'2022_PAPI_Indicators'!A41:AS221,44,FALSE)</f>
        <v>0.4306387007</v>
      </c>
      <c r="AU46" s="24">
        <f>VLOOKUP(A46,'2022_PAPI_Indicators'!A41:AT221,45,FALSE)</f>
        <v>0.3372512758</v>
      </c>
      <c r="AV46" s="24">
        <f>VLOOKUP(A46,'2022_PAPI_Indicators'!A41:AU221,46,FALSE)</f>
        <v>0.2963320911</v>
      </c>
      <c r="AW46" s="24">
        <f>VLOOKUP(A46,'2022_PAPI_Indicators'!A41:AV221,47,FALSE)</f>
        <v>0.415876627</v>
      </c>
      <c r="AX46" s="24">
        <f>VLOOKUP(A46,'2022_PAPI_Indicators'!A41:AW221,48,FALSE)</f>
        <v>0.144016251</v>
      </c>
      <c r="AY46" s="24">
        <f>VLOOKUP(A46,'2022_PAPI_Indicators'!A41:AX221,49,FALSE)</f>
        <v>0.3682513535</v>
      </c>
      <c r="AZ46" s="24">
        <f>VLOOKUP(A46,'2022_PAPI_Indicators'!A41:AY221,50,FALSE)</f>
        <v>0.2741115093</v>
      </c>
      <c r="BA46" s="24">
        <f>VLOOKUP(A46,'2022_PAPI_Indicators'!A41:AZ221,51,FALSE)</f>
        <v>0.4386681616</v>
      </c>
      <c r="BB46" s="24">
        <f>VLOOKUP(A46,'2022_PAPI_Indicators'!A41:BA221,52,FALSE)</f>
        <v>0.3850605488</v>
      </c>
      <c r="BC46" s="24">
        <f>VLOOKUP(A46,'2022_PAPI_Indicators'!A41:BB221,53,FALSE)</f>
        <v>0.5623081326</v>
      </c>
      <c r="BD46" s="24">
        <f>VLOOKUP(A46,'2022_PAPI_Indicators'!A41:BC221,54,FALSE)</f>
        <v>0.4347181916</v>
      </c>
      <c r="BE46" s="24">
        <f>VLOOKUP(A46,'2022_PAPI_Indicators'!A41:BD221,55,FALSE)</f>
        <v>0.44832322</v>
      </c>
      <c r="BF46" s="24">
        <f>VLOOKUP(A46,'2022_PAPI_Indicators'!A41:BE221,56,FALSE)</f>
        <v>0.4846501648</v>
      </c>
      <c r="BG46" s="24">
        <f>VLOOKUP(A46,'2022_PAPI_Indicators'!A41:BF221,57,FALSE)</f>
        <v>0.4240706563</v>
      </c>
      <c r="BH46" s="24">
        <f>VLOOKUP(A46,'2022_PAPI_Indicators'!A41:BG221,58,FALSE)</f>
        <v>0.4362190962</v>
      </c>
      <c r="BI46" s="24">
        <f>VLOOKUP(A46,'2022_PAPI_Indicators'!A41:BH221,59,FALSE)</f>
        <v>0.4936690629</v>
      </c>
      <c r="BJ46" s="24">
        <f>VLOOKUP(A46,'2022_PAPI_Indicators'!A41:BI221,60,FALSE)</f>
        <v>0.366935879</v>
      </c>
      <c r="BK46" s="24">
        <f>VLOOKUP(A46,'2022_PAPI_Indicators'!A41:BJ221,61,FALSE)</f>
        <v>0.3431073129</v>
      </c>
      <c r="BL46" s="24">
        <f>VLOOKUP(A46,'2022_PAPI_Indicators'!A41:BK221,62,FALSE)</f>
        <v>0.361074537</v>
      </c>
      <c r="BM46" s="24">
        <f>VLOOKUP(A46,'2022_PAPI_Indicators'!A41:BL221,63,FALSE)</f>
        <v>0.2134865075</v>
      </c>
      <c r="BN46" s="24">
        <f>VLOOKUP(A46,'2022_PAPI_Indicators'!A41:BM221,64,FALSE)</f>
        <v>0.3730153739</v>
      </c>
    </row>
    <row r="47" ht="13.5" customHeight="1">
      <c r="A47" s="19" t="s">
        <v>151</v>
      </c>
      <c r="B47" s="19" t="s">
        <v>152</v>
      </c>
      <c r="C47" s="20" t="s">
        <v>88</v>
      </c>
      <c r="D47" s="21">
        <f>VLOOKUP(A47,'2022_PAPI_Indicators'!A42:B222,2,)</f>
        <v>1.634436607</v>
      </c>
      <c r="E47" s="21">
        <f>VLOOKUP(A47,'2022_PAPI_Indicators'!A42:C222,3,FALSE)</f>
        <v>1.387966514</v>
      </c>
      <c r="F47" s="21">
        <f>VLOOKUP(A47,'2022_PAPI_Indicators'!A42:D222,4,FALSE)</f>
        <v>1.290013671</v>
      </c>
      <c r="G47" s="21">
        <f>VLOOKUP(A47,'2022_PAPI_Indicators'!A42:E222,5,FALSE)</f>
        <v>1.42188859</v>
      </c>
      <c r="H47" s="21">
        <f>VLOOKUP(A47,'2022_PAPI_Indicators'!A42:F222,6,FALSE)</f>
        <v>1.413190246</v>
      </c>
      <c r="I47" s="21">
        <f>VLOOKUP(A47,'2022_PAPI_Indicators'!A42:G222,7,FALSE)</f>
        <v>1.521668077</v>
      </c>
      <c r="J47" s="21">
        <f>VLOOKUP(A47,'2022_PAPI_Indicators'!A42:H222,8,FALSE)</f>
        <v>1.444598317</v>
      </c>
      <c r="K47" s="21">
        <f>VLOOKUP(A47,'2022_PAPI_Indicators'!A42:I222,9,FALSE)</f>
        <v>1.427921176</v>
      </c>
      <c r="L47" s="21">
        <f>VLOOKUP(A47,'2022_PAPI_Indicators'!A42:J222,10,FALSE)</f>
        <v>1.306961298</v>
      </c>
      <c r="M47" s="21">
        <f>VLOOKUP(A47,'2022_PAPI_Indicators'!A42:K222,11,FALSE)</f>
        <v>1.428145647</v>
      </c>
      <c r="N47" s="21">
        <f>VLOOKUP(A47,'2022_PAPI_Indicators'!A42:L222,12,FALSE)</f>
        <v>1.359728932</v>
      </c>
      <c r="O47" s="21">
        <f>VLOOKUP(A47,'2022_PAPI_Indicators'!A42:M222,13,FALSE)</f>
        <v>1.453042388</v>
      </c>
      <c r="P47" s="21">
        <f>VLOOKUP(A47,'2022_PAPI_Indicators'!A42:N222,14,FALSE)</f>
        <v>1.466593027</v>
      </c>
      <c r="Q47" s="21">
        <f>VLOOKUP(A47,'2022_PAPI_Indicators'!A42:O222,15,FALSE)</f>
        <v>1.776960492</v>
      </c>
      <c r="R47" s="22" t="str">
        <f>VLOOKUP(A47,'2022_PAPI_Indicators'!A42:P222,16,FALSE)</f>
        <v/>
      </c>
      <c r="S47" s="21">
        <f>VLOOKUP(A47,'2022_PAPI_Indicators'!A42:R222,17,FALSE)</f>
        <v>1.500889778</v>
      </c>
      <c r="T47" s="21">
        <f>VLOOKUP(A47,'2022_PAPI_Indicators'!A42:S222,18,FALSE)</f>
        <v>1.438743353</v>
      </c>
      <c r="U47" s="22" t="str">
        <f>VLOOKUP(A47,'2022_PAPI_Indicators'!A42:T222,19,FALSE)</f>
        <v/>
      </c>
      <c r="V47" s="21">
        <f>VLOOKUP(A47,'2022_PAPI_Indicators'!A42:U222,20,FALSE)</f>
        <v>1.382673144</v>
      </c>
      <c r="W47" s="21">
        <f>VLOOKUP(A47,'2022_PAPI_Indicators'!A42:V222,21,FALSE)</f>
        <v>1.454549432</v>
      </c>
      <c r="X47" s="21">
        <f>VLOOKUP(A47,'2022_PAPI_Indicators'!A42:W222,22,FALSE)</f>
        <v>1.554837465</v>
      </c>
      <c r="Y47" s="21">
        <f>VLOOKUP(A47,'2022_PAPI_Indicators'!A42:X222,23,FALSE)</f>
        <v>1.508651257</v>
      </c>
      <c r="Z47" s="21">
        <f>VLOOKUP(A47,'2022_PAPI_Indicators'!A42:Y222,24,FALSE)</f>
        <v>1.473073602</v>
      </c>
      <c r="AA47" s="21">
        <f>VLOOKUP(A47,'2022_PAPI_Indicators'!A42:Z222,25,FALSE)</f>
        <v>1.528162956</v>
      </c>
      <c r="AB47" s="21">
        <f>VLOOKUP(A47,'2022_PAPI_Indicators'!A42:AA222,26,FALSE)</f>
        <v>1.497990489</v>
      </c>
      <c r="AC47" s="21">
        <f>VLOOKUP(A47,'2022_PAPI_Indicators'!A42:AB222,27,FALSE)</f>
        <v>1.658675671</v>
      </c>
      <c r="AD47" s="21">
        <f>VLOOKUP(A47,'2022_PAPI_Indicators'!A42:AC222,28,FALSE)</f>
        <v>1.420621157</v>
      </c>
      <c r="AE47" s="21">
        <f>VLOOKUP(A47,'2022_PAPI_Indicators'!A42:AD222,29,FALSE)</f>
        <v>1.624923825</v>
      </c>
      <c r="AF47" s="21">
        <f>VLOOKUP(A47,'2022_PAPI_Indicators'!A42:AE222,30,FALSE)</f>
        <v>1.523788214</v>
      </c>
      <c r="AG47" s="21">
        <f>VLOOKUP(A47,'2022_PAPI_Indicators'!A42:AF222,31,FALSE)</f>
        <v>1.538500428</v>
      </c>
      <c r="AH47" s="21">
        <f>VLOOKUP(A47,'2022_PAPI_Indicators'!A42:AG222,32,FALSE)</f>
        <v>1.615579605</v>
      </c>
      <c r="AI47" s="21">
        <f>VLOOKUP(A47,'2022_PAPI_Indicators'!A42:AH222,33,FALSE)</f>
        <v>1.356807113</v>
      </c>
      <c r="AJ47" s="21">
        <f>VLOOKUP(A47,'2022_PAPI_Indicators'!A42:AI222,34,FALSE)</f>
        <v>1.411963701</v>
      </c>
      <c r="AK47" s="21">
        <f>VLOOKUP(A47,'2022_PAPI_Indicators'!A42:AJ222,35,FALSE)</f>
        <v>1.350438952</v>
      </c>
      <c r="AL47" s="21">
        <f>VLOOKUP(A47,'2022_PAPI_Indicators'!A42:AK222,36,FALSE)</f>
        <v>1.355278015</v>
      </c>
      <c r="AM47" s="21">
        <f>VLOOKUP(A47,'2022_PAPI_Indicators'!A42:AL222,37,FALSE)</f>
        <v>1.481860876</v>
      </c>
      <c r="AN47" s="21">
        <f>VLOOKUP(A47,'2022_PAPI_Indicators'!A42:AM222,38,FALSE)</f>
        <v>1.537629843</v>
      </c>
      <c r="AO47" s="21">
        <f>VLOOKUP(A47,'2022_PAPI_Indicators'!A42:AN222,39,FALSE)</f>
        <v>1.673282743</v>
      </c>
      <c r="AP47" s="21">
        <f>VLOOKUP(A47,'2022_PAPI_Indicators'!A42:AO222,40,FALSE)</f>
        <v>1.840422869</v>
      </c>
      <c r="AQ47" s="21">
        <f>VLOOKUP(A47,'2022_PAPI_Indicators'!A42:AP222,41,FALSE)</f>
        <v>1.323152781</v>
      </c>
      <c r="AR47" s="21">
        <f>VLOOKUP(A47,'2022_PAPI_Indicators'!A42:AQ222,42,FALSE)</f>
        <v>1.339632392</v>
      </c>
      <c r="AS47" s="21">
        <f>VLOOKUP(A47,'2022_PAPI_Indicators'!A42:AR222,43,FALSE)</f>
        <v>1.281341791</v>
      </c>
      <c r="AT47" s="21">
        <f>VLOOKUP(A47,'2022_PAPI_Indicators'!A42:AS222,44,FALSE)</f>
        <v>1.300498605</v>
      </c>
      <c r="AU47" s="21">
        <f>VLOOKUP(A47,'2022_PAPI_Indicators'!A42:AT222,45,FALSE)</f>
        <v>1.406569242</v>
      </c>
      <c r="AV47" s="21">
        <f>VLOOKUP(A47,'2022_PAPI_Indicators'!A42:AU222,46,FALSE)</f>
        <v>1.511470675</v>
      </c>
      <c r="AW47" s="21">
        <f>VLOOKUP(A47,'2022_PAPI_Indicators'!A42:AV222,47,FALSE)</f>
        <v>1.24202168</v>
      </c>
      <c r="AX47" s="21">
        <f>VLOOKUP(A47,'2022_PAPI_Indicators'!A42:AW222,48,FALSE)</f>
        <v>1.74676311</v>
      </c>
      <c r="AY47" s="21">
        <f>VLOOKUP(A47,'2022_PAPI_Indicators'!A42:AX222,49,FALSE)</f>
        <v>1.389577508</v>
      </c>
      <c r="AZ47" s="21">
        <f>VLOOKUP(A47,'2022_PAPI_Indicators'!A42:AY222,50,FALSE)</f>
        <v>1.434466004</v>
      </c>
      <c r="BA47" s="21">
        <f>VLOOKUP(A47,'2022_PAPI_Indicators'!A42:AZ222,51,FALSE)</f>
        <v>1.36960113</v>
      </c>
      <c r="BB47" s="21">
        <f>VLOOKUP(A47,'2022_PAPI_Indicators'!A42:BA222,52,FALSE)</f>
        <v>1.371072888</v>
      </c>
      <c r="BC47" s="21">
        <f>VLOOKUP(A47,'2022_PAPI_Indicators'!A42:BB222,53,FALSE)</f>
        <v>1.27115345</v>
      </c>
      <c r="BD47" s="21">
        <f>VLOOKUP(A47,'2022_PAPI_Indicators'!A42:BC222,54,FALSE)</f>
        <v>1.365313292</v>
      </c>
      <c r="BE47" s="21">
        <f>VLOOKUP(A47,'2022_PAPI_Indicators'!A42:BD222,55,FALSE)</f>
        <v>1.404024005</v>
      </c>
      <c r="BF47" s="21">
        <f>VLOOKUP(A47,'2022_PAPI_Indicators'!A42:BE222,56,FALSE)</f>
        <v>1.472674847</v>
      </c>
      <c r="BG47" s="21">
        <f>VLOOKUP(A47,'2022_PAPI_Indicators'!A42:BF222,57,FALSE)</f>
        <v>1.199250221</v>
      </c>
      <c r="BH47" s="21">
        <f>VLOOKUP(A47,'2022_PAPI_Indicators'!A42:BG222,58,FALSE)</f>
        <v>1.217262387</v>
      </c>
      <c r="BI47" s="21">
        <f>VLOOKUP(A47,'2022_PAPI_Indicators'!A42:BH222,59,FALSE)</f>
        <v>1.304110169</v>
      </c>
      <c r="BJ47" s="21">
        <f>VLOOKUP(A47,'2022_PAPI_Indicators'!A42:BI222,60,FALSE)</f>
        <v>1.289804816</v>
      </c>
      <c r="BK47" s="21">
        <f>VLOOKUP(A47,'2022_PAPI_Indicators'!A42:BJ222,61,FALSE)</f>
        <v>1.382092237</v>
      </c>
      <c r="BL47" s="21">
        <f>VLOOKUP(A47,'2022_PAPI_Indicators'!A42:BK222,62,FALSE)</f>
        <v>1.376350999</v>
      </c>
      <c r="BM47" s="21">
        <f>VLOOKUP(A47,'2022_PAPI_Indicators'!A42:BL222,63,FALSE)</f>
        <v>1.497306108</v>
      </c>
      <c r="BN47" s="21">
        <f>VLOOKUP(A47,'2022_PAPI_Indicators'!A42:BM222,64,FALSE)</f>
        <v>1.406679034</v>
      </c>
    </row>
    <row r="48" ht="13.5" customHeight="1">
      <c r="A48" s="11" t="s">
        <v>153</v>
      </c>
      <c r="B48" s="11" t="s">
        <v>154</v>
      </c>
      <c r="C48" s="12" t="s">
        <v>83</v>
      </c>
      <c r="D48" s="24">
        <f>VLOOKUP(A48,'2022_PAPI_Indicators'!A43:B223,2,)</f>
        <v>0.5838896632</v>
      </c>
      <c r="E48" s="24">
        <f>VLOOKUP(A48,'2022_PAPI_Indicators'!A43:C223,3,FALSE)</f>
        <v>0.4289986789</v>
      </c>
      <c r="F48" s="24">
        <f>VLOOKUP(A48,'2022_PAPI_Indicators'!A43:D223,4,FALSE)</f>
        <v>0.4085374773</v>
      </c>
      <c r="G48" s="24">
        <f>VLOOKUP(A48,'2022_PAPI_Indicators'!A43:E223,5,FALSE)</f>
        <v>0.5196715593</v>
      </c>
      <c r="H48" s="24">
        <f>VLOOKUP(A48,'2022_PAPI_Indicators'!A43:F223,6,FALSE)</f>
        <v>0.5165016651</v>
      </c>
      <c r="I48" s="24">
        <f>VLOOKUP(A48,'2022_PAPI_Indicators'!A43:G223,7,FALSE)</f>
        <v>0.5199506879</v>
      </c>
      <c r="J48" s="24">
        <f>VLOOKUP(A48,'2022_PAPI_Indicators'!A43:H223,8,FALSE)</f>
        <v>0.3978487551</v>
      </c>
      <c r="K48" s="24">
        <f>VLOOKUP(A48,'2022_PAPI_Indicators'!A43:I223,9,FALSE)</f>
        <v>0.3572044671</v>
      </c>
      <c r="L48" s="24">
        <f>VLOOKUP(A48,'2022_PAPI_Indicators'!A43:J223,10,FALSE)</f>
        <v>0.439579308</v>
      </c>
      <c r="M48" s="24">
        <f>VLOOKUP(A48,'2022_PAPI_Indicators'!A43:K223,11,FALSE)</f>
        <v>0.4994132519</v>
      </c>
      <c r="N48" s="24">
        <f>VLOOKUP(A48,'2022_PAPI_Indicators'!A43:L223,12,FALSE)</f>
        <v>0.3593954444</v>
      </c>
      <c r="O48" s="24">
        <f>VLOOKUP(A48,'2022_PAPI_Indicators'!A43:M223,13,FALSE)</f>
        <v>0.4348196089</v>
      </c>
      <c r="P48" s="24">
        <f>VLOOKUP(A48,'2022_PAPI_Indicators'!A43:N223,14,FALSE)</f>
        <v>0.4379774928</v>
      </c>
      <c r="Q48" s="24">
        <f>VLOOKUP(A48,'2022_PAPI_Indicators'!A43:O223,15,FALSE)</f>
        <v>0.7959368825</v>
      </c>
      <c r="R48" s="25" t="str">
        <f>VLOOKUP(A48,'2022_PAPI_Indicators'!A43:P223,16,FALSE)</f>
        <v/>
      </c>
      <c r="S48" s="24">
        <f>VLOOKUP(A48,'2022_PAPI_Indicators'!A43:R223,17,FALSE)</f>
        <v>0.5982409716</v>
      </c>
      <c r="T48" s="24">
        <f>VLOOKUP(A48,'2022_PAPI_Indicators'!A43:S223,18,FALSE)</f>
        <v>0.5286757946</v>
      </c>
      <c r="U48" s="25" t="str">
        <f>VLOOKUP(A48,'2022_PAPI_Indicators'!A43:T223,19,FALSE)</f>
        <v/>
      </c>
      <c r="V48" s="24">
        <f>VLOOKUP(A48,'2022_PAPI_Indicators'!A43:U223,20,FALSE)</f>
        <v>0.5584378839</v>
      </c>
      <c r="W48" s="24">
        <f>VLOOKUP(A48,'2022_PAPI_Indicators'!A43:V223,21,FALSE)</f>
        <v>0.5197045207</v>
      </c>
      <c r="X48" s="24">
        <f>VLOOKUP(A48,'2022_PAPI_Indicators'!A43:W223,22,FALSE)</f>
        <v>0.5973771214</v>
      </c>
      <c r="Y48" s="24">
        <f>VLOOKUP(A48,'2022_PAPI_Indicators'!A43:X223,23,FALSE)</f>
        <v>0.7011367679</v>
      </c>
      <c r="Z48" s="24">
        <f>VLOOKUP(A48,'2022_PAPI_Indicators'!A43:Y223,24,FALSE)</f>
        <v>0.5363273621</v>
      </c>
      <c r="AA48" s="24">
        <f>VLOOKUP(A48,'2022_PAPI_Indicators'!A43:Z223,25,FALSE)</f>
        <v>0.6222620606</v>
      </c>
      <c r="AB48" s="24">
        <f>VLOOKUP(A48,'2022_PAPI_Indicators'!A43:AA223,26,FALSE)</f>
        <v>0.6235210299</v>
      </c>
      <c r="AC48" s="24">
        <f>VLOOKUP(A48,'2022_PAPI_Indicators'!A43:AB223,27,FALSE)</f>
        <v>0.691626668</v>
      </c>
      <c r="AD48" s="24">
        <f>VLOOKUP(A48,'2022_PAPI_Indicators'!A43:AC223,28,FALSE)</f>
        <v>0.5896161795</v>
      </c>
      <c r="AE48" s="24">
        <f>VLOOKUP(A48,'2022_PAPI_Indicators'!A43:AD223,29,FALSE)</f>
        <v>0.650737524</v>
      </c>
      <c r="AF48" s="24">
        <f>VLOOKUP(A48,'2022_PAPI_Indicators'!A43:AE223,30,FALSE)</f>
        <v>0.667075038</v>
      </c>
      <c r="AG48" s="24">
        <f>VLOOKUP(A48,'2022_PAPI_Indicators'!A43:AF223,31,FALSE)</f>
        <v>0.46029827</v>
      </c>
      <c r="AH48" s="24">
        <f>VLOOKUP(A48,'2022_PAPI_Indicators'!A43:AG223,32,FALSE)</f>
        <v>0.5978444219</v>
      </c>
      <c r="AI48" s="24">
        <f>VLOOKUP(A48,'2022_PAPI_Indicators'!A43:AH223,33,FALSE)</f>
        <v>0.3887122571</v>
      </c>
      <c r="AJ48" s="24">
        <f>VLOOKUP(A48,'2022_PAPI_Indicators'!A43:AI223,34,FALSE)</f>
        <v>0.5316596031</v>
      </c>
      <c r="AK48" s="24">
        <f>VLOOKUP(A48,'2022_PAPI_Indicators'!A43:AJ223,35,FALSE)</f>
        <v>0.4254757166</v>
      </c>
      <c r="AL48" s="24">
        <f>VLOOKUP(A48,'2022_PAPI_Indicators'!A43:AK223,36,FALSE)</f>
        <v>0.4187662005</v>
      </c>
      <c r="AM48" s="24">
        <f>VLOOKUP(A48,'2022_PAPI_Indicators'!A43:AL223,37,FALSE)</f>
        <v>0.481007874</v>
      </c>
      <c r="AN48" s="24">
        <f>VLOOKUP(A48,'2022_PAPI_Indicators'!A43:AM223,38,FALSE)</f>
        <v>0.4881746769</v>
      </c>
      <c r="AO48" s="24">
        <f>VLOOKUP(A48,'2022_PAPI_Indicators'!A43:AN223,39,FALSE)</f>
        <v>0.5023182034</v>
      </c>
      <c r="AP48" s="24">
        <f>VLOOKUP(A48,'2022_PAPI_Indicators'!A43:AO223,40,FALSE)</f>
        <v>0.4800735414</v>
      </c>
      <c r="AQ48" s="24">
        <f>VLOOKUP(A48,'2022_PAPI_Indicators'!A43:AP223,41,FALSE)</f>
        <v>0.3752548397</v>
      </c>
      <c r="AR48" s="24">
        <f>VLOOKUP(A48,'2022_PAPI_Indicators'!A43:AQ223,42,FALSE)</f>
        <v>0.3621622324</v>
      </c>
      <c r="AS48" s="24">
        <f>VLOOKUP(A48,'2022_PAPI_Indicators'!A43:AR223,43,FALSE)</f>
        <v>0.3186777532</v>
      </c>
      <c r="AT48" s="24">
        <f>VLOOKUP(A48,'2022_PAPI_Indicators'!A43:AS223,44,FALSE)</f>
        <v>0.3294147849</v>
      </c>
      <c r="AU48" s="24">
        <f>VLOOKUP(A48,'2022_PAPI_Indicators'!A43:AT223,45,FALSE)</f>
        <v>0.3673368096</v>
      </c>
      <c r="AV48" s="24">
        <f>VLOOKUP(A48,'2022_PAPI_Indicators'!A43:AU223,46,FALSE)</f>
        <v>0.3984356225</v>
      </c>
      <c r="AW48" s="24">
        <f>VLOOKUP(A48,'2022_PAPI_Indicators'!A43:AV223,47,FALSE)</f>
        <v>0.2827008367</v>
      </c>
      <c r="AX48" s="24">
        <f>VLOOKUP(A48,'2022_PAPI_Indicators'!A43:AW223,48,FALSE)</f>
        <v>0.6248903871</v>
      </c>
      <c r="AY48" s="24">
        <f>VLOOKUP(A48,'2022_PAPI_Indicators'!A43:AX223,49,FALSE)</f>
        <v>0.3458606899</v>
      </c>
      <c r="AZ48" s="24">
        <f>VLOOKUP(A48,'2022_PAPI_Indicators'!A43:AY223,50,FALSE)</f>
        <v>0.4237746</v>
      </c>
      <c r="BA48" s="24">
        <f>VLOOKUP(A48,'2022_PAPI_Indicators'!A43:AZ223,51,FALSE)</f>
        <v>0.3884349465</v>
      </c>
      <c r="BB48" s="24">
        <f>VLOOKUP(A48,'2022_PAPI_Indicators'!A43:BA223,52,FALSE)</f>
        <v>0.3241906464</v>
      </c>
      <c r="BC48" s="24">
        <f>VLOOKUP(A48,'2022_PAPI_Indicators'!A43:BB223,53,FALSE)</f>
        <v>0.2918375731</v>
      </c>
      <c r="BD48" s="24">
        <f>VLOOKUP(A48,'2022_PAPI_Indicators'!A43:BC223,54,FALSE)</f>
        <v>0.3207390904</v>
      </c>
      <c r="BE48" s="24">
        <f>VLOOKUP(A48,'2022_PAPI_Indicators'!A43:BD223,55,FALSE)</f>
        <v>0.2470396757</v>
      </c>
      <c r="BF48" s="24">
        <f>VLOOKUP(A48,'2022_PAPI_Indicators'!A43:BE223,56,FALSE)</f>
        <v>0.380035311</v>
      </c>
      <c r="BG48" s="24">
        <f>VLOOKUP(A48,'2022_PAPI_Indicators'!A43:BF223,57,FALSE)</f>
        <v>0.3141976893</v>
      </c>
      <c r="BH48" s="24">
        <f>VLOOKUP(A48,'2022_PAPI_Indicators'!A43:BG223,58,FALSE)</f>
        <v>0.3212879896</v>
      </c>
      <c r="BI48" s="24">
        <f>VLOOKUP(A48,'2022_PAPI_Indicators'!A43:BH223,59,FALSE)</f>
        <v>0.2935566008</v>
      </c>
      <c r="BJ48" s="24">
        <f>VLOOKUP(A48,'2022_PAPI_Indicators'!A43:BI223,60,FALSE)</f>
        <v>0.2406747788</v>
      </c>
      <c r="BK48" s="24">
        <f>VLOOKUP(A48,'2022_PAPI_Indicators'!A43:BJ223,61,FALSE)</f>
        <v>0.3569126427</v>
      </c>
      <c r="BL48" s="24">
        <f>VLOOKUP(A48,'2022_PAPI_Indicators'!A43:BK223,62,FALSE)</f>
        <v>0.3278068602</v>
      </c>
      <c r="BM48" s="24">
        <f>VLOOKUP(A48,'2022_PAPI_Indicators'!A43:BL223,63,FALSE)</f>
        <v>0.3913523257</v>
      </c>
      <c r="BN48" s="24">
        <f>VLOOKUP(A48,'2022_PAPI_Indicators'!A43:BM223,64,FALSE)</f>
        <v>0.2980613112</v>
      </c>
    </row>
    <row r="49" ht="13.5" customHeight="1">
      <c r="A49" s="11" t="s">
        <v>155</v>
      </c>
      <c r="B49" s="11" t="s">
        <v>156</v>
      </c>
      <c r="C49" s="12" t="s">
        <v>83</v>
      </c>
      <c r="D49" s="24">
        <f>VLOOKUP(A49,'2022_PAPI_Indicators'!A44:B224,2,)</f>
        <v>0.3554094732</v>
      </c>
      <c r="E49" s="24">
        <f>VLOOKUP(A49,'2022_PAPI_Indicators'!A44:C224,3,FALSE)</f>
        <v>0.2297904789</v>
      </c>
      <c r="F49" s="24">
        <f>VLOOKUP(A49,'2022_PAPI_Indicators'!A44:D224,4,FALSE)</f>
        <v>0.1533625722</v>
      </c>
      <c r="G49" s="24">
        <f>VLOOKUP(A49,'2022_PAPI_Indicators'!A44:E224,5,FALSE)</f>
        <v>0.1818336993</v>
      </c>
      <c r="H49" s="24">
        <f>VLOOKUP(A49,'2022_PAPI_Indicators'!A44:F224,6,FALSE)</f>
        <v>0.1465866268</v>
      </c>
      <c r="I49" s="24">
        <f>VLOOKUP(A49,'2022_PAPI_Indicators'!A44:G224,7,FALSE)</f>
        <v>0.2662893534</v>
      </c>
      <c r="J49" s="24">
        <f>VLOOKUP(A49,'2022_PAPI_Indicators'!A44:H224,8,FALSE)</f>
        <v>0.2507826388</v>
      </c>
      <c r="K49" s="24">
        <f>VLOOKUP(A49,'2022_PAPI_Indicators'!A44:I224,9,FALSE)</f>
        <v>0.4246589243</v>
      </c>
      <c r="L49" s="24">
        <f>VLOOKUP(A49,'2022_PAPI_Indicators'!A44:J224,10,FALSE)</f>
        <v>0.1337986887</v>
      </c>
      <c r="M49" s="24">
        <f>VLOOKUP(A49,'2022_PAPI_Indicators'!A44:K224,11,FALSE)</f>
        <v>0.1563759595</v>
      </c>
      <c r="N49" s="24">
        <f>VLOOKUP(A49,'2022_PAPI_Indicators'!A44:L224,12,FALSE)</f>
        <v>0.2484849691</v>
      </c>
      <c r="O49" s="24">
        <f>VLOOKUP(A49,'2022_PAPI_Indicators'!A44:M224,13,FALSE)</f>
        <v>0.2180634588</v>
      </c>
      <c r="P49" s="24">
        <f>VLOOKUP(A49,'2022_PAPI_Indicators'!A44:N224,14,FALSE)</f>
        <v>0.2909600139</v>
      </c>
      <c r="Q49" s="24">
        <f>VLOOKUP(A49,'2022_PAPI_Indicators'!A44:O224,15,FALSE)</f>
        <v>0.2652063072</v>
      </c>
      <c r="R49" s="25" t="str">
        <f>VLOOKUP(A49,'2022_PAPI_Indicators'!A44:P224,16,FALSE)</f>
        <v/>
      </c>
      <c r="S49" s="24">
        <f>VLOOKUP(A49,'2022_PAPI_Indicators'!A44:R224,17,FALSE)</f>
        <v>0.1601827741</v>
      </c>
      <c r="T49" s="24">
        <f>VLOOKUP(A49,'2022_PAPI_Indicators'!A44:S224,18,FALSE)</f>
        <v>0.1623915136</v>
      </c>
      <c r="U49" s="25" t="str">
        <f>VLOOKUP(A49,'2022_PAPI_Indicators'!A44:T224,19,FALSE)</f>
        <v/>
      </c>
      <c r="V49" s="24">
        <f>VLOOKUP(A49,'2022_PAPI_Indicators'!A44:U224,20,FALSE)</f>
        <v>0.1659210175</v>
      </c>
      <c r="W49" s="24">
        <f>VLOOKUP(A49,'2022_PAPI_Indicators'!A44:V224,21,FALSE)</f>
        <v>0.1482239217</v>
      </c>
      <c r="X49" s="24">
        <f>VLOOKUP(A49,'2022_PAPI_Indicators'!A44:W224,22,FALSE)</f>
        <v>0.2456859797</v>
      </c>
      <c r="Y49" s="24">
        <f>VLOOKUP(A49,'2022_PAPI_Indicators'!A44:X224,23,FALSE)</f>
        <v>0.149482578</v>
      </c>
      <c r="Z49" s="24">
        <f>VLOOKUP(A49,'2022_PAPI_Indicators'!A44:Y224,24,FALSE)</f>
        <v>0.1606570482</v>
      </c>
      <c r="AA49" s="24">
        <f>VLOOKUP(A49,'2022_PAPI_Indicators'!A44:Z224,25,FALSE)</f>
        <v>0.2052587569</v>
      </c>
      <c r="AB49" s="24">
        <f>VLOOKUP(A49,'2022_PAPI_Indicators'!A44:AA224,26,FALSE)</f>
        <v>0.2488939613</v>
      </c>
      <c r="AC49" s="24">
        <f>VLOOKUP(A49,'2022_PAPI_Indicators'!A44:AB224,27,FALSE)</f>
        <v>0.2703643143</v>
      </c>
      <c r="AD49" s="24">
        <f>VLOOKUP(A49,'2022_PAPI_Indicators'!A44:AC224,28,FALSE)</f>
        <v>0.2000375837</v>
      </c>
      <c r="AE49" s="24">
        <f>VLOOKUP(A49,'2022_PAPI_Indicators'!A44:AD224,29,FALSE)</f>
        <v>0.3339558244</v>
      </c>
      <c r="AF49" s="24">
        <f>VLOOKUP(A49,'2022_PAPI_Indicators'!A44:AE224,30,FALSE)</f>
        <v>0.1528005749</v>
      </c>
      <c r="AG49" s="24">
        <f>VLOOKUP(A49,'2022_PAPI_Indicators'!A44:AF224,31,FALSE)</f>
        <v>0.4061605632</v>
      </c>
      <c r="AH49" s="24">
        <f>VLOOKUP(A49,'2022_PAPI_Indicators'!A44:AG224,32,FALSE)</f>
        <v>0.2383330017</v>
      </c>
      <c r="AI49" s="24">
        <f>VLOOKUP(A49,'2022_PAPI_Indicators'!A44:AH224,33,FALSE)</f>
        <v>0.1985482574</v>
      </c>
      <c r="AJ49" s="24">
        <f>VLOOKUP(A49,'2022_PAPI_Indicators'!A44:AI224,34,FALSE)</f>
        <v>0.2267363816</v>
      </c>
      <c r="AK49" s="24">
        <f>VLOOKUP(A49,'2022_PAPI_Indicators'!A44:AJ224,35,FALSE)</f>
        <v>0.1497331709</v>
      </c>
      <c r="AL49" s="24">
        <f>VLOOKUP(A49,'2022_PAPI_Indicators'!A44:AK224,36,FALSE)</f>
        <v>0.2695961595</v>
      </c>
      <c r="AM49" s="24">
        <f>VLOOKUP(A49,'2022_PAPI_Indicators'!A44:AL224,37,FALSE)</f>
        <v>0.2186959237</v>
      </c>
      <c r="AN49" s="24">
        <f>VLOOKUP(A49,'2022_PAPI_Indicators'!A44:AM224,38,FALSE)</f>
        <v>0.3351835012</v>
      </c>
      <c r="AO49" s="24">
        <f>VLOOKUP(A49,'2022_PAPI_Indicators'!A44:AN224,39,FALSE)</f>
        <v>0.4298531413</v>
      </c>
      <c r="AP49" s="24">
        <f>VLOOKUP(A49,'2022_PAPI_Indicators'!A44:AO224,40,FALSE)</f>
        <v>0.6459980011</v>
      </c>
      <c r="AQ49" s="24">
        <f>VLOOKUP(A49,'2022_PAPI_Indicators'!A44:AP224,41,FALSE)</f>
        <v>0.2210270613</v>
      </c>
      <c r="AR49" s="24">
        <f>VLOOKUP(A49,'2022_PAPI_Indicators'!A44:AQ224,42,FALSE)</f>
        <v>0.2719721496</v>
      </c>
      <c r="AS49" s="24">
        <f>VLOOKUP(A49,'2022_PAPI_Indicators'!A44:AR224,43,FALSE)</f>
        <v>0.2285777032</v>
      </c>
      <c r="AT49" s="24">
        <f>VLOOKUP(A49,'2022_PAPI_Indicators'!A44:AS224,44,FALSE)</f>
        <v>0.2144913375</v>
      </c>
      <c r="AU49" s="24">
        <f>VLOOKUP(A49,'2022_PAPI_Indicators'!A44:AT224,45,FALSE)</f>
        <v>0.2199221998</v>
      </c>
      <c r="AV49" s="24">
        <f>VLOOKUP(A49,'2022_PAPI_Indicators'!A44:AU224,46,FALSE)</f>
        <v>0.3293117583</v>
      </c>
      <c r="AW49" s="24">
        <f>VLOOKUP(A49,'2022_PAPI_Indicators'!A44:AV224,47,FALSE)</f>
        <v>0.1349717677</v>
      </c>
      <c r="AX49" s="24">
        <f>VLOOKUP(A49,'2022_PAPI_Indicators'!A44:AW224,48,FALSE)</f>
        <v>0.3974161744</v>
      </c>
      <c r="AY49" s="24">
        <f>VLOOKUP(A49,'2022_PAPI_Indicators'!A44:AX224,49,FALSE)</f>
        <v>0.3336893618</v>
      </c>
      <c r="AZ49" s="24">
        <f>VLOOKUP(A49,'2022_PAPI_Indicators'!A44:AY224,50,FALSE)</f>
        <v>0.2578456998</v>
      </c>
      <c r="BA49" s="24">
        <f>VLOOKUP(A49,'2022_PAPI_Indicators'!A44:AZ224,51,FALSE)</f>
        <v>0.2895421386</v>
      </c>
      <c r="BB49" s="24">
        <f>VLOOKUP(A49,'2022_PAPI_Indicators'!A44:BA224,52,FALSE)</f>
        <v>0.3674210012</v>
      </c>
      <c r="BC49" s="24">
        <f>VLOOKUP(A49,'2022_PAPI_Indicators'!A44:BB224,53,FALSE)</f>
        <v>0.1437446028</v>
      </c>
      <c r="BD49" s="24">
        <f>VLOOKUP(A49,'2022_PAPI_Indicators'!A44:BC224,54,FALSE)</f>
        <v>0.2099653184</v>
      </c>
      <c r="BE49" s="24">
        <f>VLOOKUP(A49,'2022_PAPI_Indicators'!A44:BD224,55,FALSE)</f>
        <v>0.3889451623</v>
      </c>
      <c r="BF49" s="24">
        <f>VLOOKUP(A49,'2022_PAPI_Indicators'!A44:BE224,56,FALSE)</f>
        <v>0.4335508049</v>
      </c>
      <c r="BG49" s="24">
        <f>VLOOKUP(A49,'2022_PAPI_Indicators'!A44:BF224,57,FALSE)</f>
        <v>0.1514825672</v>
      </c>
      <c r="BH49" s="24">
        <f>VLOOKUP(A49,'2022_PAPI_Indicators'!A44:BG224,58,FALSE)</f>
        <v>0.08813044429</v>
      </c>
      <c r="BI49" s="24">
        <f>VLOOKUP(A49,'2022_PAPI_Indicators'!A44:BH224,59,FALSE)</f>
        <v>0.2347903848</v>
      </c>
      <c r="BJ49" s="24">
        <f>VLOOKUP(A49,'2022_PAPI_Indicators'!A44:BI224,60,FALSE)</f>
        <v>0.2406320423</v>
      </c>
      <c r="BK49" s="24">
        <f>VLOOKUP(A49,'2022_PAPI_Indicators'!A44:BJ224,61,FALSE)</f>
        <v>0.2777771056</v>
      </c>
      <c r="BL49" s="24">
        <f>VLOOKUP(A49,'2022_PAPI_Indicators'!A44:BK224,62,FALSE)</f>
        <v>0.267206341</v>
      </c>
      <c r="BM49" s="24">
        <f>VLOOKUP(A49,'2022_PAPI_Indicators'!A44:BL224,63,FALSE)</f>
        <v>0.3095697761</v>
      </c>
      <c r="BN49" s="24">
        <f>VLOOKUP(A49,'2022_PAPI_Indicators'!A44:BM224,64,FALSE)</f>
        <v>0.4042328298</v>
      </c>
    </row>
    <row r="50" ht="13.5" customHeight="1">
      <c r="A50" s="11" t="s">
        <v>157</v>
      </c>
      <c r="B50" s="11" t="s">
        <v>158</v>
      </c>
      <c r="C50" s="12" t="s">
        <v>83</v>
      </c>
      <c r="D50" s="24">
        <f>VLOOKUP(A50,'2022_PAPI_Indicators'!A45:B225,2,)</f>
        <v>0.9081302881</v>
      </c>
      <c r="E50" s="24">
        <f>VLOOKUP(A50,'2022_PAPI_Indicators'!A45:C225,3,FALSE)</f>
        <v>0.8491426706</v>
      </c>
      <c r="F50" s="24">
        <f>VLOOKUP(A50,'2022_PAPI_Indicators'!A45:D225,4,FALSE)</f>
        <v>0.7519189715</v>
      </c>
      <c r="G50" s="24">
        <f>VLOOKUP(A50,'2022_PAPI_Indicators'!A45:E225,5,FALSE)</f>
        <v>0.8361502886</v>
      </c>
      <c r="H50" s="24">
        <f>VLOOKUP(A50,'2022_PAPI_Indicators'!A45:F225,6,FALSE)</f>
        <v>0.8389062285</v>
      </c>
      <c r="I50" s="24">
        <f>VLOOKUP(A50,'2022_PAPI_Indicators'!A45:G225,7,FALSE)</f>
        <v>0.8509081602</v>
      </c>
      <c r="J50" s="24">
        <f>VLOOKUP(A50,'2022_PAPI_Indicators'!A45:H225,8,FALSE)</f>
        <v>0.8778380752</v>
      </c>
      <c r="K50" s="24">
        <f>VLOOKUP(A50,'2022_PAPI_Indicators'!A45:I225,9,FALSE)</f>
        <v>0.8218615651</v>
      </c>
      <c r="L50" s="24">
        <f>VLOOKUP(A50,'2022_PAPI_Indicators'!A45:J225,10,FALSE)</f>
        <v>0.7809842229</v>
      </c>
      <c r="M50" s="24">
        <f>VLOOKUP(A50,'2022_PAPI_Indicators'!A45:K225,11,FALSE)</f>
        <v>0.9028621316</v>
      </c>
      <c r="N50" s="24">
        <f>VLOOKUP(A50,'2022_PAPI_Indicators'!A45:L225,12,FALSE)</f>
        <v>0.9020181298</v>
      </c>
      <c r="O50" s="24">
        <f>VLOOKUP(A50,'2022_PAPI_Indicators'!A45:M225,13,FALSE)</f>
        <v>0.9427684546</v>
      </c>
      <c r="P50" s="24">
        <f>VLOOKUP(A50,'2022_PAPI_Indicators'!A45:N225,14,FALSE)</f>
        <v>0.9071295261</v>
      </c>
      <c r="Q50" s="24">
        <f>VLOOKUP(A50,'2022_PAPI_Indicators'!A45:O225,15,FALSE)</f>
        <v>0.9598160386</v>
      </c>
      <c r="R50" s="25" t="str">
        <f>VLOOKUP(A50,'2022_PAPI_Indicators'!A45:P225,16,FALSE)</f>
        <v/>
      </c>
      <c r="S50" s="24">
        <f>VLOOKUP(A50,'2022_PAPI_Indicators'!A45:R225,17,FALSE)</f>
        <v>0.8919298053</v>
      </c>
      <c r="T50" s="24">
        <f>VLOOKUP(A50,'2022_PAPI_Indicators'!A45:S225,18,FALSE)</f>
        <v>0.9184263945</v>
      </c>
      <c r="U50" s="25" t="str">
        <f>VLOOKUP(A50,'2022_PAPI_Indicators'!A45:T225,19,FALSE)</f>
        <v/>
      </c>
      <c r="V50" s="24">
        <f>VLOOKUP(A50,'2022_PAPI_Indicators'!A45:U225,20,FALSE)</f>
        <v>0.786817193</v>
      </c>
      <c r="W50" s="24">
        <f>VLOOKUP(A50,'2022_PAPI_Indicators'!A45:V225,21,FALSE)</f>
        <v>0.8805795312</v>
      </c>
      <c r="X50" s="24">
        <f>VLOOKUP(A50,'2022_PAPI_Indicators'!A45:W225,22,FALSE)</f>
        <v>0.9213255048</v>
      </c>
      <c r="Y50" s="24">
        <f>VLOOKUP(A50,'2022_PAPI_Indicators'!A45:X225,23,FALSE)</f>
        <v>0.8170013428</v>
      </c>
      <c r="Z50" s="24">
        <f>VLOOKUP(A50,'2022_PAPI_Indicators'!A45:Y225,24,FALSE)</f>
        <v>0.9301834702</v>
      </c>
      <c r="AA50" s="24">
        <f>VLOOKUP(A50,'2022_PAPI_Indicators'!A45:Z225,25,FALSE)</f>
        <v>0.848683238</v>
      </c>
      <c r="AB50" s="24">
        <f>VLOOKUP(A50,'2022_PAPI_Indicators'!A45:AA225,26,FALSE)</f>
        <v>0.8074044585</v>
      </c>
      <c r="AC50" s="24">
        <f>VLOOKUP(A50,'2022_PAPI_Indicators'!A45:AB225,27,FALSE)</f>
        <v>0.9030168056</v>
      </c>
      <c r="AD50" s="24">
        <f>VLOOKUP(A50,'2022_PAPI_Indicators'!A45:AC225,28,FALSE)</f>
        <v>0.7528904676</v>
      </c>
      <c r="AE50" s="24">
        <f>VLOOKUP(A50,'2022_PAPI_Indicators'!A45:AD225,29,FALSE)</f>
        <v>0.8224294186</v>
      </c>
      <c r="AF50" s="24">
        <f>VLOOKUP(A50,'2022_PAPI_Indicators'!A45:AE225,30,FALSE)</f>
        <v>0.8815166354</v>
      </c>
      <c r="AG50" s="24">
        <f>VLOOKUP(A50,'2022_PAPI_Indicators'!A45:AF225,31,FALSE)</f>
        <v>0.8816210032</v>
      </c>
      <c r="AH50" s="24">
        <f>VLOOKUP(A50,'2022_PAPI_Indicators'!A45:AG225,32,FALSE)</f>
        <v>0.9278326631</v>
      </c>
      <c r="AI50" s="24">
        <f>VLOOKUP(A50,'2022_PAPI_Indicators'!A45:AH225,33,FALSE)</f>
        <v>0.8265998363</v>
      </c>
      <c r="AJ50" s="24">
        <f>VLOOKUP(A50,'2022_PAPI_Indicators'!A45:AI225,34,FALSE)</f>
        <v>0.8133405447</v>
      </c>
      <c r="AK50" s="24">
        <f>VLOOKUP(A50,'2022_PAPI_Indicators'!A45:AJ225,35,FALSE)</f>
        <v>0.8563306332</v>
      </c>
      <c r="AL50" s="24">
        <f>VLOOKUP(A50,'2022_PAPI_Indicators'!A45:AK225,36,FALSE)</f>
        <v>0.786958158</v>
      </c>
      <c r="AM50" s="24">
        <f>VLOOKUP(A50,'2022_PAPI_Indicators'!A45:AL225,37,FALSE)</f>
        <v>0.8978744745</v>
      </c>
      <c r="AN50" s="24">
        <f>VLOOKUP(A50,'2022_PAPI_Indicators'!A45:AM225,38,FALSE)</f>
        <v>0.8570867181</v>
      </c>
      <c r="AO50" s="24">
        <f>VLOOKUP(A50,'2022_PAPI_Indicators'!A45:AN225,39,FALSE)</f>
        <v>0.9640620947</v>
      </c>
      <c r="AP50" s="24">
        <f>VLOOKUP(A50,'2022_PAPI_Indicators'!A45:AO225,40,FALSE)</f>
        <v>0.9796456099</v>
      </c>
      <c r="AQ50" s="24">
        <f>VLOOKUP(A50,'2022_PAPI_Indicators'!A45:AP225,41,FALSE)</f>
        <v>0.8171748519</v>
      </c>
      <c r="AR50" s="24">
        <f>VLOOKUP(A50,'2022_PAPI_Indicators'!A45:AQ225,42,FALSE)</f>
        <v>0.8186840415</v>
      </c>
      <c r="AS50" s="24">
        <f>VLOOKUP(A50,'2022_PAPI_Indicators'!A45:AR225,43,FALSE)</f>
        <v>0.7976468205</v>
      </c>
      <c r="AT50" s="24">
        <f>VLOOKUP(A50,'2022_PAPI_Indicators'!A45:AS225,44,FALSE)</f>
        <v>0.8008044362</v>
      </c>
      <c r="AU50" s="24">
        <f>VLOOKUP(A50,'2022_PAPI_Indicators'!A45:AT225,45,FALSE)</f>
        <v>0.876939714</v>
      </c>
      <c r="AV50" s="24">
        <f>VLOOKUP(A50,'2022_PAPI_Indicators'!A45:AU225,46,FALSE)</f>
        <v>0.8812959194</v>
      </c>
      <c r="AW50" s="24">
        <f>VLOOKUP(A50,'2022_PAPI_Indicators'!A45:AV225,47,FALSE)</f>
        <v>0.9417157769</v>
      </c>
      <c r="AX50" s="24">
        <f>VLOOKUP(A50,'2022_PAPI_Indicators'!A45:AW225,48,FALSE)</f>
        <v>0.97617805</v>
      </c>
      <c r="AY50" s="24">
        <f>VLOOKUP(A50,'2022_PAPI_Indicators'!A45:AX225,49,FALSE)</f>
        <v>0.8692393899</v>
      </c>
      <c r="AZ50" s="24">
        <f>VLOOKUP(A50,'2022_PAPI_Indicators'!A45:AY225,50,FALSE)</f>
        <v>0.8468069434</v>
      </c>
      <c r="BA50" s="24">
        <f>VLOOKUP(A50,'2022_PAPI_Indicators'!A45:AZ225,51,FALSE)</f>
        <v>0.8515450954</v>
      </c>
      <c r="BB50" s="24">
        <f>VLOOKUP(A50,'2022_PAPI_Indicators'!A45:BA225,52,FALSE)</f>
        <v>0.8082138896</v>
      </c>
      <c r="BC50" s="24">
        <f>VLOOKUP(A50,'2022_PAPI_Indicators'!A45:BB225,53,FALSE)</f>
        <v>0.8393388391</v>
      </c>
      <c r="BD50" s="24">
        <f>VLOOKUP(A50,'2022_PAPI_Indicators'!A45:BC225,54,FALSE)</f>
        <v>0.9642053246</v>
      </c>
      <c r="BE50" s="24">
        <f>VLOOKUP(A50,'2022_PAPI_Indicators'!A45:BD225,55,FALSE)</f>
        <v>0.8349875212</v>
      </c>
      <c r="BF50" s="24">
        <f>VLOOKUP(A50,'2022_PAPI_Indicators'!A45:BE225,56,FALSE)</f>
        <v>0.8318893909</v>
      </c>
      <c r="BG50" s="24">
        <f>VLOOKUP(A50,'2022_PAPI_Indicators'!A45:BF225,57,FALSE)</f>
        <v>0.7950656414</v>
      </c>
      <c r="BH50" s="24">
        <f>VLOOKUP(A50,'2022_PAPI_Indicators'!A45:BG225,58,FALSE)</f>
        <v>0.8557289839</v>
      </c>
      <c r="BI50" s="24">
        <f>VLOOKUP(A50,'2022_PAPI_Indicators'!A45:BH225,59,FALSE)</f>
        <v>0.8110595942</v>
      </c>
      <c r="BJ50" s="24">
        <f>VLOOKUP(A50,'2022_PAPI_Indicators'!A45:BI225,60,FALSE)</f>
        <v>0.8475030661</v>
      </c>
      <c r="BK50" s="24">
        <f>VLOOKUP(A50,'2022_PAPI_Indicators'!A45:BJ225,61,FALSE)</f>
        <v>0.8929572105</v>
      </c>
      <c r="BL50" s="24">
        <f>VLOOKUP(A50,'2022_PAPI_Indicators'!A45:BK225,62,FALSE)</f>
        <v>0.8756145835</v>
      </c>
      <c r="BM50" s="24">
        <f>VLOOKUP(A50,'2022_PAPI_Indicators'!A45:BL225,63,FALSE)</f>
        <v>0.8951822519</v>
      </c>
      <c r="BN50" s="24">
        <f>VLOOKUP(A50,'2022_PAPI_Indicators'!A45:BM225,64,FALSE)</f>
        <v>0.875543654</v>
      </c>
    </row>
    <row r="51" ht="13.5" customHeight="1">
      <c r="A51" s="19" t="s">
        <v>159</v>
      </c>
      <c r="B51" s="19" t="s">
        <v>160</v>
      </c>
      <c r="C51" s="20" t="s">
        <v>88</v>
      </c>
      <c r="D51" s="21">
        <f>VLOOKUP(A51,'2022_PAPI_Indicators'!A46:B226,2,)</f>
        <v>1.340819478</v>
      </c>
      <c r="E51" s="21">
        <f>VLOOKUP(A51,'2022_PAPI_Indicators'!A46:C226,3,FALSE)</f>
        <v>1.263974428</v>
      </c>
      <c r="F51" s="21">
        <f>VLOOKUP(A51,'2022_PAPI_Indicators'!A46:D226,4,FALSE)</f>
        <v>1.163851142</v>
      </c>
      <c r="G51" s="21">
        <f>VLOOKUP(A51,'2022_PAPI_Indicators'!A46:E226,5,FALSE)</f>
        <v>1.237791419</v>
      </c>
      <c r="H51" s="21">
        <f>VLOOKUP(A51,'2022_PAPI_Indicators'!A46:F226,6,FALSE)</f>
        <v>1.308239102</v>
      </c>
      <c r="I51" s="21">
        <f>VLOOKUP(A51,'2022_PAPI_Indicators'!A46:G226,7,FALSE)</f>
        <v>1.113166571</v>
      </c>
      <c r="J51" s="21">
        <f>VLOOKUP(A51,'2022_PAPI_Indicators'!A46:H226,8,FALSE)</f>
        <v>1.324536324</v>
      </c>
      <c r="K51" s="21">
        <f>VLOOKUP(A51,'2022_PAPI_Indicators'!A46:I226,9,FALSE)</f>
        <v>1.283672214</v>
      </c>
      <c r="L51" s="21">
        <f>VLOOKUP(A51,'2022_PAPI_Indicators'!A46:J226,10,FALSE)</f>
        <v>1.313831687</v>
      </c>
      <c r="M51" s="21">
        <f>VLOOKUP(A51,'2022_PAPI_Indicators'!A46:K226,11,FALSE)</f>
        <v>1.418725014</v>
      </c>
      <c r="N51" s="21">
        <f>VLOOKUP(A51,'2022_PAPI_Indicators'!A46:L226,12,FALSE)</f>
        <v>1.278320789</v>
      </c>
      <c r="O51" s="21">
        <f>VLOOKUP(A51,'2022_PAPI_Indicators'!A46:M226,13,FALSE)</f>
        <v>1.387164831</v>
      </c>
      <c r="P51" s="21">
        <f>VLOOKUP(A51,'2022_PAPI_Indicators'!A46:N226,14,FALSE)</f>
        <v>1.211283565</v>
      </c>
      <c r="Q51" s="21">
        <f>VLOOKUP(A51,'2022_PAPI_Indicators'!A46:O226,15,FALSE)</f>
        <v>1.398565412</v>
      </c>
      <c r="R51" s="22" t="str">
        <f>VLOOKUP(A51,'2022_PAPI_Indicators'!A46:P226,16,FALSE)</f>
        <v/>
      </c>
      <c r="S51" s="21">
        <f>VLOOKUP(A51,'2022_PAPI_Indicators'!A46:R226,17,FALSE)</f>
        <v>1.310660839</v>
      </c>
      <c r="T51" s="21">
        <f>VLOOKUP(A51,'2022_PAPI_Indicators'!A46:S226,18,FALSE)</f>
        <v>1.423175335</v>
      </c>
      <c r="U51" s="22" t="str">
        <f>VLOOKUP(A51,'2022_PAPI_Indicators'!A46:T226,19,FALSE)</f>
        <v/>
      </c>
      <c r="V51" s="21">
        <f>VLOOKUP(A51,'2022_PAPI_Indicators'!A46:U226,20,FALSE)</f>
        <v>1.348254681</v>
      </c>
      <c r="W51" s="21">
        <f>VLOOKUP(A51,'2022_PAPI_Indicators'!A46:V226,21,FALSE)</f>
        <v>1.561754823</v>
      </c>
      <c r="X51" s="21">
        <f>VLOOKUP(A51,'2022_PAPI_Indicators'!A46:W226,22,FALSE)</f>
        <v>1.450455785</v>
      </c>
      <c r="Y51" s="21">
        <f>VLOOKUP(A51,'2022_PAPI_Indicators'!A46:X226,23,FALSE)</f>
        <v>1.348380566</v>
      </c>
      <c r="Z51" s="21">
        <f>VLOOKUP(A51,'2022_PAPI_Indicators'!A46:Y226,24,FALSE)</f>
        <v>1.253768921</v>
      </c>
      <c r="AA51" s="21">
        <f>VLOOKUP(A51,'2022_PAPI_Indicators'!A46:Z226,25,FALSE)</f>
        <v>1.234903216</v>
      </c>
      <c r="AB51" s="21">
        <f>VLOOKUP(A51,'2022_PAPI_Indicators'!A46:AA226,26,FALSE)</f>
        <v>1.413421869</v>
      </c>
      <c r="AC51" s="21">
        <f>VLOOKUP(A51,'2022_PAPI_Indicators'!A46:AB226,27,FALSE)</f>
        <v>1.435266018</v>
      </c>
      <c r="AD51" s="21">
        <f>VLOOKUP(A51,'2022_PAPI_Indicators'!A46:AC226,28,FALSE)</f>
        <v>1.387295365</v>
      </c>
      <c r="AE51" s="21">
        <f>VLOOKUP(A51,'2022_PAPI_Indicators'!A46:AD226,29,FALSE)</f>
        <v>1.282740712</v>
      </c>
      <c r="AF51" s="21">
        <f>VLOOKUP(A51,'2022_PAPI_Indicators'!A46:AE226,30,FALSE)</f>
        <v>1.35334146</v>
      </c>
      <c r="AG51" s="21">
        <f>VLOOKUP(A51,'2022_PAPI_Indicators'!A46:AF226,31,FALSE)</f>
        <v>1.372040272</v>
      </c>
      <c r="AH51" s="21">
        <f>VLOOKUP(A51,'2022_PAPI_Indicators'!A46:AG226,32,FALSE)</f>
        <v>1.374018192</v>
      </c>
      <c r="AI51" s="21">
        <f>VLOOKUP(A51,'2022_PAPI_Indicators'!A46:AH226,33,FALSE)</f>
        <v>1.379391789</v>
      </c>
      <c r="AJ51" s="21">
        <f>VLOOKUP(A51,'2022_PAPI_Indicators'!A46:AI226,34,FALSE)</f>
        <v>1.380360007</v>
      </c>
      <c r="AK51" s="21">
        <f>VLOOKUP(A51,'2022_PAPI_Indicators'!A46:AJ226,35,FALSE)</f>
        <v>1.323391199</v>
      </c>
      <c r="AL51" s="21">
        <f>VLOOKUP(A51,'2022_PAPI_Indicators'!A46:AK226,36,FALSE)</f>
        <v>1.340684295</v>
      </c>
      <c r="AM51" s="21">
        <f>VLOOKUP(A51,'2022_PAPI_Indicators'!A46:AL226,37,FALSE)</f>
        <v>1.226365447</v>
      </c>
      <c r="AN51" s="21">
        <f>VLOOKUP(A51,'2022_PAPI_Indicators'!A46:AM226,38,FALSE)</f>
        <v>1.42069149</v>
      </c>
      <c r="AO51" s="21">
        <f>VLOOKUP(A51,'2022_PAPI_Indicators'!A46:AN226,39,FALSE)</f>
        <v>1.439038634</v>
      </c>
      <c r="AP51" s="21">
        <f>VLOOKUP(A51,'2022_PAPI_Indicators'!A46:AO226,40,FALSE)</f>
        <v>1.481670618</v>
      </c>
      <c r="AQ51" s="21">
        <f>VLOOKUP(A51,'2022_PAPI_Indicators'!A46:AP226,41,FALSE)</f>
        <v>1.126283526</v>
      </c>
      <c r="AR51" s="21">
        <f>VLOOKUP(A51,'2022_PAPI_Indicators'!A46:AQ226,42,FALSE)</f>
        <v>1.271087885</v>
      </c>
      <c r="AS51" s="21">
        <f>VLOOKUP(A51,'2022_PAPI_Indicators'!A46:AR226,43,FALSE)</f>
        <v>1.241082072</v>
      </c>
      <c r="AT51" s="21">
        <f>VLOOKUP(A51,'2022_PAPI_Indicators'!A46:AS226,44,FALSE)</f>
        <v>1.230866551</v>
      </c>
      <c r="AU51" s="21">
        <f>VLOOKUP(A51,'2022_PAPI_Indicators'!A46:AT226,45,FALSE)</f>
        <v>1.145184994</v>
      </c>
      <c r="AV51" s="21">
        <f>VLOOKUP(A51,'2022_PAPI_Indicators'!A46:AU226,46,FALSE)</f>
        <v>1.212572813</v>
      </c>
      <c r="AW51" s="21">
        <f>VLOOKUP(A51,'2022_PAPI_Indicators'!A46:AV226,47,FALSE)</f>
        <v>1.162121534</v>
      </c>
      <c r="AX51" s="21">
        <f>VLOOKUP(A51,'2022_PAPI_Indicators'!A46:AW226,48,FALSE)</f>
        <v>1.574391961</v>
      </c>
      <c r="AY51" s="21">
        <f>VLOOKUP(A51,'2022_PAPI_Indicators'!A46:AX226,49,FALSE)</f>
        <v>1.262251377</v>
      </c>
      <c r="AZ51" s="21">
        <f>VLOOKUP(A51,'2022_PAPI_Indicators'!A46:AY226,50,FALSE)</f>
        <v>1.26897192</v>
      </c>
      <c r="BA51" s="21">
        <f>VLOOKUP(A51,'2022_PAPI_Indicators'!A46:AZ226,51,FALSE)</f>
        <v>1.272172689</v>
      </c>
      <c r="BB51" s="21">
        <f>VLOOKUP(A51,'2022_PAPI_Indicators'!A46:BA226,52,FALSE)</f>
        <v>1.285736561</v>
      </c>
      <c r="BC51" s="21">
        <f>VLOOKUP(A51,'2022_PAPI_Indicators'!A46:BB226,53,FALSE)</f>
        <v>1.216422081</v>
      </c>
      <c r="BD51" s="21">
        <f>VLOOKUP(A51,'2022_PAPI_Indicators'!A46:BC226,54,FALSE)</f>
        <v>1.1688447</v>
      </c>
      <c r="BE51" s="21">
        <f>VLOOKUP(A51,'2022_PAPI_Indicators'!A46:BD226,55,FALSE)</f>
        <v>1.286902547</v>
      </c>
      <c r="BF51" s="21">
        <f>VLOOKUP(A51,'2022_PAPI_Indicators'!A46:BE226,56,FALSE)</f>
        <v>1.359332442</v>
      </c>
      <c r="BG51" s="21">
        <f>VLOOKUP(A51,'2022_PAPI_Indicators'!A46:BF226,57,FALSE)</f>
        <v>1.315393925</v>
      </c>
      <c r="BH51" s="21">
        <f>VLOOKUP(A51,'2022_PAPI_Indicators'!A46:BG226,58,FALSE)</f>
        <v>1.248890281</v>
      </c>
      <c r="BI51" s="21">
        <f>VLOOKUP(A51,'2022_PAPI_Indicators'!A46:BH226,59,FALSE)</f>
        <v>1.331081748</v>
      </c>
      <c r="BJ51" s="21">
        <f>VLOOKUP(A51,'2022_PAPI_Indicators'!A46:BI226,60,FALSE)</f>
        <v>1.328808427</v>
      </c>
      <c r="BK51" s="21">
        <f>VLOOKUP(A51,'2022_PAPI_Indicators'!A46:BJ226,61,FALSE)</f>
        <v>1.272198915</v>
      </c>
      <c r="BL51" s="21">
        <f>VLOOKUP(A51,'2022_PAPI_Indicators'!A46:BK226,62,FALSE)</f>
        <v>1.37282908</v>
      </c>
      <c r="BM51" s="21">
        <f>VLOOKUP(A51,'2022_PAPI_Indicators'!A46:BL226,63,FALSE)</f>
        <v>1.533752203</v>
      </c>
      <c r="BN51" s="21">
        <f>VLOOKUP(A51,'2022_PAPI_Indicators'!A46:BM226,64,FALSE)</f>
        <v>1.361221433</v>
      </c>
    </row>
    <row r="52" ht="13.5" customHeight="1">
      <c r="A52" s="11" t="s">
        <v>161</v>
      </c>
      <c r="B52" s="11" t="s">
        <v>162</v>
      </c>
      <c r="C52" s="12" t="s">
        <v>83</v>
      </c>
      <c r="D52" s="24">
        <f>VLOOKUP(A52,'2022_PAPI_Indicators'!A47:B227,2,)</f>
        <v>0.1276767999</v>
      </c>
      <c r="E52" s="24">
        <f>VLOOKUP(A52,'2022_PAPI_Indicators'!A47:C227,3,FALSE)</f>
        <v>0.1486219466</v>
      </c>
      <c r="F52" s="24">
        <f>VLOOKUP(A52,'2022_PAPI_Indicators'!A47:D227,4,FALSE)</f>
        <v>0.1503462046</v>
      </c>
      <c r="G52" s="24">
        <f>VLOOKUP(A52,'2022_PAPI_Indicators'!A47:E227,5,FALSE)</f>
        <v>0.1760311425</v>
      </c>
      <c r="H52" s="24">
        <f>VLOOKUP(A52,'2022_PAPI_Indicators'!A47:F227,6,FALSE)</f>
        <v>0.1358637661</v>
      </c>
      <c r="I52" s="24">
        <f>VLOOKUP(A52,'2022_PAPI_Indicators'!A47:G227,7,FALSE)</f>
        <v>0.1215672269</v>
      </c>
      <c r="J52" s="24">
        <f>VLOOKUP(A52,'2022_PAPI_Indicators'!A47:H227,8,FALSE)</f>
        <v>0.1716875583</v>
      </c>
      <c r="K52" s="24">
        <f>VLOOKUP(A52,'2022_PAPI_Indicators'!A47:I227,9,FALSE)</f>
        <v>0.1084077805</v>
      </c>
      <c r="L52" s="24">
        <f>VLOOKUP(A52,'2022_PAPI_Indicators'!A47:J227,10,FALSE)</f>
        <v>0.165102154</v>
      </c>
      <c r="M52" s="24">
        <f>VLOOKUP(A52,'2022_PAPI_Indicators'!A47:K227,11,FALSE)</f>
        <v>0.09493486583</v>
      </c>
      <c r="N52" s="24">
        <f>VLOOKUP(A52,'2022_PAPI_Indicators'!A47:L227,12,FALSE)</f>
        <v>0.1294755489</v>
      </c>
      <c r="O52" s="24">
        <f>VLOOKUP(A52,'2022_PAPI_Indicators'!A47:M227,13,FALSE)</f>
        <v>0.2400164902</v>
      </c>
      <c r="P52" s="24">
        <f>VLOOKUP(A52,'2022_PAPI_Indicators'!A47:N227,14,FALSE)</f>
        <v>0.1780295074</v>
      </c>
      <c r="Q52" s="24">
        <f>VLOOKUP(A52,'2022_PAPI_Indicators'!A47:O227,15,FALSE)</f>
        <v>0.2048002779</v>
      </c>
      <c r="R52" s="25" t="str">
        <f>VLOOKUP(A52,'2022_PAPI_Indicators'!A47:P227,16,FALSE)</f>
        <v/>
      </c>
      <c r="S52" s="24">
        <f>VLOOKUP(A52,'2022_PAPI_Indicators'!A47:R227,17,FALSE)</f>
        <v>0.1081378832</v>
      </c>
      <c r="T52" s="24">
        <f>VLOOKUP(A52,'2022_PAPI_Indicators'!A47:S227,18,FALSE)</f>
        <v>0.1383515</v>
      </c>
      <c r="U52" s="25" t="str">
        <f>VLOOKUP(A52,'2022_PAPI_Indicators'!A47:T227,19,FALSE)</f>
        <v/>
      </c>
      <c r="V52" s="24">
        <f>VLOOKUP(A52,'2022_PAPI_Indicators'!A47:U227,20,FALSE)</f>
        <v>0.1576247364</v>
      </c>
      <c r="W52" s="24">
        <f>VLOOKUP(A52,'2022_PAPI_Indicators'!A47:V227,21,FALSE)</f>
        <v>0.139967829</v>
      </c>
      <c r="X52" s="24">
        <f>VLOOKUP(A52,'2022_PAPI_Indicators'!A47:W227,22,FALSE)</f>
        <v>0.09012289345</v>
      </c>
      <c r="Y52" s="24">
        <f>VLOOKUP(A52,'2022_PAPI_Indicators'!A47:X227,23,FALSE)</f>
        <v>0.1358785927</v>
      </c>
      <c r="Z52" s="24">
        <f>VLOOKUP(A52,'2022_PAPI_Indicators'!A47:Y227,24,FALSE)</f>
        <v>0.1478692889</v>
      </c>
      <c r="AA52" s="24">
        <f>VLOOKUP(A52,'2022_PAPI_Indicators'!A47:Z227,25,FALSE)</f>
        <v>0.1780216396</v>
      </c>
      <c r="AB52" s="24">
        <f>VLOOKUP(A52,'2022_PAPI_Indicators'!A47:AA227,26,FALSE)</f>
        <v>0.09702934325</v>
      </c>
      <c r="AC52" s="24">
        <f>VLOOKUP(A52,'2022_PAPI_Indicators'!A47:AB227,27,FALSE)</f>
        <v>0.1410385966</v>
      </c>
      <c r="AD52" s="24">
        <f>VLOOKUP(A52,'2022_PAPI_Indicators'!A47:AC227,28,FALSE)</f>
        <v>0.1089206487</v>
      </c>
      <c r="AE52" s="24">
        <f>VLOOKUP(A52,'2022_PAPI_Indicators'!A47:AD227,29,FALSE)</f>
        <v>0.1432535797</v>
      </c>
      <c r="AF52" s="24">
        <f>VLOOKUP(A52,'2022_PAPI_Indicators'!A47:AE227,30,FALSE)</f>
        <v>0.2459554374</v>
      </c>
      <c r="AG52" s="24">
        <f>VLOOKUP(A52,'2022_PAPI_Indicators'!A47:AF227,31,FALSE)</f>
        <v>0.1980111003</v>
      </c>
      <c r="AH52" s="24">
        <f>VLOOKUP(A52,'2022_PAPI_Indicators'!A47:AG227,32,FALSE)</f>
        <v>0.2875908315</v>
      </c>
      <c r="AI52" s="24">
        <f>VLOOKUP(A52,'2022_PAPI_Indicators'!A47:AH227,33,FALSE)</f>
        <v>0.0900997594</v>
      </c>
      <c r="AJ52" s="24">
        <f>VLOOKUP(A52,'2022_PAPI_Indicators'!A47:AI227,34,FALSE)</f>
        <v>0.1664366573</v>
      </c>
      <c r="AK52" s="24">
        <f>VLOOKUP(A52,'2022_PAPI_Indicators'!A47:AJ227,35,FALSE)</f>
        <v>0.1528133005</v>
      </c>
      <c r="AL52" s="24">
        <f>VLOOKUP(A52,'2022_PAPI_Indicators'!A47:AK227,36,FALSE)</f>
        <v>0.1572972089</v>
      </c>
      <c r="AM52" s="24">
        <f>VLOOKUP(A52,'2022_PAPI_Indicators'!A47:AL227,37,FALSE)</f>
        <v>0.1507358551</v>
      </c>
      <c r="AN52" s="24">
        <f>VLOOKUP(A52,'2022_PAPI_Indicators'!A47:AM227,38,FALSE)</f>
        <v>0.2591501176</v>
      </c>
      <c r="AO52" s="24">
        <f>VLOOKUP(A52,'2022_PAPI_Indicators'!A47:AN227,39,FALSE)</f>
        <v>0.2843366563</v>
      </c>
      <c r="AP52" s="24">
        <f>VLOOKUP(A52,'2022_PAPI_Indicators'!A47:AO227,40,FALSE)</f>
        <v>0.1902184337</v>
      </c>
      <c r="AQ52" s="24">
        <f>VLOOKUP(A52,'2022_PAPI_Indicators'!A47:AP227,41,FALSE)</f>
        <v>0.1067788005</v>
      </c>
      <c r="AR52" s="24">
        <f>VLOOKUP(A52,'2022_PAPI_Indicators'!A47:AQ227,42,FALSE)</f>
        <v>0.2030406743</v>
      </c>
      <c r="AS52" s="24">
        <f>VLOOKUP(A52,'2022_PAPI_Indicators'!A47:AR227,43,FALSE)</f>
        <v>0.1209695265</v>
      </c>
      <c r="AT52" s="24">
        <f>VLOOKUP(A52,'2022_PAPI_Indicators'!A47:AS227,44,FALSE)</f>
        <v>0.1330336779</v>
      </c>
      <c r="AU52" s="24">
        <f>VLOOKUP(A52,'2022_PAPI_Indicators'!A47:AT227,45,FALSE)</f>
        <v>0.1444941461</v>
      </c>
      <c r="AV52" s="24">
        <f>VLOOKUP(A52,'2022_PAPI_Indicators'!A47:AU227,46,FALSE)</f>
        <v>0.1566502303</v>
      </c>
      <c r="AW52" s="24">
        <f>VLOOKUP(A52,'2022_PAPI_Indicators'!A47:AV227,47,FALSE)</f>
        <v>0.1394692659</v>
      </c>
      <c r="AX52" s="24">
        <f>VLOOKUP(A52,'2022_PAPI_Indicators'!A47:AW227,48,FALSE)</f>
        <v>0.3385465443</v>
      </c>
      <c r="AY52" s="24">
        <f>VLOOKUP(A52,'2022_PAPI_Indicators'!A47:AX227,49,FALSE)</f>
        <v>0.1992570311</v>
      </c>
      <c r="AZ52" s="24">
        <f>VLOOKUP(A52,'2022_PAPI_Indicators'!A47:AY227,50,FALSE)</f>
        <v>0.1388572901</v>
      </c>
      <c r="BA52" s="24">
        <f>VLOOKUP(A52,'2022_PAPI_Indicators'!A47:AZ227,51,FALSE)</f>
        <v>0.06982393563</v>
      </c>
      <c r="BB52" s="24">
        <f>VLOOKUP(A52,'2022_PAPI_Indicators'!A47:BA227,52,FALSE)</f>
        <v>0.1917330474</v>
      </c>
      <c r="BC52" s="24">
        <f>VLOOKUP(A52,'2022_PAPI_Indicators'!A47:BB227,53,FALSE)</f>
        <v>0.1171041802</v>
      </c>
      <c r="BD52" s="24">
        <f>VLOOKUP(A52,'2022_PAPI_Indicators'!A47:BC227,54,FALSE)</f>
        <v>0.1165136322</v>
      </c>
      <c r="BE52" s="24">
        <f>VLOOKUP(A52,'2022_PAPI_Indicators'!A47:BD227,55,FALSE)</f>
        <v>0.1581898928</v>
      </c>
      <c r="BF52" s="24">
        <f>VLOOKUP(A52,'2022_PAPI_Indicators'!A47:BE227,56,FALSE)</f>
        <v>0.1772500873</v>
      </c>
      <c r="BG52" s="24">
        <f>VLOOKUP(A52,'2022_PAPI_Indicators'!A47:BF227,57,FALSE)</f>
        <v>0.09714538604</v>
      </c>
      <c r="BH52" s="24">
        <f>VLOOKUP(A52,'2022_PAPI_Indicators'!A47:BG227,58,FALSE)</f>
        <v>0.09900899976</v>
      </c>
      <c r="BI52" s="24">
        <f>VLOOKUP(A52,'2022_PAPI_Indicators'!A47:BH227,59,FALSE)</f>
        <v>0.08182099462</v>
      </c>
      <c r="BJ52" s="24">
        <f>VLOOKUP(A52,'2022_PAPI_Indicators'!A47:BI227,60,FALSE)</f>
        <v>0.1337232292</v>
      </c>
      <c r="BK52" s="24">
        <f>VLOOKUP(A52,'2022_PAPI_Indicators'!A47:BJ227,61,FALSE)</f>
        <v>0.243568927</v>
      </c>
      <c r="BL52" s="24">
        <f>VLOOKUP(A52,'2022_PAPI_Indicators'!A47:BK227,62,FALSE)</f>
        <v>0.08516184241</v>
      </c>
      <c r="BM52" s="24">
        <f>VLOOKUP(A52,'2022_PAPI_Indicators'!A47:BL227,63,FALSE)</f>
        <v>0.2396667302</v>
      </c>
      <c r="BN52" s="24">
        <f>VLOOKUP(A52,'2022_PAPI_Indicators'!A47:BM227,64,FALSE)</f>
        <v>0.1368490458</v>
      </c>
    </row>
    <row r="53" ht="13.5" customHeight="1">
      <c r="A53" s="11" t="s">
        <v>163</v>
      </c>
      <c r="B53" s="11" t="s">
        <v>164</v>
      </c>
      <c r="C53" s="12" t="s">
        <v>83</v>
      </c>
      <c r="D53" s="24">
        <f>VLOOKUP(A53,'2022_PAPI_Indicators'!A48:B228,2,)</f>
        <v>0.02826556377</v>
      </c>
      <c r="E53" s="24">
        <f>VLOOKUP(A53,'2022_PAPI_Indicators'!A48:C228,3,FALSE)</f>
        <v>0.06194256619</v>
      </c>
      <c r="F53" s="24">
        <f>VLOOKUP(A53,'2022_PAPI_Indicators'!A48:D228,4,FALSE)</f>
        <v>0.07220869511</v>
      </c>
      <c r="G53" s="24">
        <f>VLOOKUP(A53,'2022_PAPI_Indicators'!A48:E228,5,FALSE)</f>
        <v>0.03952306882</v>
      </c>
      <c r="H53" s="24">
        <f>VLOOKUP(A53,'2022_PAPI_Indicators'!A48:F228,6,FALSE)</f>
        <v>0.02585268579</v>
      </c>
      <c r="I53" s="24">
        <f>VLOOKUP(A53,'2022_PAPI_Indicators'!A48:G228,7,FALSE)</f>
        <v>0.04817115515</v>
      </c>
      <c r="J53" s="24">
        <f>VLOOKUP(A53,'2022_PAPI_Indicators'!A48:H228,8,FALSE)</f>
        <v>0.06991118193</v>
      </c>
      <c r="K53" s="24">
        <f>VLOOKUP(A53,'2022_PAPI_Indicators'!A48:I228,9,FALSE)</f>
        <v>0.03276086599</v>
      </c>
      <c r="L53" s="24">
        <f>VLOOKUP(A53,'2022_PAPI_Indicators'!A48:J228,10,FALSE)</f>
        <v>0.04618189484</v>
      </c>
      <c r="M53" s="24">
        <f>VLOOKUP(A53,'2022_PAPI_Indicators'!A48:K228,11,FALSE)</f>
        <v>0.03406146541</v>
      </c>
      <c r="N53" s="24">
        <f>VLOOKUP(A53,'2022_PAPI_Indicators'!A48:L228,12,FALSE)</f>
        <v>0.03057866916</v>
      </c>
      <c r="O53" s="24">
        <f>VLOOKUP(A53,'2022_PAPI_Indicators'!A48:M228,13,FALSE)</f>
        <v>0.06213755533</v>
      </c>
      <c r="P53" s="24">
        <f>VLOOKUP(A53,'2022_PAPI_Indicators'!A48:N228,14,FALSE)</f>
        <v>0.06865449995</v>
      </c>
      <c r="Q53" s="24">
        <f>VLOOKUP(A53,'2022_PAPI_Indicators'!A48:O228,15,FALSE)</f>
        <v>0.04062766209</v>
      </c>
      <c r="R53" s="25" t="str">
        <f>VLOOKUP(A53,'2022_PAPI_Indicators'!A48:P228,16,FALSE)</f>
        <v/>
      </c>
      <c r="S53" s="24">
        <f>VLOOKUP(A53,'2022_PAPI_Indicators'!A48:R228,17,FALSE)</f>
        <v>0.02877577022</v>
      </c>
      <c r="T53" s="24">
        <f>VLOOKUP(A53,'2022_PAPI_Indicators'!A48:S228,18,FALSE)</f>
        <v>0.02989944816</v>
      </c>
      <c r="U53" s="25" t="str">
        <f>VLOOKUP(A53,'2022_PAPI_Indicators'!A48:T228,19,FALSE)</f>
        <v/>
      </c>
      <c r="V53" s="24">
        <f>VLOOKUP(A53,'2022_PAPI_Indicators'!A48:U228,20,FALSE)</f>
        <v>0.04415621236</v>
      </c>
      <c r="W53" s="24">
        <f>VLOOKUP(A53,'2022_PAPI_Indicators'!A48:V228,21,FALSE)</f>
        <v>0.03653064743</v>
      </c>
      <c r="X53" s="24">
        <f>VLOOKUP(A53,'2022_PAPI_Indicators'!A48:W228,22,FALSE)</f>
        <v>0.03201097995</v>
      </c>
      <c r="Y53" s="24">
        <f>VLOOKUP(A53,'2022_PAPI_Indicators'!A48:X228,23,FALSE)</f>
        <v>0.02535436116</v>
      </c>
      <c r="Z53" s="24">
        <f>VLOOKUP(A53,'2022_PAPI_Indicators'!A48:Y228,24,FALSE)</f>
        <v>0.04374340922</v>
      </c>
      <c r="AA53" s="24">
        <f>VLOOKUP(A53,'2022_PAPI_Indicators'!A48:Z228,25,FALSE)</f>
        <v>0.03961778805</v>
      </c>
      <c r="AB53" s="24">
        <f>VLOOKUP(A53,'2022_PAPI_Indicators'!A48:AA228,26,FALSE)</f>
        <v>0.01671811566</v>
      </c>
      <c r="AC53" s="24">
        <f>VLOOKUP(A53,'2022_PAPI_Indicators'!A48:AB228,27,FALSE)</f>
        <v>0.02702123858</v>
      </c>
      <c r="AD53" s="24">
        <f>VLOOKUP(A53,'2022_PAPI_Indicators'!A48:AC228,28,FALSE)</f>
        <v>0.0477000773</v>
      </c>
      <c r="AE53" s="24">
        <f>VLOOKUP(A53,'2022_PAPI_Indicators'!A48:AD228,29,FALSE)</f>
        <v>0.097948201</v>
      </c>
      <c r="AF53" s="24">
        <f>VLOOKUP(A53,'2022_PAPI_Indicators'!A48:AE228,30,FALSE)</f>
        <v>0.1235902905</v>
      </c>
      <c r="AG53" s="24">
        <f>VLOOKUP(A53,'2022_PAPI_Indicators'!A48:AF228,31,FALSE)</f>
        <v>0.08401978761</v>
      </c>
      <c r="AH53" s="24">
        <f>VLOOKUP(A53,'2022_PAPI_Indicators'!A48:AG228,32,FALSE)</f>
        <v>0.1235625297</v>
      </c>
      <c r="AI53" s="24">
        <f>VLOOKUP(A53,'2022_PAPI_Indicators'!A48:AH228,33,FALSE)</f>
        <v>0.01854513772</v>
      </c>
      <c r="AJ53" s="24">
        <f>VLOOKUP(A53,'2022_PAPI_Indicators'!A48:AI228,34,FALSE)</f>
        <v>0.03669464961</v>
      </c>
      <c r="AK53" s="24">
        <f>VLOOKUP(A53,'2022_PAPI_Indicators'!A48:AJ228,35,FALSE)</f>
        <v>0.05588909984</v>
      </c>
      <c r="AL53" s="24">
        <f>VLOOKUP(A53,'2022_PAPI_Indicators'!A48:AK228,36,FALSE)</f>
        <v>0.02905211039</v>
      </c>
      <c r="AM53" s="24">
        <f>VLOOKUP(A53,'2022_PAPI_Indicators'!A48:AL228,37,FALSE)</f>
        <v>0.06494967639</v>
      </c>
      <c r="AN53" s="24">
        <f>VLOOKUP(A53,'2022_PAPI_Indicators'!A48:AM228,38,FALSE)</f>
        <v>0.03125</v>
      </c>
      <c r="AO53" s="24">
        <f>VLOOKUP(A53,'2022_PAPI_Indicators'!A48:AN228,39,FALSE)</f>
        <v>0.08535477519</v>
      </c>
      <c r="AP53" s="24">
        <f>VLOOKUP(A53,'2022_PAPI_Indicators'!A48:AO228,40,FALSE)</f>
        <v>0.06974697858</v>
      </c>
      <c r="AQ53" s="24">
        <f>VLOOKUP(A53,'2022_PAPI_Indicators'!A48:AP228,41,FALSE)</f>
        <v>0.01796635985</v>
      </c>
      <c r="AR53" s="24">
        <f>VLOOKUP(A53,'2022_PAPI_Indicators'!A48:AQ228,42,FALSE)</f>
        <v>0.02837842703</v>
      </c>
      <c r="AS53" s="24">
        <f>VLOOKUP(A53,'2022_PAPI_Indicators'!A48:AR228,43,FALSE)</f>
        <v>0.04083290324</v>
      </c>
      <c r="AT53" s="24">
        <f>VLOOKUP(A53,'2022_PAPI_Indicators'!A48:AS228,44,FALSE)</f>
        <v>0.03870344907</v>
      </c>
      <c r="AU53" s="24">
        <f>VLOOKUP(A53,'2022_PAPI_Indicators'!A48:AT228,45,FALSE)</f>
        <v>0.0506548807</v>
      </c>
      <c r="AV53" s="24">
        <f>VLOOKUP(A53,'2022_PAPI_Indicators'!A48:AU228,46,FALSE)</f>
        <v>0.02532017976</v>
      </c>
      <c r="AW53" s="24">
        <f>VLOOKUP(A53,'2022_PAPI_Indicators'!A48:AV228,47,FALSE)</f>
        <v>0.04648975283</v>
      </c>
      <c r="AX53" s="24">
        <f>VLOOKUP(A53,'2022_PAPI_Indicators'!A48:AW228,48,FALSE)</f>
        <v>0.1228924245</v>
      </c>
      <c r="AY53" s="24">
        <f>VLOOKUP(A53,'2022_PAPI_Indicators'!A48:AX228,49,FALSE)</f>
        <v>0.04220247269</v>
      </c>
      <c r="AZ53" s="24">
        <f>VLOOKUP(A53,'2022_PAPI_Indicators'!A48:AY228,50,FALSE)</f>
        <v>0.031425111</v>
      </c>
      <c r="BA53" s="24">
        <f>VLOOKUP(A53,'2022_PAPI_Indicators'!A48:AZ228,51,FALSE)</f>
        <v>0.01753929444</v>
      </c>
      <c r="BB53" s="24">
        <f>VLOOKUP(A53,'2022_PAPI_Indicators'!A48:BA228,52,FALSE)</f>
        <v>0.03965127468</v>
      </c>
      <c r="BC53" s="24">
        <f>VLOOKUP(A53,'2022_PAPI_Indicators'!A48:BB228,53,FALSE)</f>
        <v>0.03293097019</v>
      </c>
      <c r="BD53" s="24">
        <f>VLOOKUP(A53,'2022_PAPI_Indicators'!A48:BC228,54,FALSE)</f>
        <v>0.01558790635</v>
      </c>
      <c r="BE53" s="24">
        <f>VLOOKUP(A53,'2022_PAPI_Indicators'!A48:BD228,55,FALSE)</f>
        <v>0.04717825726</v>
      </c>
      <c r="BF53" s="24">
        <f>VLOOKUP(A53,'2022_PAPI_Indicators'!A48:BE228,56,FALSE)</f>
        <v>0.04813029245</v>
      </c>
      <c r="BG53" s="24">
        <f>VLOOKUP(A53,'2022_PAPI_Indicators'!A48:BF228,57,FALSE)</f>
        <v>0.01732269302</v>
      </c>
      <c r="BH53" s="24">
        <f>VLOOKUP(A53,'2022_PAPI_Indicators'!A48:BG228,58,FALSE)</f>
        <v>0.0178224016</v>
      </c>
      <c r="BI53" s="24">
        <f>VLOOKUP(A53,'2022_PAPI_Indicators'!A48:BH228,59,FALSE)</f>
        <v>0.03690269589</v>
      </c>
      <c r="BJ53" s="24">
        <f>VLOOKUP(A53,'2022_PAPI_Indicators'!A48:BI228,60,FALSE)</f>
        <v>0.03942606971</v>
      </c>
      <c r="BK53" s="24">
        <f>VLOOKUP(A53,'2022_PAPI_Indicators'!A48:BJ228,61,FALSE)</f>
        <v>0.1117355302</v>
      </c>
      <c r="BL53" s="24">
        <f>VLOOKUP(A53,'2022_PAPI_Indicators'!A48:BK228,62,FALSE)</f>
        <v>0.0307979919</v>
      </c>
      <c r="BM53" s="24">
        <f>VLOOKUP(A53,'2022_PAPI_Indicators'!A48:BL228,63,FALSE)</f>
        <v>0.04890864715</v>
      </c>
      <c r="BN53" s="24">
        <f>VLOOKUP(A53,'2022_PAPI_Indicators'!A48:BM228,64,FALSE)</f>
        <v>0.04862288386</v>
      </c>
    </row>
    <row r="54" ht="13.5" customHeight="1">
      <c r="A54" s="11" t="s">
        <v>165</v>
      </c>
      <c r="B54" s="11" t="s">
        <v>166</v>
      </c>
      <c r="C54" s="12" t="s">
        <v>83</v>
      </c>
      <c r="D54" s="24">
        <f>VLOOKUP(A54,'2022_PAPI_Indicators'!A49:B229,2,)</f>
        <v>0.79274261</v>
      </c>
      <c r="E54" s="24">
        <f>VLOOKUP(A54,'2022_PAPI_Indicators'!A49:C229,3,FALSE)</f>
        <v>0.756352365</v>
      </c>
      <c r="F54" s="24">
        <f>VLOOKUP(A54,'2022_PAPI_Indicators'!A49:D229,4,FALSE)</f>
        <v>0.8980118632</v>
      </c>
      <c r="G54" s="24">
        <f>VLOOKUP(A54,'2022_PAPI_Indicators'!A49:E229,5,FALSE)</f>
        <v>0.8182646036</v>
      </c>
      <c r="H54" s="24">
        <f>VLOOKUP(A54,'2022_PAPI_Indicators'!A49:F229,6,FALSE)</f>
        <v>1</v>
      </c>
      <c r="I54" s="24">
        <f>VLOOKUP(A54,'2022_PAPI_Indicators'!A49:G229,7,FALSE)</f>
        <v>0.5751257539</v>
      </c>
      <c r="J54" s="24">
        <f>VLOOKUP(A54,'2022_PAPI_Indicators'!A49:H229,8,FALSE)</f>
        <v>0.8939914703</v>
      </c>
      <c r="K54" s="24">
        <f>VLOOKUP(A54,'2022_PAPI_Indicators'!A49:I229,9,FALSE)</f>
        <v>0.9848720431</v>
      </c>
      <c r="L54" s="24">
        <f>VLOOKUP(A54,'2022_PAPI_Indicators'!A49:J229,10,FALSE)</f>
        <v>0.8383360505</v>
      </c>
      <c r="M54" s="24">
        <f>VLOOKUP(A54,'2022_PAPI_Indicators'!A49:K229,11,FALSE)</f>
        <v>0.9702693224</v>
      </c>
      <c r="N54" s="24">
        <f>VLOOKUP(A54,'2022_PAPI_Indicators'!A49:L229,12,FALSE)</f>
        <v>1</v>
      </c>
      <c r="O54" s="24">
        <f>VLOOKUP(A54,'2022_PAPI_Indicators'!A49:M229,13,FALSE)</f>
        <v>0.9275283813</v>
      </c>
      <c r="P54" s="24">
        <f>VLOOKUP(A54,'2022_PAPI_Indicators'!A49:N229,14,FALSE)</f>
        <v>0.9678002</v>
      </c>
      <c r="Q54" s="24">
        <f>VLOOKUP(A54,'2022_PAPI_Indicators'!A49:O229,15,FALSE)</f>
        <v>0.6818144321</v>
      </c>
      <c r="R54" s="25" t="str">
        <f>VLOOKUP(A54,'2022_PAPI_Indicators'!A49:P229,16,FALSE)</f>
        <v/>
      </c>
      <c r="S54" s="24">
        <f>VLOOKUP(A54,'2022_PAPI_Indicators'!A49:R229,17,FALSE)</f>
        <v>1</v>
      </c>
      <c r="T54" s="24">
        <f>VLOOKUP(A54,'2022_PAPI_Indicators'!A49:S229,18,FALSE)</f>
        <v>0.9727168679</v>
      </c>
      <c r="U54" s="25" t="str">
        <f>VLOOKUP(A54,'2022_PAPI_Indicators'!A49:T229,19,FALSE)</f>
        <v/>
      </c>
      <c r="V54" s="24">
        <f>VLOOKUP(A54,'2022_PAPI_Indicators'!A49:U229,20,FALSE)</f>
        <v>1</v>
      </c>
      <c r="W54" s="24">
        <f>VLOOKUP(A54,'2022_PAPI_Indicators'!A49:V229,21,FALSE)</f>
        <v>1</v>
      </c>
      <c r="X54" s="24">
        <f>VLOOKUP(A54,'2022_PAPI_Indicators'!A49:W229,22,FALSE)</f>
        <v>1</v>
      </c>
      <c r="Y54" s="24">
        <f>VLOOKUP(A54,'2022_PAPI_Indicators'!A49:X229,23,FALSE)</f>
        <v>0.9287977815</v>
      </c>
      <c r="Z54" s="24">
        <f>VLOOKUP(A54,'2022_PAPI_Indicators'!A49:Y229,24,FALSE)</f>
        <v>0.8450946808</v>
      </c>
      <c r="AA54" s="24">
        <f>VLOOKUP(A54,'2022_PAPI_Indicators'!A49:Z229,25,FALSE)</f>
        <v>0.4504579604</v>
      </c>
      <c r="AB54" s="24">
        <f>VLOOKUP(A54,'2022_PAPI_Indicators'!A49:AA229,26,FALSE)</f>
        <v>1</v>
      </c>
      <c r="AC54" s="24">
        <f>VLOOKUP(A54,'2022_PAPI_Indicators'!A49:AB229,27,FALSE)</f>
        <v>0.890227139</v>
      </c>
      <c r="AD54" s="24">
        <f>VLOOKUP(A54,'2022_PAPI_Indicators'!A49:AC229,28,FALSE)</f>
        <v>0.9379401207</v>
      </c>
      <c r="AE54" s="24">
        <f>VLOOKUP(A54,'2022_PAPI_Indicators'!A49:AD229,29,FALSE)</f>
        <v>0.7707790136</v>
      </c>
      <c r="AF54" s="24">
        <f>VLOOKUP(A54,'2022_PAPI_Indicators'!A49:AE229,30,FALSE)</f>
        <v>0.8206138611</v>
      </c>
      <c r="AG54" s="24">
        <f>VLOOKUP(A54,'2022_PAPI_Indicators'!A49:AF229,31,FALSE)</f>
        <v>1</v>
      </c>
      <c r="AH54" s="24">
        <f>VLOOKUP(A54,'2022_PAPI_Indicators'!A49:AG229,32,FALSE)</f>
        <v>0.9388629198</v>
      </c>
      <c r="AI54" s="24">
        <f>VLOOKUP(A54,'2022_PAPI_Indicators'!A49:AH229,33,FALSE)</f>
        <v>0.9370520711</v>
      </c>
      <c r="AJ54" s="24">
        <f>VLOOKUP(A54,'2022_PAPI_Indicators'!A49:AI229,34,FALSE)</f>
        <v>1</v>
      </c>
      <c r="AK54" s="24">
        <f>VLOOKUP(A54,'2022_PAPI_Indicators'!A49:AJ229,35,FALSE)</f>
        <v>0.8828881979</v>
      </c>
      <c r="AL54" s="24">
        <f>VLOOKUP(A54,'2022_PAPI_Indicators'!A49:AK229,36,FALSE)</f>
        <v>1</v>
      </c>
      <c r="AM54" s="24">
        <f>VLOOKUP(A54,'2022_PAPI_Indicators'!A49:AL229,37,FALSE)</f>
        <v>0.891510129</v>
      </c>
      <c r="AN54" s="24">
        <f>VLOOKUP(A54,'2022_PAPI_Indicators'!A49:AM229,38,FALSE)</f>
        <v>1</v>
      </c>
      <c r="AO54" s="24">
        <f>VLOOKUP(A54,'2022_PAPI_Indicators'!A49:AN229,39,FALSE)</f>
        <v>1</v>
      </c>
      <c r="AP54" s="24">
        <f>VLOOKUP(A54,'2022_PAPI_Indicators'!A49:AO229,40,FALSE)</f>
        <v>1</v>
      </c>
      <c r="AQ54" s="24">
        <f>VLOOKUP(A54,'2022_PAPI_Indicators'!A49:AP229,41,FALSE)</f>
        <v>0.5</v>
      </c>
      <c r="AR54" s="24">
        <f>VLOOKUP(A54,'2022_PAPI_Indicators'!A49:AQ229,42,FALSE)</f>
        <v>1</v>
      </c>
      <c r="AS54" s="24">
        <f>VLOOKUP(A54,'2022_PAPI_Indicators'!A49:AR229,43,FALSE)</f>
        <v>0.8400369883</v>
      </c>
      <c r="AT54" s="24">
        <f>VLOOKUP(A54,'2022_PAPI_Indicators'!A49:AS229,44,FALSE)</f>
        <v>0.9853112698</v>
      </c>
      <c r="AU54" s="24">
        <f>VLOOKUP(A54,'2022_PAPI_Indicators'!A49:AT229,45,FALSE)</f>
        <v>0.7305809855</v>
      </c>
      <c r="AV54" s="24">
        <f>VLOOKUP(A54,'2022_PAPI_Indicators'!A49:AU229,46,FALSE)</f>
        <v>1</v>
      </c>
      <c r="AW54" s="24">
        <f>VLOOKUP(A54,'2022_PAPI_Indicators'!A49:AV229,47,FALSE)</f>
        <v>0.802985549</v>
      </c>
      <c r="AX54" s="24">
        <f>VLOOKUP(A54,'2022_PAPI_Indicators'!A49:AW229,48,FALSE)</f>
        <v>1</v>
      </c>
      <c r="AY54" s="24">
        <f>VLOOKUP(A54,'2022_PAPI_Indicators'!A49:AX229,49,FALSE)</f>
        <v>0.8274952769</v>
      </c>
      <c r="AZ54" s="24">
        <f>VLOOKUP(A54,'2022_PAPI_Indicators'!A49:AY229,50,FALSE)</f>
        <v>0.8797708154</v>
      </c>
      <c r="BA54" s="24">
        <f>VLOOKUP(A54,'2022_PAPI_Indicators'!A49:AZ229,51,FALSE)</f>
        <v>0.8333333135</v>
      </c>
      <c r="BB54" s="24">
        <f>VLOOKUP(A54,'2022_PAPI_Indicators'!A49:BA229,52,FALSE)</f>
        <v>1</v>
      </c>
      <c r="BC54" s="24">
        <f>VLOOKUP(A54,'2022_PAPI_Indicators'!A49:BB229,53,FALSE)</f>
        <v>1</v>
      </c>
      <c r="BD54" s="24">
        <f>VLOOKUP(A54,'2022_PAPI_Indicators'!A49:BC229,54,FALSE)</f>
        <v>1</v>
      </c>
      <c r="BE54" s="24">
        <f>VLOOKUP(A54,'2022_PAPI_Indicators'!A49:BD229,55,FALSE)</f>
        <v>0.8431792855</v>
      </c>
      <c r="BF54" s="24">
        <f>VLOOKUP(A54,'2022_PAPI_Indicators'!A49:BE229,56,FALSE)</f>
        <v>1</v>
      </c>
      <c r="BG54" s="24">
        <f>VLOOKUP(A54,'2022_PAPI_Indicators'!A49:BF229,57,FALSE)</f>
        <v>0.9509980083</v>
      </c>
      <c r="BH54" s="24">
        <f>VLOOKUP(A54,'2022_PAPI_Indicators'!A49:BG229,58,FALSE)</f>
        <v>0.8333333135</v>
      </c>
      <c r="BI54" s="24">
        <f>VLOOKUP(A54,'2022_PAPI_Indicators'!A49:BH229,59,FALSE)</f>
        <v>1</v>
      </c>
      <c r="BJ54" s="24">
        <f>VLOOKUP(A54,'2022_PAPI_Indicators'!A49:BI229,60,FALSE)</f>
        <v>1</v>
      </c>
      <c r="BK54" s="24">
        <f>VLOOKUP(A54,'2022_PAPI_Indicators'!A49:BJ229,61,FALSE)</f>
        <v>0.8633083701</v>
      </c>
      <c r="BL54" s="24">
        <f>VLOOKUP(A54,'2022_PAPI_Indicators'!A49:BK229,62,FALSE)</f>
        <v>1</v>
      </c>
      <c r="BM54" s="24">
        <f>VLOOKUP(A54,'2022_PAPI_Indicators'!A49:BL229,63,FALSE)</f>
        <v>1</v>
      </c>
      <c r="BN54" s="24">
        <f>VLOOKUP(A54,'2022_PAPI_Indicators'!A49:BM229,64,FALSE)</f>
        <v>1</v>
      </c>
    </row>
    <row r="55" ht="13.5" customHeight="1">
      <c r="A55" s="11" t="s">
        <v>167</v>
      </c>
      <c r="B55" s="11" t="s">
        <v>168</v>
      </c>
      <c r="C55" s="12" t="s">
        <v>169</v>
      </c>
      <c r="D55" s="13">
        <f>VLOOKUP(A55,'2022_PAPI_Indicators'!A50:B230,2,)</f>
        <v>2.334112644</v>
      </c>
      <c r="E55" s="13">
        <f>VLOOKUP(A55,'2022_PAPI_Indicators'!A50:C230,3,FALSE)</f>
        <v>2.467553139</v>
      </c>
      <c r="F55" s="13">
        <f>VLOOKUP(A55,'2022_PAPI_Indicators'!A50:D230,4,FALSE)</f>
        <v>2.249559402</v>
      </c>
      <c r="G55" s="13">
        <f>VLOOKUP(A55,'2022_PAPI_Indicators'!A50:E230,5,FALSE)</f>
        <v>2.397107124</v>
      </c>
      <c r="H55" s="13">
        <f>VLOOKUP(A55,'2022_PAPI_Indicators'!A50:F230,6,FALSE)</f>
        <v>2.121457577</v>
      </c>
      <c r="I55" s="13">
        <f>VLOOKUP(A55,'2022_PAPI_Indicators'!A50:G230,7,FALSE)</f>
        <v>2.035722494</v>
      </c>
      <c r="J55" s="13">
        <f>VLOOKUP(A55,'2022_PAPI_Indicators'!A50:H230,8,FALSE)</f>
        <v>2.574100018</v>
      </c>
      <c r="K55" s="13">
        <f>VLOOKUP(A55,'2022_PAPI_Indicators'!A50:I230,9,FALSE)</f>
        <v>2.297496796</v>
      </c>
      <c r="L55" s="13">
        <f>VLOOKUP(A55,'2022_PAPI_Indicators'!A50:J230,10,FALSE)</f>
        <v>2.357914448</v>
      </c>
      <c r="M55" s="13">
        <f>VLOOKUP(A55,'2022_PAPI_Indicators'!A50:K230,11,FALSE)</f>
        <v>2.293091536</v>
      </c>
      <c r="N55" s="13">
        <f>VLOOKUP(A55,'2022_PAPI_Indicators'!A50:L230,12,FALSE)</f>
        <v>2.318978786</v>
      </c>
      <c r="O55" s="13">
        <f>VLOOKUP(A55,'2022_PAPI_Indicators'!A50:M230,13,FALSE)</f>
        <v>2.250403166</v>
      </c>
      <c r="P55" s="13">
        <f>VLOOKUP(A55,'2022_PAPI_Indicators'!A50:N230,14,FALSE)</f>
        <v>2.367009401</v>
      </c>
      <c r="Q55" s="13">
        <f>VLOOKUP(A55,'2022_PAPI_Indicators'!A50:O230,15,FALSE)</f>
        <v>2.189012051</v>
      </c>
      <c r="R55" s="14" t="str">
        <f>VLOOKUP(A55,'2022_PAPI_Indicators'!A50:P230,16,FALSE)</f>
        <v/>
      </c>
      <c r="S55" s="13">
        <f>VLOOKUP(A55,'2022_PAPI_Indicators'!A50:R230,17,FALSE)</f>
        <v>2.465679407</v>
      </c>
      <c r="T55" s="13">
        <f>VLOOKUP(A55,'2022_PAPI_Indicators'!A50:S230,18,FALSE)</f>
        <v>2.216112137</v>
      </c>
      <c r="U55" s="14" t="str">
        <f>VLOOKUP(A55,'2022_PAPI_Indicators'!A50:T230,19,FALSE)</f>
        <v/>
      </c>
      <c r="V55" s="13">
        <f>VLOOKUP(A55,'2022_PAPI_Indicators'!A50:U230,20,FALSE)</f>
        <v>2.299662352</v>
      </c>
      <c r="W55" s="13">
        <f>VLOOKUP(A55,'2022_PAPI_Indicators'!A50:V230,21,FALSE)</f>
        <v>2.573670864</v>
      </c>
      <c r="X55" s="13">
        <f>VLOOKUP(A55,'2022_PAPI_Indicators'!A50:W230,22,FALSE)</f>
        <v>2.363636255</v>
      </c>
      <c r="Y55" s="13">
        <f>VLOOKUP(A55,'2022_PAPI_Indicators'!A50:X230,23,FALSE)</f>
        <v>2.190092564</v>
      </c>
      <c r="Z55" s="13">
        <f>VLOOKUP(A55,'2022_PAPI_Indicators'!A50:Y230,24,FALSE)</f>
        <v>2.193737268</v>
      </c>
      <c r="AA55" s="13">
        <f>VLOOKUP(A55,'2022_PAPI_Indicators'!A50:Z230,25,FALSE)</f>
        <v>2.485855579</v>
      </c>
      <c r="AB55" s="13">
        <f>VLOOKUP(A55,'2022_PAPI_Indicators'!A50:AA230,26,FALSE)</f>
        <v>2.333333254</v>
      </c>
      <c r="AC55" s="13">
        <f>VLOOKUP(A55,'2022_PAPI_Indicators'!A50:AB230,27,FALSE)</f>
        <v>2.415246964</v>
      </c>
      <c r="AD55" s="13">
        <f>VLOOKUP(A55,'2022_PAPI_Indicators'!A50:AC230,28,FALSE)</f>
        <v>2.356399775</v>
      </c>
      <c r="AE55" s="13">
        <f>VLOOKUP(A55,'2022_PAPI_Indicators'!A50:AD230,29,FALSE)</f>
        <v>2.520300865</v>
      </c>
      <c r="AF55" s="13">
        <f>VLOOKUP(A55,'2022_PAPI_Indicators'!A50:AE230,30,FALSE)</f>
        <v>2.309120417</v>
      </c>
      <c r="AG55" s="13">
        <f>VLOOKUP(A55,'2022_PAPI_Indicators'!A50:AF230,31,FALSE)</f>
        <v>2.30123806</v>
      </c>
      <c r="AH55" s="13">
        <f>VLOOKUP(A55,'2022_PAPI_Indicators'!A50:AG230,32,FALSE)</f>
        <v>2.317499638</v>
      </c>
      <c r="AI55" s="13">
        <f>VLOOKUP(A55,'2022_PAPI_Indicators'!A50:AH230,33,FALSE)</f>
        <v>2.193044901</v>
      </c>
      <c r="AJ55" s="13">
        <f>VLOOKUP(A55,'2022_PAPI_Indicators'!A50:AI230,34,FALSE)</f>
        <v>2.285538435</v>
      </c>
      <c r="AK55" s="13">
        <f>VLOOKUP(A55,'2022_PAPI_Indicators'!A50:AJ230,35,FALSE)</f>
        <v>2.283340693</v>
      </c>
      <c r="AL55" s="13">
        <f>VLOOKUP(A55,'2022_PAPI_Indicators'!A50:AK230,36,FALSE)</f>
        <v>2.102066755</v>
      </c>
      <c r="AM55" s="13">
        <f>VLOOKUP(A55,'2022_PAPI_Indicators'!A50:AL230,37,FALSE)</f>
        <v>2.142248869</v>
      </c>
      <c r="AN55" s="13">
        <f>VLOOKUP(A55,'2022_PAPI_Indicators'!A50:AM230,38,FALSE)</f>
        <v>2.363210917</v>
      </c>
      <c r="AO55" s="13">
        <f>VLOOKUP(A55,'2022_PAPI_Indicators'!A50:AN230,39,FALSE)</f>
        <v>2.335165024</v>
      </c>
      <c r="AP55" s="13">
        <f>VLOOKUP(A55,'2022_PAPI_Indicators'!A50:AO230,40,FALSE)</f>
        <v>2.259524584</v>
      </c>
      <c r="AQ55" s="13">
        <f>VLOOKUP(A55,'2022_PAPI_Indicators'!A50:AP230,41,FALSE)</f>
        <v>2.150801182</v>
      </c>
      <c r="AR55" s="13">
        <f>VLOOKUP(A55,'2022_PAPI_Indicators'!A50:AQ230,42,FALSE)</f>
        <v>2.280306339</v>
      </c>
      <c r="AS55" s="13">
        <f>VLOOKUP(A55,'2022_PAPI_Indicators'!A50:AR230,43,FALSE)</f>
        <v>2.09441328</v>
      </c>
      <c r="AT55" s="13">
        <f>VLOOKUP(A55,'2022_PAPI_Indicators'!A50:AS230,44,FALSE)</f>
        <v>2.262588978</v>
      </c>
      <c r="AU55" s="13">
        <f>VLOOKUP(A55,'2022_PAPI_Indicators'!A50:AT230,45,FALSE)</f>
        <v>2.198895931</v>
      </c>
      <c r="AV55" s="13">
        <f>VLOOKUP(A55,'2022_PAPI_Indicators'!A50:AU230,46,FALSE)</f>
        <v>2.150283813</v>
      </c>
      <c r="AW55" s="13">
        <f>VLOOKUP(A55,'2022_PAPI_Indicators'!A50:AV230,47,FALSE)</f>
        <v>2.204912663</v>
      </c>
      <c r="AX55" s="13">
        <f>VLOOKUP(A55,'2022_PAPI_Indicators'!A50:AW230,48,FALSE)</f>
        <v>2.383602142</v>
      </c>
      <c r="AY55" s="13">
        <f>VLOOKUP(A55,'2022_PAPI_Indicators'!A50:AX230,49,FALSE)</f>
        <v>2.08759737</v>
      </c>
      <c r="AZ55" s="13">
        <f>VLOOKUP(A55,'2022_PAPI_Indicators'!A50:AY230,50,FALSE)</f>
        <v>2.331515789</v>
      </c>
      <c r="BA55" s="13">
        <f>VLOOKUP(A55,'2022_PAPI_Indicators'!A50:AZ230,51,FALSE)</f>
        <v>2.228179932</v>
      </c>
      <c r="BB55" s="13">
        <f>VLOOKUP(A55,'2022_PAPI_Indicators'!A50:BA230,52,FALSE)</f>
        <v>2.258246899</v>
      </c>
      <c r="BC55" s="13">
        <f>VLOOKUP(A55,'2022_PAPI_Indicators'!A50:BB230,53,FALSE)</f>
        <v>2.376365662</v>
      </c>
      <c r="BD55" s="13">
        <f>VLOOKUP(A55,'2022_PAPI_Indicators'!A50:BC230,54,FALSE)</f>
        <v>2.070288897</v>
      </c>
      <c r="BE55" s="13">
        <f>VLOOKUP(A55,'2022_PAPI_Indicators'!A50:BD230,55,FALSE)</f>
        <v>2.216444016</v>
      </c>
      <c r="BF55" s="13">
        <f>VLOOKUP(A55,'2022_PAPI_Indicators'!A50:BE230,56,FALSE)</f>
        <v>2.316373825</v>
      </c>
      <c r="BG55" s="13">
        <f>VLOOKUP(A55,'2022_PAPI_Indicators'!A50:BF230,57,FALSE)</f>
        <v>2.303123713</v>
      </c>
      <c r="BH55" s="13">
        <f>VLOOKUP(A55,'2022_PAPI_Indicators'!A50:BG230,58,FALSE)</f>
        <v>2.419688702</v>
      </c>
      <c r="BI55" s="13">
        <f>VLOOKUP(A55,'2022_PAPI_Indicators'!A50:BH230,59,FALSE)</f>
        <v>2.280959368</v>
      </c>
      <c r="BJ55" s="13">
        <f>VLOOKUP(A55,'2022_PAPI_Indicators'!A50:BI230,60,FALSE)</f>
        <v>2.313320637</v>
      </c>
      <c r="BK55" s="13">
        <f>VLOOKUP(A55,'2022_PAPI_Indicators'!A50:BJ230,61,FALSE)</f>
        <v>2.228479624</v>
      </c>
      <c r="BL55" s="13">
        <f>VLOOKUP(A55,'2022_PAPI_Indicators'!A50:BK230,62,FALSE)</f>
        <v>2.276718616</v>
      </c>
      <c r="BM55" s="13">
        <f>VLOOKUP(A55,'2022_PAPI_Indicators'!A50:BL230,63,FALSE)</f>
        <v>2.370683193</v>
      </c>
      <c r="BN55" s="13">
        <f>VLOOKUP(A55,'2022_PAPI_Indicators'!A50:BM230,64,FALSE)</f>
        <v>2.320830107</v>
      </c>
    </row>
    <row r="56" ht="13.5" customHeight="1">
      <c r="A56" s="11" t="s">
        <v>170</v>
      </c>
      <c r="B56" s="11" t="s">
        <v>171</v>
      </c>
      <c r="C56" s="12" t="s">
        <v>83</v>
      </c>
      <c r="D56" s="24">
        <f>VLOOKUP(A56,'2022_PAPI_Indicators'!A51:B231,2,)</f>
        <v>0.9061074853</v>
      </c>
      <c r="E56" s="24">
        <f>VLOOKUP(A56,'2022_PAPI_Indicators'!A51:C231,3,FALSE)</f>
        <v>0.8287398219</v>
      </c>
      <c r="F56" s="24">
        <f>VLOOKUP(A56,'2022_PAPI_Indicators'!A51:D231,4,FALSE)</f>
        <v>0.6177991629</v>
      </c>
      <c r="G56" s="24">
        <f>VLOOKUP(A56,'2022_PAPI_Indicators'!A51:E231,5,FALSE)</f>
        <v>0.6431612372</v>
      </c>
      <c r="H56" s="24">
        <f>VLOOKUP(A56,'2022_PAPI_Indicators'!A51:F231,6,FALSE)</f>
        <v>0.815731287</v>
      </c>
      <c r="I56" s="24">
        <f>VLOOKUP(A56,'2022_PAPI_Indicators'!A51:G231,7,FALSE)</f>
        <v>0.7409561872</v>
      </c>
      <c r="J56" s="24">
        <f>VLOOKUP(A56,'2022_PAPI_Indicators'!A51:H231,8,FALSE)</f>
        <v>0.7964472175</v>
      </c>
      <c r="K56" s="24">
        <f>VLOOKUP(A56,'2022_PAPI_Indicators'!A51:I231,9,FALSE)</f>
        <v>0.8499421477</v>
      </c>
      <c r="L56" s="24">
        <f>VLOOKUP(A56,'2022_PAPI_Indicators'!A51:J231,10,FALSE)</f>
        <v>0.8274319172</v>
      </c>
      <c r="M56" s="24">
        <f>VLOOKUP(A56,'2022_PAPI_Indicators'!A51:K231,11,FALSE)</f>
        <v>0.8946167827</v>
      </c>
      <c r="N56" s="24">
        <f>VLOOKUP(A56,'2022_PAPI_Indicators'!A51:L231,12,FALSE)</f>
        <v>0.8285268545</v>
      </c>
      <c r="O56" s="24">
        <f>VLOOKUP(A56,'2022_PAPI_Indicators'!A51:M231,13,FALSE)</f>
        <v>0.7389497161</v>
      </c>
      <c r="P56" s="24">
        <f>VLOOKUP(A56,'2022_PAPI_Indicators'!A51:N231,14,FALSE)</f>
        <v>0.6969705224</v>
      </c>
      <c r="Q56" s="24">
        <f>VLOOKUP(A56,'2022_PAPI_Indicators'!A51:O231,15,FALSE)</f>
        <v>0.8963986039</v>
      </c>
      <c r="R56" s="25" t="str">
        <f>VLOOKUP(A56,'2022_PAPI_Indicators'!A51:P231,16,FALSE)</f>
        <v/>
      </c>
      <c r="S56" s="24">
        <f>VLOOKUP(A56,'2022_PAPI_Indicators'!A51:R231,17,FALSE)</f>
        <v>0.8544265628</v>
      </c>
      <c r="T56" s="24">
        <f>VLOOKUP(A56,'2022_PAPI_Indicators'!A51:S231,18,FALSE)</f>
        <v>0.9355813861</v>
      </c>
      <c r="U56" s="25" t="str">
        <f>VLOOKUP(A56,'2022_PAPI_Indicators'!A51:T231,19,FALSE)</f>
        <v/>
      </c>
      <c r="V56" s="24">
        <f>VLOOKUP(A56,'2022_PAPI_Indicators'!A51:U231,20,FALSE)</f>
        <v>0.9197309613</v>
      </c>
      <c r="W56" s="24">
        <f>VLOOKUP(A56,'2022_PAPI_Indicators'!A51:V231,21,FALSE)</f>
        <v>0.8962030411</v>
      </c>
      <c r="X56" s="24">
        <f>VLOOKUP(A56,'2022_PAPI_Indicators'!A51:W231,22,FALSE)</f>
        <v>0.8586140275</v>
      </c>
      <c r="Y56" s="24">
        <f>VLOOKUP(A56,'2022_PAPI_Indicators'!A51:X231,23,FALSE)</f>
        <v>0.8623428941</v>
      </c>
      <c r="Z56" s="24">
        <f>VLOOKUP(A56,'2022_PAPI_Indicators'!A51:Y231,24,FALSE)</f>
        <v>0.83334589</v>
      </c>
      <c r="AA56" s="24">
        <f>VLOOKUP(A56,'2022_PAPI_Indicators'!A51:Z231,25,FALSE)</f>
        <v>0.8833677769</v>
      </c>
      <c r="AB56" s="24">
        <f>VLOOKUP(A56,'2022_PAPI_Indicators'!A51:AA231,26,FALSE)</f>
        <v>0.8292180896</v>
      </c>
      <c r="AC56" s="24">
        <f>VLOOKUP(A56,'2022_PAPI_Indicators'!A51:AB231,27,FALSE)</f>
        <v>0.8840299249</v>
      </c>
      <c r="AD56" s="24">
        <f>VLOOKUP(A56,'2022_PAPI_Indicators'!A51:AC231,28,FALSE)</f>
        <v>0.9039280415</v>
      </c>
      <c r="AE56" s="24">
        <f>VLOOKUP(A56,'2022_PAPI_Indicators'!A51:AD231,29,FALSE)</f>
        <v>0.7920196652</v>
      </c>
      <c r="AF56" s="24">
        <f>VLOOKUP(A56,'2022_PAPI_Indicators'!A51:AE231,30,FALSE)</f>
        <v>0.7831966877</v>
      </c>
      <c r="AG56" s="24">
        <f>VLOOKUP(A56,'2022_PAPI_Indicators'!A51:AF231,31,FALSE)</f>
        <v>0.7504975796</v>
      </c>
      <c r="AH56" s="24">
        <f>VLOOKUP(A56,'2022_PAPI_Indicators'!A51:AG231,32,FALSE)</f>
        <v>0.6624163985</v>
      </c>
      <c r="AI56" s="24">
        <f>VLOOKUP(A56,'2022_PAPI_Indicators'!A51:AH231,33,FALSE)</f>
        <v>0.8559340835</v>
      </c>
      <c r="AJ56" s="24">
        <f>VLOOKUP(A56,'2022_PAPI_Indicators'!A51:AI231,34,FALSE)</f>
        <v>0.8069387674</v>
      </c>
      <c r="AK56" s="24">
        <f>VLOOKUP(A56,'2022_PAPI_Indicators'!A51:AJ231,35,FALSE)</f>
        <v>0.8265337944</v>
      </c>
      <c r="AL56" s="24">
        <f>VLOOKUP(A56,'2022_PAPI_Indicators'!A51:AK231,36,FALSE)</f>
        <v>0.8362740874</v>
      </c>
      <c r="AM56" s="24">
        <f>VLOOKUP(A56,'2022_PAPI_Indicators'!A51:AL231,37,FALSE)</f>
        <v>0.694858551</v>
      </c>
      <c r="AN56" s="24">
        <f>VLOOKUP(A56,'2022_PAPI_Indicators'!A51:AM231,38,FALSE)</f>
        <v>0.890625</v>
      </c>
      <c r="AO56" s="24">
        <f>VLOOKUP(A56,'2022_PAPI_Indicators'!A51:AN231,39,FALSE)</f>
        <v>0.7425076962</v>
      </c>
      <c r="AP56" s="24">
        <f>VLOOKUP(A56,'2022_PAPI_Indicators'!A51:AO231,40,FALSE)</f>
        <v>0.8077443838</v>
      </c>
      <c r="AQ56" s="24">
        <f>VLOOKUP(A56,'2022_PAPI_Indicators'!A51:AP231,41,FALSE)</f>
        <v>0.8562691212</v>
      </c>
      <c r="AR56" s="24">
        <f>VLOOKUP(A56,'2022_PAPI_Indicators'!A51:AQ231,42,FALSE)</f>
        <v>0.6277872324</v>
      </c>
      <c r="AS56" s="24">
        <f>VLOOKUP(A56,'2022_PAPI_Indicators'!A51:AR231,43,FALSE)</f>
        <v>0.8676847816</v>
      </c>
      <c r="AT56" s="24">
        <f>VLOOKUP(A56,'2022_PAPI_Indicators'!A51:AS231,44,FALSE)</f>
        <v>0.7471801639</v>
      </c>
      <c r="AU56" s="24">
        <f>VLOOKUP(A56,'2022_PAPI_Indicators'!A51:AT231,45,FALSE)</f>
        <v>0.6888481379</v>
      </c>
      <c r="AV56" s="24">
        <f>VLOOKUP(A56,'2022_PAPI_Indicators'!A51:AU231,46,FALSE)</f>
        <v>0.6920341253</v>
      </c>
      <c r="AW56" s="24">
        <f>VLOOKUP(A56,'2022_PAPI_Indicators'!A51:AV231,47,FALSE)</f>
        <v>0.7969098687</v>
      </c>
      <c r="AX56" s="24">
        <f>VLOOKUP(A56,'2022_PAPI_Indicators'!A51:AW231,48,FALSE)</f>
        <v>0.8815841675</v>
      </c>
      <c r="AY56" s="24">
        <f>VLOOKUP(A56,'2022_PAPI_Indicators'!A51:AX231,49,FALSE)</f>
        <v>0.8036908507</v>
      </c>
      <c r="AZ56" s="24">
        <f>VLOOKUP(A56,'2022_PAPI_Indicators'!A51:AY231,50,FALSE)</f>
        <v>0.7008801699</v>
      </c>
      <c r="BA56" s="24">
        <f>VLOOKUP(A56,'2022_PAPI_Indicators'!A51:AZ231,51,FALSE)</f>
        <v>0.9058115482</v>
      </c>
      <c r="BB56" s="24">
        <f>VLOOKUP(A56,'2022_PAPI_Indicators'!A51:BA231,52,FALSE)</f>
        <v>0.6587293744</v>
      </c>
      <c r="BC56" s="24">
        <f>VLOOKUP(A56,'2022_PAPI_Indicators'!A51:BB231,53,FALSE)</f>
        <v>0.878921032</v>
      </c>
      <c r="BD56" s="24">
        <f>VLOOKUP(A56,'2022_PAPI_Indicators'!A51:BC231,54,FALSE)</f>
        <v>0.7397535443</v>
      </c>
      <c r="BE56" s="24">
        <f>VLOOKUP(A56,'2022_PAPI_Indicators'!A51:BD231,55,FALSE)</f>
        <v>0.7132480741</v>
      </c>
      <c r="BF56" s="24">
        <f>VLOOKUP(A56,'2022_PAPI_Indicators'!A51:BE231,56,FALSE)</f>
        <v>0.5643357635</v>
      </c>
      <c r="BG56" s="24">
        <f>VLOOKUP(A56,'2022_PAPI_Indicators'!A51:BF231,57,FALSE)</f>
        <v>0.8789926767</v>
      </c>
      <c r="BH56" s="24">
        <f>VLOOKUP(A56,'2022_PAPI_Indicators'!A51:BG231,58,FALSE)</f>
        <v>0.7975280285</v>
      </c>
      <c r="BI56" s="24">
        <f>VLOOKUP(A56,'2022_PAPI_Indicators'!A51:BH231,59,FALSE)</f>
        <v>0.8604048491</v>
      </c>
      <c r="BJ56" s="24">
        <f>VLOOKUP(A56,'2022_PAPI_Indicators'!A51:BI231,60,FALSE)</f>
        <v>0.7717444301</v>
      </c>
      <c r="BK56" s="24">
        <f>VLOOKUP(A56,'2022_PAPI_Indicators'!A51:BJ231,61,FALSE)</f>
        <v>0.6101284623</v>
      </c>
      <c r="BL56" s="24">
        <f>VLOOKUP(A56,'2022_PAPI_Indicators'!A51:BK231,62,FALSE)</f>
        <v>0.8642132282</v>
      </c>
      <c r="BM56" s="24">
        <f>VLOOKUP(A56,'2022_PAPI_Indicators'!A51:BL231,63,FALSE)</f>
        <v>0.9120188951</v>
      </c>
      <c r="BN56" s="24">
        <f>VLOOKUP(A56,'2022_PAPI_Indicators'!A51:BM231,64,FALSE)</f>
        <v>0.8513321877</v>
      </c>
    </row>
    <row r="57" ht="13.5" customHeight="1">
      <c r="A57" s="11" t="s">
        <v>172</v>
      </c>
      <c r="B57" s="11" t="s">
        <v>173</v>
      </c>
      <c r="C57" s="12" t="s">
        <v>83</v>
      </c>
      <c r="D57" s="24">
        <f>VLOOKUP(A57,'2022_PAPI_Indicators'!A52:B232,2,)</f>
        <v>0.2513668835</v>
      </c>
      <c r="E57" s="24">
        <f>VLOOKUP(A57,'2022_PAPI_Indicators'!A52:C232,3,FALSE)</f>
        <v>0.2254794389</v>
      </c>
      <c r="F57" s="24">
        <f>VLOOKUP(A57,'2022_PAPI_Indicators'!A52:D232,4,FALSE)</f>
        <v>0.09090909362</v>
      </c>
      <c r="G57" s="24">
        <f>VLOOKUP(A57,'2022_PAPI_Indicators'!A52:E232,5,FALSE)</f>
        <v>0.3016337752</v>
      </c>
      <c r="H57" s="24">
        <f>VLOOKUP(A57,'2022_PAPI_Indicators'!A52:F232,6,FALSE)</f>
        <v>0.3223691583</v>
      </c>
      <c r="I57" s="24">
        <f>VLOOKUP(A57,'2022_PAPI_Indicators'!A52:G232,7,FALSE)</f>
        <v>0.04932645708</v>
      </c>
      <c r="J57" s="24">
        <f>VLOOKUP(A57,'2022_PAPI_Indicators'!A52:H232,8,FALSE)</f>
        <v>0.2633357346</v>
      </c>
      <c r="K57" s="24">
        <f>VLOOKUP(A57,'2022_PAPI_Indicators'!A52:I232,9,FALSE)</f>
        <v>0.3128473163</v>
      </c>
      <c r="L57" s="24">
        <f>VLOOKUP(A57,'2022_PAPI_Indicators'!A52:J232,10,FALSE)</f>
        <v>0.2518347204</v>
      </c>
      <c r="M57" s="24">
        <f>VLOOKUP(A57,'2022_PAPI_Indicators'!A52:K232,11,FALSE)</f>
        <v>0.8642984629</v>
      </c>
      <c r="N57" s="24">
        <f>VLOOKUP(A57,'2022_PAPI_Indicators'!A52:L232,12,FALSE)</f>
        <v>0.1048164144</v>
      </c>
      <c r="O57" s="24">
        <f>VLOOKUP(A57,'2022_PAPI_Indicators'!A52:M232,13,FALSE)</f>
        <v>0.3253434598</v>
      </c>
      <c r="P57" s="24">
        <f>VLOOKUP(A57,'2022_PAPI_Indicators'!A52:N232,14,FALSE)</f>
        <v>0.1406665295</v>
      </c>
      <c r="Q57" s="24">
        <f>VLOOKUP(A57,'2022_PAPI_Indicators'!A52:O232,15,FALSE)</f>
        <v>0.3626962304</v>
      </c>
      <c r="R57" s="25" t="str">
        <f>VLOOKUP(A57,'2022_PAPI_Indicators'!A52:P232,16,FALSE)</f>
        <v/>
      </c>
      <c r="S57" s="24">
        <f>VLOOKUP(A57,'2022_PAPI_Indicators'!A52:R232,17,FALSE)</f>
        <v>0.02096186578</v>
      </c>
      <c r="T57" s="24">
        <f>VLOOKUP(A57,'2022_PAPI_Indicators'!A52:S232,18,FALSE)</f>
        <v>0.4135391712</v>
      </c>
      <c r="U57" s="25" t="str">
        <f>VLOOKUP(A57,'2022_PAPI_Indicators'!A52:T232,19,FALSE)</f>
        <v/>
      </c>
      <c r="V57" s="24">
        <f>VLOOKUP(A57,'2022_PAPI_Indicators'!A52:U232,20,FALSE)</f>
        <v>0.3037282228</v>
      </c>
      <c r="W57" s="24">
        <f>VLOOKUP(A57,'2022_PAPI_Indicators'!A52:V232,21,FALSE)</f>
        <v>0.672102809</v>
      </c>
      <c r="X57" s="24">
        <f>VLOOKUP(A57,'2022_PAPI_Indicators'!A52:W232,22,FALSE)</f>
        <v>0.5674803257</v>
      </c>
      <c r="Y57" s="24">
        <f>VLOOKUP(A57,'2022_PAPI_Indicators'!A52:X232,23,FALSE)</f>
        <v>0.5</v>
      </c>
      <c r="Z57" s="24">
        <f>VLOOKUP(A57,'2022_PAPI_Indicators'!A52:Y232,24,FALSE)</f>
        <v>0.1605709046</v>
      </c>
      <c r="AA57" s="24">
        <f>VLOOKUP(A57,'2022_PAPI_Indicators'!A52:Z232,25,FALSE)</f>
        <v>0.02969715558</v>
      </c>
      <c r="AB57" s="24">
        <f>VLOOKUP(A57,'2022_PAPI_Indicators'!A52:AA232,26,FALSE)</f>
        <v>0.4268874228</v>
      </c>
      <c r="AC57" s="24">
        <f>VLOOKUP(A57,'2022_PAPI_Indicators'!A52:AB232,27,FALSE)</f>
        <v>0.4826641679</v>
      </c>
      <c r="AD57" s="24">
        <f>VLOOKUP(A57,'2022_PAPI_Indicators'!A52:AC232,28,FALSE)</f>
        <v>0.4499046504</v>
      </c>
      <c r="AE57" s="24">
        <f>VLOOKUP(A57,'2022_PAPI_Indicators'!A52:AD232,29,FALSE)</f>
        <v>0.1775659174</v>
      </c>
      <c r="AF57" s="24">
        <f>VLOOKUP(A57,'2022_PAPI_Indicators'!A52:AE232,30,FALSE)</f>
        <v>0.400000006</v>
      </c>
      <c r="AG57" s="24">
        <f>VLOOKUP(A57,'2022_PAPI_Indicators'!A52:AF232,31,FALSE)</f>
        <v>0.3685292304</v>
      </c>
      <c r="AH57" s="24">
        <f>VLOOKUP(A57,'2022_PAPI_Indicators'!A52:AG232,32,FALSE)</f>
        <v>0.2678347826</v>
      </c>
      <c r="AI57" s="24">
        <f>VLOOKUP(A57,'2022_PAPI_Indicators'!A52:AH232,33,FALSE)</f>
        <v>0.6456840038</v>
      </c>
      <c r="AJ57" s="24">
        <f>VLOOKUP(A57,'2022_PAPI_Indicators'!A52:AI232,34,FALSE)</f>
        <v>0.6386317611</v>
      </c>
      <c r="AK57" s="24">
        <f>VLOOKUP(A57,'2022_PAPI_Indicators'!A52:AJ232,35,FALSE)</f>
        <v>0.288128078</v>
      </c>
      <c r="AL57" s="24">
        <f>VLOOKUP(A57,'2022_PAPI_Indicators'!A52:AK232,36,FALSE)</f>
        <v>0.5246465206</v>
      </c>
      <c r="AM57" s="24">
        <f>VLOOKUP(A57,'2022_PAPI_Indicators'!A52:AL232,37,FALSE)</f>
        <v>0.2578444183</v>
      </c>
      <c r="AN57" s="24">
        <f>VLOOKUP(A57,'2022_PAPI_Indicators'!A52:AM232,38,FALSE)</f>
        <v>0.2334244996</v>
      </c>
      <c r="AO57" s="24">
        <f>VLOOKUP(A57,'2022_PAPI_Indicators'!A52:AN232,39,FALSE)</f>
        <v>0.3063950837</v>
      </c>
      <c r="AP57" s="24">
        <f>VLOOKUP(A57,'2022_PAPI_Indicators'!A52:AO232,40,FALSE)</f>
        <v>0.4609416127</v>
      </c>
      <c r="AQ57" s="24">
        <f>VLOOKUP(A57,'2022_PAPI_Indicators'!A52:AP232,41,FALSE)</f>
        <v>0.3088873923</v>
      </c>
      <c r="AR57" s="24">
        <f>VLOOKUP(A57,'2022_PAPI_Indicators'!A52:AQ232,42,FALSE)</f>
        <v>0.1167925522</v>
      </c>
      <c r="AS57" s="24">
        <f>VLOOKUP(A57,'2022_PAPI_Indicators'!A52:AR232,43,FALSE)</f>
        <v>0.05914320797</v>
      </c>
      <c r="AT57" s="24">
        <f>VLOOKUP(A57,'2022_PAPI_Indicators'!A52:AS232,44,FALSE)</f>
        <v>0.1250046045</v>
      </c>
      <c r="AU57" s="24">
        <f>VLOOKUP(A57,'2022_PAPI_Indicators'!A52:AT232,45,FALSE)</f>
        <v>0.1009569466</v>
      </c>
      <c r="AV57" s="24">
        <f>VLOOKUP(A57,'2022_PAPI_Indicators'!A52:AU232,46,FALSE)</f>
        <v>0.06866577268</v>
      </c>
      <c r="AW57" s="24">
        <f>VLOOKUP(A57,'2022_PAPI_Indicators'!A52:AV232,47,FALSE)</f>
        <v>0.1367366016</v>
      </c>
      <c r="AX57" s="24">
        <f>VLOOKUP(A57,'2022_PAPI_Indicators'!A52:AW232,48,FALSE)</f>
        <v>0.3450598717</v>
      </c>
      <c r="AY57" s="24">
        <f>VLOOKUP(A57,'2022_PAPI_Indicators'!A52:AX232,49,FALSE)</f>
        <v>0.254694581</v>
      </c>
      <c r="AZ57" s="24">
        <f>VLOOKUP(A57,'2022_PAPI_Indicators'!A52:AY232,50,FALSE)</f>
        <v>0.23619093</v>
      </c>
      <c r="BA57" s="24">
        <f>VLOOKUP(A57,'2022_PAPI_Indicators'!A52:AZ232,51,FALSE)</f>
        <v>0.2323830873</v>
      </c>
      <c r="BB57" s="24">
        <f>VLOOKUP(A57,'2022_PAPI_Indicators'!A52:BA232,52,FALSE)</f>
        <v>0.3453868628</v>
      </c>
      <c r="BC57" s="24">
        <f>VLOOKUP(A57,'2022_PAPI_Indicators'!A52:BB232,53,FALSE)</f>
        <v>0</v>
      </c>
      <c r="BD57" s="24">
        <f>VLOOKUP(A57,'2022_PAPI_Indicators'!A52:BC232,54,FALSE)</f>
        <v>0.1806748062</v>
      </c>
      <c r="BE57" s="24">
        <f>VLOOKUP(A57,'2022_PAPI_Indicators'!A52:BD232,55,FALSE)</f>
        <v>0.4123517573</v>
      </c>
      <c r="BF57" s="24">
        <f>VLOOKUP(A57,'2022_PAPI_Indicators'!A52:BE232,56,FALSE)</f>
        <v>0.5528502464</v>
      </c>
      <c r="BG57" s="24">
        <f>VLOOKUP(A57,'2022_PAPI_Indicators'!A52:BF232,57,FALSE)</f>
        <v>0.5916664004</v>
      </c>
      <c r="BH57" s="24">
        <f>VLOOKUP(A57,'2022_PAPI_Indicators'!A52:BG232,58,FALSE)</f>
        <v>0.3750257492</v>
      </c>
      <c r="BI57" s="24">
        <f>VLOOKUP(A57,'2022_PAPI_Indicators'!A52:BH232,59,FALSE)</f>
        <v>0.4646544158</v>
      </c>
      <c r="BJ57" s="24">
        <f>VLOOKUP(A57,'2022_PAPI_Indicators'!A52:BI232,60,FALSE)</f>
        <v>0.3296016455</v>
      </c>
      <c r="BK57" s="24">
        <f>VLOOKUP(A57,'2022_PAPI_Indicators'!A52:BJ232,61,FALSE)</f>
        <v>0.3030353785</v>
      </c>
      <c r="BL57" s="24">
        <f>VLOOKUP(A57,'2022_PAPI_Indicators'!A52:BK232,62,FALSE)</f>
        <v>0.4920504987</v>
      </c>
      <c r="BM57" s="24">
        <f>VLOOKUP(A57,'2022_PAPI_Indicators'!A52:BL232,63,FALSE)</f>
        <v>0.6938102841</v>
      </c>
      <c r="BN57" s="24">
        <f>VLOOKUP(A57,'2022_PAPI_Indicators'!A52:BM232,64,FALSE)</f>
        <v>0.3208300471</v>
      </c>
    </row>
    <row r="58" ht="13.5" customHeight="1">
      <c r="A58" s="11" t="s">
        <v>488</v>
      </c>
      <c r="B58" s="11" t="s">
        <v>489</v>
      </c>
      <c r="C58" s="12" t="s">
        <v>83</v>
      </c>
      <c r="D58" s="24">
        <f>VLOOKUP(A58,'2022_PAPI_Indicators'!A53:B233,2,)</f>
        <v>0.75</v>
      </c>
      <c r="E58" s="24">
        <f>VLOOKUP(A58,'2022_PAPI_Indicators'!A53:C233,3,FALSE)</f>
        <v>0.9424734116</v>
      </c>
      <c r="F58" s="24">
        <f>VLOOKUP(A58,'2022_PAPI_Indicators'!A53:D233,4,FALSE)</f>
        <v>0.6000000238</v>
      </c>
      <c r="G58" s="24">
        <f>VLOOKUP(A58,'2022_PAPI_Indicators'!A53:E233,5,FALSE)</f>
        <v>0.8636674285</v>
      </c>
      <c r="H58" s="24">
        <f>VLOOKUP(A58,'2022_PAPI_Indicators'!A53:F233,6,FALSE)</f>
        <v>0.9047595859</v>
      </c>
      <c r="I58" s="24">
        <f>VLOOKUP(A58,'2022_PAPI_Indicators'!A53:G233,7,FALSE)</f>
        <v>1</v>
      </c>
      <c r="J58" s="24">
        <f>VLOOKUP(A58,'2022_PAPI_Indicators'!A53:H233,8,FALSE)</f>
        <v>1</v>
      </c>
      <c r="K58" s="24">
        <f>VLOOKUP(A58,'2022_PAPI_Indicators'!A53:I233,9,FALSE)</f>
        <v>0.6153593063</v>
      </c>
      <c r="L58" s="24">
        <f>VLOOKUP(A58,'2022_PAPI_Indicators'!A53:J233,10,FALSE)</f>
        <v>0.8000000119</v>
      </c>
      <c r="M58" s="24">
        <f>VLOOKUP(A58,'2022_PAPI_Indicators'!A53:K233,11,FALSE)</f>
        <v>1</v>
      </c>
      <c r="N58" s="24">
        <f>VLOOKUP(A58,'2022_PAPI_Indicators'!A53:L233,12,FALSE)</f>
        <v>1</v>
      </c>
      <c r="O58" s="24">
        <f>VLOOKUP(A58,'2022_PAPI_Indicators'!A53:M233,13,FALSE)</f>
        <v>0.4277848005</v>
      </c>
      <c r="P58" s="24">
        <f>VLOOKUP(A58,'2022_PAPI_Indicators'!A53:N233,14,FALSE)</f>
        <v>1</v>
      </c>
      <c r="Q58" s="24">
        <f>VLOOKUP(A58,'2022_PAPI_Indicators'!A53:O233,15,FALSE)</f>
        <v>1</v>
      </c>
      <c r="R58" s="25" t="str">
        <f>VLOOKUP(A58,'2022_PAPI_Indicators'!A53:P233,16,FALSE)</f>
        <v/>
      </c>
      <c r="S58" s="24">
        <f>VLOOKUP(A58,'2022_PAPI_Indicators'!A53:R233,17,FALSE)</f>
        <v>1</v>
      </c>
      <c r="T58" s="24">
        <f>VLOOKUP(A58,'2022_PAPI_Indicators'!A53:S233,18,FALSE)</f>
        <v>1</v>
      </c>
      <c r="U58" s="25" t="str">
        <f>VLOOKUP(A58,'2022_PAPI_Indicators'!A53:T233,19,FALSE)</f>
        <v/>
      </c>
      <c r="V58" s="24">
        <f>VLOOKUP(A58,'2022_PAPI_Indicators'!A53:U233,20,FALSE)</f>
        <v>1</v>
      </c>
      <c r="W58" s="24">
        <f>VLOOKUP(A58,'2022_PAPI_Indicators'!A53:V233,21,FALSE)</f>
        <v>0.09970413893</v>
      </c>
      <c r="X58" s="24">
        <f>VLOOKUP(A58,'2022_PAPI_Indicators'!A53:W233,22,FALSE)</f>
        <v>1</v>
      </c>
      <c r="Y58" s="24">
        <f>VLOOKUP(A58,'2022_PAPI_Indicators'!A53:X233,23,FALSE)</f>
        <v>1</v>
      </c>
      <c r="Z58" s="24">
        <f>VLOOKUP(A58,'2022_PAPI_Indicators'!A53:Y233,24,FALSE)</f>
        <v>1</v>
      </c>
      <c r="AA58" s="24">
        <f>VLOOKUP(A58,'2022_PAPI_Indicators'!A53:Z233,25,FALSE)</f>
        <v>0.9100233316</v>
      </c>
      <c r="AB58" s="24">
        <f>VLOOKUP(A58,'2022_PAPI_Indicators'!A53:AA233,26,FALSE)</f>
        <v>1</v>
      </c>
      <c r="AC58" s="24">
        <f>VLOOKUP(A58,'2022_PAPI_Indicators'!A53:AB233,27,FALSE)</f>
        <v>0.3333333433</v>
      </c>
      <c r="AD58" s="24">
        <f>VLOOKUP(A58,'2022_PAPI_Indicators'!A53:AC233,28,FALSE)</f>
        <v>0.75</v>
      </c>
      <c r="AE58" s="24">
        <f>VLOOKUP(A58,'2022_PAPI_Indicators'!A53:AD233,29,FALSE)</f>
        <v>0.8133093715</v>
      </c>
      <c r="AF58" s="24">
        <f>VLOOKUP(A58,'2022_PAPI_Indicators'!A53:AE233,30,FALSE)</f>
        <v>0.9563345909</v>
      </c>
      <c r="AG58" s="24">
        <f>VLOOKUP(A58,'2022_PAPI_Indicators'!A53:AF233,31,FALSE)</f>
        <v>0.8491412401</v>
      </c>
      <c r="AH58" s="24">
        <f>VLOOKUP(A58,'2022_PAPI_Indicators'!A53:AG233,32,FALSE)</f>
        <v>0.9719651341</v>
      </c>
      <c r="AI58" s="24">
        <f>VLOOKUP(A58,'2022_PAPI_Indicators'!A53:AH233,33,FALSE)</f>
        <v>1</v>
      </c>
      <c r="AJ58" s="24">
        <f>VLOOKUP(A58,'2022_PAPI_Indicators'!A53:AI233,34,FALSE)</f>
        <v>1</v>
      </c>
      <c r="AK58" s="24">
        <f>VLOOKUP(A58,'2022_PAPI_Indicators'!A53:AJ233,35,FALSE)</f>
        <v>0.9342859387</v>
      </c>
      <c r="AL58" s="24">
        <f>VLOOKUP(A58,'2022_PAPI_Indicators'!A53:AK233,36,FALSE)</f>
        <v>0.6666666865</v>
      </c>
      <c r="AM58" s="24">
        <f>VLOOKUP(A58,'2022_PAPI_Indicators'!A53:AL233,37,FALSE)</f>
        <v>1</v>
      </c>
      <c r="AN58" s="24">
        <f>VLOOKUP(A58,'2022_PAPI_Indicators'!A53:AM233,38,FALSE)</f>
        <v>1</v>
      </c>
      <c r="AO58" s="24">
        <f>VLOOKUP(A58,'2022_PAPI_Indicators'!A53:AN233,39,FALSE)</f>
        <v>1</v>
      </c>
      <c r="AP58" s="24">
        <f>VLOOKUP(A58,'2022_PAPI_Indicators'!A53:AO233,40,FALSE)</f>
        <v>0.6666666865</v>
      </c>
      <c r="AQ58" s="24">
        <f>VLOOKUP(A58,'2022_PAPI_Indicators'!A53:AP233,41,FALSE)</f>
        <v>0.952912271</v>
      </c>
      <c r="AR58" s="24">
        <f>VLOOKUP(A58,'2022_PAPI_Indicators'!A53:AQ233,42,FALSE)</f>
        <v>1</v>
      </c>
      <c r="AS58" s="24">
        <f>VLOOKUP(A58,'2022_PAPI_Indicators'!A53:AR233,43,FALSE)</f>
        <v>0.6336473823</v>
      </c>
      <c r="AT58" s="24">
        <f>VLOOKUP(A58,'2022_PAPI_Indicators'!A53:AS233,44,FALSE)</f>
        <v>0.6804330945</v>
      </c>
      <c r="AU58" s="24">
        <f>VLOOKUP(A58,'2022_PAPI_Indicators'!A53:AT233,45,FALSE)</f>
        <v>0.75</v>
      </c>
      <c r="AV58" s="24">
        <f>VLOOKUP(A58,'2022_PAPI_Indicators'!A53:AU233,46,FALSE)</f>
        <v>0.7008618712</v>
      </c>
      <c r="AW58" s="24">
        <f>VLOOKUP(A58,'2022_PAPI_Indicators'!A53:AV233,47,FALSE)</f>
        <v>0.7894737124</v>
      </c>
      <c r="AX58" s="24">
        <f>VLOOKUP(A58,'2022_PAPI_Indicators'!A53:AW233,48,FALSE)</f>
        <v>1</v>
      </c>
      <c r="AY58" s="24">
        <f>VLOOKUP(A58,'2022_PAPI_Indicators'!A53:AX233,49,FALSE)</f>
        <v>0.5238651037</v>
      </c>
      <c r="AZ58" s="24">
        <f>VLOOKUP(A58,'2022_PAPI_Indicators'!A53:AY233,50,FALSE)</f>
        <v>0.6823885441</v>
      </c>
      <c r="BA58" s="24">
        <f>VLOOKUP(A58,'2022_PAPI_Indicators'!A53:AZ233,51,FALSE)</f>
        <v>1</v>
      </c>
      <c r="BB58" s="24">
        <f>VLOOKUP(A58,'2022_PAPI_Indicators'!A53:BA233,52,FALSE)</f>
        <v>0.7016982436</v>
      </c>
      <c r="BC58" s="24">
        <f>VLOOKUP(A58,'2022_PAPI_Indicators'!A53:BB233,53,FALSE)</f>
        <v>0.7707976699</v>
      </c>
      <c r="BD58" s="24">
        <f>VLOOKUP(A58,'2022_PAPI_Indicators'!A53:BC233,54,FALSE)</f>
        <v>0</v>
      </c>
      <c r="BE58" s="24">
        <f>VLOOKUP(A58,'2022_PAPI_Indicators'!A53:BD233,55,FALSE)</f>
        <v>1</v>
      </c>
      <c r="BF58" s="24">
        <f>VLOOKUP(A58,'2022_PAPI_Indicators'!A53:BE233,56,FALSE)</f>
        <v>0</v>
      </c>
      <c r="BG58" s="24">
        <f>VLOOKUP(A58,'2022_PAPI_Indicators'!A53:BF233,57,FALSE)</f>
        <v>0.9026140571</v>
      </c>
      <c r="BH58" s="24">
        <f>VLOOKUP(A58,'2022_PAPI_Indicators'!A53:BG233,58,FALSE)</f>
        <v>0.8000041246</v>
      </c>
      <c r="BI58" s="24">
        <f>VLOOKUP(A58,'2022_PAPI_Indicators'!A53:BH233,59,FALSE)</f>
        <v>0.6526087523</v>
      </c>
      <c r="BJ58" s="24">
        <f>VLOOKUP(A58,'2022_PAPI_Indicators'!A53:BI233,60,FALSE)</f>
        <v>1</v>
      </c>
      <c r="BK58" s="24">
        <f>VLOOKUP(A58,'2022_PAPI_Indicators'!A53:BJ233,61,FALSE)</f>
        <v>0.5523384213</v>
      </c>
      <c r="BL58" s="24" t="str">
        <f>VLOOKUP(A58,'2022_PAPI_Indicators'!A53:BK233,62,FALSE)</f>
        <v/>
      </c>
      <c r="BM58" s="24" t="str">
        <f>VLOOKUP(A58,'2022_PAPI_Indicators'!A53:BL233,63,FALSE)</f>
        <v/>
      </c>
      <c r="BN58" s="24" t="str">
        <f>VLOOKUP(A58,'2022_PAPI_Indicators'!A53:BM233,64,FALSE)</f>
        <v/>
      </c>
    </row>
    <row r="59" ht="13.5" customHeight="1">
      <c r="A59" s="11" t="s">
        <v>490</v>
      </c>
      <c r="B59" s="11" t="s">
        <v>491</v>
      </c>
      <c r="C59" s="12" t="s">
        <v>83</v>
      </c>
      <c r="D59" s="24">
        <f>VLOOKUP(A59,'2022_PAPI_Indicators'!A54:B234,2,)</f>
        <v>0.5</v>
      </c>
      <c r="E59" s="24">
        <f>VLOOKUP(A59,'2022_PAPI_Indicators'!A54:C234,3,FALSE)</f>
        <v>0.1725797504</v>
      </c>
      <c r="F59" s="24">
        <f>VLOOKUP(A59,'2022_PAPI_Indicators'!A54:D234,4,FALSE)</f>
        <v>0.75</v>
      </c>
      <c r="G59" s="24">
        <f>VLOOKUP(A59,'2022_PAPI_Indicators'!A54:E234,5,FALSE)</f>
        <v>0.9771640897</v>
      </c>
      <c r="H59" s="24">
        <f>VLOOKUP(A59,'2022_PAPI_Indicators'!A54:F234,6,FALSE)</f>
        <v>1</v>
      </c>
      <c r="I59" s="24">
        <f>VLOOKUP(A59,'2022_PAPI_Indicators'!A54:G234,7,FALSE)</f>
        <v>0.9496264458</v>
      </c>
      <c r="J59" s="24">
        <f>VLOOKUP(A59,'2022_PAPI_Indicators'!A54:H234,8,FALSE)</f>
        <v>0.5981660485</v>
      </c>
      <c r="K59" s="24">
        <f>VLOOKUP(A59,'2022_PAPI_Indicators'!A54:I234,9,FALSE)</f>
        <v>1</v>
      </c>
      <c r="L59" s="24">
        <f>VLOOKUP(A59,'2022_PAPI_Indicators'!A54:J234,10,FALSE)</f>
        <v>0.8000000119</v>
      </c>
      <c r="M59" s="24">
        <f>VLOOKUP(A59,'2022_PAPI_Indicators'!A54:K234,11,FALSE)</f>
        <v>1</v>
      </c>
      <c r="N59" s="24">
        <f>VLOOKUP(A59,'2022_PAPI_Indicators'!A54:L234,12,FALSE)</f>
        <v>1</v>
      </c>
      <c r="O59" s="24">
        <f>VLOOKUP(A59,'2022_PAPI_Indicators'!A54:M234,13,FALSE)</f>
        <v>0.9190416336</v>
      </c>
      <c r="P59" s="24">
        <f>VLOOKUP(A59,'2022_PAPI_Indicators'!A54:N234,14,FALSE)</f>
        <v>1</v>
      </c>
      <c r="Q59" s="24">
        <f>VLOOKUP(A59,'2022_PAPI_Indicators'!A54:O234,15,FALSE)</f>
        <v>1</v>
      </c>
      <c r="R59" s="25" t="str">
        <f>VLOOKUP(A59,'2022_PAPI_Indicators'!A54:P234,16,FALSE)</f>
        <v/>
      </c>
      <c r="S59" s="24">
        <f>VLOOKUP(A59,'2022_PAPI_Indicators'!A54:R234,17,FALSE)</f>
        <v>1</v>
      </c>
      <c r="T59" s="24">
        <f>VLOOKUP(A59,'2022_PAPI_Indicators'!A54:S234,18,FALSE)</f>
        <v>1</v>
      </c>
      <c r="U59" s="25" t="str">
        <f>VLOOKUP(A59,'2022_PAPI_Indicators'!A54:T234,19,FALSE)</f>
        <v/>
      </c>
      <c r="V59" s="24">
        <f>VLOOKUP(A59,'2022_PAPI_Indicators'!A54:U234,20,FALSE)</f>
        <v>1</v>
      </c>
      <c r="W59" s="24">
        <f>VLOOKUP(A59,'2022_PAPI_Indicators'!A54:V234,21,FALSE)</f>
        <v>0.1994082779</v>
      </c>
      <c r="X59" s="24">
        <f>VLOOKUP(A59,'2022_PAPI_Indicators'!A54:W234,22,FALSE)</f>
        <v>1</v>
      </c>
      <c r="Y59" s="24">
        <f>VLOOKUP(A59,'2022_PAPI_Indicators'!A54:X234,23,FALSE)</f>
        <v>1</v>
      </c>
      <c r="Z59" s="24">
        <f>VLOOKUP(A59,'2022_PAPI_Indicators'!A54:Y234,24,FALSE)</f>
        <v>1</v>
      </c>
      <c r="AA59" s="24">
        <f>VLOOKUP(A59,'2022_PAPI_Indicators'!A54:Z234,25,FALSE)</f>
        <v>0.9100233316</v>
      </c>
      <c r="AB59" s="24">
        <f>VLOOKUP(A59,'2022_PAPI_Indicators'!A54:AA234,26,FALSE)</f>
        <v>1</v>
      </c>
      <c r="AC59" s="24">
        <f>VLOOKUP(A59,'2022_PAPI_Indicators'!A54:AB234,27,FALSE)</f>
        <v>1</v>
      </c>
      <c r="AD59" s="24">
        <f>VLOOKUP(A59,'2022_PAPI_Indicators'!A54:AC234,28,FALSE)</f>
        <v>1</v>
      </c>
      <c r="AE59" s="24">
        <f>VLOOKUP(A59,'2022_PAPI_Indicators'!A54:AD234,29,FALSE)</f>
        <v>1</v>
      </c>
      <c r="AF59" s="24">
        <f>VLOOKUP(A59,'2022_PAPI_Indicators'!A54:AE234,30,FALSE)</f>
        <v>0.8876966834</v>
      </c>
      <c r="AG59" s="24">
        <f>VLOOKUP(A59,'2022_PAPI_Indicators'!A54:AF234,31,FALSE)</f>
        <v>0.8491412401</v>
      </c>
      <c r="AH59" s="24">
        <f>VLOOKUP(A59,'2022_PAPI_Indicators'!A54:AG234,32,FALSE)</f>
        <v>1</v>
      </c>
      <c r="AI59" s="24">
        <f>VLOOKUP(A59,'2022_PAPI_Indicators'!A54:AH234,33,FALSE)</f>
        <v>1</v>
      </c>
      <c r="AJ59" s="24">
        <f>VLOOKUP(A59,'2022_PAPI_Indicators'!A54:AI234,34,FALSE)</f>
        <v>1</v>
      </c>
      <c r="AK59" s="24">
        <f>VLOOKUP(A59,'2022_PAPI_Indicators'!A54:AJ234,35,FALSE)</f>
        <v>0.9296638966</v>
      </c>
      <c r="AL59" s="24">
        <f>VLOOKUP(A59,'2022_PAPI_Indicators'!A54:AK234,36,FALSE)</f>
        <v>1</v>
      </c>
      <c r="AM59" s="24">
        <f>VLOOKUP(A59,'2022_PAPI_Indicators'!A54:AL234,37,FALSE)</f>
        <v>0.3113474548</v>
      </c>
      <c r="AN59" s="24">
        <f>VLOOKUP(A59,'2022_PAPI_Indicators'!A54:AM234,38,FALSE)</f>
        <v>1</v>
      </c>
      <c r="AO59" s="24">
        <f>VLOOKUP(A59,'2022_PAPI_Indicators'!A54:AN234,39,FALSE)</f>
        <v>0.6666666865</v>
      </c>
      <c r="AP59" s="24">
        <f>VLOOKUP(A59,'2022_PAPI_Indicators'!A54:AO234,40,FALSE)</f>
        <v>0.9617900252</v>
      </c>
      <c r="AQ59" s="24">
        <f>VLOOKUP(A59,'2022_PAPI_Indicators'!A54:AP234,41,FALSE)</f>
        <v>1</v>
      </c>
      <c r="AR59" s="24">
        <f>VLOOKUP(A59,'2022_PAPI_Indicators'!A54:AQ234,42,FALSE)</f>
        <v>0.7454788089</v>
      </c>
      <c r="AS59" s="24">
        <f>VLOOKUP(A59,'2022_PAPI_Indicators'!A54:AR234,43,FALSE)</f>
        <v>0.6804330945</v>
      </c>
      <c r="AT59" s="24">
        <f>VLOOKUP(A59,'2022_PAPI_Indicators'!A54:AS234,44,FALSE)</f>
        <v>1</v>
      </c>
      <c r="AU59" s="24">
        <f>VLOOKUP(A59,'2022_PAPI_Indicators'!A54:AT234,45,FALSE)</f>
        <v>0.716293335</v>
      </c>
      <c r="AV59" s="24">
        <f>VLOOKUP(A59,'2022_PAPI_Indicators'!A54:AU234,46,FALSE)</f>
        <v>0.8125</v>
      </c>
      <c r="AW59" s="24">
        <f>VLOOKUP(A59,'2022_PAPI_Indicators'!A54:AV234,47,FALSE)</f>
        <v>1</v>
      </c>
      <c r="AX59" s="24">
        <f>VLOOKUP(A59,'2022_PAPI_Indicators'!A54:AW234,48,FALSE)</f>
        <v>1</v>
      </c>
      <c r="AY59" s="24">
        <f>VLOOKUP(A59,'2022_PAPI_Indicators'!A54:AX234,49,FALSE)</f>
        <v>1</v>
      </c>
      <c r="AZ59" s="24">
        <f>VLOOKUP(A59,'2022_PAPI_Indicators'!A54:AY234,50,FALSE)</f>
        <v>0.6888537407</v>
      </c>
      <c r="BA59" s="24">
        <f>VLOOKUP(A59,'2022_PAPI_Indicators'!A54:AZ234,51,FALSE)</f>
        <v>0.9755012989</v>
      </c>
      <c r="BB59" s="24">
        <f>VLOOKUP(A59,'2022_PAPI_Indicators'!A54:BA234,52,FALSE)</f>
        <v>0.9513294101</v>
      </c>
      <c r="BC59" s="24">
        <f>VLOOKUP(A59,'2022_PAPI_Indicators'!A54:BB234,53,FALSE)</f>
        <v>0</v>
      </c>
      <c r="BD59" s="24">
        <f>VLOOKUP(A59,'2022_PAPI_Indicators'!A54:BC234,54,FALSE)</f>
        <v>1</v>
      </c>
      <c r="BE59" s="24">
        <f>VLOOKUP(A59,'2022_PAPI_Indicators'!A54:BD234,55,FALSE)</f>
        <v>0.8306105733</v>
      </c>
      <c r="BF59" s="24">
        <f>VLOOKUP(A59,'2022_PAPI_Indicators'!A54:BE234,56,FALSE)</f>
        <v>0.9185156226</v>
      </c>
      <c r="BG59" s="24">
        <f>VLOOKUP(A59,'2022_PAPI_Indicators'!A54:BF234,57,FALSE)</f>
        <v>0.8333333135</v>
      </c>
      <c r="BH59" s="24">
        <f>VLOOKUP(A59,'2022_PAPI_Indicators'!A54:BG234,58,FALSE)</f>
        <v>1</v>
      </c>
      <c r="BI59" s="24">
        <f>VLOOKUP(A59,'2022_PAPI_Indicators'!A54:BH234,59,FALSE)</f>
        <v>1</v>
      </c>
      <c r="BJ59" s="24" t="str">
        <f>VLOOKUP(A59,'2022_PAPI_Indicators'!A54:BI234,60,FALSE)</f>
        <v/>
      </c>
      <c r="BK59" s="24" t="str">
        <f>VLOOKUP(A59,'2022_PAPI_Indicators'!A54:BJ234,61,FALSE)</f>
        <v/>
      </c>
      <c r="BL59" s="24" t="str">
        <f>VLOOKUP(A59,'2022_PAPI_Indicators'!A54:BK234,62,FALSE)</f>
        <v/>
      </c>
      <c r="BM59" s="24" t="str">
        <f>VLOOKUP(A59,'2022_PAPI_Indicators'!A54:BL234,63,FALSE)</f>
        <v/>
      </c>
      <c r="BN59" s="24" t="str">
        <f>VLOOKUP(A59,'2022_PAPI_Indicators'!A54:BM234,64,FALSE)</f>
        <v/>
      </c>
    </row>
    <row r="60" ht="13.5" customHeight="1">
      <c r="A60" s="11" t="s">
        <v>174</v>
      </c>
      <c r="B60" s="11" t="s">
        <v>175</v>
      </c>
      <c r="C60" s="12" t="s">
        <v>83</v>
      </c>
      <c r="D60" s="24">
        <f>VLOOKUP(A60,'2022_PAPI_Indicators'!A55:B235,2,)</f>
        <v>0.6032882929</v>
      </c>
      <c r="E60" s="24">
        <f>VLOOKUP(A60,'2022_PAPI_Indicators'!A55:C235,3,FALSE)</f>
        <v>0.3417946398</v>
      </c>
      <c r="F60" s="24">
        <f>VLOOKUP(A60,'2022_PAPI_Indicators'!A55:D235,4,FALSE)</f>
        <v>0.3431935012</v>
      </c>
      <c r="G60" s="24">
        <f>VLOOKUP(A60,'2022_PAPI_Indicators'!A55:E235,5,FALSE)</f>
        <v>0.3880479634</v>
      </c>
      <c r="H60" s="24">
        <f>VLOOKUP(A60,'2022_PAPI_Indicators'!A55:F235,6,FALSE)</f>
        <v>0.3729374409</v>
      </c>
      <c r="I60" s="24">
        <f>VLOOKUP(A60,'2022_PAPI_Indicators'!A55:G235,7,FALSE)</f>
        <v>0.4701310992</v>
      </c>
      <c r="J60" s="24">
        <f>VLOOKUP(A60,'2022_PAPI_Indicators'!A55:H235,8,FALSE)</f>
        <v>0.2470297664</v>
      </c>
      <c r="K60" s="24">
        <f>VLOOKUP(A60,'2022_PAPI_Indicators'!A55:I235,9,FALSE)</f>
        <v>0.4666806161</v>
      </c>
      <c r="L60" s="24">
        <f>VLOOKUP(A60,'2022_PAPI_Indicators'!A55:J235,10,FALSE)</f>
        <v>0.4362719953</v>
      </c>
      <c r="M60" s="24">
        <f>VLOOKUP(A60,'2022_PAPI_Indicators'!A55:K235,11,FALSE)</f>
        <v>0.4070338905</v>
      </c>
      <c r="N60" s="24">
        <f>VLOOKUP(A60,'2022_PAPI_Indicators'!A55:L235,12,FALSE)</f>
        <v>0.4596476257</v>
      </c>
      <c r="O60" s="24">
        <f>VLOOKUP(A60,'2022_PAPI_Indicators'!A55:M235,13,FALSE)</f>
        <v>0.5524024963</v>
      </c>
      <c r="P60" s="24">
        <f>VLOOKUP(A60,'2022_PAPI_Indicators'!A55:N235,14,FALSE)</f>
        <v>0.4597570002</v>
      </c>
      <c r="Q60" s="24">
        <f>VLOOKUP(A60,'2022_PAPI_Indicators'!A55:O235,15,FALSE)</f>
        <v>0.7409044504</v>
      </c>
      <c r="R60" s="25" t="str">
        <f>VLOOKUP(A60,'2022_PAPI_Indicators'!A55:P235,16,FALSE)</f>
        <v/>
      </c>
      <c r="S60" s="24">
        <f>VLOOKUP(A60,'2022_PAPI_Indicators'!A55:R235,17,FALSE)</f>
        <v>0.5587886572</v>
      </c>
      <c r="T60" s="24">
        <f>VLOOKUP(A60,'2022_PAPI_Indicators'!A55:S235,18,FALSE)</f>
        <v>0.5890157223</v>
      </c>
      <c r="U60" s="25" t="str">
        <f>VLOOKUP(A60,'2022_PAPI_Indicators'!A55:T235,19,FALSE)</f>
        <v/>
      </c>
      <c r="V60" s="24">
        <f>VLOOKUP(A60,'2022_PAPI_Indicators'!A55:U235,20,FALSE)</f>
        <v>0.4198132753</v>
      </c>
      <c r="W60" s="24">
        <f>VLOOKUP(A60,'2022_PAPI_Indicators'!A55:V235,21,FALSE)</f>
        <v>0.5048763752</v>
      </c>
      <c r="X60" s="24">
        <f>VLOOKUP(A60,'2022_PAPI_Indicators'!A55:W235,22,FALSE)</f>
        <v>0.5255177617</v>
      </c>
      <c r="Y60" s="24">
        <f>VLOOKUP(A60,'2022_PAPI_Indicators'!A55:X235,23,FALSE)</f>
        <v>0.5480008125</v>
      </c>
      <c r="Z60" s="24">
        <f>VLOOKUP(A60,'2022_PAPI_Indicators'!A55:Y235,24,FALSE)</f>
        <v>0.4901747108</v>
      </c>
      <c r="AA60" s="24">
        <f>VLOOKUP(A60,'2022_PAPI_Indicators'!A55:Z235,25,FALSE)</f>
        <v>0.4285384417</v>
      </c>
      <c r="AB60" s="24">
        <f>VLOOKUP(A60,'2022_PAPI_Indicators'!A55:AA235,26,FALSE)</f>
        <v>0.3903036118</v>
      </c>
      <c r="AC60" s="24">
        <f>VLOOKUP(A60,'2022_PAPI_Indicators'!A55:AB235,27,FALSE)</f>
        <v>0.6286855936</v>
      </c>
      <c r="AD60" s="24">
        <f>VLOOKUP(A60,'2022_PAPI_Indicators'!A55:AC235,28,FALSE)</f>
        <v>0.4544518292</v>
      </c>
      <c r="AE60" s="24">
        <f>VLOOKUP(A60,'2022_PAPI_Indicators'!A55:AD235,29,FALSE)</f>
        <v>0.5127410889</v>
      </c>
      <c r="AF60" s="24">
        <f>VLOOKUP(A60,'2022_PAPI_Indicators'!A55:AE235,30,FALSE)</f>
        <v>0.4051927328</v>
      </c>
      <c r="AG60" s="24">
        <f>VLOOKUP(A60,'2022_PAPI_Indicators'!A55:AF235,31,FALSE)</f>
        <v>0.3872871697</v>
      </c>
      <c r="AH60" s="24">
        <f>VLOOKUP(A60,'2022_PAPI_Indicators'!A55:AG235,32,FALSE)</f>
        <v>0.5366886258</v>
      </c>
      <c r="AI60" s="24">
        <f>VLOOKUP(A60,'2022_PAPI_Indicators'!A55:AH235,33,FALSE)</f>
        <v>0.5375207663</v>
      </c>
      <c r="AJ60" s="24">
        <f>VLOOKUP(A60,'2022_PAPI_Indicators'!A55:AI235,34,FALSE)</f>
        <v>0.4296450019</v>
      </c>
      <c r="AK60" s="24">
        <f>VLOOKUP(A60,'2022_PAPI_Indicators'!A55:AJ235,35,FALSE)</f>
        <v>0.4848917127</v>
      </c>
      <c r="AL60" s="24">
        <f>VLOOKUP(A60,'2022_PAPI_Indicators'!A55:AK235,36,FALSE)</f>
        <v>0.3411480486</v>
      </c>
      <c r="AM60" s="24">
        <f>VLOOKUP(A60,'2022_PAPI_Indicators'!A55:AL235,37,FALSE)</f>
        <v>0.3682657778</v>
      </c>
      <c r="AN60" s="24">
        <f>VLOOKUP(A60,'2022_PAPI_Indicators'!A55:AM235,38,FALSE)</f>
        <v>0.580655098</v>
      </c>
      <c r="AO60" s="24">
        <f>VLOOKUP(A60,'2022_PAPI_Indicators'!A55:AN235,39,FALSE)</f>
        <v>0.62111938</v>
      </c>
      <c r="AP60" s="24">
        <f>VLOOKUP(A60,'2022_PAPI_Indicators'!A55:AO235,40,FALSE)</f>
        <v>0.5058888793</v>
      </c>
      <c r="AQ60" s="24">
        <f>VLOOKUP(A60,'2022_PAPI_Indicators'!A55:AP235,41,FALSE)</f>
        <v>0.3662716746</v>
      </c>
      <c r="AR60" s="24">
        <f>VLOOKUP(A60,'2022_PAPI_Indicators'!A55:AQ235,42,FALSE)</f>
        <v>0.4601352811</v>
      </c>
      <c r="AS60" s="24">
        <f>VLOOKUP(A60,'2022_PAPI_Indicators'!A55:AR235,43,FALSE)</f>
        <v>0.4804801941</v>
      </c>
      <c r="AT60" s="24">
        <f>VLOOKUP(A60,'2022_PAPI_Indicators'!A55:AS235,44,FALSE)</f>
        <v>0.4919528365</v>
      </c>
      <c r="AU60" s="24">
        <f>VLOOKUP(A60,'2022_PAPI_Indicators'!A55:AT235,45,FALSE)</f>
        <v>0.4847841263</v>
      </c>
      <c r="AV60" s="24">
        <f>VLOOKUP(A60,'2022_PAPI_Indicators'!A55:AU235,46,FALSE)</f>
        <v>0.4690615833</v>
      </c>
      <c r="AW60" s="24">
        <f>VLOOKUP(A60,'2022_PAPI_Indicators'!A55:AV235,47,FALSE)</f>
        <v>0.350330621</v>
      </c>
      <c r="AX60" s="24">
        <f>VLOOKUP(A60,'2022_PAPI_Indicators'!A55:AW235,48,FALSE)</f>
        <v>0.6556563973</v>
      </c>
      <c r="AY60" s="24">
        <f>VLOOKUP(A60,'2022_PAPI_Indicators'!A55:AX235,49,FALSE)</f>
        <v>0.4902421236</v>
      </c>
      <c r="AZ60" s="24">
        <f>VLOOKUP(A60,'2022_PAPI_Indicators'!A55:AY235,50,FALSE)</f>
        <v>0.5162784457</v>
      </c>
      <c r="BA60" s="24">
        <f>VLOOKUP(A60,'2022_PAPI_Indicators'!A55:AZ235,51,FALSE)</f>
        <v>0.5152002573</v>
      </c>
      <c r="BB60" s="24">
        <f>VLOOKUP(A60,'2022_PAPI_Indicators'!A55:BA235,52,FALSE)</f>
        <v>0.3495562971</v>
      </c>
      <c r="BC60" s="24">
        <f>VLOOKUP(A60,'2022_PAPI_Indicators'!A55:BB235,53,FALSE)</f>
        <v>0.3268975317</v>
      </c>
      <c r="BD60" s="24">
        <f>VLOOKUP(A60,'2022_PAPI_Indicators'!A55:BC235,54,FALSE)</f>
        <v>0.3392159939</v>
      </c>
      <c r="BE60" s="24">
        <f>VLOOKUP(A60,'2022_PAPI_Indicators'!A55:BD235,55,FALSE)</f>
        <v>0.3941486478</v>
      </c>
      <c r="BF60" s="24">
        <f>VLOOKUP(A60,'2022_PAPI_Indicators'!A55:BE235,56,FALSE)</f>
        <v>0.5013827085</v>
      </c>
      <c r="BG60" s="24">
        <f>VLOOKUP(A60,'2022_PAPI_Indicators'!A55:BF235,57,FALSE)</f>
        <v>0.4803823233</v>
      </c>
      <c r="BH60" s="24">
        <f>VLOOKUP(A60,'2022_PAPI_Indicators'!A55:BG235,58,FALSE)</f>
        <v>0.3623757958</v>
      </c>
      <c r="BI60" s="24">
        <f>VLOOKUP(A60,'2022_PAPI_Indicators'!A55:BH235,59,FALSE)</f>
        <v>0.3939776123</v>
      </c>
      <c r="BJ60" s="24">
        <f>VLOOKUP(A60,'2022_PAPI_Indicators'!A55:BI235,60,FALSE)</f>
        <v>0.325617671</v>
      </c>
      <c r="BK60" s="24">
        <f>VLOOKUP(A60,'2022_PAPI_Indicators'!A55:BJ235,61,FALSE)</f>
        <v>0.3561107814</v>
      </c>
      <c r="BL60" s="24">
        <f>VLOOKUP(A60,'2022_PAPI_Indicators'!A55:BK235,62,FALSE)</f>
        <v>0.419511795</v>
      </c>
      <c r="BM60" s="24">
        <f>VLOOKUP(A60,'2022_PAPI_Indicators'!A55:BL235,63,FALSE)</f>
        <v>0.5499028563</v>
      </c>
      <c r="BN60" s="24">
        <f>VLOOKUP(A60,'2022_PAPI_Indicators'!A55:BM235,64,FALSE)</f>
        <v>0.4879565835</v>
      </c>
    </row>
    <row r="61" ht="13.5" customHeight="1">
      <c r="A61" s="112" t="s">
        <v>176</v>
      </c>
      <c r="B61" s="113" t="s">
        <v>177</v>
      </c>
      <c r="C61" s="114" t="s">
        <v>178</v>
      </c>
      <c r="D61" s="115">
        <f>VLOOKUP(A61,'2022_PAPI_Indicators'!A56:B236,2,)</f>
        <v>4.370668411</v>
      </c>
      <c r="E61" s="115">
        <f>VLOOKUP(A61,'2022_PAPI_Indicators'!A56:C236,3,FALSE)</f>
        <v>4.118345261</v>
      </c>
      <c r="F61" s="115">
        <f>VLOOKUP(A61,'2022_PAPI_Indicators'!A56:D236,4,FALSE)</f>
        <v>4.107159615</v>
      </c>
      <c r="G61" s="115">
        <f>VLOOKUP(A61,'2022_PAPI_Indicators'!A56:E236,5,FALSE)</f>
        <v>4.355617046</v>
      </c>
      <c r="H61" s="115">
        <f>VLOOKUP(A61,'2022_PAPI_Indicators'!A56:F236,6,FALSE)</f>
        <v>4.406539917</v>
      </c>
      <c r="I61" s="115">
        <f>VLOOKUP(A61,'2022_PAPI_Indicators'!A56:G236,7,FALSE)</f>
        <v>4.214920998</v>
      </c>
      <c r="J61" s="115">
        <f>VLOOKUP(A61,'2022_PAPI_Indicators'!A56:H236,8,FALSE)</f>
        <v>4.18386507</v>
      </c>
      <c r="K61" s="115">
        <f>VLOOKUP(A61,'2022_PAPI_Indicators'!A56:I236,9,FALSE)</f>
        <v>4.317075729</v>
      </c>
      <c r="L61" s="115">
        <f>VLOOKUP(A61,'2022_PAPI_Indicators'!A56:J236,10,FALSE)</f>
        <v>4.21875</v>
      </c>
      <c r="M61" s="115">
        <f>VLOOKUP(A61,'2022_PAPI_Indicators'!A56:K236,11,FALSE)</f>
        <v>4.356005669</v>
      </c>
      <c r="N61" s="115">
        <f>VLOOKUP(A61,'2022_PAPI_Indicators'!A56:L236,12,FALSE)</f>
        <v>4.315078259</v>
      </c>
      <c r="O61" s="115">
        <f>VLOOKUP(A61,'2022_PAPI_Indicators'!A56:M236,13,FALSE)</f>
        <v>4.411286354</v>
      </c>
      <c r="P61" s="115">
        <f>VLOOKUP(A61,'2022_PAPI_Indicators'!A56:N236,14,FALSE)</f>
        <v>4.479756832</v>
      </c>
      <c r="Q61" s="115">
        <f>VLOOKUP(A61,'2022_PAPI_Indicators'!A56:O236,15,FALSE)</f>
        <v>4.582086563</v>
      </c>
      <c r="R61" s="10">
        <f>VLOOKUP(A61,'2022_PAPI_Indicators'!A56:P236,16,FALSE)</f>
        <v>4.396727085</v>
      </c>
      <c r="S61" s="115">
        <f>VLOOKUP(A61,'2022_PAPI_Indicators'!A56:R236,17,FALSE)</f>
        <v>4.225901604</v>
      </c>
      <c r="T61" s="115">
        <f>VLOOKUP(A61,'2022_PAPI_Indicators'!A56:S236,18,FALSE)</f>
        <v>4.505192757</v>
      </c>
      <c r="U61" s="10" t="str">
        <f>VLOOKUP(A61,'2022_PAPI_Indicators'!A56:T236,19,FALSE)</f>
        <v/>
      </c>
      <c r="V61" s="115">
        <f>VLOOKUP(A61,'2022_PAPI_Indicators'!A56:U236,20,FALSE)</f>
        <v>4.287316799</v>
      </c>
      <c r="W61" s="115">
        <f>VLOOKUP(A61,'2022_PAPI_Indicators'!A56:V236,21,FALSE)</f>
        <v>4.503942966</v>
      </c>
      <c r="X61" s="115">
        <f>VLOOKUP(A61,'2022_PAPI_Indicators'!A56:W236,22,FALSE)</f>
        <v>4.287705898</v>
      </c>
      <c r="Y61" s="115">
        <f>VLOOKUP(A61,'2022_PAPI_Indicators'!A56:X236,23,FALSE)</f>
        <v>4.336055279</v>
      </c>
      <c r="Z61" s="115">
        <f>VLOOKUP(A61,'2022_PAPI_Indicators'!A56:Y236,24,FALSE)</f>
        <v>4.419775009</v>
      </c>
      <c r="AA61" s="115">
        <f>VLOOKUP(A61,'2022_PAPI_Indicators'!A56:Z236,25,FALSE)</f>
        <v>4.334932327</v>
      </c>
      <c r="AB61" s="115">
        <f>VLOOKUP(A61,'2022_PAPI_Indicators'!A56:AA236,26,FALSE)</f>
        <v>4.199565887</v>
      </c>
      <c r="AC61" s="115">
        <f>VLOOKUP(A61,'2022_PAPI_Indicators'!A56:AB236,27,FALSE)</f>
        <v>4.524290085</v>
      </c>
      <c r="AD61" s="115">
        <f>VLOOKUP(A61,'2022_PAPI_Indicators'!A56:AC236,28,FALSE)</f>
        <v>4.312906265</v>
      </c>
      <c r="AE61" s="115">
        <f>VLOOKUP(A61,'2022_PAPI_Indicators'!A56:AD236,29,FALSE)</f>
        <v>4.554127693</v>
      </c>
      <c r="AF61" s="115">
        <f>VLOOKUP(A61,'2022_PAPI_Indicators'!A56:AE236,30,FALSE)</f>
        <v>4.274250031</v>
      </c>
      <c r="AG61" s="115">
        <f>VLOOKUP(A61,'2022_PAPI_Indicators'!A56:AF236,31,FALSE)</f>
        <v>4.33130455</v>
      </c>
      <c r="AH61" s="115">
        <f>VLOOKUP(A61,'2022_PAPI_Indicators'!A56:AG236,32,FALSE)</f>
        <v>4.326286316</v>
      </c>
      <c r="AI61" s="115">
        <f>VLOOKUP(A61,'2022_PAPI_Indicators'!A56:AH236,33,FALSE)</f>
        <v>4.20230484</v>
      </c>
      <c r="AJ61" s="115">
        <f>VLOOKUP(A61,'2022_PAPI_Indicators'!A56:AI236,34,FALSE)</f>
        <v>4.364043713</v>
      </c>
      <c r="AK61" s="115">
        <f>VLOOKUP(A61,'2022_PAPI_Indicators'!A56:AJ236,35,FALSE)</f>
        <v>4.395534992</v>
      </c>
      <c r="AL61" s="115">
        <f>VLOOKUP(A61,'2022_PAPI_Indicators'!A56:AK236,36,FALSE)</f>
        <v>4.141582489</v>
      </c>
      <c r="AM61" s="115">
        <f>VLOOKUP(A61,'2022_PAPI_Indicators'!A56:AL236,37,FALSE)</f>
        <v>4.08843565</v>
      </c>
      <c r="AN61" s="115">
        <f>VLOOKUP(A61,'2022_PAPI_Indicators'!A56:AM236,38,FALSE)</f>
        <v>4.444400311</v>
      </c>
      <c r="AO61" s="115">
        <f>VLOOKUP(A61,'2022_PAPI_Indicators'!A56:AN236,39,FALSE)</f>
        <v>4.356200695</v>
      </c>
      <c r="AP61" s="115">
        <f>VLOOKUP(A61,'2022_PAPI_Indicators'!A56:AO236,40,FALSE)</f>
        <v>4.425707817</v>
      </c>
      <c r="AQ61" s="115">
        <f>VLOOKUP(A61,'2022_PAPI_Indicators'!A56:AP236,41,FALSE)</f>
        <v>4.17910862</v>
      </c>
      <c r="AR61" s="115">
        <f>VLOOKUP(A61,'2022_PAPI_Indicators'!A56:AQ236,42,FALSE)</f>
        <v>3.916648865</v>
      </c>
      <c r="AS61" s="115">
        <f>VLOOKUP(A61,'2022_PAPI_Indicators'!A56:AR236,43,FALSE)</f>
        <v>4.147742271</v>
      </c>
      <c r="AT61" s="115">
        <f>VLOOKUP(A61,'2022_PAPI_Indicators'!A56:AS236,44,FALSE)</f>
        <v>4.323855877</v>
      </c>
      <c r="AU61" s="115">
        <f>VLOOKUP(A61,'2022_PAPI_Indicators'!A56:AT236,45,FALSE)</f>
        <v>4.175284386</v>
      </c>
      <c r="AV61" s="115">
        <f>VLOOKUP(A61,'2022_PAPI_Indicators'!A56:AU236,46,FALSE)</f>
        <v>4.001486301</v>
      </c>
      <c r="AW61" s="115">
        <f>VLOOKUP(A61,'2022_PAPI_Indicators'!A56:AV236,47,FALSE)</f>
        <v>4.019857407</v>
      </c>
      <c r="AX61" s="115">
        <f>VLOOKUP(A61,'2022_PAPI_Indicators'!A56:AW236,48,FALSE)</f>
        <v>4.542311668</v>
      </c>
      <c r="AY61" s="115">
        <f>VLOOKUP(A61,'2022_PAPI_Indicators'!A56:AX236,49,FALSE)</f>
        <v>4.18088007</v>
      </c>
      <c r="AZ61" s="115">
        <f>VLOOKUP(A61,'2022_PAPI_Indicators'!A56:AY236,50,FALSE)</f>
        <v>4.250538826</v>
      </c>
      <c r="BA61" s="115">
        <f>VLOOKUP(A61,'2022_PAPI_Indicators'!A56:AZ236,51,FALSE)</f>
        <v>4.302455425</v>
      </c>
      <c r="BB61" s="115">
        <f>VLOOKUP(A61,'2022_PAPI_Indicators'!A56:BA236,52,FALSE)</f>
        <v>3.99543786</v>
      </c>
      <c r="BC61" s="115">
        <f>VLOOKUP(A61,'2022_PAPI_Indicators'!A56:BB236,53,FALSE)</f>
        <v>4.156948566</v>
      </c>
      <c r="BD61" s="115">
        <f>VLOOKUP(A61,'2022_PAPI_Indicators'!A56:BC236,54,FALSE)</f>
        <v>3.970243454</v>
      </c>
      <c r="BE61" s="115">
        <f>VLOOKUP(A61,'2022_PAPI_Indicators'!A56:BD236,55,FALSE)</f>
        <v>3.993439674</v>
      </c>
      <c r="BF61" s="115">
        <f>VLOOKUP(A61,'2022_PAPI_Indicators'!A56:BE236,56,FALSE)</f>
        <v>4.415141582</v>
      </c>
      <c r="BG61" s="115">
        <f>VLOOKUP(A61,'2022_PAPI_Indicators'!A56:BF236,57,FALSE)</f>
        <v>4.240199089</v>
      </c>
      <c r="BH61" s="115">
        <f>VLOOKUP(A61,'2022_PAPI_Indicators'!A56:BG236,58,FALSE)</f>
        <v>4.158384323</v>
      </c>
      <c r="BI61" s="115">
        <f>VLOOKUP(A61,'2022_PAPI_Indicators'!A56:BH236,59,FALSE)</f>
        <v>4.285537243</v>
      </c>
      <c r="BJ61" s="115">
        <f>VLOOKUP(A61,'2022_PAPI_Indicators'!A56:BI236,60,FALSE)</f>
        <v>4.000822067</v>
      </c>
      <c r="BK61" s="115">
        <f>VLOOKUP(A61,'2022_PAPI_Indicators'!A56:BJ236,61,FALSE)</f>
        <v>4.228569508</v>
      </c>
      <c r="BL61" s="115">
        <f>VLOOKUP(A61,'2022_PAPI_Indicators'!A56:BK236,62,FALSE)</f>
        <v>4.358424187</v>
      </c>
      <c r="BM61" s="115">
        <f>VLOOKUP(A61,'2022_PAPI_Indicators'!A56:BL236,63,FALSE)</f>
        <v>4.516953945</v>
      </c>
      <c r="BN61" s="115">
        <f>VLOOKUP(A61,'2022_PAPI_Indicators'!A56:BM236,64,FALSE)</f>
        <v>4.463716984</v>
      </c>
    </row>
    <row r="62" ht="13.5" customHeight="1">
      <c r="A62" s="19" t="s">
        <v>179</v>
      </c>
      <c r="B62" s="19" t="s">
        <v>180</v>
      </c>
      <c r="C62" s="20" t="s">
        <v>181</v>
      </c>
      <c r="D62" s="21">
        <f>VLOOKUP(A62,'2022_PAPI_Indicators'!A57:B237,2,)</f>
        <v>1.923001528</v>
      </c>
      <c r="E62" s="21">
        <f>VLOOKUP(A62,'2022_PAPI_Indicators'!A57:C237,3,FALSE)</f>
        <v>1.874636412</v>
      </c>
      <c r="F62" s="21">
        <f>VLOOKUP(A62,'2022_PAPI_Indicators'!A57:D237,4,FALSE)</f>
        <v>1.943004012</v>
      </c>
      <c r="G62" s="21">
        <f>VLOOKUP(A62,'2022_PAPI_Indicators'!A57:E237,5,FALSE)</f>
        <v>2.044195652</v>
      </c>
      <c r="H62" s="21">
        <f>VLOOKUP(A62,'2022_PAPI_Indicators'!A57:F237,6,FALSE)</f>
        <v>1.931607842</v>
      </c>
      <c r="I62" s="21">
        <f>VLOOKUP(A62,'2022_PAPI_Indicators'!A57:G237,7,FALSE)</f>
        <v>1.86405623</v>
      </c>
      <c r="J62" s="21">
        <f>VLOOKUP(A62,'2022_PAPI_Indicators'!A57:H237,8,FALSE)</f>
        <v>1.981241941</v>
      </c>
      <c r="K62" s="21">
        <f>VLOOKUP(A62,'2022_PAPI_Indicators'!A57:I237,9,FALSE)</f>
        <v>1.927247286</v>
      </c>
      <c r="L62" s="21">
        <f>VLOOKUP(A62,'2022_PAPI_Indicators'!A57:J237,10,FALSE)</f>
        <v>2.003776789</v>
      </c>
      <c r="M62" s="21">
        <f>VLOOKUP(A62,'2022_PAPI_Indicators'!A57:K237,11,FALSE)</f>
        <v>2.005035877</v>
      </c>
      <c r="N62" s="21">
        <f>VLOOKUP(A62,'2022_PAPI_Indicators'!A57:L237,12,FALSE)</f>
        <v>2.00206542</v>
      </c>
      <c r="O62" s="21">
        <f>VLOOKUP(A62,'2022_PAPI_Indicators'!A57:M237,13,FALSE)</f>
        <v>1.891130805</v>
      </c>
      <c r="P62" s="21">
        <f>VLOOKUP(A62,'2022_PAPI_Indicators'!A57:N237,14,FALSE)</f>
        <v>2.012518167</v>
      </c>
      <c r="Q62" s="21">
        <f>VLOOKUP(A62,'2022_PAPI_Indicators'!A57:O237,15,FALSE)</f>
        <v>2.056360006</v>
      </c>
      <c r="R62" s="22">
        <f>VLOOKUP(A62,'2022_PAPI_Indicators'!A57:P237,16,FALSE)</f>
        <v>1.962916136</v>
      </c>
      <c r="S62" s="21">
        <f>VLOOKUP(A62,'2022_PAPI_Indicators'!A57:R237,17,FALSE)</f>
        <v>1.750444531</v>
      </c>
      <c r="T62" s="21">
        <f>VLOOKUP(A62,'2022_PAPI_Indicators'!A57:S237,18,FALSE)</f>
        <v>1.978255272</v>
      </c>
      <c r="U62" s="22" t="str">
        <f>VLOOKUP(A62,'2022_PAPI_Indicators'!A57:T237,19,FALSE)</f>
        <v/>
      </c>
      <c r="V62" s="21">
        <f>VLOOKUP(A62,'2022_PAPI_Indicators'!A57:U237,20,FALSE)</f>
        <v>1.825230598</v>
      </c>
      <c r="W62" s="21">
        <f>VLOOKUP(A62,'2022_PAPI_Indicators'!A57:V237,21,FALSE)</f>
        <v>1.993999243</v>
      </c>
      <c r="X62" s="21">
        <f>VLOOKUP(A62,'2022_PAPI_Indicators'!A57:W237,22,FALSE)</f>
        <v>1.964910984</v>
      </c>
      <c r="Y62" s="21">
        <f>VLOOKUP(A62,'2022_PAPI_Indicators'!A57:X237,23,FALSE)</f>
        <v>1.920944214</v>
      </c>
      <c r="Z62" s="21">
        <f>VLOOKUP(A62,'2022_PAPI_Indicators'!A57:Y237,24,FALSE)</f>
        <v>2.013226986</v>
      </c>
      <c r="AA62" s="21">
        <f>VLOOKUP(A62,'2022_PAPI_Indicators'!A57:Z237,25,FALSE)</f>
        <v>2.009618282</v>
      </c>
      <c r="AB62" s="21">
        <f>VLOOKUP(A62,'2022_PAPI_Indicators'!A57:AA237,26,FALSE)</f>
        <v>1.922540545</v>
      </c>
      <c r="AC62" s="21">
        <f>VLOOKUP(A62,'2022_PAPI_Indicators'!A57:AB237,27,FALSE)</f>
        <v>1.92512393</v>
      </c>
      <c r="AD62" s="21">
        <f>VLOOKUP(A62,'2022_PAPI_Indicators'!A57:AC237,28,FALSE)</f>
        <v>1.837403774</v>
      </c>
      <c r="AE62" s="21">
        <f>VLOOKUP(A62,'2022_PAPI_Indicators'!A57:AD237,29,FALSE)</f>
        <v>2.05079627</v>
      </c>
      <c r="AF62" s="21">
        <f>VLOOKUP(A62,'2022_PAPI_Indicators'!A57:AE237,30,FALSE)</f>
        <v>1.952917814</v>
      </c>
      <c r="AG62" s="21">
        <f>VLOOKUP(A62,'2022_PAPI_Indicators'!A57:AF237,31,FALSE)</f>
        <v>2.012031078</v>
      </c>
      <c r="AH62" s="21">
        <f>VLOOKUP(A62,'2022_PAPI_Indicators'!A57:AG237,32,FALSE)</f>
        <v>2.043917179</v>
      </c>
      <c r="AI62" s="21">
        <f>VLOOKUP(A62,'2022_PAPI_Indicators'!A57:AH237,33,FALSE)</f>
        <v>1.884727955</v>
      </c>
      <c r="AJ62" s="21">
        <f>VLOOKUP(A62,'2022_PAPI_Indicators'!A57:AI237,34,FALSE)</f>
        <v>1.963572741</v>
      </c>
      <c r="AK62" s="21">
        <f>VLOOKUP(A62,'2022_PAPI_Indicators'!A57:AJ237,35,FALSE)</f>
        <v>2.062325239</v>
      </c>
      <c r="AL62" s="21">
        <f>VLOOKUP(A62,'2022_PAPI_Indicators'!A57:AK237,36,FALSE)</f>
        <v>1.961983204</v>
      </c>
      <c r="AM62" s="21">
        <f>VLOOKUP(A62,'2022_PAPI_Indicators'!A57:AL237,37,FALSE)</f>
        <v>1.962060213</v>
      </c>
      <c r="AN62" s="21">
        <f>VLOOKUP(A62,'2022_PAPI_Indicators'!A57:AM237,38,FALSE)</f>
        <v>2.111626625</v>
      </c>
      <c r="AO62" s="21">
        <f>VLOOKUP(A62,'2022_PAPI_Indicators'!A57:AN237,39,FALSE)</f>
        <v>2.048145533</v>
      </c>
      <c r="AP62" s="21">
        <f>VLOOKUP(A62,'2022_PAPI_Indicators'!A57:AO237,40,FALSE)</f>
        <v>2.13446331</v>
      </c>
      <c r="AQ62" s="21">
        <f>VLOOKUP(A62,'2022_PAPI_Indicators'!A57:AP237,41,FALSE)</f>
        <v>1.891065121</v>
      </c>
      <c r="AR62" s="21">
        <f>VLOOKUP(A62,'2022_PAPI_Indicators'!A57:AQ237,42,FALSE)</f>
        <v>1.70982039</v>
      </c>
      <c r="AS62" s="21">
        <f>VLOOKUP(A62,'2022_PAPI_Indicators'!A57:AR237,43,FALSE)</f>
        <v>1.880308032</v>
      </c>
      <c r="AT62" s="21">
        <f>VLOOKUP(A62,'2022_PAPI_Indicators'!A57:AS237,44,FALSE)</f>
        <v>1.936690807</v>
      </c>
      <c r="AU62" s="21">
        <f>VLOOKUP(A62,'2022_PAPI_Indicators'!A57:AT237,45,FALSE)</f>
        <v>2.058890581</v>
      </c>
      <c r="AV62" s="21">
        <f>VLOOKUP(A62,'2022_PAPI_Indicators'!A57:AU237,46,FALSE)</f>
        <v>1.850626588</v>
      </c>
      <c r="AW62" s="21">
        <f>VLOOKUP(A62,'2022_PAPI_Indicators'!A57:AV237,47,FALSE)</f>
        <v>1.957752109</v>
      </c>
      <c r="AX62" s="21">
        <f>VLOOKUP(A62,'2022_PAPI_Indicators'!A57:AW237,48,FALSE)</f>
        <v>2.136861086</v>
      </c>
      <c r="AY62" s="21">
        <f>VLOOKUP(A62,'2022_PAPI_Indicators'!A57:AX237,49,FALSE)</f>
        <v>1.942332983</v>
      </c>
      <c r="AZ62" s="21">
        <f>VLOOKUP(A62,'2022_PAPI_Indicators'!A57:AY237,50,FALSE)</f>
        <v>1.973721623</v>
      </c>
      <c r="BA62" s="21">
        <f>VLOOKUP(A62,'2022_PAPI_Indicators'!A57:AZ237,51,FALSE)</f>
        <v>2.018623829</v>
      </c>
      <c r="BB62" s="21">
        <f>VLOOKUP(A62,'2022_PAPI_Indicators'!A57:BA237,52,FALSE)</f>
        <v>1.939941406</v>
      </c>
      <c r="BC62" s="21">
        <f>VLOOKUP(A62,'2022_PAPI_Indicators'!A57:BB237,53,FALSE)</f>
        <v>2.040470839</v>
      </c>
      <c r="BD62" s="21">
        <f>VLOOKUP(A62,'2022_PAPI_Indicators'!A57:BC237,54,FALSE)</f>
        <v>1.853642344</v>
      </c>
      <c r="BE62" s="21">
        <f>VLOOKUP(A62,'2022_PAPI_Indicators'!A57:BD237,55,FALSE)</f>
        <v>1.919735074</v>
      </c>
      <c r="BF62" s="21">
        <f>VLOOKUP(A62,'2022_PAPI_Indicators'!A57:BE237,56,FALSE)</f>
        <v>2.051851749</v>
      </c>
      <c r="BG62" s="21">
        <f>VLOOKUP(A62,'2022_PAPI_Indicators'!A57:BF237,57,FALSE)</f>
        <v>2.17426157</v>
      </c>
      <c r="BH62" s="21">
        <f>VLOOKUP(A62,'2022_PAPI_Indicators'!A57:BG237,58,FALSE)</f>
        <v>1.903579354</v>
      </c>
      <c r="BI62" s="21">
        <f>VLOOKUP(A62,'2022_PAPI_Indicators'!A57:BH237,59,FALSE)</f>
        <v>1.949211001</v>
      </c>
      <c r="BJ62" s="21">
        <f>VLOOKUP(A62,'2022_PAPI_Indicators'!A57:BI237,60,FALSE)</f>
        <v>2.000033617</v>
      </c>
      <c r="BK62" s="21">
        <f>VLOOKUP(A62,'2022_PAPI_Indicators'!A57:BJ237,61,FALSE)</f>
        <v>2.093693256</v>
      </c>
      <c r="BL62" s="21">
        <f>VLOOKUP(A62,'2022_PAPI_Indicators'!A57:BK237,62,FALSE)</f>
        <v>2.095930099</v>
      </c>
      <c r="BM62" s="21">
        <f>VLOOKUP(A62,'2022_PAPI_Indicators'!A57:BL237,63,FALSE)</f>
        <v>2.197113752</v>
      </c>
      <c r="BN62" s="21">
        <f>VLOOKUP(A62,'2022_PAPI_Indicators'!A57:BM237,64,FALSE)</f>
        <v>2.113899946</v>
      </c>
    </row>
    <row r="63" ht="13.5" customHeight="1">
      <c r="A63" s="11" t="s">
        <v>182</v>
      </c>
      <c r="B63" s="11" t="s">
        <v>183</v>
      </c>
      <c r="C63" s="12" t="s">
        <v>83</v>
      </c>
      <c r="D63" s="24">
        <f>VLOOKUP(A63,'2022_PAPI_Indicators'!A58:B238,2,)</f>
        <v>0.261147052</v>
      </c>
      <c r="E63" s="24">
        <f>VLOOKUP(A63,'2022_PAPI_Indicators'!A58:C238,3,FALSE)</f>
        <v>0.1590937376</v>
      </c>
      <c r="F63" s="24">
        <f>VLOOKUP(A63,'2022_PAPI_Indicators'!A58:D238,4,FALSE)</f>
        <v>0.1989580095</v>
      </c>
      <c r="G63" s="24">
        <f>VLOOKUP(A63,'2022_PAPI_Indicators'!A58:E238,5,FALSE)</f>
        <v>0.3405931294</v>
      </c>
      <c r="H63" s="24">
        <f>VLOOKUP(A63,'2022_PAPI_Indicators'!A58:F238,6,FALSE)</f>
        <v>0.2293731719</v>
      </c>
      <c r="I63" s="24">
        <f>VLOOKUP(A63,'2022_PAPI_Indicators'!A58:G238,7,FALSE)</f>
        <v>0.2044129521</v>
      </c>
      <c r="J63" s="24">
        <f>VLOOKUP(A63,'2022_PAPI_Indicators'!A58:H238,8,FALSE)</f>
        <v>0.2716514468</v>
      </c>
      <c r="K63" s="24">
        <f>VLOOKUP(A63,'2022_PAPI_Indicators'!A58:I238,9,FALSE)</f>
        <v>0.2858892679</v>
      </c>
      <c r="L63" s="24">
        <f>VLOOKUP(A63,'2022_PAPI_Indicators'!A58:J238,10,FALSE)</f>
        <v>0.2546738088</v>
      </c>
      <c r="M63" s="24">
        <f>VLOOKUP(A63,'2022_PAPI_Indicators'!A58:K238,11,FALSE)</f>
        <v>0.217729941</v>
      </c>
      <c r="N63" s="24">
        <f>VLOOKUP(A63,'2022_PAPI_Indicators'!A58:L238,12,FALSE)</f>
        <v>0.2237816155</v>
      </c>
      <c r="O63" s="24">
        <f>VLOOKUP(A63,'2022_PAPI_Indicators'!A58:M238,13,FALSE)</f>
        <v>0.2018821239</v>
      </c>
      <c r="P63" s="24">
        <f>VLOOKUP(A63,'2022_PAPI_Indicators'!A58:N238,14,FALSE)</f>
        <v>0.234375</v>
      </c>
      <c r="Q63" s="24">
        <f>VLOOKUP(A63,'2022_PAPI_Indicators'!A58:O238,15,FALSE)</f>
        <v>0.2384114861</v>
      </c>
      <c r="R63" s="25">
        <f>VLOOKUP(A63,'2022_PAPI_Indicators'!A58:P238,16,FALSE)</f>
        <v>0.2698697448</v>
      </c>
      <c r="S63" s="24">
        <f>VLOOKUP(A63,'2022_PAPI_Indicators'!A58:R238,17,FALSE)</f>
        <v>0.2849613428</v>
      </c>
      <c r="T63" s="24">
        <f>VLOOKUP(A63,'2022_PAPI_Indicators'!A58:S238,18,FALSE)</f>
        <v>0.2478940636</v>
      </c>
      <c r="U63" s="25" t="str">
        <f>VLOOKUP(A63,'2022_PAPI_Indicators'!A58:T238,19,FALSE)</f>
        <v/>
      </c>
      <c r="V63" s="24">
        <f>VLOOKUP(A63,'2022_PAPI_Indicators'!A58:U238,20,FALSE)</f>
        <v>0.1085031554</v>
      </c>
      <c r="W63" s="24">
        <f>VLOOKUP(A63,'2022_PAPI_Indicators'!A58:V238,21,FALSE)</f>
        <v>0.1876084507</v>
      </c>
      <c r="X63" s="24">
        <f>VLOOKUP(A63,'2022_PAPI_Indicators'!A58:W238,22,FALSE)</f>
        <v>0.1855360419</v>
      </c>
      <c r="Y63" s="24">
        <f>VLOOKUP(A63,'2022_PAPI_Indicators'!A58:X238,23,FALSE)</f>
        <v>0.1530555934</v>
      </c>
      <c r="Z63" s="24">
        <f>VLOOKUP(A63,'2022_PAPI_Indicators'!A58:Y238,24,FALSE)</f>
        <v>0.2211567611</v>
      </c>
      <c r="AA63" s="24">
        <f>VLOOKUP(A63,'2022_PAPI_Indicators'!A58:Z238,25,FALSE)</f>
        <v>0.1946802437</v>
      </c>
      <c r="AB63" s="24">
        <f>VLOOKUP(A63,'2022_PAPI_Indicators'!A58:AA238,26,FALSE)</f>
        <v>0.1757238954</v>
      </c>
      <c r="AC63" s="24">
        <f>VLOOKUP(A63,'2022_PAPI_Indicators'!A58:AB238,27,FALSE)</f>
        <v>0.2094531357</v>
      </c>
      <c r="AD63" s="24">
        <f>VLOOKUP(A63,'2022_PAPI_Indicators'!A58:AC238,28,FALSE)</f>
        <v>0.2382272333</v>
      </c>
      <c r="AE63" s="24">
        <f>VLOOKUP(A63,'2022_PAPI_Indicators'!A58:AD238,29,FALSE)</f>
        <v>0.2799357176</v>
      </c>
      <c r="AF63" s="24">
        <f>VLOOKUP(A63,'2022_PAPI_Indicators'!A58:AE238,30,FALSE)</f>
        <v>0.2542252243</v>
      </c>
      <c r="AG63" s="24">
        <f>VLOOKUP(A63,'2022_PAPI_Indicators'!A58:AF238,31,FALSE)</f>
        <v>0.3470201492</v>
      </c>
      <c r="AH63" s="24">
        <f>VLOOKUP(A63,'2022_PAPI_Indicators'!A58:AG238,32,FALSE)</f>
        <v>0.2581787705</v>
      </c>
      <c r="AI63" s="24">
        <f>VLOOKUP(A63,'2022_PAPI_Indicators'!A58:AH238,33,FALSE)</f>
        <v>0.3243060708</v>
      </c>
      <c r="AJ63" s="24">
        <f>VLOOKUP(A63,'2022_PAPI_Indicators'!A58:AI238,34,FALSE)</f>
        <v>0.2338846326</v>
      </c>
      <c r="AK63" s="24">
        <f>VLOOKUP(A63,'2022_PAPI_Indicators'!A58:AJ238,35,FALSE)</f>
        <v>0.2607127428</v>
      </c>
      <c r="AL63" s="24">
        <f>VLOOKUP(A63,'2022_PAPI_Indicators'!A58:AK238,36,FALSE)</f>
        <v>0.247422874</v>
      </c>
      <c r="AM63" s="24">
        <f>VLOOKUP(A63,'2022_PAPI_Indicators'!A58:AL238,37,FALSE)</f>
        <v>0.231622681</v>
      </c>
      <c r="AN63" s="24">
        <f>VLOOKUP(A63,'2022_PAPI_Indicators'!A58:AM238,38,FALSE)</f>
        <v>0.3817560077</v>
      </c>
      <c r="AO63" s="24">
        <f>VLOOKUP(A63,'2022_PAPI_Indicators'!A58:AN238,39,FALSE)</f>
        <v>0.2970030904</v>
      </c>
      <c r="AP63" s="24">
        <f>VLOOKUP(A63,'2022_PAPI_Indicators'!A58:AO238,40,FALSE)</f>
        <v>0.354729712</v>
      </c>
      <c r="AQ63" s="24">
        <f>VLOOKUP(A63,'2022_PAPI_Indicators'!A58:AP238,41,FALSE)</f>
        <v>0.2191060036</v>
      </c>
      <c r="AR63" s="24">
        <f>VLOOKUP(A63,'2022_PAPI_Indicators'!A58:AQ238,42,FALSE)</f>
        <v>0.232527703</v>
      </c>
      <c r="AS63" s="24">
        <f>VLOOKUP(A63,'2022_PAPI_Indicators'!A58:AR238,43,FALSE)</f>
        <v>0.1601600647</v>
      </c>
      <c r="AT63" s="24">
        <f>VLOOKUP(A63,'2022_PAPI_Indicators'!A58:AS238,44,FALSE)</f>
        <v>0.2903291583</v>
      </c>
      <c r="AU63" s="24">
        <f>VLOOKUP(A63,'2022_PAPI_Indicators'!A58:AT238,45,FALSE)</f>
        <v>0.3060099185</v>
      </c>
      <c r="AV63" s="24">
        <f>VLOOKUP(A63,'2022_PAPI_Indicators'!A58:AU238,46,FALSE)</f>
        <v>0.2280414402</v>
      </c>
      <c r="AW63" s="24">
        <f>VLOOKUP(A63,'2022_PAPI_Indicators'!A58:AV238,47,FALSE)</f>
        <v>0.3112564385</v>
      </c>
      <c r="AX63" s="24">
        <f>VLOOKUP(A63,'2022_PAPI_Indicators'!A58:AW238,48,FALSE)</f>
        <v>0.4240727425</v>
      </c>
      <c r="AY63" s="24">
        <f>VLOOKUP(A63,'2022_PAPI_Indicators'!A58:AX238,49,FALSE)</f>
        <v>0.2712628841</v>
      </c>
      <c r="AZ63" s="24">
        <f>VLOOKUP(A63,'2022_PAPI_Indicators'!A58:AY238,50,FALSE)</f>
        <v>0.2692674696</v>
      </c>
      <c r="BA63" s="24">
        <f>VLOOKUP(A63,'2022_PAPI_Indicators'!A58:AZ238,51,FALSE)</f>
        <v>0.3171436489</v>
      </c>
      <c r="BB63" s="24">
        <f>VLOOKUP(A63,'2022_PAPI_Indicators'!A58:BA238,52,FALSE)</f>
        <v>0.2768960595</v>
      </c>
      <c r="BC63" s="24">
        <f>VLOOKUP(A63,'2022_PAPI_Indicators'!A58:BB238,53,FALSE)</f>
        <v>0.3105289936</v>
      </c>
      <c r="BD63" s="24">
        <f>VLOOKUP(A63,'2022_PAPI_Indicators'!A58:BC238,54,FALSE)</f>
        <v>0.3288892806</v>
      </c>
      <c r="BE63" s="24">
        <f>VLOOKUP(A63,'2022_PAPI_Indicators'!A58:BD238,55,FALSE)</f>
        <v>0.2976616621</v>
      </c>
      <c r="BF63" s="24">
        <f>VLOOKUP(A63,'2022_PAPI_Indicators'!A58:BE238,56,FALSE)</f>
        <v>0.3724873364</v>
      </c>
      <c r="BG63" s="24">
        <f>VLOOKUP(A63,'2022_PAPI_Indicators'!A58:BF238,57,FALSE)</f>
        <v>0.389005959</v>
      </c>
      <c r="BH63" s="24">
        <f>VLOOKUP(A63,'2022_PAPI_Indicators'!A58:BG238,58,FALSE)</f>
        <v>0.2265955359</v>
      </c>
      <c r="BI63" s="24">
        <f>VLOOKUP(A63,'2022_PAPI_Indicators'!A58:BH238,59,FALSE)</f>
        <v>0.281601429</v>
      </c>
      <c r="BJ63" s="24">
        <f>VLOOKUP(A63,'2022_PAPI_Indicators'!A58:BI238,60,FALSE)</f>
        <v>0.258762449</v>
      </c>
      <c r="BK63" s="24">
        <f>VLOOKUP(A63,'2022_PAPI_Indicators'!A58:BJ238,61,FALSE)</f>
        <v>0.381375581</v>
      </c>
      <c r="BL63" s="24">
        <f>VLOOKUP(A63,'2022_PAPI_Indicators'!A58:BK238,62,FALSE)</f>
        <v>0.3434515595</v>
      </c>
      <c r="BM63" s="24">
        <f>VLOOKUP(A63,'2022_PAPI_Indicators'!A58:BL238,63,FALSE)</f>
        <v>0.4031769037</v>
      </c>
      <c r="BN63" s="24">
        <f>VLOOKUP(A63,'2022_PAPI_Indicators'!A58:BM238,64,FALSE)</f>
        <v>0.3786120713</v>
      </c>
    </row>
    <row r="64" ht="13.5" customHeight="1">
      <c r="A64" s="11" t="s">
        <v>184</v>
      </c>
      <c r="B64" s="11" t="s">
        <v>185</v>
      </c>
      <c r="C64" s="12" t="s">
        <v>83</v>
      </c>
      <c r="D64" s="24">
        <f>VLOOKUP(A64,'2022_PAPI_Indicators'!A59:B239,2,)</f>
        <v>0.9337463379</v>
      </c>
      <c r="E64" s="24">
        <f>VLOOKUP(A64,'2022_PAPI_Indicators'!A59:C239,3,FALSE)</f>
        <v>0.9518415332</v>
      </c>
      <c r="F64" s="24">
        <f>VLOOKUP(A64,'2022_PAPI_Indicators'!A59:D239,4,FALSE)</f>
        <v>0.847446084</v>
      </c>
      <c r="G64" s="24">
        <f>VLOOKUP(A64,'2022_PAPI_Indicators'!A59:E239,5,FALSE)</f>
        <v>0.8642888069</v>
      </c>
      <c r="H64" s="24">
        <f>VLOOKUP(A64,'2022_PAPI_Indicators'!A59:F239,6,FALSE)</f>
        <v>0.896882534</v>
      </c>
      <c r="I64" s="24">
        <f>VLOOKUP(A64,'2022_PAPI_Indicators'!A59:G239,7,FALSE)</f>
        <v>0.9923560619</v>
      </c>
      <c r="J64" s="24">
        <f>VLOOKUP(A64,'2022_PAPI_Indicators'!A59:H239,8,FALSE)</f>
        <v>0.9434750676</v>
      </c>
      <c r="K64" s="24">
        <f>VLOOKUP(A64,'2022_PAPI_Indicators'!A59:I239,9,FALSE)</f>
        <v>0.9578806758</v>
      </c>
      <c r="L64" s="24">
        <f>VLOOKUP(A64,'2022_PAPI_Indicators'!A59:J239,10,FALSE)</f>
        <v>1</v>
      </c>
      <c r="M64" s="24">
        <f>VLOOKUP(A64,'2022_PAPI_Indicators'!A59:K239,11,FALSE)</f>
        <v>0.9305939674</v>
      </c>
      <c r="N64" s="24">
        <f>VLOOKUP(A64,'2022_PAPI_Indicators'!A59:L239,12,FALSE)</f>
        <v>0.9634147882</v>
      </c>
      <c r="O64" s="24">
        <f>VLOOKUP(A64,'2022_PAPI_Indicators'!A59:M239,13,FALSE)</f>
        <v>0.8392359614</v>
      </c>
      <c r="P64" s="24">
        <f>VLOOKUP(A64,'2022_PAPI_Indicators'!A59:N239,14,FALSE)</f>
        <v>0.9333333373</v>
      </c>
      <c r="Q64" s="24">
        <f>VLOOKUP(A64,'2022_PAPI_Indicators'!A59:O239,15,FALSE)</f>
        <v>0.9659180045</v>
      </c>
      <c r="R64" s="25">
        <f>VLOOKUP(A64,'2022_PAPI_Indicators'!A59:P239,16,FALSE)</f>
        <v>0.969581902</v>
      </c>
      <c r="S64" s="24">
        <f>VLOOKUP(A64,'2022_PAPI_Indicators'!A59:R239,17,FALSE)</f>
        <v>0.9085338116</v>
      </c>
      <c r="T64" s="24">
        <f>VLOOKUP(A64,'2022_PAPI_Indicators'!A59:S239,18,FALSE)</f>
        <v>0.9396930933</v>
      </c>
      <c r="U64" s="25" t="str">
        <f>VLOOKUP(A64,'2022_PAPI_Indicators'!A59:T239,19,FALSE)</f>
        <v/>
      </c>
      <c r="V64" s="24">
        <f>VLOOKUP(A64,'2022_PAPI_Indicators'!A59:U239,20,FALSE)</f>
        <v>0.9258697033</v>
      </c>
      <c r="W64" s="24">
        <f>VLOOKUP(A64,'2022_PAPI_Indicators'!A59:V239,21,FALSE)</f>
        <v>0.9165227413</v>
      </c>
      <c r="X64" s="24">
        <f>VLOOKUP(A64,'2022_PAPI_Indicators'!A59:W239,22,FALSE)</f>
        <v>0.8715283275</v>
      </c>
      <c r="Y64" s="24">
        <f>VLOOKUP(A64,'2022_PAPI_Indicators'!A59:X239,23,FALSE)</f>
        <v>0.8934952617</v>
      </c>
      <c r="Z64" s="24">
        <f>VLOOKUP(A64,'2022_PAPI_Indicators'!A59:Y239,24,FALSE)</f>
        <v>0.9691516757</v>
      </c>
      <c r="AA64" s="24">
        <f>VLOOKUP(A64,'2022_PAPI_Indicators'!A59:Z239,25,FALSE)</f>
        <v>0.9627224207</v>
      </c>
      <c r="AB64" s="24">
        <f>VLOOKUP(A64,'2022_PAPI_Indicators'!A59:AA239,26,FALSE)</f>
        <v>0.9161722064</v>
      </c>
      <c r="AC64" s="24">
        <f>VLOOKUP(A64,'2022_PAPI_Indicators'!A59:AB239,27,FALSE)</f>
        <v>0.9240799546</v>
      </c>
      <c r="AD64" s="24">
        <f>VLOOKUP(A64,'2022_PAPI_Indicators'!A59:AC239,28,FALSE)</f>
        <v>0.9254427552</v>
      </c>
      <c r="AE64" s="24">
        <f>VLOOKUP(A64,'2022_PAPI_Indicators'!A59:AD239,29,FALSE)</f>
        <v>0.9709180593</v>
      </c>
      <c r="AF64" s="24">
        <f>VLOOKUP(A64,'2022_PAPI_Indicators'!A59:AE239,30,FALSE)</f>
        <v>0.9170321822</v>
      </c>
      <c r="AG64" s="24">
        <f>VLOOKUP(A64,'2022_PAPI_Indicators'!A59:AF239,31,FALSE)</f>
        <v>0.935968101</v>
      </c>
      <c r="AH64" s="24">
        <f>VLOOKUP(A64,'2022_PAPI_Indicators'!A59:AG239,32,FALSE)</f>
        <v>0.8967225552</v>
      </c>
      <c r="AI64" s="24">
        <f>VLOOKUP(A64,'2022_PAPI_Indicators'!A59:AH239,33,FALSE)</f>
        <v>0.8815336227</v>
      </c>
      <c r="AJ64" s="24">
        <f>VLOOKUP(A64,'2022_PAPI_Indicators'!A59:AI239,34,FALSE)</f>
        <v>0.8701807857</v>
      </c>
      <c r="AK64" s="24">
        <f>VLOOKUP(A64,'2022_PAPI_Indicators'!A59:AJ239,35,FALSE)</f>
        <v>0.9677079916</v>
      </c>
      <c r="AL64" s="24">
        <f>VLOOKUP(A64,'2022_PAPI_Indicators'!A59:AK239,36,FALSE)</f>
        <v>0.9022120833</v>
      </c>
      <c r="AM64" s="24">
        <f>VLOOKUP(A64,'2022_PAPI_Indicators'!A59:AL239,37,FALSE)</f>
        <v>0.949732542</v>
      </c>
      <c r="AN64" s="24">
        <f>VLOOKUP(A64,'2022_PAPI_Indicators'!A59:AM239,38,FALSE)</f>
        <v>0.9343658686</v>
      </c>
      <c r="AO64" s="24">
        <f>VLOOKUP(A64,'2022_PAPI_Indicators'!A59:AN239,39,FALSE)</f>
        <v>0.9417421222</v>
      </c>
      <c r="AP64" s="24">
        <f>VLOOKUP(A64,'2022_PAPI_Indicators'!A59:AO239,40,FALSE)</f>
        <v>0.9315857291</v>
      </c>
      <c r="AQ64" s="24">
        <f>VLOOKUP(A64,'2022_PAPI_Indicators'!A59:AP239,41,FALSE)</f>
        <v>0.9740028977</v>
      </c>
      <c r="AR64" s="24">
        <f>VLOOKUP(A64,'2022_PAPI_Indicators'!A59:AQ239,42,FALSE)</f>
        <v>0.9308410883</v>
      </c>
      <c r="AS64" s="24">
        <f>VLOOKUP(A64,'2022_PAPI_Indicators'!A59:AR239,43,FALSE)</f>
        <v>0.9387081861</v>
      </c>
      <c r="AT64" s="24">
        <f>VLOOKUP(A64,'2022_PAPI_Indicators'!A59:AS239,44,FALSE)</f>
        <v>0.9232984185</v>
      </c>
      <c r="AU64" s="24">
        <f>VLOOKUP(A64,'2022_PAPI_Indicators'!A59:AT239,45,FALSE)</f>
        <v>0.923441112</v>
      </c>
      <c r="AV64" s="24">
        <f>VLOOKUP(A64,'2022_PAPI_Indicators'!A59:AU239,46,FALSE)</f>
        <v>0.767829597</v>
      </c>
      <c r="AW64" s="24">
        <f>VLOOKUP(A64,'2022_PAPI_Indicators'!A59:AV239,47,FALSE)</f>
        <v>0.9703578949</v>
      </c>
      <c r="AX64" s="24">
        <f>VLOOKUP(A64,'2022_PAPI_Indicators'!A59:AW239,48,FALSE)</f>
        <v>0.9468846917</v>
      </c>
      <c r="AY64" s="24">
        <f>VLOOKUP(A64,'2022_PAPI_Indicators'!A59:AX239,49,FALSE)</f>
        <v>0.8852543831</v>
      </c>
      <c r="AZ64" s="24">
        <f>VLOOKUP(A64,'2022_PAPI_Indicators'!A59:AY239,50,FALSE)</f>
        <v>0.8995099068</v>
      </c>
      <c r="BA64" s="24">
        <f>VLOOKUP(A64,'2022_PAPI_Indicators'!A59:AZ239,51,FALSE)</f>
        <v>0.9378720522</v>
      </c>
      <c r="BB64" s="24">
        <f>VLOOKUP(A64,'2022_PAPI_Indicators'!A59:BA239,52,FALSE)</f>
        <v>0.9063209295</v>
      </c>
      <c r="BC64" s="24">
        <f>VLOOKUP(A64,'2022_PAPI_Indicators'!A59:BB239,53,FALSE)</f>
        <v>0.923342526</v>
      </c>
      <c r="BD64" s="24">
        <f>VLOOKUP(A64,'2022_PAPI_Indicators'!A59:BC239,54,FALSE)</f>
        <v>0.8791373372</v>
      </c>
      <c r="BE64" s="24">
        <f>VLOOKUP(A64,'2022_PAPI_Indicators'!A59:BD239,55,FALSE)</f>
        <v>0.8407953978</v>
      </c>
      <c r="BF64" s="24">
        <f>VLOOKUP(A64,'2022_PAPI_Indicators'!A59:BE239,56,FALSE)</f>
        <v>0.8833690286</v>
      </c>
      <c r="BG64" s="24">
        <f>VLOOKUP(A64,'2022_PAPI_Indicators'!A59:BF239,57,FALSE)</f>
        <v>0.9364231825</v>
      </c>
      <c r="BH64" s="24">
        <f>VLOOKUP(A64,'2022_PAPI_Indicators'!A59:BG239,58,FALSE)</f>
        <v>0.9340642095</v>
      </c>
      <c r="BI64" s="24">
        <f>VLOOKUP(A64,'2022_PAPI_Indicators'!A59:BH239,59,FALSE)</f>
        <v>0.8431572914</v>
      </c>
      <c r="BJ64" s="24">
        <f>VLOOKUP(A64,'2022_PAPI_Indicators'!A59:BI239,60,FALSE)</f>
        <v>0.9320570827</v>
      </c>
      <c r="BK64" s="24">
        <f>VLOOKUP(A64,'2022_PAPI_Indicators'!A59:BJ239,61,FALSE)</f>
        <v>0.9002123475</v>
      </c>
      <c r="BL64" s="24">
        <f>VLOOKUP(A64,'2022_PAPI_Indicators'!A59:BK239,62,FALSE)</f>
        <v>0.9762212038</v>
      </c>
      <c r="BM64" s="24">
        <f>VLOOKUP(A64,'2022_PAPI_Indicators'!A59:BL239,63,FALSE)</f>
        <v>0.9619517326</v>
      </c>
      <c r="BN64" s="24">
        <f>VLOOKUP(A64,'2022_PAPI_Indicators'!A59:BM239,64,FALSE)</f>
        <v>0.9811462164</v>
      </c>
    </row>
    <row r="65" ht="13.5" customHeight="1">
      <c r="A65" s="11" t="s">
        <v>186</v>
      </c>
      <c r="B65" s="11" t="s">
        <v>187</v>
      </c>
      <c r="C65" s="12" t="s">
        <v>83</v>
      </c>
      <c r="D65" s="24">
        <f>VLOOKUP(A65,'2022_PAPI_Indicators'!A60:B240,2,)</f>
        <v>0.1251306087</v>
      </c>
      <c r="E65" s="24">
        <f>VLOOKUP(A65,'2022_PAPI_Indicators'!A60:C240,3,FALSE)</f>
        <v>0.1085629165</v>
      </c>
      <c r="F65" s="24">
        <f>VLOOKUP(A65,'2022_PAPI_Indicators'!A60:D240,4,FALSE)</f>
        <v>0.1177930087</v>
      </c>
      <c r="G65" s="24">
        <f>VLOOKUP(A65,'2022_PAPI_Indicators'!A60:E240,5,FALSE)</f>
        <v>0.1958193034</v>
      </c>
      <c r="H65" s="24">
        <f>VLOOKUP(A65,'2022_PAPI_Indicators'!A60:F240,6,FALSE)</f>
        <v>0.1386138648</v>
      </c>
      <c r="I65" s="24">
        <f>VLOOKUP(A65,'2022_PAPI_Indicators'!A60:G240,7,FALSE)</f>
        <v>0.1515402645</v>
      </c>
      <c r="J65" s="24">
        <f>VLOOKUP(A65,'2022_PAPI_Indicators'!A60:H240,8,FALSE)</f>
        <v>0.1217013225</v>
      </c>
      <c r="K65" s="24">
        <f>VLOOKUP(A65,'2022_PAPI_Indicators'!A60:I240,9,FALSE)</f>
        <v>0.1616374552</v>
      </c>
      <c r="L65" s="24">
        <f>VLOOKUP(A65,'2022_PAPI_Indicators'!A60:J240,10,FALSE)</f>
        <v>0.1053745821</v>
      </c>
      <c r="M65" s="24">
        <f>VLOOKUP(A65,'2022_PAPI_Indicators'!A60:K240,11,FALSE)</f>
        <v>0.1428043842</v>
      </c>
      <c r="N65" s="24">
        <f>VLOOKUP(A65,'2022_PAPI_Indicators'!A60:L240,12,FALSE)</f>
        <v>0.1437972784</v>
      </c>
      <c r="O65" s="24">
        <f>VLOOKUP(A65,'2022_PAPI_Indicators'!A60:M240,13,FALSE)</f>
        <v>0.1246637329</v>
      </c>
      <c r="P65" s="24">
        <f>VLOOKUP(A65,'2022_PAPI_Indicators'!A60:N240,14,FALSE)</f>
        <v>0.1163743585</v>
      </c>
      <c r="Q65" s="24">
        <f>VLOOKUP(A65,'2022_PAPI_Indicators'!A60:O240,15,FALSE)</f>
        <v>0.1686056256</v>
      </c>
      <c r="R65" s="25">
        <f>VLOOKUP(A65,'2022_PAPI_Indicators'!A60:P240,16,FALSE)</f>
        <v>0.1265856624</v>
      </c>
      <c r="S65" s="24">
        <f>VLOOKUP(A65,'2022_PAPI_Indicators'!A60:R240,17,FALSE)</f>
        <v>0.1054136232</v>
      </c>
      <c r="T65" s="24">
        <f>VLOOKUP(A65,'2022_PAPI_Indicators'!A60:S240,18,FALSE)</f>
        <v>0.1261238009</v>
      </c>
      <c r="U65" s="25" t="str">
        <f>VLOOKUP(A65,'2022_PAPI_Indicators'!A60:T240,19,FALSE)</f>
        <v/>
      </c>
      <c r="V65" s="24">
        <f>VLOOKUP(A65,'2022_PAPI_Indicators'!A60:U240,20,FALSE)</f>
        <v>0.07530368119</v>
      </c>
      <c r="W65" s="24">
        <f>VLOOKUP(A65,'2022_PAPI_Indicators'!A60:V240,21,FALSE)</f>
        <v>0.1548366845</v>
      </c>
      <c r="X65" s="24">
        <f>VLOOKUP(A65,'2022_PAPI_Indicators'!A60:W240,22,FALSE)</f>
        <v>0.1358277798</v>
      </c>
      <c r="Y65" s="24">
        <f>VLOOKUP(A65,'2022_PAPI_Indicators'!A60:X240,23,FALSE)</f>
        <v>0.1023468748</v>
      </c>
      <c r="Z65" s="24">
        <f>VLOOKUP(A65,'2022_PAPI_Indicators'!A60:Y240,24,FALSE)</f>
        <v>0.1696086228</v>
      </c>
      <c r="AA65" s="24">
        <f>VLOOKUP(A65,'2022_PAPI_Indicators'!A60:Z240,25,FALSE)</f>
        <v>0.1136577874</v>
      </c>
      <c r="AB65" s="24">
        <f>VLOOKUP(A65,'2022_PAPI_Indicators'!A60:AA240,26,FALSE)</f>
        <v>0.1355452836</v>
      </c>
      <c r="AC65" s="24">
        <f>VLOOKUP(A65,'2022_PAPI_Indicators'!A60:AB240,27,FALSE)</f>
        <v>0.1443959922</v>
      </c>
      <c r="AD65" s="24">
        <f>VLOOKUP(A65,'2022_PAPI_Indicators'!A60:AC240,28,FALSE)</f>
        <v>0.1333333403</v>
      </c>
      <c r="AE65" s="24">
        <f>VLOOKUP(A65,'2022_PAPI_Indicators'!A60:AD240,29,FALSE)</f>
        <v>0.15625</v>
      </c>
      <c r="AF65" s="24">
        <f>VLOOKUP(A65,'2022_PAPI_Indicators'!A60:AE240,30,FALSE)</f>
        <v>0.1364251077</v>
      </c>
      <c r="AG65" s="24">
        <f>VLOOKUP(A65,'2022_PAPI_Indicators'!A60:AF240,31,FALSE)</f>
        <v>0.1811284274</v>
      </c>
      <c r="AH65" s="24">
        <f>VLOOKUP(A65,'2022_PAPI_Indicators'!A60:AG240,32,FALSE)</f>
        <v>0.1901411861</v>
      </c>
      <c r="AI65" s="24">
        <f>VLOOKUP(A65,'2022_PAPI_Indicators'!A60:AH240,33,FALSE)</f>
        <v>0.168764025</v>
      </c>
      <c r="AJ65" s="24">
        <f>VLOOKUP(A65,'2022_PAPI_Indicators'!A60:AI240,34,FALSE)</f>
        <v>0.1607116014</v>
      </c>
      <c r="AK65" s="24">
        <f>VLOOKUP(A65,'2022_PAPI_Indicators'!A60:AJ240,35,FALSE)</f>
        <v>0.2109743953</v>
      </c>
      <c r="AL65" s="24">
        <f>VLOOKUP(A65,'2022_PAPI_Indicators'!A60:AK240,36,FALSE)</f>
        <v>0.1581706554</v>
      </c>
      <c r="AM65" s="24">
        <f>VLOOKUP(A65,'2022_PAPI_Indicators'!A60:AL240,37,FALSE)</f>
        <v>0.1883190572</v>
      </c>
      <c r="AN65" s="24">
        <f>VLOOKUP(A65,'2022_PAPI_Indicators'!A60:AM240,38,FALSE)</f>
        <v>0.2349372357</v>
      </c>
      <c r="AO65" s="24">
        <f>VLOOKUP(A65,'2022_PAPI_Indicators'!A60:AN240,39,FALSE)</f>
        <v>0.2450947613</v>
      </c>
      <c r="AP65" s="24">
        <f>VLOOKUP(A65,'2022_PAPI_Indicators'!A60:AO240,40,FALSE)</f>
        <v>0.2479628175</v>
      </c>
      <c r="AQ65" s="24">
        <f>VLOOKUP(A65,'2022_PAPI_Indicators'!A60:AP240,41,FALSE)</f>
        <v>0.1144284457</v>
      </c>
      <c r="AR65" s="24">
        <f>VLOOKUP(A65,'2022_PAPI_Indicators'!A60:AQ240,42,FALSE)</f>
        <v>0.1762500554</v>
      </c>
      <c r="AS65" s="24">
        <f>VLOOKUP(A65,'2022_PAPI_Indicators'!A60:AR240,43,FALSE)</f>
        <v>0.1111530289</v>
      </c>
      <c r="AT65" s="24">
        <f>VLOOKUP(A65,'2022_PAPI_Indicators'!A60:AS240,44,FALSE)</f>
        <v>0.2026278526</v>
      </c>
      <c r="AU65" s="24">
        <f>VLOOKUP(A65,'2022_PAPI_Indicators'!A60:AT240,45,FALSE)</f>
        <v>0.1795301437</v>
      </c>
      <c r="AV65" s="24">
        <f>VLOOKUP(A65,'2022_PAPI_Indicators'!A60:AU240,46,FALSE)</f>
        <v>0.1833001673</v>
      </c>
      <c r="AW65" s="24">
        <f>VLOOKUP(A65,'2022_PAPI_Indicators'!A60:AV240,47,FALSE)</f>
        <v>0.1920596957</v>
      </c>
      <c r="AX65" s="24">
        <f>VLOOKUP(A65,'2022_PAPI_Indicators'!A60:AW240,48,FALSE)</f>
        <v>0.2242831886</v>
      </c>
      <c r="AY65" s="24">
        <f>VLOOKUP(A65,'2022_PAPI_Indicators'!A60:AX240,49,FALSE)</f>
        <v>0.1648252755</v>
      </c>
      <c r="AZ65" s="24">
        <f>VLOOKUP(A65,'2022_PAPI_Indicators'!A60:AY240,50,FALSE)</f>
        <v>0.1829920262</v>
      </c>
      <c r="BA65" s="24">
        <f>VLOOKUP(A65,'2022_PAPI_Indicators'!A60:AZ240,51,FALSE)</f>
        <v>0.2161469758</v>
      </c>
      <c r="BB65" s="24">
        <f>VLOOKUP(A65,'2022_PAPI_Indicators'!A60:BA240,52,FALSE)</f>
        <v>0.1190158948</v>
      </c>
      <c r="BC65" s="24">
        <f>VLOOKUP(A65,'2022_PAPI_Indicators'!A60:BB240,53,FALSE)</f>
        <v>0.1712673157</v>
      </c>
      <c r="BD65" s="24">
        <f>VLOOKUP(A65,'2022_PAPI_Indicators'!A60:BC240,54,FALSE)</f>
        <v>0.186971724</v>
      </c>
      <c r="BE65" s="24">
        <f>VLOOKUP(A65,'2022_PAPI_Indicators'!A60:BD240,55,FALSE)</f>
        <v>0.2149847448</v>
      </c>
      <c r="BF65" s="24">
        <f>VLOOKUP(A65,'2022_PAPI_Indicators'!A60:BE240,56,FALSE)</f>
        <v>0.2635957897</v>
      </c>
      <c r="BG65" s="24">
        <f>VLOOKUP(A65,'2022_PAPI_Indicators'!A60:BF240,57,FALSE)</f>
        <v>0.3041810393</v>
      </c>
      <c r="BH65" s="24">
        <f>VLOOKUP(A65,'2022_PAPI_Indicators'!A60:BG240,58,FALSE)</f>
        <v>0.1643451005</v>
      </c>
      <c r="BI65" s="24">
        <f>VLOOKUP(A65,'2022_PAPI_Indicators'!A60:BH240,59,FALSE)</f>
        <v>0.2024047673</v>
      </c>
      <c r="BJ65" s="24">
        <f>VLOOKUP(A65,'2022_PAPI_Indicators'!A60:BI240,60,FALSE)</f>
        <v>0.1656840891</v>
      </c>
      <c r="BK65" s="24">
        <f>VLOOKUP(A65,'2022_PAPI_Indicators'!A60:BJ240,61,FALSE)</f>
        <v>0.2427648306</v>
      </c>
      <c r="BL65" s="24">
        <f>VLOOKUP(A65,'2022_PAPI_Indicators'!A60:BK240,62,FALSE)</f>
        <v>0.2345506996</v>
      </c>
      <c r="BM65" s="24">
        <f>VLOOKUP(A65,'2022_PAPI_Indicators'!A60:BL240,63,FALSE)</f>
        <v>0.3319800198</v>
      </c>
      <c r="BN65" s="24">
        <f>VLOOKUP(A65,'2022_PAPI_Indicators'!A60:BM240,64,FALSE)</f>
        <v>0.2583220303</v>
      </c>
    </row>
    <row r="66" ht="13.5" customHeight="1">
      <c r="A66" s="11" t="s">
        <v>188</v>
      </c>
      <c r="B66" s="11" t="s">
        <v>189</v>
      </c>
      <c r="C66" s="12" t="s">
        <v>83</v>
      </c>
      <c r="D66" s="24">
        <v>0.89</v>
      </c>
      <c r="E66" s="75">
        <v>0.929962694644928</v>
      </c>
      <c r="F66" s="75">
        <v>0.9345896244049072</v>
      </c>
      <c r="G66" s="75">
        <v>0.9124647974967957</v>
      </c>
      <c r="H66" s="75">
        <v>0.9246024489402771</v>
      </c>
      <c r="I66" s="75">
        <v>0.8533895611763</v>
      </c>
      <c r="J66" s="75">
        <v>0.9867112040519714</v>
      </c>
      <c r="K66" s="75">
        <v>0.9271374344825745</v>
      </c>
      <c r="L66" s="75">
        <v>0.9159933924674988</v>
      </c>
      <c r="M66" s="75">
        <v>0.898469090461731</v>
      </c>
      <c r="N66" s="75">
        <v>0.9434727430343628</v>
      </c>
      <c r="O66" s="75">
        <v>0.8809227347373962</v>
      </c>
      <c r="P66" s="75">
        <v>0.9371603727340698</v>
      </c>
      <c r="Q66" s="75">
        <v>1.0</v>
      </c>
      <c r="R66" s="25">
        <v>0.94</v>
      </c>
      <c r="S66" s="75">
        <v>0.788906455039978</v>
      </c>
      <c r="T66" s="75">
        <v>0.881467878818512</v>
      </c>
      <c r="U66" s="116"/>
      <c r="V66" s="75">
        <v>0.7863751649856567</v>
      </c>
      <c r="W66" s="75">
        <v>0.9976593255996704</v>
      </c>
      <c r="X66" s="75">
        <v>0.8896631598472595</v>
      </c>
      <c r="Y66" s="75">
        <v>0.9203632473945618</v>
      </c>
      <c r="Z66" s="75">
        <v>0.9194270372390747</v>
      </c>
      <c r="AA66" s="75">
        <v>0.9311783313751221</v>
      </c>
      <c r="AB66" s="75">
        <v>0.886716902256012</v>
      </c>
      <c r="AC66" s="75">
        <v>0.8650776147842407</v>
      </c>
      <c r="AD66" s="75">
        <v>0.7525266408920288</v>
      </c>
      <c r="AE66" s="75">
        <v>0.9521028399467468</v>
      </c>
      <c r="AF66" s="75">
        <v>0.896927535533905</v>
      </c>
      <c r="AG66" s="75">
        <v>0.8803320527076721</v>
      </c>
      <c r="AH66" s="75">
        <v>0.9003881216049194</v>
      </c>
      <c r="AI66" s="75">
        <v>0.9901053309440613</v>
      </c>
      <c r="AJ66" s="75">
        <v>0.905579686164856</v>
      </c>
      <c r="AK66" s="75">
        <v>0.9069279432296753</v>
      </c>
      <c r="AL66" s="75">
        <v>0.8916816711425781</v>
      </c>
      <c r="AM66" s="75">
        <v>0.8685535192489624</v>
      </c>
      <c r="AN66" s="75">
        <v>0.959856390953064</v>
      </c>
      <c r="AO66" s="75">
        <v>0.9241260886192322</v>
      </c>
      <c r="AP66" s="75">
        <v>0.93698650598526</v>
      </c>
      <c r="AQ66" s="75">
        <v>0.9473210573196411</v>
      </c>
      <c r="AR66" s="75">
        <v>0.7317544221878052</v>
      </c>
      <c r="AS66" s="75">
        <v>0.9116848111152649</v>
      </c>
      <c r="AT66" s="75">
        <v>0.9133049845695496</v>
      </c>
      <c r="AU66" s="75">
        <v>0.9838612675666809</v>
      </c>
      <c r="AV66" s="75">
        <v>0.8258745074272156</v>
      </c>
      <c r="AW66" s="75">
        <v>0.9519612789154053</v>
      </c>
      <c r="AX66" s="75">
        <v>0.918455958366394</v>
      </c>
      <c r="AY66" s="75">
        <v>0.8807833194732666</v>
      </c>
      <c r="AZ66" s="75">
        <v>0.7699962854385376</v>
      </c>
      <c r="BA66" s="75">
        <v>0.933975100517273</v>
      </c>
      <c r="BB66" s="75">
        <v>0.8877966403961182</v>
      </c>
      <c r="BC66" s="75">
        <v>0.9086697101593018</v>
      </c>
      <c r="BD66" s="75">
        <v>0.8656131625175476</v>
      </c>
      <c r="BE66" s="75">
        <v>0.8590846061706543</v>
      </c>
      <c r="BF66" s="75">
        <v>0.8956621289253235</v>
      </c>
      <c r="BG66" s="75">
        <v>0.9696300625801086</v>
      </c>
      <c r="BH66" s="75">
        <v>0.8909069299697876</v>
      </c>
      <c r="BI66" s="75">
        <v>0.8152734041213989</v>
      </c>
      <c r="BJ66" s="75">
        <v>0.8679282665252686</v>
      </c>
      <c r="BK66" s="75">
        <v>1.0</v>
      </c>
      <c r="BL66" s="75">
        <v>0.9638029336929321</v>
      </c>
      <c r="BM66" s="75">
        <v>0.9658729434013367</v>
      </c>
      <c r="BN66" s="75">
        <v>0.8580488562583923</v>
      </c>
    </row>
    <row r="67" ht="13.5" customHeight="1">
      <c r="A67" s="11" t="s">
        <v>190</v>
      </c>
      <c r="B67" s="11" t="s">
        <v>191</v>
      </c>
      <c r="C67" s="12" t="s">
        <v>83</v>
      </c>
      <c r="D67" s="24">
        <f>VLOOKUP(A67,'2022_PAPI_Indicators'!A62:B242,2,)</f>
        <v>0.05479072407</v>
      </c>
      <c r="E67" s="24">
        <f>VLOOKUP(A67,'2022_PAPI_Indicators'!A62:C242,3,FALSE)</f>
        <v>0.0846952796</v>
      </c>
      <c r="F67" s="24">
        <f>VLOOKUP(A67,'2022_PAPI_Indicators'!A62:D242,4,FALSE)</f>
        <v>0.07798922807</v>
      </c>
      <c r="G67" s="24">
        <f>VLOOKUP(A67,'2022_PAPI_Indicators'!A62:E242,5,FALSE)</f>
        <v>0.1518518627</v>
      </c>
      <c r="H67" s="24">
        <f>VLOOKUP(A67,'2022_PAPI_Indicators'!A62:F242,6,FALSE)</f>
        <v>0.08085794747</v>
      </c>
      <c r="I67" s="24">
        <f>VLOOKUP(A67,'2022_PAPI_Indicators'!A62:G242,7,FALSE)</f>
        <v>0.08400152624</v>
      </c>
      <c r="J67" s="24">
        <f>VLOOKUP(A67,'2022_PAPI_Indicators'!A62:H242,8,FALSE)</f>
        <v>0.06458391994</v>
      </c>
      <c r="K67" s="24">
        <f>VLOOKUP(A67,'2022_PAPI_Indicators'!A62:I242,9,FALSE)</f>
        <v>0.07391797751</v>
      </c>
      <c r="L67" s="24">
        <f>VLOOKUP(A67,'2022_PAPI_Indicators'!A62:J242,10,FALSE)</f>
        <v>0.1000417545</v>
      </c>
      <c r="M67" s="24">
        <f>VLOOKUP(A67,'2022_PAPI_Indicators'!A62:K242,11,FALSE)</f>
        <v>0.09626919776</v>
      </c>
      <c r="N67" s="24">
        <f>VLOOKUP(A67,'2022_PAPI_Indicators'!A62:L242,12,FALSE)</f>
        <v>0.07644667476</v>
      </c>
      <c r="O67" s="24">
        <f>VLOOKUP(A67,'2022_PAPI_Indicators'!A62:M242,13,FALSE)</f>
        <v>0.08703563362</v>
      </c>
      <c r="P67" s="24">
        <f>VLOOKUP(A67,'2022_PAPI_Indicators'!A62:N242,14,FALSE)</f>
        <v>0.1216840073</v>
      </c>
      <c r="Q67" s="24">
        <f>VLOOKUP(A67,'2022_PAPI_Indicators'!A62:O242,15,FALSE)</f>
        <v>0.07294549793</v>
      </c>
      <c r="R67" s="25">
        <f>VLOOKUP(A67,'2022_PAPI_Indicators'!A62:P242,16,FALSE)</f>
        <v>0.09295716882</v>
      </c>
      <c r="S67" s="24">
        <f>VLOOKUP(A67,'2022_PAPI_Indicators'!A62:R242,17,FALSE)</f>
        <v>0.07269110531</v>
      </c>
      <c r="T67" s="24">
        <f>VLOOKUP(A67,'2022_PAPI_Indicators'!A62:S242,18,FALSE)</f>
        <v>0.09051409364</v>
      </c>
      <c r="U67" s="25" t="str">
        <f>VLOOKUP(A67,'2022_PAPI_Indicators'!A62:T242,19,FALSE)</f>
        <v/>
      </c>
      <c r="V67" s="24">
        <f>VLOOKUP(A67,'2022_PAPI_Indicators'!A62:U242,20,FALSE)</f>
        <v>0.03611284122</v>
      </c>
      <c r="W67" s="24">
        <f>VLOOKUP(A67,'2022_PAPI_Indicators'!A62:V242,21,FALSE)</f>
        <v>0.1249642968</v>
      </c>
      <c r="X67" s="24">
        <f>VLOOKUP(A67,'2022_PAPI_Indicators'!A62:W242,22,FALSE)</f>
        <v>0.07800310105</v>
      </c>
      <c r="Y67" s="24">
        <f>VLOOKUP(A67,'2022_PAPI_Indicators'!A62:X242,23,FALSE)</f>
        <v>0.04804416001</v>
      </c>
      <c r="Z67" s="24">
        <f>VLOOKUP(A67,'2022_PAPI_Indicators'!A62:Y242,24,FALSE)</f>
        <v>0.05206293985</v>
      </c>
      <c r="AA67" s="24">
        <f>VLOOKUP(A67,'2022_PAPI_Indicators'!A62:Z242,25,FALSE)</f>
        <v>0.08093349636</v>
      </c>
      <c r="AB67" s="24">
        <f>VLOOKUP(A67,'2022_PAPI_Indicators'!A62:AA242,26,FALSE)</f>
        <v>0.06687246263</v>
      </c>
      <c r="AC67" s="24">
        <f>VLOOKUP(A67,'2022_PAPI_Indicators'!A62:AB242,27,FALSE)</f>
        <v>0.09049919248</v>
      </c>
      <c r="AD67" s="24">
        <f>VLOOKUP(A67,'2022_PAPI_Indicators'!A62:AC242,28,FALSE)</f>
        <v>0.05462826788</v>
      </c>
      <c r="AE67" s="24">
        <f>VLOOKUP(A67,'2022_PAPI_Indicators'!A62:AD242,29,FALSE)</f>
        <v>0.1481089294</v>
      </c>
      <c r="AF67" s="24">
        <f>VLOOKUP(A67,'2022_PAPI_Indicators'!A62:AE242,30,FALSE)</f>
        <v>0.1504867822</v>
      </c>
      <c r="AG67" s="24">
        <f>VLOOKUP(A67,'2022_PAPI_Indicators'!A62:AF242,31,FALSE)</f>
        <v>0.1292650849</v>
      </c>
      <c r="AH67" s="24">
        <f>VLOOKUP(A67,'2022_PAPI_Indicators'!A62:AG242,32,FALSE)</f>
        <v>0.1437988728</v>
      </c>
      <c r="AI67" s="24">
        <f>VLOOKUP(A67,'2022_PAPI_Indicators'!A62:AH242,33,FALSE)</f>
        <v>0.06168161705</v>
      </c>
      <c r="AJ67" s="24">
        <f>VLOOKUP(A67,'2022_PAPI_Indicators'!A62:AI242,34,FALSE)</f>
        <v>0.08918445557</v>
      </c>
      <c r="AK67" s="24">
        <f>VLOOKUP(A67,'2022_PAPI_Indicators'!A62:AJ242,35,FALSE)</f>
        <v>0.1289042085</v>
      </c>
      <c r="AL67" s="24">
        <f>VLOOKUP(A67,'2022_PAPI_Indicators'!A62:AK242,36,FALSE)</f>
        <v>0.0589110814</v>
      </c>
      <c r="AM67" s="24">
        <f>VLOOKUP(A67,'2022_PAPI_Indicators'!A62:AL242,37,FALSE)</f>
        <v>0.08807396889</v>
      </c>
      <c r="AN67" s="24">
        <f>VLOOKUP(A67,'2022_PAPI_Indicators'!A62:AM242,38,FALSE)</f>
        <v>0.1034623459</v>
      </c>
      <c r="AO67" s="24">
        <f>VLOOKUP(A67,'2022_PAPI_Indicators'!A62:AN242,39,FALSE)</f>
        <v>0.1398501545</v>
      </c>
      <c r="AP67" s="24">
        <f>VLOOKUP(A67,'2022_PAPI_Indicators'!A62:AO242,40,FALSE)</f>
        <v>0.1924827099</v>
      </c>
      <c r="AQ67" s="24">
        <f>VLOOKUP(A67,'2022_PAPI_Indicators'!A62:AP242,41,FALSE)</f>
        <v>0.1052809134</v>
      </c>
      <c r="AR67" s="24">
        <f>VLOOKUP(A67,'2022_PAPI_Indicators'!A62:AQ242,42,FALSE)</f>
        <v>0.07350921631</v>
      </c>
      <c r="AS67" s="24">
        <f>VLOOKUP(A67,'2022_PAPI_Indicators'!A62:AR242,43,FALSE)</f>
        <v>0.05882352963</v>
      </c>
      <c r="AT67" s="24">
        <f>VLOOKUP(A67,'2022_PAPI_Indicators'!A62:AS242,44,FALSE)</f>
        <v>0.1270013452</v>
      </c>
      <c r="AU67" s="24">
        <f>VLOOKUP(A67,'2022_PAPI_Indicators'!A62:AT242,45,FALSE)</f>
        <v>0.1333369315</v>
      </c>
      <c r="AV67" s="24">
        <f>VLOOKUP(A67,'2022_PAPI_Indicators'!A62:AU242,46,FALSE)</f>
        <v>0.124982141</v>
      </c>
      <c r="AW67" s="24">
        <f>VLOOKUP(A67,'2022_PAPI_Indicators'!A62:AV242,47,FALSE)</f>
        <v>0.08983080834</v>
      </c>
      <c r="AX67" s="24">
        <f>VLOOKUP(A67,'2022_PAPI_Indicators'!A62:AW242,48,FALSE)</f>
        <v>0.1367965639</v>
      </c>
      <c r="AY67" s="24">
        <f>VLOOKUP(A67,'2022_PAPI_Indicators'!A62:AX242,49,FALSE)</f>
        <v>0.08979327977</v>
      </c>
      <c r="AZ67" s="24">
        <f>VLOOKUP(A67,'2022_PAPI_Indicators'!A62:AY242,50,FALSE)</f>
        <v>0.1028141305</v>
      </c>
      <c r="BA67" s="24">
        <f>VLOOKUP(A67,'2022_PAPI_Indicators'!A62:AZ242,51,FALSE)</f>
        <v>0.1038542017</v>
      </c>
      <c r="BB67" s="24">
        <f>VLOOKUP(A67,'2022_PAPI_Indicators'!A62:BA242,52,FALSE)</f>
        <v>0.05743147433</v>
      </c>
      <c r="BC67" s="24">
        <f>VLOOKUP(A67,'2022_PAPI_Indicators'!A62:BB242,53,FALSE)</f>
        <v>0.07409468293</v>
      </c>
      <c r="BD67" s="24">
        <f>VLOOKUP(A67,'2022_PAPI_Indicators'!A62:BC242,54,FALSE)</f>
        <v>0.1198699549</v>
      </c>
      <c r="BE67" s="24">
        <f>VLOOKUP(A67,'2022_PAPI_Indicators'!A62:BD242,55,FALSE)</f>
        <v>0.07810697705</v>
      </c>
      <c r="BF67" s="24">
        <f>VLOOKUP(A67,'2022_PAPI_Indicators'!A62:BE242,56,FALSE)</f>
        <v>0.1851970851</v>
      </c>
      <c r="BG67" s="24">
        <f>VLOOKUP(A67,'2022_PAPI_Indicators'!A62:BF242,57,FALSE)</f>
        <v>0.1581499726</v>
      </c>
      <c r="BH67" s="24">
        <f>VLOOKUP(A67,'2022_PAPI_Indicators'!A62:BG242,58,FALSE)</f>
        <v>0.06504423171</v>
      </c>
      <c r="BI67" s="24">
        <f>VLOOKUP(A67,'2022_PAPI_Indicators'!A62:BH242,59,FALSE)</f>
        <v>0.128693074</v>
      </c>
      <c r="BJ67" s="24">
        <f>VLOOKUP(A67,'2022_PAPI_Indicators'!A62:BI242,60,FALSE)</f>
        <v>0.1030593291</v>
      </c>
      <c r="BK67" s="24">
        <f>VLOOKUP(A67,'2022_PAPI_Indicators'!A62:BJ242,61,FALSE)</f>
        <v>0.134351477</v>
      </c>
      <c r="BL67" s="24">
        <f>VLOOKUP(A67,'2022_PAPI_Indicators'!A62:BK242,62,FALSE)</f>
        <v>0.139600575</v>
      </c>
      <c r="BM67" s="24">
        <f>VLOOKUP(A67,'2022_PAPI_Indicators'!A62:BL242,63,FALSE)</f>
        <v>0.1603499055</v>
      </c>
      <c r="BN67" s="24">
        <f>VLOOKUP(A67,'2022_PAPI_Indicators'!A62:BM242,64,FALSE)</f>
        <v>0.1153752506</v>
      </c>
    </row>
    <row r="68" ht="13.5" customHeight="1">
      <c r="A68" s="11" t="s">
        <v>192</v>
      </c>
      <c r="B68" s="11" t="s">
        <v>193</v>
      </c>
      <c r="C68" s="12" t="s">
        <v>83</v>
      </c>
      <c r="D68" s="24">
        <f>VLOOKUP(A68,'2022_PAPI_Indicators'!A63:B243,2,)</f>
        <v>0.9566870332</v>
      </c>
      <c r="E68" s="24">
        <f>VLOOKUP(A68,'2022_PAPI_Indicators'!A63:C243,3,FALSE)</f>
        <v>0.910225749</v>
      </c>
      <c r="F68" s="24">
        <f>VLOOKUP(A68,'2022_PAPI_Indicators'!A63:D243,4,FALSE)</f>
        <v>1</v>
      </c>
      <c r="G68" s="24">
        <f>VLOOKUP(A68,'2022_PAPI_Indicators'!A63:E243,5,FALSE)</f>
        <v>0.9520096183</v>
      </c>
      <c r="H68" s="24">
        <f>VLOOKUP(A68,'2022_PAPI_Indicators'!A63:F243,6,FALSE)</f>
        <v>1</v>
      </c>
      <c r="I68" s="24">
        <f>VLOOKUP(A68,'2022_PAPI_Indicators'!A63:G243,7,FALSE)</f>
        <v>0.9095915556</v>
      </c>
      <c r="J68" s="24">
        <f>VLOOKUP(A68,'2022_PAPI_Indicators'!A63:H243,8,FALSE)</f>
        <v>1</v>
      </c>
      <c r="K68" s="24">
        <f>VLOOKUP(A68,'2022_PAPI_Indicators'!A63:I243,9,FALSE)</f>
        <v>0.9310303926</v>
      </c>
      <c r="L68" s="24">
        <f>VLOOKUP(A68,'2022_PAPI_Indicators'!A63:J243,10,FALSE)</f>
        <v>0.9248103499</v>
      </c>
      <c r="M68" s="24">
        <f>VLOOKUP(A68,'2022_PAPI_Indicators'!A63:K243,11,FALSE)</f>
        <v>1</v>
      </c>
      <c r="N68" s="24">
        <f>VLOOKUP(A68,'2022_PAPI_Indicators'!A63:L243,12,FALSE)</f>
        <v>1</v>
      </c>
      <c r="O68" s="24">
        <f>VLOOKUP(A68,'2022_PAPI_Indicators'!A63:M243,13,FALSE)</f>
        <v>1</v>
      </c>
      <c r="P68" s="24">
        <f>VLOOKUP(A68,'2022_PAPI_Indicators'!A63:N243,14,FALSE)</f>
        <v>0.9909163713</v>
      </c>
      <c r="Q68" s="24">
        <f>VLOOKUP(A68,'2022_PAPI_Indicators'!A63:O243,15,FALSE)</f>
        <v>1</v>
      </c>
      <c r="R68" s="25">
        <f>VLOOKUP(A68,'2022_PAPI_Indicators'!A63:P243,16,FALSE)</f>
        <v>0.9202204347</v>
      </c>
      <c r="S68" s="24">
        <f>VLOOKUP(A68,'2022_PAPI_Indicators'!A63:R243,17,FALSE)</f>
        <v>0.8831748366</v>
      </c>
      <c r="T68" s="24">
        <f>VLOOKUP(A68,'2022_PAPI_Indicators'!A63:S243,18,FALSE)</f>
        <v>1</v>
      </c>
      <c r="U68" s="25" t="str">
        <f>VLOOKUP(A68,'2022_PAPI_Indicators'!A63:T243,19,FALSE)</f>
        <v/>
      </c>
      <c r="V68" s="24">
        <f>VLOOKUP(A68,'2022_PAPI_Indicators'!A63:U243,20,FALSE)</f>
        <v>1</v>
      </c>
      <c r="W68" s="24">
        <f>VLOOKUP(A68,'2022_PAPI_Indicators'!A63:V243,21,FALSE)</f>
        <v>0.9416882992</v>
      </c>
      <c r="X68" s="24">
        <f>VLOOKUP(A68,'2022_PAPI_Indicators'!A63:W243,22,FALSE)</f>
        <v>1</v>
      </c>
      <c r="Y68" s="24">
        <f>VLOOKUP(A68,'2022_PAPI_Indicators'!A63:X243,23,FALSE)</f>
        <v>1</v>
      </c>
      <c r="Z68" s="24">
        <f>VLOOKUP(A68,'2022_PAPI_Indicators'!A63:Y243,24,FALSE)</f>
        <v>1</v>
      </c>
      <c r="AA68" s="24">
        <f>VLOOKUP(A68,'2022_PAPI_Indicators'!A63:Z243,25,FALSE)</f>
        <v>1</v>
      </c>
      <c r="AB68" s="24">
        <f>VLOOKUP(A68,'2022_PAPI_Indicators'!A63:AA243,26,FALSE)</f>
        <v>0.7826925516</v>
      </c>
      <c r="AC68" s="24">
        <f>VLOOKUP(A68,'2022_PAPI_Indicators'!A63:AB243,27,FALSE)</f>
        <v>1</v>
      </c>
      <c r="AD68" s="24">
        <f>VLOOKUP(A68,'2022_PAPI_Indicators'!A63:AC243,28,FALSE)</f>
        <v>0.9458107948</v>
      </c>
      <c r="AE68" s="24">
        <f>VLOOKUP(A68,'2022_PAPI_Indicators'!A63:AD243,29,FALSE)</f>
        <v>1</v>
      </c>
      <c r="AF68" s="24">
        <f>VLOOKUP(A68,'2022_PAPI_Indicators'!A63:AE243,30,FALSE)</f>
        <v>0.8598381281</v>
      </c>
      <c r="AG68" s="24">
        <f>VLOOKUP(A68,'2022_PAPI_Indicators'!A63:AF243,31,FALSE)</f>
        <v>0.8882128</v>
      </c>
      <c r="AH68" s="24">
        <f>VLOOKUP(A68,'2022_PAPI_Indicators'!A63:AG243,32,FALSE)</f>
        <v>1</v>
      </c>
      <c r="AI68" s="24">
        <f>VLOOKUP(A68,'2022_PAPI_Indicators'!A63:AH243,33,FALSE)</f>
        <v>1</v>
      </c>
      <c r="AJ68" s="24">
        <f>VLOOKUP(A68,'2022_PAPI_Indicators'!A63:AI243,34,FALSE)</f>
        <v>0.9218866229</v>
      </c>
      <c r="AK68" s="24">
        <f>VLOOKUP(A68,'2022_PAPI_Indicators'!A63:AJ243,35,FALSE)</f>
        <v>0.9492237568</v>
      </c>
      <c r="AL68" s="24">
        <f>VLOOKUP(A68,'2022_PAPI_Indicators'!A63:AK243,36,FALSE)</f>
        <v>1</v>
      </c>
      <c r="AM68" s="24">
        <f>VLOOKUP(A68,'2022_PAPI_Indicators'!A63:AL243,37,FALSE)</f>
        <v>0.9193024635</v>
      </c>
      <c r="AN68" s="24">
        <f>VLOOKUP(A68,'2022_PAPI_Indicators'!A63:AM243,38,FALSE)</f>
        <v>0.9687089324</v>
      </c>
      <c r="AO68" s="24">
        <f>VLOOKUP(A68,'2022_PAPI_Indicators'!A63:AN243,39,FALSE)</f>
        <v>0.9556756616</v>
      </c>
      <c r="AP68" s="24">
        <f>VLOOKUP(A68,'2022_PAPI_Indicators'!A63:AO243,40,FALSE)</f>
        <v>0.9552941322</v>
      </c>
      <c r="AQ68" s="24">
        <f>VLOOKUP(A68,'2022_PAPI_Indicators'!A63:AP243,41,FALSE)</f>
        <v>0.8788097501</v>
      </c>
      <c r="AR68" s="24">
        <f>VLOOKUP(A68,'2022_PAPI_Indicators'!A63:AQ243,42,FALSE)</f>
        <v>0.6864798665</v>
      </c>
      <c r="AS68" s="24">
        <f>VLOOKUP(A68,'2022_PAPI_Indicators'!A63:AR243,43,FALSE)</f>
        <v>1</v>
      </c>
      <c r="AT68" s="24">
        <f>VLOOKUP(A68,'2022_PAPI_Indicators'!A63:AS243,44,FALSE)</f>
        <v>0.8712530732</v>
      </c>
      <c r="AU68" s="24">
        <f>VLOOKUP(A68,'2022_PAPI_Indicators'!A63:AT243,45,FALSE)</f>
        <v>0.9488236904</v>
      </c>
      <c r="AV68" s="24">
        <f>VLOOKUP(A68,'2022_PAPI_Indicators'!A63:AU243,46,FALSE)</f>
        <v>0.9343649745</v>
      </c>
      <c r="AW68" s="24">
        <f>VLOOKUP(A68,'2022_PAPI_Indicators'!A63:AV243,47,FALSE)</f>
        <v>0.8249433041</v>
      </c>
      <c r="AX68" s="24">
        <f>VLOOKUP(A68,'2022_PAPI_Indicators'!A63:AW243,48,FALSE)</f>
        <v>0.9633758664</v>
      </c>
      <c r="AY68" s="24">
        <f>VLOOKUP(A68,'2022_PAPI_Indicators'!A63:AX243,49,FALSE)</f>
        <v>0.953359127</v>
      </c>
      <c r="AZ68" s="24">
        <f>VLOOKUP(A68,'2022_PAPI_Indicators'!A63:AY243,50,FALSE)</f>
        <v>1</v>
      </c>
      <c r="BA68" s="24">
        <f>VLOOKUP(A68,'2022_PAPI_Indicators'!A63:AZ243,51,FALSE)</f>
        <v>0.9681938887</v>
      </c>
      <c r="BB68" s="24">
        <f>VLOOKUP(A68,'2022_PAPI_Indicators'!A63:BA243,52,FALSE)</f>
        <v>1</v>
      </c>
      <c r="BC68" s="24">
        <f>VLOOKUP(A68,'2022_PAPI_Indicators'!A63:BB243,53,FALSE)</f>
        <v>1</v>
      </c>
      <c r="BD68" s="24">
        <f>VLOOKUP(A68,'2022_PAPI_Indicators'!A63:BC243,54,FALSE)</f>
        <v>0.9373537898</v>
      </c>
      <c r="BE68" s="24">
        <f>VLOOKUP(A68,'2022_PAPI_Indicators'!A63:BD243,55,FALSE)</f>
        <v>0.9036726952</v>
      </c>
      <c r="BF68" s="24">
        <f>VLOOKUP(A68,'2022_PAPI_Indicators'!A63:BE243,56,FALSE)</f>
        <v>0.96287328</v>
      </c>
      <c r="BG68" s="24">
        <f>VLOOKUP(A68,'2022_PAPI_Indicators'!A63:BF243,57,FALSE)</f>
        <v>1</v>
      </c>
      <c r="BH68" s="24">
        <f>VLOOKUP(A68,'2022_PAPI_Indicators'!A63:BG243,58,FALSE)</f>
        <v>1</v>
      </c>
      <c r="BI68" s="24">
        <f>VLOOKUP(A68,'2022_PAPI_Indicators'!A63:BH243,59,FALSE)</f>
        <v>0.9455611706</v>
      </c>
      <c r="BJ68" s="24">
        <f>VLOOKUP(A68,'2022_PAPI_Indicators'!A63:BI243,60,FALSE)</f>
        <v>1</v>
      </c>
      <c r="BK68" s="24">
        <f>VLOOKUP(A68,'2022_PAPI_Indicators'!A63:BJ243,61,FALSE)</f>
        <v>1</v>
      </c>
      <c r="BL68" s="24">
        <f>VLOOKUP(A68,'2022_PAPI_Indicators'!A63:BK243,62,FALSE)</f>
        <v>0.993255496</v>
      </c>
      <c r="BM68" s="24">
        <f>VLOOKUP(A68,'2022_PAPI_Indicators'!A63:BL243,63,FALSE)</f>
        <v>0.9566693306</v>
      </c>
      <c r="BN68" s="24">
        <f>VLOOKUP(A68,'2022_PAPI_Indicators'!A63:BM243,64,FALSE)</f>
        <v>1</v>
      </c>
    </row>
    <row r="69" ht="13.5" customHeight="1">
      <c r="A69" s="11" t="s">
        <v>194</v>
      </c>
      <c r="B69" s="11" t="s">
        <v>195</v>
      </c>
      <c r="C69" s="12" t="s">
        <v>83</v>
      </c>
      <c r="D69" s="24">
        <f>VLOOKUP(A69,'2022_PAPI_Indicators'!A64:B244,2,)</f>
        <v>0.03099714592</v>
      </c>
      <c r="E69" s="24">
        <f>VLOOKUP(A69,'2022_PAPI_Indicators'!A64:C244,3,FALSE)</f>
        <v>0.031233605</v>
      </c>
      <c r="F69" s="24">
        <f>VLOOKUP(A69,'2022_PAPI_Indicators'!A64:D244,4,FALSE)</f>
        <v>0.04966108873</v>
      </c>
      <c r="G69" s="24">
        <f>VLOOKUP(A69,'2022_PAPI_Indicators'!A64:E244,5,FALSE)</f>
        <v>0.05268543214</v>
      </c>
      <c r="H69" s="24">
        <f>VLOOKUP(A69,'2022_PAPI_Indicators'!A64:F244,6,FALSE)</f>
        <v>0.05830571428</v>
      </c>
      <c r="I69" s="24">
        <f>VLOOKUP(A69,'2022_PAPI_Indicators'!A64:G244,7,FALSE)</f>
        <v>0.0750445053</v>
      </c>
      <c r="J69" s="24">
        <f>VLOOKUP(A69,'2022_PAPI_Indicators'!A64:H244,8,FALSE)</f>
        <v>0.05348354205</v>
      </c>
      <c r="K69" s="24">
        <f>VLOOKUP(A69,'2022_PAPI_Indicators'!A64:I244,9,FALSE)</f>
        <v>0.09678023309</v>
      </c>
      <c r="L69" s="24">
        <f>VLOOKUP(A69,'2022_PAPI_Indicators'!A64:J244,10,FALSE)</f>
        <v>0.04756810516</v>
      </c>
      <c r="M69" s="24">
        <f>VLOOKUP(A69,'2022_PAPI_Indicators'!A64:K244,11,FALSE)</f>
        <v>0.03624763712</v>
      </c>
      <c r="N69" s="24">
        <f>VLOOKUP(A69,'2022_PAPI_Indicators'!A64:L244,12,FALSE)</f>
        <v>0.01625693031</v>
      </c>
      <c r="O69" s="24">
        <f>VLOOKUP(A69,'2022_PAPI_Indicators'!A64:M244,13,FALSE)</f>
        <v>0.02737547457</v>
      </c>
      <c r="P69" s="24">
        <f>VLOOKUP(A69,'2022_PAPI_Indicators'!A64:N244,14,FALSE)</f>
        <v>0.05918400735</v>
      </c>
      <c r="Q69" s="24">
        <f>VLOOKUP(A69,'2022_PAPI_Indicators'!A64:O244,15,FALSE)</f>
        <v>0.04524496943</v>
      </c>
      <c r="R69" s="25">
        <f>VLOOKUP(A69,'2022_PAPI_Indicators'!A64:P244,16,FALSE)</f>
        <v>0.03866608441</v>
      </c>
      <c r="S69" s="24">
        <f>VLOOKUP(A69,'2022_PAPI_Indicators'!A64:R244,17,FALSE)</f>
        <v>0.05530605838</v>
      </c>
      <c r="T69" s="24">
        <f>VLOOKUP(A69,'2022_PAPI_Indicators'!A64:S244,18,FALSE)</f>
        <v>0.05436341092</v>
      </c>
      <c r="U69" s="25" t="str">
        <f>VLOOKUP(A69,'2022_PAPI_Indicators'!A64:T244,19,FALSE)</f>
        <v/>
      </c>
      <c r="V69" s="24">
        <f>VLOOKUP(A69,'2022_PAPI_Indicators'!A64:U244,20,FALSE)</f>
        <v>0.008043368347</v>
      </c>
      <c r="W69" s="24">
        <f>VLOOKUP(A69,'2022_PAPI_Indicators'!A64:V244,21,FALSE)</f>
        <v>0.0582331568</v>
      </c>
      <c r="X69" s="24">
        <f>VLOOKUP(A69,'2022_PAPI_Indicators'!A64:W244,22,FALSE)</f>
        <v>0.04614913836</v>
      </c>
      <c r="Y69" s="24">
        <f>VLOOKUP(A69,'2022_PAPI_Indicators'!A64:X244,23,FALSE)</f>
        <v>0.02989436127</v>
      </c>
      <c r="Z69" s="24">
        <f>VLOOKUP(A69,'2022_PAPI_Indicators'!A64:Y244,24,FALSE)</f>
        <v>0.02341515012</v>
      </c>
      <c r="AA69" s="24">
        <f>VLOOKUP(A69,'2022_PAPI_Indicators'!A64:Z244,25,FALSE)</f>
        <v>0.04576442763</v>
      </c>
      <c r="AB69" s="24">
        <f>VLOOKUP(A69,'2022_PAPI_Indicators'!A64:AA244,26,FALSE)</f>
        <v>0.02507717349</v>
      </c>
      <c r="AC69" s="24">
        <f>VLOOKUP(A69,'2022_PAPI_Indicators'!A64:AB244,27,FALSE)</f>
        <v>0.05700867623</v>
      </c>
      <c r="AD69" s="24">
        <f>VLOOKUP(A69,'2022_PAPI_Indicators'!A64:AC244,28,FALSE)</f>
        <v>0.03653080761</v>
      </c>
      <c r="AE69" s="24">
        <f>VLOOKUP(A69,'2022_PAPI_Indicators'!A64:AD244,29,FALSE)</f>
        <v>0.06118571013</v>
      </c>
      <c r="AF69" s="24">
        <f>VLOOKUP(A69,'2022_PAPI_Indicators'!A64:AE244,30,FALSE)</f>
        <v>0.04679106921</v>
      </c>
      <c r="AG69" s="24">
        <f>VLOOKUP(A69,'2022_PAPI_Indicators'!A64:AF244,31,FALSE)</f>
        <v>0.06171380356</v>
      </c>
      <c r="AH69" s="24">
        <f>VLOOKUP(A69,'2022_PAPI_Indicators'!A64:AG244,32,FALSE)</f>
        <v>0.05638546869</v>
      </c>
      <c r="AI69" s="24">
        <f>VLOOKUP(A69,'2022_PAPI_Indicators'!A64:AH244,33,FALSE)</f>
        <v>0.01430905517</v>
      </c>
      <c r="AJ69" s="24">
        <f>VLOOKUP(A69,'2022_PAPI_Indicators'!A64:AI244,34,FALSE)</f>
        <v>0.0442818664</v>
      </c>
      <c r="AK69" s="24">
        <f>VLOOKUP(A69,'2022_PAPI_Indicators'!A64:AJ244,35,FALSE)</f>
        <v>0.05588909984</v>
      </c>
      <c r="AL69" s="24">
        <f>VLOOKUP(A69,'2022_PAPI_Indicators'!A64:AK244,36,FALSE)</f>
        <v>0.01369625423</v>
      </c>
      <c r="AM69" s="24">
        <f>VLOOKUP(A69,'2022_PAPI_Indicators'!A64:AL244,37,FALSE)</f>
        <v>0.06109860912</v>
      </c>
      <c r="AN69" s="24">
        <f>VLOOKUP(A69,'2022_PAPI_Indicators'!A64:AM244,38,FALSE)</f>
        <v>0.06573744863</v>
      </c>
      <c r="AO69" s="24">
        <f>VLOOKUP(A69,'2022_PAPI_Indicators'!A64:AN244,39,FALSE)</f>
        <v>0.08174306899</v>
      </c>
      <c r="AP69" s="24">
        <f>VLOOKUP(A69,'2022_PAPI_Indicators'!A64:AO244,40,FALSE)</f>
        <v>0.0994117707</v>
      </c>
      <c r="AQ69" s="24">
        <f>VLOOKUP(A69,'2022_PAPI_Indicators'!A64:AP244,41,FALSE)</f>
        <v>0.04638788849</v>
      </c>
      <c r="AR69" s="24">
        <f>VLOOKUP(A69,'2022_PAPI_Indicators'!A64:AQ244,42,FALSE)</f>
        <v>0.0257740356</v>
      </c>
      <c r="AS69" s="24">
        <f>VLOOKUP(A69,'2022_PAPI_Indicators'!A64:AR244,43,FALSE)</f>
        <v>0.03105413541</v>
      </c>
      <c r="AT69" s="24">
        <f>VLOOKUP(A69,'2022_PAPI_Indicators'!A64:AS244,44,FALSE)</f>
        <v>0.06391231716</v>
      </c>
      <c r="AU69" s="24">
        <f>VLOOKUP(A69,'2022_PAPI_Indicators'!A64:AT244,45,FALSE)</f>
        <v>0.02933833748</v>
      </c>
      <c r="AV69" s="24">
        <f>VLOOKUP(A69,'2022_PAPI_Indicators'!A64:AU244,46,FALSE)</f>
        <v>0.0488621667</v>
      </c>
      <c r="AW69" s="24">
        <f>VLOOKUP(A69,'2022_PAPI_Indicators'!A64:AV244,47,FALSE)</f>
        <v>0.04460860416</v>
      </c>
      <c r="AX69" s="24">
        <f>VLOOKUP(A69,'2022_PAPI_Indicators'!A64:AW244,48,FALSE)</f>
        <v>0.06360016018</v>
      </c>
      <c r="AY69" s="24">
        <f>VLOOKUP(A69,'2022_PAPI_Indicators'!A64:AX244,49,FALSE)</f>
        <v>0.03322450072</v>
      </c>
      <c r="AZ69" s="24">
        <f>VLOOKUP(A69,'2022_PAPI_Indicators'!A64:AY244,50,FALSE)</f>
        <v>0.05126186833</v>
      </c>
      <c r="BA69" s="24">
        <f>VLOOKUP(A69,'2022_PAPI_Indicators'!A64:AZ244,51,FALSE)</f>
        <v>0.05112758651</v>
      </c>
      <c r="BB69" s="24">
        <f>VLOOKUP(A69,'2022_PAPI_Indicators'!A64:BA244,52,FALSE)</f>
        <v>0.03198907897</v>
      </c>
      <c r="BC69" s="24">
        <f>VLOOKUP(A69,'2022_PAPI_Indicators'!A64:BB244,53,FALSE)</f>
        <v>0.04620297626</v>
      </c>
      <c r="BD69" s="24">
        <f>VLOOKUP(A69,'2022_PAPI_Indicators'!A64:BC244,54,FALSE)</f>
        <v>0.03117581271</v>
      </c>
      <c r="BE69" s="24">
        <f>VLOOKUP(A69,'2022_PAPI_Indicators'!A64:BD244,55,FALSE)</f>
        <v>0.05369763821</v>
      </c>
      <c r="BF69" s="24">
        <f>VLOOKUP(A69,'2022_PAPI_Indicators'!A64:BE244,56,FALSE)</f>
        <v>0.06509552151</v>
      </c>
      <c r="BG69" s="24">
        <f>VLOOKUP(A69,'2022_PAPI_Indicators'!A64:BF244,57,FALSE)</f>
        <v>0.07557845861</v>
      </c>
      <c r="BH69" s="24">
        <f>VLOOKUP(A69,'2022_PAPI_Indicators'!A64:BG244,58,FALSE)</f>
        <v>0.04257465154</v>
      </c>
      <c r="BI69" s="24">
        <f>VLOOKUP(A69,'2022_PAPI_Indicators'!A64:BH244,59,FALSE)</f>
        <v>0.04416713491</v>
      </c>
      <c r="BJ69" s="24">
        <f>VLOOKUP(A69,'2022_PAPI_Indicators'!A64:BI244,60,FALSE)</f>
        <v>0.02306977101</v>
      </c>
      <c r="BK69" s="24">
        <f>VLOOKUP(A69,'2022_PAPI_Indicators'!A64:BJ244,61,FALSE)</f>
        <v>0.04019351676</v>
      </c>
      <c r="BL69" s="24">
        <f>VLOOKUP(A69,'2022_PAPI_Indicators'!A64:BK244,62,FALSE)</f>
        <v>0.06066125259</v>
      </c>
      <c r="BM69" s="24">
        <f>VLOOKUP(A69,'2022_PAPI_Indicators'!A64:BL244,63,FALSE)</f>
        <v>0.08364897966</v>
      </c>
      <c r="BN69" s="24">
        <f>VLOOKUP(A69,'2022_PAPI_Indicators'!A64:BM244,64,FALSE)</f>
        <v>0.04330097139</v>
      </c>
    </row>
    <row r="70" ht="13.5" customHeight="1">
      <c r="A70" s="11" t="s">
        <v>196</v>
      </c>
      <c r="B70" s="11" t="s">
        <v>197</v>
      </c>
      <c r="C70" s="12" t="s">
        <v>83</v>
      </c>
      <c r="D70" s="24">
        <f>VLOOKUP(A70,'2022_PAPI_Indicators'!A65:B245,2,)</f>
        <v>0.8854885101</v>
      </c>
      <c r="E70" s="24">
        <f>VLOOKUP(A70,'2022_PAPI_Indicators'!A65:C245,3,FALSE)</f>
        <v>0.75427109</v>
      </c>
      <c r="F70" s="24">
        <f>VLOOKUP(A70,'2022_PAPI_Indicators'!A65:D245,4,FALSE)</f>
        <v>0.8494893312</v>
      </c>
      <c r="G70" s="24">
        <f>VLOOKUP(A70,'2022_PAPI_Indicators'!A65:E245,5,FALSE)</f>
        <v>1</v>
      </c>
      <c r="H70" s="24">
        <f>VLOOKUP(A70,'2022_PAPI_Indicators'!A65:F245,6,FALSE)</f>
        <v>0.9811313748</v>
      </c>
      <c r="I70" s="24">
        <f>VLOOKUP(A70,'2022_PAPI_Indicators'!A65:G245,7,FALSE)</f>
        <v>0.6999999881</v>
      </c>
      <c r="J70" s="24">
        <f>VLOOKUP(A70,'2022_PAPI_Indicators'!A65:H245,8,FALSE)</f>
        <v>0.861430645</v>
      </c>
      <c r="K70" s="24">
        <f>VLOOKUP(A70,'2022_PAPI_Indicators'!A65:I245,9,FALSE)</f>
        <v>0.7395787239</v>
      </c>
      <c r="L70" s="24">
        <f>VLOOKUP(A70,'2022_PAPI_Indicators'!A65:J245,10,FALSE)</f>
        <v>1</v>
      </c>
      <c r="M70" s="24">
        <f>VLOOKUP(A70,'2022_PAPI_Indicators'!A65:K245,11,FALSE)</f>
        <v>1</v>
      </c>
      <c r="N70" s="24">
        <f>VLOOKUP(A70,'2022_PAPI_Indicators'!A65:L245,12,FALSE)</f>
        <v>1</v>
      </c>
      <c r="O70" s="24">
        <f>VLOOKUP(A70,'2022_PAPI_Indicators'!A65:M245,13,FALSE)</f>
        <v>0.8355020881</v>
      </c>
      <c r="P70" s="24">
        <f>VLOOKUP(A70,'2022_PAPI_Indicators'!A65:N245,14,FALSE)</f>
        <v>1</v>
      </c>
      <c r="Q70" s="24">
        <f>VLOOKUP(A70,'2022_PAPI_Indicators'!A65:O245,15,FALSE)</f>
        <v>1</v>
      </c>
      <c r="R70" s="25">
        <f>VLOOKUP(A70,'2022_PAPI_Indicators'!A65:P245,16,FALSE)</f>
        <v>0.8082018495</v>
      </c>
      <c r="S70" s="24">
        <f>VLOOKUP(A70,'2022_PAPI_Indicators'!A65:R245,17,FALSE)</f>
        <v>0.7174811959</v>
      </c>
      <c r="T70" s="24">
        <f>VLOOKUP(A70,'2022_PAPI_Indicators'!A65:S245,18,FALSE)</f>
        <v>0.8700047135</v>
      </c>
      <c r="U70" s="25" t="str">
        <f>VLOOKUP(A70,'2022_PAPI_Indicators'!A65:T245,19,FALSE)</f>
        <v/>
      </c>
      <c r="V70" s="24">
        <f>VLOOKUP(A70,'2022_PAPI_Indicators'!A65:U245,20,FALSE)</f>
        <v>1</v>
      </c>
      <c r="W70" s="24">
        <f>VLOOKUP(A70,'2022_PAPI_Indicators'!A65:V245,21,FALSE)</f>
        <v>1</v>
      </c>
      <c r="X70" s="24">
        <f>VLOOKUP(A70,'2022_PAPI_Indicators'!A65:W245,22,FALSE)</f>
        <v>1</v>
      </c>
      <c r="Y70" s="24">
        <f>VLOOKUP(A70,'2022_PAPI_Indicators'!A65:X245,23,FALSE)</f>
        <v>1</v>
      </c>
      <c r="Z70" s="24">
        <f>VLOOKUP(A70,'2022_PAPI_Indicators'!A65:Y245,24,FALSE)</f>
        <v>1</v>
      </c>
      <c r="AA70" s="24">
        <f>VLOOKUP(A70,'2022_PAPI_Indicators'!A65:Z245,25,FALSE)</f>
        <v>1</v>
      </c>
      <c r="AB70" s="24">
        <f>VLOOKUP(A70,'2022_PAPI_Indicators'!A65:AA245,26,FALSE)</f>
        <v>1</v>
      </c>
      <c r="AC70" s="24">
        <f>VLOOKUP(A70,'2022_PAPI_Indicators'!A65:AB245,27,FALSE)</f>
        <v>0.8959386945</v>
      </c>
      <c r="AD70" s="24">
        <f>VLOOKUP(A70,'2022_PAPI_Indicators'!A65:AC245,28,FALSE)</f>
        <v>0.756896019</v>
      </c>
      <c r="AE70" s="24">
        <f>VLOOKUP(A70,'2022_PAPI_Indicators'!A65:AD245,29,FALSE)</f>
        <v>0.87768507</v>
      </c>
      <c r="AF70" s="24">
        <f>VLOOKUP(A70,'2022_PAPI_Indicators'!A65:AE245,30,FALSE)</f>
        <v>0.8246202469</v>
      </c>
      <c r="AG70" s="24">
        <f>VLOOKUP(A70,'2022_PAPI_Indicators'!A65:AF245,31,FALSE)</f>
        <v>0.9786718488</v>
      </c>
      <c r="AH70" s="24">
        <f>VLOOKUP(A70,'2022_PAPI_Indicators'!A65:AG245,32,FALSE)</f>
        <v>1</v>
      </c>
      <c r="AI70" s="24">
        <f>VLOOKUP(A70,'2022_PAPI_Indicators'!A65:AH245,33,FALSE)</f>
        <v>0.8368336558</v>
      </c>
      <c r="AJ70" s="24">
        <f>VLOOKUP(A70,'2022_PAPI_Indicators'!A65:AI245,34,FALSE)</f>
        <v>1</v>
      </c>
      <c r="AK70" s="24">
        <f>VLOOKUP(A70,'2022_PAPI_Indicators'!A65:AJ245,35,FALSE)</f>
        <v>1</v>
      </c>
      <c r="AL70" s="24">
        <f>VLOOKUP(A70,'2022_PAPI_Indicators'!A65:AK245,36,FALSE)</f>
        <v>1</v>
      </c>
      <c r="AM70" s="24">
        <f>VLOOKUP(A70,'2022_PAPI_Indicators'!A65:AL245,37,FALSE)</f>
        <v>0.8466763496</v>
      </c>
      <c r="AN70" s="24">
        <f>VLOOKUP(A70,'2022_PAPI_Indicators'!A65:AM245,38,FALSE)</f>
        <v>1</v>
      </c>
      <c r="AO70" s="24">
        <f>VLOOKUP(A70,'2022_PAPI_Indicators'!A65:AN245,39,FALSE)</f>
        <v>0.8941636682</v>
      </c>
      <c r="AP70" s="24">
        <f>VLOOKUP(A70,'2022_PAPI_Indicators'!A65:AO245,40,FALSE)</f>
        <v>0.9840541482</v>
      </c>
      <c r="AQ70" s="24">
        <f>VLOOKUP(A70,'2022_PAPI_Indicators'!A65:AP245,41,FALSE)</f>
        <v>0.8571428657</v>
      </c>
      <c r="AR70" s="24">
        <f>VLOOKUP(A70,'2022_PAPI_Indicators'!A65:AQ245,42,FALSE)</f>
        <v>0.6666666865</v>
      </c>
      <c r="AS70" s="24">
        <f>VLOOKUP(A70,'2022_PAPI_Indicators'!A65:AR245,43,FALSE)</f>
        <v>0.9471126199</v>
      </c>
      <c r="AT70" s="24">
        <f>VLOOKUP(A70,'2022_PAPI_Indicators'!A65:AS245,44,FALSE)</f>
        <v>0.8318375349</v>
      </c>
      <c r="AU70" s="24">
        <f>VLOOKUP(A70,'2022_PAPI_Indicators'!A65:AT245,45,FALSE)</f>
        <v>1</v>
      </c>
      <c r="AV70" s="24">
        <f>VLOOKUP(A70,'2022_PAPI_Indicators'!A65:AU245,46,FALSE)</f>
        <v>0.8042737246</v>
      </c>
      <c r="AW70" s="24">
        <f>VLOOKUP(A70,'2022_PAPI_Indicators'!A65:AV245,47,FALSE)</f>
        <v>0.8368474841</v>
      </c>
      <c r="AX70" s="24">
        <f>VLOOKUP(A70,'2022_PAPI_Indicators'!A65:AW245,48,FALSE)</f>
        <v>1</v>
      </c>
      <c r="AY70" s="24">
        <f>VLOOKUP(A70,'2022_PAPI_Indicators'!A65:AX245,49,FALSE)</f>
        <v>0.9773749113</v>
      </c>
      <c r="AZ70" s="24">
        <f>VLOOKUP(A70,'2022_PAPI_Indicators'!A65:AY245,50,FALSE)</f>
        <v>0.926012814</v>
      </c>
      <c r="BA70" s="24">
        <f>VLOOKUP(A70,'2022_PAPI_Indicators'!A65:AZ245,51,FALSE)</f>
        <v>0.8674937487</v>
      </c>
      <c r="BB70" s="24">
        <f>VLOOKUP(A70,'2022_PAPI_Indicators'!A65:BA245,52,FALSE)</f>
        <v>0.8106803894</v>
      </c>
      <c r="BC70" s="24">
        <f>VLOOKUP(A70,'2022_PAPI_Indicators'!A65:BB245,53,FALSE)</f>
        <v>1</v>
      </c>
      <c r="BD70" s="24">
        <f>VLOOKUP(A70,'2022_PAPI_Indicators'!A65:BC245,54,FALSE)</f>
        <v>0.6555731297</v>
      </c>
      <c r="BE70" s="24">
        <f>VLOOKUP(A70,'2022_PAPI_Indicators'!A65:BD245,55,FALSE)</f>
        <v>0.7241812944</v>
      </c>
      <c r="BF70" s="24">
        <f>VLOOKUP(A70,'2022_PAPI_Indicators'!A65:BE245,56,FALSE)</f>
        <v>0.8635000587</v>
      </c>
      <c r="BG70" s="24">
        <f>VLOOKUP(A70,'2022_PAPI_Indicators'!A65:BF245,57,FALSE)</f>
        <v>1</v>
      </c>
      <c r="BH70" s="24">
        <f>VLOOKUP(A70,'2022_PAPI_Indicators'!A65:BG245,58,FALSE)</f>
        <v>0.7790768743</v>
      </c>
      <c r="BI70" s="24">
        <f>VLOOKUP(A70,'2022_PAPI_Indicators'!A65:BH245,59,FALSE)</f>
        <v>0.9758676291</v>
      </c>
      <c r="BJ70" s="24">
        <f>VLOOKUP(A70,'2022_PAPI_Indicators'!A65:BI245,60,FALSE)</f>
        <v>1</v>
      </c>
      <c r="BK70" s="24">
        <f>VLOOKUP(A70,'2022_PAPI_Indicators'!A65:BJ245,61,FALSE)</f>
        <v>0.7804960608</v>
      </c>
      <c r="BL70" s="24">
        <f>VLOOKUP(A70,'2022_PAPI_Indicators'!A65:BK245,62,FALSE)</f>
        <v>0.9845910072</v>
      </c>
      <c r="BM70" s="24">
        <f>VLOOKUP(A70,'2022_PAPI_Indicators'!A65:BL245,63,FALSE)</f>
        <v>1</v>
      </c>
      <c r="BN70" s="24">
        <f>VLOOKUP(A70,'2022_PAPI_Indicators'!A65:BM245,64,FALSE)</f>
        <v>1</v>
      </c>
    </row>
    <row r="71" ht="13.5" customHeight="1">
      <c r="A71" s="19" t="s">
        <v>198</v>
      </c>
      <c r="B71" s="19" t="s">
        <v>199</v>
      </c>
      <c r="C71" s="20" t="s">
        <v>181</v>
      </c>
      <c r="D71" s="21">
        <f>VLOOKUP(A71,'2022_PAPI_Indicators'!A66:B246,2,)</f>
        <v>0.4601135254</v>
      </c>
      <c r="E71" s="21">
        <f>VLOOKUP(A71,'2022_PAPI_Indicators'!A66:C246,3,FALSE)</f>
        <v>0.4441271424</v>
      </c>
      <c r="F71" s="21">
        <f>VLOOKUP(A71,'2022_PAPI_Indicators'!A66:D246,4,FALSE)</f>
        <v>0.4457795024</v>
      </c>
      <c r="G71" s="21">
        <f>VLOOKUP(A71,'2022_PAPI_Indicators'!A66:E246,5,FALSE)</f>
        <v>0.4931355417</v>
      </c>
      <c r="H71" s="21">
        <f>VLOOKUP(A71,'2022_PAPI_Indicators'!A66:F246,6,FALSE)</f>
        <v>0.5368627906</v>
      </c>
      <c r="I71" s="21">
        <f>VLOOKUP(A71,'2022_PAPI_Indicators'!A66:G246,7,FALSE)</f>
        <v>0.4787458181</v>
      </c>
      <c r="J71" s="21">
        <f>VLOOKUP(A71,'2022_PAPI_Indicators'!A66:H246,8,FALSE)</f>
        <v>0.4831345677</v>
      </c>
      <c r="K71" s="21">
        <f>VLOOKUP(A71,'2022_PAPI_Indicators'!A66:I246,9,FALSE)</f>
        <v>0.5146771073</v>
      </c>
      <c r="L71" s="21">
        <f>VLOOKUP(A71,'2022_PAPI_Indicators'!A66:J246,10,FALSE)</f>
        <v>0.591807127</v>
      </c>
      <c r="M71" s="21">
        <f>VLOOKUP(A71,'2022_PAPI_Indicators'!A66:K246,11,FALSE)</f>
        <v>0.4777874649</v>
      </c>
      <c r="N71" s="21">
        <f>VLOOKUP(A71,'2022_PAPI_Indicators'!A66:L246,12,FALSE)</f>
        <v>0.5033026338</v>
      </c>
      <c r="O71" s="21">
        <f>VLOOKUP(A71,'2022_PAPI_Indicators'!A66:M246,13,FALSE)</f>
        <v>0.5275802016</v>
      </c>
      <c r="P71" s="21">
        <f>VLOOKUP(A71,'2022_PAPI_Indicators'!A66:N246,14,FALSE)</f>
        <v>0.4997426271</v>
      </c>
      <c r="Q71" s="21">
        <f>VLOOKUP(A71,'2022_PAPI_Indicators'!A66:O246,15,FALSE)</f>
        <v>0.4654050767</v>
      </c>
      <c r="R71" s="22">
        <f>VLOOKUP(A71,'2022_PAPI_Indicators'!A66:P246,16,FALSE)</f>
        <v>0.5269322395</v>
      </c>
      <c r="S71" s="21">
        <f>VLOOKUP(A71,'2022_PAPI_Indicators'!A66:R246,17,FALSE)</f>
        <v>0.4991412163</v>
      </c>
      <c r="T71" s="21">
        <f>VLOOKUP(A71,'2022_PAPI_Indicators'!A66:S246,18,FALSE)</f>
        <v>0.448569715</v>
      </c>
      <c r="U71" s="22" t="str">
        <f>VLOOKUP(A71,'2022_PAPI_Indicators'!A66:T246,19,FALSE)</f>
        <v/>
      </c>
      <c r="V71" s="21">
        <f>VLOOKUP(A71,'2022_PAPI_Indicators'!A66:U246,20,FALSE)</f>
        <v>0.4450707436</v>
      </c>
      <c r="W71" s="21">
        <f>VLOOKUP(A71,'2022_PAPI_Indicators'!A66:V246,21,FALSE)</f>
        <v>0.4696415067</v>
      </c>
      <c r="X71" s="21">
        <f>VLOOKUP(A71,'2022_PAPI_Indicators'!A66:W246,22,FALSE)</f>
        <v>0.4799067676</v>
      </c>
      <c r="Y71" s="21">
        <f>VLOOKUP(A71,'2022_PAPI_Indicators'!A66:X246,23,FALSE)</f>
        <v>0.4500605166</v>
      </c>
      <c r="Z71" s="21">
        <f>VLOOKUP(A71,'2022_PAPI_Indicators'!A66:Y246,24,FALSE)</f>
        <v>0.4724960327</v>
      </c>
      <c r="AA71" s="21">
        <f>VLOOKUP(A71,'2022_PAPI_Indicators'!A66:Z246,25,FALSE)</f>
        <v>0.4982512295</v>
      </c>
      <c r="AB71" s="21">
        <f>VLOOKUP(A71,'2022_PAPI_Indicators'!A66:AA246,26,FALSE)</f>
        <v>0.4522222281</v>
      </c>
      <c r="AC71" s="21">
        <f>VLOOKUP(A71,'2022_PAPI_Indicators'!A66:AB246,27,FALSE)</f>
        <v>0.5938706994</v>
      </c>
      <c r="AD71" s="21">
        <f>VLOOKUP(A71,'2022_PAPI_Indicators'!A66:AC246,28,FALSE)</f>
        <v>0.5442496538</v>
      </c>
      <c r="AE71" s="21">
        <f>VLOOKUP(A71,'2022_PAPI_Indicators'!A66:AD246,29,FALSE)</f>
        <v>0.5689026713</v>
      </c>
      <c r="AF71" s="21">
        <f>VLOOKUP(A71,'2022_PAPI_Indicators'!A66:AE246,30,FALSE)</f>
        <v>0.6569560766</v>
      </c>
      <c r="AG71" s="21">
        <f>VLOOKUP(A71,'2022_PAPI_Indicators'!A66:AF246,31,FALSE)</f>
        <v>0.5681475401</v>
      </c>
      <c r="AH71" s="21">
        <f>VLOOKUP(A71,'2022_PAPI_Indicators'!A66:AG246,32,FALSE)</f>
        <v>0.5328540206</v>
      </c>
      <c r="AI71" s="21">
        <f>VLOOKUP(A71,'2022_PAPI_Indicators'!A66:AH246,33,FALSE)</f>
        <v>0.4077367187</v>
      </c>
      <c r="AJ71" s="21">
        <f>VLOOKUP(A71,'2022_PAPI_Indicators'!A66:AI246,34,FALSE)</f>
        <v>0.4843330979</v>
      </c>
      <c r="AK71" s="21">
        <f>VLOOKUP(A71,'2022_PAPI_Indicators'!A66:AJ246,35,FALSE)</f>
        <v>0.4754306078</v>
      </c>
      <c r="AL71" s="21">
        <f>VLOOKUP(A71,'2022_PAPI_Indicators'!A66:AK246,36,FALSE)</f>
        <v>0.4428628385</v>
      </c>
      <c r="AM71" s="21">
        <f>VLOOKUP(A71,'2022_PAPI_Indicators'!A66:AL246,37,FALSE)</f>
        <v>0.4726318121</v>
      </c>
      <c r="AN71" s="21">
        <f>VLOOKUP(A71,'2022_PAPI_Indicators'!A66:AM246,38,FALSE)</f>
        <v>0.4296064675</v>
      </c>
      <c r="AO71" s="21">
        <f>VLOOKUP(A71,'2022_PAPI_Indicators'!A66:AN246,39,FALSE)</f>
        <v>0.4857082069</v>
      </c>
      <c r="AP71" s="21">
        <f>VLOOKUP(A71,'2022_PAPI_Indicators'!A66:AO246,40,FALSE)</f>
        <v>0.4954487383</v>
      </c>
      <c r="AQ71" s="21">
        <f>VLOOKUP(A71,'2022_PAPI_Indicators'!A66:AP246,41,FALSE)</f>
        <v>0.4866482913</v>
      </c>
      <c r="AR71" s="21">
        <f>VLOOKUP(A71,'2022_PAPI_Indicators'!A66:AQ246,42,FALSE)</f>
        <v>0.4792525172</v>
      </c>
      <c r="AS71" s="21">
        <f>VLOOKUP(A71,'2022_PAPI_Indicators'!A66:AR246,43,FALSE)</f>
        <v>0.4361705482</v>
      </c>
      <c r="AT71" s="21">
        <f>VLOOKUP(A71,'2022_PAPI_Indicators'!A66:AS246,44,FALSE)</f>
        <v>0.5236751437</v>
      </c>
      <c r="AU71" s="21">
        <f>VLOOKUP(A71,'2022_PAPI_Indicators'!A66:AT246,45,FALSE)</f>
        <v>0.4602346718</v>
      </c>
      <c r="AV71" s="21">
        <f>VLOOKUP(A71,'2022_PAPI_Indicators'!A66:AU246,46,FALSE)</f>
        <v>0.4567031562</v>
      </c>
      <c r="AW71" s="21">
        <f>VLOOKUP(A71,'2022_PAPI_Indicators'!A66:AV246,47,FALSE)</f>
        <v>0.4027868211</v>
      </c>
      <c r="AX71" s="21">
        <f>VLOOKUP(A71,'2022_PAPI_Indicators'!A66:AW246,48,FALSE)</f>
        <v>0.467663765</v>
      </c>
      <c r="AY71" s="21">
        <f>VLOOKUP(A71,'2022_PAPI_Indicators'!A66:AX246,49,FALSE)</f>
        <v>0.4327778518</v>
      </c>
      <c r="AZ71" s="21">
        <f>VLOOKUP(A71,'2022_PAPI_Indicators'!A66:AY246,50,FALSE)</f>
        <v>0.4735246599</v>
      </c>
      <c r="BA71" s="21">
        <f>VLOOKUP(A71,'2022_PAPI_Indicators'!A66:AZ246,51,FALSE)</f>
        <v>0.4027757645</v>
      </c>
      <c r="BB71" s="21">
        <f>VLOOKUP(A71,'2022_PAPI_Indicators'!A66:BA246,52,FALSE)</f>
        <v>0.4447060525</v>
      </c>
      <c r="BC71" s="21">
        <f>VLOOKUP(A71,'2022_PAPI_Indicators'!A66:BB246,53,FALSE)</f>
        <v>0.420401454</v>
      </c>
      <c r="BD71" s="21">
        <f>VLOOKUP(A71,'2022_PAPI_Indicators'!A66:BC246,54,FALSE)</f>
        <v>0.4504546821</v>
      </c>
      <c r="BE71" s="21">
        <f>VLOOKUP(A71,'2022_PAPI_Indicators'!A66:BD246,55,FALSE)</f>
        <v>0.4735308886</v>
      </c>
      <c r="BF71" s="21">
        <f>VLOOKUP(A71,'2022_PAPI_Indicators'!A66:BE246,56,FALSE)</f>
        <v>0.4971784949</v>
      </c>
      <c r="BG71" s="21">
        <f>VLOOKUP(A71,'2022_PAPI_Indicators'!A66:BF246,57,FALSE)</f>
        <v>0.4447551072</v>
      </c>
      <c r="BH71" s="21">
        <f>VLOOKUP(A71,'2022_PAPI_Indicators'!A66:BG246,58,FALSE)</f>
        <v>0.3851356506</v>
      </c>
      <c r="BI71" s="21">
        <f>VLOOKUP(A71,'2022_PAPI_Indicators'!A66:BH246,59,FALSE)</f>
        <v>0.434435308</v>
      </c>
      <c r="BJ71" s="21">
        <f>VLOOKUP(A71,'2022_PAPI_Indicators'!A66:BI246,60,FALSE)</f>
        <v>0.4121626914</v>
      </c>
      <c r="BK71" s="21">
        <f>VLOOKUP(A71,'2022_PAPI_Indicators'!A66:BJ246,61,FALSE)</f>
        <v>0.448179841</v>
      </c>
      <c r="BL71" s="21">
        <f>VLOOKUP(A71,'2022_PAPI_Indicators'!A66:BK246,62,FALSE)</f>
        <v>0.4156619608</v>
      </c>
      <c r="BM71" s="21">
        <f>VLOOKUP(A71,'2022_PAPI_Indicators'!A66:BL246,63,FALSE)</f>
        <v>0.5161260366</v>
      </c>
      <c r="BN71" s="21">
        <f>VLOOKUP(A71,'2022_PAPI_Indicators'!A66:BM246,64,FALSE)</f>
        <v>0.531078279</v>
      </c>
    </row>
    <row r="72" ht="13.5" customHeight="1">
      <c r="A72" s="11" t="s">
        <v>200</v>
      </c>
      <c r="B72" s="11" t="s">
        <v>201</v>
      </c>
      <c r="C72" s="12" t="s">
        <v>83</v>
      </c>
      <c r="D72" s="24">
        <f>VLOOKUP(A72,'2022_PAPI_Indicators'!A67:B247,2,)</f>
        <v>0.1861668378</v>
      </c>
      <c r="E72" s="24">
        <f>VLOOKUP(A72,'2022_PAPI_Indicators'!A67:C247,3,FALSE)</f>
        <v>0.1652880311</v>
      </c>
      <c r="F72" s="24">
        <f>VLOOKUP(A72,'2022_PAPI_Indicators'!A67:D247,4,FALSE)</f>
        <v>0.1712537259</v>
      </c>
      <c r="G72" s="24">
        <f>VLOOKUP(A72,'2022_PAPI_Indicators'!A67:E247,5,FALSE)</f>
        <v>0.2310868353</v>
      </c>
      <c r="H72" s="24">
        <f>VLOOKUP(A72,'2022_PAPI_Indicators'!A67:F247,6,FALSE)</f>
        <v>0.2827284932</v>
      </c>
      <c r="I72" s="24">
        <f>VLOOKUP(A72,'2022_PAPI_Indicators'!A67:G247,7,FALSE)</f>
        <v>0.2317548692</v>
      </c>
      <c r="J72" s="24">
        <f>VLOOKUP(A72,'2022_PAPI_Indicators'!A67:H247,8,FALSE)</f>
        <v>0.2201678306</v>
      </c>
      <c r="K72" s="24">
        <f>VLOOKUP(A72,'2022_PAPI_Indicators'!A67:I247,9,FALSE)</f>
        <v>0.2586524487</v>
      </c>
      <c r="L72" s="24">
        <f>VLOOKUP(A72,'2022_PAPI_Indicators'!A67:J247,10,FALSE)</f>
        <v>0.3831590414</v>
      </c>
      <c r="M72" s="24">
        <f>VLOOKUP(A72,'2022_PAPI_Indicators'!A67:K247,11,FALSE)</f>
        <v>0.2171641588</v>
      </c>
      <c r="N72" s="24">
        <f>VLOOKUP(A72,'2022_PAPI_Indicators'!A67:L247,12,FALSE)</f>
        <v>0.2517902255</v>
      </c>
      <c r="O72" s="24">
        <f>VLOOKUP(A72,'2022_PAPI_Indicators'!A67:M247,13,FALSE)</f>
        <v>0.2818624973</v>
      </c>
      <c r="P72" s="24">
        <f>VLOOKUP(A72,'2022_PAPI_Indicators'!A67:N247,14,FALSE)</f>
        <v>0.2484171838</v>
      </c>
      <c r="Q72" s="24">
        <f>VLOOKUP(A72,'2022_PAPI_Indicators'!A67:O247,15,FALSE)</f>
        <v>0.1896582991</v>
      </c>
      <c r="R72" s="25">
        <f>VLOOKUP(A72,'2022_PAPI_Indicators'!A67:P247,16,FALSE)</f>
        <v>0.2730410695</v>
      </c>
      <c r="S72" s="24">
        <f>VLOOKUP(A72,'2022_PAPI_Indicators'!A67:R247,17,FALSE)</f>
        <v>0.2596681714</v>
      </c>
      <c r="T72" s="24">
        <f>VLOOKUP(A72,'2022_PAPI_Indicators'!A67:S247,18,FALSE)</f>
        <v>0.1918991655</v>
      </c>
      <c r="U72" s="25" t="str">
        <f>VLOOKUP(A72,'2022_PAPI_Indicators'!A67:T247,19,FALSE)</f>
        <v/>
      </c>
      <c r="V72" s="24">
        <f>VLOOKUP(A72,'2022_PAPI_Indicators'!A67:U247,20,FALSE)</f>
        <v>0.1655034721</v>
      </c>
      <c r="W72" s="24">
        <f>VLOOKUP(A72,'2022_PAPI_Indicators'!A67:V247,21,FALSE)</f>
        <v>0.1916864216</v>
      </c>
      <c r="X72" s="24">
        <f>VLOOKUP(A72,'2022_PAPI_Indicators'!A67:W247,22,FALSE)</f>
        <v>0.205991134</v>
      </c>
      <c r="Y72" s="24">
        <f>VLOOKUP(A72,'2022_PAPI_Indicators'!A67:X247,23,FALSE)</f>
        <v>0.1730208844</v>
      </c>
      <c r="Z72" s="24">
        <f>VLOOKUP(A72,'2022_PAPI_Indicators'!A67:Y247,24,FALSE)</f>
        <v>0.1968453377</v>
      </c>
      <c r="AA72" s="24">
        <f>VLOOKUP(A72,'2022_PAPI_Indicators'!A67:Z247,25,FALSE)</f>
        <v>0.2494831979</v>
      </c>
      <c r="AB72" s="24">
        <f>VLOOKUP(A72,'2022_PAPI_Indicators'!A67:AA247,26,FALSE)</f>
        <v>0.1864068806</v>
      </c>
      <c r="AC72" s="24">
        <f>VLOOKUP(A72,'2022_PAPI_Indicators'!A67:AB247,27,FALSE)</f>
        <v>0.370700568</v>
      </c>
      <c r="AD72" s="24">
        <f>VLOOKUP(A72,'2022_PAPI_Indicators'!A67:AC247,28,FALSE)</f>
        <v>0.3092735112</v>
      </c>
      <c r="AE72" s="24">
        <f>VLOOKUP(A72,'2022_PAPI_Indicators'!A67:AD247,29,FALSE)</f>
        <v>0.349262476</v>
      </c>
      <c r="AF72" s="24">
        <f>VLOOKUP(A72,'2022_PAPI_Indicators'!A67:AE247,30,FALSE)</f>
        <v>0.4758662283</v>
      </c>
      <c r="AG72" s="24">
        <f>VLOOKUP(A72,'2022_PAPI_Indicators'!A67:AF247,31,FALSE)</f>
        <v>0.3435356915</v>
      </c>
      <c r="AH72" s="24">
        <f>VLOOKUP(A72,'2022_PAPI_Indicators'!A67:AG247,32,FALSE)</f>
        <v>0.2732040584</v>
      </c>
      <c r="AI72" s="24">
        <f>VLOOKUP(A72,'2022_PAPI_Indicators'!A67:AH247,33,FALSE)</f>
        <v>0.1145521551</v>
      </c>
      <c r="AJ72" s="24">
        <f>VLOOKUP(A72,'2022_PAPI_Indicators'!A67:AI247,34,FALSE)</f>
        <v>0.2189264596</v>
      </c>
      <c r="AK72" s="24">
        <f>VLOOKUP(A72,'2022_PAPI_Indicators'!A67:AJ247,35,FALSE)</f>
        <v>0.2157562226</v>
      </c>
      <c r="AL72" s="24">
        <f>VLOOKUP(A72,'2022_PAPI_Indicators'!A67:AK247,36,FALSE)</f>
        <v>0.1622760147</v>
      </c>
      <c r="AM72" s="24">
        <f>VLOOKUP(A72,'2022_PAPI_Indicators'!A67:AL247,37,FALSE)</f>
        <v>0.2077217102</v>
      </c>
      <c r="AN72" s="24">
        <f>VLOOKUP(A72,'2022_PAPI_Indicators'!A67:AM247,38,FALSE)</f>
        <v>0.1435813308</v>
      </c>
      <c r="AO72" s="24">
        <f>VLOOKUP(A72,'2022_PAPI_Indicators'!A67:AN247,39,FALSE)</f>
        <v>0.2152600139</v>
      </c>
      <c r="AP72" s="24">
        <f>VLOOKUP(A72,'2022_PAPI_Indicators'!A67:AO247,40,FALSE)</f>
        <v>0.2228265554</v>
      </c>
      <c r="AQ72" s="24">
        <f>VLOOKUP(A72,'2022_PAPI_Indicators'!A67:AP247,41,FALSE)</f>
        <v>0.230931446</v>
      </c>
      <c r="AR72" s="24">
        <f>VLOOKUP(A72,'2022_PAPI_Indicators'!A67:AQ247,42,FALSE)</f>
        <v>0.2045607865</v>
      </c>
      <c r="AS72" s="24">
        <f>VLOOKUP(A72,'2022_PAPI_Indicators'!A67:AR247,43,FALSE)</f>
        <v>0.1601600647</v>
      </c>
      <c r="AT72" s="24">
        <f>VLOOKUP(A72,'2022_PAPI_Indicators'!A67:AS247,44,FALSE)</f>
        <v>0.2827145755</v>
      </c>
      <c r="AU72" s="24">
        <f>VLOOKUP(A72,'2022_PAPI_Indicators'!A67:AT247,45,FALSE)</f>
        <v>0.1843906641</v>
      </c>
      <c r="AV72" s="24">
        <f>VLOOKUP(A72,'2022_PAPI_Indicators'!A67:AU247,46,FALSE)</f>
        <v>0.1764939874</v>
      </c>
      <c r="AW72" s="24">
        <f>VLOOKUP(A72,'2022_PAPI_Indicators'!A67:AV247,47,FALSE)</f>
        <v>0.1094166711</v>
      </c>
      <c r="AX72" s="24">
        <f>VLOOKUP(A72,'2022_PAPI_Indicators'!A67:AW247,48,FALSE)</f>
        <v>0.1895795763</v>
      </c>
      <c r="AY72" s="24">
        <f>VLOOKUP(A72,'2022_PAPI_Indicators'!A67:AX247,49,FALSE)</f>
        <v>0.1563108861</v>
      </c>
      <c r="AZ72" s="24">
        <f>VLOOKUP(A72,'2022_PAPI_Indicators'!A67:AY247,50,FALSE)</f>
        <v>0.2029561698</v>
      </c>
      <c r="BA72" s="24">
        <f>VLOOKUP(A72,'2022_PAPI_Indicators'!A67:AZ247,51,FALSE)</f>
        <v>0.1116869524</v>
      </c>
      <c r="BB72" s="24">
        <f>VLOOKUP(A72,'2022_PAPI_Indicators'!A67:BA247,52,FALSE)</f>
        <v>0.175682798</v>
      </c>
      <c r="BC72" s="24">
        <f>VLOOKUP(A72,'2022_PAPI_Indicators'!A67:BB247,53,FALSE)</f>
        <v>0.1253369302</v>
      </c>
      <c r="BD72" s="24">
        <f>VLOOKUP(A72,'2022_PAPI_Indicators'!A67:BC247,54,FALSE)</f>
        <v>0.1807242334</v>
      </c>
      <c r="BE72" s="24">
        <f>VLOOKUP(A72,'2022_PAPI_Indicators'!A67:BD247,55,FALSE)</f>
        <v>0.2192024291</v>
      </c>
      <c r="BF72" s="24">
        <f>VLOOKUP(A72,'2022_PAPI_Indicators'!A67:BE247,56,FALSE)</f>
        <v>0.2434168458</v>
      </c>
      <c r="BG72" s="24">
        <f>VLOOKUP(A72,'2022_PAPI_Indicators'!A67:BF247,57,FALSE)</f>
        <v>0.1554011554</v>
      </c>
      <c r="BH72" s="24">
        <f>VLOOKUP(A72,'2022_PAPI_Indicators'!A67:BG247,58,FALSE)</f>
        <v>0.08019755036</v>
      </c>
      <c r="BI72" s="24">
        <f>VLOOKUP(A72,'2022_PAPI_Indicators'!A67:BH247,59,FALSE)</f>
        <v>0.1556263864</v>
      </c>
      <c r="BJ72" s="24">
        <f>VLOOKUP(A72,'2022_PAPI_Indicators'!A67:BI247,60,FALSE)</f>
        <v>0.1182991639</v>
      </c>
      <c r="BK72" s="24">
        <f>VLOOKUP(A72,'2022_PAPI_Indicators'!A67:BJ247,61,FALSE)</f>
        <v>0.1631841213</v>
      </c>
      <c r="BL72" s="24">
        <f>VLOOKUP(A72,'2022_PAPI_Indicators'!A67:BK247,62,FALSE)</f>
        <v>0.1194530502</v>
      </c>
      <c r="BM72" s="24">
        <f>VLOOKUP(A72,'2022_PAPI_Indicators'!A67:BL247,63,FALSE)</f>
        <v>0.2645708919</v>
      </c>
      <c r="BN72" s="24">
        <f>VLOOKUP(A72,'2022_PAPI_Indicators'!A67:BM247,64,FALSE)</f>
        <v>0.2855168581</v>
      </c>
    </row>
    <row r="73" ht="13.5" customHeight="1">
      <c r="A73" s="11" t="s">
        <v>202</v>
      </c>
      <c r="B73" s="11" t="s">
        <v>203</v>
      </c>
      <c r="C73" s="12" t="s">
        <v>83</v>
      </c>
      <c r="D73" s="24">
        <f>VLOOKUP(A73,'2022_PAPI_Indicators'!A68:B248,2,)</f>
        <v>0.1643072367</v>
      </c>
      <c r="E73" s="24">
        <f>VLOOKUP(A73,'2022_PAPI_Indicators'!A68:C248,3,FALSE)</f>
        <v>0.1421251446</v>
      </c>
      <c r="F73" s="24">
        <f>VLOOKUP(A73,'2022_PAPI_Indicators'!A68:D248,4,FALSE)</f>
        <v>0.1406102479</v>
      </c>
      <c r="G73" s="24">
        <f>VLOOKUP(A73,'2022_PAPI_Indicators'!A68:E248,5,FALSE)</f>
        <v>0.208335489</v>
      </c>
      <c r="H73" s="24">
        <f>VLOOKUP(A73,'2022_PAPI_Indicators'!A68:F248,6,FALSE)</f>
        <v>0.2744776309</v>
      </c>
      <c r="I73" s="24">
        <f>VLOOKUP(A73,'2022_PAPI_Indicators'!A68:G248,7,FALSE)</f>
        <v>0.1689072698</v>
      </c>
      <c r="J73" s="24">
        <f>VLOOKUP(A73,'2022_PAPI_Indicators'!A68:H248,8,FALSE)</f>
        <v>0.1923158318</v>
      </c>
      <c r="K73" s="24">
        <f>VLOOKUP(A73,'2022_PAPI_Indicators'!A68:I248,9,FALSE)</f>
        <v>0.2387942821</v>
      </c>
      <c r="L73" s="24">
        <f>VLOOKUP(A73,'2022_PAPI_Indicators'!A68:J248,10,FALSE)</f>
        <v>0.3220452666</v>
      </c>
      <c r="M73" s="24">
        <f>VLOOKUP(A73,'2022_PAPI_Indicators'!A68:K248,11,FALSE)</f>
        <v>0.1809165329</v>
      </c>
      <c r="N73" s="24">
        <f>VLOOKUP(A73,'2022_PAPI_Indicators'!A68:L248,12,FALSE)</f>
        <v>0.2150182724</v>
      </c>
      <c r="O73" s="24">
        <f>VLOOKUP(A73,'2022_PAPI_Indicators'!A68:M248,13,FALSE)</f>
        <v>0.2503400445</v>
      </c>
      <c r="P73" s="24">
        <f>VLOOKUP(A73,'2022_PAPI_Indicators'!A68:N248,14,FALSE)</f>
        <v>0.2088020146</v>
      </c>
      <c r="Q73" s="24">
        <f>VLOOKUP(A73,'2022_PAPI_Indicators'!A68:O248,15,FALSE)</f>
        <v>0.175069198</v>
      </c>
      <c r="R73" s="25">
        <f>VLOOKUP(A73,'2022_PAPI_Indicators'!A68:P248,16,FALSE)</f>
        <v>0.2574160695</v>
      </c>
      <c r="S73" s="24">
        <f>VLOOKUP(A73,'2022_PAPI_Indicators'!A68:R248,17,FALSE)</f>
        <v>0.1959310621</v>
      </c>
      <c r="T73" s="24">
        <f>VLOOKUP(A73,'2022_PAPI_Indicators'!A68:S248,18,FALSE)</f>
        <v>0.1274805218</v>
      </c>
      <c r="U73" s="25" t="str">
        <f>VLOOKUP(A73,'2022_PAPI_Indicators'!A68:T248,19,FALSE)</f>
        <v/>
      </c>
      <c r="V73" s="24">
        <f>VLOOKUP(A73,'2022_PAPI_Indicators'!A68:U248,20,FALSE)</f>
        <v>0.1444513649</v>
      </c>
      <c r="W73" s="24">
        <f>VLOOKUP(A73,'2022_PAPI_Indicators'!A68:V248,21,FALSE)</f>
        <v>0.1844522506</v>
      </c>
      <c r="X73" s="24">
        <f>VLOOKUP(A73,'2022_PAPI_Indicators'!A68:W248,22,FALSE)</f>
        <v>0.1977981329</v>
      </c>
      <c r="Y73" s="24">
        <f>VLOOKUP(A73,'2022_PAPI_Indicators'!A68:X248,23,FALSE)</f>
        <v>0.1503744572</v>
      </c>
      <c r="Z73" s="24">
        <f>VLOOKUP(A73,'2022_PAPI_Indicators'!A68:Y248,24,FALSE)</f>
        <v>0.1869823635</v>
      </c>
      <c r="AA73" s="24">
        <f>VLOOKUP(A73,'2022_PAPI_Indicators'!A68:Z248,25,FALSE)</f>
        <v>0.2037187666</v>
      </c>
      <c r="AB73" s="24">
        <f>VLOOKUP(A73,'2022_PAPI_Indicators'!A68:AA248,26,FALSE)</f>
        <v>0.1428112239</v>
      </c>
      <c r="AC73" s="24">
        <f>VLOOKUP(A73,'2022_PAPI_Indicators'!A68:AB248,27,FALSE)</f>
        <v>0.3400622308</v>
      </c>
      <c r="AD73" s="24">
        <f>VLOOKUP(A73,'2022_PAPI_Indicators'!A68:AC248,28,FALSE)</f>
        <v>0.2678298652</v>
      </c>
      <c r="AE73" s="24">
        <f>VLOOKUP(A73,'2022_PAPI_Indicators'!A68:AD248,29,FALSE)</f>
        <v>0.2942464054</v>
      </c>
      <c r="AF73" s="24">
        <f>VLOOKUP(A73,'2022_PAPI_Indicators'!A68:AE248,30,FALSE)</f>
        <v>0.4048236012</v>
      </c>
      <c r="AG73" s="24">
        <f>VLOOKUP(A73,'2022_PAPI_Indicators'!A68:AF248,31,FALSE)</f>
        <v>0.2979391813</v>
      </c>
      <c r="AH73" s="24">
        <f>VLOOKUP(A73,'2022_PAPI_Indicators'!A68:AG248,32,FALSE)</f>
        <v>0.2732040584</v>
      </c>
      <c r="AI73" s="24">
        <f>VLOOKUP(A73,'2022_PAPI_Indicators'!A68:AH248,33,FALSE)</f>
        <v>0.09483963996</v>
      </c>
      <c r="AJ73" s="24">
        <f>VLOOKUP(A73,'2022_PAPI_Indicators'!A68:AI248,34,FALSE)</f>
        <v>0.1967855245</v>
      </c>
      <c r="AK73" s="24">
        <f>VLOOKUP(A73,'2022_PAPI_Indicators'!A68:AJ248,35,FALSE)</f>
        <v>0.1759760231</v>
      </c>
      <c r="AL73" s="24">
        <f>VLOOKUP(A73,'2022_PAPI_Indicators'!A68:AK248,36,FALSE)</f>
        <v>0.1417316347</v>
      </c>
      <c r="AM73" s="24">
        <f>VLOOKUP(A73,'2022_PAPI_Indicators'!A68:AL248,37,FALSE)</f>
        <v>0.1764717102</v>
      </c>
      <c r="AN73" s="24">
        <f>VLOOKUP(A73,'2022_PAPI_Indicators'!A68:AM248,38,FALSE)</f>
        <v>0.1247188821</v>
      </c>
      <c r="AO73" s="24">
        <f>VLOOKUP(A73,'2022_PAPI_Indicators'!A68:AN248,39,FALSE)</f>
        <v>0.2041560113</v>
      </c>
      <c r="AP73" s="24">
        <f>VLOOKUP(A73,'2022_PAPI_Indicators'!A68:AO248,40,FALSE)</f>
        <v>0.2228265554</v>
      </c>
      <c r="AQ73" s="24">
        <f>VLOOKUP(A73,'2022_PAPI_Indicators'!A68:AP248,41,FALSE)</f>
        <v>0.1910168231</v>
      </c>
      <c r="AR73" s="24">
        <f>VLOOKUP(A73,'2022_PAPI_Indicators'!A68:AQ248,42,FALSE)</f>
        <v>0.1974661797</v>
      </c>
      <c r="AS73" s="24">
        <f>VLOOKUP(A73,'2022_PAPI_Indicators'!A68:AR248,43,FALSE)</f>
        <v>0.1258211881</v>
      </c>
      <c r="AT73" s="24">
        <f>VLOOKUP(A73,'2022_PAPI_Indicators'!A68:AS248,44,FALSE)</f>
        <v>0.2389693409</v>
      </c>
      <c r="AU73" s="24">
        <f>VLOOKUP(A73,'2022_PAPI_Indicators'!A68:AT248,45,FALSE)</f>
        <v>0.1664097458</v>
      </c>
      <c r="AV73" s="24">
        <f>VLOOKUP(A73,'2022_PAPI_Indicators'!A68:AU248,46,FALSE)</f>
        <v>0.1647939235</v>
      </c>
      <c r="AW73" s="24">
        <f>VLOOKUP(A73,'2022_PAPI_Indicators'!A68:AV248,47,FALSE)</f>
        <v>0.08664207906</v>
      </c>
      <c r="AX73" s="24">
        <f>VLOOKUP(A73,'2022_PAPI_Indicators'!A68:AW248,48,FALSE)</f>
        <v>0.181231916</v>
      </c>
      <c r="AY73" s="24">
        <f>VLOOKUP(A73,'2022_PAPI_Indicators'!A68:AX248,49,FALSE)</f>
        <v>0.1205317602</v>
      </c>
      <c r="AZ73" s="24">
        <f>VLOOKUP(A73,'2022_PAPI_Indicators'!A68:AY248,50,FALSE)</f>
        <v>0.1836422384</v>
      </c>
      <c r="BA73" s="24">
        <f>VLOOKUP(A73,'2022_PAPI_Indicators'!A68:AZ248,51,FALSE)</f>
        <v>0.08434204757</v>
      </c>
      <c r="BB73" s="24">
        <f>VLOOKUP(A73,'2022_PAPI_Indicators'!A68:BA248,52,FALSE)</f>
        <v>0.1332896799</v>
      </c>
      <c r="BC73" s="24">
        <f>VLOOKUP(A73,'2022_PAPI_Indicators'!A68:BB248,53,FALSE)</f>
        <v>0.1181686744</v>
      </c>
      <c r="BD73" s="24">
        <f>VLOOKUP(A73,'2022_PAPI_Indicators'!A68:BC248,54,FALSE)</f>
        <v>0.1437328011</v>
      </c>
      <c r="BE73" s="24">
        <f>VLOOKUP(A73,'2022_PAPI_Indicators'!A68:BD248,55,FALSE)</f>
        <v>0.167412743</v>
      </c>
      <c r="BF73" s="24">
        <f>VLOOKUP(A73,'2022_PAPI_Indicators'!A68:BE248,56,FALSE)</f>
        <v>0.2068955898</v>
      </c>
      <c r="BG73" s="24">
        <f>VLOOKUP(A73,'2022_PAPI_Indicators'!A68:BF248,57,FALSE)</f>
        <v>0.1537034661</v>
      </c>
      <c r="BH73" s="24">
        <f>VLOOKUP(A73,'2022_PAPI_Indicators'!A68:BG248,58,FALSE)</f>
        <v>0.06831594557</v>
      </c>
      <c r="BI73" s="24">
        <f>VLOOKUP(A73,'2022_PAPI_Indicators'!A68:BH248,59,FALSE)</f>
        <v>0.125680849</v>
      </c>
      <c r="BJ73" s="24">
        <f>VLOOKUP(A73,'2022_PAPI_Indicators'!A68:BI248,60,FALSE)</f>
        <v>0.1030144244</v>
      </c>
      <c r="BK73" s="24">
        <f>VLOOKUP(A73,'2022_PAPI_Indicators'!A68:BJ248,61,FALSE)</f>
        <v>0.1551454216</v>
      </c>
      <c r="BL73" s="24">
        <f>VLOOKUP(A73,'2022_PAPI_Indicators'!A68:BK248,62,FALSE)</f>
        <v>0.1112861857</v>
      </c>
      <c r="BM73" s="24">
        <f>VLOOKUP(A73,'2022_PAPI_Indicators'!A68:BL248,63,FALSE)</f>
        <v>0.2367786318</v>
      </c>
      <c r="BN73" s="24">
        <f>VLOOKUP(A73,'2022_PAPI_Indicators'!A68:BM248,64,FALSE)</f>
        <v>0.256108135</v>
      </c>
    </row>
    <row r="74" ht="13.5" customHeight="1">
      <c r="A74" s="19" t="s">
        <v>204</v>
      </c>
      <c r="B74" s="19" t="s">
        <v>205</v>
      </c>
      <c r="C74" s="20" t="s">
        <v>181</v>
      </c>
      <c r="D74" s="21">
        <f>VLOOKUP(A74,'2022_PAPI_Indicators'!A69:B249,2,)</f>
        <v>1.987553596</v>
      </c>
      <c r="E74" s="21">
        <f>VLOOKUP(A74,'2022_PAPI_Indicators'!A69:C249,3,FALSE)</f>
        <v>1.799581766</v>
      </c>
      <c r="F74" s="21">
        <f>VLOOKUP(A74,'2022_PAPI_Indicators'!A69:D249,4,FALSE)</f>
        <v>1.718376279</v>
      </c>
      <c r="G74" s="21">
        <f>VLOOKUP(A74,'2022_PAPI_Indicators'!A69:E249,5,FALSE)</f>
        <v>1.818285942</v>
      </c>
      <c r="H74" s="21">
        <f>VLOOKUP(A74,'2022_PAPI_Indicators'!A69:F249,6,FALSE)</f>
        <v>1.938069463</v>
      </c>
      <c r="I74" s="21">
        <f>VLOOKUP(A74,'2022_PAPI_Indicators'!A69:G249,7,FALSE)</f>
        <v>1.872118831</v>
      </c>
      <c r="J74" s="21">
        <f>VLOOKUP(A74,'2022_PAPI_Indicators'!A69:H249,8,FALSE)</f>
        <v>1.719488621</v>
      </c>
      <c r="K74" s="21">
        <f>VLOOKUP(A74,'2022_PAPI_Indicators'!A69:I249,9,FALSE)</f>
        <v>1.875151634</v>
      </c>
      <c r="L74" s="21">
        <f>VLOOKUP(A74,'2022_PAPI_Indicators'!A69:J249,10,FALSE)</f>
        <v>1.623166323</v>
      </c>
      <c r="M74" s="21">
        <f>VLOOKUP(A74,'2022_PAPI_Indicators'!A69:K249,11,FALSE)</f>
        <v>1.873182654</v>
      </c>
      <c r="N74" s="21">
        <f>VLOOKUP(A74,'2022_PAPI_Indicators'!A69:L249,12,FALSE)</f>
        <v>1.809710145</v>
      </c>
      <c r="O74" s="21">
        <f>VLOOKUP(A74,'2022_PAPI_Indicators'!A69:M249,13,FALSE)</f>
        <v>1.992575526</v>
      </c>
      <c r="P74" s="21">
        <f>VLOOKUP(A74,'2022_PAPI_Indicators'!A69:N249,14,FALSE)</f>
        <v>1.967496037</v>
      </c>
      <c r="Q74" s="21">
        <f>VLOOKUP(A74,'2022_PAPI_Indicators'!A69:O249,15,FALSE)</f>
        <v>2.060321569</v>
      </c>
      <c r="R74" s="22">
        <f>VLOOKUP(A74,'2022_PAPI_Indicators'!A69:P249,16,FALSE)</f>
        <v>1.90687871</v>
      </c>
      <c r="S74" s="21">
        <f>VLOOKUP(A74,'2022_PAPI_Indicators'!A69:R249,17,FALSE)</f>
        <v>1.976315498</v>
      </c>
      <c r="T74" s="21">
        <f>VLOOKUP(A74,'2022_PAPI_Indicators'!A69:S249,18,FALSE)</f>
        <v>2.078367949</v>
      </c>
      <c r="U74" s="22" t="str">
        <f>VLOOKUP(A74,'2022_PAPI_Indicators'!A69:T249,19,FALSE)</f>
        <v/>
      </c>
      <c r="V74" s="21">
        <f>VLOOKUP(A74,'2022_PAPI_Indicators'!A69:U249,20,FALSE)</f>
        <v>2.017015457</v>
      </c>
      <c r="W74" s="21">
        <f>VLOOKUP(A74,'2022_PAPI_Indicators'!A69:V249,21,FALSE)</f>
        <v>2.040302515</v>
      </c>
      <c r="X74" s="21">
        <f>VLOOKUP(A74,'2022_PAPI_Indicators'!A69:W249,22,FALSE)</f>
        <v>1.842888117</v>
      </c>
      <c r="Y74" s="21">
        <f>VLOOKUP(A74,'2022_PAPI_Indicators'!A69:X249,23,FALSE)</f>
        <v>1.965050459</v>
      </c>
      <c r="Z74" s="21">
        <f>VLOOKUP(A74,'2022_PAPI_Indicators'!A69:Y249,24,FALSE)</f>
        <v>1.93405211</v>
      </c>
      <c r="AA74" s="21">
        <f>VLOOKUP(A74,'2022_PAPI_Indicators'!A69:Z249,25,FALSE)</f>
        <v>1.827062726</v>
      </c>
      <c r="AB74" s="21">
        <f>VLOOKUP(A74,'2022_PAPI_Indicators'!A69:AA249,26,FALSE)</f>
        <v>1.824803352</v>
      </c>
      <c r="AC74" s="21">
        <f>VLOOKUP(A74,'2022_PAPI_Indicators'!A69:AB249,27,FALSE)</f>
        <v>2.005295515</v>
      </c>
      <c r="AD74" s="21">
        <f>VLOOKUP(A74,'2022_PAPI_Indicators'!A69:AC249,28,FALSE)</f>
        <v>1.931252718</v>
      </c>
      <c r="AE74" s="21">
        <f>VLOOKUP(A74,'2022_PAPI_Indicators'!A69:AD249,29,FALSE)</f>
        <v>1.934429049</v>
      </c>
      <c r="AF74" s="21">
        <f>VLOOKUP(A74,'2022_PAPI_Indicators'!A69:AE249,30,FALSE)</f>
        <v>1.664375901</v>
      </c>
      <c r="AG74" s="21">
        <f>VLOOKUP(A74,'2022_PAPI_Indicators'!A69:AF249,31,FALSE)</f>
        <v>1.751125813</v>
      </c>
      <c r="AH74" s="21">
        <f>VLOOKUP(A74,'2022_PAPI_Indicators'!A69:AG249,32,FALSE)</f>
        <v>1.749515057</v>
      </c>
      <c r="AI74" s="21">
        <f>VLOOKUP(A74,'2022_PAPI_Indicators'!A69:AH249,33,FALSE)</f>
        <v>1.909840345</v>
      </c>
      <c r="AJ74" s="21">
        <f>VLOOKUP(A74,'2022_PAPI_Indicators'!A69:AI249,34,FALSE)</f>
        <v>1.916138053</v>
      </c>
      <c r="AK74" s="21">
        <f>VLOOKUP(A74,'2022_PAPI_Indicators'!A69:AJ249,35,FALSE)</f>
        <v>1.857779264</v>
      </c>
      <c r="AL74" s="21">
        <f>VLOOKUP(A74,'2022_PAPI_Indicators'!A69:AK249,36,FALSE)</f>
        <v>1.736736178</v>
      </c>
      <c r="AM74" s="21">
        <f>VLOOKUP(A74,'2022_PAPI_Indicators'!A69:AL249,37,FALSE)</f>
        <v>1.653743386</v>
      </c>
      <c r="AN74" s="21">
        <f>VLOOKUP(A74,'2022_PAPI_Indicators'!A69:AM249,38,FALSE)</f>
        <v>1.903167009</v>
      </c>
      <c r="AO74" s="21">
        <f>VLOOKUP(A74,'2022_PAPI_Indicators'!A69:AN249,39,FALSE)</f>
        <v>1.822347045</v>
      </c>
      <c r="AP74" s="21">
        <f>VLOOKUP(A74,'2022_PAPI_Indicators'!A69:AO249,40,FALSE)</f>
        <v>1.795795679</v>
      </c>
      <c r="AQ74" s="21">
        <f>VLOOKUP(A74,'2022_PAPI_Indicators'!A69:AP249,41,FALSE)</f>
        <v>1.801395178</v>
      </c>
      <c r="AR74" s="21">
        <f>VLOOKUP(A74,'2022_PAPI_Indicators'!A69:AQ249,42,FALSE)</f>
        <v>1.727575898</v>
      </c>
      <c r="AS74" s="21">
        <f>VLOOKUP(A74,'2022_PAPI_Indicators'!A69:AR249,43,FALSE)</f>
        <v>1.831263661</v>
      </c>
      <c r="AT74" s="21">
        <f>VLOOKUP(A74,'2022_PAPI_Indicators'!A69:AS249,44,FALSE)</f>
        <v>1.863490105</v>
      </c>
      <c r="AU74" s="21">
        <f>VLOOKUP(A74,'2022_PAPI_Indicators'!A69:AT249,45,FALSE)</f>
        <v>1.656159043</v>
      </c>
      <c r="AV74" s="21">
        <f>VLOOKUP(A74,'2022_PAPI_Indicators'!A69:AU249,46,FALSE)</f>
        <v>1.694156766</v>
      </c>
      <c r="AW74" s="21">
        <f>VLOOKUP(A74,'2022_PAPI_Indicators'!A69:AV249,47,FALSE)</f>
        <v>1.659318686</v>
      </c>
      <c r="AX74" s="21">
        <f>VLOOKUP(A74,'2022_PAPI_Indicators'!A69:AW249,48,FALSE)</f>
        <v>1.937786818</v>
      </c>
      <c r="AY74" s="21">
        <f>VLOOKUP(A74,'2022_PAPI_Indicators'!A69:AX249,49,FALSE)</f>
        <v>1.805769444</v>
      </c>
      <c r="AZ74" s="21">
        <f>VLOOKUP(A74,'2022_PAPI_Indicators'!A69:AY249,50,FALSE)</f>
        <v>1.803292513</v>
      </c>
      <c r="BA74" s="21">
        <f>VLOOKUP(A74,'2022_PAPI_Indicators'!A69:AZ249,51,FALSE)</f>
        <v>1.881055713</v>
      </c>
      <c r="BB74" s="21">
        <f>VLOOKUP(A74,'2022_PAPI_Indicators'!A69:BA249,52,FALSE)</f>
        <v>1.610790372</v>
      </c>
      <c r="BC74" s="21">
        <f>VLOOKUP(A74,'2022_PAPI_Indicators'!A69:BB249,53,FALSE)</f>
        <v>1.696076155</v>
      </c>
      <c r="BD74" s="21">
        <f>VLOOKUP(A74,'2022_PAPI_Indicators'!A69:BC249,54,FALSE)</f>
        <v>1.666146398</v>
      </c>
      <c r="BE74" s="21">
        <f>VLOOKUP(A74,'2022_PAPI_Indicators'!A69:BD249,55,FALSE)</f>
        <v>1.600173831</v>
      </c>
      <c r="BF74" s="21">
        <f>VLOOKUP(A74,'2022_PAPI_Indicators'!A69:BE249,56,FALSE)</f>
        <v>1.866111398</v>
      </c>
      <c r="BG74" s="21">
        <f>VLOOKUP(A74,'2022_PAPI_Indicators'!A69:BF249,57,FALSE)</f>
        <v>1.621182442</v>
      </c>
      <c r="BH74" s="21">
        <f>VLOOKUP(A74,'2022_PAPI_Indicators'!A69:BG249,58,FALSE)</f>
        <v>1.869669318</v>
      </c>
      <c r="BI74" s="21">
        <f>VLOOKUP(A74,'2022_PAPI_Indicators'!A69:BH249,59,FALSE)</f>
        <v>1.901890993</v>
      </c>
      <c r="BJ74" s="21">
        <f>VLOOKUP(A74,'2022_PAPI_Indicators'!A69:BI249,60,FALSE)</f>
        <v>1.58862555</v>
      </c>
      <c r="BK74" s="21">
        <f>VLOOKUP(A74,'2022_PAPI_Indicators'!A69:BJ249,61,FALSE)</f>
        <v>1.68669641</v>
      </c>
      <c r="BL74" s="21">
        <f>VLOOKUP(A74,'2022_PAPI_Indicators'!A69:BK249,62,FALSE)</f>
        <v>1.846832037</v>
      </c>
      <c r="BM74" s="21">
        <f>VLOOKUP(A74,'2022_PAPI_Indicators'!A69:BL249,63,FALSE)</f>
        <v>1.803714156</v>
      </c>
      <c r="BN74" s="21">
        <f>VLOOKUP(A74,'2022_PAPI_Indicators'!A69:BM249,64,FALSE)</f>
        <v>1.818738699</v>
      </c>
    </row>
    <row r="75" ht="13.5" customHeight="1">
      <c r="A75" s="11" t="s">
        <v>206</v>
      </c>
      <c r="B75" s="11" t="s">
        <v>207</v>
      </c>
      <c r="C75" s="12" t="s">
        <v>83</v>
      </c>
      <c r="D75" s="24">
        <f>VLOOKUP(A75,'2022_PAPI_Indicators'!A70:B250,2,)</f>
        <v>0.9276664257</v>
      </c>
      <c r="E75" s="24">
        <f>VLOOKUP(A75,'2022_PAPI_Indicators'!A70:C250,3,FALSE)</f>
        <v>0.8675194979</v>
      </c>
      <c r="F75" s="24">
        <f>VLOOKUP(A75,'2022_PAPI_Indicators'!A70:D250,4,FALSE)</f>
        <v>0.7954813838</v>
      </c>
      <c r="G75" s="24">
        <f>VLOOKUP(A75,'2022_PAPI_Indicators'!A70:E250,5,FALSE)</f>
        <v>0.8551060557</v>
      </c>
      <c r="H75" s="24">
        <f>VLOOKUP(A75,'2022_PAPI_Indicators'!A70:F250,6,FALSE)</f>
        <v>0.9202421904</v>
      </c>
      <c r="I75" s="24">
        <f>VLOOKUP(A75,'2022_PAPI_Indicators'!A70:G250,7,FALSE)</f>
        <v>0.8319238424</v>
      </c>
      <c r="J75" s="24">
        <f>VLOOKUP(A75,'2022_PAPI_Indicators'!A70:H250,8,FALSE)</f>
        <v>0.8173158169</v>
      </c>
      <c r="K75" s="24">
        <f>VLOOKUP(A75,'2022_PAPI_Indicators'!A70:I250,9,FALSE)</f>
        <v>0.8803639412</v>
      </c>
      <c r="L75" s="24">
        <f>VLOOKUP(A75,'2022_PAPI_Indicators'!A70:J250,10,FALSE)</f>
        <v>0.7413060665</v>
      </c>
      <c r="M75" s="24">
        <f>VLOOKUP(A75,'2022_PAPI_Indicators'!A70:K250,11,FALSE)</f>
        <v>0.9099676609</v>
      </c>
      <c r="N75" s="24">
        <f>VLOOKUP(A75,'2022_PAPI_Indicators'!A70:L250,12,FALSE)</f>
        <v>0.8952975273</v>
      </c>
      <c r="O75" s="24">
        <f>VLOOKUP(A75,'2022_PAPI_Indicators'!A70:M250,13,FALSE)</f>
        <v>0.9445633888</v>
      </c>
      <c r="P75" s="24">
        <f>VLOOKUP(A75,'2022_PAPI_Indicators'!A70:N250,14,FALSE)</f>
        <v>0.9000955224</v>
      </c>
      <c r="Q75" s="24">
        <f>VLOOKUP(A75,'2022_PAPI_Indicators'!A70:O250,15,FALSE)</f>
        <v>0.9660202265</v>
      </c>
      <c r="R75" s="25">
        <f>VLOOKUP(A75,'2022_PAPI_Indicators'!A70:P250,16,FALSE)</f>
        <v>0.9449160695</v>
      </c>
      <c r="S75" s="24">
        <f>VLOOKUP(A75,'2022_PAPI_Indicators'!A70:R250,17,FALSE)</f>
        <v>0.9434568286</v>
      </c>
      <c r="T75" s="24">
        <f>VLOOKUP(A75,'2022_PAPI_Indicators'!A70:S250,18,FALSE)</f>
        <v>0.9402011037</v>
      </c>
      <c r="U75" s="25" t="str">
        <f>VLOOKUP(A75,'2022_PAPI_Indicators'!A70:T250,19,FALSE)</f>
        <v/>
      </c>
      <c r="V75" s="24">
        <f>VLOOKUP(A75,'2022_PAPI_Indicators'!A70:U250,20,FALSE)</f>
        <v>0.9467744231</v>
      </c>
      <c r="W75" s="24">
        <f>VLOOKUP(A75,'2022_PAPI_Indicators'!A70:V250,21,FALSE)</f>
        <v>0.9555155635</v>
      </c>
      <c r="X75" s="24">
        <f>VLOOKUP(A75,'2022_PAPI_Indicators'!A70:W250,22,FALSE)</f>
        <v>0.892146945</v>
      </c>
      <c r="Y75" s="24">
        <f>VLOOKUP(A75,'2022_PAPI_Indicators'!A70:X250,23,FALSE)</f>
        <v>0.9384059906</v>
      </c>
      <c r="Z75" s="24">
        <f>VLOOKUP(A75,'2022_PAPI_Indicators'!A70:Y250,24,FALSE)</f>
        <v>0.8980198503</v>
      </c>
      <c r="AA75" s="24">
        <f>VLOOKUP(A75,'2022_PAPI_Indicators'!A70:Z250,25,FALSE)</f>
        <v>0.9207644463</v>
      </c>
      <c r="AB75" s="24">
        <f>VLOOKUP(A75,'2022_PAPI_Indicators'!A70:AA250,26,FALSE)</f>
        <v>0.9073430896</v>
      </c>
      <c r="AC75" s="24">
        <f>VLOOKUP(A75,'2022_PAPI_Indicators'!A70:AB250,27,FALSE)</f>
        <v>0.9578593969</v>
      </c>
      <c r="AD75" s="24">
        <f>VLOOKUP(A75,'2022_PAPI_Indicators'!A70:AC250,28,FALSE)</f>
        <v>0.9331948161</v>
      </c>
      <c r="AE75" s="24">
        <f>VLOOKUP(A75,'2022_PAPI_Indicators'!A70:AD250,29,FALSE)</f>
        <v>0.943012476</v>
      </c>
      <c r="AF75" s="24">
        <f>VLOOKUP(A75,'2022_PAPI_Indicators'!A70:AE250,30,FALSE)</f>
        <v>0.8830223083</v>
      </c>
      <c r="AG75" s="24">
        <f>VLOOKUP(A75,'2022_PAPI_Indicators'!A70:AF250,31,FALSE)</f>
        <v>0.8488638997</v>
      </c>
      <c r="AH75" s="24">
        <f>VLOOKUP(A75,'2022_PAPI_Indicators'!A70:AG250,32,FALSE)</f>
        <v>0.8847134709</v>
      </c>
      <c r="AI75" s="24">
        <f>VLOOKUP(A75,'2022_PAPI_Indicators'!A70:AH250,33,FALSE)</f>
        <v>0.8710497618</v>
      </c>
      <c r="AJ75" s="24">
        <f>VLOOKUP(A75,'2022_PAPI_Indicators'!A70:AI250,34,FALSE)</f>
        <v>0.8132845759</v>
      </c>
      <c r="AK75" s="24">
        <f>VLOOKUP(A75,'2022_PAPI_Indicators'!A70:AJ250,35,FALSE)</f>
        <v>0.804625988</v>
      </c>
      <c r="AL75" s="24">
        <f>VLOOKUP(A75,'2022_PAPI_Indicators'!A70:AK250,36,FALSE)</f>
        <v>0.8516299725</v>
      </c>
      <c r="AM75" s="24">
        <f>VLOOKUP(A75,'2022_PAPI_Indicators'!A70:AL250,37,FALSE)</f>
        <v>0.7591934204</v>
      </c>
      <c r="AN75" s="24">
        <f>VLOOKUP(A75,'2022_PAPI_Indicators'!A70:AM250,38,FALSE)</f>
        <v>0.875</v>
      </c>
      <c r="AO75" s="24">
        <f>VLOOKUP(A75,'2022_PAPI_Indicators'!A70:AN250,39,FALSE)</f>
        <v>0.8748655319</v>
      </c>
      <c r="AP75" s="24">
        <f>VLOOKUP(A75,'2022_PAPI_Indicators'!A70:AO250,40,FALSE)</f>
        <v>0.8478265405</v>
      </c>
      <c r="AQ75" s="24">
        <f>VLOOKUP(A75,'2022_PAPI_Indicators'!A70:AP250,41,FALSE)</f>
        <v>0.8405071497</v>
      </c>
      <c r="AR75" s="24">
        <f>VLOOKUP(A75,'2022_PAPI_Indicators'!A70:AQ250,42,FALSE)</f>
        <v>0.815371573</v>
      </c>
      <c r="AS75" s="24">
        <f>VLOOKUP(A75,'2022_PAPI_Indicators'!A70:AR250,43,FALSE)</f>
        <v>0.8545835614</v>
      </c>
      <c r="AT75" s="24">
        <f>VLOOKUP(A75,'2022_PAPI_Indicators'!A70:AS250,44,FALSE)</f>
        <v>0.838270247</v>
      </c>
      <c r="AU75" s="24">
        <f>VLOOKUP(A75,'2022_PAPI_Indicators'!A70:AT250,45,FALSE)</f>
        <v>0.7711313367</v>
      </c>
      <c r="AV75" s="24">
        <f>VLOOKUP(A75,'2022_PAPI_Indicators'!A70:AU250,46,FALSE)</f>
        <v>0.8442388773</v>
      </c>
      <c r="AW75" s="24">
        <f>VLOOKUP(A75,'2022_PAPI_Indicators'!A70:AV250,47,FALSE)</f>
        <v>0.826715827</v>
      </c>
      <c r="AX75" s="24">
        <f>VLOOKUP(A75,'2022_PAPI_Indicators'!A70:AW250,48,FALSE)</f>
        <v>0.931213975</v>
      </c>
      <c r="AY75" s="24">
        <f>VLOOKUP(A75,'2022_PAPI_Indicators'!A70:AX250,49,FALSE)</f>
        <v>0.8484248519</v>
      </c>
      <c r="AZ75" s="24">
        <f>VLOOKUP(A75,'2022_PAPI_Indicators'!A70:AY250,50,FALSE)</f>
        <v>0.8585285544</v>
      </c>
      <c r="BA75" s="24">
        <f>VLOOKUP(A75,'2022_PAPI_Indicators'!A70:AZ250,51,FALSE)</f>
        <v>0.8485350013</v>
      </c>
      <c r="BB75" s="24">
        <f>VLOOKUP(A75,'2022_PAPI_Indicators'!A70:BA250,52,FALSE)</f>
        <v>0.8125706315</v>
      </c>
      <c r="BC75" s="24">
        <f>VLOOKUP(A75,'2022_PAPI_Indicators'!A70:BB250,53,FALSE)</f>
        <v>0.8069553375</v>
      </c>
      <c r="BD75" s="24">
        <f>VLOOKUP(A75,'2022_PAPI_Indicators'!A70:BC250,54,FALSE)</f>
        <v>0.8005225658</v>
      </c>
      <c r="BE75" s="24">
        <f>VLOOKUP(A75,'2022_PAPI_Indicators'!A70:BD250,55,FALSE)</f>
        <v>0.8011350632</v>
      </c>
      <c r="BF75" s="24">
        <f>VLOOKUP(A75,'2022_PAPI_Indicators'!A70:BE250,56,FALSE)</f>
        <v>0.8691860437</v>
      </c>
      <c r="BG75" s="24">
        <f>VLOOKUP(A75,'2022_PAPI_Indicators'!A70:BF250,57,FALSE)</f>
        <v>0.8321176767</v>
      </c>
      <c r="BH75" s="24">
        <f>VLOOKUP(A75,'2022_PAPI_Indicators'!A70:BG250,58,FALSE)</f>
        <v>0.8311849833</v>
      </c>
      <c r="BI75" s="24">
        <f>VLOOKUP(A75,'2022_PAPI_Indicators'!A70:BH250,59,FALSE)</f>
        <v>0.8722022772</v>
      </c>
      <c r="BJ75" s="24">
        <f>VLOOKUP(A75,'2022_PAPI_Indicators'!A70:BI250,60,FALSE)</f>
        <v>0.7725435495</v>
      </c>
      <c r="BK75" s="24">
        <f>VLOOKUP(A75,'2022_PAPI_Indicators'!A70:BJ250,61,FALSE)</f>
        <v>0.9059478641</v>
      </c>
      <c r="BL75" s="24">
        <f>VLOOKUP(A75,'2022_PAPI_Indicators'!A70:BK250,62,FALSE)</f>
        <v>0.8623437881</v>
      </c>
      <c r="BM75" s="24">
        <f>VLOOKUP(A75,'2022_PAPI_Indicators'!A70:BL250,63,FALSE)</f>
        <v>0.8700582981</v>
      </c>
      <c r="BN75" s="24">
        <f>VLOOKUP(A75,'2022_PAPI_Indicators'!A70:BM250,64,FALSE)</f>
        <v>0.8080312014</v>
      </c>
    </row>
    <row r="76" ht="13.5" customHeight="1">
      <c r="A76" s="11" t="s">
        <v>208</v>
      </c>
      <c r="B76" s="11" t="s">
        <v>209</v>
      </c>
      <c r="C76" s="12" t="s">
        <v>83</v>
      </c>
      <c r="D76" s="24">
        <f>VLOOKUP(A76,'2022_PAPI_Indicators'!A71:B251,2,)</f>
        <v>0.8577411175</v>
      </c>
      <c r="E76" s="24">
        <f>VLOOKUP(A76,'2022_PAPI_Indicators'!A71:C251,3,FALSE)</f>
        <v>0.7280175686</v>
      </c>
      <c r="F76" s="24">
        <f>VLOOKUP(A76,'2022_PAPI_Indicators'!A71:D251,4,FALSE)</f>
        <v>0.7180299163</v>
      </c>
      <c r="G76" s="24">
        <f>VLOOKUP(A76,'2022_PAPI_Indicators'!A71:E251,5,FALSE)</f>
        <v>0.759324193</v>
      </c>
      <c r="H76" s="24">
        <f>VLOOKUP(A76,'2022_PAPI_Indicators'!A71:F251,6,FALSE)</f>
        <v>0.8151814938</v>
      </c>
      <c r="I76" s="24">
        <f>VLOOKUP(A76,'2022_PAPI_Indicators'!A71:G251,7,FALSE)</f>
        <v>0.8368829489</v>
      </c>
      <c r="J76" s="24">
        <f>VLOOKUP(A76,'2022_PAPI_Indicators'!A71:H251,8,FALSE)</f>
        <v>0.6973190904</v>
      </c>
      <c r="K76" s="24">
        <f>VLOOKUP(A76,'2022_PAPI_Indicators'!A71:I251,9,FALSE)</f>
        <v>0.79150635</v>
      </c>
      <c r="L76" s="24">
        <f>VLOOKUP(A76,'2022_PAPI_Indicators'!A71:J251,10,FALSE)</f>
        <v>0.6760336161</v>
      </c>
      <c r="M76" s="24">
        <f>VLOOKUP(A76,'2022_PAPI_Indicators'!A71:K251,11,FALSE)</f>
        <v>0.7599137425</v>
      </c>
      <c r="N76" s="24">
        <f>VLOOKUP(A76,'2022_PAPI_Indicators'!A71:L251,12,FALSE)</f>
        <v>0.7104702592</v>
      </c>
      <c r="O76" s="24">
        <f>VLOOKUP(A76,'2022_PAPI_Indicators'!A71:M251,13,FALSE)</f>
        <v>0.8459169269</v>
      </c>
      <c r="P76" s="24">
        <f>VLOOKUP(A76,'2022_PAPI_Indicators'!A71:N251,14,FALSE)</f>
        <v>0.8650520444</v>
      </c>
      <c r="Q76" s="24">
        <f>VLOOKUP(A76,'2022_PAPI_Indicators'!A71:O251,15,FALSE)</f>
        <v>0.8928903937</v>
      </c>
      <c r="R76" s="25">
        <f>VLOOKUP(A76,'2022_PAPI_Indicators'!A71:P251,16,FALSE)</f>
        <v>0.7590017319</v>
      </c>
      <c r="S76" s="24">
        <f>VLOOKUP(A76,'2022_PAPI_Indicators'!A71:R251,17,FALSE)</f>
        <v>0.8305992484</v>
      </c>
      <c r="T76" s="24">
        <f>VLOOKUP(A76,'2022_PAPI_Indicators'!A71:S251,18,FALSE)</f>
        <v>0.936938107</v>
      </c>
      <c r="U76" s="25" t="str">
        <f>VLOOKUP(A76,'2022_PAPI_Indicators'!A71:T251,19,FALSE)</f>
        <v/>
      </c>
      <c r="V76" s="24">
        <f>VLOOKUP(A76,'2022_PAPI_Indicators'!A71:U251,20,FALSE)</f>
        <v>0.8683927655</v>
      </c>
      <c r="W76" s="24">
        <f>VLOOKUP(A76,'2022_PAPI_Indicators'!A71:V251,21,FALSE)</f>
        <v>0.883173883</v>
      </c>
      <c r="X76" s="24">
        <f>VLOOKUP(A76,'2022_PAPI_Indicators'!A71:W251,22,FALSE)</f>
        <v>0.7471338511</v>
      </c>
      <c r="Y76" s="24">
        <f>VLOOKUP(A76,'2022_PAPI_Indicators'!A71:X251,23,FALSE)</f>
        <v>0.8242712021</v>
      </c>
      <c r="Z76" s="24">
        <f>VLOOKUP(A76,'2022_PAPI_Indicators'!A71:Y251,24,FALSE)</f>
        <v>0.83334589</v>
      </c>
      <c r="AA76" s="24">
        <f>VLOOKUP(A76,'2022_PAPI_Indicators'!A71:Z251,25,FALSE)</f>
        <v>0.7025312185</v>
      </c>
      <c r="AB76" s="24">
        <f>VLOOKUP(A76,'2022_PAPI_Indicators'!A71:AA251,26,FALSE)</f>
        <v>0.7136703134</v>
      </c>
      <c r="AC76" s="24">
        <f>VLOOKUP(A76,'2022_PAPI_Indicators'!A71:AB251,27,FALSE)</f>
        <v>0.8454693556</v>
      </c>
      <c r="AD76" s="24">
        <f>VLOOKUP(A76,'2022_PAPI_Indicators'!A71:AC251,28,FALSE)</f>
        <v>0.7953432798</v>
      </c>
      <c r="AE76" s="24">
        <f>VLOOKUP(A76,'2022_PAPI_Indicators'!A71:AD251,29,FALSE)</f>
        <v>0.7887338996</v>
      </c>
      <c r="AF76" s="24">
        <f>VLOOKUP(A76,'2022_PAPI_Indicators'!A71:AE251,30,FALSE)</f>
        <v>0.5759432316</v>
      </c>
      <c r="AG76" s="24">
        <f>VLOOKUP(A76,'2022_PAPI_Indicators'!A71:AF251,31,FALSE)</f>
        <v>0.6977277994</v>
      </c>
      <c r="AH76" s="24">
        <f>VLOOKUP(A76,'2022_PAPI_Indicators'!A71:AG251,32,FALSE)</f>
        <v>0.6602511406</v>
      </c>
      <c r="AI76" s="24">
        <f>VLOOKUP(A76,'2022_PAPI_Indicators'!A71:AH251,33,FALSE)</f>
        <v>0.8358596563</v>
      </c>
      <c r="AJ76" s="24">
        <f>VLOOKUP(A76,'2022_PAPI_Indicators'!A71:AI251,34,FALSE)</f>
        <v>0.8999861479</v>
      </c>
      <c r="AK76" s="24">
        <f>VLOOKUP(A76,'2022_PAPI_Indicators'!A71:AJ251,35,FALSE)</f>
        <v>0.849696517</v>
      </c>
      <c r="AL76" s="24">
        <f>VLOOKUP(A76,'2022_PAPI_Indicators'!A71:AK251,36,FALSE)</f>
        <v>0.6804267764</v>
      </c>
      <c r="AM76" s="24">
        <f>VLOOKUP(A76,'2022_PAPI_Indicators'!A71:AL251,37,FALSE)</f>
        <v>0.6890322566</v>
      </c>
      <c r="AN76" s="24">
        <f>VLOOKUP(A76,'2022_PAPI_Indicators'!A71:AM251,38,FALSE)</f>
        <v>0.8251686692</v>
      </c>
      <c r="AO76" s="24">
        <f>VLOOKUP(A76,'2022_PAPI_Indicators'!A71:AN251,39,FALSE)</f>
        <v>0.7436667681</v>
      </c>
      <c r="AP76" s="24">
        <f>VLOOKUP(A76,'2022_PAPI_Indicators'!A71:AO251,40,FALSE)</f>
        <v>0.7438862324</v>
      </c>
      <c r="AQ76" s="24">
        <f>VLOOKUP(A76,'2022_PAPI_Indicators'!A71:AP251,41,FALSE)</f>
        <v>0.7568616271</v>
      </c>
      <c r="AR76" s="24">
        <f>VLOOKUP(A76,'2022_PAPI_Indicators'!A71:AQ251,42,FALSE)</f>
        <v>0.7074323893</v>
      </c>
      <c r="AS76" s="24">
        <f>VLOOKUP(A76,'2022_PAPI_Indicators'!A71:AR251,43,FALSE)</f>
        <v>0.7729554772</v>
      </c>
      <c r="AT76" s="24">
        <f>VLOOKUP(A76,'2022_PAPI_Indicators'!A71:AS251,44,FALSE)</f>
        <v>0.8218206763</v>
      </c>
      <c r="AU76" s="24">
        <f>VLOOKUP(A76,'2022_PAPI_Indicators'!A71:AT251,45,FALSE)</f>
        <v>0.6795343161</v>
      </c>
      <c r="AV76" s="24">
        <f>VLOOKUP(A76,'2022_PAPI_Indicators'!A71:AU251,46,FALSE)</f>
        <v>0.6448082924</v>
      </c>
      <c r="AW76" s="24">
        <f>VLOOKUP(A76,'2022_PAPI_Indicators'!A71:AV251,47,FALSE)</f>
        <v>0.6271414161</v>
      </c>
      <c r="AX76" s="24">
        <f>VLOOKUP(A76,'2022_PAPI_Indicators'!A71:AW251,48,FALSE)</f>
        <v>0.8039241433</v>
      </c>
      <c r="AY76" s="24">
        <f>VLOOKUP(A76,'2022_PAPI_Indicators'!A71:AX251,49,FALSE)</f>
        <v>0.7533624172</v>
      </c>
      <c r="AZ76" s="24">
        <f>VLOOKUP(A76,'2022_PAPI_Indicators'!A71:AY251,50,FALSE)</f>
        <v>0.7407566905</v>
      </c>
      <c r="BA76" s="24">
        <f>VLOOKUP(A76,'2022_PAPI_Indicators'!A71:AZ251,51,FALSE)</f>
        <v>0.8292989731</v>
      </c>
      <c r="BB76" s="24">
        <f>VLOOKUP(A76,'2022_PAPI_Indicators'!A71:BA251,52,FALSE)</f>
        <v>0.5922681093</v>
      </c>
      <c r="BC76" s="24">
        <f>VLOOKUP(A76,'2022_PAPI_Indicators'!A71:BB251,53,FALSE)</f>
        <v>0.6840305924</v>
      </c>
      <c r="BD76" s="24">
        <f>VLOOKUP(A76,'2022_PAPI_Indicators'!A71:BC251,54,FALSE)</f>
        <v>0.6602313519</v>
      </c>
      <c r="BE76" s="24">
        <f>VLOOKUP(A76,'2022_PAPI_Indicators'!A71:BD251,55,FALSE)</f>
        <v>0.5929798484</v>
      </c>
      <c r="BF76" s="24">
        <f>VLOOKUP(A76,'2022_PAPI_Indicators'!A71:BE251,56,FALSE)</f>
        <v>0.7935527563</v>
      </c>
      <c r="BG76" s="24">
        <f>VLOOKUP(A76,'2022_PAPI_Indicators'!A71:BF251,57,FALSE)</f>
        <v>0.5832180977</v>
      </c>
      <c r="BH76" s="24">
        <f>VLOOKUP(A76,'2022_PAPI_Indicators'!A71:BG251,58,FALSE)</f>
        <v>0.8351476789</v>
      </c>
      <c r="BI76" s="24">
        <f>VLOOKUP(A76,'2022_PAPI_Indicators'!A71:BH251,59,FALSE)</f>
        <v>0.8266774416</v>
      </c>
      <c r="BJ76" s="24">
        <f>VLOOKUP(A76,'2022_PAPI_Indicators'!A71:BI251,60,FALSE)</f>
        <v>0.6099064946</v>
      </c>
      <c r="BK76" s="24">
        <f>VLOOKUP(A76,'2022_PAPI_Indicators'!A71:BJ251,61,FALSE)</f>
        <v>0.5755636096</v>
      </c>
      <c r="BL76" s="24">
        <f>VLOOKUP(A76,'2022_PAPI_Indicators'!A71:BK251,62,FALSE)</f>
        <v>0.7809208632</v>
      </c>
      <c r="BM76" s="24">
        <f>VLOOKUP(A76,'2022_PAPI_Indicators'!A71:BL251,63,FALSE)</f>
        <v>0.7296528816</v>
      </c>
      <c r="BN76" s="24">
        <f>VLOOKUP(A76,'2022_PAPI_Indicators'!A71:BM251,64,FALSE)</f>
        <v>0.8068562746</v>
      </c>
    </row>
    <row r="77" ht="13.5" customHeight="1">
      <c r="A77" s="11" t="s">
        <v>210</v>
      </c>
      <c r="B77" s="11" t="s">
        <v>211</v>
      </c>
      <c r="C77" s="12" t="s">
        <v>83</v>
      </c>
      <c r="D77" s="24">
        <f>VLOOKUP(A77,'2022_PAPI_Indicators'!A72:B252,2,)</f>
        <v>0.07403124869</v>
      </c>
      <c r="E77" s="24">
        <f>VLOOKUP(A77,'2022_PAPI_Indicators'!A72:C252,3,FALSE)</f>
        <v>0.1179129854</v>
      </c>
      <c r="F77" s="24">
        <f>VLOOKUP(A77,'2022_PAPI_Indicators'!A72:D252,4,FALSE)</f>
        <v>0.1078450903</v>
      </c>
      <c r="G77" s="24">
        <f>VLOOKUP(A77,'2022_PAPI_Indicators'!A72:E252,5,FALSE)</f>
        <v>0.08622887731</v>
      </c>
      <c r="H77" s="24">
        <f>VLOOKUP(A77,'2022_PAPI_Indicators'!A72:F252,6,FALSE)</f>
        <v>0.1006600931</v>
      </c>
      <c r="I77" s="24">
        <f>VLOOKUP(A77,'2022_PAPI_Indicators'!A72:G252,7,FALSE)</f>
        <v>0.08228229731</v>
      </c>
      <c r="J77" s="24">
        <f>VLOOKUP(A77,'2022_PAPI_Indicators'!A72:H252,8,FALSE)</f>
        <v>0.1159835458</v>
      </c>
      <c r="K77" s="24">
        <f>VLOOKUP(A77,'2022_PAPI_Indicators'!A72:I252,9,FALSE)</f>
        <v>0.08389307559</v>
      </c>
      <c r="L77" s="24">
        <f>VLOOKUP(A77,'2022_PAPI_Indicators'!A72:J252,10,FALSE)</f>
        <v>0.07881810516</v>
      </c>
      <c r="M77" s="24">
        <f>VLOOKUP(A77,'2022_PAPI_Indicators'!A72:K252,11,FALSE)</f>
        <v>0.1573034376</v>
      </c>
      <c r="N77" s="24">
        <f>VLOOKUP(A77,'2022_PAPI_Indicators'!A72:L252,12,FALSE)</f>
        <v>0.1437972784</v>
      </c>
      <c r="O77" s="24">
        <f>VLOOKUP(A77,'2022_PAPI_Indicators'!A72:M252,13,FALSE)</f>
        <v>0.1019022986</v>
      </c>
      <c r="P77" s="24">
        <f>VLOOKUP(A77,'2022_PAPI_Indicators'!A72:N252,14,FALSE)</f>
        <v>0.09485533088</v>
      </c>
      <c r="Q77" s="24">
        <f>VLOOKUP(A77,'2022_PAPI_Indicators'!A72:O252,15,FALSE)</f>
        <v>0.05503246933</v>
      </c>
      <c r="R77" s="25">
        <f>VLOOKUP(A77,'2022_PAPI_Indicators'!A72:P252,16,FALSE)</f>
        <v>0.09295716882</v>
      </c>
      <c r="S77" s="24">
        <f>VLOOKUP(A77,'2022_PAPI_Indicators'!A72:R252,17,FALSE)</f>
        <v>0.08903028816</v>
      </c>
      <c r="T77" s="24">
        <f>VLOOKUP(A77,'2022_PAPI_Indicators'!A72:S252,18,FALSE)</f>
        <v>0.03859793767</v>
      </c>
      <c r="U77" s="25" t="str">
        <f>VLOOKUP(A77,'2022_PAPI_Indicators'!A72:T252,19,FALSE)</f>
        <v/>
      </c>
      <c r="V77" s="24">
        <f>VLOOKUP(A77,'2022_PAPI_Indicators'!A72:U252,20,FALSE)</f>
        <v>0.05527757853</v>
      </c>
      <c r="W77" s="24">
        <f>VLOOKUP(A77,'2022_PAPI_Indicators'!A72:V252,21,FALSE)</f>
        <v>0.05099898577</v>
      </c>
      <c r="X77" s="24">
        <f>VLOOKUP(A77,'2022_PAPI_Indicators'!A72:W252,22,FALSE)</f>
        <v>0.1375810802</v>
      </c>
      <c r="Y77" s="24">
        <f>VLOOKUP(A77,'2022_PAPI_Indicators'!A72:X252,23,FALSE)</f>
        <v>0.04980607703</v>
      </c>
      <c r="Z77" s="24">
        <f>VLOOKUP(A77,'2022_PAPI_Indicators'!A72:Y252,24,FALSE)</f>
        <v>0.07916729152</v>
      </c>
      <c r="AA77" s="24">
        <f>VLOOKUP(A77,'2022_PAPI_Indicators'!A72:Z252,25,FALSE)</f>
        <v>0.1623966396</v>
      </c>
      <c r="AB77" s="24">
        <f>VLOOKUP(A77,'2022_PAPI_Indicators'!A72:AA252,26,FALSE)</f>
        <v>0.1278934777</v>
      </c>
      <c r="AC77" s="24">
        <f>VLOOKUP(A77,'2022_PAPI_Indicators'!A72:AB252,27,FALSE)</f>
        <v>0.1034543812</v>
      </c>
      <c r="AD77" s="24">
        <f>VLOOKUP(A77,'2022_PAPI_Indicators'!A72:AC252,28,FALSE)</f>
        <v>0.09243988991</v>
      </c>
      <c r="AE77" s="24">
        <f>VLOOKUP(A77,'2022_PAPI_Indicators'!A72:AD252,29,FALSE)</f>
        <v>0.07746785134</v>
      </c>
      <c r="AF77" s="24">
        <f>VLOOKUP(A77,'2022_PAPI_Indicators'!A72:AE252,30,FALSE)</f>
        <v>0.2220730036</v>
      </c>
      <c r="AG77" s="24">
        <f>VLOOKUP(A77,'2022_PAPI_Indicators'!A72:AF252,31,FALSE)</f>
        <v>0.1237215251</v>
      </c>
      <c r="AH77" s="24">
        <f>VLOOKUP(A77,'2022_PAPI_Indicators'!A72:AG252,32,FALSE)</f>
        <v>0.1352547854</v>
      </c>
      <c r="AI77" s="24">
        <f>VLOOKUP(A77,'2022_PAPI_Indicators'!A72:AH252,33,FALSE)</f>
        <v>0.06848591566</v>
      </c>
      <c r="AJ77" s="24">
        <f>VLOOKUP(A77,'2022_PAPI_Indicators'!A72:AI252,34,FALSE)</f>
        <v>0.04304043204</v>
      </c>
      <c r="AK77" s="24">
        <f>VLOOKUP(A77,'2022_PAPI_Indicators'!A72:AJ252,35,FALSE)</f>
        <v>0.02367128059</v>
      </c>
      <c r="AL77" s="24">
        <f>VLOOKUP(A77,'2022_PAPI_Indicators'!A72:AK252,36,FALSE)</f>
        <v>0.107700713</v>
      </c>
      <c r="AM77" s="24">
        <f>VLOOKUP(A77,'2022_PAPI_Indicators'!A72:AL252,37,FALSE)</f>
        <v>0.1164213791</v>
      </c>
      <c r="AN77" s="24">
        <f>VLOOKUP(A77,'2022_PAPI_Indicators'!A72:AM252,38,FALSE)</f>
        <v>0.08755622059</v>
      </c>
      <c r="AO77" s="24">
        <f>VLOOKUP(A77,'2022_PAPI_Indicators'!A72:AN252,39,FALSE)</f>
        <v>0.1461833715</v>
      </c>
      <c r="AP77" s="24">
        <f>VLOOKUP(A77,'2022_PAPI_Indicators'!A72:AO252,40,FALSE)</f>
        <v>0.09918468446</v>
      </c>
      <c r="AQ77" s="24">
        <f>VLOOKUP(A77,'2022_PAPI_Indicators'!A72:AP252,41,FALSE)</f>
        <v>0.1027968898</v>
      </c>
      <c r="AR77" s="24">
        <f>VLOOKUP(A77,'2022_PAPI_Indicators'!A72:AQ252,42,FALSE)</f>
        <v>0.1618244946</v>
      </c>
      <c r="AS77" s="24">
        <f>VLOOKUP(A77,'2022_PAPI_Indicators'!A72:AR252,43,FALSE)</f>
        <v>0.06860230118</v>
      </c>
      <c r="AT77" s="24">
        <f>VLOOKUP(A77,'2022_PAPI_Indicators'!A72:AS252,44,FALSE)</f>
        <v>0.07856749743</v>
      </c>
      <c r="AU77" s="24">
        <f>VLOOKUP(A77,'2022_PAPI_Indicators'!A72:AT252,45,FALSE)</f>
        <v>0.1397617608</v>
      </c>
      <c r="AV77" s="24">
        <f>VLOOKUP(A77,'2022_PAPI_Indicators'!A72:AU252,46,FALSE)</f>
        <v>0.1821122319</v>
      </c>
      <c r="AW77" s="24">
        <f>VLOOKUP(A77,'2022_PAPI_Indicators'!A72:AV252,47,FALSE)</f>
        <v>0.1868995875</v>
      </c>
      <c r="AX77" s="24">
        <f>VLOOKUP(A77,'2022_PAPI_Indicators'!A72:AW252,48,FALSE)</f>
        <v>0.09447086602</v>
      </c>
      <c r="AY77" s="24">
        <f>VLOOKUP(A77,'2022_PAPI_Indicators'!A72:AX252,49,FALSE)</f>
        <v>0.1380772144</v>
      </c>
      <c r="AZ77" s="24">
        <f>VLOOKUP(A77,'2022_PAPI_Indicators'!A72:AY252,50,FALSE)</f>
        <v>0.09845795482</v>
      </c>
      <c r="BA77" s="24">
        <f>VLOOKUP(A77,'2022_PAPI_Indicators'!A72:AZ252,51,FALSE)</f>
        <v>0.07209634036</v>
      </c>
      <c r="BB77" s="24">
        <f>VLOOKUP(A77,'2022_PAPI_Indicators'!A72:BA252,52,FALSE)</f>
        <v>0.1934894323</v>
      </c>
      <c r="BC77" s="24">
        <f>VLOOKUP(A77,'2022_PAPI_Indicators'!A72:BB252,53,FALSE)</f>
        <v>0.186657697</v>
      </c>
      <c r="BD77" s="24">
        <f>VLOOKUP(A77,'2022_PAPI_Indicators'!A72:BC252,54,FALSE)</f>
        <v>0.1468981206</v>
      </c>
      <c r="BE77" s="24">
        <f>VLOOKUP(A77,'2022_PAPI_Indicators'!A72:BD252,55,FALSE)</f>
        <v>0.1554365307</v>
      </c>
      <c r="BF77" s="24">
        <f>VLOOKUP(A77,'2022_PAPI_Indicators'!A72:BE252,56,FALSE)</f>
        <v>0.08572278917</v>
      </c>
      <c r="BG77" s="24">
        <f>VLOOKUP(A77,'2022_PAPI_Indicators'!A72:BF252,57,FALSE)</f>
        <v>0.1488619298</v>
      </c>
      <c r="BH77" s="24">
        <f>VLOOKUP(A77,'2022_PAPI_Indicators'!A72:BG252,58,FALSE)</f>
        <v>0.05693212897</v>
      </c>
      <c r="BI77" s="24">
        <f>VLOOKUP(A77,'2022_PAPI_Indicators'!A72:BH252,59,FALSE)</f>
        <v>0.05989106372</v>
      </c>
      <c r="BJ77" s="24">
        <f>VLOOKUP(A77,'2022_PAPI_Indicators'!A72:BI252,60,FALSE)</f>
        <v>0.1736641675</v>
      </c>
      <c r="BK77" s="24">
        <f>VLOOKUP(A77,'2022_PAPI_Indicators'!A72:BJ252,61,FALSE)</f>
        <v>0.2090018392</v>
      </c>
      <c r="BL77" s="24">
        <f>VLOOKUP(A77,'2022_PAPI_Indicators'!A72:BK252,62,FALSE)</f>
        <v>0.1112861857</v>
      </c>
      <c r="BM77" s="24">
        <f>VLOOKUP(A77,'2022_PAPI_Indicators'!A72:BL252,63,FALSE)</f>
        <v>0.1754179001</v>
      </c>
      <c r="BN77" s="24">
        <f>VLOOKUP(A77,'2022_PAPI_Indicators'!A72:BM252,64,FALSE)</f>
        <v>0.07758233696</v>
      </c>
    </row>
    <row r="78" ht="13.5" customHeight="1">
      <c r="A78" s="112" t="s">
        <v>212</v>
      </c>
      <c r="B78" s="113" t="s">
        <v>213</v>
      </c>
      <c r="C78" s="114" t="s">
        <v>77</v>
      </c>
      <c r="D78" s="115">
        <f>VLOOKUP(A78,'2022_PAPI_Indicators'!A73:B253,2,)</f>
        <v>6.800744534</v>
      </c>
      <c r="E78" s="115">
        <f>VLOOKUP(A78,'2022_PAPI_Indicators'!A73:C253,3,FALSE)</f>
        <v>6.475175381</v>
      </c>
      <c r="F78" s="115">
        <f>VLOOKUP(A78,'2022_PAPI_Indicators'!A73:D253,4,FALSE)</f>
        <v>6.084314346</v>
      </c>
      <c r="G78" s="115">
        <f>VLOOKUP(A78,'2022_PAPI_Indicators'!A73:E253,5,FALSE)</f>
        <v>6.434009075</v>
      </c>
      <c r="H78" s="115">
        <f>VLOOKUP(A78,'2022_PAPI_Indicators'!A73:F253,6,FALSE)</f>
        <v>6.864923</v>
      </c>
      <c r="I78" s="115">
        <f>VLOOKUP(A78,'2022_PAPI_Indicators'!A73:G253,7,FALSE)</f>
        <v>5.783102512</v>
      </c>
      <c r="J78" s="115">
        <f>VLOOKUP(A78,'2022_PAPI_Indicators'!A73:H253,8,FALSE)</f>
        <v>5.712133408</v>
      </c>
      <c r="K78" s="115">
        <f>VLOOKUP(A78,'2022_PAPI_Indicators'!A73:I253,9,FALSE)</f>
        <v>6.156029224</v>
      </c>
      <c r="L78" s="115">
        <f>VLOOKUP(A78,'2022_PAPI_Indicators'!A73:J253,10,FALSE)</f>
        <v>6.622903347</v>
      </c>
      <c r="M78" s="115">
        <f>VLOOKUP(A78,'2022_PAPI_Indicators'!A73:K253,11,FALSE)</f>
        <v>6.652221203</v>
      </c>
      <c r="N78" s="115">
        <f>VLOOKUP(A78,'2022_PAPI_Indicators'!A73:L253,12,FALSE)</f>
        <v>6.441144466</v>
      </c>
      <c r="O78" s="115">
        <f>VLOOKUP(A78,'2022_PAPI_Indicators'!A73:M253,13,FALSE)</f>
        <v>6.558836937</v>
      </c>
      <c r="P78" s="115">
        <f>VLOOKUP(A78,'2022_PAPI_Indicators'!A73:N253,14,FALSE)</f>
        <v>6.747573376</v>
      </c>
      <c r="Q78" s="115">
        <f>VLOOKUP(A78,'2022_PAPI_Indicators'!A73:O253,15,FALSE)</f>
        <v>7.427385807</v>
      </c>
      <c r="R78" s="10" t="str">
        <f>VLOOKUP(A78,'2022_PAPI_Indicators'!A73:P253,16,FALSE)</f>
        <v/>
      </c>
      <c r="S78" s="115">
        <f>VLOOKUP(A78,'2022_PAPI_Indicators'!A73:R253,17,FALSE)</f>
        <v>7.049137592</v>
      </c>
      <c r="T78" s="115">
        <f>VLOOKUP(A78,'2022_PAPI_Indicators'!A73:S253,18,FALSE)</f>
        <v>6.793622971</v>
      </c>
      <c r="U78" s="10" t="str">
        <f>VLOOKUP(A78,'2022_PAPI_Indicators'!A73:T253,19,FALSE)</f>
        <v/>
      </c>
      <c r="V78" s="115">
        <f>VLOOKUP(A78,'2022_PAPI_Indicators'!A73:U253,20,FALSE)</f>
        <v>6.368030548</v>
      </c>
      <c r="W78" s="115">
        <f>VLOOKUP(A78,'2022_PAPI_Indicators'!A73:V253,21,FALSE)</f>
        <v>6.88965416</v>
      </c>
      <c r="X78" s="115">
        <f>VLOOKUP(A78,'2022_PAPI_Indicators'!A73:W253,22,FALSE)</f>
        <v>6.876390934</v>
      </c>
      <c r="Y78" s="115">
        <f>VLOOKUP(A78,'2022_PAPI_Indicators'!A73:X253,23,FALSE)</f>
        <v>6.813297272</v>
      </c>
      <c r="Z78" s="115">
        <f>VLOOKUP(A78,'2022_PAPI_Indicators'!A73:Y253,24,FALSE)</f>
        <v>7.00168848</v>
      </c>
      <c r="AA78" s="115">
        <f>VLOOKUP(A78,'2022_PAPI_Indicators'!A73:Z253,25,FALSE)</f>
        <v>6.763792992</v>
      </c>
      <c r="AB78" s="115">
        <f>VLOOKUP(A78,'2022_PAPI_Indicators'!A73:AA253,26,FALSE)</f>
        <v>6.73857832</v>
      </c>
      <c r="AC78" s="115">
        <f>VLOOKUP(A78,'2022_PAPI_Indicators'!A73:AB253,27,FALSE)</f>
        <v>7.282454014</v>
      </c>
      <c r="AD78" s="115">
        <f>VLOOKUP(A78,'2022_PAPI_Indicators'!A73:AC253,28,FALSE)</f>
        <v>6.599755764</v>
      </c>
      <c r="AE78" s="115">
        <f>VLOOKUP(A78,'2022_PAPI_Indicators'!A73:AD253,29,FALSE)</f>
        <v>6.705033779</v>
      </c>
      <c r="AF78" s="115">
        <f>VLOOKUP(A78,'2022_PAPI_Indicators'!A73:AE253,30,FALSE)</f>
        <v>7.206776619</v>
      </c>
      <c r="AG78" s="115">
        <f>VLOOKUP(A78,'2022_PAPI_Indicators'!A73:AF253,31,FALSE)</f>
        <v>6.533224106</v>
      </c>
      <c r="AH78" s="115">
        <f>VLOOKUP(A78,'2022_PAPI_Indicators'!A73:AG253,32,FALSE)</f>
        <v>7.035786152</v>
      </c>
      <c r="AI78" s="115">
        <f>VLOOKUP(A78,'2022_PAPI_Indicators'!A73:AH253,33,FALSE)</f>
        <v>6.595301628</v>
      </c>
      <c r="AJ78" s="115">
        <f>VLOOKUP(A78,'2022_PAPI_Indicators'!A73:AI253,34,FALSE)</f>
        <v>6.49161911</v>
      </c>
      <c r="AK78" s="115">
        <f>VLOOKUP(A78,'2022_PAPI_Indicators'!A73:AJ253,35,FALSE)</f>
        <v>6.784104347</v>
      </c>
      <c r="AL78" s="115">
        <f>VLOOKUP(A78,'2022_PAPI_Indicators'!A73:AK253,36,FALSE)</f>
        <v>7.065115452</v>
      </c>
      <c r="AM78" s="115">
        <f>VLOOKUP(A78,'2022_PAPI_Indicators'!A73:AL253,37,FALSE)</f>
        <v>6.252152443</v>
      </c>
      <c r="AN78" s="115">
        <f>VLOOKUP(A78,'2022_PAPI_Indicators'!A73:AM253,38,FALSE)</f>
        <v>6.94137907</v>
      </c>
      <c r="AO78" s="115">
        <f>VLOOKUP(A78,'2022_PAPI_Indicators'!A73:AN253,39,FALSE)</f>
        <v>7.520194054</v>
      </c>
      <c r="AP78" s="115">
        <f>VLOOKUP(A78,'2022_PAPI_Indicators'!A73:AO253,40,FALSE)</f>
        <v>6.943660259</v>
      </c>
      <c r="AQ78" s="115">
        <f>VLOOKUP(A78,'2022_PAPI_Indicators'!A73:AP253,41,FALSE)</f>
        <v>6.19991827</v>
      </c>
      <c r="AR78" s="115">
        <f>VLOOKUP(A78,'2022_PAPI_Indicators'!A73:AQ253,42,FALSE)</f>
        <v>6.228404522</v>
      </c>
      <c r="AS78" s="115">
        <f>VLOOKUP(A78,'2022_PAPI_Indicators'!A73:AR253,43,FALSE)</f>
        <v>6.389836311</v>
      </c>
      <c r="AT78" s="115">
        <f>VLOOKUP(A78,'2022_PAPI_Indicators'!A73:AS253,44,FALSE)</f>
        <v>6.078771114</v>
      </c>
      <c r="AU78" s="115">
        <f>VLOOKUP(A78,'2022_PAPI_Indicators'!A73:AT253,45,FALSE)</f>
        <v>6.523604393</v>
      </c>
      <c r="AV78" s="115">
        <f>VLOOKUP(A78,'2022_PAPI_Indicators'!A73:AU253,46,FALSE)</f>
        <v>5.970598221</v>
      </c>
      <c r="AW78" s="115">
        <f>VLOOKUP(A78,'2022_PAPI_Indicators'!A73:AV253,47,FALSE)</f>
        <v>6.403997898</v>
      </c>
      <c r="AX78" s="115">
        <f>VLOOKUP(A78,'2022_PAPI_Indicators'!A73:AW253,48,FALSE)</f>
        <v>7.939983845</v>
      </c>
      <c r="AY78" s="115">
        <f>VLOOKUP(A78,'2022_PAPI_Indicators'!A73:AX253,49,FALSE)</f>
        <v>6.538798809</v>
      </c>
      <c r="AZ78" s="115">
        <f>VLOOKUP(A78,'2022_PAPI_Indicators'!A73:AY253,50,FALSE)</f>
        <v>6.952959061</v>
      </c>
      <c r="BA78" s="115">
        <f>VLOOKUP(A78,'2022_PAPI_Indicators'!A73:AZ253,51,FALSE)</f>
        <v>6.321567535</v>
      </c>
      <c r="BB78" s="115">
        <f>VLOOKUP(A78,'2022_PAPI_Indicators'!A73:BA253,52,FALSE)</f>
        <v>6.243643761</v>
      </c>
      <c r="BC78" s="115">
        <f>VLOOKUP(A78,'2022_PAPI_Indicators'!A73:BB253,53,FALSE)</f>
        <v>7.402949333</v>
      </c>
      <c r="BD78" s="115">
        <f>VLOOKUP(A78,'2022_PAPI_Indicators'!A73:BC253,54,FALSE)</f>
        <v>6.626151562</v>
      </c>
      <c r="BE78" s="115">
        <f>VLOOKUP(A78,'2022_PAPI_Indicators'!A73:BD253,55,FALSE)</f>
        <v>6.599868774</v>
      </c>
      <c r="BF78" s="115">
        <f>VLOOKUP(A78,'2022_PAPI_Indicators'!A73:BE253,56,FALSE)</f>
        <v>6.757603645</v>
      </c>
      <c r="BG78" s="115">
        <f>VLOOKUP(A78,'2022_PAPI_Indicators'!A73:BF253,57,FALSE)</f>
        <v>6.634640694</v>
      </c>
      <c r="BH78" s="115">
        <f>VLOOKUP(A78,'2022_PAPI_Indicators'!A73:BG253,58,FALSE)</f>
        <v>6.425976753</v>
      </c>
      <c r="BI78" s="115">
        <f>VLOOKUP(A78,'2022_PAPI_Indicators'!A73:BH253,59,FALSE)</f>
        <v>6.413710117</v>
      </c>
      <c r="BJ78" s="115">
        <f>VLOOKUP(A78,'2022_PAPI_Indicators'!A73:BI253,60,FALSE)</f>
        <v>6.537229061</v>
      </c>
      <c r="BK78" s="115">
        <f>VLOOKUP(A78,'2022_PAPI_Indicators'!A73:BJ253,61,FALSE)</f>
        <v>7.199220181</v>
      </c>
      <c r="BL78" s="115">
        <f>VLOOKUP(A78,'2022_PAPI_Indicators'!A73:BK253,62,FALSE)</f>
        <v>7.399803162</v>
      </c>
      <c r="BM78" s="115">
        <f>VLOOKUP(A78,'2022_PAPI_Indicators'!A73:BL253,63,FALSE)</f>
        <v>7.507534981</v>
      </c>
      <c r="BN78" s="115">
        <f>VLOOKUP(A78,'2022_PAPI_Indicators'!A73:BM253,64,FALSE)</f>
        <v>6.953527927</v>
      </c>
    </row>
    <row r="79" ht="13.5" customHeight="1">
      <c r="A79" s="19" t="s">
        <v>214</v>
      </c>
      <c r="B79" s="19" t="s">
        <v>215</v>
      </c>
      <c r="C79" s="20" t="s">
        <v>88</v>
      </c>
      <c r="D79" s="21">
        <f>VLOOKUP(A79,'2022_PAPI_Indicators'!A74:B254,2,)</f>
        <v>1.642737865</v>
      </c>
      <c r="E79" s="21">
        <f>VLOOKUP(A79,'2022_PAPI_Indicators'!A74:C254,3,FALSE)</f>
        <v>1.482820272</v>
      </c>
      <c r="F79" s="21">
        <f>VLOOKUP(A79,'2022_PAPI_Indicators'!A74:D254,4,FALSE)</f>
        <v>1.421503544</v>
      </c>
      <c r="G79" s="21">
        <f>VLOOKUP(A79,'2022_PAPI_Indicators'!A74:E254,5,FALSE)</f>
        <v>1.577560186</v>
      </c>
      <c r="H79" s="21">
        <f>VLOOKUP(A79,'2022_PAPI_Indicators'!A74:F254,6,FALSE)</f>
        <v>1.704620123</v>
      </c>
      <c r="I79" s="21">
        <f>VLOOKUP(A79,'2022_PAPI_Indicators'!A74:G254,7,FALSE)</f>
        <v>1.348416686</v>
      </c>
      <c r="J79" s="21">
        <f>VLOOKUP(A79,'2022_PAPI_Indicators'!A74:H254,8,FALSE)</f>
        <v>1.369902968</v>
      </c>
      <c r="K79" s="21">
        <f>VLOOKUP(A79,'2022_PAPI_Indicators'!A74:I254,9,FALSE)</f>
        <v>1.525780559</v>
      </c>
      <c r="L79" s="21">
        <f>VLOOKUP(A79,'2022_PAPI_Indicators'!A74:J254,10,FALSE)</f>
        <v>1.630450726</v>
      </c>
      <c r="M79" s="21">
        <f>VLOOKUP(A79,'2022_PAPI_Indicators'!A74:K254,11,FALSE)</f>
        <v>1.622908354</v>
      </c>
      <c r="N79" s="21">
        <f>VLOOKUP(A79,'2022_PAPI_Indicators'!A74:L254,12,FALSE)</f>
        <v>1.692085981</v>
      </c>
      <c r="O79" s="21">
        <f>VLOOKUP(A79,'2022_PAPI_Indicators'!A74:M254,13,FALSE)</f>
        <v>1.589565396</v>
      </c>
      <c r="P79" s="21">
        <f>VLOOKUP(A79,'2022_PAPI_Indicators'!A74:N254,14,FALSE)</f>
        <v>1.62250638</v>
      </c>
      <c r="Q79" s="21">
        <f>VLOOKUP(A79,'2022_PAPI_Indicators'!A74:O254,15,FALSE)</f>
        <v>2.04473567</v>
      </c>
      <c r="R79" s="22" t="str">
        <f>VLOOKUP(A79,'2022_PAPI_Indicators'!A74:P254,16,FALSE)</f>
        <v/>
      </c>
      <c r="S79" s="21">
        <f>VLOOKUP(A79,'2022_PAPI_Indicators'!A74:R254,17,FALSE)</f>
        <v>1.799143791</v>
      </c>
      <c r="T79" s="21">
        <f>VLOOKUP(A79,'2022_PAPI_Indicators'!A74:S254,18,FALSE)</f>
        <v>1.678449988</v>
      </c>
      <c r="U79" s="22" t="str">
        <f>VLOOKUP(A79,'2022_PAPI_Indicators'!A74:T254,19,FALSE)</f>
        <v/>
      </c>
      <c r="V79" s="21">
        <f>VLOOKUP(A79,'2022_PAPI_Indicators'!A74:U254,20,FALSE)</f>
        <v>1.55271256</v>
      </c>
      <c r="W79" s="21">
        <f>VLOOKUP(A79,'2022_PAPI_Indicators'!A74:V254,21,FALSE)</f>
        <v>1.646941662</v>
      </c>
      <c r="X79" s="21">
        <f>VLOOKUP(A79,'2022_PAPI_Indicators'!A74:W254,22,FALSE)</f>
        <v>1.750874758</v>
      </c>
      <c r="Y79" s="21">
        <f>VLOOKUP(A79,'2022_PAPI_Indicators'!A74:X254,23,FALSE)</f>
        <v>1.826143384</v>
      </c>
      <c r="Z79" s="21">
        <f>VLOOKUP(A79,'2022_PAPI_Indicators'!A74:Y254,24,FALSE)</f>
        <v>1.813045859</v>
      </c>
      <c r="AA79" s="21">
        <f>VLOOKUP(A79,'2022_PAPI_Indicators'!A74:Z254,25,FALSE)</f>
        <v>1.60604322</v>
      </c>
      <c r="AB79" s="21">
        <f>VLOOKUP(A79,'2022_PAPI_Indicators'!A74:AA254,26,FALSE)</f>
        <v>1.595486164</v>
      </c>
      <c r="AC79" s="21">
        <f>VLOOKUP(A79,'2022_PAPI_Indicators'!A74:AB254,27,FALSE)</f>
        <v>1.922518373</v>
      </c>
      <c r="AD79" s="21">
        <f>VLOOKUP(A79,'2022_PAPI_Indicators'!A74:AC254,28,FALSE)</f>
        <v>1.697471023</v>
      </c>
      <c r="AE79" s="21">
        <f>VLOOKUP(A79,'2022_PAPI_Indicators'!A74:AD254,29,FALSE)</f>
        <v>1.709230781</v>
      </c>
      <c r="AF79" s="21">
        <f>VLOOKUP(A79,'2022_PAPI_Indicators'!A74:AE254,30,FALSE)</f>
        <v>1.927392602</v>
      </c>
      <c r="AG79" s="21">
        <f>VLOOKUP(A79,'2022_PAPI_Indicators'!A74:AF254,31,FALSE)</f>
        <v>1.63664794</v>
      </c>
      <c r="AH79" s="21">
        <f>VLOOKUP(A79,'2022_PAPI_Indicators'!A74:AG254,32,FALSE)</f>
        <v>1.787097692</v>
      </c>
      <c r="AI79" s="21">
        <f>VLOOKUP(A79,'2022_PAPI_Indicators'!A74:AH254,33,FALSE)</f>
        <v>1.535578012</v>
      </c>
      <c r="AJ79" s="21">
        <f>VLOOKUP(A79,'2022_PAPI_Indicators'!A74:AI254,34,FALSE)</f>
        <v>1.514623046</v>
      </c>
      <c r="AK79" s="21">
        <f>VLOOKUP(A79,'2022_PAPI_Indicators'!A74:AJ254,35,FALSE)</f>
        <v>1.628014207</v>
      </c>
      <c r="AL79" s="21">
        <f>VLOOKUP(A79,'2022_PAPI_Indicators'!A74:AK254,36,FALSE)</f>
        <v>1.841205001</v>
      </c>
      <c r="AM79" s="21">
        <f>VLOOKUP(A79,'2022_PAPI_Indicators'!A74:AL254,37,FALSE)</f>
        <v>1.422790051</v>
      </c>
      <c r="AN79" s="21">
        <f>VLOOKUP(A79,'2022_PAPI_Indicators'!A74:AM254,38,FALSE)</f>
        <v>1.620250344</v>
      </c>
      <c r="AO79" s="21">
        <f>VLOOKUP(A79,'2022_PAPI_Indicators'!A74:AN254,39,FALSE)</f>
        <v>1.852846503</v>
      </c>
      <c r="AP79" s="21">
        <f>VLOOKUP(A79,'2022_PAPI_Indicators'!A74:AO254,40,FALSE)</f>
        <v>1.638588309</v>
      </c>
      <c r="AQ79" s="21">
        <f>VLOOKUP(A79,'2022_PAPI_Indicators'!A74:AP254,41,FALSE)</f>
        <v>1.416757464</v>
      </c>
      <c r="AR79" s="21">
        <f>VLOOKUP(A79,'2022_PAPI_Indicators'!A74:AQ254,42,FALSE)</f>
        <v>1.434670568</v>
      </c>
      <c r="AS79" s="21">
        <f>VLOOKUP(A79,'2022_PAPI_Indicators'!A74:AR254,43,FALSE)</f>
        <v>1.539011359</v>
      </c>
      <c r="AT79" s="21">
        <f>VLOOKUP(A79,'2022_PAPI_Indicators'!A74:AS254,44,FALSE)</f>
        <v>1.390234113</v>
      </c>
      <c r="AU79" s="21">
        <f>VLOOKUP(A79,'2022_PAPI_Indicators'!A74:AT254,45,FALSE)</f>
        <v>1.500870466</v>
      </c>
      <c r="AV79" s="21">
        <f>VLOOKUP(A79,'2022_PAPI_Indicators'!A74:AU254,46,FALSE)</f>
        <v>1.409646153</v>
      </c>
      <c r="AW79" s="21">
        <f>VLOOKUP(A79,'2022_PAPI_Indicators'!A74:AV254,47,FALSE)</f>
        <v>1.479006171</v>
      </c>
      <c r="AX79" s="21">
        <f>VLOOKUP(A79,'2022_PAPI_Indicators'!A74:AW254,48,FALSE)</f>
        <v>1.969694853</v>
      </c>
      <c r="AY79" s="21">
        <f>VLOOKUP(A79,'2022_PAPI_Indicators'!A74:AX254,49,FALSE)</f>
        <v>1.452073455</v>
      </c>
      <c r="AZ79" s="21">
        <f>VLOOKUP(A79,'2022_PAPI_Indicators'!A74:AY254,50,FALSE)</f>
        <v>1.733554006</v>
      </c>
      <c r="BA79" s="21">
        <f>VLOOKUP(A79,'2022_PAPI_Indicators'!A74:AZ254,51,FALSE)</f>
        <v>1.41154933</v>
      </c>
      <c r="BB79" s="21">
        <f>VLOOKUP(A79,'2022_PAPI_Indicators'!A74:BA254,52,FALSE)</f>
        <v>1.451495767</v>
      </c>
      <c r="BC79" s="21">
        <f>VLOOKUP(A79,'2022_PAPI_Indicators'!A74:BB254,53,FALSE)</f>
        <v>1.928212523</v>
      </c>
      <c r="BD79" s="21">
        <f>VLOOKUP(A79,'2022_PAPI_Indicators'!A74:BC254,54,FALSE)</f>
        <v>1.574042559</v>
      </c>
      <c r="BE79" s="21">
        <f>VLOOKUP(A79,'2022_PAPI_Indicators'!A74:BD254,55,FALSE)</f>
        <v>1.627227545</v>
      </c>
      <c r="BF79" s="21">
        <f>VLOOKUP(A79,'2022_PAPI_Indicators'!A74:BE254,56,FALSE)</f>
        <v>1.671377182</v>
      </c>
      <c r="BG79" s="21">
        <f>VLOOKUP(A79,'2022_PAPI_Indicators'!A74:BF254,57,FALSE)</f>
        <v>1.573134184</v>
      </c>
      <c r="BH79" s="21">
        <f>VLOOKUP(A79,'2022_PAPI_Indicators'!A74:BG254,58,FALSE)</f>
        <v>1.559897661</v>
      </c>
      <c r="BI79" s="21">
        <f>VLOOKUP(A79,'2022_PAPI_Indicators'!A74:BH254,59,FALSE)</f>
        <v>1.542649746</v>
      </c>
      <c r="BJ79" s="21">
        <f>VLOOKUP(A79,'2022_PAPI_Indicators'!A74:BI254,60,FALSE)</f>
        <v>1.517295241</v>
      </c>
      <c r="BK79" s="21">
        <f>VLOOKUP(A79,'2022_PAPI_Indicators'!A74:BJ254,61,FALSE)</f>
        <v>1.784968019</v>
      </c>
      <c r="BL79" s="21">
        <f>VLOOKUP(A79,'2022_PAPI_Indicators'!A74:BK254,62,FALSE)</f>
        <v>1.894495726</v>
      </c>
      <c r="BM79" s="21">
        <f>VLOOKUP(A79,'2022_PAPI_Indicators'!A74:BL254,63,FALSE)</f>
        <v>1.935902357</v>
      </c>
      <c r="BN79" s="21">
        <f>VLOOKUP(A79,'2022_PAPI_Indicators'!A74:BM254,64,FALSE)</f>
        <v>1.769412875</v>
      </c>
    </row>
    <row r="80" ht="13.5" customHeight="1">
      <c r="A80" s="11" t="s">
        <v>216</v>
      </c>
      <c r="B80" s="11" t="s">
        <v>217</v>
      </c>
      <c r="C80" s="12" t="s">
        <v>83</v>
      </c>
      <c r="D80" s="24">
        <f>VLOOKUP(A80,'2022_PAPI_Indicators'!A75:B255,2,)</f>
        <v>0.6898249388</v>
      </c>
      <c r="E80" s="24">
        <f>VLOOKUP(A80,'2022_PAPI_Indicators'!A75:C255,3,FALSE)</f>
        <v>0.5237487555</v>
      </c>
      <c r="F80" s="24">
        <f>VLOOKUP(A80,'2022_PAPI_Indicators'!A75:D255,4,FALSE)</f>
        <v>0.548211813</v>
      </c>
      <c r="G80" s="24">
        <f>VLOOKUP(A80,'2022_PAPI_Indicators'!A75:E255,5,FALSE)</f>
        <v>0.6359425187</v>
      </c>
      <c r="H80" s="24">
        <f>VLOOKUP(A80,'2022_PAPI_Indicators'!A75:F255,6,FALSE)</f>
        <v>0.6595161557</v>
      </c>
      <c r="I80" s="24">
        <f>VLOOKUP(A80,'2022_PAPI_Indicators'!A75:G255,7,FALSE)</f>
        <v>0.5519978404</v>
      </c>
      <c r="J80" s="24">
        <f>VLOOKUP(A80,'2022_PAPI_Indicators'!A75:H255,8,FALSE)</f>
        <v>0.552493453</v>
      </c>
      <c r="K80" s="24">
        <f>VLOOKUP(A80,'2022_PAPI_Indicators'!A75:I255,9,FALSE)</f>
        <v>0.5704975128</v>
      </c>
      <c r="L80" s="24">
        <f>VLOOKUP(A80,'2022_PAPI_Indicators'!A75:J255,10,FALSE)</f>
        <v>0.6522495747</v>
      </c>
      <c r="M80" s="24">
        <f>VLOOKUP(A80,'2022_PAPI_Indicators'!A75:K255,11,FALSE)</f>
        <v>0.7425374985</v>
      </c>
      <c r="N80" s="24">
        <f>VLOOKUP(A80,'2022_PAPI_Indicators'!A75:L255,12,FALSE)</f>
        <v>0.702341795</v>
      </c>
      <c r="O80" s="24">
        <f>VLOOKUP(A80,'2022_PAPI_Indicators'!A75:M255,13,FALSE)</f>
        <v>0.7056834698</v>
      </c>
      <c r="P80" s="24">
        <f>VLOOKUP(A80,'2022_PAPI_Indicators'!A75:N255,14,FALSE)</f>
        <v>0.6841840148</v>
      </c>
      <c r="Q80" s="24">
        <f>VLOOKUP(A80,'2022_PAPI_Indicators'!A75:O255,15,FALSE)</f>
        <v>0.7944592237</v>
      </c>
      <c r="R80" s="25" t="str">
        <f>VLOOKUP(A80,'2022_PAPI_Indicators'!A75:P255,16,FALSE)</f>
        <v/>
      </c>
      <c r="S80" s="24">
        <f>VLOOKUP(A80,'2022_PAPI_Indicators'!A75:R255,17,FALSE)</f>
        <v>0.725943923</v>
      </c>
      <c r="T80" s="24">
        <f>VLOOKUP(A80,'2022_PAPI_Indicators'!A75:S255,18,FALSE)</f>
        <v>0.6901345253</v>
      </c>
      <c r="U80" s="25" t="str">
        <f>VLOOKUP(A80,'2022_PAPI_Indicators'!A75:T255,19,FALSE)</f>
        <v/>
      </c>
      <c r="V80" s="24">
        <f>VLOOKUP(A80,'2022_PAPI_Indicators'!A75:U255,20,FALSE)</f>
        <v>0.6154382229</v>
      </c>
      <c r="W80" s="24">
        <f>VLOOKUP(A80,'2022_PAPI_Indicators'!A75:V255,21,FALSE)</f>
        <v>0.6589527726</v>
      </c>
      <c r="X80" s="24">
        <f>VLOOKUP(A80,'2022_PAPI_Indicators'!A75:W255,22,FALSE)</f>
        <v>0.6844560504</v>
      </c>
      <c r="Y80" s="24">
        <f>VLOOKUP(A80,'2022_PAPI_Indicators'!A75:X255,23,FALSE)</f>
        <v>0.7237296104</v>
      </c>
      <c r="Z80" s="24">
        <f>VLOOKUP(A80,'2022_PAPI_Indicators'!A75:Y255,24,FALSE)</f>
        <v>0.727337718</v>
      </c>
      <c r="AA80" s="24">
        <f>VLOOKUP(A80,'2022_PAPI_Indicators'!A75:Z255,25,FALSE)</f>
        <v>0.5964879394</v>
      </c>
      <c r="AB80" s="24">
        <f>VLOOKUP(A80,'2022_PAPI_Indicators'!A75:AA255,26,FALSE)</f>
        <v>0.6533564925</v>
      </c>
      <c r="AC80" s="24">
        <f>VLOOKUP(A80,'2022_PAPI_Indicators'!A75:AB255,27,FALSE)</f>
        <v>0.772002399</v>
      </c>
      <c r="AD80" s="24">
        <f>VLOOKUP(A80,'2022_PAPI_Indicators'!A75:AC255,28,FALSE)</f>
        <v>0.6893829107</v>
      </c>
      <c r="AE80" s="24">
        <f>VLOOKUP(A80,'2022_PAPI_Indicators'!A75:AD255,29,FALSE)</f>
        <v>0.6949838996</v>
      </c>
      <c r="AF80" s="24">
        <f>VLOOKUP(A80,'2022_PAPI_Indicators'!A75:AE255,30,FALSE)</f>
        <v>0.8152860403</v>
      </c>
      <c r="AG80" s="24">
        <f>VLOOKUP(A80,'2022_PAPI_Indicators'!A75:AF255,31,FALSE)</f>
        <v>0.6693180203</v>
      </c>
      <c r="AH80" s="24">
        <f>VLOOKUP(A80,'2022_PAPI_Indicators'!A75:AG255,32,FALSE)</f>
        <v>0.7097146511</v>
      </c>
      <c r="AI80" s="24">
        <f>VLOOKUP(A80,'2022_PAPI_Indicators'!A75:AH255,33,FALSE)</f>
        <v>0.636304915</v>
      </c>
      <c r="AJ80" s="24">
        <f>VLOOKUP(A80,'2022_PAPI_Indicators'!A75:AI255,34,FALSE)</f>
        <v>0.6474686265</v>
      </c>
      <c r="AK80" s="24">
        <f>VLOOKUP(A80,'2022_PAPI_Indicators'!A75:AJ255,35,FALSE)</f>
        <v>0.6487942934</v>
      </c>
      <c r="AL80" s="24">
        <f>VLOOKUP(A80,'2022_PAPI_Indicators'!A75:AK255,36,FALSE)</f>
        <v>0.7098983526</v>
      </c>
      <c r="AM80" s="24">
        <f>VLOOKUP(A80,'2022_PAPI_Indicators'!A75:AL255,37,FALSE)</f>
        <v>0.5750605464</v>
      </c>
      <c r="AN80" s="24">
        <f>VLOOKUP(A80,'2022_PAPI_Indicators'!A75:AM255,38,FALSE)</f>
        <v>0.625</v>
      </c>
      <c r="AO80" s="24">
        <f>VLOOKUP(A80,'2022_PAPI_Indicators'!A75:AN255,39,FALSE)</f>
        <v>0.7425076962</v>
      </c>
      <c r="AP80" s="24">
        <f>VLOOKUP(A80,'2022_PAPI_Indicators'!A75:AO255,40,FALSE)</f>
        <v>0.6392668486</v>
      </c>
      <c r="AQ80" s="24">
        <f>VLOOKUP(A80,'2022_PAPI_Indicators'!A75:AP255,41,FALSE)</f>
        <v>0.5640673041</v>
      </c>
      <c r="AR80" s="24">
        <f>VLOOKUP(A80,'2022_PAPI_Indicators'!A75:AQ255,42,FALSE)</f>
        <v>0.6363176107</v>
      </c>
      <c r="AS80" s="24">
        <f>VLOOKUP(A80,'2022_PAPI_Indicators'!A75:AR255,43,FALSE)</f>
        <v>0.6323152184</v>
      </c>
      <c r="AT80" s="24">
        <f>VLOOKUP(A80,'2022_PAPI_Indicators'!A75:AS255,44,FALSE)</f>
        <v>0.5577956438</v>
      </c>
      <c r="AU80" s="24">
        <f>VLOOKUP(A80,'2022_PAPI_Indicators'!A75:AT255,45,FALSE)</f>
        <v>0.5691586137</v>
      </c>
      <c r="AV80" s="24">
        <f>VLOOKUP(A80,'2022_PAPI_Indicators'!A75:AU255,46,FALSE)</f>
        <v>0.5543385744</v>
      </c>
      <c r="AW80" s="24">
        <f>VLOOKUP(A80,'2022_PAPI_Indicators'!A75:AV255,47,FALSE)</f>
        <v>0.6255068183</v>
      </c>
      <c r="AX80" s="24">
        <f>VLOOKUP(A80,'2022_PAPI_Indicators'!A75:AW255,48,FALSE)</f>
        <v>0.8154280186</v>
      </c>
      <c r="AY80" s="24">
        <f>VLOOKUP(A80,'2022_PAPI_Indicators'!A75:AX255,49,FALSE)</f>
        <v>0.6058451533</v>
      </c>
      <c r="AZ80" s="24">
        <f>VLOOKUP(A80,'2022_PAPI_Indicators'!A75:AY255,50,FALSE)</f>
        <v>0.7175799608</v>
      </c>
      <c r="BA80" s="24">
        <f>VLOOKUP(A80,'2022_PAPI_Indicators'!A75:AZ255,51,FALSE)</f>
        <v>0.5660861731</v>
      </c>
      <c r="BB80" s="24">
        <f>VLOOKUP(A80,'2022_PAPI_Indicators'!A75:BA255,52,FALSE)</f>
        <v>0.5754408836</v>
      </c>
      <c r="BC80" s="24">
        <f>VLOOKUP(A80,'2022_PAPI_Indicators'!A75:BB255,53,FALSE)</f>
        <v>0.7801281214</v>
      </c>
      <c r="BD80" s="24">
        <f>VLOOKUP(A80,'2022_PAPI_Indicators'!A75:BC255,54,FALSE)</f>
        <v>0.6398954988</v>
      </c>
      <c r="BE80" s="24">
        <f>VLOOKUP(A80,'2022_PAPI_Indicators'!A75:BD255,55,FALSE)</f>
        <v>0.7270823717</v>
      </c>
      <c r="BF80" s="24">
        <f>VLOOKUP(A80,'2022_PAPI_Indicators'!A75:BE255,56,FALSE)</f>
        <v>0.6865797639</v>
      </c>
      <c r="BG80" s="24">
        <f>VLOOKUP(A80,'2022_PAPI_Indicators'!A75:BF255,57,FALSE)</f>
        <v>0.6110727191</v>
      </c>
      <c r="BH80" s="24">
        <f>VLOOKUP(A80,'2022_PAPI_Indicators'!A75:BG255,58,FALSE)</f>
        <v>0.6301965714</v>
      </c>
      <c r="BI80" s="24">
        <f>VLOOKUP(A80,'2022_PAPI_Indicators'!A75:BH255,59,FALSE)</f>
        <v>0.6395951509</v>
      </c>
      <c r="BJ80" s="24">
        <f>VLOOKUP(A80,'2022_PAPI_Indicators'!A75:BI255,60,FALSE)</f>
        <v>0.5896477103</v>
      </c>
      <c r="BK80" s="24">
        <f>VLOOKUP(A80,'2022_PAPI_Indicators'!A75:BJ255,61,FALSE)</f>
        <v>0.7483923435</v>
      </c>
      <c r="BL80" s="24">
        <f>VLOOKUP(A80,'2022_PAPI_Indicators'!A75:BK255,62,FALSE)</f>
        <v>0.7298045158</v>
      </c>
      <c r="BM80" s="24">
        <f>VLOOKUP(A80,'2022_PAPI_Indicators'!A75:BL255,63,FALSE)</f>
        <v>0.7803609371</v>
      </c>
      <c r="BN80" s="24">
        <f>VLOOKUP(A80,'2022_PAPI_Indicators'!A75:BM255,64,FALSE)</f>
        <v>0.735045135</v>
      </c>
    </row>
    <row r="81" ht="13.5" customHeight="1">
      <c r="A81" s="11" t="s">
        <v>218</v>
      </c>
      <c r="B81" s="11" t="s">
        <v>219</v>
      </c>
      <c r="C81" s="12" t="s">
        <v>83</v>
      </c>
      <c r="D81" s="24">
        <f>VLOOKUP(A81,'2022_PAPI_Indicators'!A76:B256,2,)</f>
        <v>0.6405847669</v>
      </c>
      <c r="E81" s="24">
        <f>VLOOKUP(A81,'2022_PAPI_Indicators'!A76:C256,3,FALSE)</f>
        <v>0.5190269947</v>
      </c>
      <c r="F81" s="24">
        <f>VLOOKUP(A81,'2022_PAPI_Indicators'!A76:D256,4,FALSE)</f>
        <v>0.483617425</v>
      </c>
      <c r="G81" s="24">
        <f>VLOOKUP(A81,'2022_PAPI_Indicators'!A76:E256,5,FALSE)</f>
        <v>0.5568963289</v>
      </c>
      <c r="H81" s="24">
        <f>VLOOKUP(A81,'2022_PAPI_Indicators'!A76:F256,6,FALSE)</f>
        <v>0.6155112982</v>
      </c>
      <c r="I81" s="24">
        <f>VLOOKUP(A81,'2022_PAPI_Indicators'!A76:G256,7,FALSE)</f>
        <v>0.465788424</v>
      </c>
      <c r="J81" s="24">
        <f>VLOOKUP(A81,'2022_PAPI_Indicators'!A76:H256,8,FALSE)</f>
        <v>0.4102631807</v>
      </c>
      <c r="K81" s="24">
        <f>VLOOKUP(A81,'2022_PAPI_Indicators'!A76:I256,9,FALSE)</f>
        <v>0.5536036491</v>
      </c>
      <c r="L81" s="24">
        <f>VLOOKUP(A81,'2022_PAPI_Indicators'!A76:J256,10,FALSE)</f>
        <v>0.5626581907</v>
      </c>
      <c r="M81" s="24">
        <f>VLOOKUP(A81,'2022_PAPI_Indicators'!A76:K256,11,FALSE)</f>
        <v>0.5440838933</v>
      </c>
      <c r="N81" s="24">
        <f>VLOOKUP(A81,'2022_PAPI_Indicators'!A76:L256,12,FALSE)</f>
        <v>0.5641579032</v>
      </c>
      <c r="O81" s="24">
        <f>VLOOKUP(A81,'2022_PAPI_Indicators'!A76:M256,13,FALSE)</f>
        <v>0.4937281013</v>
      </c>
      <c r="P81" s="24">
        <f>VLOOKUP(A81,'2022_PAPI_Indicators'!A76:N256,14,FALSE)</f>
        <v>0.5653384924</v>
      </c>
      <c r="Q81" s="24">
        <f>VLOOKUP(A81,'2022_PAPI_Indicators'!A76:O256,15,FALSE)</f>
        <v>0.7750685215</v>
      </c>
      <c r="R81" s="25" t="str">
        <f>VLOOKUP(A81,'2022_PAPI_Indicators'!A76:P256,16,FALSE)</f>
        <v/>
      </c>
      <c r="S81" s="24">
        <f>VLOOKUP(A81,'2022_PAPI_Indicators'!A76:R256,17,FALSE)</f>
        <v>0.6679348946</v>
      </c>
      <c r="T81" s="24">
        <f>VLOOKUP(A81,'2022_PAPI_Indicators'!A76:S256,18,FALSE)</f>
        <v>0.5849454999</v>
      </c>
      <c r="U81" s="25" t="str">
        <f>VLOOKUP(A81,'2022_PAPI_Indicators'!A76:T256,19,FALSE)</f>
        <v/>
      </c>
      <c r="V81" s="24">
        <f>VLOOKUP(A81,'2022_PAPI_Indicators'!A76:U256,20,FALSE)</f>
        <v>0.5372211337</v>
      </c>
      <c r="W81" s="24">
        <f>VLOOKUP(A81,'2022_PAPI_Indicators'!A76:V256,21,FALSE)</f>
        <v>0.5620301366</v>
      </c>
      <c r="X81" s="24">
        <f>VLOOKUP(A81,'2022_PAPI_Indicators'!A76:W256,22,FALSE)</f>
        <v>0.6137630939</v>
      </c>
      <c r="Y81" s="24">
        <f>VLOOKUP(A81,'2022_PAPI_Indicators'!A76:X256,23,FALSE)</f>
        <v>0.6694102883</v>
      </c>
      <c r="Z81" s="24">
        <f>VLOOKUP(A81,'2022_PAPI_Indicators'!A76:Y256,24,FALSE)</f>
        <v>0.6799051166</v>
      </c>
      <c r="AA81" s="24">
        <f>VLOOKUP(A81,'2022_PAPI_Indicators'!A76:Z256,25,FALSE)</f>
        <v>0.5530216098</v>
      </c>
      <c r="AB81" s="24">
        <f>VLOOKUP(A81,'2022_PAPI_Indicators'!A76:AA256,26,FALSE)</f>
        <v>0.5730453134</v>
      </c>
      <c r="AC81" s="24">
        <f>VLOOKUP(A81,'2022_PAPI_Indicators'!A76:AB256,27,FALSE)</f>
        <v>0.6962201595</v>
      </c>
      <c r="AD81" s="24">
        <f>VLOOKUP(A81,'2022_PAPI_Indicators'!A76:AC256,28,FALSE)</f>
        <v>0.5758852959</v>
      </c>
      <c r="AE81" s="24">
        <f>VLOOKUP(A81,'2022_PAPI_Indicators'!A76:AD256,29,FALSE)</f>
        <v>0.5521321893</v>
      </c>
      <c r="AF81" s="24">
        <f>VLOOKUP(A81,'2022_PAPI_Indicators'!A76:AE256,30,FALSE)</f>
        <v>0.6995335221</v>
      </c>
      <c r="AG81" s="24">
        <f>VLOOKUP(A81,'2022_PAPI_Indicators'!A76:AF256,31,FALSE)</f>
        <v>0.5566052198</v>
      </c>
      <c r="AH81" s="24">
        <f>VLOOKUP(A81,'2022_PAPI_Indicators'!A76:AG256,32,FALSE)</f>
        <v>0.6670836806</v>
      </c>
      <c r="AI81" s="24">
        <f>VLOOKUP(A81,'2022_PAPI_Indicators'!A76:AH256,33,FALSE)</f>
        <v>0.5450283885</v>
      </c>
      <c r="AJ81" s="24">
        <f>VLOOKUP(A81,'2022_PAPI_Indicators'!A76:AI256,34,FALSE)</f>
        <v>0.5140023232</v>
      </c>
      <c r="AK81" s="24">
        <f>VLOOKUP(A81,'2022_PAPI_Indicators'!A76:AJ256,35,FALSE)</f>
        <v>0.5359990001</v>
      </c>
      <c r="AL81" s="24">
        <f>VLOOKUP(A81,'2022_PAPI_Indicators'!A76:AK256,36,FALSE)</f>
        <v>0.6928828955</v>
      </c>
      <c r="AM81" s="24">
        <f>VLOOKUP(A81,'2022_PAPI_Indicators'!A76:AL256,37,FALSE)</f>
        <v>0.4641532898</v>
      </c>
      <c r="AN81" s="24">
        <f>VLOOKUP(A81,'2022_PAPI_Indicators'!A76:AM256,38,FALSE)</f>
        <v>0.5999437571</v>
      </c>
      <c r="AO81" s="24">
        <f>VLOOKUP(A81,'2022_PAPI_Indicators'!A76:AN256,39,FALSE)</f>
        <v>0.6818135381</v>
      </c>
      <c r="AP81" s="24">
        <f>VLOOKUP(A81,'2022_PAPI_Indicators'!A76:AO256,40,FALSE)</f>
        <v>0.590806663</v>
      </c>
      <c r="AQ81" s="24">
        <f>VLOOKUP(A81,'2022_PAPI_Indicators'!A76:AP256,41,FALSE)</f>
        <v>0.4522871971</v>
      </c>
      <c r="AR81" s="24">
        <f>VLOOKUP(A81,'2022_PAPI_Indicators'!A76:AQ256,42,FALSE)</f>
        <v>0.4588681459</v>
      </c>
      <c r="AS81" s="24">
        <f>VLOOKUP(A81,'2022_PAPI_Indicators'!A76:AR256,43,FALSE)</f>
        <v>0.5162350535</v>
      </c>
      <c r="AT81" s="24">
        <f>VLOOKUP(A81,'2022_PAPI_Indicators'!A76:AS256,44,FALSE)</f>
        <v>0.4565272331</v>
      </c>
      <c r="AU81" s="24">
        <f>VLOOKUP(A81,'2022_PAPI_Indicators'!A76:AT256,45,FALSE)</f>
        <v>0.5112811923</v>
      </c>
      <c r="AV81" s="24">
        <f>VLOOKUP(A81,'2022_PAPI_Indicators'!A76:AU256,46,FALSE)</f>
        <v>0.4628379047</v>
      </c>
      <c r="AW81" s="24">
        <f>VLOOKUP(A81,'2022_PAPI_Indicators'!A76:AV256,47,FALSE)</f>
        <v>0.4907404482</v>
      </c>
      <c r="AX81" s="24">
        <f>VLOOKUP(A81,'2022_PAPI_Indicators'!A76:AW256,48,FALSE)</f>
        <v>0.7602351904</v>
      </c>
      <c r="AY81" s="24">
        <f>VLOOKUP(A81,'2022_PAPI_Indicators'!A76:AX256,49,FALSE)</f>
        <v>0.5082344413</v>
      </c>
      <c r="AZ81" s="24">
        <f>VLOOKUP(A81,'2022_PAPI_Indicators'!A76:AY256,50,FALSE)</f>
        <v>0.6183962226</v>
      </c>
      <c r="BA81" s="24">
        <f>VLOOKUP(A81,'2022_PAPI_Indicators'!A76:AZ256,51,FALSE)</f>
        <v>0.512829721</v>
      </c>
      <c r="BB81" s="24">
        <f>VLOOKUP(A81,'2022_PAPI_Indicators'!A76:BA256,52,FALSE)</f>
        <v>0.543970108</v>
      </c>
      <c r="BC81" s="24">
        <f>VLOOKUP(A81,'2022_PAPI_Indicators'!A76:BB256,53,FALSE)</f>
        <v>0.7113559246</v>
      </c>
      <c r="BD81" s="24">
        <f>VLOOKUP(A81,'2022_PAPI_Indicators'!A76:BC256,54,FALSE)</f>
        <v>0.5511160493</v>
      </c>
      <c r="BE81" s="24">
        <f>VLOOKUP(A81,'2022_PAPI_Indicators'!A76:BD256,55,FALSE)</f>
        <v>0.5550581813</v>
      </c>
      <c r="BF81" s="24">
        <f>VLOOKUP(A81,'2022_PAPI_Indicators'!A76:BE256,56,FALSE)</f>
        <v>0.6305024624</v>
      </c>
      <c r="BG81" s="24">
        <f>VLOOKUP(A81,'2022_PAPI_Indicators'!A76:BF256,57,FALSE)</f>
        <v>0.5855130553</v>
      </c>
      <c r="BH81" s="24">
        <f>VLOOKUP(A81,'2022_PAPI_Indicators'!A76:BG256,58,FALSE)</f>
        <v>0.5490067005</v>
      </c>
      <c r="BI81" s="24">
        <f>VLOOKUP(A81,'2022_PAPI_Indicators'!A76:BH256,59,FALSE)</f>
        <v>0.5449182987</v>
      </c>
      <c r="BJ81" s="24">
        <f>VLOOKUP(A81,'2022_PAPI_Indicators'!A76:BI256,60,FALSE)</f>
        <v>0.5398284197</v>
      </c>
      <c r="BK81" s="24">
        <f>VLOOKUP(A81,'2022_PAPI_Indicators'!A76:BJ256,61,FALSE)</f>
        <v>0.6583606601</v>
      </c>
      <c r="BL81" s="24">
        <f>VLOOKUP(A81,'2022_PAPI_Indicators'!A76:BK256,62,FALSE)</f>
        <v>0.7116013169</v>
      </c>
      <c r="BM81" s="24">
        <f>VLOOKUP(A81,'2022_PAPI_Indicators'!A76:BL256,63,FALSE)</f>
        <v>0.7511246204</v>
      </c>
      <c r="BN81" s="24">
        <f>VLOOKUP(A81,'2022_PAPI_Indicators'!A76:BM256,64,FALSE)</f>
        <v>0.6472682357</v>
      </c>
    </row>
    <row r="82" ht="13.5" customHeight="1">
      <c r="A82" s="11" t="s">
        <v>220</v>
      </c>
      <c r="B82" s="29" t="s">
        <v>221</v>
      </c>
      <c r="C82" s="12" t="s">
        <v>83</v>
      </c>
      <c r="D82" s="24">
        <f>VLOOKUP(A82,'2022_PAPI_Indicators'!A77:B257,2,)</f>
        <v>0.5265740752</v>
      </c>
      <c r="E82" s="24">
        <f>VLOOKUP(A82,'2022_PAPI_Indicators'!A77:C257,3,FALSE)</f>
        <v>0.6009845734</v>
      </c>
      <c r="F82" s="24">
        <f>VLOOKUP(A82,'2022_PAPI_Indicators'!A77:D257,4,FALSE)</f>
        <v>0.5301755667</v>
      </c>
      <c r="G82" s="24">
        <f>VLOOKUP(A82,'2022_PAPI_Indicators'!A77:E257,5,FALSE)</f>
        <v>0.5772414804</v>
      </c>
      <c r="H82" s="24">
        <f>VLOOKUP(A82,'2022_PAPI_Indicators'!A77:F257,6,FALSE)</f>
        <v>0.6644660234</v>
      </c>
      <c r="I82" s="24">
        <f>VLOOKUP(A82,'2022_PAPI_Indicators'!A77:G257,7,FALSE)</f>
        <v>0.4467692971</v>
      </c>
      <c r="J82" s="24">
        <f>VLOOKUP(A82,'2022_PAPI_Indicators'!A77:H257,8,FALSE)</f>
        <v>0.5304473639</v>
      </c>
      <c r="K82" s="24">
        <f>VLOOKUP(A82,'2022_PAPI_Indicators'!A77:I257,9,FALSE)</f>
        <v>0.5769395828</v>
      </c>
      <c r="L82" s="24">
        <f>VLOOKUP(A82,'2022_PAPI_Indicators'!A77:J257,10,FALSE)</f>
        <v>0.6256930828</v>
      </c>
      <c r="M82" s="24">
        <f>VLOOKUP(A82,'2022_PAPI_Indicators'!A77:K257,11,FALSE)</f>
        <v>0.54392308</v>
      </c>
      <c r="N82" s="24">
        <f>VLOOKUP(A82,'2022_PAPI_Indicators'!A77:L257,12,FALSE)</f>
        <v>0.6562815905</v>
      </c>
      <c r="O82" s="24">
        <f>VLOOKUP(A82,'2022_PAPI_Indicators'!A77:M257,13,FALSE)</f>
        <v>0.5866756439</v>
      </c>
      <c r="P82" s="24">
        <f>VLOOKUP(A82,'2022_PAPI_Indicators'!A77:N257,14,FALSE)</f>
        <v>0.5804859996</v>
      </c>
      <c r="Q82" s="24">
        <f>VLOOKUP(A82,'2022_PAPI_Indicators'!A77:O257,15,FALSE)</f>
        <v>0.8234531283</v>
      </c>
      <c r="R82" s="25" t="str">
        <f>VLOOKUP(A82,'2022_PAPI_Indicators'!A77:P257,16,FALSE)</f>
        <v/>
      </c>
      <c r="S82" s="24">
        <f>VLOOKUP(A82,'2022_PAPI_Indicators'!A77:R257,17,FALSE)</f>
        <v>0.6716462374</v>
      </c>
      <c r="T82" s="24">
        <f>VLOOKUP(A82,'2022_PAPI_Indicators'!A77:S257,18,FALSE)</f>
        <v>0.6295198798</v>
      </c>
      <c r="U82" s="25" t="str">
        <f>VLOOKUP(A82,'2022_PAPI_Indicators'!A77:T257,19,FALSE)</f>
        <v/>
      </c>
      <c r="V82" s="24">
        <f>VLOOKUP(A82,'2022_PAPI_Indicators'!A77:U257,20,FALSE)</f>
        <v>0.5842907429</v>
      </c>
      <c r="W82" s="24">
        <f>VLOOKUP(A82,'2022_PAPI_Indicators'!A77:V257,21,FALSE)</f>
        <v>0.6416060328</v>
      </c>
      <c r="X82" s="24">
        <f>VLOOKUP(A82,'2022_PAPI_Indicators'!A77:W257,22,FALSE)</f>
        <v>0.7029471993</v>
      </c>
      <c r="Y82" s="24">
        <f>VLOOKUP(A82,'2022_PAPI_Indicators'!A77:X257,23,FALSE)</f>
        <v>0.7083846927</v>
      </c>
      <c r="Z82" s="24">
        <f>VLOOKUP(A82,'2022_PAPI_Indicators'!A77:Y257,24,FALSE)</f>
        <v>0.6768182516</v>
      </c>
      <c r="AA82" s="24">
        <f>VLOOKUP(A82,'2022_PAPI_Indicators'!A77:Z257,25,FALSE)</f>
        <v>0.6585481167</v>
      </c>
      <c r="AB82" s="24">
        <f>VLOOKUP(A82,'2022_PAPI_Indicators'!A77:AA257,26,FALSE)</f>
        <v>0.5675796866</v>
      </c>
      <c r="AC82" s="24">
        <f>VLOOKUP(A82,'2022_PAPI_Indicators'!A77:AB257,27,FALSE)</f>
        <v>0.7618019581</v>
      </c>
      <c r="AD82" s="24">
        <f>VLOOKUP(A82,'2022_PAPI_Indicators'!A77:AC257,28,FALSE)</f>
        <v>0.6646931767</v>
      </c>
      <c r="AE82" s="24">
        <f>VLOOKUP(A82,'2022_PAPI_Indicators'!A77:AD257,29,FALSE)</f>
        <v>0.6985249519</v>
      </c>
      <c r="AF82" s="24">
        <f>VLOOKUP(A82,'2022_PAPI_Indicators'!A77:AE257,30,FALSE)</f>
        <v>0.721703887</v>
      </c>
      <c r="AG82" s="24">
        <f>VLOOKUP(A82,'2022_PAPI_Indicators'!A77:AF257,31,FALSE)</f>
        <v>0.6229406595</v>
      </c>
      <c r="AH82" s="24">
        <f>VLOOKUP(A82,'2022_PAPI_Indicators'!A77:AG257,32,FALSE)</f>
        <v>0.6726651788</v>
      </c>
      <c r="AI82" s="24">
        <f>VLOOKUP(A82,'2022_PAPI_Indicators'!A77:AH257,33,FALSE)</f>
        <v>0.5327707529</v>
      </c>
      <c r="AJ82" s="24">
        <f>VLOOKUP(A82,'2022_PAPI_Indicators'!A77:AI257,34,FALSE)</f>
        <v>0.5246931314</v>
      </c>
      <c r="AK82" s="24">
        <f>VLOOKUP(A82,'2022_PAPI_Indicators'!A77:AJ257,35,FALSE)</f>
        <v>0.652559042</v>
      </c>
      <c r="AL82" s="24">
        <f>VLOOKUP(A82,'2022_PAPI_Indicators'!A77:AK257,36,FALSE)</f>
        <v>0.7188255191</v>
      </c>
      <c r="AM82" s="24">
        <f>VLOOKUP(A82,'2022_PAPI_Indicators'!A77:AL257,37,FALSE)</f>
        <v>0.5245062709</v>
      </c>
      <c r="AN82" s="24">
        <f>VLOOKUP(A82,'2022_PAPI_Indicators'!A77:AM257,38,FALSE)</f>
        <v>0.6020567417</v>
      </c>
      <c r="AO82" s="24">
        <f>VLOOKUP(A82,'2022_PAPI_Indicators'!A77:AN257,39,FALSE)</f>
        <v>0.7128074169</v>
      </c>
      <c r="AP82" s="24">
        <f>VLOOKUP(A82,'2022_PAPI_Indicators'!A77:AO257,40,FALSE)</f>
        <v>0.6213775873</v>
      </c>
      <c r="AQ82" s="24">
        <f>VLOOKUP(A82,'2022_PAPI_Indicators'!A77:AP257,41,FALSE)</f>
        <v>0.5393221378</v>
      </c>
      <c r="AR82" s="24">
        <f>VLOOKUP(A82,'2022_PAPI_Indicators'!A77:AQ257,42,FALSE)</f>
        <v>0.484375</v>
      </c>
      <c r="AS82" s="24">
        <f>VLOOKUP(A82,'2022_PAPI_Indicators'!A77:AR257,43,FALSE)</f>
        <v>0.5701314807</v>
      </c>
      <c r="AT82" s="24">
        <f>VLOOKUP(A82,'2022_PAPI_Indicators'!A77:AS257,44,FALSE)</f>
        <v>0.5059893727</v>
      </c>
      <c r="AU82" s="24">
        <f>VLOOKUP(A82,'2022_PAPI_Indicators'!A77:AT257,45,FALSE)</f>
        <v>0.5873875022</v>
      </c>
      <c r="AV82" s="24">
        <f>VLOOKUP(A82,'2022_PAPI_Indicators'!A77:AU257,46,FALSE)</f>
        <v>0.5290184021</v>
      </c>
      <c r="AW82" s="24">
        <f>VLOOKUP(A82,'2022_PAPI_Indicators'!A77:AV257,47,FALSE)</f>
        <v>0.5224276185</v>
      </c>
      <c r="AX82" s="24">
        <f>VLOOKUP(A82,'2022_PAPI_Indicators'!A77:AW257,48,FALSE)</f>
        <v>0.717263341</v>
      </c>
      <c r="AY82" s="24">
        <f>VLOOKUP(A82,'2022_PAPI_Indicators'!A77:AX257,49,FALSE)</f>
        <v>0.4886850417</v>
      </c>
      <c r="AZ82" s="24">
        <f>VLOOKUP(A82,'2022_PAPI_Indicators'!A77:AY257,50,FALSE)</f>
        <v>0.6420957446</v>
      </c>
      <c r="BA82" s="24">
        <f>VLOOKUP(A82,'2022_PAPI_Indicators'!A77:AZ257,51,FALSE)</f>
        <v>0.4698165059</v>
      </c>
      <c r="BB82" s="24">
        <f>VLOOKUP(A82,'2022_PAPI_Indicators'!A77:BA257,52,FALSE)</f>
        <v>0.4825834036</v>
      </c>
      <c r="BC82" s="24">
        <f>VLOOKUP(A82,'2022_PAPI_Indicators'!A77:BB257,53,FALSE)</f>
        <v>0.7461326718</v>
      </c>
      <c r="BD82" s="24">
        <f>VLOOKUP(A82,'2022_PAPI_Indicators'!A77:BC257,54,FALSE)</f>
        <v>0.5743785501</v>
      </c>
      <c r="BE82" s="24">
        <f>VLOOKUP(A82,'2022_PAPI_Indicators'!A77:BD257,55,FALSE)</f>
        <v>0.5541628599</v>
      </c>
      <c r="BF82" s="24">
        <f>VLOOKUP(A82,'2022_PAPI_Indicators'!A77:BE257,56,FALSE)</f>
        <v>0.5780872703</v>
      </c>
      <c r="BG82" s="24">
        <f>VLOOKUP(A82,'2022_PAPI_Indicators'!A77:BF257,57,FALSE)</f>
        <v>0.5675930977</v>
      </c>
      <c r="BH82" s="24">
        <f>VLOOKUP(A82,'2022_PAPI_Indicators'!A77:BG257,58,FALSE)</f>
        <v>0.5673269033</v>
      </c>
      <c r="BI82" s="24">
        <f>VLOOKUP(A82,'2022_PAPI_Indicators'!A77:BH257,59,FALSE)</f>
        <v>0.5390195847</v>
      </c>
      <c r="BJ82" s="24">
        <f>VLOOKUP(A82,'2022_PAPI_Indicators'!A77:BI257,60,FALSE)</f>
        <v>0.5602508783</v>
      </c>
      <c r="BK82" s="24">
        <f>VLOOKUP(A82,'2022_PAPI_Indicators'!A77:BJ257,61,FALSE)</f>
        <v>0.6398710012</v>
      </c>
      <c r="BL82" s="24">
        <f>VLOOKUP(A82,'2022_PAPI_Indicators'!A77:BK257,62,FALSE)</f>
        <v>0.7512552142</v>
      </c>
      <c r="BM82" s="24">
        <f>VLOOKUP(A82,'2022_PAPI_Indicators'!A77:BL257,63,FALSE)</f>
        <v>0.7163842916</v>
      </c>
      <c r="BN82" s="24">
        <f>VLOOKUP(A82,'2022_PAPI_Indicators'!A77:BM257,64,FALSE)</f>
        <v>0.6435705423</v>
      </c>
    </row>
    <row r="83" ht="13.5" customHeight="1">
      <c r="A83" s="11" t="s">
        <v>222</v>
      </c>
      <c r="B83" s="29" t="s">
        <v>223</v>
      </c>
      <c r="C83" s="12" t="s">
        <v>83</v>
      </c>
      <c r="D83" s="24">
        <f>VLOOKUP(A83,'2022_PAPI_Indicators'!A78:B258,2,)</f>
        <v>0.3401963413</v>
      </c>
      <c r="E83" s="24">
        <f>VLOOKUP(A83,'2022_PAPI_Indicators'!A78:C258,3,FALSE)</f>
        <v>0.3172589242</v>
      </c>
      <c r="F83" s="24">
        <f>VLOOKUP(A83,'2022_PAPI_Indicators'!A78:D258,4,FALSE)</f>
        <v>0.3154212534</v>
      </c>
      <c r="G83" s="24">
        <f>VLOOKUP(A83,'2022_PAPI_Indicators'!A78:E258,5,FALSE)</f>
        <v>0.3855697513</v>
      </c>
      <c r="H83" s="24">
        <f>VLOOKUP(A83,'2022_PAPI_Indicators'!A78:F258,6,FALSE)</f>
        <v>0.3740375638</v>
      </c>
      <c r="I83" s="24">
        <f>VLOOKUP(A83,'2022_PAPI_Indicators'!A78:G258,7,FALSE)</f>
        <v>0.3909447789</v>
      </c>
      <c r="J83" s="24">
        <f>VLOOKUP(A83,'2022_PAPI_Indicators'!A78:H258,8,FALSE)</f>
        <v>0.364993453</v>
      </c>
      <c r="K83" s="24">
        <f>VLOOKUP(A83,'2022_PAPI_Indicators'!A78:I258,9,FALSE)</f>
        <v>0.291074425</v>
      </c>
      <c r="L83" s="24">
        <f>VLOOKUP(A83,'2022_PAPI_Indicators'!A78:J258,10,FALSE)</f>
        <v>0.3201241791</v>
      </c>
      <c r="M83" s="24">
        <f>VLOOKUP(A83,'2022_PAPI_Indicators'!A78:K258,11,FALSE)</f>
        <v>0.4260661304</v>
      </c>
      <c r="N83" s="24">
        <f>VLOOKUP(A83,'2022_PAPI_Indicators'!A78:L258,12,FALSE)</f>
        <v>0.2794660926</v>
      </c>
      <c r="O83" s="24">
        <f>VLOOKUP(A83,'2022_PAPI_Indicators'!A78:M258,13,FALSE)</f>
        <v>0.3928982317</v>
      </c>
      <c r="P83" s="24">
        <f>VLOOKUP(A83,'2022_PAPI_Indicators'!A78:N258,14,FALSE)</f>
        <v>0.3353848457</v>
      </c>
      <c r="Q83" s="24">
        <f>VLOOKUP(A83,'2022_PAPI_Indicators'!A78:O258,15,FALSE)</f>
        <v>0.3534623086</v>
      </c>
      <c r="R83" s="25" t="str">
        <f>VLOOKUP(A83,'2022_PAPI_Indicators'!A78:P258,16,FALSE)</f>
        <v/>
      </c>
      <c r="S83" s="24">
        <f>VLOOKUP(A83,'2022_PAPI_Indicators'!A78:R258,17,FALSE)</f>
        <v>0.3509439528</v>
      </c>
      <c r="T83" s="24">
        <f>VLOOKUP(A83,'2022_PAPI_Indicators'!A78:S258,18,FALSE)</f>
        <v>0.2582240701</v>
      </c>
      <c r="U83" s="25" t="str">
        <f>VLOOKUP(A83,'2022_PAPI_Indicators'!A78:T258,19,FALSE)</f>
        <v/>
      </c>
      <c r="V83" s="24">
        <f>VLOOKUP(A83,'2022_PAPI_Indicators'!A78:U258,20,FALSE)</f>
        <v>0.2589458823</v>
      </c>
      <c r="W83" s="24">
        <f>VLOOKUP(A83,'2022_PAPI_Indicators'!A78:V258,21,FALSE)</f>
        <v>0.3454029858</v>
      </c>
      <c r="X83" s="24">
        <f>VLOOKUP(A83,'2022_PAPI_Indicators'!A78:W258,22,FALSE)</f>
        <v>0.3980570138</v>
      </c>
      <c r="Y83" s="24">
        <f>VLOOKUP(A83,'2022_PAPI_Indicators'!A78:X258,23,FALSE)</f>
        <v>0.3279085457</v>
      </c>
      <c r="Z83" s="24">
        <f>VLOOKUP(A83,'2022_PAPI_Indicators'!A78:Y258,24,FALSE)</f>
        <v>0.2695753872</v>
      </c>
      <c r="AA83" s="24">
        <f>VLOOKUP(A83,'2022_PAPI_Indicators'!A78:Z258,25,FALSE)</f>
        <v>0.3264206648</v>
      </c>
      <c r="AB83" s="24">
        <f>VLOOKUP(A83,'2022_PAPI_Indicators'!A78:AA258,26,FALSE)</f>
        <v>0.319444567</v>
      </c>
      <c r="AC83" s="24">
        <f>VLOOKUP(A83,'2022_PAPI_Indicators'!A78:AB258,27,FALSE)</f>
        <v>0.3726533055</v>
      </c>
      <c r="AD83" s="24">
        <f>VLOOKUP(A83,'2022_PAPI_Indicators'!A78:AC258,28,FALSE)</f>
        <v>0.2810144722</v>
      </c>
      <c r="AE83" s="24">
        <f>VLOOKUP(A83,'2022_PAPI_Indicators'!A78:AD258,29,FALSE)</f>
        <v>0.4088785946</v>
      </c>
      <c r="AF83" s="24">
        <f>VLOOKUP(A83,'2022_PAPI_Indicators'!A78:AE258,30,FALSE)</f>
        <v>0.2323610634</v>
      </c>
      <c r="AG83" s="24">
        <f>VLOOKUP(A83,'2022_PAPI_Indicators'!A78:AF258,31,FALSE)</f>
        <v>0.1803267449</v>
      </c>
      <c r="AH83" s="24">
        <f>VLOOKUP(A83,'2022_PAPI_Indicators'!A78:AG258,32,FALSE)</f>
        <v>0.2868690789</v>
      </c>
      <c r="AI83" s="24">
        <f>VLOOKUP(A83,'2022_PAPI_Indicators'!A78:AH258,33,FALSE)</f>
        <v>0.2884758413</v>
      </c>
      <c r="AJ83" s="24">
        <f>VLOOKUP(A83,'2022_PAPI_Indicators'!A78:AI258,34,FALSE)</f>
        <v>0.1822318137</v>
      </c>
      <c r="AK83" s="24">
        <f>VLOOKUP(A83,'2022_PAPI_Indicators'!A78:AJ258,35,FALSE)</f>
        <v>0.3084071577</v>
      </c>
      <c r="AL83" s="24">
        <f>VLOOKUP(A83,'2022_PAPI_Indicators'!A78:AK258,36,FALSE)</f>
        <v>0.1892490834</v>
      </c>
      <c r="AM83" s="24">
        <f>VLOOKUP(A83,'2022_PAPI_Indicators'!A78:AL258,37,FALSE)</f>
        <v>0.224878937</v>
      </c>
      <c r="AN83" s="24">
        <f>VLOOKUP(A83,'2022_PAPI_Indicators'!A78:AM258,38,FALSE)</f>
        <v>0.2767429352</v>
      </c>
      <c r="AO83" s="24">
        <f>VLOOKUP(A83,'2022_PAPI_Indicators'!A78:AN258,39,FALSE)</f>
        <v>0.2870581746</v>
      </c>
      <c r="AP83" s="24">
        <f>VLOOKUP(A83,'2022_PAPI_Indicators'!A78:AO258,40,FALSE)</f>
        <v>0.3152184486</v>
      </c>
      <c r="AQ83" s="24">
        <f>VLOOKUP(A83,'2022_PAPI_Indicators'!A78:AP258,41,FALSE)</f>
        <v>0.2405071408</v>
      </c>
      <c r="AR83" s="24">
        <f>VLOOKUP(A83,'2022_PAPI_Indicators'!A78:AQ258,42,FALSE)</f>
        <v>0.2215372473</v>
      </c>
      <c r="AS83" s="24">
        <f>VLOOKUP(A83,'2022_PAPI_Indicators'!A78:AR258,43,FALSE)</f>
        <v>0.2729177475</v>
      </c>
      <c r="AT83" s="24">
        <f>VLOOKUP(A83,'2022_PAPI_Indicators'!A78:AS258,44,FALSE)</f>
        <v>0.2727819383</v>
      </c>
      <c r="AU83" s="24">
        <f>VLOOKUP(A83,'2022_PAPI_Indicators'!A78:AT258,45,FALSE)</f>
        <v>0.2462027669</v>
      </c>
      <c r="AV83" s="24">
        <f>VLOOKUP(A83,'2022_PAPI_Indicators'!A78:AU258,46,FALSE)</f>
        <v>0.283534795</v>
      </c>
      <c r="AW83" s="24">
        <f>VLOOKUP(A83,'2022_PAPI_Indicators'!A78:AV258,47,FALSE)</f>
        <v>0.1831372976</v>
      </c>
      <c r="AX83" s="24">
        <f>VLOOKUP(A83,'2022_PAPI_Indicators'!A78:AW258,48,FALSE)</f>
        <v>0.3503284752</v>
      </c>
      <c r="AY83" s="24">
        <f>VLOOKUP(A83,'2022_PAPI_Indicators'!A78:AX258,49,FALSE)</f>
        <v>0.2583804429</v>
      </c>
      <c r="AZ83" s="24">
        <f>VLOOKUP(A83,'2022_PAPI_Indicators'!A78:AY258,50,FALSE)</f>
        <v>0.2843945026</v>
      </c>
      <c r="BA83" s="24">
        <f>VLOOKUP(A83,'2022_PAPI_Indicators'!A78:AZ258,51,FALSE)</f>
        <v>0.2431421131</v>
      </c>
      <c r="BB83" s="24">
        <f>VLOOKUP(A83,'2022_PAPI_Indicators'!A78:BA258,52,FALSE)</f>
        <v>0.2663197815</v>
      </c>
      <c r="BC83" s="24">
        <f>VLOOKUP(A83,'2022_PAPI_Indicators'!A78:BB258,53,FALSE)</f>
        <v>0.1696941108</v>
      </c>
      <c r="BD83" s="24">
        <f>VLOOKUP(A83,'2022_PAPI_Indicators'!A78:BC258,54,FALSE)</f>
        <v>0.2187456936</v>
      </c>
      <c r="BE83" s="24">
        <f>VLOOKUP(A83,'2022_PAPI_Indicators'!A78:BD258,55,FALSE)</f>
        <v>0.1942872256</v>
      </c>
      <c r="BF83" s="24">
        <f>VLOOKUP(A83,'2022_PAPI_Indicators'!A78:BE258,56,FALSE)</f>
        <v>0.2721656859</v>
      </c>
      <c r="BG83" s="24">
        <f>VLOOKUP(A83,'2022_PAPI_Indicators'!A78:BF258,57,FALSE)</f>
        <v>0.2466046214</v>
      </c>
      <c r="BH83" s="24">
        <f>VLOOKUP(A83,'2022_PAPI_Indicators'!A78:BG258,58,FALSE)</f>
        <v>0.1524762064</v>
      </c>
      <c r="BI83" s="24">
        <f>VLOOKUP(A83,'2022_PAPI_Indicators'!A78:BH258,59,FALSE)</f>
        <v>0.1876887977</v>
      </c>
      <c r="BJ83" s="24">
        <f>VLOOKUP(A83,'2022_PAPI_Indicators'!A78:BI258,60,FALSE)</f>
        <v>0.201082021</v>
      </c>
      <c r="BK83" s="24">
        <f>VLOOKUP(A83,'2022_PAPI_Indicators'!A78:BJ258,61,FALSE)</f>
        <v>0.1808674783</v>
      </c>
      <c r="BL83" s="24">
        <f>VLOOKUP(A83,'2022_PAPI_Indicators'!A78:BK258,62,FALSE)</f>
        <v>0.1957589984</v>
      </c>
      <c r="BM83" s="24">
        <f>VLOOKUP(A83,'2022_PAPI_Indicators'!A78:BL258,63,FALSE)</f>
        <v>0.2891197503</v>
      </c>
      <c r="BN83" s="24">
        <f>VLOOKUP(A83,'2022_PAPI_Indicators'!A78:BM258,64,FALSE)</f>
        <v>0.1514669657</v>
      </c>
    </row>
    <row r="84" ht="13.5" customHeight="1">
      <c r="A84" s="11" t="s">
        <v>224</v>
      </c>
      <c r="B84" s="29" t="s">
        <v>225</v>
      </c>
      <c r="C84" s="12" t="s">
        <v>83</v>
      </c>
      <c r="D84" s="24">
        <f>VLOOKUP(A84,'2022_PAPI_Indicators'!A79:B259,2,)</f>
        <v>0.1624023765</v>
      </c>
      <c r="E84" s="24">
        <f>VLOOKUP(A84,'2022_PAPI_Indicators'!A79:C259,3,FALSE)</f>
        <v>0.2342520356</v>
      </c>
      <c r="F84" s="24">
        <f>VLOOKUP(A84,'2022_PAPI_Indicators'!A79:D259,4,FALSE)</f>
        <v>0.2189976126</v>
      </c>
      <c r="G84" s="24">
        <f>VLOOKUP(A84,'2022_PAPI_Indicators'!A79:E259,5,FALSE)</f>
        <v>0.202391848</v>
      </c>
      <c r="H84" s="24">
        <f>VLOOKUP(A84,'2022_PAPI_Indicators'!A79:F259,6,FALSE)</f>
        <v>0.1727173924</v>
      </c>
      <c r="I84" s="24">
        <f>VLOOKUP(A84,'2022_PAPI_Indicators'!A79:G259,7,FALSE)</f>
        <v>0.2594593465</v>
      </c>
      <c r="J84" s="24">
        <f>VLOOKUP(A84,'2022_PAPI_Indicators'!A79:H259,8,FALSE)</f>
        <v>0.2533980012</v>
      </c>
      <c r="K84" s="24">
        <f>VLOOKUP(A84,'2022_PAPI_Indicators'!A79:I259,9,FALSE)</f>
        <v>0.1916616708</v>
      </c>
      <c r="L84" s="24">
        <f>VLOOKUP(A84,'2022_PAPI_Indicators'!A79:J259,10,FALSE)</f>
        <v>0.234375</v>
      </c>
      <c r="M84" s="24">
        <f>VLOOKUP(A84,'2022_PAPI_Indicators'!A79:K259,11,FALSE)</f>
        <v>0.2938709557</v>
      </c>
      <c r="N84" s="24">
        <f>VLOOKUP(A84,'2022_PAPI_Indicators'!A79:L259,12,FALSE)</f>
        <v>0.1499905586</v>
      </c>
      <c r="O84" s="24">
        <f>VLOOKUP(A84,'2022_PAPI_Indicators'!A79:M259,13,FALSE)</f>
        <v>0.1433404088</v>
      </c>
      <c r="P84" s="24">
        <f>VLOOKUP(A84,'2022_PAPI_Indicators'!A79:N259,14,FALSE)</f>
        <v>0.2544213235</v>
      </c>
      <c r="Q84" s="24">
        <f>VLOOKUP(A84,'2022_PAPI_Indicators'!A79:O259,15,FALSE)</f>
        <v>0.1719295532</v>
      </c>
      <c r="R84" s="25" t="str">
        <f>VLOOKUP(A84,'2022_PAPI_Indicators'!A79:P259,16,FALSE)</f>
        <v/>
      </c>
      <c r="S84" s="24">
        <f>VLOOKUP(A84,'2022_PAPI_Indicators'!A79:R259,17,FALSE)</f>
        <v>0.1792976856</v>
      </c>
      <c r="T84" s="24">
        <f>VLOOKUP(A84,'2022_PAPI_Indicators'!A79:S259,18,FALSE)</f>
        <v>0.165262714</v>
      </c>
      <c r="U84" s="25" t="str">
        <f>VLOOKUP(A84,'2022_PAPI_Indicators'!A79:T259,19,FALSE)</f>
        <v/>
      </c>
      <c r="V84" s="24">
        <f>VLOOKUP(A84,'2022_PAPI_Indicators'!A79:U259,20,FALSE)</f>
        <v>0.2087983191</v>
      </c>
      <c r="W84" s="24">
        <f>VLOOKUP(A84,'2022_PAPI_Indicators'!A79:V259,21,FALSE)</f>
        <v>0.2065145671</v>
      </c>
      <c r="X84" s="24">
        <f>VLOOKUP(A84,'2022_PAPI_Indicators'!A79:W259,22,FALSE)</f>
        <v>0.2067521065</v>
      </c>
      <c r="Y84" s="24">
        <f>VLOOKUP(A84,'2022_PAPI_Indicators'!A79:X259,23,FALSE)</f>
        <v>0.1775608808</v>
      </c>
      <c r="Z84" s="24">
        <f>VLOOKUP(A84,'2022_PAPI_Indicators'!A79:Y259,24,FALSE)</f>
        <v>0.2224062532</v>
      </c>
      <c r="AA84" s="24">
        <f>VLOOKUP(A84,'2022_PAPI_Indicators'!A79:Z259,25,FALSE)</f>
        <v>0.2081610709</v>
      </c>
      <c r="AB84" s="24">
        <f>VLOOKUP(A84,'2022_PAPI_Indicators'!A79:AA259,26,FALSE)</f>
        <v>0.1711677462</v>
      </c>
      <c r="AC84" s="24">
        <f>VLOOKUP(A84,'2022_PAPI_Indicators'!A79:AB259,27,FALSE)</f>
        <v>0.2210888416</v>
      </c>
      <c r="AD84" s="24">
        <f>VLOOKUP(A84,'2022_PAPI_Indicators'!A79:AC259,28,FALSE)</f>
        <v>0.2533644438</v>
      </c>
      <c r="AE84" s="24">
        <f>VLOOKUP(A84,'2022_PAPI_Indicators'!A79:AD259,29,FALSE)</f>
        <v>0.2317464203</v>
      </c>
      <c r="AF84" s="24">
        <f>VLOOKUP(A84,'2022_PAPI_Indicators'!A79:AE259,30,FALSE)</f>
        <v>0.2450994253</v>
      </c>
      <c r="AG84" s="24">
        <f>VLOOKUP(A84,'2022_PAPI_Indicators'!A79:AF259,31,FALSE)</f>
        <v>0.2154121697</v>
      </c>
      <c r="AH84" s="24">
        <f>VLOOKUP(A84,'2022_PAPI_Indicators'!A79:AG259,32,FALSE)</f>
        <v>0.1901073009</v>
      </c>
      <c r="AI84" s="24">
        <f>VLOOKUP(A84,'2022_PAPI_Indicators'!A79:AH259,33,FALSE)</f>
        <v>0.1845778525</v>
      </c>
      <c r="AJ84" s="24">
        <f>VLOOKUP(A84,'2022_PAPI_Indicators'!A79:AI259,34,FALSE)</f>
        <v>0.2158228755</v>
      </c>
      <c r="AK84" s="24">
        <f>VLOOKUP(A84,'2022_PAPI_Indicators'!A79:AJ259,35,FALSE)</f>
        <v>0.1931020319</v>
      </c>
      <c r="AL84" s="24">
        <f>VLOOKUP(A84,'2022_PAPI_Indicators'!A79:AK259,36,FALSE)</f>
        <v>0.1655952185</v>
      </c>
      <c r="AM84" s="24">
        <f>VLOOKUP(A84,'2022_PAPI_Indicators'!A79:AL259,37,FALSE)</f>
        <v>0.1810684204</v>
      </c>
      <c r="AN84" s="24">
        <f>VLOOKUP(A84,'2022_PAPI_Indicators'!A79:AM259,38,FALSE)</f>
        <v>0.2122751027</v>
      </c>
      <c r="AO84" s="24">
        <f>VLOOKUP(A84,'2022_PAPI_Indicators'!A79:AN259,39,FALSE)</f>
        <v>0.2649846077</v>
      </c>
      <c r="AP84" s="24">
        <f>VLOOKUP(A84,'2022_PAPI_Indicators'!A79:AO259,40,FALSE)</f>
        <v>0.215806663</v>
      </c>
      <c r="AQ84" s="24">
        <f>VLOOKUP(A84,'2022_PAPI_Indicators'!A79:AP259,41,FALSE)</f>
        <v>0.2443233877</v>
      </c>
      <c r="AR84" s="24">
        <f>VLOOKUP(A84,'2022_PAPI_Indicators'!A79:AQ259,42,FALSE)</f>
        <v>0.1378377527</v>
      </c>
      <c r="AS84" s="24">
        <f>VLOOKUP(A84,'2022_PAPI_Indicators'!A79:AR259,43,FALSE)</f>
        <v>0.2303670049</v>
      </c>
      <c r="AT84" s="24">
        <f>VLOOKUP(A84,'2022_PAPI_Indicators'!A79:AS259,44,FALSE)</f>
        <v>0.2018404752</v>
      </c>
      <c r="AU84" s="24">
        <f>VLOOKUP(A84,'2022_PAPI_Indicators'!A79:AT259,45,FALSE)</f>
        <v>0.2296663523</v>
      </c>
      <c r="AV84" s="24">
        <f>VLOOKUP(A84,'2022_PAPI_Indicators'!A79:AU259,46,FALSE)</f>
        <v>0.3433497846</v>
      </c>
      <c r="AW84" s="24">
        <f>VLOOKUP(A84,'2022_PAPI_Indicators'!A79:AV259,47,FALSE)</f>
        <v>0.195118174</v>
      </c>
      <c r="AX84" s="24">
        <f>VLOOKUP(A84,'2022_PAPI_Indicators'!A79:AW259,48,FALSE)</f>
        <v>0.1861185133</v>
      </c>
      <c r="AY84" s="24">
        <f>VLOOKUP(A84,'2022_PAPI_Indicators'!A79:AX259,49,FALSE)</f>
        <v>0.2265455872</v>
      </c>
      <c r="AZ84" s="24">
        <f>VLOOKUP(A84,'2022_PAPI_Indicators'!A79:AY259,50,FALSE)</f>
        <v>0.191890642</v>
      </c>
      <c r="BA84" s="24">
        <f>VLOOKUP(A84,'2022_PAPI_Indicators'!A79:AZ259,51,FALSE)</f>
        <v>0.1408956945</v>
      </c>
      <c r="BB84" s="24">
        <f>VLOOKUP(A84,'2022_PAPI_Indicators'!A79:BA259,52,FALSE)</f>
        <v>0.2520831227</v>
      </c>
      <c r="BC84" s="24">
        <f>VLOOKUP(A84,'2022_PAPI_Indicators'!A79:BB259,53,FALSE)</f>
        <v>0.2453513891</v>
      </c>
      <c r="BD84" s="24">
        <f>VLOOKUP(A84,'2022_PAPI_Indicators'!A79:BC259,54,FALSE)</f>
        <v>0.1984098107</v>
      </c>
      <c r="BE84" s="24">
        <f>VLOOKUP(A84,'2022_PAPI_Indicators'!A79:BD259,55,FALSE)</f>
        <v>0.2812452018</v>
      </c>
      <c r="BF84" s="24">
        <f>VLOOKUP(A84,'2022_PAPI_Indicators'!A79:BE259,56,FALSE)</f>
        <v>0.2397548109</v>
      </c>
      <c r="BG84" s="24">
        <f>VLOOKUP(A84,'2022_PAPI_Indicators'!A79:BF259,57,FALSE)</f>
        <v>0.3042630851</v>
      </c>
      <c r="BH84" s="24">
        <f>VLOOKUP(A84,'2022_PAPI_Indicators'!A79:BG259,58,FALSE)</f>
        <v>0.3099041581</v>
      </c>
      <c r="BI84" s="24">
        <f>VLOOKUP(A84,'2022_PAPI_Indicators'!A79:BH259,59,FALSE)</f>
        <v>0.2716266811</v>
      </c>
      <c r="BJ84" s="24">
        <f>VLOOKUP(A84,'2022_PAPI_Indicators'!A79:BI259,60,FALSE)</f>
        <v>0.2363442332</v>
      </c>
      <c r="BK84" s="24">
        <f>VLOOKUP(A84,'2022_PAPI_Indicators'!A79:BJ259,61,FALSE)</f>
        <v>0.2660768628</v>
      </c>
      <c r="BL84" s="24">
        <f>VLOOKUP(A84,'2022_PAPI_Indicators'!A79:BK259,62,FALSE)</f>
        <v>0.3670174181</v>
      </c>
      <c r="BM84" s="24">
        <f>VLOOKUP(A84,'2022_PAPI_Indicators'!A79:BL259,63,FALSE)</f>
        <v>0.3012996316</v>
      </c>
      <c r="BN84" s="24">
        <f>VLOOKUP(A84,'2022_PAPI_Indicators'!A79:BM259,64,FALSE)</f>
        <v>0.3022082746</v>
      </c>
    </row>
    <row r="85" ht="13.5" customHeight="1">
      <c r="A85" s="19" t="s">
        <v>226</v>
      </c>
      <c r="B85" s="19" t="s">
        <v>227</v>
      </c>
      <c r="C85" s="20" t="s">
        <v>88</v>
      </c>
      <c r="D85" s="21">
        <f>VLOOKUP(A85,'2022_PAPI_Indicators'!A80:B260,2,)</f>
        <v>1.972112298</v>
      </c>
      <c r="E85" s="21">
        <f>VLOOKUP(A85,'2022_PAPI_Indicators'!A80:C260,3,FALSE)</f>
        <v>2.022294998</v>
      </c>
      <c r="F85" s="21">
        <f>VLOOKUP(A85,'2022_PAPI_Indicators'!A80:D260,4,FALSE)</f>
        <v>1.823207021</v>
      </c>
      <c r="G85" s="21">
        <f>VLOOKUP(A85,'2022_PAPI_Indicators'!A80:E260,5,FALSE)</f>
        <v>1.993400812</v>
      </c>
      <c r="H85" s="21">
        <f>VLOOKUP(A85,'2022_PAPI_Indicators'!A80:F260,6,FALSE)</f>
        <v>2.043316364</v>
      </c>
      <c r="I85" s="21">
        <f>VLOOKUP(A85,'2022_PAPI_Indicators'!A80:G260,7,FALSE)</f>
        <v>1.756986737</v>
      </c>
      <c r="J85" s="21">
        <f>VLOOKUP(A85,'2022_PAPI_Indicators'!A80:H260,8,FALSE)</f>
        <v>1.776306868</v>
      </c>
      <c r="K85" s="21">
        <f>VLOOKUP(A85,'2022_PAPI_Indicators'!A80:I260,9,FALSE)</f>
        <v>1.868327379</v>
      </c>
      <c r="L85" s="21">
        <f>VLOOKUP(A85,'2022_PAPI_Indicators'!A80:J260,10,FALSE)</f>
        <v>1.996732235</v>
      </c>
      <c r="M85" s="21">
        <f>VLOOKUP(A85,'2022_PAPI_Indicators'!A80:K260,11,FALSE)</f>
        <v>1.963447094</v>
      </c>
      <c r="N85" s="21">
        <f>VLOOKUP(A85,'2022_PAPI_Indicators'!A80:L260,12,FALSE)</f>
        <v>1.970196724</v>
      </c>
      <c r="O85" s="21">
        <f>VLOOKUP(A85,'2022_PAPI_Indicators'!A80:M260,13,FALSE)</f>
        <v>1.966586947</v>
      </c>
      <c r="P85" s="21">
        <f>VLOOKUP(A85,'2022_PAPI_Indicators'!A80:N260,14,FALSE)</f>
        <v>2.034678698</v>
      </c>
      <c r="Q85" s="21">
        <f>VLOOKUP(A85,'2022_PAPI_Indicators'!A80:O260,15,FALSE)</f>
        <v>2.315511942</v>
      </c>
      <c r="R85" s="22" t="str">
        <f>VLOOKUP(A85,'2022_PAPI_Indicators'!A80:P260,16,FALSE)</f>
        <v/>
      </c>
      <c r="S85" s="21">
        <f>VLOOKUP(A85,'2022_PAPI_Indicators'!A80:R260,17,FALSE)</f>
        <v>2.116649389</v>
      </c>
      <c r="T85" s="21">
        <f>VLOOKUP(A85,'2022_PAPI_Indicators'!A80:S260,18,FALSE)</f>
        <v>2.076380014</v>
      </c>
      <c r="U85" s="22" t="str">
        <f>VLOOKUP(A85,'2022_PAPI_Indicators'!A80:T260,19,FALSE)</f>
        <v/>
      </c>
      <c r="V85" s="21">
        <f>VLOOKUP(A85,'2022_PAPI_Indicators'!A80:U260,20,FALSE)</f>
        <v>1.872835517</v>
      </c>
      <c r="W85" s="21">
        <f>VLOOKUP(A85,'2022_PAPI_Indicators'!A80:V260,21,FALSE)</f>
        <v>2.046221972</v>
      </c>
      <c r="X85" s="21">
        <f>VLOOKUP(A85,'2022_PAPI_Indicators'!A80:W260,22,FALSE)</f>
        <v>2.025979996</v>
      </c>
      <c r="Y85" s="21">
        <f>VLOOKUP(A85,'2022_PAPI_Indicators'!A80:X260,23,FALSE)</f>
        <v>2.045572042</v>
      </c>
      <c r="Z85" s="21">
        <f>VLOOKUP(A85,'2022_PAPI_Indicators'!A80:Y260,24,FALSE)</f>
        <v>2.039480209</v>
      </c>
      <c r="AA85" s="21">
        <f>VLOOKUP(A85,'2022_PAPI_Indicators'!A80:Z260,25,FALSE)</f>
        <v>1.996209145</v>
      </c>
      <c r="AB85" s="21">
        <f>VLOOKUP(A85,'2022_PAPI_Indicators'!A80:AA260,26,FALSE)</f>
        <v>2.030381918</v>
      </c>
      <c r="AC85" s="21">
        <f>VLOOKUP(A85,'2022_PAPI_Indicators'!A80:AB260,27,FALSE)</f>
        <v>2.155046701</v>
      </c>
      <c r="AD85" s="21">
        <f>VLOOKUP(A85,'2022_PAPI_Indicators'!A80:AC260,28,FALSE)</f>
        <v>2.003495455</v>
      </c>
      <c r="AE85" s="21">
        <f>VLOOKUP(A85,'2022_PAPI_Indicators'!A80:AD260,29,FALSE)</f>
        <v>1.926766992</v>
      </c>
      <c r="AF85" s="21">
        <f>VLOOKUP(A85,'2022_PAPI_Indicators'!A80:AE260,30,FALSE)</f>
        <v>2.155222178</v>
      </c>
      <c r="AG85" s="21">
        <f>VLOOKUP(A85,'2022_PAPI_Indicators'!A80:AF260,31,FALSE)</f>
        <v>1.956889629</v>
      </c>
      <c r="AH85" s="21">
        <f>VLOOKUP(A85,'2022_PAPI_Indicators'!A80:AG260,32,FALSE)</f>
        <v>2.053781986</v>
      </c>
      <c r="AI85" s="21">
        <f>VLOOKUP(A85,'2022_PAPI_Indicators'!A80:AH260,33,FALSE)</f>
        <v>2.011864662</v>
      </c>
      <c r="AJ85" s="21">
        <f>VLOOKUP(A85,'2022_PAPI_Indicators'!A80:AI260,34,FALSE)</f>
        <v>1.993033528</v>
      </c>
      <c r="AK85" s="21">
        <f>VLOOKUP(A85,'2022_PAPI_Indicators'!A80:AJ260,35,FALSE)</f>
        <v>2.052675962</v>
      </c>
      <c r="AL85" s="21">
        <f>VLOOKUP(A85,'2022_PAPI_Indicators'!A80:AK260,36,FALSE)</f>
        <v>2.107495546</v>
      </c>
      <c r="AM85" s="21">
        <f>VLOOKUP(A85,'2022_PAPI_Indicators'!A80:AL260,37,FALSE)</f>
        <v>1.960703373</v>
      </c>
      <c r="AN85" s="21">
        <f>VLOOKUP(A85,'2022_PAPI_Indicators'!A80:AM260,38,FALSE)</f>
        <v>2.002534628</v>
      </c>
      <c r="AO85" s="21">
        <f>VLOOKUP(A85,'2022_PAPI_Indicators'!A80:AN260,39,FALSE)</f>
        <v>2.128679037</v>
      </c>
      <c r="AP85" s="21">
        <f>VLOOKUP(A85,'2022_PAPI_Indicators'!A80:AO260,40,FALSE)</f>
        <v>2.030910969</v>
      </c>
      <c r="AQ85" s="21">
        <f>VLOOKUP(A85,'2022_PAPI_Indicators'!A80:AP260,41,FALSE)</f>
        <v>1.90718174</v>
      </c>
      <c r="AR85" s="21">
        <f>VLOOKUP(A85,'2022_PAPI_Indicators'!A80:AQ260,42,FALSE)</f>
        <v>1.923564315</v>
      </c>
      <c r="AS85" s="21">
        <f>VLOOKUP(A85,'2022_PAPI_Indicators'!A80:AR260,43,FALSE)</f>
        <v>1.959417343</v>
      </c>
      <c r="AT85" s="21">
        <f>VLOOKUP(A85,'2022_PAPI_Indicators'!A80:AS260,44,FALSE)</f>
        <v>1.924939513</v>
      </c>
      <c r="AU85" s="21">
        <f>VLOOKUP(A85,'2022_PAPI_Indicators'!A80:AT260,45,FALSE)</f>
        <v>1.999986529</v>
      </c>
      <c r="AV85" s="21">
        <f>VLOOKUP(A85,'2022_PAPI_Indicators'!A80:AU260,46,FALSE)</f>
        <v>2.019727945</v>
      </c>
      <c r="AW85" s="21">
        <f>VLOOKUP(A85,'2022_PAPI_Indicators'!A80:AV260,47,FALSE)</f>
        <v>1.923631191</v>
      </c>
      <c r="AX85" s="21">
        <f>VLOOKUP(A85,'2022_PAPI_Indicators'!A80:AW260,48,FALSE)</f>
        <v>2.201193571</v>
      </c>
      <c r="AY85" s="21">
        <f>VLOOKUP(A85,'2022_PAPI_Indicators'!A80:AX260,49,FALSE)</f>
        <v>2.037043333</v>
      </c>
      <c r="AZ85" s="21">
        <f>VLOOKUP(A85,'2022_PAPI_Indicators'!A80:AY260,50,FALSE)</f>
        <v>2.050448418</v>
      </c>
      <c r="BA85" s="21">
        <f>VLOOKUP(A85,'2022_PAPI_Indicators'!A80:AZ260,51,FALSE)</f>
        <v>1.867989063</v>
      </c>
      <c r="BB85" s="21">
        <f>VLOOKUP(A85,'2022_PAPI_Indicators'!A80:BA260,52,FALSE)</f>
        <v>1.886538863</v>
      </c>
      <c r="BC85" s="21">
        <f>VLOOKUP(A85,'2022_PAPI_Indicators'!A80:BB260,53,FALSE)</f>
        <v>2.164017677</v>
      </c>
      <c r="BD85" s="21">
        <f>VLOOKUP(A85,'2022_PAPI_Indicators'!A80:BC260,54,FALSE)</f>
        <v>1.972127676</v>
      </c>
      <c r="BE85" s="21">
        <f>VLOOKUP(A85,'2022_PAPI_Indicators'!A80:BD260,55,FALSE)</f>
        <v>1.967901707</v>
      </c>
      <c r="BF85" s="21">
        <f>VLOOKUP(A85,'2022_PAPI_Indicators'!A80:BE260,56,FALSE)</f>
        <v>1.986672044</v>
      </c>
      <c r="BG85" s="21">
        <f>VLOOKUP(A85,'2022_PAPI_Indicators'!A80:BF260,57,FALSE)</f>
        <v>1.941319823</v>
      </c>
      <c r="BH85" s="21">
        <f>VLOOKUP(A85,'2022_PAPI_Indicators'!A80:BG260,58,FALSE)</f>
        <v>1.98651278</v>
      </c>
      <c r="BI85" s="21">
        <f>VLOOKUP(A85,'2022_PAPI_Indicators'!A80:BH260,59,FALSE)</f>
        <v>1.945326805</v>
      </c>
      <c r="BJ85" s="21">
        <f>VLOOKUP(A85,'2022_PAPI_Indicators'!A80:BI260,60,FALSE)</f>
        <v>1.890548944</v>
      </c>
      <c r="BK85" s="21">
        <f>VLOOKUP(A85,'2022_PAPI_Indicators'!A80:BJ260,61,FALSE)</f>
        <v>2.056269169</v>
      </c>
      <c r="BL85" s="21">
        <f>VLOOKUP(A85,'2022_PAPI_Indicators'!A80:BK260,62,FALSE)</f>
        <v>2.175182819</v>
      </c>
      <c r="BM85" s="21">
        <f>VLOOKUP(A85,'2022_PAPI_Indicators'!A80:BL260,63,FALSE)</f>
        <v>2.143403053</v>
      </c>
      <c r="BN85" s="21">
        <f>VLOOKUP(A85,'2022_PAPI_Indicators'!A80:BM260,64,FALSE)</f>
        <v>2.021650553</v>
      </c>
    </row>
    <row r="86" ht="13.5" customHeight="1">
      <c r="A86" s="11" t="s">
        <v>228</v>
      </c>
      <c r="B86" s="29" t="s">
        <v>229</v>
      </c>
      <c r="C86" s="12" t="s">
        <v>83</v>
      </c>
      <c r="D86" s="24">
        <f>VLOOKUP(A86,'2022_PAPI_Indicators'!A81:B261,2,)</f>
        <v>0.6657554507</v>
      </c>
      <c r="E86" s="24">
        <f>VLOOKUP(A86,'2022_PAPI_Indicators'!A81:C261,3,FALSE)</f>
        <v>0.7017068267</v>
      </c>
      <c r="F86" s="24">
        <f>VLOOKUP(A86,'2022_PAPI_Indicators'!A81:D261,4,FALSE)</f>
        <v>0.5617549419</v>
      </c>
      <c r="G86" s="24">
        <f>VLOOKUP(A86,'2022_PAPI_Indicators'!A81:E261,5,FALSE)</f>
        <v>0.6718562245</v>
      </c>
      <c r="H86" s="24">
        <f>VLOOKUP(A86,'2022_PAPI_Indicators'!A81:F261,6,FALSE)</f>
        <v>0.6463143826</v>
      </c>
      <c r="I86" s="24">
        <f>VLOOKUP(A86,'2022_PAPI_Indicators'!A81:G261,7,FALSE)</f>
        <v>0.4569022059</v>
      </c>
      <c r="J86" s="24">
        <f>VLOOKUP(A86,'2022_PAPI_Indicators'!A81:H261,8,FALSE)</f>
        <v>0.528654635</v>
      </c>
      <c r="K86" s="24">
        <f>VLOOKUP(A86,'2022_PAPI_Indicators'!A81:I261,9,FALSE)</f>
        <v>0.5551082492</v>
      </c>
      <c r="L86" s="24">
        <f>VLOOKUP(A86,'2022_PAPI_Indicators'!A81:J261,10,FALSE)</f>
        <v>0.6305448413</v>
      </c>
      <c r="M86" s="24">
        <f>VLOOKUP(A86,'2022_PAPI_Indicators'!A81:K261,11,FALSE)</f>
        <v>0.6019192934</v>
      </c>
      <c r="N86" s="24">
        <f>VLOOKUP(A86,'2022_PAPI_Indicators'!A81:L261,12,FALSE)</f>
        <v>0.5914460421</v>
      </c>
      <c r="O86" s="24">
        <f>VLOOKUP(A86,'2022_PAPI_Indicators'!A81:M261,13,FALSE)</f>
        <v>0.5470541716</v>
      </c>
      <c r="P86" s="24">
        <f>VLOOKUP(A86,'2022_PAPI_Indicators'!A81:N261,14,FALSE)</f>
        <v>0.6395196915</v>
      </c>
      <c r="Q86" s="24">
        <f>VLOOKUP(A86,'2022_PAPI_Indicators'!A81:O261,15,FALSE)</f>
        <v>0.8770079017</v>
      </c>
      <c r="R86" s="25" t="str">
        <f>VLOOKUP(A86,'2022_PAPI_Indicators'!A81:P261,16,FALSE)</f>
        <v/>
      </c>
      <c r="S86" s="24">
        <f>VLOOKUP(A86,'2022_PAPI_Indicators'!A81:R261,17,FALSE)</f>
        <v>0.7450515628</v>
      </c>
      <c r="T86" s="24">
        <f>VLOOKUP(A86,'2022_PAPI_Indicators'!A81:S261,18,FALSE)</f>
        <v>0.7001897693</v>
      </c>
      <c r="U86" s="25" t="str">
        <f>VLOOKUP(A86,'2022_PAPI_Indicators'!A81:T261,19,FALSE)</f>
        <v/>
      </c>
      <c r="V86" s="24">
        <f>VLOOKUP(A86,'2022_PAPI_Indicators'!A81:U261,20,FALSE)</f>
        <v>0.5803513527</v>
      </c>
      <c r="W86" s="24">
        <f>VLOOKUP(A86,'2022_PAPI_Indicators'!A81:V261,21,FALSE)</f>
        <v>0.6524382234</v>
      </c>
      <c r="X86" s="24">
        <f>VLOOKUP(A86,'2022_PAPI_Indicators'!A81:W261,22,FALSE)</f>
        <v>0.6293880939</v>
      </c>
      <c r="Y86" s="24">
        <f>VLOOKUP(A86,'2022_PAPI_Indicators'!A81:X261,23,FALSE)</f>
        <v>0.6485691667</v>
      </c>
      <c r="Z86" s="24">
        <f>VLOOKUP(A86,'2022_PAPI_Indicators'!A81:Y261,24,FALSE)</f>
        <v>0.7242508531</v>
      </c>
      <c r="AA86" s="24">
        <f>VLOOKUP(A86,'2022_PAPI_Indicators'!A81:Z261,25,FALSE)</f>
        <v>0.6317403913</v>
      </c>
      <c r="AB86" s="24">
        <f>VLOOKUP(A86,'2022_PAPI_Indicators'!A81:AA261,26,FALSE)</f>
        <v>0.6638373137</v>
      </c>
      <c r="AC86" s="24">
        <f>VLOOKUP(A86,'2022_PAPI_Indicators'!A81:AB261,27,FALSE)</f>
        <v>0.7509135604</v>
      </c>
      <c r="AD86" s="24">
        <f>VLOOKUP(A86,'2022_PAPI_Indicators'!A81:AC261,28,FALSE)</f>
        <v>0.6275533438</v>
      </c>
      <c r="AE86" s="24">
        <f>VLOOKUP(A86,'2022_PAPI_Indicators'!A81:AD261,29,FALSE)</f>
        <v>0.5651285648</v>
      </c>
      <c r="AF86" s="24">
        <f>VLOOKUP(A86,'2022_PAPI_Indicators'!A81:AE261,30,FALSE)</f>
        <v>0.7602880597</v>
      </c>
      <c r="AG86" s="24">
        <f>VLOOKUP(A86,'2022_PAPI_Indicators'!A81:AF261,31,FALSE)</f>
        <v>0.6659802198</v>
      </c>
      <c r="AH86" s="24">
        <f>VLOOKUP(A86,'2022_PAPI_Indicators'!A81:AG261,32,FALSE)</f>
        <v>0.6870518923</v>
      </c>
      <c r="AI86" s="24">
        <f>VLOOKUP(A86,'2022_PAPI_Indicators'!A81:AH261,33,FALSE)</f>
        <v>0.705975771</v>
      </c>
      <c r="AJ86" s="24">
        <f>VLOOKUP(A86,'2022_PAPI_Indicators'!A81:AI261,34,FALSE)</f>
        <v>0.6353977919</v>
      </c>
      <c r="AK86" s="24">
        <f>VLOOKUP(A86,'2022_PAPI_Indicators'!A81:AJ261,35,FALSE)</f>
        <v>0.6910843253</v>
      </c>
      <c r="AL86" s="24">
        <f>VLOOKUP(A86,'2022_PAPI_Indicators'!A81:AK261,36,FALSE)</f>
        <v>0.7478775978</v>
      </c>
      <c r="AM86" s="24">
        <f>VLOOKUP(A86,'2022_PAPI_Indicators'!A81:AL261,37,FALSE)</f>
        <v>0.6026312709</v>
      </c>
      <c r="AN86" s="24">
        <f>VLOOKUP(A86,'2022_PAPI_Indicators'!A81:AM261,38,FALSE)</f>
        <v>0.7060813308</v>
      </c>
      <c r="AO86" s="24">
        <f>VLOOKUP(A86,'2022_PAPI_Indicators'!A81:AN261,39,FALSE)</f>
        <v>0.7387615442</v>
      </c>
      <c r="AP86" s="24">
        <f>VLOOKUP(A86,'2022_PAPI_Indicators'!A81:AO261,40,FALSE)</f>
        <v>0.6338321567</v>
      </c>
      <c r="AQ86" s="24">
        <f>VLOOKUP(A86,'2022_PAPI_Indicators'!A81:AP261,41,FALSE)</f>
        <v>0.6253376603</v>
      </c>
      <c r="AR86" s="24">
        <f>VLOOKUP(A86,'2022_PAPI_Indicators'!A81:AQ261,42,FALSE)</f>
        <v>0.6135137081</v>
      </c>
      <c r="AS86" s="24">
        <f>VLOOKUP(A86,'2022_PAPI_Indicators'!A81:AR261,43,FALSE)</f>
        <v>0.6322774887</v>
      </c>
      <c r="AT86" s="24">
        <f>VLOOKUP(A86,'2022_PAPI_Indicators'!A81:AS261,44,FALSE)</f>
        <v>0.6064399481</v>
      </c>
      <c r="AU86" s="24">
        <f>VLOOKUP(A86,'2022_PAPI_Indicators'!A81:AT261,45,FALSE)</f>
        <v>0.6748019457</v>
      </c>
      <c r="AV86" s="24">
        <f>VLOOKUP(A86,'2022_PAPI_Indicators'!A81:AU261,46,FALSE)</f>
        <v>0.704765141</v>
      </c>
      <c r="AW86" s="24">
        <f>VLOOKUP(A86,'2022_PAPI_Indicators'!A81:AV261,47,FALSE)</f>
        <v>0.6553128362</v>
      </c>
      <c r="AX86" s="24">
        <f>VLOOKUP(A86,'2022_PAPI_Indicators'!A81:AW261,48,FALSE)</f>
        <v>0.8289346695</v>
      </c>
      <c r="AY86" s="24">
        <f>VLOOKUP(A86,'2022_PAPI_Indicators'!A81:AX261,49,FALSE)</f>
        <v>0.7057257891</v>
      </c>
      <c r="AZ86" s="24">
        <f>VLOOKUP(A86,'2022_PAPI_Indicators'!A81:AY261,50,FALSE)</f>
        <v>0.7088087797</v>
      </c>
      <c r="BA86" s="24">
        <f>VLOOKUP(A86,'2022_PAPI_Indicators'!A81:AZ261,51,FALSE)</f>
        <v>0.6115606427</v>
      </c>
      <c r="BB86" s="24">
        <f>VLOOKUP(A86,'2022_PAPI_Indicators'!A81:BA261,52,FALSE)</f>
        <v>0.5868844986</v>
      </c>
      <c r="BC86" s="24">
        <f>VLOOKUP(A86,'2022_PAPI_Indicators'!A81:BB261,53,FALSE)</f>
        <v>0.7904898524</v>
      </c>
      <c r="BD86" s="24">
        <f>VLOOKUP(A86,'2022_PAPI_Indicators'!A81:BC261,54,FALSE)</f>
        <v>0.7030384541</v>
      </c>
      <c r="BE86" s="24">
        <f>VLOOKUP(A86,'2022_PAPI_Indicators'!A81:BD261,55,FALSE)</f>
        <v>0.6337223053</v>
      </c>
      <c r="BF86" s="24">
        <f>VLOOKUP(A86,'2022_PAPI_Indicators'!A81:BE261,56,FALSE)</f>
        <v>0.677113235</v>
      </c>
      <c r="BG86" s="24">
        <f>VLOOKUP(A86,'2022_PAPI_Indicators'!A81:BF261,57,FALSE)</f>
        <v>0.6514084339</v>
      </c>
      <c r="BH86" s="24">
        <f>VLOOKUP(A86,'2022_PAPI_Indicators'!A81:BG261,58,FALSE)</f>
        <v>0.628218472</v>
      </c>
      <c r="BI86" s="24">
        <f>VLOOKUP(A86,'2022_PAPI_Indicators'!A81:BH261,59,FALSE)</f>
        <v>0.6240158677</v>
      </c>
      <c r="BJ86" s="24">
        <f>VLOOKUP(A86,'2022_PAPI_Indicators'!A81:BI261,60,FALSE)</f>
        <v>0.5922573805</v>
      </c>
      <c r="BK86" s="24">
        <f>VLOOKUP(A86,'2022_PAPI_Indicators'!A81:BJ261,61,FALSE)</f>
        <v>0.6776522398</v>
      </c>
      <c r="BL86" s="24">
        <f>VLOOKUP(A86,'2022_PAPI_Indicators'!A81:BK261,62,FALSE)</f>
        <v>0.7848573923</v>
      </c>
      <c r="BM86" s="24">
        <f>VLOOKUP(A86,'2022_PAPI_Indicators'!A81:BL261,63,FALSE)</f>
        <v>0.786137104</v>
      </c>
      <c r="BN86" s="24">
        <f>VLOOKUP(A86,'2022_PAPI_Indicators'!A81:BM261,64,FALSE)</f>
        <v>0.6924698353</v>
      </c>
    </row>
    <row r="87" ht="13.5" customHeight="1">
      <c r="A87" s="11" t="s">
        <v>230</v>
      </c>
      <c r="B87" s="29" t="s">
        <v>231</v>
      </c>
      <c r="C87" s="12" t="s">
        <v>83</v>
      </c>
      <c r="D87" s="24">
        <f>VLOOKUP(A87,'2022_PAPI_Indicators'!A82:B262,2,)</f>
        <v>0.6848620772</v>
      </c>
      <c r="E87" s="24">
        <f>VLOOKUP(A87,'2022_PAPI_Indicators'!A82:C262,3,FALSE)</f>
        <v>0.7248697281</v>
      </c>
      <c r="F87" s="24">
        <f>VLOOKUP(A87,'2022_PAPI_Indicators'!A82:D262,4,FALSE)</f>
        <v>0.6227920651</v>
      </c>
      <c r="G87" s="24">
        <f>VLOOKUP(A87,'2022_PAPI_Indicators'!A82:E262,5,FALSE)</f>
        <v>0.7257447243</v>
      </c>
      <c r="H87" s="24">
        <f>VLOOKUP(A87,'2022_PAPI_Indicators'!A82:F262,6,FALSE)</f>
        <v>0.7827278972</v>
      </c>
      <c r="I87" s="24">
        <f>VLOOKUP(A87,'2022_PAPI_Indicators'!A82:G262,7,FALSE)</f>
        <v>0.6152610183</v>
      </c>
      <c r="J87" s="24">
        <f>VLOOKUP(A87,'2022_PAPI_Indicators'!A82:H262,8,FALSE)</f>
        <v>0.6051743627</v>
      </c>
      <c r="K87" s="24">
        <f>VLOOKUP(A87,'2022_PAPI_Indicators'!A82:I262,9,FALSE)</f>
        <v>0.6651147604</v>
      </c>
      <c r="L87" s="24">
        <f>VLOOKUP(A87,'2022_PAPI_Indicators'!A82:J262,10,FALSE)</f>
        <v>0.7357612252</v>
      </c>
      <c r="M87" s="24">
        <f>VLOOKUP(A87,'2022_PAPI_Indicators'!A82:K262,11,FALSE)</f>
        <v>0.7354488373</v>
      </c>
      <c r="N87" s="24">
        <f>VLOOKUP(A87,'2022_PAPI_Indicators'!A82:L262,12,FALSE)</f>
        <v>0.7551784515</v>
      </c>
      <c r="O87" s="24">
        <f>VLOOKUP(A87,'2022_PAPI_Indicators'!A82:M262,13,FALSE)</f>
        <v>0.749986887</v>
      </c>
      <c r="P87" s="24">
        <f>VLOOKUP(A87,'2022_PAPI_Indicators'!A82:N262,14,FALSE)</f>
        <v>0.7629368305</v>
      </c>
      <c r="Q87" s="24">
        <f>VLOOKUP(A87,'2022_PAPI_Indicators'!A82:O262,15,FALSE)</f>
        <v>0.883471489</v>
      </c>
      <c r="R87" s="25" t="str">
        <f>VLOOKUP(A87,'2022_PAPI_Indicators'!A82:P262,16,FALSE)</f>
        <v/>
      </c>
      <c r="S87" s="24">
        <f>VLOOKUP(A87,'2022_PAPI_Indicators'!A82:R262,17,FALSE)</f>
        <v>0.7678704858</v>
      </c>
      <c r="T87" s="24">
        <f>VLOOKUP(A87,'2022_PAPI_Indicators'!A82:S262,18,FALSE)</f>
        <v>0.7773856521</v>
      </c>
      <c r="U87" s="25" t="str">
        <f>VLOOKUP(A87,'2022_PAPI_Indicators'!A82:T262,19,FALSE)</f>
        <v/>
      </c>
      <c r="V87" s="24">
        <f>VLOOKUP(A87,'2022_PAPI_Indicators'!A82:U262,20,FALSE)</f>
        <v>0.6265595555</v>
      </c>
      <c r="W87" s="24">
        <f>VLOOKUP(A87,'2022_PAPI_Indicators'!A82:V262,21,FALSE)</f>
        <v>0.7649466991</v>
      </c>
      <c r="X87" s="24">
        <f>VLOOKUP(A87,'2022_PAPI_Indicators'!A82:W262,22,FALSE)</f>
        <v>0.7542102933</v>
      </c>
      <c r="Y87" s="24">
        <f>VLOOKUP(A87,'2022_PAPI_Indicators'!A82:X262,23,FALSE)</f>
        <v>0.7826692462</v>
      </c>
      <c r="Z87" s="24">
        <f>VLOOKUP(A87,'2022_PAPI_Indicators'!A82:Y262,24,FALSE)</f>
        <v>0.7153289914</v>
      </c>
      <c r="AA87" s="24">
        <f>VLOOKUP(A87,'2022_PAPI_Indicators'!A82:Z262,25,FALSE)</f>
        <v>0.7423029542</v>
      </c>
      <c r="AB87" s="24">
        <f>VLOOKUP(A87,'2022_PAPI_Indicators'!A82:AA262,26,FALSE)</f>
        <v>0.7485210299</v>
      </c>
      <c r="AC87" s="24">
        <f>VLOOKUP(A87,'2022_PAPI_Indicators'!A82:AB262,27,FALSE)</f>
        <v>0.8102375269</v>
      </c>
      <c r="AD87" s="24">
        <f>VLOOKUP(A87,'2022_PAPI_Indicators'!A82:AC262,28,FALSE)</f>
        <v>0.7377547622</v>
      </c>
      <c r="AE87" s="24">
        <f>VLOOKUP(A87,'2022_PAPI_Indicators'!A82:AD262,29,FALSE)</f>
        <v>0.6943267584</v>
      </c>
      <c r="AF87" s="24">
        <f>VLOOKUP(A87,'2022_PAPI_Indicators'!A82:AE262,30,FALSE)</f>
        <v>0.7882150412</v>
      </c>
      <c r="AG87" s="24">
        <f>VLOOKUP(A87,'2022_PAPI_Indicators'!A82:AF262,31,FALSE)</f>
        <v>0.7259232402</v>
      </c>
      <c r="AH87" s="24">
        <f>VLOOKUP(A87,'2022_PAPI_Indicators'!A82:AG262,32,FALSE)</f>
        <v>0.7509021759</v>
      </c>
      <c r="AI87" s="24">
        <f>VLOOKUP(A87,'2022_PAPI_Indicators'!A82:AH262,33,FALSE)</f>
        <v>0.6796130538</v>
      </c>
      <c r="AJ87" s="24">
        <f>VLOOKUP(A87,'2022_PAPI_Indicators'!A82:AI262,34,FALSE)</f>
        <v>0.6956133842</v>
      </c>
      <c r="AK87" s="24">
        <f>VLOOKUP(A87,'2022_PAPI_Indicators'!A82:AJ262,35,FALSE)</f>
        <v>0.7386646867</v>
      </c>
      <c r="AL87" s="24">
        <f>VLOOKUP(A87,'2022_PAPI_Indicators'!A82:AK262,36,FALSE)</f>
        <v>0.7630237341</v>
      </c>
      <c r="AM87" s="24">
        <f>VLOOKUP(A87,'2022_PAPI_Indicators'!A82:AL262,37,FALSE)</f>
        <v>0.6868851781</v>
      </c>
      <c r="AN87" s="24">
        <f>VLOOKUP(A87,'2022_PAPI_Indicators'!A82:AM262,38,FALSE)</f>
        <v>0.6368253231</v>
      </c>
      <c r="AO87" s="24">
        <f>VLOOKUP(A87,'2022_PAPI_Indicators'!A82:AN262,39,FALSE)</f>
        <v>0.7809938192</v>
      </c>
      <c r="AP87" s="24">
        <f>VLOOKUP(A87,'2022_PAPI_Indicators'!A82:AO262,40,FALSE)</f>
        <v>0.7493209243</v>
      </c>
      <c r="AQ87" s="24">
        <f>VLOOKUP(A87,'2022_PAPI_Indicators'!A82:AP262,41,FALSE)</f>
        <v>0.6173738241</v>
      </c>
      <c r="AR87" s="24">
        <f>VLOOKUP(A87,'2022_PAPI_Indicators'!A82:AQ262,42,FALSE)</f>
        <v>0.6860641837</v>
      </c>
      <c r="AS87" s="24">
        <f>VLOOKUP(A87,'2022_PAPI_Indicators'!A82:AR262,43,FALSE)</f>
        <v>0.6943480372</v>
      </c>
      <c r="AT87" s="24">
        <f>VLOOKUP(A87,'2022_PAPI_Indicators'!A82:AS262,44,FALSE)</f>
        <v>0.6674956679</v>
      </c>
      <c r="AU87" s="24">
        <f>VLOOKUP(A87,'2022_PAPI_Indicators'!A82:AT262,45,FALSE)</f>
        <v>0.6930307746</v>
      </c>
      <c r="AV87" s="24">
        <f>VLOOKUP(A87,'2022_PAPI_Indicators'!A82:AU262,46,FALSE)</f>
        <v>0.6548720598</v>
      </c>
      <c r="AW87" s="24">
        <f>VLOOKUP(A87,'2022_PAPI_Indicators'!A82:AV262,47,FALSE)</f>
        <v>0.6125853658</v>
      </c>
      <c r="AX87" s="24">
        <f>VLOOKUP(A87,'2022_PAPI_Indicators'!A82:AW262,48,FALSE)</f>
        <v>0.7830734849</v>
      </c>
      <c r="AY87" s="24">
        <f>VLOOKUP(A87,'2022_PAPI_Indicators'!A82:AX262,49,FALSE)</f>
        <v>0.6930732131</v>
      </c>
      <c r="AZ87" s="24">
        <f>VLOOKUP(A87,'2022_PAPI_Indicators'!A82:AY262,50,FALSE)</f>
        <v>0.6956519485</v>
      </c>
      <c r="BA87" s="24">
        <f>VLOOKUP(A87,'2022_PAPI_Indicators'!A82:AZ262,51,FALSE)</f>
        <v>0.5666170716</v>
      </c>
      <c r="BB87" s="24">
        <f>VLOOKUP(A87,'2022_PAPI_Indicators'!A82:BA262,52,FALSE)</f>
        <v>0.610593915</v>
      </c>
      <c r="BC87" s="24">
        <f>VLOOKUP(A87,'2022_PAPI_Indicators'!A82:BB262,53,FALSE)</f>
        <v>0.7625981569</v>
      </c>
      <c r="BD87" s="24">
        <f>VLOOKUP(A87,'2022_PAPI_Indicators'!A82:BC262,54,FALSE)</f>
        <v>0.6235162616</v>
      </c>
      <c r="BE87" s="24">
        <f>VLOOKUP(A87,'2022_PAPI_Indicators'!A82:BD262,55,FALSE)</f>
        <v>0.6790087819</v>
      </c>
      <c r="BF87" s="24">
        <f>VLOOKUP(A87,'2022_PAPI_Indicators'!A82:BE262,56,FALSE)</f>
        <v>0.660147965</v>
      </c>
      <c r="BG87" s="24">
        <f>VLOOKUP(A87,'2022_PAPI_Indicators'!A82:BF262,57,FALSE)</f>
        <v>0.65625</v>
      </c>
      <c r="BH87" s="24">
        <f>VLOOKUP(A87,'2022_PAPI_Indicators'!A82:BG262,58,FALSE)</f>
        <v>0.7024784684</v>
      </c>
      <c r="BI87" s="24">
        <f>VLOOKUP(A87,'2022_PAPI_Indicators'!A82:BH262,59,FALSE)</f>
        <v>0.6385367513</v>
      </c>
      <c r="BJ87" s="24">
        <f>VLOOKUP(A87,'2022_PAPI_Indicators'!A82:BI262,60,FALSE)</f>
        <v>0.6159291267</v>
      </c>
      <c r="BK87" s="24">
        <f>VLOOKUP(A87,'2022_PAPI_Indicators'!A82:BJ262,61,FALSE)</f>
        <v>0.7387455106</v>
      </c>
      <c r="BL87" s="24">
        <f>VLOOKUP(A87,'2022_PAPI_Indicators'!A82:BK262,62,FALSE)</f>
        <v>0.7902200818</v>
      </c>
      <c r="BM87" s="24">
        <f>VLOOKUP(A87,'2022_PAPI_Indicators'!A82:BL262,63,FALSE)</f>
        <v>0.7398443818</v>
      </c>
      <c r="BN87" s="24">
        <f>VLOOKUP(A87,'2022_PAPI_Indicators'!A82:BM262,64,FALSE)</f>
        <v>0.6921933889</v>
      </c>
    </row>
    <row r="88" ht="13.5" customHeight="1">
      <c r="A88" s="19" t="s">
        <v>232</v>
      </c>
      <c r="B88" s="19" t="s">
        <v>233</v>
      </c>
      <c r="C88" s="20" t="s">
        <v>88</v>
      </c>
      <c r="D88" s="21">
        <f>VLOOKUP(A88,'2022_PAPI_Indicators'!A83:B263,2,)</f>
        <v>1.12403512</v>
      </c>
      <c r="E88" s="21">
        <f>VLOOKUP(A88,'2022_PAPI_Indicators'!A83:C263,3,FALSE)</f>
        <v>0.9475719929</v>
      </c>
      <c r="F88" s="21">
        <f>VLOOKUP(A88,'2022_PAPI_Indicators'!A83:D263,4,FALSE)</f>
        <v>0.9505429268</v>
      </c>
      <c r="G88" s="21">
        <f>VLOOKUP(A88,'2022_PAPI_Indicators'!A83:E263,5,FALSE)</f>
        <v>1.061137915</v>
      </c>
      <c r="H88" s="21">
        <f>VLOOKUP(A88,'2022_PAPI_Indicators'!A83:F263,6,FALSE)</f>
        <v>1.10792017</v>
      </c>
      <c r="I88" s="21">
        <f>VLOOKUP(A88,'2022_PAPI_Indicators'!A83:G263,7,FALSE)</f>
        <v>0.8001583815</v>
      </c>
      <c r="J88" s="21">
        <f>VLOOKUP(A88,'2022_PAPI_Indicators'!A83:H263,8,FALSE)</f>
        <v>0.8418470025</v>
      </c>
      <c r="K88" s="21">
        <f>VLOOKUP(A88,'2022_PAPI_Indicators'!A83:I263,9,FALSE)</f>
        <v>0.9057148695</v>
      </c>
      <c r="L88" s="21">
        <f>VLOOKUP(A88,'2022_PAPI_Indicators'!A83:J263,10,FALSE)</f>
        <v>1.046750188</v>
      </c>
      <c r="M88" s="21">
        <f>VLOOKUP(A88,'2022_PAPI_Indicators'!A83:K263,11,FALSE)</f>
        <v>1.073745012</v>
      </c>
      <c r="N88" s="21">
        <f>VLOOKUP(A88,'2022_PAPI_Indicators'!A83:L263,12,FALSE)</f>
        <v>1.021106601</v>
      </c>
      <c r="O88" s="21">
        <f>VLOOKUP(A88,'2022_PAPI_Indicators'!A83:M263,13,FALSE)</f>
        <v>1.046820998</v>
      </c>
      <c r="P88" s="21">
        <f>VLOOKUP(A88,'2022_PAPI_Indicators'!A83:N263,14,FALSE)</f>
        <v>1.139481068</v>
      </c>
      <c r="Q88" s="21">
        <f>VLOOKUP(A88,'2022_PAPI_Indicators'!A83:O263,15,FALSE)</f>
        <v>1.683766007</v>
      </c>
      <c r="R88" s="22" t="str">
        <f>VLOOKUP(A88,'2022_PAPI_Indicators'!A83:P263,16,FALSE)</f>
        <v/>
      </c>
      <c r="S88" s="21">
        <f>VLOOKUP(A88,'2022_PAPI_Indicators'!A83:R263,17,FALSE)</f>
        <v>1.169723034</v>
      </c>
      <c r="T88" s="21">
        <f>VLOOKUP(A88,'2022_PAPI_Indicators'!A83:S263,18,FALSE)</f>
        <v>1.126208782</v>
      </c>
      <c r="U88" s="22" t="str">
        <f>VLOOKUP(A88,'2022_PAPI_Indicators'!A83:T263,19,FALSE)</f>
        <v/>
      </c>
      <c r="V88" s="21">
        <f>VLOOKUP(A88,'2022_PAPI_Indicators'!A83:U263,20,FALSE)</f>
        <v>1.034369349</v>
      </c>
      <c r="W88" s="21">
        <f>VLOOKUP(A88,'2022_PAPI_Indicators'!A83:V263,21,FALSE)</f>
        <v>1.192490339</v>
      </c>
      <c r="X88" s="21">
        <f>VLOOKUP(A88,'2022_PAPI_Indicators'!A83:W263,22,FALSE)</f>
        <v>1.123729587</v>
      </c>
      <c r="Y88" s="21">
        <f>VLOOKUP(A88,'2022_PAPI_Indicators'!A83:X263,23,FALSE)</f>
        <v>1.048730493</v>
      </c>
      <c r="Z88" s="21">
        <f>VLOOKUP(A88,'2022_PAPI_Indicators'!A83:Y263,24,FALSE)</f>
        <v>1.185549021</v>
      </c>
      <c r="AA88" s="21">
        <f>VLOOKUP(A88,'2022_PAPI_Indicators'!A83:Z263,25,FALSE)</f>
        <v>1.179310083</v>
      </c>
      <c r="AB88" s="21">
        <f>VLOOKUP(A88,'2022_PAPI_Indicators'!A83:AA263,26,FALSE)</f>
        <v>1.171889424</v>
      </c>
      <c r="AC88" s="21">
        <f>VLOOKUP(A88,'2022_PAPI_Indicators'!A83:AB263,27,FALSE)</f>
        <v>1.201893687</v>
      </c>
      <c r="AD88" s="21">
        <f>VLOOKUP(A88,'2022_PAPI_Indicators'!A83:AC263,28,FALSE)</f>
        <v>1.051045418</v>
      </c>
      <c r="AE88" s="21">
        <f>VLOOKUP(A88,'2022_PAPI_Indicators'!A83:AD263,29,FALSE)</f>
        <v>1.059185147</v>
      </c>
      <c r="AF88" s="21">
        <f>VLOOKUP(A88,'2022_PAPI_Indicators'!A83:AE263,30,FALSE)</f>
        <v>1.185054421</v>
      </c>
      <c r="AG88" s="21">
        <f>VLOOKUP(A88,'2022_PAPI_Indicators'!A83:AF263,31,FALSE)</f>
        <v>1.057842731</v>
      </c>
      <c r="AH88" s="21">
        <f>VLOOKUP(A88,'2022_PAPI_Indicators'!A83:AG263,32,FALSE)</f>
        <v>1.224787116</v>
      </c>
      <c r="AI88" s="21">
        <f>VLOOKUP(A88,'2022_PAPI_Indicators'!A83:AH263,33,FALSE)</f>
        <v>1.137129307</v>
      </c>
      <c r="AJ88" s="21">
        <f>VLOOKUP(A88,'2022_PAPI_Indicators'!A83:AI263,34,FALSE)</f>
        <v>1.129033208</v>
      </c>
      <c r="AK88" s="21">
        <f>VLOOKUP(A88,'2022_PAPI_Indicators'!A83:AJ263,35,FALSE)</f>
        <v>1.219048381</v>
      </c>
      <c r="AL88" s="21">
        <f>VLOOKUP(A88,'2022_PAPI_Indicators'!A83:AK263,36,FALSE)</f>
        <v>1.205143571</v>
      </c>
      <c r="AM88" s="21">
        <f>VLOOKUP(A88,'2022_PAPI_Indicators'!A83:AL263,37,FALSE)</f>
        <v>1.009858131</v>
      </c>
      <c r="AN88" s="21">
        <f>VLOOKUP(A88,'2022_PAPI_Indicators'!A83:AM263,38,FALSE)</f>
        <v>1.285781145</v>
      </c>
      <c r="AO88" s="21">
        <f>VLOOKUP(A88,'2022_PAPI_Indicators'!A83:AN263,39,FALSE)</f>
        <v>1.506232262</v>
      </c>
      <c r="AP88" s="21">
        <f>VLOOKUP(A88,'2022_PAPI_Indicators'!A83:AO263,40,FALSE)</f>
        <v>1.296843171</v>
      </c>
      <c r="AQ88" s="21">
        <f>VLOOKUP(A88,'2022_PAPI_Indicators'!A83:AP263,41,FALSE)</f>
        <v>0.9453082085</v>
      </c>
      <c r="AR88" s="21">
        <f>VLOOKUP(A88,'2022_PAPI_Indicators'!A83:AQ263,42,FALSE)</f>
        <v>1.009963632</v>
      </c>
      <c r="AS88" s="21">
        <f>VLOOKUP(A88,'2022_PAPI_Indicators'!A83:AR263,43,FALSE)</f>
        <v>1.159043074</v>
      </c>
      <c r="AT88" s="21">
        <f>VLOOKUP(A88,'2022_PAPI_Indicators'!A83:AS263,44,FALSE)</f>
        <v>0.9324120283</v>
      </c>
      <c r="AU88" s="21">
        <f>VLOOKUP(A88,'2022_PAPI_Indicators'!A83:AT263,45,FALSE)</f>
        <v>1.105138302</v>
      </c>
      <c r="AV88" s="21">
        <f>VLOOKUP(A88,'2022_PAPI_Indicators'!A83:AU263,46,FALSE)</f>
        <v>1.081194997</v>
      </c>
      <c r="AW88" s="21">
        <f>VLOOKUP(A88,'2022_PAPI_Indicators'!A83:AV263,47,FALSE)</f>
        <v>1.146155834</v>
      </c>
      <c r="AX88" s="21">
        <f>VLOOKUP(A88,'2022_PAPI_Indicators'!A83:AW263,48,FALSE)</f>
        <v>1.676371574</v>
      </c>
      <c r="AY88" s="21">
        <f>VLOOKUP(A88,'2022_PAPI_Indicators'!A83:AX263,49,FALSE)</f>
        <v>1.123011708</v>
      </c>
      <c r="AZ88" s="21">
        <f>VLOOKUP(A88,'2022_PAPI_Indicators'!A83:AY263,50,FALSE)</f>
        <v>1.287146211</v>
      </c>
      <c r="BA88" s="21">
        <f>VLOOKUP(A88,'2022_PAPI_Indicators'!A83:AZ263,51,FALSE)</f>
        <v>1.111544967</v>
      </c>
      <c r="BB88" s="21">
        <f>VLOOKUP(A88,'2022_PAPI_Indicators'!A83:BA263,52,FALSE)</f>
        <v>1.057451487</v>
      </c>
      <c r="BC88" s="21">
        <f>VLOOKUP(A88,'2022_PAPI_Indicators'!A83:BB263,53,FALSE)</f>
        <v>1.379647374</v>
      </c>
      <c r="BD88" s="21">
        <f>VLOOKUP(A88,'2022_PAPI_Indicators'!A83:BC263,54,FALSE)</f>
        <v>1.26883769</v>
      </c>
      <c r="BE88" s="21">
        <f>VLOOKUP(A88,'2022_PAPI_Indicators'!A83:BD263,55,FALSE)</f>
        <v>1.0680511</v>
      </c>
      <c r="BF88" s="21">
        <f>VLOOKUP(A88,'2022_PAPI_Indicators'!A83:BE263,56,FALSE)</f>
        <v>1.160184741</v>
      </c>
      <c r="BG88" s="21">
        <f>VLOOKUP(A88,'2022_PAPI_Indicators'!A83:BF263,57,FALSE)</f>
        <v>1.243450522</v>
      </c>
      <c r="BH88" s="21">
        <f>VLOOKUP(A88,'2022_PAPI_Indicators'!A83:BG263,58,FALSE)</f>
        <v>1.152335882</v>
      </c>
      <c r="BI88" s="21">
        <f>VLOOKUP(A88,'2022_PAPI_Indicators'!A83:BH263,59,FALSE)</f>
        <v>1.043421626</v>
      </c>
      <c r="BJ88" s="21">
        <f>VLOOKUP(A88,'2022_PAPI_Indicators'!A83:BI263,60,FALSE)</f>
        <v>1.214407921</v>
      </c>
      <c r="BK88" s="21">
        <f>VLOOKUP(A88,'2022_PAPI_Indicators'!A83:BJ263,61,FALSE)</f>
        <v>1.399598241</v>
      </c>
      <c r="BL88" s="21">
        <f>VLOOKUP(A88,'2022_PAPI_Indicators'!A83:BK263,62,FALSE)</f>
        <v>1.408308983</v>
      </c>
      <c r="BM88" s="21">
        <f>VLOOKUP(A88,'2022_PAPI_Indicators'!A83:BL263,63,FALSE)</f>
        <v>1.41704452</v>
      </c>
      <c r="BN88" s="21">
        <f>VLOOKUP(A88,'2022_PAPI_Indicators'!A83:BM263,64,FALSE)</f>
        <v>1.248725653</v>
      </c>
    </row>
    <row r="89" ht="13.5" customHeight="1">
      <c r="A89" s="11" t="s">
        <v>234</v>
      </c>
      <c r="B89" s="11" t="s">
        <v>235</v>
      </c>
      <c r="C89" s="12" t="s">
        <v>83</v>
      </c>
      <c r="D89" s="24">
        <f>VLOOKUP(A89,'2022_PAPI_Indicators'!A84:B264,2,)</f>
        <v>0.4193286598</v>
      </c>
      <c r="E89" s="24">
        <f>VLOOKUP(A89,'2022_PAPI_Indicators'!A84:C264,3,FALSE)</f>
        <v>0.3969168663</v>
      </c>
      <c r="F89" s="24">
        <f>VLOOKUP(A89,'2022_PAPI_Indicators'!A84:D264,4,FALSE)</f>
        <v>0.420208782</v>
      </c>
      <c r="G89" s="24">
        <f>VLOOKUP(A89,'2022_PAPI_Indicators'!A84:E264,5,FALSE)</f>
        <v>0.4479161203</v>
      </c>
      <c r="H89" s="24">
        <f>VLOOKUP(A89,'2022_PAPI_Indicators'!A84:F264,6,FALSE)</f>
        <v>0.4449941814</v>
      </c>
      <c r="I89" s="24">
        <f>VLOOKUP(A89,'2022_PAPI_Indicators'!A84:G264,7,FALSE)</f>
        <v>0.2749669254</v>
      </c>
      <c r="J89" s="24">
        <f>VLOOKUP(A89,'2022_PAPI_Indicators'!A84:H264,8,FALSE)</f>
        <v>0.338131547</v>
      </c>
      <c r="K89" s="24">
        <f>VLOOKUP(A89,'2022_PAPI_Indicators'!A84:I264,9,FALSE)</f>
        <v>0.3767800927</v>
      </c>
      <c r="L89" s="24">
        <f>VLOOKUP(A89,'2022_PAPI_Indicators'!A84:J264,10,FALSE)</f>
        <v>0.493227154</v>
      </c>
      <c r="M89" s="24">
        <f>VLOOKUP(A89,'2022_PAPI_Indicators'!A84:K264,11,FALSE)</f>
        <v>0.488273859</v>
      </c>
      <c r="N89" s="24">
        <f>VLOOKUP(A89,'2022_PAPI_Indicators'!A84:L264,12,FALSE)</f>
        <v>0.4370052218</v>
      </c>
      <c r="O89" s="24">
        <f>VLOOKUP(A89,'2022_PAPI_Indicators'!A84:M264,13,FALSE)</f>
        <v>0.4289450347</v>
      </c>
      <c r="P89" s="24">
        <f>VLOOKUP(A89,'2022_PAPI_Indicators'!A84:N264,14,FALSE)</f>
        <v>0.5146700144</v>
      </c>
      <c r="Q89" s="24">
        <f>VLOOKUP(A89,'2022_PAPI_Indicators'!A84:O264,15,FALSE)</f>
        <v>0.6842100024</v>
      </c>
      <c r="R89" s="25" t="str">
        <f>VLOOKUP(A89,'2022_PAPI_Indicators'!A84:P264,16,FALSE)</f>
        <v/>
      </c>
      <c r="S89" s="24">
        <f>VLOOKUP(A89,'2022_PAPI_Indicators'!A84:R264,17,FALSE)</f>
        <v>0.4747068286</v>
      </c>
      <c r="T89" s="24">
        <f>VLOOKUP(A89,'2022_PAPI_Indicators'!A84:S264,18,FALSE)</f>
        <v>0.4139725268</v>
      </c>
      <c r="U89" s="25" t="str">
        <f>VLOOKUP(A89,'2022_PAPI_Indicators'!A84:T264,19,FALSE)</f>
        <v/>
      </c>
      <c r="V89" s="24">
        <f>VLOOKUP(A89,'2022_PAPI_Indicators'!A84:U264,20,FALSE)</f>
        <v>0.4035618901</v>
      </c>
      <c r="W89" s="24">
        <f>VLOOKUP(A89,'2022_PAPI_Indicators'!A84:V264,21,FALSE)</f>
        <v>0.5146672726</v>
      </c>
      <c r="X89" s="24">
        <f>VLOOKUP(A89,'2022_PAPI_Indicators'!A84:W264,22,FALSE)</f>
        <v>0.4314121604</v>
      </c>
      <c r="Y89" s="24">
        <f>VLOOKUP(A89,'2022_PAPI_Indicators'!A84:X264,23,FALSE)</f>
        <v>0.3940425515</v>
      </c>
      <c r="Z89" s="24">
        <f>VLOOKUP(A89,'2022_PAPI_Indicators'!A84:Y264,24,FALSE)</f>
        <v>0.4648772776</v>
      </c>
      <c r="AA89" s="24">
        <f>VLOOKUP(A89,'2022_PAPI_Indicators'!A84:Z264,25,FALSE)</f>
        <v>0.4174326956</v>
      </c>
      <c r="AB89" s="24">
        <f>VLOOKUP(A89,'2022_PAPI_Indicators'!A84:AA264,26,FALSE)</f>
        <v>0.446180433</v>
      </c>
      <c r="AC89" s="24">
        <f>VLOOKUP(A89,'2022_PAPI_Indicators'!A84:AB264,27,FALSE)</f>
        <v>0.4701752961</v>
      </c>
      <c r="AD89" s="24">
        <f>VLOOKUP(A89,'2022_PAPI_Indicators'!A84:AC264,28,FALSE)</f>
        <v>0.4366275072</v>
      </c>
      <c r="AE89" s="24">
        <f>VLOOKUP(A89,'2022_PAPI_Indicators'!A84:AD264,29,FALSE)</f>
        <v>0.4179321229</v>
      </c>
      <c r="AF89" s="24">
        <f>VLOOKUP(A89,'2022_PAPI_Indicators'!A84:AE264,30,FALSE)</f>
        <v>0.6371846795</v>
      </c>
      <c r="AG89" s="24">
        <f>VLOOKUP(A89,'2022_PAPI_Indicators'!A84:AF264,31,FALSE)</f>
        <v>0.4877128303</v>
      </c>
      <c r="AH89" s="24">
        <f>VLOOKUP(A89,'2022_PAPI_Indicators'!A84:AG264,32,FALSE)</f>
        <v>0.5347158909</v>
      </c>
      <c r="AI89" s="24">
        <f>VLOOKUP(A89,'2022_PAPI_Indicators'!A84:AH264,33,FALSE)</f>
        <v>0.4512150586</v>
      </c>
      <c r="AJ89" s="24">
        <f>VLOOKUP(A89,'2022_PAPI_Indicators'!A84:AI264,34,FALSE)</f>
        <v>0.4779283702</v>
      </c>
      <c r="AK89" s="24">
        <f>VLOOKUP(A89,'2022_PAPI_Indicators'!A84:AJ264,35,FALSE)</f>
        <v>0.5062909722</v>
      </c>
      <c r="AL89" s="24">
        <f>VLOOKUP(A89,'2022_PAPI_Indicators'!A84:AK264,36,FALSE)</f>
        <v>0.5943190455</v>
      </c>
      <c r="AM89" s="24">
        <f>VLOOKUP(A89,'2022_PAPI_Indicators'!A84:AL264,37,FALSE)</f>
        <v>0.415746063</v>
      </c>
      <c r="AN89" s="24">
        <f>VLOOKUP(A89,'2022_PAPI_Indicators'!A84:AM264,38,FALSE)</f>
        <v>0.5050693154</v>
      </c>
      <c r="AO89" s="24">
        <f>VLOOKUP(A89,'2022_PAPI_Indicators'!A84:AN264,39,FALSE)</f>
        <v>0.6584464312</v>
      </c>
      <c r="AP89" s="24">
        <f>VLOOKUP(A89,'2022_PAPI_Indicators'!A84:AO264,40,FALSE)</f>
        <v>0.5643122792</v>
      </c>
      <c r="AQ89" s="24">
        <f>VLOOKUP(A89,'2022_PAPI_Indicators'!A84:AP264,41,FALSE)</f>
        <v>0.3808486164</v>
      </c>
      <c r="AR89" s="24">
        <f>VLOOKUP(A89,'2022_PAPI_Indicators'!A84:AQ264,42,FALSE)</f>
        <v>0.3907936513</v>
      </c>
      <c r="AS89" s="24">
        <f>VLOOKUP(A89,'2022_PAPI_Indicators'!A84:AR264,43,FALSE)</f>
        <v>0.499849081</v>
      </c>
      <c r="AT89" s="24">
        <f>VLOOKUP(A89,'2022_PAPI_Indicators'!A84:AS264,44,FALSE)</f>
        <v>0.391492039</v>
      </c>
      <c r="AU89" s="24">
        <f>VLOOKUP(A89,'2022_PAPI_Indicators'!A84:AT264,45,FALSE)</f>
        <v>0.4724303484</v>
      </c>
      <c r="AV89" s="24">
        <f>VLOOKUP(A89,'2022_PAPI_Indicators'!A84:AU264,46,FALSE)</f>
        <v>0.4431359768</v>
      </c>
      <c r="AW89" s="24">
        <f>VLOOKUP(A89,'2022_PAPI_Indicators'!A84:AV264,47,FALSE)</f>
        <v>0.4834624529</v>
      </c>
      <c r="AX89" s="24">
        <f>VLOOKUP(A89,'2022_PAPI_Indicators'!A84:AW264,48,FALSE)</f>
        <v>0.6874704361</v>
      </c>
      <c r="AY89" s="24">
        <f>VLOOKUP(A89,'2022_PAPI_Indicators'!A84:AX264,49,FALSE)</f>
        <v>0.4691333771</v>
      </c>
      <c r="AZ89" s="24">
        <f>VLOOKUP(A89,'2022_PAPI_Indicators'!A84:AY264,50,FALSE)</f>
        <v>0.580291152</v>
      </c>
      <c r="BA89" s="24">
        <f>VLOOKUP(A89,'2022_PAPI_Indicators'!A84:AZ264,51,FALSE)</f>
        <v>0.4682298601</v>
      </c>
      <c r="BB89" s="24">
        <f>VLOOKUP(A89,'2022_PAPI_Indicators'!A84:BA264,52,FALSE)</f>
        <v>0.4881212711</v>
      </c>
      <c r="BC89" s="24">
        <f>VLOOKUP(A89,'2022_PAPI_Indicators'!A84:BB264,53,FALSE)</f>
        <v>0.721434474</v>
      </c>
      <c r="BD89" s="24">
        <f>VLOOKUP(A89,'2022_PAPI_Indicators'!A84:BC264,54,FALSE)</f>
        <v>0.6023890376</v>
      </c>
      <c r="BE89" s="24">
        <f>VLOOKUP(A89,'2022_PAPI_Indicators'!A84:BD264,55,FALSE)</f>
        <v>0.5495176911</v>
      </c>
      <c r="BF89" s="24">
        <f>VLOOKUP(A89,'2022_PAPI_Indicators'!A84:BE264,56,FALSE)</f>
        <v>0.5447797179</v>
      </c>
      <c r="BG89" s="24">
        <f>VLOOKUP(A89,'2022_PAPI_Indicators'!A84:BF264,57,FALSE)</f>
        <v>0.5764272809</v>
      </c>
      <c r="BH89" s="24">
        <f>VLOOKUP(A89,'2022_PAPI_Indicators'!A84:BG264,58,FALSE)</f>
        <v>0.5514826179</v>
      </c>
      <c r="BI89" s="24">
        <f>VLOOKUP(A89,'2022_PAPI_Indicators'!A84:BH264,59,FALSE)</f>
        <v>0.5465832353</v>
      </c>
      <c r="BJ89" s="24">
        <f>VLOOKUP(A89,'2022_PAPI_Indicators'!A84:BI264,60,FALSE)</f>
        <v>0.592284739</v>
      </c>
      <c r="BK89" s="24">
        <f>VLOOKUP(A89,'2022_PAPI_Indicators'!A84:BJ264,61,FALSE)</f>
        <v>0.6864950061</v>
      </c>
      <c r="BL89" s="24">
        <f>VLOOKUP(A89,'2022_PAPI_Indicators'!A84:BK264,62,FALSE)</f>
        <v>0.6808033586</v>
      </c>
      <c r="BM89" s="24">
        <f>VLOOKUP(A89,'2022_PAPI_Indicators'!A84:BL264,63,FALSE)</f>
        <v>0.7302803993</v>
      </c>
      <c r="BN89" s="24">
        <f>VLOOKUP(A89,'2022_PAPI_Indicators'!A84:BM264,64,FALSE)</f>
        <v>0.626879096</v>
      </c>
    </row>
    <row r="90" ht="13.5" customHeight="1">
      <c r="A90" s="11" t="s">
        <v>236</v>
      </c>
      <c r="B90" s="11" t="s">
        <v>237</v>
      </c>
      <c r="C90" s="12" t="s">
        <v>238</v>
      </c>
      <c r="D90" s="13">
        <f>VLOOKUP(A90,'2022_PAPI_Indicators'!A85:B265,2,)</f>
        <v>1.787957311</v>
      </c>
      <c r="E90" s="13">
        <f>VLOOKUP(A90,'2022_PAPI_Indicators'!A85:C265,3,FALSE)</f>
        <v>1.115735769</v>
      </c>
      <c r="F90" s="13">
        <f>VLOOKUP(A90,'2022_PAPI_Indicators'!A85:D265,4,FALSE)</f>
        <v>1.01248014</v>
      </c>
      <c r="G90" s="13">
        <f>VLOOKUP(A90,'2022_PAPI_Indicators'!A85:E265,5,FALSE)</f>
        <v>1.365476489</v>
      </c>
      <c r="H90" s="13">
        <f>VLOOKUP(A90,'2022_PAPI_Indicators'!A85:F265,6,FALSE)</f>
        <v>1.588007569</v>
      </c>
      <c r="I90" s="13">
        <f>VLOOKUP(A90,'2022_PAPI_Indicators'!A85:G265,7,FALSE)</f>
        <v>1.070313931</v>
      </c>
      <c r="J90" s="13">
        <f>VLOOKUP(A90,'2022_PAPI_Indicators'!A85:H265,8,FALSE)</f>
        <v>0.9397733212</v>
      </c>
      <c r="K90" s="13">
        <f>VLOOKUP(A90,'2022_PAPI_Indicators'!A85:I265,9,FALSE)</f>
        <v>1.030387878</v>
      </c>
      <c r="L90" s="13">
        <f>VLOOKUP(A90,'2022_PAPI_Indicators'!A85:J265,10,FALSE)</f>
        <v>1.074975848</v>
      </c>
      <c r="M90" s="13">
        <f>VLOOKUP(A90,'2022_PAPI_Indicators'!A85:K265,11,FALSE)</f>
        <v>1.219719648</v>
      </c>
      <c r="N90" s="13">
        <f>VLOOKUP(A90,'2022_PAPI_Indicators'!A85:L265,12,FALSE)</f>
        <v>1.242114305</v>
      </c>
      <c r="O90" s="13">
        <f>VLOOKUP(A90,'2022_PAPI_Indicators'!A85:M265,13,FALSE)</f>
        <v>1.396701455</v>
      </c>
      <c r="P90" s="13">
        <f>VLOOKUP(A90,'2022_PAPI_Indicators'!A85:N265,14,FALSE)</f>
        <v>1.379898787</v>
      </c>
      <c r="Q90" s="13">
        <f>VLOOKUP(A90,'2022_PAPI_Indicators'!A85:O265,15,FALSE)</f>
        <v>2.951243401</v>
      </c>
      <c r="R90" s="14" t="str">
        <f>VLOOKUP(A90,'2022_PAPI_Indicators'!A85:P265,16,FALSE)</f>
        <v/>
      </c>
      <c r="S90" s="13">
        <f>VLOOKUP(A90,'2022_PAPI_Indicators'!A85:R265,17,FALSE)</f>
        <v>1.714123726</v>
      </c>
      <c r="T90" s="13">
        <f>VLOOKUP(A90,'2022_PAPI_Indicators'!A85:S265,18,FALSE)</f>
        <v>1.824398756</v>
      </c>
      <c r="U90" s="14" t="str">
        <f>VLOOKUP(A90,'2022_PAPI_Indicators'!A85:T265,19,FALSE)</f>
        <v/>
      </c>
      <c r="V90" s="13">
        <f>VLOOKUP(A90,'2022_PAPI_Indicators'!A85:U265,20,FALSE)</f>
        <v>1.468276381</v>
      </c>
      <c r="W90" s="13">
        <f>VLOOKUP(A90,'2022_PAPI_Indicators'!A85:V265,21,FALSE)</f>
        <v>1.615509629</v>
      </c>
      <c r="X90" s="13">
        <f>VLOOKUP(A90,'2022_PAPI_Indicators'!A85:W265,22,FALSE)</f>
        <v>1.726181984</v>
      </c>
      <c r="Y90" s="13">
        <f>VLOOKUP(A90,'2022_PAPI_Indicators'!A85:X265,23,FALSE)</f>
        <v>1.57970047</v>
      </c>
      <c r="Z90" s="13">
        <f>VLOOKUP(A90,'2022_PAPI_Indicators'!A85:Y265,24,FALSE)</f>
        <v>1.833609343</v>
      </c>
      <c r="AA90" s="13">
        <f>VLOOKUP(A90,'2022_PAPI_Indicators'!A85:Z265,25,FALSE)</f>
        <v>2.043103456</v>
      </c>
      <c r="AB90" s="13">
        <f>VLOOKUP(A90,'2022_PAPI_Indicators'!A85:AA265,26,FALSE)</f>
        <v>1.866384029</v>
      </c>
      <c r="AC90" s="13">
        <f>VLOOKUP(A90,'2022_PAPI_Indicators'!A85:AB265,27,FALSE)</f>
        <v>1.879761934</v>
      </c>
      <c r="AD90" s="13">
        <f>VLOOKUP(A90,'2022_PAPI_Indicators'!A85:AC265,28,FALSE)</f>
        <v>1.377064228</v>
      </c>
      <c r="AE90" s="13">
        <f>VLOOKUP(A90,'2022_PAPI_Indicators'!A85:AD265,29,FALSE)</f>
        <v>1.50671792</v>
      </c>
      <c r="AF90" s="13">
        <f>VLOOKUP(A90,'2022_PAPI_Indicators'!A85:AE265,30,FALSE)</f>
        <v>0.969874084</v>
      </c>
      <c r="AG90" s="13">
        <f>VLOOKUP(A90,'2022_PAPI_Indicators'!A85:AF265,31,FALSE)</f>
        <v>1.151847959</v>
      </c>
      <c r="AH90" s="13">
        <f>VLOOKUP(A90,'2022_PAPI_Indicators'!A85:AG265,32,FALSE)</f>
        <v>1.658807635</v>
      </c>
      <c r="AI90" s="13">
        <f>VLOOKUP(A90,'2022_PAPI_Indicators'!A85:AH265,33,FALSE)</f>
        <v>1.686721563</v>
      </c>
      <c r="AJ90" s="13">
        <f>VLOOKUP(A90,'2022_PAPI_Indicators'!A85:AI265,34,FALSE)</f>
        <v>1.517172217</v>
      </c>
      <c r="AK90" s="13">
        <f>VLOOKUP(A90,'2022_PAPI_Indicators'!A85:AJ265,35,FALSE)</f>
        <v>1.775426507</v>
      </c>
      <c r="AL90" s="13">
        <f>VLOOKUP(A90,'2022_PAPI_Indicators'!A85:AK265,36,FALSE)</f>
        <v>1.273487449</v>
      </c>
      <c r="AM90" s="13">
        <f>VLOOKUP(A90,'2022_PAPI_Indicators'!A85:AL265,37,FALSE)</f>
        <v>1.298416734</v>
      </c>
      <c r="AN90" s="13">
        <f>VLOOKUP(A90,'2022_PAPI_Indicators'!A85:AM265,38,FALSE)</f>
        <v>2.078125</v>
      </c>
      <c r="AO90" s="13">
        <f>VLOOKUP(A90,'2022_PAPI_Indicators'!A85:AN265,39,FALSE)</f>
        <v>2.291022301</v>
      </c>
      <c r="AP90" s="13">
        <f>VLOOKUP(A90,'2022_PAPI_Indicators'!A85:AO265,40,FALSE)</f>
        <v>1.831074834</v>
      </c>
      <c r="AQ90" s="13">
        <f>VLOOKUP(A90,'2022_PAPI_Indicators'!A85:AP265,41,FALSE)</f>
        <v>1.186015606</v>
      </c>
      <c r="AR90" s="13">
        <f>VLOOKUP(A90,'2022_PAPI_Indicators'!A85:AQ265,42,FALSE)</f>
        <v>1.423648119</v>
      </c>
      <c r="AS90" s="13">
        <f>VLOOKUP(A90,'2022_PAPI_Indicators'!A85:AR265,43,FALSE)</f>
        <v>1.540946126</v>
      </c>
      <c r="AT90" s="13">
        <f>VLOOKUP(A90,'2022_PAPI_Indicators'!A85:AS265,44,FALSE)</f>
        <v>1.075482249</v>
      </c>
      <c r="AU90" s="13">
        <f>VLOOKUP(A90,'2022_PAPI_Indicators'!A85:AT265,45,FALSE)</f>
        <v>1.438462734</v>
      </c>
      <c r="AV90" s="13">
        <f>VLOOKUP(A90,'2022_PAPI_Indicators'!A85:AU265,46,FALSE)</f>
        <v>1.478519917</v>
      </c>
      <c r="AW90" s="13">
        <f>VLOOKUP(A90,'2022_PAPI_Indicators'!A85:AV265,47,FALSE)</f>
        <v>1.565602422</v>
      </c>
      <c r="AX90" s="13">
        <f>VLOOKUP(A90,'2022_PAPI_Indicators'!A85:AW265,48,FALSE)</f>
        <v>2.902077198</v>
      </c>
      <c r="AY90" s="13">
        <f>VLOOKUP(A90,'2022_PAPI_Indicators'!A85:AX265,49,FALSE)</f>
        <v>1.534384966</v>
      </c>
      <c r="AZ90" s="13">
        <f>VLOOKUP(A90,'2022_PAPI_Indicators'!A85:AY265,50,FALSE)</f>
        <v>1.708082914</v>
      </c>
      <c r="BA90" s="13">
        <f>VLOOKUP(A90,'2022_PAPI_Indicators'!A85:AZ265,51,FALSE)</f>
        <v>1.487939358</v>
      </c>
      <c r="BB90" s="13">
        <f>VLOOKUP(A90,'2022_PAPI_Indicators'!A85:BA265,52,FALSE)</f>
        <v>1.148067117</v>
      </c>
      <c r="BC90" s="13">
        <f>VLOOKUP(A90,'2022_PAPI_Indicators'!A85:BB265,53,FALSE)</f>
        <v>1.413482904</v>
      </c>
      <c r="BD90" s="13">
        <f>VLOOKUP(A90,'2022_PAPI_Indicators'!A85:BC265,54,FALSE)</f>
        <v>1.516222239</v>
      </c>
      <c r="BE90" s="13">
        <f>VLOOKUP(A90,'2022_PAPI_Indicators'!A85:BD265,55,FALSE)</f>
        <v>0.888194263</v>
      </c>
      <c r="BF90" s="13">
        <f>VLOOKUP(A90,'2022_PAPI_Indicators'!A85:BE265,56,FALSE)</f>
        <v>1.321367264</v>
      </c>
      <c r="BG90" s="13">
        <f>VLOOKUP(A90,'2022_PAPI_Indicators'!A85:BF265,57,FALSE)</f>
        <v>1.533199191</v>
      </c>
      <c r="BH90" s="13">
        <f>VLOOKUP(A90,'2022_PAPI_Indicators'!A85:BG265,58,FALSE)</f>
        <v>1.252968788</v>
      </c>
      <c r="BI90" s="13">
        <f>VLOOKUP(A90,'2022_PAPI_Indicators'!A85:BH265,59,FALSE)</f>
        <v>0.7934020162</v>
      </c>
      <c r="BJ90" s="13">
        <f>VLOOKUP(A90,'2022_PAPI_Indicators'!A85:BI265,60,FALSE)</f>
        <v>1.324833632</v>
      </c>
      <c r="BK90" s="13">
        <f>VLOOKUP(A90,'2022_PAPI_Indicators'!A85:BJ265,61,FALSE)</f>
        <v>1.676850319</v>
      </c>
      <c r="BL90" s="13">
        <f>VLOOKUP(A90,'2022_PAPI_Indicators'!A85:BK265,62,FALSE)</f>
        <v>1.744023085</v>
      </c>
      <c r="BM90" s="13">
        <f>VLOOKUP(A90,'2022_PAPI_Indicators'!A85:BL265,63,FALSE)</f>
        <v>1.535462379</v>
      </c>
      <c r="BN90" s="13">
        <f>VLOOKUP(A90,'2022_PAPI_Indicators'!A85:BM265,64,FALSE)</f>
        <v>1.304385304</v>
      </c>
    </row>
    <row r="91" ht="13.5" customHeight="1">
      <c r="A91" s="19" t="s">
        <v>239</v>
      </c>
      <c r="B91" s="19" t="s">
        <v>240</v>
      </c>
      <c r="C91" s="20" t="s">
        <v>88</v>
      </c>
      <c r="D91" s="21">
        <f>VLOOKUP(A91,'2022_PAPI_Indicators'!A86:B266,2,)</f>
        <v>2.061859369</v>
      </c>
      <c r="E91" s="21">
        <f>VLOOKUP(A91,'2022_PAPI_Indicators'!A86:C266,3,FALSE)</f>
        <v>2.022488117</v>
      </c>
      <c r="F91" s="21">
        <f>VLOOKUP(A91,'2022_PAPI_Indicators'!A86:D266,4,FALSE)</f>
        <v>1.889060855</v>
      </c>
      <c r="G91" s="21">
        <f>VLOOKUP(A91,'2022_PAPI_Indicators'!A86:E266,5,FALSE)</f>
        <v>1.801910281</v>
      </c>
      <c r="H91" s="21">
        <f>VLOOKUP(A91,'2022_PAPI_Indicators'!A86:F266,6,FALSE)</f>
        <v>2.009066582</v>
      </c>
      <c r="I91" s="21">
        <f>VLOOKUP(A91,'2022_PAPI_Indicators'!A86:G266,7,FALSE)</f>
        <v>1.877540946</v>
      </c>
      <c r="J91" s="21">
        <f>VLOOKUP(A91,'2022_PAPI_Indicators'!A86:H266,8,FALSE)</f>
        <v>1.724076509</v>
      </c>
      <c r="K91" s="21">
        <f>VLOOKUP(A91,'2022_PAPI_Indicators'!A86:I266,9,FALSE)</f>
        <v>1.856206417</v>
      </c>
      <c r="L91" s="21">
        <f>VLOOKUP(A91,'2022_PAPI_Indicators'!A86:J266,10,FALSE)</f>
        <v>1.948970437</v>
      </c>
      <c r="M91" s="21">
        <f>VLOOKUP(A91,'2022_PAPI_Indicators'!A86:K266,11,FALSE)</f>
        <v>1.992120862</v>
      </c>
      <c r="N91" s="21">
        <f>VLOOKUP(A91,'2022_PAPI_Indicators'!A86:L266,12,FALSE)</f>
        <v>1.75775528</v>
      </c>
      <c r="O91" s="21">
        <f>VLOOKUP(A91,'2022_PAPI_Indicators'!A86:M266,13,FALSE)</f>
        <v>1.955863714</v>
      </c>
      <c r="P91" s="21">
        <f>VLOOKUP(A91,'2022_PAPI_Indicators'!A86:N266,14,FALSE)</f>
        <v>1.950907111</v>
      </c>
      <c r="Q91" s="21">
        <f>VLOOKUP(A91,'2022_PAPI_Indicators'!A86:O266,15,FALSE)</f>
        <v>1.383372188</v>
      </c>
      <c r="R91" s="22" t="str">
        <f>VLOOKUP(A91,'2022_PAPI_Indicators'!A86:P266,16,FALSE)</f>
        <v/>
      </c>
      <c r="S91" s="21">
        <f>VLOOKUP(A91,'2022_PAPI_Indicators'!A86:R266,17,FALSE)</f>
        <v>1.963621259</v>
      </c>
      <c r="T91" s="21">
        <f>VLOOKUP(A91,'2022_PAPI_Indicators'!A86:S266,18,FALSE)</f>
        <v>1.912583947</v>
      </c>
      <c r="U91" s="22" t="str">
        <f>VLOOKUP(A91,'2022_PAPI_Indicators'!A86:T266,19,FALSE)</f>
        <v/>
      </c>
      <c r="V91" s="21">
        <f>VLOOKUP(A91,'2022_PAPI_Indicators'!A86:U266,20,FALSE)</f>
        <v>1.90811336</v>
      </c>
      <c r="W91" s="21">
        <f>VLOOKUP(A91,'2022_PAPI_Indicators'!A86:V266,21,FALSE)</f>
        <v>2.003999949</v>
      </c>
      <c r="X91" s="21">
        <f>VLOOKUP(A91,'2022_PAPI_Indicators'!A86:W266,22,FALSE)</f>
        <v>1.975806355</v>
      </c>
      <c r="Y91" s="21">
        <f>VLOOKUP(A91,'2022_PAPI_Indicators'!A86:X266,23,FALSE)</f>
        <v>1.892851233</v>
      </c>
      <c r="Z91" s="21">
        <f>VLOOKUP(A91,'2022_PAPI_Indicators'!A86:Y266,24,FALSE)</f>
        <v>1.963613749</v>
      </c>
      <c r="AA91" s="21">
        <f>VLOOKUP(A91,'2022_PAPI_Indicators'!A86:Z266,25,FALSE)</f>
        <v>1.982230663</v>
      </c>
      <c r="AB91" s="21">
        <f>VLOOKUP(A91,'2022_PAPI_Indicators'!A86:AA266,26,FALSE)</f>
        <v>1.940821052</v>
      </c>
      <c r="AC91" s="21">
        <f>VLOOKUP(A91,'2022_PAPI_Indicators'!A86:AB266,27,FALSE)</f>
        <v>2.002995491</v>
      </c>
      <c r="AD91" s="21">
        <f>VLOOKUP(A91,'2022_PAPI_Indicators'!A86:AC266,28,FALSE)</f>
        <v>1.847743988</v>
      </c>
      <c r="AE91" s="21">
        <f>VLOOKUP(A91,'2022_PAPI_Indicators'!A86:AD266,29,FALSE)</f>
        <v>2.009850979</v>
      </c>
      <c r="AF91" s="21">
        <f>VLOOKUP(A91,'2022_PAPI_Indicators'!A86:AE266,30,FALSE)</f>
        <v>1.939107776</v>
      </c>
      <c r="AG91" s="21">
        <f>VLOOKUP(A91,'2022_PAPI_Indicators'!A86:AF266,31,FALSE)</f>
        <v>1.881843805</v>
      </c>
      <c r="AH91" s="21">
        <f>VLOOKUP(A91,'2022_PAPI_Indicators'!A86:AG266,32,FALSE)</f>
        <v>1.970119357</v>
      </c>
      <c r="AI91" s="21">
        <f>VLOOKUP(A91,'2022_PAPI_Indicators'!A86:AH266,33,FALSE)</f>
        <v>1.910729766</v>
      </c>
      <c r="AJ91" s="21">
        <f>VLOOKUP(A91,'2022_PAPI_Indicators'!A86:AI266,34,FALSE)</f>
        <v>1.854929566</v>
      </c>
      <c r="AK91" s="21">
        <f>VLOOKUP(A91,'2022_PAPI_Indicators'!A86:AJ266,35,FALSE)</f>
        <v>1.884365678</v>
      </c>
      <c r="AL91" s="21">
        <f>VLOOKUP(A91,'2022_PAPI_Indicators'!A86:AK266,36,FALSE)</f>
        <v>1.911271453</v>
      </c>
      <c r="AM91" s="21">
        <f>VLOOKUP(A91,'2022_PAPI_Indicators'!A86:AL266,37,FALSE)</f>
        <v>1.858800769</v>
      </c>
      <c r="AN91" s="21">
        <f>VLOOKUP(A91,'2022_PAPI_Indicators'!A86:AM266,38,FALSE)</f>
        <v>2.032812834</v>
      </c>
      <c r="AO91" s="21">
        <f>VLOOKUP(A91,'2022_PAPI_Indicators'!A86:AN266,39,FALSE)</f>
        <v>2.032436371</v>
      </c>
      <c r="AP91" s="21">
        <f>VLOOKUP(A91,'2022_PAPI_Indicators'!A86:AO266,40,FALSE)</f>
        <v>1.977317572</v>
      </c>
      <c r="AQ91" s="21">
        <f>VLOOKUP(A91,'2022_PAPI_Indicators'!A86:AP266,41,FALSE)</f>
        <v>1.930670977</v>
      </c>
      <c r="AR91" s="21">
        <f>VLOOKUP(A91,'2022_PAPI_Indicators'!A86:AQ266,42,FALSE)</f>
        <v>1.860206008</v>
      </c>
      <c r="AS91" s="21">
        <f>VLOOKUP(A91,'2022_PAPI_Indicators'!A86:AR266,43,FALSE)</f>
        <v>1.732364535</v>
      </c>
      <c r="AT91" s="21">
        <f>VLOOKUP(A91,'2022_PAPI_Indicators'!A86:AS266,44,FALSE)</f>
        <v>1.831185222</v>
      </c>
      <c r="AU91" s="21">
        <f>VLOOKUP(A91,'2022_PAPI_Indicators'!A86:AT266,45,FALSE)</f>
        <v>1.917609096</v>
      </c>
      <c r="AV91" s="21">
        <f>VLOOKUP(A91,'2022_PAPI_Indicators'!A86:AU266,46,FALSE)</f>
        <v>1.460029125</v>
      </c>
      <c r="AW91" s="21">
        <f>VLOOKUP(A91,'2022_PAPI_Indicators'!A86:AV266,47,FALSE)</f>
        <v>1.855204701</v>
      </c>
      <c r="AX91" s="21">
        <f>VLOOKUP(A91,'2022_PAPI_Indicators'!A86:AW266,48,FALSE)</f>
        <v>2.092723608</v>
      </c>
      <c r="AY91" s="21">
        <f>VLOOKUP(A91,'2022_PAPI_Indicators'!A86:AX266,49,FALSE)</f>
        <v>1.926670432</v>
      </c>
      <c r="AZ91" s="21">
        <f>VLOOKUP(A91,'2022_PAPI_Indicators'!A86:AY266,50,FALSE)</f>
        <v>1.881810308</v>
      </c>
      <c r="BA91" s="21">
        <f>VLOOKUP(A91,'2022_PAPI_Indicators'!A86:AZ266,51,FALSE)</f>
        <v>1.930484176</v>
      </c>
      <c r="BB91" s="21">
        <f>VLOOKUP(A91,'2022_PAPI_Indicators'!A86:BA266,52,FALSE)</f>
        <v>1.848157644</v>
      </c>
      <c r="BC91" s="21">
        <f>VLOOKUP(A91,'2022_PAPI_Indicators'!A86:BB266,53,FALSE)</f>
        <v>1.931071758</v>
      </c>
      <c r="BD91" s="21">
        <f>VLOOKUP(A91,'2022_PAPI_Indicators'!A86:BC266,54,FALSE)</f>
        <v>1.811143756</v>
      </c>
      <c r="BE91" s="21">
        <f>VLOOKUP(A91,'2022_PAPI_Indicators'!A86:BD266,55,FALSE)</f>
        <v>1.936688542</v>
      </c>
      <c r="BF91" s="21">
        <f>VLOOKUP(A91,'2022_PAPI_Indicators'!A86:BE266,56,FALSE)</f>
        <v>1.939369678</v>
      </c>
      <c r="BG91" s="21">
        <f>VLOOKUP(A91,'2022_PAPI_Indicators'!A86:BF266,57,FALSE)</f>
        <v>1.876736045</v>
      </c>
      <c r="BH91" s="21">
        <f>VLOOKUP(A91,'2022_PAPI_Indicators'!A86:BG266,58,FALSE)</f>
        <v>1.72723043</v>
      </c>
      <c r="BI91" s="21">
        <f>VLOOKUP(A91,'2022_PAPI_Indicators'!A86:BH266,59,FALSE)</f>
        <v>1.88231194</v>
      </c>
      <c r="BJ91" s="21">
        <f>VLOOKUP(A91,'2022_PAPI_Indicators'!A86:BI266,60,FALSE)</f>
        <v>1.914977193</v>
      </c>
      <c r="BK91" s="21">
        <f>VLOOKUP(A91,'2022_PAPI_Indicators'!A86:BJ266,61,FALSE)</f>
        <v>1.958384633</v>
      </c>
      <c r="BL91" s="21">
        <f>VLOOKUP(A91,'2022_PAPI_Indicators'!A86:BK266,62,FALSE)</f>
        <v>1.921815753</v>
      </c>
      <c r="BM91" s="21">
        <f>VLOOKUP(A91,'2022_PAPI_Indicators'!A86:BL266,63,FALSE)</f>
        <v>2.011184931</v>
      </c>
      <c r="BN91" s="21">
        <f>VLOOKUP(A91,'2022_PAPI_Indicators'!A86:BM266,64,FALSE)</f>
        <v>1.913738608</v>
      </c>
    </row>
    <row r="92" ht="13.5" customHeight="1">
      <c r="A92" s="11" t="s">
        <v>241</v>
      </c>
      <c r="B92" s="11" t="s">
        <v>242</v>
      </c>
      <c r="C92" s="12" t="s">
        <v>83</v>
      </c>
      <c r="D92" s="24">
        <f>VLOOKUP(A92,'2022_PAPI_Indicators'!A87:B267,2,)</f>
        <v>0.9455321431</v>
      </c>
      <c r="E92" s="24">
        <f>VLOOKUP(A92,'2022_PAPI_Indicators'!A87:C267,3,FALSE)</f>
        <v>0.9364835024</v>
      </c>
      <c r="F92" s="24">
        <f>VLOOKUP(A92,'2022_PAPI_Indicators'!A87:D267,4,FALSE)</f>
        <v>0.9130624533</v>
      </c>
      <c r="G92" s="24">
        <f>VLOOKUP(A92,'2022_PAPI_Indicators'!A87:E267,5,FALSE)</f>
        <v>0.9269334674</v>
      </c>
      <c r="H92" s="24">
        <f>VLOOKUP(A92,'2022_PAPI_Indicators'!A87:F267,6,FALSE)</f>
        <v>0.962046206</v>
      </c>
      <c r="I92" s="24">
        <f>VLOOKUP(A92,'2022_PAPI_Indicators'!A87:G267,7,FALSE)</f>
        <v>0.9371523857</v>
      </c>
      <c r="J92" s="24">
        <f>VLOOKUP(A92,'2022_PAPI_Indicators'!A87:H267,8,FALSE)</f>
        <v>0.9012467265</v>
      </c>
      <c r="K92" s="24">
        <f>VLOOKUP(A92,'2022_PAPI_Indicators'!A87:I267,9,FALSE)</f>
        <v>0.9375467896</v>
      </c>
      <c r="L92" s="24">
        <f>VLOOKUP(A92,'2022_PAPI_Indicators'!A87:J267,10,FALSE)</f>
        <v>0.9626702666</v>
      </c>
      <c r="M92" s="24">
        <f>VLOOKUP(A92,'2022_PAPI_Indicators'!A87:K267,11,FALSE)</f>
        <v>0.9472279549</v>
      </c>
      <c r="N92" s="24">
        <f>VLOOKUP(A92,'2022_PAPI_Indicators'!A87:L267,12,FALSE)</f>
        <v>0.9469711185</v>
      </c>
      <c r="O92" s="24">
        <f>VLOOKUP(A92,'2022_PAPI_Indicators'!A87:M267,13,FALSE)</f>
        <v>0.9917414784</v>
      </c>
      <c r="P92" s="24">
        <f>VLOOKUP(A92,'2022_PAPI_Indicators'!A87:N267,14,FALSE)</f>
        <v>0.9771151543</v>
      </c>
      <c r="Q92" s="24">
        <f>VLOOKUP(A92,'2022_PAPI_Indicators'!A87:O267,15,FALSE)</f>
        <v>0.9935364127</v>
      </c>
      <c r="R92" s="25" t="str">
        <f>VLOOKUP(A92,'2022_PAPI_Indicators'!A87:P267,16,FALSE)</f>
        <v/>
      </c>
      <c r="S92" s="24">
        <f>VLOOKUP(A92,'2022_PAPI_Indicators'!A87:R267,17,FALSE)</f>
        <v>0.975943923</v>
      </c>
      <c r="T92" s="24">
        <f>VLOOKUP(A92,'2022_PAPI_Indicators'!A87:S267,18,FALSE)</f>
        <v>0.9575980902</v>
      </c>
      <c r="U92" s="25" t="str">
        <f>VLOOKUP(A92,'2022_PAPI_Indicators'!A87:T267,19,FALSE)</f>
        <v/>
      </c>
      <c r="V92" s="24">
        <f>VLOOKUP(A92,'2022_PAPI_Indicators'!A87:U267,20,FALSE)</f>
        <v>0.956869781</v>
      </c>
      <c r="W92" s="24">
        <f>VLOOKUP(A92,'2022_PAPI_Indicators'!A87:V267,21,FALSE)</f>
        <v>0.9775778651</v>
      </c>
      <c r="X92" s="24">
        <f>VLOOKUP(A92,'2022_PAPI_Indicators'!A87:W267,22,FALSE)</f>
        <v>0.984375</v>
      </c>
      <c r="Y92" s="24">
        <f>VLOOKUP(A92,'2022_PAPI_Indicators'!A87:X267,23,FALSE)</f>
        <v>0.9628577232</v>
      </c>
      <c r="Z92" s="24">
        <f>VLOOKUP(A92,'2022_PAPI_Indicators'!A87:Y267,24,FALSE)</f>
        <v>0.946393609</v>
      </c>
      <c r="AA92" s="24">
        <f>VLOOKUP(A92,'2022_PAPI_Indicators'!A87:Z267,25,FALSE)</f>
        <v>0.9542355537</v>
      </c>
      <c r="AB92" s="24">
        <f>VLOOKUP(A92,'2022_PAPI_Indicators'!A87:AA267,26,FALSE)</f>
        <v>0.9614840746</v>
      </c>
      <c r="AC92" s="24">
        <f>VLOOKUP(A92,'2022_PAPI_Indicators'!A87:AB267,27,FALSE)</f>
        <v>0.9789111614</v>
      </c>
      <c r="AD92" s="24">
        <f>VLOOKUP(A92,'2022_PAPI_Indicators'!A87:AC267,28,FALSE)</f>
        <v>0.9726858735</v>
      </c>
      <c r="AE92" s="24">
        <f>VLOOKUP(A92,'2022_PAPI_Indicators'!A87:AD267,29,FALSE)</f>
        <v>0.9762338996</v>
      </c>
      <c r="AF92" s="24">
        <f>VLOOKUP(A92,'2022_PAPI_Indicators'!A87:AE267,30,FALSE)</f>
        <v>0.9917930961</v>
      </c>
      <c r="AG92" s="24">
        <f>VLOOKUP(A92,'2022_PAPI_Indicators'!A87:AF267,31,FALSE)</f>
        <v>0.8839493394</v>
      </c>
      <c r="AH92" s="24">
        <f>VLOOKUP(A92,'2022_PAPI_Indicators'!A87:AG267,32,FALSE)</f>
        <v>0.9670885205</v>
      </c>
      <c r="AI92" s="24">
        <f>VLOOKUP(A92,'2022_PAPI_Indicators'!A87:AH267,33,FALSE)</f>
        <v>0.9635639787</v>
      </c>
      <c r="AJ92" s="24">
        <f>VLOOKUP(A92,'2022_PAPI_Indicators'!A87:AI267,34,FALSE)</f>
        <v>0.9930335283</v>
      </c>
      <c r="AK92" s="24">
        <f>VLOOKUP(A92,'2022_PAPI_Indicators'!A87:AJ267,35,FALSE)</f>
        <v>0.9738188982</v>
      </c>
      <c r="AL92" s="24">
        <f>VLOOKUP(A92,'2022_PAPI_Indicators'!A87:AK267,36,FALSE)</f>
        <v>0.9657593369</v>
      </c>
      <c r="AM92" s="24">
        <f>VLOOKUP(A92,'2022_PAPI_Indicators'!A87:AL267,37,FALSE)</f>
        <v>0.9914214015</v>
      </c>
      <c r="AN92" s="24">
        <f>VLOOKUP(A92,'2022_PAPI_Indicators'!A87:AM267,38,FALSE)</f>
        <v>0.9938062429</v>
      </c>
      <c r="AO92" s="24">
        <f>VLOOKUP(A92,'2022_PAPI_Indicators'!A87:AN267,39,FALSE)</f>
        <v>0.9851498604</v>
      </c>
      <c r="AP92" s="24">
        <f>VLOOKUP(A92,'2022_PAPI_Indicators'!A87:AO267,40,FALSE)</f>
        <v>0.9913948774</v>
      </c>
      <c r="AQ92" s="24">
        <f>VLOOKUP(A92,'2022_PAPI_Indicators'!A87:AP267,41,FALSE)</f>
        <v>0.9668641686</v>
      </c>
      <c r="AR92" s="24">
        <f>VLOOKUP(A92,'2022_PAPI_Indicators'!A87:AQ267,42,FALSE)</f>
        <v>0.9318411946</v>
      </c>
      <c r="AS92" s="24">
        <f>VLOOKUP(A92,'2022_PAPI_Indicators'!A87:AR267,43,FALSE)</f>
        <v>0.9525976181</v>
      </c>
      <c r="AT92" s="24">
        <f>VLOOKUP(A92,'2022_PAPI_Indicators'!A87:AS267,44,FALSE)</f>
        <v>0.9593171477</v>
      </c>
      <c r="AU92" s="24">
        <f>VLOOKUP(A92,'2022_PAPI_Indicators'!A87:AT267,45,FALSE)</f>
        <v>0.9654826522</v>
      </c>
      <c r="AV92" s="24">
        <f>VLOOKUP(A92,'2022_PAPI_Indicators'!A87:AU267,46,FALSE)</f>
        <v>1</v>
      </c>
      <c r="AW92" s="24">
        <f>VLOOKUP(A92,'2022_PAPI_Indicators'!A87:AV267,47,FALSE)</f>
        <v>0.9636099935</v>
      </c>
      <c r="AX92" s="24">
        <f>VLOOKUP(A92,'2022_PAPI_Indicators'!A87:AW267,48,FALSE)</f>
        <v>0.9895833135</v>
      </c>
      <c r="AY92" s="24">
        <f>VLOOKUP(A92,'2022_PAPI_Indicators'!A87:AX267,49,FALSE)</f>
        <v>0.9839255214</v>
      </c>
      <c r="AZ92" s="24">
        <f>VLOOKUP(A92,'2022_PAPI_Indicators'!A87:AY267,50,FALSE)</f>
        <v>0.9961372018</v>
      </c>
      <c r="BA92" s="24">
        <f>VLOOKUP(A92,'2022_PAPI_Indicators'!A87:AZ267,51,FALSE)</f>
        <v>0.9791409373</v>
      </c>
      <c r="BB92" s="24">
        <f>VLOOKUP(A92,'2022_PAPI_Indicators'!A87:BA267,52,FALSE)</f>
        <v>0.9845733643</v>
      </c>
      <c r="BC92" s="24">
        <f>VLOOKUP(A92,'2022_PAPI_Indicators'!A87:BB267,53,FALSE)</f>
        <v>0.9989355206</v>
      </c>
      <c r="BD92" s="24">
        <f>VLOOKUP(A92,'2022_PAPI_Indicators'!A87:BC267,54,FALSE)</f>
        <v>0.969615519</v>
      </c>
      <c r="BE92" s="24">
        <f>VLOOKUP(A92,'2022_PAPI_Indicators'!A87:BD267,55,FALSE)</f>
        <v>0.9778044224</v>
      </c>
      <c r="BF92" s="24">
        <f>VLOOKUP(A92,'2022_PAPI_Indicators'!A87:BE267,56,FALSE)</f>
        <v>0.9783014655</v>
      </c>
      <c r="BG92" s="24">
        <f>VLOOKUP(A92,'2022_PAPI_Indicators'!A87:BF267,57,FALSE)</f>
        <v>0.9474346042</v>
      </c>
      <c r="BH92" s="24">
        <f>VLOOKUP(A92,'2022_PAPI_Indicators'!A87:BG267,58,FALSE)</f>
        <v>0.9846534729</v>
      </c>
      <c r="BI92" s="24">
        <f>VLOOKUP(A92,'2022_PAPI_Indicators'!A87:BH267,59,FALSE)</f>
        <v>0.997883141</v>
      </c>
      <c r="BJ92" s="24">
        <f>VLOOKUP(A92,'2022_PAPI_Indicators'!A87:BI267,60,FALSE)</f>
        <v>0.9792120457</v>
      </c>
      <c r="BK92" s="24">
        <f>VLOOKUP(A92,'2022_PAPI_Indicators'!A87:BJ267,61,FALSE)</f>
        <v>0.9919613004</v>
      </c>
      <c r="BL92" s="24">
        <f>VLOOKUP(A92,'2022_PAPI_Indicators'!A87:BK267,62,FALSE)</f>
        <v>0.9918331504</v>
      </c>
      <c r="BM92" s="24">
        <f>VLOOKUP(A92,'2022_PAPI_Indicators'!A87:BL267,63,FALSE)</f>
        <v>0.9985559583</v>
      </c>
      <c r="BN92" s="24">
        <f>VLOOKUP(A92,'2022_PAPI_Indicators'!A87:BM267,64,FALSE)</f>
        <v>0.9775373936</v>
      </c>
    </row>
    <row r="93" ht="13.5" customHeight="1">
      <c r="A93" s="11" t="s">
        <v>243</v>
      </c>
      <c r="B93" s="11" t="s">
        <v>244</v>
      </c>
      <c r="C93" s="12" t="s">
        <v>83</v>
      </c>
      <c r="D93" s="24">
        <f>VLOOKUP(A93,'2022_PAPI_Indicators'!A88:B268,2,)</f>
        <v>0.628351748</v>
      </c>
      <c r="E93" s="24">
        <f>VLOOKUP(A93,'2022_PAPI_Indicators'!A88:C268,3,FALSE)</f>
        <v>0.5093823075</v>
      </c>
      <c r="F93" s="24">
        <f>VLOOKUP(A93,'2022_PAPI_Indicators'!A88:D268,4,FALSE)</f>
        <v>0.3893154263</v>
      </c>
      <c r="G93" s="24">
        <f>VLOOKUP(A93,'2022_PAPI_Indicators'!A88:E268,5,FALSE)</f>
        <v>0.3736464977</v>
      </c>
      <c r="H93" s="24">
        <f>VLOOKUP(A93,'2022_PAPI_Indicators'!A88:F268,6,FALSE)</f>
        <v>0.551704824</v>
      </c>
      <c r="I93" s="24">
        <f>VLOOKUP(A93,'2022_PAPI_Indicators'!A88:G268,7,FALSE)</f>
        <v>0.3669665456</v>
      </c>
      <c r="J93" s="24">
        <f>VLOOKUP(A93,'2022_PAPI_Indicators'!A88:H268,8,FALSE)</f>
        <v>0.3896349072</v>
      </c>
      <c r="K93" s="24">
        <f>VLOOKUP(A93,'2022_PAPI_Indicators'!A88:I268,9,FALSE)</f>
        <v>0.3963857889</v>
      </c>
      <c r="L93" s="24">
        <f>VLOOKUP(A93,'2022_PAPI_Indicators'!A88:J268,10,FALSE)</f>
        <v>0.4642146826</v>
      </c>
      <c r="M93" s="24">
        <f>VLOOKUP(A93,'2022_PAPI_Indicators'!A88:K268,11,FALSE)</f>
        <v>0.5241998434</v>
      </c>
      <c r="N93" s="24">
        <f>VLOOKUP(A93,'2022_PAPI_Indicators'!A88:L268,12,FALSE)</f>
        <v>0.3979103863</v>
      </c>
      <c r="O93" s="24">
        <f>VLOOKUP(A93,'2022_PAPI_Indicators'!A88:M268,13,FALSE)</f>
        <v>0.5054641366</v>
      </c>
      <c r="P93" s="24">
        <f>VLOOKUP(A93,'2022_PAPI_Indicators'!A88:N268,14,FALSE)</f>
        <v>0.4933679998</v>
      </c>
      <c r="Q93" s="24">
        <f>VLOOKUP(A93,'2022_PAPI_Indicators'!A88:O268,15,FALSE)</f>
        <v>0.7525382042</v>
      </c>
      <c r="R93" s="25" t="str">
        <f>VLOOKUP(A93,'2022_PAPI_Indicators'!A88:P268,16,FALSE)</f>
        <v/>
      </c>
      <c r="S93" s="24">
        <f>VLOOKUP(A93,'2022_PAPI_Indicators'!A88:R268,17,FALSE)</f>
        <v>0.505728066</v>
      </c>
      <c r="T93" s="24">
        <f>VLOOKUP(A93,'2022_PAPI_Indicators'!A88:S268,18,FALSE)</f>
        <v>0.4267497659</v>
      </c>
      <c r="U93" s="25" t="str">
        <f>VLOOKUP(A93,'2022_PAPI_Indicators'!A88:T268,19,FALSE)</f>
        <v/>
      </c>
      <c r="V93" s="24">
        <f>VLOOKUP(A93,'2022_PAPI_Indicators'!A88:U268,20,FALSE)</f>
        <v>0.5300391316</v>
      </c>
      <c r="W93" s="24">
        <f>VLOOKUP(A93,'2022_PAPI_Indicators'!A88:V268,21,FALSE)</f>
        <v>0.5410472155</v>
      </c>
      <c r="X93" s="24">
        <f>VLOOKUP(A93,'2022_PAPI_Indicators'!A88:W268,22,FALSE)</f>
        <v>0.4992390275</v>
      </c>
      <c r="Y93" s="24">
        <f>VLOOKUP(A93,'2022_PAPI_Indicators'!A88:X268,23,FALSE)</f>
        <v>0.4683003426</v>
      </c>
      <c r="Z93" s="24">
        <f>VLOOKUP(A93,'2022_PAPI_Indicators'!A88:Y268,24,FALSE)</f>
        <v>0.4879536033</v>
      </c>
      <c r="AA93" s="24">
        <f>VLOOKUP(A93,'2022_PAPI_Indicators'!A88:Z268,25,FALSE)</f>
        <v>0.4871899188</v>
      </c>
      <c r="AB93" s="24">
        <f>VLOOKUP(A93,'2022_PAPI_Indicators'!A88:AA268,26,FALSE)</f>
        <v>0.4753086865</v>
      </c>
      <c r="AC93" s="24">
        <f>VLOOKUP(A93,'2022_PAPI_Indicators'!A88:AB268,27,FALSE)</f>
        <v>0.5608255863</v>
      </c>
      <c r="AD93" s="24">
        <f>VLOOKUP(A93,'2022_PAPI_Indicators'!A88:AC268,28,FALSE)</f>
        <v>0.5291301608</v>
      </c>
      <c r="AE93" s="24">
        <f>VLOOKUP(A93,'2022_PAPI_Indicators'!A88:AD268,29,FALSE)</f>
        <v>0.4856892824</v>
      </c>
      <c r="AF93" s="24">
        <f>VLOOKUP(A93,'2022_PAPI_Indicators'!A88:AE268,30,FALSE)</f>
        <v>0.4832170904</v>
      </c>
      <c r="AG93" s="24">
        <f>VLOOKUP(A93,'2022_PAPI_Indicators'!A88:AF268,31,FALSE)</f>
        <v>0.3872871697</v>
      </c>
      <c r="AH93" s="24">
        <f>VLOOKUP(A93,'2022_PAPI_Indicators'!A88:AG268,32,FALSE)</f>
        <v>0.5600731373</v>
      </c>
      <c r="AI93" s="24">
        <f>VLOOKUP(A93,'2022_PAPI_Indicators'!A88:AH268,33,FALSE)</f>
        <v>0.4623143077</v>
      </c>
      <c r="AJ93" s="24">
        <f>VLOOKUP(A93,'2022_PAPI_Indicators'!A88:AI268,34,FALSE)</f>
        <v>0.3734308779</v>
      </c>
      <c r="AK93" s="24">
        <f>VLOOKUP(A93,'2022_PAPI_Indicators'!A88:AJ268,35,FALSE)</f>
        <v>0.3600229621</v>
      </c>
      <c r="AL93" s="24">
        <f>VLOOKUP(A93,'2022_PAPI_Indicators'!A88:AK268,36,FALSE)</f>
        <v>0.4197966456</v>
      </c>
      <c r="AM93" s="24">
        <f>VLOOKUP(A93,'2022_PAPI_Indicators'!A88:AL268,37,FALSE)</f>
        <v>0.3679536283</v>
      </c>
      <c r="AN93" s="24">
        <f>VLOOKUP(A93,'2022_PAPI_Indicators'!A88:AM268,38,FALSE)</f>
        <v>0.5654563308</v>
      </c>
      <c r="AO93" s="24">
        <f>VLOOKUP(A93,'2022_PAPI_Indicators'!A88:AN268,39,FALSE)</f>
        <v>0.5639024973</v>
      </c>
      <c r="AP93" s="24">
        <f>VLOOKUP(A93,'2022_PAPI_Indicators'!A88:AO268,40,FALSE)</f>
        <v>0.5448378325</v>
      </c>
      <c r="AQ93" s="24">
        <f>VLOOKUP(A93,'2022_PAPI_Indicators'!A88:AP268,41,FALSE)</f>
        <v>0.3967762589</v>
      </c>
      <c r="AR93" s="24">
        <f>VLOOKUP(A93,'2022_PAPI_Indicators'!A88:AQ268,42,FALSE)</f>
        <v>0.3337838054</v>
      </c>
      <c r="AS93" s="24">
        <f>VLOOKUP(A93,'2022_PAPI_Indicators'!A88:AR268,43,FALSE)</f>
        <v>0.3398399353</v>
      </c>
      <c r="AT93" s="24">
        <f>VLOOKUP(A93,'2022_PAPI_Indicators'!A88:AS268,44,FALSE)</f>
        <v>0.3925260305</v>
      </c>
      <c r="AU93" s="24">
        <f>VLOOKUP(A93,'2022_PAPI_Indicators'!A88:AT268,45,FALSE)</f>
        <v>0.4045922458</v>
      </c>
      <c r="AV93" s="24">
        <f>VLOOKUP(A93,'2022_PAPI_Indicators'!A88:AU268,46,FALSE)</f>
        <v>0.3042676449</v>
      </c>
      <c r="AW93" s="24">
        <f>VLOOKUP(A93,'2022_PAPI_Indicators'!A88:AV268,47,FALSE)</f>
        <v>0.3665211797</v>
      </c>
      <c r="AX93" s="24">
        <f>VLOOKUP(A93,'2022_PAPI_Indicators'!A88:AW268,48,FALSE)</f>
        <v>0.6661872864</v>
      </c>
      <c r="AY93" s="24">
        <f>VLOOKUP(A93,'2022_PAPI_Indicators'!A88:AX268,49,FALSE)</f>
        <v>0.4579629004</v>
      </c>
      <c r="AZ93" s="24">
        <f>VLOOKUP(A93,'2022_PAPI_Indicators'!A88:AY268,50,FALSE)</f>
        <v>0.4035318494</v>
      </c>
      <c r="BA93" s="24">
        <f>VLOOKUP(A93,'2022_PAPI_Indicators'!A88:AZ268,51,FALSE)</f>
        <v>0.4504188299</v>
      </c>
      <c r="BB93" s="24">
        <f>VLOOKUP(A93,'2022_PAPI_Indicators'!A88:BA268,52,FALSE)</f>
        <v>0.3153887391</v>
      </c>
      <c r="BC93" s="24">
        <f>VLOOKUP(A93,'2022_PAPI_Indicators'!A88:BB268,53,FALSE)</f>
        <v>0.4527325332</v>
      </c>
      <c r="BD93" s="24">
        <f>VLOOKUP(A93,'2022_PAPI_Indicators'!A88:BC268,54,FALSE)</f>
        <v>0.3017095327</v>
      </c>
      <c r="BE93" s="24">
        <f>VLOOKUP(A93,'2022_PAPI_Indicators'!A88:BD268,55,FALSE)</f>
        <v>0.4403978586</v>
      </c>
      <c r="BF93" s="24">
        <f>VLOOKUP(A93,'2022_PAPI_Indicators'!A88:BE268,56,FALSE)</f>
        <v>0.4885278344</v>
      </c>
      <c r="BG93" s="24">
        <f>VLOOKUP(A93,'2022_PAPI_Indicators'!A88:BF268,57,FALSE)</f>
        <v>0.3627703786</v>
      </c>
      <c r="BH93" s="24">
        <f>VLOOKUP(A93,'2022_PAPI_Indicators'!A88:BG268,58,FALSE)</f>
        <v>0.5084166527</v>
      </c>
      <c r="BI93" s="24">
        <f>VLOOKUP(A93,'2022_PAPI_Indicators'!A88:BH268,59,FALSE)</f>
        <v>0.4080465138</v>
      </c>
      <c r="BJ93" s="24">
        <f>VLOOKUP(A93,'2022_PAPI_Indicators'!A88:BI268,60,FALSE)</f>
        <v>0.4303825498</v>
      </c>
      <c r="BK93" s="24">
        <f>VLOOKUP(A93,'2022_PAPI_Indicators'!A88:BJ268,61,FALSE)</f>
        <v>0.5048234463</v>
      </c>
      <c r="BL93" s="24">
        <f>VLOOKUP(A93,'2022_PAPI_Indicators'!A88:BK268,62,FALSE)</f>
        <v>0.4682672918</v>
      </c>
      <c r="BM93" s="24">
        <f>VLOOKUP(A93,'2022_PAPI_Indicators'!A88:BL268,63,FALSE)</f>
        <v>0.5450263619</v>
      </c>
      <c r="BN93" s="24">
        <f>VLOOKUP(A93,'2022_PAPI_Indicators'!A88:BM268,64,FALSE)</f>
        <v>0.4360852838</v>
      </c>
    </row>
    <row r="94" ht="13.5" customHeight="1">
      <c r="A94" s="11" t="s">
        <v>245</v>
      </c>
      <c r="B94" s="11" t="s">
        <v>246</v>
      </c>
      <c r="C94" s="12" t="s">
        <v>247</v>
      </c>
      <c r="D94" s="30">
        <f>VLOOKUP(A94,'2022_PAPI_Indicators'!A89:B269,2,)</f>
        <v>29282.1582</v>
      </c>
      <c r="E94" s="30">
        <f>VLOOKUP(A94,'2022_PAPI_Indicators'!A89:C269,3,FALSE)</f>
        <v>21065.08398</v>
      </c>
      <c r="F94" s="30">
        <f>VLOOKUP(A94,'2022_PAPI_Indicators'!A89:D269,4,FALSE)</f>
        <v>29353.64648</v>
      </c>
      <c r="G94" s="30">
        <f>VLOOKUP(A94,'2022_PAPI_Indicators'!A89:E269,5,FALSE)</f>
        <v>35712.82422</v>
      </c>
      <c r="H94" s="30">
        <f>VLOOKUP(A94,'2022_PAPI_Indicators'!A89:F269,6,FALSE)</f>
        <v>30436.65625</v>
      </c>
      <c r="I94" s="30">
        <f>VLOOKUP(A94,'2022_PAPI_Indicators'!A89:G269,7,FALSE)</f>
        <v>28735.91992</v>
      </c>
      <c r="J94" s="30">
        <f>VLOOKUP(A94,'2022_PAPI_Indicators'!A89:H269,8,FALSE)</f>
        <v>24894.95898</v>
      </c>
      <c r="K94" s="30">
        <f>VLOOKUP(A94,'2022_PAPI_Indicators'!A89:I269,9,FALSE)</f>
        <v>28136.39453</v>
      </c>
      <c r="L94" s="30">
        <f>VLOOKUP(A94,'2022_PAPI_Indicators'!A89:J269,10,FALSE)</f>
        <v>30289.07617</v>
      </c>
      <c r="M94" s="30">
        <f>VLOOKUP(A94,'2022_PAPI_Indicators'!A89:K269,11,FALSE)</f>
        <v>30430.15625</v>
      </c>
      <c r="N94" s="30">
        <f>VLOOKUP(A94,'2022_PAPI_Indicators'!A89:L269,12,FALSE)</f>
        <v>27664.66406</v>
      </c>
      <c r="O94" s="30">
        <f>VLOOKUP(A94,'2022_PAPI_Indicators'!A89:M269,13,FALSE)</f>
        <v>34603.10156</v>
      </c>
      <c r="P94" s="30">
        <f>VLOOKUP(A94,'2022_PAPI_Indicators'!A89:N269,14,FALSE)</f>
        <v>33213.61719</v>
      </c>
      <c r="Q94" s="30">
        <f>VLOOKUP(A94,'2022_PAPI_Indicators'!A89:O269,15,FALSE)</f>
        <v>35520.78516</v>
      </c>
      <c r="R94" s="31" t="str">
        <f>VLOOKUP(A94,'2022_PAPI_Indicators'!A89:P269,16,FALSE)</f>
        <v/>
      </c>
      <c r="S94" s="30">
        <f>VLOOKUP(A94,'2022_PAPI_Indicators'!A89:R269,17,FALSE)</f>
        <v>33948.05078</v>
      </c>
      <c r="T94" s="30">
        <f>VLOOKUP(A94,'2022_PAPI_Indicators'!A89:S269,18,FALSE)</f>
        <v>31236.5957</v>
      </c>
      <c r="U94" s="31" t="str">
        <f>VLOOKUP(A94,'2022_PAPI_Indicators'!A89:T269,19,FALSE)</f>
        <v/>
      </c>
      <c r="V94" s="30">
        <f>VLOOKUP(A94,'2022_PAPI_Indicators'!A89:U269,20,FALSE)</f>
        <v>26604.96875</v>
      </c>
      <c r="W94" s="30">
        <f>VLOOKUP(A94,'2022_PAPI_Indicators'!A89:V269,21,FALSE)</f>
        <v>30387.23047</v>
      </c>
      <c r="X94" s="30">
        <f>VLOOKUP(A94,'2022_PAPI_Indicators'!A89:W269,22,FALSE)</f>
        <v>29305.44727</v>
      </c>
      <c r="Y94" s="30">
        <f>VLOOKUP(A94,'2022_PAPI_Indicators'!A89:X269,23,FALSE)</f>
        <v>43008.98828</v>
      </c>
      <c r="Z94" s="30">
        <f>VLOOKUP(A94,'2022_PAPI_Indicators'!A89:Y269,24,FALSE)</f>
        <v>29823.17188</v>
      </c>
      <c r="AA94" s="30">
        <f>VLOOKUP(A94,'2022_PAPI_Indicators'!A89:Z269,25,FALSE)</f>
        <v>26187.62109</v>
      </c>
      <c r="AB94" s="30">
        <f>VLOOKUP(A94,'2022_PAPI_Indicators'!A89:AA269,26,FALSE)</f>
        <v>32138.37891</v>
      </c>
      <c r="AC94" s="30">
        <f>VLOOKUP(A94,'2022_PAPI_Indicators'!A89:AB269,27,FALSE)</f>
        <v>33421.65234</v>
      </c>
      <c r="AD94" s="30">
        <f>VLOOKUP(A94,'2022_PAPI_Indicators'!A89:AC269,28,FALSE)</f>
        <v>32375.81836</v>
      </c>
      <c r="AE94" s="30">
        <f>VLOOKUP(A94,'2022_PAPI_Indicators'!A89:AD269,29,FALSE)</f>
        <v>20271.99023</v>
      </c>
      <c r="AF94" s="30">
        <f>VLOOKUP(A94,'2022_PAPI_Indicators'!A89:AE269,30,FALSE)</f>
        <v>35334.28125</v>
      </c>
      <c r="AG94" s="30">
        <f>VLOOKUP(A94,'2022_PAPI_Indicators'!A89:AF269,31,FALSE)</f>
        <v>31538.96484</v>
      </c>
      <c r="AH94" s="30">
        <f>VLOOKUP(A94,'2022_PAPI_Indicators'!A89:AG269,32,FALSE)</f>
        <v>40747.80078</v>
      </c>
      <c r="AI94" s="30">
        <f>VLOOKUP(A94,'2022_PAPI_Indicators'!A89:AH269,33,FALSE)</f>
        <v>38031.55859</v>
      </c>
      <c r="AJ94" s="30">
        <f>VLOOKUP(A94,'2022_PAPI_Indicators'!A89:AI269,34,FALSE)</f>
        <v>35056.58203</v>
      </c>
      <c r="AK94" s="30">
        <f>VLOOKUP(A94,'2022_PAPI_Indicators'!A89:AJ269,35,FALSE)</f>
        <v>26826.72461</v>
      </c>
      <c r="AL94" s="30">
        <f>VLOOKUP(A94,'2022_PAPI_Indicators'!A89:AK269,36,FALSE)</f>
        <v>29896.82031</v>
      </c>
      <c r="AM94" s="30">
        <f>VLOOKUP(A94,'2022_PAPI_Indicators'!A89:AL269,37,FALSE)</f>
        <v>32075.64258</v>
      </c>
      <c r="AN94" s="30">
        <f>VLOOKUP(A94,'2022_PAPI_Indicators'!A89:AM269,38,FALSE)</f>
        <v>27751.23438</v>
      </c>
      <c r="AO94" s="30">
        <f>VLOOKUP(A94,'2022_PAPI_Indicators'!A89:AN269,39,FALSE)</f>
        <v>27778.41406</v>
      </c>
      <c r="AP94" s="30">
        <f>VLOOKUP(A94,'2022_PAPI_Indicators'!A89:AO269,40,FALSE)</f>
        <v>36270.46094</v>
      </c>
      <c r="AQ94" s="30">
        <f>VLOOKUP(A94,'2022_PAPI_Indicators'!A89:AP269,41,FALSE)</f>
        <v>23330.42969</v>
      </c>
      <c r="AR94" s="30">
        <f>VLOOKUP(A94,'2022_PAPI_Indicators'!A89:AQ269,42,FALSE)</f>
        <v>27710.55664</v>
      </c>
      <c r="AS94" s="30">
        <f>VLOOKUP(A94,'2022_PAPI_Indicators'!A89:AR269,43,FALSE)</f>
        <v>27289.54297</v>
      </c>
      <c r="AT94" s="30">
        <f>VLOOKUP(A94,'2022_PAPI_Indicators'!A89:AS269,44,FALSE)</f>
        <v>28958.49609</v>
      </c>
      <c r="AU94" s="30">
        <f>VLOOKUP(A94,'2022_PAPI_Indicators'!A89:AT269,45,FALSE)</f>
        <v>26072.02539</v>
      </c>
      <c r="AV94" s="30">
        <f>VLOOKUP(A94,'2022_PAPI_Indicators'!A89:AU269,46,FALSE)</f>
        <v>34942.01953</v>
      </c>
      <c r="AW94" s="30">
        <f>VLOOKUP(A94,'2022_PAPI_Indicators'!A89:AV269,47,FALSE)</f>
        <v>34526.86719</v>
      </c>
      <c r="AX94" s="30">
        <f>VLOOKUP(A94,'2022_PAPI_Indicators'!A89:AW269,48,FALSE)</f>
        <v>30701.33789</v>
      </c>
      <c r="AY94" s="30">
        <f>VLOOKUP(A94,'2022_PAPI_Indicators'!A89:AX269,49,FALSE)</f>
        <v>33323.04688</v>
      </c>
      <c r="AZ94" s="30">
        <f>VLOOKUP(A94,'2022_PAPI_Indicators'!A89:AY269,50,FALSE)</f>
        <v>33962.80859</v>
      </c>
      <c r="BA94" s="30">
        <f>VLOOKUP(A94,'2022_PAPI_Indicators'!A89:AZ269,51,FALSE)</f>
        <v>24891.39844</v>
      </c>
      <c r="BB94" s="30">
        <f>VLOOKUP(A94,'2022_PAPI_Indicators'!A89:BA269,52,FALSE)</f>
        <v>26905.55859</v>
      </c>
      <c r="BC94" s="30">
        <f>VLOOKUP(A94,'2022_PAPI_Indicators'!A89:BB269,53,FALSE)</f>
        <v>30421.26367</v>
      </c>
      <c r="BD94" s="30">
        <f>VLOOKUP(A94,'2022_PAPI_Indicators'!A89:BC269,54,FALSE)</f>
        <v>33805.1875</v>
      </c>
      <c r="BE94" s="30">
        <f>VLOOKUP(A94,'2022_PAPI_Indicators'!A89:BD269,55,FALSE)</f>
        <v>29137.15039</v>
      </c>
      <c r="BF94" s="30">
        <f>VLOOKUP(A94,'2022_PAPI_Indicators'!A89:BE269,56,FALSE)</f>
        <v>36037.75391</v>
      </c>
      <c r="BG94" s="30">
        <f>VLOOKUP(A94,'2022_PAPI_Indicators'!A89:BF269,57,FALSE)</f>
        <v>29452.30078</v>
      </c>
      <c r="BH94" s="30">
        <f>VLOOKUP(A94,'2022_PAPI_Indicators'!A89:BG269,58,FALSE)</f>
        <v>30765.48047</v>
      </c>
      <c r="BI94" s="30">
        <f>VLOOKUP(A94,'2022_PAPI_Indicators'!A89:BH269,59,FALSE)</f>
        <v>34132.51953</v>
      </c>
      <c r="BJ94" s="30">
        <f>VLOOKUP(A94,'2022_PAPI_Indicators'!A89:BI269,60,FALSE)</f>
        <v>31833.90625</v>
      </c>
      <c r="BK94" s="30">
        <f>VLOOKUP(A94,'2022_PAPI_Indicators'!A89:BJ269,61,FALSE)</f>
        <v>33598.37109</v>
      </c>
      <c r="BL94" s="30">
        <f>VLOOKUP(A94,'2022_PAPI_Indicators'!A89:BK269,62,FALSE)</f>
        <v>36333.55859</v>
      </c>
      <c r="BM94" s="30">
        <f>VLOOKUP(A94,'2022_PAPI_Indicators'!A89:BL269,63,FALSE)</f>
        <v>29821.69336</v>
      </c>
      <c r="BN94" s="30">
        <f>VLOOKUP(A94,'2022_PAPI_Indicators'!A89:BM269,64,FALSE)</f>
        <v>33726.26563</v>
      </c>
    </row>
    <row r="95" ht="13.5" customHeight="1">
      <c r="A95" s="11" t="s">
        <v>248</v>
      </c>
      <c r="B95" s="11" t="s">
        <v>249</v>
      </c>
      <c r="C95" s="12" t="s">
        <v>83</v>
      </c>
      <c r="D95" s="75">
        <v>0.021664895117282867</v>
      </c>
      <c r="E95" s="75">
        <v>0.0</v>
      </c>
      <c r="F95" s="75">
        <v>0.0</v>
      </c>
      <c r="G95" s="75">
        <v>0.0983041375875473</v>
      </c>
      <c r="H95" s="75">
        <v>0.0</v>
      </c>
      <c r="I95" s="75">
        <v>0.0</v>
      </c>
      <c r="J95" s="75">
        <v>0.3001897931098938</v>
      </c>
      <c r="K95" s="75">
        <v>0.08720651268959045</v>
      </c>
      <c r="L95" s="75">
        <v>0.0</v>
      </c>
      <c r="M95" s="75">
        <v>0.0</v>
      </c>
      <c r="N95" s="75">
        <v>0.27007436752319336</v>
      </c>
      <c r="O95" s="75">
        <v>0.0</v>
      </c>
      <c r="P95" s="75">
        <v>0.0</v>
      </c>
      <c r="Q95" s="75">
        <v>1.0</v>
      </c>
      <c r="R95" s="25">
        <v>0.0</v>
      </c>
      <c r="S95" s="75">
        <v>0.0</v>
      </c>
      <c r="T95" s="75">
        <v>0.0</v>
      </c>
      <c r="U95" s="25">
        <v>0.0</v>
      </c>
      <c r="V95" s="75">
        <v>0.0</v>
      </c>
      <c r="W95" s="75">
        <v>0.0</v>
      </c>
      <c r="X95" s="75">
        <v>0.0</v>
      </c>
      <c r="Y95" s="75">
        <v>0.0</v>
      </c>
      <c r="Z95" s="75">
        <v>0.0</v>
      </c>
      <c r="AA95" s="75">
        <v>0.0</v>
      </c>
      <c r="AB95" s="75">
        <v>0.0</v>
      </c>
      <c r="AC95" s="75">
        <v>0.21675676107406616</v>
      </c>
      <c r="AD95" s="75">
        <v>0.0</v>
      </c>
      <c r="AE95" s="75">
        <v>0.0</v>
      </c>
      <c r="AF95" s="75">
        <v>0.0</v>
      </c>
      <c r="AG95" s="75">
        <v>0.0</v>
      </c>
      <c r="AH95" s="75">
        <v>0.0</v>
      </c>
      <c r="AI95" s="75">
        <v>0.0</v>
      </c>
      <c r="AJ95" s="75">
        <v>0.0</v>
      </c>
      <c r="AK95" s="75">
        <v>0.0</v>
      </c>
      <c r="AL95" s="75">
        <v>0.0</v>
      </c>
      <c r="AM95" s="75">
        <v>0.0</v>
      </c>
      <c r="AN95" s="75">
        <v>0.0</v>
      </c>
      <c r="AO95" s="75">
        <v>0.0</v>
      </c>
      <c r="AP95" s="75">
        <v>0.0</v>
      </c>
      <c r="AQ95" s="75">
        <v>0.0</v>
      </c>
      <c r="AR95" s="75">
        <v>0.1724412441253662</v>
      </c>
      <c r="AS95" s="75">
        <v>0.1339082568883896</v>
      </c>
      <c r="AT95" s="75">
        <v>0.0</v>
      </c>
      <c r="AU95" s="75">
        <v>0.0</v>
      </c>
      <c r="AV95" s="75">
        <v>0.0</v>
      </c>
      <c r="AW95" s="75">
        <v>0.0</v>
      </c>
      <c r="AX95" s="75">
        <v>0.0</v>
      </c>
      <c r="AY95" s="75">
        <v>0.07561115175485611</v>
      </c>
      <c r="AZ95" s="75">
        <v>0.0</v>
      </c>
      <c r="BA95" s="75">
        <v>0.0</v>
      </c>
      <c r="BB95" s="75">
        <v>0.0</v>
      </c>
      <c r="BC95" s="75">
        <v>0.0</v>
      </c>
      <c r="BD95" s="75">
        <v>0.0</v>
      </c>
      <c r="BE95" s="75">
        <v>0.0</v>
      </c>
      <c r="BF95" s="75">
        <v>0.38711050152778625</v>
      </c>
      <c r="BG95" s="75">
        <v>0.0</v>
      </c>
      <c r="BH95" s="75">
        <v>0.0</v>
      </c>
      <c r="BI95" s="75">
        <v>0.0</v>
      </c>
      <c r="BJ95" s="75">
        <v>0.0</v>
      </c>
      <c r="BK95" s="75">
        <v>0.0</v>
      </c>
      <c r="BL95" s="75">
        <v>0.0</v>
      </c>
      <c r="BM95" s="70"/>
      <c r="BN95" s="70"/>
    </row>
    <row r="96" ht="13.5" customHeight="1">
      <c r="A96" s="32" t="s">
        <v>250</v>
      </c>
      <c r="B96" s="32" t="s">
        <v>251</v>
      </c>
      <c r="C96" s="33" t="s">
        <v>83</v>
      </c>
      <c r="D96" s="116">
        <v>0.5027243494987488</v>
      </c>
      <c r="E96" s="116">
        <v>0.37305721640586853</v>
      </c>
      <c r="F96" s="116">
        <v>0.5805469751358032</v>
      </c>
      <c r="G96" s="116">
        <v>0.36936527490615845</v>
      </c>
      <c r="H96" s="116">
        <v>0.42935463786125183</v>
      </c>
      <c r="I96" s="116">
        <v>0.6713609099388123</v>
      </c>
      <c r="J96" s="116">
        <v>0.15501955151557922</v>
      </c>
      <c r="K96" s="116">
        <v>0.20899952948093414</v>
      </c>
      <c r="L96" s="116">
        <v>0.7282024025917053</v>
      </c>
      <c r="M96" s="116">
        <v>0.3619726598262787</v>
      </c>
      <c r="N96" s="116">
        <v>0.4582374095916748</v>
      </c>
      <c r="O96" s="116">
        <v>0.4977487325668335</v>
      </c>
      <c r="P96" s="116">
        <v>0.5393589735031128</v>
      </c>
      <c r="Q96" s="116">
        <v>0.4565982222557068</v>
      </c>
      <c r="R96" s="25">
        <v>0.0</v>
      </c>
      <c r="S96" s="116">
        <v>0.682223379611969</v>
      </c>
      <c r="T96" s="116">
        <v>0.5026232600212097</v>
      </c>
      <c r="U96" s="25">
        <v>0.0</v>
      </c>
      <c r="V96" s="116">
        <v>0.5097317099571228</v>
      </c>
      <c r="W96" s="116">
        <v>0.35138723254203796</v>
      </c>
      <c r="X96" s="116">
        <v>0.25328055024147034</v>
      </c>
      <c r="Y96" s="116">
        <v>0.27594444155693054</v>
      </c>
      <c r="Z96" s="116">
        <v>0.2885505259037018</v>
      </c>
      <c r="AA96" s="116">
        <v>0.2543841302394867</v>
      </c>
      <c r="AB96" s="116">
        <v>0.40046724677085876</v>
      </c>
      <c r="AC96" s="116">
        <v>0.30980682373046875</v>
      </c>
      <c r="AD96" s="116">
        <v>0.4231768846511841</v>
      </c>
      <c r="AE96" s="116">
        <v>0.3845383822917938</v>
      </c>
      <c r="AF96" s="116">
        <v>0.6643639206886292</v>
      </c>
      <c r="AG96" s="116">
        <v>0.6901189684867859</v>
      </c>
      <c r="AH96" s="116">
        <v>0.46186333894729614</v>
      </c>
      <c r="AI96" s="116">
        <v>0.6422159671783447</v>
      </c>
      <c r="AJ96" s="116">
        <v>0.558699905872345</v>
      </c>
      <c r="AK96" s="116">
        <v>0.3663230836391449</v>
      </c>
      <c r="AL96" s="116">
        <v>0.5502822995185852</v>
      </c>
      <c r="AM96" s="116">
        <v>0.2848576605319977</v>
      </c>
      <c r="AN96" s="116">
        <v>0.3325076401233673</v>
      </c>
      <c r="AO96" s="116">
        <v>0.26272016763687134</v>
      </c>
      <c r="AP96" s="116">
        <v>0.27836358547210693</v>
      </c>
      <c r="AQ96" s="116">
        <v>0.47409719228744507</v>
      </c>
      <c r="AR96" s="116">
        <v>0.43787017464637756</v>
      </c>
      <c r="AS96" s="116">
        <v>0.8409122824668884</v>
      </c>
      <c r="AT96" s="116">
        <v>0.3293137848377228</v>
      </c>
      <c r="AU96" s="116">
        <v>0.5015904307365417</v>
      </c>
      <c r="AV96" s="116">
        <v>0.6110954880714417</v>
      </c>
      <c r="AW96" s="116">
        <v>0.3981429636478424</v>
      </c>
      <c r="AX96" s="116">
        <v>0.4226128160953522</v>
      </c>
      <c r="AY96" s="116">
        <v>0.46181750297546387</v>
      </c>
      <c r="AZ96" s="116">
        <v>0.5749438405036926</v>
      </c>
      <c r="BA96" s="116">
        <v>0.5023778080940247</v>
      </c>
      <c r="BB96" s="116">
        <v>0.3828352391719818</v>
      </c>
      <c r="BC96" s="116">
        <v>0.47088390588760376</v>
      </c>
      <c r="BD96" s="116">
        <v>0.6465039253234863</v>
      </c>
      <c r="BE96" s="116">
        <v>0.3383771479129791</v>
      </c>
      <c r="BF96" s="116">
        <v>0.23473115265369415</v>
      </c>
      <c r="BG96" s="116">
        <v>0.31958940625190735</v>
      </c>
      <c r="BH96" s="116">
        <v>0.45806166529655457</v>
      </c>
      <c r="BI96" s="116">
        <v>0.6064574122428894</v>
      </c>
      <c r="BJ96" s="116">
        <v>0.6241026520729065</v>
      </c>
      <c r="BK96" s="116">
        <v>0.3711634576320648</v>
      </c>
      <c r="BL96" s="116">
        <v>0.3295600116252899</v>
      </c>
      <c r="BM96" s="116">
        <v>0.3038982152938843</v>
      </c>
      <c r="BN96" s="116">
        <v>0.6657207012176514</v>
      </c>
    </row>
    <row r="97" ht="13.5" customHeight="1">
      <c r="A97" s="32" t="s">
        <v>252</v>
      </c>
      <c r="B97" s="32" t="s">
        <v>253</v>
      </c>
      <c r="C97" s="33" t="s">
        <v>83</v>
      </c>
      <c r="D97" s="116">
        <v>0.5302245020866394</v>
      </c>
      <c r="E97" s="116">
        <v>0.39818075299263</v>
      </c>
      <c r="F97" s="116">
        <v>0.44487133622169495</v>
      </c>
      <c r="G97" s="116">
        <v>0.6631942391395569</v>
      </c>
      <c r="H97" s="116">
        <v>0.46621042490005493</v>
      </c>
      <c r="I97" s="116">
        <v>0.7832050323486328</v>
      </c>
      <c r="J97" s="116">
        <v>0.579990565776825</v>
      </c>
      <c r="K97" s="116">
        <v>0.6397335529327393</v>
      </c>
      <c r="L97" s="116">
        <v>0.8526030778884888</v>
      </c>
      <c r="M97" s="116">
        <v>0.5786084532737732</v>
      </c>
      <c r="N97" s="116">
        <v>0.6014573574066162</v>
      </c>
      <c r="O97" s="116">
        <v>0.8043661713600159</v>
      </c>
      <c r="P97" s="116">
        <v>0.9025606513023376</v>
      </c>
      <c r="Q97" s="116">
        <v>0.7930150628089905</v>
      </c>
      <c r="R97" s="25">
        <v>0.0</v>
      </c>
      <c r="S97" s="116">
        <v>0.5516799092292786</v>
      </c>
      <c r="T97" s="116">
        <v>0.49220070242881775</v>
      </c>
      <c r="U97" s="25">
        <v>0.0</v>
      </c>
      <c r="V97" s="116">
        <v>0.5860315561294556</v>
      </c>
      <c r="W97" s="116">
        <v>0.5622924566268921</v>
      </c>
      <c r="X97" s="116">
        <v>0.47882235050201416</v>
      </c>
      <c r="Y97" s="116">
        <v>0.4778040647506714</v>
      </c>
      <c r="Z97" s="116">
        <v>0.46185436844825745</v>
      </c>
      <c r="AA97" s="116">
        <v>0.3978067636489868</v>
      </c>
      <c r="AB97" s="116">
        <v>0.5114847421646118</v>
      </c>
      <c r="AC97" s="116">
        <v>0.48502692580223083</v>
      </c>
      <c r="AD97" s="116">
        <v>0.5255903601646423</v>
      </c>
      <c r="AE97" s="116">
        <v>0.4846074879169464</v>
      </c>
      <c r="AF97" s="116">
        <v>0.7827901840209961</v>
      </c>
      <c r="AG97" s="116">
        <v>0.402057409286499</v>
      </c>
      <c r="AH97" s="116">
        <v>0.2980334162712097</v>
      </c>
      <c r="AI97" s="116">
        <v>0.4332774877548218</v>
      </c>
      <c r="AJ97" s="116">
        <v>0.39315375685691833</v>
      </c>
      <c r="AK97" s="116">
        <v>0.4565523862838745</v>
      </c>
      <c r="AL97" s="116">
        <v>0.3747307360172272</v>
      </c>
      <c r="AM97" s="116">
        <v>0.2314714789390564</v>
      </c>
      <c r="AN97" s="116">
        <v>0.3534716069698334</v>
      </c>
      <c r="AO97" s="116">
        <v>0.3600526452064514</v>
      </c>
      <c r="AP97" s="116">
        <v>0.4116584360599518</v>
      </c>
      <c r="AQ97" s="116">
        <v>0.4070216119289398</v>
      </c>
      <c r="AR97" s="116">
        <v>0.49609819054603577</v>
      </c>
      <c r="AS97" s="116">
        <v>0.41170260310173035</v>
      </c>
      <c r="AT97" s="116">
        <v>0.338850200176239</v>
      </c>
      <c r="AU97" s="116">
        <v>0.615623950958252</v>
      </c>
      <c r="AV97" s="116">
        <v>0.4001798629760742</v>
      </c>
      <c r="AW97" s="116">
        <v>0.543391227722168</v>
      </c>
      <c r="AX97" s="116">
        <v>0.30498969554901123</v>
      </c>
      <c r="AY97" s="116">
        <v>0.48741647601127625</v>
      </c>
      <c r="AZ97" s="116">
        <v>0.36876434087753296</v>
      </c>
      <c r="BA97" s="116">
        <v>0.2565816044807434</v>
      </c>
      <c r="BB97" s="116">
        <v>0.5742745995521545</v>
      </c>
      <c r="BC97" s="116">
        <v>0.41110730171203613</v>
      </c>
      <c r="BD97" s="116">
        <v>0.2321641594171524</v>
      </c>
      <c r="BE97" s="116">
        <v>0.3304643929004669</v>
      </c>
      <c r="BF97" s="116">
        <v>0.34796106815338135</v>
      </c>
      <c r="BG97" s="116">
        <v>0.4325439929962158</v>
      </c>
      <c r="BH97" s="116">
        <v>0.4215739071369171</v>
      </c>
      <c r="BI97" s="116">
        <v>0.36847448348999023</v>
      </c>
      <c r="BJ97" s="116">
        <v>0.5218817591667175</v>
      </c>
      <c r="BK97" s="116">
        <v>0.4585466980934143</v>
      </c>
      <c r="BL97" s="116">
        <v>0.3841829299926758</v>
      </c>
      <c r="BM97" s="116">
        <v>0.3616520166397095</v>
      </c>
      <c r="BN97" s="116">
        <v>0.34678950905799866</v>
      </c>
    </row>
    <row r="98" ht="13.5" customHeight="1">
      <c r="A98" s="112" t="s">
        <v>254</v>
      </c>
      <c r="B98" s="113" t="s">
        <v>255</v>
      </c>
      <c r="C98" s="114" t="s">
        <v>178</v>
      </c>
      <c r="D98" s="115">
        <f>VLOOKUP(A98,'2022_PAPI_Indicators'!A93:B273,2,)</f>
        <v>7.310088634</v>
      </c>
      <c r="E98" s="115">
        <f>VLOOKUP(A98,'2022_PAPI_Indicators'!A93:C273,3,FALSE)</f>
        <v>7.184366703</v>
      </c>
      <c r="F98" s="115">
        <f>VLOOKUP(A98,'2022_PAPI_Indicators'!A93:D273,4,FALSE)</f>
        <v>7.061397552</v>
      </c>
      <c r="G98" s="115">
        <f>VLOOKUP(A98,'2022_PAPI_Indicators'!A93:E273,5,FALSE)</f>
        <v>7.377445221</v>
      </c>
      <c r="H98" s="115">
        <f>VLOOKUP(A98,'2022_PAPI_Indicators'!A93:F273,6,FALSE)</f>
        <v>7.135579109</v>
      </c>
      <c r="I98" s="115">
        <f>VLOOKUP(A98,'2022_PAPI_Indicators'!A93:G273,7,FALSE)</f>
        <v>7.27202034</v>
      </c>
      <c r="J98" s="115">
        <f>VLOOKUP(A98,'2022_PAPI_Indicators'!A93:H273,8,FALSE)</f>
        <v>7.01262331</v>
      </c>
      <c r="K98" s="115">
        <f>VLOOKUP(A98,'2022_PAPI_Indicators'!A93:I273,9,FALSE)</f>
        <v>7.185085297</v>
      </c>
      <c r="L98" s="115">
        <f>VLOOKUP(A98,'2022_PAPI_Indicators'!A93:J273,10,FALSE)</f>
        <v>7.381396294</v>
      </c>
      <c r="M98" s="115">
        <f>VLOOKUP(A98,'2022_PAPI_Indicators'!A93:K273,11,FALSE)</f>
        <v>7.209057808</v>
      </c>
      <c r="N98" s="115">
        <f>VLOOKUP(A98,'2022_PAPI_Indicators'!A93:L273,12,FALSE)</f>
        <v>6.646802425</v>
      </c>
      <c r="O98" s="115">
        <f>VLOOKUP(A98,'2022_PAPI_Indicators'!A93:M273,13,FALSE)</f>
        <v>7.204213142</v>
      </c>
      <c r="P98" s="115">
        <f>VLOOKUP(A98,'2022_PAPI_Indicators'!A93:N273,14,FALSE)</f>
        <v>7.262708187</v>
      </c>
      <c r="Q98" s="115">
        <f>VLOOKUP(A98,'2022_PAPI_Indicators'!A93:O273,15,FALSE)</f>
        <v>7.655076027</v>
      </c>
      <c r="R98" s="10" t="str">
        <f>VLOOKUP(A98,'2022_PAPI_Indicators'!A93:P273,16,FALSE)</f>
        <v/>
      </c>
      <c r="S98" s="115">
        <f>VLOOKUP(A98,'2022_PAPI_Indicators'!A93:R273,17,FALSE)</f>
        <v>7.275005341</v>
      </c>
      <c r="T98" s="115">
        <f>VLOOKUP(A98,'2022_PAPI_Indicators'!A93:S273,18,FALSE)</f>
        <v>7.157936096</v>
      </c>
      <c r="U98" s="10">
        <f>VLOOKUP(A98,'2022_PAPI_Indicators'!A93:T273,19,FALSE)</f>
        <v>7.582088947</v>
      </c>
      <c r="V98" s="115">
        <f>VLOOKUP(A98,'2022_PAPI_Indicators'!A93:U273,20,FALSE)</f>
        <v>7.259856701</v>
      </c>
      <c r="W98" s="115">
        <f>VLOOKUP(A98,'2022_PAPI_Indicators'!A93:V273,21,FALSE)</f>
        <v>7.111545086</v>
      </c>
      <c r="X98" s="115">
        <f>VLOOKUP(A98,'2022_PAPI_Indicators'!A93:W273,22,FALSE)</f>
        <v>7.627562523</v>
      </c>
      <c r="Y98" s="115">
        <f>VLOOKUP(A98,'2022_PAPI_Indicators'!A93:X273,23,FALSE)</f>
        <v>7.083069801</v>
      </c>
      <c r="Z98" s="115">
        <f>VLOOKUP(A98,'2022_PAPI_Indicators'!A93:Y273,24,FALSE)</f>
        <v>7.24049902</v>
      </c>
      <c r="AA98" s="115">
        <f>VLOOKUP(A98,'2022_PAPI_Indicators'!A93:Z273,25,FALSE)</f>
        <v>7.364610195</v>
      </c>
      <c r="AB98" s="115">
        <f>VLOOKUP(A98,'2022_PAPI_Indicators'!A93:AA273,26,FALSE)</f>
        <v>7.436090946</v>
      </c>
      <c r="AC98" s="115">
        <f>VLOOKUP(A98,'2022_PAPI_Indicators'!A93:AB273,27,FALSE)</f>
        <v>7.439259529</v>
      </c>
      <c r="AD98" s="115">
        <f>VLOOKUP(A98,'2022_PAPI_Indicators'!A93:AC273,28,FALSE)</f>
        <v>7.063186169</v>
      </c>
      <c r="AE98" s="115">
        <f>VLOOKUP(A98,'2022_PAPI_Indicators'!A93:AD273,29,FALSE)</f>
        <v>7.388213634</v>
      </c>
      <c r="AF98" s="115">
        <f>VLOOKUP(A98,'2022_PAPI_Indicators'!A93:AE273,30,FALSE)</f>
        <v>7.13051796</v>
      </c>
      <c r="AG98" s="115">
        <f>VLOOKUP(A98,'2022_PAPI_Indicators'!A93:AF273,31,FALSE)</f>
        <v>6.993368626</v>
      </c>
      <c r="AH98" s="115">
        <f>VLOOKUP(A98,'2022_PAPI_Indicators'!A93:AG273,32,FALSE)</f>
        <v>7.293833733</v>
      </c>
      <c r="AI98" s="115">
        <f>VLOOKUP(A98,'2022_PAPI_Indicators'!A93:AH273,33,FALSE)</f>
        <v>7.306221962</v>
      </c>
      <c r="AJ98" s="115">
        <f>VLOOKUP(A98,'2022_PAPI_Indicators'!A93:AI273,34,FALSE)</f>
        <v>7.11782217</v>
      </c>
      <c r="AK98" s="115">
        <f>VLOOKUP(A98,'2022_PAPI_Indicators'!A93:AJ273,35,FALSE)</f>
        <v>7.178260326</v>
      </c>
      <c r="AL98" s="115">
        <f>VLOOKUP(A98,'2022_PAPI_Indicators'!A93:AK273,36,FALSE)</f>
        <v>7.035851955</v>
      </c>
      <c r="AM98" s="115">
        <f>VLOOKUP(A98,'2022_PAPI_Indicators'!A93:AL273,37,FALSE)</f>
        <v>7.017281532</v>
      </c>
      <c r="AN98" s="115">
        <f>VLOOKUP(A98,'2022_PAPI_Indicators'!A93:AM273,38,FALSE)</f>
        <v>7.342768192</v>
      </c>
      <c r="AO98" s="115">
        <f>VLOOKUP(A98,'2022_PAPI_Indicators'!A93:AN273,39,FALSE)</f>
        <v>7.529537678</v>
      </c>
      <c r="AP98" s="115">
        <f>VLOOKUP(A98,'2022_PAPI_Indicators'!A93:AO273,40,FALSE)</f>
        <v>7.438760281</v>
      </c>
      <c r="AQ98" s="115">
        <f>VLOOKUP(A98,'2022_PAPI_Indicators'!A93:AP273,41,FALSE)</f>
        <v>6.894007683</v>
      </c>
      <c r="AR98" s="115">
        <f>VLOOKUP(A98,'2022_PAPI_Indicators'!A93:AQ273,42,FALSE)</f>
        <v>6.638488293</v>
      </c>
      <c r="AS98" s="115">
        <f>VLOOKUP(A98,'2022_PAPI_Indicators'!A93:AR273,43,FALSE)</f>
        <v>7.245049477</v>
      </c>
      <c r="AT98" s="115">
        <f>VLOOKUP(A98,'2022_PAPI_Indicators'!A93:AS273,44,FALSE)</f>
        <v>7.254117489</v>
      </c>
      <c r="AU98" s="115">
        <f>VLOOKUP(A98,'2022_PAPI_Indicators'!A93:AT273,45,FALSE)</f>
        <v>7.209442616</v>
      </c>
      <c r="AV98" s="115">
        <f>VLOOKUP(A98,'2022_PAPI_Indicators'!A93:AU273,46,FALSE)</f>
        <v>7.077884674</v>
      </c>
      <c r="AW98" s="115">
        <f>VLOOKUP(A98,'2022_PAPI_Indicators'!A93:AV273,47,FALSE)</f>
        <v>6.576035023</v>
      </c>
      <c r="AX98" s="115">
        <f>VLOOKUP(A98,'2022_PAPI_Indicators'!A93:AW273,48,FALSE)</f>
        <v>7.475878716</v>
      </c>
      <c r="AY98" s="115">
        <f>VLOOKUP(A98,'2022_PAPI_Indicators'!A93:AX273,49,FALSE)</f>
        <v>7.164129734</v>
      </c>
      <c r="AZ98" s="115">
        <f>VLOOKUP(A98,'2022_PAPI_Indicators'!A93:AY273,50,FALSE)</f>
        <v>7.079618931</v>
      </c>
      <c r="BA98" s="115">
        <f>VLOOKUP(A98,'2022_PAPI_Indicators'!A93:AZ273,51,FALSE)</f>
        <v>7.154588699</v>
      </c>
      <c r="BB98" s="115">
        <f>VLOOKUP(A98,'2022_PAPI_Indicators'!A93:BA273,52,FALSE)</f>
        <v>7.219308853</v>
      </c>
      <c r="BC98" s="115">
        <f>VLOOKUP(A98,'2022_PAPI_Indicators'!A93:BB273,53,FALSE)</f>
        <v>7.192978382</v>
      </c>
      <c r="BD98" s="115">
        <f>VLOOKUP(A98,'2022_PAPI_Indicators'!A93:BC273,54,FALSE)</f>
        <v>7.383644581</v>
      </c>
      <c r="BE98" s="115">
        <f>VLOOKUP(A98,'2022_PAPI_Indicators'!A93:BD273,55,FALSE)</f>
        <v>7.285150528</v>
      </c>
      <c r="BF98" s="115">
        <f>VLOOKUP(A98,'2022_PAPI_Indicators'!A93:BE273,56,FALSE)</f>
        <v>7.279564857</v>
      </c>
      <c r="BG98" s="115">
        <f>VLOOKUP(A98,'2022_PAPI_Indicators'!A93:BF273,57,FALSE)</f>
        <v>7.5809865</v>
      </c>
      <c r="BH98" s="115">
        <f>VLOOKUP(A98,'2022_PAPI_Indicators'!A93:BG273,58,FALSE)</f>
        <v>7.061862946</v>
      </c>
      <c r="BI98" s="115">
        <f>VLOOKUP(A98,'2022_PAPI_Indicators'!A93:BH273,59,FALSE)</f>
        <v>7.186039925</v>
      </c>
      <c r="BJ98" s="115">
        <f>VLOOKUP(A98,'2022_PAPI_Indicators'!A93:BI273,60,FALSE)</f>
        <v>7.076688766</v>
      </c>
      <c r="BK98" s="115">
        <f>VLOOKUP(A98,'2022_PAPI_Indicators'!A93:BJ273,61,FALSE)</f>
        <v>7.264820576</v>
      </c>
      <c r="BL98" s="115">
        <f>VLOOKUP(A98,'2022_PAPI_Indicators'!A93:BK273,62,FALSE)</f>
        <v>7.412090302</v>
      </c>
      <c r="BM98" s="115">
        <f>VLOOKUP(A98,'2022_PAPI_Indicators'!A93:BL273,63,FALSE)</f>
        <v>7.473914146</v>
      </c>
      <c r="BN98" s="115">
        <f>VLOOKUP(A98,'2022_PAPI_Indicators'!A93:BM273,64,FALSE)</f>
        <v>7.336828232</v>
      </c>
    </row>
    <row r="99" ht="13.5" customHeight="1">
      <c r="A99" s="19" t="s">
        <v>256</v>
      </c>
      <c r="B99" s="19" t="s">
        <v>257</v>
      </c>
      <c r="C99" s="20" t="s">
        <v>181</v>
      </c>
      <c r="D99" s="21">
        <f>VLOOKUP(A99,'2022_PAPI_Indicators'!A94:B274,2,)</f>
        <v>2.50019002</v>
      </c>
      <c r="E99" s="21">
        <f>VLOOKUP(A99,'2022_PAPI_Indicators'!A94:C274,3,FALSE)</f>
        <v>2.474864244</v>
      </c>
      <c r="F99" s="21">
        <f>VLOOKUP(A99,'2022_PAPI_Indicators'!A94:D274,4,FALSE)</f>
        <v>2.411699772</v>
      </c>
      <c r="G99" s="21">
        <f>VLOOKUP(A99,'2022_PAPI_Indicators'!A94:E274,5,FALSE)</f>
        <v>2.573563814</v>
      </c>
      <c r="H99" s="21">
        <f>VLOOKUP(A99,'2022_PAPI_Indicators'!A94:F274,6,FALSE)</f>
        <v>2.51610446</v>
      </c>
      <c r="I99" s="21">
        <f>VLOOKUP(A99,'2022_PAPI_Indicators'!A94:G274,7,FALSE)</f>
        <v>2.496357441</v>
      </c>
      <c r="J99" s="21">
        <f>VLOOKUP(A99,'2022_PAPI_Indicators'!A94:H274,8,FALSE)</f>
        <v>2.495533228</v>
      </c>
      <c r="K99" s="21">
        <f>VLOOKUP(A99,'2022_PAPI_Indicators'!A94:I274,9,FALSE)</f>
        <v>2.438805103</v>
      </c>
      <c r="L99" s="21">
        <f>VLOOKUP(A99,'2022_PAPI_Indicators'!A94:J274,10,FALSE)</f>
        <v>2.451280117</v>
      </c>
      <c r="M99" s="21">
        <f>VLOOKUP(A99,'2022_PAPI_Indicators'!A94:K274,11,FALSE)</f>
        <v>2.589322805</v>
      </c>
      <c r="N99" s="21">
        <f>VLOOKUP(A99,'2022_PAPI_Indicators'!A94:L274,12,FALSE)</f>
        <v>2.391298056</v>
      </c>
      <c r="O99" s="21">
        <f>VLOOKUP(A99,'2022_PAPI_Indicators'!A94:M274,13,FALSE)</f>
        <v>2.496339083</v>
      </c>
      <c r="P99" s="21">
        <f>VLOOKUP(A99,'2022_PAPI_Indicators'!A94:N274,14,FALSE)</f>
        <v>2.500123501</v>
      </c>
      <c r="Q99" s="21">
        <f>VLOOKUP(A99,'2022_PAPI_Indicators'!A94:O274,15,FALSE)</f>
        <v>2.636192322</v>
      </c>
      <c r="R99" s="22" t="str">
        <f>VLOOKUP(A99,'2022_PAPI_Indicators'!A94:P274,16,FALSE)</f>
        <v/>
      </c>
      <c r="S99" s="21">
        <f>VLOOKUP(A99,'2022_PAPI_Indicators'!A94:R274,17,FALSE)</f>
        <v>2.494477749</v>
      </c>
      <c r="T99" s="21">
        <f>VLOOKUP(A99,'2022_PAPI_Indicators'!A94:S274,18,FALSE)</f>
        <v>2.445274591</v>
      </c>
      <c r="U99" s="22">
        <f>VLOOKUP(A99,'2022_PAPI_Indicators'!A94:T274,19,FALSE)</f>
        <v>2.553287983</v>
      </c>
      <c r="V99" s="21">
        <f>VLOOKUP(A99,'2022_PAPI_Indicators'!A94:U274,20,FALSE)</f>
        <v>2.388167143</v>
      </c>
      <c r="W99" s="21">
        <f>VLOOKUP(A99,'2022_PAPI_Indicators'!A94:V274,21,FALSE)</f>
        <v>2.514886379</v>
      </c>
      <c r="X99" s="21">
        <f>VLOOKUP(A99,'2022_PAPI_Indicators'!A94:W274,22,FALSE)</f>
        <v>2.607800484</v>
      </c>
      <c r="Y99" s="21">
        <f>VLOOKUP(A99,'2022_PAPI_Indicators'!A94:X274,23,FALSE)</f>
        <v>2.40959096</v>
      </c>
      <c r="Z99" s="21">
        <f>VLOOKUP(A99,'2022_PAPI_Indicators'!A94:Y274,24,FALSE)</f>
        <v>2.467427254</v>
      </c>
      <c r="AA99" s="21">
        <f>VLOOKUP(A99,'2022_PAPI_Indicators'!A94:Z274,25,FALSE)</f>
        <v>2.4781394</v>
      </c>
      <c r="AB99" s="21">
        <f>VLOOKUP(A99,'2022_PAPI_Indicators'!A94:AA274,26,FALSE)</f>
        <v>2.513949156</v>
      </c>
      <c r="AC99" s="21">
        <f>VLOOKUP(A99,'2022_PAPI_Indicators'!A94:AB274,27,FALSE)</f>
        <v>2.567255974</v>
      </c>
      <c r="AD99" s="21">
        <f>VLOOKUP(A99,'2022_PAPI_Indicators'!A94:AC274,28,FALSE)</f>
        <v>2.378833294</v>
      </c>
      <c r="AE99" s="21">
        <f>VLOOKUP(A99,'2022_PAPI_Indicators'!A94:AD274,29,FALSE)</f>
        <v>2.537431955</v>
      </c>
      <c r="AF99" s="21">
        <f>VLOOKUP(A99,'2022_PAPI_Indicators'!A94:AE274,30,FALSE)</f>
        <v>2.370885849</v>
      </c>
      <c r="AG99" s="21">
        <f>VLOOKUP(A99,'2022_PAPI_Indicators'!A94:AF274,31,FALSE)</f>
        <v>2.335752487</v>
      </c>
      <c r="AH99" s="21">
        <f>VLOOKUP(A99,'2022_PAPI_Indicators'!A94:AG274,32,FALSE)</f>
        <v>2.529489756</v>
      </c>
      <c r="AI99" s="21">
        <f>VLOOKUP(A99,'2022_PAPI_Indicators'!A94:AH274,33,FALSE)</f>
        <v>2.427236557</v>
      </c>
      <c r="AJ99" s="21">
        <f>VLOOKUP(A99,'2022_PAPI_Indicators'!A94:AI274,34,FALSE)</f>
        <v>2.332880259</v>
      </c>
      <c r="AK99" s="21">
        <f>VLOOKUP(A99,'2022_PAPI_Indicators'!A94:AJ274,35,FALSE)</f>
        <v>2.436233759</v>
      </c>
      <c r="AL99" s="21">
        <f>VLOOKUP(A99,'2022_PAPI_Indicators'!A94:AK274,36,FALSE)</f>
        <v>2.386637926</v>
      </c>
      <c r="AM99" s="21">
        <f>VLOOKUP(A99,'2022_PAPI_Indicators'!A94:AL274,37,FALSE)</f>
        <v>2.369901419</v>
      </c>
      <c r="AN99" s="21">
        <f>VLOOKUP(A99,'2022_PAPI_Indicators'!A94:AM274,38,FALSE)</f>
        <v>2.422943592</v>
      </c>
      <c r="AO99" s="21">
        <f>VLOOKUP(A99,'2022_PAPI_Indicators'!A94:AN274,39,FALSE)</f>
        <v>2.502878904</v>
      </c>
      <c r="AP99" s="21">
        <f>VLOOKUP(A99,'2022_PAPI_Indicators'!A94:AO274,40,FALSE)</f>
        <v>2.544967651</v>
      </c>
      <c r="AQ99" s="21">
        <f>VLOOKUP(A99,'2022_PAPI_Indicators'!A94:AP274,41,FALSE)</f>
        <v>2.314144611</v>
      </c>
      <c r="AR99" s="21">
        <f>VLOOKUP(A99,'2022_PAPI_Indicators'!A94:AQ274,42,FALSE)</f>
        <v>2.26103735</v>
      </c>
      <c r="AS99" s="21">
        <f>VLOOKUP(A99,'2022_PAPI_Indicators'!A94:AR274,43,FALSE)</f>
        <v>2.410403728</v>
      </c>
      <c r="AT99" s="21">
        <f>VLOOKUP(A99,'2022_PAPI_Indicators'!A94:AS274,44,FALSE)</f>
        <v>2.428447247</v>
      </c>
      <c r="AU99" s="21">
        <f>VLOOKUP(A99,'2022_PAPI_Indicators'!A94:AT274,45,FALSE)</f>
        <v>2.354398012</v>
      </c>
      <c r="AV99" s="21">
        <f>VLOOKUP(A99,'2022_PAPI_Indicators'!A94:AU274,46,FALSE)</f>
        <v>2.426774979</v>
      </c>
      <c r="AW99" s="21">
        <f>VLOOKUP(A99,'2022_PAPI_Indicators'!A94:AV274,47,FALSE)</f>
        <v>2.209133863</v>
      </c>
      <c r="AX99" s="21">
        <f>VLOOKUP(A99,'2022_PAPI_Indicators'!A94:AW274,48,FALSE)</f>
        <v>2.584961414</v>
      </c>
      <c r="AY99" s="21">
        <f>VLOOKUP(A99,'2022_PAPI_Indicators'!A94:AX274,49,FALSE)</f>
        <v>2.329236507</v>
      </c>
      <c r="AZ99" s="21">
        <f>VLOOKUP(A99,'2022_PAPI_Indicators'!A94:AY274,50,FALSE)</f>
        <v>2.405865669</v>
      </c>
      <c r="BA99" s="21">
        <f>VLOOKUP(A99,'2022_PAPI_Indicators'!A94:AZ274,51,FALSE)</f>
        <v>2.420888186</v>
      </c>
      <c r="BB99" s="21">
        <f>VLOOKUP(A99,'2022_PAPI_Indicators'!A94:BA274,52,FALSE)</f>
        <v>2.395335674</v>
      </c>
      <c r="BC99" s="21">
        <f>VLOOKUP(A99,'2022_PAPI_Indicators'!A94:BB274,53,FALSE)</f>
        <v>2.299164295</v>
      </c>
      <c r="BD99" s="21">
        <f>VLOOKUP(A99,'2022_PAPI_Indicators'!A94:BC274,54,FALSE)</f>
        <v>2.441634655</v>
      </c>
      <c r="BE99" s="21">
        <f>VLOOKUP(A99,'2022_PAPI_Indicators'!A94:BD274,55,FALSE)</f>
        <v>2.373730898</v>
      </c>
      <c r="BF99" s="21">
        <f>VLOOKUP(A99,'2022_PAPI_Indicators'!A94:BE274,56,FALSE)</f>
        <v>2.477628231</v>
      </c>
      <c r="BG99" s="21">
        <f>VLOOKUP(A99,'2022_PAPI_Indicators'!A94:BF274,57,FALSE)</f>
        <v>2.490729809</v>
      </c>
      <c r="BH99" s="21">
        <f>VLOOKUP(A99,'2022_PAPI_Indicators'!A94:BG274,58,FALSE)</f>
        <v>2.315816879</v>
      </c>
      <c r="BI99" s="21">
        <f>VLOOKUP(A99,'2022_PAPI_Indicators'!A94:BH274,59,FALSE)</f>
        <v>2.367749453</v>
      </c>
      <c r="BJ99" s="21">
        <f>VLOOKUP(A99,'2022_PAPI_Indicators'!A94:BI274,60,FALSE)</f>
        <v>2.321844101</v>
      </c>
      <c r="BK99" s="21">
        <f>VLOOKUP(A99,'2022_PAPI_Indicators'!A94:BJ274,61,FALSE)</f>
        <v>2.393470049</v>
      </c>
      <c r="BL99" s="21">
        <f>VLOOKUP(A99,'2022_PAPI_Indicators'!A94:BK274,62,FALSE)</f>
        <v>2.404147148</v>
      </c>
      <c r="BM99" s="21">
        <f>VLOOKUP(A99,'2022_PAPI_Indicators'!A94:BL274,63,FALSE)</f>
        <v>2.566386461</v>
      </c>
      <c r="BN99" s="21">
        <f>VLOOKUP(A99,'2022_PAPI_Indicators'!A94:BM274,64,FALSE)</f>
        <v>2.419113636</v>
      </c>
    </row>
    <row r="100" ht="13.5" customHeight="1">
      <c r="A100" s="11" t="s">
        <v>258</v>
      </c>
      <c r="B100" s="11" t="s">
        <v>259</v>
      </c>
      <c r="C100" s="12" t="s">
        <v>83</v>
      </c>
      <c r="D100" s="24">
        <v>0.36</v>
      </c>
      <c r="E100" s="75">
        <v>0.3786174952983856</v>
      </c>
      <c r="F100" s="75">
        <v>0.3388190269470215</v>
      </c>
      <c r="G100" s="75">
        <v>0.4354454576969147</v>
      </c>
      <c r="H100" s="75">
        <v>0.41740095615386963</v>
      </c>
      <c r="I100" s="75">
        <v>0.44934454560279846</v>
      </c>
      <c r="J100" s="75">
        <v>0.46677497029304504</v>
      </c>
      <c r="K100" s="75">
        <v>0.36077964305877686</v>
      </c>
      <c r="L100" s="75">
        <v>0.3608410358428955</v>
      </c>
      <c r="M100" s="75">
        <v>0.5032222270965576</v>
      </c>
      <c r="N100" s="75">
        <v>0.2947554290294647</v>
      </c>
      <c r="O100" s="75">
        <v>0.43430113792419434</v>
      </c>
      <c r="P100" s="75">
        <v>0.37278932332992554</v>
      </c>
      <c r="Q100" s="75">
        <v>0.36052507162094116</v>
      </c>
      <c r="R100" s="25">
        <v>0.0</v>
      </c>
      <c r="S100" s="75">
        <v>0.38095682859420776</v>
      </c>
      <c r="T100" s="75">
        <v>0.29379865527153015</v>
      </c>
      <c r="U100" s="116">
        <v>0.3988388478755951</v>
      </c>
      <c r="V100" s="75">
        <v>0.2760586440563202</v>
      </c>
      <c r="W100" s="75">
        <v>0.3598713278770447</v>
      </c>
      <c r="X100" s="75">
        <v>0.40960589051246643</v>
      </c>
      <c r="Y100" s="75">
        <v>0.35690027475357056</v>
      </c>
      <c r="Z100" s="75">
        <v>0.29144707322120667</v>
      </c>
      <c r="AA100" s="75">
        <v>0.36603844165802</v>
      </c>
      <c r="AB100" s="75">
        <v>0.3735854923725128</v>
      </c>
      <c r="AC100" s="75">
        <v>0.38003844022750854</v>
      </c>
      <c r="AD100" s="75">
        <v>0.2881237864494324</v>
      </c>
      <c r="AE100" s="75">
        <v>0.43458274006843567</v>
      </c>
      <c r="AF100" s="75">
        <v>0.28479573130607605</v>
      </c>
      <c r="AG100" s="75">
        <v>0.2473675161600113</v>
      </c>
      <c r="AH100" s="75">
        <v>0.34470805525779724</v>
      </c>
      <c r="AI100" s="75">
        <v>0.31370845437049866</v>
      </c>
      <c r="AJ100" s="75">
        <v>0.18347324430942535</v>
      </c>
      <c r="AK100" s="75">
        <v>0.3232611417770386</v>
      </c>
      <c r="AL100" s="75">
        <v>0.21124006807804108</v>
      </c>
      <c r="AM100" s="75">
        <v>0.2590411305427551</v>
      </c>
      <c r="AN100" s="75">
        <v>0.27846771478652954</v>
      </c>
      <c r="AO100" s="75">
        <v>0.29470252990722656</v>
      </c>
      <c r="AP100" s="75">
        <v>0.3457249701023102</v>
      </c>
      <c r="AQ100" s="75">
        <v>0.2719646096229553</v>
      </c>
      <c r="AR100" s="75">
        <v>0.2484963983297348</v>
      </c>
      <c r="AS100" s="75">
        <v>0.2794494926929474</v>
      </c>
      <c r="AT100" s="75">
        <v>0.32571929693222046</v>
      </c>
      <c r="AU100" s="75">
        <v>0.24934875965118408</v>
      </c>
      <c r="AV100" s="75">
        <v>0.29919910430908203</v>
      </c>
      <c r="AW100" s="75">
        <v>0.20852425694465637</v>
      </c>
      <c r="AX100" s="75">
        <v>0.352096825838089</v>
      </c>
      <c r="AY100" s="75">
        <v>0.2723693251609802</v>
      </c>
      <c r="AZ100" s="75">
        <v>0.3066396117210388</v>
      </c>
      <c r="BA100" s="75">
        <v>0.2521263659000397</v>
      </c>
      <c r="BB100" s="75">
        <v>0.28317952156066895</v>
      </c>
      <c r="BC100" s="75">
        <v>0.19257932901382446</v>
      </c>
      <c r="BD100" s="75">
        <v>0.24251319468021393</v>
      </c>
      <c r="BE100" s="75">
        <v>0.22014941275119781</v>
      </c>
      <c r="BF100" s="75">
        <v>0.29335376620292664</v>
      </c>
      <c r="BG100" s="75">
        <v>0.2653008997440338</v>
      </c>
      <c r="BH100" s="75">
        <v>0.15648332238197327</v>
      </c>
      <c r="BI100" s="75">
        <v>0.194645956158638</v>
      </c>
      <c r="BJ100" s="75">
        <v>0.2411239594221115</v>
      </c>
      <c r="BK100" s="75">
        <v>0.193574458360672</v>
      </c>
      <c r="BL100" s="75">
        <v>0.20299112796783447</v>
      </c>
      <c r="BM100" s="75">
        <v>0.30558034777641296</v>
      </c>
      <c r="BN100" s="75">
        <v>0.1747327744960785</v>
      </c>
    </row>
    <row r="101" ht="13.5" customHeight="1">
      <c r="A101" s="11" t="s">
        <v>260</v>
      </c>
      <c r="B101" s="11" t="s">
        <v>261</v>
      </c>
      <c r="C101" s="12" t="s">
        <v>262</v>
      </c>
      <c r="D101" s="13">
        <v>3.83</v>
      </c>
      <c r="E101" s="70">
        <v>3.7174246311187744</v>
      </c>
      <c r="F101" s="70">
        <v>3.650573253631592</v>
      </c>
      <c r="G101" s="70">
        <v>3.9085612297058105</v>
      </c>
      <c r="H101" s="70">
        <v>3.793200969696045</v>
      </c>
      <c r="I101" s="70">
        <v>3.6814141273498535</v>
      </c>
      <c r="J101" s="70">
        <v>3.5365567207336426</v>
      </c>
      <c r="K101" s="70">
        <v>3.779388904571533</v>
      </c>
      <c r="L101" s="70">
        <v>3.7599081993103027</v>
      </c>
      <c r="M101" s="70">
        <v>3.66339111328125</v>
      </c>
      <c r="N101" s="70">
        <v>3.7289581298828125</v>
      </c>
      <c r="O101" s="70">
        <v>3.748309373855591</v>
      </c>
      <c r="P101" s="70">
        <v>3.8345627784729004</v>
      </c>
      <c r="Q101" s="70">
        <v>3.980926275253296</v>
      </c>
      <c r="R101" s="14">
        <v>0.0</v>
      </c>
      <c r="S101" s="70">
        <v>3.874952554702759</v>
      </c>
      <c r="T101" s="70">
        <v>3.8444437980651855</v>
      </c>
      <c r="U101" s="119">
        <v>3.737476348876953</v>
      </c>
      <c r="V101" s="70">
        <v>3.7983522415161133</v>
      </c>
      <c r="W101" s="70">
        <v>3.915093183517456</v>
      </c>
      <c r="X101" s="70">
        <v>3.9191792011260986</v>
      </c>
      <c r="Y101" s="70">
        <v>3.697908639907837</v>
      </c>
      <c r="Z101" s="70">
        <v>3.7989108562469482</v>
      </c>
      <c r="AA101" s="70">
        <v>3.7674925327301025</v>
      </c>
      <c r="AB101" s="70">
        <v>3.87821102142334</v>
      </c>
      <c r="AC101" s="70">
        <v>3.8534178733825684</v>
      </c>
      <c r="AD101" s="70">
        <v>3.807042360305786</v>
      </c>
      <c r="AE101" s="70">
        <v>3.8460826873779297</v>
      </c>
      <c r="AF101" s="70">
        <v>3.8333332538604736</v>
      </c>
      <c r="AG101" s="70">
        <v>3.7934184074401855</v>
      </c>
      <c r="AH101" s="70">
        <v>3.865730047225952</v>
      </c>
      <c r="AI101" s="70">
        <v>3.865847587585449</v>
      </c>
      <c r="AJ101" s="70">
        <v>3.8689260482788086</v>
      </c>
      <c r="AK101" s="70">
        <v>3.851508617401123</v>
      </c>
      <c r="AL101" s="70">
        <v>3.9295597076416016</v>
      </c>
      <c r="AM101" s="70">
        <v>3.758538246154785</v>
      </c>
      <c r="AN101" s="70">
        <v>3.8919076919555664</v>
      </c>
      <c r="AO101" s="70">
        <v>3.8367724418640137</v>
      </c>
      <c r="AP101" s="70">
        <v>3.886950969696045</v>
      </c>
      <c r="AQ101" s="70">
        <v>3.7720305919647217</v>
      </c>
      <c r="AR101" s="70">
        <v>3.493739604949951</v>
      </c>
      <c r="AS101" s="70">
        <v>3.82631254196167</v>
      </c>
      <c r="AT101" s="70">
        <v>3.746718406677246</v>
      </c>
      <c r="AU101" s="70">
        <v>3.7252037525177</v>
      </c>
      <c r="AV101" s="70">
        <v>3.941915512084961</v>
      </c>
      <c r="AW101" s="70">
        <v>3.6029131412506104</v>
      </c>
      <c r="AX101" s="70">
        <v>3.9684762954711914</v>
      </c>
      <c r="AY101" s="70">
        <v>3.7366340160369873</v>
      </c>
      <c r="AZ101" s="70">
        <v>3.7800681591033936</v>
      </c>
      <c r="BA101" s="70">
        <v>3.8934011459350586</v>
      </c>
      <c r="BB101" s="70">
        <v>3.8181416988372803</v>
      </c>
      <c r="BC101" s="70">
        <v>3.7692019939422607</v>
      </c>
      <c r="BD101" s="70">
        <v>3.859978675842285</v>
      </c>
      <c r="BE101" s="70">
        <v>3.7876265048980713</v>
      </c>
      <c r="BF101" s="70">
        <v>3.768545150756836</v>
      </c>
      <c r="BG101" s="70">
        <v>3.941629409790039</v>
      </c>
      <c r="BH101" s="70">
        <v>3.8817718029022217</v>
      </c>
      <c r="BI101" s="70">
        <v>3.8887972831726074</v>
      </c>
      <c r="BJ101" s="70">
        <v>3.7029476165771484</v>
      </c>
      <c r="BK101" s="70">
        <v>3.831857919692993</v>
      </c>
      <c r="BL101" s="70">
        <v>3.917912244796753</v>
      </c>
      <c r="BM101" s="70">
        <v>3.9221320152282715</v>
      </c>
      <c r="BN101" s="70">
        <v>3.864158868789673</v>
      </c>
    </row>
    <row r="102" ht="13.5" customHeight="1">
      <c r="A102" s="11" t="s">
        <v>263</v>
      </c>
      <c r="B102" s="11" t="s">
        <v>264</v>
      </c>
      <c r="C102" s="12" t="s">
        <v>265</v>
      </c>
      <c r="D102" s="13">
        <v>4.19</v>
      </c>
      <c r="E102" s="70">
        <v>4.1239914894104</v>
      </c>
      <c r="F102" s="70">
        <v>4.025434494018555</v>
      </c>
      <c r="G102" s="70">
        <v>4.108956336975098</v>
      </c>
      <c r="H102" s="70">
        <v>4.102901935577393</v>
      </c>
      <c r="I102" s="70">
        <v>3.872626304626465</v>
      </c>
      <c r="J102" s="70">
        <v>3.974363327026367</v>
      </c>
      <c r="K102" s="70">
        <v>4.033595561981201</v>
      </c>
      <c r="L102" s="70">
        <v>4.030522346496582</v>
      </c>
      <c r="M102" s="70">
        <v>4.099230766296387</v>
      </c>
      <c r="N102" s="70">
        <v>4.124753952026367</v>
      </c>
      <c r="O102" s="70">
        <v>3.9763081073760986</v>
      </c>
      <c r="P102" s="70">
        <v>4.1422505378723145</v>
      </c>
      <c r="Q102" s="70">
        <v>4.5633649826049805</v>
      </c>
      <c r="R102" s="14">
        <v>0.0</v>
      </c>
      <c r="S102" s="70">
        <v>4.110055923461914</v>
      </c>
      <c r="T102" s="70">
        <v>4.233334541320801</v>
      </c>
      <c r="U102" s="119">
        <v>4.303919792175293</v>
      </c>
      <c r="V102" s="70">
        <v>4.199642181396484</v>
      </c>
      <c r="W102" s="70">
        <v>4.145713806152344</v>
      </c>
      <c r="X102" s="70">
        <v>4.3916707038879395</v>
      </c>
      <c r="Y102" s="70">
        <v>3.979691982269287</v>
      </c>
      <c r="Z102" s="70">
        <v>4.260139465332031</v>
      </c>
      <c r="AA102" s="70">
        <v>4.069993019104004</v>
      </c>
      <c r="AB102" s="70">
        <v>4.084681510925293</v>
      </c>
      <c r="AC102" s="70">
        <v>4.42004919052124</v>
      </c>
      <c r="AD102" s="70">
        <v>4.025286674499512</v>
      </c>
      <c r="AE102" s="70">
        <v>3.9729161262512207</v>
      </c>
      <c r="AF102" s="70">
        <v>3.9224798679351807</v>
      </c>
      <c r="AG102" s="70">
        <v>4.040496826171875</v>
      </c>
      <c r="AH102" s="70">
        <v>4.351508140563965</v>
      </c>
      <c r="AI102" s="70">
        <v>4.083587169647217</v>
      </c>
      <c r="AJ102" s="70">
        <v>4.3071441650390625</v>
      </c>
      <c r="AK102" s="70">
        <v>4.047523498535156</v>
      </c>
      <c r="AL102" s="70">
        <v>4.227496147155762</v>
      </c>
      <c r="AM102" s="70">
        <v>4.020469665527344</v>
      </c>
      <c r="AN102" s="70">
        <v>4.181079387664795</v>
      </c>
      <c r="AO102" s="70">
        <v>4.442974090576172</v>
      </c>
      <c r="AP102" s="70">
        <v>4.308049201965332</v>
      </c>
      <c r="AQ102" s="70">
        <v>3.9571800231933594</v>
      </c>
      <c r="AR102" s="70">
        <v>3.930497407913208</v>
      </c>
      <c r="AS102" s="70">
        <v>4.187124252319336</v>
      </c>
      <c r="AT102" s="70">
        <v>4.148905277252197</v>
      </c>
      <c r="AU102" s="70">
        <v>4.165324687957764</v>
      </c>
      <c r="AV102" s="70">
        <v>4.1515583992004395</v>
      </c>
      <c r="AW102" s="70">
        <v>3.9219841957092285</v>
      </c>
      <c r="AX102" s="70">
        <v>4.376313209533691</v>
      </c>
      <c r="AY102" s="70">
        <v>4.023410320281982</v>
      </c>
      <c r="AZ102" s="70">
        <v>4.1454644203186035</v>
      </c>
      <c r="BA102" s="70">
        <v>4.279667377471924</v>
      </c>
      <c r="BB102" s="70">
        <v>4.118546485900879</v>
      </c>
      <c r="BC102" s="70">
        <v>4.230514049530029</v>
      </c>
      <c r="BD102" s="70">
        <v>4.310364723205566</v>
      </c>
      <c r="BE102" s="70">
        <v>4.145442962646484</v>
      </c>
      <c r="BF102" s="70">
        <v>4.437152862548828</v>
      </c>
      <c r="BG102" s="70">
        <v>4.390185356140137</v>
      </c>
      <c r="BH102" s="70">
        <v>4.339696884155273</v>
      </c>
      <c r="BI102" s="70">
        <v>4.266511917114258</v>
      </c>
      <c r="BJ102" s="70">
        <v>4.009739875793457</v>
      </c>
      <c r="BK102" s="70">
        <v>4.442553997039795</v>
      </c>
      <c r="BL102" s="70">
        <v>4.467766761779785</v>
      </c>
      <c r="BM102" s="70">
        <v>4.594101428985596</v>
      </c>
      <c r="BN102" s="70">
        <v>4.5282793045043945</v>
      </c>
    </row>
    <row r="103" ht="13.5" customHeight="1">
      <c r="A103" s="19" t="s">
        <v>266</v>
      </c>
      <c r="B103" s="19" t="s">
        <v>267</v>
      </c>
      <c r="C103" s="20" t="s">
        <v>181</v>
      </c>
      <c r="D103" s="21">
        <f>VLOOKUP(A103,'2022_PAPI_Indicators'!A98:B278,2,)</f>
        <v>2.335384846</v>
      </c>
      <c r="E103" s="21">
        <f>VLOOKUP(A103,'2022_PAPI_Indicators'!A98:C278,3,FALSE)</f>
        <v>2.249491215</v>
      </c>
      <c r="F103" s="21">
        <f>VLOOKUP(A103,'2022_PAPI_Indicators'!A98:D278,4,FALSE)</f>
        <v>2.27902317</v>
      </c>
      <c r="G103" s="21">
        <f>VLOOKUP(A103,'2022_PAPI_Indicators'!A98:E278,5,FALSE)</f>
        <v>2.345335245</v>
      </c>
      <c r="H103" s="21">
        <f>VLOOKUP(A103,'2022_PAPI_Indicators'!A98:F278,6,FALSE)</f>
        <v>2.099972725</v>
      </c>
      <c r="I103" s="21">
        <f>VLOOKUP(A103,'2022_PAPI_Indicators'!A98:G278,7,FALSE)</f>
        <v>2.401865721</v>
      </c>
      <c r="J103" s="21">
        <f>VLOOKUP(A103,'2022_PAPI_Indicators'!A98:H278,8,FALSE)</f>
        <v>2.217203856</v>
      </c>
      <c r="K103" s="21">
        <f>VLOOKUP(A103,'2022_PAPI_Indicators'!A98:I278,9,FALSE)</f>
        <v>2.338667393</v>
      </c>
      <c r="L103" s="21">
        <f>VLOOKUP(A103,'2022_PAPI_Indicators'!A98:J278,10,FALSE)</f>
        <v>2.45238924</v>
      </c>
      <c r="M103" s="21">
        <f>VLOOKUP(A103,'2022_PAPI_Indicators'!A98:K278,11,FALSE)</f>
        <v>2.118068218</v>
      </c>
      <c r="N103" s="21">
        <f>VLOOKUP(A103,'2022_PAPI_Indicators'!A98:L278,12,FALSE)</f>
        <v>2.014273167</v>
      </c>
      <c r="O103" s="21">
        <f>VLOOKUP(A103,'2022_PAPI_Indicators'!A98:M278,13,FALSE)</f>
        <v>2.355725288</v>
      </c>
      <c r="P103" s="21">
        <f>VLOOKUP(A103,'2022_PAPI_Indicators'!A98:N278,14,FALSE)</f>
        <v>2.315616369</v>
      </c>
      <c r="Q103" s="21">
        <f>VLOOKUP(A103,'2022_PAPI_Indicators'!A98:O278,15,FALSE)</f>
        <v>2.490615606</v>
      </c>
      <c r="R103" s="22">
        <v>0.0</v>
      </c>
      <c r="S103" s="21">
        <f>VLOOKUP(A103,'2022_PAPI_Indicators'!A98:R278,17,FALSE)</f>
        <v>2.313584566</v>
      </c>
      <c r="T103" s="21">
        <f>VLOOKUP(A103,'2022_PAPI_Indicators'!A98:S278,18,FALSE)</f>
        <v>2.233322859</v>
      </c>
      <c r="U103" s="22">
        <f>VLOOKUP(A103,'2022_PAPI_Indicators'!A98:T278,19,FALSE)</f>
        <v>2.421214342</v>
      </c>
      <c r="V103" s="21">
        <f>VLOOKUP(A103,'2022_PAPI_Indicators'!A98:U278,20,FALSE)</f>
        <v>2.397284985</v>
      </c>
      <c r="W103" s="21">
        <f>VLOOKUP(A103,'2022_PAPI_Indicators'!A98:V278,21,FALSE)</f>
        <v>2.057993412</v>
      </c>
      <c r="X103" s="21">
        <f>VLOOKUP(A103,'2022_PAPI_Indicators'!A98:W278,22,FALSE)</f>
        <v>2.466593981</v>
      </c>
      <c r="Y103" s="21">
        <f>VLOOKUP(A103,'2022_PAPI_Indicators'!A98:X278,23,FALSE)</f>
        <v>2.240461826</v>
      </c>
      <c r="Z103" s="21">
        <f>VLOOKUP(A103,'2022_PAPI_Indicators'!A98:Y278,24,FALSE)</f>
        <v>2.322379827</v>
      </c>
      <c r="AA103" s="21">
        <f>VLOOKUP(A103,'2022_PAPI_Indicators'!A98:Z278,25,FALSE)</f>
        <v>2.375163555</v>
      </c>
      <c r="AB103" s="21">
        <f>VLOOKUP(A103,'2022_PAPI_Indicators'!A98:AA278,26,FALSE)</f>
        <v>2.514623165</v>
      </c>
      <c r="AC103" s="21">
        <f>VLOOKUP(A103,'2022_PAPI_Indicators'!A98:AB278,27,FALSE)</f>
        <v>2.36424017</v>
      </c>
      <c r="AD103" s="21">
        <f>VLOOKUP(A103,'2022_PAPI_Indicators'!A98:AC278,28,FALSE)</f>
        <v>2.242413521</v>
      </c>
      <c r="AE103" s="21">
        <f>VLOOKUP(A103,'2022_PAPI_Indicators'!A98:AD278,29,FALSE)</f>
        <v>2.388646603</v>
      </c>
      <c r="AF103" s="21">
        <f>VLOOKUP(A103,'2022_PAPI_Indicators'!A98:AE278,30,FALSE)</f>
        <v>2.370244503</v>
      </c>
      <c r="AG103" s="21">
        <f>VLOOKUP(A103,'2022_PAPI_Indicators'!A98:AF278,31,FALSE)</f>
        <v>2.292921782</v>
      </c>
      <c r="AH103" s="21">
        <f>VLOOKUP(A103,'2022_PAPI_Indicators'!A98:AG278,32,FALSE)</f>
        <v>2.364666462</v>
      </c>
      <c r="AI103" s="21">
        <f>VLOOKUP(A103,'2022_PAPI_Indicators'!A98:AH278,33,FALSE)</f>
        <v>2.436826229</v>
      </c>
      <c r="AJ103" s="21">
        <f>VLOOKUP(A103,'2022_PAPI_Indicators'!A98:AI278,34,FALSE)</f>
        <v>2.286021709</v>
      </c>
      <c r="AK103" s="21">
        <f>VLOOKUP(A103,'2022_PAPI_Indicators'!A98:AJ278,35,FALSE)</f>
        <v>2.378354311</v>
      </c>
      <c r="AL103" s="21">
        <f>VLOOKUP(A103,'2022_PAPI_Indicators'!A98:AK278,36,FALSE)</f>
        <v>2.1849823</v>
      </c>
      <c r="AM103" s="21">
        <f>VLOOKUP(A103,'2022_PAPI_Indicators'!A98:AL278,37,FALSE)</f>
        <v>2.279613256</v>
      </c>
      <c r="AN103" s="21">
        <f>VLOOKUP(A103,'2022_PAPI_Indicators'!A98:AM278,38,FALSE)</f>
        <v>2.458434105</v>
      </c>
      <c r="AO103" s="21">
        <f>VLOOKUP(A103,'2022_PAPI_Indicators'!A98:AN278,39,FALSE)</f>
        <v>2.509221554</v>
      </c>
      <c r="AP103" s="21">
        <f>VLOOKUP(A103,'2022_PAPI_Indicators'!A98:AO278,40,FALSE)</f>
        <v>2.382346392</v>
      </c>
      <c r="AQ103" s="21">
        <f>VLOOKUP(A103,'2022_PAPI_Indicators'!A98:AP278,41,FALSE)</f>
        <v>2.205830812</v>
      </c>
      <c r="AR103" s="21">
        <f>VLOOKUP(A103,'2022_PAPI_Indicators'!A98:AQ278,42,FALSE)</f>
        <v>2.144217253</v>
      </c>
      <c r="AS103" s="21">
        <f>VLOOKUP(A103,'2022_PAPI_Indicators'!A98:AR278,43,FALSE)</f>
        <v>2.329190254</v>
      </c>
      <c r="AT103" s="21">
        <f>VLOOKUP(A103,'2022_PAPI_Indicators'!A98:AS278,44,FALSE)</f>
        <v>2.401548147</v>
      </c>
      <c r="AU103" s="21">
        <f>VLOOKUP(A103,'2022_PAPI_Indicators'!A98:AT278,45,FALSE)</f>
        <v>2.380879164</v>
      </c>
      <c r="AV103" s="21">
        <f>VLOOKUP(A103,'2022_PAPI_Indicators'!A98:AU278,46,FALSE)</f>
        <v>2.124016762</v>
      </c>
      <c r="AW103" s="21">
        <f>VLOOKUP(A103,'2022_PAPI_Indicators'!A98:AV278,47,FALSE)</f>
        <v>1.985630274</v>
      </c>
      <c r="AX103" s="21">
        <f>VLOOKUP(A103,'2022_PAPI_Indicators'!A98:AW278,48,FALSE)</f>
        <v>2.391223431</v>
      </c>
      <c r="AY103" s="21">
        <f>VLOOKUP(A103,'2022_PAPI_Indicators'!A98:AX278,49,FALSE)</f>
        <v>2.398262262</v>
      </c>
      <c r="AZ103" s="21">
        <f>VLOOKUP(A103,'2022_PAPI_Indicators'!A98:AY278,50,FALSE)</f>
        <v>2.286161661</v>
      </c>
      <c r="BA103" s="21">
        <f>VLOOKUP(A103,'2022_PAPI_Indicators'!A98:AZ278,51,FALSE)</f>
        <v>2.336964369</v>
      </c>
      <c r="BB103" s="21">
        <f>VLOOKUP(A103,'2022_PAPI_Indicators'!A98:BA278,52,FALSE)</f>
        <v>2.374559402</v>
      </c>
      <c r="BC103" s="21">
        <f>VLOOKUP(A103,'2022_PAPI_Indicators'!A98:BB278,53,FALSE)</f>
        <v>2.396893024</v>
      </c>
      <c r="BD103" s="21">
        <f>VLOOKUP(A103,'2022_PAPI_Indicators'!A98:BC278,54,FALSE)</f>
        <v>2.444390774</v>
      </c>
      <c r="BE103" s="21">
        <f>VLOOKUP(A103,'2022_PAPI_Indicators'!A98:BD278,55,FALSE)</f>
        <v>2.405240536</v>
      </c>
      <c r="BF103" s="21">
        <f>VLOOKUP(A103,'2022_PAPI_Indicators'!A98:BE278,56,FALSE)</f>
        <v>2.35841918</v>
      </c>
      <c r="BG103" s="21">
        <f>VLOOKUP(A103,'2022_PAPI_Indicators'!A98:BF278,57,FALSE)</f>
        <v>2.544838667</v>
      </c>
      <c r="BH103" s="21">
        <f>VLOOKUP(A103,'2022_PAPI_Indicators'!A98:BG278,58,FALSE)</f>
        <v>2.258064747</v>
      </c>
      <c r="BI103" s="21">
        <f>VLOOKUP(A103,'2022_PAPI_Indicators'!A98:BH278,59,FALSE)</f>
        <v>2.203128815</v>
      </c>
      <c r="BJ103" s="21">
        <f>VLOOKUP(A103,'2022_PAPI_Indicators'!A98:BI278,60,FALSE)</f>
        <v>2.272251368</v>
      </c>
      <c r="BK103" s="21">
        <f>VLOOKUP(A103,'2022_PAPI_Indicators'!A98:BJ278,61,FALSE)</f>
        <v>2.397710085</v>
      </c>
      <c r="BL103" s="21">
        <f>VLOOKUP(A103,'2022_PAPI_Indicators'!A98:BK278,62,FALSE)</f>
        <v>2.364521503</v>
      </c>
      <c r="BM103" s="21">
        <f>VLOOKUP(A103,'2022_PAPI_Indicators'!A98:BL278,63,FALSE)</f>
        <v>2.327921391</v>
      </c>
      <c r="BN103" s="21">
        <f>VLOOKUP(A103,'2022_PAPI_Indicators'!A98:BM278,64,FALSE)</f>
        <v>2.423907995</v>
      </c>
    </row>
    <row r="104" ht="13.5" customHeight="1">
      <c r="A104" s="11" t="s">
        <v>268</v>
      </c>
      <c r="B104" s="11" t="s">
        <v>269</v>
      </c>
      <c r="C104" s="12" t="s">
        <v>83</v>
      </c>
      <c r="D104" s="24">
        <v>0.09</v>
      </c>
      <c r="E104" s="75">
        <v>0.09894724190235138</v>
      </c>
      <c r="F104" s="75">
        <v>0.11733118444681168</v>
      </c>
      <c r="G104" s="75">
        <v>0.20596522092819214</v>
      </c>
      <c r="H104" s="75">
        <v>0.11111123859882355</v>
      </c>
      <c r="I104" s="75">
        <v>0.09923742711544037</v>
      </c>
      <c r="J104" s="75">
        <v>0.07213165611028671</v>
      </c>
      <c r="K104" s="75">
        <v>0.08122823387384415</v>
      </c>
      <c r="L104" s="75">
        <v>0.05642026662826538</v>
      </c>
      <c r="M104" s="75">
        <v>0.10740858316421509</v>
      </c>
      <c r="N104" s="75">
        <v>0.04257751628756523</v>
      </c>
      <c r="O104" s="75">
        <v>0.22871515154838562</v>
      </c>
      <c r="P104" s="75">
        <v>0.11048033088445663</v>
      </c>
      <c r="Q104" s="75">
        <v>0.15217027068138123</v>
      </c>
      <c r="R104" s="25">
        <v>0.0</v>
      </c>
      <c r="S104" s="75">
        <v>0.15377576649188995</v>
      </c>
      <c r="T104" s="75">
        <v>0.12122929096221924</v>
      </c>
      <c r="U104" s="116">
        <v>0.10347582399845123</v>
      </c>
      <c r="V104" s="75">
        <v>0.15454673767089844</v>
      </c>
      <c r="W104" s="75">
        <v>0.07270149141550064</v>
      </c>
      <c r="X104" s="75">
        <v>0.06782685965299606</v>
      </c>
      <c r="Y104" s="75">
        <v>0.15217973291873932</v>
      </c>
      <c r="Z104" s="75">
        <v>0.10412587970495224</v>
      </c>
      <c r="AA104" s="75">
        <v>0.15402884781360626</v>
      </c>
      <c r="AB104" s="75">
        <v>0.13226594030857086</v>
      </c>
      <c r="AC104" s="75">
        <v>0.15254083275794983</v>
      </c>
      <c r="AD104" s="75">
        <v>0.12964248657226562</v>
      </c>
      <c r="AE104" s="75">
        <v>0.20666605234146118</v>
      </c>
      <c r="AF104" s="75">
        <v>0.14821097254753113</v>
      </c>
      <c r="AG104" s="75">
        <v>0.14651978015899658</v>
      </c>
      <c r="AH104" s="75">
        <v>0.1242842823266983</v>
      </c>
      <c r="AI104" s="75">
        <v>0.09689256548881531</v>
      </c>
      <c r="AJ104" s="75">
        <v>0.14243356883525848</v>
      </c>
      <c r="AK104" s="75">
        <v>0.16943074762821198</v>
      </c>
      <c r="AL104" s="75">
        <v>0.05125609412789345</v>
      </c>
      <c r="AM104" s="75">
        <v>0.11182467639446259</v>
      </c>
      <c r="AN104" s="75">
        <v>0.1347123384475708</v>
      </c>
      <c r="AO104" s="75">
        <v>0.15960554778575897</v>
      </c>
      <c r="AP104" s="75">
        <v>0.07586073130369186</v>
      </c>
      <c r="AQ104" s="75">
        <v>0.10457441955804825</v>
      </c>
      <c r="AR104" s="75">
        <v>0.19890196621418</v>
      </c>
      <c r="AS104" s="75">
        <v>0.2467152625322342</v>
      </c>
      <c r="AT104" s="75">
        <v>0.17471645772457123</v>
      </c>
      <c r="AU104" s="75">
        <v>0.16167736053466797</v>
      </c>
      <c r="AV104" s="75">
        <v>0.30426764488220215</v>
      </c>
      <c r="AW104" s="75">
        <v>0.18031556904315948</v>
      </c>
      <c r="AX104" s="75">
        <v>0.058010391891002655</v>
      </c>
      <c r="AY104" s="75">
        <v>0.16309691965579987</v>
      </c>
      <c r="AZ104" s="75">
        <v>0.11797487735748291</v>
      </c>
      <c r="BA104" s="75">
        <v>0.02741556614637375</v>
      </c>
      <c r="BB104" s="75">
        <v>0.09602143615484238</v>
      </c>
      <c r="BC104" s="75">
        <v>0.175231471657753</v>
      </c>
      <c r="BD104" s="75">
        <v>0.068958580493927</v>
      </c>
      <c r="BE104" s="75">
        <v>0.17759837210178375</v>
      </c>
      <c r="BF104" s="75">
        <v>0.15662282705307007</v>
      </c>
      <c r="BG104" s="75">
        <v>0.11022384464740753</v>
      </c>
      <c r="BH104" s="75">
        <v>0.09901225566864014</v>
      </c>
      <c r="BI104" s="75">
        <v>0.13157956302165985</v>
      </c>
      <c r="BJ104" s="75">
        <v>0.06559514254331589</v>
      </c>
      <c r="BK104" s="75">
        <v>0.13906800746917725</v>
      </c>
      <c r="BL104" s="75">
        <v>0.059037499129772186</v>
      </c>
      <c r="BM104" s="75">
        <v>0.08653707802295685</v>
      </c>
      <c r="BN104" s="75">
        <v>0.1482185423374176</v>
      </c>
    </row>
    <row r="105" ht="13.5" customHeight="1">
      <c r="A105" s="11" t="s">
        <v>270</v>
      </c>
      <c r="B105" s="11" t="s">
        <v>271</v>
      </c>
      <c r="C105" s="12" t="s">
        <v>83</v>
      </c>
      <c r="D105" s="24">
        <v>0.91</v>
      </c>
      <c r="E105" s="75">
        <v>0.9233298301696777</v>
      </c>
      <c r="F105" s="75">
        <v>0.7883082032203674</v>
      </c>
      <c r="G105" s="75">
        <v>0.9578138589859009</v>
      </c>
      <c r="H105" s="75">
        <v>0.787128746509552</v>
      </c>
      <c r="I105" s="75">
        <v>0.8604716658592224</v>
      </c>
      <c r="J105" s="75">
        <v>0.8638725876808167</v>
      </c>
      <c r="K105" s="75">
        <v>0.8670052886009216</v>
      </c>
      <c r="L105" s="75">
        <v>0.8676726222038269</v>
      </c>
      <c r="M105" s="75">
        <v>0.7503743171691895</v>
      </c>
      <c r="N105" s="75">
        <v>0.41395238041877747</v>
      </c>
      <c r="O105" s="75">
        <v>0.7450212240219116</v>
      </c>
      <c r="P105" s="75">
        <v>0.9042741060256958</v>
      </c>
      <c r="Q105" s="75">
        <v>0.9466023445129395</v>
      </c>
      <c r="R105" s="25">
        <v>0.0</v>
      </c>
      <c r="S105" s="75">
        <v>0.8048269748687744</v>
      </c>
      <c r="T105" s="75">
        <v>0.8599008321762085</v>
      </c>
      <c r="U105" s="116">
        <v>0.8523441553115845</v>
      </c>
      <c r="V105" s="75">
        <v>0.8573022484779358</v>
      </c>
      <c r="W105" s="75">
        <v>0.8009898066520691</v>
      </c>
      <c r="X105" s="75">
        <v>1.0</v>
      </c>
      <c r="Y105" s="75">
        <v>0.8393234014511108</v>
      </c>
      <c r="Z105" s="75">
        <v>0.8550252914428711</v>
      </c>
      <c r="AA105" s="75">
        <v>0.8442318439483643</v>
      </c>
      <c r="AB105" s="75">
        <v>0.8901312947273254</v>
      </c>
      <c r="AC105" s="75">
        <v>0.9525752067565918</v>
      </c>
      <c r="AD105" s="75">
        <v>0.8578139543533325</v>
      </c>
      <c r="AE105" s="75">
        <v>0.7657590508460999</v>
      </c>
      <c r="AF105" s="75">
        <v>0.8799957036972046</v>
      </c>
      <c r="AG105" s="75">
        <v>0.6743700504302979</v>
      </c>
      <c r="AH105" s="75">
        <v>0.741137683391571</v>
      </c>
      <c r="AI105" s="75">
        <v>0.9213520884513855</v>
      </c>
      <c r="AJ105" s="75">
        <v>0.635437548160553</v>
      </c>
      <c r="AK105" s="75">
        <v>0.8284404873847961</v>
      </c>
      <c r="AL105" s="75">
        <v>0.691581130027771</v>
      </c>
      <c r="AM105" s="75">
        <v>0.8109617233276367</v>
      </c>
      <c r="AN105" s="75">
        <v>1.0</v>
      </c>
      <c r="AO105" s="75">
        <v>0.9031975269317627</v>
      </c>
      <c r="AP105" s="75">
        <v>0.8484838604927063</v>
      </c>
      <c r="AQ105" s="75">
        <v>0.7633727192878723</v>
      </c>
      <c r="AR105" s="75">
        <v>0.7408044338226318</v>
      </c>
      <c r="AS105" s="75">
        <v>0.7866276502609253</v>
      </c>
      <c r="AT105" s="75">
        <v>0.8289300203323364</v>
      </c>
      <c r="AU105" s="75">
        <v>0.7695164680480957</v>
      </c>
      <c r="AV105" s="75">
        <v>0.5592986941337585</v>
      </c>
      <c r="AW105" s="75">
        <v>0.5113486647605896</v>
      </c>
      <c r="AX105" s="75">
        <v>0.9661624431610107</v>
      </c>
      <c r="AY105" s="75">
        <v>0.9032697081565857</v>
      </c>
      <c r="AZ105" s="75">
        <v>0.8396943807601929</v>
      </c>
      <c r="BA105" s="75">
        <v>0.9146109223365784</v>
      </c>
      <c r="BB105" s="75">
        <v>0.9246029257774353</v>
      </c>
      <c r="BC105" s="75">
        <v>0.8219298124313354</v>
      </c>
      <c r="BD105" s="75">
        <v>0.8798204660415649</v>
      </c>
      <c r="BE105" s="75">
        <v>0.862882137298584</v>
      </c>
      <c r="BF105" s="75">
        <v>0.8622525930404663</v>
      </c>
      <c r="BG105" s="75">
        <v>0.798916220664978</v>
      </c>
      <c r="BH105" s="75">
        <v>0.7712797522544861</v>
      </c>
      <c r="BI105" s="75">
        <v>0.5448993444442749</v>
      </c>
      <c r="BJ105" s="75">
        <v>0.6094746589660645</v>
      </c>
      <c r="BK105" s="75">
        <v>0.8841468691825867</v>
      </c>
      <c r="BL105" s="75">
        <v>0.86039799451828</v>
      </c>
      <c r="BM105" s="75">
        <v>0.7852166891098022</v>
      </c>
      <c r="BN105" s="75">
        <v>0.768710732460022</v>
      </c>
    </row>
    <row r="106" ht="13.5" customHeight="1">
      <c r="A106" s="11" t="s">
        <v>272</v>
      </c>
      <c r="B106" s="11" t="s">
        <v>273</v>
      </c>
      <c r="C106" s="12" t="s">
        <v>83</v>
      </c>
      <c r="D106" s="24">
        <v>0.83</v>
      </c>
      <c r="E106" s="75">
        <v>0.6790385842323303</v>
      </c>
      <c r="F106" s="75">
        <v>0.9006816148757935</v>
      </c>
      <c r="G106" s="75">
        <v>0.6927732825279236</v>
      </c>
      <c r="H106" s="75">
        <v>0.5940601825714111</v>
      </c>
      <c r="I106" s="75">
        <v>0.7645868062973022</v>
      </c>
      <c r="J106" s="75">
        <v>0.7722548246383667</v>
      </c>
      <c r="K106" s="75">
        <v>0.8670052886009216</v>
      </c>
      <c r="L106" s="75">
        <v>0.9877153038978577</v>
      </c>
      <c r="M106" s="75">
        <v>0.6530974507331848</v>
      </c>
      <c r="N106" s="75">
        <v>0.977274477481842</v>
      </c>
      <c r="O106" s="75">
        <v>0.7923488616943359</v>
      </c>
      <c r="P106" s="75">
        <v>0.8685768842697144</v>
      </c>
      <c r="Q106" s="75">
        <v>0.9041264653205872</v>
      </c>
      <c r="R106" s="25">
        <v>0.0</v>
      </c>
      <c r="S106" s="75">
        <v>0.8823011517524719</v>
      </c>
      <c r="T106" s="75">
        <v>0.8049299120903015</v>
      </c>
      <c r="U106" s="116">
        <v>0.8684686422348022</v>
      </c>
      <c r="V106" s="75">
        <v>0.8637816309928894</v>
      </c>
      <c r="W106" s="75">
        <v>0.8009898066520691</v>
      </c>
      <c r="X106" s="75">
        <v>0.9887805581092834</v>
      </c>
      <c r="Y106" s="75">
        <v>0.7618628740310669</v>
      </c>
      <c r="Z106" s="75">
        <v>0.7899494171142578</v>
      </c>
      <c r="AA106" s="75">
        <v>0.8913478255271912</v>
      </c>
      <c r="AB106" s="75">
        <v>0.9450656771659851</v>
      </c>
      <c r="AC106" s="75">
        <v>0.7256326079368591</v>
      </c>
      <c r="AD106" s="75">
        <v>0.7234005928039551</v>
      </c>
      <c r="AE106" s="75">
        <v>0.8551493883132935</v>
      </c>
      <c r="AF106" s="75">
        <v>0.764465868473053</v>
      </c>
      <c r="AG106" s="75">
        <v>0.8933591246604919</v>
      </c>
      <c r="AH106" s="75">
        <v>0.9392179846763611</v>
      </c>
      <c r="AI106" s="75">
        <v>0.9632222652435303</v>
      </c>
      <c r="AJ106" s="75">
        <v>0.8978210091590881</v>
      </c>
      <c r="AK106" s="75">
        <v>0.8736990094184875</v>
      </c>
      <c r="AL106" s="75">
        <v>0.7327877879142761</v>
      </c>
      <c r="AM106" s="75">
        <v>0.8109617233276367</v>
      </c>
      <c r="AN106" s="75">
        <v>0.8380343317985535</v>
      </c>
      <c r="AO106" s="75">
        <v>0.8834858536720276</v>
      </c>
      <c r="AP106" s="75">
        <v>0.8980271220207214</v>
      </c>
      <c r="AQ106" s="75">
        <v>0.8225295543670654</v>
      </c>
      <c r="AR106" s="75">
        <v>0.798545777797699</v>
      </c>
      <c r="AS106" s="75">
        <v>0.8344938158988953</v>
      </c>
      <c r="AT106" s="75">
        <v>0.8980849981307983</v>
      </c>
      <c r="AU106" s="75">
        <v>0.9066542387008667</v>
      </c>
      <c r="AV106" s="75">
        <v>0.7289627194404602</v>
      </c>
      <c r="AW106" s="75">
        <v>0.7526081204414368</v>
      </c>
      <c r="AX106" s="75">
        <v>0.9222559332847595</v>
      </c>
      <c r="AY106" s="75">
        <v>0.8642202615737915</v>
      </c>
      <c r="AZ106" s="75">
        <v>0.7755721211433411</v>
      </c>
      <c r="BA106" s="75">
        <v>0.8492494225502014</v>
      </c>
      <c r="BB106" s="75">
        <v>0.7994144558906555</v>
      </c>
      <c r="BC106" s="75">
        <v>0.8302959203720093</v>
      </c>
      <c r="BD106" s="75">
        <v>0.8927140235900879</v>
      </c>
      <c r="BE106" s="75">
        <v>0.9062203168869019</v>
      </c>
      <c r="BF106" s="75">
        <v>0.8243996500968933</v>
      </c>
      <c r="BG106" s="75">
        <v>0.9329720735549927</v>
      </c>
      <c r="BH106" s="75">
        <v>0.8085083961486816</v>
      </c>
      <c r="BI106" s="75">
        <v>0.8252891898155212</v>
      </c>
      <c r="BJ106" s="75">
        <v>0.9128453135490417</v>
      </c>
      <c r="BK106" s="75">
        <v>0.8439337015151978</v>
      </c>
      <c r="BL106" s="75">
        <v>0.8616665005683899</v>
      </c>
      <c r="BM106" s="75">
        <v>0.9666258692741394</v>
      </c>
      <c r="BN106" s="75">
        <v>0.8594077229499817</v>
      </c>
    </row>
    <row r="107" ht="13.5" customHeight="1">
      <c r="A107" s="11" t="s">
        <v>274</v>
      </c>
      <c r="B107" s="11" t="s">
        <v>275</v>
      </c>
      <c r="C107" s="12" t="s">
        <v>262</v>
      </c>
      <c r="D107" s="13">
        <v>3.47</v>
      </c>
      <c r="E107" s="70">
        <v>3.1949453353881836</v>
      </c>
      <c r="F107" s="70">
        <v>3.1335089206695557</v>
      </c>
      <c r="G107" s="70">
        <v>3.3140368461608887</v>
      </c>
      <c r="H107" s="70">
        <v>2.950498342514038</v>
      </c>
      <c r="I107" s="70">
        <v>3.9166667461395264</v>
      </c>
      <c r="J107" s="70">
        <v>2.6669111251831055</v>
      </c>
      <c r="K107" s="70">
        <v>3.60101580619812</v>
      </c>
      <c r="L107" s="70">
        <v>3.603017807006836</v>
      </c>
      <c r="M107" s="70">
        <v>3.219843626022339</v>
      </c>
      <c r="N107" s="70">
        <v>3.168184280395508</v>
      </c>
      <c r="O107" s="70">
        <v>3.5971012115478516</v>
      </c>
      <c r="P107" s="70">
        <v>3.3128700256347656</v>
      </c>
      <c r="Q107" s="70">
        <v>3.6601929664611816</v>
      </c>
      <c r="R107" s="14">
        <v>0.0</v>
      </c>
      <c r="S107" s="70">
        <v>3.609653949737549</v>
      </c>
      <c r="T107" s="70">
        <v>3.033644914627075</v>
      </c>
      <c r="U107" s="119">
        <v>3.220686912536621</v>
      </c>
      <c r="V107" s="70">
        <v>3.357675552368164</v>
      </c>
      <c r="W107" s="70">
        <v>2.7064337730407715</v>
      </c>
      <c r="X107" s="70">
        <v>3.668658971786499</v>
      </c>
      <c r="Y107" s="70">
        <v>3.2976274490356445</v>
      </c>
      <c r="Z107" s="70">
        <v>3.289949417114258</v>
      </c>
      <c r="AA107" s="70">
        <v>3.6158623695373535</v>
      </c>
      <c r="AB107" s="70">
        <v>3.670393943786621</v>
      </c>
      <c r="AC107" s="70">
        <v>3.553001880645752</v>
      </c>
      <c r="AD107" s="70">
        <v>3.542835235595703</v>
      </c>
      <c r="AE107" s="70">
        <v>3.3812050819396973</v>
      </c>
      <c r="AF107" s="70">
        <v>3.6925604343414307</v>
      </c>
      <c r="AG107" s="70">
        <v>3.346099615097046</v>
      </c>
      <c r="AH107" s="70">
        <v>3.4529616832733154</v>
      </c>
      <c r="AI107" s="70">
        <v>3.536442518234253</v>
      </c>
      <c r="AJ107" s="70">
        <v>3.5554473400115967</v>
      </c>
      <c r="AK107" s="70">
        <v>3.5408334732055664</v>
      </c>
      <c r="AL107" s="70">
        <v>3.1983633041381836</v>
      </c>
      <c r="AM107" s="70">
        <v>3.1808340549468994</v>
      </c>
      <c r="AN107" s="70">
        <v>3.492157459259033</v>
      </c>
      <c r="AO107" s="70">
        <v>3.6512999534606934</v>
      </c>
      <c r="AP107" s="70">
        <v>3.4238839149475098</v>
      </c>
      <c r="AQ107" s="70">
        <v>3.526745557785034</v>
      </c>
      <c r="AR107" s="70">
        <v>2.957536458969116</v>
      </c>
      <c r="AS107" s="70">
        <v>3.4438745975494385</v>
      </c>
      <c r="AT107" s="70">
        <v>3.547785758972168</v>
      </c>
      <c r="AU107" s="70">
        <v>3.517868995666504</v>
      </c>
      <c r="AV107" s="70">
        <v>2.7941808700561523</v>
      </c>
      <c r="AW107" s="70">
        <v>2.8893446922302246</v>
      </c>
      <c r="AX107" s="70">
        <v>3.6415109634399414</v>
      </c>
      <c r="AY107" s="70">
        <v>3.2403371334075928</v>
      </c>
      <c r="AZ107" s="70">
        <v>3.2946553230285645</v>
      </c>
      <c r="BA107" s="70">
        <v>3.51564621925354</v>
      </c>
      <c r="BB107" s="70">
        <v>3.2211806774139404</v>
      </c>
      <c r="BC107" s="70">
        <v>3.607534885406494</v>
      </c>
      <c r="BD107" s="70">
        <v>3.34480881690979</v>
      </c>
      <c r="BE107" s="70">
        <v>3.0625832080841064</v>
      </c>
      <c r="BF107" s="70">
        <v>3.2097983360290527</v>
      </c>
      <c r="BG107" s="70">
        <v>3.791215181350708</v>
      </c>
      <c r="BH107" s="70">
        <v>3.244997262954712</v>
      </c>
      <c r="BI107" s="70">
        <v>3.5080440044403076</v>
      </c>
      <c r="BJ107" s="70">
        <v>3.4735352993011475</v>
      </c>
      <c r="BK107" s="70">
        <v>3.2312164306640625</v>
      </c>
      <c r="BL107" s="70">
        <v>3.0474984645843506</v>
      </c>
      <c r="BM107" s="70">
        <v>3.4348244667053223</v>
      </c>
      <c r="BN107" s="70">
        <v>3.7656795978546143</v>
      </c>
    </row>
    <row r="108" ht="13.5" customHeight="1">
      <c r="A108" s="11" t="s">
        <v>276</v>
      </c>
      <c r="B108" s="11" t="s">
        <v>264</v>
      </c>
      <c r="C108" s="12" t="s">
        <v>265</v>
      </c>
      <c r="D108" s="13">
        <v>3.78</v>
      </c>
      <c r="E108" s="70">
        <v>3.2712090015411377</v>
      </c>
      <c r="F108" s="70">
        <v>3.6782069206237793</v>
      </c>
      <c r="G108" s="70">
        <v>3.8429815769195557</v>
      </c>
      <c r="H108" s="70">
        <v>3.2910072803497314</v>
      </c>
      <c r="I108" s="70">
        <v>3.6312813758850098</v>
      </c>
      <c r="J108" s="70">
        <v>3.4985337257385254</v>
      </c>
      <c r="K108" s="70">
        <v>3.6337344646453857</v>
      </c>
      <c r="L108" s="70">
        <v>3.8676726818084717</v>
      </c>
      <c r="M108" s="70">
        <v>3.103710412979126</v>
      </c>
      <c r="N108" s="70">
        <v>3.8863725662231445</v>
      </c>
      <c r="O108" s="70">
        <v>3.7880966663360596</v>
      </c>
      <c r="P108" s="70">
        <v>3.6871299743652344</v>
      </c>
      <c r="Q108" s="70">
        <v>3.9466023445129395</v>
      </c>
      <c r="R108" s="14">
        <v>0.0</v>
      </c>
      <c r="S108" s="70">
        <v>3.5387370586395264</v>
      </c>
      <c r="T108" s="70">
        <v>3.849766254425049</v>
      </c>
      <c r="U108" s="119">
        <v>3.783968925476074</v>
      </c>
      <c r="V108" s="70">
        <v>3.6500284671783447</v>
      </c>
      <c r="W108" s="70">
        <v>3.0</v>
      </c>
      <c r="X108" s="70">
        <v>4.370976448059082</v>
      </c>
      <c r="Y108" s="70">
        <v>3.5893235206604004</v>
      </c>
      <c r="Z108" s="70">
        <v>4.085460186004639</v>
      </c>
      <c r="AA108" s="70">
        <v>3.6701884269714355</v>
      </c>
      <c r="AB108" s="70">
        <v>3.793724536895752</v>
      </c>
      <c r="AC108" s="70">
        <v>3.881014585494995</v>
      </c>
      <c r="AD108" s="70">
        <v>3.681605339050293</v>
      </c>
      <c r="AE108" s="70">
        <v>3.789083480834961</v>
      </c>
      <c r="AF108" s="70">
        <v>4.030574321746826</v>
      </c>
      <c r="AG108" s="70">
        <v>3.621305227279663</v>
      </c>
      <c r="AH108" s="70">
        <v>3.676422119140625</v>
      </c>
      <c r="AI108" s="70">
        <v>3.9278361797332764</v>
      </c>
      <c r="AJ108" s="70">
        <v>3.75980544090271</v>
      </c>
      <c r="AK108" s="70">
        <v>3.806845188140869</v>
      </c>
      <c r="AL108" s="70">
        <v>3.7289528846740723</v>
      </c>
      <c r="AM108" s="70">
        <v>3.572612762451172</v>
      </c>
      <c r="AN108" s="70">
        <v>3.85323166847229</v>
      </c>
      <c r="AO108" s="70">
        <v>4.170719146728516</v>
      </c>
      <c r="AP108" s="70">
        <v>3.8567192554473877</v>
      </c>
      <c r="AQ108" s="70">
        <v>3.269038677215576</v>
      </c>
      <c r="AR108" s="70">
        <v>3.355790138244629</v>
      </c>
      <c r="AS108" s="70">
        <v>3.4372177124023438</v>
      </c>
      <c r="AT108" s="70">
        <v>3.9359586238861084</v>
      </c>
      <c r="AU108" s="70">
        <v>3.6380183696746826</v>
      </c>
      <c r="AV108" s="70">
        <v>3.4984986782073975</v>
      </c>
      <c r="AW108" s="70">
        <v>3.1736767292022705</v>
      </c>
      <c r="AX108" s="70">
        <v>3.99519944190979</v>
      </c>
      <c r="AY108" s="70">
        <v>3.976840019226074</v>
      </c>
      <c r="AZ108" s="70">
        <v>3.677874803543091</v>
      </c>
      <c r="BA108" s="70">
        <v>4.03872537612915</v>
      </c>
      <c r="BB108" s="70">
        <v>3.8870046138763428</v>
      </c>
      <c r="BC108" s="70">
        <v>4.147867679595947</v>
      </c>
      <c r="BD108" s="70">
        <v>4.417668342590332</v>
      </c>
      <c r="BE108" s="70">
        <v>4.011413097381592</v>
      </c>
      <c r="BF108" s="70">
        <v>3.743438959121704</v>
      </c>
      <c r="BG108" s="70">
        <v>4.543924808502197</v>
      </c>
      <c r="BH108" s="70">
        <v>4.005148887634277</v>
      </c>
      <c r="BI108" s="70">
        <v>3.9919559955596924</v>
      </c>
      <c r="BJ108" s="70">
        <v>3.708770513534546</v>
      </c>
      <c r="BK108" s="70">
        <v>3.81503963470459</v>
      </c>
      <c r="BL108" s="70">
        <v>4.124471187591553</v>
      </c>
      <c r="BM108" s="70">
        <v>4.163305282592773</v>
      </c>
      <c r="BN108" s="70">
        <v>4.17346715927124</v>
      </c>
    </row>
    <row r="109" ht="13.5" customHeight="1">
      <c r="A109" s="19" t="s">
        <v>277</v>
      </c>
      <c r="B109" s="19" t="s">
        <v>278</v>
      </c>
      <c r="C109" s="20" t="s">
        <v>181</v>
      </c>
      <c r="D109" s="21">
        <f>VLOOKUP(A109,'2022_PAPI_Indicators'!A104:B284,2,)</f>
        <v>2.474514008</v>
      </c>
      <c r="E109" s="21">
        <f>VLOOKUP(A109,'2022_PAPI_Indicators'!A104:C284,3,FALSE)</f>
        <v>2.460011482</v>
      </c>
      <c r="F109" s="21">
        <f>VLOOKUP(A109,'2022_PAPI_Indicators'!A104:D284,4,FALSE)</f>
        <v>2.370674372</v>
      </c>
      <c r="G109" s="21">
        <f>VLOOKUP(A109,'2022_PAPI_Indicators'!A104:E284,5,FALSE)</f>
        <v>2.4585464</v>
      </c>
      <c r="H109" s="21">
        <f>VLOOKUP(A109,'2022_PAPI_Indicators'!A104:F284,6,FALSE)</f>
        <v>2.519501686</v>
      </c>
      <c r="I109" s="21">
        <f>VLOOKUP(A109,'2022_PAPI_Indicators'!A104:G284,7,FALSE)</f>
        <v>2.373797178</v>
      </c>
      <c r="J109" s="21">
        <f>VLOOKUP(A109,'2022_PAPI_Indicators'!A104:H284,8,FALSE)</f>
        <v>2.299886227</v>
      </c>
      <c r="K109" s="21">
        <f>VLOOKUP(A109,'2022_PAPI_Indicators'!A104:I284,9,FALSE)</f>
        <v>2.407612562</v>
      </c>
      <c r="L109" s="21">
        <f>VLOOKUP(A109,'2022_PAPI_Indicators'!A104:J284,10,FALSE)</f>
        <v>2.477726936</v>
      </c>
      <c r="M109" s="21">
        <f>VLOOKUP(A109,'2022_PAPI_Indicators'!A104:K284,11,FALSE)</f>
        <v>2.501666784</v>
      </c>
      <c r="N109" s="21">
        <f>VLOOKUP(A109,'2022_PAPI_Indicators'!A104:L284,12,FALSE)</f>
        <v>2.241230965</v>
      </c>
      <c r="O109" s="21">
        <f>VLOOKUP(A109,'2022_PAPI_Indicators'!A104:M284,13,FALSE)</f>
        <v>2.352148533</v>
      </c>
      <c r="P109" s="21">
        <f>VLOOKUP(A109,'2022_PAPI_Indicators'!A104:N284,14,FALSE)</f>
        <v>2.446968079</v>
      </c>
      <c r="Q109" s="21">
        <f>VLOOKUP(A109,'2022_PAPI_Indicators'!A104:O284,15,FALSE)</f>
        <v>2.528268099</v>
      </c>
      <c r="R109" s="22" t="str">
        <f>VLOOKUP(A109,'2022_PAPI_Indicators'!A104:P284,16,FALSE)</f>
        <v/>
      </c>
      <c r="S109" s="21">
        <f>VLOOKUP(A109,'2022_PAPI_Indicators'!A104:R284,17,FALSE)</f>
        <v>2.466943264</v>
      </c>
      <c r="T109" s="21">
        <f>VLOOKUP(A109,'2022_PAPI_Indicators'!A104:S284,18,FALSE)</f>
        <v>2.479338408</v>
      </c>
      <c r="U109" s="22">
        <f>VLOOKUP(A109,'2022_PAPI_Indicators'!A104:T284,19,FALSE)</f>
        <v>2.607586622</v>
      </c>
      <c r="V109" s="21">
        <f>VLOOKUP(A109,'2022_PAPI_Indicators'!A104:U284,20,FALSE)</f>
        <v>2.474404573</v>
      </c>
      <c r="W109" s="21">
        <f>VLOOKUP(A109,'2022_PAPI_Indicators'!A104:V284,21,FALSE)</f>
        <v>2.538665533</v>
      </c>
      <c r="X109" s="21">
        <f>VLOOKUP(A109,'2022_PAPI_Indicators'!A104:W284,22,FALSE)</f>
        <v>2.553168058</v>
      </c>
      <c r="Y109" s="21">
        <f>VLOOKUP(A109,'2022_PAPI_Indicators'!A104:X284,23,FALSE)</f>
        <v>2.433016777</v>
      </c>
      <c r="Z109" s="21">
        <f>VLOOKUP(A109,'2022_PAPI_Indicators'!A104:Y284,24,FALSE)</f>
        <v>2.450691938</v>
      </c>
      <c r="AA109" s="21">
        <f>VLOOKUP(A109,'2022_PAPI_Indicators'!A104:Z284,25,FALSE)</f>
        <v>2.51130724</v>
      </c>
      <c r="AB109" s="21">
        <f>VLOOKUP(A109,'2022_PAPI_Indicators'!A104:AA284,26,FALSE)</f>
        <v>2.407518864</v>
      </c>
      <c r="AC109" s="21">
        <f>VLOOKUP(A109,'2022_PAPI_Indicators'!A104:AB284,27,FALSE)</f>
        <v>2.507763147</v>
      </c>
      <c r="AD109" s="21">
        <f>VLOOKUP(A109,'2022_PAPI_Indicators'!A104:AC284,28,FALSE)</f>
        <v>2.441939354</v>
      </c>
      <c r="AE109" s="21">
        <f>VLOOKUP(A109,'2022_PAPI_Indicators'!A104:AD284,29,FALSE)</f>
        <v>2.4621346</v>
      </c>
      <c r="AF109" s="21">
        <f>VLOOKUP(A109,'2022_PAPI_Indicators'!A104:AE284,30,FALSE)</f>
        <v>2.389387608</v>
      </c>
      <c r="AG109" s="21">
        <f>VLOOKUP(A109,'2022_PAPI_Indicators'!A104:AF284,31,FALSE)</f>
        <v>2.364694118</v>
      </c>
      <c r="AH109" s="21">
        <f>VLOOKUP(A109,'2022_PAPI_Indicators'!A104:AG284,32,FALSE)</f>
        <v>2.399677277</v>
      </c>
      <c r="AI109" s="21">
        <f>VLOOKUP(A109,'2022_PAPI_Indicators'!A104:AH284,33,FALSE)</f>
        <v>2.442159414</v>
      </c>
      <c r="AJ109" s="21">
        <f>VLOOKUP(A109,'2022_PAPI_Indicators'!A104:AI284,34,FALSE)</f>
        <v>2.498920202</v>
      </c>
      <c r="AK109" s="21">
        <f>VLOOKUP(A109,'2022_PAPI_Indicators'!A104:AJ284,35,FALSE)</f>
        <v>2.363672256</v>
      </c>
      <c r="AL109" s="21">
        <f>VLOOKUP(A109,'2022_PAPI_Indicators'!A104:AK284,36,FALSE)</f>
        <v>2.464231968</v>
      </c>
      <c r="AM109" s="21">
        <f>VLOOKUP(A109,'2022_PAPI_Indicators'!A104:AL284,37,FALSE)</f>
        <v>2.367766619</v>
      </c>
      <c r="AN109" s="21">
        <f>VLOOKUP(A109,'2022_PAPI_Indicators'!A104:AM284,38,FALSE)</f>
        <v>2.461390257</v>
      </c>
      <c r="AO109" s="21">
        <f>VLOOKUP(A109,'2022_PAPI_Indicators'!A104:AN284,39,FALSE)</f>
        <v>2.51743722</v>
      </c>
      <c r="AP109" s="21">
        <f>VLOOKUP(A109,'2022_PAPI_Indicators'!A104:AO284,40,FALSE)</f>
        <v>2.511446238</v>
      </c>
      <c r="AQ109" s="21">
        <f>VLOOKUP(A109,'2022_PAPI_Indicators'!A104:AP284,41,FALSE)</f>
        <v>2.374032021</v>
      </c>
      <c r="AR109" s="21">
        <f>VLOOKUP(A109,'2022_PAPI_Indicators'!A104:AQ284,42,FALSE)</f>
        <v>2.23323369</v>
      </c>
      <c r="AS109" s="21">
        <f>VLOOKUP(A109,'2022_PAPI_Indicators'!A104:AR284,43,FALSE)</f>
        <v>2.505455494</v>
      </c>
      <c r="AT109" s="21">
        <f>VLOOKUP(A109,'2022_PAPI_Indicators'!A104:AS284,44,FALSE)</f>
        <v>2.424122334</v>
      </c>
      <c r="AU109" s="21">
        <f>VLOOKUP(A109,'2022_PAPI_Indicators'!A104:AT284,45,FALSE)</f>
        <v>2.47416544</v>
      </c>
      <c r="AV109" s="21">
        <f>VLOOKUP(A109,'2022_PAPI_Indicators'!A104:AU284,46,FALSE)</f>
        <v>2.527092695</v>
      </c>
      <c r="AW109" s="21">
        <f>VLOOKUP(A109,'2022_PAPI_Indicators'!A104:AV284,47,FALSE)</f>
        <v>2.381270647</v>
      </c>
      <c r="AX109" s="21">
        <f>VLOOKUP(A109,'2022_PAPI_Indicators'!A104:AW284,48,FALSE)</f>
        <v>2.499693871</v>
      </c>
      <c r="AY109" s="21">
        <f>VLOOKUP(A109,'2022_PAPI_Indicators'!A104:AX284,49,FALSE)</f>
        <v>2.436630964</v>
      </c>
      <c r="AZ109" s="21">
        <f>VLOOKUP(A109,'2022_PAPI_Indicators'!A104:AY284,50,FALSE)</f>
        <v>2.3875916</v>
      </c>
      <c r="BA109" s="21">
        <f>VLOOKUP(A109,'2022_PAPI_Indicators'!A104:AZ284,51,FALSE)</f>
        <v>2.396736145</v>
      </c>
      <c r="BB109" s="21">
        <f>VLOOKUP(A109,'2022_PAPI_Indicators'!A104:BA284,52,FALSE)</f>
        <v>2.449413776</v>
      </c>
      <c r="BC109" s="21">
        <f>VLOOKUP(A109,'2022_PAPI_Indicators'!A104:BB284,53,FALSE)</f>
        <v>2.496921062</v>
      </c>
      <c r="BD109" s="21">
        <f>VLOOKUP(A109,'2022_PAPI_Indicators'!A104:BC284,54,FALSE)</f>
        <v>2.497618914</v>
      </c>
      <c r="BE109" s="21">
        <f>VLOOKUP(A109,'2022_PAPI_Indicators'!A104:BD284,55,FALSE)</f>
        <v>2.506179333</v>
      </c>
      <c r="BF109" s="21">
        <f>VLOOKUP(A109,'2022_PAPI_Indicators'!A104:BE284,56,FALSE)</f>
        <v>2.443517685</v>
      </c>
      <c r="BG109" s="21">
        <f>VLOOKUP(A109,'2022_PAPI_Indicators'!A104:BF284,57,FALSE)</f>
        <v>2.545418024</v>
      </c>
      <c r="BH109" s="21">
        <f>VLOOKUP(A109,'2022_PAPI_Indicators'!A104:BG284,58,FALSE)</f>
        <v>2.487981319</v>
      </c>
      <c r="BI109" s="21">
        <f>VLOOKUP(A109,'2022_PAPI_Indicators'!A104:BH284,59,FALSE)</f>
        <v>2.615161657</v>
      </c>
      <c r="BJ109" s="21">
        <f>VLOOKUP(A109,'2022_PAPI_Indicators'!A104:BI284,60,FALSE)</f>
        <v>2.482593298</v>
      </c>
      <c r="BK109" s="21">
        <f>VLOOKUP(A109,'2022_PAPI_Indicators'!A104:BJ284,61,FALSE)</f>
        <v>2.473640442</v>
      </c>
      <c r="BL109" s="21">
        <f>VLOOKUP(A109,'2022_PAPI_Indicators'!A104:BK284,62,FALSE)</f>
        <v>2.643421412</v>
      </c>
      <c r="BM109" s="21">
        <f>VLOOKUP(A109,'2022_PAPI_Indicators'!A104:BL284,63,FALSE)</f>
        <v>2.579606295</v>
      </c>
      <c r="BN109" s="21">
        <f>VLOOKUP(A109,'2022_PAPI_Indicators'!A104:BM284,64,FALSE)</f>
        <v>2.493806601</v>
      </c>
    </row>
    <row r="110" ht="13.5" customHeight="1">
      <c r="A110" s="11" t="s">
        <v>279</v>
      </c>
      <c r="B110" s="11" t="s">
        <v>280</v>
      </c>
      <c r="C110" s="12" t="s">
        <v>83</v>
      </c>
      <c r="D110" s="24">
        <f>VLOOKUP(A110,'2022_PAPI_Indicators'!A105:B285,2,)</f>
        <v>0.1514829397</v>
      </c>
      <c r="E110" s="24">
        <f>VLOOKUP(A110,'2022_PAPI_Indicators'!A105:C285,3,FALSE)</f>
        <v>0.3032160401</v>
      </c>
      <c r="F110" s="24">
        <f>VLOOKUP(A110,'2022_PAPI_Indicators'!A105:D285,4,FALSE)</f>
        <v>0.2790988088</v>
      </c>
      <c r="G110" s="24">
        <f>VLOOKUP(A110,'2022_PAPI_Indicators'!A105:E285,5,FALSE)</f>
        <v>0.2311228067</v>
      </c>
      <c r="H110" s="24">
        <f>VLOOKUP(A110,'2022_PAPI_Indicators'!A105:F285,6,FALSE)</f>
        <v>0.2035204768</v>
      </c>
      <c r="I110" s="24">
        <f>VLOOKUP(A110,'2022_PAPI_Indicators'!A105:G285,7,FALSE)</f>
        <v>0.3032878339</v>
      </c>
      <c r="J110" s="24">
        <f>VLOOKUP(A110,'2022_PAPI_Indicators'!A105:H285,8,FALSE)</f>
        <v>0.3399242461</v>
      </c>
      <c r="K110" s="24">
        <f>VLOOKUP(A110,'2022_PAPI_Indicators'!A105:I285,9,FALSE)</f>
        <v>0.2318735868</v>
      </c>
      <c r="L110" s="24">
        <f>VLOOKUP(A110,'2022_PAPI_Indicators'!A105:J285,10,FALSE)</f>
        <v>0.279170692</v>
      </c>
      <c r="M110" s="24">
        <f>VLOOKUP(A110,'2022_PAPI_Indicators'!A105:K285,11,FALSE)</f>
        <v>0.3291059136</v>
      </c>
      <c r="N110" s="24">
        <f>VLOOKUP(A110,'2022_PAPI_Indicators'!A105:L285,12,FALSE)</f>
        <v>0.1652798951</v>
      </c>
      <c r="O110" s="24">
        <f>VLOOKUP(A110,'2022_PAPI_Indicators'!A105:M285,13,FALSE)</f>
        <v>0.1552140266</v>
      </c>
      <c r="P110" s="24">
        <f>VLOOKUP(A110,'2022_PAPI_Indicators'!A105:N285,14,FALSE)</f>
        <v>0.2834606767</v>
      </c>
      <c r="Q110" s="24">
        <f>VLOOKUP(A110,'2022_PAPI_Indicators'!A105:O285,15,FALSE)</f>
        <v>0.1669436544</v>
      </c>
      <c r="R110" s="25" t="str">
        <f>VLOOKUP(A110,'2022_PAPI_Indicators'!A105:P285,16,FALSE)</f>
        <v/>
      </c>
      <c r="S110" s="24">
        <f>VLOOKUP(A110,'2022_PAPI_Indicators'!A105:R285,17,FALSE)</f>
        <v>0.1755863428</v>
      </c>
      <c r="T110" s="24">
        <f>VLOOKUP(A110,'2022_PAPI_Indicators'!A105:S285,18,FALSE)</f>
        <v>0.1527602375</v>
      </c>
      <c r="U110" s="25">
        <f>VLOOKUP(A110,'2022_PAPI_Indicators'!A105:T285,19,FALSE)</f>
        <v>0.2915599644</v>
      </c>
      <c r="V110" s="24">
        <f>VLOOKUP(A110,'2022_PAPI_Indicators'!A105:U285,20,FALSE)</f>
        <v>0.2207810581</v>
      </c>
      <c r="W110" s="24">
        <f>VLOOKUP(A110,'2022_PAPI_Indicators'!A105:V285,21,FALSE)</f>
        <v>0.2137487382</v>
      </c>
      <c r="X110" s="24">
        <f>VLOOKUP(A110,'2022_PAPI_Indicators'!A105:W285,22,FALSE)</f>
        <v>0.2505832016</v>
      </c>
      <c r="Y110" s="24">
        <f>VLOOKUP(A110,'2022_PAPI_Indicators'!A105:X285,23,FALSE)</f>
        <v>0.2002073079</v>
      </c>
      <c r="Z110" s="24">
        <f>VLOOKUP(A110,'2022_PAPI_Indicators'!A105:Y285,24,FALSE)</f>
        <v>0.2322692275</v>
      </c>
      <c r="AA110" s="24">
        <f>VLOOKUP(A110,'2022_PAPI_Indicators'!A105:Z285,25,FALSE)</f>
        <v>0.2589615583</v>
      </c>
      <c r="AB110" s="24">
        <f>VLOOKUP(A110,'2022_PAPI_Indicators'!A105:AA285,26,FALSE)</f>
        <v>0.2074974626</v>
      </c>
      <c r="AC110" s="24">
        <f>VLOOKUP(A110,'2022_PAPI_Indicators'!A105:AB285,27,FALSE)</f>
        <v>0.2243804932</v>
      </c>
      <c r="AD110" s="24">
        <f>VLOOKUP(A110,'2022_PAPI_Indicators'!A105:AC285,28,FALSE)</f>
        <v>0.2526926696</v>
      </c>
      <c r="AE110" s="24">
        <f>VLOOKUP(A110,'2022_PAPI_Indicators'!A105:AD285,29,FALSE)</f>
        <v>0.2453999817</v>
      </c>
      <c r="AF110" s="24">
        <f>VLOOKUP(A110,'2022_PAPI_Indicators'!A105:AE285,30,FALSE)</f>
        <v>0.2906653285</v>
      </c>
      <c r="AG110" s="24">
        <f>VLOOKUP(A110,'2022_PAPI_Indicators'!A105:AF285,31,FALSE)</f>
        <v>0.35092327</v>
      </c>
      <c r="AH110" s="24">
        <f>VLOOKUP(A110,'2022_PAPI_Indicators'!A105:AG285,32,FALSE)</f>
        <v>0.2388490587</v>
      </c>
      <c r="AI110" s="24">
        <f>VLOOKUP(A110,'2022_PAPI_Indicators'!A105:AH285,33,FALSE)</f>
        <v>0.201301381</v>
      </c>
      <c r="AJ110" s="24">
        <f>VLOOKUP(A110,'2022_PAPI_Indicators'!A105:AI285,34,FALSE)</f>
        <v>0.2303765863</v>
      </c>
      <c r="AK110" s="24">
        <f>VLOOKUP(A110,'2022_PAPI_Indicators'!A105:AJ285,35,FALSE)</f>
        <v>0.207956031</v>
      </c>
      <c r="AL110" s="24">
        <f>VLOOKUP(A110,'2022_PAPI_Indicators'!A105:AK285,36,FALSE)</f>
        <v>0.1861395985</v>
      </c>
      <c r="AM110" s="24">
        <f>VLOOKUP(A110,'2022_PAPI_Indicators'!A105:AL285,37,FALSE)</f>
        <v>0.2420361787</v>
      </c>
      <c r="AN110" s="24">
        <f>VLOOKUP(A110,'2022_PAPI_Indicators'!A105:AM285,38,FALSE)</f>
        <v>0.2214252055</v>
      </c>
      <c r="AO110" s="24">
        <f>VLOOKUP(A110,'2022_PAPI_Indicators'!A105:AN285,39,FALSE)</f>
        <v>0.2860335112</v>
      </c>
      <c r="AP110" s="24">
        <f>VLOOKUP(A110,'2022_PAPI_Indicators'!A105:AO285,40,FALSE)</f>
        <v>0.2142214626</v>
      </c>
      <c r="AQ110" s="24">
        <f>VLOOKUP(A110,'2022_PAPI_Indicators'!A105:AP285,41,FALSE)</f>
        <v>0.2858498991</v>
      </c>
      <c r="AR110" s="24">
        <f>VLOOKUP(A110,'2022_PAPI_Indicators'!A105:AQ285,42,FALSE)</f>
        <v>0.1889357865</v>
      </c>
      <c r="AS110" s="24">
        <f>VLOOKUP(A110,'2022_PAPI_Indicators'!A105:AR285,43,FALSE)</f>
        <v>0.2483198941</v>
      </c>
      <c r="AT110" s="24">
        <f>VLOOKUP(A110,'2022_PAPI_Indicators'!A105:AS285,44,FALSE)</f>
        <v>0.2107870132</v>
      </c>
      <c r="AU110" s="24">
        <f>VLOOKUP(A110,'2022_PAPI_Indicators'!A105:AT285,45,FALSE)</f>
        <v>0.22677733</v>
      </c>
      <c r="AV110" s="24">
        <f>VLOOKUP(A110,'2022_PAPI_Indicators'!A105:AU285,46,FALSE)</f>
        <v>0.3985774517</v>
      </c>
      <c r="AW110" s="24">
        <f>VLOOKUP(A110,'2022_PAPI_Indicators'!A105:AV285,47,FALSE)</f>
        <v>0.2352705002</v>
      </c>
      <c r="AX110" s="24">
        <f>VLOOKUP(A110,'2022_PAPI_Indicators'!A105:AW285,48,FALSE)</f>
        <v>0.1833221167</v>
      </c>
      <c r="AY110" s="24">
        <f>VLOOKUP(A110,'2022_PAPI_Indicators'!A105:AX285,49,FALSE)</f>
        <v>0.2395602912</v>
      </c>
      <c r="AZ110" s="24">
        <f>VLOOKUP(A110,'2022_PAPI_Indicators'!A105:AY285,50,FALSE)</f>
        <v>0.2271785289</v>
      </c>
      <c r="BA110" s="24">
        <f>VLOOKUP(A110,'2022_PAPI_Indicators'!A105:AZ285,51,FALSE)</f>
        <v>0.1405660659</v>
      </c>
      <c r="BB110" s="24">
        <f>VLOOKUP(A110,'2022_PAPI_Indicators'!A105:BA285,52,FALSE)</f>
        <v>0.2840721905</v>
      </c>
      <c r="BC110" s="24">
        <f>VLOOKUP(A110,'2022_PAPI_Indicators'!A105:BB285,53,FALSE)</f>
        <v>0.3427965939</v>
      </c>
      <c r="BD110" s="24">
        <f>VLOOKUP(A110,'2022_PAPI_Indicators'!A105:BC285,54,FALSE)</f>
        <v>0.2287942916</v>
      </c>
      <c r="BE110" s="24">
        <f>VLOOKUP(A110,'2022_PAPI_Indicators'!A105:BD285,55,FALSE)</f>
        <v>0.3108393252</v>
      </c>
      <c r="BF110" s="24">
        <f>VLOOKUP(A110,'2022_PAPI_Indicators'!A105:BE285,56,FALSE)</f>
        <v>0.2444880903</v>
      </c>
      <c r="BG110" s="24">
        <f>VLOOKUP(A110,'2022_PAPI_Indicators'!A105:BF285,57,FALSE)</f>
        <v>0.3576773107</v>
      </c>
      <c r="BH110" s="24">
        <f>VLOOKUP(A110,'2022_PAPI_Indicators'!A105:BG285,58,FALSE)</f>
        <v>0.3198044002</v>
      </c>
      <c r="BI110" s="24">
        <f>VLOOKUP(A110,'2022_PAPI_Indicators'!A105:BH285,59,FALSE)</f>
        <v>0.3213852346</v>
      </c>
      <c r="BJ110" s="24">
        <f>VLOOKUP(A110,'2022_PAPI_Indicators'!A105:BI285,60,FALSE)</f>
        <v>0.2802508473</v>
      </c>
      <c r="BK110" s="24">
        <f>VLOOKUP(A110,'2022_PAPI_Indicators'!A105:BJ285,61,FALSE)</f>
        <v>0.2958193719</v>
      </c>
      <c r="BL110" s="24">
        <f>VLOOKUP(A110,'2022_PAPI_Indicators'!A105:BK285,62,FALSE)</f>
        <v>0.3814816773</v>
      </c>
      <c r="BM110" s="24">
        <f>VLOOKUP(A110,'2022_PAPI_Indicators'!A105:BL285,63,FALSE)</f>
        <v>0.3041877449</v>
      </c>
      <c r="BN110" s="24">
        <f>VLOOKUP(A110,'2022_PAPI_Indicators'!A105:BM285,64,FALSE)</f>
        <v>0.289940238</v>
      </c>
    </row>
    <row r="111" ht="13.5" customHeight="1">
      <c r="A111" s="11" t="s">
        <v>281</v>
      </c>
      <c r="B111" s="11" t="s">
        <v>282</v>
      </c>
      <c r="C111" s="12" t="s">
        <v>83</v>
      </c>
      <c r="D111" s="24">
        <f>VLOOKUP(A111,'2022_PAPI_Indicators'!A106:B286,2,)</f>
        <v>0.9941860437</v>
      </c>
      <c r="E111" s="24">
        <f>VLOOKUP(A111,'2022_PAPI_Indicators'!A106:C286,3,FALSE)</f>
        <v>0.928571403</v>
      </c>
      <c r="F111" s="24">
        <f>VLOOKUP(A111,'2022_PAPI_Indicators'!A106:D286,4,FALSE)</f>
        <v>0.9375</v>
      </c>
      <c r="G111" s="24">
        <f>VLOOKUP(A111,'2022_PAPI_Indicators'!A106:E286,5,FALSE)</f>
        <v>1</v>
      </c>
      <c r="H111" s="24">
        <f>VLOOKUP(A111,'2022_PAPI_Indicators'!A106:F286,6,FALSE)</f>
        <v>0.9756097794</v>
      </c>
      <c r="I111" s="24">
        <f>VLOOKUP(A111,'2022_PAPI_Indicators'!A106:G286,7,FALSE)</f>
        <v>0.9016393423</v>
      </c>
      <c r="J111" s="24">
        <f>VLOOKUP(A111,'2022_PAPI_Indicators'!A106:H286,8,FALSE)</f>
        <v>0.875</v>
      </c>
      <c r="K111" s="24">
        <f>VLOOKUP(A111,'2022_PAPI_Indicators'!A106:I286,9,FALSE)</f>
        <v>0.9516128898</v>
      </c>
      <c r="L111" s="24">
        <f>VLOOKUP(A111,'2022_PAPI_Indicators'!A106:J286,10,FALSE)</f>
        <v>0.9811320901</v>
      </c>
      <c r="M111" s="24">
        <f>VLOOKUP(A111,'2022_PAPI_Indicators'!A106:K286,11,FALSE)</f>
        <v>1</v>
      </c>
      <c r="N111" s="24">
        <f>VLOOKUP(A111,'2022_PAPI_Indicators'!A106:L286,12,FALSE)</f>
        <v>0.9666666389</v>
      </c>
      <c r="O111" s="24">
        <f>VLOOKUP(A111,'2022_PAPI_Indicators'!A106:M286,13,FALSE)</f>
        <v>0.9454545379</v>
      </c>
      <c r="P111" s="24">
        <f>VLOOKUP(A111,'2022_PAPI_Indicators'!A106:N286,14,FALSE)</f>
        <v>0.946428597</v>
      </c>
      <c r="Q111" s="24">
        <f>VLOOKUP(A111,'2022_PAPI_Indicators'!A106:O286,15,FALSE)</f>
        <v>1</v>
      </c>
      <c r="R111" s="25" t="str">
        <f>VLOOKUP(A111,'2022_PAPI_Indicators'!A106:P286,16,FALSE)</f>
        <v/>
      </c>
      <c r="S111" s="24">
        <f>VLOOKUP(A111,'2022_PAPI_Indicators'!A106:R286,17,FALSE)</f>
        <v>0.9761904478</v>
      </c>
      <c r="T111" s="24">
        <f>VLOOKUP(A111,'2022_PAPI_Indicators'!A106:S286,18,FALSE)</f>
        <v>0.944444418</v>
      </c>
      <c r="U111" s="25">
        <f>VLOOKUP(A111,'2022_PAPI_Indicators'!A106:T286,19,FALSE)</f>
        <v>0.9764705896</v>
      </c>
      <c r="V111" s="24">
        <f>VLOOKUP(A111,'2022_PAPI_Indicators'!A106:U286,20,FALSE)</f>
        <v>0.976744175</v>
      </c>
      <c r="W111" s="24">
        <f>VLOOKUP(A111,'2022_PAPI_Indicators'!A106:V286,21,FALSE)</f>
        <v>0.9743589759</v>
      </c>
      <c r="X111" s="24">
        <f>VLOOKUP(A111,'2022_PAPI_Indicators'!A106:W286,22,FALSE)</f>
        <v>1</v>
      </c>
      <c r="Y111" s="24">
        <f>VLOOKUP(A111,'2022_PAPI_Indicators'!A106:X286,23,FALSE)</f>
        <v>1</v>
      </c>
      <c r="Z111" s="24">
        <f>VLOOKUP(A111,'2022_PAPI_Indicators'!A106:Y286,24,FALSE)</f>
        <v>0.9047619104</v>
      </c>
      <c r="AA111" s="24">
        <f>VLOOKUP(A111,'2022_PAPI_Indicators'!A106:Z286,25,FALSE)</f>
        <v>0.9777777791</v>
      </c>
      <c r="AB111" s="24">
        <f>VLOOKUP(A111,'2022_PAPI_Indicators'!A106:AA286,26,FALSE)</f>
        <v>0.9318181872</v>
      </c>
      <c r="AC111" s="24">
        <f>VLOOKUP(A111,'2022_PAPI_Indicators'!A106:AB286,27,FALSE)</f>
        <v>0.9565217495</v>
      </c>
      <c r="AD111" s="24">
        <f>VLOOKUP(A111,'2022_PAPI_Indicators'!A106:AC286,28,FALSE)</f>
        <v>0.9499999881</v>
      </c>
      <c r="AE111" s="24">
        <f>VLOOKUP(A111,'2022_PAPI_Indicators'!A106:AD286,29,FALSE)</f>
        <v>0.9090909362</v>
      </c>
      <c r="AF111" s="24">
        <f>VLOOKUP(A111,'2022_PAPI_Indicators'!A106:AE286,30,FALSE)</f>
        <v>0.946428597</v>
      </c>
      <c r="AG111" s="24">
        <f>VLOOKUP(A111,'2022_PAPI_Indicators'!A106:AF286,31,FALSE)</f>
        <v>0.8970588446</v>
      </c>
      <c r="AH111" s="24">
        <f>VLOOKUP(A111,'2022_PAPI_Indicators'!A106:AG286,32,FALSE)</f>
        <v>0.9555555582</v>
      </c>
      <c r="AI111" s="24">
        <f>VLOOKUP(A111,'2022_PAPI_Indicators'!A106:AH286,33,FALSE)</f>
        <v>0.9814814925</v>
      </c>
      <c r="AJ111" s="24">
        <f>VLOOKUP(A111,'2022_PAPI_Indicators'!A106:AI286,34,FALSE)</f>
        <v>0.9791666865</v>
      </c>
      <c r="AK111" s="24">
        <f>VLOOKUP(A111,'2022_PAPI_Indicators'!A106:AJ286,35,FALSE)</f>
        <v>0.9069767594</v>
      </c>
      <c r="AL111" s="24">
        <f>VLOOKUP(A111,'2022_PAPI_Indicators'!A106:AK286,36,FALSE)</f>
        <v>1</v>
      </c>
      <c r="AM111" s="24">
        <f>VLOOKUP(A111,'2022_PAPI_Indicators'!A106:AL286,37,FALSE)</f>
        <v>0.9423077106</v>
      </c>
      <c r="AN111" s="24">
        <f>VLOOKUP(A111,'2022_PAPI_Indicators'!A106:AM286,38,FALSE)</f>
        <v>0.9523809552</v>
      </c>
      <c r="AO111" s="24">
        <f>VLOOKUP(A111,'2022_PAPI_Indicators'!A106:AN286,39,FALSE)</f>
        <v>0.944444418</v>
      </c>
      <c r="AP111" s="24">
        <f>VLOOKUP(A111,'2022_PAPI_Indicators'!A106:AO286,40,FALSE)</f>
        <v>0.9591836929</v>
      </c>
      <c r="AQ111" s="24">
        <f>VLOOKUP(A111,'2022_PAPI_Indicators'!A106:AP286,41,FALSE)</f>
        <v>0.9677419066</v>
      </c>
      <c r="AR111" s="24">
        <f>VLOOKUP(A111,'2022_PAPI_Indicators'!A106:AQ286,42,FALSE)</f>
        <v>0.8378378153</v>
      </c>
      <c r="AS111" s="24">
        <f>VLOOKUP(A111,'2022_PAPI_Indicators'!A106:AR286,43,FALSE)</f>
        <v>0.9787234068</v>
      </c>
      <c r="AT111" s="24">
        <f>VLOOKUP(A111,'2022_PAPI_Indicators'!A106:AS286,44,FALSE)</f>
        <v>0.953125</v>
      </c>
      <c r="AU111" s="24">
        <f>VLOOKUP(A111,'2022_PAPI_Indicators'!A106:AT286,45,FALSE)</f>
        <v>0.9818181992</v>
      </c>
      <c r="AV111" s="24">
        <f>VLOOKUP(A111,'2022_PAPI_Indicators'!A106:AU286,46,FALSE)</f>
        <v>0.9594594836</v>
      </c>
      <c r="AW111" s="24">
        <f>VLOOKUP(A111,'2022_PAPI_Indicators'!A106:AV286,47,FALSE)</f>
        <v>0.9599999785</v>
      </c>
      <c r="AX111" s="24">
        <f>VLOOKUP(A111,'2022_PAPI_Indicators'!A106:AW286,48,FALSE)</f>
        <v>0.9508196712</v>
      </c>
      <c r="AY111" s="24">
        <f>VLOOKUP(A111,'2022_PAPI_Indicators'!A106:AX286,49,FALSE)</f>
        <v>0.9457364082</v>
      </c>
      <c r="AZ111" s="24">
        <f>VLOOKUP(A111,'2022_PAPI_Indicators'!A106:AY286,50,FALSE)</f>
        <v>0.961538434</v>
      </c>
      <c r="BA111" s="24">
        <f>VLOOKUP(A111,'2022_PAPI_Indicators'!A106:AZ286,51,FALSE)</f>
        <v>0.9642857313</v>
      </c>
      <c r="BB111" s="24">
        <f>VLOOKUP(A111,'2022_PAPI_Indicators'!A106:BA286,52,FALSE)</f>
        <v>1</v>
      </c>
      <c r="BC111" s="24">
        <f>VLOOKUP(A111,'2022_PAPI_Indicators'!A106:BB286,53,FALSE)</f>
        <v>0.9354838729</v>
      </c>
      <c r="BD111" s="24">
        <f>VLOOKUP(A111,'2022_PAPI_Indicators'!A106:BC286,54,FALSE)</f>
        <v>1</v>
      </c>
      <c r="BE111" s="24">
        <f>VLOOKUP(A111,'2022_PAPI_Indicators'!A106:BD286,55,FALSE)</f>
        <v>0.953125</v>
      </c>
      <c r="BF111" s="24">
        <f>VLOOKUP(A111,'2022_PAPI_Indicators'!A106:BE286,56,FALSE)</f>
        <v>0.9361702204</v>
      </c>
      <c r="BG111" s="24">
        <f>VLOOKUP(A111,'2022_PAPI_Indicators'!A106:BF286,57,FALSE)</f>
        <v>0.9701492786</v>
      </c>
      <c r="BH111" s="24">
        <f>VLOOKUP(A111,'2022_PAPI_Indicators'!A106:BG286,58,FALSE)</f>
        <v>0.9173553586</v>
      </c>
      <c r="BI111" s="24">
        <f>VLOOKUP(A111,'2022_PAPI_Indicators'!A106:BH286,59,FALSE)</f>
        <v>0.953125</v>
      </c>
      <c r="BJ111" s="24">
        <f>VLOOKUP(A111,'2022_PAPI_Indicators'!A106:BI286,60,FALSE)</f>
        <v>0.9534883499</v>
      </c>
      <c r="BK111" s="24">
        <f>VLOOKUP(A111,'2022_PAPI_Indicators'!A106:BJ286,61,FALSE)</f>
        <v>0.9298245907</v>
      </c>
      <c r="BL111" s="24">
        <f>VLOOKUP(A111,'2022_PAPI_Indicators'!A106:BK286,62,FALSE)</f>
        <v>0.9358974099</v>
      </c>
      <c r="BM111" s="24">
        <f>VLOOKUP(A111,'2022_PAPI_Indicators'!A106:BL286,63,FALSE)</f>
        <v>0.953125</v>
      </c>
      <c r="BN111" s="24">
        <f>VLOOKUP(A111,'2022_PAPI_Indicators'!A106:BM286,64,FALSE)</f>
        <v>0.8909090757</v>
      </c>
    </row>
    <row r="112" ht="13.5" customHeight="1">
      <c r="A112" s="11" t="s">
        <v>283</v>
      </c>
      <c r="B112" s="11" t="s">
        <v>284</v>
      </c>
      <c r="C112" s="12" t="s">
        <v>262</v>
      </c>
      <c r="D112" s="13">
        <f>VLOOKUP(A112,'2022_PAPI_Indicators'!A107:B287,2,)</f>
        <v>3.816399574</v>
      </c>
      <c r="E112" s="13">
        <f>VLOOKUP(A112,'2022_PAPI_Indicators'!A107:C287,3,FALSE)</f>
        <v>3.397525787</v>
      </c>
      <c r="F112" s="13">
        <f>VLOOKUP(A112,'2022_PAPI_Indicators'!A107:D287,4,FALSE)</f>
        <v>3.113147736</v>
      </c>
      <c r="G112" s="13">
        <f>VLOOKUP(A112,'2022_PAPI_Indicators'!A107:E287,5,FALSE)</f>
        <v>3.409369946</v>
      </c>
      <c r="H112" s="13">
        <f>VLOOKUP(A112,'2022_PAPI_Indicators'!A107:F287,6,FALSE)</f>
        <v>3.678379297</v>
      </c>
      <c r="I112" s="13">
        <f>VLOOKUP(A112,'2022_PAPI_Indicators'!A107:G287,7,FALSE)</f>
        <v>3.344926834</v>
      </c>
      <c r="J112" s="13">
        <f>VLOOKUP(A112,'2022_PAPI_Indicators'!A107:H287,8,FALSE)</f>
        <v>2.745454311</v>
      </c>
      <c r="K112" s="13">
        <f>VLOOKUP(A112,'2022_PAPI_Indicators'!A107:I287,9,FALSE)</f>
        <v>3.335653305</v>
      </c>
      <c r="L112" s="13">
        <f>VLOOKUP(A112,'2022_PAPI_Indicators'!A107:J287,10,FALSE)</f>
        <v>3.224444151</v>
      </c>
      <c r="M112" s="13">
        <f>VLOOKUP(A112,'2022_PAPI_Indicators'!A107:K287,11,FALSE)</f>
        <v>3.386783123</v>
      </c>
      <c r="N112" s="13">
        <f>VLOOKUP(A112,'2022_PAPI_Indicators'!A107:L287,12,FALSE)</f>
        <v>2.88173151</v>
      </c>
      <c r="O112" s="13">
        <f>VLOOKUP(A112,'2022_PAPI_Indicators'!A107:M287,13,FALSE)</f>
        <v>3.37726593</v>
      </c>
      <c r="P112" s="13">
        <f>VLOOKUP(A112,'2022_PAPI_Indicators'!A107:N287,14,FALSE)</f>
        <v>3.374157667</v>
      </c>
      <c r="Q112" s="13">
        <f>VLOOKUP(A112,'2022_PAPI_Indicators'!A107:O287,15,FALSE)</f>
        <v>3.737831831</v>
      </c>
      <c r="R112" s="14" t="str">
        <f>VLOOKUP(A112,'2022_PAPI_Indicators'!A107:P287,16,FALSE)</f>
        <v/>
      </c>
      <c r="S112" s="13">
        <f>VLOOKUP(A112,'2022_PAPI_Indicators'!A107:R287,17,FALSE)</f>
        <v>3.745825768</v>
      </c>
      <c r="T112" s="13">
        <f>VLOOKUP(A112,'2022_PAPI_Indicators'!A107:S287,18,FALSE)</f>
        <v>3.896795988</v>
      </c>
      <c r="U112" s="14">
        <f>VLOOKUP(A112,'2022_PAPI_Indicators'!A107:T287,19,FALSE)</f>
        <v>3.785269022</v>
      </c>
      <c r="V112" s="13">
        <f>VLOOKUP(A112,'2022_PAPI_Indicators'!A107:U287,20,FALSE)</f>
        <v>3.663568497</v>
      </c>
      <c r="W112" s="13">
        <f>VLOOKUP(A112,'2022_PAPI_Indicators'!A107:V287,21,FALSE)</f>
        <v>3.695401669</v>
      </c>
      <c r="X112" s="13">
        <f>VLOOKUP(A112,'2022_PAPI_Indicators'!A107:W287,22,FALSE)</f>
        <v>3.552080393</v>
      </c>
      <c r="Y112" s="13">
        <f>VLOOKUP(A112,'2022_PAPI_Indicators'!A107:X287,23,FALSE)</f>
        <v>3.651638269</v>
      </c>
      <c r="Z112" s="13">
        <f>VLOOKUP(A112,'2022_PAPI_Indicators'!A107:Y287,24,FALSE)</f>
        <v>3.64846015</v>
      </c>
      <c r="AA112" s="13">
        <f>VLOOKUP(A112,'2022_PAPI_Indicators'!A107:Z287,25,FALSE)</f>
        <v>3.523587227</v>
      </c>
      <c r="AB112" s="13">
        <f>VLOOKUP(A112,'2022_PAPI_Indicators'!A107:AA287,26,FALSE)</f>
        <v>3.504493713</v>
      </c>
      <c r="AC112" s="13">
        <f>VLOOKUP(A112,'2022_PAPI_Indicators'!A107:AB287,27,FALSE)</f>
        <v>3.691600084</v>
      </c>
      <c r="AD112" s="13">
        <f>VLOOKUP(A112,'2022_PAPI_Indicators'!A107:AC287,28,FALSE)</f>
        <v>3.606763124</v>
      </c>
      <c r="AE112" s="13">
        <f>VLOOKUP(A112,'2022_PAPI_Indicators'!A107:AD287,29,FALSE)</f>
        <v>3.867301226</v>
      </c>
      <c r="AF112" s="13">
        <f>VLOOKUP(A112,'2022_PAPI_Indicators'!A107:AE287,30,FALSE)</f>
        <v>3.221663952</v>
      </c>
      <c r="AG112" s="13">
        <f>VLOOKUP(A112,'2022_PAPI_Indicators'!A107:AF287,31,FALSE)</f>
        <v>3.105041504</v>
      </c>
      <c r="AH112" s="13">
        <f>VLOOKUP(A112,'2022_PAPI_Indicators'!A107:AG287,32,FALSE)</f>
        <v>3.442788124</v>
      </c>
      <c r="AI112" s="13">
        <f>VLOOKUP(A112,'2022_PAPI_Indicators'!A107:AH287,33,FALSE)</f>
        <v>3.629298449</v>
      </c>
      <c r="AJ112" s="13">
        <f>VLOOKUP(A112,'2022_PAPI_Indicators'!A107:AI287,34,FALSE)</f>
        <v>3.629041433</v>
      </c>
      <c r="AK112" s="13">
        <f>VLOOKUP(A112,'2022_PAPI_Indicators'!A107:AJ287,35,FALSE)</f>
        <v>3.202216864</v>
      </c>
      <c r="AL112" s="13">
        <f>VLOOKUP(A112,'2022_PAPI_Indicators'!A107:AK287,36,FALSE)</f>
        <v>3.696761847</v>
      </c>
      <c r="AM112" s="13">
        <f>VLOOKUP(A112,'2022_PAPI_Indicators'!A107:AL287,37,FALSE)</f>
        <v>3.153184891</v>
      </c>
      <c r="AN112" s="13">
        <f>VLOOKUP(A112,'2022_PAPI_Indicators'!A107:AM287,38,FALSE)</f>
        <v>3.551173449</v>
      </c>
      <c r="AO112" s="13">
        <f>VLOOKUP(A112,'2022_PAPI_Indicators'!A107:AN287,39,FALSE)</f>
        <v>3.432489395</v>
      </c>
      <c r="AP112" s="13">
        <f>VLOOKUP(A112,'2022_PAPI_Indicators'!A107:AO287,40,FALSE)</f>
        <v>3.559198856</v>
      </c>
      <c r="AQ112" s="13">
        <f>VLOOKUP(A112,'2022_PAPI_Indicators'!A107:AP287,41,FALSE)</f>
        <v>3.099917412</v>
      </c>
      <c r="AR112" s="13">
        <f>VLOOKUP(A112,'2022_PAPI_Indicators'!A107:AQ287,42,FALSE)</f>
        <v>3.2485466</v>
      </c>
      <c r="AS112" s="13">
        <f>VLOOKUP(A112,'2022_PAPI_Indicators'!A107:AR287,43,FALSE)</f>
        <v>3.638208866</v>
      </c>
      <c r="AT112" s="13">
        <f>VLOOKUP(A112,'2022_PAPI_Indicators'!A107:AS287,44,FALSE)</f>
        <v>3.456706285</v>
      </c>
      <c r="AU112" s="13">
        <f>VLOOKUP(A112,'2022_PAPI_Indicators'!A107:AT287,45,FALSE)</f>
        <v>3.521414757</v>
      </c>
      <c r="AV112" s="13">
        <f>VLOOKUP(A112,'2022_PAPI_Indicators'!A107:AU287,46,FALSE)</f>
        <v>3.200213432</v>
      </c>
      <c r="AW112" s="13">
        <f>VLOOKUP(A112,'2022_PAPI_Indicators'!A107:AV287,47,FALSE)</f>
        <v>3.178660154</v>
      </c>
      <c r="AX112" s="13">
        <f>VLOOKUP(A112,'2022_PAPI_Indicators'!A107:AW287,48,FALSE)</f>
        <v>3.839771748</v>
      </c>
      <c r="AY112" s="13">
        <f>VLOOKUP(A112,'2022_PAPI_Indicators'!A107:AX287,49,FALSE)</f>
        <v>3.510323286</v>
      </c>
      <c r="AZ112" s="13">
        <f>VLOOKUP(A112,'2022_PAPI_Indicators'!A107:AY287,50,FALSE)</f>
        <v>3.209222317</v>
      </c>
      <c r="BA112" s="13">
        <f>VLOOKUP(A112,'2022_PAPI_Indicators'!A107:AZ287,51,FALSE)</f>
        <v>3.504765749</v>
      </c>
      <c r="BB112" s="13">
        <f>VLOOKUP(A112,'2022_PAPI_Indicators'!A107:BA287,52,FALSE)</f>
        <v>3.110406876</v>
      </c>
      <c r="BC112" s="13">
        <f>VLOOKUP(A112,'2022_PAPI_Indicators'!A107:BB287,53,FALSE)</f>
        <v>3.271844149</v>
      </c>
      <c r="BD112" s="13">
        <f>VLOOKUP(A112,'2022_PAPI_Indicators'!A107:BC287,54,FALSE)</f>
        <v>3.322152138</v>
      </c>
      <c r="BE112" s="13">
        <f>VLOOKUP(A112,'2022_PAPI_Indicators'!A107:BD287,55,FALSE)</f>
        <v>3.232257128</v>
      </c>
      <c r="BF112" s="13">
        <f>VLOOKUP(A112,'2022_PAPI_Indicators'!A107:BE287,56,FALSE)</f>
        <v>3.420012236</v>
      </c>
      <c r="BG112" s="13">
        <f>VLOOKUP(A112,'2022_PAPI_Indicators'!A107:BF287,57,FALSE)</f>
        <v>3.260437727</v>
      </c>
      <c r="BH112" s="13">
        <f>VLOOKUP(A112,'2022_PAPI_Indicators'!A107:BG287,58,FALSE)</f>
        <v>3.558836937</v>
      </c>
      <c r="BI112" s="13">
        <f>VLOOKUP(A112,'2022_PAPI_Indicators'!A107:BH287,59,FALSE)</f>
        <v>3.7552917</v>
      </c>
      <c r="BJ112" s="13">
        <f>VLOOKUP(A112,'2022_PAPI_Indicators'!A107:BI287,60,FALSE)</f>
        <v>3.285706997</v>
      </c>
      <c r="BK112" s="13">
        <f>VLOOKUP(A112,'2022_PAPI_Indicators'!A107:BJ287,61,FALSE)</f>
        <v>3.358695507</v>
      </c>
      <c r="BL112" s="13">
        <f>VLOOKUP(A112,'2022_PAPI_Indicators'!A107:BK287,62,FALSE)</f>
        <v>3.731493473</v>
      </c>
      <c r="BM112" s="13">
        <f>VLOOKUP(A112,'2022_PAPI_Indicators'!A107:BL287,63,FALSE)</f>
        <v>3.765049458</v>
      </c>
      <c r="BN112" s="13">
        <f>VLOOKUP(A112,'2022_PAPI_Indicators'!A107:BM287,64,FALSE)</f>
        <v>3.516805649</v>
      </c>
    </row>
    <row r="113" ht="13.5" customHeight="1">
      <c r="A113" s="11" t="s">
        <v>285</v>
      </c>
      <c r="B113" s="11" t="s">
        <v>264</v>
      </c>
      <c r="C113" s="12" t="s">
        <v>265</v>
      </c>
      <c r="D113" s="13">
        <f>VLOOKUP(A113,'2022_PAPI_Indicators'!A108:B288,2,)</f>
        <v>4.222671986</v>
      </c>
      <c r="E113" s="13">
        <f>VLOOKUP(A113,'2022_PAPI_Indicators'!A108:C288,3,FALSE)</f>
        <v>4.033412933</v>
      </c>
      <c r="F113" s="13">
        <f>VLOOKUP(A113,'2022_PAPI_Indicators'!A108:D288,4,FALSE)</f>
        <v>3.906932116</v>
      </c>
      <c r="G113" s="13">
        <f>VLOOKUP(A113,'2022_PAPI_Indicators'!A108:E288,5,FALSE)</f>
        <v>4.079837322</v>
      </c>
      <c r="H113" s="13">
        <f>VLOOKUP(A113,'2022_PAPI_Indicators'!A108:F288,6,FALSE)</f>
        <v>4.289189816</v>
      </c>
      <c r="I113" s="13">
        <f>VLOOKUP(A113,'2022_PAPI_Indicators'!A108:G288,7,FALSE)</f>
        <v>3.805727482</v>
      </c>
      <c r="J113" s="13">
        <f>VLOOKUP(A113,'2022_PAPI_Indicators'!A108:H288,8,FALSE)</f>
        <v>3.938011885</v>
      </c>
      <c r="K113" s="13">
        <f>VLOOKUP(A113,'2022_PAPI_Indicators'!A108:I288,9,FALSE)</f>
        <v>4.156784058</v>
      </c>
      <c r="L113" s="13">
        <f>VLOOKUP(A113,'2022_PAPI_Indicators'!A108:J288,10,FALSE)</f>
        <v>4.027309895</v>
      </c>
      <c r="M113" s="13">
        <f>VLOOKUP(A113,'2022_PAPI_Indicators'!A108:K288,11,FALSE)</f>
        <v>3.945356846</v>
      </c>
      <c r="N113" s="13">
        <f>VLOOKUP(A113,'2022_PAPI_Indicators'!A108:L288,12,FALSE)</f>
        <v>3.836269855</v>
      </c>
      <c r="O113" s="13">
        <f>VLOOKUP(A113,'2022_PAPI_Indicators'!A108:M288,13,FALSE)</f>
        <v>4.108836174</v>
      </c>
      <c r="P113" s="13">
        <f>VLOOKUP(A113,'2022_PAPI_Indicators'!A108:N288,14,FALSE)</f>
        <v>4.214278698</v>
      </c>
      <c r="Q113" s="13">
        <f>VLOOKUP(A113,'2022_PAPI_Indicators'!A108:O288,15,FALSE)</f>
        <v>4.400619984</v>
      </c>
      <c r="R113" s="14" t="str">
        <f>VLOOKUP(A113,'2022_PAPI_Indicators'!A108:P288,16,FALSE)</f>
        <v/>
      </c>
      <c r="S113" s="13">
        <f>VLOOKUP(A113,'2022_PAPI_Indicators'!A108:R288,17,FALSE)</f>
        <v>4.223083973</v>
      </c>
      <c r="T113" s="13">
        <f>VLOOKUP(A113,'2022_PAPI_Indicators'!A108:S288,18,FALSE)</f>
        <v>4.283391476</v>
      </c>
      <c r="U113" s="14">
        <f>VLOOKUP(A113,'2022_PAPI_Indicators'!A108:T288,19,FALSE)</f>
        <v>4.427207947</v>
      </c>
      <c r="V113" s="13">
        <f>VLOOKUP(A113,'2022_PAPI_Indicators'!A108:U288,20,FALSE)</f>
        <v>4.126021862</v>
      </c>
      <c r="W113" s="13">
        <f>VLOOKUP(A113,'2022_PAPI_Indicators'!A108:V288,21,FALSE)</f>
        <v>4.380703449</v>
      </c>
      <c r="X113" s="13">
        <f>VLOOKUP(A113,'2022_PAPI_Indicators'!A108:W288,22,FALSE)</f>
        <v>4.333562374</v>
      </c>
      <c r="Y113" s="13">
        <f>VLOOKUP(A113,'2022_PAPI_Indicators'!A108:X288,23,FALSE)</f>
        <v>3.990983009</v>
      </c>
      <c r="Z113" s="13">
        <f>VLOOKUP(A113,'2022_PAPI_Indicators'!A108:Y288,24,FALSE)</f>
        <v>4.302834511</v>
      </c>
      <c r="AA113" s="13">
        <f>VLOOKUP(A113,'2022_PAPI_Indicators'!A108:Z288,25,FALSE)</f>
        <v>4.157275677</v>
      </c>
      <c r="AB113" s="13">
        <f>VLOOKUP(A113,'2022_PAPI_Indicators'!A108:AA288,26,FALSE)</f>
        <v>3.921701908</v>
      </c>
      <c r="AC113" s="13">
        <f>VLOOKUP(A113,'2022_PAPI_Indicators'!A108:AB288,27,FALSE)</f>
        <v>4.333386421</v>
      </c>
      <c r="AD113" s="13">
        <f>VLOOKUP(A113,'2022_PAPI_Indicators'!A108:AC288,28,FALSE)</f>
        <v>3.966135502</v>
      </c>
      <c r="AE113" s="13">
        <f>VLOOKUP(A113,'2022_PAPI_Indicators'!A108:AD288,29,FALSE)</f>
        <v>4.038223267</v>
      </c>
      <c r="AF113" s="13">
        <f>VLOOKUP(A113,'2022_PAPI_Indicators'!A108:AE288,30,FALSE)</f>
        <v>3.885405779</v>
      </c>
      <c r="AG113" s="13">
        <f>VLOOKUP(A113,'2022_PAPI_Indicators'!A108:AF288,31,FALSE)</f>
        <v>3.788391113</v>
      </c>
      <c r="AH113" s="13">
        <f>VLOOKUP(A113,'2022_PAPI_Indicators'!A108:AG288,32,FALSE)</f>
        <v>4.065321445</v>
      </c>
      <c r="AI113" s="13">
        <f>VLOOKUP(A113,'2022_PAPI_Indicators'!A108:AH288,33,FALSE)</f>
        <v>4.050022602</v>
      </c>
      <c r="AJ113" s="13">
        <f>VLOOKUP(A113,'2022_PAPI_Indicators'!A108:AI288,34,FALSE)</f>
        <v>4.178727627</v>
      </c>
      <c r="AK113" s="13">
        <f>VLOOKUP(A113,'2022_PAPI_Indicators'!A108:AJ288,35,FALSE)</f>
        <v>4.149089813</v>
      </c>
      <c r="AL113" s="13">
        <f>VLOOKUP(A113,'2022_PAPI_Indicators'!A108:AK288,36,FALSE)</f>
        <v>4.008837223</v>
      </c>
      <c r="AM113" s="13">
        <f>VLOOKUP(A113,'2022_PAPI_Indicators'!A108:AL288,37,FALSE)</f>
        <v>3.886805058</v>
      </c>
      <c r="AN113" s="13">
        <f>VLOOKUP(A113,'2022_PAPI_Indicators'!A108:AM288,38,FALSE)</f>
        <v>4.221805096</v>
      </c>
      <c r="AO113" s="13">
        <f>VLOOKUP(A113,'2022_PAPI_Indicators'!A108:AN288,39,FALSE)</f>
        <v>4.407268524</v>
      </c>
      <c r="AP113" s="13">
        <f>VLOOKUP(A113,'2022_PAPI_Indicators'!A108:AO288,40,FALSE)</f>
        <v>4.398029804</v>
      </c>
      <c r="AQ113" s="13">
        <f>VLOOKUP(A113,'2022_PAPI_Indicators'!A108:AP288,41,FALSE)</f>
        <v>3.850283146</v>
      </c>
      <c r="AR113" s="13">
        <f>VLOOKUP(A113,'2022_PAPI_Indicators'!A108:AQ288,42,FALSE)</f>
        <v>3.744699717</v>
      </c>
      <c r="AS113" s="13">
        <f>VLOOKUP(A113,'2022_PAPI_Indicators'!A108:AR288,43,FALSE)</f>
        <v>4.150366306</v>
      </c>
      <c r="AT113" s="13">
        <f>VLOOKUP(A113,'2022_PAPI_Indicators'!A108:AS288,44,FALSE)</f>
        <v>4.100338936</v>
      </c>
      <c r="AU113" s="13">
        <f>VLOOKUP(A113,'2022_PAPI_Indicators'!A108:AT288,45,FALSE)</f>
        <v>4.202507973</v>
      </c>
      <c r="AV113" s="13">
        <f>VLOOKUP(A113,'2022_PAPI_Indicators'!A108:AU288,46,FALSE)</f>
        <v>4.241073608</v>
      </c>
      <c r="AW113" s="13">
        <f>VLOOKUP(A113,'2022_PAPI_Indicators'!A108:AV288,47,FALSE)</f>
        <v>4.098504543</v>
      </c>
      <c r="AX113" s="13">
        <f>VLOOKUP(A113,'2022_PAPI_Indicators'!A108:AW288,48,FALSE)</f>
        <v>4.318083763</v>
      </c>
      <c r="AY113" s="13">
        <f>VLOOKUP(A113,'2022_PAPI_Indicators'!A108:AX288,49,FALSE)</f>
        <v>4.155696869</v>
      </c>
      <c r="AZ113" s="13">
        <f>VLOOKUP(A113,'2022_PAPI_Indicators'!A108:AY288,50,FALSE)</f>
        <v>4.122775078</v>
      </c>
      <c r="BA113" s="13">
        <f>VLOOKUP(A113,'2022_PAPI_Indicators'!A108:AZ288,51,FALSE)</f>
        <v>4.173390865</v>
      </c>
      <c r="BB113" s="13">
        <f>VLOOKUP(A113,'2022_PAPI_Indicators'!A108:BA288,52,FALSE)</f>
        <v>4.054950237</v>
      </c>
      <c r="BC113" s="13">
        <f>VLOOKUP(A113,'2022_PAPI_Indicators'!A108:BB288,53,FALSE)</f>
        <v>4.329286575</v>
      </c>
      <c r="BD113" s="13">
        <f>VLOOKUP(A113,'2022_PAPI_Indicators'!A108:BC288,54,FALSE)</f>
        <v>4.451925278</v>
      </c>
      <c r="BE113" s="13">
        <f>VLOOKUP(A113,'2022_PAPI_Indicators'!A108:BD288,55,FALSE)</f>
        <v>4.286673069</v>
      </c>
      <c r="BF113" s="13">
        <f>VLOOKUP(A113,'2022_PAPI_Indicators'!A108:BE288,56,FALSE)</f>
        <v>4.245885849</v>
      </c>
      <c r="BG113" s="13">
        <f>VLOOKUP(A113,'2022_PAPI_Indicators'!A108:BF288,57,FALSE)</f>
        <v>4.258660793</v>
      </c>
      <c r="BH113" s="13">
        <f>VLOOKUP(A113,'2022_PAPI_Indicators'!A108:BG288,58,FALSE)</f>
        <v>4.140618801</v>
      </c>
      <c r="BI113" s="13">
        <f>VLOOKUP(A113,'2022_PAPI_Indicators'!A108:BH288,59,FALSE)</f>
        <v>4.394417286</v>
      </c>
      <c r="BJ113" s="13">
        <f>VLOOKUP(A113,'2022_PAPI_Indicators'!A108:BI288,60,FALSE)</f>
        <v>4.276502132</v>
      </c>
      <c r="BK113" s="13">
        <f>VLOOKUP(A113,'2022_PAPI_Indicators'!A108:BJ288,61,FALSE)</f>
        <v>4.343913555</v>
      </c>
      <c r="BL113" s="13">
        <f>VLOOKUP(A113,'2022_PAPI_Indicators'!A108:BK288,62,FALSE)</f>
        <v>4.5212183</v>
      </c>
      <c r="BM113" s="13">
        <f>VLOOKUP(A113,'2022_PAPI_Indicators'!A108:BL288,63,FALSE)</f>
        <v>4.400396347</v>
      </c>
      <c r="BN113" s="13">
        <f>VLOOKUP(A113,'2022_PAPI_Indicators'!A108:BM288,64,FALSE)</f>
        <v>4.432893753</v>
      </c>
    </row>
    <row r="114" ht="13.5" customHeight="1">
      <c r="A114" s="112" t="s">
        <v>286</v>
      </c>
      <c r="B114" s="113" t="s">
        <v>287</v>
      </c>
      <c r="C114" s="114" t="s">
        <v>77</v>
      </c>
      <c r="D114" s="120">
        <f>VLOOKUP(A114,'2022_PAPI_Indicators'!A109:B289,2,)</f>
        <v>7.229401112</v>
      </c>
      <c r="E114" s="120">
        <f>VLOOKUP(A114,'2022_PAPI_Indicators'!A109:C289,3,FALSE)</f>
        <v>7.071150303</v>
      </c>
      <c r="F114" s="120">
        <f>VLOOKUP(A114,'2022_PAPI_Indicators'!A109:D289,4,FALSE)</f>
        <v>6.689774513</v>
      </c>
      <c r="G114" s="120">
        <f>VLOOKUP(A114,'2022_PAPI_Indicators'!A109:E289,5,FALSE)</f>
        <v>7.149053574</v>
      </c>
      <c r="H114" s="120">
        <f>VLOOKUP(A114,'2022_PAPI_Indicators'!A109:F289,6,FALSE)</f>
        <v>7.307861805</v>
      </c>
      <c r="I114" s="120">
        <f>VLOOKUP(A114,'2022_PAPI_Indicators'!A109:G289,7,FALSE)</f>
        <v>7.10873127</v>
      </c>
      <c r="J114" s="120">
        <f>VLOOKUP(A114,'2022_PAPI_Indicators'!A109:H289,8,FALSE)</f>
        <v>6.879299164</v>
      </c>
      <c r="K114" s="120">
        <f>VLOOKUP(A114,'2022_PAPI_Indicators'!A109:I289,9,FALSE)</f>
        <v>7.526416302</v>
      </c>
      <c r="L114" s="120">
        <f>VLOOKUP(A114,'2022_PAPI_Indicators'!A109:J289,10,FALSE)</f>
        <v>7.074441433</v>
      </c>
      <c r="M114" s="120">
        <f>VLOOKUP(A114,'2022_PAPI_Indicators'!A109:K289,11,FALSE)</f>
        <v>7.069461823</v>
      </c>
      <c r="N114" s="120">
        <f>VLOOKUP(A114,'2022_PAPI_Indicators'!A109:L289,12,FALSE)</f>
        <v>7.387359142</v>
      </c>
      <c r="O114" s="120">
        <f>VLOOKUP(A114,'2022_PAPI_Indicators'!A109:M289,13,FALSE)</f>
        <v>7.610792637</v>
      </c>
      <c r="P114" s="120">
        <f>VLOOKUP(A114,'2022_PAPI_Indicators'!A109:N289,14,FALSE)</f>
        <v>7.790291786</v>
      </c>
      <c r="Q114" s="120">
        <f>VLOOKUP(A114,'2022_PAPI_Indicators'!A109:O289,15,FALSE)</f>
        <v>8.258439064</v>
      </c>
      <c r="R114" s="22">
        <f>VLOOKUP(A114,'2022_PAPI_Indicators'!A109:P289,16,FALSE)</f>
        <v>8.084983826</v>
      </c>
      <c r="S114" s="120">
        <f>VLOOKUP(A114,'2022_PAPI_Indicators'!A109:R289,17,FALSE)</f>
        <v>7.537661076</v>
      </c>
      <c r="T114" s="120">
        <f>VLOOKUP(A114,'2022_PAPI_Indicators'!A109:S289,18,FALSE)</f>
        <v>8.314781189</v>
      </c>
      <c r="U114" s="22">
        <f>VLOOKUP(A114,'2022_PAPI_Indicators'!A109:T289,19,FALSE)</f>
        <v>8.085028648</v>
      </c>
      <c r="V114" s="120">
        <f>VLOOKUP(A114,'2022_PAPI_Indicators'!A109:U289,20,FALSE)</f>
        <v>7.804859638</v>
      </c>
      <c r="W114" s="120">
        <f>VLOOKUP(A114,'2022_PAPI_Indicators'!A109:V289,21,FALSE)</f>
        <v>7.564064026</v>
      </c>
      <c r="X114" s="120">
        <f>VLOOKUP(A114,'2022_PAPI_Indicators'!A109:W289,22,FALSE)</f>
        <v>7.508164883</v>
      </c>
      <c r="Y114" s="120">
        <f>VLOOKUP(A114,'2022_PAPI_Indicators'!A109:X289,23,FALSE)</f>
        <v>8.2383461</v>
      </c>
      <c r="Z114" s="120">
        <f>VLOOKUP(A114,'2022_PAPI_Indicators'!A109:Y289,24,FALSE)</f>
        <v>7.328749657</v>
      </c>
      <c r="AA114" s="120">
        <f>VLOOKUP(A114,'2022_PAPI_Indicators'!A109:Z289,25,FALSE)</f>
        <v>7.41070652</v>
      </c>
      <c r="AB114" s="120">
        <f>VLOOKUP(A114,'2022_PAPI_Indicators'!A109:AA289,26,FALSE)</f>
        <v>7.328378677</v>
      </c>
      <c r="AC114" s="120">
        <f>VLOOKUP(A114,'2022_PAPI_Indicators'!A109:AB289,27,FALSE)</f>
        <v>7.943686008</v>
      </c>
      <c r="AD114" s="120">
        <f>VLOOKUP(A114,'2022_PAPI_Indicators'!A109:AC289,28,FALSE)</f>
        <v>7.584626675</v>
      </c>
      <c r="AE114" s="120">
        <f>VLOOKUP(A114,'2022_PAPI_Indicators'!A109:AD289,29,FALSE)</f>
        <v>8.063362122</v>
      </c>
      <c r="AF114" s="120">
        <f>VLOOKUP(A114,'2022_PAPI_Indicators'!A109:AE289,30,FALSE)</f>
        <v>7.232150078</v>
      </c>
      <c r="AG114" s="120">
        <f>VLOOKUP(A114,'2022_PAPI_Indicators'!A109:AF289,31,FALSE)</f>
        <v>7.227528572</v>
      </c>
      <c r="AH114" s="120">
        <f>VLOOKUP(A114,'2022_PAPI_Indicators'!A109:AG289,32,FALSE)</f>
        <v>7.955768585</v>
      </c>
      <c r="AI114" s="120">
        <f>VLOOKUP(A114,'2022_PAPI_Indicators'!A109:AH289,33,FALSE)</f>
        <v>8.200037003</v>
      </c>
      <c r="AJ114" s="120">
        <f>VLOOKUP(A114,'2022_PAPI_Indicators'!A109:AI289,34,FALSE)</f>
        <v>8.058112144</v>
      </c>
      <c r="AK114" s="120">
        <f>VLOOKUP(A114,'2022_PAPI_Indicators'!A109:AJ289,35,FALSE)</f>
        <v>7.519645691</v>
      </c>
      <c r="AL114" s="120">
        <f>VLOOKUP(A114,'2022_PAPI_Indicators'!A109:AK289,36,FALSE)</f>
        <v>7.805873871</v>
      </c>
      <c r="AM114" s="120">
        <f>VLOOKUP(A114,'2022_PAPI_Indicators'!A109:AL289,37,FALSE)</f>
        <v>7.697281837</v>
      </c>
      <c r="AN114" s="120">
        <f>VLOOKUP(A114,'2022_PAPI_Indicators'!A109:AM289,38,FALSE)</f>
        <v>7.807182312</v>
      </c>
      <c r="AO114" s="120">
        <f>VLOOKUP(A114,'2022_PAPI_Indicators'!A109:AN289,39,FALSE)</f>
        <v>8.06213665</v>
      </c>
      <c r="AP114" s="120">
        <f>VLOOKUP(A114,'2022_PAPI_Indicators'!A109:AO289,40,FALSE)</f>
        <v>7.698271751</v>
      </c>
      <c r="AQ114" s="120">
        <f>VLOOKUP(A114,'2022_PAPI_Indicators'!A109:AP289,41,FALSE)</f>
        <v>7.435923576</v>
      </c>
      <c r="AR114" s="120">
        <f>VLOOKUP(A114,'2022_PAPI_Indicators'!A109:AQ289,42,FALSE)</f>
        <v>6.851564407</v>
      </c>
      <c r="AS114" s="120">
        <f>VLOOKUP(A114,'2022_PAPI_Indicators'!A109:AR289,43,FALSE)</f>
        <v>7.491158485</v>
      </c>
      <c r="AT114" s="120">
        <f>VLOOKUP(A114,'2022_PAPI_Indicators'!A109:AS289,44,FALSE)</f>
        <v>6.620819569</v>
      </c>
      <c r="AU114" s="120">
        <f>VLOOKUP(A114,'2022_PAPI_Indicators'!A109:AT289,45,FALSE)</f>
        <v>6.659929276</v>
      </c>
      <c r="AV114" s="120">
        <f>VLOOKUP(A114,'2022_PAPI_Indicators'!A109:AU289,46,FALSE)</f>
        <v>6.413235664</v>
      </c>
      <c r="AW114" s="120">
        <f>VLOOKUP(A114,'2022_PAPI_Indicators'!A109:AV289,47,FALSE)</f>
        <v>7.518882751</v>
      </c>
      <c r="AX114" s="120">
        <f>VLOOKUP(A114,'2022_PAPI_Indicators'!A109:AW289,48,FALSE)</f>
        <v>8.206472397</v>
      </c>
      <c r="AY114" s="120">
        <f>VLOOKUP(A114,'2022_PAPI_Indicators'!A109:AX289,49,FALSE)</f>
        <v>7.661888599</v>
      </c>
      <c r="AZ114" s="120">
        <f>VLOOKUP(A114,'2022_PAPI_Indicators'!A109:AY289,50,FALSE)</f>
        <v>7.857851982</v>
      </c>
      <c r="BA114" s="120">
        <f>VLOOKUP(A114,'2022_PAPI_Indicators'!A109:AZ289,51,FALSE)</f>
        <v>7.517289162</v>
      </c>
      <c r="BB114" s="120">
        <f>VLOOKUP(A114,'2022_PAPI_Indicators'!A109:BA289,52,FALSE)</f>
        <v>6.834802151</v>
      </c>
      <c r="BC114" s="120">
        <f>VLOOKUP(A114,'2022_PAPI_Indicators'!A109:BB289,53,FALSE)</f>
        <v>7.270500183</v>
      </c>
      <c r="BD114" s="120">
        <f>VLOOKUP(A114,'2022_PAPI_Indicators'!A109:BC289,54,FALSE)</f>
        <v>7.708116055</v>
      </c>
      <c r="BE114" s="120">
        <f>VLOOKUP(A114,'2022_PAPI_Indicators'!A109:BD289,55,FALSE)</f>
        <v>8.059465408</v>
      </c>
      <c r="BF114" s="120">
        <f>VLOOKUP(A114,'2022_PAPI_Indicators'!A109:BE289,56,FALSE)</f>
        <v>8.271787643</v>
      </c>
      <c r="BG114" s="120">
        <f>VLOOKUP(A114,'2022_PAPI_Indicators'!A109:BF289,57,FALSE)</f>
        <v>7.374769211</v>
      </c>
      <c r="BH114" s="120">
        <f>VLOOKUP(A114,'2022_PAPI_Indicators'!A109:BG289,58,FALSE)</f>
        <v>7.613801479</v>
      </c>
      <c r="BI114" s="120">
        <f>VLOOKUP(A114,'2022_PAPI_Indicators'!A109:BH289,59,FALSE)</f>
        <v>7.147267342</v>
      </c>
      <c r="BJ114" s="120">
        <f>VLOOKUP(A114,'2022_PAPI_Indicators'!A109:BI289,60,FALSE)</f>
        <v>7.198083401</v>
      </c>
      <c r="BK114" s="120">
        <f>VLOOKUP(A114,'2022_PAPI_Indicators'!A109:BJ289,61,FALSE)</f>
        <v>7.205704689</v>
      </c>
      <c r="BL114" s="120">
        <f>VLOOKUP(A114,'2022_PAPI_Indicators'!A109:BK289,62,FALSE)</f>
        <v>7.274377346</v>
      </c>
      <c r="BM114" s="120">
        <f>VLOOKUP(A114,'2022_PAPI_Indicators'!A109:BL289,63,FALSE)</f>
        <v>7.86895752</v>
      </c>
      <c r="BN114" s="120">
        <f>VLOOKUP(A114,'2022_PAPI_Indicators'!A109:BM289,64,FALSE)</f>
        <v>7.251173496</v>
      </c>
    </row>
    <row r="115" ht="13.5" customHeight="1">
      <c r="A115" s="19" t="s">
        <v>288</v>
      </c>
      <c r="B115" s="19" t="s">
        <v>289</v>
      </c>
      <c r="C115" s="20" t="s">
        <v>88</v>
      </c>
      <c r="D115" s="21">
        <f>VLOOKUP(A115,'2022_PAPI_Indicators'!A110:B290,2,)</f>
        <v>1.734438539</v>
      </c>
      <c r="E115" s="21">
        <f>VLOOKUP(A115,'2022_PAPI_Indicators'!A110:C290,3,FALSE)</f>
        <v>2.000513315</v>
      </c>
      <c r="F115" s="21">
        <f>VLOOKUP(A115,'2022_PAPI_Indicators'!A110:D290,4,FALSE)</f>
        <v>1.826665163</v>
      </c>
      <c r="G115" s="21">
        <f>VLOOKUP(A115,'2022_PAPI_Indicators'!A110:E290,5,FALSE)</f>
        <v>2.07796526</v>
      </c>
      <c r="H115" s="21">
        <f>VLOOKUP(A115,'2022_PAPI_Indicators'!A110:F290,6,FALSE)</f>
        <v>2.020263672</v>
      </c>
      <c r="I115" s="21">
        <f>VLOOKUP(A115,'2022_PAPI_Indicators'!A110:G290,7,FALSE)</f>
        <v>1.822898149</v>
      </c>
      <c r="J115" s="21">
        <f>VLOOKUP(A115,'2022_PAPI_Indicators'!A110:H290,8,FALSE)</f>
        <v>1.976102352</v>
      </c>
      <c r="K115" s="21">
        <f>VLOOKUP(A115,'2022_PAPI_Indicators'!A110:I290,9,FALSE)</f>
        <v>1.881203771</v>
      </c>
      <c r="L115" s="21">
        <f>VLOOKUP(A115,'2022_PAPI_Indicators'!A110:J290,10,FALSE)</f>
        <v>1.881569028</v>
      </c>
      <c r="M115" s="21">
        <f>VLOOKUP(A115,'2022_PAPI_Indicators'!A110:K290,11,FALSE)</f>
        <v>1.931523085</v>
      </c>
      <c r="N115" s="21">
        <f>VLOOKUP(A115,'2022_PAPI_Indicators'!A110:L290,12,FALSE)</f>
        <v>2.044586658</v>
      </c>
      <c r="O115" s="21">
        <f>VLOOKUP(A115,'2022_PAPI_Indicators'!A110:M290,13,FALSE)</f>
        <v>1.897633791</v>
      </c>
      <c r="P115" s="21">
        <f>VLOOKUP(A115,'2022_PAPI_Indicators'!A110:N290,14,FALSE)</f>
        <v>1.900079608</v>
      </c>
      <c r="Q115" s="21">
        <f>VLOOKUP(A115,'2022_PAPI_Indicators'!A110:O290,15,FALSE)</f>
        <v>2.075232506</v>
      </c>
      <c r="R115" s="22">
        <f>VLOOKUP(A115,'2022_PAPI_Indicators'!A110:P290,16,FALSE)</f>
        <v>2.145908356</v>
      </c>
      <c r="S115" s="21">
        <f>VLOOKUP(A115,'2022_PAPI_Indicators'!A110:R290,17,FALSE)</f>
        <v>1.988848329</v>
      </c>
      <c r="T115" s="21">
        <f>VLOOKUP(A115,'2022_PAPI_Indicators'!A110:S290,18,FALSE)</f>
        <v>2.084694147</v>
      </c>
      <c r="U115" s="22">
        <f>VLOOKUP(A115,'2022_PAPI_Indicators'!A110:T290,19,FALSE)</f>
        <v>2.108806372</v>
      </c>
      <c r="V115" s="21">
        <f>VLOOKUP(A115,'2022_PAPI_Indicators'!A110:U290,20,FALSE)</f>
        <v>1.917222738</v>
      </c>
      <c r="W115" s="21">
        <f>VLOOKUP(A115,'2022_PAPI_Indicators'!A110:V290,21,FALSE)</f>
        <v>1.96857965</v>
      </c>
      <c r="X115" s="21">
        <f>VLOOKUP(A115,'2022_PAPI_Indicators'!A110:W290,22,FALSE)</f>
        <v>1.980020404</v>
      </c>
      <c r="Y115" s="21">
        <f>VLOOKUP(A115,'2022_PAPI_Indicators'!A110:X290,23,FALSE)</f>
        <v>2.017397881</v>
      </c>
      <c r="Z115" s="21">
        <f>VLOOKUP(A115,'2022_PAPI_Indicators'!A110:Y290,24,FALSE)</f>
        <v>1.901239872</v>
      </c>
      <c r="AA115" s="21">
        <f>VLOOKUP(A115,'2022_PAPI_Indicators'!A110:Z290,25,FALSE)</f>
        <v>2.035162449</v>
      </c>
      <c r="AB115" s="21">
        <f>VLOOKUP(A115,'2022_PAPI_Indicators'!A110:AA290,26,FALSE)</f>
        <v>1.979368448</v>
      </c>
      <c r="AC115" s="21">
        <f>VLOOKUP(A115,'2022_PAPI_Indicators'!A110:AB290,27,FALSE)</f>
        <v>2.069726229</v>
      </c>
      <c r="AD115" s="21">
        <f>VLOOKUP(A115,'2022_PAPI_Indicators'!A110:AC290,28,FALSE)</f>
        <v>1.980927706</v>
      </c>
      <c r="AE115" s="21">
        <f>VLOOKUP(A115,'2022_PAPI_Indicators'!A110:AD290,29,FALSE)</f>
        <v>1.987227201</v>
      </c>
      <c r="AF115" s="21">
        <f>VLOOKUP(A115,'2022_PAPI_Indicators'!A110:AE290,30,FALSE)</f>
        <v>2.026335955</v>
      </c>
      <c r="AG115" s="21">
        <f>VLOOKUP(A115,'2022_PAPI_Indicators'!A110:AF290,31,FALSE)</f>
        <v>1.978013039</v>
      </c>
      <c r="AH115" s="21">
        <f>VLOOKUP(A115,'2022_PAPI_Indicators'!A110:AG290,32,FALSE)</f>
        <v>2.108403683</v>
      </c>
      <c r="AI115" s="21">
        <f>VLOOKUP(A115,'2022_PAPI_Indicators'!A110:AH290,33,FALSE)</f>
        <v>1.989223838</v>
      </c>
      <c r="AJ115" s="21">
        <f>VLOOKUP(A115,'2022_PAPI_Indicators'!A110:AI290,34,FALSE)</f>
        <v>1.972071767</v>
      </c>
      <c r="AK115" s="21">
        <f>VLOOKUP(A115,'2022_PAPI_Indicators'!A110:AJ290,35,FALSE)</f>
        <v>1.897575974</v>
      </c>
      <c r="AL115" s="21">
        <f>VLOOKUP(A115,'2022_PAPI_Indicators'!A110:AK290,36,FALSE)</f>
        <v>1.996161222</v>
      </c>
      <c r="AM115" s="21">
        <f>VLOOKUP(A115,'2022_PAPI_Indicators'!A110:AL290,37,FALSE)</f>
        <v>1.935598731</v>
      </c>
      <c r="AN115" s="21">
        <f>VLOOKUP(A115,'2022_PAPI_Indicators'!A110:AM290,38,FALSE)</f>
        <v>1.853887796</v>
      </c>
      <c r="AO115" s="21">
        <f>VLOOKUP(A115,'2022_PAPI_Indicators'!A110:AN290,39,FALSE)</f>
        <v>1.993018508</v>
      </c>
      <c r="AP115" s="21">
        <f>VLOOKUP(A115,'2022_PAPI_Indicators'!A110:AO290,40,FALSE)</f>
        <v>2.008978844</v>
      </c>
      <c r="AQ115" s="21">
        <f>VLOOKUP(A115,'2022_PAPI_Indicators'!A110:AP290,41,FALSE)</f>
        <v>1.852850914</v>
      </c>
      <c r="AR115" s="21">
        <f>VLOOKUP(A115,'2022_PAPI_Indicators'!A110:AQ290,42,FALSE)</f>
        <v>1.876927018</v>
      </c>
      <c r="AS115" s="21">
        <f>VLOOKUP(A115,'2022_PAPI_Indicators'!A110:AR290,43,FALSE)</f>
        <v>1.893850446</v>
      </c>
      <c r="AT115" s="21">
        <f>VLOOKUP(A115,'2022_PAPI_Indicators'!A110:AS290,44,FALSE)</f>
        <v>1.879449964</v>
      </c>
      <c r="AU115" s="21">
        <f>VLOOKUP(A115,'2022_PAPI_Indicators'!A110:AT290,45,FALSE)</f>
        <v>1.87699163</v>
      </c>
      <c r="AV115" s="21">
        <f>VLOOKUP(A115,'2022_PAPI_Indicators'!A110:AU290,46,FALSE)</f>
        <v>1.769618392</v>
      </c>
      <c r="AW115" s="21">
        <f>VLOOKUP(A115,'2022_PAPI_Indicators'!A110:AV290,47,FALSE)</f>
        <v>1.781774879</v>
      </c>
      <c r="AX115" s="21">
        <f>VLOOKUP(A115,'2022_PAPI_Indicators'!A110:AW290,48,FALSE)</f>
        <v>1.976566195</v>
      </c>
      <c r="AY115" s="21">
        <f>VLOOKUP(A115,'2022_PAPI_Indicators'!A110:AX290,49,FALSE)</f>
        <v>1.756614208</v>
      </c>
      <c r="AZ115" s="21">
        <f>VLOOKUP(A115,'2022_PAPI_Indicators'!A110:AY290,50,FALSE)</f>
        <v>1.793134332</v>
      </c>
      <c r="BA115" s="21">
        <f>VLOOKUP(A115,'2022_PAPI_Indicators'!A110:AZ290,51,FALSE)</f>
        <v>1.823340535</v>
      </c>
      <c r="BB115" s="21">
        <f>VLOOKUP(A115,'2022_PAPI_Indicators'!A110:BA290,52,FALSE)</f>
        <v>1.766487837</v>
      </c>
      <c r="BC115" s="21">
        <f>VLOOKUP(A115,'2022_PAPI_Indicators'!A110:BB290,53,FALSE)</f>
        <v>1.867979527</v>
      </c>
      <c r="BD115" s="21">
        <f>VLOOKUP(A115,'2022_PAPI_Indicators'!A110:BC290,54,FALSE)</f>
        <v>1.949302197</v>
      </c>
      <c r="BE115" s="21">
        <f>VLOOKUP(A115,'2022_PAPI_Indicators'!A110:BD290,55,FALSE)</f>
        <v>1.936469436</v>
      </c>
      <c r="BF115" s="21">
        <f>VLOOKUP(A115,'2022_PAPI_Indicators'!A110:BE290,56,FALSE)</f>
        <v>1.998887181</v>
      </c>
      <c r="BG115" s="21">
        <f>VLOOKUP(A115,'2022_PAPI_Indicators'!A110:BF290,57,FALSE)</f>
        <v>2.022435188</v>
      </c>
      <c r="BH115" s="21">
        <f>VLOOKUP(A115,'2022_PAPI_Indicators'!A110:BG290,58,FALSE)</f>
        <v>1.939215422</v>
      </c>
      <c r="BI115" s="21">
        <f>VLOOKUP(A115,'2022_PAPI_Indicators'!A110:BH290,59,FALSE)</f>
        <v>1.922813654</v>
      </c>
      <c r="BJ115" s="21">
        <f>VLOOKUP(A115,'2022_PAPI_Indicators'!A110:BI290,60,FALSE)</f>
        <v>1.886114717</v>
      </c>
      <c r="BK115" s="21">
        <f>VLOOKUP(A115,'2022_PAPI_Indicators'!A110:BJ290,61,FALSE)</f>
        <v>2.023255587</v>
      </c>
      <c r="BL115" s="21">
        <f>VLOOKUP(A115,'2022_PAPI_Indicators'!A110:BK290,62,FALSE)</f>
        <v>1.906895638</v>
      </c>
      <c r="BM115" s="21">
        <f>VLOOKUP(A115,'2022_PAPI_Indicators'!A110:BL290,63,FALSE)</f>
        <v>2.008382559</v>
      </c>
      <c r="BN115" s="21">
        <f>VLOOKUP(A115,'2022_PAPI_Indicators'!A110:BM290,64,FALSE)</f>
        <v>1.872383475</v>
      </c>
    </row>
    <row r="116" ht="13.5" customHeight="1">
      <c r="A116" s="11" t="s">
        <v>290</v>
      </c>
      <c r="B116" s="11" t="s">
        <v>291</v>
      </c>
      <c r="C116" s="12" t="s">
        <v>83</v>
      </c>
      <c r="D116" s="24">
        <f>VLOOKUP(A116,'2022_PAPI_Indicators'!A111:B291,2,)</f>
        <v>0.9193407893</v>
      </c>
      <c r="E116" s="24">
        <f>VLOOKUP(A116,'2022_PAPI_Indicators'!A111:C291,3,FALSE)</f>
        <v>0.982947886</v>
      </c>
      <c r="F116" s="24">
        <f>VLOOKUP(A116,'2022_PAPI_Indicators'!A111:D291,4,FALSE)</f>
        <v>0.9308392406</v>
      </c>
      <c r="G116" s="24">
        <f>VLOOKUP(A116,'2022_PAPI_Indicators'!A111:E291,5,FALSE)</f>
        <v>0.968862772</v>
      </c>
      <c r="H116" s="24">
        <f>VLOOKUP(A116,'2022_PAPI_Indicators'!A111:F291,6,FALSE)</f>
        <v>0.9262927175</v>
      </c>
      <c r="I116" s="24">
        <f>VLOOKUP(A116,'2022_PAPI_Indicators'!A111:G291,7,FALSE)</f>
        <v>0.9162701368</v>
      </c>
      <c r="J116" s="24">
        <f>VLOOKUP(A116,'2022_PAPI_Indicators'!A111:H291,8,FALSE)</f>
        <v>0.9547302723</v>
      </c>
      <c r="K116" s="24">
        <f>VLOOKUP(A116,'2022_PAPI_Indicators'!A111:I291,9,FALSE)</f>
        <v>0.9133636951</v>
      </c>
      <c r="L116" s="24">
        <f>VLOOKUP(A116,'2022_PAPI_Indicators'!A111:J291,10,FALSE)</f>
        <v>0.8411357999</v>
      </c>
      <c r="M116" s="24">
        <f>VLOOKUP(A116,'2022_PAPI_Indicators'!A111:K291,11,FALSE)</f>
        <v>0.8364596963</v>
      </c>
      <c r="N116" s="24">
        <f>VLOOKUP(A116,'2022_PAPI_Indicators'!A111:L291,12,FALSE)</f>
        <v>0.8538798094</v>
      </c>
      <c r="O116" s="24">
        <f>VLOOKUP(A116,'2022_PAPI_Indicators'!A111:M291,13,FALSE)</f>
        <v>0.9476491809</v>
      </c>
      <c r="P116" s="24">
        <f>VLOOKUP(A116,'2022_PAPI_Indicators'!A111:N291,14,FALSE)</f>
        <v>0.9022241831</v>
      </c>
      <c r="Q116" s="24">
        <f>VLOOKUP(A116,'2022_PAPI_Indicators'!A111:O291,15,FALSE)</f>
        <v>0.943305552</v>
      </c>
      <c r="R116" s="25">
        <f>VLOOKUP(A116,'2022_PAPI_Indicators'!A111:P291,16,FALSE)</f>
        <v>0.9465017319</v>
      </c>
      <c r="S116" s="24">
        <f>VLOOKUP(A116,'2022_PAPI_Indicators'!A111:R291,17,FALSE)</f>
        <v>0.8489271998</v>
      </c>
      <c r="T116" s="24">
        <f>VLOOKUP(A116,'2022_PAPI_Indicators'!A111:S291,18,FALSE)</f>
        <v>0.9771675467</v>
      </c>
      <c r="U116" s="25">
        <f>VLOOKUP(A116,'2022_PAPI_Indicators'!A111:T291,19,FALSE)</f>
        <v>0.9128404856</v>
      </c>
      <c r="V116" s="24">
        <f>VLOOKUP(A116,'2022_PAPI_Indicators'!A111:U291,20,FALSE)</f>
        <v>0.8786527514</v>
      </c>
      <c r="W116" s="24">
        <f>VLOOKUP(A116,'2022_PAPI_Indicators'!A111:V291,21,FALSE)</f>
        <v>0.9265788794</v>
      </c>
      <c r="X116" s="24">
        <f>VLOOKUP(A116,'2022_PAPI_Indicators'!A111:W291,22,FALSE)</f>
        <v>0.946413219</v>
      </c>
      <c r="Y116" s="24">
        <f>VLOOKUP(A116,'2022_PAPI_Indicators'!A111:X291,23,FALSE)</f>
        <v>0.9393086433</v>
      </c>
      <c r="Z116" s="24">
        <f>VLOOKUP(A116,'2022_PAPI_Indicators'!A111:Y291,24,FALSE)</f>
        <v>0.9139238</v>
      </c>
      <c r="AA116" s="24">
        <f>VLOOKUP(A116,'2022_PAPI_Indicators'!A111:Z291,25,FALSE)</f>
        <v>0.9541640878</v>
      </c>
      <c r="AB116" s="24">
        <f>VLOOKUP(A116,'2022_PAPI_Indicators'!A111:AA291,26,FALSE)</f>
        <v>0.9240612388</v>
      </c>
      <c r="AC116" s="24">
        <f>VLOOKUP(A116,'2022_PAPI_Indicators'!A111:AB291,27,FALSE)</f>
        <v>0.9518899322</v>
      </c>
      <c r="AD116" s="24">
        <f>VLOOKUP(A116,'2022_PAPI_Indicators'!A111:AC291,28,FALSE)</f>
        <v>0.9443640709</v>
      </c>
      <c r="AE116" s="24">
        <f>VLOOKUP(A116,'2022_PAPI_Indicators'!A111:AD291,29,FALSE)</f>
        <v>0.9313303828</v>
      </c>
      <c r="AF116" s="24">
        <f>VLOOKUP(A116,'2022_PAPI_Indicators'!A111:AE291,30,FALSE)</f>
        <v>0.9359391332</v>
      </c>
      <c r="AG116" s="24">
        <f>VLOOKUP(A116,'2022_PAPI_Indicators'!A111:AF291,31,FALSE)</f>
        <v>0.9527863264</v>
      </c>
      <c r="AH116" s="24">
        <f>VLOOKUP(A116,'2022_PAPI_Indicators'!A111:AG291,32,FALSE)</f>
        <v>0.9164225459</v>
      </c>
      <c r="AI116" s="24">
        <f>VLOOKUP(A116,'2022_PAPI_Indicators'!A111:AH291,33,FALSE)</f>
        <v>0.9441414475</v>
      </c>
      <c r="AJ116" s="24">
        <f>VLOOKUP(A116,'2022_PAPI_Indicators'!A111:AI291,34,FALSE)</f>
        <v>0.9575802684</v>
      </c>
      <c r="AK116" s="24">
        <f>VLOOKUP(A116,'2022_PAPI_Indicators'!A111:AJ291,35,FALSE)</f>
        <v>0.9685285091</v>
      </c>
      <c r="AL116" s="24">
        <f>VLOOKUP(A116,'2022_PAPI_Indicators'!A111:AK291,36,FALSE)</f>
        <v>0.9692882895</v>
      </c>
      <c r="AM116" s="24">
        <f>VLOOKUP(A116,'2022_PAPI_Indicators'!A111:AL291,37,FALSE)</f>
        <v>0.9420967102</v>
      </c>
      <c r="AN116" s="24">
        <f>VLOOKUP(A116,'2022_PAPI_Indicators'!A111:AM291,38,FALSE)</f>
        <v>0.9127249122</v>
      </c>
      <c r="AO116" s="24">
        <f>VLOOKUP(A116,'2022_PAPI_Indicators'!A111:AN291,39,FALSE)</f>
        <v>0.897208035</v>
      </c>
      <c r="AP116" s="24">
        <f>VLOOKUP(A116,'2022_PAPI_Indicators'!A111:AO291,40,FALSE)</f>
        <v>0.8155724406</v>
      </c>
      <c r="AQ116" s="24">
        <f>VLOOKUP(A116,'2022_PAPI_Indicators'!A111:AP291,41,FALSE)</f>
        <v>0.9087278843</v>
      </c>
      <c r="AR116" s="24">
        <f>VLOOKUP(A116,'2022_PAPI_Indicators'!A111:AQ291,42,FALSE)</f>
        <v>0.8182431459</v>
      </c>
      <c r="AS116" s="24">
        <f>VLOOKUP(A116,'2022_PAPI_Indicators'!A111:AR291,43,FALSE)</f>
        <v>0.9052329659</v>
      </c>
      <c r="AT116" s="24">
        <f>VLOOKUP(A116,'2022_PAPI_Indicators'!A111:AS291,44,FALSE)</f>
        <v>0.8640824556</v>
      </c>
      <c r="AU116" s="24">
        <f>VLOOKUP(A116,'2022_PAPI_Indicators'!A111:AT291,45,FALSE)</f>
        <v>0.8689053059</v>
      </c>
      <c r="AV116" s="24">
        <f>VLOOKUP(A116,'2022_PAPI_Indicators'!A111:AU291,46,FALSE)</f>
        <v>0.9148648381</v>
      </c>
      <c r="AW116" s="24">
        <f>VLOOKUP(A116,'2022_PAPI_Indicators'!A111:AV291,47,FALSE)</f>
        <v>0.8687493205</v>
      </c>
      <c r="AX116" s="24">
        <f>VLOOKUP(A116,'2022_PAPI_Indicators'!A111:AW291,48,FALSE)</f>
        <v>0.9018833041</v>
      </c>
      <c r="AY116" s="24">
        <f>VLOOKUP(A116,'2022_PAPI_Indicators'!A111:AX291,49,FALSE)</f>
        <v>0.8812557459</v>
      </c>
      <c r="AZ116" s="24">
        <f>VLOOKUP(A116,'2022_PAPI_Indicators'!A111:AY291,50,FALSE)</f>
        <v>0.9101743102</v>
      </c>
      <c r="BA116" s="24">
        <f>VLOOKUP(A116,'2022_PAPI_Indicators'!A111:AZ291,51,FALSE)</f>
        <v>0.8876281381</v>
      </c>
      <c r="BB116" s="24">
        <f>VLOOKUP(A116,'2022_PAPI_Indicators'!A111:BA291,52,FALSE)</f>
        <v>0.9073334932</v>
      </c>
      <c r="BC116" s="24">
        <f>VLOOKUP(A116,'2022_PAPI_Indicators'!A111:BB291,53,FALSE)</f>
        <v>0.7817590237</v>
      </c>
      <c r="BD116" s="24">
        <f>VLOOKUP(A116,'2022_PAPI_Indicators'!A111:BC291,54,FALSE)</f>
        <v>0.9048898816</v>
      </c>
      <c r="BE116" s="24">
        <f>VLOOKUP(A116,'2022_PAPI_Indicators'!A111:BD291,55,FALSE)</f>
        <v>0.8575361967</v>
      </c>
      <c r="BF116" s="24">
        <f>VLOOKUP(A116,'2022_PAPI_Indicators'!A111:BE291,56,FALSE)</f>
        <v>0.9063302279</v>
      </c>
      <c r="BG116" s="24">
        <f>VLOOKUP(A116,'2022_PAPI_Indicators'!A111:BF291,57,FALSE)</f>
        <v>0.9129952788</v>
      </c>
      <c r="BH116" s="24">
        <f>VLOOKUP(A116,'2022_PAPI_Indicators'!A111:BG291,58,FALSE)</f>
        <v>0.8490567803</v>
      </c>
      <c r="BI116" s="24">
        <f>VLOOKUP(A116,'2022_PAPI_Indicators'!A111:BH291,59,FALSE)</f>
        <v>0.8486073613</v>
      </c>
      <c r="BJ116" s="24">
        <f>VLOOKUP(A116,'2022_PAPI_Indicators'!A111:BI291,60,FALSE)</f>
        <v>0.875356853</v>
      </c>
      <c r="BK116" s="24">
        <f>VLOOKUP(A116,'2022_PAPI_Indicators'!A111:BJ291,61,FALSE)</f>
        <v>0.8786175847</v>
      </c>
      <c r="BL116" s="24">
        <f>VLOOKUP(A116,'2022_PAPI_Indicators'!A111:BK291,62,FALSE)</f>
        <v>0.7897767425</v>
      </c>
      <c r="BM116" s="24">
        <f>VLOOKUP(A116,'2022_PAPI_Indicators'!A111:BL291,63,FALSE)</f>
        <v>0.930247128</v>
      </c>
      <c r="BN116" s="24">
        <f>VLOOKUP(A116,'2022_PAPI_Indicators'!A111:BM291,64,FALSE)</f>
        <v>0.9240418673</v>
      </c>
    </row>
    <row r="117" ht="13.5" customHeight="1">
      <c r="A117" s="11" t="s">
        <v>292</v>
      </c>
      <c r="B117" s="11" t="s">
        <v>293</v>
      </c>
      <c r="C117" s="12" t="s">
        <v>262</v>
      </c>
      <c r="D117" s="13">
        <f>VLOOKUP(A117,'2022_PAPI_Indicators'!A112:B292,2,)</f>
        <v>3.429002762</v>
      </c>
      <c r="E117" s="13">
        <f>VLOOKUP(A117,'2022_PAPI_Indicators'!A112:C292,3,FALSE)</f>
        <v>3.682170153</v>
      </c>
      <c r="F117" s="13">
        <f>VLOOKUP(A117,'2022_PAPI_Indicators'!A112:D292,4,FALSE)</f>
        <v>3.627112389</v>
      </c>
      <c r="G117" s="13">
        <f>VLOOKUP(A117,'2022_PAPI_Indicators'!A112:E292,5,FALSE)</f>
        <v>3.737499952</v>
      </c>
      <c r="H117" s="13">
        <f>VLOOKUP(A117,'2022_PAPI_Indicators'!A112:F292,6,FALSE)</f>
        <v>3.636196613</v>
      </c>
      <c r="I117" s="13">
        <f>VLOOKUP(A117,'2022_PAPI_Indicators'!A112:G292,7,FALSE)</f>
        <v>3.339681149</v>
      </c>
      <c r="J117" s="13">
        <f>VLOOKUP(A117,'2022_PAPI_Indicators'!A112:H292,8,FALSE)</f>
        <v>3.766410351</v>
      </c>
      <c r="K117" s="13">
        <f>VLOOKUP(A117,'2022_PAPI_Indicators'!A112:I292,9,FALSE)</f>
        <v>3.633650541</v>
      </c>
      <c r="L117" s="13">
        <f>VLOOKUP(A117,'2022_PAPI_Indicators'!A112:J292,10,FALSE)</f>
        <v>3.679640293</v>
      </c>
      <c r="M117" s="13">
        <f>VLOOKUP(A117,'2022_PAPI_Indicators'!A112:K292,11,FALSE)</f>
        <v>3.681447029</v>
      </c>
      <c r="N117" s="13">
        <f>VLOOKUP(A117,'2022_PAPI_Indicators'!A112:L292,12,FALSE)</f>
        <v>3.661037922</v>
      </c>
      <c r="O117" s="13">
        <f>VLOOKUP(A117,'2022_PAPI_Indicators'!A112:M292,13,FALSE)</f>
        <v>3.517565012</v>
      </c>
      <c r="P117" s="13">
        <f>VLOOKUP(A117,'2022_PAPI_Indicators'!A112:N292,14,FALSE)</f>
        <v>3.58146596</v>
      </c>
      <c r="Q117" s="13">
        <f>VLOOKUP(A117,'2022_PAPI_Indicators'!A112:O292,15,FALSE)</f>
        <v>3.769075155</v>
      </c>
      <c r="R117" s="14">
        <f>VLOOKUP(A117,'2022_PAPI_Indicators'!A112:P292,16,FALSE)</f>
        <v>3.765601635</v>
      </c>
      <c r="S117" s="13">
        <f>VLOOKUP(A117,'2022_PAPI_Indicators'!A112:R292,17,FALSE)</f>
        <v>3.423187256</v>
      </c>
      <c r="T117" s="13">
        <f>VLOOKUP(A117,'2022_PAPI_Indicators'!A112:S292,18,FALSE)</f>
        <v>3.550924063</v>
      </c>
      <c r="U117" s="14">
        <f>VLOOKUP(A117,'2022_PAPI_Indicators'!A112:T292,19,FALSE)</f>
        <v>3.73526597</v>
      </c>
      <c r="V117" s="13">
        <f>VLOOKUP(A117,'2022_PAPI_Indicators'!A112:U292,20,FALSE)</f>
        <v>3.54834199</v>
      </c>
      <c r="W117" s="13">
        <f>VLOOKUP(A117,'2022_PAPI_Indicators'!A112:V292,21,FALSE)</f>
        <v>3.438557863</v>
      </c>
      <c r="X117" s="13">
        <f>VLOOKUP(A117,'2022_PAPI_Indicators'!A112:W292,22,FALSE)</f>
        <v>3.525322199</v>
      </c>
      <c r="Y117" s="13">
        <f>VLOOKUP(A117,'2022_PAPI_Indicators'!A112:X292,23,FALSE)</f>
        <v>3.468815804</v>
      </c>
      <c r="Z117" s="13">
        <f>VLOOKUP(A117,'2022_PAPI_Indicators'!A112:Y292,24,FALSE)</f>
        <v>3.533628464</v>
      </c>
      <c r="AA117" s="13">
        <f>VLOOKUP(A117,'2022_PAPI_Indicators'!A112:Z292,25,FALSE)</f>
        <v>3.519924879</v>
      </c>
      <c r="AB117" s="13">
        <f>VLOOKUP(A117,'2022_PAPI_Indicators'!A112:AA292,26,FALSE)</f>
        <v>3.606681585</v>
      </c>
      <c r="AC117" s="13">
        <f>VLOOKUP(A117,'2022_PAPI_Indicators'!A112:AB292,27,FALSE)</f>
        <v>3.660041571</v>
      </c>
      <c r="AD117" s="13">
        <f>VLOOKUP(A117,'2022_PAPI_Indicators'!A112:AC292,28,FALSE)</f>
        <v>3.59732151</v>
      </c>
      <c r="AE117" s="13">
        <f>VLOOKUP(A117,'2022_PAPI_Indicators'!A112:AD292,29,FALSE)</f>
        <v>3.565257072</v>
      </c>
      <c r="AF117" s="13">
        <f>VLOOKUP(A117,'2022_PAPI_Indicators'!A112:AE292,30,FALSE)</f>
        <v>3.644632816</v>
      </c>
      <c r="AG117" s="13">
        <f>VLOOKUP(A117,'2022_PAPI_Indicators'!A112:AF292,31,FALSE)</f>
        <v>3.563465595</v>
      </c>
      <c r="AH117" s="13">
        <f>VLOOKUP(A117,'2022_PAPI_Indicators'!A112:AG292,32,FALSE)</f>
        <v>3.71987462</v>
      </c>
      <c r="AI117" s="13">
        <f>VLOOKUP(A117,'2022_PAPI_Indicators'!A112:AH292,33,FALSE)</f>
        <v>3.462492466</v>
      </c>
      <c r="AJ117" s="13">
        <f>VLOOKUP(A117,'2022_PAPI_Indicators'!A112:AI292,34,FALSE)</f>
        <v>3.667824268</v>
      </c>
      <c r="AK117" s="13">
        <f>VLOOKUP(A117,'2022_PAPI_Indicators'!A112:AJ292,35,FALSE)</f>
        <v>3.417603016</v>
      </c>
      <c r="AL117" s="13">
        <f>VLOOKUP(A117,'2022_PAPI_Indicators'!A112:AK292,36,FALSE)</f>
        <v>3.64752388</v>
      </c>
      <c r="AM117" s="13">
        <f>VLOOKUP(A117,'2022_PAPI_Indicators'!A112:AL292,37,FALSE)</f>
        <v>3.501725674</v>
      </c>
      <c r="AN117" s="13">
        <f>VLOOKUP(A117,'2022_PAPI_Indicators'!A112:AM292,38,FALSE)</f>
        <v>3.588785172</v>
      </c>
      <c r="AO117" s="13">
        <f>VLOOKUP(A117,'2022_PAPI_Indicators'!A112:AN292,39,FALSE)</f>
        <v>3.776595116</v>
      </c>
      <c r="AP117" s="13">
        <f>VLOOKUP(A117,'2022_PAPI_Indicators'!A112:AO292,40,FALSE)</f>
        <v>3.572758198</v>
      </c>
      <c r="AQ117" s="13">
        <f>VLOOKUP(A117,'2022_PAPI_Indicators'!A112:AP292,41,FALSE)</f>
        <v>3.628712654</v>
      </c>
      <c r="AR117" s="13">
        <f>VLOOKUP(A117,'2022_PAPI_Indicators'!A112:AQ292,42,FALSE)</f>
        <v>3.460605383</v>
      </c>
      <c r="AS117" s="13">
        <f>VLOOKUP(A117,'2022_PAPI_Indicators'!A112:AR292,43,FALSE)</f>
        <v>3.620504379</v>
      </c>
      <c r="AT117" s="13">
        <f>VLOOKUP(A117,'2022_PAPI_Indicators'!A112:AS292,44,FALSE)</f>
        <v>3.566342831</v>
      </c>
      <c r="AU117" s="13">
        <f>VLOOKUP(A117,'2022_PAPI_Indicators'!A112:AT292,45,FALSE)</f>
        <v>3.58935833</v>
      </c>
      <c r="AV117" s="13">
        <f>VLOOKUP(A117,'2022_PAPI_Indicators'!A112:AU292,46,FALSE)</f>
        <v>3.537611246</v>
      </c>
      <c r="AW117" s="13">
        <f>VLOOKUP(A117,'2022_PAPI_Indicators'!A112:AV292,47,FALSE)</f>
        <v>3.465503454</v>
      </c>
      <c r="AX117" s="13">
        <f>VLOOKUP(A117,'2022_PAPI_Indicators'!A112:AW292,48,FALSE)</f>
        <v>3.690161943</v>
      </c>
      <c r="AY117" s="13">
        <f>VLOOKUP(A117,'2022_PAPI_Indicators'!A112:AX292,49,FALSE)</f>
        <v>3.484616041</v>
      </c>
      <c r="AZ117" s="13">
        <f>VLOOKUP(A117,'2022_PAPI_Indicators'!A112:AY292,50,FALSE)</f>
        <v>3.508495808</v>
      </c>
      <c r="BA117" s="13">
        <f>VLOOKUP(A117,'2022_PAPI_Indicators'!A112:AZ292,51,FALSE)</f>
        <v>3.541901588</v>
      </c>
      <c r="BB117" s="13">
        <f>VLOOKUP(A117,'2022_PAPI_Indicators'!A112:BA292,52,FALSE)</f>
        <v>3.431327105</v>
      </c>
      <c r="BC117" s="13">
        <f>VLOOKUP(A117,'2022_PAPI_Indicators'!A112:BB292,53,FALSE)</f>
        <v>3.617170095</v>
      </c>
      <c r="BD117" s="13">
        <f>VLOOKUP(A117,'2022_PAPI_Indicators'!A112:BC292,54,FALSE)</f>
        <v>3.743628263</v>
      </c>
      <c r="BE117" s="13">
        <f>VLOOKUP(A117,'2022_PAPI_Indicators'!A112:BD292,55,FALSE)</f>
        <v>3.505038738</v>
      </c>
      <c r="BF117" s="13">
        <f>VLOOKUP(A117,'2022_PAPI_Indicators'!A112:BE292,56,FALSE)</f>
        <v>3.712424994</v>
      </c>
      <c r="BG117" s="13">
        <f>VLOOKUP(A117,'2022_PAPI_Indicators'!A112:BF292,57,FALSE)</f>
        <v>3.558757067</v>
      </c>
      <c r="BH117" s="13">
        <f>VLOOKUP(A117,'2022_PAPI_Indicators'!A112:BG292,58,FALSE)</f>
        <v>3.655883789</v>
      </c>
      <c r="BI117" s="13">
        <f>VLOOKUP(A117,'2022_PAPI_Indicators'!A112:BH292,59,FALSE)</f>
        <v>3.694158792</v>
      </c>
      <c r="BJ117" s="13">
        <f>VLOOKUP(A117,'2022_PAPI_Indicators'!A112:BI292,60,FALSE)</f>
        <v>3.537402391</v>
      </c>
      <c r="BK117" s="13">
        <f>VLOOKUP(A117,'2022_PAPI_Indicators'!A112:BJ292,61,FALSE)</f>
        <v>3.634770155</v>
      </c>
      <c r="BL117" s="13">
        <f>VLOOKUP(A117,'2022_PAPI_Indicators'!A112:BK292,62,FALSE)</f>
        <v>3.723284245</v>
      </c>
      <c r="BM117" s="13">
        <f>VLOOKUP(A117,'2022_PAPI_Indicators'!A112:BL292,63,FALSE)</f>
        <v>3.730999231</v>
      </c>
      <c r="BN117" s="13">
        <f>VLOOKUP(A117,'2022_PAPI_Indicators'!A112:BM292,64,FALSE)</f>
        <v>3.713170528</v>
      </c>
    </row>
    <row r="118" ht="13.5" customHeight="1">
      <c r="A118" s="11" t="s">
        <v>294</v>
      </c>
      <c r="B118" s="11" t="s">
        <v>295</v>
      </c>
      <c r="C118" s="12" t="s">
        <v>238</v>
      </c>
      <c r="D118" s="13">
        <f>VLOOKUP(A118,'2022_PAPI_Indicators'!A113:B293,2,)</f>
        <v>4.043252945</v>
      </c>
      <c r="E118" s="13">
        <f>VLOOKUP(A118,'2022_PAPI_Indicators'!A113:C293,3,FALSE)</f>
        <v>4.516340733</v>
      </c>
      <c r="F118" s="13">
        <f>VLOOKUP(A118,'2022_PAPI_Indicators'!A113:D293,4,FALSE)</f>
        <v>3.836397648</v>
      </c>
      <c r="G118" s="13">
        <f>VLOOKUP(A118,'2022_PAPI_Indicators'!A113:E293,5,FALSE)</f>
        <v>4.398083687</v>
      </c>
      <c r="H118" s="13">
        <f>VLOOKUP(A118,'2022_PAPI_Indicators'!A113:F293,6,FALSE)</f>
        <v>4.310769558</v>
      </c>
      <c r="I118" s="13">
        <f>VLOOKUP(A118,'2022_PAPI_Indicators'!A113:G293,7,FALSE)</f>
        <v>3.919791937</v>
      </c>
      <c r="J118" s="13">
        <f>VLOOKUP(A118,'2022_PAPI_Indicators'!A113:H293,8,FALSE)</f>
        <v>4.253117561</v>
      </c>
      <c r="K118" s="13">
        <f>VLOOKUP(A118,'2022_PAPI_Indicators'!A113:I293,9,FALSE)</f>
        <v>4.127868176</v>
      </c>
      <c r="L118" s="13">
        <f>VLOOKUP(A118,'2022_PAPI_Indicators'!A113:J293,10,FALSE)</f>
        <v>4.15405798</v>
      </c>
      <c r="M118" s="13">
        <f>VLOOKUP(A118,'2022_PAPI_Indicators'!A113:K293,11,FALSE)</f>
        <v>4.537151337</v>
      </c>
      <c r="N118" s="13">
        <f>VLOOKUP(A118,'2022_PAPI_Indicators'!A113:L293,12,FALSE)</f>
        <v>4.478125095</v>
      </c>
      <c r="O118" s="13">
        <f>VLOOKUP(A118,'2022_PAPI_Indicators'!A113:M293,13,FALSE)</f>
        <v>4.097184658</v>
      </c>
      <c r="P118" s="13">
        <f>VLOOKUP(A118,'2022_PAPI_Indicators'!A113:N293,14,FALSE)</f>
        <v>4.225654602</v>
      </c>
      <c r="Q118" s="13">
        <f>VLOOKUP(A118,'2022_PAPI_Indicators'!A113:O293,15,FALSE)</f>
        <v>4.396875858</v>
      </c>
      <c r="R118" s="14">
        <f>VLOOKUP(A118,'2022_PAPI_Indicators'!A113:P293,16,FALSE)</f>
        <v>4.574876308</v>
      </c>
      <c r="S118" s="13">
        <f>VLOOKUP(A118,'2022_PAPI_Indicators'!A113:R293,17,FALSE)</f>
        <v>4.317448616</v>
      </c>
      <c r="T118" s="13">
        <f>VLOOKUP(A118,'2022_PAPI_Indicators'!A113:S293,18,FALSE)</f>
        <v>4.337080002</v>
      </c>
      <c r="U118" s="14">
        <f>VLOOKUP(A118,'2022_PAPI_Indicators'!A113:T293,19,FALSE)</f>
        <v>4.315228462</v>
      </c>
      <c r="V118" s="13">
        <f>VLOOKUP(A118,'2022_PAPI_Indicators'!A113:U293,20,FALSE)</f>
        <v>3.982673883</v>
      </c>
      <c r="W118" s="13">
        <f>VLOOKUP(A118,'2022_PAPI_Indicators'!A113:V293,21,FALSE)</f>
        <v>4.007030487</v>
      </c>
      <c r="X118" s="13">
        <f>VLOOKUP(A118,'2022_PAPI_Indicators'!A113:W293,22,FALSE)</f>
        <v>3.926548004</v>
      </c>
      <c r="Y118" s="13">
        <f>VLOOKUP(A118,'2022_PAPI_Indicators'!A113:X293,23,FALSE)</f>
        <v>4.019797325</v>
      </c>
      <c r="Z118" s="13">
        <f>VLOOKUP(A118,'2022_PAPI_Indicators'!A113:Y293,24,FALSE)</f>
        <v>3.978500128</v>
      </c>
      <c r="AA118" s="13">
        <f>VLOOKUP(A118,'2022_PAPI_Indicators'!A113:Z293,25,FALSE)</f>
        <v>3.893952131</v>
      </c>
      <c r="AB118" s="13">
        <f>VLOOKUP(A118,'2022_PAPI_Indicators'!A113:AA293,26,FALSE)</f>
        <v>4.009061813</v>
      </c>
      <c r="AC118" s="13">
        <f>VLOOKUP(A118,'2022_PAPI_Indicators'!A113:AB293,27,FALSE)</f>
        <v>4.35557127</v>
      </c>
      <c r="AD118" s="13">
        <f>VLOOKUP(A118,'2022_PAPI_Indicators'!A113:AC293,28,FALSE)</f>
        <v>3.997685432</v>
      </c>
      <c r="AE118" s="13">
        <f>VLOOKUP(A118,'2022_PAPI_Indicators'!A113:AD293,29,FALSE)</f>
        <v>4.206514359</v>
      </c>
      <c r="AF118" s="13">
        <f>VLOOKUP(A118,'2022_PAPI_Indicators'!A113:AE293,30,FALSE)</f>
        <v>3.952624083</v>
      </c>
      <c r="AG118" s="13">
        <f>VLOOKUP(A118,'2022_PAPI_Indicators'!A113:AF293,31,FALSE)</f>
        <v>4.056751251</v>
      </c>
      <c r="AH118" s="13">
        <f>VLOOKUP(A118,'2022_PAPI_Indicators'!A113:AG293,32,FALSE)</f>
        <v>4.369844437</v>
      </c>
      <c r="AI118" s="13">
        <f>VLOOKUP(A118,'2022_PAPI_Indicators'!A113:AH293,33,FALSE)</f>
        <v>4.244030952</v>
      </c>
      <c r="AJ118" s="13">
        <f>VLOOKUP(A118,'2022_PAPI_Indicators'!A113:AI293,34,FALSE)</f>
        <v>4.304725647</v>
      </c>
      <c r="AK118" s="13">
        <f>VLOOKUP(A118,'2022_PAPI_Indicators'!A113:AJ293,35,FALSE)</f>
        <v>3.558650255</v>
      </c>
      <c r="AL118" s="13">
        <f>VLOOKUP(A118,'2022_PAPI_Indicators'!A113:AK293,36,FALSE)</f>
        <v>4.227071285</v>
      </c>
      <c r="AM118" s="13">
        <f>VLOOKUP(A118,'2022_PAPI_Indicators'!A113:AL293,37,FALSE)</f>
        <v>4.112741947</v>
      </c>
      <c r="AN118" s="13">
        <f>VLOOKUP(A118,'2022_PAPI_Indicators'!A113:AM293,38,FALSE)</f>
        <v>4.375109673</v>
      </c>
      <c r="AO118" s="13">
        <f>VLOOKUP(A118,'2022_PAPI_Indicators'!A113:AN293,39,FALSE)</f>
        <v>4.375242233</v>
      </c>
      <c r="AP118" s="13">
        <f>VLOOKUP(A118,'2022_PAPI_Indicators'!A113:AO293,40,FALSE)</f>
        <v>4.15285778</v>
      </c>
      <c r="AQ118" s="13">
        <f>VLOOKUP(A118,'2022_PAPI_Indicators'!A113:AP293,41,FALSE)</f>
        <v>4.130586624</v>
      </c>
      <c r="AR118" s="13">
        <f>VLOOKUP(A118,'2022_PAPI_Indicators'!A113:AQ293,42,FALSE)</f>
        <v>3.814836979</v>
      </c>
      <c r="AS118" s="13">
        <f>VLOOKUP(A118,'2022_PAPI_Indicators'!A113:AR293,43,FALSE)</f>
        <v>4.169827938</v>
      </c>
      <c r="AT118" s="13">
        <f>VLOOKUP(A118,'2022_PAPI_Indicators'!A113:AS293,44,FALSE)</f>
        <v>4.186372757</v>
      </c>
      <c r="AU118" s="13">
        <f>VLOOKUP(A118,'2022_PAPI_Indicators'!A113:AT293,45,FALSE)</f>
        <v>3.887694597</v>
      </c>
      <c r="AV118" s="13">
        <f>VLOOKUP(A118,'2022_PAPI_Indicators'!A113:AU293,46,FALSE)</f>
        <v>4.019753456</v>
      </c>
      <c r="AW118" s="13">
        <f>VLOOKUP(A118,'2022_PAPI_Indicators'!A113:AV293,47,FALSE)</f>
        <v>4</v>
      </c>
      <c r="AX118" s="13">
        <f>VLOOKUP(A118,'2022_PAPI_Indicators'!A113:AW293,48,FALSE)</f>
        <v>4.204919338</v>
      </c>
      <c r="AY118" s="13">
        <f>VLOOKUP(A118,'2022_PAPI_Indicators'!A113:AX293,49,FALSE)</f>
        <v>4.1011796</v>
      </c>
      <c r="AZ118" s="13">
        <f>VLOOKUP(A118,'2022_PAPI_Indicators'!A113:AY293,50,FALSE)</f>
        <v>3.900762796</v>
      </c>
      <c r="BA118" s="13">
        <f>VLOOKUP(A118,'2022_PAPI_Indicators'!A113:AZ293,51,FALSE)</f>
        <v>4.23572588</v>
      </c>
      <c r="BB118" s="13">
        <f>VLOOKUP(A118,'2022_PAPI_Indicators'!A113:BA293,52,FALSE)</f>
        <v>4.191040516</v>
      </c>
      <c r="BC118" s="13">
        <f>VLOOKUP(A118,'2022_PAPI_Indicators'!A113:BB293,53,FALSE)</f>
        <v>4.347548485</v>
      </c>
      <c r="BD118" s="13">
        <f>VLOOKUP(A118,'2022_PAPI_Indicators'!A113:BC293,54,FALSE)</f>
        <v>4.344710827</v>
      </c>
      <c r="BE118" s="13">
        <f>VLOOKUP(A118,'2022_PAPI_Indicators'!A113:BD293,55,FALSE)</f>
        <v>4.716271877</v>
      </c>
      <c r="BF118" s="13">
        <f>VLOOKUP(A118,'2022_PAPI_Indicators'!A113:BE293,56,FALSE)</f>
        <v>4.210111618</v>
      </c>
      <c r="BG118" s="13">
        <f>VLOOKUP(A118,'2022_PAPI_Indicators'!A113:BF293,57,FALSE)</f>
        <v>4.247694492</v>
      </c>
      <c r="BH118" s="13">
        <f>VLOOKUP(A118,'2022_PAPI_Indicators'!A113:BG293,58,FALSE)</f>
        <v>4.102354527</v>
      </c>
      <c r="BI118" s="13">
        <f>VLOOKUP(A118,'2022_PAPI_Indicators'!A113:BH293,59,FALSE)</f>
        <v>4.478792667</v>
      </c>
      <c r="BJ118" s="13">
        <f>VLOOKUP(A118,'2022_PAPI_Indicators'!A113:BI293,60,FALSE)</f>
        <v>4.241321087</v>
      </c>
      <c r="BK118" s="13">
        <f>VLOOKUP(A118,'2022_PAPI_Indicators'!A113:BJ293,61,FALSE)</f>
        <v>4.449996471</v>
      </c>
      <c r="BL118" s="13">
        <f>VLOOKUP(A118,'2022_PAPI_Indicators'!A113:BK293,62,FALSE)</f>
        <v>4.401625156</v>
      </c>
      <c r="BM118" s="13">
        <f>VLOOKUP(A118,'2022_PAPI_Indicators'!A113:BL293,63,FALSE)</f>
        <v>4.585743427</v>
      </c>
      <c r="BN118" s="13">
        <f>VLOOKUP(A118,'2022_PAPI_Indicators'!A113:BM293,64,FALSE)</f>
        <v>4.414173126</v>
      </c>
    </row>
    <row r="119" ht="13.5" customHeight="1">
      <c r="A119" s="11" t="s">
        <v>296</v>
      </c>
      <c r="B119" s="11" t="s">
        <v>297</v>
      </c>
      <c r="C119" s="12" t="s">
        <v>83</v>
      </c>
      <c r="D119" s="24">
        <f>VLOOKUP(A119,'2022_PAPI_Indicators'!A114:B294,2,)</f>
        <v>0.6325132251</v>
      </c>
      <c r="E119" s="24">
        <f>VLOOKUP(A119,'2022_PAPI_Indicators'!A114:C294,3,FALSE)</f>
        <v>0.7313665152</v>
      </c>
      <c r="F119" s="24">
        <f>VLOOKUP(A119,'2022_PAPI_Indicators'!A114:D294,4,FALSE)</f>
        <v>0.6869502664</v>
      </c>
      <c r="G119" s="24">
        <f>VLOOKUP(A119,'2022_PAPI_Indicators'!A114:E294,5,FALSE)</f>
        <v>0.7508663535</v>
      </c>
      <c r="H119" s="24">
        <f>VLOOKUP(A119,'2022_PAPI_Indicators'!A114:F294,6,FALSE)</f>
        <v>0.7920789123</v>
      </c>
      <c r="I119" s="24">
        <f>VLOOKUP(A119,'2022_PAPI_Indicators'!A114:G294,7,FALSE)</f>
        <v>0.6582583785</v>
      </c>
      <c r="J119" s="24">
        <f>VLOOKUP(A119,'2022_PAPI_Indicators'!A114:H294,8,FALSE)</f>
        <v>0.7321545482</v>
      </c>
      <c r="K119" s="24">
        <f>VLOOKUP(A119,'2022_PAPI_Indicators'!A114:I294,9,FALSE)</f>
        <v>0.6774570346</v>
      </c>
      <c r="L119" s="24">
        <f>VLOOKUP(A119,'2022_PAPI_Indicators'!A114:J294,10,FALSE)</f>
        <v>0.701045692</v>
      </c>
      <c r="M119" s="24">
        <f>VLOOKUP(A119,'2022_PAPI_Indicators'!A114:K294,11,FALSE)</f>
        <v>0.6255323887</v>
      </c>
      <c r="N119" s="24">
        <f>VLOOKUP(A119,'2022_PAPI_Indicators'!A114:L294,12,FALSE)</f>
        <v>0.8182709813</v>
      </c>
      <c r="O119" s="24">
        <f>VLOOKUP(A119,'2022_PAPI_Indicators'!A114:M294,13,FALSE)</f>
        <v>0.7472436428</v>
      </c>
      <c r="P119" s="24">
        <f>VLOOKUP(A119,'2022_PAPI_Indicators'!A114:N294,14,FALSE)</f>
        <v>0.7043806911</v>
      </c>
      <c r="Q119" s="24">
        <f>VLOOKUP(A119,'2022_PAPI_Indicators'!A114:O294,15,FALSE)</f>
        <v>0.8535560966</v>
      </c>
      <c r="R119" s="25">
        <f>VLOOKUP(A119,'2022_PAPI_Indicators'!A114:P294,16,FALSE)</f>
        <v>0.8649248481</v>
      </c>
      <c r="S119" s="24">
        <f>VLOOKUP(A119,'2022_PAPI_Indicators'!A114:R294,17,FALSE)</f>
        <v>0.8289046288</v>
      </c>
      <c r="T119" s="24">
        <f>VLOOKUP(A119,'2022_PAPI_Indicators'!A114:S294,18,FALSE)</f>
        <v>0.7898881435</v>
      </c>
      <c r="U119" s="25">
        <f>VLOOKUP(A119,'2022_PAPI_Indicators'!A114:T294,19,FALSE)</f>
        <v>0.832024157</v>
      </c>
      <c r="V119" s="24">
        <f>VLOOKUP(A119,'2022_PAPI_Indicators'!A114:U294,20,FALSE)</f>
        <v>0.7650195956</v>
      </c>
      <c r="W119" s="24">
        <f>VLOOKUP(A119,'2022_PAPI_Indicators'!A114:V294,21,FALSE)</f>
        <v>0.7924060225</v>
      </c>
      <c r="X119" s="24">
        <f>VLOOKUP(A119,'2022_PAPI_Indicators'!A114:W294,22,FALSE)</f>
        <v>0.8776883483</v>
      </c>
      <c r="Y119" s="24">
        <f>VLOOKUP(A119,'2022_PAPI_Indicators'!A114:X294,23,FALSE)</f>
        <v>0.8116341829</v>
      </c>
      <c r="Z119" s="24">
        <f>VLOOKUP(A119,'2022_PAPI_Indicators'!A114:Y294,24,FALSE)</f>
        <v>0.7575289607</v>
      </c>
      <c r="AA119" s="24">
        <f>VLOOKUP(A119,'2022_PAPI_Indicators'!A114:Z294,25,FALSE)</f>
        <v>0.8605625629</v>
      </c>
      <c r="AB119" s="24">
        <f>VLOOKUP(A119,'2022_PAPI_Indicators'!A114:AA294,26,FALSE)</f>
        <v>0.8491510749</v>
      </c>
      <c r="AC119" s="24">
        <f>VLOOKUP(A119,'2022_PAPI_Indicators'!A114:AB294,27,FALSE)</f>
        <v>0.8109255433</v>
      </c>
      <c r="AD119" s="24">
        <f>VLOOKUP(A119,'2022_PAPI_Indicators'!A114:AC294,28,FALSE)</f>
        <v>0.8663268685</v>
      </c>
      <c r="AE119" s="24">
        <f>VLOOKUP(A119,'2022_PAPI_Indicators'!A114:AD294,29,FALSE)</f>
        <v>0.8499196172</v>
      </c>
      <c r="AF119" s="24">
        <f>VLOOKUP(A119,'2022_PAPI_Indicators'!A114:AE294,30,FALSE)</f>
        <v>0.8753023148</v>
      </c>
      <c r="AG119" s="24">
        <f>VLOOKUP(A119,'2022_PAPI_Indicators'!A114:AF294,31,FALSE)</f>
        <v>0.79559654</v>
      </c>
      <c r="AH119" s="24">
        <f>VLOOKUP(A119,'2022_PAPI_Indicators'!A114:AG294,32,FALSE)</f>
        <v>0.8793244958</v>
      </c>
      <c r="AI119" s="24">
        <f>VLOOKUP(A119,'2022_PAPI_Indicators'!A114:AH294,33,FALSE)</f>
        <v>0.8256394267</v>
      </c>
      <c r="AJ119" s="24">
        <f>VLOOKUP(A119,'2022_PAPI_Indicators'!A114:AI294,34,FALSE)</f>
        <v>0.7132707238</v>
      </c>
      <c r="AK119" s="24">
        <f>VLOOKUP(A119,'2022_PAPI_Indicators'!A114:AJ294,35,FALSE)</f>
        <v>0.8104248643</v>
      </c>
      <c r="AL119" s="24">
        <f>VLOOKUP(A119,'2022_PAPI_Indicators'!A114:AK294,36,FALSE)</f>
        <v>0.8387725949</v>
      </c>
      <c r="AM119" s="24">
        <f>VLOOKUP(A119,'2022_PAPI_Indicators'!A114:AL294,37,FALSE)</f>
        <v>0.7591934204</v>
      </c>
      <c r="AN119" s="24">
        <f>VLOOKUP(A119,'2022_PAPI_Indicators'!A114:AM294,38,FALSE)</f>
        <v>0.6845436692</v>
      </c>
      <c r="AO119" s="24">
        <f>VLOOKUP(A119,'2022_PAPI_Indicators'!A114:AN294,39,FALSE)</f>
        <v>0.8193455338</v>
      </c>
      <c r="AP119" s="24">
        <f>VLOOKUP(A119,'2022_PAPI_Indicators'!A114:AO294,40,FALSE)</f>
        <v>0.8328806162</v>
      </c>
      <c r="AQ119" s="24">
        <f>VLOOKUP(A119,'2022_PAPI_Indicators'!A114:AP294,41,FALSE)</f>
        <v>0.6760129929</v>
      </c>
      <c r="AR119" s="24">
        <f>VLOOKUP(A119,'2022_PAPI_Indicators'!A114:AQ294,42,FALSE)</f>
        <v>0.8081083298</v>
      </c>
      <c r="AS119" s="24">
        <f>VLOOKUP(A119,'2022_PAPI_Indicators'!A114:AR294,43,FALSE)</f>
        <v>0.6959903836</v>
      </c>
      <c r="AT119" s="24">
        <f>VLOOKUP(A119,'2022_PAPI_Indicators'!A114:AS294,44,FALSE)</f>
        <v>0.6526648998</v>
      </c>
      <c r="AU119" s="24">
        <f>VLOOKUP(A119,'2022_PAPI_Indicators'!A114:AT294,45,FALSE)</f>
        <v>0.6553764939</v>
      </c>
      <c r="AV119" s="24">
        <f>VLOOKUP(A119,'2022_PAPI_Indicators'!A114:AU294,46,FALSE)</f>
        <v>0.5343529582</v>
      </c>
      <c r="AW119" s="24">
        <f>VLOOKUP(A119,'2022_PAPI_Indicators'!A114:AV294,47,FALSE)</f>
        <v>0.6306570768</v>
      </c>
      <c r="AX119" s="24">
        <f>VLOOKUP(A119,'2022_PAPI_Indicators'!A114:AW294,48,FALSE)</f>
        <v>0.7612990737</v>
      </c>
      <c r="AY119" s="24">
        <f>VLOOKUP(A119,'2022_PAPI_Indicators'!A114:AX294,49,FALSE)</f>
        <v>0.6135854125</v>
      </c>
      <c r="AZ119" s="24">
        <f>VLOOKUP(A119,'2022_PAPI_Indicators'!A114:AY294,50,FALSE)</f>
        <v>0.6756983399</v>
      </c>
      <c r="BA119" s="24">
        <f>VLOOKUP(A119,'2022_PAPI_Indicators'!A114:AZ294,51,FALSE)</f>
        <v>0.6515375376</v>
      </c>
      <c r="BB119" s="24">
        <f>VLOOKUP(A119,'2022_PAPI_Indicators'!A114:BA294,52,FALSE)</f>
        <v>0.5724402666</v>
      </c>
      <c r="BC119" s="24">
        <f>VLOOKUP(A119,'2022_PAPI_Indicators'!A114:BB294,53,FALSE)</f>
        <v>0.601703167</v>
      </c>
      <c r="BD119" s="24">
        <f>VLOOKUP(A119,'2022_PAPI_Indicators'!A114:BC294,54,FALSE)</f>
        <v>0.697499156</v>
      </c>
      <c r="BE119" s="24">
        <f>VLOOKUP(A119,'2022_PAPI_Indicators'!A114:BD294,55,FALSE)</f>
        <v>0.6836202145</v>
      </c>
      <c r="BF119" s="24">
        <f>VLOOKUP(A119,'2022_PAPI_Indicators'!A114:BE294,56,FALSE)</f>
        <v>0.725691855</v>
      </c>
      <c r="BG119" s="24">
        <f>VLOOKUP(A119,'2022_PAPI_Indicators'!A114:BF294,57,FALSE)</f>
        <v>0.796875</v>
      </c>
      <c r="BH119" s="24">
        <f>VLOOKUP(A119,'2022_PAPI_Indicators'!A114:BG294,58,FALSE)</f>
        <v>0.7638678551</v>
      </c>
      <c r="BI119" s="24">
        <f>VLOOKUP(A119,'2022_PAPI_Indicators'!A114:BH294,59,FALSE)</f>
        <v>0.7460694909</v>
      </c>
      <c r="BJ119" s="24">
        <f>VLOOKUP(A119,'2022_PAPI_Indicators'!A114:BI294,60,FALSE)</f>
        <v>0.6618459821</v>
      </c>
      <c r="BK119" s="24">
        <f>VLOOKUP(A119,'2022_PAPI_Indicators'!A114:BJ294,61,FALSE)</f>
        <v>0.716237545</v>
      </c>
      <c r="BL119" s="24">
        <f>VLOOKUP(A119,'2022_PAPI_Indicators'!A114:BK294,62,FALSE)</f>
        <v>0.7706388235</v>
      </c>
      <c r="BM119" s="24">
        <f>VLOOKUP(A119,'2022_PAPI_Indicators'!A114:BL294,63,FALSE)</f>
        <v>0.7966008186</v>
      </c>
      <c r="BN119" s="24">
        <f>VLOOKUP(A119,'2022_PAPI_Indicators'!A114:BM294,64,FALSE)</f>
        <v>0.7037357688</v>
      </c>
    </row>
    <row r="120" ht="13.5" customHeight="1">
      <c r="A120" s="11" t="s">
        <v>298</v>
      </c>
      <c r="B120" s="11" t="s">
        <v>299</v>
      </c>
      <c r="C120" s="12" t="s">
        <v>83</v>
      </c>
      <c r="D120" s="24">
        <f>VLOOKUP(A120,'2022_PAPI_Indicators'!A115:B295,2,)</f>
        <v>0.5836173892</v>
      </c>
      <c r="E120" s="24">
        <f>VLOOKUP(A120,'2022_PAPI_Indicators'!A115:C295,3,FALSE)</f>
        <v>0.6361563802</v>
      </c>
      <c r="F120" s="24">
        <f>VLOOKUP(A120,'2022_PAPI_Indicators'!A115:D295,4,FALSE)</f>
        <v>0.5306972861</v>
      </c>
      <c r="G120" s="24">
        <f>VLOOKUP(A120,'2022_PAPI_Indicators'!A115:E295,5,FALSE)</f>
        <v>0.7957776189</v>
      </c>
      <c r="H120" s="24">
        <f>VLOOKUP(A120,'2022_PAPI_Indicators'!A115:F295,6,FALSE)</f>
        <v>0.797347784</v>
      </c>
      <c r="I120" s="24">
        <f>VLOOKUP(A120,'2022_PAPI_Indicators'!A115:G295,7,FALSE)</f>
        <v>0.5587211847</v>
      </c>
      <c r="J120" s="24">
        <f>VLOOKUP(A120,'2022_PAPI_Indicators'!A115:H295,8,FALSE)</f>
        <v>0.7401576638</v>
      </c>
      <c r="K120" s="24">
        <f>VLOOKUP(A120,'2022_PAPI_Indicators'!A115:I295,9,FALSE)</f>
        <v>0.6495540738</v>
      </c>
      <c r="L120" s="24">
        <f>VLOOKUP(A120,'2022_PAPI_Indicators'!A115:J295,10,FALSE)</f>
        <v>0.6133838296</v>
      </c>
      <c r="M120" s="24">
        <f>VLOOKUP(A120,'2022_PAPI_Indicators'!A115:K295,11,FALSE)</f>
        <v>0.6443292499</v>
      </c>
      <c r="N120" s="24">
        <f>VLOOKUP(A120,'2022_PAPI_Indicators'!A115:L295,12,FALSE)</f>
        <v>0.8270537853</v>
      </c>
      <c r="O120" s="24">
        <f>VLOOKUP(A120,'2022_PAPI_Indicators'!A115:M295,13,FALSE)</f>
        <v>0.7385774255</v>
      </c>
      <c r="P120" s="24">
        <f>VLOOKUP(A120,'2022_PAPI_Indicators'!A115:N295,14,FALSE)</f>
        <v>0.6761373878</v>
      </c>
      <c r="Q120" s="24">
        <f>VLOOKUP(A120,'2022_PAPI_Indicators'!A115:O295,15,FALSE)</f>
        <v>0.8647977114</v>
      </c>
      <c r="R120" s="25">
        <f>VLOOKUP(A120,'2022_PAPI_Indicators'!A115:P295,16,FALSE)</f>
        <v>0.8022377491</v>
      </c>
      <c r="S120" s="24">
        <f>VLOOKUP(A120,'2022_PAPI_Indicators'!A115:R295,17,FALSE)</f>
        <v>0.9192309976</v>
      </c>
      <c r="T120" s="24">
        <f>VLOOKUP(A120,'2022_PAPI_Indicators'!A115:S295,18,FALSE)</f>
        <v>0.7720704079</v>
      </c>
      <c r="U120" s="25">
        <f>VLOOKUP(A120,'2022_PAPI_Indicators'!A115:T295,19,FALSE)</f>
        <v>0.8257689476</v>
      </c>
      <c r="V120" s="24">
        <f>VLOOKUP(A120,'2022_PAPI_Indicators'!A115:U295,20,FALSE)</f>
        <v>0.6845904589</v>
      </c>
      <c r="W120" s="24">
        <f>VLOOKUP(A120,'2022_PAPI_Indicators'!A115:V295,21,FALSE)</f>
        <v>0.8086255789</v>
      </c>
      <c r="X120" s="24">
        <f>VLOOKUP(A120,'2022_PAPI_Indicators'!A115:W295,22,FALSE)</f>
        <v>0.8442699313</v>
      </c>
      <c r="Y120" s="24">
        <f>VLOOKUP(A120,'2022_PAPI_Indicators'!A115:X295,23,FALSE)</f>
        <v>0.8277944922</v>
      </c>
      <c r="Z120" s="24">
        <f>VLOOKUP(A120,'2022_PAPI_Indicators'!A115:Y295,24,FALSE)</f>
        <v>0.7303468585</v>
      </c>
      <c r="AA120" s="24">
        <f>VLOOKUP(A120,'2022_PAPI_Indicators'!A115:Z295,25,FALSE)</f>
        <v>0.8804715276</v>
      </c>
      <c r="AB120" s="24">
        <f>VLOOKUP(A120,'2022_PAPI_Indicators'!A115:AA295,26,FALSE)</f>
        <v>0.8559954762</v>
      </c>
      <c r="AC120" s="24">
        <f>VLOOKUP(A120,'2022_PAPI_Indicators'!A115:AB295,27,FALSE)</f>
        <v>0.8021627069</v>
      </c>
      <c r="AD120" s="24">
        <f>VLOOKUP(A120,'2022_PAPI_Indicators'!A115:AC295,28,FALSE)</f>
        <v>0.8426659107</v>
      </c>
      <c r="AE120" s="24">
        <f>VLOOKUP(A120,'2022_PAPI_Indicators'!A115:AD295,29,FALSE)</f>
        <v>0.7279759645</v>
      </c>
      <c r="AF120" s="24">
        <f>VLOOKUP(A120,'2022_PAPI_Indicators'!A115:AE295,30,FALSE)</f>
        <v>0.8209244013</v>
      </c>
      <c r="AG120" s="24">
        <f>VLOOKUP(A120,'2022_PAPI_Indicators'!A115:AF295,31,FALSE)</f>
        <v>0.7442393303</v>
      </c>
      <c r="AH120" s="24">
        <f>VLOOKUP(A120,'2022_PAPI_Indicators'!A115:AG295,32,FALSE)</f>
        <v>0.9094501734</v>
      </c>
      <c r="AI120" s="24">
        <f>VLOOKUP(A120,'2022_PAPI_Indicators'!A115:AH295,33,FALSE)</f>
        <v>0.8506388068</v>
      </c>
      <c r="AJ120" s="24">
        <f>VLOOKUP(A120,'2022_PAPI_Indicators'!A115:AI295,34,FALSE)</f>
        <v>0.7573379874</v>
      </c>
      <c r="AK120" s="24">
        <f>VLOOKUP(A120,'2022_PAPI_Indicators'!A115:AJ295,35,FALSE)</f>
        <v>0.75</v>
      </c>
      <c r="AL120" s="24">
        <f>VLOOKUP(A120,'2022_PAPI_Indicators'!A115:AK295,36,FALSE)</f>
        <v>0.842972219</v>
      </c>
      <c r="AM120" s="24">
        <f>VLOOKUP(A120,'2022_PAPI_Indicators'!A115:AL295,37,FALSE)</f>
        <v>0.6744143963</v>
      </c>
      <c r="AN120" s="24">
        <f>VLOOKUP(A120,'2022_PAPI_Indicators'!A115:AM295,38,FALSE)</f>
        <v>0.7003640532</v>
      </c>
      <c r="AO120" s="24">
        <f>VLOOKUP(A120,'2022_PAPI_Indicators'!A115:AN295,39,FALSE)</f>
        <v>0.8345780969</v>
      </c>
      <c r="AP120" s="24">
        <f>VLOOKUP(A120,'2022_PAPI_Indicators'!A115:AO295,40,FALSE)</f>
        <v>0.9362880588</v>
      </c>
      <c r="AQ120" s="24">
        <f>VLOOKUP(A120,'2022_PAPI_Indicators'!A115:AP295,41,FALSE)</f>
        <v>0.6210078001</v>
      </c>
      <c r="AR120" s="24">
        <f>VLOOKUP(A120,'2022_PAPI_Indicators'!A115:AQ295,42,FALSE)</f>
        <v>0.8181241155</v>
      </c>
      <c r="AS120" s="24">
        <f>VLOOKUP(A120,'2022_PAPI_Indicators'!A115:AR295,43,FALSE)</f>
        <v>0.5784646273</v>
      </c>
      <c r="AT120" s="24">
        <f>VLOOKUP(A120,'2022_PAPI_Indicators'!A115:AS295,44,FALSE)</f>
        <v>0.5429107547</v>
      </c>
      <c r="AU120" s="24">
        <f>VLOOKUP(A120,'2022_PAPI_Indicators'!A115:AT295,45,FALSE)</f>
        <v>0.6489834785</v>
      </c>
      <c r="AV120" s="24">
        <f>VLOOKUP(A120,'2022_PAPI_Indicators'!A115:AU295,46,FALSE)</f>
        <v>0.5676689148</v>
      </c>
      <c r="AW120" s="24">
        <f>VLOOKUP(A120,'2022_PAPI_Indicators'!A115:AV295,47,FALSE)</f>
        <v>0.7033618093</v>
      </c>
      <c r="AX120" s="24">
        <f>VLOOKUP(A120,'2022_PAPI_Indicators'!A115:AW295,48,FALSE)</f>
        <v>0.8248897195</v>
      </c>
      <c r="AY120" s="24">
        <f>VLOOKUP(A120,'2022_PAPI_Indicators'!A115:AX295,49,FALSE)</f>
        <v>0.5301245451</v>
      </c>
      <c r="AZ120" s="24">
        <f>VLOOKUP(A120,'2022_PAPI_Indicators'!A115:AY295,50,FALSE)</f>
        <v>0.6482806802</v>
      </c>
      <c r="BA120" s="24">
        <f>VLOOKUP(A120,'2022_PAPI_Indicators'!A115:AZ295,51,FALSE)</f>
        <v>0.636476934</v>
      </c>
      <c r="BB120" s="24">
        <f>VLOOKUP(A120,'2022_PAPI_Indicators'!A115:BA295,52,FALSE)</f>
        <v>0.3715693057</v>
      </c>
      <c r="BC120" s="24">
        <f>VLOOKUP(A120,'2022_PAPI_Indicators'!A115:BB295,53,FALSE)</f>
        <v>0.5503408909</v>
      </c>
      <c r="BD120" s="24">
        <f>VLOOKUP(A120,'2022_PAPI_Indicators'!A115:BC295,54,FALSE)</f>
        <v>0.6647757888</v>
      </c>
      <c r="BE120" s="24">
        <f>VLOOKUP(A120,'2022_PAPI_Indicators'!A115:BD295,55,FALSE)</f>
        <v>0.6829964519</v>
      </c>
      <c r="BF120" s="24">
        <f>VLOOKUP(A120,'2022_PAPI_Indicators'!A115:BE295,56,FALSE)</f>
        <v>0.836191535</v>
      </c>
      <c r="BG120" s="24">
        <f>VLOOKUP(A120,'2022_PAPI_Indicators'!A115:BF295,57,FALSE)</f>
        <v>0.7991546392</v>
      </c>
      <c r="BH120" s="24">
        <f>VLOOKUP(A120,'2022_PAPI_Indicators'!A115:BG295,58,FALSE)</f>
        <v>0.7653388381</v>
      </c>
      <c r="BI120" s="24">
        <f>VLOOKUP(A120,'2022_PAPI_Indicators'!A115:BH295,59,FALSE)</f>
        <v>0.7855205536</v>
      </c>
      <c r="BJ120" s="24">
        <f>VLOOKUP(A120,'2022_PAPI_Indicators'!A115:BI295,60,FALSE)</f>
        <v>0.6976212859</v>
      </c>
      <c r="BK120" s="24">
        <f>VLOOKUP(A120,'2022_PAPI_Indicators'!A115:BJ295,61,FALSE)</f>
        <v>0.7978717089</v>
      </c>
      <c r="BL120" s="24">
        <f>VLOOKUP(A120,'2022_PAPI_Indicators'!A115:BK295,62,FALSE)</f>
        <v>0.6831368804</v>
      </c>
      <c r="BM120" s="24">
        <f>VLOOKUP(A120,'2022_PAPI_Indicators'!A115:BL295,63,FALSE)</f>
        <v>0.7491492033</v>
      </c>
      <c r="BN120" s="24">
        <f>VLOOKUP(A120,'2022_PAPI_Indicators'!A115:BM295,64,FALSE)</f>
        <v>0.6373339295</v>
      </c>
    </row>
    <row r="121" ht="13.5" customHeight="1">
      <c r="A121" s="11" t="s">
        <v>300</v>
      </c>
      <c r="B121" s="11" t="s">
        <v>301</v>
      </c>
      <c r="C121" s="12" t="s">
        <v>178</v>
      </c>
      <c r="D121" s="13">
        <f>VLOOKUP(A121,'2022_PAPI_Indicators'!A116:B296,2,)</f>
        <v>2.507805586</v>
      </c>
      <c r="E121" s="13">
        <f>VLOOKUP(A121,'2022_PAPI_Indicators'!A116:C296,3,FALSE)</f>
        <v>5.396870613</v>
      </c>
      <c r="F121" s="13">
        <f>VLOOKUP(A121,'2022_PAPI_Indicators'!A116:D296,4,FALSE)</f>
        <v>3.783986568</v>
      </c>
      <c r="G121" s="13">
        <f>VLOOKUP(A121,'2022_PAPI_Indicators'!A116:E296,5,FALSE)</f>
        <v>6.711748123</v>
      </c>
      <c r="H121" s="13">
        <f>VLOOKUP(A121,'2022_PAPI_Indicators'!A116:F296,6,FALSE)</f>
        <v>5.450786114</v>
      </c>
      <c r="I121" s="13">
        <f>VLOOKUP(A121,'2022_PAPI_Indicators'!A116:G296,7,FALSE)</f>
        <v>4.979251385</v>
      </c>
      <c r="J121" s="13">
        <f>VLOOKUP(A121,'2022_PAPI_Indicators'!A116:H296,8,FALSE)</f>
        <v>4.685807705</v>
      </c>
      <c r="K121" s="13">
        <f>VLOOKUP(A121,'2022_PAPI_Indicators'!A116:I296,9,FALSE)</f>
        <v>4.768275738</v>
      </c>
      <c r="L121" s="13">
        <f>VLOOKUP(A121,'2022_PAPI_Indicators'!A116:J296,10,FALSE)</f>
        <v>4.944987774</v>
      </c>
      <c r="M121" s="13">
        <f>VLOOKUP(A121,'2022_PAPI_Indicators'!A116:K296,11,FALSE)</f>
        <v>6.065029144</v>
      </c>
      <c r="N121" s="13">
        <f>VLOOKUP(A121,'2022_PAPI_Indicators'!A116:L296,12,FALSE)</f>
        <v>5.957840919</v>
      </c>
      <c r="O121" s="13">
        <f>VLOOKUP(A121,'2022_PAPI_Indicators'!A116:M296,13,FALSE)</f>
        <v>3.425585508</v>
      </c>
      <c r="P121" s="13">
        <f>VLOOKUP(A121,'2022_PAPI_Indicators'!A116:N296,14,FALSE)</f>
        <v>4.907000065</v>
      </c>
      <c r="Q121" s="13">
        <f>VLOOKUP(A121,'2022_PAPI_Indicators'!A116:O296,15,FALSE)</f>
        <v>4.951891899</v>
      </c>
      <c r="R121" s="14">
        <f>VLOOKUP(A121,'2022_PAPI_Indicators'!A116:P296,16,FALSE)</f>
        <v>6.063416481</v>
      </c>
      <c r="S121" s="13">
        <f>VLOOKUP(A121,'2022_PAPI_Indicators'!A116:R296,17,FALSE)</f>
        <v>4.46821928</v>
      </c>
      <c r="T121" s="13">
        <f>VLOOKUP(A121,'2022_PAPI_Indicators'!A116:S296,18,FALSE)</f>
        <v>6.71149683</v>
      </c>
      <c r="U121" s="14">
        <f>VLOOKUP(A121,'2022_PAPI_Indicators'!A116:T296,19,FALSE)</f>
        <v>5.908934593</v>
      </c>
      <c r="V121" s="13">
        <f>VLOOKUP(A121,'2022_PAPI_Indicators'!A116:U296,20,FALSE)</f>
        <v>5.215956211</v>
      </c>
      <c r="W121" s="13">
        <f>VLOOKUP(A121,'2022_PAPI_Indicators'!A116:V296,21,FALSE)</f>
        <v>4.569800854</v>
      </c>
      <c r="X121" s="13">
        <f>VLOOKUP(A121,'2022_PAPI_Indicators'!A116:W296,22,FALSE)</f>
        <v>4.578728676</v>
      </c>
      <c r="Y121" s="13">
        <f>VLOOKUP(A121,'2022_PAPI_Indicators'!A116:X296,23,FALSE)</f>
        <v>5.840818882</v>
      </c>
      <c r="Z121" s="13">
        <f>VLOOKUP(A121,'2022_PAPI_Indicators'!A116:Y296,24,FALSE)</f>
        <v>4.497920513</v>
      </c>
      <c r="AA121" s="13">
        <f>VLOOKUP(A121,'2022_PAPI_Indicators'!A116:Z296,25,FALSE)</f>
        <v>5.315670967</v>
      </c>
      <c r="AB121" s="13">
        <f>VLOOKUP(A121,'2022_PAPI_Indicators'!A116:AA296,26,FALSE)</f>
        <v>3.836727142</v>
      </c>
      <c r="AC121" s="13">
        <f>VLOOKUP(A121,'2022_PAPI_Indicators'!A116:AB296,27,FALSE)</f>
        <v>5.800530434</v>
      </c>
      <c r="AD121" s="13">
        <f>VLOOKUP(A121,'2022_PAPI_Indicators'!A116:AC296,28,FALSE)</f>
        <v>3.660007</v>
      </c>
      <c r="AE121" s="13">
        <f>VLOOKUP(A121,'2022_PAPI_Indicators'!A116:AD296,29,FALSE)</f>
        <v>4.686442852</v>
      </c>
      <c r="AF121" s="13">
        <f>VLOOKUP(A121,'2022_PAPI_Indicators'!A116:AE296,30,FALSE)</f>
        <v>5.347432137</v>
      </c>
      <c r="AG121" s="13">
        <f>VLOOKUP(A121,'2022_PAPI_Indicators'!A116:AF296,31,FALSE)</f>
        <v>5.217536926</v>
      </c>
      <c r="AH121" s="13">
        <f>VLOOKUP(A121,'2022_PAPI_Indicators'!A116:AG296,32,FALSE)</f>
        <v>5.482213497</v>
      </c>
      <c r="AI121" s="13">
        <f>VLOOKUP(A121,'2022_PAPI_Indicators'!A116:AH296,33,FALSE)</f>
        <v>4.284330368</v>
      </c>
      <c r="AJ121" s="13">
        <f>VLOOKUP(A121,'2022_PAPI_Indicators'!A116:AI296,34,FALSE)</f>
        <v>4.935564995</v>
      </c>
      <c r="AK121" s="13">
        <f>VLOOKUP(A121,'2022_PAPI_Indicators'!A116:AJ296,35,FALSE)</f>
        <v>4.226734161</v>
      </c>
      <c r="AL121" s="13">
        <f>VLOOKUP(A121,'2022_PAPI_Indicators'!A116:AK296,36,FALSE)</f>
        <v>4.103899956</v>
      </c>
      <c r="AM121" s="13">
        <f>VLOOKUP(A121,'2022_PAPI_Indicators'!A116:AL296,37,FALSE)</f>
        <v>5.699890614</v>
      </c>
      <c r="AN121" s="13">
        <f>VLOOKUP(A121,'2022_PAPI_Indicators'!A116:AM296,38,FALSE)</f>
        <v>3.007777452</v>
      </c>
      <c r="AO121" s="13">
        <f>VLOOKUP(A121,'2022_PAPI_Indicators'!A116:AN296,39,FALSE)</f>
        <v>3.644329309</v>
      </c>
      <c r="AP121" s="13">
        <f>VLOOKUP(A121,'2022_PAPI_Indicators'!A116:AO296,40,FALSE)</f>
        <v>4.549310207</v>
      </c>
      <c r="AQ121" s="13">
        <f>VLOOKUP(A121,'2022_PAPI_Indicators'!A116:AP296,41,FALSE)</f>
        <v>4.522241116</v>
      </c>
      <c r="AR121" s="13">
        <f>VLOOKUP(A121,'2022_PAPI_Indicators'!A116:AQ296,42,FALSE)</f>
        <v>3.596319437</v>
      </c>
      <c r="AS121" s="13">
        <f>VLOOKUP(A121,'2022_PAPI_Indicators'!A116:AR296,43,FALSE)</f>
        <v>5.398606777</v>
      </c>
      <c r="AT121" s="13">
        <f>VLOOKUP(A121,'2022_PAPI_Indicators'!A116:AS296,44,FALSE)</f>
        <v>6.903014183</v>
      </c>
      <c r="AU121" s="13">
        <f>VLOOKUP(A121,'2022_PAPI_Indicators'!A116:AT296,45,FALSE)</f>
        <v>5.829152584</v>
      </c>
      <c r="AV121" s="13">
        <f>VLOOKUP(A121,'2022_PAPI_Indicators'!A116:AU296,46,FALSE)</f>
        <v>3.839013815</v>
      </c>
      <c r="AW121" s="13">
        <f>VLOOKUP(A121,'2022_PAPI_Indicators'!A116:AV296,47,FALSE)</f>
        <v>3.921808481</v>
      </c>
      <c r="AX121" s="13">
        <f>VLOOKUP(A121,'2022_PAPI_Indicators'!A116:AW296,48,FALSE)</f>
        <v>4.337165356</v>
      </c>
      <c r="AY121" s="13">
        <f>VLOOKUP(A121,'2022_PAPI_Indicators'!A116:AX296,49,FALSE)</f>
        <v>4.070066452</v>
      </c>
      <c r="AZ121" s="13">
        <f>VLOOKUP(A121,'2022_PAPI_Indicators'!A116:AY296,50,FALSE)</f>
        <v>3.354352474</v>
      </c>
      <c r="BA121" s="13">
        <f>VLOOKUP(A121,'2022_PAPI_Indicators'!A116:AZ296,51,FALSE)</f>
        <v>3.867102146</v>
      </c>
      <c r="BB121" s="13">
        <f>VLOOKUP(A121,'2022_PAPI_Indicators'!A116:BA296,52,FALSE)</f>
        <v>5.934212685</v>
      </c>
      <c r="BC121" s="13">
        <f>VLOOKUP(A121,'2022_PAPI_Indicators'!A116:BB296,53,FALSE)</f>
        <v>5.544914722</v>
      </c>
      <c r="BD121" s="13">
        <f>VLOOKUP(A121,'2022_PAPI_Indicators'!A116:BC296,54,FALSE)</f>
        <v>5.086176395</v>
      </c>
      <c r="BE121" s="13">
        <f>VLOOKUP(A121,'2022_PAPI_Indicators'!A116:BD296,55,FALSE)</f>
        <v>5.667003155</v>
      </c>
      <c r="BF121" s="13">
        <f>VLOOKUP(A121,'2022_PAPI_Indicators'!A116:BE296,56,FALSE)</f>
        <v>5.459568024</v>
      </c>
      <c r="BG121" s="13">
        <f>VLOOKUP(A121,'2022_PAPI_Indicators'!A116:BF296,57,FALSE)</f>
        <v>5.931239605</v>
      </c>
      <c r="BH121" s="13">
        <f>VLOOKUP(A121,'2022_PAPI_Indicators'!A116:BG296,58,FALSE)</f>
        <v>4.710167408</v>
      </c>
      <c r="BI121" s="13">
        <f>VLOOKUP(A121,'2022_PAPI_Indicators'!A116:BH296,59,FALSE)</f>
        <v>3.963795662</v>
      </c>
      <c r="BJ121" s="13">
        <f>VLOOKUP(A121,'2022_PAPI_Indicators'!A116:BI296,60,FALSE)</f>
        <v>5.12796545</v>
      </c>
      <c r="BK121" s="13">
        <f>VLOOKUP(A121,'2022_PAPI_Indicators'!A116:BJ296,61,FALSE)</f>
        <v>6.352604866</v>
      </c>
      <c r="BL121" s="13">
        <f>VLOOKUP(A121,'2022_PAPI_Indicators'!A116:BK296,62,FALSE)</f>
        <v>4.95613575</v>
      </c>
      <c r="BM121" s="13">
        <f>VLOOKUP(A121,'2022_PAPI_Indicators'!A116:BL296,63,FALSE)</f>
        <v>4.655930996</v>
      </c>
      <c r="BN121" s="13">
        <f>VLOOKUP(A121,'2022_PAPI_Indicators'!A116:BM296,64,FALSE)</f>
        <v>3.789821625</v>
      </c>
    </row>
    <row r="122" ht="13.5" customHeight="1">
      <c r="A122" s="19" t="s">
        <v>302</v>
      </c>
      <c r="B122" s="19" t="s">
        <v>303</v>
      </c>
      <c r="C122" s="20" t="s">
        <v>88</v>
      </c>
      <c r="D122" s="21">
        <f>VLOOKUP(A122,'2022_PAPI_Indicators'!A117:B297,2,)</f>
        <v>1.410908699</v>
      </c>
      <c r="E122" s="21">
        <f>VLOOKUP(A122,'2022_PAPI_Indicators'!A117:C297,3,FALSE)</f>
        <v>1.404863715</v>
      </c>
      <c r="F122" s="21">
        <f>VLOOKUP(A122,'2022_PAPI_Indicators'!A117:D297,4,FALSE)</f>
        <v>1.371455669</v>
      </c>
      <c r="G122" s="21">
        <f>VLOOKUP(A122,'2022_PAPI_Indicators'!A117:E297,5,FALSE)</f>
        <v>1.414925098</v>
      </c>
      <c r="H122" s="21">
        <f>VLOOKUP(A122,'2022_PAPI_Indicators'!A117:F297,6,FALSE)</f>
        <v>1.280879617</v>
      </c>
      <c r="I122" s="21">
        <f>VLOOKUP(A122,'2022_PAPI_Indicators'!A117:G297,7,FALSE)</f>
        <v>1.501506329</v>
      </c>
      <c r="J122" s="21">
        <f>VLOOKUP(A122,'2022_PAPI_Indicators'!A117:H297,8,FALSE)</f>
        <v>1.336602569</v>
      </c>
      <c r="K122" s="21">
        <f>VLOOKUP(A122,'2022_PAPI_Indicators'!A117:I297,9,FALSE)</f>
        <v>1.963278651</v>
      </c>
      <c r="L122" s="21">
        <f>VLOOKUP(A122,'2022_PAPI_Indicators'!A117:J297,10,FALSE)</f>
        <v>1.409973502</v>
      </c>
      <c r="M122" s="21">
        <f>VLOOKUP(A122,'2022_PAPI_Indicators'!A117:K297,11,FALSE)</f>
        <v>1.423374891</v>
      </c>
      <c r="N122" s="21">
        <f>VLOOKUP(A122,'2022_PAPI_Indicators'!A117:L297,12,FALSE)</f>
        <v>1.683349013</v>
      </c>
      <c r="O122" s="21">
        <f>VLOOKUP(A122,'2022_PAPI_Indicators'!A117:M297,13,FALSE)</f>
        <v>1.80888021</v>
      </c>
      <c r="P122" s="21">
        <f>VLOOKUP(A122,'2022_PAPI_Indicators'!A117:N297,14,FALSE)</f>
        <v>1.972275376</v>
      </c>
      <c r="Q122" s="21">
        <f>VLOOKUP(A122,'2022_PAPI_Indicators'!A117:O297,15,FALSE)</f>
        <v>2.002254486</v>
      </c>
      <c r="R122" s="22">
        <f>VLOOKUP(A122,'2022_PAPI_Indicators'!A117:P297,16,FALSE)</f>
        <v>1.893425465</v>
      </c>
      <c r="S122" s="21">
        <f>VLOOKUP(A122,'2022_PAPI_Indicators'!A117:R297,17,FALSE)</f>
        <v>1.483832598</v>
      </c>
      <c r="T122" s="21">
        <f>VLOOKUP(A122,'2022_PAPI_Indicators'!A117:S297,18,FALSE)</f>
        <v>2.037855148</v>
      </c>
      <c r="U122" s="22">
        <f>VLOOKUP(A122,'2022_PAPI_Indicators'!A117:T297,19,FALSE)</f>
        <v>1.787302017</v>
      </c>
      <c r="V122" s="21">
        <f>VLOOKUP(A122,'2022_PAPI_Indicators'!A117:U297,20,FALSE)</f>
        <v>1.82664609</v>
      </c>
      <c r="W122" s="21">
        <f>VLOOKUP(A122,'2022_PAPI_Indicators'!A117:V297,21,FALSE)</f>
        <v>1.460503221</v>
      </c>
      <c r="X122" s="21">
        <f>VLOOKUP(A122,'2022_PAPI_Indicators'!A117:W297,22,FALSE)</f>
        <v>1.423664451</v>
      </c>
      <c r="Y122" s="21">
        <f>VLOOKUP(A122,'2022_PAPI_Indicators'!A117:X297,23,FALSE)</f>
        <v>2.041315079</v>
      </c>
      <c r="Z122" s="21">
        <f>VLOOKUP(A122,'2022_PAPI_Indicators'!A117:Y297,24,FALSE)</f>
        <v>1.575487494</v>
      </c>
      <c r="AA122" s="21">
        <f>VLOOKUP(A122,'2022_PAPI_Indicators'!A117:Z297,25,FALSE)</f>
        <v>1.456660151</v>
      </c>
      <c r="AB122" s="21">
        <f>VLOOKUP(A122,'2022_PAPI_Indicators'!A117:AA297,26,FALSE)</f>
        <v>1.39747715</v>
      </c>
      <c r="AC122" s="21">
        <f>VLOOKUP(A122,'2022_PAPI_Indicators'!A117:AB297,27,FALSE)</f>
        <v>1.88691175</v>
      </c>
      <c r="AD122" s="21">
        <f>VLOOKUP(A122,'2022_PAPI_Indicators'!A117:AC297,28,FALSE)</f>
        <v>1.752440453</v>
      </c>
      <c r="AE122" s="21">
        <f>VLOOKUP(A122,'2022_PAPI_Indicators'!A117:AD297,29,FALSE)</f>
        <v>2.127815723</v>
      </c>
      <c r="AF122" s="21">
        <f>VLOOKUP(A122,'2022_PAPI_Indicators'!A117:AE297,30,FALSE)</f>
        <v>1.47080946</v>
      </c>
      <c r="AG122" s="21">
        <f>VLOOKUP(A122,'2022_PAPI_Indicators'!A117:AF297,31,FALSE)</f>
        <v>1.549912572</v>
      </c>
      <c r="AH122" s="21">
        <f>VLOOKUP(A122,'2022_PAPI_Indicators'!A117:AG297,32,FALSE)</f>
        <v>1.766491055</v>
      </c>
      <c r="AI122" s="21">
        <f>VLOOKUP(A122,'2022_PAPI_Indicators'!A117:AH297,33,FALSE)</f>
        <v>1.947589517</v>
      </c>
      <c r="AJ122" s="21">
        <f>VLOOKUP(A122,'2022_PAPI_Indicators'!A117:AI297,34,FALSE)</f>
        <v>1.980439663</v>
      </c>
      <c r="AK122" s="21">
        <f>VLOOKUP(A122,'2022_PAPI_Indicators'!A117:AJ297,35,FALSE)</f>
        <v>1.933002949</v>
      </c>
      <c r="AL122" s="21">
        <f>VLOOKUP(A122,'2022_PAPI_Indicators'!A117:AK297,36,FALSE)</f>
        <v>1.983593941</v>
      </c>
      <c r="AM122" s="21">
        <f>VLOOKUP(A122,'2022_PAPI_Indicators'!A117:AL297,37,FALSE)</f>
        <v>1.995669127</v>
      </c>
      <c r="AN122" s="21">
        <f>VLOOKUP(A122,'2022_PAPI_Indicators'!A117:AM297,38,FALSE)</f>
        <v>1.986343861</v>
      </c>
      <c r="AO122" s="21">
        <f>VLOOKUP(A122,'2022_PAPI_Indicators'!A117:AN297,39,FALSE)</f>
        <v>2.01683259</v>
      </c>
      <c r="AP122" s="21">
        <f>VLOOKUP(A122,'2022_PAPI_Indicators'!A117:AO297,40,FALSE)</f>
        <v>1.815867066</v>
      </c>
      <c r="AQ122" s="21">
        <f>VLOOKUP(A122,'2022_PAPI_Indicators'!A117:AP297,41,FALSE)</f>
        <v>1.949077845</v>
      </c>
      <c r="AR122" s="21">
        <f>VLOOKUP(A122,'2022_PAPI_Indicators'!A117:AQ297,42,FALSE)</f>
        <v>1.373482943</v>
      </c>
      <c r="AS122" s="21">
        <f>VLOOKUP(A122,'2022_PAPI_Indicators'!A117:AR297,43,FALSE)</f>
        <v>1.961737514</v>
      </c>
      <c r="AT122" s="21">
        <f>VLOOKUP(A122,'2022_PAPI_Indicators'!A117:AS297,44,FALSE)</f>
        <v>1.203953147</v>
      </c>
      <c r="AU122" s="21">
        <f>VLOOKUP(A122,'2022_PAPI_Indicators'!A117:AT297,45,FALSE)</f>
        <v>1.030984879</v>
      </c>
      <c r="AV122" s="21">
        <f>VLOOKUP(A122,'2022_PAPI_Indicators'!A117:AU297,46,FALSE)</f>
        <v>0.9157982469</v>
      </c>
      <c r="AW122" s="21">
        <f>VLOOKUP(A122,'2022_PAPI_Indicators'!A117:AV297,47,FALSE)</f>
        <v>1.943094134</v>
      </c>
      <c r="AX122" s="21">
        <f>VLOOKUP(A122,'2022_PAPI_Indicators'!A117:AW297,48,FALSE)</f>
        <v>2.01435113</v>
      </c>
      <c r="AY122" s="21">
        <f>VLOOKUP(A122,'2022_PAPI_Indicators'!A117:AX297,49,FALSE)</f>
        <v>1.941108108</v>
      </c>
      <c r="AZ122" s="21">
        <f>VLOOKUP(A122,'2022_PAPI_Indicators'!A117:AY297,50,FALSE)</f>
        <v>1.904075146</v>
      </c>
      <c r="BA122" s="21">
        <f>VLOOKUP(A122,'2022_PAPI_Indicators'!A117:AZ297,51,FALSE)</f>
        <v>1.637849331</v>
      </c>
      <c r="BB122" s="21">
        <f>VLOOKUP(A122,'2022_PAPI_Indicators'!A117:BA297,52,FALSE)</f>
        <v>1.310291052</v>
      </c>
      <c r="BC122" s="21">
        <f>VLOOKUP(A122,'2022_PAPI_Indicators'!A117:BB297,53,FALSE)</f>
        <v>1.414688468</v>
      </c>
      <c r="BD122" s="21">
        <f>VLOOKUP(A122,'2022_PAPI_Indicators'!A117:BC297,54,FALSE)</f>
        <v>1.960393667</v>
      </c>
      <c r="BE122" s="21">
        <f>VLOOKUP(A122,'2022_PAPI_Indicators'!A117:BD297,55,FALSE)</f>
        <v>2.040260077</v>
      </c>
      <c r="BF122" s="21">
        <f>VLOOKUP(A122,'2022_PAPI_Indicators'!A117:BE297,56,FALSE)</f>
        <v>1.96756506</v>
      </c>
      <c r="BG122" s="21">
        <f>VLOOKUP(A122,'2022_PAPI_Indicators'!A117:BF297,57,FALSE)</f>
        <v>1.342565417</v>
      </c>
      <c r="BH122" s="21">
        <f>VLOOKUP(A122,'2022_PAPI_Indicators'!A117:BG297,58,FALSE)</f>
        <v>1.415238738</v>
      </c>
      <c r="BI122" s="21">
        <f>VLOOKUP(A122,'2022_PAPI_Indicators'!A117:BH297,59,FALSE)</f>
        <v>1.392534971</v>
      </c>
      <c r="BJ122" s="21">
        <f>VLOOKUP(A122,'2022_PAPI_Indicators'!A117:BI297,60,FALSE)</f>
        <v>1.412725091</v>
      </c>
      <c r="BK122" s="21">
        <f>VLOOKUP(A122,'2022_PAPI_Indicators'!A117:BJ297,61,FALSE)</f>
        <v>1.2128824</v>
      </c>
      <c r="BL122" s="21">
        <f>VLOOKUP(A122,'2022_PAPI_Indicators'!A117:BK297,62,FALSE)</f>
        <v>1.378053069</v>
      </c>
      <c r="BM122" s="21">
        <f>VLOOKUP(A122,'2022_PAPI_Indicators'!A117:BL297,63,FALSE)</f>
        <v>1.796557665</v>
      </c>
      <c r="BN122" s="21">
        <f>VLOOKUP(A122,'2022_PAPI_Indicators'!A117:BM297,64,FALSE)</f>
        <v>1.450579524</v>
      </c>
    </row>
    <row r="123" ht="13.5" customHeight="1">
      <c r="A123" s="11" t="s">
        <v>304</v>
      </c>
      <c r="B123" s="11" t="s">
        <v>305</v>
      </c>
      <c r="C123" s="12" t="s">
        <v>306</v>
      </c>
      <c r="D123" s="13">
        <f>VLOOKUP(A123,'2022_PAPI_Indicators'!A118:B298,2,)</f>
        <v>1</v>
      </c>
      <c r="E123" s="13">
        <f>VLOOKUP(A123,'2022_PAPI_Indicators'!A118:C298,3,FALSE)</f>
        <v>1</v>
      </c>
      <c r="F123" s="13">
        <f>VLOOKUP(A123,'2022_PAPI_Indicators'!A118:D298,4,FALSE)</f>
        <v>1</v>
      </c>
      <c r="G123" s="13">
        <f>VLOOKUP(A123,'2022_PAPI_Indicators'!A118:E298,5,FALSE)</f>
        <v>1</v>
      </c>
      <c r="H123" s="13">
        <f>VLOOKUP(A123,'2022_PAPI_Indicators'!A118:F298,6,FALSE)</f>
        <v>1.5</v>
      </c>
      <c r="I123" s="13">
        <f>VLOOKUP(A123,'2022_PAPI_Indicators'!A118:G298,7,FALSE)</f>
        <v>1</v>
      </c>
      <c r="J123" s="13">
        <f>VLOOKUP(A123,'2022_PAPI_Indicators'!A118:H298,8,FALSE)</f>
        <v>1</v>
      </c>
      <c r="K123" s="13">
        <f>VLOOKUP(A123,'2022_PAPI_Indicators'!A118:I298,9,FALSE)</f>
        <v>1</v>
      </c>
      <c r="L123" s="13">
        <f>VLOOKUP(A123,'2022_PAPI_Indicators'!A118:J298,10,FALSE)</f>
        <v>1</v>
      </c>
      <c r="M123" s="13">
        <f>VLOOKUP(A123,'2022_PAPI_Indicators'!A118:K298,11,FALSE)</f>
        <v>1</v>
      </c>
      <c r="N123" s="13">
        <f>VLOOKUP(A123,'2022_PAPI_Indicators'!A118:L298,12,FALSE)</f>
        <v>1</v>
      </c>
      <c r="O123" s="13">
        <f>VLOOKUP(A123,'2022_PAPI_Indicators'!A118:M298,13,FALSE)</f>
        <v>1</v>
      </c>
      <c r="P123" s="13">
        <f>VLOOKUP(A123,'2022_PAPI_Indicators'!A118:N298,14,FALSE)</f>
        <v>1</v>
      </c>
      <c r="Q123" s="13">
        <f>VLOOKUP(A123,'2022_PAPI_Indicators'!A118:O298,15,FALSE)</f>
        <v>0.5</v>
      </c>
      <c r="R123" s="14">
        <f>VLOOKUP(A123,'2022_PAPI_Indicators'!A118:P298,16,FALSE)</f>
        <v>1</v>
      </c>
      <c r="S123" s="13">
        <f>VLOOKUP(A123,'2022_PAPI_Indicators'!A118:R298,17,FALSE)</f>
        <v>1</v>
      </c>
      <c r="T123" s="13">
        <f>VLOOKUP(A123,'2022_PAPI_Indicators'!A118:S298,18,FALSE)</f>
        <v>1</v>
      </c>
      <c r="U123" s="14">
        <f>VLOOKUP(A123,'2022_PAPI_Indicators'!A118:T298,19,FALSE)</f>
        <v>1</v>
      </c>
      <c r="V123" s="13">
        <f>VLOOKUP(A123,'2022_PAPI_Indicators'!A118:U298,20,FALSE)</f>
        <v>0.8999999762</v>
      </c>
      <c r="W123" s="13">
        <f>VLOOKUP(A123,'2022_PAPI_Indicators'!A118:V298,21,FALSE)</f>
        <v>1</v>
      </c>
      <c r="X123" s="13">
        <f>VLOOKUP(A123,'2022_PAPI_Indicators'!A118:W298,22,FALSE)</f>
        <v>1</v>
      </c>
      <c r="Y123" s="13">
        <f>VLOOKUP(A123,'2022_PAPI_Indicators'!A118:X298,23,FALSE)</f>
        <v>0.8500000238</v>
      </c>
      <c r="Z123" s="13">
        <f>VLOOKUP(A123,'2022_PAPI_Indicators'!A118:Y298,24,FALSE)</f>
        <v>0.6000000238</v>
      </c>
      <c r="AA123" s="13">
        <f>VLOOKUP(A123,'2022_PAPI_Indicators'!A118:Z298,25,FALSE)</f>
        <v>1</v>
      </c>
      <c r="AB123" s="13">
        <f>VLOOKUP(A123,'2022_PAPI_Indicators'!A118:AA298,26,FALSE)</f>
        <v>1</v>
      </c>
      <c r="AC123" s="13">
        <f>VLOOKUP(A123,'2022_PAPI_Indicators'!A118:AB298,27,FALSE)</f>
        <v>1</v>
      </c>
      <c r="AD123" s="13">
        <f>VLOOKUP(A123,'2022_PAPI_Indicators'!A118:AC298,28,FALSE)</f>
        <v>1</v>
      </c>
      <c r="AE123" s="13">
        <f>VLOOKUP(A123,'2022_PAPI_Indicators'!A118:AD298,29,FALSE)</f>
        <v>0.5</v>
      </c>
      <c r="AF123" s="13">
        <f>VLOOKUP(A123,'2022_PAPI_Indicators'!A118:AE298,30,FALSE)</f>
        <v>1</v>
      </c>
      <c r="AG123" s="13">
        <f>VLOOKUP(A123,'2022_PAPI_Indicators'!A118:AF298,31,FALSE)</f>
        <v>1</v>
      </c>
      <c r="AH123" s="13">
        <f>VLOOKUP(A123,'2022_PAPI_Indicators'!A118:AG298,32,FALSE)</f>
        <v>1</v>
      </c>
      <c r="AI123" s="13">
        <f>VLOOKUP(A123,'2022_PAPI_Indicators'!A118:AH298,33,FALSE)</f>
        <v>1</v>
      </c>
      <c r="AJ123" s="13">
        <f>VLOOKUP(A123,'2022_PAPI_Indicators'!A118:AI298,34,FALSE)</f>
        <v>1</v>
      </c>
      <c r="AK123" s="13">
        <f>VLOOKUP(A123,'2022_PAPI_Indicators'!A118:AJ298,35,FALSE)</f>
        <v>1</v>
      </c>
      <c r="AL123" s="13">
        <f>VLOOKUP(A123,'2022_PAPI_Indicators'!A118:AK298,36,FALSE)</f>
        <v>1</v>
      </c>
      <c r="AM123" s="13">
        <f>VLOOKUP(A123,'2022_PAPI_Indicators'!A118:AL298,37,FALSE)</f>
        <v>1</v>
      </c>
      <c r="AN123" s="13">
        <f>VLOOKUP(A123,'2022_PAPI_Indicators'!A118:AM298,38,FALSE)</f>
        <v>1</v>
      </c>
      <c r="AO123" s="13">
        <f>VLOOKUP(A123,'2022_PAPI_Indicators'!A118:AN298,39,FALSE)</f>
        <v>1</v>
      </c>
      <c r="AP123" s="13">
        <f>VLOOKUP(A123,'2022_PAPI_Indicators'!A118:AO298,40,FALSE)</f>
        <v>1</v>
      </c>
      <c r="AQ123" s="13">
        <f>VLOOKUP(A123,'2022_PAPI_Indicators'!A118:AP298,41,FALSE)</f>
        <v>0.75</v>
      </c>
      <c r="AR123" s="13">
        <f>VLOOKUP(A123,'2022_PAPI_Indicators'!A118:AQ298,42,FALSE)</f>
        <v>1</v>
      </c>
      <c r="AS123" s="13">
        <f>VLOOKUP(A123,'2022_PAPI_Indicators'!A118:AR298,43,FALSE)</f>
        <v>1</v>
      </c>
      <c r="AT123" s="13">
        <f>VLOOKUP(A123,'2022_PAPI_Indicators'!A118:AS298,44,FALSE)</f>
        <v>1.350000024</v>
      </c>
      <c r="AU123" s="13">
        <f>VLOOKUP(A123,'2022_PAPI_Indicators'!A118:AT298,45,FALSE)</f>
        <v>2</v>
      </c>
      <c r="AV123" s="13">
        <f>VLOOKUP(A123,'2022_PAPI_Indicators'!A118:AU298,46,FALSE)</f>
        <v>2</v>
      </c>
      <c r="AW123" s="13">
        <f>VLOOKUP(A123,'2022_PAPI_Indicators'!A118:AV298,47,FALSE)</f>
        <v>1</v>
      </c>
      <c r="AX123" s="13">
        <f>VLOOKUP(A123,'2022_PAPI_Indicators'!A118:AW298,48,FALSE)</f>
        <v>1</v>
      </c>
      <c r="AY123" s="13">
        <f>VLOOKUP(A123,'2022_PAPI_Indicators'!A118:AX298,49,FALSE)</f>
        <v>1</v>
      </c>
      <c r="AZ123" s="13">
        <f>VLOOKUP(A123,'2022_PAPI_Indicators'!A118:AY298,50,FALSE)</f>
        <v>1</v>
      </c>
      <c r="BA123" s="13">
        <f>VLOOKUP(A123,'2022_PAPI_Indicators'!A118:AZ298,51,FALSE)</f>
        <v>1</v>
      </c>
      <c r="BB123" s="13">
        <f>VLOOKUP(A123,'2022_PAPI_Indicators'!A118:BA298,52,FALSE)</f>
        <v>1</v>
      </c>
      <c r="BC123" s="13">
        <f>VLOOKUP(A123,'2022_PAPI_Indicators'!A118:BB298,53,FALSE)</f>
        <v>1</v>
      </c>
      <c r="BD123" s="13">
        <f>VLOOKUP(A123,'2022_PAPI_Indicators'!A118:BC298,54,FALSE)</f>
        <v>1</v>
      </c>
      <c r="BE123" s="13">
        <f>VLOOKUP(A123,'2022_PAPI_Indicators'!A118:BD298,55,FALSE)</f>
        <v>1</v>
      </c>
      <c r="BF123" s="13">
        <f>VLOOKUP(A123,'2022_PAPI_Indicators'!A118:BE298,56,FALSE)</f>
        <v>1</v>
      </c>
      <c r="BG123" s="13">
        <f>VLOOKUP(A123,'2022_PAPI_Indicators'!A118:BF298,57,FALSE)</f>
        <v>1</v>
      </c>
      <c r="BH123" s="13">
        <f>VLOOKUP(A123,'2022_PAPI_Indicators'!A118:BG298,58,FALSE)</f>
        <v>1</v>
      </c>
      <c r="BI123" s="13">
        <f>VLOOKUP(A123,'2022_PAPI_Indicators'!A118:BH298,59,FALSE)</f>
        <v>1</v>
      </c>
      <c r="BJ123" s="13">
        <f>VLOOKUP(A123,'2022_PAPI_Indicators'!A118:BI298,60,FALSE)</f>
        <v>1</v>
      </c>
      <c r="BK123" s="13">
        <f>VLOOKUP(A123,'2022_PAPI_Indicators'!A118:BJ298,61,FALSE)</f>
        <v>1.5</v>
      </c>
      <c r="BL123" s="13">
        <f>VLOOKUP(A123,'2022_PAPI_Indicators'!A118:BK298,62,FALSE)</f>
        <v>1</v>
      </c>
      <c r="BM123" s="13">
        <f>VLOOKUP(A123,'2022_PAPI_Indicators'!A118:BL298,63,FALSE)</f>
        <v>1</v>
      </c>
      <c r="BN123" s="13">
        <f>VLOOKUP(A123,'2022_PAPI_Indicators'!A118:BM298,64,FALSE)</f>
        <v>1</v>
      </c>
    </row>
    <row r="124" ht="13.5" customHeight="1">
      <c r="A124" s="11" t="s">
        <v>307</v>
      </c>
      <c r="B124" s="11" t="s">
        <v>308</v>
      </c>
      <c r="C124" s="12" t="s">
        <v>306</v>
      </c>
      <c r="D124" s="13">
        <f>VLOOKUP(A124,'2022_PAPI_Indicators'!A119:B299,2,)</f>
        <v>10</v>
      </c>
      <c r="E124" s="13">
        <f>VLOOKUP(A124,'2022_PAPI_Indicators'!A119:C299,3,FALSE)</f>
        <v>10</v>
      </c>
      <c r="F124" s="13">
        <f>VLOOKUP(A124,'2022_PAPI_Indicators'!A119:D299,4,FALSE)</f>
        <v>10</v>
      </c>
      <c r="G124" s="13">
        <f>VLOOKUP(A124,'2022_PAPI_Indicators'!A119:E299,5,FALSE)</f>
        <v>10</v>
      </c>
      <c r="H124" s="13">
        <f>VLOOKUP(A124,'2022_PAPI_Indicators'!A119:F299,6,FALSE)</f>
        <v>10</v>
      </c>
      <c r="I124" s="13">
        <f>VLOOKUP(A124,'2022_PAPI_Indicators'!A119:G299,7,FALSE)</f>
        <v>9</v>
      </c>
      <c r="J124" s="13">
        <f>VLOOKUP(A124,'2022_PAPI_Indicators'!A119:H299,8,FALSE)</f>
        <v>10</v>
      </c>
      <c r="K124" s="13">
        <f>VLOOKUP(A124,'2022_PAPI_Indicators'!A119:I299,9,FALSE)</f>
        <v>5</v>
      </c>
      <c r="L124" s="13">
        <f>VLOOKUP(A124,'2022_PAPI_Indicators'!A119:J299,10,FALSE)</f>
        <v>10</v>
      </c>
      <c r="M124" s="13">
        <f>VLOOKUP(A124,'2022_PAPI_Indicators'!A119:K299,11,FALSE)</f>
        <v>10</v>
      </c>
      <c r="N124" s="13">
        <f>VLOOKUP(A124,'2022_PAPI_Indicators'!A119:L299,12,FALSE)</f>
        <v>7</v>
      </c>
      <c r="O124" s="13">
        <f>VLOOKUP(A124,'2022_PAPI_Indicators'!A119:M299,13,FALSE)</f>
        <v>7</v>
      </c>
      <c r="P124" s="13">
        <f>VLOOKUP(A124,'2022_PAPI_Indicators'!A119:N299,14,FALSE)</f>
        <v>5</v>
      </c>
      <c r="Q124" s="13">
        <f>VLOOKUP(A124,'2022_PAPI_Indicators'!A119:O299,15,FALSE)</f>
        <v>7</v>
      </c>
      <c r="R124" s="14">
        <f>VLOOKUP(A124,'2022_PAPI_Indicators'!A119:P299,16,FALSE)</f>
        <v>7</v>
      </c>
      <c r="S124" s="13">
        <f>VLOOKUP(A124,'2022_PAPI_Indicators'!A119:R299,17,FALSE)</f>
        <v>10</v>
      </c>
      <c r="T124" s="13">
        <f>VLOOKUP(A124,'2022_PAPI_Indicators'!A119:S299,18,FALSE)</f>
        <v>5</v>
      </c>
      <c r="U124" s="14">
        <f>VLOOKUP(A124,'2022_PAPI_Indicators'!A119:T299,19,FALSE)</f>
        <v>7</v>
      </c>
      <c r="V124" s="13">
        <f>VLOOKUP(A124,'2022_PAPI_Indicators'!A119:U299,20,FALSE)</f>
        <v>7</v>
      </c>
      <c r="W124" s="13">
        <f>VLOOKUP(A124,'2022_PAPI_Indicators'!A119:V299,21,FALSE)</f>
        <v>10</v>
      </c>
      <c r="X124" s="13">
        <f>VLOOKUP(A124,'2022_PAPI_Indicators'!A119:W299,22,FALSE)</f>
        <v>10</v>
      </c>
      <c r="Y124" s="13">
        <f>VLOOKUP(A124,'2022_PAPI_Indicators'!A119:X299,23,FALSE)</f>
        <v>5</v>
      </c>
      <c r="Z124" s="13">
        <f>VLOOKUP(A124,'2022_PAPI_Indicators'!A119:Y299,24,FALSE)</f>
        <v>10</v>
      </c>
      <c r="AA124" s="13">
        <f>VLOOKUP(A124,'2022_PAPI_Indicators'!A119:Z299,25,FALSE)</f>
        <v>10</v>
      </c>
      <c r="AB124" s="13">
        <f>VLOOKUP(A124,'2022_PAPI_Indicators'!A119:AA299,26,FALSE)</f>
        <v>10</v>
      </c>
      <c r="AC124" s="13">
        <f>VLOOKUP(A124,'2022_PAPI_Indicators'!A119:AB299,27,FALSE)</f>
        <v>6</v>
      </c>
      <c r="AD124" s="13">
        <f>VLOOKUP(A124,'2022_PAPI_Indicators'!A119:AC299,28,FALSE)</f>
        <v>7</v>
      </c>
      <c r="AE124" s="13">
        <f>VLOOKUP(A124,'2022_PAPI_Indicators'!A119:AD299,29,FALSE)</f>
        <v>5</v>
      </c>
      <c r="AF124" s="13">
        <f>VLOOKUP(A124,'2022_PAPI_Indicators'!A119:AE299,30,FALSE)</f>
        <v>10</v>
      </c>
      <c r="AG124" s="13">
        <f>VLOOKUP(A124,'2022_PAPI_Indicators'!A119:AF299,31,FALSE)</f>
        <v>8.75</v>
      </c>
      <c r="AH124" s="13">
        <f>VLOOKUP(A124,'2022_PAPI_Indicators'!A119:AG299,32,FALSE)</f>
        <v>7</v>
      </c>
      <c r="AI124" s="13">
        <f>VLOOKUP(A124,'2022_PAPI_Indicators'!A119:AH299,33,FALSE)</f>
        <v>5</v>
      </c>
      <c r="AJ124" s="13">
        <f>VLOOKUP(A124,'2022_PAPI_Indicators'!A119:AI299,34,FALSE)</f>
        <v>5</v>
      </c>
      <c r="AK124" s="13">
        <f>VLOOKUP(A124,'2022_PAPI_Indicators'!A119:AJ299,35,FALSE)</f>
        <v>5</v>
      </c>
      <c r="AL124" s="13">
        <f>VLOOKUP(A124,'2022_PAPI_Indicators'!A119:AK299,36,FALSE)</f>
        <v>5</v>
      </c>
      <c r="AM124" s="13">
        <f>VLOOKUP(A124,'2022_PAPI_Indicators'!A119:AL299,37,FALSE)</f>
        <v>5</v>
      </c>
      <c r="AN124" s="13">
        <f>VLOOKUP(A124,'2022_PAPI_Indicators'!A119:AM299,38,FALSE)</f>
        <v>5</v>
      </c>
      <c r="AO124" s="13">
        <f>VLOOKUP(A124,'2022_PAPI_Indicators'!A119:AN299,39,FALSE)</f>
        <v>5</v>
      </c>
      <c r="AP124" s="13">
        <f>VLOOKUP(A124,'2022_PAPI_Indicators'!A119:AO299,40,FALSE)</f>
        <v>6</v>
      </c>
      <c r="AQ124" s="13">
        <f>VLOOKUP(A124,'2022_PAPI_Indicators'!A119:AP299,41,FALSE)</f>
        <v>6</v>
      </c>
      <c r="AR124" s="13">
        <f>VLOOKUP(A124,'2022_PAPI_Indicators'!A119:AQ299,42,FALSE)</f>
        <v>10</v>
      </c>
      <c r="AS124" s="13">
        <f>VLOOKUP(A124,'2022_PAPI_Indicators'!A119:AR299,43,FALSE)</f>
        <v>5</v>
      </c>
      <c r="AT124" s="13">
        <f>VLOOKUP(A124,'2022_PAPI_Indicators'!A119:AS299,44,FALSE)</f>
        <v>10</v>
      </c>
      <c r="AU124" s="13">
        <f>VLOOKUP(A124,'2022_PAPI_Indicators'!A119:AT299,45,FALSE)</f>
        <v>10</v>
      </c>
      <c r="AV124" s="13">
        <f>VLOOKUP(A124,'2022_PAPI_Indicators'!A119:AU299,46,FALSE)</f>
        <v>10</v>
      </c>
      <c r="AW124" s="13">
        <f>VLOOKUP(A124,'2022_PAPI_Indicators'!A119:AV299,47,FALSE)</f>
        <v>5</v>
      </c>
      <c r="AX124" s="13">
        <f>VLOOKUP(A124,'2022_PAPI_Indicators'!A119:AW299,48,FALSE)</f>
        <v>5</v>
      </c>
      <c r="AY124" s="13">
        <f>VLOOKUP(A124,'2022_PAPI_Indicators'!A119:AX299,49,FALSE)</f>
        <v>5</v>
      </c>
      <c r="AZ124" s="13">
        <f>VLOOKUP(A124,'2022_PAPI_Indicators'!A119:AY299,50,FALSE)</f>
        <v>5</v>
      </c>
      <c r="BA124" s="13">
        <f>VLOOKUP(A124,'2022_PAPI_Indicators'!A119:AZ299,51,FALSE)</f>
        <v>8</v>
      </c>
      <c r="BB124" s="13">
        <f>VLOOKUP(A124,'2022_PAPI_Indicators'!A119:BA299,52,FALSE)</f>
        <v>10</v>
      </c>
      <c r="BC124" s="13">
        <f>VLOOKUP(A124,'2022_PAPI_Indicators'!A119:BB299,53,FALSE)</f>
        <v>10</v>
      </c>
      <c r="BD124" s="13">
        <f>VLOOKUP(A124,'2022_PAPI_Indicators'!A119:BC299,54,FALSE)</f>
        <v>5</v>
      </c>
      <c r="BE124" s="13">
        <f>VLOOKUP(A124,'2022_PAPI_Indicators'!A119:BD299,55,FALSE)</f>
        <v>5</v>
      </c>
      <c r="BF124" s="13">
        <f>VLOOKUP(A124,'2022_PAPI_Indicators'!A119:BE299,56,FALSE)</f>
        <v>5</v>
      </c>
      <c r="BG124" s="13">
        <f>VLOOKUP(A124,'2022_PAPI_Indicators'!A119:BF299,57,FALSE)</f>
        <v>10</v>
      </c>
      <c r="BH124" s="13">
        <f>VLOOKUP(A124,'2022_PAPI_Indicators'!A119:BG299,58,FALSE)</f>
        <v>10</v>
      </c>
      <c r="BI124" s="13">
        <f>VLOOKUP(A124,'2022_PAPI_Indicators'!A119:BH299,59,FALSE)</f>
        <v>10</v>
      </c>
      <c r="BJ124" s="13">
        <f>VLOOKUP(A124,'2022_PAPI_Indicators'!A119:BI299,60,FALSE)</f>
        <v>10</v>
      </c>
      <c r="BK124" s="13">
        <f>VLOOKUP(A124,'2022_PAPI_Indicators'!A119:BJ299,61,FALSE)</f>
        <v>10</v>
      </c>
      <c r="BL124" s="13">
        <f>VLOOKUP(A124,'2022_PAPI_Indicators'!A119:BK299,62,FALSE)</f>
        <v>10</v>
      </c>
      <c r="BM124" s="13">
        <f>VLOOKUP(A124,'2022_PAPI_Indicators'!A119:BL299,63,FALSE)</f>
        <v>7</v>
      </c>
      <c r="BN124" s="13">
        <f>VLOOKUP(A124,'2022_PAPI_Indicators'!A119:BM299,64,FALSE)</f>
        <v>10</v>
      </c>
    </row>
    <row r="125" ht="13.5" customHeight="1">
      <c r="A125" s="11" t="s">
        <v>309</v>
      </c>
      <c r="B125" s="11" t="s">
        <v>310</v>
      </c>
      <c r="C125" s="12" t="s">
        <v>238</v>
      </c>
      <c r="D125" s="13">
        <f>VLOOKUP(A125,'2022_PAPI_Indicators'!A120:B300,2,)</f>
        <v>4.161837101</v>
      </c>
      <c r="E125" s="13">
        <f>VLOOKUP(A125,'2022_PAPI_Indicators'!A120:C300,3,FALSE)</f>
        <v>4.186024189</v>
      </c>
      <c r="F125" s="13">
        <f>VLOOKUP(A125,'2022_PAPI_Indicators'!A120:D300,4,FALSE)</f>
        <v>4.026751518</v>
      </c>
      <c r="G125" s="13">
        <f>VLOOKUP(A125,'2022_PAPI_Indicators'!A120:E300,5,FALSE)</f>
        <v>4.052327156</v>
      </c>
      <c r="H125" s="13">
        <f>VLOOKUP(A125,'2022_PAPI_Indicators'!A120:F300,6,FALSE)</f>
        <v>4.112794399</v>
      </c>
      <c r="I125" s="13">
        <f>VLOOKUP(A125,'2022_PAPI_Indicators'!A120:G300,7,FALSE)</f>
        <v>3.847499371</v>
      </c>
      <c r="J125" s="13">
        <f>VLOOKUP(A125,'2022_PAPI_Indicators'!A120:H300,8,FALSE)</f>
        <v>3.774163485</v>
      </c>
      <c r="K125" s="13">
        <f>VLOOKUP(A125,'2022_PAPI_Indicators'!A120:I300,9,FALSE)</f>
        <v>4.025765896</v>
      </c>
      <c r="L125" s="13">
        <f>VLOOKUP(A125,'2022_PAPI_Indicators'!A120:J300,10,FALSE)</f>
        <v>4.045415401</v>
      </c>
      <c r="M125" s="13">
        <f>VLOOKUP(A125,'2022_PAPI_Indicators'!A120:K300,11,FALSE)</f>
        <v>4.13822937</v>
      </c>
      <c r="N125" s="13">
        <f>VLOOKUP(A125,'2022_PAPI_Indicators'!A120:L300,12,FALSE)</f>
        <v>4.025623322</v>
      </c>
      <c r="O125" s="13">
        <f>VLOOKUP(A125,'2022_PAPI_Indicators'!A120:M300,13,FALSE)</f>
        <v>4.180946827</v>
      </c>
      <c r="P125" s="13">
        <f>VLOOKUP(A125,'2022_PAPI_Indicators'!A120:N300,14,FALSE)</f>
        <v>4.103335381</v>
      </c>
      <c r="Q125" s="13">
        <f>VLOOKUP(A125,'2022_PAPI_Indicators'!A120:O300,15,FALSE)</f>
        <v>4.313537121</v>
      </c>
      <c r="R125" s="14">
        <f>VLOOKUP(A125,'2022_PAPI_Indicators'!A120:P300,16,FALSE)</f>
        <v>4.457203388</v>
      </c>
      <c r="S125" s="13">
        <f>VLOOKUP(A125,'2022_PAPI_Indicators'!A120:R300,17,FALSE)</f>
        <v>4.322769642</v>
      </c>
      <c r="T125" s="13">
        <f>VLOOKUP(A125,'2022_PAPI_Indicators'!A120:S300,18,FALSE)</f>
        <v>4.336167336</v>
      </c>
      <c r="U125" s="14">
        <f>VLOOKUP(A125,'2022_PAPI_Indicators'!A120:T300,19,FALSE)</f>
        <v>4.392855644</v>
      </c>
      <c r="V125" s="13">
        <f>VLOOKUP(A125,'2022_PAPI_Indicators'!A120:U300,20,FALSE)</f>
        <v>4.108398914</v>
      </c>
      <c r="W125" s="13">
        <f>VLOOKUP(A125,'2022_PAPI_Indicators'!A120:V300,21,FALSE)</f>
        <v>4.095935822</v>
      </c>
      <c r="X125" s="13">
        <f>VLOOKUP(A125,'2022_PAPI_Indicators'!A120:W300,22,FALSE)</f>
        <v>4.149410248</v>
      </c>
      <c r="Y125" s="13">
        <f>VLOOKUP(A125,'2022_PAPI_Indicators'!A120:X300,23,FALSE)</f>
        <v>4.097581387</v>
      </c>
      <c r="Z125" s="13">
        <f>VLOOKUP(A125,'2022_PAPI_Indicators'!A120:Y300,24,FALSE)</f>
        <v>4.103786945</v>
      </c>
      <c r="AA125" s="13">
        <f>VLOOKUP(A125,'2022_PAPI_Indicators'!A120:Z300,25,FALSE)</f>
        <v>4.436635971</v>
      </c>
      <c r="AB125" s="13">
        <f>VLOOKUP(A125,'2022_PAPI_Indicators'!A120:AA300,26,FALSE)</f>
        <v>4.259581566</v>
      </c>
      <c r="AC125" s="13">
        <f>VLOOKUP(A125,'2022_PAPI_Indicators'!A120:AB300,27,FALSE)</f>
        <v>4.298951626</v>
      </c>
      <c r="AD125" s="13">
        <f>VLOOKUP(A125,'2022_PAPI_Indicators'!A120:AC300,28,FALSE)</f>
        <v>4.1552248</v>
      </c>
      <c r="AE125" s="13">
        <f>VLOOKUP(A125,'2022_PAPI_Indicators'!A120:AD300,29,FALSE)</f>
        <v>4.044070244</v>
      </c>
      <c r="AF125" s="13">
        <f>VLOOKUP(A125,'2022_PAPI_Indicators'!A120:AE300,30,FALSE)</f>
        <v>4.245703697</v>
      </c>
      <c r="AG125" s="13">
        <f>VLOOKUP(A125,'2022_PAPI_Indicators'!A120:AF300,31,FALSE)</f>
        <v>4.033586979</v>
      </c>
      <c r="AH125" s="13">
        <f>VLOOKUP(A125,'2022_PAPI_Indicators'!A120:AG300,32,FALSE)</f>
        <v>4.243808746</v>
      </c>
      <c r="AI125" s="13">
        <f>VLOOKUP(A125,'2022_PAPI_Indicators'!A120:AH300,33,FALSE)</f>
        <v>4.076934814</v>
      </c>
      <c r="AJ125" s="13">
        <f>VLOOKUP(A125,'2022_PAPI_Indicators'!A120:AI300,34,FALSE)</f>
        <v>4.187678337</v>
      </c>
      <c r="AK125" s="13">
        <f>VLOOKUP(A125,'2022_PAPI_Indicators'!A120:AJ300,35,FALSE)</f>
        <v>4.128288746</v>
      </c>
      <c r="AL125" s="13">
        <f>VLOOKUP(A125,'2022_PAPI_Indicators'!A120:AK300,36,FALSE)</f>
        <v>3.96926403</v>
      </c>
      <c r="AM125" s="13">
        <f>VLOOKUP(A125,'2022_PAPI_Indicators'!A120:AL300,37,FALSE)</f>
        <v>4.275257587</v>
      </c>
      <c r="AN125" s="13">
        <f>VLOOKUP(A125,'2022_PAPI_Indicators'!A120:AM300,38,FALSE)</f>
        <v>4.214667797</v>
      </c>
      <c r="AO125" s="13">
        <f>VLOOKUP(A125,'2022_PAPI_Indicators'!A120:AN300,39,FALSE)</f>
        <v>4.472757339</v>
      </c>
      <c r="AP125" s="13">
        <f>VLOOKUP(A125,'2022_PAPI_Indicators'!A120:AO300,40,FALSE)</f>
        <v>4.366241932</v>
      </c>
      <c r="AQ125" s="13">
        <f>VLOOKUP(A125,'2022_PAPI_Indicators'!A120:AP300,41,FALSE)</f>
        <v>4.090312481</v>
      </c>
      <c r="AR125" s="13">
        <f>VLOOKUP(A125,'2022_PAPI_Indicators'!A120:AQ300,42,FALSE)</f>
        <v>3.88330245</v>
      </c>
      <c r="AS125" s="13">
        <f>VLOOKUP(A125,'2022_PAPI_Indicators'!A120:AR300,43,FALSE)</f>
        <v>4.329442501</v>
      </c>
      <c r="AT125" s="13">
        <f>VLOOKUP(A125,'2022_PAPI_Indicators'!A120:AS300,44,FALSE)</f>
        <v>3.895991087</v>
      </c>
      <c r="AU125" s="13">
        <f>VLOOKUP(A125,'2022_PAPI_Indicators'!A120:AT300,45,FALSE)</f>
        <v>4.154821396</v>
      </c>
      <c r="AV125" s="13">
        <f>VLOOKUP(A125,'2022_PAPI_Indicators'!A120:AU300,46,FALSE)</f>
        <v>4.305922985</v>
      </c>
      <c r="AW125" s="13">
        <f>VLOOKUP(A125,'2022_PAPI_Indicators'!A120:AV300,47,FALSE)</f>
        <v>4.110140324</v>
      </c>
      <c r="AX125" s="13">
        <f>VLOOKUP(A125,'2022_PAPI_Indicators'!A120:AW300,48,FALSE)</f>
        <v>4.412406921</v>
      </c>
      <c r="AY125" s="13">
        <f>VLOOKUP(A125,'2022_PAPI_Indicators'!A120:AX300,49,FALSE)</f>
        <v>4.199962616</v>
      </c>
      <c r="AZ125" s="13">
        <f>VLOOKUP(A125,'2022_PAPI_Indicators'!A120:AY300,50,FALSE)</f>
        <v>4.034351349</v>
      </c>
      <c r="BA125" s="13">
        <f>VLOOKUP(A125,'2022_PAPI_Indicators'!A120:AZ300,51,FALSE)</f>
        <v>4.253511906</v>
      </c>
      <c r="BB125" s="13">
        <f>VLOOKUP(A125,'2022_PAPI_Indicators'!A120:BA300,52,FALSE)</f>
        <v>3.990632534</v>
      </c>
      <c r="BC125" s="13">
        <f>VLOOKUP(A125,'2022_PAPI_Indicators'!A120:BB300,53,FALSE)</f>
        <v>4.2984972</v>
      </c>
      <c r="BD125" s="13">
        <f>VLOOKUP(A125,'2022_PAPI_Indicators'!A120:BC300,54,FALSE)</f>
        <v>4.304389477</v>
      </c>
      <c r="BE125" s="13">
        <f>VLOOKUP(A125,'2022_PAPI_Indicators'!A120:BD300,55,FALSE)</f>
        <v>4.248514175</v>
      </c>
      <c r="BF125" s="13">
        <f>VLOOKUP(A125,'2022_PAPI_Indicators'!A120:BE300,56,FALSE)</f>
        <v>4.43960619</v>
      </c>
      <c r="BG125" s="13">
        <f>VLOOKUP(A125,'2022_PAPI_Indicators'!A120:BF300,57,FALSE)</f>
        <v>4.234069824</v>
      </c>
      <c r="BH125" s="13">
        <f>VLOOKUP(A125,'2022_PAPI_Indicators'!A120:BG300,58,FALSE)</f>
        <v>4.25494194</v>
      </c>
      <c r="BI125" s="13">
        <f>VLOOKUP(A125,'2022_PAPI_Indicators'!A120:BH300,59,FALSE)</f>
        <v>4.318433762</v>
      </c>
      <c r="BJ125" s="13">
        <f>VLOOKUP(A125,'2022_PAPI_Indicators'!A120:BI300,60,FALSE)</f>
        <v>4.245812893</v>
      </c>
      <c r="BK125" s="13">
        <f>VLOOKUP(A125,'2022_PAPI_Indicators'!A120:BJ300,61,FALSE)</f>
        <v>4.33657074</v>
      </c>
      <c r="BL125" s="13">
        <f>VLOOKUP(A125,'2022_PAPI_Indicators'!A120:BK300,62,FALSE)</f>
        <v>4.268539906</v>
      </c>
      <c r="BM125" s="13">
        <f>VLOOKUP(A125,'2022_PAPI_Indicators'!A120:BL300,63,FALSE)</f>
        <v>4.483522415</v>
      </c>
      <c r="BN125" s="13">
        <f>VLOOKUP(A125,'2022_PAPI_Indicators'!A120:BM300,64,FALSE)</f>
        <v>4.280333519</v>
      </c>
    </row>
    <row r="126" ht="13.5" customHeight="1">
      <c r="A126" s="11" t="s">
        <v>311</v>
      </c>
      <c r="B126" s="11" t="s">
        <v>312</v>
      </c>
      <c r="C126" s="12" t="s">
        <v>313</v>
      </c>
      <c r="D126" s="13">
        <f>VLOOKUP(A126,'2022_PAPI_Indicators'!A121:B301,2,)</f>
        <v>4.861872673</v>
      </c>
      <c r="E126" s="13">
        <f>VLOOKUP(A126,'2022_PAPI_Indicators'!A121:C301,3,FALSE)</f>
        <v>4.741325855</v>
      </c>
      <c r="F126" s="13">
        <f>VLOOKUP(A126,'2022_PAPI_Indicators'!A121:D301,4,FALSE)</f>
        <v>4.532402992</v>
      </c>
      <c r="G126" s="13">
        <f>VLOOKUP(A126,'2022_PAPI_Indicators'!A121:E301,5,FALSE)</f>
        <v>4.924893379</v>
      </c>
      <c r="H126" s="13">
        <f>VLOOKUP(A126,'2022_PAPI_Indicators'!A121:F301,6,FALSE)</f>
        <v>5.721637249</v>
      </c>
      <c r="I126" s="13">
        <f>VLOOKUP(A126,'2022_PAPI_Indicators'!A121:G301,7,FALSE)</f>
        <v>4.95361948</v>
      </c>
      <c r="J126" s="13">
        <f>VLOOKUP(A126,'2022_PAPI_Indicators'!A121:H301,8,FALSE)</f>
        <v>4.413853645</v>
      </c>
      <c r="K126" s="13">
        <f>VLOOKUP(A126,'2022_PAPI_Indicators'!A121:I301,9,FALSE)</f>
        <v>4.740501404</v>
      </c>
      <c r="L126" s="13">
        <f>VLOOKUP(A126,'2022_PAPI_Indicators'!A121:J301,10,FALSE)</f>
        <v>5.299414635</v>
      </c>
      <c r="M126" s="13">
        <f>VLOOKUP(A126,'2022_PAPI_Indicators'!A121:K301,11,FALSE)</f>
        <v>4.962228298</v>
      </c>
      <c r="N126" s="13">
        <f>VLOOKUP(A126,'2022_PAPI_Indicators'!A121:L301,12,FALSE)</f>
        <v>4.218610764</v>
      </c>
      <c r="O126" s="13">
        <f>VLOOKUP(A126,'2022_PAPI_Indicators'!A121:M301,13,FALSE)</f>
        <v>5.800508022</v>
      </c>
      <c r="P126" s="13">
        <f>VLOOKUP(A126,'2022_PAPI_Indicators'!A121:N301,14,FALSE)</f>
        <v>4.971540928</v>
      </c>
      <c r="Q126" s="13">
        <f>VLOOKUP(A126,'2022_PAPI_Indicators'!A121:O301,15,FALSE)</f>
        <v>5.429461002</v>
      </c>
      <c r="R126" s="14">
        <f>VLOOKUP(A126,'2022_PAPI_Indicators'!A121:P301,16,FALSE)</f>
        <v>6.281709194</v>
      </c>
      <c r="S126" s="13">
        <f>VLOOKUP(A126,'2022_PAPI_Indicators'!A121:R301,17,FALSE)</f>
        <v>5.719573975</v>
      </c>
      <c r="T126" s="13">
        <f>VLOOKUP(A126,'2022_PAPI_Indicators'!A121:S301,18,FALSE)</f>
        <v>5.528596878</v>
      </c>
      <c r="U126" s="14">
        <f>VLOOKUP(A126,'2022_PAPI_Indicators'!A121:T301,19,FALSE)</f>
        <v>4.855085373</v>
      </c>
      <c r="V126" s="13">
        <f>VLOOKUP(A126,'2022_PAPI_Indicators'!A121:U301,20,FALSE)</f>
        <v>5.831224918</v>
      </c>
      <c r="W126" s="13">
        <f>VLOOKUP(A126,'2022_PAPI_Indicators'!A121:V301,21,FALSE)</f>
        <v>5.32154274</v>
      </c>
      <c r="X126" s="13">
        <f>VLOOKUP(A126,'2022_PAPI_Indicators'!A121:W301,22,FALSE)</f>
        <v>5.447942257</v>
      </c>
      <c r="Y126" s="13">
        <f>VLOOKUP(A126,'2022_PAPI_Indicators'!A121:X301,23,FALSE)</f>
        <v>5.44643116</v>
      </c>
      <c r="Z126" s="13">
        <f>VLOOKUP(A126,'2022_PAPI_Indicators'!A121:Y301,24,FALSE)</f>
        <v>5.141906261</v>
      </c>
      <c r="AA126" s="13">
        <f>VLOOKUP(A126,'2022_PAPI_Indicators'!A121:Z301,25,FALSE)</f>
        <v>4.750961781</v>
      </c>
      <c r="AB126" s="13">
        <f>VLOOKUP(A126,'2022_PAPI_Indicators'!A121:AA301,26,FALSE)</f>
        <v>4.329867363</v>
      </c>
      <c r="AC126" s="13">
        <f>VLOOKUP(A126,'2022_PAPI_Indicators'!A121:AB301,27,FALSE)</f>
        <v>5.003087997</v>
      </c>
      <c r="AD126" s="13">
        <f>VLOOKUP(A126,'2022_PAPI_Indicators'!A121:AC301,28,FALSE)</f>
        <v>4.957482338</v>
      </c>
      <c r="AE126" s="13">
        <f>VLOOKUP(A126,'2022_PAPI_Indicators'!A121:AD301,29,FALSE)</f>
        <v>4.643360138</v>
      </c>
      <c r="AF126" s="13">
        <f>VLOOKUP(A126,'2022_PAPI_Indicators'!A121:AE301,30,FALSE)</f>
        <v>5.452172279</v>
      </c>
      <c r="AG126" s="13">
        <f>VLOOKUP(A126,'2022_PAPI_Indicators'!A121:AF301,31,FALSE)</f>
        <v>5.108759403</v>
      </c>
      <c r="AH126" s="13">
        <f>VLOOKUP(A126,'2022_PAPI_Indicators'!A121:AG301,32,FALSE)</f>
        <v>4.814229488</v>
      </c>
      <c r="AI126" s="13">
        <f>VLOOKUP(A126,'2022_PAPI_Indicators'!A121:AH301,33,FALSE)</f>
        <v>4.617573261</v>
      </c>
      <c r="AJ126" s="13">
        <f>VLOOKUP(A126,'2022_PAPI_Indicators'!A121:AI301,34,FALSE)</f>
        <v>4.936741829</v>
      </c>
      <c r="AK126" s="13">
        <f>VLOOKUP(A126,'2022_PAPI_Indicators'!A121:AJ301,35,FALSE)</f>
        <v>4.238222122</v>
      </c>
      <c r="AL126" s="13">
        <f>VLOOKUP(A126,'2022_PAPI_Indicators'!A121:AK301,36,FALSE)</f>
        <v>5.358333588</v>
      </c>
      <c r="AM126" s="13">
        <f>VLOOKUP(A126,'2022_PAPI_Indicators'!A121:AL301,37,FALSE)</f>
        <v>5.040646553</v>
      </c>
      <c r="AN126" s="13">
        <f>VLOOKUP(A126,'2022_PAPI_Indicators'!A121:AM301,38,FALSE)</f>
        <v>4.974151134</v>
      </c>
      <c r="AO126" s="13">
        <f>VLOOKUP(A126,'2022_PAPI_Indicators'!A121:AN301,39,FALSE)</f>
        <v>4.778474331</v>
      </c>
      <c r="AP126" s="13">
        <f>VLOOKUP(A126,'2022_PAPI_Indicators'!A121:AO301,40,FALSE)</f>
        <v>3.600006342</v>
      </c>
      <c r="AQ126" s="13">
        <f>VLOOKUP(A126,'2022_PAPI_Indicators'!A121:AP301,41,FALSE)</f>
        <v>4.901208401</v>
      </c>
      <c r="AR126" s="13">
        <f>VLOOKUP(A126,'2022_PAPI_Indicators'!A121:AQ301,42,FALSE)</f>
        <v>4.797801495</v>
      </c>
      <c r="AS126" s="13">
        <f>VLOOKUP(A126,'2022_PAPI_Indicators'!A121:AR301,43,FALSE)</f>
        <v>4.534261227</v>
      </c>
      <c r="AT126" s="13">
        <f>VLOOKUP(A126,'2022_PAPI_Indicators'!A121:AS301,44,FALSE)</f>
        <v>4.350832462</v>
      </c>
      <c r="AU126" s="13">
        <f>VLOOKUP(A126,'2022_PAPI_Indicators'!A121:AT301,45,FALSE)</f>
        <v>4.865596771</v>
      </c>
      <c r="AV126" s="13">
        <f>VLOOKUP(A126,'2022_PAPI_Indicators'!A121:AU301,46,FALSE)</f>
        <v>3.214725971</v>
      </c>
      <c r="AW126" s="13">
        <f>VLOOKUP(A126,'2022_PAPI_Indicators'!A121:AV301,47,FALSE)</f>
        <v>4.386905193</v>
      </c>
      <c r="AX126" s="13">
        <f>VLOOKUP(A126,'2022_PAPI_Indicators'!A121:AW301,48,FALSE)</f>
        <v>4.982076645</v>
      </c>
      <c r="AY126" s="13">
        <f>VLOOKUP(A126,'2022_PAPI_Indicators'!A121:AX301,49,FALSE)</f>
        <v>4.41428709</v>
      </c>
      <c r="AZ126" s="13">
        <f>VLOOKUP(A126,'2022_PAPI_Indicators'!A121:AY301,50,FALSE)</f>
        <v>3.875769377</v>
      </c>
      <c r="BA126" s="13">
        <f>VLOOKUP(A126,'2022_PAPI_Indicators'!A121:AZ301,51,FALSE)</f>
        <v>4.839430332</v>
      </c>
      <c r="BB126" s="13">
        <f>VLOOKUP(A126,'2022_PAPI_Indicators'!A121:BA301,52,FALSE)</f>
        <v>3.87923336</v>
      </c>
      <c r="BC126" s="13">
        <f>VLOOKUP(A126,'2022_PAPI_Indicators'!A121:BB301,53,FALSE)</f>
        <v>4.535151005</v>
      </c>
      <c r="BD126" s="13">
        <f>VLOOKUP(A126,'2022_PAPI_Indicators'!A121:BC301,54,FALSE)</f>
        <v>4.19449091</v>
      </c>
      <c r="BE126" s="13">
        <f>VLOOKUP(A126,'2022_PAPI_Indicators'!A121:BD301,55,FALSE)</f>
        <v>5.58528471</v>
      </c>
      <c r="BF126" s="13">
        <f>VLOOKUP(A126,'2022_PAPI_Indicators'!A121:BE301,56,FALSE)</f>
        <v>4.277294159</v>
      </c>
      <c r="BG126" s="13">
        <f>VLOOKUP(A126,'2022_PAPI_Indicators'!A121:BF301,57,FALSE)</f>
        <v>3.42310977</v>
      </c>
      <c r="BH126" s="13">
        <f>VLOOKUP(A126,'2022_PAPI_Indicators'!A121:BG301,58,FALSE)</f>
        <v>4.743353844</v>
      </c>
      <c r="BI126" s="13">
        <f>VLOOKUP(A126,'2022_PAPI_Indicators'!A121:BH301,59,FALSE)</f>
        <v>4.168598652</v>
      </c>
      <c r="BJ126" s="13">
        <f>VLOOKUP(A126,'2022_PAPI_Indicators'!A121:BI301,60,FALSE)</f>
        <v>4.750004768</v>
      </c>
      <c r="BK126" s="13">
        <f>VLOOKUP(A126,'2022_PAPI_Indicators'!A121:BJ301,61,FALSE)</f>
        <v>4.352439404</v>
      </c>
      <c r="BL126" s="13">
        <f>VLOOKUP(A126,'2022_PAPI_Indicators'!A121:BK301,62,FALSE)</f>
        <v>4.071847916</v>
      </c>
      <c r="BM126" s="13">
        <f>VLOOKUP(A126,'2022_PAPI_Indicators'!A121:BL301,63,FALSE)</f>
        <v>5.068971157</v>
      </c>
      <c r="BN126" s="13">
        <f>VLOOKUP(A126,'2022_PAPI_Indicators'!A121:BM301,64,FALSE)</f>
        <v>5.215295792</v>
      </c>
    </row>
    <row r="127" ht="13.5" customHeight="1">
      <c r="A127" s="19" t="s">
        <v>314</v>
      </c>
      <c r="B127" s="19" t="s">
        <v>315</v>
      </c>
      <c r="C127" s="20" t="s">
        <v>88</v>
      </c>
      <c r="D127" s="21">
        <f>VLOOKUP(A127,'2022_PAPI_Indicators'!A122:B302,2,)</f>
        <v>2.130283356</v>
      </c>
      <c r="E127" s="21">
        <f>VLOOKUP(A127,'2022_PAPI_Indicators'!A122:C302,3,FALSE)</f>
        <v>1.780265212</v>
      </c>
      <c r="F127" s="21">
        <f>VLOOKUP(A127,'2022_PAPI_Indicators'!A122:D302,4,FALSE)</f>
        <v>1.63223505</v>
      </c>
      <c r="G127" s="21">
        <f>VLOOKUP(A127,'2022_PAPI_Indicators'!A122:E302,5,FALSE)</f>
        <v>1.792564273</v>
      </c>
      <c r="H127" s="21">
        <f>VLOOKUP(A127,'2022_PAPI_Indicators'!A122:F302,6,FALSE)</f>
        <v>1.983461618</v>
      </c>
      <c r="I127" s="21">
        <f>VLOOKUP(A127,'2022_PAPI_Indicators'!A122:G302,7,FALSE)</f>
        <v>1.908400059</v>
      </c>
      <c r="J127" s="21">
        <f>VLOOKUP(A127,'2022_PAPI_Indicators'!A122:H302,8,FALSE)</f>
        <v>1.61429441</v>
      </c>
      <c r="K127" s="21">
        <f>VLOOKUP(A127,'2022_PAPI_Indicators'!A122:I302,9,FALSE)</f>
        <v>1.813593149</v>
      </c>
      <c r="L127" s="21">
        <f>VLOOKUP(A127,'2022_PAPI_Indicators'!A122:J302,10,FALSE)</f>
        <v>1.839120507</v>
      </c>
      <c r="M127" s="21">
        <f>VLOOKUP(A127,'2022_PAPI_Indicators'!A122:K302,11,FALSE)</f>
        <v>1.732480645</v>
      </c>
      <c r="N127" s="21">
        <f>VLOOKUP(A127,'2022_PAPI_Indicators'!A122:L302,12,FALSE)</f>
        <v>1.710058808</v>
      </c>
      <c r="O127" s="21">
        <f>VLOOKUP(A127,'2022_PAPI_Indicators'!A122:M302,13,FALSE)</f>
        <v>1.986708879</v>
      </c>
      <c r="P127" s="21">
        <f>VLOOKUP(A127,'2022_PAPI_Indicators'!A122:N302,14,FALSE)</f>
        <v>1.916491985</v>
      </c>
      <c r="Q127" s="21">
        <f>VLOOKUP(A127,'2022_PAPI_Indicators'!A122:O302,15,FALSE)</f>
        <v>2.057328463</v>
      </c>
      <c r="R127" s="22">
        <f>VLOOKUP(A127,'2022_PAPI_Indicators'!A122:P302,16,FALSE)</f>
        <v>2.0311203</v>
      </c>
      <c r="S127" s="21">
        <f>VLOOKUP(A127,'2022_PAPI_Indicators'!A122:R302,17,FALSE)</f>
        <v>2.060187101</v>
      </c>
      <c r="T127" s="21">
        <f>VLOOKUP(A127,'2022_PAPI_Indicators'!A122:S302,18,FALSE)</f>
        <v>2.178014278</v>
      </c>
      <c r="U127" s="22">
        <f>VLOOKUP(A127,'2022_PAPI_Indicators'!A122:T302,19,FALSE)</f>
        <v>2.136574984</v>
      </c>
      <c r="V127" s="21">
        <f>VLOOKUP(A127,'2022_PAPI_Indicators'!A122:U302,20,FALSE)</f>
        <v>2.078040838</v>
      </c>
      <c r="W127" s="21">
        <f>VLOOKUP(A127,'2022_PAPI_Indicators'!A122:V302,21,FALSE)</f>
        <v>2.188075304</v>
      </c>
      <c r="X127" s="21">
        <f>VLOOKUP(A127,'2022_PAPI_Indicators'!A122:W302,22,FALSE)</f>
        <v>2.097178459</v>
      </c>
      <c r="Y127" s="21">
        <f>VLOOKUP(A127,'2022_PAPI_Indicators'!A122:X302,23,FALSE)</f>
        <v>2.249528885</v>
      </c>
      <c r="Z127" s="21">
        <f>VLOOKUP(A127,'2022_PAPI_Indicators'!A122:Y302,24,FALSE)</f>
        <v>1.856285572</v>
      </c>
      <c r="AA127" s="21">
        <f>VLOOKUP(A127,'2022_PAPI_Indicators'!A122:Z302,25,FALSE)</f>
        <v>1.903426409</v>
      </c>
      <c r="AB127" s="21">
        <f>VLOOKUP(A127,'2022_PAPI_Indicators'!A122:AA302,26,FALSE)</f>
        <v>1.968391061</v>
      </c>
      <c r="AC127" s="21">
        <f>VLOOKUP(A127,'2022_PAPI_Indicators'!A122:AB302,27,FALSE)</f>
        <v>1.961559653</v>
      </c>
      <c r="AD127" s="21">
        <f>VLOOKUP(A127,'2022_PAPI_Indicators'!A122:AC302,28,FALSE)</f>
        <v>1.918074489</v>
      </c>
      <c r="AE127" s="21">
        <f>VLOOKUP(A127,'2022_PAPI_Indicators'!A122:AD302,29,FALSE)</f>
        <v>2.019565821</v>
      </c>
      <c r="AF127" s="21">
        <f>VLOOKUP(A127,'2022_PAPI_Indicators'!A122:AE302,30,FALSE)</f>
        <v>1.850036979</v>
      </c>
      <c r="AG127" s="21">
        <f>VLOOKUP(A127,'2022_PAPI_Indicators'!A122:AF302,31,FALSE)</f>
        <v>1.879388928</v>
      </c>
      <c r="AH127" s="21">
        <f>VLOOKUP(A127,'2022_PAPI_Indicators'!A122:AG302,32,FALSE)</f>
        <v>2.095992804</v>
      </c>
      <c r="AI127" s="21">
        <f>VLOOKUP(A127,'2022_PAPI_Indicators'!A122:AH302,33,FALSE)</f>
        <v>2.30171895</v>
      </c>
      <c r="AJ127" s="21">
        <f>VLOOKUP(A127,'2022_PAPI_Indicators'!A122:AI302,34,FALSE)</f>
        <v>2.138534069</v>
      </c>
      <c r="AK127" s="21">
        <f>VLOOKUP(A127,'2022_PAPI_Indicators'!A122:AJ302,35,FALSE)</f>
        <v>1.727511764</v>
      </c>
      <c r="AL127" s="21">
        <f>VLOOKUP(A127,'2022_PAPI_Indicators'!A122:AK302,36,FALSE)</f>
        <v>1.842829347</v>
      </c>
      <c r="AM127" s="21">
        <f>VLOOKUP(A127,'2022_PAPI_Indicators'!A122:AL302,37,FALSE)</f>
        <v>1.832829833</v>
      </c>
      <c r="AN127" s="21">
        <f>VLOOKUP(A127,'2022_PAPI_Indicators'!A122:AM302,38,FALSE)</f>
        <v>2.050811052</v>
      </c>
      <c r="AO127" s="21">
        <f>VLOOKUP(A127,'2022_PAPI_Indicators'!A122:AN302,39,FALSE)</f>
        <v>2.043094873</v>
      </c>
      <c r="AP127" s="21">
        <f>VLOOKUP(A127,'2022_PAPI_Indicators'!A122:AO302,40,FALSE)</f>
        <v>1.965008497</v>
      </c>
      <c r="AQ127" s="21">
        <f>VLOOKUP(A127,'2022_PAPI_Indicators'!A122:AP302,41,FALSE)</f>
        <v>1.760209322</v>
      </c>
      <c r="AR127" s="21">
        <f>VLOOKUP(A127,'2022_PAPI_Indicators'!A122:AQ302,42,FALSE)</f>
        <v>1.745757461</v>
      </c>
      <c r="AS127" s="21">
        <f>VLOOKUP(A127,'2022_PAPI_Indicators'!A122:AR302,43,FALSE)</f>
        <v>1.733687162</v>
      </c>
      <c r="AT127" s="21">
        <f>VLOOKUP(A127,'2022_PAPI_Indicators'!A122:AS302,44,FALSE)</f>
        <v>1.631533861</v>
      </c>
      <c r="AU127" s="21">
        <f>VLOOKUP(A127,'2022_PAPI_Indicators'!A122:AT302,45,FALSE)</f>
        <v>1.875357032</v>
      </c>
      <c r="AV127" s="21">
        <f>VLOOKUP(A127,'2022_PAPI_Indicators'!A122:AU302,46,FALSE)</f>
        <v>1.831947923</v>
      </c>
      <c r="AW127" s="21">
        <f>VLOOKUP(A127,'2022_PAPI_Indicators'!A122:AV302,47,FALSE)</f>
        <v>1.880970359</v>
      </c>
      <c r="AX127" s="21">
        <f>VLOOKUP(A127,'2022_PAPI_Indicators'!A122:AW302,48,FALSE)</f>
        <v>2.221148968</v>
      </c>
      <c r="AY127" s="21">
        <f>VLOOKUP(A127,'2022_PAPI_Indicators'!A122:AX302,49,FALSE)</f>
        <v>2.063844442</v>
      </c>
      <c r="AZ127" s="21">
        <f>VLOOKUP(A127,'2022_PAPI_Indicators'!A122:AY302,50,FALSE)</f>
        <v>2.229481459</v>
      </c>
      <c r="BA127" s="21">
        <f>VLOOKUP(A127,'2022_PAPI_Indicators'!A122:AZ302,51,FALSE)</f>
        <v>2.166852236</v>
      </c>
      <c r="BB127" s="21">
        <f>VLOOKUP(A127,'2022_PAPI_Indicators'!A122:BA302,52,FALSE)</f>
        <v>1.897780657</v>
      </c>
      <c r="BC127" s="21">
        <f>VLOOKUP(A127,'2022_PAPI_Indicators'!A122:BB302,53,FALSE)</f>
        <v>2.136065006</v>
      </c>
      <c r="BD127" s="21">
        <f>VLOOKUP(A127,'2022_PAPI_Indicators'!A122:BC302,54,FALSE)</f>
        <v>1.898064017</v>
      </c>
      <c r="BE127" s="21">
        <f>VLOOKUP(A127,'2022_PAPI_Indicators'!A122:BD302,55,FALSE)</f>
        <v>2.155714273</v>
      </c>
      <c r="BF127" s="21">
        <f>VLOOKUP(A127,'2022_PAPI_Indicators'!A122:BE302,56,FALSE)</f>
        <v>2.279672384</v>
      </c>
      <c r="BG127" s="21">
        <f>VLOOKUP(A127,'2022_PAPI_Indicators'!A122:BF302,57,FALSE)</f>
        <v>2.106667995</v>
      </c>
      <c r="BH127" s="21">
        <f>VLOOKUP(A127,'2022_PAPI_Indicators'!A122:BG302,58,FALSE)</f>
        <v>2.324555159</v>
      </c>
      <c r="BI127" s="21">
        <f>VLOOKUP(A127,'2022_PAPI_Indicators'!A122:BH302,59,FALSE)</f>
        <v>1.896184087</v>
      </c>
      <c r="BJ127" s="21">
        <f>VLOOKUP(A127,'2022_PAPI_Indicators'!A122:BI302,60,FALSE)</f>
        <v>2.004210234</v>
      </c>
      <c r="BK127" s="21">
        <f>VLOOKUP(A127,'2022_PAPI_Indicators'!A122:BJ302,61,FALSE)</f>
        <v>2.024978161</v>
      </c>
      <c r="BL127" s="21">
        <f>VLOOKUP(A127,'2022_PAPI_Indicators'!A122:BK302,62,FALSE)</f>
        <v>2.01420927</v>
      </c>
      <c r="BM127" s="21">
        <f>VLOOKUP(A127,'2022_PAPI_Indicators'!A122:BL302,63,FALSE)</f>
        <v>2.054677248</v>
      </c>
      <c r="BN127" s="21">
        <f>VLOOKUP(A127,'2022_PAPI_Indicators'!A122:BM302,64,FALSE)</f>
        <v>2.003832817</v>
      </c>
    </row>
    <row r="128" ht="13.5" customHeight="1">
      <c r="A128" s="11" t="s">
        <v>316</v>
      </c>
      <c r="B128" s="11" t="s">
        <v>317</v>
      </c>
      <c r="C128" s="12" t="s">
        <v>83</v>
      </c>
      <c r="D128" s="24">
        <f>VLOOKUP(A128,'2022_PAPI_Indicators'!A123:B303,2,)</f>
        <v>0.9963670969</v>
      </c>
      <c r="E128" s="24">
        <f>VLOOKUP(A128,'2022_PAPI_Indicators'!A123:C303,3,FALSE)</f>
        <v>0.9849078655</v>
      </c>
      <c r="F128" s="24">
        <f>VLOOKUP(A128,'2022_PAPI_Indicators'!A123:D303,4,FALSE)</f>
        <v>0.8600757718</v>
      </c>
      <c r="G128" s="24">
        <f>VLOOKUP(A128,'2022_PAPI_Indicators'!A123:E303,5,FALSE)</f>
        <v>0.9928172827</v>
      </c>
      <c r="H128" s="24">
        <f>VLOOKUP(A128,'2022_PAPI_Indicators'!A123:F303,6,FALSE)</f>
        <v>1</v>
      </c>
      <c r="I128" s="24">
        <f>VLOOKUP(A128,'2022_PAPI_Indicators'!A123:G303,7,FALSE)</f>
        <v>0.9795333147</v>
      </c>
      <c r="J128" s="24">
        <f>VLOOKUP(A128,'2022_PAPI_Indicators'!A123:H303,8,FALSE)</f>
        <v>0.8665987253</v>
      </c>
      <c r="K128" s="24">
        <f>VLOOKUP(A128,'2022_PAPI_Indicators'!A123:I303,9,FALSE)</f>
        <v>0.9945398569</v>
      </c>
      <c r="L128" s="24">
        <f>VLOOKUP(A128,'2022_PAPI_Indicators'!A123:J303,10,FALSE)</f>
        <v>0.9925340414</v>
      </c>
      <c r="M128" s="24">
        <f>VLOOKUP(A128,'2022_PAPI_Indicators'!A123:K303,11,FALSE)</f>
        <v>0.9927504659</v>
      </c>
      <c r="N128" s="24">
        <f>VLOOKUP(A128,'2022_PAPI_Indicators'!A123:L303,12,FALSE)</f>
        <v>0.9928391576</v>
      </c>
      <c r="O128" s="24">
        <f>VLOOKUP(A128,'2022_PAPI_Indicators'!A123:M303,13,FALSE)</f>
        <v>0.9954968095</v>
      </c>
      <c r="P128" s="24">
        <f>VLOOKUP(A128,'2022_PAPI_Indicators'!A123:N303,14,FALSE)</f>
        <v>1</v>
      </c>
      <c r="Q128" s="24">
        <f>VLOOKUP(A128,'2022_PAPI_Indicators'!A123:O303,15,FALSE)</f>
        <v>1</v>
      </c>
      <c r="R128" s="25">
        <f>VLOOKUP(A128,'2022_PAPI_Indicators'!A123:P303,16,FALSE)</f>
        <v>0.9984143376</v>
      </c>
      <c r="S128" s="24">
        <f>VLOOKUP(A128,'2022_PAPI_Indicators'!A123:R303,17,FALSE)</f>
        <v>1</v>
      </c>
      <c r="T128" s="24">
        <f>VLOOKUP(A128,'2022_PAPI_Indicators'!A123:S303,18,FALSE)</f>
        <v>0.9991842508</v>
      </c>
      <c r="U128" s="25">
        <f>VLOOKUP(A128,'2022_PAPI_Indicators'!A123:T303,19,FALSE)</f>
        <v>1</v>
      </c>
      <c r="V128" s="24">
        <f>VLOOKUP(A128,'2022_PAPI_Indicators'!A123:U303,20,FALSE)</f>
        <v>0.992982626</v>
      </c>
      <c r="W128" s="24">
        <f>VLOOKUP(A128,'2022_PAPI_Indicators'!A123:V303,21,FALSE)</f>
        <v>1</v>
      </c>
      <c r="X128" s="24">
        <f>VLOOKUP(A128,'2022_PAPI_Indicators'!A123:W303,22,FALSE)</f>
        <v>1</v>
      </c>
      <c r="Y128" s="24">
        <f>VLOOKUP(A128,'2022_PAPI_Indicators'!A123:X303,23,FALSE)</f>
        <v>0.9990973473</v>
      </c>
      <c r="Z128" s="24">
        <f>VLOOKUP(A128,'2022_PAPI_Indicators'!A123:Y303,24,FALSE)</f>
        <v>1</v>
      </c>
      <c r="AA128" s="24">
        <f>VLOOKUP(A128,'2022_PAPI_Indicators'!A123:Z303,25,FALSE)</f>
        <v>1</v>
      </c>
      <c r="AB128" s="24">
        <f>VLOOKUP(A128,'2022_PAPI_Indicators'!A123:AA303,26,FALSE)</f>
        <v>1</v>
      </c>
      <c r="AC128" s="24">
        <f>VLOOKUP(A128,'2022_PAPI_Indicators'!A123:AB303,27,FALSE)</f>
        <v>1</v>
      </c>
      <c r="AD128" s="24">
        <f>VLOOKUP(A128,'2022_PAPI_Indicators'!A123:AC303,28,FALSE)</f>
        <v>1</v>
      </c>
      <c r="AE128" s="24">
        <f>VLOOKUP(A128,'2022_PAPI_Indicators'!A123:AD303,29,FALSE)</f>
        <v>0.9775482416</v>
      </c>
      <c r="AF128" s="24">
        <f>VLOOKUP(A128,'2022_PAPI_Indicators'!A123:AE303,30,FALSE)</f>
        <v>0.9683975577</v>
      </c>
      <c r="AG128" s="24">
        <f>VLOOKUP(A128,'2022_PAPI_Indicators'!A123:AF303,31,FALSE)</f>
        <v>0.9413354397</v>
      </c>
      <c r="AH128" s="24">
        <f>VLOOKUP(A128,'2022_PAPI_Indicators'!A123:AG303,32,FALSE)</f>
        <v>0.9780589938</v>
      </c>
      <c r="AI128" s="24">
        <f>VLOOKUP(A128,'2022_PAPI_Indicators'!A123:AH303,33,FALSE)</f>
        <v>0.998832643</v>
      </c>
      <c r="AJ128" s="24">
        <f>VLOOKUP(A128,'2022_PAPI_Indicators'!A123:AI303,34,FALSE)</f>
        <v>1</v>
      </c>
      <c r="AK128" s="24">
        <f>VLOOKUP(A128,'2022_PAPI_Indicators'!A123:AJ303,35,FALSE)</f>
        <v>0.998236537</v>
      </c>
      <c r="AL128" s="24">
        <f>VLOOKUP(A128,'2022_PAPI_Indicators'!A123:AK303,36,FALSE)</f>
        <v>0.9863037467</v>
      </c>
      <c r="AM128" s="24">
        <f>VLOOKUP(A128,'2022_PAPI_Indicators'!A123:AL303,37,FALSE)</f>
        <v>0.9577217102</v>
      </c>
      <c r="AN128" s="24">
        <f>VLOOKUP(A128,'2022_PAPI_Indicators'!A123:AM303,38,FALSE)</f>
        <v>0.9967625737</v>
      </c>
      <c r="AO128" s="24">
        <f>VLOOKUP(A128,'2022_PAPI_Indicators'!A123:AN303,39,FALSE)</f>
        <v>1</v>
      </c>
      <c r="AP128" s="24">
        <f>VLOOKUP(A128,'2022_PAPI_Indicators'!A123:AO303,40,FALSE)</f>
        <v>0.9929801226</v>
      </c>
      <c r="AQ128" s="24">
        <f>VLOOKUP(A128,'2022_PAPI_Indicators'!A123:AP303,41,FALSE)</f>
        <v>1</v>
      </c>
      <c r="AR128" s="24">
        <f>VLOOKUP(A128,'2022_PAPI_Indicators'!A123:AQ303,42,FALSE)</f>
        <v>0.9858108163</v>
      </c>
      <c r="AS128" s="24">
        <f>VLOOKUP(A128,'2022_PAPI_Indicators'!A123:AR303,43,FALSE)</f>
        <v>1</v>
      </c>
      <c r="AT128" s="24">
        <f>VLOOKUP(A128,'2022_PAPI_Indicators'!A123:AS303,44,FALSE)</f>
        <v>0.9669032097</v>
      </c>
      <c r="AU128" s="24">
        <f>VLOOKUP(A128,'2022_PAPI_Indicators'!A123:AT303,45,FALSE)</f>
        <v>1</v>
      </c>
      <c r="AV128" s="24">
        <f>VLOOKUP(A128,'2022_PAPI_Indicators'!A123:AU303,46,FALSE)</f>
        <v>1</v>
      </c>
      <c r="AW128" s="24">
        <f>VLOOKUP(A128,'2022_PAPI_Indicators'!A123:AV303,47,FALSE)</f>
        <v>0.970887959</v>
      </c>
      <c r="AX128" s="24">
        <f>VLOOKUP(A128,'2022_PAPI_Indicators'!A123:AW303,48,FALSE)</f>
        <v>1</v>
      </c>
      <c r="AY128" s="24">
        <f>VLOOKUP(A128,'2022_PAPI_Indicators'!A123:AX303,49,FALSE)</f>
        <v>0.9810231924</v>
      </c>
      <c r="AZ128" s="24">
        <f>VLOOKUP(A128,'2022_PAPI_Indicators'!A123:AY303,50,FALSE)</f>
        <v>0.9922744036</v>
      </c>
      <c r="BA128" s="24">
        <f>VLOOKUP(A128,'2022_PAPI_Indicators'!A123:AZ303,51,FALSE)</f>
        <v>0.9956151843</v>
      </c>
      <c r="BB128" s="24">
        <f>VLOOKUP(A128,'2022_PAPI_Indicators'!A123:BA303,52,FALSE)</f>
        <v>0.9855588078</v>
      </c>
      <c r="BC128" s="24">
        <f>VLOOKUP(A128,'2022_PAPI_Indicators'!A123:BB303,53,FALSE)</f>
        <v>0.9856634736</v>
      </c>
      <c r="BD128" s="24">
        <f>VLOOKUP(A128,'2022_PAPI_Indicators'!A123:BC303,54,FALSE)</f>
        <v>0.9778051376</v>
      </c>
      <c r="BE128" s="24">
        <f>VLOOKUP(A128,'2022_PAPI_Indicators'!A123:BD303,55,FALSE)</f>
        <v>1</v>
      </c>
      <c r="BF128" s="24">
        <f>VLOOKUP(A128,'2022_PAPI_Indicators'!A123:BE303,56,FALSE)</f>
        <v>0.9862484932</v>
      </c>
      <c r="BG128" s="24">
        <f>VLOOKUP(A128,'2022_PAPI_Indicators'!A123:BF303,57,FALSE)</f>
        <v>0.96875</v>
      </c>
      <c r="BH128" s="24">
        <f>VLOOKUP(A128,'2022_PAPI_Indicators'!A123:BG303,58,FALSE)</f>
        <v>0.9970296025</v>
      </c>
      <c r="BI128" s="24">
        <f>VLOOKUP(A128,'2022_PAPI_Indicators'!A123:BH303,59,FALSE)</f>
        <v>0.9721713662</v>
      </c>
      <c r="BJ128" s="24">
        <f>VLOOKUP(A128,'2022_PAPI_Indicators'!A123:BI303,60,FALSE)</f>
        <v>0.9953352213</v>
      </c>
      <c r="BK128" s="24">
        <f>VLOOKUP(A128,'2022_PAPI_Indicators'!A123:BJ303,61,FALSE)</f>
        <v>0.9855307937</v>
      </c>
      <c r="BL128" s="24">
        <f>VLOOKUP(A128,'2022_PAPI_Indicators'!A123:BK303,62,FALSE)</f>
        <v>1</v>
      </c>
      <c r="BM128" s="24">
        <f>VLOOKUP(A128,'2022_PAPI_Indicators'!A123:BL303,63,FALSE)</f>
        <v>0.9861038923</v>
      </c>
      <c r="BN128" s="24">
        <f>VLOOKUP(A128,'2022_PAPI_Indicators'!A123:BM303,64,FALSE)</f>
        <v>0.9861077666</v>
      </c>
    </row>
    <row r="129" ht="13.5" customHeight="1">
      <c r="A129" s="11" t="s">
        <v>318</v>
      </c>
      <c r="B129" s="11" t="s">
        <v>319</v>
      </c>
      <c r="C129" s="12" t="s">
        <v>83</v>
      </c>
      <c r="D129" s="24">
        <f>VLOOKUP(A129,'2022_PAPI_Indicators'!A124:B304,2,)</f>
        <v>0.6479762793</v>
      </c>
      <c r="E129" s="24">
        <f>VLOOKUP(A129,'2022_PAPI_Indicators'!A124:C304,3,FALSE)</f>
        <v>0.5499370098</v>
      </c>
      <c r="F129" s="24">
        <f>VLOOKUP(A129,'2022_PAPI_Indicators'!A124:D304,4,FALSE)</f>
        <v>0.4439240098</v>
      </c>
      <c r="G129" s="24">
        <f>VLOOKUP(A129,'2022_PAPI_Indicators'!A124:E304,5,FALSE)</f>
        <v>0.4778142273</v>
      </c>
      <c r="H129" s="24">
        <f>VLOOKUP(A129,'2022_PAPI_Indicators'!A124:F304,6,FALSE)</f>
        <v>0.3844887316</v>
      </c>
      <c r="I129" s="24">
        <f>VLOOKUP(A129,'2022_PAPI_Indicators'!A124:G304,7,FALSE)</f>
        <v>0.4945248961</v>
      </c>
      <c r="J129" s="24">
        <f>VLOOKUP(A129,'2022_PAPI_Indicators'!A124:H304,8,FALSE)</f>
        <v>0.3790131807</v>
      </c>
      <c r="K129" s="24">
        <f>VLOOKUP(A129,'2022_PAPI_Indicators'!A124:I304,9,FALSE)</f>
        <v>0.5469214916</v>
      </c>
      <c r="L129" s="24">
        <f>VLOOKUP(A129,'2022_PAPI_Indicators'!A124:J304,10,FALSE)</f>
        <v>0.4383513331</v>
      </c>
      <c r="M129" s="24">
        <f>VLOOKUP(A129,'2022_PAPI_Indicators'!A124:K304,11,FALSE)</f>
        <v>0.5585829616</v>
      </c>
      <c r="N129" s="24">
        <f>VLOOKUP(A129,'2022_PAPI_Indicators'!A124:L304,12,FALSE)</f>
        <v>0.4720341563</v>
      </c>
      <c r="O129" s="24">
        <f>VLOOKUP(A129,'2022_PAPI_Indicators'!A124:M304,13,FALSE)</f>
        <v>0.2066306919</v>
      </c>
      <c r="P129" s="24">
        <f>VLOOKUP(A129,'2022_PAPI_Indicators'!A124:N304,14,FALSE)</f>
        <v>0.3530701399</v>
      </c>
      <c r="Q129" s="24">
        <f>VLOOKUP(A129,'2022_PAPI_Indicators'!A124:O304,15,FALSE)</f>
        <v>0.5333331227</v>
      </c>
      <c r="R129" s="25">
        <f>VLOOKUP(A129,'2022_PAPI_Indicators'!A124:P304,16,FALSE)</f>
        <v>0.3228068352</v>
      </c>
      <c r="S129" s="24">
        <f>VLOOKUP(A129,'2022_PAPI_Indicators'!A124:R304,17,FALSE)</f>
        <v>0.2214529812</v>
      </c>
      <c r="T129" s="24">
        <f>VLOOKUP(A129,'2022_PAPI_Indicators'!A124:S304,18,FALSE)</f>
        <v>0.4234867692</v>
      </c>
      <c r="U129" s="25">
        <f>VLOOKUP(A129,'2022_PAPI_Indicators'!A124:T304,19,FALSE)</f>
        <v>0.4845771194</v>
      </c>
      <c r="V129" s="24">
        <f>VLOOKUP(A129,'2022_PAPI_Indicators'!A124:U304,20,FALSE)</f>
        <v>0.3154141009</v>
      </c>
      <c r="W129" s="24">
        <f>VLOOKUP(A129,'2022_PAPI_Indicators'!A124:V304,21,FALSE)</f>
        <v>0.4372121394</v>
      </c>
      <c r="X129" s="24">
        <f>VLOOKUP(A129,'2022_PAPI_Indicators'!A124:W304,22,FALSE)</f>
        <v>0.3090506792</v>
      </c>
      <c r="Y129" s="24">
        <f>VLOOKUP(A129,'2022_PAPI_Indicators'!A124:X304,23,FALSE)</f>
        <v>0.2853236198</v>
      </c>
      <c r="Z129" s="24">
        <f>VLOOKUP(A129,'2022_PAPI_Indicators'!A124:Y304,24,FALSE)</f>
        <v>0.3049992621</v>
      </c>
      <c r="AA129" s="24">
        <f>VLOOKUP(A129,'2022_PAPI_Indicators'!A124:Z304,25,FALSE)</f>
        <v>0.3571538627</v>
      </c>
      <c r="AB129" s="24">
        <f>VLOOKUP(A129,'2022_PAPI_Indicators'!A124:AA304,26,FALSE)</f>
        <v>0.4880402088</v>
      </c>
      <c r="AC129" s="24">
        <f>VLOOKUP(A129,'2022_PAPI_Indicators'!A124:AB304,27,FALSE)</f>
        <v>0.4570086896</v>
      </c>
      <c r="AD129" s="24">
        <f>VLOOKUP(A129,'2022_PAPI_Indicators'!A124:AC304,28,FALSE)</f>
        <v>0.1961745471</v>
      </c>
      <c r="AE129" s="24">
        <f>VLOOKUP(A129,'2022_PAPI_Indicators'!A124:AD304,29,FALSE)</f>
        <v>0.3652893007</v>
      </c>
      <c r="AF129" s="24">
        <f>VLOOKUP(A129,'2022_PAPI_Indicators'!A124:AE304,30,FALSE)</f>
        <v>0.684227109</v>
      </c>
      <c r="AG129" s="24">
        <f>VLOOKUP(A129,'2022_PAPI_Indicators'!A124:AF304,31,FALSE)</f>
        <v>0.3960222006</v>
      </c>
      <c r="AH129" s="24">
        <f>VLOOKUP(A129,'2022_PAPI_Indicators'!A124:AG304,32,FALSE)</f>
        <v>0.5429918766</v>
      </c>
      <c r="AI129" s="24">
        <f>VLOOKUP(A129,'2022_PAPI_Indicators'!A124:AH304,33,FALSE)</f>
        <v>0.2738611102</v>
      </c>
      <c r="AJ129" s="24">
        <f>VLOOKUP(A129,'2022_PAPI_Indicators'!A124:AI304,34,FALSE)</f>
        <v>0.07276858389</v>
      </c>
      <c r="AK129" s="24">
        <f>VLOOKUP(A129,'2022_PAPI_Indicators'!A124:AJ304,35,FALSE)</f>
        <v>0.3844406009</v>
      </c>
      <c r="AL129" s="24">
        <f>VLOOKUP(A129,'2022_PAPI_Indicators'!A124:AK304,36,FALSE)</f>
        <v>0.3733096421</v>
      </c>
      <c r="AM129" s="24">
        <f>VLOOKUP(A129,'2022_PAPI_Indicators'!A124:AL304,37,FALSE)</f>
        <v>0.6541029811</v>
      </c>
      <c r="AN129" s="24">
        <f>VLOOKUP(A129,'2022_PAPI_Indicators'!A124:AM304,38,FALSE)</f>
        <v>0.4154001176</v>
      </c>
      <c r="AO129" s="24">
        <f>VLOOKUP(A129,'2022_PAPI_Indicators'!A124:AN304,39,FALSE)</f>
        <v>0.37370646</v>
      </c>
      <c r="AP129" s="24">
        <f>VLOOKUP(A129,'2022_PAPI_Indicators'!A124:AO304,40,FALSE)</f>
        <v>0.2398096919</v>
      </c>
      <c r="AQ129" s="24">
        <f>VLOOKUP(A129,'2022_PAPI_Indicators'!A124:AP304,41,FALSE)</f>
        <v>0.4061862826</v>
      </c>
      <c r="AR129" s="24">
        <f>VLOOKUP(A129,'2022_PAPI_Indicators'!A124:AQ304,42,FALSE)</f>
        <v>0.3482260108</v>
      </c>
      <c r="AS129" s="24">
        <f>VLOOKUP(A129,'2022_PAPI_Indicators'!A124:AR304,43,FALSE)</f>
        <v>0.4084799588</v>
      </c>
      <c r="AT129" s="24">
        <f>VLOOKUP(A129,'2022_PAPI_Indicators'!A124:AS304,44,FALSE)</f>
        <v>0.5344855785</v>
      </c>
      <c r="AU129" s="24">
        <f>VLOOKUP(A129,'2022_PAPI_Indicators'!A124:AT304,45,FALSE)</f>
        <v>0.2925241292</v>
      </c>
      <c r="AV129" s="24">
        <f>VLOOKUP(A129,'2022_PAPI_Indicators'!A124:AU304,46,FALSE)</f>
        <v>0.4995364249</v>
      </c>
      <c r="AW129" s="24">
        <f>VLOOKUP(A129,'2022_PAPI_Indicators'!A124:AV304,47,FALSE)</f>
        <v>0.2463108003</v>
      </c>
      <c r="AX129" s="24">
        <f>VLOOKUP(A129,'2022_PAPI_Indicators'!A124:AW304,48,FALSE)</f>
        <v>0.1761646271</v>
      </c>
      <c r="AY129" s="24">
        <f>VLOOKUP(A129,'2022_PAPI_Indicators'!A124:AX304,49,FALSE)</f>
        <v>0.2523122728</v>
      </c>
      <c r="AZ129" s="24">
        <f>VLOOKUP(A129,'2022_PAPI_Indicators'!A124:AY304,50,FALSE)</f>
        <v>0.1595367044</v>
      </c>
      <c r="BA129" s="24">
        <f>VLOOKUP(A129,'2022_PAPI_Indicators'!A124:AZ304,51,FALSE)</f>
        <v>0.5290803909</v>
      </c>
      <c r="BB129" s="24">
        <f>VLOOKUP(A129,'2022_PAPI_Indicators'!A124:BA304,52,FALSE)</f>
        <v>0.2052429169</v>
      </c>
      <c r="BC129" s="24">
        <f>VLOOKUP(A129,'2022_PAPI_Indicators'!A124:BB304,53,FALSE)</f>
        <v>0.1110004261</v>
      </c>
      <c r="BD129" s="24">
        <f>VLOOKUP(A129,'2022_PAPI_Indicators'!A124:BC304,54,FALSE)</f>
        <v>0.1278685778</v>
      </c>
      <c r="BE129" s="24">
        <f>VLOOKUP(A129,'2022_PAPI_Indicators'!A124:BD304,55,FALSE)</f>
        <v>0.1258424222</v>
      </c>
      <c r="BF129" s="24">
        <f>VLOOKUP(A129,'2022_PAPI_Indicators'!A124:BE304,56,FALSE)</f>
        <v>0.1713463962</v>
      </c>
      <c r="BG129" s="24">
        <f>VLOOKUP(A129,'2022_PAPI_Indicators'!A124:BF304,57,FALSE)</f>
        <v>0.2607834637</v>
      </c>
      <c r="BH129" s="24">
        <f>VLOOKUP(A129,'2022_PAPI_Indicators'!A124:BG304,58,FALSE)</f>
        <v>0.0960418582</v>
      </c>
      <c r="BI129" s="24">
        <f>VLOOKUP(A129,'2022_PAPI_Indicators'!A124:BH304,59,FALSE)</f>
        <v>0.07803915441</v>
      </c>
      <c r="BJ129" s="24">
        <f>VLOOKUP(A129,'2022_PAPI_Indicators'!A124:BI304,60,FALSE)</f>
        <v>0.2263887227</v>
      </c>
      <c r="BK129" s="24">
        <f>VLOOKUP(A129,'2022_PAPI_Indicators'!A124:BJ304,61,FALSE)</f>
        <v>0.1591636539</v>
      </c>
      <c r="BL129" s="24">
        <f>VLOOKUP(A129,'2022_PAPI_Indicators'!A124:BK304,62,FALSE)</f>
        <v>0.1976284534</v>
      </c>
      <c r="BM129" s="24">
        <f>VLOOKUP(A129,'2022_PAPI_Indicators'!A124:BL304,63,FALSE)</f>
        <v>0.1293973476</v>
      </c>
      <c r="BN129" s="24">
        <f>VLOOKUP(A129,'2022_PAPI_Indicators'!A124:BM304,64,FALSE)</f>
        <v>0.1357776374</v>
      </c>
    </row>
    <row r="130" ht="13.5" customHeight="1">
      <c r="A130" s="11" t="s">
        <v>320</v>
      </c>
      <c r="B130" s="11" t="s">
        <v>321</v>
      </c>
      <c r="C130" s="12" t="s">
        <v>322</v>
      </c>
      <c r="D130" s="13">
        <f>VLOOKUP(A130,'2022_PAPI_Indicators'!A125:B305,2,)</f>
        <v>3.394983768</v>
      </c>
      <c r="E130" s="13">
        <f>VLOOKUP(A130,'2022_PAPI_Indicators'!A125:C305,3,FALSE)</f>
        <v>3.115412235</v>
      </c>
      <c r="F130" s="13">
        <f>VLOOKUP(A130,'2022_PAPI_Indicators'!A125:D305,4,FALSE)</f>
        <v>2.362532139</v>
      </c>
      <c r="G130" s="13">
        <f>VLOOKUP(A130,'2022_PAPI_Indicators'!A125:E305,5,FALSE)</f>
        <v>3.322128296</v>
      </c>
      <c r="H130" s="13">
        <f>VLOOKUP(A130,'2022_PAPI_Indicators'!A125:F305,6,FALSE)</f>
        <v>3.375688076</v>
      </c>
      <c r="I130" s="13">
        <f>VLOOKUP(A130,'2022_PAPI_Indicators'!A125:G305,7,FALSE)</f>
        <v>3.112079859</v>
      </c>
      <c r="J130" s="13">
        <f>VLOOKUP(A130,'2022_PAPI_Indicators'!A125:H305,8,FALSE)</f>
        <v>2.718751431</v>
      </c>
      <c r="K130" s="13">
        <f>VLOOKUP(A130,'2022_PAPI_Indicators'!A125:I305,9,FALSE)</f>
        <v>3.103341579</v>
      </c>
      <c r="L130" s="13">
        <f>VLOOKUP(A130,'2022_PAPI_Indicators'!A125:J305,10,FALSE)</f>
        <v>3.013862133</v>
      </c>
      <c r="M130" s="13">
        <f>VLOOKUP(A130,'2022_PAPI_Indicators'!A125:K305,11,FALSE)</f>
        <v>3.113162994</v>
      </c>
      <c r="N130" s="13">
        <f>VLOOKUP(A130,'2022_PAPI_Indicators'!A125:L305,12,FALSE)</f>
        <v>3.1136446</v>
      </c>
      <c r="O130" s="13">
        <f>VLOOKUP(A130,'2022_PAPI_Indicators'!A125:M305,13,FALSE)</f>
        <v>3.344586611</v>
      </c>
      <c r="P130" s="13">
        <f>VLOOKUP(A130,'2022_PAPI_Indicators'!A125:N305,14,FALSE)</f>
        <v>3.056044817</v>
      </c>
      <c r="Q130" s="13">
        <f>VLOOKUP(A130,'2022_PAPI_Indicators'!A125:O305,15,FALSE)</f>
        <v>3.256140232</v>
      </c>
      <c r="R130" s="14">
        <f>VLOOKUP(A130,'2022_PAPI_Indicators'!A125:P305,16,FALSE)</f>
        <v>3.232740402</v>
      </c>
      <c r="S130" s="13">
        <f>VLOOKUP(A130,'2022_PAPI_Indicators'!A125:R305,17,FALSE)</f>
        <v>3.270344734</v>
      </c>
      <c r="T130" s="13">
        <f>VLOOKUP(A130,'2022_PAPI_Indicators'!A125:S305,18,FALSE)</f>
        <v>3.520400524</v>
      </c>
      <c r="U130" s="14">
        <f>VLOOKUP(A130,'2022_PAPI_Indicators'!A125:T305,19,FALSE)</f>
        <v>3.481034517</v>
      </c>
      <c r="V130" s="13">
        <f>VLOOKUP(A130,'2022_PAPI_Indicators'!A125:U305,20,FALSE)</f>
        <v>3.385752439</v>
      </c>
      <c r="W130" s="13">
        <f>VLOOKUP(A130,'2022_PAPI_Indicators'!A125:V305,21,FALSE)</f>
        <v>3.524216413</v>
      </c>
      <c r="X130" s="13">
        <f>VLOOKUP(A130,'2022_PAPI_Indicators'!A125:W305,22,FALSE)</f>
        <v>3.376294374</v>
      </c>
      <c r="Y130" s="13">
        <f>VLOOKUP(A130,'2022_PAPI_Indicators'!A125:X305,23,FALSE)</f>
        <v>3.469176292</v>
      </c>
      <c r="Z130" s="13">
        <f>VLOOKUP(A130,'2022_PAPI_Indicators'!A125:Y305,24,FALSE)</f>
        <v>3.337938547</v>
      </c>
      <c r="AA130" s="13">
        <f>VLOOKUP(A130,'2022_PAPI_Indicators'!A125:Z305,25,FALSE)</f>
        <v>3.406624556</v>
      </c>
      <c r="AB130" s="13">
        <f>VLOOKUP(A130,'2022_PAPI_Indicators'!A125:AA305,26,FALSE)</f>
        <v>3.437564373</v>
      </c>
      <c r="AC130" s="13">
        <f>VLOOKUP(A130,'2022_PAPI_Indicators'!A125:AB305,27,FALSE)</f>
        <v>3.337095976</v>
      </c>
      <c r="AD130" s="13">
        <f>VLOOKUP(A130,'2022_PAPI_Indicators'!A125:AC305,28,FALSE)</f>
        <v>3.242320776</v>
      </c>
      <c r="AE130" s="13">
        <f>VLOOKUP(A130,'2022_PAPI_Indicators'!A125:AD305,29,FALSE)</f>
        <v>3.296108961</v>
      </c>
      <c r="AF130" s="13">
        <f>VLOOKUP(A130,'2022_PAPI_Indicators'!A125:AE305,30,FALSE)</f>
        <v>3.226604462</v>
      </c>
      <c r="AG130" s="13">
        <f>VLOOKUP(A130,'2022_PAPI_Indicators'!A125:AF305,31,FALSE)</f>
        <v>3.211532354</v>
      </c>
      <c r="AH130" s="13">
        <f>VLOOKUP(A130,'2022_PAPI_Indicators'!A125:AG305,32,FALSE)</f>
        <v>3.538859606</v>
      </c>
      <c r="AI130" s="13">
        <f>VLOOKUP(A130,'2022_PAPI_Indicators'!A125:AH305,33,FALSE)</f>
        <v>3.502896309</v>
      </c>
      <c r="AJ130" s="13">
        <f>VLOOKUP(A130,'2022_PAPI_Indicators'!A125:AI305,34,FALSE)</f>
        <v>3.336597681</v>
      </c>
      <c r="AK130" s="13">
        <f>VLOOKUP(A130,'2022_PAPI_Indicators'!A125:AJ305,35,FALSE)</f>
        <v>3.072777271</v>
      </c>
      <c r="AL130" s="13">
        <f>VLOOKUP(A130,'2022_PAPI_Indicators'!A125:AK305,36,FALSE)</f>
        <v>3.3531847</v>
      </c>
      <c r="AM130" s="13">
        <f>VLOOKUP(A130,'2022_PAPI_Indicators'!A125:AL305,37,FALSE)</f>
        <v>3.263175249</v>
      </c>
      <c r="AN130" s="13">
        <f>VLOOKUP(A130,'2022_PAPI_Indicators'!A125:AM305,38,FALSE)</f>
        <v>3.166660547</v>
      </c>
      <c r="AO130" s="13">
        <f>VLOOKUP(A130,'2022_PAPI_Indicators'!A125:AN305,39,FALSE)</f>
        <v>2.731487274</v>
      </c>
      <c r="AP130" s="13">
        <f>VLOOKUP(A130,'2022_PAPI_Indicators'!A125:AO305,40,FALSE)</f>
        <v>3.171877146</v>
      </c>
      <c r="AQ130" s="13">
        <f>VLOOKUP(A130,'2022_PAPI_Indicators'!A125:AP305,41,FALSE)</f>
        <v>3.205332518</v>
      </c>
      <c r="AR130" s="13">
        <f>VLOOKUP(A130,'2022_PAPI_Indicators'!A125:AQ305,42,FALSE)</f>
        <v>3.292904854</v>
      </c>
      <c r="AS130" s="13">
        <f>VLOOKUP(A130,'2022_PAPI_Indicators'!A125:AR305,43,FALSE)</f>
        <v>3.434795618</v>
      </c>
      <c r="AT130" s="13">
        <f>VLOOKUP(A130,'2022_PAPI_Indicators'!A125:AS305,44,FALSE)</f>
        <v>3.130923033</v>
      </c>
      <c r="AU130" s="13">
        <f>VLOOKUP(A130,'2022_PAPI_Indicators'!A125:AT305,45,FALSE)</f>
        <v>3.446731091</v>
      </c>
      <c r="AV130" s="13">
        <f>VLOOKUP(A130,'2022_PAPI_Indicators'!A125:AU305,46,FALSE)</f>
        <v>3.38659358</v>
      </c>
      <c r="AW130" s="13">
        <f>VLOOKUP(A130,'2022_PAPI_Indicators'!A125:AV305,47,FALSE)</f>
        <v>3.477325916</v>
      </c>
      <c r="AX130" s="13">
        <f>VLOOKUP(A130,'2022_PAPI_Indicators'!A125:AW305,48,FALSE)</f>
        <v>3.617614031</v>
      </c>
      <c r="AY130" s="13">
        <f>VLOOKUP(A130,'2022_PAPI_Indicators'!A125:AX305,49,FALSE)</f>
        <v>3.45060873</v>
      </c>
      <c r="AZ130" s="13">
        <f>VLOOKUP(A130,'2022_PAPI_Indicators'!A125:AY305,50,FALSE)</f>
        <v>3.644283533</v>
      </c>
      <c r="BA130" s="13">
        <f>VLOOKUP(A130,'2022_PAPI_Indicators'!A125:AZ305,51,FALSE)</f>
        <v>3.645342112</v>
      </c>
      <c r="BB130" s="13">
        <f>VLOOKUP(A130,'2022_PAPI_Indicators'!A125:BA305,52,FALSE)</f>
        <v>3.142333269</v>
      </c>
      <c r="BC130" s="13">
        <f>VLOOKUP(A130,'2022_PAPI_Indicators'!A125:BB305,53,FALSE)</f>
        <v>3.179841042</v>
      </c>
      <c r="BD130" s="13">
        <f>VLOOKUP(A130,'2022_PAPI_Indicators'!A125:BC305,54,FALSE)</f>
        <v>3.24344945</v>
      </c>
      <c r="BE130" s="13">
        <f>VLOOKUP(A130,'2022_PAPI_Indicators'!A125:BD305,55,FALSE)</f>
        <v>3.399689198</v>
      </c>
      <c r="BF130" s="13">
        <f>VLOOKUP(A130,'2022_PAPI_Indicators'!A125:BE305,56,FALSE)</f>
        <v>3.59809351</v>
      </c>
      <c r="BG130" s="13">
        <f>VLOOKUP(A130,'2022_PAPI_Indicators'!A125:BF305,57,FALSE)</f>
        <v>3.469095707</v>
      </c>
      <c r="BH130" s="13">
        <f>VLOOKUP(A130,'2022_PAPI_Indicators'!A125:BG305,58,FALSE)</f>
        <v>3.583171129</v>
      </c>
      <c r="BI130" s="13">
        <f>VLOOKUP(A130,'2022_PAPI_Indicators'!A125:BH305,59,FALSE)</f>
        <v>3.208703041</v>
      </c>
      <c r="BJ130" s="13">
        <f>VLOOKUP(A130,'2022_PAPI_Indicators'!A125:BI305,60,FALSE)</f>
        <v>3.281219721</v>
      </c>
      <c r="BK130" s="13">
        <f>VLOOKUP(A130,'2022_PAPI_Indicators'!A125:BJ305,61,FALSE)</f>
        <v>3.264470816</v>
      </c>
      <c r="BL130" s="13">
        <f>VLOOKUP(A130,'2022_PAPI_Indicators'!A125:BK305,62,FALSE)</f>
        <v>3.29000473</v>
      </c>
      <c r="BM130" s="13">
        <f>VLOOKUP(A130,'2022_PAPI_Indicators'!A125:BL305,63,FALSE)</f>
        <v>3.394973755</v>
      </c>
      <c r="BN130" s="13">
        <f>VLOOKUP(A130,'2022_PAPI_Indicators'!A125:BM305,64,FALSE)</f>
        <v>3.352109671</v>
      </c>
    </row>
    <row r="131" ht="13.5" customHeight="1">
      <c r="A131" s="11" t="s">
        <v>323</v>
      </c>
      <c r="B131" s="11" t="s">
        <v>324</v>
      </c>
      <c r="C131" s="12" t="s">
        <v>262</v>
      </c>
      <c r="D131" s="13">
        <f>VLOOKUP(A131,'2022_PAPI_Indicators'!A126:B306,2,)</f>
        <v>3.779237747</v>
      </c>
      <c r="E131" s="13">
        <f>VLOOKUP(A131,'2022_PAPI_Indicators'!A126:C306,3,FALSE)</f>
        <v>2.065211773</v>
      </c>
      <c r="F131" s="13">
        <f>VLOOKUP(A131,'2022_PAPI_Indicators'!A126:D306,4,FALSE)</f>
        <v>1.750831008</v>
      </c>
      <c r="G131" s="13">
        <f>VLOOKUP(A131,'2022_PAPI_Indicators'!A126:E306,5,FALSE)</f>
        <v>1.568674326</v>
      </c>
      <c r="H131" s="13">
        <f>VLOOKUP(A131,'2022_PAPI_Indicators'!A126:F306,6,FALSE)</f>
        <v>2.972269058</v>
      </c>
      <c r="I131" s="13">
        <f>VLOOKUP(A131,'2022_PAPI_Indicators'!A126:G306,7,FALSE)</f>
        <v>2.469751596</v>
      </c>
      <c r="J131" s="13">
        <f>VLOOKUP(A131,'2022_PAPI_Indicators'!A126:H306,8,FALSE)</f>
        <v>1.688773513</v>
      </c>
      <c r="K131" s="13">
        <f>VLOOKUP(A131,'2022_PAPI_Indicators'!A126:I306,9,FALSE)</f>
        <v>2.223776102</v>
      </c>
      <c r="L131" s="13">
        <f>VLOOKUP(A131,'2022_PAPI_Indicators'!A126:J306,10,FALSE)</f>
        <v>2.428127527</v>
      </c>
      <c r="M131" s="13">
        <f>VLOOKUP(A131,'2022_PAPI_Indicators'!A126:K306,11,FALSE)</f>
        <v>1.804110408</v>
      </c>
      <c r="N131" s="13">
        <f>VLOOKUP(A131,'2022_PAPI_Indicators'!A126:L306,12,FALSE)</f>
        <v>2.097620487</v>
      </c>
      <c r="O131" s="13">
        <f>VLOOKUP(A131,'2022_PAPI_Indicators'!A126:M306,13,FALSE)</f>
        <v>2.815272808</v>
      </c>
      <c r="P131" s="13">
        <f>VLOOKUP(A131,'2022_PAPI_Indicators'!A126:N306,14,FALSE)</f>
        <v>2.504351854</v>
      </c>
      <c r="Q131" s="13">
        <f>VLOOKUP(A131,'2022_PAPI_Indicators'!A126:O306,15,FALSE)</f>
        <v>3.851153612</v>
      </c>
      <c r="R131" s="14">
        <f>VLOOKUP(A131,'2022_PAPI_Indicators'!A126:P306,16,FALSE)</f>
        <v>2.589379072</v>
      </c>
      <c r="S131" s="13">
        <f>VLOOKUP(A131,'2022_PAPI_Indicators'!A126:R306,17,FALSE)</f>
        <v>2.784375191</v>
      </c>
      <c r="T131" s="13">
        <f>VLOOKUP(A131,'2022_PAPI_Indicators'!A126:S306,18,FALSE)</f>
        <v>3.551516771</v>
      </c>
      <c r="U131" s="14">
        <f>VLOOKUP(A131,'2022_PAPI_Indicators'!A126:T306,19,FALSE)</f>
        <v>3.713811636</v>
      </c>
      <c r="V131" s="13">
        <f>VLOOKUP(A131,'2022_PAPI_Indicators'!A126:U306,20,FALSE)</f>
        <v>2.756215096</v>
      </c>
      <c r="W131" s="13">
        <f>VLOOKUP(A131,'2022_PAPI_Indicators'!A126:V306,21,FALSE)</f>
        <v>3.662868977</v>
      </c>
      <c r="X131" s="13">
        <f>VLOOKUP(A131,'2022_PAPI_Indicators'!A126:W306,22,FALSE)</f>
        <v>3.047012329</v>
      </c>
      <c r="Y131" s="13">
        <f>VLOOKUP(A131,'2022_PAPI_Indicators'!A126:X306,23,FALSE)</f>
        <v>3.498996258</v>
      </c>
      <c r="Z131" s="13">
        <f>VLOOKUP(A131,'2022_PAPI_Indicators'!A126:Y306,24,FALSE)</f>
        <v>2.622291088</v>
      </c>
      <c r="AA131" s="13">
        <f>VLOOKUP(A131,'2022_PAPI_Indicators'!A126:Z306,25,FALSE)</f>
        <v>2.700036526</v>
      </c>
      <c r="AB131" s="13">
        <f>VLOOKUP(A131,'2022_PAPI_Indicators'!A126:AA306,26,FALSE)</f>
        <v>2.714749098</v>
      </c>
      <c r="AC131" s="13">
        <f>VLOOKUP(A131,'2022_PAPI_Indicators'!A126:AB306,27,FALSE)</f>
        <v>2.747101545</v>
      </c>
      <c r="AD131" s="13">
        <f>VLOOKUP(A131,'2022_PAPI_Indicators'!A126:AC306,28,FALSE)</f>
        <v>2.620327711</v>
      </c>
      <c r="AE131" s="13">
        <f>VLOOKUP(A131,'2022_PAPI_Indicators'!A126:AD306,29,FALSE)</f>
        <v>2.592218161</v>
      </c>
      <c r="AF131" s="13">
        <f>VLOOKUP(A131,'2022_PAPI_Indicators'!A126:AE306,30,FALSE)</f>
        <v>2.883808136</v>
      </c>
      <c r="AG131" s="13">
        <f>VLOOKUP(A131,'2022_PAPI_Indicators'!A126:AF306,31,FALSE)</f>
        <v>2.560464144</v>
      </c>
      <c r="AH131" s="13">
        <f>VLOOKUP(A131,'2022_PAPI_Indicators'!A126:AG306,32,FALSE)</f>
        <v>3.070953846</v>
      </c>
      <c r="AI131" s="13">
        <f>VLOOKUP(A131,'2022_PAPI_Indicators'!A126:AH306,33,FALSE)</f>
        <v>3.754845142</v>
      </c>
      <c r="AJ131" s="13">
        <f>VLOOKUP(A131,'2022_PAPI_Indicators'!A126:AI306,34,FALSE)</f>
        <v>2.897894859</v>
      </c>
      <c r="AK131" s="13">
        <f>VLOOKUP(A131,'2022_PAPI_Indicators'!A126:AJ306,35,FALSE)</f>
        <v>1.513475537</v>
      </c>
      <c r="AL131" s="13">
        <f>VLOOKUP(A131,'2022_PAPI_Indicators'!A126:AK306,36,FALSE)</f>
        <v>2.217479706</v>
      </c>
      <c r="AM131" s="13">
        <f>VLOOKUP(A131,'2022_PAPI_Indicators'!A126:AL306,37,FALSE)</f>
        <v>2.219484091</v>
      </c>
      <c r="AN131" s="13">
        <f>VLOOKUP(A131,'2022_PAPI_Indicators'!A126:AM306,38,FALSE)</f>
        <v>2.90643096</v>
      </c>
      <c r="AO131" s="13">
        <f>VLOOKUP(A131,'2022_PAPI_Indicators'!A126:AN306,39,FALSE)</f>
        <v>2.435081005</v>
      </c>
      <c r="AP131" s="13">
        <f>VLOOKUP(A131,'2022_PAPI_Indicators'!A126:AO306,40,FALSE)</f>
        <v>1.646805167</v>
      </c>
      <c r="AQ131" s="13">
        <f>VLOOKUP(A131,'2022_PAPI_Indicators'!A126:AP306,41,FALSE)</f>
        <v>2.191053867</v>
      </c>
      <c r="AR131" s="13">
        <f>VLOOKUP(A131,'2022_PAPI_Indicators'!A126:AQ306,42,FALSE)</f>
        <v>1.772239685</v>
      </c>
      <c r="AS131" s="13">
        <f>VLOOKUP(A131,'2022_PAPI_Indicators'!A126:AR306,43,FALSE)</f>
        <v>1.747667193</v>
      </c>
      <c r="AT131" s="13">
        <f>VLOOKUP(A131,'2022_PAPI_Indicators'!A126:AS306,44,FALSE)</f>
        <v>1.546915293</v>
      </c>
      <c r="AU131" s="13">
        <f>VLOOKUP(A131,'2022_PAPI_Indicators'!A126:AT306,45,FALSE)</f>
        <v>2.411124706</v>
      </c>
      <c r="AV131" s="13">
        <f>VLOOKUP(A131,'2022_PAPI_Indicators'!A126:AU306,46,FALSE)</f>
        <v>2.586415768</v>
      </c>
      <c r="AW131" s="13">
        <f>VLOOKUP(A131,'2022_PAPI_Indicators'!A126:AV306,47,FALSE)</f>
        <v>2.368132353</v>
      </c>
      <c r="AX131" s="13">
        <f>VLOOKUP(A131,'2022_PAPI_Indicators'!A126:AW306,48,FALSE)</f>
        <v>3.158478498</v>
      </c>
      <c r="AY131" s="13">
        <f>VLOOKUP(A131,'2022_PAPI_Indicators'!A126:AX306,49,FALSE)</f>
        <v>2.654410601</v>
      </c>
      <c r="AZ131" s="13">
        <f>VLOOKUP(A131,'2022_PAPI_Indicators'!A126:AY306,50,FALSE)</f>
        <v>3.065285921</v>
      </c>
      <c r="BA131" s="13">
        <f>VLOOKUP(A131,'2022_PAPI_Indicators'!A126:AZ306,51,FALSE)</f>
        <v>3.345379114</v>
      </c>
      <c r="BB131" s="13">
        <f>VLOOKUP(A131,'2022_PAPI_Indicators'!A126:BA306,52,FALSE)</f>
        <v>2.496687412</v>
      </c>
      <c r="BC131" s="13">
        <f>VLOOKUP(A131,'2022_PAPI_Indicators'!A126:BB306,53,FALSE)</f>
        <v>2.501242161</v>
      </c>
      <c r="BD131" s="13">
        <f>VLOOKUP(A131,'2022_PAPI_Indicators'!A126:BC306,54,FALSE)</f>
        <v>1.960781455</v>
      </c>
      <c r="BE131" s="13">
        <f>VLOOKUP(A131,'2022_PAPI_Indicators'!A126:BD306,55,FALSE)</f>
        <v>2.802131176</v>
      </c>
      <c r="BF131" s="13">
        <f>VLOOKUP(A131,'2022_PAPI_Indicators'!A126:BE306,56,FALSE)</f>
        <v>3.392493963</v>
      </c>
      <c r="BG131" s="13">
        <f>VLOOKUP(A131,'2022_PAPI_Indicators'!A126:BF306,57,FALSE)</f>
        <v>2.256680727</v>
      </c>
      <c r="BH131" s="13">
        <f>VLOOKUP(A131,'2022_PAPI_Indicators'!A126:BG306,58,FALSE)</f>
        <v>3.590810537</v>
      </c>
      <c r="BI131" s="13">
        <f>VLOOKUP(A131,'2022_PAPI_Indicators'!A126:BH306,59,FALSE)</f>
        <v>1.802848935</v>
      </c>
      <c r="BJ131" s="13">
        <f>VLOOKUP(A131,'2022_PAPI_Indicators'!A126:BI306,60,FALSE)</f>
        <v>1.651651859</v>
      </c>
      <c r="BK131" s="13">
        <f>VLOOKUP(A131,'2022_PAPI_Indicators'!A126:BJ306,61,FALSE)</f>
        <v>2.343272209</v>
      </c>
      <c r="BL131" s="13">
        <f>VLOOKUP(A131,'2022_PAPI_Indicators'!A126:BK306,62,FALSE)</f>
        <v>2.354253054</v>
      </c>
      <c r="BM131" s="13">
        <f>VLOOKUP(A131,'2022_PAPI_Indicators'!A126:BL306,63,FALSE)</f>
        <v>1.736500382</v>
      </c>
      <c r="BN131" s="13">
        <f>VLOOKUP(A131,'2022_PAPI_Indicators'!A126:BM306,64,FALSE)</f>
        <v>2.141299725</v>
      </c>
    </row>
    <row r="132" ht="12.0" customHeight="1">
      <c r="A132" s="11" t="s">
        <v>325</v>
      </c>
      <c r="B132" s="11" t="s">
        <v>326</v>
      </c>
      <c r="C132" s="12" t="s">
        <v>83</v>
      </c>
      <c r="D132" s="24">
        <f>VLOOKUP(A132,'2022_PAPI_Indicators'!A127:B307,2,)</f>
        <v>0.9298329353</v>
      </c>
      <c r="E132" s="24">
        <f>VLOOKUP(A132,'2022_PAPI_Indicators'!A127:C307,3,FALSE)</f>
        <v>0.5104315877</v>
      </c>
      <c r="F132" s="24">
        <f>VLOOKUP(A132,'2022_PAPI_Indicators'!A127:D307,4,FALSE)</f>
        <v>0.3740233183</v>
      </c>
      <c r="G132" s="24">
        <f>VLOOKUP(A132,'2022_PAPI_Indicators'!A127:E307,5,FALSE)</f>
        <v>0.4310724437</v>
      </c>
      <c r="H132" s="24">
        <f>VLOOKUP(A132,'2022_PAPI_Indicators'!A127:F307,6,FALSE)</f>
        <v>0.4719464481</v>
      </c>
      <c r="I132" s="24">
        <f>VLOOKUP(A132,'2022_PAPI_Indicators'!A127:G307,7,FALSE)</f>
        <v>0.6185716987</v>
      </c>
      <c r="J132" s="24">
        <f>VLOOKUP(A132,'2022_PAPI_Indicators'!A127:H307,8,FALSE)</f>
        <v>0.1403030008</v>
      </c>
      <c r="K132" s="24">
        <f>VLOOKUP(A132,'2022_PAPI_Indicators'!A127:I307,9,FALSE)</f>
        <v>0.4596603513</v>
      </c>
      <c r="L132" s="24">
        <f>VLOOKUP(A132,'2022_PAPI_Indicators'!A127:J307,10,FALSE)</f>
        <v>0.4277362823</v>
      </c>
      <c r="M132" s="24">
        <f>VLOOKUP(A132,'2022_PAPI_Indicators'!A127:K307,11,FALSE)</f>
        <v>0.3593252301</v>
      </c>
      <c r="N132" s="24">
        <f>VLOOKUP(A132,'2022_PAPI_Indicators'!A127:L307,12,FALSE)</f>
        <v>0.1908217818</v>
      </c>
      <c r="O132" s="24">
        <f>VLOOKUP(A132,'2022_PAPI_Indicators'!A127:M307,13,FALSE)</f>
        <v>0.3610239923</v>
      </c>
      <c r="P132" s="24">
        <f>VLOOKUP(A132,'2022_PAPI_Indicators'!A127:N307,14,FALSE)</f>
        <v>0.5159521103</v>
      </c>
      <c r="Q132" s="24">
        <f>VLOOKUP(A132,'2022_PAPI_Indicators'!A127:O307,15,FALSE)</f>
        <v>0.6832852364</v>
      </c>
      <c r="R132" s="25">
        <f>VLOOKUP(A132,'2022_PAPI_Indicators'!A127:P307,16,FALSE)</f>
        <v>0.6885244846</v>
      </c>
      <c r="S132" s="24">
        <f>VLOOKUP(A132,'2022_PAPI_Indicators'!A127:R307,17,FALSE)</f>
        <v>0.6162468195</v>
      </c>
      <c r="T132" s="24">
        <f>VLOOKUP(A132,'2022_PAPI_Indicators'!A127:S307,18,FALSE)</f>
        <v>0.851593256</v>
      </c>
      <c r="U132" s="25">
        <f>VLOOKUP(A132,'2022_PAPI_Indicators'!A127:T307,19,FALSE)</f>
        <v>0.7930482626</v>
      </c>
      <c r="V132" s="24">
        <f>VLOOKUP(A132,'2022_PAPI_Indicators'!A127:U307,20,FALSE)</f>
        <v>0.7684268355</v>
      </c>
      <c r="W132" s="24">
        <f>VLOOKUP(A132,'2022_PAPI_Indicators'!A127:V307,21,FALSE)</f>
        <v>0.8987216353</v>
      </c>
      <c r="X132" s="24">
        <f>VLOOKUP(A132,'2022_PAPI_Indicators'!A127:W307,22,FALSE)</f>
        <v>0.7768619061</v>
      </c>
      <c r="Y132" s="24">
        <f>VLOOKUP(A132,'2022_PAPI_Indicators'!A127:X307,23,FALSE)</f>
        <v>0.9492644668</v>
      </c>
      <c r="Z132" s="24">
        <f>VLOOKUP(A132,'2022_PAPI_Indicators'!A127:Y307,24,FALSE)</f>
        <v>0.5274808407</v>
      </c>
      <c r="AA132" s="24">
        <f>VLOOKUP(A132,'2022_PAPI_Indicators'!A127:Z307,25,FALSE)</f>
        <v>0.6443965435</v>
      </c>
      <c r="AB132" s="24">
        <f>VLOOKUP(A132,'2022_PAPI_Indicators'!A127:AA307,26,FALSE)</f>
        <v>0.7093623281</v>
      </c>
      <c r="AC132" s="24">
        <f>VLOOKUP(A132,'2022_PAPI_Indicators'!A127:AB307,27,FALSE)</f>
        <v>0.5847322345</v>
      </c>
      <c r="AD132" s="24">
        <f>VLOOKUP(A132,'2022_PAPI_Indicators'!A127:AC307,28,FALSE)</f>
        <v>0.4253733456</v>
      </c>
      <c r="AE132" s="24">
        <f>VLOOKUP(A132,'2022_PAPI_Indicators'!A127:AD307,29,FALSE)</f>
        <v>0.7754821777</v>
      </c>
      <c r="AF132" s="24">
        <f>VLOOKUP(A132,'2022_PAPI_Indicators'!A127:AE307,30,FALSE)</f>
        <v>0.5252411366</v>
      </c>
      <c r="AG132" s="24">
        <f>VLOOKUP(A132,'2022_PAPI_Indicators'!A127:AF307,31,FALSE)</f>
        <v>0.4822466671</v>
      </c>
      <c r="AH132" s="24">
        <f>VLOOKUP(A132,'2022_PAPI_Indicators'!A127:AG307,32,FALSE)</f>
        <v>0.8722994924</v>
      </c>
      <c r="AI132" s="24">
        <f>VLOOKUP(A132,'2022_PAPI_Indicators'!A127:AH307,33,FALSE)</f>
        <v>0.9729815125</v>
      </c>
      <c r="AJ132" s="24">
        <f>VLOOKUP(A132,'2022_PAPI_Indicators'!A127:AI307,34,FALSE)</f>
        <v>0.6055310369</v>
      </c>
      <c r="AK132" s="24">
        <f>VLOOKUP(A132,'2022_PAPI_Indicators'!A127:AJ307,35,FALSE)</f>
        <v>0.2563157082</v>
      </c>
      <c r="AL132" s="24">
        <f>VLOOKUP(A132,'2022_PAPI_Indicators'!A127:AK307,36,FALSE)</f>
        <v>0.2936124504</v>
      </c>
      <c r="AM132" s="24">
        <f>VLOOKUP(A132,'2022_PAPI_Indicators'!A127:AL307,37,FALSE)</f>
        <v>0.6057052612</v>
      </c>
      <c r="AN132" s="24">
        <f>VLOOKUP(A132,'2022_PAPI_Indicators'!A127:AM307,38,FALSE)</f>
        <v>0.7708302736</v>
      </c>
      <c r="AO132" s="24">
        <f>VLOOKUP(A132,'2022_PAPI_Indicators'!A127:AN307,39,FALSE)</f>
        <v>0.9690061808</v>
      </c>
      <c r="AP132" s="24">
        <f>VLOOKUP(A132,'2022_PAPI_Indicators'!A127:AO307,40,FALSE)</f>
        <v>0.7013127208</v>
      </c>
      <c r="AQ132" s="24">
        <f>VLOOKUP(A132,'2022_PAPI_Indicators'!A127:AP307,41,FALSE)</f>
        <v>0.1503440291</v>
      </c>
      <c r="AR132" s="24">
        <f>VLOOKUP(A132,'2022_PAPI_Indicators'!A127:AQ307,42,FALSE)</f>
        <v>0.1479725838</v>
      </c>
      <c r="AS132" s="24">
        <f>VLOOKUP(A132,'2022_PAPI_Indicators'!A127:AR307,43,FALSE)</f>
        <v>0.1458314657</v>
      </c>
      <c r="AT132" s="24">
        <f>VLOOKUP(A132,'2022_PAPI_Indicators'!A127:AS307,44,FALSE)</f>
        <v>0.1589609385</v>
      </c>
      <c r="AU132" s="24">
        <f>VLOOKUP(A132,'2022_PAPI_Indicators'!A127:AT307,45,FALSE)</f>
        <v>0.2084514201</v>
      </c>
      <c r="AV132" s="24">
        <f>VLOOKUP(A132,'2022_PAPI_Indicators'!A127:AU307,46,FALSE)</f>
        <v>0.2810474336</v>
      </c>
      <c r="AW132" s="24">
        <f>VLOOKUP(A132,'2022_PAPI_Indicators'!A127:AV307,47,FALSE)</f>
        <v>0.2036291361</v>
      </c>
      <c r="AX132" s="24">
        <f>VLOOKUP(A132,'2022_PAPI_Indicators'!A127:AW307,48,FALSE)</f>
        <v>0.7697535753</v>
      </c>
      <c r="AY132" s="24">
        <f>VLOOKUP(A132,'2022_PAPI_Indicators'!A127:AX307,49,FALSE)</f>
        <v>0.6320389509</v>
      </c>
      <c r="AZ132" s="24">
        <f>VLOOKUP(A132,'2022_PAPI_Indicators'!A127:AY307,50,FALSE)</f>
        <v>0.7974498272</v>
      </c>
      <c r="BA132" s="24">
        <f>VLOOKUP(A132,'2022_PAPI_Indicators'!A127:AZ307,51,FALSE)</f>
        <v>0.9267973304</v>
      </c>
      <c r="BB132" s="24">
        <f>VLOOKUP(A132,'2022_PAPI_Indicators'!A127:BA307,52,FALSE)</f>
        <v>0.2901266217</v>
      </c>
      <c r="BC132" s="24">
        <f>VLOOKUP(A132,'2022_PAPI_Indicators'!A127:BB307,53,FALSE)</f>
        <v>0.83910501</v>
      </c>
      <c r="BD132" s="24">
        <f>VLOOKUP(A132,'2022_PAPI_Indicators'!A127:BC307,54,FALSE)</f>
        <v>0.5769912004</v>
      </c>
      <c r="BE132" s="24">
        <f>VLOOKUP(A132,'2022_PAPI_Indicators'!A127:BD307,55,FALSE)</f>
        <v>0.716930449</v>
      </c>
      <c r="BF132" s="24">
        <f>VLOOKUP(A132,'2022_PAPI_Indicators'!A127:BE307,56,FALSE)</f>
        <v>0.9037393928</v>
      </c>
      <c r="BG132" s="24">
        <f>VLOOKUP(A132,'2022_PAPI_Indicators'!A127:BF307,57,FALSE)</f>
        <v>0.856231153</v>
      </c>
      <c r="BH132" s="24">
        <f>VLOOKUP(A132,'2022_PAPI_Indicators'!A127:BG307,58,FALSE)</f>
        <v>0.8811839819</v>
      </c>
      <c r="BI132" s="24">
        <f>VLOOKUP(A132,'2022_PAPI_Indicators'!A127:BH307,59,FALSE)</f>
        <v>0.5125467181</v>
      </c>
      <c r="BJ132" s="24">
        <f>VLOOKUP(A132,'2022_PAPI_Indicators'!A127:BI307,60,FALSE)</f>
        <v>0.8140326142</v>
      </c>
      <c r="BK132" s="24">
        <f>VLOOKUP(A132,'2022_PAPI_Indicators'!A127:BJ307,61,FALSE)</f>
        <v>0.6294222474</v>
      </c>
      <c r="BL132" s="24">
        <f>VLOOKUP(A132,'2022_PAPI_Indicators'!A127:BK307,62,FALSE)</f>
        <v>0.621568203</v>
      </c>
      <c r="BM132" s="24">
        <f>VLOOKUP(A132,'2022_PAPI_Indicators'!A127:BL307,63,FALSE)</f>
        <v>0.7811774611</v>
      </c>
      <c r="BN132" s="24">
        <f>VLOOKUP(A132,'2022_PAPI_Indicators'!A127:BM307,64,FALSE)</f>
        <v>0.5767355561</v>
      </c>
    </row>
    <row r="133" ht="13.5" customHeight="1">
      <c r="A133" s="11" t="s">
        <v>327</v>
      </c>
      <c r="B133" s="11" t="s">
        <v>328</v>
      </c>
      <c r="C133" s="12" t="s">
        <v>83</v>
      </c>
      <c r="D133" s="24">
        <f>VLOOKUP(A133,'2022_PAPI_Indicators'!A128:B308,2,)</f>
        <v>0.007265792694</v>
      </c>
      <c r="E133" s="24">
        <f>VLOOKUP(A133,'2022_PAPI_Indicators'!A128:C308,3,FALSE)</f>
        <v>0.09055295587</v>
      </c>
      <c r="F133" s="24">
        <f>VLOOKUP(A133,'2022_PAPI_Indicators'!A128:D308,4,FALSE)</f>
        <v>0.007364431396</v>
      </c>
      <c r="G133" s="24">
        <f>VLOOKUP(A133,'2022_PAPI_Indicators'!A128:E308,5,FALSE)</f>
        <v>0</v>
      </c>
      <c r="H133" s="24">
        <f>VLOOKUP(A133,'2022_PAPI_Indicators'!A128:F308,6,FALSE)</f>
        <v>0</v>
      </c>
      <c r="I133" s="24">
        <f>VLOOKUP(A133,'2022_PAPI_Indicators'!A128:G308,7,FALSE)</f>
        <v>0.006822227966</v>
      </c>
      <c r="J133" s="24">
        <f>VLOOKUP(A133,'2022_PAPI_Indicators'!A128:H308,8,FALSE)</f>
        <v>0</v>
      </c>
      <c r="K133" s="24">
        <f>VLOOKUP(A133,'2022_PAPI_Indicators'!A128:I308,9,FALSE)</f>
        <v>0.005460144486</v>
      </c>
      <c r="L133" s="24">
        <f>VLOOKUP(A133,'2022_PAPI_Indicators'!A128:J308,10,FALSE)</f>
        <v>0.02378405258</v>
      </c>
      <c r="M133" s="24">
        <f>VLOOKUP(A133,'2022_PAPI_Indicators'!A128:K308,11,FALSE)</f>
        <v>0</v>
      </c>
      <c r="N133" s="24">
        <f>VLOOKUP(A133,'2022_PAPI_Indicators'!A128:L308,12,FALSE)</f>
        <v>0.0501260832</v>
      </c>
      <c r="O133" s="24">
        <f>VLOOKUP(A133,'2022_PAPI_Indicators'!A128:M308,13,FALSE)</f>
        <v>0.004503207747</v>
      </c>
      <c r="P133" s="24">
        <f>VLOOKUP(A133,'2022_PAPI_Indicators'!A128:N308,14,FALSE)</f>
        <v>0.03125</v>
      </c>
      <c r="Q133" s="24">
        <f>VLOOKUP(A133,'2022_PAPI_Indicators'!A128:O308,15,FALSE)</f>
        <v>0.04524496943</v>
      </c>
      <c r="R133" s="25">
        <f>VLOOKUP(A133,'2022_PAPI_Indicators'!A128:P308,16,FALSE)</f>
        <v>0.007416083477</v>
      </c>
      <c r="S133" s="24">
        <f>VLOOKUP(A133,'2022_PAPI_Indicators'!A128:R308,17,FALSE)</f>
        <v>0.02158182859</v>
      </c>
      <c r="T133" s="24">
        <f>VLOOKUP(A133,'2022_PAPI_Indicators'!A128:S308,18,FALSE)</f>
        <v>0.01413397305</v>
      </c>
      <c r="U133" s="25">
        <f>VLOOKUP(A133,'2022_PAPI_Indicators'!A128:T308,19,FALSE)</f>
        <v>0.03328493237</v>
      </c>
      <c r="V133" s="24">
        <f>VLOOKUP(A133,'2022_PAPI_Indicators'!A128:U308,20,FALSE)</f>
        <v>0.05613894761</v>
      </c>
      <c r="W133" s="24">
        <f>VLOOKUP(A133,'2022_PAPI_Indicators'!A128:V308,21,FALSE)</f>
        <v>0.05063918605</v>
      </c>
      <c r="X133" s="24">
        <f>VLOOKUP(A133,'2022_PAPI_Indicators'!A128:W308,22,FALSE)</f>
        <v>0.0967939198</v>
      </c>
      <c r="Y133" s="24">
        <f>VLOOKUP(A133,'2022_PAPI_Indicators'!A128:X308,23,FALSE)</f>
        <v>0.02899171785</v>
      </c>
      <c r="Z133" s="24">
        <f>VLOOKUP(A133,'2022_PAPI_Indicators'!A128:Y308,24,FALSE)</f>
        <v>0.3745670319</v>
      </c>
      <c r="AA133" s="24">
        <f>VLOOKUP(A133,'2022_PAPI_Indicators'!A128:Z308,25,FALSE)</f>
        <v>0.3556034267</v>
      </c>
      <c r="AB133" s="24">
        <f>VLOOKUP(A133,'2022_PAPI_Indicators'!A128:AA308,26,FALSE)</f>
        <v>0.1307869554</v>
      </c>
      <c r="AC133" s="24">
        <f>VLOOKUP(A133,'2022_PAPI_Indicators'!A128:AB308,27,FALSE)</f>
        <v>0.02966198139</v>
      </c>
      <c r="AD133" s="24">
        <f>VLOOKUP(A133,'2022_PAPI_Indicators'!A128:AC308,28,FALSE)</f>
        <v>0.1835362166</v>
      </c>
      <c r="AE133" s="24">
        <f>VLOOKUP(A133,'2022_PAPI_Indicators'!A128:AD308,29,FALSE)</f>
        <v>0.082323201</v>
      </c>
      <c r="AF133" s="24">
        <f>VLOOKUP(A133,'2022_PAPI_Indicators'!A128:AE308,30,FALSE)</f>
        <v>0.006981747691</v>
      </c>
      <c r="AG133" s="24">
        <f>VLOOKUP(A133,'2022_PAPI_Indicators'!A128:AF308,31,FALSE)</f>
        <v>0.06455935538</v>
      </c>
      <c r="AH133" s="24">
        <f>VLOOKUP(A133,'2022_PAPI_Indicators'!A128:AG308,32,FALSE)</f>
        <v>0</v>
      </c>
      <c r="AI133" s="24">
        <f>VLOOKUP(A133,'2022_PAPI_Indicators'!A128:AH308,33,FALSE)</f>
        <v>0</v>
      </c>
      <c r="AJ133" s="24">
        <f>VLOOKUP(A133,'2022_PAPI_Indicators'!A128:AI308,34,FALSE)</f>
        <v>0</v>
      </c>
      <c r="AK133" s="24">
        <f>VLOOKUP(A133,'2022_PAPI_Indicators'!A128:AJ308,35,FALSE)</f>
        <v>0</v>
      </c>
      <c r="AL133" s="24">
        <f>VLOOKUP(A133,'2022_PAPI_Indicators'!A128:AK308,36,FALSE)</f>
        <v>0</v>
      </c>
      <c r="AM133" s="24">
        <f>VLOOKUP(A133,'2022_PAPI_Indicators'!A128:AL308,37,FALSE)</f>
        <v>0</v>
      </c>
      <c r="AN133" s="24">
        <f>VLOOKUP(A133,'2022_PAPI_Indicators'!A128:AM308,38,FALSE)</f>
        <v>0</v>
      </c>
      <c r="AO133" s="24">
        <f>VLOOKUP(A133,'2022_PAPI_Indicators'!A128:AN308,39,FALSE)</f>
        <v>0</v>
      </c>
      <c r="AP133" s="24">
        <f>VLOOKUP(A133,'2022_PAPI_Indicators'!A128:AO308,40,FALSE)</f>
        <v>0.02105968818</v>
      </c>
      <c r="AQ133" s="24">
        <f>VLOOKUP(A133,'2022_PAPI_Indicators'!A128:AP308,41,FALSE)</f>
        <v>0</v>
      </c>
      <c r="AR133" s="24">
        <f>VLOOKUP(A133,'2022_PAPI_Indicators'!A128:AQ308,42,FALSE)</f>
        <v>0.007094606757</v>
      </c>
      <c r="AS133" s="24">
        <f>VLOOKUP(A133,'2022_PAPI_Indicators'!A128:AR308,43,FALSE)</f>
        <v>0.03265877813</v>
      </c>
      <c r="AT133" s="24">
        <f>VLOOKUP(A133,'2022_PAPI_Indicators'!A128:AS308,44,FALSE)</f>
        <v>0.005850085523</v>
      </c>
      <c r="AU133" s="24">
        <f>VLOOKUP(A133,'2022_PAPI_Indicators'!A128:AT308,45,FALSE)</f>
        <v>0</v>
      </c>
      <c r="AV133" s="24">
        <f>VLOOKUP(A133,'2022_PAPI_Indicators'!A128:AU308,46,FALSE)</f>
        <v>0.007254599128</v>
      </c>
      <c r="AW133" s="24">
        <f>VLOOKUP(A133,'2022_PAPI_Indicators'!A128:AV308,47,FALSE)</f>
        <v>0</v>
      </c>
      <c r="AX133" s="24">
        <f>VLOOKUP(A133,'2022_PAPI_Indicators'!A128:AW308,48,FALSE)</f>
        <v>0</v>
      </c>
      <c r="AY133" s="24">
        <f>VLOOKUP(A133,'2022_PAPI_Indicators'!A128:AX308,49,FALSE)</f>
        <v>0.004313890357</v>
      </c>
      <c r="AZ133" s="24">
        <f>VLOOKUP(A133,'2022_PAPI_Indicators'!A128:AY308,50,FALSE)</f>
        <v>0</v>
      </c>
      <c r="BA133" s="24">
        <f>VLOOKUP(A133,'2022_PAPI_Indicators'!A128:AZ308,51,FALSE)</f>
        <v>0</v>
      </c>
      <c r="BB133" s="24">
        <f>VLOOKUP(A133,'2022_PAPI_Indicators'!A128:BA308,52,FALSE)</f>
        <v>0.01873790473</v>
      </c>
      <c r="BC133" s="24">
        <f>VLOOKUP(A133,'2022_PAPI_Indicators'!A128:BB308,53,FALSE)</f>
        <v>0.04300949723</v>
      </c>
      <c r="BD133" s="24">
        <f>VLOOKUP(A133,'2022_PAPI_Indicators'!A128:BC308,54,FALSE)</f>
        <v>0.2737366557</v>
      </c>
      <c r="BE133" s="24">
        <f>VLOOKUP(A133,'2022_PAPI_Indicators'!A128:BD308,55,FALSE)</f>
        <v>0.01572608575</v>
      </c>
      <c r="BF133" s="24">
        <f>VLOOKUP(A133,'2022_PAPI_Indicators'!A128:BE308,56,FALSE)</f>
        <v>0.02062726952</v>
      </c>
      <c r="BG133" s="24">
        <f>VLOOKUP(A133,'2022_PAPI_Indicators'!A128:BF308,57,FALSE)</f>
        <v>0.0008488463936</v>
      </c>
      <c r="BH133" s="24">
        <f>VLOOKUP(A133,'2022_PAPI_Indicators'!A128:BG308,58,FALSE)</f>
        <v>0.008911200799</v>
      </c>
      <c r="BI133" s="24">
        <f>VLOOKUP(A133,'2022_PAPI_Indicators'!A128:BH308,59,FALSE)</f>
        <v>0.2087148577</v>
      </c>
      <c r="BJ133" s="24">
        <f>VLOOKUP(A133,'2022_PAPI_Indicators'!A128:BI308,60,FALSE)</f>
        <v>0.08396591991</v>
      </c>
      <c r="BK133" s="24">
        <f>VLOOKUP(A133,'2022_PAPI_Indicators'!A128:BJ308,61,FALSE)</f>
        <v>0.06350553036</v>
      </c>
      <c r="BL133" s="24">
        <f>VLOOKUP(A133,'2022_PAPI_Indicators'!A128:BK308,62,FALSE)</f>
        <v>0.0760602504</v>
      </c>
      <c r="BM133" s="24">
        <f>VLOOKUP(A133,'2022_PAPI_Indicators'!A128:BL308,63,FALSE)</f>
        <v>0.05991668254</v>
      </c>
      <c r="BN133" s="24">
        <f>VLOOKUP(A133,'2022_PAPI_Indicators'!A128:BM308,64,FALSE)</f>
        <v>0.07108547539</v>
      </c>
    </row>
    <row r="134" ht="13.5" customHeight="1">
      <c r="A134" s="19" t="s">
        <v>329</v>
      </c>
      <c r="B134" s="19" t="s">
        <v>330</v>
      </c>
      <c r="C134" s="20" t="s">
        <v>88</v>
      </c>
      <c r="D134" s="21">
        <f>VLOOKUP(A134,'2022_PAPI_Indicators'!A129:B309,2,)</f>
        <v>1.953770757</v>
      </c>
      <c r="E134" s="21">
        <f>VLOOKUP(A134,'2022_PAPI_Indicators'!A129:C309,3,FALSE)</f>
        <v>1.88550806</v>
      </c>
      <c r="F134" s="21">
        <f>VLOOKUP(A134,'2022_PAPI_Indicators'!A129:D309,4,FALSE)</f>
        <v>1.859418869</v>
      </c>
      <c r="G134" s="21">
        <f>VLOOKUP(A134,'2022_PAPI_Indicators'!A129:E309,5,FALSE)</f>
        <v>1.863598824</v>
      </c>
      <c r="H134" s="21">
        <f>VLOOKUP(A134,'2022_PAPI_Indicators'!A129:F309,6,FALSE)</f>
        <v>2.023257017</v>
      </c>
      <c r="I134" s="21">
        <f>VLOOKUP(A134,'2022_PAPI_Indicators'!A129:G309,7,FALSE)</f>
        <v>1.875926614</v>
      </c>
      <c r="J134" s="21">
        <f>VLOOKUP(A134,'2022_PAPI_Indicators'!A129:H309,8,FALSE)</f>
        <v>1.952300072</v>
      </c>
      <c r="K134" s="21">
        <f>VLOOKUP(A134,'2022_PAPI_Indicators'!A129:I309,9,FALSE)</f>
        <v>1.868340731</v>
      </c>
      <c r="L134" s="21">
        <f>VLOOKUP(A134,'2022_PAPI_Indicators'!A129:J309,10,FALSE)</f>
        <v>1.943778276</v>
      </c>
      <c r="M134" s="21">
        <f>VLOOKUP(A134,'2022_PAPI_Indicators'!A129:K309,11,FALSE)</f>
        <v>1.982083201</v>
      </c>
      <c r="N134" s="21">
        <f>VLOOKUP(A134,'2022_PAPI_Indicators'!A129:L309,12,FALSE)</f>
        <v>1.949364901</v>
      </c>
      <c r="O134" s="21">
        <f>VLOOKUP(A134,'2022_PAPI_Indicators'!A129:M309,13,FALSE)</f>
        <v>1.917569518</v>
      </c>
      <c r="P134" s="21">
        <f>VLOOKUP(A134,'2022_PAPI_Indicators'!A129:N309,14,FALSE)</f>
        <v>2.001445055</v>
      </c>
      <c r="Q134" s="21">
        <f>VLOOKUP(A134,'2022_PAPI_Indicators'!A129:O309,15,FALSE)</f>
        <v>2.123624086</v>
      </c>
      <c r="R134" s="22">
        <f>VLOOKUP(A134,'2022_PAPI_Indicators'!A129:P309,16,FALSE)</f>
        <v>2.014529467</v>
      </c>
      <c r="S134" s="21">
        <f>VLOOKUP(A134,'2022_PAPI_Indicators'!A129:R309,17,FALSE)</f>
        <v>2.004793167</v>
      </c>
      <c r="T134" s="21">
        <f>VLOOKUP(A134,'2022_PAPI_Indicators'!A129:S309,18,FALSE)</f>
        <v>2.014217615</v>
      </c>
      <c r="U134" s="22">
        <f>VLOOKUP(A134,'2022_PAPI_Indicators'!A129:T309,19,FALSE)</f>
        <v>2.052344799</v>
      </c>
      <c r="V134" s="21">
        <f>VLOOKUP(A134,'2022_PAPI_Indicators'!A129:U309,20,FALSE)</f>
        <v>1.982950091</v>
      </c>
      <c r="W134" s="21">
        <f>VLOOKUP(A134,'2022_PAPI_Indicators'!A129:V309,21,FALSE)</f>
        <v>1.946905971</v>
      </c>
      <c r="X134" s="21">
        <f>VLOOKUP(A134,'2022_PAPI_Indicators'!A129:W309,22,FALSE)</f>
        <v>2.007301569</v>
      </c>
      <c r="Y134" s="21">
        <f>VLOOKUP(A134,'2022_PAPI_Indicators'!A129:X309,23,FALSE)</f>
        <v>1.930104852</v>
      </c>
      <c r="Z134" s="21">
        <f>VLOOKUP(A134,'2022_PAPI_Indicators'!A129:Y309,24,FALSE)</f>
        <v>1.995736718</v>
      </c>
      <c r="AA134" s="21">
        <f>VLOOKUP(A134,'2022_PAPI_Indicators'!A129:Z309,25,FALSE)</f>
        <v>2.015457392</v>
      </c>
      <c r="AB134" s="21">
        <f>VLOOKUP(A134,'2022_PAPI_Indicators'!A129:AA309,26,FALSE)</f>
        <v>1.983142138</v>
      </c>
      <c r="AC134" s="21">
        <f>VLOOKUP(A134,'2022_PAPI_Indicators'!A129:AB309,27,FALSE)</f>
        <v>2.025488615</v>
      </c>
      <c r="AD134" s="21">
        <f>VLOOKUP(A134,'2022_PAPI_Indicators'!A129:AC309,28,FALSE)</f>
        <v>1.933184147</v>
      </c>
      <c r="AE134" s="21">
        <f>VLOOKUP(A134,'2022_PAPI_Indicators'!A129:AD309,29,FALSE)</f>
        <v>1.928753138</v>
      </c>
      <c r="AF134" s="21">
        <f>VLOOKUP(A134,'2022_PAPI_Indicators'!A129:AE309,30,FALSE)</f>
        <v>1.884967804</v>
      </c>
      <c r="AG134" s="21">
        <f>VLOOKUP(A134,'2022_PAPI_Indicators'!A129:AF309,31,FALSE)</f>
        <v>1.820213795</v>
      </c>
      <c r="AH134" s="21">
        <f>VLOOKUP(A134,'2022_PAPI_Indicators'!A129:AG309,32,FALSE)</f>
        <v>1.984880924</v>
      </c>
      <c r="AI134" s="21">
        <f>VLOOKUP(A134,'2022_PAPI_Indicators'!A129:AH309,33,FALSE)</f>
        <v>1.96150434</v>
      </c>
      <c r="AJ134" s="21">
        <f>VLOOKUP(A134,'2022_PAPI_Indicators'!A129:AI309,34,FALSE)</f>
        <v>1.967066526</v>
      </c>
      <c r="AK134" s="21">
        <f>VLOOKUP(A134,'2022_PAPI_Indicators'!A129:AJ309,35,FALSE)</f>
        <v>1.961554766</v>
      </c>
      <c r="AL134" s="21">
        <f>VLOOKUP(A134,'2022_PAPI_Indicators'!A129:AK309,36,FALSE)</f>
        <v>1.983289242</v>
      </c>
      <c r="AM134" s="21">
        <f>VLOOKUP(A134,'2022_PAPI_Indicators'!A129:AL309,37,FALSE)</f>
        <v>1.933184147</v>
      </c>
      <c r="AN134" s="21">
        <f>VLOOKUP(A134,'2022_PAPI_Indicators'!A129:AM309,38,FALSE)</f>
        <v>1.916139483</v>
      </c>
      <c r="AO134" s="21">
        <f>VLOOKUP(A134,'2022_PAPI_Indicators'!A129:AN309,39,FALSE)</f>
        <v>2.009190798</v>
      </c>
      <c r="AP134" s="21">
        <f>VLOOKUP(A134,'2022_PAPI_Indicators'!A129:AO309,40,FALSE)</f>
        <v>1.908417225</v>
      </c>
      <c r="AQ134" s="21">
        <f>VLOOKUP(A134,'2022_PAPI_Indicators'!A129:AP309,41,FALSE)</f>
        <v>1.873785615</v>
      </c>
      <c r="AR134" s="21">
        <f>VLOOKUP(A134,'2022_PAPI_Indicators'!A129:AQ309,42,FALSE)</f>
        <v>1.855396628</v>
      </c>
      <c r="AS134" s="21">
        <f>VLOOKUP(A134,'2022_PAPI_Indicators'!A129:AR309,43,FALSE)</f>
        <v>1.901883364</v>
      </c>
      <c r="AT134" s="21">
        <f>VLOOKUP(A134,'2022_PAPI_Indicators'!A129:AS309,44,FALSE)</f>
        <v>1.905882716</v>
      </c>
      <c r="AU134" s="21">
        <f>VLOOKUP(A134,'2022_PAPI_Indicators'!A129:AT309,45,FALSE)</f>
        <v>1.876595736</v>
      </c>
      <c r="AV134" s="21">
        <f>VLOOKUP(A134,'2022_PAPI_Indicators'!A129:AU309,46,FALSE)</f>
        <v>1.895870924</v>
      </c>
      <c r="AW134" s="21">
        <f>VLOOKUP(A134,'2022_PAPI_Indicators'!A129:AV309,47,FALSE)</f>
        <v>1.91304338</v>
      </c>
      <c r="AX134" s="21">
        <f>VLOOKUP(A134,'2022_PAPI_Indicators'!A129:AW309,48,FALSE)</f>
        <v>1.994406223</v>
      </c>
      <c r="AY134" s="21">
        <f>VLOOKUP(A134,'2022_PAPI_Indicators'!A129:AX309,49,FALSE)</f>
        <v>1.900321722</v>
      </c>
      <c r="AZ134" s="21">
        <f>VLOOKUP(A134,'2022_PAPI_Indicators'!A129:AY309,50,FALSE)</f>
        <v>1.931160927</v>
      </c>
      <c r="BA134" s="21">
        <f>VLOOKUP(A134,'2022_PAPI_Indicators'!A129:AZ309,51,FALSE)</f>
        <v>1.889246941</v>
      </c>
      <c r="BB134" s="21">
        <f>VLOOKUP(A134,'2022_PAPI_Indicators'!A129:BA309,52,FALSE)</f>
        <v>1.860242605</v>
      </c>
      <c r="BC134" s="21">
        <f>VLOOKUP(A134,'2022_PAPI_Indicators'!A129:BB309,53,FALSE)</f>
        <v>1.851767182</v>
      </c>
      <c r="BD134" s="21">
        <f>VLOOKUP(A134,'2022_PAPI_Indicators'!A129:BC309,54,FALSE)</f>
        <v>1.900356174</v>
      </c>
      <c r="BE134" s="21">
        <f>VLOOKUP(A134,'2022_PAPI_Indicators'!A129:BD309,55,FALSE)</f>
        <v>1.927021861</v>
      </c>
      <c r="BF134" s="21">
        <f>VLOOKUP(A134,'2022_PAPI_Indicators'!A129:BE309,56,FALSE)</f>
        <v>2.025662661</v>
      </c>
      <c r="BG134" s="21">
        <f>VLOOKUP(A134,'2022_PAPI_Indicators'!A129:BF309,57,FALSE)</f>
        <v>1.903100133</v>
      </c>
      <c r="BH134" s="21">
        <f>VLOOKUP(A134,'2022_PAPI_Indicators'!A129:BG309,58,FALSE)</f>
        <v>1.93479228</v>
      </c>
      <c r="BI134" s="21">
        <f>VLOOKUP(A134,'2022_PAPI_Indicators'!A129:BH309,59,FALSE)</f>
        <v>1.935734749</v>
      </c>
      <c r="BJ134" s="21">
        <f>VLOOKUP(A134,'2022_PAPI_Indicators'!A129:BI309,60,FALSE)</f>
        <v>1.89503336</v>
      </c>
      <c r="BK134" s="21">
        <f>VLOOKUP(A134,'2022_PAPI_Indicators'!A129:BJ309,61,FALSE)</f>
        <v>1.944588661</v>
      </c>
      <c r="BL134" s="21">
        <f>VLOOKUP(A134,'2022_PAPI_Indicators'!A129:BK309,62,FALSE)</f>
        <v>1.97521925</v>
      </c>
      <c r="BM134" s="21">
        <f>VLOOKUP(A134,'2022_PAPI_Indicators'!A129:BL309,63,FALSE)</f>
        <v>2.009340286</v>
      </c>
      <c r="BN134" s="21">
        <f>VLOOKUP(A134,'2022_PAPI_Indicators'!A129:BM309,64,FALSE)</f>
        <v>1.924377799</v>
      </c>
    </row>
    <row r="135" ht="13.5" customHeight="1">
      <c r="A135" s="11" t="s">
        <v>331</v>
      </c>
      <c r="B135" s="11" t="s">
        <v>332</v>
      </c>
      <c r="C135" s="12" t="s">
        <v>169</v>
      </c>
      <c r="D135" s="13">
        <f>VLOOKUP(A135,'2022_PAPI_Indicators'!A130:B310,2,)</f>
        <v>2.32221365</v>
      </c>
      <c r="E135" s="13">
        <f>VLOOKUP(A135,'2022_PAPI_Indicators'!A130:C310,3,FALSE)</f>
        <v>2.28746891</v>
      </c>
      <c r="F135" s="13">
        <f>VLOOKUP(A135,'2022_PAPI_Indicators'!A130:D310,4,FALSE)</f>
        <v>2.10668087</v>
      </c>
      <c r="G135" s="13">
        <f>VLOOKUP(A135,'2022_PAPI_Indicators'!A130:E310,5,FALSE)</f>
        <v>2.140117407</v>
      </c>
      <c r="H135" s="13">
        <f>VLOOKUP(A135,'2022_PAPI_Indicators'!A130:F310,6,FALSE)</f>
        <v>2.444444418</v>
      </c>
      <c r="I135" s="13">
        <f>VLOOKUP(A135,'2022_PAPI_Indicators'!A130:G310,7,FALSE)</f>
        <v>2.20488143</v>
      </c>
      <c r="J135" s="13">
        <f>VLOOKUP(A135,'2022_PAPI_Indicators'!A130:H310,8,FALSE)</f>
        <v>2.371142149</v>
      </c>
      <c r="K135" s="13">
        <f>VLOOKUP(A135,'2022_PAPI_Indicators'!A130:I310,9,FALSE)</f>
        <v>2.167803288</v>
      </c>
      <c r="L135" s="13">
        <f>VLOOKUP(A135,'2022_PAPI_Indicators'!A130:J310,10,FALSE)</f>
        <v>2.322389126</v>
      </c>
      <c r="M135" s="13">
        <f>VLOOKUP(A135,'2022_PAPI_Indicators'!A130:K310,11,FALSE)</f>
        <v>2.357621431</v>
      </c>
      <c r="N135" s="13">
        <f>VLOOKUP(A135,'2022_PAPI_Indicators'!A130:L310,12,FALSE)</f>
        <v>2.286239386</v>
      </c>
      <c r="O135" s="13">
        <f>VLOOKUP(A135,'2022_PAPI_Indicators'!A130:M310,13,FALSE)</f>
        <v>2.243406534</v>
      </c>
      <c r="P135" s="13">
        <f>VLOOKUP(A135,'2022_PAPI_Indicators'!A130:N310,14,FALSE)</f>
        <v>2.400723457</v>
      </c>
      <c r="Q135" s="13">
        <f>VLOOKUP(A135,'2022_PAPI_Indicators'!A130:O310,15,FALSE)</f>
        <v>2.65854001</v>
      </c>
      <c r="R135" s="14">
        <f>VLOOKUP(A135,'2022_PAPI_Indicators'!A130:P310,16,FALSE)</f>
        <v>2.461053371</v>
      </c>
      <c r="S135" s="13">
        <f>VLOOKUP(A135,'2022_PAPI_Indicators'!A130:R310,17,FALSE)</f>
        <v>2.371164083</v>
      </c>
      <c r="T135" s="13">
        <f>VLOOKUP(A135,'2022_PAPI_Indicators'!A130:S310,18,FALSE)</f>
        <v>2.446860313</v>
      </c>
      <c r="U135" s="14">
        <f>VLOOKUP(A135,'2022_PAPI_Indicators'!A130:T310,19,FALSE)</f>
        <v>2.519896746</v>
      </c>
      <c r="V135" s="13">
        <f>VLOOKUP(A135,'2022_PAPI_Indicators'!A130:U310,20,FALSE)</f>
        <v>2.325509548</v>
      </c>
      <c r="W135" s="13">
        <f>VLOOKUP(A135,'2022_PAPI_Indicators'!A130:V310,21,FALSE)</f>
        <v>2.292161703</v>
      </c>
      <c r="X135" s="13">
        <f>VLOOKUP(A135,'2022_PAPI_Indicators'!A130:W310,22,FALSE)</f>
        <v>2.382609844</v>
      </c>
      <c r="Y135" s="13">
        <f>VLOOKUP(A135,'2022_PAPI_Indicators'!A130:X310,23,FALSE)</f>
        <v>2.198348522</v>
      </c>
      <c r="Z135" s="13">
        <f>VLOOKUP(A135,'2022_PAPI_Indicators'!A130:Y310,24,FALSE)</f>
        <v>2.444549084</v>
      </c>
      <c r="AA135" s="13">
        <f>VLOOKUP(A135,'2022_PAPI_Indicators'!A130:Z310,25,FALSE)</f>
        <v>2.420120478</v>
      </c>
      <c r="AB135" s="13">
        <f>VLOOKUP(A135,'2022_PAPI_Indicators'!A130:AA310,26,FALSE)</f>
        <v>2.351771593</v>
      </c>
      <c r="AC135" s="13">
        <f>VLOOKUP(A135,'2022_PAPI_Indicators'!A130:AB310,27,FALSE)</f>
        <v>2.459110737</v>
      </c>
      <c r="AD135" s="13">
        <f>VLOOKUP(A135,'2022_PAPI_Indicators'!A130:AC310,28,FALSE)</f>
        <v>2.236337423</v>
      </c>
      <c r="AE135" s="13">
        <f>VLOOKUP(A135,'2022_PAPI_Indicators'!A130:AD310,29,FALSE)</f>
        <v>2.285192966</v>
      </c>
      <c r="AF135" s="13">
        <f>VLOOKUP(A135,'2022_PAPI_Indicators'!A130:AE310,30,FALSE)</f>
        <v>2.092700243</v>
      </c>
      <c r="AG135" s="13">
        <f>VLOOKUP(A135,'2022_PAPI_Indicators'!A130:AF310,31,FALSE)</f>
        <v>2.073559999</v>
      </c>
      <c r="AH135" s="13">
        <f>VLOOKUP(A135,'2022_PAPI_Indicators'!A130:AG310,32,FALSE)</f>
        <v>2.36770153</v>
      </c>
      <c r="AI135" s="13">
        <f>VLOOKUP(A135,'2022_PAPI_Indicators'!A130:AH310,33,FALSE)</f>
        <v>2.346256018</v>
      </c>
      <c r="AJ135" s="13">
        <f>VLOOKUP(A135,'2022_PAPI_Indicators'!A130:AI310,34,FALSE)</f>
        <v>2.347565651</v>
      </c>
      <c r="AK135" s="13">
        <f>VLOOKUP(A135,'2022_PAPI_Indicators'!A130:AJ310,35,FALSE)</f>
        <v>2.392298698</v>
      </c>
      <c r="AL135" s="13">
        <f>VLOOKUP(A135,'2022_PAPI_Indicators'!A130:AK310,36,FALSE)</f>
        <v>2.395513535</v>
      </c>
      <c r="AM135" s="13">
        <f>VLOOKUP(A135,'2022_PAPI_Indicators'!A130:AL310,37,FALSE)</f>
        <v>2.326175213</v>
      </c>
      <c r="AN135" s="13">
        <f>VLOOKUP(A135,'2022_PAPI_Indicators'!A130:AM310,38,FALSE)</f>
        <v>2.275618553</v>
      </c>
      <c r="AO135" s="13">
        <f>VLOOKUP(A135,'2022_PAPI_Indicators'!A130:AN310,39,FALSE)</f>
        <v>2.444211006</v>
      </c>
      <c r="AP135" s="13">
        <f>VLOOKUP(A135,'2022_PAPI_Indicators'!A130:AO310,40,FALSE)</f>
        <v>2.264945984</v>
      </c>
      <c r="AQ135" s="13">
        <f>VLOOKUP(A135,'2022_PAPI_Indicators'!A130:AP310,41,FALSE)</f>
        <v>2.239399195</v>
      </c>
      <c r="AR135" s="13">
        <f>VLOOKUP(A135,'2022_PAPI_Indicators'!A130:AQ310,42,FALSE)</f>
        <v>2.12939167</v>
      </c>
      <c r="AS135" s="13">
        <f>VLOOKUP(A135,'2022_PAPI_Indicators'!A130:AR310,43,FALSE)</f>
        <v>2.209280252</v>
      </c>
      <c r="AT135" s="13">
        <f>VLOOKUP(A135,'2022_PAPI_Indicators'!A130:AS310,44,FALSE)</f>
        <v>2.268083096</v>
      </c>
      <c r="AU135" s="13">
        <f>VLOOKUP(A135,'2022_PAPI_Indicators'!A130:AT310,45,FALSE)</f>
        <v>2.206852913</v>
      </c>
      <c r="AV135" s="13">
        <f>VLOOKUP(A135,'2022_PAPI_Indicators'!A130:AU310,46,FALSE)</f>
        <v>2.217354298</v>
      </c>
      <c r="AW135" s="13">
        <f>VLOOKUP(A135,'2022_PAPI_Indicators'!A130:AV310,47,FALSE)</f>
        <v>2.254282713</v>
      </c>
      <c r="AX135" s="13">
        <f>VLOOKUP(A135,'2022_PAPI_Indicators'!A130:AW310,48,FALSE)</f>
        <v>2.415036201</v>
      </c>
      <c r="AY135" s="13">
        <f>VLOOKUP(A135,'2022_PAPI_Indicators'!A130:AX310,49,FALSE)</f>
        <v>2.253602743</v>
      </c>
      <c r="AZ135" s="13">
        <f>VLOOKUP(A135,'2022_PAPI_Indicators'!A130:AY310,50,FALSE)</f>
        <v>2.35645771</v>
      </c>
      <c r="BA135" s="13">
        <f>VLOOKUP(A135,'2022_PAPI_Indicators'!A130:AZ310,51,FALSE)</f>
        <v>2.24079895</v>
      </c>
      <c r="BB135" s="13">
        <f>VLOOKUP(A135,'2022_PAPI_Indicators'!A130:BA310,52,FALSE)</f>
        <v>2.172883987</v>
      </c>
      <c r="BC135" s="13">
        <f>VLOOKUP(A135,'2022_PAPI_Indicators'!A130:BB310,53,FALSE)</f>
        <v>2.144970655</v>
      </c>
      <c r="BD135" s="13">
        <f>VLOOKUP(A135,'2022_PAPI_Indicators'!A130:BC310,54,FALSE)</f>
        <v>2.237952948</v>
      </c>
      <c r="BE135" s="13">
        <f>VLOOKUP(A135,'2022_PAPI_Indicators'!A130:BD310,55,FALSE)</f>
        <v>2.290795088</v>
      </c>
      <c r="BF135" s="13">
        <f>VLOOKUP(A135,'2022_PAPI_Indicators'!A130:BE310,56,FALSE)</f>
        <v>2.508532286</v>
      </c>
      <c r="BG135" s="13">
        <f>VLOOKUP(A135,'2022_PAPI_Indicators'!A130:BF310,57,FALSE)</f>
        <v>2.309356213</v>
      </c>
      <c r="BH135" s="13">
        <f>VLOOKUP(A135,'2022_PAPI_Indicators'!A130:BG310,58,FALSE)</f>
        <v>2.366930723</v>
      </c>
      <c r="BI135" s="13">
        <f>VLOOKUP(A135,'2022_PAPI_Indicators'!A130:BH310,59,FALSE)</f>
        <v>2.332124233</v>
      </c>
      <c r="BJ135" s="13">
        <f>VLOOKUP(A135,'2022_PAPI_Indicators'!A130:BI310,60,FALSE)</f>
        <v>2.254686594</v>
      </c>
      <c r="BK135" s="13">
        <f>VLOOKUP(A135,'2022_PAPI_Indicators'!A130:BJ310,61,FALSE)</f>
        <v>2.374596119</v>
      </c>
      <c r="BL135" s="13">
        <f>VLOOKUP(A135,'2022_PAPI_Indicators'!A130:BK310,62,FALSE)</f>
        <v>2.417612791</v>
      </c>
      <c r="BM135" s="13">
        <f>VLOOKUP(A135,'2022_PAPI_Indicators'!A130:BL310,63,FALSE)</f>
        <v>2.539482832</v>
      </c>
      <c r="BN135" s="13">
        <f>VLOOKUP(A135,'2022_PAPI_Indicators'!A130:BM310,64,FALSE)</f>
        <v>2.313128471</v>
      </c>
    </row>
    <row r="136" ht="13.5" customHeight="1">
      <c r="A136" s="11" t="s">
        <v>333</v>
      </c>
      <c r="B136" s="11" t="s">
        <v>334</v>
      </c>
      <c r="C136" s="12" t="s">
        <v>83</v>
      </c>
      <c r="D136" s="24">
        <f>VLOOKUP(A136,'2022_PAPI_Indicators'!A131:B311,2,)</f>
        <v>0.153140381</v>
      </c>
      <c r="E136" s="24">
        <f>VLOOKUP(A136,'2022_PAPI_Indicators'!A131:C311,3,FALSE)</f>
        <v>0.08326418698</v>
      </c>
      <c r="F136" s="24">
        <f>VLOOKUP(A136,'2022_PAPI_Indicators'!A131:D311,4,FALSE)</f>
        <v>0.1640105844</v>
      </c>
      <c r="G136" s="24">
        <f>VLOOKUP(A136,'2022_PAPI_Indicators'!A131:E311,5,FALSE)</f>
        <v>0.174302876</v>
      </c>
      <c r="H136" s="24">
        <f>VLOOKUP(A136,'2022_PAPI_Indicators'!A131:F311,6,FALSE)</f>
        <v>0.1754674911</v>
      </c>
      <c r="I136" s="24">
        <f>VLOOKUP(A136,'2022_PAPI_Indicators'!A131:G311,7,FALSE)</f>
        <v>0.1157536581</v>
      </c>
      <c r="J136" s="24">
        <f>VLOOKUP(A136,'2022_PAPI_Indicators'!A131:H311,8,FALSE)</f>
        <v>0.1356292367</v>
      </c>
      <c r="K136" s="24">
        <f>VLOOKUP(A136,'2022_PAPI_Indicators'!A131:I311,9,FALSE)</f>
        <v>0.02472969517</v>
      </c>
      <c r="L136" s="24">
        <f>VLOOKUP(A136,'2022_PAPI_Indicators'!A131:J311,10,FALSE)</f>
        <v>0.07729562372</v>
      </c>
      <c r="M136" s="24">
        <f>VLOOKUP(A136,'2022_PAPI_Indicators'!A131:K311,11,FALSE)</f>
        <v>0.1923775673</v>
      </c>
      <c r="N136" s="24">
        <f>VLOOKUP(A136,'2022_PAPI_Indicators'!A131:L311,12,FALSE)</f>
        <v>0.2541131079</v>
      </c>
      <c r="O136" s="24">
        <f>VLOOKUP(A136,'2022_PAPI_Indicators'!A131:M311,13,FALSE)</f>
        <v>0.1712669581</v>
      </c>
      <c r="P136" s="24">
        <f>VLOOKUP(A136,'2022_PAPI_Indicators'!A131:N311,14,FALSE)</f>
        <v>0.1808680147</v>
      </c>
      <c r="Q136" s="24">
        <f>VLOOKUP(A136,'2022_PAPI_Indicators'!A131:O311,15,FALSE)</f>
        <v>0.1761615574</v>
      </c>
      <c r="R136" s="25">
        <f>VLOOKUP(A136,'2022_PAPI_Indicators'!A131:P311,16,FALSE)</f>
        <v>0.1570428312</v>
      </c>
      <c r="S136" s="24">
        <f>VLOOKUP(A136,'2022_PAPI_Indicators'!A131:R311,17,FALSE)</f>
        <v>0.1959245205</v>
      </c>
      <c r="T136" s="24">
        <f>VLOOKUP(A136,'2022_PAPI_Indicators'!A131:S311,18,FALSE)</f>
        <v>0.15737997</v>
      </c>
      <c r="U136" s="25">
        <f>VLOOKUP(A136,'2022_PAPI_Indicators'!A131:T311,19,FALSE)</f>
        <v>0.1286228746</v>
      </c>
      <c r="V136" s="24">
        <f>VLOOKUP(A136,'2022_PAPI_Indicators'!A131:U311,20,FALSE)</f>
        <v>0.2438851595</v>
      </c>
      <c r="W136" s="24">
        <f>VLOOKUP(A136,'2022_PAPI_Indicators'!A131:V311,21,FALSE)</f>
        <v>0.1647739559</v>
      </c>
      <c r="X136" s="24">
        <f>VLOOKUP(A136,'2022_PAPI_Indicators'!A131:W311,22,FALSE)</f>
        <v>0.3163312078</v>
      </c>
      <c r="Y136" s="24">
        <f>VLOOKUP(A136,'2022_PAPI_Indicators'!A131:X311,23,FALSE)</f>
        <v>0.1077382118</v>
      </c>
      <c r="Z136" s="24">
        <f>VLOOKUP(A136,'2022_PAPI_Indicators'!A131:Y311,24,FALSE)</f>
        <v>0.2771134675</v>
      </c>
      <c r="AA136" s="24">
        <f>VLOOKUP(A136,'2022_PAPI_Indicators'!A131:Z311,25,FALSE)</f>
        <v>0.1720660925</v>
      </c>
      <c r="AB136" s="24">
        <f>VLOOKUP(A136,'2022_PAPI_Indicators'!A131:AA311,26,FALSE)</f>
        <v>0.1637087017</v>
      </c>
      <c r="AC136" s="24">
        <f>VLOOKUP(A136,'2022_PAPI_Indicators'!A131:AB311,27,FALSE)</f>
        <v>0.2606294751</v>
      </c>
      <c r="AD136" s="24">
        <f>VLOOKUP(A136,'2022_PAPI_Indicators'!A131:AC311,28,FALSE)</f>
        <v>0.1430502832</v>
      </c>
      <c r="AE136" s="24">
        <f>VLOOKUP(A136,'2022_PAPI_Indicators'!A131:AD311,29,FALSE)</f>
        <v>0.2855236828</v>
      </c>
      <c r="AF136" s="24">
        <f>VLOOKUP(A136,'2022_PAPI_Indicators'!A131:AE311,30,FALSE)</f>
        <v>0.140350461</v>
      </c>
      <c r="AG136" s="24">
        <f>VLOOKUP(A136,'2022_PAPI_Indicators'!A131:AF311,31,FALSE)</f>
        <v>0.03268544003</v>
      </c>
      <c r="AH136" s="24">
        <f>VLOOKUP(A136,'2022_PAPI_Indicators'!A131:AG311,32,FALSE)</f>
        <v>0.1146328375</v>
      </c>
      <c r="AI136" s="24">
        <f>VLOOKUP(A136,'2022_PAPI_Indicators'!A131:AH311,33,FALSE)</f>
        <v>0.07571457326</v>
      </c>
      <c r="AJ136" s="24">
        <f>VLOOKUP(A136,'2022_PAPI_Indicators'!A131:AI311,34,FALSE)</f>
        <v>0.2282423228</v>
      </c>
      <c r="AK136" s="24">
        <f>VLOOKUP(A136,'2022_PAPI_Indicators'!A131:AJ311,35,FALSE)</f>
        <v>0.1180494055</v>
      </c>
      <c r="AL136" s="24">
        <f>VLOOKUP(A136,'2022_PAPI_Indicators'!A131:AK311,36,FALSE)</f>
        <v>0.0480562672</v>
      </c>
      <c r="AM136" s="24">
        <f>VLOOKUP(A136,'2022_PAPI_Indicators'!A131:AL311,37,FALSE)</f>
        <v>0.05851494521</v>
      </c>
      <c r="AN136" s="24">
        <f>VLOOKUP(A136,'2022_PAPI_Indicators'!A131:AM311,38,FALSE)</f>
        <v>0.04191993922</v>
      </c>
      <c r="AO136" s="24">
        <f>VLOOKUP(A136,'2022_PAPI_Indicators'!A131:AN311,39,FALSE)</f>
        <v>0.18814677</v>
      </c>
      <c r="AP136" s="24">
        <f>VLOOKUP(A136,'2022_PAPI_Indicators'!A131:AO311,40,FALSE)</f>
        <v>0.07708089054</v>
      </c>
      <c r="AQ136" s="24">
        <f>VLOOKUP(A136,'2022_PAPI_Indicators'!A131:AP311,41,FALSE)</f>
        <v>0.009090264328</v>
      </c>
      <c r="AR136" s="24">
        <f>VLOOKUP(A136,'2022_PAPI_Indicators'!A131:AQ311,42,FALSE)</f>
        <v>0.08149668574</v>
      </c>
      <c r="AS136" s="24">
        <f>VLOOKUP(A136,'2022_PAPI_Indicators'!A131:AR311,43,FALSE)</f>
        <v>0.1307860315</v>
      </c>
      <c r="AT136" s="24">
        <f>VLOOKUP(A136,'2022_PAPI_Indicators'!A131:AS311,44,FALSE)</f>
        <v>0.1326673031</v>
      </c>
      <c r="AU136" s="24">
        <f>VLOOKUP(A136,'2022_PAPI_Indicators'!A131:AT311,45,FALSE)</f>
        <v>0.1107836515</v>
      </c>
      <c r="AV136" s="24">
        <f>VLOOKUP(A136,'2022_PAPI_Indicators'!A131:AU311,46,FALSE)</f>
        <v>0.04965357482</v>
      </c>
      <c r="AW136" s="24">
        <f>VLOOKUP(A136,'2022_PAPI_Indicators'!A131:AV311,47,FALSE)</f>
        <v>0.05733739585</v>
      </c>
      <c r="AX136" s="24">
        <f>VLOOKUP(A136,'2022_PAPI_Indicators'!A131:AW311,48,FALSE)</f>
        <v>0.1232352927</v>
      </c>
      <c r="AY136" s="24">
        <f>VLOOKUP(A136,'2022_PAPI_Indicators'!A131:AX311,49,FALSE)</f>
        <v>0.1363027841</v>
      </c>
      <c r="AZ136" s="24">
        <f>VLOOKUP(A136,'2022_PAPI_Indicators'!A131:AY311,50,FALSE)</f>
        <v>0.1072226986</v>
      </c>
      <c r="BA136" s="24">
        <f>VLOOKUP(A136,'2022_PAPI_Indicators'!A131:AZ311,51,FALSE)</f>
        <v>0.1041644514</v>
      </c>
      <c r="BB136" s="24">
        <f>VLOOKUP(A136,'2022_PAPI_Indicators'!A131:BA311,52,FALSE)</f>
        <v>0.04341018945</v>
      </c>
      <c r="BC136" s="24">
        <f>VLOOKUP(A136,'2022_PAPI_Indicators'!A131:BB311,53,FALSE)</f>
        <v>0.1182702705</v>
      </c>
      <c r="BD136" s="24">
        <f>VLOOKUP(A136,'2022_PAPI_Indicators'!A131:BC311,54,FALSE)</f>
        <v>0.05976883322</v>
      </c>
      <c r="BE136" s="24">
        <f>VLOOKUP(A136,'2022_PAPI_Indicators'!A131:BD311,55,FALSE)</f>
        <v>0.07819105685</v>
      </c>
      <c r="BF136" s="24">
        <f>VLOOKUP(A136,'2022_PAPI_Indicators'!A131:BE311,56,FALSE)</f>
        <v>0.1126010865</v>
      </c>
      <c r="BG136" s="24">
        <f>VLOOKUP(A136,'2022_PAPI_Indicators'!A131:BF311,57,FALSE)</f>
        <v>0.08443922549</v>
      </c>
      <c r="BH136" s="24">
        <f>VLOOKUP(A136,'2022_PAPI_Indicators'!A131:BG311,58,FALSE)</f>
        <v>0.07418253273</v>
      </c>
      <c r="BI136" s="24">
        <f>VLOOKUP(A136,'2022_PAPI_Indicators'!A131:BH311,59,FALSE)</f>
        <v>0.1142261699</v>
      </c>
      <c r="BJ136" s="24">
        <f>VLOOKUP(A136,'2022_PAPI_Indicators'!A131:BI311,60,FALSE)</f>
        <v>0.0926040411</v>
      </c>
      <c r="BK136" s="24">
        <f>VLOOKUP(A136,'2022_PAPI_Indicators'!A131:BJ311,61,FALSE)</f>
        <v>0.1700384766</v>
      </c>
      <c r="BL136" s="24">
        <f>VLOOKUP(A136,'2022_PAPI_Indicators'!A131:BK311,62,FALSE)</f>
        <v>0.09495012462</v>
      </c>
      <c r="BM136" s="24">
        <f>VLOOKUP(A136,'2022_PAPI_Indicators'!A131:BL311,63,FALSE)</f>
        <v>0.1684684902</v>
      </c>
      <c r="BN136" s="24">
        <f>VLOOKUP(A136,'2022_PAPI_Indicators'!A131:BM311,64,FALSE)</f>
        <v>0.0636831671</v>
      </c>
    </row>
    <row r="137" ht="13.5" customHeight="1">
      <c r="A137" s="11" t="s">
        <v>335</v>
      </c>
      <c r="B137" s="11" t="s">
        <v>336</v>
      </c>
      <c r="C137" s="12" t="s">
        <v>83</v>
      </c>
      <c r="D137" s="13">
        <f>VLOOKUP(A137,'2022_PAPI_Indicators'!A132:B312,2,)</f>
        <v>3.78034687</v>
      </c>
      <c r="E137" s="13">
        <f>VLOOKUP(A137,'2022_PAPI_Indicators'!A132:C312,3,FALSE)</f>
        <v>4.559554577</v>
      </c>
      <c r="F137" s="13">
        <f>VLOOKUP(A137,'2022_PAPI_Indicators'!A132:D312,4,FALSE)</f>
        <v>5.18209219</v>
      </c>
      <c r="G137" s="13">
        <f>VLOOKUP(A137,'2022_PAPI_Indicators'!A132:E312,5,FALSE)</f>
        <v>5.866505146</v>
      </c>
      <c r="H137" s="13">
        <f>VLOOKUP(A137,'2022_PAPI_Indicators'!A132:F312,6,FALSE)</f>
        <v>2.255223513</v>
      </c>
      <c r="I137" s="13">
        <f>VLOOKUP(A137,'2022_PAPI_Indicators'!A132:G312,7,FALSE)</f>
        <v>13.43805599</v>
      </c>
      <c r="J137" s="13">
        <f>VLOOKUP(A137,'2022_PAPI_Indicators'!A132:H312,8,FALSE)</f>
        <v>10.53618145</v>
      </c>
      <c r="K137" s="13">
        <f>VLOOKUP(A137,'2022_PAPI_Indicators'!A132:I312,9,FALSE)</f>
        <v>12.75386333</v>
      </c>
      <c r="L137" s="13">
        <f>VLOOKUP(A137,'2022_PAPI_Indicators'!A132:J312,10,FALSE)</f>
        <v>8.420473099</v>
      </c>
      <c r="M137" s="13">
        <f>VLOOKUP(A137,'2022_PAPI_Indicators'!A132:K312,11,FALSE)</f>
        <v>6.88139534</v>
      </c>
      <c r="N137" s="13">
        <f>VLOOKUP(A137,'2022_PAPI_Indicators'!A132:L312,12,FALSE)</f>
        <v>2.961107254</v>
      </c>
      <c r="O137" s="13">
        <f>VLOOKUP(A137,'2022_PAPI_Indicators'!A132:M312,13,FALSE)</f>
        <v>5.024015903</v>
      </c>
      <c r="P137" s="13">
        <f>VLOOKUP(A137,'2022_PAPI_Indicators'!A132:N312,14,FALSE)</f>
        <v>0.7259834409</v>
      </c>
      <c r="Q137" s="13">
        <f>VLOOKUP(A137,'2022_PAPI_Indicators'!A132:O312,15,FALSE)</f>
        <v>0</v>
      </c>
      <c r="R137" s="14">
        <f>VLOOKUP(A137,'2022_PAPI_Indicators'!A132:P312,16,FALSE)</f>
        <v>4.449650288</v>
      </c>
      <c r="S137" s="13">
        <f>VLOOKUP(A137,'2022_PAPI_Indicators'!A132:R312,17,FALSE)</f>
        <v>0.7193942666</v>
      </c>
      <c r="T137" s="13">
        <f>VLOOKUP(A137,'2022_PAPI_Indicators'!A132:S312,18,FALSE)</f>
        <v>5.191616058</v>
      </c>
      <c r="U137" s="14">
        <f>VLOOKUP(A137,'2022_PAPI_Indicators'!A132:T312,19,FALSE)</f>
        <v>2.167077065</v>
      </c>
      <c r="V137" s="13">
        <f>VLOOKUP(A137,'2022_PAPI_Indicators'!A132:U312,20,FALSE)</f>
        <v>3.816484213</v>
      </c>
      <c r="W137" s="13">
        <f>VLOOKUP(A137,'2022_PAPI_Indicators'!A132:V312,21,FALSE)</f>
        <v>7.306129456</v>
      </c>
      <c r="X137" s="13">
        <f>VLOOKUP(A137,'2022_PAPI_Indicators'!A132:W312,22,FALSE)</f>
        <v>6.497749805</v>
      </c>
      <c r="Y137" s="13">
        <f>VLOOKUP(A137,'2022_PAPI_Indicators'!A132:X312,23,FALSE)</f>
        <v>3.07970047</v>
      </c>
      <c r="Z137" s="13">
        <f>VLOOKUP(A137,'2022_PAPI_Indicators'!A132:Y312,24,FALSE)</f>
        <v>5.381381512</v>
      </c>
      <c r="AA137" s="13">
        <f>VLOOKUP(A137,'2022_PAPI_Indicators'!A132:Z312,25,FALSE)</f>
        <v>2.297604799</v>
      </c>
      <c r="AB137" s="13">
        <f>VLOOKUP(A137,'2022_PAPI_Indicators'!A132:AA312,26,FALSE)</f>
        <v>3.234311581</v>
      </c>
      <c r="AC137" s="13">
        <f>VLOOKUP(A137,'2022_PAPI_Indicators'!A132:AB312,27,FALSE)</f>
        <v>3.360454559</v>
      </c>
      <c r="AD137" s="13">
        <f>VLOOKUP(A137,'2022_PAPI_Indicators'!A132:AC312,28,FALSE)</f>
        <v>6.875779629</v>
      </c>
      <c r="AE137" s="13">
        <f>VLOOKUP(A137,'2022_PAPI_Indicators'!A132:AD312,29,FALSE)</f>
        <v>3.128918171</v>
      </c>
      <c r="AF137" s="13">
        <f>VLOOKUP(A137,'2022_PAPI_Indicators'!A132:AE312,30,FALSE)</f>
        <v>5.254766941</v>
      </c>
      <c r="AG137" s="13">
        <f>VLOOKUP(A137,'2022_PAPI_Indicators'!A132:AF312,31,FALSE)</f>
        <v>22.54347229</v>
      </c>
      <c r="AH137" s="13">
        <f>VLOOKUP(A137,'2022_PAPI_Indicators'!A132:AG312,32,FALSE)</f>
        <v>2.656348228</v>
      </c>
      <c r="AI137" s="13">
        <f>VLOOKUP(A137,'2022_PAPI_Indicators'!A132:AH312,33,FALSE)</f>
        <v>4.863230228</v>
      </c>
      <c r="AJ137" s="13">
        <f>VLOOKUP(A137,'2022_PAPI_Indicators'!A132:AI312,34,FALSE)</f>
        <v>3.741731644</v>
      </c>
      <c r="AK137" s="13">
        <f>VLOOKUP(A137,'2022_PAPI_Indicators'!A132:AJ312,35,FALSE)</f>
        <v>1.328888893</v>
      </c>
      <c r="AL137" s="13">
        <f>VLOOKUP(A137,'2022_PAPI_Indicators'!A132:AK312,36,FALSE)</f>
        <v>2.90521121</v>
      </c>
      <c r="AM137" s="13">
        <f>VLOOKUP(A137,'2022_PAPI_Indicators'!A132:AL312,37,FALSE)</f>
        <v>16.26815796</v>
      </c>
      <c r="AN137" s="13">
        <f>VLOOKUP(A137,'2022_PAPI_Indicators'!A132:AM312,38,FALSE)</f>
        <v>14.35813236</v>
      </c>
      <c r="AO137" s="13">
        <f>VLOOKUP(A137,'2022_PAPI_Indicators'!A132:AN312,39,FALSE)</f>
        <v>10.40855217</v>
      </c>
      <c r="AP137" s="13">
        <f>VLOOKUP(A137,'2022_PAPI_Indicators'!A132:AO312,40,FALSE)</f>
        <v>8.673010826</v>
      </c>
      <c r="AQ137" s="13">
        <f>VLOOKUP(A137,'2022_PAPI_Indicators'!A132:AP312,41,FALSE)</f>
        <v>7.671207428</v>
      </c>
      <c r="AR137" s="13">
        <f>VLOOKUP(A137,'2022_PAPI_Indicators'!A132:AQ312,42,FALSE)</f>
        <v>17.34121895</v>
      </c>
      <c r="AS137" s="13">
        <f>VLOOKUP(A137,'2022_PAPI_Indicators'!A132:AR312,43,FALSE)</f>
        <v>8.987766266</v>
      </c>
      <c r="AT137" s="13">
        <f>VLOOKUP(A137,'2022_PAPI_Indicators'!A132:AS312,44,FALSE)</f>
        <v>12.65913868</v>
      </c>
      <c r="AU137" s="13">
        <f>VLOOKUP(A137,'2022_PAPI_Indicators'!A132:AT312,45,FALSE)</f>
        <v>10.27542686</v>
      </c>
      <c r="AV137" s="13">
        <f>VLOOKUP(A137,'2022_PAPI_Indicators'!A132:AU312,46,FALSE)</f>
        <v>7.066355228</v>
      </c>
      <c r="AW137" s="13">
        <f>VLOOKUP(A137,'2022_PAPI_Indicators'!A132:AV312,47,FALSE)</f>
        <v>6.749632359</v>
      </c>
      <c r="AX137" s="13">
        <f>VLOOKUP(A137,'2022_PAPI_Indicators'!A132:AW312,48,FALSE)</f>
        <v>5.317485332</v>
      </c>
      <c r="AY137" s="13">
        <f>VLOOKUP(A137,'2022_PAPI_Indicators'!A132:AX312,49,FALSE)</f>
        <v>8.748887062</v>
      </c>
      <c r="AZ137" s="13">
        <f>VLOOKUP(A137,'2022_PAPI_Indicators'!A132:AY312,50,FALSE)</f>
        <v>3.962577581</v>
      </c>
      <c r="BA137" s="13">
        <f>VLOOKUP(A137,'2022_PAPI_Indicators'!A132:AZ312,51,FALSE)</f>
        <v>8.011210442</v>
      </c>
      <c r="BB137" s="13">
        <f>VLOOKUP(A137,'2022_PAPI_Indicators'!A132:BA312,52,FALSE)</f>
        <v>6.630704403</v>
      </c>
      <c r="BC137" s="13">
        <f>VLOOKUP(A137,'2022_PAPI_Indicators'!A132:BB312,53,FALSE)</f>
        <v>8.329442024</v>
      </c>
      <c r="BD137" s="13">
        <f>VLOOKUP(A137,'2022_PAPI_Indicators'!A132:BC312,54,FALSE)</f>
        <v>8.375515938</v>
      </c>
      <c r="BE137" s="13">
        <f>VLOOKUP(A137,'2022_PAPI_Indicators'!A132:BD312,55,FALSE)</f>
        <v>3.609733343</v>
      </c>
      <c r="BF137" s="13">
        <f>VLOOKUP(A137,'2022_PAPI_Indicators'!A132:BE312,56,FALSE)</f>
        <v>6.043065071</v>
      </c>
      <c r="BG137" s="13">
        <f>VLOOKUP(A137,'2022_PAPI_Indicators'!A132:BF312,57,FALSE)</f>
        <v>9.866889954</v>
      </c>
      <c r="BH137" s="13">
        <f>VLOOKUP(A137,'2022_PAPI_Indicators'!A132:BG312,58,FALSE)</f>
        <v>4.108781815</v>
      </c>
      <c r="BI137" s="13">
        <f>VLOOKUP(A137,'2022_PAPI_Indicators'!A132:BH312,59,FALSE)</f>
        <v>9.245041847</v>
      </c>
      <c r="BJ137" s="13">
        <f>VLOOKUP(A137,'2022_PAPI_Indicators'!A132:BI312,60,FALSE)</f>
        <v>8.082870483</v>
      </c>
      <c r="BK137" s="13">
        <f>VLOOKUP(A137,'2022_PAPI_Indicators'!A132:BJ312,61,FALSE)</f>
        <v>5.546682835</v>
      </c>
      <c r="BL137" s="13">
        <f>VLOOKUP(A137,'2022_PAPI_Indicators'!A132:BK312,62,FALSE)</f>
        <v>2.838939428</v>
      </c>
      <c r="BM137" s="13">
        <f>VLOOKUP(A137,'2022_PAPI_Indicators'!A132:BL312,63,FALSE)</f>
        <v>10.85531521</v>
      </c>
      <c r="BN137" s="13">
        <f>VLOOKUP(A137,'2022_PAPI_Indicators'!A132:BM312,64,FALSE)</f>
        <v>6.953361511</v>
      </c>
    </row>
    <row r="138" ht="13.5" customHeight="1">
      <c r="A138" s="11" t="s">
        <v>337</v>
      </c>
      <c r="B138" s="11" t="s">
        <v>338</v>
      </c>
      <c r="C138" s="12" t="s">
        <v>169</v>
      </c>
      <c r="D138" s="13">
        <f>VLOOKUP(A138,'2022_PAPI_Indicators'!A133:B313,2,)</f>
        <v>2.321853876</v>
      </c>
      <c r="E138" s="13">
        <f>VLOOKUP(A138,'2022_PAPI_Indicators'!A133:C313,3,FALSE)</f>
        <v>2.231952429</v>
      </c>
      <c r="F138" s="13">
        <f>VLOOKUP(A138,'2022_PAPI_Indicators'!A133:D313,4,FALSE)</f>
        <v>2.160503387</v>
      </c>
      <c r="G138" s="13">
        <f>VLOOKUP(A138,'2022_PAPI_Indicators'!A133:E313,5,FALSE)</f>
        <v>2.216291189</v>
      </c>
      <c r="H138" s="13">
        <f>VLOOKUP(A138,'2022_PAPI_Indicators'!A133:F313,6,FALSE)</f>
        <v>2.534653425</v>
      </c>
      <c r="I138" s="13">
        <f>VLOOKUP(A138,'2022_PAPI_Indicators'!A133:G313,7,FALSE)</f>
        <v>2.238376141</v>
      </c>
      <c r="J138" s="13">
        <f>VLOOKUP(A138,'2022_PAPI_Indicators'!A133:H313,8,FALSE)</f>
        <v>2.372570515</v>
      </c>
      <c r="K138" s="13">
        <f>VLOOKUP(A138,'2022_PAPI_Indicators'!A133:I313,9,FALSE)</f>
        <v>2.210690022</v>
      </c>
      <c r="L138" s="13">
        <f>VLOOKUP(A138,'2022_PAPI_Indicators'!A133:J313,10,FALSE)</f>
        <v>2.429170847</v>
      </c>
      <c r="M138" s="13">
        <f>VLOOKUP(A138,'2022_PAPI_Indicators'!A133:K313,11,FALSE)</f>
        <v>2.478677273</v>
      </c>
      <c r="N138" s="13">
        <f>VLOOKUP(A138,'2022_PAPI_Indicators'!A133:L313,12,FALSE)</f>
        <v>2.379330635</v>
      </c>
      <c r="O138" s="13">
        <f>VLOOKUP(A138,'2022_PAPI_Indicators'!A133:M313,13,FALSE)</f>
        <v>2.244116783</v>
      </c>
      <c r="P138" s="13">
        <f>VLOOKUP(A138,'2022_PAPI_Indicators'!A133:N313,14,FALSE)</f>
        <v>2.491157293</v>
      </c>
      <c r="Q138" s="13">
        <f>VLOOKUP(A138,'2022_PAPI_Indicators'!A133:O313,15,FALSE)</f>
        <v>2.671467066</v>
      </c>
      <c r="R138" s="14">
        <f>VLOOKUP(A138,'2022_PAPI_Indicators'!A133:P313,16,FALSE)</f>
        <v>2.51455164</v>
      </c>
      <c r="S138" s="13">
        <f>VLOOKUP(A138,'2022_PAPI_Indicators'!A133:R313,17,FALSE)</f>
        <v>2.452116728</v>
      </c>
      <c r="T138" s="13">
        <f>VLOOKUP(A138,'2022_PAPI_Indicators'!A133:S313,18,FALSE)</f>
        <v>2.567814827</v>
      </c>
      <c r="U138" s="14">
        <f>VLOOKUP(A138,'2022_PAPI_Indicators'!A133:T313,19,FALSE)</f>
        <v>2.553420067</v>
      </c>
      <c r="V138" s="13">
        <f>VLOOKUP(A138,'2022_PAPI_Indicators'!A133:U313,20,FALSE)</f>
        <v>2.412631273</v>
      </c>
      <c r="W138" s="13">
        <f>VLOOKUP(A138,'2022_PAPI_Indicators'!A133:V313,21,FALSE)</f>
        <v>2.333213329</v>
      </c>
      <c r="X138" s="13">
        <f>VLOOKUP(A138,'2022_PAPI_Indicators'!A133:W313,22,FALSE)</f>
        <v>2.479225874</v>
      </c>
      <c r="Y138" s="13">
        <f>VLOOKUP(A138,'2022_PAPI_Indicators'!A133:X313,23,FALSE)</f>
        <v>2.336961746</v>
      </c>
      <c r="Z138" s="13">
        <f>VLOOKUP(A138,'2022_PAPI_Indicators'!A133:Y313,24,FALSE)</f>
        <v>2.420531511</v>
      </c>
      <c r="AA138" s="13">
        <f>VLOOKUP(A138,'2022_PAPI_Indicators'!A133:Z313,25,FALSE)</f>
        <v>2.494447231</v>
      </c>
      <c r="AB138" s="13">
        <f>VLOOKUP(A138,'2022_PAPI_Indicators'!A133:AA313,26,FALSE)</f>
        <v>2.424061298</v>
      </c>
      <c r="AC138" s="13">
        <f>VLOOKUP(A138,'2022_PAPI_Indicators'!A133:AB313,27,FALSE)</f>
        <v>2.489962339</v>
      </c>
      <c r="AD138" s="13">
        <f>VLOOKUP(A138,'2022_PAPI_Indicators'!A133:AC313,28,FALSE)</f>
        <v>2.33039403</v>
      </c>
      <c r="AE138" s="13">
        <f>VLOOKUP(A138,'2022_PAPI_Indicators'!A133:AD313,29,FALSE)</f>
        <v>2.247116089</v>
      </c>
      <c r="AF138" s="13">
        <f>VLOOKUP(A138,'2022_PAPI_Indicators'!A133:AE313,30,FALSE)</f>
        <v>2.16035676</v>
      </c>
      <c r="AG138" s="13">
        <f>VLOOKUP(A138,'2022_PAPI_Indicators'!A133:AF313,31,FALSE)</f>
        <v>2.114902258</v>
      </c>
      <c r="AH138" s="13">
        <f>VLOOKUP(A138,'2022_PAPI_Indicators'!A133:AG313,32,FALSE)</f>
        <v>2.412224054</v>
      </c>
      <c r="AI138" s="13">
        <f>VLOOKUP(A138,'2022_PAPI_Indicators'!A133:AH313,33,FALSE)</f>
        <v>2.365553856</v>
      </c>
      <c r="AJ138" s="13">
        <f>VLOOKUP(A138,'2022_PAPI_Indicators'!A133:AI313,34,FALSE)</f>
        <v>2.355152845</v>
      </c>
      <c r="AK138" s="13">
        <f>VLOOKUP(A138,'2022_PAPI_Indicators'!A133:AJ313,35,FALSE)</f>
        <v>2.389024496</v>
      </c>
      <c r="AL138" s="13">
        <f>VLOOKUP(A138,'2022_PAPI_Indicators'!A133:AK313,36,FALSE)</f>
        <v>2.418137074</v>
      </c>
      <c r="AM138" s="13">
        <f>VLOOKUP(A138,'2022_PAPI_Indicators'!A133:AL313,37,FALSE)</f>
        <v>2.389992237</v>
      </c>
      <c r="AN138" s="13">
        <f>VLOOKUP(A138,'2022_PAPI_Indicators'!A133:AM313,38,FALSE)</f>
        <v>2.331643581</v>
      </c>
      <c r="AO138" s="13">
        <f>VLOOKUP(A138,'2022_PAPI_Indicators'!A133:AN313,39,FALSE)</f>
        <v>2.496253967</v>
      </c>
      <c r="AP138" s="13">
        <f>VLOOKUP(A138,'2022_PAPI_Indicators'!A133:AO313,40,FALSE)</f>
        <v>2.350969315</v>
      </c>
      <c r="AQ138" s="13">
        <f>VLOOKUP(A138,'2022_PAPI_Indicators'!A133:AP313,41,FALSE)</f>
        <v>2.226406336</v>
      </c>
      <c r="AR138" s="13">
        <f>VLOOKUP(A138,'2022_PAPI_Indicators'!A133:AQ313,42,FALSE)</f>
        <v>2.233023643</v>
      </c>
      <c r="AS138" s="13">
        <f>VLOOKUP(A138,'2022_PAPI_Indicators'!A133:AR313,43,FALSE)</f>
        <v>2.327423573</v>
      </c>
      <c r="AT138" s="13">
        <f>VLOOKUP(A138,'2022_PAPI_Indicators'!A133:AS313,44,FALSE)</f>
        <v>2.290956497</v>
      </c>
      <c r="AU138" s="13">
        <f>VLOOKUP(A138,'2022_PAPI_Indicators'!A133:AT313,45,FALSE)</f>
        <v>2.177424431</v>
      </c>
      <c r="AV138" s="13">
        <f>VLOOKUP(A138,'2022_PAPI_Indicators'!A133:AU313,46,FALSE)</f>
        <v>2.260881901</v>
      </c>
      <c r="AW138" s="13">
        <f>VLOOKUP(A138,'2022_PAPI_Indicators'!A133:AV313,47,FALSE)</f>
        <v>2.316269159</v>
      </c>
      <c r="AX138" s="13">
        <f>VLOOKUP(A138,'2022_PAPI_Indicators'!A133:AW313,48,FALSE)</f>
        <v>2.444401979</v>
      </c>
      <c r="AY138" s="13">
        <f>VLOOKUP(A138,'2022_PAPI_Indicators'!A133:AX313,49,FALSE)</f>
        <v>2.285791636</v>
      </c>
      <c r="AZ138" s="13">
        <f>VLOOKUP(A138,'2022_PAPI_Indicators'!A133:AY313,50,FALSE)</f>
        <v>2.31856513</v>
      </c>
      <c r="BA138" s="13">
        <f>VLOOKUP(A138,'2022_PAPI_Indicators'!A133:AZ313,51,FALSE)</f>
        <v>2.217314959</v>
      </c>
      <c r="BB138" s="13">
        <f>VLOOKUP(A138,'2022_PAPI_Indicators'!A133:BA313,52,FALSE)</f>
        <v>2.196693659</v>
      </c>
      <c r="BC138" s="13">
        <f>VLOOKUP(A138,'2022_PAPI_Indicators'!A133:BB313,53,FALSE)</f>
        <v>2.181029797</v>
      </c>
      <c r="BD138" s="13">
        <f>VLOOKUP(A138,'2022_PAPI_Indicators'!A133:BC313,54,FALSE)</f>
        <v>2.349690914</v>
      </c>
      <c r="BE138" s="13">
        <f>VLOOKUP(A138,'2022_PAPI_Indicators'!A133:BD313,55,FALSE)</f>
        <v>2.296971321</v>
      </c>
      <c r="BF138" s="13">
        <f>VLOOKUP(A138,'2022_PAPI_Indicators'!A133:BE313,56,FALSE)</f>
        <v>2.580383778</v>
      </c>
      <c r="BG138" s="13">
        <f>VLOOKUP(A138,'2022_PAPI_Indicators'!A133:BF313,57,FALSE)</f>
        <v>2.341430902</v>
      </c>
      <c r="BH138" s="13">
        <f>VLOOKUP(A138,'2022_PAPI_Indicators'!A133:BG313,58,FALSE)</f>
        <v>2.333331108</v>
      </c>
      <c r="BI138" s="13">
        <f>VLOOKUP(A138,'2022_PAPI_Indicators'!A133:BH313,59,FALSE)</f>
        <v>2.360187292</v>
      </c>
      <c r="BJ138" s="13">
        <f>VLOOKUP(A138,'2022_PAPI_Indicators'!A133:BI313,60,FALSE)</f>
        <v>2.215145111</v>
      </c>
      <c r="BK138" s="13">
        <f>VLOOKUP(A138,'2022_PAPI_Indicators'!A133:BJ313,61,FALSE)</f>
        <v>2.369773626</v>
      </c>
      <c r="BL138" s="13">
        <f>VLOOKUP(A138,'2022_PAPI_Indicators'!A133:BK313,62,FALSE)</f>
        <v>2.515139818</v>
      </c>
      <c r="BM138" s="13">
        <f>VLOOKUP(A138,'2022_PAPI_Indicators'!A133:BL313,63,FALSE)</f>
        <v>2.542682648</v>
      </c>
      <c r="BN138" s="13">
        <f>VLOOKUP(A138,'2022_PAPI_Indicators'!A133:BM313,64,FALSE)</f>
        <v>2.357604504</v>
      </c>
    </row>
    <row r="139" ht="13.5" customHeight="1">
      <c r="A139" s="11" t="s">
        <v>339</v>
      </c>
      <c r="B139" s="11" t="s">
        <v>340</v>
      </c>
      <c r="C139" s="12" t="s">
        <v>169</v>
      </c>
      <c r="D139" s="13">
        <f>VLOOKUP(A139,'2022_PAPI_Indicators'!A134:B314,2,)</f>
        <v>2.157670975</v>
      </c>
      <c r="E139" s="13">
        <f>VLOOKUP(A139,'2022_PAPI_Indicators'!A134:C314,3,FALSE)</f>
        <v>1.862406492</v>
      </c>
      <c r="F139" s="13">
        <f>VLOOKUP(A139,'2022_PAPI_Indicators'!A134:D314,4,FALSE)</f>
        <v>1.868084431</v>
      </c>
      <c r="G139" s="13">
        <f>VLOOKUP(A139,'2022_PAPI_Indicators'!A134:E314,5,FALSE)</f>
        <v>1.849184752</v>
      </c>
      <c r="H139" s="13">
        <f>VLOOKUP(A139,'2022_PAPI_Indicators'!A134:F314,6,FALSE)</f>
        <v>2.271775246</v>
      </c>
      <c r="I139" s="13">
        <f>VLOOKUP(A139,'2022_PAPI_Indicators'!A134:G314,7,FALSE)</f>
        <v>1.920788884</v>
      </c>
      <c r="J139" s="13">
        <f>VLOOKUP(A139,'2022_PAPI_Indicators'!A134:H314,8,FALSE)</f>
        <v>2.090573072</v>
      </c>
      <c r="K139" s="13">
        <f>VLOOKUP(A139,'2022_PAPI_Indicators'!A134:I314,9,FALSE)</f>
        <v>1.975394845</v>
      </c>
      <c r="L139" s="13">
        <f>VLOOKUP(A139,'2022_PAPI_Indicators'!A134:J314,10,FALSE)</f>
        <v>2.042011023</v>
      </c>
      <c r="M139" s="13">
        <f>VLOOKUP(A139,'2022_PAPI_Indicators'!A134:K314,11,FALSE)</f>
        <v>2.164953947</v>
      </c>
      <c r="N139" s="13">
        <f>VLOOKUP(A139,'2022_PAPI_Indicators'!A134:L314,12,FALSE)</f>
        <v>2.058789253</v>
      </c>
      <c r="O139" s="13">
        <f>VLOOKUP(A139,'2022_PAPI_Indicators'!A134:M314,13,FALSE)</f>
        <v>2.062284946</v>
      </c>
      <c r="P139" s="13">
        <f>VLOOKUP(A139,'2022_PAPI_Indicators'!A134:N314,14,FALSE)</f>
        <v>2.199836254</v>
      </c>
      <c r="Q139" s="13">
        <f>VLOOKUP(A139,'2022_PAPI_Indicators'!A134:O314,15,FALSE)</f>
        <v>2.558652163</v>
      </c>
      <c r="R139" s="14">
        <f>VLOOKUP(A139,'2022_PAPI_Indicators'!A134:P314,16,FALSE)</f>
        <v>2.242516279</v>
      </c>
      <c r="S139" s="13">
        <f>VLOOKUP(A139,'2022_PAPI_Indicators'!A134:R314,17,FALSE)</f>
        <v>2.266638517</v>
      </c>
      <c r="T139" s="13">
        <f>VLOOKUP(A139,'2022_PAPI_Indicators'!A134:S314,18,FALSE)</f>
        <v>2.207188606</v>
      </c>
      <c r="U139" s="14">
        <f>VLOOKUP(A139,'2022_PAPI_Indicators'!A134:T314,19,FALSE)</f>
        <v>2.380415916</v>
      </c>
      <c r="V139" s="13">
        <f>VLOOKUP(A139,'2022_PAPI_Indicators'!A134:U314,20,FALSE)</f>
        <v>2.221135855</v>
      </c>
      <c r="W139" s="13">
        <f>VLOOKUP(A139,'2022_PAPI_Indicators'!A134:V314,21,FALSE)</f>
        <v>2.145386457</v>
      </c>
      <c r="X139" s="13">
        <f>VLOOKUP(A139,'2022_PAPI_Indicators'!A134:W314,22,FALSE)</f>
        <v>2.228339672</v>
      </c>
      <c r="Y139" s="13">
        <f>VLOOKUP(A139,'2022_PAPI_Indicators'!A134:X314,23,FALSE)</f>
        <v>2.130208969</v>
      </c>
      <c r="Z139" s="13">
        <f>VLOOKUP(A139,'2022_PAPI_Indicators'!A134:Y314,24,FALSE)</f>
        <v>2.163371563</v>
      </c>
      <c r="AA139" s="13">
        <f>VLOOKUP(A139,'2022_PAPI_Indicators'!A134:Z314,25,FALSE)</f>
        <v>2.285810232</v>
      </c>
      <c r="AB139" s="13">
        <f>VLOOKUP(A139,'2022_PAPI_Indicators'!A134:AA314,26,FALSE)</f>
        <v>2.208374023</v>
      </c>
      <c r="AC139" s="13">
        <f>VLOOKUP(A139,'2022_PAPI_Indicators'!A134:AB314,27,FALSE)</f>
        <v>2.277592182</v>
      </c>
      <c r="AD139" s="13">
        <f>VLOOKUP(A139,'2022_PAPI_Indicators'!A134:AC314,28,FALSE)</f>
        <v>2.129993439</v>
      </c>
      <c r="AE139" s="13">
        <f>VLOOKUP(A139,'2022_PAPI_Indicators'!A134:AD314,29,FALSE)</f>
        <v>2.030994654</v>
      </c>
      <c r="AF139" s="13">
        <f>VLOOKUP(A139,'2022_PAPI_Indicators'!A134:AE314,30,FALSE)</f>
        <v>2.098354578</v>
      </c>
      <c r="AG139" s="13">
        <f>VLOOKUP(A139,'2022_PAPI_Indicators'!A134:AF314,31,FALSE)</f>
        <v>1.90912497</v>
      </c>
      <c r="AH139" s="13">
        <f>VLOOKUP(A139,'2022_PAPI_Indicators'!A134:AG314,32,FALSE)</f>
        <v>2.234670877</v>
      </c>
      <c r="AI139" s="13">
        <f>VLOOKUP(A139,'2022_PAPI_Indicators'!A134:AH314,33,FALSE)</f>
        <v>2.17509675</v>
      </c>
      <c r="AJ139" s="13">
        <f>VLOOKUP(A139,'2022_PAPI_Indicators'!A134:AI314,34,FALSE)</f>
        <v>2.152210474</v>
      </c>
      <c r="AK139" s="13">
        <f>VLOOKUP(A139,'2022_PAPI_Indicators'!A134:AJ314,35,FALSE)</f>
        <v>2.072711945</v>
      </c>
      <c r="AL139" s="13">
        <f>VLOOKUP(A139,'2022_PAPI_Indicators'!A134:AK314,36,FALSE)</f>
        <v>2.233179808</v>
      </c>
      <c r="AM139" s="13">
        <f>VLOOKUP(A139,'2022_PAPI_Indicators'!A134:AL314,37,FALSE)</f>
        <v>2.085390091</v>
      </c>
      <c r="AN139" s="13">
        <f>VLOOKUP(A139,'2022_PAPI_Indicators'!A134:AM314,38,FALSE)</f>
        <v>2.078144789</v>
      </c>
      <c r="AO139" s="13">
        <f>VLOOKUP(A139,'2022_PAPI_Indicators'!A134:AN314,39,FALSE)</f>
        <v>2.27119565</v>
      </c>
      <c r="AP139" s="13">
        <f>VLOOKUP(A139,'2022_PAPI_Indicators'!A134:AO314,40,FALSE)</f>
        <v>1.960380912</v>
      </c>
      <c r="AQ139" s="13">
        <f>VLOOKUP(A139,'2022_PAPI_Indicators'!A134:AP314,41,FALSE)</f>
        <v>1.904474735</v>
      </c>
      <c r="AR139" s="13">
        <f>VLOOKUP(A139,'2022_PAPI_Indicators'!A134:AQ314,42,FALSE)</f>
        <v>1.924099088</v>
      </c>
      <c r="AS139" s="13">
        <f>VLOOKUP(A139,'2022_PAPI_Indicators'!A134:AR314,43,FALSE)</f>
        <v>1.976854801</v>
      </c>
      <c r="AT139" s="13">
        <f>VLOOKUP(A139,'2022_PAPI_Indicators'!A134:AS314,44,FALSE)</f>
        <v>1.998387814</v>
      </c>
      <c r="AU139" s="13">
        <f>VLOOKUP(A139,'2022_PAPI_Indicators'!A134:AT314,45,FALSE)</f>
        <v>1.980814815</v>
      </c>
      <c r="AV139" s="13">
        <f>VLOOKUP(A139,'2022_PAPI_Indicators'!A134:AU314,46,FALSE)</f>
        <v>2.022223711</v>
      </c>
      <c r="AW139" s="13">
        <f>VLOOKUP(A139,'2022_PAPI_Indicators'!A134:AV314,47,FALSE)</f>
        <v>2.038202047</v>
      </c>
      <c r="AX139" s="13">
        <f>VLOOKUP(A139,'2022_PAPI_Indicators'!A134:AW314,48,FALSE)</f>
        <v>2.231668949</v>
      </c>
      <c r="AY139" s="13">
        <f>VLOOKUP(A139,'2022_PAPI_Indicators'!A134:AX314,49,FALSE)</f>
        <v>1.949753404</v>
      </c>
      <c r="AZ139" s="13">
        <f>VLOOKUP(A139,'2022_PAPI_Indicators'!A134:AY314,50,FALSE)</f>
        <v>1.988781452</v>
      </c>
      <c r="BA139" s="13">
        <f>VLOOKUP(A139,'2022_PAPI_Indicators'!A134:AZ314,51,FALSE)</f>
        <v>1.959584236</v>
      </c>
      <c r="BB139" s="13">
        <f>VLOOKUP(A139,'2022_PAPI_Indicators'!A134:BA314,52,FALSE)</f>
        <v>1.883623719</v>
      </c>
      <c r="BC139" s="13">
        <f>VLOOKUP(A139,'2022_PAPI_Indicators'!A134:BB314,53,FALSE)</f>
        <v>1.843814135</v>
      </c>
      <c r="BD139" s="13">
        <f>VLOOKUP(A139,'2022_PAPI_Indicators'!A134:BC314,54,FALSE)</f>
        <v>1.920059919</v>
      </c>
      <c r="BE139" s="13">
        <f>VLOOKUP(A139,'2022_PAPI_Indicators'!A134:BD314,55,FALSE)</f>
        <v>2.056927919</v>
      </c>
      <c r="BF139" s="13">
        <f>VLOOKUP(A139,'2022_PAPI_Indicators'!A134:BE314,56,FALSE)</f>
        <v>2.235995054</v>
      </c>
      <c r="BG139" s="13">
        <f>VLOOKUP(A139,'2022_PAPI_Indicators'!A134:BF314,57,FALSE)</f>
        <v>1.892442942</v>
      </c>
      <c r="BH139" s="13">
        <f>VLOOKUP(A139,'2022_PAPI_Indicators'!A134:BG314,58,FALSE)</f>
        <v>2.018390179</v>
      </c>
      <c r="BI139" s="13">
        <f>VLOOKUP(A139,'2022_PAPI_Indicators'!A134:BH314,59,FALSE)</f>
        <v>2.04932642</v>
      </c>
      <c r="BJ139" s="13">
        <f>VLOOKUP(A139,'2022_PAPI_Indicators'!A134:BI314,60,FALSE)</f>
        <v>1.991222262</v>
      </c>
      <c r="BK139" s="13">
        <f>VLOOKUP(A139,'2022_PAPI_Indicators'!A134:BJ314,61,FALSE)</f>
        <v>2.005086184</v>
      </c>
      <c r="BL139" s="13">
        <f>VLOOKUP(A139,'2022_PAPI_Indicators'!A134:BK314,62,FALSE)</f>
        <v>2.03855896</v>
      </c>
      <c r="BM139" s="13">
        <f>VLOOKUP(A139,'2022_PAPI_Indicators'!A134:BL314,63,FALSE)</f>
        <v>2.136639357</v>
      </c>
      <c r="BN139" s="13">
        <f>VLOOKUP(A139,'2022_PAPI_Indicators'!A134:BM314,64,FALSE)</f>
        <v>2.005428076</v>
      </c>
    </row>
    <row r="140" ht="13.5" customHeight="1">
      <c r="A140" s="112" t="s">
        <v>341</v>
      </c>
      <c r="B140" s="113" t="s">
        <v>342</v>
      </c>
      <c r="C140" s="114" t="s">
        <v>77</v>
      </c>
      <c r="D140" s="115">
        <f>VLOOKUP(A140,'2022_PAPI_Indicators'!A135:B315,2,)</f>
        <v>2.933843851</v>
      </c>
      <c r="E140" s="115">
        <f>VLOOKUP(A140,'2022_PAPI_Indicators'!A135:C315,3,FALSE)</f>
        <v>3.407034397</v>
      </c>
      <c r="F140" s="115">
        <f>VLOOKUP(A140,'2022_PAPI_Indicators'!A135:D315,4,FALSE)</f>
        <v>3.307436705</v>
      </c>
      <c r="G140" s="115">
        <f>VLOOKUP(A140,'2022_PAPI_Indicators'!A135:E315,5,FALSE)</f>
        <v>3.357782602</v>
      </c>
      <c r="H140" s="115">
        <f>VLOOKUP(A140,'2022_PAPI_Indicators'!A135:F315,6,FALSE)</f>
        <v>3.523713112</v>
      </c>
      <c r="I140" s="115">
        <f>VLOOKUP(A140,'2022_PAPI_Indicators'!A135:G315,7,FALSE)</f>
        <v>3.097465992</v>
      </c>
      <c r="J140" s="115">
        <f>VLOOKUP(A140,'2022_PAPI_Indicators'!A135:H315,8,FALSE)</f>
        <v>3.807531357</v>
      </c>
      <c r="K140" s="115">
        <f>VLOOKUP(A140,'2022_PAPI_Indicators'!A135:I315,9,FALSE)</f>
        <v>3.702507019</v>
      </c>
      <c r="L140" s="115">
        <f>VLOOKUP(A140,'2022_PAPI_Indicators'!A135:J315,10,FALSE)</f>
        <v>3.402070522</v>
      </c>
      <c r="M140" s="115">
        <f>VLOOKUP(A140,'2022_PAPI_Indicators'!A135:K315,11,FALSE)</f>
        <v>3.424804449</v>
      </c>
      <c r="N140" s="115">
        <f>VLOOKUP(A140,'2022_PAPI_Indicators'!A135:L315,12,FALSE)</f>
        <v>3.425501823</v>
      </c>
      <c r="O140" s="115">
        <f>VLOOKUP(A140,'2022_PAPI_Indicators'!A135:M315,13,FALSE)</f>
        <v>3.042483091</v>
      </c>
      <c r="P140" s="115">
        <f>VLOOKUP(A140,'2022_PAPI_Indicators'!A135:N315,14,FALSE)</f>
        <v>3.436534643</v>
      </c>
      <c r="Q140" s="115">
        <f>VLOOKUP(A140,'2022_PAPI_Indicators'!A135:O315,15,FALSE)</f>
        <v>4.121368408</v>
      </c>
      <c r="R140" s="10">
        <f>VLOOKUP(A140,'2022_PAPI_Indicators'!A135:P315,16,FALSE)</f>
        <v>4.202124596</v>
      </c>
      <c r="S140" s="115">
        <f>VLOOKUP(A140,'2022_PAPI_Indicators'!A135:R315,17,FALSE)</f>
        <v>3.390373707</v>
      </c>
      <c r="T140" s="115">
        <f>VLOOKUP(A140,'2022_PAPI_Indicators'!A135:S315,18,FALSE)</f>
        <v>3.037186146</v>
      </c>
      <c r="U140" s="10">
        <f>VLOOKUP(A140,'2022_PAPI_Indicators'!A135:T315,19,FALSE)</f>
        <v>3.76510644</v>
      </c>
      <c r="V140" s="115">
        <f>VLOOKUP(A140,'2022_PAPI_Indicators'!A135:U315,20,FALSE)</f>
        <v>2.819452524</v>
      </c>
      <c r="W140" s="115">
        <f>VLOOKUP(A140,'2022_PAPI_Indicators'!A135:V315,21,FALSE)</f>
        <v>3.374097824</v>
      </c>
      <c r="X140" s="115">
        <f>VLOOKUP(A140,'2022_PAPI_Indicators'!A135:W315,22,FALSE)</f>
        <v>3.33989954</v>
      </c>
      <c r="Y140" s="115">
        <f>VLOOKUP(A140,'2022_PAPI_Indicators'!A135:X315,23,FALSE)</f>
        <v>3.078080893</v>
      </c>
      <c r="Z140" s="115">
        <f>VLOOKUP(A140,'2022_PAPI_Indicators'!A135:Y315,24,FALSE)</f>
        <v>3.372951508</v>
      </c>
      <c r="AA140" s="115">
        <f>VLOOKUP(A140,'2022_PAPI_Indicators'!A135:Z315,25,FALSE)</f>
        <v>3.399353743</v>
      </c>
      <c r="AB140" s="115">
        <f>VLOOKUP(A140,'2022_PAPI_Indicators'!A135:AA315,26,FALSE)</f>
        <v>3.472200632</v>
      </c>
      <c r="AC140" s="115">
        <f>VLOOKUP(A140,'2022_PAPI_Indicators'!A135:AB315,27,FALSE)</f>
        <v>3.653627872</v>
      </c>
      <c r="AD140" s="115">
        <f>VLOOKUP(A140,'2022_PAPI_Indicators'!A135:AC315,28,FALSE)</f>
        <v>3.574595451</v>
      </c>
      <c r="AE140" s="115">
        <f>VLOOKUP(A140,'2022_PAPI_Indicators'!A135:AD315,29,FALSE)</f>
        <v>3.454867125</v>
      </c>
      <c r="AF140" s="115">
        <f>VLOOKUP(A140,'2022_PAPI_Indicators'!A135:AE315,30,FALSE)</f>
        <v>3.52468586</v>
      </c>
      <c r="AG140" s="115">
        <f>VLOOKUP(A140,'2022_PAPI_Indicators'!A135:AF315,31,FALSE)</f>
        <v>3.423738003</v>
      </c>
      <c r="AH140" s="115">
        <f>VLOOKUP(A140,'2022_PAPI_Indicators'!A135:AG315,32,FALSE)</f>
        <v>4.03400898</v>
      </c>
      <c r="AI140" s="115">
        <f>VLOOKUP(A140,'2022_PAPI_Indicators'!A135:AH315,33,FALSE)</f>
        <v>3.166664124</v>
      </c>
      <c r="AJ140" s="115">
        <f>VLOOKUP(A140,'2022_PAPI_Indicators'!A135:AI315,34,FALSE)</f>
        <v>3.218251228</v>
      </c>
      <c r="AK140" s="115">
        <f>VLOOKUP(A140,'2022_PAPI_Indicators'!A135:AJ315,35,FALSE)</f>
        <v>3.440557241</v>
      </c>
      <c r="AL140" s="115">
        <f>VLOOKUP(A140,'2022_PAPI_Indicators'!A135:AK315,36,FALSE)</f>
        <v>3.364360332</v>
      </c>
      <c r="AM140" s="115">
        <f>VLOOKUP(A140,'2022_PAPI_Indicators'!A135:AL315,37,FALSE)</f>
        <v>3.509333372</v>
      </c>
      <c r="AN140" s="115">
        <f>VLOOKUP(A140,'2022_PAPI_Indicators'!A135:AM315,38,FALSE)</f>
        <v>3.428427935</v>
      </c>
      <c r="AO140" s="115">
        <f>VLOOKUP(A140,'2022_PAPI_Indicators'!A135:AN315,39,FALSE)</f>
        <v>3.732057571</v>
      </c>
      <c r="AP140" s="115">
        <f>VLOOKUP(A140,'2022_PAPI_Indicators'!A135:AO315,40,FALSE)</f>
        <v>3.353551626</v>
      </c>
      <c r="AQ140" s="115">
        <f>VLOOKUP(A140,'2022_PAPI_Indicators'!A135:AP315,41,FALSE)</f>
        <v>3.251834154</v>
      </c>
      <c r="AR140" s="115">
        <f>VLOOKUP(A140,'2022_PAPI_Indicators'!A135:AQ315,42,FALSE)</f>
        <v>3.091630936</v>
      </c>
      <c r="AS140" s="115">
        <f>VLOOKUP(A140,'2022_PAPI_Indicators'!A135:AR315,43,FALSE)</f>
        <v>2.983391285</v>
      </c>
      <c r="AT140" s="115">
        <f>VLOOKUP(A140,'2022_PAPI_Indicators'!A135:AS315,44,FALSE)</f>
        <v>3.464863062</v>
      </c>
      <c r="AU140" s="115">
        <f>VLOOKUP(A140,'2022_PAPI_Indicators'!A135:AT315,45,FALSE)</f>
        <v>3.053857803</v>
      </c>
      <c r="AV140" s="115">
        <f>VLOOKUP(A140,'2022_PAPI_Indicators'!A135:AU315,46,FALSE)</f>
        <v>2.901616335</v>
      </c>
      <c r="AW140" s="115">
        <f>VLOOKUP(A140,'2022_PAPI_Indicators'!A135:AV315,47,FALSE)</f>
        <v>2.981499434</v>
      </c>
      <c r="AX140" s="115">
        <f>VLOOKUP(A140,'2022_PAPI_Indicators'!A135:AW315,48,FALSE)</f>
        <v>3.46852088</v>
      </c>
      <c r="AY140" s="115">
        <f>VLOOKUP(A140,'2022_PAPI_Indicators'!A135:AX315,49,FALSE)</f>
        <v>2.830004692</v>
      </c>
      <c r="AZ140" s="115">
        <f>VLOOKUP(A140,'2022_PAPI_Indicators'!A135:AY315,50,FALSE)</f>
        <v>3.197337151</v>
      </c>
      <c r="BA140" s="115">
        <f>VLOOKUP(A140,'2022_PAPI_Indicators'!A135:AZ315,51,FALSE)</f>
        <v>2.973711014</v>
      </c>
      <c r="BB140" s="115">
        <f>VLOOKUP(A140,'2022_PAPI_Indicators'!A135:BA315,52,FALSE)</f>
        <v>3.15186286</v>
      </c>
      <c r="BC140" s="115">
        <f>VLOOKUP(A140,'2022_PAPI_Indicators'!A135:BB315,53,FALSE)</f>
        <v>4.179821014</v>
      </c>
      <c r="BD140" s="115">
        <f>VLOOKUP(A140,'2022_PAPI_Indicators'!A135:BC315,54,FALSE)</f>
        <v>3.255767107</v>
      </c>
      <c r="BE140" s="115">
        <f>VLOOKUP(A140,'2022_PAPI_Indicators'!A135:BD315,55,FALSE)</f>
        <v>3.157342434</v>
      </c>
      <c r="BF140" s="115">
        <f>VLOOKUP(A140,'2022_PAPI_Indicators'!A135:BE315,56,FALSE)</f>
        <v>3.653509855</v>
      </c>
      <c r="BG140" s="115">
        <f>VLOOKUP(A140,'2022_PAPI_Indicators'!A135:BF315,57,FALSE)</f>
        <v>4.626371861</v>
      </c>
      <c r="BH140" s="115">
        <f>VLOOKUP(A140,'2022_PAPI_Indicators'!A135:BG315,58,FALSE)</f>
        <v>4.101153374</v>
      </c>
      <c r="BI140" s="115">
        <f>VLOOKUP(A140,'2022_PAPI_Indicators'!A135:BH315,59,FALSE)</f>
        <v>3.877878189</v>
      </c>
      <c r="BJ140" s="115">
        <f>VLOOKUP(A140,'2022_PAPI_Indicators'!A135:BI315,60,FALSE)</f>
        <v>4.071680069</v>
      </c>
      <c r="BK140" s="115">
        <f>VLOOKUP(A140,'2022_PAPI_Indicators'!A135:BJ315,61,FALSE)</f>
        <v>4.371936321</v>
      </c>
      <c r="BL140" s="115">
        <f>VLOOKUP(A140,'2022_PAPI_Indicators'!A135:BK315,62,FALSE)</f>
        <v>3.811965227</v>
      </c>
      <c r="BM140" s="115">
        <f>VLOOKUP(A140,'2022_PAPI_Indicators'!A135:BL315,63,FALSE)</f>
        <v>3.675782442</v>
      </c>
      <c r="BN140" s="115">
        <f>VLOOKUP(A140,'2022_PAPI_Indicators'!A135:BM315,64,FALSE)</f>
        <v>3.47486496</v>
      </c>
    </row>
    <row r="141" ht="13.5" customHeight="1">
      <c r="A141" s="19" t="s">
        <v>343</v>
      </c>
      <c r="B141" s="19" t="s">
        <v>344</v>
      </c>
      <c r="C141" s="20" t="s">
        <v>181</v>
      </c>
      <c r="D141" s="21">
        <f>VLOOKUP(A141,'2022_PAPI_Indicators'!A136:B316,2,)</f>
        <v>0.898277998</v>
      </c>
      <c r="E141" s="21">
        <f>VLOOKUP(A141,'2022_PAPI_Indicators'!A136:C316,3,FALSE)</f>
        <v>0.8814436197</v>
      </c>
      <c r="F141" s="21">
        <f>VLOOKUP(A141,'2022_PAPI_Indicators'!A136:D316,4,FALSE)</f>
        <v>0.7728300095</v>
      </c>
      <c r="G141" s="21">
        <f>VLOOKUP(A141,'2022_PAPI_Indicators'!A136:E316,5,FALSE)</f>
        <v>0.7965587974</v>
      </c>
      <c r="H141" s="21">
        <f>VLOOKUP(A141,'2022_PAPI_Indicators'!A136:F316,6,FALSE)</f>
        <v>0.985209167</v>
      </c>
      <c r="I141" s="21">
        <f>VLOOKUP(A141,'2022_PAPI_Indicators'!A136:G316,7,FALSE)</f>
        <v>0.7258174419</v>
      </c>
      <c r="J141" s="21">
        <f>VLOOKUP(A141,'2022_PAPI_Indicators'!A136:H316,8,FALSE)</f>
        <v>0.7520853281</v>
      </c>
      <c r="K141" s="21">
        <f>VLOOKUP(A141,'2022_PAPI_Indicators'!A136:I316,9,FALSE)</f>
        <v>0.8317338228</v>
      </c>
      <c r="L141" s="21">
        <f>VLOOKUP(A141,'2022_PAPI_Indicators'!A136:J316,10,FALSE)</f>
        <v>0.8794943094</v>
      </c>
      <c r="M141" s="21">
        <f>VLOOKUP(A141,'2022_PAPI_Indicators'!A136:K316,11,FALSE)</f>
        <v>0.9636802077</v>
      </c>
      <c r="N141" s="21">
        <f>VLOOKUP(A141,'2022_PAPI_Indicators'!A136:L316,12,FALSE)</f>
        <v>0.9123083949</v>
      </c>
      <c r="O141" s="21">
        <f>VLOOKUP(A141,'2022_PAPI_Indicators'!A136:M316,13,FALSE)</f>
        <v>0.9109458923</v>
      </c>
      <c r="P141" s="21">
        <f>VLOOKUP(A141,'2022_PAPI_Indicators'!A136:N316,14,FALSE)</f>
        <v>0.9628946781</v>
      </c>
      <c r="Q141" s="21">
        <f>VLOOKUP(A141,'2022_PAPI_Indicators'!A136:O316,15,FALSE)</f>
        <v>1.223494411</v>
      </c>
      <c r="R141" s="22">
        <f>VLOOKUP(A141,'2022_PAPI_Indicators'!A136:P316,16,FALSE)</f>
        <v>1.321513653</v>
      </c>
      <c r="S141" s="21">
        <f>VLOOKUP(A141,'2022_PAPI_Indicators'!A136:R316,17,FALSE)</f>
        <v>0.9655047059</v>
      </c>
      <c r="T141" s="21">
        <f>VLOOKUP(A141,'2022_PAPI_Indicators'!A136:S316,18,FALSE)</f>
        <v>0.9331648946</v>
      </c>
      <c r="U141" s="22">
        <f>VLOOKUP(A141,'2022_PAPI_Indicators'!A136:T316,19,FALSE)</f>
        <v>1.169756055</v>
      </c>
      <c r="V141" s="21">
        <f>VLOOKUP(A141,'2022_PAPI_Indicators'!A136:U316,20,FALSE)</f>
        <v>0.8397912383</v>
      </c>
      <c r="W141" s="21">
        <f>VLOOKUP(A141,'2022_PAPI_Indicators'!A136:V316,21,FALSE)</f>
        <v>1.074934602</v>
      </c>
      <c r="X141" s="21">
        <f>VLOOKUP(A141,'2022_PAPI_Indicators'!A136:W316,22,FALSE)</f>
        <v>0.9098909497</v>
      </c>
      <c r="Y141" s="21">
        <f>VLOOKUP(A141,'2022_PAPI_Indicators'!A136:X316,23,FALSE)</f>
        <v>0.8479880095</v>
      </c>
      <c r="Z141" s="21">
        <f>VLOOKUP(A141,'2022_PAPI_Indicators'!A136:Y316,24,FALSE)</f>
        <v>0.958355248</v>
      </c>
      <c r="AA141" s="21">
        <f>VLOOKUP(A141,'2022_PAPI_Indicators'!A136:Z316,25,FALSE)</f>
        <v>0.8738289475</v>
      </c>
      <c r="AB141" s="21">
        <f>VLOOKUP(A141,'2022_PAPI_Indicators'!A136:AA316,26,FALSE)</f>
        <v>0.9701430798</v>
      </c>
      <c r="AC141" s="21">
        <f>VLOOKUP(A141,'2022_PAPI_Indicators'!A136:AB316,27,FALSE)</f>
        <v>1.03575933</v>
      </c>
      <c r="AD141" s="21">
        <f>VLOOKUP(A141,'2022_PAPI_Indicators'!A136:AC316,28,FALSE)</f>
        <v>1.053169847</v>
      </c>
      <c r="AE141" s="21">
        <f>VLOOKUP(A141,'2022_PAPI_Indicators'!A136:AD316,29,FALSE)</f>
        <v>0.9367111325</v>
      </c>
      <c r="AF141" s="21">
        <f>VLOOKUP(A141,'2022_PAPI_Indicators'!A136:AE316,30,FALSE)</f>
        <v>1.07592988</v>
      </c>
      <c r="AG141" s="21">
        <f>VLOOKUP(A141,'2022_PAPI_Indicators'!A136:AF316,31,FALSE)</f>
        <v>0.9506805539</v>
      </c>
      <c r="AH141" s="21">
        <f>VLOOKUP(A141,'2022_PAPI_Indicators'!A136:AG316,32,FALSE)</f>
        <v>1.082782626</v>
      </c>
      <c r="AI141" s="21">
        <f>VLOOKUP(A141,'2022_PAPI_Indicators'!A136:AH316,33,FALSE)</f>
        <v>0.9441549778</v>
      </c>
      <c r="AJ141" s="21">
        <f>VLOOKUP(A141,'2022_PAPI_Indicators'!A136:AI316,34,FALSE)</f>
        <v>0.9672964811</v>
      </c>
      <c r="AK141" s="21">
        <f>VLOOKUP(A141,'2022_PAPI_Indicators'!A136:AJ316,35,FALSE)</f>
        <v>1.039261341</v>
      </c>
      <c r="AL141" s="21">
        <f>VLOOKUP(A141,'2022_PAPI_Indicators'!A136:AK316,36,FALSE)</f>
        <v>1.065814734</v>
      </c>
      <c r="AM141" s="21">
        <f>VLOOKUP(A141,'2022_PAPI_Indicators'!A136:AL316,37,FALSE)</f>
        <v>0.9247831106</v>
      </c>
      <c r="AN141" s="21">
        <f>VLOOKUP(A141,'2022_PAPI_Indicators'!A136:AM316,38,FALSE)</f>
        <v>0.9937422276</v>
      </c>
      <c r="AO141" s="21">
        <f>VLOOKUP(A141,'2022_PAPI_Indicators'!A136:AN316,39,FALSE)</f>
        <v>1.062669396</v>
      </c>
      <c r="AP141" s="21">
        <f>VLOOKUP(A141,'2022_PAPI_Indicators'!A136:AO316,40,FALSE)</f>
        <v>1.010027289</v>
      </c>
      <c r="AQ141" s="21">
        <f>VLOOKUP(A141,'2022_PAPI_Indicators'!A136:AP316,41,FALSE)</f>
        <v>0.7907612324</v>
      </c>
      <c r="AR141" s="21">
        <f>VLOOKUP(A141,'2022_PAPI_Indicators'!A136:AQ316,42,FALSE)</f>
        <v>0.7700657248</v>
      </c>
      <c r="AS141" s="21">
        <f>VLOOKUP(A141,'2022_PAPI_Indicators'!A136:AR316,43,FALSE)</f>
        <v>0.9098492265</v>
      </c>
      <c r="AT141" s="21">
        <f>VLOOKUP(A141,'2022_PAPI_Indicators'!A136:AS316,44,FALSE)</f>
        <v>0.8777596951</v>
      </c>
      <c r="AU141" s="21">
        <f>VLOOKUP(A141,'2022_PAPI_Indicators'!A136:AT316,45,FALSE)</f>
        <v>0.8920474052</v>
      </c>
      <c r="AV141" s="21">
        <f>VLOOKUP(A141,'2022_PAPI_Indicators'!A136:AU316,46,FALSE)</f>
        <v>0.9679858088</v>
      </c>
      <c r="AW141" s="21">
        <f>VLOOKUP(A141,'2022_PAPI_Indicators'!A136:AV316,47,FALSE)</f>
        <v>0.828795135</v>
      </c>
      <c r="AX141" s="21">
        <f>VLOOKUP(A141,'2022_PAPI_Indicators'!A136:AW316,48,FALSE)</f>
        <v>1.212091327</v>
      </c>
      <c r="AY141" s="21">
        <f>VLOOKUP(A141,'2022_PAPI_Indicators'!A136:AX316,49,FALSE)</f>
        <v>0.8527143598</v>
      </c>
      <c r="AZ141" s="21">
        <f>VLOOKUP(A141,'2022_PAPI_Indicators'!A136:AY316,50,FALSE)</f>
        <v>1.033066392</v>
      </c>
      <c r="BA141" s="21">
        <f>VLOOKUP(A141,'2022_PAPI_Indicators'!A136:AZ316,51,FALSE)</f>
        <v>0.9004843235</v>
      </c>
      <c r="BB141" s="21">
        <f>VLOOKUP(A141,'2022_PAPI_Indicators'!A136:BA316,52,FALSE)</f>
        <v>0.8682353497</v>
      </c>
      <c r="BC141" s="21">
        <f>VLOOKUP(A141,'2022_PAPI_Indicators'!A136:BB316,53,FALSE)</f>
        <v>1.209743977</v>
      </c>
      <c r="BD141" s="21">
        <f>VLOOKUP(A141,'2022_PAPI_Indicators'!A136:BC316,54,FALSE)</f>
        <v>1.00759995</v>
      </c>
      <c r="BE141" s="21">
        <f>VLOOKUP(A141,'2022_PAPI_Indicators'!A136:BD316,55,FALSE)</f>
        <v>0.9466984272</v>
      </c>
      <c r="BF141" s="21">
        <f>VLOOKUP(A141,'2022_PAPI_Indicators'!A136:BE316,56,FALSE)</f>
        <v>0.9803165197</v>
      </c>
      <c r="BG141" s="21">
        <f>VLOOKUP(A141,'2022_PAPI_Indicators'!A136:BF316,57,FALSE)</f>
        <v>0.9874655604</v>
      </c>
      <c r="BH141" s="21">
        <f>VLOOKUP(A141,'2022_PAPI_Indicators'!A136:BG316,58,FALSE)</f>
        <v>0.9785481691</v>
      </c>
      <c r="BI141" s="21">
        <f>VLOOKUP(A141,'2022_PAPI_Indicators'!A136:BH316,59,FALSE)</f>
        <v>1.012771964</v>
      </c>
      <c r="BJ141" s="21">
        <f>VLOOKUP(A141,'2022_PAPI_Indicators'!A136:BI316,60,FALSE)</f>
        <v>1.016723752</v>
      </c>
      <c r="BK141" s="21">
        <f>VLOOKUP(A141,'2022_PAPI_Indicators'!A136:BJ316,61,FALSE)</f>
        <v>1.148200154</v>
      </c>
      <c r="BL141" s="21">
        <f>VLOOKUP(A141,'2022_PAPI_Indicators'!A136:BK316,62,FALSE)</f>
        <v>1.228639007</v>
      </c>
      <c r="BM141" s="21">
        <f>VLOOKUP(A141,'2022_PAPI_Indicators'!A136:BL316,63,FALSE)</f>
        <v>1.124261618</v>
      </c>
      <c r="BN141" s="21">
        <f>VLOOKUP(A141,'2022_PAPI_Indicators'!A136:BM316,64,FALSE)</f>
        <v>1.039597511</v>
      </c>
    </row>
    <row r="142" ht="13.5" customHeight="1">
      <c r="A142" s="11" t="s">
        <v>345</v>
      </c>
      <c r="B142" s="11" t="s">
        <v>346</v>
      </c>
      <c r="C142" s="12" t="s">
        <v>83</v>
      </c>
      <c r="D142" s="24">
        <f>VLOOKUP(A142,'2022_PAPI_Indicators'!A137:B317,2,)</f>
        <v>0.4807857573</v>
      </c>
      <c r="E142" s="24">
        <f>VLOOKUP(A142,'2022_PAPI_Indicators'!A137:C317,3,FALSE)</f>
        <v>0.4770994484</v>
      </c>
      <c r="F142" s="24">
        <f>VLOOKUP(A142,'2022_PAPI_Indicators'!A137:D317,4,FALSE)</f>
        <v>0.3905012012</v>
      </c>
      <c r="G142" s="24">
        <f>VLOOKUP(A142,'2022_PAPI_Indicators'!A137:E317,5,FALSE)</f>
        <v>0.4180180132</v>
      </c>
      <c r="H142" s="24">
        <f>VLOOKUP(A142,'2022_PAPI_Indicators'!A137:F317,6,FALSE)</f>
        <v>0.551704824</v>
      </c>
      <c r="I142" s="24">
        <f>VLOOKUP(A142,'2022_PAPI_Indicators'!A137:G317,7,FALSE)</f>
        <v>0.3928079009</v>
      </c>
      <c r="J142" s="24">
        <f>VLOOKUP(A142,'2022_PAPI_Indicators'!A137:H317,8,FALSE)</f>
        <v>0.3824111819</v>
      </c>
      <c r="K142" s="24">
        <f>VLOOKUP(A142,'2022_PAPI_Indicators'!A137:I317,9,FALSE)</f>
        <v>0.4336897135</v>
      </c>
      <c r="L142" s="24">
        <f>VLOOKUP(A142,'2022_PAPI_Indicators'!A137:J317,10,FALSE)</f>
        <v>0.515625</v>
      </c>
      <c r="M142" s="24">
        <f>VLOOKUP(A142,'2022_PAPI_Indicators'!A137:K317,11,FALSE)</f>
        <v>0.5390205383</v>
      </c>
      <c r="N142" s="24">
        <f>VLOOKUP(A142,'2022_PAPI_Indicators'!A137:L317,12,FALSE)</f>
        <v>0.5215803385</v>
      </c>
      <c r="O142" s="24">
        <f>VLOOKUP(A142,'2022_PAPI_Indicators'!A137:M317,13,FALSE)</f>
        <v>0.4739254713</v>
      </c>
      <c r="P142" s="24">
        <f>VLOOKUP(A142,'2022_PAPI_Indicators'!A137:N317,14,FALSE)</f>
        <v>0.5413483381</v>
      </c>
      <c r="Q142" s="24">
        <f>VLOOKUP(A142,'2022_PAPI_Indicators'!A137:O317,15,FALSE)</f>
        <v>0.7000924945</v>
      </c>
      <c r="R142" s="25">
        <f>VLOOKUP(A142,'2022_PAPI_Indicators'!A137:P317,16,FALSE)</f>
        <v>0.7714554071</v>
      </c>
      <c r="S142" s="24">
        <f>VLOOKUP(A142,'2022_PAPI_Indicators'!A137:R317,17,FALSE)</f>
        <v>0.515625</v>
      </c>
      <c r="T142" s="24">
        <f>VLOOKUP(A142,'2022_PAPI_Indicators'!A137:S317,18,FALSE)</f>
        <v>0.5012236238</v>
      </c>
      <c r="U142" s="25">
        <f>VLOOKUP(A142,'2022_PAPI_Indicators'!A137:T317,19,FALSE)</f>
        <v>0.6656056643</v>
      </c>
      <c r="V142" s="24">
        <f>VLOOKUP(A142,'2022_PAPI_Indicators'!A137:U317,20,FALSE)</f>
        <v>0.480917573</v>
      </c>
      <c r="W142" s="24">
        <f>VLOOKUP(A142,'2022_PAPI_Indicators'!A137:V317,21,FALSE)</f>
        <v>0.6047155261</v>
      </c>
      <c r="X142" s="24">
        <f>VLOOKUP(A142,'2022_PAPI_Indicators'!A137:W317,22,FALSE)</f>
        <v>0.4685721993</v>
      </c>
      <c r="Y142" s="24">
        <f>VLOOKUP(A142,'2022_PAPI_Indicators'!A137:X317,23,FALSE)</f>
        <v>0.4764777124</v>
      </c>
      <c r="Z142" s="24">
        <f>VLOOKUP(A142,'2022_PAPI_Indicators'!A137:Y317,24,FALSE)</f>
        <v>0.5357250571</v>
      </c>
      <c r="AA142" s="24">
        <f>VLOOKUP(A142,'2022_PAPI_Indicators'!A137:Z317,25,FALSE)</f>
        <v>0.4631971419</v>
      </c>
      <c r="AB142" s="24">
        <f>VLOOKUP(A142,'2022_PAPI_Indicators'!A137:AA317,26,FALSE)</f>
        <v>0.5123456717</v>
      </c>
      <c r="AC142" s="24">
        <f>VLOOKUP(A142,'2022_PAPI_Indicators'!A137:AB317,27,FALSE)</f>
        <v>0.5509135723</v>
      </c>
      <c r="AD142" s="24">
        <f>VLOOKUP(A142,'2022_PAPI_Indicators'!A137:AC317,28,FALSE)</f>
        <v>0.5932482481</v>
      </c>
      <c r="AE142" s="24">
        <f>VLOOKUP(A142,'2022_PAPI_Indicators'!A137:AD317,29,FALSE)</f>
        <v>0.527964294</v>
      </c>
      <c r="AF142" s="24">
        <f>VLOOKUP(A142,'2022_PAPI_Indicators'!A137:AE317,30,FALSE)</f>
        <v>0.6268966198</v>
      </c>
      <c r="AG142" s="24">
        <f>VLOOKUP(A142,'2022_PAPI_Indicators'!A137:AF317,31,FALSE)</f>
        <v>0.5801843405</v>
      </c>
      <c r="AH142" s="24">
        <f>VLOOKUP(A142,'2022_PAPI_Indicators'!A137:AG317,32,FALSE)</f>
        <v>0.6053986549</v>
      </c>
      <c r="AI142" s="24">
        <f>VLOOKUP(A142,'2022_PAPI_Indicators'!A137:AH317,33,FALSE)</f>
        <v>0.5347361565</v>
      </c>
      <c r="AJ142" s="24">
        <f>VLOOKUP(A142,'2022_PAPI_Indicators'!A137:AI317,34,FALSE)</f>
        <v>0.5310388803</v>
      </c>
      <c r="AK142" s="24">
        <f>VLOOKUP(A142,'2022_PAPI_Indicators'!A137:AJ317,35,FALSE)</f>
        <v>0.5740157366</v>
      </c>
      <c r="AL142" s="24">
        <f>VLOOKUP(A142,'2022_PAPI_Indicators'!A137:AK317,36,FALSE)</f>
        <v>0.625030756</v>
      </c>
      <c r="AM142" s="24">
        <f>VLOOKUP(A142,'2022_PAPI_Indicators'!A137:AL317,37,FALSE)</f>
        <v>0.487742126</v>
      </c>
      <c r="AN142" s="24">
        <f>VLOOKUP(A142,'2022_PAPI_Indicators'!A137:AM317,38,FALSE)</f>
        <v>0.5395567417</v>
      </c>
      <c r="AO142" s="24">
        <f>VLOOKUP(A142,'2022_PAPI_Indicators'!A137:AN317,39,FALSE)</f>
        <v>0.5767033696</v>
      </c>
      <c r="AP142" s="24">
        <f>VLOOKUP(A142,'2022_PAPI_Indicators'!A137:AO317,40,FALSE)</f>
        <v>0.5735964775</v>
      </c>
      <c r="AQ142" s="24">
        <f>VLOOKUP(A142,'2022_PAPI_Indicators'!A137:AP317,41,FALSE)</f>
        <v>0.4247451723</v>
      </c>
      <c r="AR142" s="24">
        <f>VLOOKUP(A142,'2022_PAPI_Indicators'!A137:AQ317,42,FALSE)</f>
        <v>0.4021956325</v>
      </c>
      <c r="AS142" s="24">
        <f>VLOOKUP(A142,'2022_PAPI_Indicators'!A137:AR317,43,FALSE)</f>
        <v>0.5097033381</v>
      </c>
      <c r="AT142" s="24">
        <f>VLOOKUP(A142,'2022_PAPI_Indicators'!A137:AS317,44,FALSE)</f>
        <v>0.4699470401</v>
      </c>
      <c r="AU142" s="24">
        <f>VLOOKUP(A142,'2022_PAPI_Indicators'!A137:AT317,45,FALSE)</f>
        <v>0.461273104</v>
      </c>
      <c r="AV142" s="24">
        <f>VLOOKUP(A142,'2022_PAPI_Indicators'!A137:AU317,46,FALSE)</f>
        <v>0.515540123</v>
      </c>
      <c r="AW142" s="24">
        <f>VLOOKUP(A142,'2022_PAPI_Indicators'!A137:AV317,47,FALSE)</f>
        <v>0.4651441276</v>
      </c>
      <c r="AX142" s="24">
        <f>VLOOKUP(A142,'2022_PAPI_Indicators'!A137:AW317,48,FALSE)</f>
        <v>0.6968252659</v>
      </c>
      <c r="AY142" s="24">
        <f>VLOOKUP(A142,'2022_PAPI_Indicators'!A137:AX317,49,FALSE)</f>
        <v>0.477899164</v>
      </c>
      <c r="AZ142" s="24">
        <f>VLOOKUP(A142,'2022_PAPI_Indicators'!A137:AY317,50,FALSE)</f>
        <v>0.6078535318</v>
      </c>
      <c r="BA142" s="24">
        <f>VLOOKUP(A142,'2022_PAPI_Indicators'!A137:AZ317,51,FALSE)</f>
        <v>0.4873895943</v>
      </c>
      <c r="BB142" s="24">
        <f>VLOOKUP(A142,'2022_PAPI_Indicators'!A137:BA317,52,FALSE)</f>
        <v>0.5007488728</v>
      </c>
      <c r="BC142" s="24">
        <f>VLOOKUP(A142,'2022_PAPI_Indicators'!A137:BB317,53,FALSE)</f>
        <v>0.7429391742</v>
      </c>
      <c r="BD142" s="24">
        <f>VLOOKUP(A142,'2022_PAPI_Indicators'!A137:BC317,54,FALSE)</f>
        <v>0.5817768574</v>
      </c>
      <c r="BE142" s="24">
        <f>VLOOKUP(A142,'2022_PAPI_Indicators'!A137:BD317,55,FALSE)</f>
        <v>0.5273221135</v>
      </c>
      <c r="BF142" s="24">
        <f>VLOOKUP(A142,'2022_PAPI_Indicators'!A137:BE317,56,FALSE)</f>
        <v>0.54049474</v>
      </c>
      <c r="BG142" s="24">
        <f>VLOOKUP(A142,'2022_PAPI_Indicators'!A137:BF317,57,FALSE)</f>
        <v>0.5460261703</v>
      </c>
      <c r="BH142" s="24">
        <f>VLOOKUP(A142,'2022_PAPI_Indicators'!A137:BG317,58,FALSE)</f>
        <v>0.5410878062</v>
      </c>
      <c r="BI142" s="24">
        <f>VLOOKUP(A142,'2022_PAPI_Indicators'!A137:BH317,59,FALSE)</f>
        <v>0.5786456466</v>
      </c>
      <c r="BJ142" s="24">
        <f>VLOOKUP(A142,'2022_PAPI_Indicators'!A137:BI317,60,FALSE)</f>
        <v>0.5845798254</v>
      </c>
      <c r="BK142" s="24">
        <f>VLOOKUP(A142,'2022_PAPI_Indicators'!A137:BJ317,61,FALSE)</f>
        <v>0.6792604327</v>
      </c>
      <c r="BL142" s="24">
        <f>VLOOKUP(A142,'2022_PAPI_Indicators'!A137:BK317,62,FALSE)</f>
        <v>0.7116013169</v>
      </c>
      <c r="BM142" s="24">
        <f>VLOOKUP(A142,'2022_PAPI_Indicators'!A137:BL317,63,FALSE)</f>
        <v>0.6425714493</v>
      </c>
      <c r="BN142" s="24">
        <f>VLOOKUP(A142,'2022_PAPI_Indicators'!A137:BM317,64,FALSE)</f>
        <v>0.5622904897</v>
      </c>
    </row>
    <row r="143" ht="13.5" customHeight="1">
      <c r="A143" s="11" t="s">
        <v>347</v>
      </c>
      <c r="B143" s="11" t="s">
        <v>348</v>
      </c>
      <c r="C143" s="12" t="s">
        <v>83</v>
      </c>
      <c r="D143" s="24">
        <f>VLOOKUP(A143,'2022_PAPI_Indicators'!A138:B318,2,)</f>
        <v>0.7788218856</v>
      </c>
      <c r="E143" s="24">
        <f>VLOOKUP(A143,'2022_PAPI_Indicators'!A138:C318,3,FALSE)</f>
        <v>0.6967839599</v>
      </c>
      <c r="F143" s="24">
        <f>VLOOKUP(A143,'2022_PAPI_Indicators'!A138:D318,4,FALSE)</f>
        <v>0.4876109064</v>
      </c>
      <c r="G143" s="24">
        <f>VLOOKUP(A143,'2022_PAPI_Indicators'!A138:E318,5,FALSE)</f>
        <v>0.6527141929</v>
      </c>
      <c r="H143" s="24">
        <f>VLOOKUP(A143,'2022_PAPI_Indicators'!A138:F318,6,FALSE)</f>
        <v>0.8118810654</v>
      </c>
      <c r="I143" s="24">
        <f>VLOOKUP(A143,'2022_PAPI_Indicators'!A138:G318,7,FALSE)</f>
        <v>0.686793983</v>
      </c>
      <c r="J143" s="24">
        <f>VLOOKUP(A143,'2022_PAPI_Indicators'!A138:H318,8,FALSE)</f>
        <v>0.4090856612</v>
      </c>
      <c r="K143" s="24">
        <f>VLOOKUP(A143,'2022_PAPI_Indicators'!A138:I318,9,FALSE)</f>
        <v>0.6344752312</v>
      </c>
      <c r="L143" s="24">
        <f>VLOOKUP(A143,'2022_PAPI_Indicators'!A138:J318,10,FALSE)</f>
        <v>0.6156129241</v>
      </c>
      <c r="M143" s="24">
        <f>VLOOKUP(A143,'2022_PAPI_Indicators'!A138:K318,11,FALSE)</f>
        <v>0.7186027765</v>
      </c>
      <c r="N143" s="24">
        <f>VLOOKUP(A143,'2022_PAPI_Indicators'!A138:L318,12,FALSE)</f>
        <v>0.7029216886</v>
      </c>
      <c r="O143" s="24">
        <f>VLOOKUP(A143,'2022_PAPI_Indicators'!A138:M318,13,FALSE)</f>
        <v>0.7771300673</v>
      </c>
      <c r="P143" s="24">
        <f>VLOOKUP(A143,'2022_PAPI_Indicators'!A138:N318,14,FALSE)</f>
        <v>0.7477893233</v>
      </c>
      <c r="Q143" s="24">
        <f>VLOOKUP(A143,'2022_PAPI_Indicators'!A138:O318,15,FALSE)</f>
        <v>0.8201292157</v>
      </c>
      <c r="R143" s="25">
        <f>VLOOKUP(A143,'2022_PAPI_Indicators'!A138:P318,16,FALSE)</f>
        <v>0.7785909176</v>
      </c>
      <c r="S143" s="24">
        <f>VLOOKUP(A143,'2022_PAPI_Indicators'!A138:R318,17,FALSE)</f>
        <v>0.765625</v>
      </c>
      <c r="T143" s="24">
        <f>VLOOKUP(A143,'2022_PAPI_Indicators'!A138:S318,18,FALSE)</f>
        <v>0.755368948</v>
      </c>
      <c r="U143" s="25">
        <f>VLOOKUP(A143,'2022_PAPI_Indicators'!A138:T318,19,FALSE)</f>
        <v>0.8637735248</v>
      </c>
      <c r="V143" s="24">
        <f>VLOOKUP(A143,'2022_PAPI_Indicators'!A138:U318,20,FALSE)</f>
        <v>0.8151671886</v>
      </c>
      <c r="W143" s="24">
        <f>VLOOKUP(A143,'2022_PAPI_Indicators'!A138:V318,21,FALSE)</f>
        <v>0.7754190564</v>
      </c>
      <c r="X143" s="24">
        <f>VLOOKUP(A143,'2022_PAPI_Indicators'!A138:W318,22,FALSE)</f>
        <v>0.7694299221</v>
      </c>
      <c r="Y143" s="24">
        <f>VLOOKUP(A143,'2022_PAPI_Indicators'!A138:X318,23,FALSE)</f>
        <v>0.7817130685</v>
      </c>
      <c r="Z143" s="24">
        <f>VLOOKUP(A143,'2022_PAPI_Indicators'!A138:Y318,24,FALSE)</f>
        <v>0.7187547088</v>
      </c>
      <c r="AA143" s="24">
        <f>VLOOKUP(A143,'2022_PAPI_Indicators'!A138:Z318,25,FALSE)</f>
        <v>0.7751033902</v>
      </c>
      <c r="AB143" s="24">
        <f>VLOOKUP(A143,'2022_PAPI_Indicators'!A138:AA318,26,FALSE)</f>
        <v>0.7627314925</v>
      </c>
      <c r="AC143" s="24">
        <f>VLOOKUP(A143,'2022_PAPI_Indicators'!A138:AB318,27,FALSE)</f>
        <v>0.7631037831</v>
      </c>
      <c r="AD143" s="24">
        <f>VLOOKUP(A143,'2022_PAPI_Indicators'!A138:AC318,28,FALSE)</f>
        <v>0.7608278394</v>
      </c>
      <c r="AE143" s="24">
        <f>VLOOKUP(A143,'2022_PAPI_Indicators'!A138:AD318,29,FALSE)</f>
        <v>0.7301768064</v>
      </c>
      <c r="AF143" s="24">
        <f>VLOOKUP(A143,'2022_PAPI_Indicators'!A138:AE318,30,FALSE)</f>
        <v>0.6600933075</v>
      </c>
      <c r="AG143" s="24">
        <f>VLOOKUP(A143,'2022_PAPI_Indicators'!A138:AF318,31,FALSE)</f>
        <v>0.6985086799</v>
      </c>
      <c r="AH143" s="24">
        <f>VLOOKUP(A143,'2022_PAPI_Indicators'!A138:AG318,32,FALSE)</f>
        <v>0.7419044375</v>
      </c>
      <c r="AI143" s="24">
        <f>VLOOKUP(A143,'2022_PAPI_Indicators'!A138:AH318,33,FALSE)</f>
        <v>0.7025478482</v>
      </c>
      <c r="AJ143" s="24">
        <f>VLOOKUP(A143,'2022_PAPI_Indicators'!A138:AI318,34,FALSE)</f>
        <v>0.7005791664</v>
      </c>
      <c r="AK143" s="24">
        <f>VLOOKUP(A143,'2022_PAPI_Indicators'!A138:AJ318,35,FALSE)</f>
        <v>0.6885744929</v>
      </c>
      <c r="AL143" s="24">
        <f>VLOOKUP(A143,'2022_PAPI_Indicators'!A138:AK318,36,FALSE)</f>
        <v>0.6329092979</v>
      </c>
      <c r="AM143" s="24">
        <f>VLOOKUP(A143,'2022_PAPI_Indicators'!A138:AL318,37,FALSE)</f>
        <v>0.684132874</v>
      </c>
      <c r="AN143" s="24">
        <f>VLOOKUP(A143,'2022_PAPI_Indicators'!A138:AM318,38,FALSE)</f>
        <v>0.6420305967</v>
      </c>
      <c r="AO143" s="24">
        <f>VLOOKUP(A143,'2022_PAPI_Indicators'!A138:AN318,39,FALSE)</f>
        <v>0.7028625011</v>
      </c>
      <c r="AP143" s="24">
        <f>VLOOKUP(A143,'2022_PAPI_Indicators'!A138:AO318,40,FALSE)</f>
        <v>0.7336959243</v>
      </c>
      <c r="AQ143" s="24">
        <f>VLOOKUP(A143,'2022_PAPI_Indicators'!A138:AP318,41,FALSE)</f>
        <v>0.574069798</v>
      </c>
      <c r="AR143" s="24">
        <f>VLOOKUP(A143,'2022_PAPI_Indicators'!A138:AQ318,42,FALSE)</f>
        <v>0.6548141837</v>
      </c>
      <c r="AS143" s="24">
        <f>VLOOKUP(A143,'2022_PAPI_Indicators'!A138:AR318,43,FALSE)</f>
        <v>0.6569130421</v>
      </c>
      <c r="AT143" s="24">
        <f>VLOOKUP(A143,'2022_PAPI_Indicators'!A138:AS318,44,FALSE)</f>
        <v>0.6545813084</v>
      </c>
      <c r="AU143" s="24">
        <f>VLOOKUP(A143,'2022_PAPI_Indicators'!A138:AT318,45,FALSE)</f>
        <v>0.6741551161</v>
      </c>
      <c r="AV143" s="24">
        <f>VLOOKUP(A143,'2022_PAPI_Indicators'!A138:AU318,46,FALSE)</f>
        <v>0.7355617285</v>
      </c>
      <c r="AW143" s="24">
        <f>VLOOKUP(A143,'2022_PAPI_Indicators'!A138:AV318,47,FALSE)</f>
        <v>0.624566257</v>
      </c>
      <c r="AX143" s="24">
        <f>VLOOKUP(A143,'2022_PAPI_Indicators'!A138:AW318,48,FALSE)</f>
        <v>0.7609959245</v>
      </c>
      <c r="AY143" s="24">
        <f>VLOOKUP(A143,'2022_PAPI_Indicators'!A138:AX318,49,FALSE)</f>
        <v>0.6958908439</v>
      </c>
      <c r="AZ143" s="24">
        <f>VLOOKUP(A143,'2022_PAPI_Indicators'!A138:AY318,50,FALSE)</f>
        <v>0.6608868241</v>
      </c>
      <c r="BA143" s="24">
        <f>VLOOKUP(A143,'2022_PAPI_Indicators'!A138:AZ318,51,FALSE)</f>
        <v>0.629930079</v>
      </c>
      <c r="BB143" s="24">
        <f>VLOOKUP(A143,'2022_PAPI_Indicators'!A138:BA318,52,FALSE)</f>
        <v>0.5770018697</v>
      </c>
      <c r="BC143" s="24">
        <f>VLOOKUP(A143,'2022_PAPI_Indicators'!A138:BB318,53,FALSE)</f>
        <v>0.5924059749</v>
      </c>
      <c r="BD143" s="24">
        <f>VLOOKUP(A143,'2022_PAPI_Indicators'!A138:BC318,54,FALSE)</f>
        <v>0.6391041875</v>
      </c>
      <c r="BE143" s="24">
        <f>VLOOKUP(A143,'2022_PAPI_Indicators'!A138:BD318,55,FALSE)</f>
        <v>0.7122852802</v>
      </c>
      <c r="BF143" s="24">
        <f>VLOOKUP(A143,'2022_PAPI_Indicators'!A138:BE318,56,FALSE)</f>
        <v>0.6839889884</v>
      </c>
      <c r="BG143" s="24">
        <f>VLOOKUP(A143,'2022_PAPI_Indicators'!A138:BF318,57,FALSE)</f>
        <v>0.5809230804</v>
      </c>
      <c r="BH143" s="24">
        <f>VLOOKUP(A143,'2022_PAPI_Indicators'!A138:BG318,58,FALSE)</f>
        <v>0.5915879011</v>
      </c>
      <c r="BI143" s="24">
        <f>VLOOKUP(A143,'2022_PAPI_Indicators'!A138:BH318,59,FALSE)</f>
        <v>0.7123421431</v>
      </c>
      <c r="BJ143" s="24">
        <f>VLOOKUP(A143,'2022_PAPI_Indicators'!A138:BI318,60,FALSE)</f>
        <v>0.5606612563</v>
      </c>
      <c r="BK143" s="24">
        <f>VLOOKUP(A143,'2022_PAPI_Indicators'!A138:BJ318,61,FALSE)</f>
        <v>0.6342445612</v>
      </c>
      <c r="BL143" s="24">
        <f>VLOOKUP(A143,'2022_PAPI_Indicators'!A138:BK318,62,FALSE)</f>
        <v>0.6432645917</v>
      </c>
      <c r="BM143" s="24">
        <f>VLOOKUP(A143,'2022_PAPI_Indicators'!A138:BL318,63,FALSE)</f>
        <v>0.6949125528</v>
      </c>
      <c r="BN143" s="24">
        <f>VLOOKUP(A143,'2022_PAPI_Indicators'!A138:BM318,64,FALSE)</f>
        <v>0.6651346087</v>
      </c>
    </row>
    <row r="144" ht="13.5" customHeight="1">
      <c r="A144" s="11" t="s">
        <v>349</v>
      </c>
      <c r="B144" s="11" t="s">
        <v>350</v>
      </c>
      <c r="C144" s="12" t="s">
        <v>83</v>
      </c>
      <c r="D144" s="24">
        <f>VLOOKUP(A144,'2022_PAPI_Indicators'!A139:B319,2,)</f>
        <v>0.8997419477</v>
      </c>
      <c r="E144" s="24">
        <f>VLOOKUP(A144,'2022_PAPI_Indicators'!A139:C319,3,FALSE)</f>
        <v>0.8134914637</v>
      </c>
      <c r="F144" s="24">
        <f>VLOOKUP(A144,'2022_PAPI_Indicators'!A139:D319,4,FALSE)</f>
        <v>0.6787836552</v>
      </c>
      <c r="G144" s="24">
        <f>VLOOKUP(A144,'2022_PAPI_Indicators'!A139:E319,5,FALSE)</f>
        <v>0.8553106189</v>
      </c>
      <c r="H144" s="24">
        <f>VLOOKUP(A144,'2022_PAPI_Indicators'!A139:F319,6,FALSE)</f>
        <v>0.8592163324</v>
      </c>
      <c r="I144" s="24">
        <f>VLOOKUP(A144,'2022_PAPI_Indicators'!A139:G319,7,FALSE)</f>
        <v>0.7876808047</v>
      </c>
      <c r="J144" s="24">
        <f>VLOOKUP(A144,'2022_PAPI_Indicators'!A139:H319,8,FALSE)</f>
        <v>0.7425717115</v>
      </c>
      <c r="K144" s="24">
        <f>VLOOKUP(A144,'2022_PAPI_Indicators'!A139:I319,9,FALSE)</f>
        <v>0.8067125678</v>
      </c>
      <c r="L144" s="24">
        <f>VLOOKUP(A144,'2022_PAPI_Indicators'!A139:J319,10,FALSE)</f>
        <v>0.8107175231</v>
      </c>
      <c r="M144" s="24">
        <f>VLOOKUP(A144,'2022_PAPI_Indicators'!A139:K319,11,FALSE)</f>
        <v>0.8682140112</v>
      </c>
      <c r="N144" s="24">
        <f>VLOOKUP(A144,'2022_PAPI_Indicators'!A139:L319,12,FALSE)</f>
        <v>0.8840476871</v>
      </c>
      <c r="O144" s="24">
        <f>VLOOKUP(A144,'2022_PAPI_Indicators'!A139:M319,13,FALSE)</f>
        <v>0.9095155597</v>
      </c>
      <c r="P144" s="24">
        <f>VLOOKUP(A144,'2022_PAPI_Indicators'!A139:N319,14,FALSE)</f>
        <v>0.8996180296</v>
      </c>
      <c r="Q144" s="24">
        <f>VLOOKUP(A144,'2022_PAPI_Indicators'!A139:O319,15,FALSE)</f>
        <v>0.8471788168</v>
      </c>
      <c r="R144" s="25">
        <f>VLOOKUP(A144,'2022_PAPI_Indicators'!A139:P319,16,FALSE)</f>
        <v>0.9869027734</v>
      </c>
      <c r="S144" s="24">
        <f>VLOOKUP(A144,'2022_PAPI_Indicators'!A139:R319,17,FALSE)</f>
        <v>0.9422172308</v>
      </c>
      <c r="T144" s="24">
        <f>VLOOKUP(A144,'2022_PAPI_Indicators'!A139:S319,18,FALSE)</f>
        <v>0.783439815</v>
      </c>
      <c r="U144" s="25">
        <f>VLOOKUP(A144,'2022_PAPI_Indicators'!A139:T319,19,FALSE)</f>
        <v>0.94698596</v>
      </c>
      <c r="V144" s="24">
        <f>VLOOKUP(A144,'2022_PAPI_Indicators'!A139:U319,20,FALSE)</f>
        <v>0.6553691626</v>
      </c>
      <c r="W144" s="24">
        <f>VLOOKUP(A144,'2022_PAPI_Indicators'!A139:V319,21,FALSE)</f>
        <v>0.8401166201</v>
      </c>
      <c r="X144" s="24">
        <f>VLOOKUP(A144,'2022_PAPI_Indicators'!A139:W319,22,FALSE)</f>
        <v>0.9291201234</v>
      </c>
      <c r="Y144" s="24">
        <f>VLOOKUP(A144,'2022_PAPI_Indicators'!A139:X319,23,FALSE)</f>
        <v>0.8578977585</v>
      </c>
      <c r="Z144" s="24">
        <f>VLOOKUP(A144,'2022_PAPI_Indicators'!A139:Y319,24,FALSE)</f>
        <v>0.7274339795</v>
      </c>
      <c r="AA144" s="24">
        <f>VLOOKUP(A144,'2022_PAPI_Indicators'!A139:Z319,25,FALSE)</f>
        <v>0.8375107646</v>
      </c>
      <c r="AB144" s="24">
        <f>VLOOKUP(A144,'2022_PAPI_Indicators'!A139:AA319,26,FALSE)</f>
        <v>0.9231209159</v>
      </c>
      <c r="AC144" s="24">
        <f>VLOOKUP(A144,'2022_PAPI_Indicators'!A139:AB319,27,FALSE)</f>
        <v>0.8882257342</v>
      </c>
      <c r="AD144" s="24">
        <f>VLOOKUP(A144,'2022_PAPI_Indicators'!A139:AC319,28,FALSE)</f>
        <v>0.8834100366</v>
      </c>
      <c r="AE144" s="24">
        <f>VLOOKUP(A144,'2022_PAPI_Indicators'!A139:AD319,29,FALSE)</f>
        <v>0.9075273275</v>
      </c>
      <c r="AF144" s="24">
        <f>VLOOKUP(A144,'2022_PAPI_Indicators'!A139:AE319,30,FALSE)</f>
        <v>0.835747838</v>
      </c>
      <c r="AG144" s="24">
        <f>VLOOKUP(A144,'2022_PAPI_Indicators'!A139:AF319,31,FALSE)</f>
        <v>0.8293688893</v>
      </c>
      <c r="AH144" s="24">
        <f>VLOOKUP(A144,'2022_PAPI_Indicators'!A139:AG319,32,FALSE)</f>
        <v>0.9357978106</v>
      </c>
      <c r="AI144" s="24">
        <f>VLOOKUP(A144,'2022_PAPI_Indicators'!A139:AH319,33,FALSE)</f>
        <v>0.8652368784</v>
      </c>
      <c r="AJ144" s="24">
        <f>VLOOKUP(A144,'2022_PAPI_Indicators'!A139:AI319,34,FALSE)</f>
        <v>0.9635098577</v>
      </c>
      <c r="AK144" s="24">
        <f>VLOOKUP(A144,'2022_PAPI_Indicators'!A139:AJ319,35,FALSE)</f>
        <v>0.7937065959</v>
      </c>
      <c r="AL144" s="24">
        <f>VLOOKUP(A144,'2022_PAPI_Indicators'!A139:AK319,36,FALSE)</f>
        <v>0.8661795259</v>
      </c>
      <c r="AM144" s="24">
        <f>VLOOKUP(A144,'2022_PAPI_Indicators'!A139:AL319,37,FALSE)</f>
        <v>0.8990402222</v>
      </c>
      <c r="AN144" s="24">
        <f>VLOOKUP(A144,'2022_PAPI_Indicators'!A139:AM319,38,FALSE)</f>
        <v>0.9054566622</v>
      </c>
      <c r="AO144" s="24">
        <f>VLOOKUP(A144,'2022_PAPI_Indicators'!A139:AN319,39,FALSE)</f>
        <v>0.8371399045</v>
      </c>
      <c r="AP144" s="24">
        <f>VLOOKUP(A144,'2022_PAPI_Indicators'!A139:AO319,40,FALSE)</f>
        <v>0.7583268285</v>
      </c>
      <c r="AQ144" s="24">
        <f>VLOOKUP(A144,'2022_PAPI_Indicators'!A139:AP319,41,FALSE)</f>
        <v>0.6809545755</v>
      </c>
      <c r="AR144" s="24">
        <f>VLOOKUP(A144,'2022_PAPI_Indicators'!A139:AQ319,42,FALSE)</f>
        <v>0.6873683333</v>
      </c>
      <c r="AS144" s="24">
        <f>VLOOKUP(A144,'2022_PAPI_Indicators'!A139:AR319,43,FALSE)</f>
        <v>0.7586664557</v>
      </c>
      <c r="AT144" s="24">
        <f>VLOOKUP(A144,'2022_PAPI_Indicators'!A139:AS319,44,FALSE)</f>
        <v>0.8578650951</v>
      </c>
      <c r="AU144" s="24">
        <f>VLOOKUP(A144,'2022_PAPI_Indicators'!A139:AT319,45,FALSE)</f>
        <v>0.8289033175</v>
      </c>
      <c r="AV144" s="24">
        <f>VLOOKUP(A144,'2022_PAPI_Indicators'!A139:AU319,46,FALSE)</f>
        <v>0.822271347</v>
      </c>
      <c r="AW144" s="24">
        <f>VLOOKUP(A144,'2022_PAPI_Indicators'!A139:AV319,47,FALSE)</f>
        <v>0.8885034323</v>
      </c>
      <c r="AX144" s="24">
        <f>VLOOKUP(A144,'2022_PAPI_Indicators'!A139:AW319,48,FALSE)</f>
        <v>0.9807606339</v>
      </c>
      <c r="AY144" s="24">
        <f>VLOOKUP(A144,'2022_PAPI_Indicators'!A139:AX319,49,FALSE)</f>
        <v>0.7294112444</v>
      </c>
      <c r="AZ144" s="24">
        <f>VLOOKUP(A144,'2022_PAPI_Indicators'!A139:AY319,50,FALSE)</f>
        <v>0.6905952096</v>
      </c>
      <c r="BA144" s="24">
        <f>VLOOKUP(A144,'2022_PAPI_Indicators'!A139:AZ319,51,FALSE)</f>
        <v>0.9005589485</v>
      </c>
      <c r="BB144" s="24">
        <f>VLOOKUP(A144,'2022_PAPI_Indicators'!A139:BA319,52,FALSE)</f>
        <v>0.8310230374</v>
      </c>
      <c r="BC144" s="24">
        <f>VLOOKUP(A144,'2022_PAPI_Indicators'!A139:BB319,53,FALSE)</f>
        <v>0.8906998038</v>
      </c>
      <c r="BD144" s="24">
        <f>VLOOKUP(A144,'2022_PAPI_Indicators'!A139:BC319,54,FALSE)</f>
        <v>0.8292338848</v>
      </c>
      <c r="BE144" s="24">
        <f>VLOOKUP(A144,'2022_PAPI_Indicators'!A139:BD319,55,FALSE)</f>
        <v>0.8101924062</v>
      </c>
      <c r="BF144" s="24">
        <f>VLOOKUP(A144,'2022_PAPI_Indicators'!A139:BE319,56,FALSE)</f>
        <v>0.8714673519</v>
      </c>
      <c r="BG144" s="24">
        <f>VLOOKUP(A144,'2022_PAPI_Indicators'!A139:BF319,57,FALSE)</f>
        <v>0.8893490434</v>
      </c>
      <c r="BH144" s="24">
        <f>VLOOKUP(A144,'2022_PAPI_Indicators'!A139:BG319,58,FALSE)</f>
        <v>0.7281829715</v>
      </c>
      <c r="BI144" s="24">
        <f>VLOOKUP(A144,'2022_PAPI_Indicators'!A139:BH319,59,FALSE)</f>
        <v>0.7195408344</v>
      </c>
      <c r="BJ144" s="24">
        <f>VLOOKUP(A144,'2022_PAPI_Indicators'!A139:BI319,60,FALSE)</f>
        <v>0.7168692946</v>
      </c>
      <c r="BK144" s="24">
        <f>VLOOKUP(A144,'2022_PAPI_Indicators'!A139:BJ319,61,FALSE)</f>
        <v>0.8718926907</v>
      </c>
      <c r="BL144" s="24">
        <f>VLOOKUP(A144,'2022_PAPI_Indicators'!A139:BK319,62,FALSE)</f>
        <v>0.7409909368</v>
      </c>
      <c r="BM144" s="24">
        <f>VLOOKUP(A144,'2022_PAPI_Indicators'!A139:BL319,63,FALSE)</f>
        <v>0.8682437539</v>
      </c>
      <c r="BN144" s="24">
        <f>VLOOKUP(A144,'2022_PAPI_Indicators'!A139:BM319,64,FALSE)</f>
        <v>0.9725455642</v>
      </c>
    </row>
    <row r="145" ht="13.5" customHeight="1">
      <c r="A145" s="11" t="s">
        <v>351</v>
      </c>
      <c r="B145" s="11" t="s">
        <v>352</v>
      </c>
      <c r="C145" s="12" t="s">
        <v>83</v>
      </c>
      <c r="D145" s="24">
        <f>VLOOKUP(A145,'2022_PAPI_Indicators'!A140:B320,2,)</f>
        <v>0.5726316571</v>
      </c>
      <c r="E145" s="24">
        <f>VLOOKUP(A145,'2022_PAPI_Indicators'!A140:C320,3,FALSE)</f>
        <v>0.622764945</v>
      </c>
      <c r="F145" s="24">
        <f>VLOOKUP(A145,'2022_PAPI_Indicators'!A140:D320,4,FALSE)</f>
        <v>0.7247110009</v>
      </c>
      <c r="G145" s="24">
        <f>VLOOKUP(A145,'2022_PAPI_Indicators'!A140:E320,5,FALSE)</f>
        <v>0.4471526742</v>
      </c>
      <c r="H145" s="24">
        <f>VLOOKUP(A145,'2022_PAPI_Indicators'!A140:F320,6,FALSE)</f>
        <v>0.540541172</v>
      </c>
      <c r="I145" s="24">
        <f>VLOOKUP(A145,'2022_PAPI_Indicators'!A140:G320,7,FALSE)</f>
        <v>0.4091863632</v>
      </c>
      <c r="J145" s="24">
        <f>VLOOKUP(A145,'2022_PAPI_Indicators'!A140:H320,8,FALSE)</f>
        <v>0.5416050553</v>
      </c>
      <c r="K145" s="24">
        <f>VLOOKUP(A145,'2022_PAPI_Indicators'!A140:I320,9,FALSE)</f>
        <v>0.5285207033</v>
      </c>
      <c r="L145" s="24">
        <f>VLOOKUP(A145,'2022_PAPI_Indicators'!A140:J320,10,FALSE)</f>
        <v>0.4034089148</v>
      </c>
      <c r="M145" s="24">
        <f>VLOOKUP(A145,'2022_PAPI_Indicators'!A140:K320,11,FALSE)</f>
        <v>0.5094638467</v>
      </c>
      <c r="N145" s="24">
        <f>VLOOKUP(A145,'2022_PAPI_Indicators'!A140:L320,12,FALSE)</f>
        <v>0.5180453062</v>
      </c>
      <c r="O145" s="24">
        <f>VLOOKUP(A145,'2022_PAPI_Indicators'!A140:M320,13,FALSE)</f>
        <v>0.5831722617</v>
      </c>
      <c r="P145" s="24">
        <f>VLOOKUP(A145,'2022_PAPI_Indicators'!A140:N320,14,FALSE)</f>
        <v>0.6252653599</v>
      </c>
      <c r="Q145" s="24">
        <f>VLOOKUP(A145,'2022_PAPI_Indicators'!A140:O320,15,FALSE)</f>
        <v>0.6707012057</v>
      </c>
      <c r="R145" s="25">
        <f>VLOOKUP(A145,'2022_PAPI_Indicators'!A140:P320,16,FALSE)</f>
        <v>0.8127864599</v>
      </c>
      <c r="S145" s="24">
        <f>VLOOKUP(A145,'2022_PAPI_Indicators'!A140:R320,17,FALSE)</f>
        <v>0.6434853673</v>
      </c>
      <c r="T145" s="24">
        <f>VLOOKUP(A145,'2022_PAPI_Indicators'!A140:S320,18,FALSE)</f>
        <v>0.5121998191</v>
      </c>
      <c r="U145" s="25">
        <f>VLOOKUP(A145,'2022_PAPI_Indicators'!A140:T320,19,FALSE)</f>
        <v>0.7894650698</v>
      </c>
      <c r="V145" s="24">
        <f>VLOOKUP(A145,'2022_PAPI_Indicators'!A140:U320,20,FALSE)</f>
        <v>0.3452066183</v>
      </c>
      <c r="W145" s="24">
        <f>VLOOKUP(A145,'2022_PAPI_Indicators'!A140:V320,21,FALSE)</f>
        <v>0.6380621791</v>
      </c>
      <c r="X145" s="24">
        <f>VLOOKUP(A145,'2022_PAPI_Indicators'!A140:W320,22,FALSE)</f>
        <v>0.6983008981</v>
      </c>
      <c r="Y145" s="24">
        <f>VLOOKUP(A145,'2022_PAPI_Indicators'!A140:X320,23,FALSE)</f>
        <v>0.5029922128</v>
      </c>
      <c r="Z145" s="24">
        <f>VLOOKUP(A145,'2022_PAPI_Indicators'!A140:Y320,24,FALSE)</f>
        <v>0.5432131886</v>
      </c>
      <c r="AA145" s="24">
        <f>VLOOKUP(A145,'2022_PAPI_Indicators'!A140:Z320,25,FALSE)</f>
        <v>0.5</v>
      </c>
      <c r="AB145" s="24">
        <f>VLOOKUP(A145,'2022_PAPI_Indicators'!A140:AA320,26,FALSE)</f>
        <v>0.6231389642</v>
      </c>
      <c r="AC145" s="24">
        <f>VLOOKUP(A145,'2022_PAPI_Indicators'!A140:AB320,27,FALSE)</f>
        <v>0.6581398249</v>
      </c>
      <c r="AD145" s="24">
        <f>VLOOKUP(A145,'2022_PAPI_Indicators'!A140:AC320,28,FALSE)</f>
        <v>0.5928621888</v>
      </c>
      <c r="AE145" s="24">
        <f>VLOOKUP(A145,'2022_PAPI_Indicators'!A140:AD320,29,FALSE)</f>
        <v>0.6307153106</v>
      </c>
      <c r="AF145" s="24">
        <f>VLOOKUP(A145,'2022_PAPI_Indicators'!A140:AE320,30,FALSE)</f>
        <v>0.6802721024</v>
      </c>
      <c r="AG145" s="24">
        <f>VLOOKUP(A145,'2022_PAPI_Indicators'!A140:AF320,31,FALSE)</f>
        <v>0.3834494054</v>
      </c>
      <c r="AH145" s="24">
        <f>VLOOKUP(A145,'2022_PAPI_Indicators'!A140:AG320,32,FALSE)</f>
        <v>0.6733088493</v>
      </c>
      <c r="AI145" s="24">
        <f>VLOOKUP(A145,'2022_PAPI_Indicators'!A140:AH320,33,FALSE)</f>
        <v>0.4243665636</v>
      </c>
      <c r="AJ145" s="24">
        <f>VLOOKUP(A145,'2022_PAPI_Indicators'!A140:AI320,34,FALSE)</f>
        <v>0.5135139227</v>
      </c>
      <c r="AK145" s="24">
        <f>VLOOKUP(A145,'2022_PAPI_Indicators'!A140:AJ320,35,FALSE)</f>
        <v>0.7357987761</v>
      </c>
      <c r="AL145" s="24">
        <f>VLOOKUP(A145,'2022_PAPI_Indicators'!A140:AK320,36,FALSE)</f>
        <v>0.5158358216</v>
      </c>
      <c r="AM145" s="24">
        <f>VLOOKUP(A145,'2022_PAPI_Indicators'!A140:AL320,37,FALSE)</f>
        <v>0.5710067153</v>
      </c>
      <c r="AN145" s="24">
        <f>VLOOKUP(A145,'2022_PAPI_Indicators'!A140:AM320,38,FALSE)</f>
        <v>0.5984835029</v>
      </c>
      <c r="AO145" s="24">
        <f>VLOOKUP(A145,'2022_PAPI_Indicators'!A140:AN320,39,FALSE)</f>
        <v>0.8348490596</v>
      </c>
      <c r="AP145" s="24">
        <f>VLOOKUP(A145,'2022_PAPI_Indicators'!A140:AO320,40,FALSE)</f>
        <v>0.5337857604</v>
      </c>
      <c r="AQ145" s="24">
        <f>VLOOKUP(A145,'2022_PAPI_Indicators'!A140:AP320,41,FALSE)</f>
        <v>0.4153794646</v>
      </c>
      <c r="AR145" s="24">
        <f>VLOOKUP(A145,'2022_PAPI_Indicators'!A140:AQ320,42,FALSE)</f>
        <v>0.5321593285</v>
      </c>
      <c r="AS145" s="24">
        <f>VLOOKUP(A145,'2022_PAPI_Indicators'!A140:AR320,43,FALSE)</f>
        <v>0.4998250604</v>
      </c>
      <c r="AT145" s="24">
        <f>VLOOKUP(A145,'2022_PAPI_Indicators'!A140:AS320,44,FALSE)</f>
        <v>0.5365172029</v>
      </c>
      <c r="AU145" s="24">
        <f>VLOOKUP(A145,'2022_PAPI_Indicators'!A140:AT320,45,FALSE)</f>
        <v>0.6529321671</v>
      </c>
      <c r="AV145" s="24">
        <f>VLOOKUP(A145,'2022_PAPI_Indicators'!A140:AU320,46,FALSE)</f>
        <v>0.6005807519</v>
      </c>
      <c r="AW145" s="24">
        <f>VLOOKUP(A145,'2022_PAPI_Indicators'!A140:AV320,47,FALSE)</f>
        <v>0.3309186399</v>
      </c>
      <c r="AX145" s="24">
        <f>VLOOKUP(A145,'2022_PAPI_Indicators'!A140:AW320,48,FALSE)</f>
        <v>0.6772931218</v>
      </c>
      <c r="AY145" s="24">
        <f>VLOOKUP(A145,'2022_PAPI_Indicators'!A140:AX320,49,FALSE)</f>
        <v>0.3653925657</v>
      </c>
      <c r="AZ145" s="24">
        <f>VLOOKUP(A145,'2022_PAPI_Indicators'!A140:AY320,50,FALSE)</f>
        <v>0.4742999375</v>
      </c>
      <c r="BA145" s="24">
        <f>VLOOKUP(A145,'2022_PAPI_Indicators'!A140:AZ320,51,FALSE)</f>
        <v>0.5330678225</v>
      </c>
      <c r="BB145" s="24">
        <f>VLOOKUP(A145,'2022_PAPI_Indicators'!A140:BA320,52,FALSE)</f>
        <v>0.541842103</v>
      </c>
      <c r="BC145" s="24">
        <f>VLOOKUP(A145,'2022_PAPI_Indicators'!A140:BB320,53,FALSE)</f>
        <v>0.4808117449</v>
      </c>
      <c r="BD145" s="24">
        <f>VLOOKUP(A145,'2022_PAPI_Indicators'!A140:BC320,54,FALSE)</f>
        <v>0.4284588099</v>
      </c>
      <c r="BE145" s="24">
        <f>VLOOKUP(A145,'2022_PAPI_Indicators'!A140:BD320,55,FALSE)</f>
        <v>0.531560123</v>
      </c>
      <c r="BF145" s="24">
        <f>VLOOKUP(A145,'2022_PAPI_Indicators'!A140:BE320,56,FALSE)</f>
        <v>0.5747511387</v>
      </c>
      <c r="BG145" s="24">
        <f>VLOOKUP(A145,'2022_PAPI_Indicators'!A140:BF320,57,FALSE)</f>
        <v>0.6294796467</v>
      </c>
      <c r="BH145" s="24">
        <f>VLOOKUP(A145,'2022_PAPI_Indicators'!A140:BG320,58,FALSE)</f>
        <v>0.6912593842</v>
      </c>
      <c r="BI145" s="24">
        <f>VLOOKUP(A145,'2022_PAPI_Indicators'!A140:BH320,59,FALSE)</f>
        <v>0.4121342003</v>
      </c>
      <c r="BJ145" s="24">
        <f>VLOOKUP(A145,'2022_PAPI_Indicators'!A140:BI320,60,FALSE)</f>
        <v>0.3194834292</v>
      </c>
      <c r="BK145" s="24">
        <f>VLOOKUP(A145,'2022_PAPI_Indicators'!A140:BJ320,61,FALSE)</f>
        <v>0.6951776743</v>
      </c>
      <c r="BL145" s="24">
        <f>VLOOKUP(A145,'2022_PAPI_Indicators'!A140:BK320,62,FALSE)</f>
        <v>0.7549395561</v>
      </c>
      <c r="BM145" s="24">
        <f>VLOOKUP(A145,'2022_PAPI_Indicators'!A140:BL320,63,FALSE)</f>
        <v>0.7788639069</v>
      </c>
      <c r="BN145" s="24">
        <f>VLOOKUP(A145,'2022_PAPI_Indicators'!A140:BM320,64,FALSE)</f>
        <v>0.7073875666</v>
      </c>
    </row>
    <row r="146" ht="13.5" customHeight="1">
      <c r="A146" s="19" t="s">
        <v>353</v>
      </c>
      <c r="B146" s="19" t="s">
        <v>354</v>
      </c>
      <c r="C146" s="20" t="s">
        <v>181</v>
      </c>
      <c r="D146" s="21">
        <f>VLOOKUP(A146,'2022_PAPI_Indicators'!A141:B321,2,)</f>
        <v>1.682638049</v>
      </c>
      <c r="E146" s="21">
        <f>VLOOKUP(A146,'2022_PAPI_Indicators'!A141:C321,3,FALSE)</f>
        <v>1.999408245</v>
      </c>
      <c r="F146" s="21">
        <f>VLOOKUP(A146,'2022_PAPI_Indicators'!A141:D321,4,FALSE)</f>
        <v>1.849715829</v>
      </c>
      <c r="G146" s="21">
        <f>VLOOKUP(A146,'2022_PAPI_Indicators'!A141:E321,5,FALSE)</f>
        <v>1.837544203</v>
      </c>
      <c r="H146" s="21">
        <f>VLOOKUP(A146,'2022_PAPI_Indicators'!A141:F321,6,FALSE)</f>
        <v>1.963696361</v>
      </c>
      <c r="I146" s="21">
        <f>VLOOKUP(A146,'2022_PAPI_Indicators'!A141:G321,7,FALSE)</f>
        <v>1.892153382</v>
      </c>
      <c r="J146" s="21">
        <f>VLOOKUP(A146,'2022_PAPI_Indicators'!A141:H321,8,FALSE)</f>
        <v>2.112977982</v>
      </c>
      <c r="K146" s="21">
        <f>VLOOKUP(A146,'2022_PAPI_Indicators'!A141:I321,9,FALSE)</f>
        <v>2.069680691</v>
      </c>
      <c r="L146" s="21">
        <f>VLOOKUP(A146,'2022_PAPI_Indicators'!A141:J321,10,FALSE)</f>
        <v>1.851195812</v>
      </c>
      <c r="M146" s="21">
        <f>VLOOKUP(A146,'2022_PAPI_Indicators'!A141:K321,11,FALSE)</f>
        <v>1.931201935</v>
      </c>
      <c r="N146" s="21">
        <f>VLOOKUP(A146,'2022_PAPI_Indicators'!A141:L321,12,FALSE)</f>
        <v>1.916650891</v>
      </c>
      <c r="O146" s="21">
        <f>VLOOKUP(A146,'2022_PAPI_Indicators'!A141:M321,13,FALSE)</f>
        <v>1.73859334</v>
      </c>
      <c r="P146" s="21">
        <f>VLOOKUP(A146,'2022_PAPI_Indicators'!A141:N321,14,FALSE)</f>
        <v>1.902465343</v>
      </c>
      <c r="Q146" s="21">
        <f>VLOOKUP(A146,'2022_PAPI_Indicators'!A141:O321,15,FALSE)</f>
        <v>2.47405076</v>
      </c>
      <c r="R146" s="22">
        <f>VLOOKUP(A146,'2022_PAPI_Indicators'!A141:P321,16,FALSE)</f>
        <v>2.276895285</v>
      </c>
      <c r="S146" s="21">
        <f>VLOOKUP(A146,'2022_PAPI_Indicators'!A141:R321,17,FALSE)</f>
        <v>1.92066896</v>
      </c>
      <c r="T146" s="21">
        <f>VLOOKUP(A146,'2022_PAPI_Indicators'!A141:S321,18,FALSE)</f>
        <v>1.7318151</v>
      </c>
      <c r="U146" s="22">
        <f>VLOOKUP(A146,'2022_PAPI_Indicators'!A141:T321,19,FALSE)</f>
        <v>2.085000515</v>
      </c>
      <c r="V146" s="21">
        <f>VLOOKUP(A146,'2022_PAPI_Indicators'!A141:U321,20,FALSE)</f>
        <v>1.569998264</v>
      </c>
      <c r="W146" s="21">
        <f>VLOOKUP(A146,'2022_PAPI_Indicators'!A141:V321,21,FALSE)</f>
        <v>1.844326377</v>
      </c>
      <c r="X146" s="21">
        <f>VLOOKUP(A146,'2022_PAPI_Indicators'!A141:W321,22,FALSE)</f>
        <v>1.960616231</v>
      </c>
      <c r="Y146" s="21">
        <f>VLOOKUP(A146,'2022_PAPI_Indicators'!A141:X321,23,FALSE)</f>
        <v>1.843315959</v>
      </c>
      <c r="Z146" s="21">
        <f>VLOOKUP(A146,'2022_PAPI_Indicators'!A141:Y321,24,FALSE)</f>
        <v>1.778484583</v>
      </c>
      <c r="AA146" s="21">
        <f>VLOOKUP(A146,'2022_PAPI_Indicators'!A141:Z321,25,FALSE)</f>
        <v>2.061561584</v>
      </c>
      <c r="AB146" s="21">
        <f>VLOOKUP(A146,'2022_PAPI_Indicators'!A141:AA321,26,FALSE)</f>
        <v>1.958719134</v>
      </c>
      <c r="AC146" s="21">
        <f>VLOOKUP(A146,'2022_PAPI_Indicators'!A141:AB321,27,FALSE)</f>
        <v>2.089202881</v>
      </c>
      <c r="AD146" s="21">
        <f>VLOOKUP(A146,'2022_PAPI_Indicators'!A141:AC321,28,FALSE)</f>
        <v>1.980873942</v>
      </c>
      <c r="AE146" s="21">
        <f>VLOOKUP(A146,'2022_PAPI_Indicators'!A141:AD321,29,FALSE)</f>
        <v>2.117467165</v>
      </c>
      <c r="AF146" s="21">
        <f>VLOOKUP(A146,'2022_PAPI_Indicators'!A141:AE321,30,FALSE)</f>
        <v>1.88710618</v>
      </c>
      <c r="AG146" s="21">
        <f>VLOOKUP(A146,'2022_PAPI_Indicators'!A141:AF321,31,FALSE)</f>
        <v>1.718561172</v>
      </c>
      <c r="AH146" s="21">
        <f>VLOOKUP(A146,'2022_PAPI_Indicators'!A141:AG321,32,FALSE)</f>
        <v>2.003304005</v>
      </c>
      <c r="AI146" s="21">
        <f>VLOOKUP(A146,'2022_PAPI_Indicators'!A141:AH321,33,FALSE)</f>
        <v>1.836529255</v>
      </c>
      <c r="AJ146" s="21">
        <f>VLOOKUP(A146,'2022_PAPI_Indicators'!A141:AI321,34,FALSE)</f>
        <v>1.867614388</v>
      </c>
      <c r="AK146" s="21">
        <f>VLOOKUP(A146,'2022_PAPI_Indicators'!A141:AJ321,35,FALSE)</f>
        <v>1.838877916</v>
      </c>
      <c r="AL146" s="21">
        <f>VLOOKUP(A146,'2022_PAPI_Indicators'!A141:AK321,36,FALSE)</f>
        <v>1.866019249</v>
      </c>
      <c r="AM146" s="21">
        <f>VLOOKUP(A146,'2022_PAPI_Indicators'!A141:AL321,37,FALSE)</f>
        <v>1.978857636</v>
      </c>
      <c r="AN146" s="21">
        <f>VLOOKUP(A146,'2022_PAPI_Indicators'!A141:AM321,38,FALSE)</f>
        <v>1.98015213</v>
      </c>
      <c r="AO146" s="21">
        <f>VLOOKUP(A146,'2022_PAPI_Indicators'!A141:AN321,39,FALSE)</f>
        <v>2.065896034</v>
      </c>
      <c r="AP146" s="21">
        <f>VLOOKUP(A146,'2022_PAPI_Indicators'!A141:AO321,40,FALSE)</f>
        <v>1.947690964</v>
      </c>
      <c r="AQ146" s="21">
        <f>VLOOKUP(A146,'2022_PAPI_Indicators'!A141:AP321,41,FALSE)</f>
        <v>1.878249168</v>
      </c>
      <c r="AR146" s="21">
        <f>VLOOKUP(A146,'2022_PAPI_Indicators'!A141:AQ321,42,FALSE)</f>
        <v>1.890258789</v>
      </c>
      <c r="AS146" s="21">
        <f>VLOOKUP(A146,'2022_PAPI_Indicators'!A141:AR321,43,FALSE)</f>
        <v>1.705907464</v>
      </c>
      <c r="AT146" s="21">
        <f>VLOOKUP(A146,'2022_PAPI_Indicators'!A141:AS321,44,FALSE)</f>
        <v>2.066706657</v>
      </c>
      <c r="AU146" s="21">
        <f>VLOOKUP(A146,'2022_PAPI_Indicators'!A141:AT321,45,FALSE)</f>
        <v>1.746592641</v>
      </c>
      <c r="AV146" s="21">
        <f>VLOOKUP(A146,'2022_PAPI_Indicators'!A141:AU321,46,FALSE)</f>
        <v>1.526862025</v>
      </c>
      <c r="AW146" s="21">
        <f>VLOOKUP(A146,'2022_PAPI_Indicators'!A141:AV321,47,FALSE)</f>
        <v>1.752928257</v>
      </c>
      <c r="AX146" s="21">
        <f>VLOOKUP(A146,'2022_PAPI_Indicators'!A141:AW321,48,FALSE)</f>
        <v>1.903021455</v>
      </c>
      <c r="AY146" s="21">
        <f>VLOOKUP(A146,'2022_PAPI_Indicators'!A141:AX321,49,FALSE)</f>
        <v>1.615697503</v>
      </c>
      <c r="AZ146" s="21">
        <f>VLOOKUP(A146,'2022_PAPI_Indicators'!A141:AY321,50,FALSE)</f>
        <v>1.725596666</v>
      </c>
      <c r="BA146" s="21">
        <f>VLOOKUP(A146,'2022_PAPI_Indicators'!A141:AZ321,51,FALSE)</f>
        <v>1.730911732</v>
      </c>
      <c r="BB146" s="21">
        <f>VLOOKUP(A146,'2022_PAPI_Indicators'!A141:BA321,52,FALSE)</f>
        <v>1.844697595</v>
      </c>
      <c r="BC146" s="21">
        <f>VLOOKUP(A146,'2022_PAPI_Indicators'!A141:BB321,53,FALSE)</f>
        <v>1.95760572</v>
      </c>
      <c r="BD146" s="21">
        <f>VLOOKUP(A146,'2022_PAPI_Indicators'!A141:BC321,54,FALSE)</f>
        <v>1.684971929</v>
      </c>
      <c r="BE146" s="21">
        <f>VLOOKUP(A146,'2022_PAPI_Indicators'!A141:BD321,55,FALSE)</f>
        <v>1.773731232</v>
      </c>
      <c r="BF146" s="21">
        <f>VLOOKUP(A146,'2022_PAPI_Indicators'!A141:BE321,56,FALSE)</f>
        <v>1.871062636</v>
      </c>
      <c r="BG146" s="21">
        <f>VLOOKUP(A146,'2022_PAPI_Indicators'!A141:BF321,57,FALSE)</f>
        <v>1.889294028</v>
      </c>
      <c r="BH146" s="21">
        <f>VLOOKUP(A146,'2022_PAPI_Indicators'!A141:BG321,58,FALSE)</f>
        <v>1.939272165</v>
      </c>
      <c r="BI146" s="21">
        <f>VLOOKUP(A146,'2022_PAPI_Indicators'!A141:BH321,59,FALSE)</f>
        <v>1.840445042</v>
      </c>
      <c r="BJ146" s="21">
        <f>VLOOKUP(A146,'2022_PAPI_Indicators'!A141:BI321,60,FALSE)</f>
        <v>1.933218837</v>
      </c>
      <c r="BK146" s="21">
        <f>VLOOKUP(A146,'2022_PAPI_Indicators'!A141:BJ321,61,FALSE)</f>
        <v>1.794749141</v>
      </c>
      <c r="BL146" s="21">
        <f>VLOOKUP(A146,'2022_PAPI_Indicators'!A141:BK321,62,FALSE)</f>
        <v>1.974237084</v>
      </c>
      <c r="BM146" s="21">
        <f>VLOOKUP(A146,'2022_PAPI_Indicators'!A141:BL321,63,FALSE)</f>
        <v>1.939992547</v>
      </c>
      <c r="BN146" s="21">
        <f>VLOOKUP(A146,'2022_PAPI_Indicators'!A141:BM321,64,FALSE)</f>
        <v>1.765271664</v>
      </c>
    </row>
    <row r="147" ht="13.5" customHeight="1">
      <c r="A147" s="11" t="s">
        <v>355</v>
      </c>
      <c r="B147" s="11" t="s">
        <v>356</v>
      </c>
      <c r="C147" s="12" t="s">
        <v>83</v>
      </c>
      <c r="D147" s="24">
        <f>VLOOKUP(A147,'2022_PAPI_Indicators'!A142:B322,2,)</f>
        <v>0.1730142385</v>
      </c>
      <c r="E147" s="24">
        <f>VLOOKUP(A147,'2022_PAPI_Indicators'!A142:C322,3,FALSE)</f>
        <v>0.3781521916</v>
      </c>
      <c r="F147" s="24">
        <f>VLOOKUP(A147,'2022_PAPI_Indicators'!A142:D322,4,FALSE)</f>
        <v>0.3524932861</v>
      </c>
      <c r="G147" s="24">
        <f>VLOOKUP(A147,'2022_PAPI_Indicators'!A142:E322,5,FALSE)</f>
        <v>0.3005799651</v>
      </c>
      <c r="H147" s="24">
        <f>VLOOKUP(A147,'2022_PAPI_Indicators'!A142:F322,6,FALSE)</f>
        <v>0.2310231179</v>
      </c>
      <c r="I147" s="24">
        <f>VLOOKUP(A147,'2022_PAPI_Indicators'!A142:G322,7,FALSE)</f>
        <v>0.3675830066</v>
      </c>
      <c r="J147" s="24">
        <f>VLOOKUP(A147,'2022_PAPI_Indicators'!A142:H322,8,FALSE)</f>
        <v>0.3874144554</v>
      </c>
      <c r="K147" s="24">
        <f>VLOOKUP(A147,'2022_PAPI_Indicators'!A142:I322,9,FALSE)</f>
        <v>0.3965633214</v>
      </c>
      <c r="L147" s="24">
        <f>VLOOKUP(A147,'2022_PAPI_Indicators'!A142:J322,10,FALSE)</f>
        <v>0.28125</v>
      </c>
      <c r="M147" s="24">
        <f>VLOOKUP(A147,'2022_PAPI_Indicators'!A142:K322,11,FALSE)</f>
        <v>0.2938709557</v>
      </c>
      <c r="N147" s="24">
        <f>VLOOKUP(A147,'2022_PAPI_Indicators'!A142:L322,12,FALSE)</f>
        <v>0.2823688984</v>
      </c>
      <c r="O147" s="24">
        <f>VLOOKUP(A147,'2022_PAPI_Indicators'!A142:M322,13,FALSE)</f>
        <v>0.1488780081</v>
      </c>
      <c r="P147" s="24">
        <f>VLOOKUP(A147,'2022_PAPI_Indicators'!A142:N322,14,FALSE)</f>
        <v>0.2627864778</v>
      </c>
      <c r="Q147" s="24">
        <f>VLOOKUP(A147,'2022_PAPI_Indicators'!A142:O322,15,FALSE)</f>
        <v>0.4821774662</v>
      </c>
      <c r="R147" s="25">
        <f>VLOOKUP(A147,'2022_PAPI_Indicators'!A142:P322,16,FALSE)</f>
        <v>0.4406713247</v>
      </c>
      <c r="S147" s="24">
        <f>VLOOKUP(A147,'2022_PAPI_Indicators'!A142:R322,17,FALSE)</f>
        <v>0.217284143</v>
      </c>
      <c r="T147" s="24">
        <f>VLOOKUP(A147,'2022_PAPI_Indicators'!A142:S322,18,FALSE)</f>
        <v>0.2068488896</v>
      </c>
      <c r="U147" s="25">
        <f>VLOOKUP(A147,'2022_PAPI_Indicators'!A142:T322,19,FALSE)</f>
        <v>0.2915790975</v>
      </c>
      <c r="V147" s="24">
        <f>VLOOKUP(A147,'2022_PAPI_Indicators'!A142:U322,20,FALSE)</f>
        <v>0.2640759051</v>
      </c>
      <c r="W147" s="24">
        <f>VLOOKUP(A147,'2022_PAPI_Indicators'!A142:V322,21,FALSE)</f>
        <v>0.1641889513</v>
      </c>
      <c r="X147" s="24">
        <f>VLOOKUP(A147,'2022_PAPI_Indicators'!A142:W322,22,FALSE)</f>
        <v>0.2850548923</v>
      </c>
      <c r="Y147" s="24">
        <f>VLOOKUP(A147,'2022_PAPI_Indicators'!A142:X322,23,FALSE)</f>
        <v>0.2581639588</v>
      </c>
      <c r="Z147" s="24">
        <f>VLOOKUP(A147,'2022_PAPI_Indicators'!A142:Y322,24,FALSE)</f>
        <v>0.1832931638</v>
      </c>
      <c r="AA147" s="24">
        <f>VLOOKUP(A147,'2022_PAPI_Indicators'!A142:Z322,25,FALSE)</f>
        <v>0.3030216396</v>
      </c>
      <c r="AB147" s="24">
        <f>VLOOKUP(A147,'2022_PAPI_Indicators'!A142:AA322,26,FALSE)</f>
        <v>0.2896090448</v>
      </c>
      <c r="AC147" s="24">
        <f>VLOOKUP(A147,'2022_PAPI_Indicators'!A142:AB322,27,FALSE)</f>
        <v>0.2026407421</v>
      </c>
      <c r="AD147" s="24">
        <f>VLOOKUP(A147,'2022_PAPI_Indicators'!A142:AC322,28,FALSE)</f>
        <v>0.2862631977</v>
      </c>
      <c r="AE147" s="24">
        <f>VLOOKUP(A147,'2022_PAPI_Indicators'!A142:AD322,29,FALSE)</f>
        <v>0.3173553348</v>
      </c>
      <c r="AF147" s="24">
        <f>VLOOKUP(A147,'2022_PAPI_Indicators'!A142:AE322,30,FALSE)</f>
        <v>0.1633996069</v>
      </c>
      <c r="AG147" s="24">
        <f>VLOOKUP(A147,'2022_PAPI_Indicators'!A142:AF322,31,FALSE)</f>
        <v>0.1308947802</v>
      </c>
      <c r="AH147" s="24">
        <f>VLOOKUP(A147,'2022_PAPI_Indicators'!A142:AG322,32,FALSE)</f>
        <v>0.2059375495</v>
      </c>
      <c r="AI147" s="24">
        <f>VLOOKUP(A147,'2022_PAPI_Indicators'!A142:AH322,33,FALSE)</f>
        <v>0.1723827422</v>
      </c>
      <c r="AJ147" s="24">
        <f>VLOOKUP(A147,'2022_PAPI_Indicators'!A142:AI322,34,FALSE)</f>
        <v>0.1354670674</v>
      </c>
      <c r="AK147" s="24">
        <f>VLOOKUP(A147,'2022_PAPI_Indicators'!A142:AJ322,35,FALSE)</f>
        <v>0.2157562226</v>
      </c>
      <c r="AL147" s="24">
        <f>VLOOKUP(A147,'2022_PAPI_Indicators'!A142:AK322,36,FALSE)</f>
        <v>0.1877992004</v>
      </c>
      <c r="AM147" s="24">
        <f>VLOOKUP(A147,'2022_PAPI_Indicators'!A142:AL322,37,FALSE)</f>
        <v>0.2251815796</v>
      </c>
      <c r="AN147" s="24">
        <f>VLOOKUP(A147,'2022_PAPI_Indicators'!A142:AM322,38,FALSE)</f>
        <v>0.2316997945</v>
      </c>
      <c r="AO147" s="24">
        <f>VLOOKUP(A147,'2022_PAPI_Indicators'!A142:AN322,39,FALSE)</f>
        <v>0.2364433706</v>
      </c>
      <c r="AP147" s="24">
        <f>VLOOKUP(A147,'2022_PAPI_Indicators'!A142:AO322,40,FALSE)</f>
        <v>0.1204714552</v>
      </c>
      <c r="AQ147" s="24">
        <f>VLOOKUP(A147,'2022_PAPI_Indicators'!A142:AP322,41,FALSE)</f>
        <v>0.2966105938</v>
      </c>
      <c r="AR147" s="24">
        <f>VLOOKUP(A147,'2022_PAPI_Indicators'!A142:AQ322,42,FALSE)</f>
        <v>0.3010137081</v>
      </c>
      <c r="AS147" s="24">
        <f>VLOOKUP(A147,'2022_PAPI_Indicators'!A142:AR322,43,FALSE)</f>
        <v>0.1716189384</v>
      </c>
      <c r="AT147" s="24">
        <f>VLOOKUP(A147,'2022_PAPI_Indicators'!A142:AS322,44,FALSE)</f>
        <v>0.3784756958</v>
      </c>
      <c r="AU147" s="24">
        <f>VLOOKUP(A147,'2022_PAPI_Indicators'!A142:AT322,45,FALSE)</f>
        <v>0.1815016419</v>
      </c>
      <c r="AV147" s="24">
        <f>VLOOKUP(A147,'2022_PAPI_Indicators'!A142:AU322,46,FALSE)</f>
        <v>0.07418234646</v>
      </c>
      <c r="AW147" s="24">
        <f>VLOOKUP(A147,'2022_PAPI_Indicators'!A142:AV322,47,FALSE)</f>
        <v>0.09392008185</v>
      </c>
      <c r="AX147" s="24">
        <f>VLOOKUP(A147,'2022_PAPI_Indicators'!A142:AW322,48,FALSE)</f>
        <v>0.1339093298</v>
      </c>
      <c r="AY147" s="24">
        <f>VLOOKUP(A147,'2022_PAPI_Indicators'!A142:AX322,49,FALSE)</f>
        <v>0.125308305</v>
      </c>
      <c r="AZ147" s="24">
        <f>VLOOKUP(A147,'2022_PAPI_Indicators'!A142:AY322,50,FALSE)</f>
        <v>0.1200661883</v>
      </c>
      <c r="BA147" s="24">
        <f>VLOOKUP(A147,'2022_PAPI_Indicators'!A142:AZ322,51,FALSE)</f>
        <v>0.1024419889</v>
      </c>
      <c r="BB147" s="24">
        <f>VLOOKUP(A147,'2022_PAPI_Indicators'!A142:BA322,52,FALSE)</f>
        <v>0.1108244434</v>
      </c>
      <c r="BC147" s="24">
        <f>VLOOKUP(A147,'2022_PAPI_Indicators'!A142:BB322,53,FALSE)</f>
        <v>0.146841675</v>
      </c>
      <c r="BD147" s="24">
        <f>VLOOKUP(A147,'2022_PAPI_Indicators'!A142:BC322,54,FALSE)</f>
        <v>0.08771181107</v>
      </c>
      <c r="BE147" s="24">
        <f>VLOOKUP(A147,'2022_PAPI_Indicators'!A142:BD322,55,FALSE)</f>
        <v>0.07494803518</v>
      </c>
      <c r="BF147" s="24">
        <f>VLOOKUP(A147,'2022_PAPI_Indicators'!A142:BE322,56,FALSE)</f>
        <v>0.1402805001</v>
      </c>
      <c r="BG147" s="24">
        <f>VLOOKUP(A147,'2022_PAPI_Indicators'!A142:BF322,57,FALSE)</f>
        <v>0.15625</v>
      </c>
      <c r="BH147" s="24">
        <f>VLOOKUP(A147,'2022_PAPI_Indicators'!A142:BG322,58,FALSE)</f>
        <v>0.12079411</v>
      </c>
      <c r="BI147" s="24">
        <f>VLOOKUP(A147,'2022_PAPI_Indicators'!A142:BH322,59,FALSE)</f>
        <v>0.08877815306</v>
      </c>
      <c r="BJ147" s="24">
        <f>VLOOKUP(A147,'2022_PAPI_Indicators'!A142:BI322,60,FALSE)</f>
        <v>0.1635411084</v>
      </c>
      <c r="BK147" s="24">
        <f>VLOOKUP(A147,'2022_PAPI_Indicators'!A142:BJ322,61,FALSE)</f>
        <v>0.1471067071</v>
      </c>
      <c r="BL147" s="24">
        <f>VLOOKUP(A147,'2022_PAPI_Indicators'!A142:BK322,62,FALSE)</f>
        <v>0.1185183227</v>
      </c>
      <c r="BM147" s="24">
        <f>VLOOKUP(A147,'2022_PAPI_Indicators'!A142:BL322,63,FALSE)</f>
        <v>0.113157481</v>
      </c>
      <c r="BN147" s="24">
        <f>VLOOKUP(A147,'2022_PAPI_Indicators'!A142:BM322,64,FALSE)</f>
        <v>0.1118636951</v>
      </c>
    </row>
    <row r="148" ht="13.5" customHeight="1">
      <c r="A148" s="11" t="s">
        <v>357</v>
      </c>
      <c r="B148" s="11" t="s">
        <v>358</v>
      </c>
      <c r="C148" s="12" t="s">
        <v>83</v>
      </c>
      <c r="D148" s="24">
        <f>VLOOKUP(A148,'2022_PAPI_Indicators'!A143:B323,2,)</f>
        <v>0.8207901716</v>
      </c>
      <c r="E148" s="24">
        <f>VLOOKUP(A148,'2022_PAPI_Indicators'!A143:C323,3,FALSE)</f>
        <v>0.8857595325</v>
      </c>
      <c r="F148" s="24">
        <f>VLOOKUP(A148,'2022_PAPI_Indicators'!A143:D323,4,FALSE)</f>
        <v>0.7952315211</v>
      </c>
      <c r="G148" s="24">
        <f>VLOOKUP(A148,'2022_PAPI_Indicators'!A143:E323,5,FALSE)</f>
        <v>0.9042181373</v>
      </c>
      <c r="H148" s="24">
        <f>VLOOKUP(A148,'2022_PAPI_Indicators'!A143:F323,6,FALSE)</f>
        <v>0.916941762</v>
      </c>
      <c r="I148" s="24">
        <f>VLOOKUP(A148,'2022_PAPI_Indicators'!A143:G323,7,FALSE)</f>
        <v>0.860244751</v>
      </c>
      <c r="J148" s="24">
        <f>VLOOKUP(A148,'2022_PAPI_Indicators'!A143:H323,8,FALSE)</f>
        <v>0.903654635</v>
      </c>
      <c r="K148" s="24">
        <f>VLOOKUP(A148,'2022_PAPI_Indicators'!A143:I323,9,FALSE)</f>
        <v>0.8659659028</v>
      </c>
      <c r="L148" s="24">
        <f>VLOOKUP(A148,'2022_PAPI_Indicators'!A143:J323,10,FALSE)</f>
        <v>0.8038060665</v>
      </c>
      <c r="M148" s="24">
        <f>VLOOKUP(A148,'2022_PAPI_Indicators'!A143:K323,11,FALSE)</f>
        <v>0.9109803438</v>
      </c>
      <c r="N148" s="24">
        <f>VLOOKUP(A148,'2022_PAPI_Indicators'!A143:L323,12,FALSE)</f>
        <v>0.8786529303</v>
      </c>
      <c r="O148" s="24">
        <f>VLOOKUP(A148,'2022_PAPI_Indicators'!A143:M323,13,FALSE)</f>
        <v>0.8703305125</v>
      </c>
      <c r="P148" s="24">
        <f>VLOOKUP(A148,'2022_PAPI_Indicators'!A143:N323,14,FALSE)</f>
        <v>0.890625</v>
      </c>
      <c r="Q148" s="24">
        <f>VLOOKUP(A148,'2022_PAPI_Indicators'!A143:O323,15,FALSE)</f>
        <v>0.9482914805</v>
      </c>
      <c r="R148" s="25">
        <f>VLOOKUP(A148,'2022_PAPI_Indicators'!A143:P323,16,FALSE)</f>
        <v>0.9472945929</v>
      </c>
      <c r="S148" s="24">
        <f>VLOOKUP(A148,'2022_PAPI_Indicators'!A143:R323,17,FALSE)</f>
        <v>0.8712886572</v>
      </c>
      <c r="T148" s="24">
        <f>VLOOKUP(A148,'2022_PAPI_Indicators'!A143:S323,18,FALSE)</f>
        <v>0.7556437254</v>
      </c>
      <c r="U148" s="25">
        <f>VLOOKUP(A148,'2022_PAPI_Indicators'!A143:T323,19,FALSE)</f>
        <v>0.9122700095</v>
      </c>
      <c r="V148" s="24">
        <f>VLOOKUP(A148,'2022_PAPI_Indicators'!A143:U323,20,FALSE)</f>
        <v>0.6208974719</v>
      </c>
      <c r="W148" s="24">
        <f>VLOOKUP(A148,'2022_PAPI_Indicators'!A143:V323,21,FALSE)</f>
        <v>0.8242211342</v>
      </c>
      <c r="X148" s="24">
        <f>VLOOKUP(A148,'2022_PAPI_Indicators'!A143:W323,22,FALSE)</f>
        <v>0.9159649611</v>
      </c>
      <c r="Y148" s="24">
        <f>VLOOKUP(A148,'2022_PAPI_Indicators'!A143:X323,23,FALSE)</f>
        <v>0.9067063332</v>
      </c>
      <c r="Z148" s="24">
        <f>VLOOKUP(A148,'2022_PAPI_Indicators'!A143:Y323,24,FALSE)</f>
        <v>0.855819881</v>
      </c>
      <c r="AA148" s="24">
        <f>VLOOKUP(A148,'2022_PAPI_Indicators'!A143:Z323,25,FALSE)</f>
        <v>0.921875</v>
      </c>
      <c r="AB148" s="24">
        <f>VLOOKUP(A148,'2022_PAPI_Indicators'!A143:AA323,26,FALSE)</f>
        <v>0.8877314925</v>
      </c>
      <c r="AC148" s="24">
        <f>VLOOKUP(A148,'2022_PAPI_Indicators'!A143:AB323,27,FALSE)</f>
        <v>0.932790935</v>
      </c>
      <c r="AD148" s="24">
        <f>VLOOKUP(A148,'2022_PAPI_Indicators'!A143:AC323,28,FALSE)</f>
        <v>0.9072242379</v>
      </c>
      <c r="AE148" s="24">
        <f>VLOOKUP(A148,'2022_PAPI_Indicators'!A143:AD323,29,FALSE)</f>
        <v>0.8919392824</v>
      </c>
      <c r="AF148" s="24">
        <f>VLOOKUP(A148,'2022_PAPI_Indicators'!A143:AE323,30,FALSE)</f>
        <v>0.9018864036</v>
      </c>
      <c r="AG148" s="24">
        <f>VLOOKUP(A148,'2022_PAPI_Indicators'!A143:AF323,31,FALSE)</f>
        <v>0.8109382391</v>
      </c>
      <c r="AH148" s="24">
        <f>VLOOKUP(A148,'2022_PAPI_Indicators'!A143:AG323,32,FALSE)</f>
        <v>0.9670885205</v>
      </c>
      <c r="AI148" s="24">
        <f>VLOOKUP(A148,'2022_PAPI_Indicators'!A143:AH323,33,FALSE)</f>
        <v>0.9504211545</v>
      </c>
      <c r="AJ148" s="24">
        <f>VLOOKUP(A148,'2022_PAPI_Indicators'!A143:AI323,34,FALSE)</f>
        <v>0.9563388228</v>
      </c>
      <c r="AK148" s="24">
        <f>VLOOKUP(A148,'2022_PAPI_Indicators'!A143:AJ323,35,FALSE)</f>
        <v>0.9244750738</v>
      </c>
      <c r="AL148" s="24">
        <f>VLOOKUP(A148,'2022_PAPI_Indicators'!A143:AK323,36,FALSE)</f>
        <v>0.9196918011</v>
      </c>
      <c r="AM148" s="24">
        <f>VLOOKUP(A148,'2022_PAPI_Indicators'!A143:AL323,37,FALSE)</f>
        <v>0.9430141449</v>
      </c>
      <c r="AN148" s="24">
        <f>VLOOKUP(A148,'2022_PAPI_Indicators'!A143:AM323,38,FALSE)</f>
        <v>0.9410185814</v>
      </c>
      <c r="AO148" s="24">
        <f>VLOOKUP(A148,'2022_PAPI_Indicators'!A143:AN323,39,FALSE)</f>
        <v>0.93555969</v>
      </c>
      <c r="AP148" s="24">
        <f>VLOOKUP(A148,'2022_PAPI_Indicators'!A143:AO323,40,FALSE)</f>
        <v>0.9141760468</v>
      </c>
      <c r="AQ148" s="24">
        <f>VLOOKUP(A148,'2022_PAPI_Indicators'!A143:AP323,41,FALSE)</f>
        <v>0.8662716746</v>
      </c>
      <c r="AR148" s="24">
        <f>VLOOKUP(A148,'2022_PAPI_Indicators'!A143:AQ323,42,FALSE)</f>
        <v>0.9119931459</v>
      </c>
      <c r="AS148" s="24">
        <f>VLOOKUP(A148,'2022_PAPI_Indicators'!A143:AR323,43,FALSE)</f>
        <v>0.8383107781</v>
      </c>
      <c r="AT148" s="24">
        <f>VLOOKUP(A148,'2022_PAPI_Indicators'!A143:AS323,44,FALSE)</f>
        <v>0.9423553348</v>
      </c>
      <c r="AU148" s="24">
        <f>VLOOKUP(A148,'2022_PAPI_Indicators'!A143:AT323,45,FALSE)</f>
        <v>0.9206058383</v>
      </c>
      <c r="AV148" s="24">
        <f>VLOOKUP(A148,'2022_PAPI_Indicators'!A143:AU323,46,FALSE)</f>
        <v>0.8586062193</v>
      </c>
      <c r="AW148" s="24">
        <f>VLOOKUP(A148,'2022_PAPI_Indicators'!A143:AV323,47,FALSE)</f>
        <v>0.881670773</v>
      </c>
      <c r="AX148" s="24">
        <f>VLOOKUP(A148,'2022_PAPI_Indicators'!A143:AW323,48,FALSE)</f>
        <v>0.9536687136</v>
      </c>
      <c r="AY148" s="24">
        <f>VLOOKUP(A148,'2022_PAPI_Indicators'!A143:AX323,49,FALSE)</f>
        <v>0.836507678</v>
      </c>
      <c r="AZ148" s="24">
        <f>VLOOKUP(A148,'2022_PAPI_Indicators'!A143:AY323,50,FALSE)</f>
        <v>0.8495543599</v>
      </c>
      <c r="BA148" s="24">
        <f>VLOOKUP(A148,'2022_PAPI_Indicators'!A143:AZ323,51,FALSE)</f>
        <v>0.9056532979</v>
      </c>
      <c r="BB148" s="24">
        <f>VLOOKUP(A148,'2022_PAPI_Indicators'!A143:BA323,52,FALSE)</f>
        <v>0.9222493172</v>
      </c>
      <c r="BC148" s="24">
        <f>VLOOKUP(A148,'2022_PAPI_Indicators'!A143:BB323,53,FALSE)</f>
        <v>0.9599007964</v>
      </c>
      <c r="BD148" s="24">
        <f>VLOOKUP(A148,'2022_PAPI_Indicators'!A143:BC323,54,FALSE)</f>
        <v>0.8274653554</v>
      </c>
      <c r="BE148" s="24">
        <f>VLOOKUP(A148,'2022_PAPI_Indicators'!A143:BD323,55,FALSE)</f>
        <v>0.9158291221</v>
      </c>
      <c r="BF148" s="24">
        <f>VLOOKUP(A148,'2022_PAPI_Indicators'!A143:BE323,56,FALSE)</f>
        <v>0.9443710446</v>
      </c>
      <c r="BG148" s="24">
        <f>VLOOKUP(A148,'2022_PAPI_Indicators'!A143:BF323,57,FALSE)</f>
        <v>0.9127892256</v>
      </c>
      <c r="BH148" s="24">
        <f>VLOOKUP(A148,'2022_PAPI_Indicators'!A143:BG323,58,FALSE)</f>
        <v>0.9391084313</v>
      </c>
      <c r="BI148" s="24">
        <f>VLOOKUP(A148,'2022_PAPI_Indicators'!A143:BH323,59,FALSE)</f>
        <v>0.9080465436</v>
      </c>
      <c r="BJ148" s="24">
        <f>VLOOKUP(A148,'2022_PAPI_Indicators'!A143:BI323,60,FALSE)</f>
        <v>0.9280807972</v>
      </c>
      <c r="BK148" s="24">
        <f>VLOOKUP(A148,'2022_PAPI_Indicators'!A143:BJ323,61,FALSE)</f>
        <v>0.9019296169</v>
      </c>
      <c r="BL148" s="24">
        <f>VLOOKUP(A148,'2022_PAPI_Indicators'!A143:BK323,62,FALSE)</f>
        <v>0.9393387437</v>
      </c>
      <c r="BM148" s="24">
        <f>VLOOKUP(A148,'2022_PAPI_Indicators'!A143:BL323,63,FALSE)</f>
        <v>0.958039403</v>
      </c>
      <c r="BN148" s="24">
        <f>VLOOKUP(A148,'2022_PAPI_Indicators'!A143:BM323,64,FALSE)</f>
        <v>0.8999550939</v>
      </c>
    </row>
    <row r="149" ht="13.5" customHeight="1">
      <c r="A149" s="11" t="s">
        <v>359</v>
      </c>
      <c r="B149" s="11" t="s">
        <v>360</v>
      </c>
      <c r="C149" s="12" t="s">
        <v>83</v>
      </c>
      <c r="D149" s="24">
        <f>VLOOKUP(A149,'2022_PAPI_Indicators'!A144:B324,2,)</f>
        <v>0.3555003703</v>
      </c>
      <c r="E149" s="24">
        <f>VLOOKUP(A149,'2022_PAPI_Indicators'!A144:C324,3,FALSE)</f>
        <v>0.4021632969</v>
      </c>
      <c r="F149" s="24">
        <f>VLOOKUP(A149,'2022_PAPI_Indicators'!A144:D324,4,FALSE)</f>
        <v>0.3686577678</v>
      </c>
      <c r="G149" s="24">
        <f>VLOOKUP(A149,'2022_PAPI_Indicators'!A144:E324,5,FALSE)</f>
        <v>0.2994128466</v>
      </c>
      <c r="H149" s="24">
        <f>VLOOKUP(A149,'2022_PAPI_Indicators'!A144:F324,6,FALSE)</f>
        <v>0.4823981524</v>
      </c>
      <c r="I149" s="24">
        <f>VLOOKUP(A149,'2022_PAPI_Indicators'!A144:G324,7,FALSE)</f>
        <v>0.3309923112</v>
      </c>
      <c r="J149" s="24">
        <f>VLOOKUP(A149,'2022_PAPI_Indicators'!A144:H324,8,FALSE)</f>
        <v>0.4885756373</v>
      </c>
      <c r="K149" s="24">
        <f>VLOOKUP(A149,'2022_PAPI_Indicators'!A144:I324,9,FALSE)</f>
        <v>0.4738182127</v>
      </c>
      <c r="L149" s="24">
        <f>VLOOKUP(A149,'2022_PAPI_Indicators'!A144:J324,10,FALSE)</f>
        <v>0.432806462</v>
      </c>
      <c r="M149" s="24">
        <f>VLOOKUP(A149,'2022_PAPI_Indicators'!A144:K324,11,FALSE)</f>
        <v>0.3930173516</v>
      </c>
      <c r="N149" s="24">
        <f>VLOOKUP(A149,'2022_PAPI_Indicators'!A144:L324,12,FALSE)</f>
        <v>0.422295779</v>
      </c>
      <c r="O149" s="24">
        <f>VLOOKUP(A149,'2022_PAPI_Indicators'!A144:M324,13,FALSE)</f>
        <v>0.3860515058</v>
      </c>
      <c r="P149" s="24">
        <f>VLOOKUP(A149,'2022_PAPI_Indicators'!A144:N324,14,FALSE)</f>
        <v>0.4157204926</v>
      </c>
      <c r="Q149" s="24">
        <f>VLOOKUP(A149,'2022_PAPI_Indicators'!A144:O324,15,FALSE)</f>
        <v>0.7102485895</v>
      </c>
      <c r="R149" s="25">
        <f>VLOOKUP(A149,'2022_PAPI_Indicators'!A144:P324,16,FALSE)</f>
        <v>0.5555961728</v>
      </c>
      <c r="S149" s="24">
        <f>VLOOKUP(A149,'2022_PAPI_Indicators'!A144:R324,17,FALSE)</f>
        <v>0.4987628758</v>
      </c>
      <c r="T149" s="24">
        <f>VLOOKUP(A149,'2022_PAPI_Indicators'!A144:S324,18,FALSE)</f>
        <v>0.4359892309</v>
      </c>
      <c r="U149" s="25">
        <f>VLOOKUP(A149,'2022_PAPI_Indicators'!A144:T324,19,FALSE)</f>
        <v>0.5478181839</v>
      </c>
      <c r="V149" s="24">
        <f>VLOOKUP(A149,'2022_PAPI_Indicators'!A144:U324,20,FALSE)</f>
        <v>0.3516915739</v>
      </c>
      <c r="W149" s="24">
        <f>VLOOKUP(A149,'2022_PAPI_Indicators'!A144:V324,21,FALSE)</f>
        <v>0.5225829482</v>
      </c>
      <c r="X149" s="24">
        <f>VLOOKUP(A149,'2022_PAPI_Indicators'!A144:W324,22,FALSE)</f>
        <v>0.4262630939</v>
      </c>
      <c r="Y149" s="24">
        <f>VLOOKUP(A149,'2022_PAPI_Indicators'!A144:X324,23,FALSE)</f>
        <v>0.3451123238</v>
      </c>
      <c r="Z149" s="24">
        <f>VLOOKUP(A149,'2022_PAPI_Indicators'!A144:Y324,24,FALSE)</f>
        <v>0.4060382545</v>
      </c>
      <c r="AA149" s="24">
        <f>VLOOKUP(A149,'2022_PAPI_Indicators'!A144:Z324,25,FALSE)</f>
        <v>0.5033317208</v>
      </c>
      <c r="AB149" s="24">
        <f>VLOOKUP(A149,'2022_PAPI_Indicators'!A144:AA324,26,FALSE)</f>
        <v>0.4480452836</v>
      </c>
      <c r="AC149" s="24">
        <f>VLOOKUP(A149,'2022_PAPI_Indicators'!A144:AB324,27,FALSE)</f>
        <v>0.6204379201</v>
      </c>
      <c r="AD149" s="24">
        <f>VLOOKUP(A149,'2022_PAPI_Indicators'!A144:AC324,28,FALSE)</f>
        <v>0.4540531933</v>
      </c>
      <c r="AE149" s="24">
        <f>VLOOKUP(A149,'2022_PAPI_Indicators'!A144:AD324,29,FALSE)</f>
        <v>0.574839294</v>
      </c>
      <c r="AF149" s="24">
        <f>VLOOKUP(A149,'2022_PAPI_Indicators'!A144:AE324,30,FALSE)</f>
        <v>0.4884867966</v>
      </c>
      <c r="AG149" s="24">
        <f>VLOOKUP(A149,'2022_PAPI_Indicators'!A144:AF324,31,FALSE)</f>
        <v>0.4433947802</v>
      </c>
      <c r="AH149" s="24">
        <f>VLOOKUP(A149,'2022_PAPI_Indicators'!A144:AG324,32,FALSE)</f>
        <v>0.4969446361</v>
      </c>
      <c r="AI149" s="24">
        <f>VLOOKUP(A149,'2022_PAPI_Indicators'!A144:AH324,33,FALSE)</f>
        <v>0.3803920746</v>
      </c>
      <c r="AJ149" s="24">
        <f>VLOOKUP(A149,'2022_PAPI_Indicators'!A144:AI324,34,FALSE)</f>
        <v>0.4424751401</v>
      </c>
      <c r="AK149" s="24">
        <f>VLOOKUP(A149,'2022_PAPI_Indicators'!A144:AJ324,35,FALSE)</f>
        <v>0.3653133512</v>
      </c>
      <c r="AL149" s="24">
        <f>VLOOKUP(A149,'2022_PAPI_Indicators'!A144:AK324,36,FALSE)</f>
        <v>0.4251948893</v>
      </c>
      <c r="AM149" s="24">
        <f>VLOOKUP(A149,'2022_PAPI_Indicators'!A144:AL324,37,FALSE)</f>
        <v>0.4773286283</v>
      </c>
      <c r="AN149" s="24">
        <f>VLOOKUP(A149,'2022_PAPI_Indicators'!A144:AM324,38,FALSE)</f>
        <v>0.4741004109</v>
      </c>
      <c r="AO149" s="24">
        <f>VLOOKUP(A149,'2022_PAPI_Indicators'!A144:AN324,39,FALSE)</f>
        <v>0.56055969</v>
      </c>
      <c r="AP149" s="24">
        <f>VLOOKUP(A149,'2022_PAPI_Indicators'!A144:AO324,40,FALSE)</f>
        <v>0.5797101855</v>
      </c>
      <c r="AQ149" s="24">
        <f>VLOOKUP(A149,'2022_PAPI_Indicators'!A144:AP324,41,FALSE)</f>
        <v>0.3820336461</v>
      </c>
      <c r="AR149" s="24">
        <f>VLOOKUP(A149,'2022_PAPI_Indicators'!A144:AQ324,42,FALSE)</f>
        <v>0.3439186513</v>
      </c>
      <c r="AS149" s="24">
        <f>VLOOKUP(A149,'2022_PAPI_Indicators'!A144:AR324,43,FALSE)</f>
        <v>0.3626444936</v>
      </c>
      <c r="AT149" s="24">
        <f>VLOOKUP(A149,'2022_PAPI_Indicators'!A144:AS324,44,FALSE)</f>
        <v>0.4125421941</v>
      </c>
      <c r="AU149" s="24">
        <f>VLOOKUP(A149,'2022_PAPI_Indicators'!A144:AT324,45,FALSE)</f>
        <v>0.3111518323</v>
      </c>
      <c r="AV149" s="24">
        <f>VLOOKUP(A149,'2022_PAPI_Indicators'!A144:AU324,46,FALSE)</f>
        <v>0.2607400715</v>
      </c>
      <c r="AW149" s="24">
        <f>VLOOKUP(A149,'2022_PAPI_Indicators'!A144:AV324,47,FALSE)</f>
        <v>0.4440040886</v>
      </c>
      <c r="AX149" s="24">
        <f>VLOOKUP(A149,'2022_PAPI_Indicators'!A144:AW324,48,FALSE)</f>
        <v>0.4821101129</v>
      </c>
      <c r="AY149" s="24">
        <f>VLOOKUP(A149,'2022_PAPI_Indicators'!A144:AX324,49,FALSE)</f>
        <v>0.3205482662</v>
      </c>
      <c r="AZ149" s="24">
        <f>VLOOKUP(A149,'2022_PAPI_Indicators'!A144:AY324,50,FALSE)</f>
        <v>0.4226427972</v>
      </c>
      <c r="BA149" s="24">
        <f>VLOOKUP(A149,'2022_PAPI_Indicators'!A144:AZ324,51,FALSE)</f>
        <v>0.3894831836</v>
      </c>
      <c r="BB149" s="24">
        <f>VLOOKUP(A149,'2022_PAPI_Indicators'!A144:BA324,52,FALSE)</f>
        <v>0.4782905877</v>
      </c>
      <c r="BC149" s="24">
        <f>VLOOKUP(A149,'2022_PAPI_Indicators'!A144:BB324,53,FALSE)</f>
        <v>0.5175299644</v>
      </c>
      <c r="BD149" s="24">
        <f>VLOOKUP(A149,'2022_PAPI_Indicators'!A144:BC324,54,FALSE)</f>
        <v>0.4364613891</v>
      </c>
      <c r="BE149" s="24">
        <f>VLOOKUP(A149,'2022_PAPI_Indicators'!A144:BD324,55,FALSE)</f>
        <v>0.4496207237</v>
      </c>
      <c r="BF149" s="24">
        <f>VLOOKUP(A149,'2022_PAPI_Indicators'!A144:BE324,56,FALSE)</f>
        <v>0.4530778229</v>
      </c>
      <c r="BG149" s="24">
        <f>VLOOKUP(A149,'2022_PAPI_Indicators'!A144:BF324,57,FALSE)</f>
        <v>0.4869215488</v>
      </c>
      <c r="BH149" s="24">
        <f>VLOOKUP(A149,'2022_PAPI_Indicators'!A144:BG324,58,FALSE)</f>
        <v>0.546036303</v>
      </c>
      <c r="BI149" s="24">
        <f>VLOOKUP(A149,'2022_PAPI_Indicators'!A144:BH324,59,FALSE)</f>
        <v>0.5102870464</v>
      </c>
      <c r="BJ149" s="24">
        <f>VLOOKUP(A149,'2022_PAPI_Indicators'!A144:BI324,60,FALSE)</f>
        <v>0.5082636476</v>
      </c>
      <c r="BK149" s="24">
        <f>VLOOKUP(A149,'2022_PAPI_Indicators'!A144:BJ324,61,FALSE)</f>
        <v>0.4123794734</v>
      </c>
      <c r="BL149" s="24">
        <f>VLOOKUP(A149,'2022_PAPI_Indicators'!A144:BK324,62,FALSE)</f>
        <v>0.5830466747</v>
      </c>
      <c r="BM149" s="24">
        <f>VLOOKUP(A149,'2022_PAPI_Indicators'!A144:BL324,63,FALSE)</f>
        <v>0.5354623795</v>
      </c>
      <c r="BN149" s="24">
        <f>VLOOKUP(A149,'2022_PAPI_Indicators'!A144:BM324,64,FALSE)</f>
        <v>0.4201195538</v>
      </c>
    </row>
    <row r="150" ht="13.5" customHeight="1">
      <c r="A150" s="19" t="s">
        <v>361</v>
      </c>
      <c r="B150" s="19" t="s">
        <v>362</v>
      </c>
      <c r="C150" s="20" t="s">
        <v>181</v>
      </c>
      <c r="D150" s="21">
        <f>VLOOKUP(A150,'2022_PAPI_Indicators'!A145:B325,2,)</f>
        <v>0.3529277146</v>
      </c>
      <c r="E150" s="21">
        <f>VLOOKUP(A150,'2022_PAPI_Indicators'!A145:C325,3,FALSE)</f>
        <v>0.5261824727</v>
      </c>
      <c r="F150" s="21">
        <f>VLOOKUP(A150,'2022_PAPI_Indicators'!A145:D325,4,FALSE)</f>
        <v>0.6848906875</v>
      </c>
      <c r="G150" s="21">
        <f>VLOOKUP(A150,'2022_PAPI_Indicators'!A145:E325,5,FALSE)</f>
        <v>0.7236796021</v>
      </c>
      <c r="H150" s="21">
        <f>VLOOKUP(A150,'2022_PAPI_Indicators'!A145:F325,6,FALSE)</f>
        <v>0.5748075843</v>
      </c>
      <c r="I150" s="21">
        <f>VLOOKUP(A150,'2022_PAPI_Indicators'!A145:G325,7,FALSE)</f>
        <v>0.4794952571</v>
      </c>
      <c r="J150" s="21">
        <f>VLOOKUP(A150,'2022_PAPI_Indicators'!A145:H325,8,FALSE)</f>
        <v>0.9424679875</v>
      </c>
      <c r="K150" s="21">
        <f>VLOOKUP(A150,'2022_PAPI_Indicators'!A145:I325,9,FALSE)</f>
        <v>0.8010923862</v>
      </c>
      <c r="L150" s="21">
        <f>VLOOKUP(A150,'2022_PAPI_Indicators'!A145:J325,10,FALSE)</f>
        <v>0.6713802814</v>
      </c>
      <c r="M150" s="21">
        <f>VLOOKUP(A150,'2022_PAPI_Indicators'!A145:K325,11,FALSE)</f>
        <v>0.5299224257</v>
      </c>
      <c r="N150" s="21">
        <f>VLOOKUP(A150,'2022_PAPI_Indicators'!A145:L325,12,FALSE)</f>
        <v>0.5965424776</v>
      </c>
      <c r="O150" s="21">
        <f>VLOOKUP(A150,'2022_PAPI_Indicators'!A145:M325,13,FALSE)</f>
        <v>0.3929437399</v>
      </c>
      <c r="P150" s="21">
        <f>VLOOKUP(A150,'2022_PAPI_Indicators'!A145:N325,14,FALSE)</f>
        <v>0.5711746812</v>
      </c>
      <c r="Q150" s="21">
        <f>VLOOKUP(A150,'2022_PAPI_Indicators'!A145:O325,15,FALSE)</f>
        <v>0.423823297</v>
      </c>
      <c r="R150" s="22">
        <f>VLOOKUP(A150,'2022_PAPI_Indicators'!A145:P325,16,FALSE)</f>
        <v>0.6037153602</v>
      </c>
      <c r="S150" s="21">
        <f>VLOOKUP(A150,'2022_PAPI_Indicators'!A145:R325,17,FALSE)</f>
        <v>0.5041999817</v>
      </c>
      <c r="T150" s="21">
        <f>VLOOKUP(A150,'2022_PAPI_Indicators'!A145:S325,18,FALSE)</f>
        <v>0.3722060621</v>
      </c>
      <c r="U150" s="22">
        <f>VLOOKUP(A150,'2022_PAPI_Indicators'!A145:T325,19,FALSE)</f>
        <v>0.5103498101</v>
      </c>
      <c r="V150" s="21">
        <f>VLOOKUP(A150,'2022_PAPI_Indicators'!A145:U325,20,FALSE)</f>
        <v>0.4096630216</v>
      </c>
      <c r="W150" s="21">
        <f>VLOOKUP(A150,'2022_PAPI_Indicators'!A145:V325,21,FALSE)</f>
        <v>0.4548368752</v>
      </c>
      <c r="X150" s="21">
        <f>VLOOKUP(A150,'2022_PAPI_Indicators'!A145:W325,22,FALSE)</f>
        <v>0.4693924487</v>
      </c>
      <c r="Y150" s="21">
        <f>VLOOKUP(A150,'2022_PAPI_Indicators'!A145:X325,23,FALSE)</f>
        <v>0.3867767751</v>
      </c>
      <c r="Z150" s="21">
        <f>VLOOKUP(A150,'2022_PAPI_Indicators'!A145:Y325,24,FALSE)</f>
        <v>0.6361114979</v>
      </c>
      <c r="AA150" s="21">
        <f>VLOOKUP(A150,'2022_PAPI_Indicators'!A145:Z325,25,FALSE)</f>
        <v>0.4639631808</v>
      </c>
      <c r="AB150" s="21">
        <f>VLOOKUP(A150,'2022_PAPI_Indicators'!A145:AA325,26,FALSE)</f>
        <v>0.543338418</v>
      </c>
      <c r="AC150" s="21">
        <f>VLOOKUP(A150,'2022_PAPI_Indicators'!A145:AB325,27,FALSE)</f>
        <v>0.5286656618</v>
      </c>
      <c r="AD150" s="21">
        <f>VLOOKUP(A150,'2022_PAPI_Indicators'!A145:AC325,28,FALSE)</f>
        <v>0.5405516624</v>
      </c>
      <c r="AE150" s="21">
        <f>VLOOKUP(A150,'2022_PAPI_Indicators'!A145:AD325,29,FALSE)</f>
        <v>0.400688678</v>
      </c>
      <c r="AF150" s="21">
        <f>VLOOKUP(A150,'2022_PAPI_Indicators'!A145:AE325,30,FALSE)</f>
        <v>0.561649859</v>
      </c>
      <c r="AG150" s="21">
        <f>VLOOKUP(A150,'2022_PAPI_Indicators'!A145:AF325,31,FALSE)</f>
        <v>0.7544964552</v>
      </c>
      <c r="AH150" s="21">
        <f>VLOOKUP(A150,'2022_PAPI_Indicators'!A145:AG325,32,FALSE)</f>
        <v>0.9479222298</v>
      </c>
      <c r="AI150" s="21">
        <f>VLOOKUP(A150,'2022_PAPI_Indicators'!A145:AH325,33,FALSE)</f>
        <v>0.3859797716</v>
      </c>
      <c r="AJ150" s="21">
        <f>VLOOKUP(A150,'2022_PAPI_Indicators'!A145:AI325,34,FALSE)</f>
        <v>0.3833402693</v>
      </c>
      <c r="AK150" s="21">
        <f>VLOOKUP(A150,'2022_PAPI_Indicators'!A145:AJ325,35,FALSE)</f>
        <v>0.5624179244</v>
      </c>
      <c r="AL150" s="21">
        <f>VLOOKUP(A150,'2022_PAPI_Indicators'!A145:AK325,36,FALSE)</f>
        <v>0.4325263202</v>
      </c>
      <c r="AM150" s="21">
        <f>VLOOKUP(A150,'2022_PAPI_Indicators'!A145:AL325,37,FALSE)</f>
        <v>0.6056925654</v>
      </c>
      <c r="AN150" s="21">
        <f>VLOOKUP(A150,'2022_PAPI_Indicators'!A145:AM325,38,FALSE)</f>
        <v>0.4545336664</v>
      </c>
      <c r="AO150" s="21">
        <f>VLOOKUP(A150,'2022_PAPI_Indicators'!A145:AN325,39,FALSE)</f>
        <v>0.6034920812</v>
      </c>
      <c r="AP150" s="21">
        <f>VLOOKUP(A150,'2022_PAPI_Indicators'!A145:AO325,40,FALSE)</f>
        <v>0.3958333433</v>
      </c>
      <c r="AQ150" s="21">
        <f>VLOOKUP(A150,'2022_PAPI_Indicators'!A145:AP325,41,FALSE)</f>
        <v>0.5828236341</v>
      </c>
      <c r="AR150" s="21">
        <f>VLOOKUP(A150,'2022_PAPI_Indicators'!A145:AQ325,42,FALSE)</f>
        <v>0.4313063622</v>
      </c>
      <c r="AS150" s="21">
        <f>VLOOKUP(A150,'2022_PAPI_Indicators'!A145:AR325,43,FALSE)</f>
        <v>0.367634505</v>
      </c>
      <c r="AT150" s="21">
        <f>VLOOKUP(A150,'2022_PAPI_Indicators'!A145:AS325,44,FALSE)</f>
        <v>0.5203968287</v>
      </c>
      <c r="AU150" s="21">
        <f>VLOOKUP(A150,'2022_PAPI_Indicators'!A145:AT325,45,FALSE)</f>
        <v>0.4152176678</v>
      </c>
      <c r="AV150" s="21">
        <f>VLOOKUP(A150,'2022_PAPI_Indicators'!A145:AU325,46,FALSE)</f>
        <v>0.4067684412</v>
      </c>
      <c r="AW150" s="21">
        <f>VLOOKUP(A150,'2022_PAPI_Indicators'!A145:AV325,47,FALSE)</f>
        <v>0.3997759521</v>
      </c>
      <c r="AX150" s="21">
        <f>VLOOKUP(A150,'2022_PAPI_Indicators'!A145:AW325,48,FALSE)</f>
        <v>0.353408128</v>
      </c>
      <c r="AY150" s="21">
        <f>VLOOKUP(A150,'2022_PAPI_Indicators'!A145:AX325,49,FALSE)</f>
        <v>0.3615927398</v>
      </c>
      <c r="AZ150" s="21">
        <f>VLOOKUP(A150,'2022_PAPI_Indicators'!A145:AY325,50,FALSE)</f>
        <v>0.4386742115</v>
      </c>
      <c r="BA150" s="21">
        <f>VLOOKUP(A150,'2022_PAPI_Indicators'!A145:AZ325,51,FALSE)</f>
        <v>0.3423149884</v>
      </c>
      <c r="BB150" s="21">
        <f>VLOOKUP(A150,'2022_PAPI_Indicators'!A145:BA325,52,FALSE)</f>
        <v>0.4389297962</v>
      </c>
      <c r="BC150" s="21">
        <f>VLOOKUP(A150,'2022_PAPI_Indicators'!A145:BB325,53,FALSE)</f>
        <v>1.012471199</v>
      </c>
      <c r="BD150" s="21">
        <f>VLOOKUP(A150,'2022_PAPI_Indicators'!A145:BC325,54,FALSE)</f>
        <v>0.5631952882</v>
      </c>
      <c r="BE150" s="21">
        <f>VLOOKUP(A150,'2022_PAPI_Indicators'!A145:BD325,55,FALSE)</f>
        <v>0.4369127154</v>
      </c>
      <c r="BF150" s="21">
        <f>VLOOKUP(A150,'2022_PAPI_Indicators'!A145:BE325,56,FALSE)</f>
        <v>0.8021305799</v>
      </c>
      <c r="BG150" s="21">
        <f>VLOOKUP(A150,'2022_PAPI_Indicators'!A145:BF325,57,FALSE)</f>
        <v>1.749612093</v>
      </c>
      <c r="BH150" s="21">
        <f>VLOOKUP(A150,'2022_PAPI_Indicators'!A145:BG325,58,FALSE)</f>
        <v>1.183333039</v>
      </c>
      <c r="BI150" s="21">
        <f>VLOOKUP(A150,'2022_PAPI_Indicators'!A145:BH325,59,FALSE)</f>
        <v>1.024661183</v>
      </c>
      <c r="BJ150" s="21">
        <f>VLOOKUP(A150,'2022_PAPI_Indicators'!A145:BI325,60,FALSE)</f>
        <v>1.12173748</v>
      </c>
      <c r="BK150" s="21">
        <f>VLOOKUP(A150,'2022_PAPI_Indicators'!A145:BJ325,61,FALSE)</f>
        <v>1.428987026</v>
      </c>
      <c r="BL150" s="21">
        <f>VLOOKUP(A150,'2022_PAPI_Indicators'!A145:BK325,62,FALSE)</f>
        <v>0.6090891361</v>
      </c>
      <c r="BM150" s="21">
        <f>VLOOKUP(A150,'2022_PAPI_Indicators'!A145:BL325,63,FALSE)</f>
        <v>0.6115282178</v>
      </c>
      <c r="BN150" s="21">
        <f>VLOOKUP(A150,'2022_PAPI_Indicators'!A145:BM325,64,FALSE)</f>
        <v>0.6699958444</v>
      </c>
    </row>
    <row r="151" ht="13.5" customHeight="1">
      <c r="A151" s="11" t="s">
        <v>363</v>
      </c>
      <c r="B151" s="11" t="s">
        <v>364</v>
      </c>
      <c r="C151" s="12" t="s">
        <v>83</v>
      </c>
      <c r="D151" s="24">
        <f>VLOOKUP(A151,'2022_PAPI_Indicators'!A146:B326,2,)</f>
        <v>0.001614900189</v>
      </c>
      <c r="E151" s="24">
        <f>VLOOKUP(A151,'2022_PAPI_Indicators'!A146:C326,3,FALSE)</f>
        <v>0.03070896119</v>
      </c>
      <c r="F151" s="24">
        <f>VLOOKUP(A151,'2022_PAPI_Indicators'!A146:D326,4,FALSE)</f>
        <v>0.07601583749</v>
      </c>
      <c r="G151" s="24">
        <f>VLOOKUP(A151,'2022_PAPI_Indicators'!A146:E326,5,FALSE)</f>
        <v>0.06107129529</v>
      </c>
      <c r="H151" s="24">
        <f>VLOOKUP(A151,'2022_PAPI_Indicators'!A146:F326,6,FALSE)</f>
        <v>0.04015407711</v>
      </c>
      <c r="I151" s="24">
        <f>VLOOKUP(A151,'2022_PAPI_Indicators'!A146:G326,7,FALSE)</f>
        <v>0.03411113843</v>
      </c>
      <c r="J151" s="24">
        <f>VLOOKUP(A151,'2022_PAPI_Indicators'!A146:H326,8,FALSE)</f>
        <v>0.1564374417</v>
      </c>
      <c r="K151" s="24">
        <f>VLOOKUP(A151,'2022_PAPI_Indicators'!A146:I326,9,FALSE)</f>
        <v>0.07992822677</v>
      </c>
      <c r="L151" s="24">
        <f>VLOOKUP(A151,'2022_PAPI_Indicators'!A146:J326,10,FALSE)</f>
        <v>0.07535257936</v>
      </c>
      <c r="M151" s="24">
        <f>VLOOKUP(A151,'2022_PAPI_Indicators'!A146:K326,11,FALSE)</f>
        <v>0.03203612193</v>
      </c>
      <c r="N151" s="24">
        <f>VLOOKUP(A151,'2022_PAPI_Indicators'!A146:L326,12,FALSE)</f>
        <v>0.04490040615</v>
      </c>
      <c r="O151" s="24">
        <f>VLOOKUP(A151,'2022_PAPI_Indicators'!A146:M326,13,FALSE)</f>
        <v>0.004503207747</v>
      </c>
      <c r="P151" s="24">
        <f>VLOOKUP(A151,'2022_PAPI_Indicators'!A146:N326,14,FALSE)</f>
        <v>0.00110533135</v>
      </c>
      <c r="Q151" s="24">
        <f>VLOOKUP(A151,'2022_PAPI_Indicators'!A146:O326,15,FALSE)</f>
        <v>0</v>
      </c>
      <c r="R151" s="25">
        <f>VLOOKUP(A151,'2022_PAPI_Indicators'!A146:P326,16,FALSE)</f>
        <v>0.03125</v>
      </c>
      <c r="S151" s="24">
        <f>VLOOKUP(A151,'2022_PAPI_Indicators'!A146:R326,17,FALSE)</f>
        <v>0.03248711303</v>
      </c>
      <c r="T151" s="24">
        <f>VLOOKUP(A151,'2022_PAPI_Indicators'!A146:S326,18,FALSE)</f>
        <v>0.01032998972</v>
      </c>
      <c r="U151" s="25">
        <f>VLOOKUP(A151,'2022_PAPI_Indicators'!A146:T326,19,FALSE)</f>
        <v>0.02588293701</v>
      </c>
      <c r="V151" s="24">
        <f>VLOOKUP(A151,'2022_PAPI_Indicators'!A146:U326,20,FALSE)</f>
        <v>0.007017368451</v>
      </c>
      <c r="W151" s="24">
        <f>VLOOKUP(A151,'2022_PAPI_Indicators'!A146:V326,21,FALSE)</f>
        <v>0.03037588671</v>
      </c>
      <c r="X151" s="24">
        <f>VLOOKUP(A151,'2022_PAPI_Indicators'!A146:W326,22,FALSE)</f>
        <v>0.02229603007</v>
      </c>
      <c r="Y151" s="24">
        <f>VLOOKUP(A151,'2022_PAPI_Indicators'!A146:X326,23,FALSE)</f>
        <v>0.02264643088</v>
      </c>
      <c r="Z151" s="24">
        <f>VLOOKUP(A151,'2022_PAPI_Indicators'!A146:Y326,24,FALSE)</f>
        <v>0.02710434608</v>
      </c>
      <c r="AA151" s="24">
        <f>VLOOKUP(A151,'2022_PAPI_Indicators'!A146:Z326,25,FALSE)</f>
        <v>0.02177163959</v>
      </c>
      <c r="AB151" s="24">
        <f>VLOOKUP(A151,'2022_PAPI_Indicators'!A146:AA326,26,FALSE)</f>
        <v>0.007265942171</v>
      </c>
      <c r="AC151" s="24">
        <f>VLOOKUP(A151,'2022_PAPI_Indicators'!A146:AB326,27,FALSE)</f>
        <v>0.02438049577</v>
      </c>
      <c r="AD151" s="24">
        <f>VLOOKUP(A151,'2022_PAPI_Indicators'!A146:AC326,28,FALSE)</f>
        <v>0.01184104662</v>
      </c>
      <c r="AE151" s="24">
        <f>VLOOKUP(A151,'2022_PAPI_Indicators'!A146:AD326,29,FALSE)</f>
        <v>0.007483927067</v>
      </c>
      <c r="AF151" s="24">
        <f>VLOOKUP(A151,'2022_PAPI_Indicators'!A146:AE326,30,FALSE)</f>
        <v>0.02094524354</v>
      </c>
      <c r="AG151" s="24">
        <f>VLOOKUP(A151,'2022_PAPI_Indicators'!A146:AF326,31,FALSE)</f>
        <v>0.05021283403</v>
      </c>
      <c r="AH151" s="24">
        <f>VLOOKUP(A151,'2022_PAPI_Indicators'!A146:AG326,32,FALSE)</f>
        <v>0.0714045167</v>
      </c>
      <c r="AI151" s="24">
        <f>VLOOKUP(A151,'2022_PAPI_Indicators'!A146:AH326,33,FALSE)</f>
        <v>0</v>
      </c>
      <c r="AJ151" s="24">
        <f>VLOOKUP(A151,'2022_PAPI_Indicators'!A146:AI326,34,FALSE)</f>
        <v>0.0006207184633</v>
      </c>
      <c r="AK151" s="24">
        <f>VLOOKUP(A151,'2022_PAPI_Indicators'!A146:AJ326,35,FALSE)</f>
        <v>0.04581691325</v>
      </c>
      <c r="AL151" s="24">
        <f>VLOOKUP(A151,'2022_PAPI_Indicators'!A146:AK326,36,FALSE)</f>
        <v>0.01369625423</v>
      </c>
      <c r="AM151" s="24">
        <f>VLOOKUP(A151,'2022_PAPI_Indicators'!A146:AL326,37,FALSE)</f>
        <v>0.03523191065</v>
      </c>
      <c r="AN151" s="24">
        <f>VLOOKUP(A151,'2022_PAPI_Indicators'!A146:AM326,38,FALSE)</f>
        <v>0.009431224316</v>
      </c>
      <c r="AO151" s="24">
        <f>VLOOKUP(A151,'2022_PAPI_Indicators'!A146:AN326,39,FALSE)</f>
        <v>0.02104892209</v>
      </c>
      <c r="AP151" s="24">
        <f>VLOOKUP(A151,'2022_PAPI_Indicators'!A146:AO326,40,FALSE)</f>
        <v>0</v>
      </c>
      <c r="AQ151" s="24">
        <f>VLOOKUP(A151,'2022_PAPI_Indicators'!A146:AP326,41,FALSE)</f>
        <v>0.04889781028</v>
      </c>
      <c r="AR151" s="24">
        <f>VLOOKUP(A151,'2022_PAPI_Indicators'!A146:AQ326,42,FALSE)</f>
        <v>0.015625</v>
      </c>
      <c r="AS151" s="24">
        <f>VLOOKUP(A151,'2022_PAPI_Indicators'!A146:AR326,43,FALSE)</f>
        <v>0.00653175544</v>
      </c>
      <c r="AT151" s="24">
        <f>VLOOKUP(A151,'2022_PAPI_Indicators'!A146:AS326,44,FALSE)</f>
        <v>0.02877081372</v>
      </c>
      <c r="AU151" s="24">
        <f>VLOOKUP(A151,'2022_PAPI_Indicators'!A146:AT326,45,FALSE)</f>
        <v>0.006823694799</v>
      </c>
      <c r="AV151" s="24">
        <f>VLOOKUP(A151,'2022_PAPI_Indicators'!A146:AU326,46,FALSE)</f>
        <v>0.007254599128</v>
      </c>
      <c r="AW151" s="24">
        <f>VLOOKUP(A151,'2022_PAPI_Indicators'!A146:AV326,47,FALSE)</f>
        <v>0.01455601025</v>
      </c>
      <c r="AX151" s="24">
        <f>VLOOKUP(A151,'2022_PAPI_Indicators'!A146:AW326,48,FALSE)</f>
        <v>0.0007957586204</v>
      </c>
      <c r="AY151" s="24">
        <f>VLOOKUP(A151,'2022_PAPI_Indicators'!A146:AX326,49,FALSE)</f>
        <v>0.005428881384</v>
      </c>
      <c r="AZ151" s="24">
        <f>VLOOKUP(A151,'2022_PAPI_Indicators'!A146:AY326,50,FALSE)</f>
        <v>0.01545114256</v>
      </c>
      <c r="BA151" s="24">
        <f>VLOOKUP(A151,'2022_PAPI_Indicators'!A146:AZ326,51,FALSE)</f>
        <v>0.001532269293</v>
      </c>
      <c r="BB151" s="24">
        <f>VLOOKUP(A151,'2022_PAPI_Indicators'!A146:BA326,52,FALSE)</f>
        <v>0.006056159269</v>
      </c>
      <c r="BC151" s="24">
        <f>VLOOKUP(A151,'2022_PAPI_Indicators'!A146:BB326,53,FALSE)</f>
        <v>0.007168249693</v>
      </c>
      <c r="BD151" s="24">
        <f>VLOOKUP(A151,'2022_PAPI_Indicators'!A146:BC326,54,FALSE)</f>
        <v>0.02219486423</v>
      </c>
      <c r="BE151" s="24">
        <f>VLOOKUP(A151,'2022_PAPI_Indicators'!A146:BD326,55,FALSE)</f>
        <v>0.00739852665</v>
      </c>
      <c r="BF151" s="24">
        <f>VLOOKUP(A151,'2022_PAPI_Indicators'!A146:BE326,56,FALSE)</f>
        <v>0.02750302479</v>
      </c>
      <c r="BG151" s="24">
        <f>VLOOKUP(A151,'2022_PAPI_Indicators'!A146:BF326,57,FALSE)</f>
        <v>0.2128080726</v>
      </c>
      <c r="BH151" s="24">
        <f>VLOOKUP(A151,'2022_PAPI_Indicators'!A146:BG326,58,FALSE)</f>
        <v>0.1232699826</v>
      </c>
      <c r="BI151" s="24">
        <f>VLOOKUP(A151,'2022_PAPI_Indicators'!A146:BH326,59,FALSE)</f>
        <v>0.02087148651</v>
      </c>
      <c r="BJ151" s="24">
        <f>VLOOKUP(A151,'2022_PAPI_Indicators'!A146:BI326,60,FALSE)</f>
        <v>0.05931640044</v>
      </c>
      <c r="BK151" s="24">
        <f>VLOOKUP(A151,'2022_PAPI_Indicators'!A146:BJ326,61,FALSE)</f>
        <v>0.03778123856</v>
      </c>
      <c r="BL151" s="24">
        <f>VLOOKUP(A151,'2022_PAPI_Indicators'!A146:BK326,62,FALSE)</f>
        <v>0.007232133299</v>
      </c>
      <c r="BM151" s="24">
        <f>VLOOKUP(A151,'2022_PAPI_Indicators'!A146:BL326,63,FALSE)</f>
        <v>0.02923631668</v>
      </c>
      <c r="BN151" s="24">
        <f>VLOOKUP(A151,'2022_PAPI_Indicators'!A146:BM326,64,FALSE)</f>
        <v>0.006946125999</v>
      </c>
    </row>
    <row r="152" ht="13.5" customHeight="1">
      <c r="A152" s="11" t="s">
        <v>365</v>
      </c>
      <c r="B152" s="11" t="s">
        <v>366</v>
      </c>
      <c r="C152" s="12" t="s">
        <v>83</v>
      </c>
      <c r="D152" s="24">
        <f>VLOOKUP(A152,'2022_PAPI_Indicators'!A147:B327,2,)</f>
        <v>0.005938748363</v>
      </c>
      <c r="E152" s="24">
        <f>VLOOKUP(A152,'2022_PAPI_Indicators'!A147:C327,3,FALSE)</f>
        <v>0.07703472674</v>
      </c>
      <c r="F152" s="24">
        <f>VLOOKUP(A152,'2022_PAPI_Indicators'!A147:D327,4,FALSE)</f>
        <v>0.1629533917</v>
      </c>
      <c r="G152" s="24">
        <f>VLOOKUP(A152,'2022_PAPI_Indicators'!A147:E327,5,FALSE)</f>
        <v>0.1664421558</v>
      </c>
      <c r="H152" s="24">
        <f>VLOOKUP(A152,'2022_PAPI_Indicators'!A147:F327,6,FALSE)</f>
        <v>0.08525855094</v>
      </c>
      <c r="I152" s="24">
        <f>VLOOKUP(A152,'2022_PAPI_Indicators'!A147:G327,7,FALSE)</f>
        <v>0.06284760684</v>
      </c>
      <c r="J152" s="24">
        <f>VLOOKUP(A152,'2022_PAPI_Indicators'!A147:H327,8,FALSE)</f>
        <v>0.2559933364</v>
      </c>
      <c r="K152" s="24">
        <f>VLOOKUP(A152,'2022_PAPI_Indicators'!A147:I327,9,FALSE)</f>
        <v>0.1774326861</v>
      </c>
      <c r="L152" s="24">
        <f>VLOOKUP(A152,'2022_PAPI_Indicators'!A147:J327,10,FALSE)</f>
        <v>0.1649439335</v>
      </c>
      <c r="M152" s="24">
        <f>VLOOKUP(A152,'2022_PAPI_Indicators'!A147:K327,11,FALSE)</f>
        <v>0.09728187323</v>
      </c>
      <c r="N152" s="24">
        <f>VLOOKUP(A152,'2022_PAPI_Indicators'!A147:L327,12,FALSE)</f>
        <v>0.113218613</v>
      </c>
      <c r="O152" s="24">
        <f>VLOOKUP(A152,'2022_PAPI_Indicators'!A147:M327,13,FALSE)</f>
        <v>0.02160868235</v>
      </c>
      <c r="P152" s="24">
        <f>VLOOKUP(A152,'2022_PAPI_Indicators'!A147:N327,14,FALSE)</f>
        <v>0.1183680147</v>
      </c>
      <c r="Q152" s="24">
        <f>VLOOKUP(A152,'2022_PAPI_Indicators'!A147:O327,15,FALSE)</f>
        <v>0.01939070225</v>
      </c>
      <c r="R152" s="25">
        <f>VLOOKUP(A152,'2022_PAPI_Indicators'!A147:P327,16,FALSE)</f>
        <v>0.1027517468</v>
      </c>
      <c r="S152" s="24">
        <f>VLOOKUP(A152,'2022_PAPI_Indicators'!A147:R327,17,FALSE)</f>
        <v>0.05654317141</v>
      </c>
      <c r="T152" s="24">
        <f>VLOOKUP(A152,'2022_PAPI_Indicators'!A147:S327,18,FALSE)</f>
        <v>0.00326300296</v>
      </c>
      <c r="U152" s="25">
        <f>VLOOKUP(A152,'2022_PAPI_Indicators'!A147:T327,19,FALSE)</f>
        <v>0.06100461632</v>
      </c>
      <c r="V152" s="24">
        <f>VLOOKUP(A152,'2022_PAPI_Indicators'!A147:U327,20,FALSE)</f>
        <v>0.03114747256</v>
      </c>
      <c r="W152" s="24">
        <f>VLOOKUP(A152,'2022_PAPI_Indicators'!A147:V327,21,FALSE)</f>
        <v>0.03796985745</v>
      </c>
      <c r="X152" s="24">
        <f>VLOOKUP(A152,'2022_PAPI_Indicators'!A147:W327,22,FALSE)</f>
        <v>0.06021706015</v>
      </c>
      <c r="Y152" s="24">
        <f>VLOOKUP(A152,'2022_PAPI_Indicators'!A147:X327,23,FALSE)</f>
        <v>0.02174378932</v>
      </c>
      <c r="Z152" s="24">
        <f>VLOOKUP(A152,'2022_PAPI_Indicators'!A147:Y327,24,FALSE)</f>
        <v>0.145384714</v>
      </c>
      <c r="AA152" s="24">
        <f>VLOOKUP(A152,'2022_PAPI_Indicators'!A147:Z327,25,FALSE)</f>
        <v>0.05805770308</v>
      </c>
      <c r="AB152" s="24">
        <f>VLOOKUP(A152,'2022_PAPI_Indicators'!A147:AA327,26,FALSE)</f>
        <v>0.07484565675</v>
      </c>
      <c r="AC152" s="24">
        <f>VLOOKUP(A152,'2022_PAPI_Indicators'!A147:AB327,27,FALSE)</f>
        <v>0.07147711515</v>
      </c>
      <c r="AD152" s="24">
        <f>VLOOKUP(A152,'2022_PAPI_Indicators'!A147:AC327,28,FALSE)</f>
        <v>0.07104627788</v>
      </c>
      <c r="AE152" s="24">
        <f>VLOOKUP(A152,'2022_PAPI_Indicators'!A147:AD327,29,FALSE)</f>
        <v>0.01496785413</v>
      </c>
      <c r="AF152" s="24">
        <f>VLOOKUP(A152,'2022_PAPI_Indicators'!A147:AE327,30,FALSE)</f>
        <v>0.05585398152</v>
      </c>
      <c r="AG152" s="24">
        <f>VLOOKUP(A152,'2022_PAPI_Indicators'!A147:AF327,31,FALSE)</f>
        <v>0.1734367609</v>
      </c>
      <c r="AH152" s="24">
        <f>VLOOKUP(A152,'2022_PAPI_Indicators'!A147:AG327,32,FALSE)</f>
        <v>0.2527065575</v>
      </c>
      <c r="AI152" s="24">
        <f>VLOOKUP(A152,'2022_PAPI_Indicators'!A147:AH327,33,FALSE)</f>
        <v>0.02329435945</v>
      </c>
      <c r="AJ152" s="24">
        <f>VLOOKUP(A152,'2022_PAPI_Indicators'!A147:AI327,34,FALSE)</f>
        <v>0.00758721726</v>
      </c>
      <c r="AK152" s="24">
        <f>VLOOKUP(A152,'2022_PAPI_Indicators'!A147:AJ327,35,FALSE)</f>
        <v>0.0850885585</v>
      </c>
      <c r="AL152" s="24">
        <f>VLOOKUP(A152,'2022_PAPI_Indicators'!A147:AK327,36,FALSE)</f>
        <v>0.0359002389</v>
      </c>
      <c r="AM152" s="24">
        <f>VLOOKUP(A152,'2022_PAPI_Indicators'!A147:AL327,37,FALSE)</f>
        <v>0.08455658704</v>
      </c>
      <c r="AN152" s="24">
        <f>VLOOKUP(A152,'2022_PAPI_Indicators'!A147:AM327,38,FALSE)</f>
        <v>0.04659388214</v>
      </c>
      <c r="AO152" s="24">
        <f>VLOOKUP(A152,'2022_PAPI_Indicators'!A147:AN327,39,FALSE)</f>
        <v>0.1016329005</v>
      </c>
      <c r="AP152" s="24">
        <f>VLOOKUP(A152,'2022_PAPI_Indicators'!A147:AO327,40,FALSE)</f>
        <v>0.02264489606</v>
      </c>
      <c r="AQ152" s="24">
        <f>VLOOKUP(A152,'2022_PAPI_Indicators'!A147:AP327,41,FALSE)</f>
        <v>0.1061862931</v>
      </c>
      <c r="AR152" s="24">
        <f>VLOOKUP(A152,'2022_PAPI_Indicators'!A147:AQ327,42,FALSE)</f>
        <v>0.03690882027</v>
      </c>
      <c r="AS152" s="24">
        <f>VLOOKUP(A152,'2022_PAPI_Indicators'!A147:AR327,43,FALSE)</f>
        <v>0.01306351088</v>
      </c>
      <c r="AT152" s="24">
        <f>VLOOKUP(A152,'2022_PAPI_Indicators'!A147:AS327,44,FALSE)</f>
        <v>0.07715658098</v>
      </c>
      <c r="AU152" s="24">
        <f>VLOOKUP(A152,'2022_PAPI_Indicators'!A147:AT327,45,FALSE)</f>
        <v>0.0136473896</v>
      </c>
      <c r="AV152" s="24">
        <f>VLOOKUP(A152,'2022_PAPI_Indicators'!A147:AU327,46,FALSE)</f>
        <v>0.02901839651</v>
      </c>
      <c r="AW152" s="24">
        <f>VLOOKUP(A152,'2022_PAPI_Indicators'!A147:AV327,47,FALSE)</f>
        <v>0.007278005127</v>
      </c>
      <c r="AX152" s="24">
        <f>VLOOKUP(A152,'2022_PAPI_Indicators'!A147:AW327,48,FALSE)</f>
        <v>0.008445875719</v>
      </c>
      <c r="AY152" s="24">
        <f>VLOOKUP(A152,'2022_PAPI_Indicators'!A147:AX327,49,FALSE)</f>
        <v>0.01197275426</v>
      </c>
      <c r="AZ152" s="24">
        <f>VLOOKUP(A152,'2022_PAPI_Indicators'!A147:AY327,50,FALSE)</f>
        <v>0.03528789803</v>
      </c>
      <c r="BA152" s="24">
        <f>VLOOKUP(A152,'2022_PAPI_Indicators'!A147:AZ327,51,FALSE)</f>
        <v>0.002993877279</v>
      </c>
      <c r="BB152" s="24">
        <f>VLOOKUP(A152,'2022_PAPI_Indicators'!A147:BA327,52,FALSE)</f>
        <v>0.03592397273</v>
      </c>
      <c r="BC152" s="24">
        <f>VLOOKUP(A152,'2022_PAPI_Indicators'!A147:BB327,53,FALSE)</f>
        <v>0.2877944708</v>
      </c>
      <c r="BD152" s="24">
        <f>VLOOKUP(A152,'2022_PAPI_Indicators'!A147:BC327,54,FALSE)</f>
        <v>0.08375515789</v>
      </c>
      <c r="BE152" s="24">
        <f>VLOOKUP(A152,'2022_PAPI_Indicators'!A147:BD327,55,FALSE)</f>
        <v>0</v>
      </c>
      <c r="BF152" s="24">
        <f>VLOOKUP(A152,'2022_PAPI_Indicators'!A147:BE327,56,FALSE)</f>
        <v>0.2253803909</v>
      </c>
      <c r="BG152" s="24">
        <f>VLOOKUP(A152,'2022_PAPI_Indicators'!A147:BF327,57,FALSE)</f>
        <v>0.5878080726</v>
      </c>
      <c r="BH152" s="24">
        <f>VLOOKUP(A152,'2022_PAPI_Indicators'!A147:BG327,58,FALSE)</f>
        <v>0.3584131002</v>
      </c>
      <c r="BI152" s="24">
        <f>VLOOKUP(A152,'2022_PAPI_Indicators'!A147:BH327,59,FALSE)</f>
        <v>0.2686059177</v>
      </c>
      <c r="BJ152" s="24">
        <f>VLOOKUP(A152,'2022_PAPI_Indicators'!A147:BI327,60,FALSE)</f>
        <v>0.3211382926</v>
      </c>
      <c r="BK152" s="24">
        <f>VLOOKUP(A152,'2022_PAPI_Indicators'!A147:BJ327,61,FALSE)</f>
        <v>0.5168781877</v>
      </c>
      <c r="BL152" s="24">
        <f>VLOOKUP(A152,'2022_PAPI_Indicators'!A147:BK327,62,FALSE)</f>
        <v>0.07232133299</v>
      </c>
      <c r="BM152" s="24">
        <f>VLOOKUP(A152,'2022_PAPI_Indicators'!A147:BL327,63,FALSE)</f>
        <v>0.04313245043</v>
      </c>
      <c r="BN152" s="24">
        <f>VLOOKUP(A152,'2022_PAPI_Indicators'!A147:BM327,64,FALSE)</f>
        <v>0.06946126372</v>
      </c>
    </row>
    <row r="153" ht="13.5" customHeight="1">
      <c r="A153" s="11" t="s">
        <v>367</v>
      </c>
      <c r="B153" s="11" t="s">
        <v>368</v>
      </c>
      <c r="C153" s="12" t="s">
        <v>83</v>
      </c>
      <c r="D153" s="24">
        <f>VLOOKUP(A153,'2022_PAPI_Indicators'!A148:B328,2,)</f>
        <v>0.0120407166</v>
      </c>
      <c r="E153" s="24">
        <f>VLOOKUP(A153,'2022_PAPI_Indicators'!A148:C328,3,FALSE)</f>
        <v>0.08510544896</v>
      </c>
      <c r="F153" s="24">
        <f>VLOOKUP(A153,'2022_PAPI_Indicators'!A148:D328,4,FALSE)</f>
        <v>0.1125881374</v>
      </c>
      <c r="G153" s="24">
        <f>VLOOKUP(A153,'2022_PAPI_Indicators'!A148:E328,5,FALSE)</f>
        <v>0.1628327966</v>
      </c>
      <c r="H153" s="24">
        <f>VLOOKUP(A153,'2022_PAPI_Indicators'!A148:F328,6,FALSE)</f>
        <v>0.1160616279</v>
      </c>
      <c r="I153" s="24">
        <f>VLOOKUP(A153,'2022_PAPI_Indicators'!A148:G328,7,FALSE)</f>
        <v>0.0492031537</v>
      </c>
      <c r="J153" s="24">
        <f>VLOOKUP(A153,'2022_PAPI_Indicators'!A148:H328,8,FALSE)</f>
        <v>0.1967038959</v>
      </c>
      <c r="K153" s="24">
        <f>VLOOKUP(A153,'2022_PAPI_Indicators'!A148:I328,9,FALSE)</f>
        <v>0.2103981376</v>
      </c>
      <c r="L153" s="24">
        <f>VLOOKUP(A153,'2022_PAPI_Indicators'!A148:J328,10,FALSE)</f>
        <v>0.09775041789</v>
      </c>
      <c r="M153" s="24">
        <f>VLOOKUP(A153,'2022_PAPI_Indicators'!A148:K328,11,FALSE)</f>
        <v>0.06727109104</v>
      </c>
      <c r="N153" s="24">
        <f>VLOOKUP(A153,'2022_PAPI_Indicators'!A148:L328,12,FALSE)</f>
        <v>0.1050901487</v>
      </c>
      <c r="O153" s="24">
        <f>VLOOKUP(A153,'2022_PAPI_Indicators'!A148:M328,13,FALSE)</f>
        <v>0.03349849582</v>
      </c>
      <c r="P153" s="24">
        <f>VLOOKUP(A153,'2022_PAPI_Indicators'!A148:N328,14,FALSE)</f>
        <v>0.1183680147</v>
      </c>
      <c r="Q153" s="24">
        <f>VLOOKUP(A153,'2022_PAPI_Indicators'!A148:O328,15,FALSE)</f>
        <v>0.07109923661</v>
      </c>
      <c r="R153" s="25">
        <f>VLOOKUP(A153,'2022_PAPI_Indicators'!A148:P328,16,FALSE)</f>
        <v>0.1363802552</v>
      </c>
      <c r="S153" s="24">
        <f>VLOOKUP(A153,'2022_PAPI_Indicators'!A148:R328,17,FALSE)</f>
        <v>0.08183634281</v>
      </c>
      <c r="T153" s="24">
        <f>VLOOKUP(A153,'2022_PAPI_Indicators'!A148:S328,18,FALSE)</f>
        <v>0.02527971379</v>
      </c>
      <c r="U153" s="25">
        <f>VLOOKUP(A153,'2022_PAPI_Indicators'!A148:T328,19,FALSE)</f>
        <v>0.09012892842</v>
      </c>
      <c r="V153" s="24">
        <f>VLOOKUP(A153,'2022_PAPI_Indicators'!A148:U328,20,FALSE)</f>
        <v>0.03816484287</v>
      </c>
      <c r="W153" s="24">
        <f>VLOOKUP(A153,'2022_PAPI_Indicators'!A148:V328,21,FALSE)</f>
        <v>0.05315780267</v>
      </c>
      <c r="X153" s="24">
        <f>VLOOKUP(A153,'2022_PAPI_Indicators'!A148:W328,22,FALSE)</f>
        <v>0.05354603007</v>
      </c>
      <c r="Y153" s="24">
        <f>VLOOKUP(A153,'2022_PAPI_Indicators'!A148:X328,23,FALSE)</f>
        <v>0.009053215384</v>
      </c>
      <c r="Z153" s="24">
        <f>VLOOKUP(A153,'2022_PAPI_Indicators'!A148:Y328,24,FALSE)</f>
        <v>0.1302890927</v>
      </c>
      <c r="AA153" s="24">
        <f>VLOOKUP(A153,'2022_PAPI_Indicators'!A148:Z328,25,FALSE)</f>
        <v>0.05080049112</v>
      </c>
      <c r="AB153" s="24">
        <f>VLOOKUP(A153,'2022_PAPI_Indicators'!A148:AA328,26,FALSE)</f>
        <v>0.1278934777</v>
      </c>
      <c r="AC153" s="24">
        <f>VLOOKUP(A153,'2022_PAPI_Indicators'!A148:AB328,27,FALSE)</f>
        <v>0.09947471321</v>
      </c>
      <c r="AD153" s="24">
        <f>VLOOKUP(A153,'2022_PAPI_Indicators'!A148:AC328,28,FALSE)</f>
        <v>0.12433099</v>
      </c>
      <c r="AE153" s="24">
        <f>VLOOKUP(A153,'2022_PAPI_Indicators'!A148:AD328,29,FALSE)</f>
        <v>0.04490356147</v>
      </c>
      <c r="AF153" s="24">
        <f>VLOOKUP(A153,'2022_PAPI_Indicators'!A148:AE328,30,FALSE)</f>
        <v>0.1515172869</v>
      </c>
      <c r="AG153" s="24">
        <f>VLOOKUP(A153,'2022_PAPI_Indicators'!A148:AF328,31,FALSE)</f>
        <v>0.1975135058</v>
      </c>
      <c r="AH153" s="24">
        <f>VLOOKUP(A153,'2022_PAPI_Indicators'!A148:AG328,32,FALSE)</f>
        <v>0.2904778123</v>
      </c>
      <c r="AI153" s="24">
        <f>VLOOKUP(A153,'2022_PAPI_Indicators'!A148:AH328,33,FALSE)</f>
        <v>0.02935205959</v>
      </c>
      <c r="AJ153" s="24">
        <f>VLOOKUP(A153,'2022_PAPI_Indicators'!A148:AI328,34,FALSE)</f>
        <v>0.04179899395</v>
      </c>
      <c r="AK153" s="24">
        <f>VLOOKUP(A153,'2022_PAPI_Indicators'!A148:AJ328,35,FALSE)</f>
        <v>0.09817910194</v>
      </c>
      <c r="AL153" s="24">
        <f>VLOOKUP(A153,'2022_PAPI_Indicators'!A148:AK328,36,FALSE)</f>
        <v>0.0495964922</v>
      </c>
      <c r="AM153" s="24">
        <f>VLOOKUP(A153,'2022_PAPI_Indicators'!A148:AL328,37,FALSE)</f>
        <v>0.1525707245</v>
      </c>
      <c r="AN153" s="24">
        <f>VLOOKUP(A153,'2022_PAPI_Indicators'!A148:AM328,38,FALSE)</f>
        <v>0.06517520547</v>
      </c>
      <c r="AO153" s="24">
        <f>VLOOKUP(A153,'2022_PAPI_Indicators'!A148:AN328,39,FALSE)</f>
        <v>0.1474768966</v>
      </c>
      <c r="AP153" s="24">
        <f>VLOOKUP(A153,'2022_PAPI_Indicators'!A148:AO328,40,FALSE)</f>
        <v>0.03985510394</v>
      </c>
      <c r="AQ153" s="24">
        <f>VLOOKUP(A153,'2022_PAPI_Indicators'!A148:AP328,41,FALSE)</f>
        <v>0.09440621734</v>
      </c>
      <c r="AR153" s="24">
        <f>VLOOKUP(A153,'2022_PAPI_Indicators'!A148:AQ328,42,FALSE)</f>
        <v>0.04543921351</v>
      </c>
      <c r="AS153" s="24">
        <f>VLOOKUP(A153,'2022_PAPI_Indicators'!A148:AR328,43,FALSE)</f>
        <v>0.01470588241</v>
      </c>
      <c r="AT153" s="24">
        <f>VLOOKUP(A153,'2022_PAPI_Indicators'!A148:AS328,44,FALSE)</f>
        <v>0.0811361149</v>
      </c>
      <c r="AU153" s="24">
        <f>VLOOKUP(A153,'2022_PAPI_Indicators'!A148:AT328,45,FALSE)</f>
        <v>0.06141325086</v>
      </c>
      <c r="AV153" s="24">
        <f>VLOOKUP(A153,'2022_PAPI_Indicators'!A148:AU328,46,FALSE)</f>
        <v>0.03716209158</v>
      </c>
      <c r="AW153" s="24">
        <f>VLOOKUP(A153,'2022_PAPI_Indicators'!A148:AV328,47,FALSE)</f>
        <v>0.04460860416</v>
      </c>
      <c r="AX153" s="24">
        <f>VLOOKUP(A153,'2022_PAPI_Indicators'!A148:AW328,48,FALSE)</f>
        <v>0.01083315164</v>
      </c>
      <c r="AY153" s="24">
        <f>VLOOKUP(A153,'2022_PAPI_Indicators'!A148:AX328,49,FALSE)</f>
        <v>0.01085776277</v>
      </c>
      <c r="AZ153" s="24">
        <f>VLOOKUP(A153,'2022_PAPI_Indicators'!A148:AY328,50,FALSE)</f>
        <v>0.05460182577</v>
      </c>
      <c r="BA153" s="24">
        <f>VLOOKUP(A153,'2022_PAPI_Indicators'!A148:AZ328,51,FALSE)</f>
        <v>0.004455484916</v>
      </c>
      <c r="BB153" s="24">
        <f>VLOOKUP(A153,'2022_PAPI_Indicators'!A148:BA328,52,FALSE)</f>
        <v>0.06361632794</v>
      </c>
      <c r="BC153" s="24">
        <f>VLOOKUP(A153,'2022_PAPI_Indicators'!A148:BB328,53,FALSE)</f>
        <v>0.3841752112</v>
      </c>
      <c r="BD153" s="24">
        <f>VLOOKUP(A153,'2022_PAPI_Indicators'!A148:BC328,54,FALSE)</f>
        <v>0.1239119247</v>
      </c>
      <c r="BE153" s="24">
        <f>VLOOKUP(A153,'2022_PAPI_Indicators'!A148:BD328,55,FALSE)</f>
        <v>0.09618084878</v>
      </c>
      <c r="BF153" s="24">
        <f>VLOOKUP(A153,'2022_PAPI_Indicators'!A148:BE328,56,FALSE)</f>
        <v>0.2159138173</v>
      </c>
      <c r="BG153" s="24">
        <f>VLOOKUP(A153,'2022_PAPI_Indicators'!A148:BF328,57,FALSE)</f>
        <v>0.615662694</v>
      </c>
      <c r="BH153" s="24">
        <f>VLOOKUP(A153,'2022_PAPI_Indicators'!A148:BG328,58,FALSE)</f>
        <v>0.3683165908</v>
      </c>
      <c r="BI153" s="24">
        <f>VLOOKUP(A153,'2022_PAPI_Indicators'!A148:BH328,59,FALSE)</f>
        <v>0.401850462</v>
      </c>
      <c r="BJ153" s="24">
        <f>VLOOKUP(A153,'2022_PAPI_Indicators'!A148:BI328,60,FALSE)</f>
        <v>0.4079494178</v>
      </c>
      <c r="BK153" s="24">
        <f>VLOOKUP(A153,'2022_PAPI_Indicators'!A148:BJ328,61,FALSE)</f>
        <v>0.5409942865</v>
      </c>
      <c r="BL153" s="24">
        <f>VLOOKUP(A153,'2022_PAPI_Indicators'!A148:BK328,62,FALSE)</f>
        <v>0.1962023228</v>
      </c>
      <c r="BM153" s="24">
        <f>VLOOKUP(A153,'2022_PAPI_Indicators'!A148:BL328,63,FALSE)</f>
        <v>0.2058260888</v>
      </c>
      <c r="BN153" s="24">
        <f>VLOOKUP(A153,'2022_PAPI_Indicators'!A148:BM328,64,FALSE)</f>
        <v>0.2602550983</v>
      </c>
    </row>
    <row r="154" ht="13.5" customHeight="1">
      <c r="A154" s="112" t="s">
        <v>369</v>
      </c>
      <c r="B154" s="113" t="s">
        <v>370</v>
      </c>
      <c r="C154" s="114" t="s">
        <v>77</v>
      </c>
      <c r="D154" s="115">
        <f>VLOOKUP(A154,'2022_PAPI_Indicators'!A149:B329,2,)</f>
        <v>3.657763243</v>
      </c>
      <c r="E154" s="115">
        <f>VLOOKUP(A154,'2022_PAPI_Indicators'!A149:C329,3,FALSE)</f>
        <v>2.58642149</v>
      </c>
      <c r="F154" s="115">
        <f>VLOOKUP(A154,'2022_PAPI_Indicators'!A149:D329,4,FALSE)</f>
        <v>2.16656208</v>
      </c>
      <c r="G154" s="115">
        <f>VLOOKUP(A154,'2022_PAPI_Indicators'!A149:E329,5,FALSE)</f>
        <v>2.883094311</v>
      </c>
      <c r="H154" s="115">
        <f>VLOOKUP(A154,'2022_PAPI_Indicators'!A149:F329,6,FALSE)</f>
        <v>3.117237568</v>
      </c>
      <c r="I154" s="115">
        <f>VLOOKUP(A154,'2022_PAPI_Indicators'!A149:G329,7,FALSE)</f>
        <v>2.853792667</v>
      </c>
      <c r="J154" s="115">
        <f>VLOOKUP(A154,'2022_PAPI_Indicators'!A149:H329,8,FALSE)</f>
        <v>2.450977325</v>
      </c>
      <c r="K154" s="115">
        <f>VLOOKUP(A154,'2022_PAPI_Indicators'!A149:I329,9,FALSE)</f>
        <v>2.88101244</v>
      </c>
      <c r="L154" s="115">
        <f>VLOOKUP(A154,'2022_PAPI_Indicators'!A149:J329,10,FALSE)</f>
        <v>2.328163147</v>
      </c>
      <c r="M154" s="115">
        <f>VLOOKUP(A154,'2022_PAPI_Indicators'!A149:K329,11,FALSE)</f>
        <v>2.812162638</v>
      </c>
      <c r="N154" s="115">
        <f>VLOOKUP(A154,'2022_PAPI_Indicators'!A149:L329,12,FALSE)</f>
        <v>2.587966681</v>
      </c>
      <c r="O154" s="115">
        <f>VLOOKUP(A154,'2022_PAPI_Indicators'!A149:M329,13,FALSE)</f>
        <v>3.316725016</v>
      </c>
      <c r="P154" s="115">
        <f>VLOOKUP(A154,'2022_PAPI_Indicators'!A149:N329,14,FALSE)</f>
        <v>2.975640297</v>
      </c>
      <c r="Q154" s="115">
        <f>VLOOKUP(A154,'2022_PAPI_Indicators'!A149:O329,15,FALSE)</f>
        <v>3.709876776</v>
      </c>
      <c r="R154" s="10">
        <f>VLOOKUP(A154,'2022_PAPI_Indicators'!A149:P329,16,FALSE)</f>
        <v>3.434272766</v>
      </c>
      <c r="S154" s="115">
        <f>VLOOKUP(A154,'2022_PAPI_Indicators'!A149:R329,17,FALSE)</f>
        <v>3.29188633</v>
      </c>
      <c r="T154" s="115">
        <f>VLOOKUP(A154,'2022_PAPI_Indicators'!A149:S329,18,FALSE)</f>
        <v>3.467173338</v>
      </c>
      <c r="U154" s="10" t="str">
        <f>VLOOKUP(A154,'2022_PAPI_Indicators'!A149:T329,19,FALSE)</f>
        <v/>
      </c>
      <c r="V154" s="115">
        <f>VLOOKUP(A154,'2022_PAPI_Indicators'!A149:U329,20,FALSE)</f>
        <v>3.122311592</v>
      </c>
      <c r="W154" s="115">
        <f>VLOOKUP(A154,'2022_PAPI_Indicators'!A149:V329,21,FALSE)</f>
        <v>3.027573824</v>
      </c>
      <c r="X154" s="115">
        <f>VLOOKUP(A154,'2022_PAPI_Indicators'!A149:W329,22,FALSE)</f>
        <v>3.23926878</v>
      </c>
      <c r="Y154" s="115">
        <f>VLOOKUP(A154,'2022_PAPI_Indicators'!A149:X329,23,FALSE)</f>
        <v>3.115983963</v>
      </c>
      <c r="Z154" s="115">
        <f>VLOOKUP(A154,'2022_PAPI_Indicators'!A149:Y329,24,FALSE)</f>
        <v>3.016656637</v>
      </c>
      <c r="AA154" s="115">
        <f>VLOOKUP(A154,'2022_PAPI_Indicators'!A149:Z329,25,FALSE)</f>
        <v>2.897331238</v>
      </c>
      <c r="AB154" s="115">
        <f>VLOOKUP(A154,'2022_PAPI_Indicators'!A149:AA329,26,FALSE)</f>
        <v>3.207627296</v>
      </c>
      <c r="AC154" s="115">
        <f>VLOOKUP(A154,'2022_PAPI_Indicators'!A149:AB329,27,FALSE)</f>
        <v>3.090583086</v>
      </c>
      <c r="AD154" s="115">
        <f>VLOOKUP(A154,'2022_PAPI_Indicators'!A149:AC329,28,FALSE)</f>
        <v>3.068288803</v>
      </c>
      <c r="AE154" s="115">
        <f>VLOOKUP(A154,'2022_PAPI_Indicators'!A149:AD329,29,FALSE)</f>
        <v>3.191097736</v>
      </c>
      <c r="AF154" s="115">
        <f>VLOOKUP(A154,'2022_PAPI_Indicators'!A149:AE329,30,FALSE)</f>
        <v>2.766744137</v>
      </c>
      <c r="AG154" s="115">
        <f>VLOOKUP(A154,'2022_PAPI_Indicators'!A149:AF329,31,FALSE)</f>
        <v>3.032058477</v>
      </c>
      <c r="AH154" s="115">
        <f>VLOOKUP(A154,'2022_PAPI_Indicators'!A149:AG329,32,FALSE)</f>
        <v>3.119012833</v>
      </c>
      <c r="AI154" s="115">
        <f>VLOOKUP(A154,'2022_PAPI_Indicators'!A149:AH329,33,FALSE)</f>
        <v>3.694105387</v>
      </c>
      <c r="AJ154" s="115">
        <f>VLOOKUP(A154,'2022_PAPI_Indicators'!A149:AI329,34,FALSE)</f>
        <v>3.010246038</v>
      </c>
      <c r="AK154" s="115">
        <f>VLOOKUP(A154,'2022_PAPI_Indicators'!A149:AJ329,35,FALSE)</f>
        <v>3.190704107</v>
      </c>
      <c r="AL154" s="115">
        <f>VLOOKUP(A154,'2022_PAPI_Indicators'!A149:AK329,36,FALSE)</f>
        <v>2.870212078</v>
      </c>
      <c r="AM154" s="115">
        <f>VLOOKUP(A154,'2022_PAPI_Indicators'!A149:AL329,37,FALSE)</f>
        <v>2.80961895</v>
      </c>
      <c r="AN154" s="115">
        <f>VLOOKUP(A154,'2022_PAPI_Indicators'!A149:AM329,38,FALSE)</f>
        <v>3.478623629</v>
      </c>
      <c r="AO154" s="115">
        <f>VLOOKUP(A154,'2022_PAPI_Indicators'!A149:AN329,39,FALSE)</f>
        <v>3.53253746</v>
      </c>
      <c r="AP154" s="115">
        <f>VLOOKUP(A154,'2022_PAPI_Indicators'!A149:AO329,40,FALSE)</f>
        <v>3.289687872</v>
      </c>
      <c r="AQ154" s="115">
        <f>VLOOKUP(A154,'2022_PAPI_Indicators'!A149:AP329,41,FALSE)</f>
        <v>2.610697985</v>
      </c>
      <c r="AR154" s="115">
        <f>VLOOKUP(A154,'2022_PAPI_Indicators'!A149:AQ329,42,FALSE)</f>
        <v>2.888888836</v>
      </c>
      <c r="AS154" s="115">
        <f>VLOOKUP(A154,'2022_PAPI_Indicators'!A149:AR329,43,FALSE)</f>
        <v>2.887472153</v>
      </c>
      <c r="AT154" s="115">
        <f>VLOOKUP(A154,'2022_PAPI_Indicators'!A149:AS329,44,FALSE)</f>
        <v>3.121876478</v>
      </c>
      <c r="AU154" s="115">
        <f>VLOOKUP(A154,'2022_PAPI_Indicators'!A149:AT329,45,FALSE)</f>
        <v>3.092808962</v>
      </c>
      <c r="AV154" s="115">
        <f>VLOOKUP(A154,'2022_PAPI_Indicators'!A149:AU329,46,FALSE)</f>
        <v>3.398012638</v>
      </c>
      <c r="AW154" s="115">
        <f>VLOOKUP(A154,'2022_PAPI_Indicators'!A149:AV329,47,FALSE)</f>
        <v>3.088407755</v>
      </c>
      <c r="AX154" s="115">
        <f>VLOOKUP(A154,'2022_PAPI_Indicators'!A149:AW329,48,FALSE)</f>
        <v>3.656406164</v>
      </c>
      <c r="AY154" s="115">
        <f>VLOOKUP(A154,'2022_PAPI_Indicators'!A149:AX329,49,FALSE)</f>
        <v>3.148781061</v>
      </c>
      <c r="AZ154" s="115">
        <f>VLOOKUP(A154,'2022_PAPI_Indicators'!A149:AY329,50,FALSE)</f>
        <v>3.147659063</v>
      </c>
      <c r="BA154" s="115">
        <f>VLOOKUP(A154,'2022_PAPI_Indicators'!A149:AZ329,51,FALSE)</f>
        <v>3.316409349</v>
      </c>
      <c r="BB154" s="115">
        <f>VLOOKUP(A154,'2022_PAPI_Indicators'!A149:BA329,52,FALSE)</f>
        <v>2.808084011</v>
      </c>
      <c r="BC154" s="115">
        <f>VLOOKUP(A154,'2022_PAPI_Indicators'!A149:BB329,53,FALSE)</f>
        <v>2.300216913</v>
      </c>
      <c r="BD154" s="115">
        <f>VLOOKUP(A154,'2022_PAPI_Indicators'!A149:BC329,54,FALSE)</f>
        <v>2.632608891</v>
      </c>
      <c r="BE154" s="115">
        <f>VLOOKUP(A154,'2022_PAPI_Indicators'!A149:BD329,55,FALSE)</f>
        <v>2.667722464</v>
      </c>
      <c r="BF154" s="115">
        <f>VLOOKUP(A154,'2022_PAPI_Indicators'!A149:BE329,56,FALSE)</f>
        <v>2.932793379</v>
      </c>
      <c r="BG154" s="115">
        <f>VLOOKUP(A154,'2022_PAPI_Indicators'!A149:BF329,57,FALSE)</f>
        <v>2.761313438</v>
      </c>
      <c r="BH154" s="115">
        <f>VLOOKUP(A154,'2022_PAPI_Indicators'!A149:BG329,58,FALSE)</f>
        <v>2.592271328</v>
      </c>
      <c r="BI154" s="115">
        <f>VLOOKUP(A154,'2022_PAPI_Indicators'!A149:BH329,59,FALSE)</f>
        <v>2.597040653</v>
      </c>
      <c r="BJ154" s="115">
        <f>VLOOKUP(A154,'2022_PAPI_Indicators'!A149:BI329,60,FALSE)</f>
        <v>2.623971701</v>
      </c>
      <c r="BK154" s="115">
        <f>VLOOKUP(A154,'2022_PAPI_Indicators'!A149:BJ329,61,FALSE)</f>
        <v>2.947430611</v>
      </c>
      <c r="BL154" s="115">
        <f>VLOOKUP(A154,'2022_PAPI_Indicators'!A149:BK329,62,FALSE)</f>
        <v>3.018780708</v>
      </c>
      <c r="BM154" s="115">
        <f>VLOOKUP(A154,'2022_PAPI_Indicators'!A149:BL329,63,FALSE)</f>
        <v>3.085555553</v>
      </c>
      <c r="BN154" s="115">
        <f>VLOOKUP(A154,'2022_PAPI_Indicators'!A149:BM329,64,FALSE)</f>
        <v>3.069447517</v>
      </c>
    </row>
    <row r="155" ht="13.5" customHeight="1">
      <c r="A155" s="19" t="s">
        <v>503</v>
      </c>
      <c r="B155" s="19" t="s">
        <v>372</v>
      </c>
      <c r="C155" s="20" t="s">
        <v>181</v>
      </c>
      <c r="D155" s="21">
        <f>VLOOKUP(A155,'2022_PAPI_Indicators'!A150:B330,2,)</f>
        <v>0.4992937744</v>
      </c>
      <c r="E155" s="21">
        <f>VLOOKUP(A155,'2022_PAPI_Indicators'!A150:C330,3,FALSE)</f>
        <v>0.4235429168</v>
      </c>
      <c r="F155" s="21">
        <f>VLOOKUP(A155,'2022_PAPI_Indicators'!A150:D330,4,FALSE)</f>
        <v>0.3624375165</v>
      </c>
      <c r="G155" s="21">
        <f>VLOOKUP(A155,'2022_PAPI_Indicators'!A150:E330,5,FALSE)</f>
        <v>0.4864757359</v>
      </c>
      <c r="H155" s="21">
        <f>VLOOKUP(A155,'2022_PAPI_Indicators'!A150:F330,6,FALSE)</f>
        <v>0.4247526228</v>
      </c>
      <c r="I155" s="21">
        <f>VLOOKUP(A155,'2022_PAPI_Indicators'!A150:G330,7,FALSE)</f>
        <v>0.4138148129</v>
      </c>
      <c r="J155" s="21">
        <f>VLOOKUP(A155,'2022_PAPI_Indicators'!A150:H330,8,FALSE)</f>
        <v>0.4177664816</v>
      </c>
      <c r="K155" s="21">
        <f>VLOOKUP(A155,'2022_PAPI_Indicators'!A150:I330,9,FALSE)</f>
        <v>0.4089016318</v>
      </c>
      <c r="L155" s="21">
        <f>VLOOKUP(A155,'2022_PAPI_Indicators'!A150:J330,10,FALSE)</f>
        <v>0.3725241721</v>
      </c>
      <c r="M155" s="21">
        <f>VLOOKUP(A155,'2022_PAPI_Indicators'!A150:K330,11,FALSE)</f>
        <v>0.444935739</v>
      </c>
      <c r="N155" s="21">
        <f>VLOOKUP(A155,'2022_PAPI_Indicators'!A150:L330,12,FALSE)</f>
        <v>0.4222555459</v>
      </c>
      <c r="O155" s="21">
        <f>VLOOKUP(A155,'2022_PAPI_Indicators'!A150:M330,13,FALSE)</f>
        <v>0.4751823545</v>
      </c>
      <c r="P155" s="21">
        <f>VLOOKUP(A155,'2022_PAPI_Indicators'!A150:N330,14,FALSE)</f>
        <v>0.4460156262</v>
      </c>
      <c r="Q155" s="21">
        <f>VLOOKUP(A155,'2022_PAPI_Indicators'!A150:O330,15,FALSE)</f>
        <v>0.5296456814</v>
      </c>
      <c r="R155" s="22">
        <f>VLOOKUP(A155,'2022_PAPI_Indicators'!A150:P330,16,FALSE)</f>
        <v>0.4739281833</v>
      </c>
      <c r="S155" s="21">
        <f>VLOOKUP(A155,'2022_PAPI_Indicators'!A150:R330,17,FALSE)</f>
        <v>0.4334955215</v>
      </c>
      <c r="T155" s="21">
        <f>VLOOKUP(A155,'2022_PAPI_Indicators'!A150:S330,18,FALSE)</f>
        <v>0.4490734041</v>
      </c>
      <c r="U155" s="22" t="str">
        <f>VLOOKUP(A155,'2022_PAPI_Indicators'!A150:T330,19,FALSE)</f>
        <v/>
      </c>
      <c r="V155" s="21">
        <f>VLOOKUP(A155,'2022_PAPI_Indicators'!A150:U330,20,FALSE)</f>
        <v>0.4001428187</v>
      </c>
      <c r="W155" s="21">
        <f>VLOOKUP(A155,'2022_PAPI_Indicators'!A150:V330,21,FALSE)</f>
        <v>0.3847823441</v>
      </c>
      <c r="X155" s="21">
        <f>VLOOKUP(A155,'2022_PAPI_Indicators'!A150:W330,22,FALSE)</f>
        <v>0.3953531981</v>
      </c>
      <c r="Y155" s="21">
        <f>VLOOKUP(A155,'2022_PAPI_Indicators'!A150:X330,23,FALSE)</f>
        <v>0.3676512539</v>
      </c>
      <c r="Z155" s="21">
        <f>VLOOKUP(A155,'2022_PAPI_Indicators'!A150:Y330,24,FALSE)</f>
        <v>0.3547090292</v>
      </c>
      <c r="AA155" s="21">
        <f>VLOOKUP(A155,'2022_PAPI_Indicators'!A150:Z330,25,FALSE)</f>
        <v>0.4169831574</v>
      </c>
      <c r="AB155" s="21">
        <f>VLOOKUP(A155,'2022_PAPI_Indicators'!A150:AA330,26,FALSE)</f>
        <v>0.4120225906</v>
      </c>
      <c r="AC155" s="21">
        <f>VLOOKUP(A155,'2022_PAPI_Indicators'!A150:AB330,27,FALSE)</f>
        <v>0.4317387342</v>
      </c>
      <c r="AD155" s="21">
        <f>VLOOKUP(A155,'2022_PAPI_Indicators'!A150:AC330,28,FALSE)</f>
        <v>0.4062282145</v>
      </c>
      <c r="AE155" s="21">
        <f>VLOOKUP(A155,'2022_PAPI_Indicators'!A150:AD330,29,FALSE)</f>
        <v>0.5126974583</v>
      </c>
      <c r="AF155" s="21">
        <f>VLOOKUP(A155,'2022_PAPI_Indicators'!A150:AE330,30,FALSE)</f>
        <v>0.4373176396</v>
      </c>
      <c r="AG155" s="21">
        <f>VLOOKUP(A155,'2022_PAPI_Indicators'!A150:AF330,31,FALSE)</f>
        <v>0.444117099</v>
      </c>
      <c r="AH155" s="21">
        <f>VLOOKUP(A155,'2022_PAPI_Indicators'!A150:AG330,32,FALSE)</f>
        <v>0.478764385</v>
      </c>
      <c r="AI155" s="21">
        <f>VLOOKUP(A155,'2022_PAPI_Indicators'!A150:AH330,33,FALSE)</f>
        <v>0.4540288448</v>
      </c>
      <c r="AJ155" s="21">
        <f>VLOOKUP(A155,'2022_PAPI_Indicators'!A150:AI330,34,FALSE)</f>
        <v>0.3966803551</v>
      </c>
      <c r="AK155" s="21">
        <f>VLOOKUP(A155,'2022_PAPI_Indicators'!A150:AJ330,35,FALSE)</f>
        <v>0.4668314457</v>
      </c>
      <c r="AL155" s="21">
        <f>VLOOKUP(A155,'2022_PAPI_Indicators'!A150:AK330,36,FALSE)</f>
        <v>0.4135088325</v>
      </c>
      <c r="AM155" s="21">
        <f>VLOOKUP(A155,'2022_PAPI_Indicators'!A150:AL330,37,FALSE)</f>
        <v>0.391420871</v>
      </c>
      <c r="AN155" s="21">
        <f>VLOOKUP(A155,'2022_PAPI_Indicators'!A150:AM330,38,FALSE)</f>
        <v>0.4464330971</v>
      </c>
      <c r="AO155" s="21">
        <f>VLOOKUP(A155,'2022_PAPI_Indicators'!A150:AN330,39,FALSE)</f>
        <v>0.4402624071</v>
      </c>
      <c r="AP155" s="21">
        <f>VLOOKUP(A155,'2022_PAPI_Indicators'!A150:AO330,40,FALSE)</f>
        <v>0.4658563137</v>
      </c>
      <c r="AQ155" s="21">
        <f>VLOOKUP(A155,'2022_PAPI_Indicators'!A150:AP330,41,FALSE)</f>
        <v>0.3708999455</v>
      </c>
      <c r="AR155" s="21">
        <f>VLOOKUP(A155,'2022_PAPI_Indicators'!A150:AQ330,42,FALSE)</f>
        <v>0.4417513609</v>
      </c>
      <c r="AS155" s="21">
        <f>VLOOKUP(A155,'2022_PAPI_Indicators'!A150:AR330,43,FALSE)</f>
        <v>0.3858710825</v>
      </c>
      <c r="AT155" s="21">
        <f>VLOOKUP(A155,'2022_PAPI_Indicators'!A150:AS330,44,FALSE)</f>
        <v>0.4462869763</v>
      </c>
      <c r="AU155" s="21">
        <f>VLOOKUP(A155,'2022_PAPI_Indicators'!A150:AT330,45,FALSE)</f>
        <v>0.3818505406</v>
      </c>
      <c r="AV155" s="21">
        <f>VLOOKUP(A155,'2022_PAPI_Indicators'!A150:AU330,46,FALSE)</f>
        <v>0.4065212607</v>
      </c>
      <c r="AW155" s="21">
        <f>VLOOKUP(A155,'2022_PAPI_Indicators'!A150:AV330,47,FALSE)</f>
        <v>0.36521703</v>
      </c>
      <c r="AX155" s="21">
        <f>VLOOKUP(A155,'2022_PAPI_Indicators'!A150:AW330,48,FALSE)</f>
        <v>0.4559816718</v>
      </c>
      <c r="AY155" s="21">
        <f>VLOOKUP(A155,'2022_PAPI_Indicators'!A150:AX330,49,FALSE)</f>
        <v>0.3824144304</v>
      </c>
      <c r="AZ155" s="21">
        <f>VLOOKUP(A155,'2022_PAPI_Indicators'!A150:AY330,50,FALSE)</f>
        <v>0.4061238766</v>
      </c>
      <c r="BA155" s="21">
        <f>VLOOKUP(A155,'2022_PAPI_Indicators'!A150:AZ330,51,FALSE)</f>
        <v>0.4122441113</v>
      </c>
      <c r="BB155" s="21">
        <f>VLOOKUP(A155,'2022_PAPI_Indicators'!A150:BA330,52,FALSE)</f>
        <v>0.3628234863</v>
      </c>
      <c r="BC155" s="21">
        <f>VLOOKUP(A155,'2022_PAPI_Indicators'!A150:BB330,53,FALSE)</f>
        <v>0.3485487401</v>
      </c>
      <c r="BD155" s="21">
        <f>VLOOKUP(A155,'2022_PAPI_Indicators'!A150:BC330,54,FALSE)</f>
        <v>0.3323502541</v>
      </c>
      <c r="BE155" s="21">
        <f>VLOOKUP(A155,'2022_PAPI_Indicators'!A150:BD330,55,FALSE)</f>
        <v>0.3616309166</v>
      </c>
      <c r="BF155" s="21">
        <f>VLOOKUP(A155,'2022_PAPI_Indicators'!A150:BE330,56,FALSE)</f>
        <v>0.4110182226</v>
      </c>
      <c r="BG155" s="21">
        <f>VLOOKUP(A155,'2022_PAPI_Indicators'!A150:BF330,57,FALSE)</f>
        <v>0.4033910036</v>
      </c>
      <c r="BH155" s="21">
        <f>VLOOKUP(A155,'2022_PAPI_Indicators'!A150:BG330,58,FALSE)</f>
        <v>0.3763135672</v>
      </c>
      <c r="BI155" s="21">
        <f>VLOOKUP(A155,'2022_PAPI_Indicators'!A150:BH330,59,FALSE)</f>
        <v>0.3641377389</v>
      </c>
      <c r="BJ155" s="21">
        <f>VLOOKUP(A155,'2022_PAPI_Indicators'!A150:BI330,60,FALSE)</f>
        <v>0.3730817735</v>
      </c>
      <c r="BK155" s="21">
        <f>VLOOKUP(A155,'2022_PAPI_Indicators'!A150:BJ330,61,FALSE)</f>
        <v>0.4350491166</v>
      </c>
      <c r="BL155" s="21">
        <f>VLOOKUP(A155,'2022_PAPI_Indicators'!A150:BK330,62,FALSE)</f>
        <v>0.4093422592</v>
      </c>
      <c r="BM155" s="21">
        <f>VLOOKUP(A155,'2022_PAPI_Indicators'!A150:BL330,63,FALSE)</f>
        <v>0.4292941689</v>
      </c>
      <c r="BN155" s="21">
        <f>VLOOKUP(A155,'2022_PAPI_Indicators'!A150:BM330,64,FALSE)</f>
        <v>0.4348947704</v>
      </c>
    </row>
    <row r="156" ht="12.75" customHeight="1">
      <c r="A156" s="11" t="s">
        <v>373</v>
      </c>
      <c r="B156" s="11" t="s">
        <v>374</v>
      </c>
      <c r="C156" s="12" t="s">
        <v>83</v>
      </c>
      <c r="D156" s="24">
        <f>VLOOKUP(A156,'2022_PAPI_Indicators'!A151:B331,2,)</f>
        <v>0.086108841</v>
      </c>
      <c r="E156" s="24">
        <f>VLOOKUP(A156,'2022_PAPI_Indicators'!A151:C331,3,FALSE)</f>
        <v>0.05387184396</v>
      </c>
      <c r="F156" s="24">
        <f>VLOOKUP(A156,'2022_PAPI_Indicators'!A151:D331,4,FALSE)</f>
        <v>0.01210747939</v>
      </c>
      <c r="G156" s="24">
        <f>VLOOKUP(A156,'2022_PAPI_Indicators'!A151:E331,5,FALSE)</f>
        <v>0.06705091149</v>
      </c>
      <c r="H156" s="24">
        <f>VLOOKUP(A156,'2022_PAPI_Indicators'!A151:F331,6,FALSE)</f>
        <v>0.0616061613</v>
      </c>
      <c r="I156" s="24">
        <f>VLOOKUP(A156,'2022_PAPI_Indicators'!A151:G331,7,FALSE)</f>
        <v>0.03845381364</v>
      </c>
      <c r="J156" s="24">
        <f>VLOOKUP(A156,'2022_PAPI_Indicators'!A151:H331,8,FALSE)</f>
        <v>0.03446055204</v>
      </c>
      <c r="K156" s="24">
        <f>VLOOKUP(A156,'2022_PAPI_Indicators'!A151:I331,9,FALSE)</f>
        <v>0.04022969306</v>
      </c>
      <c r="L156" s="24">
        <f>VLOOKUP(A156,'2022_PAPI_Indicators'!A151:J331,10,FALSE)</f>
        <v>0.02794268914</v>
      </c>
      <c r="M156" s="24">
        <f>VLOOKUP(A156,'2022_PAPI_Indicators'!A151:K331,11,FALSE)</f>
        <v>0.06609758735</v>
      </c>
      <c r="N156" s="24">
        <f>VLOOKUP(A156,'2022_PAPI_Indicators'!A151:L331,12,FALSE)</f>
        <v>0.05302887037</v>
      </c>
      <c r="O156" s="24">
        <f>VLOOKUP(A156,'2022_PAPI_Indicators'!A151:M331,13,FALSE)</f>
        <v>0.06715079397</v>
      </c>
      <c r="P156" s="24">
        <f>VLOOKUP(A156,'2022_PAPI_Indicators'!A151:N331,14,FALSE)</f>
        <v>0.06028933823</v>
      </c>
      <c r="Q156" s="24">
        <f>VLOOKUP(A156,'2022_PAPI_Indicators'!A151:O331,15,FALSE)</f>
        <v>0.09233620018</v>
      </c>
      <c r="R156" s="25">
        <f>VLOOKUP(A156,'2022_PAPI_Indicators'!A151:P331,16,FALSE)</f>
        <v>0.078125</v>
      </c>
      <c r="S156" s="24">
        <f>VLOOKUP(A156,'2022_PAPI_Indicators'!A151:R331,17,FALSE)</f>
        <v>0.046875</v>
      </c>
      <c r="T156" s="24">
        <f>VLOOKUP(A156,'2022_PAPI_Indicators'!A151:S331,18,FALSE)</f>
        <v>0.03696643561</v>
      </c>
      <c r="U156" s="25" t="str">
        <f>VLOOKUP(A156,'2022_PAPI_Indicators'!A151:T331,19,FALSE)</f>
        <v/>
      </c>
      <c r="V156" s="24">
        <f>VLOOKUP(A156,'2022_PAPI_Indicators'!A151:U331,20,FALSE)</f>
        <v>0.03114747256</v>
      </c>
      <c r="W156" s="24">
        <f>VLOOKUP(A156,'2022_PAPI_Indicators'!A151:V331,21,FALSE)</f>
        <v>0.02965628169</v>
      </c>
      <c r="X156" s="24">
        <f>VLOOKUP(A156,'2022_PAPI_Indicators'!A151:W331,22,FALSE)</f>
        <v>0.02610093169</v>
      </c>
      <c r="Y156" s="24">
        <f>VLOOKUP(A156,'2022_PAPI_Indicators'!A151:X331,23,FALSE)</f>
        <v>0.01630114578</v>
      </c>
      <c r="Z156" s="24">
        <f>VLOOKUP(A156,'2022_PAPI_Indicators'!A151:Y331,24,FALSE)</f>
        <v>0.009862976149</v>
      </c>
      <c r="AA156" s="24">
        <f>VLOOKUP(A156,'2022_PAPI_Indicators'!A151:Z331,25,FALSE)</f>
        <v>0.03569229692</v>
      </c>
      <c r="AB156" s="24">
        <f>VLOOKUP(A156,'2022_PAPI_Indicators'!A151:AA331,26,FALSE)</f>
        <v>0.05523405597</v>
      </c>
      <c r="AC156" s="24">
        <f>VLOOKUP(A156,'2022_PAPI_Indicators'!A151:AB331,27,FALSE)</f>
        <v>0.04413041845</v>
      </c>
      <c r="AD156" s="24">
        <f>VLOOKUP(A156,'2022_PAPI_Indicators'!A151:AC331,28,FALSE)</f>
        <v>0.03619492054</v>
      </c>
      <c r="AE156" s="24">
        <f>VLOOKUP(A156,'2022_PAPI_Indicators'!A151:AD331,29,FALSE)</f>
        <v>0.09991963208</v>
      </c>
      <c r="AF156" s="24">
        <f>VLOOKUP(A156,'2022_PAPI_Indicators'!A151:AE331,30,FALSE)</f>
        <v>0.06406087428</v>
      </c>
      <c r="AG156" s="24">
        <f>VLOOKUP(A156,'2022_PAPI_Indicators'!A151:AF331,31,FALSE)</f>
        <v>0.06122152507</v>
      </c>
      <c r="AH156" s="24">
        <f>VLOOKUP(A156,'2022_PAPI_Indicators'!A151:AG331,32,FALSE)</f>
        <v>0.06654476374</v>
      </c>
      <c r="AI156" s="24">
        <f>VLOOKUP(A156,'2022_PAPI_Indicators'!A151:AH331,33,FALSE)</f>
        <v>0.05884637311</v>
      </c>
      <c r="AJ156" s="24">
        <f>VLOOKUP(A156,'2022_PAPI_Indicators'!A151:AI331,34,FALSE)</f>
        <v>0.02338237129</v>
      </c>
      <c r="AK156" s="24">
        <f>VLOOKUP(A156,'2022_PAPI_Indicators'!A151:AJ331,35,FALSE)</f>
        <v>0.04279855266</v>
      </c>
      <c r="AL156" s="24">
        <f>VLOOKUP(A156,'2022_PAPI_Indicators'!A151:AK331,36,FALSE)</f>
        <v>0.04087904468</v>
      </c>
      <c r="AM156" s="24">
        <f>VLOOKUP(A156,'2022_PAPI_Indicators'!A151:AL331,37,FALSE)</f>
        <v>0.02573585324</v>
      </c>
      <c r="AN156" s="24">
        <f>VLOOKUP(A156,'2022_PAPI_Indicators'!A151:AM331,38,FALSE)</f>
        <v>0.046875</v>
      </c>
      <c r="AO156" s="24">
        <f>VLOOKUP(A156,'2022_PAPI_Indicators'!A151:AN331,39,FALSE)</f>
        <v>0.03964522481</v>
      </c>
      <c r="AP156" s="24">
        <f>VLOOKUP(A156,'2022_PAPI_Indicators'!A151:AO331,40,FALSE)</f>
        <v>0.08990052342</v>
      </c>
      <c r="AQ156" s="24">
        <f>VLOOKUP(A156,'2022_PAPI_Indicators'!A151:AP331,41,FALSE)</f>
        <v>0.01516946964</v>
      </c>
      <c r="AR156" s="24">
        <f>VLOOKUP(A156,'2022_PAPI_Indicators'!A151:AQ331,42,FALSE)</f>
        <v>0.03547303379</v>
      </c>
      <c r="AS156" s="24">
        <f>VLOOKUP(A156,'2022_PAPI_Indicators'!A151:AR331,43,FALSE)</f>
        <v>0.01963299513</v>
      </c>
      <c r="AT156" s="24">
        <f>VLOOKUP(A156,'2022_PAPI_Indicators'!A151:AS331,44,FALSE)</f>
        <v>0.06358361989</v>
      </c>
      <c r="AU156" s="24">
        <f>VLOOKUP(A156,'2022_PAPI_Indicators'!A151:AT331,45,FALSE)</f>
        <v>0.02375895716</v>
      </c>
      <c r="AV156" s="24">
        <f>VLOOKUP(A156,'2022_PAPI_Indicators'!A151:AU331,46,FALSE)</f>
        <v>0.01806557924</v>
      </c>
      <c r="AW156" s="24">
        <f>VLOOKUP(A156,'2022_PAPI_Indicators'!A151:AV331,47,FALSE)</f>
        <v>0.009159154259</v>
      </c>
      <c r="AX156" s="24">
        <f>VLOOKUP(A156,'2022_PAPI_Indicators'!A151:AW331,48,FALSE)</f>
        <v>0.07282795012</v>
      </c>
      <c r="AY156" s="24">
        <f>VLOOKUP(A156,'2022_PAPI_Indicators'!A151:AX331,49,FALSE)</f>
        <v>0.02012425847</v>
      </c>
      <c r="AZ156" s="24">
        <f>VLOOKUP(A156,'2022_PAPI_Indicators'!A151:AY331,50,FALSE)</f>
        <v>0.03915068507</v>
      </c>
      <c r="BA156" s="24">
        <f>VLOOKUP(A156,'2022_PAPI_Indicators'!A151:AZ331,51,FALSE)</f>
        <v>0.04920717329</v>
      </c>
      <c r="BB156" s="24">
        <f>VLOOKUP(A156,'2022_PAPI_Indicators'!A151:BA331,52,FALSE)</f>
        <v>0.01439002901</v>
      </c>
      <c r="BC156" s="24">
        <f>VLOOKUP(A156,'2022_PAPI_Indicators'!A151:BB331,53,FALSE)</f>
        <v>0.01036172919</v>
      </c>
      <c r="BD156" s="24">
        <f>VLOOKUP(A156,'2022_PAPI_Indicators'!A151:BC331,54,FALSE)</f>
        <v>0.001582659665</v>
      </c>
      <c r="BE156" s="24">
        <f>VLOOKUP(A156,'2022_PAPI_Indicators'!A151:BD331,55,FALSE)</f>
        <v>0.01758415066</v>
      </c>
      <c r="BF156" s="24">
        <f>VLOOKUP(A156,'2022_PAPI_Indicators'!A151:BE331,56,FALSE)</f>
        <v>0.04446825013</v>
      </c>
      <c r="BG156" s="24">
        <f>VLOOKUP(A156,'2022_PAPI_Indicators'!A151:BF331,57,FALSE)</f>
        <v>0.04118461534</v>
      </c>
      <c r="BH156" s="24">
        <f>VLOOKUP(A156,'2022_PAPI_Indicators'!A151:BG331,58,FALSE)</f>
        <v>0.02178184874</v>
      </c>
      <c r="BI156" s="24">
        <f>VLOOKUP(A156,'2022_PAPI_Indicators'!A151:BH331,59,FALSE)</f>
        <v>0.01391432434</v>
      </c>
      <c r="BJ156" s="24">
        <f>VLOOKUP(A156,'2022_PAPI_Indicators'!A151:BI331,60,FALSE)</f>
        <v>0.02352904901</v>
      </c>
      <c r="BK156" s="24">
        <f>VLOOKUP(A156,'2022_PAPI_Indicators'!A151:BJ331,61,FALSE)</f>
        <v>0.06109325588</v>
      </c>
      <c r="BL156" s="24">
        <f>VLOOKUP(A156,'2022_PAPI_Indicators'!A151:BK331,62,FALSE)</f>
        <v>0.05342911929</v>
      </c>
      <c r="BM156" s="24">
        <f>VLOOKUP(A156,'2022_PAPI_Indicators'!A151:BL331,63,FALSE)</f>
        <v>0.06686475128</v>
      </c>
      <c r="BN156" s="24">
        <f>VLOOKUP(A156,'2022_PAPI_Indicators'!A151:BM331,64,FALSE)</f>
        <v>0.04122748971</v>
      </c>
    </row>
    <row r="157" ht="12.75" customHeight="1">
      <c r="A157" s="11" t="s">
        <v>375</v>
      </c>
      <c r="B157" s="11" t="s">
        <v>376</v>
      </c>
      <c r="C157" s="12" t="s">
        <v>83</v>
      </c>
      <c r="D157" s="24">
        <f>VLOOKUP(A157,'2022_PAPI_Indicators'!A152:B332,2,)</f>
        <v>0.02789368667</v>
      </c>
      <c r="E157" s="24">
        <f>VLOOKUP(A157,'2022_PAPI_Indicators'!A152:C332,3,FALSE)</f>
        <v>0.009120008908</v>
      </c>
      <c r="F157" s="24">
        <f>VLOOKUP(A157,'2022_PAPI_Indicators'!A152:D332,4,FALSE)</f>
        <v>0.009735955857</v>
      </c>
      <c r="G157" s="24">
        <f>VLOOKUP(A157,'2022_PAPI_Indicators'!A152:E332,5,FALSE)</f>
        <v>0.03831994906</v>
      </c>
      <c r="H157" s="24">
        <f>VLOOKUP(A157,'2022_PAPI_Indicators'!A152:F332,6,FALSE)</f>
        <v>0.002200299874</v>
      </c>
      <c r="I157" s="24">
        <f>VLOOKUP(A157,'2022_PAPI_Indicators'!A152:G332,7,FALSE)</f>
        <v>0.01798712835</v>
      </c>
      <c r="J157" s="24">
        <f>VLOOKUP(A157,'2022_PAPI_Indicators'!A152:H332,8,FALSE)</f>
        <v>0.02464145608</v>
      </c>
      <c r="K157" s="24">
        <f>VLOOKUP(A157,'2022_PAPI_Indicators'!A152:I332,9,FALSE)</f>
        <v>0.01290271152</v>
      </c>
      <c r="L157" s="24">
        <f>VLOOKUP(A157,'2022_PAPI_Indicators'!A152:J332,10,FALSE)</f>
        <v>0.0006931059761</v>
      </c>
      <c r="M157" s="24">
        <f>VLOOKUP(A157,'2022_PAPI_Indicators'!A152:K332,11,FALSE)</f>
        <v>0.01130021177</v>
      </c>
      <c r="N157" s="24">
        <f>VLOOKUP(A157,'2022_PAPI_Indicators'!A152:L332,12,FALSE)</f>
        <v>0.00909606088</v>
      </c>
      <c r="O157" s="24">
        <f>VLOOKUP(A157,'2022_PAPI_Indicators'!A152:M332,13,FALSE)</f>
        <v>0.03061509877</v>
      </c>
      <c r="P157" s="24">
        <f>VLOOKUP(A157,'2022_PAPI_Indicators'!A152:N332,14,FALSE)</f>
        <v>0.01783566177</v>
      </c>
      <c r="Q157" s="24">
        <f>VLOOKUP(A157,'2022_PAPI_Indicators'!A152:O332,15,FALSE)</f>
        <v>0.04210533202</v>
      </c>
      <c r="R157" s="25">
        <f>VLOOKUP(A157,'2022_PAPI_Indicators'!A152:P332,16,FALSE)</f>
        <v>0.01879633218</v>
      </c>
      <c r="S157" s="24">
        <f>VLOOKUP(A157,'2022_PAPI_Indicators'!A152:R332,17,FALSE)</f>
        <v>0.02281894349</v>
      </c>
      <c r="T157" s="24">
        <f>VLOOKUP(A157,'2022_PAPI_Indicators'!A152:S332,18,FALSE)</f>
        <v>0.04321767017</v>
      </c>
      <c r="U157" s="25" t="str">
        <f>VLOOKUP(A157,'2022_PAPI_Indicators'!A152:T332,19,FALSE)</f>
        <v/>
      </c>
      <c r="V157" s="24">
        <f>VLOOKUP(A157,'2022_PAPI_Indicators'!A152:U332,20,FALSE)</f>
        <v>0.01608673669</v>
      </c>
      <c r="W157" s="24">
        <f>VLOOKUP(A157,'2022_PAPI_Indicators'!A152:V332,21,FALSE)</f>
        <v>0.00723416917</v>
      </c>
      <c r="X157" s="24">
        <f>VLOOKUP(A157,'2022_PAPI_Indicators'!A152:W332,22,FALSE)</f>
        <v>0.01790793985</v>
      </c>
      <c r="Y157" s="24">
        <f>VLOOKUP(A157,'2022_PAPI_Indicators'!A152:X332,23,FALSE)</f>
        <v>0.009053215384</v>
      </c>
      <c r="Z157" s="24">
        <f>VLOOKUP(A157,'2022_PAPI_Indicators'!A152:Y332,24,FALSE)</f>
        <v>0.00677608652</v>
      </c>
      <c r="AA157" s="24">
        <f>VLOOKUP(A157,'2022_PAPI_Indicators'!A152:Z332,25,FALSE)</f>
        <v>0.02288221382</v>
      </c>
      <c r="AB157" s="24">
        <f>VLOOKUP(A157,'2022_PAPI_Indicators'!A152:AA332,26,FALSE)</f>
        <v>0</v>
      </c>
      <c r="AC157" s="24">
        <f>VLOOKUP(A157,'2022_PAPI_Indicators'!A152:AB332,27,FALSE)</f>
        <v>0.02438049577</v>
      </c>
      <c r="AD157" s="24">
        <f>VLOOKUP(A157,'2022_PAPI_Indicators'!A152:AC332,28,FALSE)</f>
        <v>0.01513719838</v>
      </c>
      <c r="AE157" s="24">
        <f>VLOOKUP(A157,'2022_PAPI_Indicators'!A152:AD332,29,FALSE)</f>
        <v>0.02310892753</v>
      </c>
      <c r="AF157" s="24">
        <f>VLOOKUP(A157,'2022_PAPI_Indicators'!A152:AE332,30,FALSE)</f>
        <v>0.008206892759</v>
      </c>
      <c r="AG157" s="24">
        <f>VLOOKUP(A157,'2022_PAPI_Indicators'!A152:AF332,31,FALSE)</f>
        <v>0.015625</v>
      </c>
      <c r="AH157" s="24">
        <f>VLOOKUP(A157,'2022_PAPI_Indicators'!A152:AG332,32,FALSE)</f>
        <v>0.03363325819</v>
      </c>
      <c r="AI157" s="24">
        <f>VLOOKUP(A157,'2022_PAPI_Indicators'!A152:AH332,33,FALSE)</f>
        <v>0.02467472479</v>
      </c>
      <c r="AJ157" s="24">
        <f>VLOOKUP(A157,'2022_PAPI_Indicators'!A152:AI332,34,FALSE)</f>
        <v>0.02152021602</v>
      </c>
      <c r="AK157" s="24">
        <f>VLOOKUP(A157,'2022_PAPI_Indicators'!A152:AJ332,35,FALSE)</f>
        <v>0.04934382439</v>
      </c>
      <c r="AL157" s="24">
        <f>VLOOKUP(A157,'2022_PAPI_Indicators'!A152:AK332,36,FALSE)</f>
        <v>0.01535585616</v>
      </c>
      <c r="AM157" s="24">
        <f>VLOOKUP(A157,'2022_PAPI_Indicators'!A152:AL332,37,FALSE)</f>
        <v>0.015625</v>
      </c>
      <c r="AN157" s="24">
        <f>VLOOKUP(A157,'2022_PAPI_Indicators'!A152:AM332,38,FALSE)</f>
        <v>0.03153111786</v>
      </c>
      <c r="AO157" s="24">
        <f>VLOOKUP(A157,'2022_PAPI_Indicators'!A152:AN332,39,FALSE)</f>
        <v>0.03460554406</v>
      </c>
      <c r="AP157" s="24">
        <f>VLOOKUP(A157,'2022_PAPI_Indicators'!A152:AO332,40,FALSE)</f>
        <v>0.001585208229</v>
      </c>
      <c r="AQ157" s="24">
        <f>VLOOKUP(A157,'2022_PAPI_Indicators'!A152:AP332,41,FALSE)</f>
        <v>0.01237257943</v>
      </c>
      <c r="AR157" s="24">
        <f>VLOOKUP(A157,'2022_PAPI_Indicators'!A152:AQ332,42,FALSE)</f>
        <v>0.03978039324</v>
      </c>
      <c r="AS157" s="24">
        <f>VLOOKUP(A157,'2022_PAPI_Indicators'!A152:AR332,43,FALSE)</f>
        <v>0.01799062453</v>
      </c>
      <c r="AT157" s="24">
        <f>VLOOKUP(A157,'2022_PAPI_Indicators'!A152:AS332,44,FALSE)</f>
        <v>0.01472409349</v>
      </c>
      <c r="AU157" s="24">
        <f>VLOOKUP(A157,'2022_PAPI_Indicators'!A152:AT332,45,FALSE)</f>
        <v>0.01115722395</v>
      </c>
      <c r="AV157" s="24">
        <f>VLOOKUP(A157,'2022_PAPI_Indicators'!A152:AU332,46,FALSE)</f>
        <v>0.03346387297</v>
      </c>
      <c r="AW157" s="24">
        <f>VLOOKUP(A157,'2022_PAPI_Indicators'!A152:AV332,47,FALSE)</f>
        <v>0.01455601025</v>
      </c>
      <c r="AX157" s="24">
        <f>VLOOKUP(A157,'2022_PAPI_Indicators'!A152:AW332,48,FALSE)</f>
        <v>0.01200817712</v>
      </c>
      <c r="AY157" s="24">
        <f>VLOOKUP(A157,'2022_PAPI_Indicators'!A152:AX332,49,FALSE)</f>
        <v>0.01517165359</v>
      </c>
      <c r="AZ157" s="24">
        <f>VLOOKUP(A157,'2022_PAPI_Indicators'!A152:AY332,50,FALSE)</f>
        <v>0.01211118419</v>
      </c>
      <c r="BA157" s="24">
        <f>VLOOKUP(A157,'2022_PAPI_Indicators'!A152:AZ332,51,FALSE)</f>
        <v>0.006176049821</v>
      </c>
      <c r="BB157" s="24">
        <f>VLOOKUP(A157,'2022_PAPI_Indicators'!A152:BA332,52,FALSE)</f>
        <v>0.007713317871</v>
      </c>
      <c r="BC157" s="24">
        <f>VLOOKUP(A157,'2022_PAPI_Indicators'!A152:BB332,53,FALSE)</f>
        <v>0.002128986176</v>
      </c>
      <c r="BD157" s="24">
        <f>VLOOKUP(A157,'2022_PAPI_Indicators'!A152:BC332,54,FALSE)</f>
        <v>0</v>
      </c>
      <c r="BE157" s="24">
        <f>VLOOKUP(A157,'2022_PAPI_Indicators'!A152:BD332,55,FALSE)</f>
        <v>0.003716130275</v>
      </c>
      <c r="BF157" s="24">
        <f>VLOOKUP(A157,'2022_PAPI_Indicators'!A152:BE332,56,FALSE)</f>
        <v>0.01008946821</v>
      </c>
      <c r="BG157" s="24">
        <f>VLOOKUP(A157,'2022_PAPI_Indicators'!A152:BF332,57,FALSE)</f>
        <v>0.008236923255</v>
      </c>
      <c r="BH157" s="24">
        <f>VLOOKUP(A157,'2022_PAPI_Indicators'!A152:BG332,58,FALSE)</f>
        <v>0.009405723773</v>
      </c>
      <c r="BI157" s="24">
        <f>VLOOKUP(A157,'2022_PAPI_Indicators'!A152:BH332,59,FALSE)</f>
        <v>0.009074046277</v>
      </c>
      <c r="BJ157" s="24">
        <f>VLOOKUP(A157,'2022_PAPI_Indicators'!A152:BI332,60,FALSE)</f>
        <v>0.005482235458</v>
      </c>
      <c r="BK157" s="24">
        <f>VLOOKUP(A157,'2022_PAPI_Indicators'!A152:BJ332,61,FALSE)</f>
        <v>0.009646888822</v>
      </c>
      <c r="BL157" s="24">
        <f>VLOOKUP(A157,'2022_PAPI_Indicators'!A152:BK332,62,FALSE)</f>
        <v>0</v>
      </c>
      <c r="BM157" s="24">
        <f>VLOOKUP(A157,'2022_PAPI_Indicators'!A152:BL332,63,FALSE)</f>
        <v>0</v>
      </c>
      <c r="BN157" s="24">
        <f>VLOOKUP(A157,'2022_PAPI_Indicators'!A152:BM332,64,FALSE)</f>
        <v>0.02940871939</v>
      </c>
    </row>
    <row r="158" ht="13.5" customHeight="1">
      <c r="A158" s="19" t="s">
        <v>377</v>
      </c>
      <c r="B158" s="19" t="s">
        <v>378</v>
      </c>
      <c r="C158" s="20" t="s">
        <v>181</v>
      </c>
      <c r="D158" s="21">
        <f>VLOOKUP(A158,'2022_PAPI_Indicators'!A153:B333,2,)</f>
        <v>2.639581442</v>
      </c>
      <c r="E158" s="21">
        <f>VLOOKUP(A158,'2022_PAPI_Indicators'!A153:C333,3,FALSE)</f>
        <v>1.645833373</v>
      </c>
      <c r="F158" s="21">
        <f>VLOOKUP(A158,'2022_PAPI_Indicators'!A153:D333,4,FALSE)</f>
        <v>1.44798708</v>
      </c>
      <c r="G158" s="21">
        <f>VLOOKUP(A158,'2022_PAPI_Indicators'!A153:E333,5,FALSE)</f>
        <v>2.033794165</v>
      </c>
      <c r="H158" s="21">
        <f>VLOOKUP(A158,'2022_PAPI_Indicators'!A153:F333,6,FALSE)</f>
        <v>2.265890837</v>
      </c>
      <c r="I158" s="21">
        <f>VLOOKUP(A158,'2022_PAPI_Indicators'!A153:G333,7,FALSE)</f>
        <v>2.010893583</v>
      </c>
      <c r="J158" s="21">
        <f>VLOOKUP(A158,'2022_PAPI_Indicators'!A153:H333,8,FALSE)</f>
        <v>1.540851951</v>
      </c>
      <c r="K158" s="21">
        <f>VLOOKUP(A158,'2022_PAPI_Indicators'!A153:I333,9,FALSE)</f>
        <v>1.981963992</v>
      </c>
      <c r="L158" s="21">
        <f>VLOOKUP(A158,'2022_PAPI_Indicators'!A153:J333,10,FALSE)</f>
        <v>1.572586656</v>
      </c>
      <c r="M158" s="21">
        <f>VLOOKUP(A158,'2022_PAPI_Indicators'!A153:K333,11,FALSE)</f>
        <v>1.921222448</v>
      </c>
      <c r="N158" s="21">
        <f>VLOOKUP(A158,'2022_PAPI_Indicators'!A153:L333,12,FALSE)</f>
        <v>1.779934287</v>
      </c>
      <c r="O158" s="21">
        <f>VLOOKUP(A158,'2022_PAPI_Indicators'!A153:M333,13,FALSE)</f>
        <v>2.430170059</v>
      </c>
      <c r="P158" s="21">
        <f>VLOOKUP(A158,'2022_PAPI_Indicators'!A153:N333,14,FALSE)</f>
        <v>2.138688087</v>
      </c>
      <c r="Q158" s="21">
        <f>VLOOKUP(A158,'2022_PAPI_Indicators'!A153:O333,15,FALSE)</f>
        <v>2.792384624</v>
      </c>
      <c r="R158" s="22">
        <f>VLOOKUP(A158,'2022_PAPI_Indicators'!A153:P333,16,FALSE)</f>
        <v>2.557083368</v>
      </c>
      <c r="S158" s="21">
        <f>VLOOKUP(A158,'2022_PAPI_Indicators'!A153:R333,17,FALSE)</f>
        <v>2.45951581</v>
      </c>
      <c r="T158" s="21">
        <f>VLOOKUP(A158,'2022_PAPI_Indicators'!A153:S333,18,FALSE)</f>
        <v>2.577883244</v>
      </c>
      <c r="U158" s="22" t="str">
        <f>VLOOKUP(A158,'2022_PAPI_Indicators'!A153:T333,19,FALSE)</f>
        <v/>
      </c>
      <c r="V158" s="21">
        <f>VLOOKUP(A158,'2022_PAPI_Indicators'!A153:U333,20,FALSE)</f>
        <v>2.360906363</v>
      </c>
      <c r="W158" s="21">
        <f>VLOOKUP(A158,'2022_PAPI_Indicators'!A153:V333,21,FALSE)</f>
        <v>2.241390705</v>
      </c>
      <c r="X158" s="21">
        <f>VLOOKUP(A158,'2022_PAPI_Indicators'!A153:W333,22,FALSE)</f>
        <v>2.391350031</v>
      </c>
      <c r="Y158" s="21">
        <f>VLOOKUP(A158,'2022_PAPI_Indicators'!A153:X333,23,FALSE)</f>
        <v>2.346257687</v>
      </c>
      <c r="Z158" s="21">
        <f>VLOOKUP(A158,'2022_PAPI_Indicators'!A153:Y333,24,FALSE)</f>
        <v>2.282570362</v>
      </c>
      <c r="AA158" s="21">
        <f>VLOOKUP(A158,'2022_PAPI_Indicators'!A153:Z333,25,FALSE)</f>
        <v>2.070887566</v>
      </c>
      <c r="AB158" s="21">
        <f>VLOOKUP(A158,'2022_PAPI_Indicators'!A153:AA333,26,FALSE)</f>
        <v>2.408064365</v>
      </c>
      <c r="AC158" s="21">
        <f>VLOOKUP(A158,'2022_PAPI_Indicators'!A153:AB333,27,FALSE)</f>
        <v>2.278305769</v>
      </c>
      <c r="AD158" s="21">
        <f>VLOOKUP(A158,'2022_PAPI_Indicators'!A153:AC333,28,FALSE)</f>
        <v>2.264761209</v>
      </c>
      <c r="AE158" s="21">
        <f>VLOOKUP(A158,'2022_PAPI_Indicators'!A153:AD333,29,FALSE)</f>
        <v>2.248487473</v>
      </c>
      <c r="AF158" s="21">
        <f>VLOOKUP(A158,'2022_PAPI_Indicators'!A153:AE333,30,FALSE)</f>
        <v>1.89049089</v>
      </c>
      <c r="AG158" s="21">
        <f>VLOOKUP(A158,'2022_PAPI_Indicators'!A153:AF333,31,FALSE)</f>
        <v>2.026783943</v>
      </c>
      <c r="AH158" s="21">
        <f>VLOOKUP(A158,'2022_PAPI_Indicators'!A153:AG333,32,FALSE)</f>
        <v>2.275440693</v>
      </c>
      <c r="AI158" s="21">
        <f>VLOOKUP(A158,'2022_PAPI_Indicators'!A153:AH333,33,FALSE)</f>
        <v>2.842644453</v>
      </c>
      <c r="AJ158" s="21">
        <f>VLOOKUP(A158,'2022_PAPI_Indicators'!A153:AI333,34,FALSE)</f>
        <v>2.232085466</v>
      </c>
      <c r="AK158" s="21">
        <f>VLOOKUP(A158,'2022_PAPI_Indicators'!A153:AJ333,35,FALSE)</f>
        <v>2.246846199</v>
      </c>
      <c r="AL158" s="21">
        <f>VLOOKUP(A158,'2022_PAPI_Indicators'!A153:AK333,36,FALSE)</f>
        <v>2.08153224</v>
      </c>
      <c r="AM158" s="21">
        <f>VLOOKUP(A158,'2022_PAPI_Indicators'!A153:AL333,37,FALSE)</f>
        <v>2.020653963</v>
      </c>
      <c r="AN158" s="21">
        <f>VLOOKUP(A158,'2022_PAPI_Indicators'!A153:AM333,38,FALSE)</f>
        <v>2.557284355</v>
      </c>
      <c r="AO158" s="21">
        <f>VLOOKUP(A158,'2022_PAPI_Indicators'!A153:AN333,39,FALSE)</f>
        <v>2.676368713</v>
      </c>
      <c r="AP158" s="21">
        <f>VLOOKUP(A158,'2022_PAPI_Indicators'!A153:AO333,40,FALSE)</f>
        <v>2.41223073</v>
      </c>
      <c r="AQ158" s="21">
        <f>VLOOKUP(A158,'2022_PAPI_Indicators'!A153:AP333,41,FALSE)</f>
        <v>1.868606091</v>
      </c>
      <c r="AR158" s="21">
        <f>VLOOKUP(A158,'2022_PAPI_Indicators'!A153:AQ333,42,FALSE)</f>
        <v>2.070484877</v>
      </c>
      <c r="AS158" s="21">
        <f>VLOOKUP(A158,'2022_PAPI_Indicators'!A153:AR333,43,FALSE)</f>
        <v>2.128332138</v>
      </c>
      <c r="AT158" s="21">
        <f>VLOOKUP(A158,'2022_PAPI_Indicators'!A153:AS333,44,FALSE)</f>
        <v>2.274131536</v>
      </c>
      <c r="AU158" s="21">
        <f>VLOOKUP(A158,'2022_PAPI_Indicators'!A153:AT333,45,FALSE)</f>
        <v>2.305539131</v>
      </c>
      <c r="AV158" s="21">
        <f>VLOOKUP(A158,'2022_PAPI_Indicators'!A153:AU333,46,FALSE)</f>
        <v>2.496822357</v>
      </c>
      <c r="AW158" s="21">
        <f>VLOOKUP(A158,'2022_PAPI_Indicators'!A153:AV333,47,FALSE)</f>
        <v>2.249442577</v>
      </c>
      <c r="AX158" s="21">
        <f>VLOOKUP(A158,'2022_PAPI_Indicators'!A153:AW333,48,FALSE)</f>
        <v>2.811207294</v>
      </c>
      <c r="AY158" s="21">
        <f>VLOOKUP(A158,'2022_PAPI_Indicators'!A153:AX333,49,FALSE)</f>
        <v>2.388168097</v>
      </c>
      <c r="AZ158" s="21">
        <f>VLOOKUP(A158,'2022_PAPI_Indicators'!A153:AY333,50,FALSE)</f>
        <v>2.384312391</v>
      </c>
      <c r="BA158" s="21">
        <f>VLOOKUP(A158,'2022_PAPI_Indicators'!A153:AZ333,51,FALSE)</f>
        <v>2.514257193</v>
      </c>
      <c r="BB158" s="21">
        <f>VLOOKUP(A158,'2022_PAPI_Indicators'!A153:BA333,52,FALSE)</f>
        <v>2.066446304</v>
      </c>
      <c r="BC158" s="21">
        <f>VLOOKUP(A158,'2022_PAPI_Indicators'!A153:BB333,53,FALSE)</f>
        <v>1.61126852</v>
      </c>
      <c r="BD158" s="21">
        <f>VLOOKUP(A158,'2022_PAPI_Indicators'!A153:BC333,54,FALSE)</f>
        <v>1.909886599</v>
      </c>
      <c r="BE158" s="21">
        <f>VLOOKUP(A158,'2022_PAPI_Indicators'!A153:BD333,55,FALSE)</f>
        <v>1.941473603</v>
      </c>
      <c r="BF158" s="21">
        <f>VLOOKUP(A158,'2022_PAPI_Indicators'!A153:BE333,56,FALSE)</f>
        <v>2.139997959</v>
      </c>
      <c r="BG158" s="21">
        <f>VLOOKUP(A158,'2022_PAPI_Indicators'!A153:BF333,57,FALSE)</f>
        <v>1.941986918</v>
      </c>
      <c r="BH158" s="21">
        <f>VLOOKUP(A158,'2022_PAPI_Indicators'!A153:BG333,58,FALSE)</f>
        <v>1.81499517</v>
      </c>
      <c r="BI158" s="21">
        <f>VLOOKUP(A158,'2022_PAPI_Indicators'!A153:BH333,59,FALSE)</f>
        <v>1.812068462</v>
      </c>
      <c r="BJ158" s="21">
        <f>VLOOKUP(A158,'2022_PAPI_Indicators'!A153:BI333,60,FALSE)</f>
        <v>1.874823093</v>
      </c>
      <c r="BK158" s="21">
        <f>VLOOKUP(A158,'2022_PAPI_Indicators'!A153:BJ333,61,FALSE)</f>
        <v>2.038229704</v>
      </c>
      <c r="BL158" s="21">
        <f>VLOOKUP(A158,'2022_PAPI_Indicators'!A153:BK333,62,FALSE)</f>
        <v>2.163929701</v>
      </c>
      <c r="BM158" s="21">
        <f>VLOOKUP(A158,'2022_PAPI_Indicators'!A153:BL333,63,FALSE)</f>
        <v>2.238718033</v>
      </c>
      <c r="BN158" s="21">
        <f>VLOOKUP(A158,'2022_PAPI_Indicators'!A153:BM333,64,FALSE)</f>
        <v>2.229498386</v>
      </c>
    </row>
    <row r="159" ht="13.5" customHeight="1">
      <c r="A159" s="11" t="s">
        <v>379</v>
      </c>
      <c r="B159" s="11" t="s">
        <v>380</v>
      </c>
      <c r="C159" s="12" t="s">
        <v>83</v>
      </c>
      <c r="D159" s="24">
        <f>VLOOKUP(A159,'2022_PAPI_Indicators'!A154:B334,2,)</f>
        <v>0.649556756</v>
      </c>
      <c r="E159" s="24">
        <f>VLOOKUP(A159,'2022_PAPI_Indicators'!A154:C334,3,FALSE)</f>
        <v>0.3940925598</v>
      </c>
      <c r="F159" s="24">
        <f>VLOOKUP(A159,'2022_PAPI_Indicators'!A154:D334,4,FALSE)</f>
        <v>0.3491223156</v>
      </c>
      <c r="G159" s="24">
        <f>VLOOKUP(A159,'2022_PAPI_Indicators'!A154:E334,5,FALSE)</f>
        <v>0.5712258816</v>
      </c>
      <c r="H159" s="24">
        <f>VLOOKUP(A159,'2022_PAPI_Indicators'!A154:F334,6,FALSE)</f>
        <v>0.5192517638</v>
      </c>
      <c r="I159" s="24">
        <f>VLOOKUP(A159,'2022_PAPI_Indicators'!A154:G334,7,FALSE)</f>
        <v>0.5606831908</v>
      </c>
      <c r="J159" s="24">
        <f>VLOOKUP(A159,'2022_PAPI_Indicators'!A154:H334,8,FALSE)</f>
        <v>0.4485494792</v>
      </c>
      <c r="K159" s="24">
        <f>VLOOKUP(A159,'2022_PAPI_Indicators'!A154:I334,9,FALSE)</f>
        <v>0.5550820231</v>
      </c>
      <c r="L159" s="24">
        <f>VLOOKUP(A159,'2022_PAPI_Indicators'!A154:J334,10,FALSE)</f>
        <v>0.4518969953</v>
      </c>
      <c r="M159" s="24">
        <f>VLOOKUP(A159,'2022_PAPI_Indicators'!A154:K334,11,FALSE)</f>
        <v>0.4970662594</v>
      </c>
      <c r="N159" s="24">
        <f>VLOOKUP(A159,'2022_PAPI_Indicators'!A154:L334,12,FALSE)</f>
        <v>0.3861037493</v>
      </c>
      <c r="O159" s="24">
        <f>VLOOKUP(A159,'2022_PAPI_Indicators'!A154:M334,13,FALSE)</f>
        <v>0.5698049664</v>
      </c>
      <c r="P159" s="24">
        <f>VLOOKUP(A159,'2022_PAPI_Indicators'!A154:N334,14,FALSE)</f>
        <v>0.5607668161</v>
      </c>
      <c r="Q159" s="24">
        <f>VLOOKUP(A159,'2022_PAPI_Indicators'!A154:O334,15,FALSE)</f>
        <v>0.7473679781</v>
      </c>
      <c r="R159" s="25">
        <f>VLOOKUP(A159,'2022_PAPI_Indicators'!A154:P334,16,FALSE)</f>
        <v>0.6957089305</v>
      </c>
      <c r="S159" s="24">
        <f>VLOOKUP(A159,'2022_PAPI_Indicators'!A154:R334,17,FALSE)</f>
        <v>0.578125</v>
      </c>
      <c r="T159" s="24">
        <f>VLOOKUP(A159,'2022_PAPI_Indicators'!A154:S334,18,FALSE)</f>
        <v>0.6246253848</v>
      </c>
      <c r="U159" s="25" t="str">
        <f>VLOOKUP(A159,'2022_PAPI_Indicators'!A154:T334,19,FALSE)</f>
        <v/>
      </c>
      <c r="V159" s="24">
        <f>VLOOKUP(A159,'2022_PAPI_Indicators'!A154:U334,20,FALSE)</f>
        <v>0.4961429536</v>
      </c>
      <c r="W159" s="24">
        <f>VLOOKUP(A159,'2022_PAPI_Indicators'!A154:V334,21,FALSE)</f>
        <v>0.506315589</v>
      </c>
      <c r="X159" s="24">
        <f>VLOOKUP(A159,'2022_PAPI_Indicators'!A154:W334,22,FALSE)</f>
        <v>0.5539016128</v>
      </c>
      <c r="Y159" s="24">
        <f>VLOOKUP(A159,'2022_PAPI_Indicators'!A154:X334,23,FALSE)</f>
        <v>0.6014174223</v>
      </c>
      <c r="Z159" s="24">
        <f>VLOOKUP(A159,'2022_PAPI_Indicators'!A154:Y334,24,FALSE)</f>
        <v>0.5434422493</v>
      </c>
      <c r="AA159" s="24">
        <f>VLOOKUP(A159,'2022_PAPI_Indicators'!A154:Z334,25,FALSE)</f>
        <v>0.5049591064</v>
      </c>
      <c r="AB159" s="24">
        <f>VLOOKUP(A159,'2022_PAPI_Indicators'!A154:AA334,26,FALSE)</f>
        <v>0.5981224775</v>
      </c>
      <c r="AC159" s="24">
        <f>VLOOKUP(A159,'2022_PAPI_Indicators'!A154:AB334,27,FALSE)</f>
        <v>0.5225533843</v>
      </c>
      <c r="AD159" s="24">
        <f>VLOOKUP(A159,'2022_PAPI_Indicators'!A154:AC334,28,FALSE)</f>
        <v>0.5746045113</v>
      </c>
      <c r="AE159" s="24">
        <f>VLOOKUP(A159,'2022_PAPI_Indicators'!A154:AD334,29,FALSE)</f>
        <v>0.6374857426</v>
      </c>
      <c r="AF159" s="24">
        <f>VLOOKUP(A159,'2022_PAPI_Indicators'!A154:AE334,30,FALSE)</f>
        <v>0.4683975875</v>
      </c>
      <c r="AG159" s="24">
        <f>VLOOKUP(A159,'2022_PAPI_Indicators'!A154:AF334,31,FALSE)</f>
        <v>0.5681114793</v>
      </c>
      <c r="AH159" s="24">
        <f>VLOOKUP(A159,'2022_PAPI_Indicators'!A154:AG334,32,FALSE)</f>
        <v>0.6107876301</v>
      </c>
      <c r="AI159" s="24">
        <f>VLOOKUP(A159,'2022_PAPI_Indicators'!A154:AH334,33,FALSE)</f>
        <v>0.7792694569</v>
      </c>
      <c r="AJ159" s="24">
        <f>VLOOKUP(A159,'2022_PAPI_Indicators'!A154:AI334,34,FALSE)</f>
        <v>0.5429711342</v>
      </c>
      <c r="AK159" s="24">
        <f>VLOOKUP(A159,'2022_PAPI_Indicators'!A154:AJ334,35,FALSE)</f>
        <v>0.5589239001</v>
      </c>
      <c r="AL159" s="24">
        <f>VLOOKUP(A159,'2022_PAPI_Indicators'!A154:AK334,36,FALSE)</f>
        <v>0.5335066319</v>
      </c>
      <c r="AM159" s="24">
        <f>VLOOKUP(A159,'2022_PAPI_Indicators'!A154:AL334,37,FALSE)</f>
        <v>0.4941832125</v>
      </c>
      <c r="AN159" s="24">
        <f>VLOOKUP(A159,'2022_PAPI_Indicators'!A154:AM334,38,FALSE)</f>
        <v>0.6953805089</v>
      </c>
      <c r="AO159" s="24">
        <f>VLOOKUP(A159,'2022_PAPI_Indicators'!A154:AN334,39,FALSE)</f>
        <v>0.74611938</v>
      </c>
      <c r="AP159" s="24">
        <f>VLOOKUP(A159,'2022_PAPI_Indicators'!A154:AO334,40,FALSE)</f>
        <v>0.6019031405</v>
      </c>
      <c r="AQ159" s="24">
        <f>VLOOKUP(A159,'2022_PAPI_Indicators'!A154:AP334,41,FALSE)</f>
        <v>0.5299121141</v>
      </c>
      <c r="AR159" s="24">
        <f>VLOOKUP(A159,'2022_PAPI_Indicators'!A154:AQ334,42,FALSE)</f>
        <v>0.546875</v>
      </c>
      <c r="AS159" s="24">
        <f>VLOOKUP(A159,'2022_PAPI_Indicators'!A154:AR334,43,FALSE)</f>
        <v>0.5311295986</v>
      </c>
      <c r="AT159" s="24">
        <f>VLOOKUP(A159,'2022_PAPI_Indicators'!A154:AS334,44,FALSE)</f>
        <v>0.6174345613</v>
      </c>
      <c r="AU159" s="24">
        <f>VLOOKUP(A159,'2022_PAPI_Indicators'!A154:AT334,45,FALSE)</f>
        <v>0.511033237</v>
      </c>
      <c r="AV159" s="24">
        <f>VLOOKUP(A159,'2022_PAPI_Indicators'!A154:AU334,46,FALSE)</f>
        <v>0.6040898561</v>
      </c>
      <c r="AW159" s="24">
        <f>VLOOKUP(A159,'2022_PAPI_Indicators'!A154:AV334,47,FALSE)</f>
        <v>0.492128402</v>
      </c>
      <c r="AX159" s="24">
        <f>VLOOKUP(A159,'2022_PAPI_Indicators'!A154:AW334,48,FALSE)</f>
        <v>0.7231393456</v>
      </c>
      <c r="AY159" s="24">
        <f>VLOOKUP(A159,'2022_PAPI_Indicators'!A154:AX334,49,FALSE)</f>
        <v>0.5247190595</v>
      </c>
      <c r="AZ159" s="24">
        <f>VLOOKUP(A159,'2022_PAPI_Indicators'!A154:AY334,50,FALSE)</f>
        <v>0.5367549062</v>
      </c>
      <c r="BA159" s="24">
        <f>VLOOKUP(A159,'2022_PAPI_Indicators'!A154:AZ334,51,FALSE)</f>
        <v>0.5970666409</v>
      </c>
      <c r="BB159" s="24">
        <f>VLOOKUP(A159,'2022_PAPI_Indicators'!A154:BA334,52,FALSE)</f>
        <v>0.4288579822</v>
      </c>
      <c r="BC159" s="24">
        <f>VLOOKUP(A159,'2022_PAPI_Indicators'!A154:BB334,53,FALSE)</f>
        <v>0.3239872456</v>
      </c>
      <c r="BD159" s="24">
        <f>VLOOKUP(A159,'2022_PAPI_Indicators'!A154:BC334,54,FALSE)</f>
        <v>0.3201864362</v>
      </c>
      <c r="BE159" s="24">
        <f>VLOOKUP(A159,'2022_PAPI_Indicators'!A154:BD334,55,FALSE)</f>
        <v>0.4227799773</v>
      </c>
      <c r="BF159" s="24">
        <f>VLOOKUP(A159,'2022_PAPI_Indicators'!A154:BE334,56,FALSE)</f>
        <v>0.5262948871</v>
      </c>
      <c r="BG159" s="24">
        <f>VLOOKUP(A159,'2022_PAPI_Indicators'!A154:BF334,57,FALSE)</f>
        <v>0.4727426767</v>
      </c>
      <c r="BH159" s="24">
        <f>VLOOKUP(A159,'2022_PAPI_Indicators'!A154:BG334,58,FALSE)</f>
        <v>0.3866335154</v>
      </c>
      <c r="BI159" s="24">
        <f>VLOOKUP(A159,'2022_PAPI_Indicators'!A154:BH334,59,FALSE)</f>
        <v>0.3741645813</v>
      </c>
      <c r="BJ159" s="24">
        <f>VLOOKUP(A159,'2022_PAPI_Indicators'!A154:BI334,60,FALSE)</f>
        <v>0.3765613139</v>
      </c>
      <c r="BK159" s="24">
        <f>VLOOKUP(A159,'2022_PAPI_Indicators'!A154:BJ334,61,FALSE)</f>
        <v>0.5474292636</v>
      </c>
      <c r="BL159" s="24">
        <f>VLOOKUP(A159,'2022_PAPI_Indicators'!A154:BK334,62,FALSE)</f>
        <v>0.5100363493</v>
      </c>
      <c r="BM159" s="24">
        <f>VLOOKUP(A159,'2022_PAPI_Indicators'!A154:BL334,63,FALSE)</f>
        <v>0.5038822889</v>
      </c>
      <c r="BN159" s="24">
        <f>VLOOKUP(A159,'2022_PAPI_Indicators'!A154:BM334,64,FALSE)</f>
        <v>0.5336074829</v>
      </c>
    </row>
    <row r="160" ht="13.5" customHeight="1">
      <c r="A160" s="11" t="s">
        <v>381</v>
      </c>
      <c r="B160" s="11" t="s">
        <v>382</v>
      </c>
      <c r="C160" s="12" t="s">
        <v>83</v>
      </c>
      <c r="D160" s="24">
        <f>VLOOKUP(A160,'2022_PAPI_Indicators'!A155:B335,2,)</f>
        <v>0.9057169557</v>
      </c>
      <c r="E160" s="24">
        <f>VLOOKUP(A160,'2022_PAPI_Indicators'!A155:C335,3,FALSE)</f>
        <v>0.4919905066</v>
      </c>
      <c r="F160" s="24">
        <f>VLOOKUP(A160,'2022_PAPI_Indicators'!A155:D335,4,FALSE)</f>
        <v>0.4037308991</v>
      </c>
      <c r="G160" s="24">
        <f>VLOOKUP(A160,'2022_PAPI_Indicators'!A155:E335,5,FALSE)</f>
        <v>0.5761103034</v>
      </c>
      <c r="H160" s="24">
        <f>VLOOKUP(A160,'2022_PAPI_Indicators'!A155:F335,6,FALSE)</f>
        <v>0.7843784094</v>
      </c>
      <c r="I160" s="24">
        <f>VLOOKUP(A160,'2022_PAPI_Indicators'!A155:G335,7,FALSE)</f>
        <v>0.5712316632</v>
      </c>
      <c r="J160" s="24">
        <f>VLOOKUP(A160,'2022_PAPI_Indicators'!A155:H335,8,FALSE)</f>
        <v>0.3668390512</v>
      </c>
      <c r="K160" s="24">
        <f>VLOOKUP(A160,'2022_PAPI_Indicators'!A155:I335,9,FALSE)</f>
        <v>0.5573516488</v>
      </c>
      <c r="L160" s="24">
        <f>VLOOKUP(A160,'2022_PAPI_Indicators'!A155:J335,10,FALSE)</f>
        <v>0.3848617077</v>
      </c>
      <c r="M160" s="24">
        <f>VLOOKUP(A160,'2022_PAPI_Indicators'!A155:K335,11,FALSE)</f>
        <v>0.5744640231</v>
      </c>
      <c r="N160" s="24">
        <f>VLOOKUP(A160,'2022_PAPI_Indicators'!A155:L335,12,FALSE)</f>
        <v>0.5902829766</v>
      </c>
      <c r="O160" s="24">
        <f>VLOOKUP(A160,'2022_PAPI_Indicators'!A155:M335,13,FALSE)</f>
        <v>0.844450891</v>
      </c>
      <c r="P160" s="24">
        <f>VLOOKUP(A160,'2022_PAPI_Indicators'!A155:N335,14,FALSE)</f>
        <v>0.6572049856</v>
      </c>
      <c r="Q160" s="24">
        <f>VLOOKUP(A160,'2022_PAPI_Indicators'!A155:O335,15,FALSE)</f>
        <v>0.9108034372</v>
      </c>
      <c r="R160" s="25">
        <f>VLOOKUP(A160,'2022_PAPI_Indicators'!A155:P335,16,FALSE)</f>
        <v>0.8040105104</v>
      </c>
      <c r="S160" s="24">
        <f>VLOOKUP(A160,'2022_PAPI_Indicators'!A155:R335,17,FALSE)</f>
        <v>0.8558924198</v>
      </c>
      <c r="T160" s="24">
        <f>VLOOKUP(A160,'2022_PAPI_Indicators'!A155:S335,18,FALSE)</f>
        <v>0.8891006708</v>
      </c>
      <c r="U160" s="25" t="str">
        <f>VLOOKUP(A160,'2022_PAPI_Indicators'!A155:T335,19,FALSE)</f>
        <v/>
      </c>
      <c r="V160" s="24">
        <f>VLOOKUP(A160,'2022_PAPI_Indicators'!A155:U335,20,FALSE)</f>
        <v>0.8714707494</v>
      </c>
      <c r="W160" s="24">
        <f>VLOOKUP(A160,'2022_PAPI_Indicators'!A155:V335,21,FALSE)</f>
        <v>0.7808161378</v>
      </c>
      <c r="X160" s="24">
        <f>VLOOKUP(A160,'2022_PAPI_Indicators'!A155:W335,22,FALSE)</f>
        <v>0.8342128396</v>
      </c>
      <c r="Y160" s="24">
        <f>VLOOKUP(A160,'2022_PAPI_Indicators'!A155:X335,23,FALSE)</f>
        <v>0.7563319206</v>
      </c>
      <c r="Z160" s="24">
        <f>VLOOKUP(A160,'2022_PAPI_Indicators'!A155:Y335,24,FALSE)</f>
        <v>0.771420002</v>
      </c>
      <c r="AA160" s="24">
        <f>VLOOKUP(A160,'2022_PAPI_Indicators'!A155:Z335,25,FALSE)</f>
        <v>0.6673557162</v>
      </c>
      <c r="AB160" s="24">
        <f>VLOOKUP(A160,'2022_PAPI_Indicators'!A155:AA335,26,FALSE)</f>
        <v>0.8012474775</v>
      </c>
      <c r="AC160" s="24">
        <f>VLOOKUP(A160,'2022_PAPI_Indicators'!A155:AB335,27,FALSE)</f>
        <v>0.7894370556</v>
      </c>
      <c r="AD160" s="24">
        <f>VLOOKUP(A160,'2022_PAPI_Indicators'!A155:AC335,28,FALSE)</f>
        <v>0.7282649875</v>
      </c>
      <c r="AE160" s="24">
        <f>VLOOKUP(A160,'2022_PAPI_Indicators'!A155:AD335,29,FALSE)</f>
        <v>0.6544250846</v>
      </c>
      <c r="AF160" s="24">
        <f>VLOOKUP(A160,'2022_PAPI_Indicators'!A155:AE335,30,FALSE)</f>
        <v>0.5824380517</v>
      </c>
      <c r="AG160" s="24">
        <f>VLOOKUP(A160,'2022_PAPI_Indicators'!A155:AF335,31,FALSE)</f>
        <v>0.5745038986</v>
      </c>
      <c r="AH160" s="24">
        <f>VLOOKUP(A160,'2022_PAPI_Indicators'!A155:AG335,32,FALSE)</f>
        <v>0.6992734075</v>
      </c>
      <c r="AI160" s="24">
        <f>VLOOKUP(A160,'2022_PAPI_Indicators'!A155:AH335,33,FALSE)</f>
        <v>0.9127469659</v>
      </c>
      <c r="AJ160" s="24">
        <f>VLOOKUP(A160,'2022_PAPI_Indicators'!A155:AI335,34,FALSE)</f>
        <v>0.7378945351</v>
      </c>
      <c r="AK160" s="24">
        <f>VLOOKUP(A160,'2022_PAPI_Indicators'!A155:AJ335,35,FALSE)</f>
        <v>0.7318816185</v>
      </c>
      <c r="AL160" s="24">
        <f>VLOOKUP(A160,'2022_PAPI_Indicators'!A155:AK335,36,FALSE)</f>
        <v>0.6459764242</v>
      </c>
      <c r="AM160" s="24">
        <f>VLOOKUP(A160,'2022_PAPI_Indicators'!A155:AL335,37,FALSE)</f>
        <v>0.6443042755</v>
      </c>
      <c r="AN160" s="24">
        <f>VLOOKUP(A160,'2022_PAPI_Indicators'!A155:AM335,38,FALSE)</f>
        <v>0.8044743538</v>
      </c>
      <c r="AO160" s="24">
        <f>VLOOKUP(A160,'2022_PAPI_Indicators'!A155:AN335,39,FALSE)</f>
        <v>0.8339267969</v>
      </c>
      <c r="AP160" s="24">
        <f>VLOOKUP(A160,'2022_PAPI_Indicators'!A155:AO335,40,FALSE)</f>
        <v>0.8002725244</v>
      </c>
      <c r="AQ160" s="24">
        <f>VLOOKUP(A160,'2022_PAPI_Indicators'!A155:AP335,41,FALSE)</f>
        <v>0.5061863065</v>
      </c>
      <c r="AR160" s="24">
        <f>VLOOKUP(A160,'2022_PAPI_Indicators'!A155:AQ335,42,FALSE)</f>
        <v>0.6251686811</v>
      </c>
      <c r="AS160" s="24">
        <f>VLOOKUP(A160,'2022_PAPI_Indicators'!A155:AR335,43,FALSE)</f>
        <v>0.6798685193</v>
      </c>
      <c r="AT160" s="24">
        <f>VLOOKUP(A160,'2022_PAPI_Indicators'!A155:AS335,44,FALSE)</f>
        <v>0.6917449832</v>
      </c>
      <c r="AU160" s="24">
        <f>VLOOKUP(A160,'2022_PAPI_Indicators'!A155:AT335,45,FALSE)</f>
        <v>0.819296062</v>
      </c>
      <c r="AV160" s="24">
        <f>VLOOKUP(A160,'2022_PAPI_Indicators'!A155:AU335,46,FALSE)</f>
        <v>0.8550498486</v>
      </c>
      <c r="AW160" s="24">
        <f>VLOOKUP(A160,'2022_PAPI_Indicators'!A155:AV335,47,FALSE)</f>
        <v>0.8004255295</v>
      </c>
      <c r="AX160" s="24">
        <f>VLOOKUP(A160,'2022_PAPI_Indicators'!A155:AW335,48,FALSE)</f>
        <v>0.9477072954</v>
      </c>
      <c r="AY160" s="24">
        <f>VLOOKUP(A160,'2022_PAPI_Indicators'!A155:AX335,49,FALSE)</f>
        <v>0.8612527251</v>
      </c>
      <c r="AZ160" s="24">
        <f>VLOOKUP(A160,'2022_PAPI_Indicators'!A155:AY335,50,FALSE)</f>
        <v>0.8466203809</v>
      </c>
      <c r="BA160" s="24">
        <f>VLOOKUP(A160,'2022_PAPI_Indicators'!A155:AZ335,51,FALSE)</f>
        <v>0.8738136888</v>
      </c>
      <c r="BB160" s="24">
        <f>VLOOKUP(A160,'2022_PAPI_Indicators'!A155:BA335,52,FALSE)</f>
        <v>0.7404661179</v>
      </c>
      <c r="BC160" s="24">
        <f>VLOOKUP(A160,'2022_PAPI_Indicators'!A155:BB335,53,FALSE)</f>
        <v>0.5388198495</v>
      </c>
      <c r="BD160" s="24">
        <f>VLOOKUP(A160,'2022_PAPI_Indicators'!A155:BC335,54,FALSE)</f>
        <v>0.7437102199</v>
      </c>
      <c r="BE160" s="24">
        <f>VLOOKUP(A160,'2022_PAPI_Indicators'!A155:BD335,55,FALSE)</f>
        <v>0.6623874307</v>
      </c>
      <c r="BF160" s="24">
        <f>VLOOKUP(A160,'2022_PAPI_Indicators'!A155:BE335,56,FALSE)</f>
        <v>0.6925588846</v>
      </c>
      <c r="BG160" s="24">
        <f>VLOOKUP(A160,'2022_PAPI_Indicators'!A155:BF335,57,FALSE)</f>
        <v>0.6127703786</v>
      </c>
      <c r="BH160" s="24">
        <f>VLOOKUP(A160,'2022_PAPI_Indicators'!A155:BG335,58,FALSE)</f>
        <v>0.6133632064</v>
      </c>
      <c r="BI160" s="24">
        <f>VLOOKUP(A160,'2022_PAPI_Indicators'!A155:BH335,59,FALSE)</f>
        <v>0.6238613129</v>
      </c>
      <c r="BJ160" s="24">
        <f>VLOOKUP(A160,'2022_PAPI_Indicators'!A155:BI335,60,FALSE)</f>
        <v>0.6637235284</v>
      </c>
      <c r="BK160" s="24">
        <f>VLOOKUP(A160,'2022_PAPI_Indicators'!A155:BJ335,61,FALSE)</f>
        <v>0.6028938293</v>
      </c>
      <c r="BL160" s="24">
        <f>VLOOKUP(A160,'2022_PAPI_Indicators'!A155:BK335,62,FALSE)</f>
        <v>0.724933207</v>
      </c>
      <c r="BM160" s="24">
        <f>VLOOKUP(A160,'2022_PAPI_Indicators'!A155:BL335,63,FALSE)</f>
        <v>0.781449616</v>
      </c>
      <c r="BN160" s="24">
        <f>VLOOKUP(A160,'2022_PAPI_Indicators'!A155:BM335,64,FALSE)</f>
        <v>0.7455160618</v>
      </c>
    </row>
    <row r="161" ht="13.5" customHeight="1">
      <c r="A161" s="19" t="s">
        <v>383</v>
      </c>
      <c r="B161" s="19" t="s">
        <v>384</v>
      </c>
      <c r="C161" s="20" t="s">
        <v>181</v>
      </c>
      <c r="D161" s="21">
        <f>VLOOKUP(A161,'2022_PAPI_Indicators'!A156:B336,2,)</f>
        <v>0.5188880563</v>
      </c>
      <c r="E161" s="21">
        <f>VLOOKUP(A161,'2022_PAPI_Indicators'!A156:C336,3,FALSE)</f>
        <v>0.5170451999</v>
      </c>
      <c r="F161" s="21">
        <f>VLOOKUP(A161,'2022_PAPI_Indicators'!A156:D336,4,FALSE)</f>
        <v>0.3561374843</v>
      </c>
      <c r="G161" s="21">
        <f>VLOOKUP(A161,'2022_PAPI_Indicators'!A156:E336,5,FALSE)</f>
        <v>0.3628244698</v>
      </c>
      <c r="H161" s="21">
        <f>VLOOKUP(A161,'2022_PAPI_Indicators'!A156:F336,6,FALSE)</f>
        <v>0.4265940487</v>
      </c>
      <c r="I161" s="21">
        <f>VLOOKUP(A161,'2022_PAPI_Indicators'!A156:G336,7,FALSE)</f>
        <v>0.4290845394</v>
      </c>
      <c r="J161" s="21">
        <f>VLOOKUP(A161,'2022_PAPI_Indicators'!A156:H336,8,FALSE)</f>
        <v>0.4923588037</v>
      </c>
      <c r="K161" s="21">
        <f>VLOOKUP(A161,'2022_PAPI_Indicators'!A156:I336,9,FALSE)</f>
        <v>0.490146935</v>
      </c>
      <c r="L161" s="21">
        <f>VLOOKUP(A161,'2022_PAPI_Indicators'!A156:J336,10,FALSE)</f>
        <v>0.3830522299</v>
      </c>
      <c r="M161" s="21">
        <f>VLOOKUP(A161,'2022_PAPI_Indicators'!A156:K336,11,FALSE)</f>
        <v>0.4460044801</v>
      </c>
      <c r="N161" s="21">
        <f>VLOOKUP(A161,'2022_PAPI_Indicators'!A156:L336,12,FALSE)</f>
        <v>0.3857769072</v>
      </c>
      <c r="O161" s="21">
        <f>VLOOKUP(A161,'2022_PAPI_Indicators'!A156:M336,13,FALSE)</f>
        <v>0.4113728106</v>
      </c>
      <c r="P161" s="21">
        <f>VLOOKUP(A161,'2022_PAPI_Indicators'!A156:N336,14,FALSE)</f>
        <v>0.3909366131</v>
      </c>
      <c r="Q161" s="21">
        <f>VLOOKUP(A161,'2022_PAPI_Indicators'!A156:O336,15,FALSE)</f>
        <v>0.3878465593</v>
      </c>
      <c r="R161" s="22">
        <f>VLOOKUP(A161,'2022_PAPI_Indicators'!A156:P336,16,FALSE)</f>
        <v>0.4032614827</v>
      </c>
      <c r="S161" s="21">
        <f>VLOOKUP(A161,'2022_PAPI_Indicators'!A156:R336,17,FALSE)</f>
        <v>0.3988749683</v>
      </c>
      <c r="T161" s="21">
        <f>VLOOKUP(A161,'2022_PAPI_Indicators'!A156:S336,18,FALSE)</f>
        <v>0.4402168095</v>
      </c>
      <c r="U161" s="22" t="str">
        <f>VLOOKUP(A161,'2022_PAPI_Indicators'!A156:T336,19,FALSE)</f>
        <v/>
      </c>
      <c r="V161" s="21">
        <f>VLOOKUP(A161,'2022_PAPI_Indicators'!A156:U336,20,FALSE)</f>
        <v>0.3612625003</v>
      </c>
      <c r="W161" s="21">
        <f>VLOOKUP(A161,'2022_PAPI_Indicators'!A156:V336,21,FALSE)</f>
        <v>0.4014008641</v>
      </c>
      <c r="X161" s="21">
        <f>VLOOKUP(A161,'2022_PAPI_Indicators'!A156:W336,22,FALSE)</f>
        <v>0.4525656104</v>
      </c>
      <c r="Y161" s="21">
        <f>VLOOKUP(A161,'2022_PAPI_Indicators'!A156:X336,23,FALSE)</f>
        <v>0.4020751715</v>
      </c>
      <c r="Z161" s="21">
        <f>VLOOKUP(A161,'2022_PAPI_Indicators'!A156:Y336,24,FALSE)</f>
        <v>0.3793774247</v>
      </c>
      <c r="AA161" s="21">
        <f>VLOOKUP(A161,'2022_PAPI_Indicators'!A156:Z336,25,FALSE)</f>
        <v>0.4094606936</v>
      </c>
      <c r="AB161" s="21">
        <f>VLOOKUP(A161,'2022_PAPI_Indicators'!A156:AA336,26,FALSE)</f>
        <v>0.387540549</v>
      </c>
      <c r="AC161" s="21">
        <f>VLOOKUP(A161,'2022_PAPI_Indicators'!A156:AB336,27,FALSE)</f>
        <v>0.3805385828</v>
      </c>
      <c r="AD161" s="21">
        <f>VLOOKUP(A161,'2022_PAPI_Indicators'!A156:AC336,28,FALSE)</f>
        <v>0.3972994983</v>
      </c>
      <c r="AE161" s="21">
        <f>VLOOKUP(A161,'2022_PAPI_Indicators'!A156:AD336,29,FALSE)</f>
        <v>0.4299128652</v>
      </c>
      <c r="AF161" s="21">
        <f>VLOOKUP(A161,'2022_PAPI_Indicators'!A156:AE336,30,FALSE)</f>
        <v>0.4389356673</v>
      </c>
      <c r="AG161" s="21">
        <f>VLOOKUP(A161,'2022_PAPI_Indicators'!A156:AF336,31,FALSE)</f>
        <v>0.5611575246</v>
      </c>
      <c r="AH161" s="21">
        <f>VLOOKUP(A161,'2022_PAPI_Indicators'!A156:AG336,32,FALSE)</f>
        <v>0.3648077548</v>
      </c>
      <c r="AI161" s="21">
        <f>VLOOKUP(A161,'2022_PAPI_Indicators'!A156:AH336,33,FALSE)</f>
        <v>0.3974321783</v>
      </c>
      <c r="AJ161" s="21">
        <f>VLOOKUP(A161,'2022_PAPI_Indicators'!A156:AI336,34,FALSE)</f>
        <v>0.381480217</v>
      </c>
      <c r="AK161" s="21">
        <f>VLOOKUP(A161,'2022_PAPI_Indicators'!A156:AJ336,35,FALSE)</f>
        <v>0.4770265818</v>
      </c>
      <c r="AL161" s="21">
        <f>VLOOKUP(A161,'2022_PAPI_Indicators'!A156:AK336,36,FALSE)</f>
        <v>0.3751709163</v>
      </c>
      <c r="AM161" s="21">
        <f>VLOOKUP(A161,'2022_PAPI_Indicators'!A156:AL336,37,FALSE)</f>
        <v>0.3975442648</v>
      </c>
      <c r="AN161" s="21">
        <f>VLOOKUP(A161,'2022_PAPI_Indicators'!A156:AM336,38,FALSE)</f>
        <v>0.4749062359</v>
      </c>
      <c r="AO161" s="21">
        <f>VLOOKUP(A161,'2022_PAPI_Indicators'!A156:AN336,39,FALSE)</f>
        <v>0.4159065485</v>
      </c>
      <c r="AP161" s="21">
        <f>VLOOKUP(A161,'2022_PAPI_Indicators'!A156:AO336,40,FALSE)</f>
        <v>0.4116008282</v>
      </c>
      <c r="AQ161" s="21">
        <f>VLOOKUP(A161,'2022_PAPI_Indicators'!A156:AP336,41,FALSE)</f>
        <v>0.3711919785</v>
      </c>
      <c r="AR161" s="21">
        <f>VLOOKUP(A161,'2022_PAPI_Indicators'!A156:AQ336,42,FALSE)</f>
        <v>0.3766527772</v>
      </c>
      <c r="AS161" s="21">
        <f>VLOOKUP(A161,'2022_PAPI_Indicators'!A156:AR336,43,FALSE)</f>
        <v>0.3732689023</v>
      </c>
      <c r="AT161" s="21">
        <f>VLOOKUP(A161,'2022_PAPI_Indicators'!A156:AS336,44,FALSE)</f>
        <v>0.4014579952</v>
      </c>
      <c r="AU161" s="21">
        <f>VLOOKUP(A161,'2022_PAPI_Indicators'!A156:AT336,45,FALSE)</f>
        <v>0.4054194093</v>
      </c>
      <c r="AV161" s="21">
        <f>VLOOKUP(A161,'2022_PAPI_Indicators'!A156:AU336,46,FALSE)</f>
        <v>0.4946691394</v>
      </c>
      <c r="AW161" s="21">
        <f>VLOOKUP(A161,'2022_PAPI_Indicators'!A156:AV336,47,FALSE)</f>
        <v>0.4737481773</v>
      </c>
      <c r="AX161" s="21">
        <f>VLOOKUP(A161,'2022_PAPI_Indicators'!A156:AW336,48,FALSE)</f>
        <v>0.3892173469</v>
      </c>
      <c r="AY161" s="21">
        <f>VLOOKUP(A161,'2022_PAPI_Indicators'!A156:AX336,49,FALSE)</f>
        <v>0.3781985343</v>
      </c>
      <c r="AZ161" s="21">
        <f>VLOOKUP(A161,'2022_PAPI_Indicators'!A156:AY336,50,FALSE)</f>
        <v>0.3572230637</v>
      </c>
      <c r="BA161" s="21">
        <f>VLOOKUP(A161,'2022_PAPI_Indicators'!A156:AZ336,51,FALSE)</f>
        <v>0.3899080157</v>
      </c>
      <c r="BB161" s="21">
        <f>VLOOKUP(A161,'2022_PAPI_Indicators'!A156:BA336,52,FALSE)</f>
        <v>0.378814429</v>
      </c>
      <c r="BC161" s="21">
        <f>VLOOKUP(A161,'2022_PAPI_Indicators'!A156:BB336,53,FALSE)</f>
        <v>0.3403997123</v>
      </c>
      <c r="BD161" s="21">
        <f>VLOOKUP(A161,'2022_PAPI_Indicators'!A156:BC336,54,FALSE)</f>
        <v>0.3903721869</v>
      </c>
      <c r="BE161" s="21">
        <f>VLOOKUP(A161,'2022_PAPI_Indicators'!A156:BD336,55,FALSE)</f>
        <v>0.3646179736</v>
      </c>
      <c r="BF161" s="21">
        <f>VLOOKUP(A161,'2022_PAPI_Indicators'!A156:BE336,56,FALSE)</f>
        <v>0.3817773163</v>
      </c>
      <c r="BG161" s="21">
        <f>VLOOKUP(A161,'2022_PAPI_Indicators'!A156:BF336,57,FALSE)</f>
        <v>0.4159354568</v>
      </c>
      <c r="BH161" s="21">
        <f>VLOOKUP(A161,'2022_PAPI_Indicators'!A156:BG336,58,FALSE)</f>
        <v>0.40096277</v>
      </c>
      <c r="BI161" s="21">
        <f>VLOOKUP(A161,'2022_PAPI_Indicators'!A156:BH336,59,FALSE)</f>
        <v>0.4208345711</v>
      </c>
      <c r="BJ161" s="21">
        <f>VLOOKUP(A161,'2022_PAPI_Indicators'!A156:BI336,60,FALSE)</f>
        <v>0.3760669231</v>
      </c>
      <c r="BK161" s="21">
        <f>VLOOKUP(A161,'2022_PAPI_Indicators'!A156:BJ336,61,FALSE)</f>
        <v>0.4741518199</v>
      </c>
      <c r="BL161" s="21">
        <f>VLOOKUP(A161,'2022_PAPI_Indicators'!A156:BK336,62,FALSE)</f>
        <v>0.4455087483</v>
      </c>
      <c r="BM161" s="21">
        <f>VLOOKUP(A161,'2022_PAPI_Indicators'!A156:BL336,63,FALSE)</f>
        <v>0.4175435603</v>
      </c>
      <c r="BN161" s="21">
        <f>VLOOKUP(A161,'2022_PAPI_Indicators'!A156:BM336,64,FALSE)</f>
        <v>0.4050544202</v>
      </c>
    </row>
    <row r="162" ht="13.5" customHeight="1">
      <c r="A162" s="11" t="s">
        <v>385</v>
      </c>
      <c r="B162" s="11" t="s">
        <v>386</v>
      </c>
      <c r="C162" s="12" t="s">
        <v>83</v>
      </c>
      <c r="D162" s="24">
        <f>VLOOKUP(A162,'2022_PAPI_Indicators'!A157:B337,2,)</f>
        <v>0.06150633842</v>
      </c>
      <c r="E162" s="24">
        <f>VLOOKUP(A162,'2022_PAPI_Indicators'!A157:C337,3,FALSE)</f>
        <v>0.06089328229</v>
      </c>
      <c r="F162" s="24">
        <f>VLOOKUP(A162,'2022_PAPI_Indicators'!A157:D337,4,FALSE)</f>
        <v>0.007364431396</v>
      </c>
      <c r="G162" s="24">
        <f>VLOOKUP(A162,'2022_PAPI_Indicators'!A157:E337,5,FALSE)</f>
        <v>0.00958898291</v>
      </c>
      <c r="H162" s="24">
        <f>VLOOKUP(A162,'2022_PAPI_Indicators'!A157:F337,6,FALSE)</f>
        <v>0.03080308065</v>
      </c>
      <c r="I162" s="24">
        <f>VLOOKUP(A162,'2022_PAPI_Indicators'!A157:G337,7,FALSE)</f>
        <v>0.03163158521</v>
      </c>
      <c r="J162" s="24">
        <f>VLOOKUP(A162,'2022_PAPI_Indicators'!A157:H337,8,FALSE)</f>
        <v>0.05268090591</v>
      </c>
      <c r="K162" s="24">
        <f>VLOOKUP(A162,'2022_PAPI_Indicators'!A157:I337,9,FALSE)</f>
        <v>0.05194509029</v>
      </c>
      <c r="L162" s="24">
        <f>VLOOKUP(A162,'2022_PAPI_Indicators'!A157:J337,10,FALSE)</f>
        <v>0.01631810516</v>
      </c>
      <c r="M162" s="24">
        <f>VLOOKUP(A162,'2022_PAPI_Indicators'!A157:K337,11,FALSE)</f>
        <v>0.03726030886</v>
      </c>
      <c r="N162" s="24">
        <f>VLOOKUP(A162,'2022_PAPI_Indicators'!A157:L337,12,FALSE)</f>
        <v>0.01722452603</v>
      </c>
      <c r="O162" s="24">
        <f>VLOOKUP(A162,'2022_PAPI_Indicators'!A157:M337,13,FALSE)</f>
        <v>0.02573945746</v>
      </c>
      <c r="P162" s="24">
        <f>VLOOKUP(A162,'2022_PAPI_Indicators'!A157:N337,14,FALSE)</f>
        <v>0.01894099452</v>
      </c>
      <c r="Q162" s="24">
        <f>VLOOKUP(A162,'2022_PAPI_Indicators'!A157:O337,15,FALSE)</f>
        <v>0.01791303046</v>
      </c>
      <c r="R162" s="25">
        <f>VLOOKUP(A162,'2022_PAPI_Indicators'!A157:P337,16,FALSE)</f>
        <v>0.02304108255</v>
      </c>
      <c r="S162" s="24">
        <f>VLOOKUP(A162,'2022_PAPI_Indicators'!A157:R337,17,FALSE)</f>
        <v>0.02158182859</v>
      </c>
      <c r="T162" s="24">
        <f>VLOOKUP(A162,'2022_PAPI_Indicators'!A157:S337,18,FALSE)</f>
        <v>0.03533493355</v>
      </c>
      <c r="U162" s="25" t="str">
        <f>VLOOKUP(A162,'2022_PAPI_Indicators'!A157:T337,19,FALSE)</f>
        <v/>
      </c>
      <c r="V162" s="24">
        <f>VLOOKUP(A162,'2022_PAPI_Indicators'!A157:U337,20,FALSE)</f>
        <v>0.009069368243</v>
      </c>
      <c r="W162" s="24">
        <f>VLOOKUP(A162,'2022_PAPI_Indicators'!A157:V337,21,FALSE)</f>
        <v>0.02242211252</v>
      </c>
      <c r="X162" s="24">
        <f>VLOOKUP(A162,'2022_PAPI_Indicators'!A157:W337,22,FALSE)</f>
        <v>0.03944298998</v>
      </c>
      <c r="Y162" s="24">
        <f>VLOOKUP(A162,'2022_PAPI_Indicators'!A157:X337,23,FALSE)</f>
        <v>0.02264643088</v>
      </c>
      <c r="Z162" s="24">
        <f>VLOOKUP(A162,'2022_PAPI_Indicators'!A157:Y337,24,FALSE)</f>
        <v>0.01509561855</v>
      </c>
      <c r="AA162" s="24">
        <f>VLOOKUP(A162,'2022_PAPI_Indicators'!A157:Z337,25,FALSE)</f>
        <v>0.02510336041</v>
      </c>
      <c r="AB162" s="24">
        <f>VLOOKUP(A162,'2022_PAPI_Indicators'!A157:AA337,26,FALSE)</f>
        <v>0.01781123132</v>
      </c>
      <c r="AC162" s="24">
        <f>VLOOKUP(A162,'2022_PAPI_Indicators'!A157:AB337,27,FALSE)</f>
        <v>0.01548190136</v>
      </c>
      <c r="AD162" s="24">
        <f>VLOOKUP(A162,'2022_PAPI_Indicators'!A157:AC337,28,FALSE)</f>
        <v>0.02105772123</v>
      </c>
      <c r="AE162" s="24">
        <f>VLOOKUP(A162,'2022_PAPI_Indicators'!A157:AD337,29,FALSE)</f>
        <v>0.03190714493</v>
      </c>
      <c r="AF162" s="24">
        <f>VLOOKUP(A162,'2022_PAPI_Indicators'!A157:AE337,30,FALSE)</f>
        <v>0.03490873799</v>
      </c>
      <c r="AG162" s="24">
        <f>VLOOKUP(A162,'2022_PAPI_Indicators'!A157:AF337,31,FALSE)</f>
        <v>0.07556805015</v>
      </c>
      <c r="AH162" s="24">
        <f>VLOOKUP(A162,'2022_PAPI_Indicators'!A157:AG337,32,FALSE)</f>
        <v>0.01024875231</v>
      </c>
      <c r="AI162" s="24">
        <f>VLOOKUP(A162,'2022_PAPI_Indicators'!A157:AH337,33,FALSE)</f>
        <v>0.02110185847</v>
      </c>
      <c r="AJ162" s="24">
        <f>VLOOKUP(A162,'2022_PAPI_Indicators'!A157:AI337,34,FALSE)</f>
        <v>0.01579515263</v>
      </c>
      <c r="AK162" s="24">
        <f>VLOOKUP(A162,'2022_PAPI_Indicators'!A157:AJ337,35,FALSE)</f>
        <v>0.04758036882</v>
      </c>
      <c r="AL162" s="24">
        <f>VLOOKUP(A162,'2022_PAPI_Indicators'!A157:AK337,36,FALSE)</f>
        <v>0.01369625423</v>
      </c>
      <c r="AM162" s="24">
        <f>VLOOKUP(A162,'2022_PAPI_Indicators'!A157:AL337,37,FALSE)</f>
        <v>0.02113914676</v>
      </c>
      <c r="AN162" s="24">
        <f>VLOOKUP(A162,'2022_PAPI_Indicators'!A157:AM337,38,FALSE)</f>
        <v>0.046875</v>
      </c>
      <c r="AO162" s="24">
        <f>VLOOKUP(A162,'2022_PAPI_Indicators'!A157:AN337,39,FALSE)</f>
        <v>0.02724768966</v>
      </c>
      <c r="AP162" s="24">
        <f>VLOOKUP(A162,'2022_PAPI_Indicators'!A157:AO337,40,FALSE)</f>
        <v>0.02581531182</v>
      </c>
      <c r="AQ162" s="24">
        <f>VLOOKUP(A162,'2022_PAPI_Indicators'!A157:AP337,41,FALSE)</f>
        <v>0.01237257943</v>
      </c>
      <c r="AR162" s="24">
        <f>VLOOKUP(A162,'2022_PAPI_Indicators'!A157:AQ337,42,FALSE)</f>
        <v>0.01418921351</v>
      </c>
      <c r="AS162" s="24">
        <f>VLOOKUP(A162,'2022_PAPI_Indicators'!A157:AR337,43,FALSE)</f>
        <v>0.01306351088</v>
      </c>
      <c r="AT162" s="24">
        <f>VLOOKUP(A162,'2022_PAPI_Indicators'!A157:AS337,44,FALSE)</f>
        <v>0.02244111523</v>
      </c>
      <c r="AU162" s="24">
        <f>VLOOKUP(A162,'2022_PAPI_Indicators'!A157:AT337,45,FALSE)</f>
        <v>0.02375895716</v>
      </c>
      <c r="AV162" s="24">
        <f>VLOOKUP(A162,'2022_PAPI_Indicators'!A157:AU337,46,FALSE)</f>
        <v>0.05344948173</v>
      </c>
      <c r="AW162" s="24">
        <f>VLOOKUP(A162,'2022_PAPI_Indicators'!A157:AV337,47,FALSE)</f>
        <v>0.04648975283</v>
      </c>
      <c r="AX162" s="24">
        <f>VLOOKUP(A162,'2022_PAPI_Indicators'!A157:AW337,48,FALSE)</f>
        <v>0.01836904697</v>
      </c>
      <c r="AY162" s="24">
        <f>VLOOKUP(A162,'2022_PAPI_Indicators'!A157:AX337,49,FALSE)</f>
        <v>0.01470343955</v>
      </c>
      <c r="AZ162" s="24">
        <f>VLOOKUP(A162,'2022_PAPI_Indicators'!A157:AY337,50,FALSE)</f>
        <v>0.007725571282</v>
      </c>
      <c r="BA162" s="24">
        <f>VLOOKUP(A162,'2022_PAPI_Indicators'!A157:AZ337,51,FALSE)</f>
        <v>0.0185988117</v>
      </c>
      <c r="BB162" s="24">
        <f>VLOOKUP(A162,'2022_PAPI_Indicators'!A157:BA337,52,FALSE)</f>
        <v>0.01490833238</v>
      </c>
      <c r="BC162" s="24">
        <f>VLOOKUP(A162,'2022_PAPI_Indicators'!A157:BB337,53,FALSE)</f>
        <v>0.002128986176</v>
      </c>
      <c r="BD162" s="24">
        <f>VLOOKUP(A162,'2022_PAPI_Indicators'!A157:BC337,54,FALSE)</f>
        <v>0.01875322498</v>
      </c>
      <c r="BE162" s="24">
        <f>VLOOKUP(A162,'2022_PAPI_Indicators'!A157:BD337,55,FALSE)</f>
        <v>0.01018562447</v>
      </c>
      <c r="BF162" s="24">
        <f>VLOOKUP(A162,'2022_PAPI_Indicators'!A157:BE337,56,FALSE)</f>
        <v>0.01589398645</v>
      </c>
      <c r="BG162" s="24">
        <f>VLOOKUP(A162,'2022_PAPI_Indicators'!A157:BF337,57,FALSE)</f>
        <v>0.02725730836</v>
      </c>
      <c r="BH162" s="24">
        <f>VLOOKUP(A162,'2022_PAPI_Indicators'!A157:BG337,58,FALSE)</f>
        <v>0.02227637172</v>
      </c>
      <c r="BI162" s="24">
        <f>VLOOKUP(A162,'2022_PAPI_Indicators'!A157:BH337,59,FALSE)</f>
        <v>0.02888708934</v>
      </c>
      <c r="BJ162" s="24">
        <f>VLOOKUP(A162,'2022_PAPI_Indicators'!A157:BI337,60,FALSE)</f>
        <v>0.0139943203</v>
      </c>
      <c r="BK162" s="24">
        <f>VLOOKUP(A162,'2022_PAPI_Indicators'!A157:BJ337,61,FALSE)</f>
        <v>0.04662403464</v>
      </c>
      <c r="BL162" s="24">
        <f>VLOOKUP(A162,'2022_PAPI_Indicators'!A157:BK337,62,FALSE)</f>
        <v>0.03709539399</v>
      </c>
      <c r="BM162" s="24">
        <f>VLOOKUP(A162,'2022_PAPI_Indicators'!A157:BL337,63,FALSE)</f>
        <v>0.0277922675</v>
      </c>
      <c r="BN162" s="24">
        <f>VLOOKUP(A162,'2022_PAPI_Indicators'!A157:BM337,64,FALSE)</f>
        <v>0.02363753878</v>
      </c>
    </row>
    <row r="163" ht="13.5" customHeight="1">
      <c r="A163" s="11" t="s">
        <v>387</v>
      </c>
      <c r="B163" s="11" t="s">
        <v>388</v>
      </c>
      <c r="C163" s="12" t="s">
        <v>83</v>
      </c>
      <c r="D163" s="24">
        <v>0.27</v>
      </c>
      <c r="E163" s="75">
        <v>0.2293291687965393</v>
      </c>
      <c r="F163" s="75">
        <v>0.17481102049350739</v>
      </c>
      <c r="G163" s="75">
        <v>0.19757936894893646</v>
      </c>
      <c r="H163" s="75">
        <v>0.17051710188388824</v>
      </c>
      <c r="I163" s="75">
        <v>0.2030183970928192</v>
      </c>
      <c r="J163" s="75">
        <v>0.27025339007377625</v>
      </c>
      <c r="K163" s="75">
        <v>0.24651475250720978</v>
      </c>
      <c r="L163" s="75">
        <v>0.21474958956241608</v>
      </c>
      <c r="M163" s="75">
        <v>0.23048971593379974</v>
      </c>
      <c r="N163" s="75">
        <v>0.16915027797222137</v>
      </c>
      <c r="O163" s="75">
        <v>0.1607217937707901</v>
      </c>
      <c r="P163" s="75">
        <v>0.21038483083248138</v>
      </c>
      <c r="Q163" s="75">
        <v>0.47072798013687134</v>
      </c>
      <c r="R163" s="116">
        <v>0.2886660695075989</v>
      </c>
      <c r="S163" s="75">
        <v>0.16367268562316895</v>
      </c>
      <c r="T163" s="75">
        <v>0.27751874923706055</v>
      </c>
      <c r="U163" s="116"/>
      <c r="V163" s="75">
        <v>0.30515411496162415</v>
      </c>
      <c r="W163" s="75">
        <v>0.3403276205062866</v>
      </c>
      <c r="X163" s="75">
        <v>0.21816681325435638</v>
      </c>
      <c r="Y163" s="75">
        <v>0.2046937495470047</v>
      </c>
      <c r="Z163" s="75">
        <v>0.1894669532775879</v>
      </c>
      <c r="AA163" s="75">
        <v>0.25333172082901</v>
      </c>
      <c r="AB163" s="75">
        <v>0.26202428340911865</v>
      </c>
      <c r="AC163" s="75">
        <v>0.17001256346702576</v>
      </c>
      <c r="AD163" s="75">
        <v>0.23728232085704803</v>
      </c>
      <c r="AE163" s="75">
        <v>0.3164428770542145</v>
      </c>
      <c r="AF163" s="75">
        <v>0.21227185428142548</v>
      </c>
      <c r="AG163" s="75">
        <v>0.25049760937690735</v>
      </c>
      <c r="AH163" s="75">
        <v>0.30053406953811646</v>
      </c>
      <c r="AI163" s="75">
        <v>0.34082555770874023</v>
      </c>
      <c r="AJ163" s="75">
        <v>0.18099038302898407</v>
      </c>
      <c r="AK163" s="75">
        <v>0.2774442434310913</v>
      </c>
      <c r="AL163" s="75">
        <v>0.1736835092306137</v>
      </c>
      <c r="AM163" s="75">
        <v>0.25919342041015625</v>
      </c>
      <c r="AN163" s="75">
        <v>0.2694246768951416</v>
      </c>
      <c r="AO163" s="75">
        <v>0.3538166284561157</v>
      </c>
      <c r="AP163" s="75">
        <v>0.2884969711303711</v>
      </c>
      <c r="AQ163" s="75">
        <v>0.25389906764030457</v>
      </c>
      <c r="AR163" s="75">
        <v>0.2869088053703308</v>
      </c>
      <c r="AS163" s="75">
        <v>0.21245183050632477</v>
      </c>
      <c r="AT163" s="75">
        <v>0.22206959128379822</v>
      </c>
      <c r="AU163" s="75">
        <v>0.2836091220378876</v>
      </c>
      <c r="AV163" s="75">
        <v>0.1938123106956482</v>
      </c>
      <c r="AW163" s="75">
        <v>0.3160225450992584</v>
      </c>
      <c r="AX163" s="75">
        <v>0.4635165333747864</v>
      </c>
      <c r="AY163" s="75">
        <v>0.2464115470647812</v>
      </c>
      <c r="AZ163" s="75">
        <v>0.20432165265083313</v>
      </c>
      <c r="BA163" s="75">
        <v>0.2703644931316376</v>
      </c>
      <c r="BB163" s="75">
        <v>0.21056929230690002</v>
      </c>
      <c r="BC163" s="75">
        <v>0.2097933441400528</v>
      </c>
      <c r="BD163" s="75">
        <v>0.1984098106622696</v>
      </c>
      <c r="BE163" s="75">
        <v>0.17949017882347107</v>
      </c>
      <c r="BF163" s="75">
        <v>0.2519867420196533</v>
      </c>
      <c r="BG163" s="75">
        <v>0.20821808278560638</v>
      </c>
      <c r="BH163" s="75">
        <v>0.20346426963806152</v>
      </c>
      <c r="BI163" s="75">
        <v>0.20099660754203796</v>
      </c>
      <c r="BJ163" s="75">
        <v>0.148596853017807</v>
      </c>
      <c r="BK163" s="75">
        <v>0.23794472217559814</v>
      </c>
      <c r="BL163" s="75">
        <v>0.2610939145088196</v>
      </c>
      <c r="BM163" s="75">
        <v>0.2610552906990051</v>
      </c>
      <c r="BN163" s="75">
        <v>0.2760479748249054</v>
      </c>
    </row>
    <row r="164" ht="13.5" customHeight="1">
      <c r="A164" s="121" t="s">
        <v>389</v>
      </c>
      <c r="B164" s="121" t="s">
        <v>390</v>
      </c>
      <c r="C164" s="122" t="s">
        <v>83</v>
      </c>
      <c r="D164" s="123">
        <v>0.7</v>
      </c>
      <c r="E164" s="124">
        <v>0.5804449319839478</v>
      </c>
      <c r="F164" s="124">
        <v>0.46314606070518494</v>
      </c>
      <c r="G164" s="124">
        <v>0.684946596622467</v>
      </c>
      <c r="H164" s="124">
        <v>0.6237621307373047</v>
      </c>
      <c r="I164" s="124">
        <v>0.5383533835411072</v>
      </c>
      <c r="J164" s="124">
        <v>0.4453389346599579</v>
      </c>
      <c r="K164" s="124">
        <v>0.5128876566886902</v>
      </c>
      <c r="L164" s="124">
        <v>0.6128405332565308</v>
      </c>
      <c r="M164" s="124">
        <v>0.6648180484771729</v>
      </c>
      <c r="N164" s="124">
        <v>0.396555095911026</v>
      </c>
      <c r="O164" s="124">
        <v>0.614183783531189</v>
      </c>
      <c r="P164" s="124">
        <v>0.546875</v>
      </c>
      <c r="Q164" s="124">
        <v>0.804246723651886</v>
      </c>
      <c r="R164" s="125">
        <v>0.7653444409370422</v>
      </c>
      <c r="S164" s="124">
        <v>0.6428704857826233</v>
      </c>
      <c r="T164" s="124">
        <v>0.6781730651855469</v>
      </c>
      <c r="U164" s="116"/>
      <c r="V164" s="75">
        <v>0.6145768165588379</v>
      </c>
      <c r="W164" s="75">
        <v>0.43976888060569763</v>
      </c>
      <c r="X164" s="75">
        <v>0.5350549221038818</v>
      </c>
      <c r="Y164" s="75">
        <v>0.5688419342041016</v>
      </c>
      <c r="Z164" s="75">
        <v>0.6611202955245972</v>
      </c>
      <c r="AA164" s="75">
        <v>0.6953510046005249</v>
      </c>
      <c r="AB164" s="75">
        <v>0.6667953133583069</v>
      </c>
      <c r="AC164" s="75">
        <v>0.39703381061553955</v>
      </c>
      <c r="AD164" s="75">
        <v>0.589678943157196</v>
      </c>
      <c r="AE164" s="75">
        <v>0.5290232300758362</v>
      </c>
      <c r="AF164" s="75">
        <v>0.7019838094711304</v>
      </c>
      <c r="AG164" s="75">
        <v>0.6144888997077942</v>
      </c>
      <c r="AH164" s="75">
        <v>0.60664963722229</v>
      </c>
      <c r="AI164" s="75">
        <v>0.6124367713928223</v>
      </c>
      <c r="AJ164" s="75">
        <v>0.5613877773284912</v>
      </c>
      <c r="AK164" s="75">
        <v>0.5359990000724792</v>
      </c>
      <c r="AL164" s="75">
        <v>0.5017644762992859</v>
      </c>
      <c r="AM164" s="75">
        <v>0.4748789370059967</v>
      </c>
      <c r="AN164" s="75">
        <v>0.5816435813903809</v>
      </c>
      <c r="AO164" s="75">
        <v>0.6547002792358398</v>
      </c>
      <c r="AP164" s="75">
        <v>0.5471020936965942</v>
      </c>
      <c r="AQ164" s="75">
        <v>0.5</v>
      </c>
      <c r="AR164" s="75">
        <v>0.5270269513130188</v>
      </c>
      <c r="AS164" s="75">
        <v>0.4967529773712158</v>
      </c>
      <c r="AT164" s="75">
        <v>0.44124048948287964</v>
      </c>
      <c r="AU164" s="75">
        <v>0.4531558156013489</v>
      </c>
      <c r="AV164" s="75">
        <v>0.48815807700157166</v>
      </c>
      <c r="AW164" s="75">
        <v>0.5259432792663574</v>
      </c>
      <c r="AX164" s="75">
        <v>0.7682464122772217</v>
      </c>
      <c r="AY164" s="75">
        <v>0.5054318308830261</v>
      </c>
      <c r="AZ164" s="75">
        <v>0.485696017742157</v>
      </c>
      <c r="BA164" s="75">
        <v>0.5736353397369385</v>
      </c>
      <c r="BB164" s="75">
        <v>0.4955277740955353</v>
      </c>
      <c r="BC164" s="75">
        <v>0.42193055152893066</v>
      </c>
      <c r="BD164" s="75">
        <v>0.47503548860549927</v>
      </c>
      <c r="BE164" s="75">
        <v>0.44315123558044434</v>
      </c>
      <c r="BF164" s="75">
        <v>0.5336189866065979</v>
      </c>
      <c r="BG164" s="75">
        <v>0.5815203785896301</v>
      </c>
      <c r="BH164" s="75">
        <v>0.506929874420166</v>
      </c>
      <c r="BI164" s="75">
        <v>0.48986750841140747</v>
      </c>
      <c r="BJ164" s="75">
        <v>0.45346927642822266</v>
      </c>
      <c r="BK164" s="75">
        <v>0.6663971543312073</v>
      </c>
      <c r="BL164" s="75">
        <v>0.6511857509613037</v>
      </c>
      <c r="BM164" s="75">
        <v>0.598267138004303</v>
      </c>
      <c r="BN164" s="75">
        <v>0.6414970755577087</v>
      </c>
    </row>
    <row r="165" ht="13.5" customHeight="1">
      <c r="A165" s="126" t="s">
        <v>494</v>
      </c>
      <c r="B165" s="126" t="s">
        <v>504</v>
      </c>
      <c r="C165" s="127" t="s">
        <v>505</v>
      </c>
      <c r="D165" s="128">
        <v>1102.0</v>
      </c>
      <c r="E165" s="128">
        <v>193.0</v>
      </c>
      <c r="F165" s="128">
        <v>192.0</v>
      </c>
      <c r="G165" s="128">
        <v>195.0</v>
      </c>
      <c r="H165" s="128">
        <v>194.0</v>
      </c>
      <c r="I165" s="128">
        <v>197.0</v>
      </c>
      <c r="J165" s="128">
        <v>192.0</v>
      </c>
      <c r="K165" s="128">
        <v>294.0</v>
      </c>
      <c r="L165" s="128">
        <v>192.0</v>
      </c>
      <c r="M165" s="128">
        <v>193.0</v>
      </c>
      <c r="N165" s="128">
        <v>195.0</v>
      </c>
      <c r="O165" s="128">
        <v>300.0</v>
      </c>
      <c r="P165" s="128">
        <v>192.0</v>
      </c>
      <c r="Q165" s="128">
        <v>203.0</v>
      </c>
      <c r="R165" s="128">
        <v>192.0</v>
      </c>
      <c r="S165" s="128">
        <v>192.0</v>
      </c>
      <c r="T165" s="128">
        <v>199.0</v>
      </c>
      <c r="U165" s="128">
        <v>314.0</v>
      </c>
      <c r="V165" s="128">
        <v>198.0</v>
      </c>
      <c r="W165" s="128">
        <v>200.0</v>
      </c>
      <c r="X165" s="128">
        <v>192.0</v>
      </c>
      <c r="Y165" s="128">
        <v>194.0</v>
      </c>
      <c r="Z165" s="128">
        <v>197.0</v>
      </c>
      <c r="AA165" s="128">
        <v>192.0</v>
      </c>
      <c r="AB165" s="128">
        <v>192.0</v>
      </c>
      <c r="AC165" s="128">
        <v>395.0</v>
      </c>
      <c r="AD165" s="128">
        <v>391.0</v>
      </c>
      <c r="AE165" s="128">
        <v>192.0</v>
      </c>
      <c r="AF165" s="128">
        <v>196.0</v>
      </c>
      <c r="AG165" s="128">
        <v>192.0</v>
      </c>
      <c r="AH165" s="128">
        <v>197.0</v>
      </c>
      <c r="AI165" s="128">
        <v>300.0</v>
      </c>
      <c r="AJ165" s="128">
        <v>206.0</v>
      </c>
      <c r="AK165" s="128">
        <v>201.0</v>
      </c>
      <c r="AL165" s="128">
        <v>193.0</v>
      </c>
      <c r="AM165" s="128">
        <v>192.0</v>
      </c>
      <c r="AN165" s="128">
        <v>192.0</v>
      </c>
      <c r="AO165" s="128">
        <v>200.0</v>
      </c>
      <c r="AP165" s="128">
        <v>192.0</v>
      </c>
      <c r="AQ165" s="128">
        <v>200.0</v>
      </c>
      <c r="AR165" s="128">
        <v>192.0</v>
      </c>
      <c r="AS165" s="128">
        <v>204.0</v>
      </c>
      <c r="AT165" s="128">
        <v>295.0</v>
      </c>
      <c r="AU165" s="128">
        <v>197.0</v>
      </c>
      <c r="AV165" s="128">
        <v>194.0</v>
      </c>
      <c r="AW165" s="128">
        <v>194.0</v>
      </c>
      <c r="AX165" s="128">
        <v>319.0</v>
      </c>
      <c r="AY165" s="128">
        <v>593.0</v>
      </c>
      <c r="AZ165" s="128">
        <v>428.0</v>
      </c>
      <c r="BA165" s="128">
        <v>1024.0</v>
      </c>
      <c r="BB165" s="128">
        <v>289.0</v>
      </c>
      <c r="BC165" s="128">
        <v>194.0</v>
      </c>
      <c r="BD165" s="128">
        <v>195.0</v>
      </c>
      <c r="BE165" s="128">
        <v>192.0</v>
      </c>
      <c r="BF165" s="128">
        <v>202.0</v>
      </c>
      <c r="BG165" s="128">
        <v>192.0</v>
      </c>
      <c r="BH165" s="128">
        <v>390.0</v>
      </c>
      <c r="BI165" s="128">
        <v>198.0</v>
      </c>
      <c r="BJ165" s="128">
        <v>313.0</v>
      </c>
      <c r="BK165" s="128">
        <v>196.0</v>
      </c>
      <c r="BL165" s="128">
        <v>194.0</v>
      </c>
      <c r="BM165" s="128">
        <v>197.0</v>
      </c>
      <c r="BN165" s="128">
        <v>193.0</v>
      </c>
    </row>
    <row r="166" ht="13.5" customHeight="1">
      <c r="A166" s="34" t="s">
        <v>397</v>
      </c>
      <c r="B166" s="34" t="s">
        <v>398</v>
      </c>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c r="AB166" s="42"/>
      <c r="AC166" s="42"/>
      <c r="AD166" s="42"/>
      <c r="AE166" s="42"/>
      <c r="AF166" s="42"/>
      <c r="AG166" s="42"/>
      <c r="AH166" s="42"/>
      <c r="AI166" s="42"/>
      <c r="AJ166" s="42"/>
      <c r="AK166" s="42"/>
      <c r="AL166" s="42"/>
      <c r="AM166" s="42"/>
      <c r="AN166" s="42"/>
      <c r="AO166" s="42"/>
      <c r="AP166" s="42"/>
      <c r="AQ166" s="42"/>
      <c r="AR166" s="42"/>
      <c r="AS166" s="42"/>
      <c r="AT166" s="42"/>
      <c r="AU166" s="42"/>
      <c r="AV166" s="42"/>
      <c r="AW166" s="42"/>
      <c r="AX166" s="42"/>
      <c r="AY166" s="42"/>
      <c r="AZ166" s="42"/>
      <c r="BA166" s="42"/>
      <c r="BB166" s="42"/>
      <c r="BC166" s="42"/>
      <c r="BD166" s="42"/>
      <c r="BE166" s="42"/>
      <c r="BF166" s="42"/>
      <c r="BG166" s="42"/>
      <c r="BH166" s="42"/>
      <c r="BI166" s="42"/>
      <c r="BJ166" s="42"/>
      <c r="BK166" s="42"/>
      <c r="BL166" s="42"/>
      <c r="BM166" s="42"/>
      <c r="BN166" s="42"/>
    </row>
    <row r="167" ht="13.5" customHeight="1">
      <c r="A167" s="34" t="s">
        <v>399</v>
      </c>
      <c r="B167" s="34" t="s">
        <v>506</v>
      </c>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42"/>
      <c r="AC167" s="42"/>
      <c r="AD167" s="42"/>
      <c r="AE167" s="42"/>
      <c r="AF167" s="42"/>
      <c r="AG167" s="42"/>
      <c r="AH167" s="42"/>
      <c r="AI167" s="42"/>
      <c r="AJ167" s="42"/>
      <c r="AK167" s="42"/>
      <c r="AL167" s="42"/>
      <c r="AM167" s="42"/>
      <c r="AN167" s="42"/>
      <c r="AO167" s="42"/>
      <c r="AP167" s="42"/>
      <c r="AQ167" s="42"/>
      <c r="AR167" s="42"/>
      <c r="AS167" s="42"/>
      <c r="AT167" s="42"/>
      <c r="AU167" s="42"/>
      <c r="AV167" s="42"/>
      <c r="AW167" s="42"/>
      <c r="AX167" s="42"/>
      <c r="AY167" s="42"/>
      <c r="AZ167" s="42"/>
      <c r="BA167" s="42"/>
      <c r="BB167" s="42"/>
      <c r="BC167" s="42"/>
      <c r="BD167" s="42"/>
      <c r="BE167" s="42"/>
      <c r="BF167" s="42"/>
      <c r="BG167" s="42"/>
      <c r="BH167" s="42"/>
      <c r="BI167" s="42"/>
      <c r="BJ167" s="42"/>
      <c r="BK167" s="42"/>
      <c r="BL167" s="42"/>
      <c r="BM167" s="42"/>
      <c r="BN167" s="42"/>
    </row>
    <row r="168" ht="13.5" customHeight="1">
      <c r="A168" s="11"/>
      <c r="B168" s="11"/>
      <c r="C168" s="43"/>
      <c r="D168" s="43"/>
      <c r="E168" s="43"/>
      <c r="F168" s="43"/>
      <c r="G168" s="43"/>
      <c r="H168" s="43"/>
      <c r="I168" s="43"/>
      <c r="J168" s="43"/>
      <c r="K168" s="43"/>
      <c r="L168" s="43"/>
      <c r="M168" s="43"/>
      <c r="N168" s="43"/>
      <c r="O168" s="43"/>
      <c r="P168" s="43"/>
      <c r="Q168" s="43"/>
      <c r="R168" s="44"/>
      <c r="S168" s="43"/>
      <c r="T168" s="43"/>
      <c r="U168" s="44"/>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43"/>
      <c r="BH168" s="43"/>
      <c r="BI168" s="43"/>
      <c r="BJ168" s="43"/>
      <c r="BK168" s="43"/>
      <c r="BL168" s="43"/>
      <c r="BM168" s="43"/>
      <c r="BN168" s="43"/>
    </row>
    <row r="169" ht="13.5" customHeight="1">
      <c r="A169" s="11" t="s">
        <v>507</v>
      </c>
      <c r="B169" s="11"/>
      <c r="C169" s="43"/>
      <c r="D169" s="43"/>
      <c r="E169" s="43"/>
      <c r="F169" s="43"/>
      <c r="G169" s="43"/>
      <c r="H169" s="43"/>
      <c r="I169" s="43"/>
      <c r="J169" s="43"/>
      <c r="K169" s="43"/>
      <c r="L169" s="43"/>
      <c r="M169" s="43"/>
      <c r="N169" s="43"/>
      <c r="O169" s="43"/>
      <c r="P169" s="43"/>
      <c r="Q169" s="43"/>
      <c r="R169" s="44"/>
      <c r="S169" s="43"/>
      <c r="T169" s="43"/>
      <c r="U169" s="44"/>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43"/>
      <c r="BH169" s="43"/>
      <c r="BI169" s="43"/>
      <c r="BJ169" s="43"/>
      <c r="BK169" s="43"/>
      <c r="BL169" s="43"/>
      <c r="BM169" s="43"/>
      <c r="BN169" s="43"/>
    </row>
    <row r="170" ht="13.5" customHeight="1">
      <c r="A170" s="11"/>
      <c r="B170" s="11"/>
      <c r="C170" s="43"/>
      <c r="D170" s="43"/>
      <c r="E170" s="43"/>
      <c r="F170" s="43"/>
      <c r="G170" s="43"/>
      <c r="H170" s="43"/>
      <c r="I170" s="43"/>
      <c r="J170" s="43"/>
      <c r="K170" s="43"/>
      <c r="L170" s="43"/>
      <c r="M170" s="43"/>
      <c r="N170" s="43"/>
      <c r="O170" s="43"/>
      <c r="P170" s="43"/>
      <c r="Q170" s="43"/>
      <c r="R170" s="44"/>
      <c r="S170" s="43"/>
      <c r="T170" s="43"/>
      <c r="U170" s="44"/>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43"/>
      <c r="BL170" s="43"/>
      <c r="BM170" s="43"/>
      <c r="BN170" s="43"/>
    </row>
    <row r="171" ht="13.5" customHeight="1">
      <c r="A171" s="11"/>
      <c r="B171" s="11"/>
      <c r="C171" s="43"/>
      <c r="D171" s="43"/>
      <c r="E171" s="43"/>
      <c r="F171" s="43"/>
      <c r="G171" s="43"/>
      <c r="H171" s="43"/>
      <c r="I171" s="43"/>
      <c r="J171" s="43"/>
      <c r="K171" s="43"/>
      <c r="L171" s="43"/>
      <c r="M171" s="43"/>
      <c r="N171" s="43"/>
      <c r="O171" s="43"/>
      <c r="P171" s="43"/>
      <c r="Q171" s="43"/>
      <c r="R171" s="44"/>
      <c r="S171" s="43"/>
      <c r="T171" s="43"/>
      <c r="U171" s="44"/>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43"/>
      <c r="BL171" s="43"/>
      <c r="BM171" s="43"/>
      <c r="BN171" s="43"/>
    </row>
    <row r="172" ht="13.5" customHeight="1">
      <c r="A172" s="11"/>
      <c r="B172" s="11"/>
      <c r="C172" s="43"/>
      <c r="D172" s="43"/>
      <c r="E172" s="43"/>
      <c r="F172" s="43"/>
      <c r="G172" s="43"/>
      <c r="H172" s="43"/>
      <c r="I172" s="43"/>
      <c r="J172" s="43"/>
      <c r="K172" s="43"/>
      <c r="L172" s="43"/>
      <c r="M172" s="43"/>
      <c r="N172" s="43"/>
      <c r="O172" s="43"/>
      <c r="P172" s="43"/>
      <c r="Q172" s="43"/>
      <c r="R172" s="44"/>
      <c r="S172" s="43"/>
      <c r="T172" s="43"/>
      <c r="U172" s="44"/>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43"/>
      <c r="BH172" s="43"/>
      <c r="BI172" s="43"/>
      <c r="BJ172" s="43"/>
      <c r="BK172" s="43"/>
      <c r="BL172" s="43"/>
      <c r="BM172" s="43"/>
      <c r="BN172" s="43"/>
    </row>
    <row r="173" ht="13.5" customHeight="1">
      <c r="A173" s="11"/>
      <c r="B173" s="11"/>
      <c r="C173" s="43"/>
      <c r="D173" s="43"/>
      <c r="E173" s="43"/>
      <c r="F173" s="43"/>
      <c r="G173" s="43"/>
      <c r="H173" s="43"/>
      <c r="I173" s="43"/>
      <c r="J173" s="43"/>
      <c r="K173" s="43"/>
      <c r="L173" s="43"/>
      <c r="M173" s="43"/>
      <c r="N173" s="43"/>
      <c r="O173" s="43"/>
      <c r="P173" s="43"/>
      <c r="Q173" s="43"/>
      <c r="R173" s="44"/>
      <c r="S173" s="43"/>
      <c r="T173" s="43"/>
      <c r="U173" s="44"/>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43"/>
      <c r="BH173" s="43"/>
      <c r="BI173" s="43"/>
      <c r="BJ173" s="43"/>
      <c r="BK173" s="43"/>
      <c r="BL173" s="43"/>
      <c r="BM173" s="43"/>
      <c r="BN173" s="43"/>
    </row>
    <row r="174" ht="13.5" customHeight="1">
      <c r="A174" s="11"/>
      <c r="B174" s="11"/>
      <c r="C174" s="43"/>
      <c r="D174" s="43"/>
      <c r="E174" s="43"/>
      <c r="F174" s="43"/>
      <c r="G174" s="43"/>
      <c r="H174" s="43"/>
      <c r="I174" s="43"/>
      <c r="J174" s="43"/>
      <c r="K174" s="43"/>
      <c r="L174" s="43"/>
      <c r="M174" s="43"/>
      <c r="N174" s="43"/>
      <c r="O174" s="43"/>
      <c r="P174" s="43"/>
      <c r="Q174" s="43"/>
      <c r="R174" s="44"/>
      <c r="S174" s="43"/>
      <c r="T174" s="43"/>
      <c r="U174" s="44"/>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43"/>
      <c r="BH174" s="43"/>
      <c r="BI174" s="43"/>
      <c r="BJ174" s="43"/>
      <c r="BK174" s="43"/>
      <c r="BL174" s="43"/>
      <c r="BM174" s="43"/>
      <c r="BN174" s="43"/>
    </row>
    <row r="175" ht="13.5" customHeight="1">
      <c r="A175" s="11"/>
      <c r="B175" s="11"/>
      <c r="C175" s="43"/>
      <c r="D175" s="43"/>
      <c r="E175" s="43"/>
      <c r="F175" s="43"/>
      <c r="G175" s="43"/>
      <c r="H175" s="43"/>
      <c r="I175" s="43"/>
      <c r="J175" s="43"/>
      <c r="K175" s="43"/>
      <c r="L175" s="43"/>
      <c r="M175" s="43"/>
      <c r="N175" s="43"/>
      <c r="O175" s="43"/>
      <c r="P175" s="43"/>
      <c r="Q175" s="43"/>
      <c r="R175" s="44"/>
      <c r="S175" s="43"/>
      <c r="T175" s="43"/>
      <c r="U175" s="44"/>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row>
    <row r="176" ht="13.5" customHeight="1">
      <c r="A176" s="11"/>
      <c r="B176" s="11"/>
      <c r="C176" s="43"/>
      <c r="D176" s="43"/>
      <c r="E176" s="43"/>
      <c r="F176" s="43"/>
      <c r="G176" s="43"/>
      <c r="H176" s="43"/>
      <c r="I176" s="43"/>
      <c r="J176" s="43"/>
      <c r="K176" s="43"/>
      <c r="L176" s="43"/>
      <c r="M176" s="43"/>
      <c r="N176" s="43"/>
      <c r="O176" s="43"/>
      <c r="P176" s="43"/>
      <c r="Q176" s="43"/>
      <c r="R176" s="44"/>
      <c r="S176" s="43"/>
      <c r="T176" s="43"/>
      <c r="U176" s="44"/>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43"/>
      <c r="BH176" s="43"/>
      <c r="BI176" s="43"/>
      <c r="BJ176" s="43"/>
      <c r="BK176" s="43"/>
      <c r="BL176" s="43"/>
      <c r="BM176" s="43"/>
      <c r="BN176" s="43"/>
    </row>
    <row r="177" ht="13.5" customHeight="1">
      <c r="A177" s="11"/>
      <c r="B177" s="11"/>
      <c r="C177" s="43"/>
      <c r="D177" s="43"/>
      <c r="E177" s="43"/>
      <c r="F177" s="43"/>
      <c r="G177" s="43"/>
      <c r="H177" s="43"/>
      <c r="I177" s="43"/>
      <c r="J177" s="43"/>
      <c r="K177" s="43"/>
      <c r="L177" s="43"/>
      <c r="M177" s="43"/>
      <c r="N177" s="43"/>
      <c r="O177" s="43"/>
      <c r="P177" s="43"/>
      <c r="Q177" s="43"/>
      <c r="R177" s="44"/>
      <c r="S177" s="43"/>
      <c r="T177" s="43"/>
      <c r="U177" s="44"/>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43"/>
      <c r="BH177" s="43"/>
      <c r="BI177" s="43"/>
      <c r="BJ177" s="43"/>
      <c r="BK177" s="43"/>
      <c r="BL177" s="43"/>
      <c r="BM177" s="43"/>
      <c r="BN177" s="43"/>
    </row>
    <row r="178" ht="13.5" customHeight="1">
      <c r="A178" s="11"/>
      <c r="B178" s="11"/>
      <c r="C178" s="43"/>
      <c r="D178" s="43"/>
      <c r="E178" s="43"/>
      <c r="F178" s="43"/>
      <c r="G178" s="43"/>
      <c r="H178" s="43"/>
      <c r="I178" s="43"/>
      <c r="J178" s="43"/>
      <c r="K178" s="43"/>
      <c r="L178" s="43"/>
      <c r="M178" s="43"/>
      <c r="N178" s="43"/>
      <c r="O178" s="43"/>
      <c r="P178" s="43"/>
      <c r="Q178" s="43"/>
      <c r="R178" s="44"/>
      <c r="S178" s="43"/>
      <c r="T178" s="43"/>
      <c r="U178" s="44"/>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43"/>
      <c r="BH178" s="43"/>
      <c r="BI178" s="43"/>
      <c r="BJ178" s="43"/>
      <c r="BK178" s="43"/>
      <c r="BL178" s="43"/>
      <c r="BM178" s="43"/>
      <c r="BN178" s="43"/>
    </row>
    <row r="179" ht="13.5" customHeight="1">
      <c r="A179" s="11"/>
      <c r="B179" s="11"/>
      <c r="C179" s="43"/>
      <c r="D179" s="43"/>
      <c r="E179" s="43"/>
      <c r="F179" s="43"/>
      <c r="G179" s="43"/>
      <c r="H179" s="43"/>
      <c r="I179" s="43"/>
      <c r="J179" s="43"/>
      <c r="K179" s="43"/>
      <c r="L179" s="43"/>
      <c r="M179" s="43"/>
      <c r="N179" s="43"/>
      <c r="O179" s="43"/>
      <c r="P179" s="43"/>
      <c r="Q179" s="43"/>
      <c r="R179" s="44"/>
      <c r="S179" s="43"/>
      <c r="T179" s="43"/>
      <c r="U179" s="44"/>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43"/>
      <c r="BH179" s="43"/>
      <c r="BI179" s="43"/>
      <c r="BJ179" s="43"/>
      <c r="BK179" s="43"/>
      <c r="BL179" s="43"/>
      <c r="BM179" s="43"/>
      <c r="BN179" s="43"/>
    </row>
    <row r="180" ht="13.5" customHeight="1">
      <c r="A180" s="11"/>
      <c r="B180" s="11"/>
      <c r="C180" s="43"/>
      <c r="D180" s="43"/>
      <c r="E180" s="43"/>
      <c r="F180" s="43"/>
      <c r="G180" s="43"/>
      <c r="H180" s="43"/>
      <c r="I180" s="43"/>
      <c r="J180" s="43"/>
      <c r="K180" s="43"/>
      <c r="L180" s="43"/>
      <c r="M180" s="43"/>
      <c r="N180" s="43"/>
      <c r="O180" s="43"/>
      <c r="P180" s="43"/>
      <c r="Q180" s="43"/>
      <c r="R180" s="44"/>
      <c r="S180" s="43"/>
      <c r="T180" s="43"/>
      <c r="U180" s="44"/>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43"/>
      <c r="BH180" s="43"/>
      <c r="BI180" s="43"/>
      <c r="BJ180" s="43"/>
      <c r="BK180" s="43"/>
      <c r="BL180" s="43"/>
      <c r="BM180" s="43"/>
      <c r="BN180" s="43"/>
    </row>
    <row r="181" ht="13.5" customHeight="1">
      <c r="A181" s="11"/>
      <c r="B181" s="11"/>
      <c r="C181" s="43"/>
      <c r="D181" s="43"/>
      <c r="E181" s="43"/>
      <c r="F181" s="43"/>
      <c r="G181" s="43"/>
      <c r="H181" s="43"/>
      <c r="I181" s="43"/>
      <c r="J181" s="43"/>
      <c r="K181" s="43"/>
      <c r="L181" s="43"/>
      <c r="M181" s="43"/>
      <c r="N181" s="43"/>
      <c r="O181" s="43"/>
      <c r="P181" s="43"/>
      <c r="Q181" s="43"/>
      <c r="R181" s="44"/>
      <c r="S181" s="43"/>
      <c r="T181" s="43"/>
      <c r="U181" s="44"/>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43"/>
      <c r="BH181" s="43"/>
      <c r="BI181" s="43"/>
      <c r="BJ181" s="43"/>
      <c r="BK181" s="43"/>
      <c r="BL181" s="43"/>
      <c r="BM181" s="43"/>
      <c r="BN181" s="43"/>
    </row>
    <row r="182" ht="13.5" customHeight="1">
      <c r="A182" s="11"/>
      <c r="B182" s="11"/>
      <c r="C182" s="43"/>
      <c r="D182" s="43"/>
      <c r="E182" s="43"/>
      <c r="F182" s="43"/>
      <c r="G182" s="43"/>
      <c r="H182" s="43"/>
      <c r="I182" s="43"/>
      <c r="J182" s="43"/>
      <c r="K182" s="43"/>
      <c r="L182" s="43"/>
      <c r="M182" s="43"/>
      <c r="N182" s="43"/>
      <c r="O182" s="43"/>
      <c r="P182" s="43"/>
      <c r="Q182" s="43"/>
      <c r="R182" s="44"/>
      <c r="S182" s="43"/>
      <c r="T182" s="43"/>
      <c r="U182" s="44"/>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43"/>
      <c r="BH182" s="43"/>
      <c r="BI182" s="43"/>
      <c r="BJ182" s="43"/>
      <c r="BK182" s="43"/>
      <c r="BL182" s="43"/>
      <c r="BM182" s="43"/>
      <c r="BN182" s="43"/>
    </row>
    <row r="183" ht="13.5" customHeight="1">
      <c r="A183" s="11"/>
      <c r="B183" s="11"/>
      <c r="C183" s="43"/>
      <c r="D183" s="43"/>
      <c r="E183" s="43"/>
      <c r="F183" s="43"/>
      <c r="G183" s="43"/>
      <c r="H183" s="43"/>
      <c r="I183" s="43"/>
      <c r="J183" s="43"/>
      <c r="K183" s="43"/>
      <c r="L183" s="43"/>
      <c r="M183" s="43"/>
      <c r="N183" s="43"/>
      <c r="O183" s="43"/>
      <c r="P183" s="43"/>
      <c r="Q183" s="43"/>
      <c r="R183" s="44"/>
      <c r="S183" s="43"/>
      <c r="T183" s="43"/>
      <c r="U183" s="44"/>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43"/>
      <c r="BH183" s="43"/>
      <c r="BI183" s="43"/>
      <c r="BJ183" s="43"/>
      <c r="BK183" s="43"/>
      <c r="BL183" s="43"/>
      <c r="BM183" s="43"/>
      <c r="BN183" s="43"/>
    </row>
    <row r="184" ht="13.5" customHeight="1">
      <c r="A184" s="11"/>
      <c r="B184" s="11"/>
      <c r="C184" s="43"/>
      <c r="D184" s="43"/>
      <c r="E184" s="43"/>
      <c r="F184" s="43"/>
      <c r="G184" s="43"/>
      <c r="H184" s="43"/>
      <c r="I184" s="43"/>
      <c r="J184" s="43"/>
      <c r="K184" s="43"/>
      <c r="L184" s="43"/>
      <c r="M184" s="43"/>
      <c r="N184" s="43"/>
      <c r="O184" s="43"/>
      <c r="P184" s="43"/>
      <c r="Q184" s="43"/>
      <c r="R184" s="44"/>
      <c r="S184" s="43"/>
      <c r="T184" s="43"/>
      <c r="U184" s="44"/>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43"/>
      <c r="BH184" s="43"/>
      <c r="BI184" s="43"/>
      <c r="BJ184" s="43"/>
      <c r="BK184" s="43"/>
      <c r="BL184" s="43"/>
      <c r="BM184" s="43"/>
      <c r="BN184" s="43"/>
    </row>
    <row r="185" ht="13.5" customHeight="1">
      <c r="A185" s="11"/>
      <c r="B185" s="11"/>
      <c r="C185" s="43"/>
      <c r="D185" s="43"/>
      <c r="E185" s="43"/>
      <c r="F185" s="43"/>
      <c r="G185" s="43"/>
      <c r="H185" s="43"/>
      <c r="I185" s="43"/>
      <c r="J185" s="43"/>
      <c r="K185" s="43"/>
      <c r="L185" s="43"/>
      <c r="M185" s="43"/>
      <c r="N185" s="43"/>
      <c r="O185" s="43"/>
      <c r="P185" s="43"/>
      <c r="Q185" s="43"/>
      <c r="R185" s="44"/>
      <c r="S185" s="43"/>
      <c r="T185" s="43"/>
      <c r="U185" s="44"/>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43"/>
      <c r="BH185" s="43"/>
      <c r="BI185" s="43"/>
      <c r="BJ185" s="43"/>
      <c r="BK185" s="43"/>
      <c r="BL185" s="43"/>
      <c r="BM185" s="43"/>
      <c r="BN185" s="43"/>
    </row>
    <row r="186" ht="13.5" customHeight="1">
      <c r="A186" s="11"/>
      <c r="B186" s="11"/>
      <c r="C186" s="43"/>
      <c r="D186" s="43"/>
      <c r="E186" s="43"/>
      <c r="F186" s="43"/>
      <c r="G186" s="43"/>
      <c r="H186" s="43"/>
      <c r="I186" s="43"/>
      <c r="J186" s="43"/>
      <c r="K186" s="43"/>
      <c r="L186" s="43"/>
      <c r="M186" s="43"/>
      <c r="N186" s="43"/>
      <c r="O186" s="43"/>
      <c r="P186" s="43"/>
      <c r="Q186" s="43"/>
      <c r="R186" s="44"/>
      <c r="S186" s="43"/>
      <c r="T186" s="43"/>
      <c r="U186" s="44"/>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43"/>
      <c r="BH186" s="43"/>
      <c r="BI186" s="43"/>
      <c r="BJ186" s="43"/>
      <c r="BK186" s="43"/>
      <c r="BL186" s="43"/>
      <c r="BM186" s="43"/>
      <c r="BN186" s="43"/>
    </row>
    <row r="187" ht="13.5" customHeight="1">
      <c r="A187" s="11"/>
      <c r="B187" s="11"/>
      <c r="C187" s="43"/>
      <c r="D187" s="43"/>
      <c r="E187" s="43"/>
      <c r="F187" s="43"/>
      <c r="G187" s="43"/>
      <c r="H187" s="43"/>
      <c r="I187" s="43"/>
      <c r="J187" s="43"/>
      <c r="K187" s="43"/>
      <c r="L187" s="43"/>
      <c r="M187" s="43"/>
      <c r="N187" s="43"/>
      <c r="O187" s="43"/>
      <c r="P187" s="43"/>
      <c r="Q187" s="43"/>
      <c r="R187" s="44"/>
      <c r="S187" s="43"/>
      <c r="T187" s="43"/>
      <c r="U187" s="44"/>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43"/>
      <c r="BH187" s="43"/>
      <c r="BI187" s="43"/>
      <c r="BJ187" s="43"/>
      <c r="BK187" s="43"/>
      <c r="BL187" s="43"/>
      <c r="BM187" s="43"/>
      <c r="BN187" s="43"/>
    </row>
    <row r="188" ht="13.5" customHeight="1">
      <c r="A188" s="11"/>
      <c r="B188" s="11"/>
      <c r="C188" s="43"/>
      <c r="D188" s="43"/>
      <c r="E188" s="43"/>
      <c r="F188" s="43"/>
      <c r="G188" s="43"/>
      <c r="H188" s="43"/>
      <c r="I188" s="43"/>
      <c r="J188" s="43"/>
      <c r="K188" s="43"/>
      <c r="L188" s="43"/>
      <c r="M188" s="43"/>
      <c r="N188" s="43"/>
      <c r="O188" s="43"/>
      <c r="P188" s="43"/>
      <c r="Q188" s="43"/>
      <c r="R188" s="44"/>
      <c r="S188" s="43"/>
      <c r="T188" s="43"/>
      <c r="U188" s="44"/>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43"/>
      <c r="BH188" s="43"/>
      <c r="BI188" s="43"/>
      <c r="BJ188" s="43"/>
      <c r="BK188" s="43"/>
      <c r="BL188" s="43"/>
      <c r="BM188" s="43"/>
      <c r="BN188" s="43"/>
    </row>
    <row r="189" ht="13.5" customHeight="1">
      <c r="A189" s="11"/>
      <c r="B189" s="11"/>
      <c r="C189" s="43"/>
      <c r="D189" s="43"/>
      <c r="E189" s="43"/>
      <c r="F189" s="43"/>
      <c r="G189" s="43"/>
      <c r="H189" s="43"/>
      <c r="I189" s="43"/>
      <c r="J189" s="43"/>
      <c r="K189" s="43"/>
      <c r="L189" s="43"/>
      <c r="M189" s="43"/>
      <c r="N189" s="43"/>
      <c r="O189" s="43"/>
      <c r="P189" s="43"/>
      <c r="Q189" s="43"/>
      <c r="R189" s="44"/>
      <c r="S189" s="43"/>
      <c r="T189" s="43"/>
      <c r="U189" s="44"/>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43"/>
      <c r="BH189" s="43"/>
      <c r="BI189" s="43"/>
      <c r="BJ189" s="43"/>
      <c r="BK189" s="43"/>
      <c r="BL189" s="43"/>
      <c r="BM189" s="43"/>
      <c r="BN189" s="43"/>
    </row>
    <row r="190" ht="13.5" customHeight="1">
      <c r="A190" s="11"/>
      <c r="B190" s="11"/>
      <c r="C190" s="43"/>
      <c r="D190" s="43"/>
      <c r="E190" s="43"/>
      <c r="F190" s="43"/>
      <c r="G190" s="43"/>
      <c r="H190" s="43"/>
      <c r="I190" s="43"/>
      <c r="J190" s="43"/>
      <c r="K190" s="43"/>
      <c r="L190" s="43"/>
      <c r="M190" s="43"/>
      <c r="N190" s="43"/>
      <c r="O190" s="43"/>
      <c r="P190" s="43"/>
      <c r="Q190" s="43"/>
      <c r="R190" s="44"/>
      <c r="S190" s="43"/>
      <c r="T190" s="43"/>
      <c r="U190" s="44"/>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43"/>
      <c r="BH190" s="43"/>
      <c r="BI190" s="43"/>
      <c r="BJ190" s="43"/>
      <c r="BK190" s="43"/>
      <c r="BL190" s="43"/>
      <c r="BM190" s="43"/>
      <c r="BN190" s="43"/>
    </row>
    <row r="191" ht="13.5" customHeight="1">
      <c r="A191" s="11"/>
      <c r="B191" s="11"/>
      <c r="C191" s="43"/>
      <c r="D191" s="43"/>
      <c r="E191" s="43"/>
      <c r="F191" s="43"/>
      <c r="G191" s="43"/>
      <c r="H191" s="43"/>
      <c r="I191" s="43"/>
      <c r="J191" s="43"/>
      <c r="K191" s="43"/>
      <c r="L191" s="43"/>
      <c r="M191" s="43"/>
      <c r="N191" s="43"/>
      <c r="O191" s="43"/>
      <c r="P191" s="43"/>
      <c r="Q191" s="43"/>
      <c r="R191" s="44"/>
      <c r="S191" s="43"/>
      <c r="T191" s="43"/>
      <c r="U191" s="44"/>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43"/>
      <c r="BH191" s="43"/>
      <c r="BI191" s="43"/>
      <c r="BJ191" s="43"/>
      <c r="BK191" s="43"/>
      <c r="BL191" s="43"/>
      <c r="BM191" s="43"/>
      <c r="BN191" s="43"/>
    </row>
    <row r="192" ht="13.5" customHeight="1">
      <c r="A192" s="11"/>
      <c r="B192" s="11"/>
      <c r="C192" s="43"/>
      <c r="D192" s="43"/>
      <c r="E192" s="43"/>
      <c r="F192" s="43"/>
      <c r="G192" s="43"/>
      <c r="H192" s="43"/>
      <c r="I192" s="43"/>
      <c r="J192" s="43"/>
      <c r="K192" s="43"/>
      <c r="L192" s="43"/>
      <c r="M192" s="43"/>
      <c r="N192" s="43"/>
      <c r="O192" s="43"/>
      <c r="P192" s="43"/>
      <c r="Q192" s="43"/>
      <c r="R192" s="44"/>
      <c r="S192" s="43"/>
      <c r="T192" s="43"/>
      <c r="U192" s="44"/>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43"/>
      <c r="BH192" s="43"/>
      <c r="BI192" s="43"/>
      <c r="BJ192" s="43"/>
      <c r="BK192" s="43"/>
      <c r="BL192" s="43"/>
      <c r="BM192" s="43"/>
      <c r="BN192" s="43"/>
    </row>
    <row r="193" ht="13.5" customHeight="1">
      <c r="A193" s="11"/>
      <c r="B193" s="11"/>
      <c r="C193" s="43"/>
      <c r="D193" s="43"/>
      <c r="E193" s="43"/>
      <c r="F193" s="43"/>
      <c r="G193" s="43"/>
      <c r="H193" s="43"/>
      <c r="I193" s="43"/>
      <c r="J193" s="43"/>
      <c r="K193" s="43"/>
      <c r="L193" s="43"/>
      <c r="M193" s="43"/>
      <c r="N193" s="43"/>
      <c r="O193" s="43"/>
      <c r="P193" s="43"/>
      <c r="Q193" s="43"/>
      <c r="R193" s="44"/>
      <c r="S193" s="43"/>
      <c r="T193" s="43"/>
      <c r="U193" s="44"/>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43"/>
      <c r="BH193" s="43"/>
      <c r="BI193" s="43"/>
      <c r="BJ193" s="43"/>
      <c r="BK193" s="43"/>
      <c r="BL193" s="43"/>
      <c r="BM193" s="43"/>
      <c r="BN193" s="43"/>
    </row>
    <row r="194" ht="13.5" customHeight="1">
      <c r="A194" s="11"/>
      <c r="B194" s="11"/>
      <c r="C194" s="43"/>
      <c r="D194" s="43"/>
      <c r="E194" s="43"/>
      <c r="F194" s="43"/>
      <c r="G194" s="43"/>
      <c r="H194" s="43"/>
      <c r="I194" s="43"/>
      <c r="J194" s="43"/>
      <c r="K194" s="43"/>
      <c r="L194" s="43"/>
      <c r="M194" s="43"/>
      <c r="N194" s="43"/>
      <c r="O194" s="43"/>
      <c r="P194" s="43"/>
      <c r="Q194" s="43"/>
      <c r="R194" s="44"/>
      <c r="S194" s="43"/>
      <c r="T194" s="43"/>
      <c r="U194" s="44"/>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43"/>
      <c r="BH194" s="43"/>
      <c r="BI194" s="43"/>
      <c r="BJ194" s="43"/>
      <c r="BK194" s="43"/>
      <c r="BL194" s="43"/>
      <c r="BM194" s="43"/>
      <c r="BN194" s="43"/>
    </row>
    <row r="195" ht="13.5" customHeight="1">
      <c r="A195" s="11"/>
      <c r="B195" s="11"/>
      <c r="C195" s="43"/>
      <c r="D195" s="43"/>
      <c r="E195" s="43"/>
      <c r="F195" s="43"/>
      <c r="G195" s="43"/>
      <c r="H195" s="43"/>
      <c r="I195" s="43"/>
      <c r="J195" s="43"/>
      <c r="K195" s="43"/>
      <c r="L195" s="43"/>
      <c r="M195" s="43"/>
      <c r="N195" s="43"/>
      <c r="O195" s="43"/>
      <c r="P195" s="43"/>
      <c r="Q195" s="43"/>
      <c r="R195" s="44"/>
      <c r="S195" s="43"/>
      <c r="T195" s="43"/>
      <c r="U195" s="44"/>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43"/>
      <c r="BH195" s="43"/>
      <c r="BI195" s="43"/>
      <c r="BJ195" s="43"/>
      <c r="BK195" s="43"/>
      <c r="BL195" s="43"/>
      <c r="BM195" s="43"/>
      <c r="BN195" s="43"/>
    </row>
    <row r="196" ht="13.5" customHeight="1">
      <c r="A196" s="11"/>
      <c r="B196" s="11"/>
      <c r="C196" s="43"/>
      <c r="D196" s="43"/>
      <c r="E196" s="43"/>
      <c r="F196" s="43"/>
      <c r="G196" s="43"/>
      <c r="H196" s="43"/>
      <c r="I196" s="43"/>
      <c r="J196" s="43"/>
      <c r="K196" s="43"/>
      <c r="L196" s="43"/>
      <c r="M196" s="43"/>
      <c r="N196" s="43"/>
      <c r="O196" s="43"/>
      <c r="P196" s="43"/>
      <c r="Q196" s="43"/>
      <c r="R196" s="44"/>
      <c r="S196" s="43"/>
      <c r="T196" s="43"/>
      <c r="U196" s="44"/>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43"/>
      <c r="BH196" s="43"/>
      <c r="BI196" s="43"/>
      <c r="BJ196" s="43"/>
      <c r="BK196" s="43"/>
      <c r="BL196" s="43"/>
      <c r="BM196" s="43"/>
      <c r="BN196" s="43"/>
    </row>
    <row r="197" ht="13.5" customHeight="1">
      <c r="A197" s="11"/>
      <c r="B197" s="11"/>
      <c r="C197" s="43"/>
      <c r="D197" s="43"/>
      <c r="E197" s="43"/>
      <c r="F197" s="43"/>
      <c r="G197" s="43"/>
      <c r="H197" s="43"/>
      <c r="I197" s="43"/>
      <c r="J197" s="43"/>
      <c r="K197" s="43"/>
      <c r="L197" s="43"/>
      <c r="M197" s="43"/>
      <c r="N197" s="43"/>
      <c r="O197" s="43"/>
      <c r="P197" s="43"/>
      <c r="Q197" s="43"/>
      <c r="R197" s="44"/>
      <c r="S197" s="43"/>
      <c r="T197" s="43"/>
      <c r="U197" s="44"/>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43"/>
      <c r="BH197" s="43"/>
      <c r="BI197" s="43"/>
      <c r="BJ197" s="43"/>
      <c r="BK197" s="43"/>
      <c r="BL197" s="43"/>
      <c r="BM197" s="43"/>
      <c r="BN197" s="43"/>
    </row>
    <row r="198" ht="13.5" customHeight="1">
      <c r="A198" s="11"/>
      <c r="B198" s="11"/>
      <c r="C198" s="43"/>
      <c r="D198" s="43"/>
      <c r="E198" s="43"/>
      <c r="F198" s="43"/>
      <c r="G198" s="43"/>
      <c r="H198" s="43"/>
      <c r="I198" s="43"/>
      <c r="J198" s="43"/>
      <c r="K198" s="43"/>
      <c r="L198" s="43"/>
      <c r="M198" s="43"/>
      <c r="N198" s="43"/>
      <c r="O198" s="43"/>
      <c r="P198" s="43"/>
      <c r="Q198" s="43"/>
      <c r="R198" s="44"/>
      <c r="S198" s="43"/>
      <c r="T198" s="43"/>
      <c r="U198" s="44"/>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43"/>
      <c r="BH198" s="43"/>
      <c r="BI198" s="43"/>
      <c r="BJ198" s="43"/>
      <c r="BK198" s="43"/>
      <c r="BL198" s="43"/>
      <c r="BM198" s="43"/>
      <c r="BN198" s="43"/>
    </row>
    <row r="199" ht="13.5" customHeight="1">
      <c r="A199" s="11"/>
      <c r="B199" s="11"/>
      <c r="C199" s="43"/>
      <c r="D199" s="43"/>
      <c r="E199" s="43"/>
      <c r="F199" s="43"/>
      <c r="G199" s="43"/>
      <c r="H199" s="43"/>
      <c r="I199" s="43"/>
      <c r="J199" s="43"/>
      <c r="K199" s="43"/>
      <c r="L199" s="43"/>
      <c r="M199" s="43"/>
      <c r="N199" s="43"/>
      <c r="O199" s="43"/>
      <c r="P199" s="43"/>
      <c r="Q199" s="43"/>
      <c r="R199" s="44"/>
      <c r="S199" s="43"/>
      <c r="T199" s="43"/>
      <c r="U199" s="44"/>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43"/>
      <c r="BH199" s="43"/>
      <c r="BI199" s="43"/>
      <c r="BJ199" s="43"/>
      <c r="BK199" s="43"/>
      <c r="BL199" s="43"/>
      <c r="BM199" s="43"/>
      <c r="BN199" s="43"/>
    </row>
    <row r="200" ht="13.5" customHeight="1">
      <c r="A200" s="11"/>
      <c r="B200" s="11"/>
      <c r="C200" s="43"/>
      <c r="D200" s="43"/>
      <c r="E200" s="43"/>
      <c r="F200" s="43"/>
      <c r="G200" s="43"/>
      <c r="H200" s="43"/>
      <c r="I200" s="43"/>
      <c r="J200" s="43"/>
      <c r="K200" s="43"/>
      <c r="L200" s="43"/>
      <c r="M200" s="43"/>
      <c r="N200" s="43"/>
      <c r="O200" s="43"/>
      <c r="P200" s="43"/>
      <c r="Q200" s="43"/>
      <c r="R200" s="44"/>
      <c r="S200" s="43"/>
      <c r="T200" s="43"/>
      <c r="U200" s="44"/>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43"/>
      <c r="BH200" s="43"/>
      <c r="BI200" s="43"/>
      <c r="BJ200" s="43"/>
      <c r="BK200" s="43"/>
      <c r="BL200" s="43"/>
      <c r="BM200" s="43"/>
      <c r="BN200" s="43"/>
    </row>
    <row r="201" ht="13.5" customHeight="1">
      <c r="A201" s="11"/>
      <c r="B201" s="11"/>
      <c r="C201" s="43"/>
      <c r="D201" s="43"/>
      <c r="E201" s="43"/>
      <c r="F201" s="43"/>
      <c r="G201" s="43"/>
      <c r="H201" s="43"/>
      <c r="I201" s="43"/>
      <c r="J201" s="43"/>
      <c r="K201" s="43"/>
      <c r="L201" s="43"/>
      <c r="M201" s="43"/>
      <c r="N201" s="43"/>
      <c r="O201" s="43"/>
      <c r="P201" s="43"/>
      <c r="Q201" s="43"/>
      <c r="R201" s="44"/>
      <c r="S201" s="43"/>
      <c r="T201" s="43"/>
      <c r="U201" s="44"/>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43"/>
      <c r="BH201" s="43"/>
      <c r="BI201" s="43"/>
      <c r="BJ201" s="43"/>
      <c r="BK201" s="43"/>
      <c r="BL201" s="43"/>
      <c r="BM201" s="43"/>
      <c r="BN201" s="43"/>
    </row>
    <row r="202" ht="13.5" customHeight="1">
      <c r="A202" s="11"/>
      <c r="B202" s="11"/>
      <c r="C202" s="43"/>
      <c r="D202" s="43"/>
      <c r="E202" s="43"/>
      <c r="F202" s="43"/>
      <c r="G202" s="43"/>
      <c r="H202" s="43"/>
      <c r="I202" s="43"/>
      <c r="J202" s="43"/>
      <c r="K202" s="43"/>
      <c r="L202" s="43"/>
      <c r="M202" s="43"/>
      <c r="N202" s="43"/>
      <c r="O202" s="43"/>
      <c r="P202" s="43"/>
      <c r="Q202" s="43"/>
      <c r="R202" s="44"/>
      <c r="S202" s="43"/>
      <c r="T202" s="43"/>
      <c r="U202" s="44"/>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43"/>
      <c r="BH202" s="43"/>
      <c r="BI202" s="43"/>
      <c r="BJ202" s="43"/>
      <c r="BK202" s="43"/>
      <c r="BL202" s="43"/>
      <c r="BM202" s="43"/>
      <c r="BN202" s="43"/>
    </row>
    <row r="203" ht="13.5" customHeight="1">
      <c r="A203" s="11"/>
      <c r="B203" s="11"/>
      <c r="C203" s="43"/>
      <c r="D203" s="43"/>
      <c r="E203" s="43"/>
      <c r="F203" s="43"/>
      <c r="G203" s="43"/>
      <c r="H203" s="43"/>
      <c r="I203" s="43"/>
      <c r="J203" s="43"/>
      <c r="K203" s="43"/>
      <c r="L203" s="43"/>
      <c r="M203" s="43"/>
      <c r="N203" s="43"/>
      <c r="O203" s="43"/>
      <c r="P203" s="43"/>
      <c r="Q203" s="43"/>
      <c r="R203" s="44"/>
      <c r="S203" s="43"/>
      <c r="T203" s="43"/>
      <c r="U203" s="44"/>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43"/>
      <c r="BH203" s="43"/>
      <c r="BI203" s="43"/>
      <c r="BJ203" s="43"/>
      <c r="BK203" s="43"/>
      <c r="BL203" s="43"/>
      <c r="BM203" s="43"/>
      <c r="BN203" s="43"/>
    </row>
    <row r="204" ht="13.5" customHeight="1">
      <c r="A204" s="11"/>
      <c r="B204" s="11"/>
      <c r="C204" s="43"/>
      <c r="D204" s="43"/>
      <c r="E204" s="43"/>
      <c r="F204" s="43"/>
      <c r="G204" s="43"/>
      <c r="H204" s="43"/>
      <c r="I204" s="43"/>
      <c r="J204" s="43"/>
      <c r="K204" s="43"/>
      <c r="L204" s="43"/>
      <c r="M204" s="43"/>
      <c r="N204" s="43"/>
      <c r="O204" s="43"/>
      <c r="P204" s="43"/>
      <c r="Q204" s="43"/>
      <c r="R204" s="44"/>
      <c r="S204" s="43"/>
      <c r="T204" s="43"/>
      <c r="U204" s="44"/>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43"/>
      <c r="BH204" s="43"/>
      <c r="BI204" s="43"/>
      <c r="BJ204" s="43"/>
      <c r="BK204" s="43"/>
      <c r="BL204" s="43"/>
      <c r="BM204" s="43"/>
      <c r="BN204" s="43"/>
    </row>
    <row r="205" ht="13.5" customHeight="1">
      <c r="A205" s="11"/>
      <c r="B205" s="11"/>
      <c r="C205" s="43"/>
      <c r="D205" s="43"/>
      <c r="E205" s="43"/>
      <c r="F205" s="43"/>
      <c r="G205" s="43"/>
      <c r="H205" s="43"/>
      <c r="I205" s="43"/>
      <c r="J205" s="43"/>
      <c r="K205" s="43"/>
      <c r="L205" s="43"/>
      <c r="M205" s="43"/>
      <c r="N205" s="43"/>
      <c r="O205" s="43"/>
      <c r="P205" s="43"/>
      <c r="Q205" s="43"/>
      <c r="R205" s="44"/>
      <c r="S205" s="43"/>
      <c r="T205" s="43"/>
      <c r="U205" s="44"/>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43"/>
      <c r="BH205" s="43"/>
      <c r="BI205" s="43"/>
      <c r="BJ205" s="43"/>
      <c r="BK205" s="43"/>
      <c r="BL205" s="43"/>
      <c r="BM205" s="43"/>
      <c r="BN205" s="43"/>
    </row>
    <row r="206" ht="13.5" customHeight="1">
      <c r="A206" s="11"/>
      <c r="B206" s="11"/>
      <c r="C206" s="43"/>
      <c r="D206" s="43"/>
      <c r="E206" s="43"/>
      <c r="F206" s="43"/>
      <c r="G206" s="43"/>
      <c r="H206" s="43"/>
      <c r="I206" s="43"/>
      <c r="J206" s="43"/>
      <c r="K206" s="43"/>
      <c r="L206" s="43"/>
      <c r="M206" s="43"/>
      <c r="N206" s="43"/>
      <c r="O206" s="43"/>
      <c r="P206" s="43"/>
      <c r="Q206" s="43"/>
      <c r="R206" s="44"/>
      <c r="S206" s="43"/>
      <c r="T206" s="43"/>
      <c r="U206" s="44"/>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43"/>
      <c r="BH206" s="43"/>
      <c r="BI206" s="43"/>
      <c r="BJ206" s="43"/>
      <c r="BK206" s="43"/>
      <c r="BL206" s="43"/>
      <c r="BM206" s="43"/>
      <c r="BN206" s="43"/>
    </row>
    <row r="207" ht="13.5" customHeight="1">
      <c r="A207" s="11"/>
      <c r="B207" s="11"/>
      <c r="C207" s="43"/>
      <c r="D207" s="43"/>
      <c r="E207" s="43"/>
      <c r="F207" s="43"/>
      <c r="G207" s="43"/>
      <c r="H207" s="43"/>
      <c r="I207" s="43"/>
      <c r="J207" s="43"/>
      <c r="K207" s="43"/>
      <c r="L207" s="43"/>
      <c r="M207" s="43"/>
      <c r="N207" s="43"/>
      <c r="O207" s="43"/>
      <c r="P207" s="43"/>
      <c r="Q207" s="43"/>
      <c r="R207" s="44"/>
      <c r="S207" s="43"/>
      <c r="T207" s="43"/>
      <c r="U207" s="44"/>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43"/>
      <c r="BH207" s="43"/>
      <c r="BI207" s="43"/>
      <c r="BJ207" s="43"/>
      <c r="BK207" s="43"/>
      <c r="BL207" s="43"/>
      <c r="BM207" s="43"/>
      <c r="BN207" s="43"/>
    </row>
    <row r="208" ht="13.5" customHeight="1">
      <c r="A208" s="11"/>
      <c r="B208" s="11"/>
      <c r="C208" s="43"/>
      <c r="D208" s="43"/>
      <c r="E208" s="43"/>
      <c r="F208" s="43"/>
      <c r="G208" s="43"/>
      <c r="H208" s="43"/>
      <c r="I208" s="43"/>
      <c r="J208" s="43"/>
      <c r="K208" s="43"/>
      <c r="L208" s="43"/>
      <c r="M208" s="43"/>
      <c r="N208" s="43"/>
      <c r="O208" s="43"/>
      <c r="P208" s="43"/>
      <c r="Q208" s="43"/>
      <c r="R208" s="44"/>
      <c r="S208" s="43"/>
      <c r="T208" s="43"/>
      <c r="U208" s="44"/>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43"/>
      <c r="BH208" s="43"/>
      <c r="BI208" s="43"/>
      <c r="BJ208" s="43"/>
      <c r="BK208" s="43"/>
      <c r="BL208" s="43"/>
      <c r="BM208" s="43"/>
      <c r="BN208" s="43"/>
    </row>
    <row r="209" ht="13.5" customHeight="1">
      <c r="A209" s="11"/>
      <c r="B209" s="11"/>
      <c r="C209" s="43"/>
      <c r="D209" s="43"/>
      <c r="E209" s="43"/>
      <c r="F209" s="43"/>
      <c r="G209" s="43"/>
      <c r="H209" s="43"/>
      <c r="I209" s="43"/>
      <c r="J209" s="43"/>
      <c r="K209" s="43"/>
      <c r="L209" s="43"/>
      <c r="M209" s="43"/>
      <c r="N209" s="43"/>
      <c r="O209" s="43"/>
      <c r="P209" s="43"/>
      <c r="Q209" s="43"/>
      <c r="R209" s="44"/>
      <c r="S209" s="43"/>
      <c r="T209" s="43"/>
      <c r="U209" s="44"/>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43"/>
      <c r="BH209" s="43"/>
      <c r="BI209" s="43"/>
      <c r="BJ209" s="43"/>
      <c r="BK209" s="43"/>
      <c r="BL209" s="43"/>
      <c r="BM209" s="43"/>
      <c r="BN209" s="43"/>
    </row>
    <row r="210" ht="13.5" customHeight="1">
      <c r="A210" s="11"/>
      <c r="B210" s="11"/>
      <c r="C210" s="43"/>
      <c r="D210" s="43"/>
      <c r="E210" s="43"/>
      <c r="F210" s="43"/>
      <c r="G210" s="43"/>
      <c r="H210" s="43"/>
      <c r="I210" s="43"/>
      <c r="J210" s="43"/>
      <c r="K210" s="43"/>
      <c r="L210" s="43"/>
      <c r="M210" s="43"/>
      <c r="N210" s="43"/>
      <c r="O210" s="43"/>
      <c r="P210" s="43"/>
      <c r="Q210" s="43"/>
      <c r="R210" s="44"/>
      <c r="S210" s="43"/>
      <c r="T210" s="43"/>
      <c r="U210" s="44"/>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43"/>
      <c r="BH210" s="43"/>
      <c r="BI210" s="43"/>
      <c r="BJ210" s="43"/>
      <c r="BK210" s="43"/>
      <c r="BL210" s="43"/>
      <c r="BM210" s="43"/>
      <c r="BN210" s="43"/>
    </row>
    <row r="211" ht="13.5" customHeight="1">
      <c r="A211" s="11"/>
      <c r="B211" s="11"/>
      <c r="C211" s="43"/>
      <c r="D211" s="43"/>
      <c r="E211" s="43"/>
      <c r="F211" s="43"/>
      <c r="G211" s="43"/>
      <c r="H211" s="43"/>
      <c r="I211" s="43"/>
      <c r="J211" s="43"/>
      <c r="K211" s="43"/>
      <c r="L211" s="43"/>
      <c r="M211" s="43"/>
      <c r="N211" s="43"/>
      <c r="O211" s="43"/>
      <c r="P211" s="43"/>
      <c r="Q211" s="43"/>
      <c r="R211" s="44"/>
      <c r="S211" s="43"/>
      <c r="T211" s="43"/>
      <c r="U211" s="44"/>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43"/>
      <c r="BH211" s="43"/>
      <c r="BI211" s="43"/>
      <c r="BJ211" s="43"/>
      <c r="BK211" s="43"/>
      <c r="BL211" s="43"/>
      <c r="BM211" s="43"/>
      <c r="BN211" s="43"/>
    </row>
    <row r="212" ht="13.5" customHeight="1">
      <c r="A212" s="11"/>
      <c r="B212" s="11"/>
      <c r="C212" s="43"/>
      <c r="D212" s="43"/>
      <c r="E212" s="43"/>
      <c r="F212" s="43"/>
      <c r="G212" s="43"/>
      <c r="H212" s="43"/>
      <c r="I212" s="43"/>
      <c r="J212" s="43"/>
      <c r="K212" s="43"/>
      <c r="L212" s="43"/>
      <c r="M212" s="43"/>
      <c r="N212" s="43"/>
      <c r="O212" s="43"/>
      <c r="P212" s="43"/>
      <c r="Q212" s="43"/>
      <c r="R212" s="44"/>
      <c r="S212" s="43"/>
      <c r="T212" s="43"/>
      <c r="U212" s="44"/>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43"/>
      <c r="BH212" s="43"/>
      <c r="BI212" s="43"/>
      <c r="BJ212" s="43"/>
      <c r="BK212" s="43"/>
      <c r="BL212" s="43"/>
      <c r="BM212" s="43"/>
      <c r="BN212" s="43"/>
    </row>
    <row r="213" ht="13.5" customHeight="1">
      <c r="A213" s="11"/>
      <c r="B213" s="11"/>
      <c r="C213" s="43"/>
      <c r="D213" s="43"/>
      <c r="E213" s="43"/>
      <c r="F213" s="43"/>
      <c r="G213" s="43"/>
      <c r="H213" s="43"/>
      <c r="I213" s="43"/>
      <c r="J213" s="43"/>
      <c r="K213" s="43"/>
      <c r="L213" s="43"/>
      <c r="M213" s="43"/>
      <c r="N213" s="43"/>
      <c r="O213" s="43"/>
      <c r="P213" s="43"/>
      <c r="Q213" s="43"/>
      <c r="R213" s="44"/>
      <c r="S213" s="43"/>
      <c r="T213" s="43"/>
      <c r="U213" s="44"/>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43"/>
      <c r="BH213" s="43"/>
      <c r="BI213" s="43"/>
      <c r="BJ213" s="43"/>
      <c r="BK213" s="43"/>
      <c r="BL213" s="43"/>
      <c r="BM213" s="43"/>
      <c r="BN213" s="43"/>
    </row>
    <row r="214" ht="13.5" customHeight="1">
      <c r="A214" s="11"/>
      <c r="B214" s="11"/>
      <c r="C214" s="43"/>
      <c r="D214" s="43"/>
      <c r="E214" s="43"/>
      <c r="F214" s="43"/>
      <c r="G214" s="43"/>
      <c r="H214" s="43"/>
      <c r="I214" s="43"/>
      <c r="J214" s="43"/>
      <c r="K214" s="43"/>
      <c r="L214" s="43"/>
      <c r="M214" s="43"/>
      <c r="N214" s="43"/>
      <c r="O214" s="43"/>
      <c r="P214" s="43"/>
      <c r="Q214" s="43"/>
      <c r="R214" s="44"/>
      <c r="S214" s="43"/>
      <c r="T214" s="43"/>
      <c r="U214" s="44"/>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43"/>
      <c r="BH214" s="43"/>
      <c r="BI214" s="43"/>
      <c r="BJ214" s="43"/>
      <c r="BK214" s="43"/>
      <c r="BL214" s="43"/>
      <c r="BM214" s="43"/>
      <c r="BN214" s="43"/>
    </row>
    <row r="215" ht="13.5" customHeight="1">
      <c r="A215" s="11"/>
      <c r="B215" s="11"/>
      <c r="C215" s="43"/>
      <c r="D215" s="43"/>
      <c r="E215" s="43"/>
      <c r="F215" s="43"/>
      <c r="G215" s="43"/>
      <c r="H215" s="43"/>
      <c r="I215" s="43"/>
      <c r="J215" s="43"/>
      <c r="K215" s="43"/>
      <c r="L215" s="43"/>
      <c r="M215" s="43"/>
      <c r="N215" s="43"/>
      <c r="O215" s="43"/>
      <c r="P215" s="43"/>
      <c r="Q215" s="43"/>
      <c r="R215" s="44"/>
      <c r="S215" s="43"/>
      <c r="T215" s="43"/>
      <c r="U215" s="44"/>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43"/>
      <c r="BH215" s="43"/>
      <c r="BI215" s="43"/>
      <c r="BJ215" s="43"/>
      <c r="BK215" s="43"/>
      <c r="BL215" s="43"/>
      <c r="BM215" s="43"/>
      <c r="BN215" s="43"/>
    </row>
    <row r="216" ht="13.5" customHeight="1">
      <c r="A216" s="11"/>
      <c r="B216" s="11"/>
      <c r="C216" s="43"/>
      <c r="D216" s="43"/>
      <c r="E216" s="43"/>
      <c r="F216" s="43"/>
      <c r="G216" s="43"/>
      <c r="H216" s="43"/>
      <c r="I216" s="43"/>
      <c r="J216" s="43"/>
      <c r="K216" s="43"/>
      <c r="L216" s="43"/>
      <c r="M216" s="43"/>
      <c r="N216" s="43"/>
      <c r="O216" s="43"/>
      <c r="P216" s="43"/>
      <c r="Q216" s="43"/>
      <c r="R216" s="44"/>
      <c r="S216" s="43"/>
      <c r="T216" s="43"/>
      <c r="U216" s="44"/>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43"/>
      <c r="BH216" s="43"/>
      <c r="BI216" s="43"/>
      <c r="BJ216" s="43"/>
      <c r="BK216" s="43"/>
      <c r="BL216" s="43"/>
      <c r="BM216" s="43"/>
      <c r="BN216" s="43"/>
    </row>
    <row r="217" ht="13.5" customHeight="1">
      <c r="A217" s="11"/>
      <c r="B217" s="11"/>
      <c r="C217" s="43"/>
      <c r="D217" s="43"/>
      <c r="E217" s="43"/>
      <c r="F217" s="43"/>
      <c r="G217" s="43"/>
      <c r="H217" s="43"/>
      <c r="I217" s="43"/>
      <c r="J217" s="43"/>
      <c r="K217" s="43"/>
      <c r="L217" s="43"/>
      <c r="M217" s="43"/>
      <c r="N217" s="43"/>
      <c r="O217" s="43"/>
      <c r="P217" s="43"/>
      <c r="Q217" s="43"/>
      <c r="R217" s="44"/>
      <c r="S217" s="43"/>
      <c r="T217" s="43"/>
      <c r="U217" s="44"/>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43"/>
      <c r="BH217" s="43"/>
      <c r="BI217" s="43"/>
      <c r="BJ217" s="43"/>
      <c r="BK217" s="43"/>
      <c r="BL217" s="43"/>
      <c r="BM217" s="43"/>
      <c r="BN217" s="43"/>
    </row>
    <row r="218" ht="13.5" customHeight="1">
      <c r="A218" s="11"/>
      <c r="B218" s="11"/>
      <c r="C218" s="43"/>
      <c r="D218" s="43"/>
      <c r="E218" s="43"/>
      <c r="F218" s="43"/>
      <c r="G218" s="43"/>
      <c r="H218" s="43"/>
      <c r="I218" s="43"/>
      <c r="J218" s="43"/>
      <c r="K218" s="43"/>
      <c r="L218" s="43"/>
      <c r="M218" s="43"/>
      <c r="N218" s="43"/>
      <c r="O218" s="43"/>
      <c r="P218" s="43"/>
      <c r="Q218" s="43"/>
      <c r="R218" s="44"/>
      <c r="S218" s="43"/>
      <c r="T218" s="43"/>
      <c r="U218" s="44"/>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43"/>
      <c r="BH218" s="43"/>
      <c r="BI218" s="43"/>
      <c r="BJ218" s="43"/>
      <c r="BK218" s="43"/>
      <c r="BL218" s="43"/>
      <c r="BM218" s="43"/>
      <c r="BN218" s="43"/>
    </row>
    <row r="219" ht="13.5" customHeight="1">
      <c r="A219" s="11"/>
      <c r="B219" s="11"/>
      <c r="C219" s="43"/>
      <c r="D219" s="43"/>
      <c r="E219" s="43"/>
      <c r="F219" s="43"/>
      <c r="G219" s="43"/>
      <c r="H219" s="43"/>
      <c r="I219" s="43"/>
      <c r="J219" s="43"/>
      <c r="K219" s="43"/>
      <c r="L219" s="43"/>
      <c r="M219" s="43"/>
      <c r="N219" s="43"/>
      <c r="O219" s="43"/>
      <c r="P219" s="43"/>
      <c r="Q219" s="43"/>
      <c r="R219" s="44"/>
      <c r="S219" s="43"/>
      <c r="T219" s="43"/>
      <c r="U219" s="44"/>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43"/>
      <c r="BH219" s="43"/>
      <c r="BI219" s="43"/>
      <c r="BJ219" s="43"/>
      <c r="BK219" s="43"/>
      <c r="BL219" s="43"/>
      <c r="BM219" s="43"/>
      <c r="BN219" s="43"/>
    </row>
    <row r="220" ht="13.5" customHeight="1">
      <c r="A220" s="11"/>
      <c r="B220" s="11"/>
      <c r="C220" s="43"/>
      <c r="D220" s="43"/>
      <c r="E220" s="43"/>
      <c r="F220" s="43"/>
      <c r="G220" s="43"/>
      <c r="H220" s="43"/>
      <c r="I220" s="43"/>
      <c r="J220" s="43"/>
      <c r="K220" s="43"/>
      <c r="L220" s="43"/>
      <c r="M220" s="43"/>
      <c r="N220" s="43"/>
      <c r="O220" s="43"/>
      <c r="P220" s="43"/>
      <c r="Q220" s="43"/>
      <c r="R220" s="44"/>
      <c r="S220" s="43"/>
      <c r="T220" s="43"/>
      <c r="U220" s="44"/>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43"/>
      <c r="BH220" s="43"/>
      <c r="BI220" s="43"/>
      <c r="BJ220" s="43"/>
      <c r="BK220" s="43"/>
      <c r="BL220" s="43"/>
      <c r="BM220" s="43"/>
      <c r="BN220" s="43"/>
    </row>
    <row r="221" ht="13.5" customHeight="1">
      <c r="A221" s="11"/>
      <c r="B221" s="11"/>
      <c r="C221" s="43"/>
      <c r="D221" s="43"/>
      <c r="E221" s="43"/>
      <c r="F221" s="43"/>
      <c r="G221" s="43"/>
      <c r="H221" s="43"/>
      <c r="I221" s="43"/>
      <c r="J221" s="43"/>
      <c r="K221" s="43"/>
      <c r="L221" s="43"/>
      <c r="M221" s="43"/>
      <c r="N221" s="43"/>
      <c r="O221" s="43"/>
      <c r="P221" s="43"/>
      <c r="Q221" s="43"/>
      <c r="R221" s="44"/>
      <c r="S221" s="43"/>
      <c r="T221" s="43"/>
      <c r="U221" s="44"/>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43"/>
      <c r="BH221" s="43"/>
      <c r="BI221" s="43"/>
      <c r="BJ221" s="43"/>
      <c r="BK221" s="43"/>
      <c r="BL221" s="43"/>
      <c r="BM221" s="43"/>
      <c r="BN221" s="43"/>
    </row>
    <row r="222" ht="13.5" customHeight="1">
      <c r="A222" s="11"/>
      <c r="B222" s="11"/>
      <c r="C222" s="43"/>
      <c r="D222" s="43"/>
      <c r="E222" s="43"/>
      <c r="F222" s="43"/>
      <c r="G222" s="43"/>
      <c r="H222" s="43"/>
      <c r="I222" s="43"/>
      <c r="J222" s="43"/>
      <c r="K222" s="43"/>
      <c r="L222" s="43"/>
      <c r="M222" s="43"/>
      <c r="N222" s="43"/>
      <c r="O222" s="43"/>
      <c r="P222" s="43"/>
      <c r="Q222" s="43"/>
      <c r="R222" s="44"/>
      <c r="S222" s="43"/>
      <c r="T222" s="43"/>
      <c r="U222" s="44"/>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43"/>
      <c r="BH222" s="43"/>
      <c r="BI222" s="43"/>
      <c r="BJ222" s="43"/>
      <c r="BK222" s="43"/>
      <c r="BL222" s="43"/>
      <c r="BM222" s="43"/>
      <c r="BN222" s="43"/>
    </row>
    <row r="223" ht="13.5" customHeight="1">
      <c r="A223" s="11"/>
      <c r="B223" s="11"/>
      <c r="C223" s="43"/>
      <c r="D223" s="43"/>
      <c r="E223" s="43"/>
      <c r="F223" s="43"/>
      <c r="G223" s="43"/>
      <c r="H223" s="43"/>
      <c r="I223" s="43"/>
      <c r="J223" s="43"/>
      <c r="K223" s="43"/>
      <c r="L223" s="43"/>
      <c r="M223" s="43"/>
      <c r="N223" s="43"/>
      <c r="O223" s="43"/>
      <c r="P223" s="43"/>
      <c r="Q223" s="43"/>
      <c r="R223" s="44"/>
      <c r="S223" s="43"/>
      <c r="T223" s="43"/>
      <c r="U223" s="44"/>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43"/>
      <c r="BH223" s="43"/>
      <c r="BI223" s="43"/>
      <c r="BJ223" s="43"/>
      <c r="BK223" s="43"/>
      <c r="BL223" s="43"/>
      <c r="BM223" s="43"/>
      <c r="BN223" s="43"/>
    </row>
    <row r="224" ht="13.5" customHeight="1">
      <c r="A224" s="11"/>
      <c r="B224" s="11"/>
      <c r="C224" s="43"/>
      <c r="D224" s="43"/>
      <c r="E224" s="43"/>
      <c r="F224" s="43"/>
      <c r="G224" s="43"/>
      <c r="H224" s="43"/>
      <c r="I224" s="43"/>
      <c r="J224" s="43"/>
      <c r="K224" s="43"/>
      <c r="L224" s="43"/>
      <c r="M224" s="43"/>
      <c r="N224" s="43"/>
      <c r="O224" s="43"/>
      <c r="P224" s="43"/>
      <c r="Q224" s="43"/>
      <c r="R224" s="44"/>
      <c r="S224" s="43"/>
      <c r="T224" s="43"/>
      <c r="U224" s="44"/>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43"/>
      <c r="BH224" s="43"/>
      <c r="BI224" s="43"/>
      <c r="BJ224" s="43"/>
      <c r="BK224" s="43"/>
      <c r="BL224" s="43"/>
      <c r="BM224" s="43"/>
      <c r="BN224" s="43"/>
    </row>
    <row r="225" ht="13.5" customHeight="1">
      <c r="A225" s="11"/>
      <c r="B225" s="11"/>
      <c r="C225" s="43"/>
      <c r="D225" s="43"/>
      <c r="E225" s="43"/>
      <c r="F225" s="43"/>
      <c r="G225" s="43"/>
      <c r="H225" s="43"/>
      <c r="I225" s="43"/>
      <c r="J225" s="43"/>
      <c r="K225" s="43"/>
      <c r="L225" s="43"/>
      <c r="M225" s="43"/>
      <c r="N225" s="43"/>
      <c r="O225" s="43"/>
      <c r="P225" s="43"/>
      <c r="Q225" s="43"/>
      <c r="R225" s="44"/>
      <c r="S225" s="43"/>
      <c r="T225" s="43"/>
      <c r="U225" s="44"/>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43"/>
      <c r="BL225" s="43"/>
      <c r="BM225" s="43"/>
      <c r="BN225" s="43"/>
    </row>
    <row r="226" ht="13.5" customHeight="1">
      <c r="A226" s="11"/>
      <c r="B226" s="11"/>
      <c r="C226" s="43"/>
      <c r="D226" s="43"/>
      <c r="E226" s="43"/>
      <c r="F226" s="43"/>
      <c r="G226" s="43"/>
      <c r="H226" s="43"/>
      <c r="I226" s="43"/>
      <c r="J226" s="43"/>
      <c r="K226" s="43"/>
      <c r="L226" s="43"/>
      <c r="M226" s="43"/>
      <c r="N226" s="43"/>
      <c r="O226" s="43"/>
      <c r="P226" s="43"/>
      <c r="Q226" s="43"/>
      <c r="R226" s="44"/>
      <c r="S226" s="43"/>
      <c r="T226" s="43"/>
      <c r="U226" s="44"/>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43"/>
      <c r="BH226" s="43"/>
      <c r="BI226" s="43"/>
      <c r="BJ226" s="43"/>
      <c r="BK226" s="43"/>
      <c r="BL226" s="43"/>
      <c r="BM226" s="43"/>
      <c r="BN226" s="43"/>
    </row>
    <row r="227" ht="13.5" customHeight="1">
      <c r="A227" s="11"/>
      <c r="B227" s="11"/>
      <c r="C227" s="43"/>
      <c r="D227" s="43"/>
      <c r="E227" s="43"/>
      <c r="F227" s="43"/>
      <c r="G227" s="43"/>
      <c r="H227" s="43"/>
      <c r="I227" s="43"/>
      <c r="J227" s="43"/>
      <c r="K227" s="43"/>
      <c r="L227" s="43"/>
      <c r="M227" s="43"/>
      <c r="N227" s="43"/>
      <c r="O227" s="43"/>
      <c r="P227" s="43"/>
      <c r="Q227" s="43"/>
      <c r="R227" s="44"/>
      <c r="S227" s="43"/>
      <c r="T227" s="43"/>
      <c r="U227" s="44"/>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43"/>
      <c r="BH227" s="43"/>
      <c r="BI227" s="43"/>
      <c r="BJ227" s="43"/>
      <c r="BK227" s="43"/>
      <c r="BL227" s="43"/>
      <c r="BM227" s="43"/>
      <c r="BN227" s="43"/>
    </row>
    <row r="228" ht="13.5" customHeight="1">
      <c r="A228" s="11"/>
      <c r="B228" s="11"/>
      <c r="C228" s="43"/>
      <c r="D228" s="43"/>
      <c r="E228" s="43"/>
      <c r="F228" s="43"/>
      <c r="G228" s="43"/>
      <c r="H228" s="43"/>
      <c r="I228" s="43"/>
      <c r="J228" s="43"/>
      <c r="K228" s="43"/>
      <c r="L228" s="43"/>
      <c r="M228" s="43"/>
      <c r="N228" s="43"/>
      <c r="O228" s="43"/>
      <c r="P228" s="43"/>
      <c r="Q228" s="43"/>
      <c r="R228" s="44"/>
      <c r="S228" s="43"/>
      <c r="T228" s="43"/>
      <c r="U228" s="44"/>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43"/>
      <c r="BH228" s="43"/>
      <c r="BI228" s="43"/>
      <c r="BJ228" s="43"/>
      <c r="BK228" s="43"/>
      <c r="BL228" s="43"/>
      <c r="BM228" s="43"/>
      <c r="BN228" s="43"/>
    </row>
    <row r="229" ht="13.5" customHeight="1">
      <c r="A229" s="11"/>
      <c r="B229" s="11"/>
      <c r="C229" s="43"/>
      <c r="D229" s="43"/>
      <c r="E229" s="43"/>
      <c r="F229" s="43"/>
      <c r="G229" s="43"/>
      <c r="H229" s="43"/>
      <c r="I229" s="43"/>
      <c r="J229" s="43"/>
      <c r="K229" s="43"/>
      <c r="L229" s="43"/>
      <c r="M229" s="43"/>
      <c r="N229" s="43"/>
      <c r="O229" s="43"/>
      <c r="P229" s="43"/>
      <c r="Q229" s="43"/>
      <c r="R229" s="44"/>
      <c r="S229" s="43"/>
      <c r="T229" s="43"/>
      <c r="U229" s="44"/>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43"/>
      <c r="BH229" s="43"/>
      <c r="BI229" s="43"/>
      <c r="BJ229" s="43"/>
      <c r="BK229" s="43"/>
      <c r="BL229" s="43"/>
      <c r="BM229" s="43"/>
      <c r="BN229" s="43"/>
    </row>
    <row r="230" ht="13.5" customHeight="1">
      <c r="A230" s="11"/>
      <c r="B230" s="11"/>
      <c r="C230" s="43"/>
      <c r="D230" s="43"/>
      <c r="E230" s="43"/>
      <c r="F230" s="43"/>
      <c r="G230" s="43"/>
      <c r="H230" s="43"/>
      <c r="I230" s="43"/>
      <c r="J230" s="43"/>
      <c r="K230" s="43"/>
      <c r="L230" s="43"/>
      <c r="M230" s="43"/>
      <c r="N230" s="43"/>
      <c r="O230" s="43"/>
      <c r="P230" s="43"/>
      <c r="Q230" s="43"/>
      <c r="R230" s="44"/>
      <c r="S230" s="43"/>
      <c r="T230" s="43"/>
      <c r="U230" s="44"/>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43"/>
      <c r="BH230" s="43"/>
      <c r="BI230" s="43"/>
      <c r="BJ230" s="43"/>
      <c r="BK230" s="43"/>
      <c r="BL230" s="43"/>
      <c r="BM230" s="43"/>
      <c r="BN230" s="43"/>
    </row>
    <row r="231" ht="13.5" customHeight="1">
      <c r="A231" s="11"/>
      <c r="B231" s="11"/>
      <c r="C231" s="43"/>
      <c r="D231" s="43"/>
      <c r="E231" s="43"/>
      <c r="F231" s="43"/>
      <c r="G231" s="43"/>
      <c r="H231" s="43"/>
      <c r="I231" s="43"/>
      <c r="J231" s="43"/>
      <c r="K231" s="43"/>
      <c r="L231" s="43"/>
      <c r="M231" s="43"/>
      <c r="N231" s="43"/>
      <c r="O231" s="43"/>
      <c r="P231" s="43"/>
      <c r="Q231" s="43"/>
      <c r="R231" s="44"/>
      <c r="S231" s="43"/>
      <c r="T231" s="43"/>
      <c r="U231" s="44"/>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43"/>
      <c r="BH231" s="43"/>
      <c r="BI231" s="43"/>
      <c r="BJ231" s="43"/>
      <c r="BK231" s="43"/>
      <c r="BL231" s="43"/>
      <c r="BM231" s="43"/>
      <c r="BN231" s="43"/>
    </row>
    <row r="232" ht="13.5" customHeight="1">
      <c r="A232" s="11"/>
      <c r="B232" s="11"/>
      <c r="C232" s="43"/>
      <c r="D232" s="43"/>
      <c r="E232" s="43"/>
      <c r="F232" s="43"/>
      <c r="G232" s="43"/>
      <c r="H232" s="43"/>
      <c r="I232" s="43"/>
      <c r="J232" s="43"/>
      <c r="K232" s="43"/>
      <c r="L232" s="43"/>
      <c r="M232" s="43"/>
      <c r="N232" s="43"/>
      <c r="O232" s="43"/>
      <c r="P232" s="43"/>
      <c r="Q232" s="43"/>
      <c r="R232" s="44"/>
      <c r="S232" s="43"/>
      <c r="T232" s="43"/>
      <c r="U232" s="44"/>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43"/>
      <c r="BH232" s="43"/>
      <c r="BI232" s="43"/>
      <c r="BJ232" s="43"/>
      <c r="BK232" s="43"/>
      <c r="BL232" s="43"/>
      <c r="BM232" s="43"/>
      <c r="BN232" s="43"/>
    </row>
    <row r="233" ht="13.5" customHeight="1">
      <c r="A233" s="11"/>
      <c r="B233" s="11"/>
      <c r="C233" s="43"/>
      <c r="D233" s="43"/>
      <c r="E233" s="43"/>
      <c r="F233" s="43"/>
      <c r="G233" s="43"/>
      <c r="H233" s="43"/>
      <c r="I233" s="43"/>
      <c r="J233" s="43"/>
      <c r="K233" s="43"/>
      <c r="L233" s="43"/>
      <c r="M233" s="43"/>
      <c r="N233" s="43"/>
      <c r="O233" s="43"/>
      <c r="P233" s="43"/>
      <c r="Q233" s="43"/>
      <c r="R233" s="44"/>
      <c r="S233" s="43"/>
      <c r="T233" s="43"/>
      <c r="U233" s="44"/>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43"/>
      <c r="BH233" s="43"/>
      <c r="BI233" s="43"/>
      <c r="BJ233" s="43"/>
      <c r="BK233" s="43"/>
      <c r="BL233" s="43"/>
      <c r="BM233" s="43"/>
      <c r="BN233" s="43"/>
    </row>
    <row r="234" ht="13.5" customHeight="1">
      <c r="A234" s="11"/>
      <c r="B234" s="11"/>
      <c r="C234" s="43"/>
      <c r="D234" s="43"/>
      <c r="E234" s="43"/>
      <c r="F234" s="43"/>
      <c r="G234" s="43"/>
      <c r="H234" s="43"/>
      <c r="I234" s="43"/>
      <c r="J234" s="43"/>
      <c r="K234" s="43"/>
      <c r="L234" s="43"/>
      <c r="M234" s="43"/>
      <c r="N234" s="43"/>
      <c r="O234" s="43"/>
      <c r="P234" s="43"/>
      <c r="Q234" s="43"/>
      <c r="R234" s="44"/>
      <c r="S234" s="43"/>
      <c r="T234" s="43"/>
      <c r="U234" s="44"/>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43"/>
      <c r="BH234" s="43"/>
      <c r="BI234" s="43"/>
      <c r="BJ234" s="43"/>
      <c r="BK234" s="43"/>
      <c r="BL234" s="43"/>
      <c r="BM234" s="43"/>
      <c r="BN234" s="43"/>
    </row>
    <row r="235" ht="13.5" customHeight="1">
      <c r="A235" s="11"/>
      <c r="B235" s="11"/>
      <c r="C235" s="43"/>
      <c r="D235" s="43"/>
      <c r="E235" s="43"/>
      <c r="F235" s="43"/>
      <c r="G235" s="43"/>
      <c r="H235" s="43"/>
      <c r="I235" s="43"/>
      <c r="J235" s="43"/>
      <c r="K235" s="43"/>
      <c r="L235" s="43"/>
      <c r="M235" s="43"/>
      <c r="N235" s="43"/>
      <c r="O235" s="43"/>
      <c r="P235" s="43"/>
      <c r="Q235" s="43"/>
      <c r="R235" s="44"/>
      <c r="S235" s="43"/>
      <c r="T235" s="43"/>
      <c r="U235" s="44"/>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43"/>
      <c r="BH235" s="43"/>
      <c r="BI235" s="43"/>
      <c r="BJ235" s="43"/>
      <c r="BK235" s="43"/>
      <c r="BL235" s="43"/>
      <c r="BM235" s="43"/>
      <c r="BN235" s="43"/>
    </row>
    <row r="236" ht="13.5" customHeight="1">
      <c r="A236" s="11"/>
      <c r="B236" s="11"/>
      <c r="C236" s="43"/>
      <c r="D236" s="43"/>
      <c r="E236" s="43"/>
      <c r="F236" s="43"/>
      <c r="G236" s="43"/>
      <c r="H236" s="43"/>
      <c r="I236" s="43"/>
      <c r="J236" s="43"/>
      <c r="K236" s="43"/>
      <c r="L236" s="43"/>
      <c r="M236" s="43"/>
      <c r="N236" s="43"/>
      <c r="O236" s="43"/>
      <c r="P236" s="43"/>
      <c r="Q236" s="43"/>
      <c r="R236" s="44"/>
      <c r="S236" s="43"/>
      <c r="T236" s="43"/>
      <c r="U236" s="44"/>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43"/>
      <c r="BH236" s="43"/>
      <c r="BI236" s="43"/>
      <c r="BJ236" s="43"/>
      <c r="BK236" s="43"/>
      <c r="BL236" s="43"/>
      <c r="BM236" s="43"/>
      <c r="BN236" s="43"/>
    </row>
    <row r="237" ht="13.5" customHeight="1">
      <c r="A237" s="11"/>
      <c r="B237" s="11"/>
      <c r="C237" s="43"/>
      <c r="D237" s="43"/>
      <c r="E237" s="43"/>
      <c r="F237" s="43"/>
      <c r="G237" s="43"/>
      <c r="H237" s="43"/>
      <c r="I237" s="43"/>
      <c r="J237" s="43"/>
      <c r="K237" s="43"/>
      <c r="L237" s="43"/>
      <c r="M237" s="43"/>
      <c r="N237" s="43"/>
      <c r="O237" s="43"/>
      <c r="P237" s="43"/>
      <c r="Q237" s="43"/>
      <c r="R237" s="44"/>
      <c r="S237" s="43"/>
      <c r="T237" s="43"/>
      <c r="U237" s="44"/>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43"/>
      <c r="BH237" s="43"/>
      <c r="BI237" s="43"/>
      <c r="BJ237" s="43"/>
      <c r="BK237" s="43"/>
      <c r="BL237" s="43"/>
      <c r="BM237" s="43"/>
      <c r="BN237" s="43"/>
    </row>
    <row r="238" ht="13.5" customHeight="1">
      <c r="A238" s="11"/>
      <c r="B238" s="11"/>
      <c r="C238" s="43"/>
      <c r="D238" s="43"/>
      <c r="E238" s="43"/>
      <c r="F238" s="43"/>
      <c r="G238" s="43"/>
      <c r="H238" s="43"/>
      <c r="I238" s="43"/>
      <c r="J238" s="43"/>
      <c r="K238" s="43"/>
      <c r="L238" s="43"/>
      <c r="M238" s="43"/>
      <c r="N238" s="43"/>
      <c r="O238" s="43"/>
      <c r="P238" s="43"/>
      <c r="Q238" s="43"/>
      <c r="R238" s="44"/>
      <c r="S238" s="43"/>
      <c r="T238" s="43"/>
      <c r="U238" s="44"/>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43"/>
      <c r="BH238" s="43"/>
      <c r="BI238" s="43"/>
      <c r="BJ238" s="43"/>
      <c r="BK238" s="43"/>
      <c r="BL238" s="43"/>
      <c r="BM238" s="43"/>
      <c r="BN238" s="43"/>
    </row>
    <row r="239" ht="13.5" customHeight="1">
      <c r="A239" s="11"/>
      <c r="B239" s="11"/>
      <c r="C239" s="43"/>
      <c r="D239" s="43"/>
      <c r="E239" s="43"/>
      <c r="F239" s="43"/>
      <c r="G239" s="43"/>
      <c r="H239" s="43"/>
      <c r="I239" s="43"/>
      <c r="J239" s="43"/>
      <c r="K239" s="43"/>
      <c r="L239" s="43"/>
      <c r="M239" s="43"/>
      <c r="N239" s="43"/>
      <c r="O239" s="43"/>
      <c r="P239" s="43"/>
      <c r="Q239" s="43"/>
      <c r="R239" s="44"/>
      <c r="S239" s="43"/>
      <c r="T239" s="43"/>
      <c r="U239" s="44"/>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43"/>
      <c r="BH239" s="43"/>
      <c r="BI239" s="43"/>
      <c r="BJ239" s="43"/>
      <c r="BK239" s="43"/>
      <c r="BL239" s="43"/>
      <c r="BM239" s="43"/>
      <c r="BN239" s="43"/>
    </row>
    <row r="240" ht="13.5" customHeight="1">
      <c r="A240" s="11"/>
      <c r="B240" s="11"/>
      <c r="C240" s="43"/>
      <c r="D240" s="43"/>
      <c r="E240" s="43"/>
      <c r="F240" s="43"/>
      <c r="G240" s="43"/>
      <c r="H240" s="43"/>
      <c r="I240" s="43"/>
      <c r="J240" s="43"/>
      <c r="K240" s="43"/>
      <c r="L240" s="43"/>
      <c r="M240" s="43"/>
      <c r="N240" s="43"/>
      <c r="O240" s="43"/>
      <c r="P240" s="43"/>
      <c r="Q240" s="43"/>
      <c r="R240" s="44"/>
      <c r="S240" s="43"/>
      <c r="T240" s="43"/>
      <c r="U240" s="44"/>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43"/>
      <c r="BH240" s="43"/>
      <c r="BI240" s="43"/>
      <c r="BJ240" s="43"/>
      <c r="BK240" s="43"/>
      <c r="BL240" s="43"/>
      <c r="BM240" s="43"/>
      <c r="BN240" s="43"/>
    </row>
    <row r="241" ht="13.5" customHeight="1">
      <c r="A241" s="11"/>
      <c r="B241" s="11"/>
      <c r="C241" s="43"/>
      <c r="D241" s="43"/>
      <c r="E241" s="43"/>
      <c r="F241" s="43"/>
      <c r="G241" s="43"/>
      <c r="H241" s="43"/>
      <c r="I241" s="43"/>
      <c r="J241" s="43"/>
      <c r="K241" s="43"/>
      <c r="L241" s="43"/>
      <c r="M241" s="43"/>
      <c r="N241" s="43"/>
      <c r="O241" s="43"/>
      <c r="P241" s="43"/>
      <c r="Q241" s="43"/>
      <c r="R241" s="44"/>
      <c r="S241" s="43"/>
      <c r="T241" s="43"/>
      <c r="U241" s="44"/>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43"/>
      <c r="BH241" s="43"/>
      <c r="BI241" s="43"/>
      <c r="BJ241" s="43"/>
      <c r="BK241" s="43"/>
      <c r="BL241" s="43"/>
      <c r="BM241" s="43"/>
      <c r="BN241" s="43"/>
    </row>
    <row r="242" ht="13.5" customHeight="1">
      <c r="A242" s="11"/>
      <c r="B242" s="11"/>
      <c r="C242" s="43"/>
      <c r="D242" s="43"/>
      <c r="E242" s="43"/>
      <c r="F242" s="43"/>
      <c r="G242" s="43"/>
      <c r="H242" s="43"/>
      <c r="I242" s="43"/>
      <c r="J242" s="43"/>
      <c r="K242" s="43"/>
      <c r="L242" s="43"/>
      <c r="M242" s="43"/>
      <c r="N242" s="43"/>
      <c r="O242" s="43"/>
      <c r="P242" s="43"/>
      <c r="Q242" s="43"/>
      <c r="R242" s="44"/>
      <c r="S242" s="43"/>
      <c r="T242" s="43"/>
      <c r="U242" s="44"/>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43"/>
      <c r="BH242" s="43"/>
      <c r="BI242" s="43"/>
      <c r="BJ242" s="43"/>
      <c r="BK242" s="43"/>
      <c r="BL242" s="43"/>
      <c r="BM242" s="43"/>
      <c r="BN242" s="43"/>
    </row>
    <row r="243" ht="13.5" customHeight="1">
      <c r="A243" s="11"/>
      <c r="B243" s="11"/>
      <c r="C243" s="43"/>
      <c r="D243" s="43"/>
      <c r="E243" s="43"/>
      <c r="F243" s="43"/>
      <c r="G243" s="43"/>
      <c r="H243" s="43"/>
      <c r="I243" s="43"/>
      <c r="J243" s="43"/>
      <c r="K243" s="43"/>
      <c r="L243" s="43"/>
      <c r="M243" s="43"/>
      <c r="N243" s="43"/>
      <c r="O243" s="43"/>
      <c r="P243" s="43"/>
      <c r="Q243" s="43"/>
      <c r="R243" s="44"/>
      <c r="S243" s="43"/>
      <c r="T243" s="43"/>
      <c r="U243" s="44"/>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43"/>
      <c r="BH243" s="43"/>
      <c r="BI243" s="43"/>
      <c r="BJ243" s="43"/>
      <c r="BK243" s="43"/>
      <c r="BL243" s="43"/>
      <c r="BM243" s="43"/>
      <c r="BN243" s="43"/>
    </row>
    <row r="244" ht="13.5" customHeight="1">
      <c r="A244" s="11"/>
      <c r="B244" s="11"/>
      <c r="C244" s="43"/>
      <c r="D244" s="43"/>
      <c r="E244" s="43"/>
      <c r="F244" s="43"/>
      <c r="G244" s="43"/>
      <c r="H244" s="43"/>
      <c r="I244" s="43"/>
      <c r="J244" s="43"/>
      <c r="K244" s="43"/>
      <c r="L244" s="43"/>
      <c r="M244" s="43"/>
      <c r="N244" s="43"/>
      <c r="O244" s="43"/>
      <c r="P244" s="43"/>
      <c r="Q244" s="43"/>
      <c r="R244" s="44"/>
      <c r="S244" s="43"/>
      <c r="T244" s="43"/>
      <c r="U244" s="44"/>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43"/>
      <c r="BH244" s="43"/>
      <c r="BI244" s="43"/>
      <c r="BJ244" s="43"/>
      <c r="BK244" s="43"/>
      <c r="BL244" s="43"/>
      <c r="BM244" s="43"/>
      <c r="BN244" s="43"/>
    </row>
    <row r="245" ht="13.5" customHeight="1">
      <c r="A245" s="11"/>
      <c r="B245" s="11"/>
      <c r="C245" s="43"/>
      <c r="D245" s="43"/>
      <c r="E245" s="43"/>
      <c r="F245" s="43"/>
      <c r="G245" s="43"/>
      <c r="H245" s="43"/>
      <c r="I245" s="43"/>
      <c r="J245" s="43"/>
      <c r="K245" s="43"/>
      <c r="L245" s="43"/>
      <c r="M245" s="43"/>
      <c r="N245" s="43"/>
      <c r="O245" s="43"/>
      <c r="P245" s="43"/>
      <c r="Q245" s="43"/>
      <c r="R245" s="44"/>
      <c r="S245" s="43"/>
      <c r="T245" s="43"/>
      <c r="U245" s="44"/>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43"/>
      <c r="BH245" s="43"/>
      <c r="BI245" s="43"/>
      <c r="BJ245" s="43"/>
      <c r="BK245" s="43"/>
      <c r="BL245" s="43"/>
      <c r="BM245" s="43"/>
      <c r="BN245" s="43"/>
    </row>
    <row r="246" ht="13.5" customHeight="1">
      <c r="A246" s="11"/>
      <c r="B246" s="11"/>
      <c r="C246" s="43"/>
      <c r="D246" s="43"/>
      <c r="E246" s="43"/>
      <c r="F246" s="43"/>
      <c r="G246" s="43"/>
      <c r="H246" s="43"/>
      <c r="I246" s="43"/>
      <c r="J246" s="43"/>
      <c r="K246" s="43"/>
      <c r="L246" s="43"/>
      <c r="M246" s="43"/>
      <c r="N246" s="43"/>
      <c r="O246" s="43"/>
      <c r="P246" s="43"/>
      <c r="Q246" s="43"/>
      <c r="R246" s="44"/>
      <c r="S246" s="43"/>
      <c r="T246" s="43"/>
      <c r="U246" s="44"/>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43"/>
      <c r="BH246" s="43"/>
      <c r="BI246" s="43"/>
      <c r="BJ246" s="43"/>
      <c r="BK246" s="43"/>
      <c r="BL246" s="43"/>
      <c r="BM246" s="43"/>
      <c r="BN246" s="43"/>
    </row>
    <row r="247" ht="13.5" customHeight="1">
      <c r="A247" s="11"/>
      <c r="B247" s="11"/>
      <c r="C247" s="43"/>
      <c r="D247" s="43"/>
      <c r="E247" s="43"/>
      <c r="F247" s="43"/>
      <c r="G247" s="43"/>
      <c r="H247" s="43"/>
      <c r="I247" s="43"/>
      <c r="J247" s="43"/>
      <c r="K247" s="43"/>
      <c r="L247" s="43"/>
      <c r="M247" s="43"/>
      <c r="N247" s="43"/>
      <c r="O247" s="43"/>
      <c r="P247" s="43"/>
      <c r="Q247" s="43"/>
      <c r="R247" s="44"/>
      <c r="S247" s="43"/>
      <c r="T247" s="43"/>
      <c r="U247" s="44"/>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43"/>
      <c r="BH247" s="43"/>
      <c r="BI247" s="43"/>
      <c r="BJ247" s="43"/>
      <c r="BK247" s="43"/>
      <c r="BL247" s="43"/>
      <c r="BM247" s="43"/>
      <c r="BN247" s="43"/>
    </row>
    <row r="248" ht="13.5" customHeight="1">
      <c r="A248" s="11"/>
      <c r="B248" s="11"/>
      <c r="C248" s="43"/>
      <c r="D248" s="43"/>
      <c r="E248" s="43"/>
      <c r="F248" s="43"/>
      <c r="G248" s="43"/>
      <c r="H248" s="43"/>
      <c r="I248" s="43"/>
      <c r="J248" s="43"/>
      <c r="K248" s="43"/>
      <c r="L248" s="43"/>
      <c r="M248" s="43"/>
      <c r="N248" s="43"/>
      <c r="O248" s="43"/>
      <c r="P248" s="43"/>
      <c r="Q248" s="43"/>
      <c r="R248" s="44"/>
      <c r="S248" s="43"/>
      <c r="T248" s="43"/>
      <c r="U248" s="44"/>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43"/>
      <c r="BH248" s="43"/>
      <c r="BI248" s="43"/>
      <c r="BJ248" s="43"/>
      <c r="BK248" s="43"/>
      <c r="BL248" s="43"/>
      <c r="BM248" s="43"/>
      <c r="BN248" s="43"/>
    </row>
    <row r="249" ht="13.5" customHeight="1">
      <c r="A249" s="11"/>
      <c r="B249" s="11"/>
      <c r="C249" s="43"/>
      <c r="D249" s="43"/>
      <c r="E249" s="43"/>
      <c r="F249" s="43"/>
      <c r="G249" s="43"/>
      <c r="H249" s="43"/>
      <c r="I249" s="43"/>
      <c r="J249" s="43"/>
      <c r="K249" s="43"/>
      <c r="L249" s="43"/>
      <c r="M249" s="43"/>
      <c r="N249" s="43"/>
      <c r="O249" s="43"/>
      <c r="P249" s="43"/>
      <c r="Q249" s="43"/>
      <c r="R249" s="44"/>
      <c r="S249" s="43"/>
      <c r="T249" s="43"/>
      <c r="U249" s="44"/>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43"/>
      <c r="BH249" s="43"/>
      <c r="BI249" s="43"/>
      <c r="BJ249" s="43"/>
      <c r="BK249" s="43"/>
      <c r="BL249" s="43"/>
      <c r="BM249" s="43"/>
      <c r="BN249" s="43"/>
    </row>
    <row r="250" ht="13.5" customHeight="1">
      <c r="A250" s="11"/>
      <c r="B250" s="11"/>
      <c r="C250" s="43"/>
      <c r="D250" s="43"/>
      <c r="E250" s="43"/>
      <c r="F250" s="43"/>
      <c r="G250" s="43"/>
      <c r="H250" s="43"/>
      <c r="I250" s="43"/>
      <c r="J250" s="43"/>
      <c r="K250" s="43"/>
      <c r="L250" s="43"/>
      <c r="M250" s="43"/>
      <c r="N250" s="43"/>
      <c r="O250" s="43"/>
      <c r="P250" s="43"/>
      <c r="Q250" s="43"/>
      <c r="R250" s="44"/>
      <c r="S250" s="43"/>
      <c r="T250" s="43"/>
      <c r="U250" s="44"/>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43"/>
      <c r="BH250" s="43"/>
      <c r="BI250" s="43"/>
      <c r="BJ250" s="43"/>
      <c r="BK250" s="43"/>
      <c r="BL250" s="43"/>
      <c r="BM250" s="43"/>
      <c r="BN250" s="43"/>
    </row>
    <row r="251" ht="13.5" customHeight="1">
      <c r="A251" s="11"/>
      <c r="B251" s="11"/>
      <c r="C251" s="43"/>
      <c r="D251" s="43"/>
      <c r="E251" s="43"/>
      <c r="F251" s="43"/>
      <c r="G251" s="43"/>
      <c r="H251" s="43"/>
      <c r="I251" s="43"/>
      <c r="J251" s="43"/>
      <c r="K251" s="43"/>
      <c r="L251" s="43"/>
      <c r="M251" s="43"/>
      <c r="N251" s="43"/>
      <c r="O251" s="43"/>
      <c r="P251" s="43"/>
      <c r="Q251" s="43"/>
      <c r="R251" s="44"/>
      <c r="S251" s="43"/>
      <c r="T251" s="43"/>
      <c r="U251" s="44"/>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43"/>
      <c r="BH251" s="43"/>
      <c r="BI251" s="43"/>
      <c r="BJ251" s="43"/>
      <c r="BK251" s="43"/>
      <c r="BL251" s="43"/>
      <c r="BM251" s="43"/>
      <c r="BN251" s="43"/>
    </row>
    <row r="252" ht="13.5" customHeight="1">
      <c r="A252" s="11"/>
      <c r="B252" s="11"/>
      <c r="C252" s="43"/>
      <c r="D252" s="43"/>
      <c r="E252" s="43"/>
      <c r="F252" s="43"/>
      <c r="G252" s="43"/>
      <c r="H252" s="43"/>
      <c r="I252" s="43"/>
      <c r="J252" s="43"/>
      <c r="K252" s="43"/>
      <c r="L252" s="43"/>
      <c r="M252" s="43"/>
      <c r="N252" s="43"/>
      <c r="O252" s="43"/>
      <c r="P252" s="43"/>
      <c r="Q252" s="43"/>
      <c r="R252" s="44"/>
      <c r="S252" s="43"/>
      <c r="T252" s="43"/>
      <c r="U252" s="44"/>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43"/>
      <c r="BH252" s="43"/>
      <c r="BI252" s="43"/>
      <c r="BJ252" s="43"/>
      <c r="BK252" s="43"/>
      <c r="BL252" s="43"/>
      <c r="BM252" s="43"/>
      <c r="BN252" s="43"/>
    </row>
    <row r="253" ht="13.5" customHeight="1">
      <c r="A253" s="11"/>
      <c r="B253" s="11"/>
      <c r="C253" s="43"/>
      <c r="D253" s="43"/>
      <c r="E253" s="43"/>
      <c r="F253" s="43"/>
      <c r="G253" s="43"/>
      <c r="H253" s="43"/>
      <c r="I253" s="43"/>
      <c r="J253" s="43"/>
      <c r="K253" s="43"/>
      <c r="L253" s="43"/>
      <c r="M253" s="43"/>
      <c r="N253" s="43"/>
      <c r="O253" s="43"/>
      <c r="P253" s="43"/>
      <c r="Q253" s="43"/>
      <c r="R253" s="44"/>
      <c r="S253" s="43"/>
      <c r="T253" s="43"/>
      <c r="U253" s="44"/>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43"/>
      <c r="BH253" s="43"/>
      <c r="BI253" s="43"/>
      <c r="BJ253" s="43"/>
      <c r="BK253" s="43"/>
      <c r="BL253" s="43"/>
      <c r="BM253" s="43"/>
      <c r="BN253" s="43"/>
    </row>
    <row r="254" ht="13.5" customHeight="1">
      <c r="A254" s="11"/>
      <c r="B254" s="11"/>
      <c r="C254" s="43"/>
      <c r="D254" s="43"/>
      <c r="E254" s="43"/>
      <c r="F254" s="43"/>
      <c r="G254" s="43"/>
      <c r="H254" s="43"/>
      <c r="I254" s="43"/>
      <c r="J254" s="43"/>
      <c r="K254" s="43"/>
      <c r="L254" s="43"/>
      <c r="M254" s="43"/>
      <c r="N254" s="43"/>
      <c r="O254" s="43"/>
      <c r="P254" s="43"/>
      <c r="Q254" s="43"/>
      <c r="R254" s="44"/>
      <c r="S254" s="43"/>
      <c r="T254" s="43"/>
      <c r="U254" s="44"/>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43"/>
      <c r="BH254" s="43"/>
      <c r="BI254" s="43"/>
      <c r="BJ254" s="43"/>
      <c r="BK254" s="43"/>
      <c r="BL254" s="43"/>
      <c r="BM254" s="43"/>
      <c r="BN254" s="43"/>
    </row>
    <row r="255" ht="13.5" customHeight="1">
      <c r="A255" s="11"/>
      <c r="B255" s="11"/>
      <c r="C255" s="43"/>
      <c r="D255" s="43"/>
      <c r="E255" s="43"/>
      <c r="F255" s="43"/>
      <c r="G255" s="43"/>
      <c r="H255" s="43"/>
      <c r="I255" s="43"/>
      <c r="J255" s="43"/>
      <c r="K255" s="43"/>
      <c r="L255" s="43"/>
      <c r="M255" s="43"/>
      <c r="N255" s="43"/>
      <c r="O255" s="43"/>
      <c r="P255" s="43"/>
      <c r="Q255" s="43"/>
      <c r="R255" s="44"/>
      <c r="S255" s="43"/>
      <c r="T255" s="43"/>
      <c r="U255" s="44"/>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43"/>
      <c r="BH255" s="43"/>
      <c r="BI255" s="43"/>
      <c r="BJ255" s="43"/>
      <c r="BK255" s="43"/>
      <c r="BL255" s="43"/>
      <c r="BM255" s="43"/>
      <c r="BN255" s="43"/>
    </row>
    <row r="256" ht="13.5" customHeight="1">
      <c r="A256" s="11"/>
      <c r="B256" s="11"/>
      <c r="C256" s="43"/>
      <c r="D256" s="43"/>
      <c r="E256" s="43"/>
      <c r="F256" s="43"/>
      <c r="G256" s="43"/>
      <c r="H256" s="43"/>
      <c r="I256" s="43"/>
      <c r="J256" s="43"/>
      <c r="K256" s="43"/>
      <c r="L256" s="43"/>
      <c r="M256" s="43"/>
      <c r="N256" s="43"/>
      <c r="O256" s="43"/>
      <c r="P256" s="43"/>
      <c r="Q256" s="43"/>
      <c r="R256" s="44"/>
      <c r="S256" s="43"/>
      <c r="T256" s="43"/>
      <c r="U256" s="44"/>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43"/>
      <c r="BH256" s="43"/>
      <c r="BI256" s="43"/>
      <c r="BJ256" s="43"/>
      <c r="BK256" s="43"/>
      <c r="BL256" s="43"/>
      <c r="BM256" s="43"/>
      <c r="BN256" s="43"/>
    </row>
    <row r="257" ht="13.5" customHeight="1">
      <c r="A257" s="11"/>
      <c r="B257" s="11"/>
      <c r="C257" s="43"/>
      <c r="D257" s="43"/>
      <c r="E257" s="43"/>
      <c r="F257" s="43"/>
      <c r="G257" s="43"/>
      <c r="H257" s="43"/>
      <c r="I257" s="43"/>
      <c r="J257" s="43"/>
      <c r="K257" s="43"/>
      <c r="L257" s="43"/>
      <c r="M257" s="43"/>
      <c r="N257" s="43"/>
      <c r="O257" s="43"/>
      <c r="P257" s="43"/>
      <c r="Q257" s="43"/>
      <c r="R257" s="44"/>
      <c r="S257" s="43"/>
      <c r="T257" s="43"/>
      <c r="U257" s="44"/>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43"/>
      <c r="BH257" s="43"/>
      <c r="BI257" s="43"/>
      <c r="BJ257" s="43"/>
      <c r="BK257" s="43"/>
      <c r="BL257" s="43"/>
      <c r="BM257" s="43"/>
      <c r="BN257" s="43"/>
    </row>
    <row r="258" ht="13.5" customHeight="1">
      <c r="A258" s="11"/>
      <c r="B258" s="11"/>
      <c r="C258" s="43"/>
      <c r="D258" s="43"/>
      <c r="E258" s="43"/>
      <c r="F258" s="43"/>
      <c r="G258" s="43"/>
      <c r="H258" s="43"/>
      <c r="I258" s="43"/>
      <c r="J258" s="43"/>
      <c r="K258" s="43"/>
      <c r="L258" s="43"/>
      <c r="M258" s="43"/>
      <c r="N258" s="43"/>
      <c r="O258" s="43"/>
      <c r="P258" s="43"/>
      <c r="Q258" s="43"/>
      <c r="R258" s="44"/>
      <c r="S258" s="43"/>
      <c r="T258" s="43"/>
      <c r="U258" s="44"/>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43"/>
      <c r="BH258" s="43"/>
      <c r="BI258" s="43"/>
      <c r="BJ258" s="43"/>
      <c r="BK258" s="43"/>
      <c r="BL258" s="43"/>
      <c r="BM258" s="43"/>
      <c r="BN258" s="43"/>
    </row>
    <row r="259" ht="13.5" customHeight="1">
      <c r="A259" s="11"/>
      <c r="B259" s="11"/>
      <c r="C259" s="43"/>
      <c r="D259" s="43"/>
      <c r="E259" s="43"/>
      <c r="F259" s="43"/>
      <c r="G259" s="43"/>
      <c r="H259" s="43"/>
      <c r="I259" s="43"/>
      <c r="J259" s="43"/>
      <c r="K259" s="43"/>
      <c r="L259" s="43"/>
      <c r="M259" s="43"/>
      <c r="N259" s="43"/>
      <c r="O259" s="43"/>
      <c r="P259" s="43"/>
      <c r="Q259" s="43"/>
      <c r="R259" s="44"/>
      <c r="S259" s="43"/>
      <c r="T259" s="43"/>
      <c r="U259" s="44"/>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43"/>
      <c r="BH259" s="43"/>
      <c r="BI259" s="43"/>
      <c r="BJ259" s="43"/>
      <c r="BK259" s="43"/>
      <c r="BL259" s="43"/>
      <c r="BM259" s="43"/>
      <c r="BN259" s="43"/>
    </row>
    <row r="260" ht="13.5" customHeight="1">
      <c r="A260" s="11"/>
      <c r="B260" s="11"/>
      <c r="C260" s="43"/>
      <c r="D260" s="43"/>
      <c r="E260" s="43"/>
      <c r="F260" s="43"/>
      <c r="G260" s="43"/>
      <c r="H260" s="43"/>
      <c r="I260" s="43"/>
      <c r="J260" s="43"/>
      <c r="K260" s="43"/>
      <c r="L260" s="43"/>
      <c r="M260" s="43"/>
      <c r="N260" s="43"/>
      <c r="O260" s="43"/>
      <c r="P260" s="43"/>
      <c r="Q260" s="43"/>
      <c r="R260" s="44"/>
      <c r="S260" s="43"/>
      <c r="T260" s="43"/>
      <c r="U260" s="44"/>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43"/>
      <c r="BH260" s="43"/>
      <c r="BI260" s="43"/>
      <c r="BJ260" s="43"/>
      <c r="BK260" s="43"/>
      <c r="BL260" s="43"/>
      <c r="BM260" s="43"/>
      <c r="BN260" s="43"/>
    </row>
    <row r="261" ht="13.5" customHeight="1">
      <c r="A261" s="11"/>
      <c r="B261" s="11"/>
      <c r="C261" s="43"/>
      <c r="D261" s="43"/>
      <c r="E261" s="43"/>
      <c r="F261" s="43"/>
      <c r="G261" s="43"/>
      <c r="H261" s="43"/>
      <c r="I261" s="43"/>
      <c r="J261" s="43"/>
      <c r="K261" s="43"/>
      <c r="L261" s="43"/>
      <c r="M261" s="43"/>
      <c r="N261" s="43"/>
      <c r="O261" s="43"/>
      <c r="P261" s="43"/>
      <c r="Q261" s="43"/>
      <c r="R261" s="44"/>
      <c r="S261" s="43"/>
      <c r="T261" s="43"/>
      <c r="U261" s="44"/>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43"/>
      <c r="BH261" s="43"/>
      <c r="BI261" s="43"/>
      <c r="BJ261" s="43"/>
      <c r="BK261" s="43"/>
      <c r="BL261" s="43"/>
      <c r="BM261" s="43"/>
      <c r="BN261" s="43"/>
    </row>
    <row r="262" ht="13.5" customHeight="1">
      <c r="A262" s="11"/>
      <c r="B262" s="11"/>
      <c r="C262" s="43"/>
      <c r="D262" s="43"/>
      <c r="E262" s="43"/>
      <c r="F262" s="43"/>
      <c r="G262" s="43"/>
      <c r="H262" s="43"/>
      <c r="I262" s="43"/>
      <c r="J262" s="43"/>
      <c r="K262" s="43"/>
      <c r="L262" s="43"/>
      <c r="M262" s="43"/>
      <c r="N262" s="43"/>
      <c r="O262" s="43"/>
      <c r="P262" s="43"/>
      <c r="Q262" s="43"/>
      <c r="R262" s="44"/>
      <c r="S262" s="43"/>
      <c r="T262" s="43"/>
      <c r="U262" s="44"/>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43"/>
      <c r="BH262" s="43"/>
      <c r="BI262" s="43"/>
      <c r="BJ262" s="43"/>
      <c r="BK262" s="43"/>
      <c r="BL262" s="43"/>
      <c r="BM262" s="43"/>
      <c r="BN262" s="43"/>
    </row>
    <row r="263" ht="13.5" customHeight="1">
      <c r="A263" s="11"/>
      <c r="B263" s="11"/>
      <c r="C263" s="43"/>
      <c r="D263" s="43"/>
      <c r="E263" s="43"/>
      <c r="F263" s="43"/>
      <c r="G263" s="43"/>
      <c r="H263" s="43"/>
      <c r="I263" s="43"/>
      <c r="J263" s="43"/>
      <c r="K263" s="43"/>
      <c r="L263" s="43"/>
      <c r="M263" s="43"/>
      <c r="N263" s="43"/>
      <c r="O263" s="43"/>
      <c r="P263" s="43"/>
      <c r="Q263" s="43"/>
      <c r="R263" s="44"/>
      <c r="S263" s="43"/>
      <c r="T263" s="43"/>
      <c r="U263" s="44"/>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43"/>
      <c r="BH263" s="43"/>
      <c r="BI263" s="43"/>
      <c r="BJ263" s="43"/>
      <c r="BK263" s="43"/>
      <c r="BL263" s="43"/>
      <c r="BM263" s="43"/>
      <c r="BN263" s="43"/>
    </row>
    <row r="264" ht="13.5" customHeight="1">
      <c r="A264" s="11"/>
      <c r="B264" s="11"/>
      <c r="C264" s="43"/>
      <c r="D264" s="43"/>
      <c r="E264" s="43"/>
      <c r="F264" s="43"/>
      <c r="G264" s="43"/>
      <c r="H264" s="43"/>
      <c r="I264" s="43"/>
      <c r="J264" s="43"/>
      <c r="K264" s="43"/>
      <c r="L264" s="43"/>
      <c r="M264" s="43"/>
      <c r="N264" s="43"/>
      <c r="O264" s="43"/>
      <c r="P264" s="43"/>
      <c r="Q264" s="43"/>
      <c r="R264" s="44"/>
      <c r="S264" s="43"/>
      <c r="T264" s="43"/>
      <c r="U264" s="44"/>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43"/>
      <c r="BH264" s="43"/>
      <c r="BI264" s="43"/>
      <c r="BJ264" s="43"/>
      <c r="BK264" s="43"/>
      <c r="BL264" s="43"/>
      <c r="BM264" s="43"/>
      <c r="BN264" s="43"/>
    </row>
    <row r="265" ht="13.5" customHeight="1">
      <c r="A265" s="11"/>
      <c r="B265" s="11"/>
      <c r="C265" s="43"/>
      <c r="D265" s="43"/>
      <c r="E265" s="43"/>
      <c r="F265" s="43"/>
      <c r="G265" s="43"/>
      <c r="H265" s="43"/>
      <c r="I265" s="43"/>
      <c r="J265" s="43"/>
      <c r="K265" s="43"/>
      <c r="L265" s="43"/>
      <c r="M265" s="43"/>
      <c r="N265" s="43"/>
      <c r="O265" s="43"/>
      <c r="P265" s="43"/>
      <c r="Q265" s="43"/>
      <c r="R265" s="44"/>
      <c r="S265" s="43"/>
      <c r="T265" s="43"/>
      <c r="U265" s="44"/>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43"/>
      <c r="BH265" s="43"/>
      <c r="BI265" s="43"/>
      <c r="BJ265" s="43"/>
      <c r="BK265" s="43"/>
      <c r="BL265" s="43"/>
      <c r="BM265" s="43"/>
      <c r="BN265" s="43"/>
    </row>
    <row r="266" ht="13.5" customHeight="1">
      <c r="A266" s="11"/>
      <c r="B266" s="11"/>
      <c r="C266" s="43"/>
      <c r="D266" s="43"/>
      <c r="E266" s="43"/>
      <c r="F266" s="43"/>
      <c r="G266" s="43"/>
      <c r="H266" s="43"/>
      <c r="I266" s="43"/>
      <c r="J266" s="43"/>
      <c r="K266" s="43"/>
      <c r="L266" s="43"/>
      <c r="M266" s="43"/>
      <c r="N266" s="43"/>
      <c r="O266" s="43"/>
      <c r="P266" s="43"/>
      <c r="Q266" s="43"/>
      <c r="R266" s="44"/>
      <c r="S266" s="43"/>
      <c r="T266" s="43"/>
      <c r="U266" s="44"/>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43"/>
      <c r="BH266" s="43"/>
      <c r="BI266" s="43"/>
      <c r="BJ266" s="43"/>
      <c r="BK266" s="43"/>
      <c r="BL266" s="43"/>
      <c r="BM266" s="43"/>
      <c r="BN266" s="43"/>
    </row>
    <row r="267" ht="13.5" customHeight="1">
      <c r="A267" s="11"/>
      <c r="B267" s="11"/>
      <c r="C267" s="43"/>
      <c r="D267" s="43"/>
      <c r="E267" s="43"/>
      <c r="F267" s="43"/>
      <c r="G267" s="43"/>
      <c r="H267" s="43"/>
      <c r="I267" s="43"/>
      <c r="J267" s="43"/>
      <c r="K267" s="43"/>
      <c r="L267" s="43"/>
      <c r="M267" s="43"/>
      <c r="N267" s="43"/>
      <c r="O267" s="43"/>
      <c r="P267" s="43"/>
      <c r="Q267" s="43"/>
      <c r="R267" s="44"/>
      <c r="S267" s="43"/>
      <c r="T267" s="43"/>
      <c r="U267" s="44"/>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43"/>
      <c r="BH267" s="43"/>
      <c r="BI267" s="43"/>
      <c r="BJ267" s="43"/>
      <c r="BK267" s="43"/>
      <c r="BL267" s="43"/>
      <c r="BM267" s="43"/>
      <c r="BN267" s="43"/>
    </row>
    <row r="268" ht="13.5" customHeight="1">
      <c r="A268" s="11"/>
      <c r="B268" s="11"/>
      <c r="C268" s="43"/>
      <c r="D268" s="43"/>
      <c r="E268" s="43"/>
      <c r="F268" s="43"/>
      <c r="G268" s="43"/>
      <c r="H268" s="43"/>
      <c r="I268" s="43"/>
      <c r="J268" s="43"/>
      <c r="K268" s="43"/>
      <c r="L268" s="43"/>
      <c r="M268" s="43"/>
      <c r="N268" s="43"/>
      <c r="O268" s="43"/>
      <c r="P268" s="43"/>
      <c r="Q268" s="43"/>
      <c r="R268" s="44"/>
      <c r="S268" s="43"/>
      <c r="T268" s="43"/>
      <c r="U268" s="44"/>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43"/>
      <c r="BH268" s="43"/>
      <c r="BI268" s="43"/>
      <c r="BJ268" s="43"/>
      <c r="BK268" s="43"/>
      <c r="BL268" s="43"/>
      <c r="BM268" s="43"/>
      <c r="BN268" s="43"/>
    </row>
    <row r="269" ht="13.5" customHeight="1">
      <c r="A269" s="11"/>
      <c r="B269" s="11"/>
      <c r="C269" s="43"/>
      <c r="D269" s="43"/>
      <c r="E269" s="43"/>
      <c r="F269" s="43"/>
      <c r="G269" s="43"/>
      <c r="H269" s="43"/>
      <c r="I269" s="43"/>
      <c r="J269" s="43"/>
      <c r="K269" s="43"/>
      <c r="L269" s="43"/>
      <c r="M269" s="43"/>
      <c r="N269" s="43"/>
      <c r="O269" s="43"/>
      <c r="P269" s="43"/>
      <c r="Q269" s="43"/>
      <c r="R269" s="44"/>
      <c r="S269" s="43"/>
      <c r="T269" s="43"/>
      <c r="U269" s="44"/>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43"/>
      <c r="BH269" s="43"/>
      <c r="BI269" s="43"/>
      <c r="BJ269" s="43"/>
      <c r="BK269" s="43"/>
      <c r="BL269" s="43"/>
      <c r="BM269" s="43"/>
      <c r="BN269" s="43"/>
    </row>
    <row r="270" ht="13.5" customHeight="1">
      <c r="A270" s="11"/>
      <c r="B270" s="11"/>
      <c r="C270" s="43"/>
      <c r="D270" s="43"/>
      <c r="E270" s="43"/>
      <c r="F270" s="43"/>
      <c r="G270" s="43"/>
      <c r="H270" s="43"/>
      <c r="I270" s="43"/>
      <c r="J270" s="43"/>
      <c r="K270" s="43"/>
      <c r="L270" s="43"/>
      <c r="M270" s="43"/>
      <c r="N270" s="43"/>
      <c r="O270" s="43"/>
      <c r="P270" s="43"/>
      <c r="Q270" s="43"/>
      <c r="R270" s="44"/>
      <c r="S270" s="43"/>
      <c r="T270" s="43"/>
      <c r="U270" s="44"/>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43"/>
      <c r="BH270" s="43"/>
      <c r="BI270" s="43"/>
      <c r="BJ270" s="43"/>
      <c r="BK270" s="43"/>
      <c r="BL270" s="43"/>
      <c r="BM270" s="43"/>
      <c r="BN270" s="43"/>
    </row>
    <row r="271" ht="13.5" customHeight="1">
      <c r="A271" s="11"/>
      <c r="B271" s="11"/>
      <c r="C271" s="43"/>
      <c r="D271" s="43"/>
      <c r="E271" s="43"/>
      <c r="F271" s="43"/>
      <c r="G271" s="43"/>
      <c r="H271" s="43"/>
      <c r="I271" s="43"/>
      <c r="J271" s="43"/>
      <c r="K271" s="43"/>
      <c r="L271" s="43"/>
      <c r="M271" s="43"/>
      <c r="N271" s="43"/>
      <c r="O271" s="43"/>
      <c r="P271" s="43"/>
      <c r="Q271" s="43"/>
      <c r="R271" s="44"/>
      <c r="S271" s="43"/>
      <c r="T271" s="43"/>
      <c r="U271" s="44"/>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43"/>
      <c r="BH271" s="43"/>
      <c r="BI271" s="43"/>
      <c r="BJ271" s="43"/>
      <c r="BK271" s="43"/>
      <c r="BL271" s="43"/>
      <c r="BM271" s="43"/>
      <c r="BN271" s="43"/>
    </row>
    <row r="272" ht="13.5" customHeight="1">
      <c r="A272" s="11"/>
      <c r="B272" s="11"/>
      <c r="C272" s="43"/>
      <c r="D272" s="43"/>
      <c r="E272" s="43"/>
      <c r="F272" s="43"/>
      <c r="G272" s="43"/>
      <c r="H272" s="43"/>
      <c r="I272" s="43"/>
      <c r="J272" s="43"/>
      <c r="K272" s="43"/>
      <c r="L272" s="43"/>
      <c r="M272" s="43"/>
      <c r="N272" s="43"/>
      <c r="O272" s="43"/>
      <c r="P272" s="43"/>
      <c r="Q272" s="43"/>
      <c r="R272" s="44"/>
      <c r="S272" s="43"/>
      <c r="T272" s="43"/>
      <c r="U272" s="44"/>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43"/>
      <c r="BH272" s="43"/>
      <c r="BI272" s="43"/>
      <c r="BJ272" s="43"/>
      <c r="BK272" s="43"/>
      <c r="BL272" s="43"/>
      <c r="BM272" s="43"/>
      <c r="BN272" s="43"/>
    </row>
    <row r="273" ht="13.5" customHeight="1">
      <c r="A273" s="11"/>
      <c r="B273" s="11"/>
      <c r="C273" s="43"/>
      <c r="D273" s="43"/>
      <c r="E273" s="43"/>
      <c r="F273" s="43"/>
      <c r="G273" s="43"/>
      <c r="H273" s="43"/>
      <c r="I273" s="43"/>
      <c r="J273" s="43"/>
      <c r="K273" s="43"/>
      <c r="L273" s="43"/>
      <c r="M273" s="43"/>
      <c r="N273" s="43"/>
      <c r="O273" s="43"/>
      <c r="P273" s="43"/>
      <c r="Q273" s="43"/>
      <c r="R273" s="44"/>
      <c r="S273" s="43"/>
      <c r="T273" s="43"/>
      <c r="U273" s="44"/>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43"/>
      <c r="BH273" s="43"/>
      <c r="BI273" s="43"/>
      <c r="BJ273" s="43"/>
      <c r="BK273" s="43"/>
      <c r="BL273" s="43"/>
      <c r="BM273" s="43"/>
      <c r="BN273" s="43"/>
    </row>
    <row r="274" ht="13.5" customHeight="1">
      <c r="A274" s="11"/>
      <c r="B274" s="11"/>
      <c r="C274" s="43"/>
      <c r="D274" s="43"/>
      <c r="E274" s="43"/>
      <c r="F274" s="43"/>
      <c r="G274" s="43"/>
      <c r="H274" s="43"/>
      <c r="I274" s="43"/>
      <c r="J274" s="43"/>
      <c r="K274" s="43"/>
      <c r="L274" s="43"/>
      <c r="M274" s="43"/>
      <c r="N274" s="43"/>
      <c r="O274" s="43"/>
      <c r="P274" s="43"/>
      <c r="Q274" s="43"/>
      <c r="R274" s="44"/>
      <c r="S274" s="43"/>
      <c r="T274" s="43"/>
      <c r="U274" s="44"/>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43"/>
      <c r="BH274" s="43"/>
      <c r="BI274" s="43"/>
      <c r="BJ274" s="43"/>
      <c r="BK274" s="43"/>
      <c r="BL274" s="43"/>
      <c r="BM274" s="43"/>
      <c r="BN274" s="43"/>
    </row>
    <row r="275" ht="13.5" customHeight="1">
      <c r="A275" s="11"/>
      <c r="B275" s="11"/>
      <c r="C275" s="43"/>
      <c r="D275" s="43"/>
      <c r="E275" s="43"/>
      <c r="F275" s="43"/>
      <c r="G275" s="43"/>
      <c r="H275" s="43"/>
      <c r="I275" s="43"/>
      <c r="J275" s="43"/>
      <c r="K275" s="43"/>
      <c r="L275" s="43"/>
      <c r="M275" s="43"/>
      <c r="N275" s="43"/>
      <c r="O275" s="43"/>
      <c r="P275" s="43"/>
      <c r="Q275" s="43"/>
      <c r="R275" s="44"/>
      <c r="S275" s="43"/>
      <c r="T275" s="43"/>
      <c r="U275" s="44"/>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43"/>
      <c r="BH275" s="43"/>
      <c r="BI275" s="43"/>
      <c r="BJ275" s="43"/>
      <c r="BK275" s="43"/>
      <c r="BL275" s="43"/>
      <c r="BM275" s="43"/>
      <c r="BN275" s="43"/>
    </row>
    <row r="276" ht="13.5" customHeight="1">
      <c r="A276" s="11"/>
      <c r="B276" s="11"/>
      <c r="C276" s="43"/>
      <c r="D276" s="43"/>
      <c r="E276" s="43"/>
      <c r="F276" s="43"/>
      <c r="G276" s="43"/>
      <c r="H276" s="43"/>
      <c r="I276" s="43"/>
      <c r="J276" s="43"/>
      <c r="K276" s="43"/>
      <c r="L276" s="43"/>
      <c r="M276" s="43"/>
      <c r="N276" s="43"/>
      <c r="O276" s="43"/>
      <c r="P276" s="43"/>
      <c r="Q276" s="43"/>
      <c r="R276" s="44"/>
      <c r="S276" s="43"/>
      <c r="T276" s="43"/>
      <c r="U276" s="44"/>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43"/>
      <c r="BH276" s="43"/>
      <c r="BI276" s="43"/>
      <c r="BJ276" s="43"/>
      <c r="BK276" s="43"/>
      <c r="BL276" s="43"/>
      <c r="BM276" s="43"/>
      <c r="BN276" s="43"/>
    </row>
    <row r="277" ht="13.5" customHeight="1">
      <c r="A277" s="11"/>
      <c r="B277" s="11"/>
      <c r="C277" s="43"/>
      <c r="D277" s="43"/>
      <c r="E277" s="43"/>
      <c r="F277" s="43"/>
      <c r="G277" s="43"/>
      <c r="H277" s="43"/>
      <c r="I277" s="43"/>
      <c r="J277" s="43"/>
      <c r="K277" s="43"/>
      <c r="L277" s="43"/>
      <c r="M277" s="43"/>
      <c r="N277" s="43"/>
      <c r="O277" s="43"/>
      <c r="P277" s="43"/>
      <c r="Q277" s="43"/>
      <c r="R277" s="44"/>
      <c r="S277" s="43"/>
      <c r="T277" s="43"/>
      <c r="U277" s="44"/>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43"/>
      <c r="BH277" s="43"/>
      <c r="BI277" s="43"/>
      <c r="BJ277" s="43"/>
      <c r="BK277" s="43"/>
      <c r="BL277" s="43"/>
      <c r="BM277" s="43"/>
      <c r="BN277" s="43"/>
    </row>
    <row r="278" ht="13.5" customHeight="1">
      <c r="A278" s="11"/>
      <c r="B278" s="11"/>
      <c r="C278" s="43"/>
      <c r="D278" s="43"/>
      <c r="E278" s="43"/>
      <c r="F278" s="43"/>
      <c r="G278" s="43"/>
      <c r="H278" s="43"/>
      <c r="I278" s="43"/>
      <c r="J278" s="43"/>
      <c r="K278" s="43"/>
      <c r="L278" s="43"/>
      <c r="M278" s="43"/>
      <c r="N278" s="43"/>
      <c r="O278" s="43"/>
      <c r="P278" s="43"/>
      <c r="Q278" s="43"/>
      <c r="R278" s="44"/>
      <c r="S278" s="43"/>
      <c r="T278" s="43"/>
      <c r="U278" s="44"/>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43"/>
      <c r="BH278" s="43"/>
      <c r="BI278" s="43"/>
      <c r="BJ278" s="43"/>
      <c r="BK278" s="43"/>
      <c r="BL278" s="43"/>
      <c r="BM278" s="43"/>
      <c r="BN278" s="43"/>
    </row>
    <row r="279" ht="13.5" customHeight="1">
      <c r="A279" s="11"/>
      <c r="B279" s="11"/>
      <c r="C279" s="43"/>
      <c r="D279" s="43"/>
      <c r="E279" s="43"/>
      <c r="F279" s="43"/>
      <c r="G279" s="43"/>
      <c r="H279" s="43"/>
      <c r="I279" s="43"/>
      <c r="J279" s="43"/>
      <c r="K279" s="43"/>
      <c r="L279" s="43"/>
      <c r="M279" s="43"/>
      <c r="N279" s="43"/>
      <c r="O279" s="43"/>
      <c r="P279" s="43"/>
      <c r="Q279" s="43"/>
      <c r="R279" s="44"/>
      <c r="S279" s="43"/>
      <c r="T279" s="43"/>
      <c r="U279" s="44"/>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43"/>
      <c r="BH279" s="43"/>
      <c r="BI279" s="43"/>
      <c r="BJ279" s="43"/>
      <c r="BK279" s="43"/>
      <c r="BL279" s="43"/>
      <c r="BM279" s="43"/>
      <c r="BN279" s="43"/>
    </row>
    <row r="280" ht="13.5" customHeight="1">
      <c r="A280" s="11"/>
      <c r="B280" s="11"/>
      <c r="C280" s="43"/>
      <c r="D280" s="43"/>
      <c r="E280" s="43"/>
      <c r="F280" s="43"/>
      <c r="G280" s="43"/>
      <c r="H280" s="43"/>
      <c r="I280" s="43"/>
      <c r="J280" s="43"/>
      <c r="K280" s="43"/>
      <c r="L280" s="43"/>
      <c r="M280" s="43"/>
      <c r="N280" s="43"/>
      <c r="O280" s="43"/>
      <c r="P280" s="43"/>
      <c r="Q280" s="43"/>
      <c r="R280" s="44"/>
      <c r="S280" s="43"/>
      <c r="T280" s="43"/>
      <c r="U280" s="44"/>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43"/>
      <c r="BH280" s="43"/>
      <c r="BI280" s="43"/>
      <c r="BJ280" s="43"/>
      <c r="BK280" s="43"/>
      <c r="BL280" s="43"/>
      <c r="BM280" s="43"/>
      <c r="BN280" s="43"/>
    </row>
    <row r="281" ht="13.5" customHeight="1">
      <c r="A281" s="11"/>
      <c r="B281" s="11"/>
      <c r="C281" s="43"/>
      <c r="D281" s="43"/>
      <c r="E281" s="43"/>
      <c r="F281" s="43"/>
      <c r="G281" s="43"/>
      <c r="H281" s="43"/>
      <c r="I281" s="43"/>
      <c r="J281" s="43"/>
      <c r="K281" s="43"/>
      <c r="L281" s="43"/>
      <c r="M281" s="43"/>
      <c r="N281" s="43"/>
      <c r="O281" s="43"/>
      <c r="P281" s="43"/>
      <c r="Q281" s="43"/>
      <c r="R281" s="44"/>
      <c r="S281" s="43"/>
      <c r="T281" s="43"/>
      <c r="U281" s="44"/>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43"/>
      <c r="BH281" s="43"/>
      <c r="BI281" s="43"/>
      <c r="BJ281" s="43"/>
      <c r="BK281" s="43"/>
      <c r="BL281" s="43"/>
      <c r="BM281" s="43"/>
      <c r="BN281" s="43"/>
    </row>
    <row r="282" ht="13.5" customHeight="1">
      <c r="A282" s="11"/>
      <c r="B282" s="11"/>
      <c r="C282" s="43"/>
      <c r="D282" s="43"/>
      <c r="E282" s="43"/>
      <c r="F282" s="43"/>
      <c r="G282" s="43"/>
      <c r="H282" s="43"/>
      <c r="I282" s="43"/>
      <c r="J282" s="43"/>
      <c r="K282" s="43"/>
      <c r="L282" s="43"/>
      <c r="M282" s="43"/>
      <c r="N282" s="43"/>
      <c r="O282" s="43"/>
      <c r="P282" s="43"/>
      <c r="Q282" s="43"/>
      <c r="R282" s="44"/>
      <c r="S282" s="43"/>
      <c r="T282" s="43"/>
      <c r="U282" s="44"/>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43"/>
      <c r="BH282" s="43"/>
      <c r="BI282" s="43"/>
      <c r="BJ282" s="43"/>
      <c r="BK282" s="43"/>
      <c r="BL282" s="43"/>
      <c r="BM282" s="43"/>
      <c r="BN282" s="43"/>
    </row>
    <row r="283" ht="13.5" customHeight="1">
      <c r="A283" s="11"/>
      <c r="B283" s="11"/>
      <c r="C283" s="43"/>
      <c r="D283" s="43"/>
      <c r="E283" s="43"/>
      <c r="F283" s="43"/>
      <c r="G283" s="43"/>
      <c r="H283" s="43"/>
      <c r="I283" s="43"/>
      <c r="J283" s="43"/>
      <c r="K283" s="43"/>
      <c r="L283" s="43"/>
      <c r="M283" s="43"/>
      <c r="N283" s="43"/>
      <c r="O283" s="43"/>
      <c r="P283" s="43"/>
      <c r="Q283" s="43"/>
      <c r="R283" s="44"/>
      <c r="S283" s="43"/>
      <c r="T283" s="43"/>
      <c r="U283" s="44"/>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43"/>
      <c r="BH283" s="43"/>
      <c r="BI283" s="43"/>
      <c r="BJ283" s="43"/>
      <c r="BK283" s="43"/>
      <c r="BL283" s="43"/>
      <c r="BM283" s="43"/>
      <c r="BN283" s="43"/>
    </row>
    <row r="284" ht="13.5" customHeight="1">
      <c r="A284" s="11"/>
      <c r="B284" s="11"/>
      <c r="C284" s="43"/>
      <c r="D284" s="43"/>
      <c r="E284" s="43"/>
      <c r="F284" s="43"/>
      <c r="G284" s="43"/>
      <c r="H284" s="43"/>
      <c r="I284" s="43"/>
      <c r="J284" s="43"/>
      <c r="K284" s="43"/>
      <c r="L284" s="43"/>
      <c r="M284" s="43"/>
      <c r="N284" s="43"/>
      <c r="O284" s="43"/>
      <c r="P284" s="43"/>
      <c r="Q284" s="43"/>
      <c r="R284" s="44"/>
      <c r="S284" s="43"/>
      <c r="T284" s="43"/>
      <c r="U284" s="44"/>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43"/>
      <c r="BH284" s="43"/>
      <c r="BI284" s="43"/>
      <c r="BJ284" s="43"/>
      <c r="BK284" s="43"/>
      <c r="BL284" s="43"/>
      <c r="BM284" s="43"/>
      <c r="BN284" s="43"/>
    </row>
    <row r="285" ht="13.5" customHeight="1">
      <c r="A285" s="11"/>
      <c r="B285" s="11"/>
      <c r="C285" s="43"/>
      <c r="D285" s="43"/>
      <c r="E285" s="43"/>
      <c r="F285" s="43"/>
      <c r="G285" s="43"/>
      <c r="H285" s="43"/>
      <c r="I285" s="43"/>
      <c r="J285" s="43"/>
      <c r="K285" s="43"/>
      <c r="L285" s="43"/>
      <c r="M285" s="43"/>
      <c r="N285" s="43"/>
      <c r="O285" s="43"/>
      <c r="P285" s="43"/>
      <c r="Q285" s="43"/>
      <c r="R285" s="44"/>
      <c r="S285" s="43"/>
      <c r="T285" s="43"/>
      <c r="U285" s="44"/>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43"/>
      <c r="BH285" s="43"/>
      <c r="BI285" s="43"/>
      <c r="BJ285" s="43"/>
      <c r="BK285" s="43"/>
      <c r="BL285" s="43"/>
      <c r="BM285" s="43"/>
      <c r="BN285" s="43"/>
    </row>
    <row r="286" ht="13.5" customHeight="1">
      <c r="A286" s="11"/>
      <c r="B286" s="11"/>
      <c r="C286" s="43"/>
      <c r="D286" s="43"/>
      <c r="E286" s="43"/>
      <c r="F286" s="43"/>
      <c r="G286" s="43"/>
      <c r="H286" s="43"/>
      <c r="I286" s="43"/>
      <c r="J286" s="43"/>
      <c r="K286" s="43"/>
      <c r="L286" s="43"/>
      <c r="M286" s="43"/>
      <c r="N286" s="43"/>
      <c r="O286" s="43"/>
      <c r="P286" s="43"/>
      <c r="Q286" s="43"/>
      <c r="R286" s="44"/>
      <c r="S286" s="43"/>
      <c r="T286" s="43"/>
      <c r="U286" s="44"/>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43"/>
      <c r="BH286" s="43"/>
      <c r="BI286" s="43"/>
      <c r="BJ286" s="43"/>
      <c r="BK286" s="43"/>
      <c r="BL286" s="43"/>
      <c r="BM286" s="43"/>
      <c r="BN286" s="43"/>
    </row>
    <row r="287" ht="13.5" customHeight="1">
      <c r="A287" s="11"/>
      <c r="B287" s="11"/>
      <c r="C287" s="43"/>
      <c r="D287" s="43"/>
      <c r="E287" s="43"/>
      <c r="F287" s="43"/>
      <c r="G287" s="43"/>
      <c r="H287" s="43"/>
      <c r="I287" s="43"/>
      <c r="J287" s="43"/>
      <c r="K287" s="43"/>
      <c r="L287" s="43"/>
      <c r="M287" s="43"/>
      <c r="N287" s="43"/>
      <c r="O287" s="43"/>
      <c r="P287" s="43"/>
      <c r="Q287" s="43"/>
      <c r="R287" s="44"/>
      <c r="S287" s="43"/>
      <c r="T287" s="43"/>
      <c r="U287" s="44"/>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43"/>
      <c r="BH287" s="43"/>
      <c r="BI287" s="43"/>
      <c r="BJ287" s="43"/>
      <c r="BK287" s="43"/>
      <c r="BL287" s="43"/>
      <c r="BM287" s="43"/>
      <c r="BN287" s="43"/>
    </row>
    <row r="288" ht="13.5" customHeight="1">
      <c r="A288" s="11"/>
      <c r="B288" s="11"/>
      <c r="C288" s="43"/>
      <c r="D288" s="43"/>
      <c r="E288" s="43"/>
      <c r="F288" s="43"/>
      <c r="G288" s="43"/>
      <c r="H288" s="43"/>
      <c r="I288" s="43"/>
      <c r="J288" s="43"/>
      <c r="K288" s="43"/>
      <c r="L288" s="43"/>
      <c r="M288" s="43"/>
      <c r="N288" s="43"/>
      <c r="O288" s="43"/>
      <c r="P288" s="43"/>
      <c r="Q288" s="43"/>
      <c r="R288" s="44"/>
      <c r="S288" s="43"/>
      <c r="T288" s="43"/>
      <c r="U288" s="44"/>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43"/>
      <c r="BH288" s="43"/>
      <c r="BI288" s="43"/>
      <c r="BJ288" s="43"/>
      <c r="BK288" s="43"/>
      <c r="BL288" s="43"/>
      <c r="BM288" s="43"/>
      <c r="BN288" s="43"/>
    </row>
    <row r="289" ht="13.5" customHeight="1">
      <c r="A289" s="11"/>
      <c r="B289" s="11"/>
      <c r="C289" s="43"/>
      <c r="D289" s="43"/>
      <c r="E289" s="43"/>
      <c r="F289" s="43"/>
      <c r="G289" s="43"/>
      <c r="H289" s="43"/>
      <c r="I289" s="43"/>
      <c r="J289" s="43"/>
      <c r="K289" s="43"/>
      <c r="L289" s="43"/>
      <c r="M289" s="43"/>
      <c r="N289" s="43"/>
      <c r="O289" s="43"/>
      <c r="P289" s="43"/>
      <c r="Q289" s="43"/>
      <c r="R289" s="44"/>
      <c r="S289" s="43"/>
      <c r="T289" s="43"/>
      <c r="U289" s="44"/>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43"/>
      <c r="BH289" s="43"/>
      <c r="BI289" s="43"/>
      <c r="BJ289" s="43"/>
      <c r="BK289" s="43"/>
      <c r="BL289" s="43"/>
      <c r="BM289" s="43"/>
      <c r="BN289" s="43"/>
    </row>
    <row r="290" ht="13.5" customHeight="1">
      <c r="A290" s="11"/>
      <c r="B290" s="11"/>
      <c r="C290" s="43"/>
      <c r="D290" s="43"/>
      <c r="E290" s="43"/>
      <c r="F290" s="43"/>
      <c r="G290" s="43"/>
      <c r="H290" s="43"/>
      <c r="I290" s="43"/>
      <c r="J290" s="43"/>
      <c r="K290" s="43"/>
      <c r="L290" s="43"/>
      <c r="M290" s="43"/>
      <c r="N290" s="43"/>
      <c r="O290" s="43"/>
      <c r="P290" s="43"/>
      <c r="Q290" s="43"/>
      <c r="R290" s="44"/>
      <c r="S290" s="43"/>
      <c r="T290" s="43"/>
      <c r="U290" s="44"/>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43"/>
      <c r="BH290" s="43"/>
      <c r="BI290" s="43"/>
      <c r="BJ290" s="43"/>
      <c r="BK290" s="43"/>
      <c r="BL290" s="43"/>
      <c r="BM290" s="43"/>
      <c r="BN290" s="43"/>
    </row>
    <row r="291" ht="13.5" customHeight="1">
      <c r="A291" s="11"/>
      <c r="B291" s="11"/>
      <c r="C291" s="43"/>
      <c r="D291" s="43"/>
      <c r="E291" s="43"/>
      <c r="F291" s="43"/>
      <c r="G291" s="43"/>
      <c r="H291" s="43"/>
      <c r="I291" s="43"/>
      <c r="J291" s="43"/>
      <c r="K291" s="43"/>
      <c r="L291" s="43"/>
      <c r="M291" s="43"/>
      <c r="N291" s="43"/>
      <c r="O291" s="43"/>
      <c r="P291" s="43"/>
      <c r="Q291" s="43"/>
      <c r="R291" s="44"/>
      <c r="S291" s="43"/>
      <c r="T291" s="43"/>
      <c r="U291" s="44"/>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43"/>
      <c r="BH291" s="43"/>
      <c r="BI291" s="43"/>
      <c r="BJ291" s="43"/>
      <c r="BK291" s="43"/>
      <c r="BL291" s="43"/>
      <c r="BM291" s="43"/>
      <c r="BN291" s="43"/>
    </row>
    <row r="292" ht="13.5" customHeight="1">
      <c r="A292" s="11"/>
      <c r="B292" s="11"/>
      <c r="C292" s="43"/>
      <c r="D292" s="43"/>
      <c r="E292" s="43"/>
      <c r="F292" s="43"/>
      <c r="G292" s="43"/>
      <c r="H292" s="43"/>
      <c r="I292" s="43"/>
      <c r="J292" s="43"/>
      <c r="K292" s="43"/>
      <c r="L292" s="43"/>
      <c r="M292" s="43"/>
      <c r="N292" s="43"/>
      <c r="O292" s="43"/>
      <c r="P292" s="43"/>
      <c r="Q292" s="43"/>
      <c r="R292" s="44"/>
      <c r="S292" s="43"/>
      <c r="T292" s="43"/>
      <c r="U292" s="44"/>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43"/>
      <c r="BH292" s="43"/>
      <c r="BI292" s="43"/>
      <c r="BJ292" s="43"/>
      <c r="BK292" s="43"/>
      <c r="BL292" s="43"/>
      <c r="BM292" s="43"/>
      <c r="BN292" s="43"/>
    </row>
    <row r="293" ht="13.5" customHeight="1">
      <c r="A293" s="11"/>
      <c r="B293" s="11"/>
      <c r="C293" s="43"/>
      <c r="D293" s="43"/>
      <c r="E293" s="43"/>
      <c r="F293" s="43"/>
      <c r="G293" s="43"/>
      <c r="H293" s="43"/>
      <c r="I293" s="43"/>
      <c r="J293" s="43"/>
      <c r="K293" s="43"/>
      <c r="L293" s="43"/>
      <c r="M293" s="43"/>
      <c r="N293" s="43"/>
      <c r="O293" s="43"/>
      <c r="P293" s="43"/>
      <c r="Q293" s="43"/>
      <c r="R293" s="44"/>
      <c r="S293" s="43"/>
      <c r="T293" s="43"/>
      <c r="U293" s="44"/>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43"/>
      <c r="BH293" s="43"/>
      <c r="BI293" s="43"/>
      <c r="BJ293" s="43"/>
      <c r="BK293" s="43"/>
      <c r="BL293" s="43"/>
      <c r="BM293" s="43"/>
      <c r="BN293" s="43"/>
    </row>
    <row r="294" ht="13.5" customHeight="1">
      <c r="A294" s="11"/>
      <c r="B294" s="11"/>
      <c r="C294" s="43"/>
      <c r="D294" s="43"/>
      <c r="E294" s="43"/>
      <c r="F294" s="43"/>
      <c r="G294" s="43"/>
      <c r="H294" s="43"/>
      <c r="I294" s="43"/>
      <c r="J294" s="43"/>
      <c r="K294" s="43"/>
      <c r="L294" s="43"/>
      <c r="M294" s="43"/>
      <c r="N294" s="43"/>
      <c r="O294" s="43"/>
      <c r="P294" s="43"/>
      <c r="Q294" s="43"/>
      <c r="R294" s="44"/>
      <c r="S294" s="43"/>
      <c r="T294" s="43"/>
      <c r="U294" s="44"/>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43"/>
      <c r="BH294" s="43"/>
      <c r="BI294" s="43"/>
      <c r="BJ294" s="43"/>
      <c r="BK294" s="43"/>
      <c r="BL294" s="43"/>
      <c r="BM294" s="43"/>
      <c r="BN294" s="43"/>
    </row>
    <row r="295" ht="13.5" customHeight="1">
      <c r="A295" s="11"/>
      <c r="B295" s="11"/>
      <c r="C295" s="43"/>
      <c r="D295" s="43"/>
      <c r="E295" s="43"/>
      <c r="F295" s="43"/>
      <c r="G295" s="43"/>
      <c r="H295" s="43"/>
      <c r="I295" s="43"/>
      <c r="J295" s="43"/>
      <c r="K295" s="43"/>
      <c r="L295" s="43"/>
      <c r="M295" s="43"/>
      <c r="N295" s="43"/>
      <c r="O295" s="43"/>
      <c r="P295" s="43"/>
      <c r="Q295" s="43"/>
      <c r="R295" s="44"/>
      <c r="S295" s="43"/>
      <c r="T295" s="43"/>
      <c r="U295" s="44"/>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43"/>
      <c r="BH295" s="43"/>
      <c r="BI295" s="43"/>
      <c r="BJ295" s="43"/>
      <c r="BK295" s="43"/>
      <c r="BL295" s="43"/>
      <c r="BM295" s="43"/>
      <c r="BN295" s="43"/>
    </row>
    <row r="296" ht="13.5" customHeight="1">
      <c r="A296" s="11"/>
      <c r="B296" s="11"/>
      <c r="C296" s="43"/>
      <c r="D296" s="43"/>
      <c r="E296" s="43"/>
      <c r="F296" s="43"/>
      <c r="G296" s="43"/>
      <c r="H296" s="43"/>
      <c r="I296" s="43"/>
      <c r="J296" s="43"/>
      <c r="K296" s="43"/>
      <c r="L296" s="43"/>
      <c r="M296" s="43"/>
      <c r="N296" s="43"/>
      <c r="O296" s="43"/>
      <c r="P296" s="43"/>
      <c r="Q296" s="43"/>
      <c r="R296" s="44"/>
      <c r="S296" s="43"/>
      <c r="T296" s="43"/>
      <c r="U296" s="44"/>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43"/>
      <c r="BH296" s="43"/>
      <c r="BI296" s="43"/>
      <c r="BJ296" s="43"/>
      <c r="BK296" s="43"/>
      <c r="BL296" s="43"/>
      <c r="BM296" s="43"/>
      <c r="BN296" s="43"/>
    </row>
    <row r="297" ht="13.5" customHeight="1">
      <c r="A297" s="11"/>
      <c r="B297" s="11"/>
      <c r="C297" s="43"/>
      <c r="D297" s="43"/>
      <c r="E297" s="43"/>
      <c r="F297" s="43"/>
      <c r="G297" s="43"/>
      <c r="H297" s="43"/>
      <c r="I297" s="43"/>
      <c r="J297" s="43"/>
      <c r="K297" s="43"/>
      <c r="L297" s="43"/>
      <c r="M297" s="43"/>
      <c r="N297" s="43"/>
      <c r="O297" s="43"/>
      <c r="P297" s="43"/>
      <c r="Q297" s="43"/>
      <c r="R297" s="44"/>
      <c r="S297" s="43"/>
      <c r="T297" s="43"/>
      <c r="U297" s="44"/>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43"/>
      <c r="BH297" s="43"/>
      <c r="BI297" s="43"/>
      <c r="BJ297" s="43"/>
      <c r="BK297" s="43"/>
      <c r="BL297" s="43"/>
      <c r="BM297" s="43"/>
      <c r="BN297" s="43"/>
    </row>
    <row r="298" ht="13.5" customHeight="1">
      <c r="A298" s="11"/>
      <c r="B298" s="11"/>
      <c r="C298" s="43"/>
      <c r="D298" s="43"/>
      <c r="E298" s="43"/>
      <c r="F298" s="43"/>
      <c r="G298" s="43"/>
      <c r="H298" s="43"/>
      <c r="I298" s="43"/>
      <c r="J298" s="43"/>
      <c r="K298" s="43"/>
      <c r="L298" s="43"/>
      <c r="M298" s="43"/>
      <c r="N298" s="43"/>
      <c r="O298" s="43"/>
      <c r="P298" s="43"/>
      <c r="Q298" s="43"/>
      <c r="R298" s="44"/>
      <c r="S298" s="43"/>
      <c r="T298" s="43"/>
      <c r="U298" s="44"/>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43"/>
      <c r="BH298" s="43"/>
      <c r="BI298" s="43"/>
      <c r="BJ298" s="43"/>
      <c r="BK298" s="43"/>
      <c r="BL298" s="43"/>
      <c r="BM298" s="43"/>
      <c r="BN298" s="43"/>
    </row>
    <row r="299" ht="13.5" customHeight="1">
      <c r="A299" s="11"/>
      <c r="B299" s="11"/>
      <c r="C299" s="43"/>
      <c r="D299" s="43"/>
      <c r="E299" s="43"/>
      <c r="F299" s="43"/>
      <c r="G299" s="43"/>
      <c r="H299" s="43"/>
      <c r="I299" s="43"/>
      <c r="J299" s="43"/>
      <c r="K299" s="43"/>
      <c r="L299" s="43"/>
      <c r="M299" s="43"/>
      <c r="N299" s="43"/>
      <c r="O299" s="43"/>
      <c r="P299" s="43"/>
      <c r="Q299" s="43"/>
      <c r="R299" s="44"/>
      <c r="S299" s="43"/>
      <c r="T299" s="43"/>
      <c r="U299" s="44"/>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43"/>
      <c r="BH299" s="43"/>
      <c r="BI299" s="43"/>
      <c r="BJ299" s="43"/>
      <c r="BK299" s="43"/>
      <c r="BL299" s="43"/>
      <c r="BM299" s="43"/>
      <c r="BN299" s="43"/>
    </row>
    <row r="300" ht="13.5" customHeight="1">
      <c r="A300" s="11"/>
      <c r="B300" s="11"/>
      <c r="C300" s="43"/>
      <c r="D300" s="43"/>
      <c r="E300" s="43"/>
      <c r="F300" s="43"/>
      <c r="G300" s="43"/>
      <c r="H300" s="43"/>
      <c r="I300" s="43"/>
      <c r="J300" s="43"/>
      <c r="K300" s="43"/>
      <c r="L300" s="43"/>
      <c r="M300" s="43"/>
      <c r="N300" s="43"/>
      <c r="O300" s="43"/>
      <c r="P300" s="43"/>
      <c r="Q300" s="43"/>
      <c r="R300" s="44"/>
      <c r="S300" s="43"/>
      <c r="T300" s="43"/>
      <c r="U300" s="44"/>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43"/>
      <c r="BH300" s="43"/>
      <c r="BI300" s="43"/>
      <c r="BJ300" s="43"/>
      <c r="BK300" s="43"/>
      <c r="BL300" s="43"/>
      <c r="BM300" s="43"/>
      <c r="BN300" s="43"/>
    </row>
    <row r="301" ht="13.5" customHeight="1">
      <c r="A301" s="11"/>
      <c r="B301" s="11"/>
      <c r="C301" s="43"/>
      <c r="D301" s="43"/>
      <c r="E301" s="43"/>
      <c r="F301" s="43"/>
      <c r="G301" s="43"/>
      <c r="H301" s="43"/>
      <c r="I301" s="43"/>
      <c r="J301" s="43"/>
      <c r="K301" s="43"/>
      <c r="L301" s="43"/>
      <c r="M301" s="43"/>
      <c r="N301" s="43"/>
      <c r="O301" s="43"/>
      <c r="P301" s="43"/>
      <c r="Q301" s="43"/>
      <c r="R301" s="44"/>
      <c r="S301" s="43"/>
      <c r="T301" s="43"/>
      <c r="U301" s="44"/>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43"/>
      <c r="BH301" s="43"/>
      <c r="BI301" s="43"/>
      <c r="BJ301" s="43"/>
      <c r="BK301" s="43"/>
      <c r="BL301" s="43"/>
      <c r="BM301" s="43"/>
      <c r="BN301" s="43"/>
    </row>
    <row r="302" ht="13.5" customHeight="1">
      <c r="A302" s="11"/>
      <c r="B302" s="11"/>
      <c r="C302" s="43"/>
      <c r="D302" s="43"/>
      <c r="E302" s="43"/>
      <c r="F302" s="43"/>
      <c r="G302" s="43"/>
      <c r="H302" s="43"/>
      <c r="I302" s="43"/>
      <c r="J302" s="43"/>
      <c r="K302" s="43"/>
      <c r="L302" s="43"/>
      <c r="M302" s="43"/>
      <c r="N302" s="43"/>
      <c r="O302" s="43"/>
      <c r="P302" s="43"/>
      <c r="Q302" s="43"/>
      <c r="R302" s="44"/>
      <c r="S302" s="43"/>
      <c r="T302" s="43"/>
      <c r="U302" s="44"/>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43"/>
      <c r="BH302" s="43"/>
      <c r="BI302" s="43"/>
      <c r="BJ302" s="43"/>
      <c r="BK302" s="43"/>
      <c r="BL302" s="43"/>
      <c r="BM302" s="43"/>
      <c r="BN302" s="43"/>
    </row>
    <row r="303" ht="13.5" customHeight="1">
      <c r="A303" s="11"/>
      <c r="B303" s="11"/>
      <c r="C303" s="43"/>
      <c r="D303" s="43"/>
      <c r="E303" s="43"/>
      <c r="F303" s="43"/>
      <c r="G303" s="43"/>
      <c r="H303" s="43"/>
      <c r="I303" s="43"/>
      <c r="J303" s="43"/>
      <c r="K303" s="43"/>
      <c r="L303" s="43"/>
      <c r="M303" s="43"/>
      <c r="N303" s="43"/>
      <c r="O303" s="43"/>
      <c r="P303" s="43"/>
      <c r="Q303" s="43"/>
      <c r="R303" s="44"/>
      <c r="S303" s="43"/>
      <c r="T303" s="43"/>
      <c r="U303" s="44"/>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43"/>
      <c r="BH303" s="43"/>
      <c r="BI303" s="43"/>
      <c r="BJ303" s="43"/>
      <c r="BK303" s="43"/>
      <c r="BL303" s="43"/>
      <c r="BM303" s="43"/>
      <c r="BN303" s="43"/>
    </row>
    <row r="304" ht="13.5" customHeight="1">
      <c r="A304" s="11"/>
      <c r="B304" s="11"/>
      <c r="C304" s="43"/>
      <c r="D304" s="43"/>
      <c r="E304" s="43"/>
      <c r="F304" s="43"/>
      <c r="G304" s="43"/>
      <c r="H304" s="43"/>
      <c r="I304" s="43"/>
      <c r="J304" s="43"/>
      <c r="K304" s="43"/>
      <c r="L304" s="43"/>
      <c r="M304" s="43"/>
      <c r="N304" s="43"/>
      <c r="O304" s="43"/>
      <c r="P304" s="43"/>
      <c r="Q304" s="43"/>
      <c r="R304" s="44"/>
      <c r="S304" s="43"/>
      <c r="T304" s="43"/>
      <c r="U304" s="44"/>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43"/>
      <c r="BH304" s="43"/>
      <c r="BI304" s="43"/>
      <c r="BJ304" s="43"/>
      <c r="BK304" s="43"/>
      <c r="BL304" s="43"/>
      <c r="BM304" s="43"/>
      <c r="BN304" s="43"/>
    </row>
    <row r="305" ht="13.5" customHeight="1">
      <c r="A305" s="11"/>
      <c r="B305" s="11"/>
      <c r="C305" s="43"/>
      <c r="D305" s="43"/>
      <c r="E305" s="43"/>
      <c r="F305" s="43"/>
      <c r="G305" s="43"/>
      <c r="H305" s="43"/>
      <c r="I305" s="43"/>
      <c r="J305" s="43"/>
      <c r="K305" s="43"/>
      <c r="L305" s="43"/>
      <c r="M305" s="43"/>
      <c r="N305" s="43"/>
      <c r="O305" s="43"/>
      <c r="P305" s="43"/>
      <c r="Q305" s="43"/>
      <c r="R305" s="44"/>
      <c r="S305" s="43"/>
      <c r="T305" s="43"/>
      <c r="U305" s="44"/>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43"/>
      <c r="BH305" s="43"/>
      <c r="BI305" s="43"/>
      <c r="BJ305" s="43"/>
      <c r="BK305" s="43"/>
      <c r="BL305" s="43"/>
      <c r="BM305" s="43"/>
      <c r="BN305" s="43"/>
    </row>
    <row r="306" ht="13.5" customHeight="1">
      <c r="A306" s="11"/>
      <c r="B306" s="11"/>
      <c r="C306" s="43"/>
      <c r="D306" s="43"/>
      <c r="E306" s="43"/>
      <c r="F306" s="43"/>
      <c r="G306" s="43"/>
      <c r="H306" s="43"/>
      <c r="I306" s="43"/>
      <c r="J306" s="43"/>
      <c r="K306" s="43"/>
      <c r="L306" s="43"/>
      <c r="M306" s="43"/>
      <c r="N306" s="43"/>
      <c r="O306" s="43"/>
      <c r="P306" s="43"/>
      <c r="Q306" s="43"/>
      <c r="R306" s="44"/>
      <c r="S306" s="43"/>
      <c r="T306" s="43"/>
      <c r="U306" s="44"/>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43"/>
      <c r="BH306" s="43"/>
      <c r="BI306" s="43"/>
      <c r="BJ306" s="43"/>
      <c r="BK306" s="43"/>
      <c r="BL306" s="43"/>
      <c r="BM306" s="43"/>
      <c r="BN306" s="43"/>
    </row>
    <row r="307" ht="13.5" customHeight="1">
      <c r="A307" s="11"/>
      <c r="B307" s="11"/>
      <c r="C307" s="43"/>
      <c r="D307" s="43"/>
      <c r="E307" s="43"/>
      <c r="F307" s="43"/>
      <c r="G307" s="43"/>
      <c r="H307" s="43"/>
      <c r="I307" s="43"/>
      <c r="J307" s="43"/>
      <c r="K307" s="43"/>
      <c r="L307" s="43"/>
      <c r="M307" s="43"/>
      <c r="N307" s="43"/>
      <c r="O307" s="43"/>
      <c r="P307" s="43"/>
      <c r="Q307" s="43"/>
      <c r="R307" s="44"/>
      <c r="S307" s="43"/>
      <c r="T307" s="43"/>
      <c r="U307" s="44"/>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43"/>
      <c r="BH307" s="43"/>
      <c r="BI307" s="43"/>
      <c r="BJ307" s="43"/>
      <c r="BK307" s="43"/>
      <c r="BL307" s="43"/>
      <c r="BM307" s="43"/>
      <c r="BN307" s="43"/>
    </row>
    <row r="308" ht="13.5" customHeight="1">
      <c r="A308" s="11"/>
      <c r="B308" s="11"/>
      <c r="C308" s="43"/>
      <c r="D308" s="43"/>
      <c r="E308" s="43"/>
      <c r="F308" s="43"/>
      <c r="G308" s="43"/>
      <c r="H308" s="43"/>
      <c r="I308" s="43"/>
      <c r="J308" s="43"/>
      <c r="K308" s="43"/>
      <c r="L308" s="43"/>
      <c r="M308" s="43"/>
      <c r="N308" s="43"/>
      <c r="O308" s="43"/>
      <c r="P308" s="43"/>
      <c r="Q308" s="43"/>
      <c r="R308" s="44"/>
      <c r="S308" s="43"/>
      <c r="T308" s="43"/>
      <c r="U308" s="44"/>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43"/>
      <c r="BH308" s="43"/>
      <c r="BI308" s="43"/>
      <c r="BJ308" s="43"/>
      <c r="BK308" s="43"/>
      <c r="BL308" s="43"/>
      <c r="BM308" s="43"/>
      <c r="BN308" s="43"/>
    </row>
    <row r="309" ht="13.5" customHeight="1">
      <c r="A309" s="11"/>
      <c r="B309" s="11"/>
      <c r="C309" s="43"/>
      <c r="D309" s="43"/>
      <c r="E309" s="43"/>
      <c r="F309" s="43"/>
      <c r="G309" s="43"/>
      <c r="H309" s="43"/>
      <c r="I309" s="43"/>
      <c r="J309" s="43"/>
      <c r="K309" s="43"/>
      <c r="L309" s="43"/>
      <c r="M309" s="43"/>
      <c r="N309" s="43"/>
      <c r="O309" s="43"/>
      <c r="P309" s="43"/>
      <c r="Q309" s="43"/>
      <c r="R309" s="44"/>
      <c r="S309" s="43"/>
      <c r="T309" s="43"/>
      <c r="U309" s="44"/>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43"/>
      <c r="BH309" s="43"/>
      <c r="BI309" s="43"/>
      <c r="BJ309" s="43"/>
      <c r="BK309" s="43"/>
      <c r="BL309" s="43"/>
      <c r="BM309" s="43"/>
      <c r="BN309" s="43"/>
    </row>
    <row r="310" ht="13.5" customHeight="1">
      <c r="A310" s="11"/>
      <c r="B310" s="11"/>
      <c r="C310" s="43"/>
      <c r="D310" s="43"/>
      <c r="E310" s="43"/>
      <c r="F310" s="43"/>
      <c r="G310" s="43"/>
      <c r="H310" s="43"/>
      <c r="I310" s="43"/>
      <c r="J310" s="43"/>
      <c r="K310" s="43"/>
      <c r="L310" s="43"/>
      <c r="M310" s="43"/>
      <c r="N310" s="43"/>
      <c r="O310" s="43"/>
      <c r="P310" s="43"/>
      <c r="Q310" s="43"/>
      <c r="R310" s="44"/>
      <c r="S310" s="43"/>
      <c r="T310" s="43"/>
      <c r="U310" s="44"/>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43"/>
      <c r="BH310" s="43"/>
      <c r="BI310" s="43"/>
      <c r="BJ310" s="43"/>
      <c r="BK310" s="43"/>
      <c r="BL310" s="43"/>
      <c r="BM310" s="43"/>
      <c r="BN310" s="43"/>
    </row>
    <row r="311" ht="13.5" customHeight="1">
      <c r="A311" s="11"/>
      <c r="B311" s="11"/>
      <c r="C311" s="43"/>
      <c r="D311" s="43"/>
      <c r="E311" s="43"/>
      <c r="F311" s="43"/>
      <c r="G311" s="43"/>
      <c r="H311" s="43"/>
      <c r="I311" s="43"/>
      <c r="J311" s="43"/>
      <c r="K311" s="43"/>
      <c r="L311" s="43"/>
      <c r="M311" s="43"/>
      <c r="N311" s="43"/>
      <c r="O311" s="43"/>
      <c r="P311" s="43"/>
      <c r="Q311" s="43"/>
      <c r="R311" s="44"/>
      <c r="S311" s="43"/>
      <c r="T311" s="43"/>
      <c r="U311" s="44"/>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43"/>
      <c r="BH311" s="43"/>
      <c r="BI311" s="43"/>
      <c r="BJ311" s="43"/>
      <c r="BK311" s="43"/>
      <c r="BL311" s="43"/>
      <c r="BM311" s="43"/>
      <c r="BN311" s="43"/>
    </row>
    <row r="312" ht="13.5" customHeight="1">
      <c r="A312" s="11"/>
      <c r="B312" s="11"/>
      <c r="C312" s="43"/>
      <c r="D312" s="43"/>
      <c r="E312" s="43"/>
      <c r="F312" s="43"/>
      <c r="G312" s="43"/>
      <c r="H312" s="43"/>
      <c r="I312" s="43"/>
      <c r="J312" s="43"/>
      <c r="K312" s="43"/>
      <c r="L312" s="43"/>
      <c r="M312" s="43"/>
      <c r="N312" s="43"/>
      <c r="O312" s="43"/>
      <c r="P312" s="43"/>
      <c r="Q312" s="43"/>
      <c r="R312" s="44"/>
      <c r="S312" s="43"/>
      <c r="T312" s="43"/>
      <c r="U312" s="44"/>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43"/>
      <c r="BH312" s="43"/>
      <c r="BI312" s="43"/>
      <c r="BJ312" s="43"/>
      <c r="BK312" s="43"/>
      <c r="BL312" s="43"/>
      <c r="BM312" s="43"/>
      <c r="BN312" s="43"/>
    </row>
    <row r="313" ht="13.5" customHeight="1">
      <c r="A313" s="11"/>
      <c r="B313" s="11"/>
      <c r="C313" s="43"/>
      <c r="D313" s="43"/>
      <c r="E313" s="43"/>
      <c r="F313" s="43"/>
      <c r="G313" s="43"/>
      <c r="H313" s="43"/>
      <c r="I313" s="43"/>
      <c r="J313" s="43"/>
      <c r="K313" s="43"/>
      <c r="L313" s="43"/>
      <c r="M313" s="43"/>
      <c r="N313" s="43"/>
      <c r="O313" s="43"/>
      <c r="P313" s="43"/>
      <c r="Q313" s="43"/>
      <c r="R313" s="44"/>
      <c r="S313" s="43"/>
      <c r="T313" s="43"/>
      <c r="U313" s="44"/>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43"/>
      <c r="BH313" s="43"/>
      <c r="BI313" s="43"/>
      <c r="BJ313" s="43"/>
      <c r="BK313" s="43"/>
      <c r="BL313" s="43"/>
      <c r="BM313" s="43"/>
      <c r="BN313" s="43"/>
    </row>
    <row r="314" ht="13.5" customHeight="1">
      <c r="A314" s="11"/>
      <c r="B314" s="11"/>
      <c r="C314" s="43"/>
      <c r="D314" s="43"/>
      <c r="E314" s="43"/>
      <c r="F314" s="43"/>
      <c r="G314" s="43"/>
      <c r="H314" s="43"/>
      <c r="I314" s="43"/>
      <c r="J314" s="43"/>
      <c r="K314" s="43"/>
      <c r="L314" s="43"/>
      <c r="M314" s="43"/>
      <c r="N314" s="43"/>
      <c r="O314" s="43"/>
      <c r="P314" s="43"/>
      <c r="Q314" s="43"/>
      <c r="R314" s="44"/>
      <c r="S314" s="43"/>
      <c r="T314" s="43"/>
      <c r="U314" s="44"/>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43"/>
      <c r="BH314" s="43"/>
      <c r="BI314" s="43"/>
      <c r="BJ314" s="43"/>
      <c r="BK314" s="43"/>
      <c r="BL314" s="43"/>
      <c r="BM314" s="43"/>
      <c r="BN314" s="43"/>
    </row>
    <row r="315" ht="13.5" customHeight="1">
      <c r="A315" s="11"/>
      <c r="B315" s="11"/>
      <c r="C315" s="43"/>
      <c r="D315" s="43"/>
      <c r="E315" s="43"/>
      <c r="F315" s="43"/>
      <c r="G315" s="43"/>
      <c r="H315" s="43"/>
      <c r="I315" s="43"/>
      <c r="J315" s="43"/>
      <c r="K315" s="43"/>
      <c r="L315" s="43"/>
      <c r="M315" s="43"/>
      <c r="N315" s="43"/>
      <c r="O315" s="43"/>
      <c r="P315" s="43"/>
      <c r="Q315" s="43"/>
      <c r="R315" s="44"/>
      <c r="S315" s="43"/>
      <c r="T315" s="43"/>
      <c r="U315" s="44"/>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43"/>
      <c r="BH315" s="43"/>
      <c r="BI315" s="43"/>
      <c r="BJ315" s="43"/>
      <c r="BK315" s="43"/>
      <c r="BL315" s="43"/>
      <c r="BM315" s="43"/>
      <c r="BN315" s="43"/>
    </row>
    <row r="316" ht="13.5" customHeight="1">
      <c r="A316" s="11"/>
      <c r="B316" s="11"/>
      <c r="C316" s="43"/>
      <c r="D316" s="43"/>
      <c r="E316" s="43"/>
      <c r="F316" s="43"/>
      <c r="G316" s="43"/>
      <c r="H316" s="43"/>
      <c r="I316" s="43"/>
      <c r="J316" s="43"/>
      <c r="K316" s="43"/>
      <c r="L316" s="43"/>
      <c r="M316" s="43"/>
      <c r="N316" s="43"/>
      <c r="O316" s="43"/>
      <c r="P316" s="43"/>
      <c r="Q316" s="43"/>
      <c r="R316" s="44"/>
      <c r="S316" s="43"/>
      <c r="T316" s="43"/>
      <c r="U316" s="44"/>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43"/>
      <c r="BH316" s="43"/>
      <c r="BI316" s="43"/>
      <c r="BJ316" s="43"/>
      <c r="BK316" s="43"/>
      <c r="BL316" s="43"/>
      <c r="BM316" s="43"/>
      <c r="BN316" s="43"/>
    </row>
    <row r="317" ht="13.5" customHeight="1">
      <c r="A317" s="11"/>
      <c r="B317" s="11"/>
      <c r="C317" s="43"/>
      <c r="D317" s="43"/>
      <c r="E317" s="43"/>
      <c r="F317" s="43"/>
      <c r="G317" s="43"/>
      <c r="H317" s="43"/>
      <c r="I317" s="43"/>
      <c r="J317" s="43"/>
      <c r="K317" s="43"/>
      <c r="L317" s="43"/>
      <c r="M317" s="43"/>
      <c r="N317" s="43"/>
      <c r="O317" s="43"/>
      <c r="P317" s="43"/>
      <c r="Q317" s="43"/>
      <c r="R317" s="44"/>
      <c r="S317" s="43"/>
      <c r="T317" s="43"/>
      <c r="U317" s="44"/>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43"/>
      <c r="BH317" s="43"/>
      <c r="BI317" s="43"/>
      <c r="BJ317" s="43"/>
      <c r="BK317" s="43"/>
      <c r="BL317" s="43"/>
      <c r="BM317" s="43"/>
      <c r="BN317" s="43"/>
    </row>
    <row r="318" ht="13.5" customHeight="1">
      <c r="A318" s="11"/>
      <c r="B318" s="11"/>
      <c r="C318" s="43"/>
      <c r="D318" s="43"/>
      <c r="E318" s="43"/>
      <c r="F318" s="43"/>
      <c r="G318" s="43"/>
      <c r="H318" s="43"/>
      <c r="I318" s="43"/>
      <c r="J318" s="43"/>
      <c r="K318" s="43"/>
      <c r="L318" s="43"/>
      <c r="M318" s="43"/>
      <c r="N318" s="43"/>
      <c r="O318" s="43"/>
      <c r="P318" s="43"/>
      <c r="Q318" s="43"/>
      <c r="R318" s="44"/>
      <c r="S318" s="43"/>
      <c r="T318" s="43"/>
      <c r="U318" s="44"/>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43"/>
      <c r="BH318" s="43"/>
      <c r="BI318" s="43"/>
      <c r="BJ318" s="43"/>
      <c r="BK318" s="43"/>
      <c r="BL318" s="43"/>
      <c r="BM318" s="43"/>
      <c r="BN318" s="43"/>
    </row>
    <row r="319" ht="13.5" customHeight="1">
      <c r="A319" s="11"/>
      <c r="B319" s="11"/>
      <c r="C319" s="43"/>
      <c r="D319" s="43"/>
      <c r="E319" s="43"/>
      <c r="F319" s="43"/>
      <c r="G319" s="43"/>
      <c r="H319" s="43"/>
      <c r="I319" s="43"/>
      <c r="J319" s="43"/>
      <c r="K319" s="43"/>
      <c r="L319" s="43"/>
      <c r="M319" s="43"/>
      <c r="N319" s="43"/>
      <c r="O319" s="43"/>
      <c r="P319" s="43"/>
      <c r="Q319" s="43"/>
      <c r="R319" s="44"/>
      <c r="S319" s="43"/>
      <c r="T319" s="43"/>
      <c r="U319" s="44"/>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43"/>
      <c r="BH319" s="43"/>
      <c r="BI319" s="43"/>
      <c r="BJ319" s="43"/>
      <c r="BK319" s="43"/>
      <c r="BL319" s="43"/>
      <c r="BM319" s="43"/>
      <c r="BN319" s="43"/>
    </row>
    <row r="320" ht="13.5" customHeight="1">
      <c r="A320" s="11"/>
      <c r="B320" s="11"/>
      <c r="C320" s="43"/>
      <c r="D320" s="43"/>
      <c r="E320" s="43"/>
      <c r="F320" s="43"/>
      <c r="G320" s="43"/>
      <c r="H320" s="43"/>
      <c r="I320" s="43"/>
      <c r="J320" s="43"/>
      <c r="K320" s="43"/>
      <c r="L320" s="43"/>
      <c r="M320" s="43"/>
      <c r="N320" s="43"/>
      <c r="O320" s="43"/>
      <c r="P320" s="43"/>
      <c r="Q320" s="43"/>
      <c r="R320" s="44"/>
      <c r="S320" s="43"/>
      <c r="T320" s="43"/>
      <c r="U320" s="44"/>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43"/>
      <c r="BH320" s="43"/>
      <c r="BI320" s="43"/>
      <c r="BJ320" s="43"/>
      <c r="BK320" s="43"/>
      <c r="BL320" s="43"/>
      <c r="BM320" s="43"/>
      <c r="BN320" s="43"/>
    </row>
    <row r="321" ht="13.5" customHeight="1">
      <c r="A321" s="11"/>
      <c r="B321" s="11"/>
      <c r="C321" s="43"/>
      <c r="D321" s="43"/>
      <c r="E321" s="43"/>
      <c r="F321" s="43"/>
      <c r="G321" s="43"/>
      <c r="H321" s="43"/>
      <c r="I321" s="43"/>
      <c r="J321" s="43"/>
      <c r="K321" s="43"/>
      <c r="L321" s="43"/>
      <c r="M321" s="43"/>
      <c r="N321" s="43"/>
      <c r="O321" s="43"/>
      <c r="P321" s="43"/>
      <c r="Q321" s="43"/>
      <c r="R321" s="44"/>
      <c r="S321" s="43"/>
      <c r="T321" s="43"/>
      <c r="U321" s="44"/>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43"/>
      <c r="BH321" s="43"/>
      <c r="BI321" s="43"/>
      <c r="BJ321" s="43"/>
      <c r="BK321" s="43"/>
      <c r="BL321" s="43"/>
      <c r="BM321" s="43"/>
      <c r="BN321" s="43"/>
    </row>
    <row r="322" ht="13.5" customHeight="1">
      <c r="A322" s="11"/>
      <c r="B322" s="11"/>
      <c r="C322" s="43"/>
      <c r="D322" s="43"/>
      <c r="E322" s="43"/>
      <c r="F322" s="43"/>
      <c r="G322" s="43"/>
      <c r="H322" s="43"/>
      <c r="I322" s="43"/>
      <c r="J322" s="43"/>
      <c r="K322" s="43"/>
      <c r="L322" s="43"/>
      <c r="M322" s="43"/>
      <c r="N322" s="43"/>
      <c r="O322" s="43"/>
      <c r="P322" s="43"/>
      <c r="Q322" s="43"/>
      <c r="R322" s="44"/>
      <c r="S322" s="43"/>
      <c r="T322" s="43"/>
      <c r="U322" s="44"/>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43"/>
      <c r="BH322" s="43"/>
      <c r="BI322" s="43"/>
      <c r="BJ322" s="43"/>
      <c r="BK322" s="43"/>
      <c r="BL322" s="43"/>
      <c r="BM322" s="43"/>
      <c r="BN322" s="43"/>
    </row>
    <row r="323" ht="13.5" customHeight="1">
      <c r="A323" s="11"/>
      <c r="B323" s="11"/>
      <c r="C323" s="43"/>
      <c r="D323" s="43"/>
      <c r="E323" s="43"/>
      <c r="F323" s="43"/>
      <c r="G323" s="43"/>
      <c r="H323" s="43"/>
      <c r="I323" s="43"/>
      <c r="J323" s="43"/>
      <c r="K323" s="43"/>
      <c r="L323" s="43"/>
      <c r="M323" s="43"/>
      <c r="N323" s="43"/>
      <c r="O323" s="43"/>
      <c r="P323" s="43"/>
      <c r="Q323" s="43"/>
      <c r="R323" s="44"/>
      <c r="S323" s="43"/>
      <c r="T323" s="43"/>
      <c r="U323" s="44"/>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43"/>
      <c r="BH323" s="43"/>
      <c r="BI323" s="43"/>
      <c r="BJ323" s="43"/>
      <c r="BK323" s="43"/>
      <c r="BL323" s="43"/>
      <c r="BM323" s="43"/>
      <c r="BN323" s="43"/>
    </row>
    <row r="324" ht="13.5" customHeight="1">
      <c r="A324" s="11"/>
      <c r="B324" s="11"/>
      <c r="C324" s="43"/>
      <c r="D324" s="43"/>
      <c r="E324" s="43"/>
      <c r="F324" s="43"/>
      <c r="G324" s="43"/>
      <c r="H324" s="43"/>
      <c r="I324" s="43"/>
      <c r="J324" s="43"/>
      <c r="K324" s="43"/>
      <c r="L324" s="43"/>
      <c r="M324" s="43"/>
      <c r="N324" s="43"/>
      <c r="O324" s="43"/>
      <c r="P324" s="43"/>
      <c r="Q324" s="43"/>
      <c r="R324" s="44"/>
      <c r="S324" s="43"/>
      <c r="T324" s="43"/>
      <c r="U324" s="44"/>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43"/>
      <c r="BH324" s="43"/>
      <c r="BI324" s="43"/>
      <c r="BJ324" s="43"/>
      <c r="BK324" s="43"/>
      <c r="BL324" s="43"/>
      <c r="BM324" s="43"/>
      <c r="BN324" s="43"/>
    </row>
    <row r="325" ht="13.5" customHeight="1">
      <c r="A325" s="11"/>
      <c r="B325" s="11"/>
      <c r="C325" s="43"/>
      <c r="D325" s="43"/>
      <c r="E325" s="43"/>
      <c r="F325" s="43"/>
      <c r="G325" s="43"/>
      <c r="H325" s="43"/>
      <c r="I325" s="43"/>
      <c r="J325" s="43"/>
      <c r="K325" s="43"/>
      <c r="L325" s="43"/>
      <c r="M325" s="43"/>
      <c r="N325" s="43"/>
      <c r="O325" s="43"/>
      <c r="P325" s="43"/>
      <c r="Q325" s="43"/>
      <c r="R325" s="44"/>
      <c r="S325" s="43"/>
      <c r="T325" s="43"/>
      <c r="U325" s="44"/>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43"/>
      <c r="BH325" s="43"/>
      <c r="BI325" s="43"/>
      <c r="BJ325" s="43"/>
      <c r="BK325" s="43"/>
      <c r="BL325" s="43"/>
      <c r="BM325" s="43"/>
      <c r="BN325" s="43"/>
    </row>
    <row r="326" ht="13.5" customHeight="1">
      <c r="A326" s="11"/>
      <c r="B326" s="11"/>
      <c r="C326" s="43"/>
      <c r="D326" s="43"/>
      <c r="E326" s="43"/>
      <c r="F326" s="43"/>
      <c r="G326" s="43"/>
      <c r="H326" s="43"/>
      <c r="I326" s="43"/>
      <c r="J326" s="43"/>
      <c r="K326" s="43"/>
      <c r="L326" s="43"/>
      <c r="M326" s="43"/>
      <c r="N326" s="43"/>
      <c r="O326" s="43"/>
      <c r="P326" s="43"/>
      <c r="Q326" s="43"/>
      <c r="R326" s="44"/>
      <c r="S326" s="43"/>
      <c r="T326" s="43"/>
      <c r="U326" s="44"/>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43"/>
      <c r="BH326" s="43"/>
      <c r="BI326" s="43"/>
      <c r="BJ326" s="43"/>
      <c r="BK326" s="43"/>
      <c r="BL326" s="43"/>
      <c r="BM326" s="43"/>
      <c r="BN326" s="43"/>
    </row>
    <row r="327" ht="13.5" customHeight="1">
      <c r="A327" s="11"/>
      <c r="B327" s="11"/>
      <c r="C327" s="43"/>
      <c r="D327" s="43"/>
      <c r="E327" s="43"/>
      <c r="F327" s="43"/>
      <c r="G327" s="43"/>
      <c r="H327" s="43"/>
      <c r="I327" s="43"/>
      <c r="J327" s="43"/>
      <c r="K327" s="43"/>
      <c r="L327" s="43"/>
      <c r="M327" s="43"/>
      <c r="N327" s="43"/>
      <c r="O327" s="43"/>
      <c r="P327" s="43"/>
      <c r="Q327" s="43"/>
      <c r="R327" s="44"/>
      <c r="S327" s="43"/>
      <c r="T327" s="43"/>
      <c r="U327" s="44"/>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43"/>
      <c r="BH327" s="43"/>
      <c r="BI327" s="43"/>
      <c r="BJ327" s="43"/>
      <c r="BK327" s="43"/>
      <c r="BL327" s="43"/>
      <c r="BM327" s="43"/>
      <c r="BN327" s="43"/>
    </row>
    <row r="328" ht="13.5" customHeight="1">
      <c r="A328" s="11"/>
      <c r="B328" s="11"/>
      <c r="C328" s="43"/>
      <c r="D328" s="43"/>
      <c r="E328" s="43"/>
      <c r="F328" s="43"/>
      <c r="G328" s="43"/>
      <c r="H328" s="43"/>
      <c r="I328" s="43"/>
      <c r="J328" s="43"/>
      <c r="K328" s="43"/>
      <c r="L328" s="43"/>
      <c r="M328" s="43"/>
      <c r="N328" s="43"/>
      <c r="O328" s="43"/>
      <c r="P328" s="43"/>
      <c r="Q328" s="43"/>
      <c r="R328" s="44"/>
      <c r="S328" s="43"/>
      <c r="T328" s="43"/>
      <c r="U328" s="44"/>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43"/>
      <c r="BH328" s="43"/>
      <c r="BI328" s="43"/>
      <c r="BJ328" s="43"/>
      <c r="BK328" s="43"/>
      <c r="BL328" s="43"/>
      <c r="BM328" s="43"/>
      <c r="BN328" s="43"/>
    </row>
    <row r="329" ht="13.5" customHeight="1">
      <c r="A329" s="11"/>
      <c r="B329" s="11"/>
      <c r="C329" s="43"/>
      <c r="D329" s="43"/>
      <c r="E329" s="43"/>
      <c r="F329" s="43"/>
      <c r="G329" s="43"/>
      <c r="H329" s="43"/>
      <c r="I329" s="43"/>
      <c r="J329" s="43"/>
      <c r="K329" s="43"/>
      <c r="L329" s="43"/>
      <c r="M329" s="43"/>
      <c r="N329" s="43"/>
      <c r="O329" s="43"/>
      <c r="P329" s="43"/>
      <c r="Q329" s="43"/>
      <c r="R329" s="44"/>
      <c r="S329" s="43"/>
      <c r="T329" s="43"/>
      <c r="U329" s="44"/>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43"/>
      <c r="BH329" s="43"/>
      <c r="BI329" s="43"/>
      <c r="BJ329" s="43"/>
      <c r="BK329" s="43"/>
      <c r="BL329" s="43"/>
      <c r="BM329" s="43"/>
      <c r="BN329" s="43"/>
    </row>
    <row r="330" ht="13.5" customHeight="1">
      <c r="A330" s="11"/>
      <c r="B330" s="11"/>
      <c r="C330" s="43"/>
      <c r="D330" s="43"/>
      <c r="E330" s="43"/>
      <c r="F330" s="43"/>
      <c r="G330" s="43"/>
      <c r="H330" s="43"/>
      <c r="I330" s="43"/>
      <c r="J330" s="43"/>
      <c r="K330" s="43"/>
      <c r="L330" s="43"/>
      <c r="M330" s="43"/>
      <c r="N330" s="43"/>
      <c r="O330" s="43"/>
      <c r="P330" s="43"/>
      <c r="Q330" s="43"/>
      <c r="R330" s="44"/>
      <c r="S330" s="43"/>
      <c r="T330" s="43"/>
      <c r="U330" s="44"/>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43"/>
      <c r="BH330" s="43"/>
      <c r="BI330" s="43"/>
      <c r="BJ330" s="43"/>
      <c r="BK330" s="43"/>
      <c r="BL330" s="43"/>
      <c r="BM330" s="43"/>
      <c r="BN330" s="43"/>
    </row>
    <row r="331" ht="13.5" customHeight="1">
      <c r="A331" s="11"/>
      <c r="B331" s="11"/>
      <c r="C331" s="43"/>
      <c r="D331" s="43"/>
      <c r="E331" s="43"/>
      <c r="F331" s="43"/>
      <c r="G331" s="43"/>
      <c r="H331" s="43"/>
      <c r="I331" s="43"/>
      <c r="J331" s="43"/>
      <c r="K331" s="43"/>
      <c r="L331" s="43"/>
      <c r="M331" s="43"/>
      <c r="N331" s="43"/>
      <c r="O331" s="43"/>
      <c r="P331" s="43"/>
      <c r="Q331" s="43"/>
      <c r="R331" s="44"/>
      <c r="S331" s="43"/>
      <c r="T331" s="43"/>
      <c r="U331" s="44"/>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43"/>
      <c r="BH331" s="43"/>
      <c r="BI331" s="43"/>
      <c r="BJ331" s="43"/>
      <c r="BK331" s="43"/>
      <c r="BL331" s="43"/>
      <c r="BM331" s="43"/>
      <c r="BN331" s="43"/>
    </row>
    <row r="332" ht="13.5" customHeight="1">
      <c r="A332" s="11"/>
      <c r="B332" s="11"/>
      <c r="C332" s="43"/>
      <c r="D332" s="43"/>
      <c r="E332" s="43"/>
      <c r="F332" s="43"/>
      <c r="G332" s="43"/>
      <c r="H332" s="43"/>
      <c r="I332" s="43"/>
      <c r="J332" s="43"/>
      <c r="K332" s="43"/>
      <c r="L332" s="43"/>
      <c r="M332" s="43"/>
      <c r="N332" s="43"/>
      <c r="O332" s="43"/>
      <c r="P332" s="43"/>
      <c r="Q332" s="43"/>
      <c r="R332" s="44"/>
      <c r="S332" s="43"/>
      <c r="T332" s="43"/>
      <c r="U332" s="44"/>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43"/>
      <c r="BH332" s="43"/>
      <c r="BI332" s="43"/>
      <c r="BJ332" s="43"/>
      <c r="BK332" s="43"/>
      <c r="BL332" s="43"/>
      <c r="BM332" s="43"/>
      <c r="BN332" s="43"/>
    </row>
    <row r="333" ht="13.5" customHeight="1">
      <c r="A333" s="11"/>
      <c r="B333" s="11"/>
      <c r="C333" s="43"/>
      <c r="D333" s="43"/>
      <c r="E333" s="43"/>
      <c r="F333" s="43"/>
      <c r="G333" s="43"/>
      <c r="H333" s="43"/>
      <c r="I333" s="43"/>
      <c r="J333" s="43"/>
      <c r="K333" s="43"/>
      <c r="L333" s="43"/>
      <c r="M333" s="43"/>
      <c r="N333" s="43"/>
      <c r="O333" s="43"/>
      <c r="P333" s="43"/>
      <c r="Q333" s="43"/>
      <c r="R333" s="44"/>
      <c r="S333" s="43"/>
      <c r="T333" s="43"/>
      <c r="U333" s="44"/>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43"/>
      <c r="BH333" s="43"/>
      <c r="BI333" s="43"/>
      <c r="BJ333" s="43"/>
      <c r="BK333" s="43"/>
      <c r="BL333" s="43"/>
      <c r="BM333" s="43"/>
      <c r="BN333" s="43"/>
    </row>
    <row r="334" ht="13.5" customHeight="1">
      <c r="A334" s="11"/>
      <c r="B334" s="11"/>
      <c r="C334" s="43"/>
      <c r="D334" s="43"/>
      <c r="E334" s="43"/>
      <c r="F334" s="43"/>
      <c r="G334" s="43"/>
      <c r="H334" s="43"/>
      <c r="I334" s="43"/>
      <c r="J334" s="43"/>
      <c r="K334" s="43"/>
      <c r="L334" s="43"/>
      <c r="M334" s="43"/>
      <c r="N334" s="43"/>
      <c r="O334" s="43"/>
      <c r="P334" s="43"/>
      <c r="Q334" s="43"/>
      <c r="R334" s="44"/>
      <c r="S334" s="43"/>
      <c r="T334" s="43"/>
      <c r="U334" s="44"/>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43"/>
      <c r="BH334" s="43"/>
      <c r="BI334" s="43"/>
      <c r="BJ334" s="43"/>
      <c r="BK334" s="43"/>
      <c r="BL334" s="43"/>
      <c r="BM334" s="43"/>
      <c r="BN334" s="43"/>
    </row>
    <row r="335" ht="13.5" customHeight="1">
      <c r="A335" s="11"/>
      <c r="B335" s="11"/>
      <c r="C335" s="43"/>
      <c r="D335" s="43"/>
      <c r="E335" s="43"/>
      <c r="F335" s="43"/>
      <c r="G335" s="43"/>
      <c r="H335" s="43"/>
      <c r="I335" s="43"/>
      <c r="J335" s="43"/>
      <c r="K335" s="43"/>
      <c r="L335" s="43"/>
      <c r="M335" s="43"/>
      <c r="N335" s="43"/>
      <c r="O335" s="43"/>
      <c r="P335" s="43"/>
      <c r="Q335" s="43"/>
      <c r="R335" s="44"/>
      <c r="S335" s="43"/>
      <c r="T335" s="43"/>
      <c r="U335" s="44"/>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43"/>
      <c r="BH335" s="43"/>
      <c r="BI335" s="43"/>
      <c r="BJ335" s="43"/>
      <c r="BK335" s="43"/>
      <c r="BL335" s="43"/>
      <c r="BM335" s="43"/>
      <c r="BN335" s="43"/>
    </row>
    <row r="336" ht="13.5" customHeight="1">
      <c r="A336" s="11"/>
      <c r="B336" s="11"/>
      <c r="C336" s="43"/>
      <c r="D336" s="43"/>
      <c r="E336" s="43"/>
      <c r="F336" s="43"/>
      <c r="G336" s="43"/>
      <c r="H336" s="43"/>
      <c r="I336" s="43"/>
      <c r="J336" s="43"/>
      <c r="K336" s="43"/>
      <c r="L336" s="43"/>
      <c r="M336" s="43"/>
      <c r="N336" s="43"/>
      <c r="O336" s="43"/>
      <c r="P336" s="43"/>
      <c r="Q336" s="43"/>
      <c r="R336" s="44"/>
      <c r="S336" s="43"/>
      <c r="T336" s="43"/>
      <c r="U336" s="44"/>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43"/>
      <c r="BH336" s="43"/>
      <c r="BI336" s="43"/>
      <c r="BJ336" s="43"/>
      <c r="BK336" s="43"/>
      <c r="BL336" s="43"/>
      <c r="BM336" s="43"/>
      <c r="BN336" s="43"/>
    </row>
    <row r="337" ht="13.5" customHeight="1">
      <c r="A337" s="11"/>
      <c r="B337" s="11"/>
      <c r="C337" s="43"/>
      <c r="D337" s="43"/>
      <c r="E337" s="43"/>
      <c r="F337" s="43"/>
      <c r="G337" s="43"/>
      <c r="H337" s="43"/>
      <c r="I337" s="43"/>
      <c r="J337" s="43"/>
      <c r="K337" s="43"/>
      <c r="L337" s="43"/>
      <c r="M337" s="43"/>
      <c r="N337" s="43"/>
      <c r="O337" s="43"/>
      <c r="P337" s="43"/>
      <c r="Q337" s="43"/>
      <c r="R337" s="44"/>
      <c r="S337" s="43"/>
      <c r="T337" s="43"/>
      <c r="U337" s="44"/>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43"/>
      <c r="BH337" s="43"/>
      <c r="BI337" s="43"/>
      <c r="BJ337" s="43"/>
      <c r="BK337" s="43"/>
      <c r="BL337" s="43"/>
      <c r="BM337" s="43"/>
      <c r="BN337" s="43"/>
    </row>
    <row r="338" ht="13.5" customHeight="1">
      <c r="A338" s="11"/>
      <c r="B338" s="11"/>
      <c r="C338" s="43"/>
      <c r="D338" s="43"/>
      <c r="E338" s="43"/>
      <c r="F338" s="43"/>
      <c r="G338" s="43"/>
      <c r="H338" s="43"/>
      <c r="I338" s="43"/>
      <c r="J338" s="43"/>
      <c r="K338" s="43"/>
      <c r="L338" s="43"/>
      <c r="M338" s="43"/>
      <c r="N338" s="43"/>
      <c r="O338" s="43"/>
      <c r="P338" s="43"/>
      <c r="Q338" s="43"/>
      <c r="R338" s="44"/>
      <c r="S338" s="43"/>
      <c r="T338" s="43"/>
      <c r="U338" s="44"/>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43"/>
      <c r="BH338" s="43"/>
      <c r="BI338" s="43"/>
      <c r="BJ338" s="43"/>
      <c r="BK338" s="43"/>
      <c r="BL338" s="43"/>
      <c r="BM338" s="43"/>
      <c r="BN338" s="43"/>
    </row>
    <row r="339" ht="13.5" customHeight="1">
      <c r="A339" s="11"/>
      <c r="B339" s="11"/>
      <c r="C339" s="43"/>
      <c r="D339" s="43"/>
      <c r="E339" s="43"/>
      <c r="F339" s="43"/>
      <c r="G339" s="43"/>
      <c r="H339" s="43"/>
      <c r="I339" s="43"/>
      <c r="J339" s="43"/>
      <c r="K339" s="43"/>
      <c r="L339" s="43"/>
      <c r="M339" s="43"/>
      <c r="N339" s="43"/>
      <c r="O339" s="43"/>
      <c r="P339" s="43"/>
      <c r="Q339" s="43"/>
      <c r="R339" s="44"/>
      <c r="S339" s="43"/>
      <c r="T339" s="43"/>
      <c r="U339" s="44"/>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43"/>
      <c r="BH339" s="43"/>
      <c r="BI339" s="43"/>
      <c r="BJ339" s="43"/>
      <c r="BK339" s="43"/>
      <c r="BL339" s="43"/>
      <c r="BM339" s="43"/>
      <c r="BN339" s="43"/>
    </row>
    <row r="340" ht="13.5" customHeight="1">
      <c r="A340" s="11"/>
      <c r="B340" s="11"/>
      <c r="C340" s="43"/>
      <c r="D340" s="43"/>
      <c r="E340" s="43"/>
      <c r="F340" s="43"/>
      <c r="G340" s="43"/>
      <c r="H340" s="43"/>
      <c r="I340" s="43"/>
      <c r="J340" s="43"/>
      <c r="K340" s="43"/>
      <c r="L340" s="43"/>
      <c r="M340" s="43"/>
      <c r="N340" s="43"/>
      <c r="O340" s="43"/>
      <c r="P340" s="43"/>
      <c r="Q340" s="43"/>
      <c r="R340" s="44"/>
      <c r="S340" s="43"/>
      <c r="T340" s="43"/>
      <c r="U340" s="44"/>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43"/>
      <c r="BH340" s="43"/>
      <c r="BI340" s="43"/>
      <c r="BJ340" s="43"/>
      <c r="BK340" s="43"/>
      <c r="BL340" s="43"/>
      <c r="BM340" s="43"/>
      <c r="BN340" s="43"/>
    </row>
    <row r="341" ht="13.5" customHeight="1">
      <c r="A341" s="11"/>
      <c r="B341" s="11"/>
      <c r="C341" s="43"/>
      <c r="D341" s="43"/>
      <c r="E341" s="43"/>
      <c r="F341" s="43"/>
      <c r="G341" s="43"/>
      <c r="H341" s="43"/>
      <c r="I341" s="43"/>
      <c r="J341" s="43"/>
      <c r="K341" s="43"/>
      <c r="L341" s="43"/>
      <c r="M341" s="43"/>
      <c r="N341" s="43"/>
      <c r="O341" s="43"/>
      <c r="P341" s="43"/>
      <c r="Q341" s="43"/>
      <c r="R341" s="44"/>
      <c r="S341" s="43"/>
      <c r="T341" s="43"/>
      <c r="U341" s="44"/>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43"/>
      <c r="BH341" s="43"/>
      <c r="BI341" s="43"/>
      <c r="BJ341" s="43"/>
      <c r="BK341" s="43"/>
      <c r="BL341" s="43"/>
      <c r="BM341" s="43"/>
      <c r="BN341" s="43"/>
    </row>
    <row r="342" ht="13.5" customHeight="1">
      <c r="A342" s="11"/>
      <c r="B342" s="11"/>
      <c r="C342" s="43"/>
      <c r="D342" s="43"/>
      <c r="E342" s="43"/>
      <c r="F342" s="43"/>
      <c r="G342" s="43"/>
      <c r="H342" s="43"/>
      <c r="I342" s="43"/>
      <c r="J342" s="43"/>
      <c r="K342" s="43"/>
      <c r="L342" s="43"/>
      <c r="M342" s="43"/>
      <c r="N342" s="43"/>
      <c r="O342" s="43"/>
      <c r="P342" s="43"/>
      <c r="Q342" s="43"/>
      <c r="R342" s="44"/>
      <c r="S342" s="43"/>
      <c r="T342" s="43"/>
      <c r="U342" s="44"/>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43"/>
      <c r="BH342" s="43"/>
      <c r="BI342" s="43"/>
      <c r="BJ342" s="43"/>
      <c r="BK342" s="43"/>
      <c r="BL342" s="43"/>
      <c r="BM342" s="43"/>
      <c r="BN342" s="43"/>
    </row>
    <row r="343" ht="13.5" customHeight="1">
      <c r="A343" s="11"/>
      <c r="B343" s="11"/>
      <c r="C343" s="43"/>
      <c r="D343" s="43"/>
      <c r="E343" s="43"/>
      <c r="F343" s="43"/>
      <c r="G343" s="43"/>
      <c r="H343" s="43"/>
      <c r="I343" s="43"/>
      <c r="J343" s="43"/>
      <c r="K343" s="43"/>
      <c r="L343" s="43"/>
      <c r="M343" s="43"/>
      <c r="N343" s="43"/>
      <c r="O343" s="43"/>
      <c r="P343" s="43"/>
      <c r="Q343" s="43"/>
      <c r="R343" s="44"/>
      <c r="S343" s="43"/>
      <c r="T343" s="43"/>
      <c r="U343" s="44"/>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43"/>
      <c r="BH343" s="43"/>
      <c r="BI343" s="43"/>
      <c r="BJ343" s="43"/>
      <c r="BK343" s="43"/>
      <c r="BL343" s="43"/>
      <c r="BM343" s="43"/>
      <c r="BN343" s="43"/>
    </row>
    <row r="344" ht="13.5" customHeight="1">
      <c r="A344" s="11"/>
      <c r="B344" s="11"/>
      <c r="C344" s="43"/>
      <c r="D344" s="43"/>
      <c r="E344" s="43"/>
      <c r="F344" s="43"/>
      <c r="G344" s="43"/>
      <c r="H344" s="43"/>
      <c r="I344" s="43"/>
      <c r="J344" s="43"/>
      <c r="K344" s="43"/>
      <c r="L344" s="43"/>
      <c r="M344" s="43"/>
      <c r="N344" s="43"/>
      <c r="O344" s="43"/>
      <c r="P344" s="43"/>
      <c r="Q344" s="43"/>
      <c r="R344" s="44"/>
      <c r="S344" s="43"/>
      <c r="T344" s="43"/>
      <c r="U344" s="44"/>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43"/>
      <c r="BH344" s="43"/>
      <c r="BI344" s="43"/>
      <c r="BJ344" s="43"/>
      <c r="BK344" s="43"/>
      <c r="BL344" s="43"/>
      <c r="BM344" s="43"/>
      <c r="BN344" s="43"/>
    </row>
    <row r="345" ht="13.5" customHeight="1">
      <c r="A345" s="11"/>
      <c r="B345" s="11"/>
      <c r="C345" s="43"/>
      <c r="D345" s="43"/>
      <c r="E345" s="43"/>
      <c r="F345" s="43"/>
      <c r="G345" s="43"/>
      <c r="H345" s="43"/>
      <c r="I345" s="43"/>
      <c r="J345" s="43"/>
      <c r="K345" s="43"/>
      <c r="L345" s="43"/>
      <c r="M345" s="43"/>
      <c r="N345" s="43"/>
      <c r="O345" s="43"/>
      <c r="P345" s="43"/>
      <c r="Q345" s="43"/>
      <c r="R345" s="44"/>
      <c r="S345" s="43"/>
      <c r="T345" s="43"/>
      <c r="U345" s="44"/>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43"/>
      <c r="BH345" s="43"/>
      <c r="BI345" s="43"/>
      <c r="BJ345" s="43"/>
      <c r="BK345" s="43"/>
      <c r="BL345" s="43"/>
      <c r="BM345" s="43"/>
      <c r="BN345" s="43"/>
    </row>
    <row r="346" ht="13.5" customHeight="1">
      <c r="A346" s="11"/>
      <c r="B346" s="11"/>
      <c r="C346" s="43"/>
      <c r="D346" s="43"/>
      <c r="E346" s="43"/>
      <c r="F346" s="43"/>
      <c r="G346" s="43"/>
      <c r="H346" s="43"/>
      <c r="I346" s="43"/>
      <c r="J346" s="43"/>
      <c r="K346" s="43"/>
      <c r="L346" s="43"/>
      <c r="M346" s="43"/>
      <c r="N346" s="43"/>
      <c r="O346" s="43"/>
      <c r="P346" s="43"/>
      <c r="Q346" s="43"/>
      <c r="R346" s="44"/>
      <c r="S346" s="43"/>
      <c r="T346" s="43"/>
      <c r="U346" s="44"/>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43"/>
      <c r="BH346" s="43"/>
      <c r="BI346" s="43"/>
      <c r="BJ346" s="43"/>
      <c r="BK346" s="43"/>
      <c r="BL346" s="43"/>
      <c r="BM346" s="43"/>
      <c r="BN346" s="43"/>
    </row>
    <row r="347" ht="13.5" customHeight="1">
      <c r="A347" s="11"/>
      <c r="B347" s="11"/>
      <c r="C347" s="43"/>
      <c r="D347" s="43"/>
      <c r="E347" s="43"/>
      <c r="F347" s="43"/>
      <c r="G347" s="43"/>
      <c r="H347" s="43"/>
      <c r="I347" s="43"/>
      <c r="J347" s="43"/>
      <c r="K347" s="43"/>
      <c r="L347" s="43"/>
      <c r="M347" s="43"/>
      <c r="N347" s="43"/>
      <c r="O347" s="43"/>
      <c r="P347" s="43"/>
      <c r="Q347" s="43"/>
      <c r="R347" s="44"/>
      <c r="S347" s="43"/>
      <c r="T347" s="43"/>
      <c r="U347" s="44"/>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43"/>
      <c r="BH347" s="43"/>
      <c r="BI347" s="43"/>
      <c r="BJ347" s="43"/>
      <c r="BK347" s="43"/>
      <c r="BL347" s="43"/>
      <c r="BM347" s="43"/>
      <c r="BN347" s="43"/>
    </row>
    <row r="348" ht="13.5" customHeight="1">
      <c r="A348" s="11"/>
      <c r="B348" s="11"/>
      <c r="C348" s="43"/>
      <c r="D348" s="43"/>
      <c r="E348" s="43"/>
      <c r="F348" s="43"/>
      <c r="G348" s="43"/>
      <c r="H348" s="43"/>
      <c r="I348" s="43"/>
      <c r="J348" s="43"/>
      <c r="K348" s="43"/>
      <c r="L348" s="43"/>
      <c r="M348" s="43"/>
      <c r="N348" s="43"/>
      <c r="O348" s="43"/>
      <c r="P348" s="43"/>
      <c r="Q348" s="43"/>
      <c r="R348" s="44"/>
      <c r="S348" s="43"/>
      <c r="T348" s="43"/>
      <c r="U348" s="44"/>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43"/>
      <c r="BH348" s="43"/>
      <c r="BI348" s="43"/>
      <c r="BJ348" s="43"/>
      <c r="BK348" s="43"/>
      <c r="BL348" s="43"/>
      <c r="BM348" s="43"/>
      <c r="BN348" s="43"/>
    </row>
    <row r="349" ht="13.5" customHeight="1">
      <c r="A349" s="11"/>
      <c r="B349" s="11"/>
      <c r="C349" s="43"/>
      <c r="D349" s="43"/>
      <c r="E349" s="43"/>
      <c r="F349" s="43"/>
      <c r="G349" s="43"/>
      <c r="H349" s="43"/>
      <c r="I349" s="43"/>
      <c r="J349" s="43"/>
      <c r="K349" s="43"/>
      <c r="L349" s="43"/>
      <c r="M349" s="43"/>
      <c r="N349" s="43"/>
      <c r="O349" s="43"/>
      <c r="P349" s="43"/>
      <c r="Q349" s="43"/>
      <c r="R349" s="44"/>
      <c r="S349" s="43"/>
      <c r="T349" s="43"/>
      <c r="U349" s="44"/>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43"/>
      <c r="BH349" s="43"/>
      <c r="BI349" s="43"/>
      <c r="BJ349" s="43"/>
      <c r="BK349" s="43"/>
      <c r="BL349" s="43"/>
      <c r="BM349" s="43"/>
      <c r="BN349" s="43"/>
    </row>
    <row r="350" ht="13.5" customHeight="1">
      <c r="A350" s="11"/>
      <c r="B350" s="11"/>
      <c r="C350" s="43"/>
      <c r="D350" s="43"/>
      <c r="E350" s="43"/>
      <c r="F350" s="43"/>
      <c r="G350" s="43"/>
      <c r="H350" s="43"/>
      <c r="I350" s="43"/>
      <c r="J350" s="43"/>
      <c r="K350" s="43"/>
      <c r="L350" s="43"/>
      <c r="M350" s="43"/>
      <c r="N350" s="43"/>
      <c r="O350" s="43"/>
      <c r="P350" s="43"/>
      <c r="Q350" s="43"/>
      <c r="R350" s="44"/>
      <c r="S350" s="43"/>
      <c r="T350" s="43"/>
      <c r="U350" s="44"/>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43"/>
      <c r="BH350" s="43"/>
      <c r="BI350" s="43"/>
      <c r="BJ350" s="43"/>
      <c r="BK350" s="43"/>
      <c r="BL350" s="43"/>
      <c r="BM350" s="43"/>
      <c r="BN350" s="43"/>
    </row>
    <row r="351" ht="13.5" customHeight="1">
      <c r="A351" s="11"/>
      <c r="B351" s="11"/>
      <c r="C351" s="43"/>
      <c r="D351" s="43"/>
      <c r="E351" s="43"/>
      <c r="F351" s="43"/>
      <c r="G351" s="43"/>
      <c r="H351" s="43"/>
      <c r="I351" s="43"/>
      <c r="J351" s="43"/>
      <c r="K351" s="43"/>
      <c r="L351" s="43"/>
      <c r="M351" s="43"/>
      <c r="N351" s="43"/>
      <c r="O351" s="43"/>
      <c r="P351" s="43"/>
      <c r="Q351" s="43"/>
      <c r="R351" s="44"/>
      <c r="S351" s="43"/>
      <c r="T351" s="43"/>
      <c r="U351" s="44"/>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43"/>
      <c r="BH351" s="43"/>
      <c r="BI351" s="43"/>
      <c r="BJ351" s="43"/>
      <c r="BK351" s="43"/>
      <c r="BL351" s="43"/>
      <c r="BM351" s="43"/>
      <c r="BN351" s="43"/>
    </row>
    <row r="352" ht="13.5" customHeight="1">
      <c r="A352" s="11"/>
      <c r="B352" s="11"/>
      <c r="C352" s="43"/>
      <c r="D352" s="43"/>
      <c r="E352" s="43"/>
      <c r="F352" s="43"/>
      <c r="G352" s="43"/>
      <c r="H352" s="43"/>
      <c r="I352" s="43"/>
      <c r="J352" s="43"/>
      <c r="K352" s="43"/>
      <c r="L352" s="43"/>
      <c r="M352" s="43"/>
      <c r="N352" s="43"/>
      <c r="O352" s="43"/>
      <c r="P352" s="43"/>
      <c r="Q352" s="43"/>
      <c r="R352" s="44"/>
      <c r="S352" s="43"/>
      <c r="T352" s="43"/>
      <c r="U352" s="44"/>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43"/>
      <c r="BH352" s="43"/>
      <c r="BI352" s="43"/>
      <c r="BJ352" s="43"/>
      <c r="BK352" s="43"/>
      <c r="BL352" s="43"/>
      <c r="BM352" s="43"/>
      <c r="BN352" s="43"/>
    </row>
    <row r="353" ht="13.5" customHeight="1">
      <c r="A353" s="11"/>
      <c r="B353" s="11"/>
      <c r="C353" s="43"/>
      <c r="D353" s="43"/>
      <c r="E353" s="43"/>
      <c r="F353" s="43"/>
      <c r="G353" s="43"/>
      <c r="H353" s="43"/>
      <c r="I353" s="43"/>
      <c r="J353" s="43"/>
      <c r="K353" s="43"/>
      <c r="L353" s="43"/>
      <c r="M353" s="43"/>
      <c r="N353" s="43"/>
      <c r="O353" s="43"/>
      <c r="P353" s="43"/>
      <c r="Q353" s="43"/>
      <c r="R353" s="44"/>
      <c r="S353" s="43"/>
      <c r="T353" s="43"/>
      <c r="U353" s="44"/>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43"/>
      <c r="BH353" s="43"/>
      <c r="BI353" s="43"/>
      <c r="BJ353" s="43"/>
      <c r="BK353" s="43"/>
      <c r="BL353" s="43"/>
      <c r="BM353" s="43"/>
      <c r="BN353" s="43"/>
    </row>
    <row r="354" ht="13.5" customHeight="1">
      <c r="A354" s="11"/>
      <c r="B354" s="11"/>
      <c r="C354" s="43"/>
      <c r="D354" s="43"/>
      <c r="E354" s="43"/>
      <c r="F354" s="43"/>
      <c r="G354" s="43"/>
      <c r="H354" s="43"/>
      <c r="I354" s="43"/>
      <c r="J354" s="43"/>
      <c r="K354" s="43"/>
      <c r="L354" s="43"/>
      <c r="M354" s="43"/>
      <c r="N354" s="43"/>
      <c r="O354" s="43"/>
      <c r="P354" s="43"/>
      <c r="Q354" s="43"/>
      <c r="R354" s="44"/>
      <c r="S354" s="43"/>
      <c r="T354" s="43"/>
      <c r="U354" s="44"/>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43"/>
      <c r="BH354" s="43"/>
      <c r="BI354" s="43"/>
      <c r="BJ354" s="43"/>
      <c r="BK354" s="43"/>
      <c r="BL354" s="43"/>
      <c r="BM354" s="43"/>
      <c r="BN354" s="43"/>
    </row>
    <row r="355" ht="13.5" customHeight="1">
      <c r="A355" s="11"/>
      <c r="B355" s="11"/>
      <c r="C355" s="43"/>
      <c r="D355" s="43"/>
      <c r="E355" s="43"/>
      <c r="F355" s="43"/>
      <c r="G355" s="43"/>
      <c r="H355" s="43"/>
      <c r="I355" s="43"/>
      <c r="J355" s="43"/>
      <c r="K355" s="43"/>
      <c r="L355" s="43"/>
      <c r="M355" s="43"/>
      <c r="N355" s="43"/>
      <c r="O355" s="43"/>
      <c r="P355" s="43"/>
      <c r="Q355" s="43"/>
      <c r="R355" s="44"/>
      <c r="S355" s="43"/>
      <c r="T355" s="43"/>
      <c r="U355" s="44"/>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43"/>
      <c r="BH355" s="43"/>
      <c r="BI355" s="43"/>
      <c r="BJ355" s="43"/>
      <c r="BK355" s="43"/>
      <c r="BL355" s="43"/>
      <c r="BM355" s="43"/>
      <c r="BN355" s="43"/>
    </row>
    <row r="356" ht="13.5" customHeight="1">
      <c r="A356" s="11"/>
      <c r="B356" s="11"/>
      <c r="C356" s="43"/>
      <c r="D356" s="43"/>
      <c r="E356" s="43"/>
      <c r="F356" s="43"/>
      <c r="G356" s="43"/>
      <c r="H356" s="43"/>
      <c r="I356" s="43"/>
      <c r="J356" s="43"/>
      <c r="K356" s="43"/>
      <c r="L356" s="43"/>
      <c r="M356" s="43"/>
      <c r="N356" s="43"/>
      <c r="O356" s="43"/>
      <c r="P356" s="43"/>
      <c r="Q356" s="43"/>
      <c r="R356" s="44"/>
      <c r="S356" s="43"/>
      <c r="T356" s="43"/>
      <c r="U356" s="44"/>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43"/>
      <c r="BH356" s="43"/>
      <c r="BI356" s="43"/>
      <c r="BJ356" s="43"/>
      <c r="BK356" s="43"/>
      <c r="BL356" s="43"/>
      <c r="BM356" s="43"/>
      <c r="BN356" s="43"/>
    </row>
    <row r="357" ht="13.5" customHeight="1">
      <c r="A357" s="11"/>
      <c r="B357" s="11"/>
      <c r="C357" s="43"/>
      <c r="D357" s="43"/>
      <c r="E357" s="43"/>
      <c r="F357" s="43"/>
      <c r="G357" s="43"/>
      <c r="H357" s="43"/>
      <c r="I357" s="43"/>
      <c r="J357" s="43"/>
      <c r="K357" s="43"/>
      <c r="L357" s="43"/>
      <c r="M357" s="43"/>
      <c r="N357" s="43"/>
      <c r="O357" s="43"/>
      <c r="P357" s="43"/>
      <c r="Q357" s="43"/>
      <c r="R357" s="44"/>
      <c r="S357" s="43"/>
      <c r="T357" s="43"/>
      <c r="U357" s="44"/>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43"/>
      <c r="BH357" s="43"/>
      <c r="BI357" s="43"/>
      <c r="BJ357" s="43"/>
      <c r="BK357" s="43"/>
      <c r="BL357" s="43"/>
      <c r="BM357" s="43"/>
      <c r="BN357" s="43"/>
    </row>
    <row r="358" ht="13.5" customHeight="1">
      <c r="A358" s="11"/>
      <c r="B358" s="11"/>
      <c r="C358" s="43"/>
      <c r="D358" s="43"/>
      <c r="E358" s="43"/>
      <c r="F358" s="43"/>
      <c r="G358" s="43"/>
      <c r="H358" s="43"/>
      <c r="I358" s="43"/>
      <c r="J358" s="43"/>
      <c r="K358" s="43"/>
      <c r="L358" s="43"/>
      <c r="M358" s="43"/>
      <c r="N358" s="43"/>
      <c r="O358" s="43"/>
      <c r="P358" s="43"/>
      <c r="Q358" s="43"/>
      <c r="R358" s="44"/>
      <c r="S358" s="43"/>
      <c r="T358" s="43"/>
      <c r="U358" s="44"/>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43"/>
      <c r="BH358" s="43"/>
      <c r="BI358" s="43"/>
      <c r="BJ358" s="43"/>
      <c r="BK358" s="43"/>
      <c r="BL358" s="43"/>
      <c r="BM358" s="43"/>
      <c r="BN358" s="43"/>
    </row>
    <row r="359" ht="13.5" customHeight="1">
      <c r="A359" s="11"/>
      <c r="B359" s="11"/>
      <c r="C359" s="43"/>
      <c r="D359" s="43"/>
      <c r="E359" s="43"/>
      <c r="F359" s="43"/>
      <c r="G359" s="43"/>
      <c r="H359" s="43"/>
      <c r="I359" s="43"/>
      <c r="J359" s="43"/>
      <c r="K359" s="43"/>
      <c r="L359" s="43"/>
      <c r="M359" s="43"/>
      <c r="N359" s="43"/>
      <c r="O359" s="43"/>
      <c r="P359" s="43"/>
      <c r="Q359" s="43"/>
      <c r="R359" s="44"/>
      <c r="S359" s="43"/>
      <c r="T359" s="43"/>
      <c r="U359" s="44"/>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43"/>
      <c r="BH359" s="43"/>
      <c r="BI359" s="43"/>
      <c r="BJ359" s="43"/>
      <c r="BK359" s="43"/>
      <c r="BL359" s="43"/>
      <c r="BM359" s="43"/>
      <c r="BN359" s="43"/>
    </row>
    <row r="360" ht="13.5" customHeight="1">
      <c r="A360" s="11"/>
      <c r="B360" s="11"/>
      <c r="C360" s="43"/>
      <c r="D360" s="43"/>
      <c r="E360" s="43"/>
      <c r="F360" s="43"/>
      <c r="G360" s="43"/>
      <c r="H360" s="43"/>
      <c r="I360" s="43"/>
      <c r="J360" s="43"/>
      <c r="K360" s="43"/>
      <c r="L360" s="43"/>
      <c r="M360" s="43"/>
      <c r="N360" s="43"/>
      <c r="O360" s="43"/>
      <c r="P360" s="43"/>
      <c r="Q360" s="43"/>
      <c r="R360" s="44"/>
      <c r="S360" s="43"/>
      <c r="T360" s="43"/>
      <c r="U360" s="44"/>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43"/>
      <c r="BH360" s="43"/>
      <c r="BI360" s="43"/>
      <c r="BJ360" s="43"/>
      <c r="BK360" s="43"/>
      <c r="BL360" s="43"/>
      <c r="BM360" s="43"/>
      <c r="BN360" s="43"/>
    </row>
    <row r="361" ht="13.5" customHeight="1">
      <c r="A361" s="11"/>
      <c r="B361" s="11"/>
      <c r="C361" s="43"/>
      <c r="D361" s="43"/>
      <c r="E361" s="43"/>
      <c r="F361" s="43"/>
      <c r="G361" s="43"/>
      <c r="H361" s="43"/>
      <c r="I361" s="43"/>
      <c r="J361" s="43"/>
      <c r="K361" s="43"/>
      <c r="L361" s="43"/>
      <c r="M361" s="43"/>
      <c r="N361" s="43"/>
      <c r="O361" s="43"/>
      <c r="P361" s="43"/>
      <c r="Q361" s="43"/>
      <c r="R361" s="44"/>
      <c r="S361" s="43"/>
      <c r="T361" s="43"/>
      <c r="U361" s="44"/>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43"/>
      <c r="BH361" s="43"/>
      <c r="BI361" s="43"/>
      <c r="BJ361" s="43"/>
      <c r="BK361" s="43"/>
      <c r="BL361" s="43"/>
      <c r="BM361" s="43"/>
      <c r="BN361" s="43"/>
    </row>
    <row r="362" ht="13.5" customHeight="1">
      <c r="A362" s="11"/>
      <c r="B362" s="11"/>
      <c r="C362" s="43"/>
      <c r="D362" s="43"/>
      <c r="E362" s="43"/>
      <c r="F362" s="43"/>
      <c r="G362" s="43"/>
      <c r="H362" s="43"/>
      <c r="I362" s="43"/>
      <c r="J362" s="43"/>
      <c r="K362" s="43"/>
      <c r="L362" s="43"/>
      <c r="M362" s="43"/>
      <c r="N362" s="43"/>
      <c r="O362" s="43"/>
      <c r="P362" s="43"/>
      <c r="Q362" s="43"/>
      <c r="R362" s="44"/>
      <c r="S362" s="43"/>
      <c r="T362" s="43"/>
      <c r="U362" s="44"/>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43"/>
      <c r="BH362" s="43"/>
      <c r="BI362" s="43"/>
      <c r="BJ362" s="43"/>
      <c r="BK362" s="43"/>
      <c r="BL362" s="43"/>
      <c r="BM362" s="43"/>
      <c r="BN362" s="43"/>
    </row>
    <row r="363" ht="13.5" customHeight="1">
      <c r="A363" s="11"/>
      <c r="B363" s="11"/>
      <c r="C363" s="43"/>
      <c r="D363" s="43"/>
      <c r="E363" s="43"/>
      <c r="F363" s="43"/>
      <c r="G363" s="43"/>
      <c r="H363" s="43"/>
      <c r="I363" s="43"/>
      <c r="J363" s="43"/>
      <c r="K363" s="43"/>
      <c r="L363" s="43"/>
      <c r="M363" s="43"/>
      <c r="N363" s="43"/>
      <c r="O363" s="43"/>
      <c r="P363" s="43"/>
      <c r="Q363" s="43"/>
      <c r="R363" s="44"/>
      <c r="S363" s="43"/>
      <c r="T363" s="43"/>
      <c r="U363" s="44"/>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43"/>
      <c r="BH363" s="43"/>
      <c r="BI363" s="43"/>
      <c r="BJ363" s="43"/>
      <c r="BK363" s="43"/>
      <c r="BL363" s="43"/>
      <c r="BM363" s="43"/>
      <c r="BN363" s="43"/>
    </row>
    <row r="364" ht="13.5" customHeight="1">
      <c r="A364" s="11"/>
      <c r="B364" s="11"/>
      <c r="C364" s="43"/>
      <c r="D364" s="43"/>
      <c r="E364" s="43"/>
      <c r="F364" s="43"/>
      <c r="G364" s="43"/>
      <c r="H364" s="43"/>
      <c r="I364" s="43"/>
      <c r="J364" s="43"/>
      <c r="K364" s="43"/>
      <c r="L364" s="43"/>
      <c r="M364" s="43"/>
      <c r="N364" s="43"/>
      <c r="O364" s="43"/>
      <c r="P364" s="43"/>
      <c r="Q364" s="43"/>
      <c r="R364" s="44"/>
      <c r="S364" s="43"/>
      <c r="T364" s="43"/>
      <c r="U364" s="44"/>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43"/>
      <c r="BH364" s="43"/>
      <c r="BI364" s="43"/>
      <c r="BJ364" s="43"/>
      <c r="BK364" s="43"/>
      <c r="BL364" s="43"/>
      <c r="BM364" s="43"/>
      <c r="BN364" s="43"/>
    </row>
    <row r="365" ht="13.5" customHeight="1">
      <c r="A365" s="11"/>
      <c r="B365" s="11"/>
      <c r="C365" s="43"/>
      <c r="D365" s="43"/>
      <c r="E365" s="43"/>
      <c r="F365" s="43"/>
      <c r="G365" s="43"/>
      <c r="H365" s="43"/>
      <c r="I365" s="43"/>
      <c r="J365" s="43"/>
      <c r="K365" s="43"/>
      <c r="L365" s="43"/>
      <c r="M365" s="43"/>
      <c r="N365" s="43"/>
      <c r="O365" s="43"/>
      <c r="P365" s="43"/>
      <c r="Q365" s="43"/>
      <c r="R365" s="44"/>
      <c r="S365" s="43"/>
      <c r="T365" s="43"/>
      <c r="U365" s="44"/>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43"/>
      <c r="BH365" s="43"/>
      <c r="BI365" s="43"/>
      <c r="BJ365" s="43"/>
      <c r="BK365" s="43"/>
      <c r="BL365" s="43"/>
      <c r="BM365" s="43"/>
      <c r="BN365" s="43"/>
    </row>
    <row r="366" ht="13.5" customHeight="1">
      <c r="A366" s="11"/>
      <c r="B366" s="11"/>
      <c r="C366" s="43"/>
      <c r="D366" s="43"/>
      <c r="E366" s="43"/>
      <c r="F366" s="43"/>
      <c r="G366" s="43"/>
      <c r="H366" s="43"/>
      <c r="I366" s="43"/>
      <c r="J366" s="43"/>
      <c r="K366" s="43"/>
      <c r="L366" s="43"/>
      <c r="M366" s="43"/>
      <c r="N366" s="43"/>
      <c r="O366" s="43"/>
      <c r="P366" s="43"/>
      <c r="Q366" s="43"/>
      <c r="R366" s="44"/>
      <c r="S366" s="43"/>
      <c r="T366" s="43"/>
      <c r="U366" s="44"/>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43"/>
      <c r="BH366" s="43"/>
      <c r="BI366" s="43"/>
      <c r="BJ366" s="43"/>
      <c r="BK366" s="43"/>
      <c r="BL366" s="43"/>
      <c r="BM366" s="43"/>
      <c r="BN366" s="43"/>
    </row>
    <row r="367" ht="13.5" customHeight="1">
      <c r="A367" s="11"/>
      <c r="B367" s="11"/>
      <c r="C367" s="43"/>
      <c r="D367" s="43"/>
      <c r="E367" s="43"/>
      <c r="F367" s="43"/>
      <c r="G367" s="43"/>
      <c r="H367" s="43"/>
      <c r="I367" s="43"/>
      <c r="J367" s="43"/>
      <c r="K367" s="43"/>
      <c r="L367" s="43"/>
      <c r="M367" s="43"/>
      <c r="N367" s="43"/>
      <c r="O367" s="43"/>
      <c r="P367" s="43"/>
      <c r="Q367" s="43"/>
      <c r="R367" s="44"/>
      <c r="S367" s="43"/>
      <c r="T367" s="43"/>
      <c r="U367" s="44"/>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43"/>
      <c r="BH367" s="43"/>
      <c r="BI367" s="43"/>
      <c r="BJ367" s="43"/>
      <c r="BK367" s="43"/>
      <c r="BL367" s="43"/>
      <c r="BM367" s="43"/>
      <c r="BN367" s="43"/>
    </row>
    <row r="368" ht="13.5" customHeight="1">
      <c r="A368" s="11"/>
      <c r="B368" s="11"/>
      <c r="C368" s="43"/>
      <c r="D368" s="43"/>
      <c r="E368" s="43"/>
      <c r="F368" s="43"/>
      <c r="G368" s="43"/>
      <c r="H368" s="43"/>
      <c r="I368" s="43"/>
      <c r="J368" s="43"/>
      <c r="K368" s="43"/>
      <c r="L368" s="43"/>
      <c r="M368" s="43"/>
      <c r="N368" s="43"/>
      <c r="O368" s="43"/>
      <c r="P368" s="43"/>
      <c r="Q368" s="43"/>
      <c r="R368" s="44"/>
      <c r="S368" s="43"/>
      <c r="T368" s="43"/>
      <c r="U368" s="44"/>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43"/>
      <c r="BH368" s="43"/>
      <c r="BI368" s="43"/>
      <c r="BJ368" s="43"/>
      <c r="BK368" s="43"/>
      <c r="BL368" s="43"/>
      <c r="BM368" s="43"/>
      <c r="BN368" s="43"/>
    </row>
    <row r="369" ht="13.5" customHeight="1">
      <c r="A369" s="11"/>
      <c r="B369" s="11"/>
      <c r="C369" s="43"/>
      <c r="D369" s="43"/>
      <c r="E369" s="43"/>
      <c r="F369" s="43"/>
      <c r="G369" s="43"/>
      <c r="H369" s="43"/>
      <c r="I369" s="43"/>
      <c r="J369" s="43"/>
      <c r="K369" s="43"/>
      <c r="L369" s="43"/>
      <c r="M369" s="43"/>
      <c r="N369" s="43"/>
      <c r="O369" s="43"/>
      <c r="P369" s="43"/>
      <c r="Q369" s="43"/>
      <c r="R369" s="44"/>
      <c r="S369" s="43"/>
      <c r="T369" s="43"/>
      <c r="U369" s="44"/>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43"/>
      <c r="BH369" s="43"/>
      <c r="BI369" s="43"/>
      <c r="BJ369" s="43"/>
      <c r="BK369" s="43"/>
      <c r="BL369" s="43"/>
      <c r="BM369" s="43"/>
      <c r="BN369" s="43"/>
    </row>
    <row r="370" ht="13.5" customHeight="1">
      <c r="A370" s="11"/>
      <c r="B370" s="11"/>
      <c r="C370" s="43"/>
      <c r="D370" s="43"/>
      <c r="E370" s="43"/>
      <c r="F370" s="43"/>
      <c r="G370" s="43"/>
      <c r="H370" s="43"/>
      <c r="I370" s="43"/>
      <c r="J370" s="43"/>
      <c r="K370" s="43"/>
      <c r="L370" s="43"/>
      <c r="M370" s="43"/>
      <c r="N370" s="43"/>
      <c r="O370" s="43"/>
      <c r="P370" s="43"/>
      <c r="Q370" s="44"/>
      <c r="R370" s="44"/>
      <c r="S370" s="43"/>
      <c r="T370" s="43"/>
      <c r="U370" s="44"/>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43"/>
      <c r="BH370" s="43"/>
      <c r="BI370" s="43"/>
      <c r="BJ370" s="43"/>
      <c r="BK370" s="43"/>
      <c r="BL370" s="43"/>
      <c r="BM370" s="43"/>
      <c r="BN370" s="43"/>
    </row>
    <row r="371" ht="13.5" customHeight="1">
      <c r="A371" s="11"/>
      <c r="B371" s="11"/>
      <c r="C371" s="43"/>
      <c r="D371" s="43"/>
      <c r="E371" s="43"/>
      <c r="F371" s="43"/>
      <c r="G371" s="43"/>
      <c r="H371" s="43"/>
      <c r="I371" s="43"/>
      <c r="J371" s="43"/>
      <c r="K371" s="43"/>
      <c r="L371" s="43"/>
      <c r="M371" s="43"/>
      <c r="N371" s="43"/>
      <c r="O371" s="43"/>
      <c r="P371" s="43"/>
      <c r="Q371" s="44"/>
      <c r="R371" s="44"/>
      <c r="S371" s="43"/>
      <c r="T371" s="43"/>
      <c r="U371" s="44"/>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43"/>
      <c r="BH371" s="43"/>
      <c r="BI371" s="43"/>
      <c r="BJ371" s="43"/>
      <c r="BK371" s="43"/>
      <c r="BL371" s="43"/>
      <c r="BM371" s="43"/>
      <c r="BN371" s="43"/>
    </row>
    <row r="372" ht="13.5" customHeight="1">
      <c r="A372" s="11"/>
      <c r="B372" s="11"/>
      <c r="C372" s="43"/>
      <c r="D372" s="43"/>
      <c r="E372" s="43"/>
      <c r="F372" s="43"/>
      <c r="G372" s="43"/>
      <c r="H372" s="43"/>
      <c r="I372" s="43"/>
      <c r="J372" s="43"/>
      <c r="K372" s="43"/>
      <c r="L372" s="43"/>
      <c r="M372" s="43"/>
      <c r="N372" s="43"/>
      <c r="O372" s="43"/>
      <c r="P372" s="43"/>
      <c r="Q372" s="44"/>
      <c r="R372" s="44"/>
      <c r="S372" s="43"/>
      <c r="T372" s="43"/>
      <c r="U372" s="44"/>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43"/>
      <c r="BH372" s="43"/>
      <c r="BI372" s="43"/>
      <c r="BJ372" s="43"/>
      <c r="BK372" s="43"/>
      <c r="BL372" s="43"/>
      <c r="BM372" s="43"/>
      <c r="BN372" s="43"/>
    </row>
    <row r="373" ht="13.5" customHeight="1">
      <c r="A373" s="11"/>
      <c r="B373" s="11"/>
      <c r="C373" s="43"/>
      <c r="D373" s="43"/>
      <c r="E373" s="43"/>
      <c r="F373" s="43"/>
      <c r="G373" s="43"/>
      <c r="H373" s="43"/>
      <c r="I373" s="43"/>
      <c r="J373" s="43"/>
      <c r="K373" s="43"/>
      <c r="L373" s="43"/>
      <c r="M373" s="43"/>
      <c r="N373" s="43"/>
      <c r="O373" s="43"/>
      <c r="P373" s="43"/>
      <c r="Q373" s="44"/>
      <c r="R373" s="44"/>
      <c r="S373" s="43"/>
      <c r="T373" s="43"/>
      <c r="U373" s="44"/>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43"/>
      <c r="BH373" s="43"/>
      <c r="BI373" s="43"/>
      <c r="BJ373" s="43"/>
      <c r="BK373" s="43"/>
      <c r="BL373" s="43"/>
      <c r="BM373" s="43"/>
      <c r="BN373" s="43"/>
    </row>
    <row r="374" ht="13.5" customHeight="1">
      <c r="A374" s="11"/>
      <c r="B374" s="11"/>
      <c r="C374" s="43"/>
      <c r="D374" s="43"/>
      <c r="E374" s="43"/>
      <c r="F374" s="43"/>
      <c r="G374" s="43"/>
      <c r="H374" s="43"/>
      <c r="I374" s="43"/>
      <c r="J374" s="43"/>
      <c r="K374" s="43"/>
      <c r="L374" s="43"/>
      <c r="M374" s="43"/>
      <c r="N374" s="43"/>
      <c r="O374" s="43"/>
      <c r="P374" s="43"/>
      <c r="Q374" s="44"/>
      <c r="R374" s="44"/>
      <c r="S374" s="43"/>
      <c r="T374" s="43"/>
      <c r="U374" s="44"/>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43"/>
      <c r="BH374" s="43"/>
      <c r="BI374" s="43"/>
      <c r="BJ374" s="43"/>
      <c r="BK374" s="43"/>
      <c r="BL374" s="43"/>
      <c r="BM374" s="43"/>
      <c r="BN374" s="43"/>
    </row>
    <row r="375" ht="13.5" customHeight="1">
      <c r="A375" s="11"/>
      <c r="B375" s="11"/>
      <c r="C375" s="43"/>
      <c r="D375" s="43"/>
      <c r="E375" s="43"/>
      <c r="F375" s="43"/>
      <c r="G375" s="43"/>
      <c r="H375" s="43"/>
      <c r="I375" s="43"/>
      <c r="J375" s="43"/>
      <c r="K375" s="43"/>
      <c r="L375" s="43"/>
      <c r="M375" s="43"/>
      <c r="N375" s="43"/>
      <c r="O375" s="43"/>
      <c r="P375" s="43"/>
      <c r="Q375" s="44"/>
      <c r="R375" s="44"/>
      <c r="S375" s="43"/>
      <c r="T375" s="43"/>
      <c r="U375" s="44"/>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43"/>
      <c r="BH375" s="43"/>
      <c r="BI375" s="43"/>
      <c r="BJ375" s="43"/>
      <c r="BK375" s="43"/>
      <c r="BL375" s="43"/>
      <c r="BM375" s="43"/>
      <c r="BN375" s="43"/>
    </row>
    <row r="376" ht="13.5" customHeight="1">
      <c r="A376" s="11"/>
      <c r="B376" s="11"/>
      <c r="C376" s="43"/>
      <c r="D376" s="43"/>
      <c r="E376" s="43"/>
      <c r="F376" s="43"/>
      <c r="G376" s="43"/>
      <c r="H376" s="43"/>
      <c r="I376" s="43"/>
      <c r="J376" s="43"/>
      <c r="K376" s="43"/>
      <c r="L376" s="43"/>
      <c r="M376" s="43"/>
      <c r="N376" s="43"/>
      <c r="O376" s="43"/>
      <c r="P376" s="43"/>
      <c r="Q376" s="44"/>
      <c r="R376" s="44"/>
      <c r="S376" s="43"/>
      <c r="T376" s="43"/>
      <c r="U376" s="44"/>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43"/>
      <c r="BH376" s="43"/>
      <c r="BI376" s="43"/>
      <c r="BJ376" s="43"/>
      <c r="BK376" s="43"/>
      <c r="BL376" s="43"/>
      <c r="BM376" s="43"/>
      <c r="BN376" s="43"/>
    </row>
    <row r="377" ht="13.5" customHeight="1">
      <c r="A377" s="11"/>
      <c r="B377" s="11"/>
      <c r="C377" s="43"/>
      <c r="D377" s="43"/>
      <c r="E377" s="43"/>
      <c r="F377" s="43"/>
      <c r="G377" s="43"/>
      <c r="H377" s="43"/>
      <c r="I377" s="43"/>
      <c r="J377" s="43"/>
      <c r="K377" s="43"/>
      <c r="L377" s="43"/>
      <c r="M377" s="43"/>
      <c r="N377" s="43"/>
      <c r="O377" s="43"/>
      <c r="P377" s="43"/>
      <c r="Q377" s="44"/>
      <c r="R377" s="44"/>
      <c r="S377" s="43"/>
      <c r="T377" s="43"/>
      <c r="U377" s="44"/>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43"/>
      <c r="BH377" s="43"/>
      <c r="BI377" s="43"/>
      <c r="BJ377" s="43"/>
      <c r="BK377" s="43"/>
      <c r="BL377" s="43"/>
      <c r="BM377" s="43"/>
      <c r="BN377" s="43"/>
    </row>
    <row r="378" ht="13.5" customHeight="1">
      <c r="A378" s="11"/>
      <c r="B378" s="11"/>
      <c r="C378" s="43"/>
      <c r="D378" s="43"/>
      <c r="E378" s="43"/>
      <c r="F378" s="43"/>
      <c r="G378" s="43"/>
      <c r="H378" s="43"/>
      <c r="I378" s="43"/>
      <c r="J378" s="43"/>
      <c r="K378" s="43"/>
      <c r="L378" s="43"/>
      <c r="M378" s="43"/>
      <c r="N378" s="43"/>
      <c r="O378" s="43"/>
      <c r="P378" s="43"/>
      <c r="Q378" s="44"/>
      <c r="R378" s="44"/>
      <c r="S378" s="43"/>
      <c r="T378" s="43"/>
      <c r="U378" s="44"/>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43"/>
      <c r="BH378" s="43"/>
      <c r="BI378" s="43"/>
      <c r="BJ378" s="43"/>
      <c r="BK378" s="43"/>
      <c r="BL378" s="43"/>
      <c r="BM378" s="43"/>
      <c r="BN378" s="43"/>
    </row>
    <row r="379" ht="13.5" customHeight="1">
      <c r="A379" s="11"/>
      <c r="B379" s="11"/>
      <c r="C379" s="43"/>
      <c r="D379" s="43"/>
      <c r="E379" s="43"/>
      <c r="F379" s="43"/>
      <c r="G379" s="43"/>
      <c r="H379" s="43"/>
      <c r="I379" s="43"/>
      <c r="J379" s="43"/>
      <c r="K379" s="43"/>
      <c r="L379" s="43"/>
      <c r="M379" s="43"/>
      <c r="N379" s="43"/>
      <c r="O379" s="43"/>
      <c r="P379" s="43"/>
      <c r="Q379" s="44"/>
      <c r="R379" s="44"/>
      <c r="S379" s="43"/>
      <c r="T379" s="43"/>
      <c r="U379" s="44"/>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43"/>
      <c r="BH379" s="43"/>
      <c r="BI379" s="43"/>
      <c r="BJ379" s="43"/>
      <c r="BK379" s="43"/>
      <c r="BL379" s="43"/>
      <c r="BM379" s="43"/>
      <c r="BN379" s="43"/>
    </row>
    <row r="380" ht="13.5" customHeight="1">
      <c r="A380" s="11"/>
      <c r="B380" s="11"/>
      <c r="C380" s="43"/>
      <c r="D380" s="43"/>
      <c r="E380" s="43"/>
      <c r="F380" s="43"/>
      <c r="G380" s="43"/>
      <c r="H380" s="43"/>
      <c r="I380" s="43"/>
      <c r="J380" s="43"/>
      <c r="K380" s="43"/>
      <c r="L380" s="43"/>
      <c r="M380" s="43"/>
      <c r="N380" s="43"/>
      <c r="O380" s="43"/>
      <c r="P380" s="43"/>
      <c r="Q380" s="44"/>
      <c r="R380" s="44"/>
      <c r="S380" s="43"/>
      <c r="T380" s="43"/>
      <c r="U380" s="44"/>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43"/>
      <c r="BH380" s="43"/>
      <c r="BI380" s="43"/>
      <c r="BJ380" s="43"/>
      <c r="BK380" s="43"/>
      <c r="BL380" s="43"/>
      <c r="BM380" s="43"/>
      <c r="BN380" s="43"/>
    </row>
    <row r="381" ht="13.5" customHeight="1">
      <c r="A381" s="11"/>
      <c r="B381" s="11"/>
      <c r="C381" s="43"/>
      <c r="D381" s="43"/>
      <c r="E381" s="43"/>
      <c r="F381" s="43"/>
      <c r="G381" s="43"/>
      <c r="H381" s="43"/>
      <c r="I381" s="43"/>
      <c r="J381" s="43"/>
      <c r="K381" s="43"/>
      <c r="L381" s="43"/>
      <c r="M381" s="43"/>
      <c r="N381" s="43"/>
      <c r="O381" s="43"/>
      <c r="P381" s="43"/>
      <c r="Q381" s="44"/>
      <c r="R381" s="44"/>
      <c r="S381" s="43"/>
      <c r="T381" s="43"/>
      <c r="U381" s="44"/>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43"/>
      <c r="BH381" s="43"/>
      <c r="BI381" s="43"/>
      <c r="BJ381" s="43"/>
      <c r="BK381" s="43"/>
      <c r="BL381" s="43"/>
      <c r="BM381" s="43"/>
      <c r="BN381" s="43"/>
    </row>
    <row r="382" ht="13.5" customHeight="1">
      <c r="A382" s="11"/>
      <c r="B382" s="11"/>
      <c r="C382" s="43"/>
      <c r="D382" s="43"/>
      <c r="E382" s="43"/>
      <c r="F382" s="43"/>
      <c r="G382" s="43"/>
      <c r="H382" s="43"/>
      <c r="I382" s="43"/>
      <c r="J382" s="43"/>
      <c r="K382" s="43"/>
      <c r="L382" s="43"/>
      <c r="M382" s="43"/>
      <c r="N382" s="43"/>
      <c r="O382" s="43"/>
      <c r="P382" s="43"/>
      <c r="Q382" s="44"/>
      <c r="R382" s="44"/>
      <c r="S382" s="43"/>
      <c r="T382" s="43"/>
      <c r="U382" s="44"/>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43"/>
      <c r="BH382" s="43"/>
      <c r="BI382" s="43"/>
      <c r="BJ382" s="43"/>
      <c r="BK382" s="43"/>
      <c r="BL382" s="43"/>
      <c r="BM382" s="43"/>
      <c r="BN382" s="43"/>
    </row>
    <row r="383" ht="13.5" customHeight="1">
      <c r="A383" s="11"/>
      <c r="B383" s="11"/>
      <c r="C383" s="43"/>
      <c r="D383" s="43"/>
      <c r="E383" s="43"/>
      <c r="F383" s="43"/>
      <c r="G383" s="43"/>
      <c r="H383" s="43"/>
      <c r="I383" s="43"/>
      <c r="J383" s="43"/>
      <c r="K383" s="43"/>
      <c r="L383" s="43"/>
      <c r="M383" s="43"/>
      <c r="N383" s="43"/>
      <c r="O383" s="43"/>
      <c r="P383" s="43"/>
      <c r="Q383" s="44"/>
      <c r="R383" s="44"/>
      <c r="S383" s="43"/>
      <c r="T383" s="43"/>
      <c r="U383" s="44"/>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43"/>
      <c r="BH383" s="43"/>
      <c r="BI383" s="43"/>
      <c r="BJ383" s="43"/>
      <c r="BK383" s="43"/>
      <c r="BL383" s="43"/>
      <c r="BM383" s="43"/>
      <c r="BN383" s="43"/>
    </row>
    <row r="384" ht="13.5" customHeight="1">
      <c r="A384" s="11"/>
      <c r="B384" s="11"/>
      <c r="C384" s="43"/>
      <c r="D384" s="43"/>
      <c r="E384" s="43"/>
      <c r="F384" s="43"/>
      <c r="G384" s="43"/>
      <c r="H384" s="43"/>
      <c r="I384" s="43"/>
      <c r="J384" s="43"/>
      <c r="K384" s="43"/>
      <c r="L384" s="43"/>
      <c r="M384" s="43"/>
      <c r="N384" s="43"/>
      <c r="O384" s="43"/>
      <c r="P384" s="43"/>
      <c r="Q384" s="44"/>
      <c r="R384" s="44"/>
      <c r="S384" s="43"/>
      <c r="T384" s="43"/>
      <c r="U384" s="44"/>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43"/>
      <c r="BH384" s="43"/>
      <c r="BI384" s="43"/>
      <c r="BJ384" s="43"/>
      <c r="BK384" s="43"/>
      <c r="BL384" s="43"/>
      <c r="BM384" s="43"/>
      <c r="BN384" s="43"/>
    </row>
    <row r="385" ht="13.5" customHeight="1">
      <c r="A385" s="11"/>
      <c r="B385" s="11"/>
      <c r="C385" s="43"/>
      <c r="D385" s="43"/>
      <c r="E385" s="43"/>
      <c r="F385" s="43"/>
      <c r="G385" s="43"/>
      <c r="H385" s="43"/>
      <c r="I385" s="43"/>
      <c r="J385" s="43"/>
      <c r="K385" s="43"/>
      <c r="L385" s="43"/>
      <c r="M385" s="43"/>
      <c r="N385" s="43"/>
      <c r="O385" s="43"/>
      <c r="P385" s="43"/>
      <c r="Q385" s="44"/>
      <c r="R385" s="44"/>
      <c r="S385" s="43"/>
      <c r="T385" s="43"/>
      <c r="U385" s="44"/>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43"/>
      <c r="BH385" s="43"/>
      <c r="BI385" s="43"/>
      <c r="BJ385" s="43"/>
      <c r="BK385" s="43"/>
      <c r="BL385" s="43"/>
      <c r="BM385" s="43"/>
      <c r="BN385" s="43"/>
    </row>
    <row r="386" ht="13.5" customHeight="1">
      <c r="A386" s="11"/>
      <c r="B386" s="11"/>
      <c r="C386" s="43"/>
      <c r="D386" s="43"/>
      <c r="E386" s="43"/>
      <c r="F386" s="43"/>
      <c r="G386" s="43"/>
      <c r="H386" s="43"/>
      <c r="I386" s="43"/>
      <c r="J386" s="43"/>
      <c r="K386" s="43"/>
      <c r="L386" s="43"/>
      <c r="M386" s="43"/>
      <c r="N386" s="43"/>
      <c r="O386" s="43"/>
      <c r="P386" s="43"/>
      <c r="Q386" s="44"/>
      <c r="R386" s="44"/>
      <c r="S386" s="43"/>
      <c r="T386" s="43"/>
      <c r="U386" s="44"/>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43"/>
      <c r="BH386" s="43"/>
      <c r="BI386" s="43"/>
      <c r="BJ386" s="43"/>
      <c r="BK386" s="43"/>
      <c r="BL386" s="43"/>
      <c r="BM386" s="43"/>
      <c r="BN386" s="43"/>
    </row>
    <row r="387" ht="13.5" customHeight="1">
      <c r="A387" s="11"/>
      <c r="B387" s="11"/>
      <c r="C387" s="43"/>
      <c r="D387" s="43"/>
      <c r="E387" s="43"/>
      <c r="F387" s="43"/>
      <c r="G387" s="43"/>
      <c r="H387" s="43"/>
      <c r="I387" s="43"/>
      <c r="J387" s="43"/>
      <c r="K387" s="43"/>
      <c r="L387" s="43"/>
      <c r="M387" s="43"/>
      <c r="N387" s="43"/>
      <c r="O387" s="43"/>
      <c r="P387" s="43"/>
      <c r="Q387" s="44"/>
      <c r="R387" s="44"/>
      <c r="S387" s="43"/>
      <c r="T387" s="43"/>
      <c r="U387" s="44"/>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43"/>
      <c r="BH387" s="43"/>
      <c r="BI387" s="43"/>
      <c r="BJ387" s="43"/>
      <c r="BK387" s="43"/>
      <c r="BL387" s="43"/>
      <c r="BM387" s="43"/>
      <c r="BN387" s="43"/>
    </row>
    <row r="388" ht="13.5" customHeight="1">
      <c r="A388" s="11"/>
      <c r="B388" s="11"/>
      <c r="C388" s="43"/>
      <c r="D388" s="43"/>
      <c r="E388" s="43"/>
      <c r="F388" s="43"/>
      <c r="G388" s="43"/>
      <c r="H388" s="43"/>
      <c r="I388" s="43"/>
      <c r="J388" s="43"/>
      <c r="K388" s="43"/>
      <c r="L388" s="43"/>
      <c r="M388" s="43"/>
      <c r="N388" s="43"/>
      <c r="O388" s="43"/>
      <c r="P388" s="43"/>
      <c r="Q388" s="44"/>
      <c r="R388" s="44"/>
      <c r="S388" s="43"/>
      <c r="T388" s="43"/>
      <c r="U388" s="44"/>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43"/>
      <c r="BH388" s="43"/>
      <c r="BI388" s="43"/>
      <c r="BJ388" s="43"/>
      <c r="BK388" s="43"/>
      <c r="BL388" s="43"/>
      <c r="BM388" s="43"/>
      <c r="BN388" s="43"/>
    </row>
    <row r="389" ht="13.5" customHeight="1">
      <c r="A389" s="11"/>
      <c r="B389" s="11"/>
      <c r="C389" s="43"/>
      <c r="D389" s="43"/>
      <c r="E389" s="43"/>
      <c r="F389" s="43"/>
      <c r="G389" s="43"/>
      <c r="H389" s="43"/>
      <c r="I389" s="43"/>
      <c r="J389" s="43"/>
      <c r="K389" s="43"/>
      <c r="L389" s="43"/>
      <c r="M389" s="43"/>
      <c r="N389" s="43"/>
      <c r="O389" s="43"/>
      <c r="P389" s="43"/>
      <c r="Q389" s="44"/>
      <c r="R389" s="44"/>
      <c r="S389" s="43"/>
      <c r="T389" s="43"/>
      <c r="U389" s="44"/>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43"/>
      <c r="BH389" s="43"/>
      <c r="BI389" s="43"/>
      <c r="BJ389" s="43"/>
      <c r="BK389" s="43"/>
      <c r="BL389" s="43"/>
      <c r="BM389" s="43"/>
      <c r="BN389" s="43"/>
    </row>
    <row r="390" ht="13.5" customHeight="1">
      <c r="A390" s="11"/>
      <c r="B390" s="11"/>
      <c r="C390" s="43"/>
      <c r="D390" s="43"/>
      <c r="E390" s="43"/>
      <c r="F390" s="43"/>
      <c r="G390" s="43"/>
      <c r="H390" s="43"/>
      <c r="I390" s="43"/>
      <c r="J390" s="43"/>
      <c r="K390" s="43"/>
      <c r="L390" s="43"/>
      <c r="M390" s="43"/>
      <c r="N390" s="43"/>
      <c r="O390" s="43"/>
      <c r="P390" s="43"/>
      <c r="Q390" s="44"/>
      <c r="R390" s="44"/>
      <c r="S390" s="43"/>
      <c r="T390" s="43"/>
      <c r="U390" s="44"/>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43"/>
      <c r="BH390" s="43"/>
      <c r="BI390" s="43"/>
      <c r="BJ390" s="43"/>
      <c r="BK390" s="43"/>
      <c r="BL390" s="43"/>
      <c r="BM390" s="43"/>
      <c r="BN390" s="43"/>
    </row>
    <row r="391" ht="13.5" customHeight="1">
      <c r="A391" s="11"/>
      <c r="B391" s="11"/>
      <c r="C391" s="43"/>
      <c r="D391" s="43"/>
      <c r="E391" s="43"/>
      <c r="F391" s="43"/>
      <c r="G391" s="43"/>
      <c r="H391" s="43"/>
      <c r="I391" s="43"/>
      <c r="J391" s="43"/>
      <c r="K391" s="43"/>
      <c r="L391" s="43"/>
      <c r="M391" s="43"/>
      <c r="N391" s="43"/>
      <c r="O391" s="43"/>
      <c r="P391" s="43"/>
      <c r="Q391" s="44"/>
      <c r="R391" s="44"/>
      <c r="S391" s="43"/>
      <c r="T391" s="43"/>
      <c r="U391" s="44"/>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43"/>
      <c r="BH391" s="43"/>
      <c r="BI391" s="43"/>
      <c r="BJ391" s="43"/>
      <c r="BK391" s="43"/>
      <c r="BL391" s="43"/>
      <c r="BM391" s="43"/>
      <c r="BN391" s="43"/>
    </row>
    <row r="392" ht="13.5" customHeight="1">
      <c r="A392" s="11"/>
      <c r="B392" s="11"/>
      <c r="C392" s="43"/>
      <c r="D392" s="43"/>
      <c r="E392" s="43"/>
      <c r="F392" s="43"/>
      <c r="G392" s="43"/>
      <c r="H392" s="43"/>
      <c r="I392" s="43"/>
      <c r="J392" s="43"/>
      <c r="K392" s="43"/>
      <c r="L392" s="43"/>
      <c r="M392" s="43"/>
      <c r="N392" s="43"/>
      <c r="O392" s="43"/>
      <c r="P392" s="43"/>
      <c r="Q392" s="44"/>
      <c r="R392" s="44"/>
      <c r="S392" s="43"/>
      <c r="T392" s="43"/>
      <c r="U392" s="44"/>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43"/>
      <c r="BH392" s="43"/>
      <c r="BI392" s="43"/>
      <c r="BJ392" s="43"/>
      <c r="BK392" s="43"/>
      <c r="BL392" s="43"/>
      <c r="BM392" s="43"/>
      <c r="BN392" s="43"/>
    </row>
    <row r="393" ht="13.5" customHeight="1">
      <c r="A393" s="11"/>
      <c r="B393" s="11"/>
      <c r="C393" s="43"/>
      <c r="D393" s="43"/>
      <c r="E393" s="43"/>
      <c r="F393" s="43"/>
      <c r="G393" s="43"/>
      <c r="H393" s="43"/>
      <c r="I393" s="43"/>
      <c r="J393" s="43"/>
      <c r="K393" s="43"/>
      <c r="L393" s="43"/>
      <c r="M393" s="43"/>
      <c r="N393" s="43"/>
      <c r="O393" s="43"/>
      <c r="P393" s="43"/>
      <c r="Q393" s="44"/>
      <c r="R393" s="44"/>
      <c r="S393" s="43"/>
      <c r="T393" s="43"/>
      <c r="U393" s="44"/>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43"/>
      <c r="BH393" s="43"/>
      <c r="BI393" s="43"/>
      <c r="BJ393" s="43"/>
      <c r="BK393" s="43"/>
      <c r="BL393" s="43"/>
      <c r="BM393" s="43"/>
      <c r="BN393" s="43"/>
    </row>
    <row r="394" ht="13.5" customHeight="1">
      <c r="A394" s="11"/>
      <c r="B394" s="11"/>
      <c r="C394" s="43"/>
      <c r="D394" s="43"/>
      <c r="E394" s="43"/>
      <c r="F394" s="43"/>
      <c r="G394" s="43"/>
      <c r="H394" s="43"/>
      <c r="I394" s="43"/>
      <c r="J394" s="43"/>
      <c r="K394" s="43"/>
      <c r="L394" s="43"/>
      <c r="M394" s="43"/>
      <c r="N394" s="43"/>
      <c r="O394" s="43"/>
      <c r="P394" s="43"/>
      <c r="Q394" s="44"/>
      <c r="R394" s="44"/>
      <c r="S394" s="43"/>
      <c r="T394" s="43"/>
      <c r="U394" s="44"/>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43"/>
      <c r="BH394" s="43"/>
      <c r="BI394" s="43"/>
      <c r="BJ394" s="43"/>
      <c r="BK394" s="43"/>
      <c r="BL394" s="43"/>
      <c r="BM394" s="43"/>
      <c r="BN394" s="43"/>
    </row>
    <row r="395" ht="13.5" customHeight="1">
      <c r="A395" s="11"/>
      <c r="B395" s="11"/>
      <c r="C395" s="43"/>
      <c r="D395" s="43"/>
      <c r="E395" s="43"/>
      <c r="F395" s="43"/>
      <c r="G395" s="43"/>
      <c r="H395" s="43"/>
      <c r="I395" s="43"/>
      <c r="J395" s="43"/>
      <c r="K395" s="43"/>
      <c r="L395" s="43"/>
      <c r="M395" s="43"/>
      <c r="N395" s="43"/>
      <c r="O395" s="43"/>
      <c r="P395" s="43"/>
      <c r="Q395" s="44"/>
      <c r="R395" s="44"/>
      <c r="S395" s="43"/>
      <c r="T395" s="43"/>
      <c r="U395" s="44"/>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43"/>
      <c r="BH395" s="43"/>
      <c r="BI395" s="43"/>
      <c r="BJ395" s="43"/>
      <c r="BK395" s="43"/>
      <c r="BL395" s="43"/>
      <c r="BM395" s="43"/>
      <c r="BN395" s="43"/>
    </row>
    <row r="396" ht="13.5" customHeight="1">
      <c r="A396" s="11"/>
      <c r="B396" s="11"/>
      <c r="C396" s="43"/>
      <c r="D396" s="43"/>
      <c r="E396" s="43"/>
      <c r="F396" s="43"/>
      <c r="G396" s="43"/>
      <c r="H396" s="43"/>
      <c r="I396" s="43"/>
      <c r="J396" s="43"/>
      <c r="K396" s="43"/>
      <c r="L396" s="43"/>
      <c r="M396" s="43"/>
      <c r="N396" s="43"/>
      <c r="O396" s="43"/>
      <c r="P396" s="43"/>
      <c r="Q396" s="44"/>
      <c r="R396" s="44"/>
      <c r="S396" s="43"/>
      <c r="T396" s="43"/>
      <c r="U396" s="44"/>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43"/>
      <c r="BH396" s="43"/>
      <c r="BI396" s="43"/>
      <c r="BJ396" s="43"/>
      <c r="BK396" s="43"/>
      <c r="BL396" s="43"/>
      <c r="BM396" s="43"/>
      <c r="BN396" s="43"/>
    </row>
    <row r="397" ht="13.5" customHeight="1">
      <c r="A397" s="11"/>
      <c r="B397" s="11"/>
      <c r="C397" s="43"/>
      <c r="D397" s="43"/>
      <c r="E397" s="43"/>
      <c r="F397" s="43"/>
      <c r="G397" s="43"/>
      <c r="H397" s="43"/>
      <c r="I397" s="43"/>
      <c r="J397" s="43"/>
      <c r="K397" s="43"/>
      <c r="L397" s="43"/>
      <c r="M397" s="43"/>
      <c r="N397" s="43"/>
      <c r="O397" s="43"/>
      <c r="P397" s="43"/>
      <c r="Q397" s="44"/>
      <c r="R397" s="44"/>
      <c r="S397" s="43"/>
      <c r="T397" s="43"/>
      <c r="U397" s="44"/>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43"/>
      <c r="BH397" s="43"/>
      <c r="BI397" s="43"/>
      <c r="BJ397" s="43"/>
      <c r="BK397" s="43"/>
      <c r="BL397" s="43"/>
      <c r="BM397" s="43"/>
      <c r="BN397" s="43"/>
    </row>
    <row r="398" ht="13.5" customHeight="1">
      <c r="A398" s="11"/>
      <c r="B398" s="11"/>
      <c r="C398" s="43"/>
      <c r="D398" s="43"/>
      <c r="E398" s="43"/>
      <c r="F398" s="43"/>
      <c r="G398" s="43"/>
      <c r="H398" s="43"/>
      <c r="I398" s="43"/>
      <c r="J398" s="43"/>
      <c r="K398" s="43"/>
      <c r="L398" s="43"/>
      <c r="M398" s="43"/>
      <c r="N398" s="43"/>
      <c r="O398" s="43"/>
      <c r="P398" s="43"/>
      <c r="Q398" s="44"/>
      <c r="R398" s="44"/>
      <c r="S398" s="43"/>
      <c r="T398" s="43"/>
      <c r="U398" s="44"/>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43"/>
      <c r="BH398" s="43"/>
      <c r="BI398" s="43"/>
      <c r="BJ398" s="43"/>
      <c r="BK398" s="43"/>
      <c r="BL398" s="43"/>
      <c r="BM398" s="43"/>
      <c r="BN398" s="43"/>
    </row>
    <row r="399" ht="13.5" customHeight="1">
      <c r="A399" s="11"/>
      <c r="B399" s="11"/>
      <c r="C399" s="43"/>
      <c r="D399" s="43"/>
      <c r="E399" s="43"/>
      <c r="F399" s="43"/>
      <c r="G399" s="43"/>
      <c r="H399" s="43"/>
      <c r="I399" s="43"/>
      <c r="J399" s="43"/>
      <c r="K399" s="43"/>
      <c r="L399" s="43"/>
      <c r="M399" s="43"/>
      <c r="N399" s="43"/>
      <c r="O399" s="43"/>
      <c r="P399" s="43"/>
      <c r="Q399" s="44"/>
      <c r="R399" s="44"/>
      <c r="S399" s="43"/>
      <c r="T399" s="43"/>
      <c r="U399" s="44"/>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43"/>
      <c r="BH399" s="43"/>
      <c r="BI399" s="43"/>
      <c r="BJ399" s="43"/>
      <c r="BK399" s="43"/>
      <c r="BL399" s="43"/>
      <c r="BM399" s="43"/>
      <c r="BN399" s="43"/>
    </row>
    <row r="400" ht="13.5" customHeight="1">
      <c r="A400" s="11"/>
      <c r="B400" s="11"/>
      <c r="C400" s="43"/>
      <c r="D400" s="43"/>
      <c r="E400" s="43"/>
      <c r="F400" s="43"/>
      <c r="G400" s="43"/>
      <c r="H400" s="43"/>
      <c r="I400" s="43"/>
      <c r="J400" s="43"/>
      <c r="K400" s="43"/>
      <c r="L400" s="43"/>
      <c r="M400" s="43"/>
      <c r="N400" s="43"/>
      <c r="O400" s="43"/>
      <c r="P400" s="43"/>
      <c r="Q400" s="44"/>
      <c r="R400" s="44"/>
      <c r="S400" s="43"/>
      <c r="T400" s="43"/>
      <c r="U400" s="44"/>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43"/>
      <c r="BH400" s="43"/>
      <c r="BI400" s="43"/>
      <c r="BJ400" s="43"/>
      <c r="BK400" s="43"/>
      <c r="BL400" s="43"/>
      <c r="BM400" s="43"/>
      <c r="BN400" s="43"/>
    </row>
    <row r="401" ht="13.5" customHeight="1">
      <c r="A401" s="11"/>
      <c r="B401" s="11"/>
      <c r="C401" s="43"/>
      <c r="D401" s="43"/>
      <c r="E401" s="43"/>
      <c r="F401" s="43"/>
      <c r="G401" s="43"/>
      <c r="H401" s="43"/>
      <c r="I401" s="43"/>
      <c r="J401" s="43"/>
      <c r="K401" s="43"/>
      <c r="L401" s="43"/>
      <c r="M401" s="43"/>
      <c r="N401" s="43"/>
      <c r="O401" s="43"/>
      <c r="P401" s="43"/>
      <c r="Q401" s="44"/>
      <c r="R401" s="44"/>
      <c r="S401" s="43"/>
      <c r="T401" s="43"/>
      <c r="U401" s="44"/>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43"/>
      <c r="BH401" s="43"/>
      <c r="BI401" s="43"/>
      <c r="BJ401" s="43"/>
      <c r="BK401" s="43"/>
      <c r="BL401" s="43"/>
      <c r="BM401" s="43"/>
      <c r="BN401" s="43"/>
    </row>
    <row r="402" ht="13.5" customHeight="1">
      <c r="A402" s="11"/>
      <c r="B402" s="11"/>
      <c r="C402" s="43"/>
      <c r="D402" s="43"/>
      <c r="E402" s="43"/>
      <c r="F402" s="43"/>
      <c r="G402" s="43"/>
      <c r="H402" s="43"/>
      <c r="I402" s="43"/>
      <c r="J402" s="43"/>
      <c r="K402" s="43"/>
      <c r="L402" s="43"/>
      <c r="M402" s="43"/>
      <c r="N402" s="43"/>
      <c r="O402" s="43"/>
      <c r="P402" s="43"/>
      <c r="Q402" s="44"/>
      <c r="R402" s="44"/>
      <c r="S402" s="43"/>
      <c r="T402" s="43"/>
      <c r="U402" s="44"/>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43"/>
      <c r="BH402" s="43"/>
      <c r="BI402" s="43"/>
      <c r="BJ402" s="43"/>
      <c r="BK402" s="43"/>
      <c r="BL402" s="43"/>
      <c r="BM402" s="43"/>
      <c r="BN402" s="43"/>
    </row>
    <row r="403" ht="13.5" customHeight="1">
      <c r="A403" s="11"/>
      <c r="B403" s="11"/>
      <c r="C403" s="43"/>
      <c r="D403" s="43"/>
      <c r="E403" s="43"/>
      <c r="F403" s="43"/>
      <c r="G403" s="43"/>
      <c r="H403" s="43"/>
      <c r="I403" s="43"/>
      <c r="J403" s="43"/>
      <c r="K403" s="43"/>
      <c r="L403" s="43"/>
      <c r="M403" s="43"/>
      <c r="N403" s="43"/>
      <c r="O403" s="43"/>
      <c r="P403" s="43"/>
      <c r="Q403" s="44"/>
      <c r="R403" s="44"/>
      <c r="S403" s="43"/>
      <c r="T403" s="43"/>
      <c r="U403" s="44"/>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43"/>
      <c r="BH403" s="43"/>
      <c r="BI403" s="43"/>
      <c r="BJ403" s="43"/>
      <c r="BK403" s="43"/>
      <c r="BL403" s="43"/>
      <c r="BM403" s="43"/>
      <c r="BN403" s="43"/>
    </row>
    <row r="404" ht="13.5" customHeight="1">
      <c r="A404" s="11"/>
      <c r="B404" s="11"/>
      <c r="C404" s="43"/>
      <c r="D404" s="43"/>
      <c r="E404" s="43"/>
      <c r="F404" s="43"/>
      <c r="G404" s="43"/>
      <c r="H404" s="43"/>
      <c r="I404" s="43"/>
      <c r="J404" s="43"/>
      <c r="K404" s="43"/>
      <c r="L404" s="43"/>
      <c r="M404" s="43"/>
      <c r="N404" s="43"/>
      <c r="O404" s="43"/>
      <c r="P404" s="43"/>
      <c r="Q404" s="44"/>
      <c r="R404" s="44"/>
      <c r="S404" s="43"/>
      <c r="T404" s="43"/>
      <c r="U404" s="44"/>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43"/>
      <c r="BH404" s="43"/>
      <c r="BI404" s="43"/>
      <c r="BJ404" s="43"/>
      <c r="BK404" s="43"/>
      <c r="BL404" s="43"/>
      <c r="BM404" s="43"/>
      <c r="BN404" s="43"/>
    </row>
    <row r="405" ht="13.5" customHeight="1">
      <c r="A405" s="11"/>
      <c r="B405" s="11"/>
      <c r="C405" s="43"/>
      <c r="D405" s="43"/>
      <c r="E405" s="43"/>
      <c r="F405" s="43"/>
      <c r="G405" s="43"/>
      <c r="H405" s="43"/>
      <c r="I405" s="43"/>
      <c r="J405" s="43"/>
      <c r="K405" s="43"/>
      <c r="L405" s="43"/>
      <c r="M405" s="43"/>
      <c r="N405" s="43"/>
      <c r="O405" s="43"/>
      <c r="P405" s="43"/>
      <c r="Q405" s="44"/>
      <c r="R405" s="44"/>
      <c r="S405" s="43"/>
      <c r="T405" s="43"/>
      <c r="U405" s="44"/>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43"/>
      <c r="BH405" s="43"/>
      <c r="BI405" s="43"/>
      <c r="BJ405" s="43"/>
      <c r="BK405" s="43"/>
      <c r="BL405" s="43"/>
      <c r="BM405" s="43"/>
      <c r="BN405" s="43"/>
    </row>
    <row r="406" ht="13.5" customHeight="1">
      <c r="A406" s="11"/>
      <c r="B406" s="11"/>
      <c r="C406" s="43"/>
      <c r="D406" s="43"/>
      <c r="E406" s="43"/>
      <c r="F406" s="43"/>
      <c r="G406" s="43"/>
      <c r="H406" s="43"/>
      <c r="I406" s="43"/>
      <c r="J406" s="43"/>
      <c r="K406" s="43"/>
      <c r="L406" s="43"/>
      <c r="M406" s="43"/>
      <c r="N406" s="43"/>
      <c r="O406" s="43"/>
      <c r="P406" s="43"/>
      <c r="Q406" s="44"/>
      <c r="R406" s="44"/>
      <c r="S406" s="43"/>
      <c r="T406" s="43"/>
      <c r="U406" s="44"/>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43"/>
      <c r="BH406" s="43"/>
      <c r="BI406" s="43"/>
      <c r="BJ406" s="43"/>
      <c r="BK406" s="43"/>
      <c r="BL406" s="43"/>
      <c r="BM406" s="43"/>
      <c r="BN406" s="43"/>
    </row>
    <row r="407" ht="13.5" customHeight="1">
      <c r="A407" s="11"/>
      <c r="B407" s="11"/>
      <c r="C407" s="43"/>
      <c r="D407" s="43"/>
      <c r="E407" s="43"/>
      <c r="F407" s="43"/>
      <c r="G407" s="43"/>
      <c r="H407" s="43"/>
      <c r="I407" s="43"/>
      <c r="J407" s="43"/>
      <c r="K407" s="43"/>
      <c r="L407" s="43"/>
      <c r="M407" s="43"/>
      <c r="N407" s="43"/>
      <c r="O407" s="43"/>
      <c r="P407" s="43"/>
      <c r="Q407" s="44"/>
      <c r="R407" s="44"/>
      <c r="S407" s="43"/>
      <c r="T407" s="43"/>
      <c r="U407" s="44"/>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43"/>
      <c r="BH407" s="43"/>
      <c r="BI407" s="43"/>
      <c r="BJ407" s="43"/>
      <c r="BK407" s="43"/>
      <c r="BL407" s="43"/>
      <c r="BM407" s="43"/>
      <c r="BN407" s="43"/>
    </row>
    <row r="408" ht="13.5" customHeight="1">
      <c r="A408" s="11"/>
      <c r="B408" s="11"/>
      <c r="C408" s="43"/>
      <c r="D408" s="43"/>
      <c r="E408" s="43"/>
      <c r="F408" s="43"/>
      <c r="G408" s="43"/>
      <c r="H408" s="43"/>
      <c r="I408" s="43"/>
      <c r="J408" s="43"/>
      <c r="K408" s="43"/>
      <c r="L408" s="43"/>
      <c r="M408" s="43"/>
      <c r="N408" s="43"/>
      <c r="O408" s="43"/>
      <c r="P408" s="43"/>
      <c r="Q408" s="44"/>
      <c r="R408" s="44"/>
      <c r="S408" s="43"/>
      <c r="T408" s="43"/>
      <c r="U408" s="44"/>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43"/>
      <c r="BH408" s="43"/>
      <c r="BI408" s="43"/>
      <c r="BJ408" s="43"/>
      <c r="BK408" s="43"/>
      <c r="BL408" s="43"/>
      <c r="BM408" s="43"/>
      <c r="BN408" s="43"/>
    </row>
    <row r="409" ht="13.5" customHeight="1">
      <c r="A409" s="11"/>
      <c r="B409" s="11"/>
      <c r="C409" s="43"/>
      <c r="D409" s="43"/>
      <c r="E409" s="43"/>
      <c r="F409" s="43"/>
      <c r="G409" s="43"/>
      <c r="H409" s="43"/>
      <c r="I409" s="43"/>
      <c r="J409" s="43"/>
      <c r="K409" s="43"/>
      <c r="L409" s="43"/>
      <c r="M409" s="43"/>
      <c r="N409" s="43"/>
      <c r="O409" s="43"/>
      <c r="P409" s="43"/>
      <c r="Q409" s="44"/>
      <c r="R409" s="44"/>
      <c r="S409" s="43"/>
      <c r="T409" s="43"/>
      <c r="U409" s="44"/>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43"/>
      <c r="BH409" s="43"/>
      <c r="BI409" s="43"/>
      <c r="BJ409" s="43"/>
      <c r="BK409" s="43"/>
      <c r="BL409" s="43"/>
      <c r="BM409" s="43"/>
      <c r="BN409" s="43"/>
    </row>
    <row r="410" ht="13.5" customHeight="1">
      <c r="A410" s="11"/>
      <c r="B410" s="11"/>
      <c r="C410" s="43"/>
      <c r="D410" s="43"/>
      <c r="E410" s="43"/>
      <c r="F410" s="43"/>
      <c r="G410" s="43"/>
      <c r="H410" s="43"/>
      <c r="I410" s="43"/>
      <c r="J410" s="43"/>
      <c r="K410" s="43"/>
      <c r="L410" s="43"/>
      <c r="M410" s="43"/>
      <c r="N410" s="43"/>
      <c r="O410" s="43"/>
      <c r="P410" s="43"/>
      <c r="Q410" s="44"/>
      <c r="R410" s="44"/>
      <c r="S410" s="43"/>
      <c r="T410" s="43"/>
      <c r="U410" s="44"/>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43"/>
      <c r="BH410" s="43"/>
      <c r="BI410" s="43"/>
      <c r="BJ410" s="43"/>
      <c r="BK410" s="43"/>
      <c r="BL410" s="43"/>
      <c r="BM410" s="43"/>
      <c r="BN410" s="43"/>
    </row>
    <row r="411" ht="13.5" customHeight="1">
      <c r="A411" s="11"/>
      <c r="B411" s="11"/>
      <c r="C411" s="43"/>
      <c r="D411" s="43"/>
      <c r="E411" s="43"/>
      <c r="F411" s="43"/>
      <c r="G411" s="43"/>
      <c r="H411" s="43"/>
      <c r="I411" s="43"/>
      <c r="J411" s="43"/>
      <c r="K411" s="43"/>
      <c r="L411" s="43"/>
      <c r="M411" s="43"/>
      <c r="N411" s="43"/>
      <c r="O411" s="43"/>
      <c r="P411" s="43"/>
      <c r="Q411" s="44"/>
      <c r="R411" s="44"/>
      <c r="S411" s="43"/>
      <c r="T411" s="43"/>
      <c r="U411" s="44"/>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43"/>
      <c r="BH411" s="43"/>
      <c r="BI411" s="43"/>
      <c r="BJ411" s="43"/>
      <c r="BK411" s="43"/>
      <c r="BL411" s="43"/>
      <c r="BM411" s="43"/>
      <c r="BN411" s="43"/>
    </row>
    <row r="412" ht="13.5" customHeight="1">
      <c r="A412" s="11"/>
      <c r="B412" s="11"/>
      <c r="C412" s="43"/>
      <c r="D412" s="43"/>
      <c r="E412" s="43"/>
      <c r="F412" s="43"/>
      <c r="G412" s="43"/>
      <c r="H412" s="43"/>
      <c r="I412" s="43"/>
      <c r="J412" s="43"/>
      <c r="K412" s="43"/>
      <c r="L412" s="43"/>
      <c r="M412" s="43"/>
      <c r="N412" s="43"/>
      <c r="O412" s="43"/>
      <c r="P412" s="43"/>
      <c r="Q412" s="44"/>
      <c r="R412" s="44"/>
      <c r="S412" s="43"/>
      <c r="T412" s="43"/>
      <c r="U412" s="44"/>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43"/>
      <c r="BH412" s="43"/>
      <c r="BI412" s="43"/>
      <c r="BJ412" s="43"/>
      <c r="BK412" s="43"/>
      <c r="BL412" s="43"/>
      <c r="BM412" s="43"/>
      <c r="BN412" s="43"/>
    </row>
    <row r="413" ht="13.5" customHeight="1">
      <c r="A413" s="11"/>
      <c r="B413" s="11"/>
      <c r="C413" s="43"/>
      <c r="D413" s="43"/>
      <c r="E413" s="43"/>
      <c r="F413" s="43"/>
      <c r="G413" s="43"/>
      <c r="H413" s="43"/>
      <c r="I413" s="43"/>
      <c r="J413" s="43"/>
      <c r="K413" s="43"/>
      <c r="L413" s="43"/>
      <c r="M413" s="43"/>
      <c r="N413" s="43"/>
      <c r="O413" s="43"/>
      <c r="P413" s="43"/>
      <c r="Q413" s="44"/>
      <c r="R413" s="44"/>
      <c r="S413" s="43"/>
      <c r="T413" s="43"/>
      <c r="U413" s="44"/>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43"/>
      <c r="BH413" s="43"/>
      <c r="BI413" s="43"/>
      <c r="BJ413" s="43"/>
      <c r="BK413" s="43"/>
      <c r="BL413" s="43"/>
      <c r="BM413" s="43"/>
      <c r="BN413" s="43"/>
    </row>
    <row r="414" ht="13.5" customHeight="1">
      <c r="A414" s="11"/>
      <c r="B414" s="11"/>
      <c r="C414" s="43"/>
      <c r="D414" s="43"/>
      <c r="E414" s="43"/>
      <c r="F414" s="43"/>
      <c r="G414" s="43"/>
      <c r="H414" s="43"/>
      <c r="I414" s="43"/>
      <c r="J414" s="43"/>
      <c r="K414" s="43"/>
      <c r="L414" s="43"/>
      <c r="M414" s="43"/>
      <c r="N414" s="43"/>
      <c r="O414" s="43"/>
      <c r="P414" s="43"/>
      <c r="Q414" s="44"/>
      <c r="R414" s="44"/>
      <c r="S414" s="43"/>
      <c r="T414" s="43"/>
      <c r="U414" s="44"/>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43"/>
      <c r="BH414" s="43"/>
      <c r="BI414" s="43"/>
      <c r="BJ414" s="43"/>
      <c r="BK414" s="43"/>
      <c r="BL414" s="43"/>
      <c r="BM414" s="43"/>
      <c r="BN414" s="43"/>
    </row>
    <row r="415" ht="13.5" customHeight="1">
      <c r="A415" s="11"/>
      <c r="B415" s="11"/>
      <c r="C415" s="43"/>
      <c r="D415" s="43"/>
      <c r="E415" s="43"/>
      <c r="F415" s="43"/>
      <c r="G415" s="43"/>
      <c r="H415" s="43"/>
      <c r="I415" s="43"/>
      <c r="J415" s="43"/>
      <c r="K415" s="43"/>
      <c r="L415" s="43"/>
      <c r="M415" s="43"/>
      <c r="N415" s="43"/>
      <c r="O415" s="43"/>
      <c r="P415" s="43"/>
      <c r="Q415" s="44"/>
      <c r="R415" s="44"/>
      <c r="S415" s="43"/>
      <c r="T415" s="43"/>
      <c r="U415" s="44"/>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43"/>
      <c r="BH415" s="43"/>
      <c r="BI415" s="43"/>
      <c r="BJ415" s="43"/>
      <c r="BK415" s="43"/>
      <c r="BL415" s="43"/>
      <c r="BM415" s="43"/>
      <c r="BN415" s="43"/>
    </row>
    <row r="416" ht="13.5" customHeight="1">
      <c r="A416" s="11"/>
      <c r="B416" s="11"/>
      <c r="C416" s="43"/>
      <c r="D416" s="43"/>
      <c r="E416" s="43"/>
      <c r="F416" s="43"/>
      <c r="G416" s="43"/>
      <c r="H416" s="43"/>
      <c r="I416" s="43"/>
      <c r="J416" s="43"/>
      <c r="K416" s="43"/>
      <c r="L416" s="43"/>
      <c r="M416" s="43"/>
      <c r="N416" s="43"/>
      <c r="O416" s="43"/>
      <c r="P416" s="43"/>
      <c r="Q416" s="44"/>
      <c r="R416" s="44"/>
      <c r="S416" s="43"/>
      <c r="T416" s="43"/>
      <c r="U416" s="44"/>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43"/>
      <c r="BH416" s="43"/>
      <c r="BI416" s="43"/>
      <c r="BJ416" s="43"/>
      <c r="BK416" s="43"/>
      <c r="BL416" s="43"/>
      <c r="BM416" s="43"/>
      <c r="BN416" s="43"/>
    </row>
    <row r="417" ht="13.5" customHeight="1">
      <c r="A417" s="11"/>
      <c r="B417" s="11"/>
      <c r="C417" s="43"/>
      <c r="D417" s="43"/>
      <c r="E417" s="43"/>
      <c r="F417" s="43"/>
      <c r="G417" s="43"/>
      <c r="H417" s="43"/>
      <c r="I417" s="43"/>
      <c r="J417" s="43"/>
      <c r="K417" s="43"/>
      <c r="L417" s="43"/>
      <c r="M417" s="43"/>
      <c r="N417" s="43"/>
      <c r="O417" s="43"/>
      <c r="P417" s="43"/>
      <c r="Q417" s="44"/>
      <c r="R417" s="44"/>
      <c r="S417" s="43"/>
      <c r="T417" s="43"/>
      <c r="U417" s="44"/>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43"/>
      <c r="BH417" s="43"/>
      <c r="BI417" s="43"/>
      <c r="BJ417" s="43"/>
      <c r="BK417" s="43"/>
      <c r="BL417" s="43"/>
      <c r="BM417" s="43"/>
      <c r="BN417" s="43"/>
    </row>
    <row r="418" ht="13.5" customHeight="1">
      <c r="A418" s="11"/>
      <c r="B418" s="11"/>
      <c r="C418" s="43"/>
      <c r="D418" s="43"/>
      <c r="E418" s="43"/>
      <c r="F418" s="43"/>
      <c r="G418" s="43"/>
      <c r="H418" s="43"/>
      <c r="I418" s="43"/>
      <c r="J418" s="43"/>
      <c r="K418" s="43"/>
      <c r="L418" s="43"/>
      <c r="M418" s="43"/>
      <c r="N418" s="43"/>
      <c r="O418" s="43"/>
      <c r="P418" s="43"/>
      <c r="Q418" s="44"/>
      <c r="R418" s="44"/>
      <c r="S418" s="43"/>
      <c r="T418" s="43"/>
      <c r="U418" s="44"/>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43"/>
      <c r="BH418" s="43"/>
      <c r="BI418" s="43"/>
      <c r="BJ418" s="43"/>
      <c r="BK418" s="43"/>
      <c r="BL418" s="43"/>
      <c r="BM418" s="43"/>
      <c r="BN418" s="43"/>
    </row>
    <row r="419" ht="13.5" customHeight="1">
      <c r="A419" s="11"/>
      <c r="B419" s="11"/>
      <c r="C419" s="43"/>
      <c r="D419" s="43"/>
      <c r="E419" s="43"/>
      <c r="F419" s="43"/>
      <c r="G419" s="43"/>
      <c r="H419" s="43"/>
      <c r="I419" s="43"/>
      <c r="J419" s="43"/>
      <c r="K419" s="43"/>
      <c r="L419" s="43"/>
      <c r="M419" s="43"/>
      <c r="N419" s="43"/>
      <c r="O419" s="43"/>
      <c r="P419" s="43"/>
      <c r="Q419" s="44"/>
      <c r="R419" s="44"/>
      <c r="S419" s="43"/>
      <c r="T419" s="43"/>
      <c r="U419" s="44"/>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43"/>
      <c r="BH419" s="43"/>
      <c r="BI419" s="43"/>
      <c r="BJ419" s="43"/>
      <c r="BK419" s="43"/>
      <c r="BL419" s="43"/>
      <c r="BM419" s="43"/>
      <c r="BN419" s="43"/>
    </row>
    <row r="420" ht="13.5" customHeight="1">
      <c r="A420" s="11"/>
      <c r="B420" s="11"/>
      <c r="C420" s="43"/>
      <c r="D420" s="43"/>
      <c r="E420" s="43"/>
      <c r="F420" s="43"/>
      <c r="G420" s="43"/>
      <c r="H420" s="43"/>
      <c r="I420" s="43"/>
      <c r="J420" s="43"/>
      <c r="K420" s="43"/>
      <c r="L420" s="43"/>
      <c r="M420" s="43"/>
      <c r="N420" s="43"/>
      <c r="O420" s="43"/>
      <c r="P420" s="43"/>
      <c r="Q420" s="44"/>
      <c r="R420" s="44"/>
      <c r="S420" s="43"/>
      <c r="T420" s="43"/>
      <c r="U420" s="44"/>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43"/>
      <c r="BH420" s="43"/>
      <c r="BI420" s="43"/>
      <c r="BJ420" s="43"/>
      <c r="BK420" s="43"/>
      <c r="BL420" s="43"/>
      <c r="BM420" s="43"/>
      <c r="BN420" s="43"/>
    </row>
    <row r="421" ht="13.5" customHeight="1">
      <c r="A421" s="11"/>
      <c r="B421" s="11"/>
      <c r="C421" s="43"/>
      <c r="D421" s="43"/>
      <c r="E421" s="43"/>
      <c r="F421" s="43"/>
      <c r="G421" s="43"/>
      <c r="H421" s="43"/>
      <c r="I421" s="43"/>
      <c r="J421" s="43"/>
      <c r="K421" s="43"/>
      <c r="L421" s="43"/>
      <c r="M421" s="43"/>
      <c r="N421" s="43"/>
      <c r="O421" s="43"/>
      <c r="P421" s="43"/>
      <c r="Q421" s="44"/>
      <c r="R421" s="44"/>
      <c r="S421" s="43"/>
      <c r="T421" s="43"/>
      <c r="U421" s="44"/>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43"/>
      <c r="BH421" s="43"/>
      <c r="BI421" s="43"/>
      <c r="BJ421" s="43"/>
      <c r="BK421" s="43"/>
      <c r="BL421" s="43"/>
      <c r="BM421" s="43"/>
      <c r="BN421" s="43"/>
    </row>
    <row r="422" ht="13.5" customHeight="1">
      <c r="A422" s="11"/>
      <c r="B422" s="11"/>
      <c r="C422" s="43"/>
      <c r="D422" s="43"/>
      <c r="E422" s="43"/>
      <c r="F422" s="43"/>
      <c r="G422" s="43"/>
      <c r="H422" s="43"/>
      <c r="I422" s="43"/>
      <c r="J422" s="43"/>
      <c r="K422" s="43"/>
      <c r="L422" s="43"/>
      <c r="M422" s="43"/>
      <c r="N422" s="43"/>
      <c r="O422" s="43"/>
      <c r="P422" s="43"/>
      <c r="Q422" s="44"/>
      <c r="R422" s="44"/>
      <c r="S422" s="43"/>
      <c r="T422" s="43"/>
      <c r="U422" s="44"/>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43"/>
      <c r="BH422" s="43"/>
      <c r="BI422" s="43"/>
      <c r="BJ422" s="43"/>
      <c r="BK422" s="43"/>
      <c r="BL422" s="43"/>
      <c r="BM422" s="43"/>
      <c r="BN422" s="43"/>
    </row>
    <row r="423" ht="13.5" customHeight="1">
      <c r="A423" s="11"/>
      <c r="B423" s="11"/>
      <c r="C423" s="43"/>
      <c r="D423" s="43"/>
      <c r="E423" s="43"/>
      <c r="F423" s="43"/>
      <c r="G423" s="43"/>
      <c r="H423" s="43"/>
      <c r="I423" s="43"/>
      <c r="J423" s="43"/>
      <c r="K423" s="43"/>
      <c r="L423" s="43"/>
      <c r="M423" s="43"/>
      <c r="N423" s="43"/>
      <c r="O423" s="43"/>
      <c r="P423" s="43"/>
      <c r="Q423" s="44"/>
      <c r="R423" s="44"/>
      <c r="S423" s="43"/>
      <c r="T423" s="43"/>
      <c r="U423" s="44"/>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43"/>
      <c r="BH423" s="43"/>
      <c r="BI423" s="43"/>
      <c r="BJ423" s="43"/>
      <c r="BK423" s="43"/>
      <c r="BL423" s="43"/>
      <c r="BM423" s="43"/>
      <c r="BN423" s="43"/>
    </row>
    <row r="424" ht="13.5" customHeight="1">
      <c r="A424" s="11"/>
      <c r="B424" s="11"/>
      <c r="C424" s="43"/>
      <c r="D424" s="43"/>
      <c r="E424" s="43"/>
      <c r="F424" s="43"/>
      <c r="G424" s="43"/>
      <c r="H424" s="43"/>
      <c r="I424" s="43"/>
      <c r="J424" s="43"/>
      <c r="K424" s="43"/>
      <c r="L424" s="43"/>
      <c r="M424" s="43"/>
      <c r="N424" s="43"/>
      <c r="O424" s="43"/>
      <c r="P424" s="43"/>
      <c r="Q424" s="44"/>
      <c r="R424" s="44"/>
      <c r="S424" s="43"/>
      <c r="T424" s="43"/>
      <c r="U424" s="44"/>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43"/>
      <c r="BH424" s="43"/>
      <c r="BI424" s="43"/>
      <c r="BJ424" s="43"/>
      <c r="BK424" s="43"/>
      <c r="BL424" s="43"/>
      <c r="BM424" s="43"/>
      <c r="BN424" s="43"/>
    </row>
    <row r="425" ht="13.5" customHeight="1">
      <c r="A425" s="11"/>
      <c r="B425" s="11"/>
      <c r="C425" s="43"/>
      <c r="D425" s="43"/>
      <c r="E425" s="43"/>
      <c r="F425" s="43"/>
      <c r="G425" s="43"/>
      <c r="H425" s="43"/>
      <c r="I425" s="43"/>
      <c r="J425" s="43"/>
      <c r="K425" s="43"/>
      <c r="L425" s="43"/>
      <c r="M425" s="43"/>
      <c r="N425" s="43"/>
      <c r="O425" s="43"/>
      <c r="P425" s="43"/>
      <c r="Q425" s="44"/>
      <c r="R425" s="44"/>
      <c r="S425" s="43"/>
      <c r="T425" s="43"/>
      <c r="U425" s="44"/>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43"/>
      <c r="BH425" s="43"/>
      <c r="BI425" s="43"/>
      <c r="BJ425" s="43"/>
      <c r="BK425" s="43"/>
      <c r="BL425" s="43"/>
      <c r="BM425" s="43"/>
      <c r="BN425" s="43"/>
    </row>
    <row r="426" ht="13.5" customHeight="1">
      <c r="A426" s="11"/>
      <c r="B426" s="11"/>
      <c r="C426" s="43"/>
      <c r="D426" s="43"/>
      <c r="E426" s="43"/>
      <c r="F426" s="43"/>
      <c r="G426" s="43"/>
      <c r="H426" s="43"/>
      <c r="I426" s="43"/>
      <c r="J426" s="43"/>
      <c r="K426" s="43"/>
      <c r="L426" s="43"/>
      <c r="M426" s="43"/>
      <c r="N426" s="43"/>
      <c r="O426" s="43"/>
      <c r="P426" s="43"/>
      <c r="Q426" s="44"/>
      <c r="R426" s="44"/>
      <c r="S426" s="43"/>
      <c r="T426" s="43"/>
      <c r="U426" s="44"/>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43"/>
      <c r="BH426" s="43"/>
      <c r="BI426" s="43"/>
      <c r="BJ426" s="43"/>
      <c r="BK426" s="43"/>
      <c r="BL426" s="43"/>
      <c r="BM426" s="43"/>
      <c r="BN426" s="43"/>
    </row>
    <row r="427" ht="13.5" customHeight="1">
      <c r="A427" s="11"/>
      <c r="B427" s="11"/>
      <c r="C427" s="43"/>
      <c r="D427" s="43"/>
      <c r="E427" s="43"/>
      <c r="F427" s="43"/>
      <c r="G427" s="43"/>
      <c r="H427" s="43"/>
      <c r="I427" s="43"/>
      <c r="J427" s="43"/>
      <c r="K427" s="43"/>
      <c r="L427" s="43"/>
      <c r="M427" s="43"/>
      <c r="N427" s="43"/>
      <c r="O427" s="43"/>
      <c r="P427" s="43"/>
      <c r="Q427" s="44"/>
      <c r="R427" s="44"/>
      <c r="S427" s="43"/>
      <c r="T427" s="43"/>
      <c r="U427" s="44"/>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43"/>
      <c r="BH427" s="43"/>
      <c r="BI427" s="43"/>
      <c r="BJ427" s="43"/>
      <c r="BK427" s="43"/>
      <c r="BL427" s="43"/>
      <c r="BM427" s="43"/>
      <c r="BN427" s="43"/>
    </row>
    <row r="428" ht="13.5" customHeight="1">
      <c r="A428" s="11"/>
      <c r="B428" s="11"/>
      <c r="C428" s="43"/>
      <c r="D428" s="43"/>
      <c r="E428" s="43"/>
      <c r="F428" s="43"/>
      <c r="G428" s="43"/>
      <c r="H428" s="43"/>
      <c r="I428" s="43"/>
      <c r="J428" s="43"/>
      <c r="K428" s="43"/>
      <c r="L428" s="43"/>
      <c r="M428" s="43"/>
      <c r="N428" s="43"/>
      <c r="O428" s="43"/>
      <c r="P428" s="43"/>
      <c r="Q428" s="44"/>
      <c r="R428" s="44"/>
      <c r="S428" s="43"/>
      <c r="T428" s="43"/>
      <c r="U428" s="44"/>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43"/>
      <c r="BH428" s="43"/>
      <c r="BI428" s="43"/>
      <c r="BJ428" s="43"/>
      <c r="BK428" s="43"/>
      <c r="BL428" s="43"/>
      <c r="BM428" s="43"/>
      <c r="BN428" s="43"/>
    </row>
    <row r="429" ht="13.5" customHeight="1">
      <c r="A429" s="11"/>
      <c r="B429" s="11"/>
      <c r="C429" s="43"/>
      <c r="D429" s="43"/>
      <c r="E429" s="43"/>
      <c r="F429" s="43"/>
      <c r="G429" s="43"/>
      <c r="H429" s="43"/>
      <c r="I429" s="43"/>
      <c r="J429" s="43"/>
      <c r="K429" s="43"/>
      <c r="L429" s="43"/>
      <c r="M429" s="43"/>
      <c r="N429" s="43"/>
      <c r="O429" s="43"/>
      <c r="P429" s="43"/>
      <c r="Q429" s="44"/>
      <c r="R429" s="44"/>
      <c r="S429" s="43"/>
      <c r="T429" s="43"/>
      <c r="U429" s="44"/>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43"/>
      <c r="BH429" s="43"/>
      <c r="BI429" s="43"/>
      <c r="BJ429" s="43"/>
      <c r="BK429" s="43"/>
      <c r="BL429" s="43"/>
      <c r="BM429" s="43"/>
      <c r="BN429" s="43"/>
    </row>
    <row r="430" ht="13.5" customHeight="1">
      <c r="A430" s="11"/>
      <c r="B430" s="11"/>
      <c r="C430" s="43"/>
      <c r="D430" s="43"/>
      <c r="E430" s="43"/>
      <c r="F430" s="43"/>
      <c r="G430" s="43"/>
      <c r="H430" s="43"/>
      <c r="I430" s="43"/>
      <c r="J430" s="43"/>
      <c r="K430" s="43"/>
      <c r="L430" s="43"/>
      <c r="M430" s="43"/>
      <c r="N430" s="43"/>
      <c r="O430" s="43"/>
      <c r="P430" s="43"/>
      <c r="Q430" s="44"/>
      <c r="R430" s="44"/>
      <c r="S430" s="43"/>
      <c r="T430" s="43"/>
      <c r="U430" s="44"/>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43"/>
      <c r="BH430" s="43"/>
      <c r="BI430" s="43"/>
      <c r="BJ430" s="43"/>
      <c r="BK430" s="43"/>
      <c r="BL430" s="43"/>
      <c r="BM430" s="43"/>
      <c r="BN430" s="43"/>
    </row>
    <row r="431" ht="13.5" customHeight="1">
      <c r="A431" s="11"/>
      <c r="B431" s="11"/>
      <c r="C431" s="43"/>
      <c r="D431" s="43"/>
      <c r="E431" s="43"/>
      <c r="F431" s="43"/>
      <c r="G431" s="43"/>
      <c r="H431" s="43"/>
      <c r="I431" s="43"/>
      <c r="J431" s="43"/>
      <c r="K431" s="43"/>
      <c r="L431" s="43"/>
      <c r="M431" s="43"/>
      <c r="N431" s="43"/>
      <c r="O431" s="43"/>
      <c r="P431" s="43"/>
      <c r="Q431" s="44"/>
      <c r="R431" s="44"/>
      <c r="S431" s="43"/>
      <c r="T431" s="43"/>
      <c r="U431" s="44"/>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43"/>
      <c r="BH431" s="43"/>
      <c r="BI431" s="43"/>
      <c r="BJ431" s="43"/>
      <c r="BK431" s="43"/>
      <c r="BL431" s="43"/>
      <c r="BM431" s="43"/>
      <c r="BN431" s="43"/>
    </row>
    <row r="432" ht="13.5" customHeight="1">
      <c r="A432" s="11"/>
      <c r="B432" s="11"/>
      <c r="C432" s="43"/>
      <c r="D432" s="43"/>
      <c r="E432" s="43"/>
      <c r="F432" s="43"/>
      <c r="G432" s="43"/>
      <c r="H432" s="43"/>
      <c r="I432" s="43"/>
      <c r="J432" s="43"/>
      <c r="K432" s="43"/>
      <c r="L432" s="43"/>
      <c r="M432" s="43"/>
      <c r="N432" s="43"/>
      <c r="O432" s="43"/>
      <c r="P432" s="43"/>
      <c r="Q432" s="44"/>
      <c r="R432" s="44"/>
      <c r="S432" s="43"/>
      <c r="T432" s="43"/>
      <c r="U432" s="44"/>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43"/>
      <c r="BH432" s="43"/>
      <c r="BI432" s="43"/>
      <c r="BJ432" s="43"/>
      <c r="BK432" s="43"/>
      <c r="BL432" s="43"/>
      <c r="BM432" s="43"/>
      <c r="BN432" s="43"/>
    </row>
    <row r="433" ht="13.5" customHeight="1">
      <c r="A433" s="11"/>
      <c r="B433" s="11"/>
      <c r="C433" s="43"/>
      <c r="D433" s="43"/>
      <c r="E433" s="43"/>
      <c r="F433" s="43"/>
      <c r="G433" s="43"/>
      <c r="H433" s="43"/>
      <c r="I433" s="43"/>
      <c r="J433" s="43"/>
      <c r="K433" s="43"/>
      <c r="L433" s="43"/>
      <c r="M433" s="43"/>
      <c r="N433" s="43"/>
      <c r="O433" s="43"/>
      <c r="P433" s="43"/>
      <c r="Q433" s="44"/>
      <c r="R433" s="44"/>
      <c r="S433" s="43"/>
      <c r="T433" s="43"/>
      <c r="U433" s="44"/>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43"/>
      <c r="BH433" s="43"/>
      <c r="BI433" s="43"/>
      <c r="BJ433" s="43"/>
      <c r="BK433" s="43"/>
      <c r="BL433" s="43"/>
      <c r="BM433" s="43"/>
      <c r="BN433" s="43"/>
    </row>
    <row r="434" ht="13.5" customHeight="1">
      <c r="A434" s="11"/>
      <c r="B434" s="11"/>
      <c r="C434" s="43"/>
      <c r="D434" s="43"/>
      <c r="E434" s="43"/>
      <c r="F434" s="43"/>
      <c r="G434" s="43"/>
      <c r="H434" s="43"/>
      <c r="I434" s="43"/>
      <c r="J434" s="43"/>
      <c r="K434" s="43"/>
      <c r="L434" s="43"/>
      <c r="M434" s="43"/>
      <c r="N434" s="43"/>
      <c r="O434" s="43"/>
      <c r="P434" s="43"/>
      <c r="Q434" s="44"/>
      <c r="R434" s="44"/>
      <c r="S434" s="43"/>
      <c r="T434" s="43"/>
      <c r="U434" s="44"/>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43"/>
      <c r="BH434" s="43"/>
      <c r="BI434" s="43"/>
      <c r="BJ434" s="43"/>
      <c r="BK434" s="43"/>
      <c r="BL434" s="43"/>
      <c r="BM434" s="43"/>
      <c r="BN434" s="43"/>
    </row>
    <row r="435" ht="13.5" customHeight="1">
      <c r="A435" s="11"/>
      <c r="B435" s="11"/>
      <c r="C435" s="43"/>
      <c r="D435" s="43"/>
      <c r="E435" s="43"/>
      <c r="F435" s="43"/>
      <c r="G435" s="43"/>
      <c r="H435" s="43"/>
      <c r="I435" s="43"/>
      <c r="J435" s="43"/>
      <c r="K435" s="43"/>
      <c r="L435" s="43"/>
      <c r="M435" s="43"/>
      <c r="N435" s="43"/>
      <c r="O435" s="43"/>
      <c r="P435" s="43"/>
      <c r="Q435" s="44"/>
      <c r="R435" s="44"/>
      <c r="S435" s="43"/>
      <c r="T435" s="43"/>
      <c r="U435" s="44"/>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43"/>
      <c r="BH435" s="43"/>
      <c r="BI435" s="43"/>
      <c r="BJ435" s="43"/>
      <c r="BK435" s="43"/>
      <c r="BL435" s="43"/>
      <c r="BM435" s="43"/>
      <c r="BN435" s="43"/>
    </row>
    <row r="436" ht="13.5" customHeight="1">
      <c r="A436" s="11"/>
      <c r="B436" s="11"/>
      <c r="C436" s="43"/>
      <c r="D436" s="43"/>
      <c r="E436" s="43"/>
      <c r="F436" s="43"/>
      <c r="G436" s="43"/>
      <c r="H436" s="43"/>
      <c r="I436" s="43"/>
      <c r="J436" s="43"/>
      <c r="K436" s="43"/>
      <c r="L436" s="43"/>
      <c r="M436" s="43"/>
      <c r="N436" s="43"/>
      <c r="O436" s="43"/>
      <c r="P436" s="43"/>
      <c r="Q436" s="44"/>
      <c r="R436" s="44"/>
      <c r="S436" s="43"/>
      <c r="T436" s="43"/>
      <c r="U436" s="44"/>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43"/>
      <c r="BH436" s="43"/>
      <c r="BI436" s="43"/>
      <c r="BJ436" s="43"/>
      <c r="BK436" s="43"/>
      <c r="BL436" s="43"/>
      <c r="BM436" s="43"/>
      <c r="BN436" s="43"/>
    </row>
    <row r="437" ht="13.5" customHeight="1">
      <c r="A437" s="11"/>
      <c r="B437" s="11"/>
      <c r="C437" s="43"/>
      <c r="D437" s="43"/>
      <c r="E437" s="43"/>
      <c r="F437" s="43"/>
      <c r="G437" s="43"/>
      <c r="H437" s="43"/>
      <c r="I437" s="43"/>
      <c r="J437" s="43"/>
      <c r="K437" s="43"/>
      <c r="L437" s="43"/>
      <c r="M437" s="43"/>
      <c r="N437" s="43"/>
      <c r="O437" s="43"/>
      <c r="P437" s="43"/>
      <c r="Q437" s="44"/>
      <c r="R437" s="44"/>
      <c r="S437" s="43"/>
      <c r="T437" s="43"/>
      <c r="U437" s="44"/>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43"/>
      <c r="BH437" s="43"/>
      <c r="BI437" s="43"/>
      <c r="BJ437" s="43"/>
      <c r="BK437" s="43"/>
      <c r="BL437" s="43"/>
      <c r="BM437" s="43"/>
      <c r="BN437" s="43"/>
    </row>
    <row r="438" ht="13.5" customHeight="1">
      <c r="A438" s="11"/>
      <c r="B438" s="11"/>
      <c r="C438" s="43"/>
      <c r="D438" s="43"/>
      <c r="E438" s="43"/>
      <c r="F438" s="43"/>
      <c r="G438" s="43"/>
      <c r="H438" s="43"/>
      <c r="I438" s="43"/>
      <c r="J438" s="43"/>
      <c r="K438" s="43"/>
      <c r="L438" s="43"/>
      <c r="M438" s="43"/>
      <c r="N438" s="43"/>
      <c r="O438" s="43"/>
      <c r="P438" s="43"/>
      <c r="Q438" s="44"/>
      <c r="R438" s="44"/>
      <c r="S438" s="43"/>
      <c r="T438" s="43"/>
      <c r="U438" s="44"/>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43"/>
      <c r="BH438" s="43"/>
      <c r="BI438" s="43"/>
      <c r="BJ438" s="43"/>
      <c r="BK438" s="43"/>
      <c r="BL438" s="43"/>
      <c r="BM438" s="43"/>
      <c r="BN438" s="43"/>
    </row>
    <row r="439" ht="13.5" customHeight="1">
      <c r="A439" s="11"/>
      <c r="B439" s="11"/>
      <c r="C439" s="43"/>
      <c r="D439" s="43"/>
      <c r="E439" s="43"/>
      <c r="F439" s="43"/>
      <c r="G439" s="43"/>
      <c r="H439" s="43"/>
      <c r="I439" s="43"/>
      <c r="J439" s="43"/>
      <c r="K439" s="43"/>
      <c r="L439" s="43"/>
      <c r="M439" s="43"/>
      <c r="N439" s="43"/>
      <c r="O439" s="43"/>
      <c r="P439" s="43"/>
      <c r="Q439" s="44"/>
      <c r="R439" s="44"/>
      <c r="S439" s="43"/>
      <c r="T439" s="43"/>
      <c r="U439" s="44"/>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43"/>
      <c r="BH439" s="43"/>
      <c r="BI439" s="43"/>
      <c r="BJ439" s="43"/>
      <c r="BK439" s="43"/>
      <c r="BL439" s="43"/>
      <c r="BM439" s="43"/>
      <c r="BN439" s="43"/>
    </row>
    <row r="440" ht="13.5" customHeight="1">
      <c r="A440" s="11"/>
      <c r="B440" s="11"/>
      <c r="C440" s="43"/>
      <c r="D440" s="43"/>
      <c r="E440" s="43"/>
      <c r="F440" s="43"/>
      <c r="G440" s="43"/>
      <c r="H440" s="43"/>
      <c r="I440" s="43"/>
      <c r="J440" s="43"/>
      <c r="K440" s="43"/>
      <c r="L440" s="43"/>
      <c r="M440" s="43"/>
      <c r="N440" s="43"/>
      <c r="O440" s="43"/>
      <c r="P440" s="43"/>
      <c r="Q440" s="44"/>
      <c r="R440" s="44"/>
      <c r="S440" s="43"/>
      <c r="T440" s="43"/>
      <c r="U440" s="44"/>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43"/>
      <c r="BH440" s="43"/>
      <c r="BI440" s="43"/>
      <c r="BJ440" s="43"/>
      <c r="BK440" s="43"/>
      <c r="BL440" s="43"/>
      <c r="BM440" s="43"/>
      <c r="BN440" s="43"/>
    </row>
    <row r="441" ht="13.5" customHeight="1">
      <c r="A441" s="11"/>
      <c r="B441" s="11"/>
      <c r="C441" s="43"/>
      <c r="D441" s="43"/>
      <c r="E441" s="43"/>
      <c r="F441" s="43"/>
      <c r="G441" s="43"/>
      <c r="H441" s="43"/>
      <c r="I441" s="43"/>
      <c r="J441" s="43"/>
      <c r="K441" s="43"/>
      <c r="L441" s="43"/>
      <c r="M441" s="43"/>
      <c r="N441" s="43"/>
      <c r="O441" s="43"/>
      <c r="P441" s="43"/>
      <c r="Q441" s="44"/>
      <c r="R441" s="44"/>
      <c r="S441" s="43"/>
      <c r="T441" s="43"/>
      <c r="U441" s="44"/>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43"/>
      <c r="BH441" s="43"/>
      <c r="BI441" s="43"/>
      <c r="BJ441" s="43"/>
      <c r="BK441" s="43"/>
      <c r="BL441" s="43"/>
      <c r="BM441" s="43"/>
      <c r="BN441" s="43"/>
    </row>
    <row r="442" ht="13.5" customHeight="1">
      <c r="A442" s="11"/>
      <c r="B442" s="11"/>
      <c r="C442" s="43"/>
      <c r="D442" s="43"/>
      <c r="E442" s="43"/>
      <c r="F442" s="43"/>
      <c r="G442" s="43"/>
      <c r="H442" s="43"/>
      <c r="I442" s="43"/>
      <c r="J442" s="43"/>
      <c r="K442" s="43"/>
      <c r="L442" s="43"/>
      <c r="M442" s="43"/>
      <c r="N442" s="43"/>
      <c r="O442" s="43"/>
      <c r="P442" s="43"/>
      <c r="Q442" s="44"/>
      <c r="R442" s="44"/>
      <c r="S442" s="43"/>
      <c r="T442" s="43"/>
      <c r="U442" s="44"/>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43"/>
      <c r="BH442" s="43"/>
      <c r="BI442" s="43"/>
      <c r="BJ442" s="43"/>
      <c r="BK442" s="43"/>
      <c r="BL442" s="43"/>
      <c r="BM442" s="43"/>
      <c r="BN442" s="43"/>
    </row>
    <row r="443" ht="13.5" customHeight="1">
      <c r="A443" s="11"/>
      <c r="B443" s="11"/>
      <c r="C443" s="43"/>
      <c r="D443" s="43"/>
      <c r="E443" s="43"/>
      <c r="F443" s="43"/>
      <c r="G443" s="43"/>
      <c r="H443" s="43"/>
      <c r="I443" s="43"/>
      <c r="J443" s="43"/>
      <c r="K443" s="43"/>
      <c r="L443" s="43"/>
      <c r="M443" s="43"/>
      <c r="N443" s="43"/>
      <c r="O443" s="43"/>
      <c r="P443" s="43"/>
      <c r="Q443" s="44"/>
      <c r="R443" s="44"/>
      <c r="S443" s="43"/>
      <c r="T443" s="43"/>
      <c r="U443" s="44"/>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43"/>
      <c r="BH443" s="43"/>
      <c r="BI443" s="43"/>
      <c r="BJ443" s="43"/>
      <c r="BK443" s="43"/>
      <c r="BL443" s="43"/>
      <c r="BM443" s="43"/>
      <c r="BN443" s="43"/>
    </row>
    <row r="444" ht="13.5" customHeight="1">
      <c r="A444" s="11"/>
      <c r="B444" s="11"/>
      <c r="C444" s="43"/>
      <c r="D444" s="43"/>
      <c r="E444" s="43"/>
      <c r="F444" s="43"/>
      <c r="G444" s="43"/>
      <c r="H444" s="43"/>
      <c r="I444" s="43"/>
      <c r="J444" s="43"/>
      <c r="K444" s="43"/>
      <c r="L444" s="43"/>
      <c r="M444" s="43"/>
      <c r="N444" s="43"/>
      <c r="O444" s="43"/>
      <c r="P444" s="43"/>
      <c r="Q444" s="44"/>
      <c r="R444" s="44"/>
      <c r="S444" s="43"/>
      <c r="T444" s="43"/>
      <c r="U444" s="44"/>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43"/>
      <c r="BH444" s="43"/>
      <c r="BI444" s="43"/>
      <c r="BJ444" s="43"/>
      <c r="BK444" s="43"/>
      <c r="BL444" s="43"/>
      <c r="BM444" s="43"/>
      <c r="BN444" s="43"/>
    </row>
    <row r="445" ht="13.5" customHeight="1">
      <c r="A445" s="11"/>
      <c r="B445" s="11"/>
      <c r="C445" s="43"/>
      <c r="D445" s="43"/>
      <c r="E445" s="43"/>
      <c r="F445" s="43"/>
      <c r="G445" s="43"/>
      <c r="H445" s="43"/>
      <c r="I445" s="43"/>
      <c r="J445" s="43"/>
      <c r="K445" s="43"/>
      <c r="L445" s="43"/>
      <c r="M445" s="43"/>
      <c r="N445" s="43"/>
      <c r="O445" s="43"/>
      <c r="P445" s="43"/>
      <c r="Q445" s="44"/>
      <c r="R445" s="44"/>
      <c r="S445" s="43"/>
      <c r="T445" s="43"/>
      <c r="U445" s="44"/>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43"/>
      <c r="BH445" s="43"/>
      <c r="BI445" s="43"/>
      <c r="BJ445" s="43"/>
      <c r="BK445" s="43"/>
      <c r="BL445" s="43"/>
      <c r="BM445" s="43"/>
      <c r="BN445" s="43"/>
    </row>
    <row r="446" ht="13.5" customHeight="1">
      <c r="A446" s="11"/>
      <c r="B446" s="11"/>
      <c r="C446" s="43"/>
      <c r="D446" s="43"/>
      <c r="E446" s="43"/>
      <c r="F446" s="43"/>
      <c r="G446" s="43"/>
      <c r="H446" s="43"/>
      <c r="I446" s="43"/>
      <c r="J446" s="43"/>
      <c r="K446" s="43"/>
      <c r="L446" s="43"/>
      <c r="M446" s="43"/>
      <c r="N446" s="43"/>
      <c r="O446" s="43"/>
      <c r="P446" s="43"/>
      <c r="Q446" s="44"/>
      <c r="R446" s="44"/>
      <c r="S446" s="43"/>
      <c r="T446" s="43"/>
      <c r="U446" s="44"/>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43"/>
      <c r="BH446" s="43"/>
      <c r="BI446" s="43"/>
      <c r="BJ446" s="43"/>
      <c r="BK446" s="43"/>
      <c r="BL446" s="43"/>
      <c r="BM446" s="43"/>
      <c r="BN446" s="43"/>
    </row>
    <row r="447" ht="13.5" customHeight="1">
      <c r="A447" s="11"/>
      <c r="B447" s="11"/>
      <c r="C447" s="43"/>
      <c r="D447" s="43"/>
      <c r="E447" s="43"/>
      <c r="F447" s="43"/>
      <c r="G447" s="43"/>
      <c r="H447" s="43"/>
      <c r="I447" s="43"/>
      <c r="J447" s="43"/>
      <c r="K447" s="43"/>
      <c r="L447" s="43"/>
      <c r="M447" s="43"/>
      <c r="N447" s="43"/>
      <c r="O447" s="43"/>
      <c r="P447" s="43"/>
      <c r="Q447" s="44"/>
      <c r="R447" s="44"/>
      <c r="S447" s="43"/>
      <c r="T447" s="43"/>
      <c r="U447" s="44"/>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43"/>
      <c r="BH447" s="43"/>
      <c r="BI447" s="43"/>
      <c r="BJ447" s="43"/>
      <c r="BK447" s="43"/>
      <c r="BL447" s="43"/>
      <c r="BM447" s="43"/>
      <c r="BN447" s="43"/>
    </row>
    <row r="448" ht="13.5" customHeight="1">
      <c r="A448" s="11"/>
      <c r="B448" s="11"/>
      <c r="C448" s="43"/>
      <c r="D448" s="43"/>
      <c r="E448" s="43"/>
      <c r="F448" s="43"/>
      <c r="G448" s="43"/>
      <c r="H448" s="43"/>
      <c r="I448" s="43"/>
      <c r="J448" s="43"/>
      <c r="K448" s="43"/>
      <c r="L448" s="43"/>
      <c r="M448" s="43"/>
      <c r="N448" s="43"/>
      <c r="O448" s="43"/>
      <c r="P448" s="43"/>
      <c r="Q448" s="44"/>
      <c r="R448" s="44"/>
      <c r="S448" s="43"/>
      <c r="T448" s="43"/>
      <c r="U448" s="44"/>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43"/>
      <c r="BH448" s="43"/>
      <c r="BI448" s="43"/>
      <c r="BJ448" s="43"/>
      <c r="BK448" s="43"/>
      <c r="BL448" s="43"/>
      <c r="BM448" s="43"/>
      <c r="BN448" s="43"/>
    </row>
    <row r="449" ht="13.5" customHeight="1">
      <c r="A449" s="11"/>
      <c r="B449" s="11"/>
      <c r="C449" s="43"/>
      <c r="D449" s="43"/>
      <c r="E449" s="43"/>
      <c r="F449" s="43"/>
      <c r="G449" s="43"/>
      <c r="H449" s="43"/>
      <c r="I449" s="43"/>
      <c r="J449" s="43"/>
      <c r="K449" s="43"/>
      <c r="L449" s="43"/>
      <c r="M449" s="43"/>
      <c r="N449" s="43"/>
      <c r="O449" s="43"/>
      <c r="P449" s="43"/>
      <c r="Q449" s="44"/>
      <c r="R449" s="44"/>
      <c r="S449" s="43"/>
      <c r="T449" s="43"/>
      <c r="U449" s="44"/>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43"/>
      <c r="BH449" s="43"/>
      <c r="BI449" s="43"/>
      <c r="BJ449" s="43"/>
      <c r="BK449" s="43"/>
      <c r="BL449" s="43"/>
      <c r="BM449" s="43"/>
      <c r="BN449" s="43"/>
    </row>
    <row r="450" ht="13.5" customHeight="1">
      <c r="A450" s="11"/>
      <c r="B450" s="11"/>
      <c r="C450" s="43"/>
      <c r="D450" s="43"/>
      <c r="E450" s="43"/>
      <c r="F450" s="43"/>
      <c r="G450" s="43"/>
      <c r="H450" s="43"/>
      <c r="I450" s="43"/>
      <c r="J450" s="43"/>
      <c r="K450" s="43"/>
      <c r="L450" s="43"/>
      <c r="M450" s="43"/>
      <c r="N450" s="43"/>
      <c r="O450" s="43"/>
      <c r="P450" s="43"/>
      <c r="Q450" s="44"/>
      <c r="R450" s="44"/>
      <c r="S450" s="43"/>
      <c r="T450" s="43"/>
      <c r="U450" s="44"/>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43"/>
      <c r="BH450" s="43"/>
      <c r="BI450" s="43"/>
      <c r="BJ450" s="43"/>
      <c r="BK450" s="43"/>
      <c r="BL450" s="43"/>
      <c r="BM450" s="43"/>
      <c r="BN450" s="43"/>
    </row>
    <row r="451" ht="13.5" customHeight="1">
      <c r="A451" s="11"/>
      <c r="B451" s="11"/>
      <c r="C451" s="43"/>
      <c r="D451" s="43"/>
      <c r="E451" s="43"/>
      <c r="F451" s="43"/>
      <c r="G451" s="43"/>
      <c r="H451" s="43"/>
      <c r="I451" s="43"/>
      <c r="J451" s="43"/>
      <c r="K451" s="43"/>
      <c r="L451" s="43"/>
      <c r="M451" s="43"/>
      <c r="N451" s="43"/>
      <c r="O451" s="43"/>
      <c r="P451" s="43"/>
      <c r="Q451" s="44"/>
      <c r="R451" s="44"/>
      <c r="S451" s="43"/>
      <c r="T451" s="43"/>
      <c r="U451" s="44"/>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43"/>
      <c r="BH451" s="43"/>
      <c r="BI451" s="43"/>
      <c r="BJ451" s="43"/>
      <c r="BK451" s="43"/>
      <c r="BL451" s="43"/>
      <c r="BM451" s="43"/>
      <c r="BN451" s="43"/>
    </row>
    <row r="452" ht="13.5" customHeight="1">
      <c r="A452" s="11"/>
      <c r="B452" s="11"/>
      <c r="C452" s="43"/>
      <c r="D452" s="43"/>
      <c r="E452" s="43"/>
      <c r="F452" s="43"/>
      <c r="G452" s="43"/>
      <c r="H452" s="43"/>
      <c r="I452" s="43"/>
      <c r="J452" s="43"/>
      <c r="K452" s="43"/>
      <c r="L452" s="43"/>
      <c r="M452" s="43"/>
      <c r="N452" s="43"/>
      <c r="O452" s="43"/>
      <c r="P452" s="43"/>
      <c r="Q452" s="44"/>
      <c r="R452" s="44"/>
      <c r="S452" s="43"/>
      <c r="T452" s="43"/>
      <c r="U452" s="44"/>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43"/>
      <c r="BH452" s="43"/>
      <c r="BI452" s="43"/>
      <c r="BJ452" s="43"/>
      <c r="BK452" s="43"/>
      <c r="BL452" s="43"/>
      <c r="BM452" s="43"/>
      <c r="BN452" s="43"/>
    </row>
    <row r="453" ht="13.5" customHeight="1">
      <c r="A453" s="11"/>
      <c r="B453" s="11"/>
      <c r="C453" s="43"/>
      <c r="D453" s="43"/>
      <c r="E453" s="43"/>
      <c r="F453" s="43"/>
      <c r="G453" s="43"/>
      <c r="H453" s="43"/>
      <c r="I453" s="43"/>
      <c r="J453" s="43"/>
      <c r="K453" s="43"/>
      <c r="L453" s="43"/>
      <c r="M453" s="43"/>
      <c r="N453" s="43"/>
      <c r="O453" s="43"/>
      <c r="P453" s="43"/>
      <c r="Q453" s="44"/>
      <c r="R453" s="44"/>
      <c r="S453" s="43"/>
      <c r="T453" s="43"/>
      <c r="U453" s="44"/>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43"/>
      <c r="BH453" s="43"/>
      <c r="BI453" s="43"/>
      <c r="BJ453" s="43"/>
      <c r="BK453" s="43"/>
      <c r="BL453" s="43"/>
      <c r="BM453" s="43"/>
      <c r="BN453" s="43"/>
    </row>
    <row r="454" ht="13.5" customHeight="1">
      <c r="A454" s="11"/>
      <c r="B454" s="11"/>
      <c r="C454" s="43"/>
      <c r="D454" s="43"/>
      <c r="E454" s="43"/>
      <c r="F454" s="43"/>
      <c r="G454" s="43"/>
      <c r="H454" s="43"/>
      <c r="I454" s="43"/>
      <c r="J454" s="43"/>
      <c r="K454" s="43"/>
      <c r="L454" s="43"/>
      <c r="M454" s="43"/>
      <c r="N454" s="43"/>
      <c r="O454" s="43"/>
      <c r="P454" s="43"/>
      <c r="Q454" s="44"/>
      <c r="R454" s="44"/>
      <c r="S454" s="43"/>
      <c r="T454" s="43"/>
      <c r="U454" s="44"/>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43"/>
      <c r="BH454" s="43"/>
      <c r="BI454" s="43"/>
      <c r="BJ454" s="43"/>
      <c r="BK454" s="43"/>
      <c r="BL454" s="43"/>
      <c r="BM454" s="43"/>
      <c r="BN454" s="43"/>
    </row>
    <row r="455" ht="13.5" customHeight="1">
      <c r="A455" s="11"/>
      <c r="B455" s="11"/>
      <c r="C455" s="43"/>
      <c r="D455" s="43"/>
      <c r="E455" s="43"/>
      <c r="F455" s="43"/>
      <c r="G455" s="43"/>
      <c r="H455" s="43"/>
      <c r="I455" s="43"/>
      <c r="J455" s="43"/>
      <c r="K455" s="43"/>
      <c r="L455" s="43"/>
      <c r="M455" s="43"/>
      <c r="N455" s="43"/>
      <c r="O455" s="43"/>
      <c r="P455" s="43"/>
      <c r="Q455" s="44"/>
      <c r="R455" s="44"/>
      <c r="S455" s="43"/>
      <c r="T455" s="43"/>
      <c r="U455" s="44"/>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43"/>
      <c r="BH455" s="43"/>
      <c r="BI455" s="43"/>
      <c r="BJ455" s="43"/>
      <c r="BK455" s="43"/>
      <c r="BL455" s="43"/>
      <c r="BM455" s="43"/>
      <c r="BN455" s="43"/>
    </row>
    <row r="456" ht="13.5" customHeight="1">
      <c r="A456" s="11"/>
      <c r="B456" s="11"/>
      <c r="C456" s="43"/>
      <c r="D456" s="43"/>
      <c r="E456" s="43"/>
      <c r="F456" s="43"/>
      <c r="G456" s="43"/>
      <c r="H456" s="43"/>
      <c r="I456" s="43"/>
      <c r="J456" s="43"/>
      <c r="K456" s="43"/>
      <c r="L456" s="43"/>
      <c r="M456" s="43"/>
      <c r="N456" s="43"/>
      <c r="O456" s="43"/>
      <c r="P456" s="43"/>
      <c r="Q456" s="44"/>
      <c r="R456" s="44"/>
      <c r="S456" s="43"/>
      <c r="T456" s="43"/>
      <c r="U456" s="44"/>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43"/>
      <c r="BH456" s="43"/>
      <c r="BI456" s="43"/>
      <c r="BJ456" s="43"/>
      <c r="BK456" s="43"/>
      <c r="BL456" s="43"/>
      <c r="BM456" s="43"/>
      <c r="BN456" s="43"/>
    </row>
    <row r="457" ht="13.5" customHeight="1">
      <c r="A457" s="11"/>
      <c r="B457" s="11"/>
      <c r="C457" s="43"/>
      <c r="D457" s="43"/>
      <c r="E457" s="43"/>
      <c r="F457" s="43"/>
      <c r="G457" s="43"/>
      <c r="H457" s="43"/>
      <c r="I457" s="43"/>
      <c r="J457" s="43"/>
      <c r="K457" s="43"/>
      <c r="L457" s="43"/>
      <c r="M457" s="43"/>
      <c r="N457" s="43"/>
      <c r="O457" s="43"/>
      <c r="P457" s="43"/>
      <c r="Q457" s="44"/>
      <c r="R457" s="44"/>
      <c r="S457" s="43"/>
      <c r="T457" s="43"/>
      <c r="U457" s="44"/>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43"/>
      <c r="BH457" s="43"/>
      <c r="BI457" s="43"/>
      <c r="BJ457" s="43"/>
      <c r="BK457" s="43"/>
      <c r="BL457" s="43"/>
      <c r="BM457" s="43"/>
      <c r="BN457" s="43"/>
    </row>
    <row r="458" ht="13.5" customHeight="1">
      <c r="A458" s="11"/>
      <c r="B458" s="11"/>
      <c r="C458" s="43"/>
      <c r="D458" s="43"/>
      <c r="E458" s="43"/>
      <c r="F458" s="43"/>
      <c r="G458" s="43"/>
      <c r="H458" s="43"/>
      <c r="I458" s="43"/>
      <c r="J458" s="43"/>
      <c r="K458" s="43"/>
      <c r="L458" s="43"/>
      <c r="M458" s="43"/>
      <c r="N458" s="43"/>
      <c r="O458" s="43"/>
      <c r="P458" s="43"/>
      <c r="Q458" s="44"/>
      <c r="R458" s="44"/>
      <c r="S458" s="43"/>
      <c r="T458" s="43"/>
      <c r="U458" s="44"/>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43"/>
      <c r="BH458" s="43"/>
      <c r="BI458" s="43"/>
      <c r="BJ458" s="43"/>
      <c r="BK458" s="43"/>
      <c r="BL458" s="43"/>
      <c r="BM458" s="43"/>
      <c r="BN458" s="43"/>
    </row>
    <row r="459" ht="13.5" customHeight="1">
      <c r="A459" s="11"/>
      <c r="B459" s="11"/>
      <c r="C459" s="43"/>
      <c r="D459" s="43"/>
      <c r="E459" s="43"/>
      <c r="F459" s="43"/>
      <c r="G459" s="43"/>
      <c r="H459" s="43"/>
      <c r="I459" s="43"/>
      <c r="J459" s="43"/>
      <c r="K459" s="43"/>
      <c r="L459" s="43"/>
      <c r="M459" s="43"/>
      <c r="N459" s="43"/>
      <c r="O459" s="43"/>
      <c r="P459" s="43"/>
      <c r="Q459" s="44"/>
      <c r="R459" s="44"/>
      <c r="S459" s="43"/>
      <c r="T459" s="43"/>
      <c r="U459" s="44"/>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43"/>
      <c r="BH459" s="43"/>
      <c r="BI459" s="43"/>
      <c r="BJ459" s="43"/>
      <c r="BK459" s="43"/>
      <c r="BL459" s="43"/>
      <c r="BM459" s="43"/>
      <c r="BN459" s="43"/>
    </row>
    <row r="460" ht="13.5" customHeight="1">
      <c r="A460" s="11"/>
      <c r="B460" s="11"/>
      <c r="C460" s="43"/>
      <c r="D460" s="43"/>
      <c r="E460" s="43"/>
      <c r="F460" s="43"/>
      <c r="G460" s="43"/>
      <c r="H460" s="43"/>
      <c r="I460" s="43"/>
      <c r="J460" s="43"/>
      <c r="K460" s="43"/>
      <c r="L460" s="43"/>
      <c r="M460" s="43"/>
      <c r="N460" s="43"/>
      <c r="O460" s="43"/>
      <c r="P460" s="43"/>
      <c r="Q460" s="44"/>
      <c r="R460" s="44"/>
      <c r="S460" s="43"/>
      <c r="T460" s="43"/>
      <c r="U460" s="44"/>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43"/>
      <c r="BH460" s="43"/>
      <c r="BI460" s="43"/>
      <c r="BJ460" s="43"/>
      <c r="BK460" s="43"/>
      <c r="BL460" s="43"/>
      <c r="BM460" s="43"/>
      <c r="BN460" s="43"/>
    </row>
    <row r="461" ht="13.5" customHeight="1">
      <c r="A461" s="11"/>
      <c r="B461" s="11"/>
      <c r="C461" s="43"/>
      <c r="D461" s="43"/>
      <c r="E461" s="43"/>
      <c r="F461" s="43"/>
      <c r="G461" s="43"/>
      <c r="H461" s="43"/>
      <c r="I461" s="43"/>
      <c r="J461" s="43"/>
      <c r="K461" s="43"/>
      <c r="L461" s="43"/>
      <c r="M461" s="43"/>
      <c r="N461" s="43"/>
      <c r="O461" s="43"/>
      <c r="P461" s="43"/>
      <c r="Q461" s="44"/>
      <c r="R461" s="44"/>
      <c r="S461" s="43"/>
      <c r="T461" s="43"/>
      <c r="U461" s="44"/>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43"/>
      <c r="BH461" s="43"/>
      <c r="BI461" s="43"/>
      <c r="BJ461" s="43"/>
      <c r="BK461" s="43"/>
      <c r="BL461" s="43"/>
      <c r="BM461" s="43"/>
      <c r="BN461" s="43"/>
    </row>
    <row r="462" ht="13.5" customHeight="1">
      <c r="A462" s="11"/>
      <c r="B462" s="11"/>
      <c r="C462" s="43"/>
      <c r="D462" s="43"/>
      <c r="E462" s="43"/>
      <c r="F462" s="43"/>
      <c r="G462" s="43"/>
      <c r="H462" s="43"/>
      <c r="I462" s="43"/>
      <c r="J462" s="43"/>
      <c r="K462" s="43"/>
      <c r="L462" s="43"/>
      <c r="M462" s="43"/>
      <c r="N462" s="43"/>
      <c r="O462" s="43"/>
      <c r="P462" s="43"/>
      <c r="Q462" s="44"/>
      <c r="R462" s="44"/>
      <c r="S462" s="43"/>
      <c r="T462" s="43"/>
      <c r="U462" s="44"/>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43"/>
      <c r="BH462" s="43"/>
      <c r="BI462" s="43"/>
      <c r="BJ462" s="43"/>
      <c r="BK462" s="43"/>
      <c r="BL462" s="43"/>
      <c r="BM462" s="43"/>
      <c r="BN462" s="43"/>
    </row>
    <row r="463" ht="13.5" customHeight="1">
      <c r="A463" s="11"/>
      <c r="B463" s="11"/>
      <c r="C463" s="43"/>
      <c r="D463" s="43"/>
      <c r="E463" s="43"/>
      <c r="F463" s="43"/>
      <c r="G463" s="43"/>
      <c r="H463" s="43"/>
      <c r="I463" s="43"/>
      <c r="J463" s="43"/>
      <c r="K463" s="43"/>
      <c r="L463" s="43"/>
      <c r="M463" s="43"/>
      <c r="N463" s="43"/>
      <c r="O463" s="43"/>
      <c r="P463" s="43"/>
      <c r="Q463" s="44"/>
      <c r="R463" s="44"/>
      <c r="S463" s="43"/>
      <c r="T463" s="43"/>
      <c r="U463" s="44"/>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43"/>
      <c r="BH463" s="43"/>
      <c r="BI463" s="43"/>
      <c r="BJ463" s="43"/>
      <c r="BK463" s="43"/>
      <c r="BL463" s="43"/>
      <c r="BM463" s="43"/>
      <c r="BN463" s="43"/>
    </row>
    <row r="464" ht="13.5" customHeight="1">
      <c r="A464" s="11"/>
      <c r="B464" s="11"/>
      <c r="C464" s="43"/>
      <c r="D464" s="43"/>
      <c r="E464" s="43"/>
      <c r="F464" s="43"/>
      <c r="G464" s="43"/>
      <c r="H464" s="43"/>
      <c r="I464" s="43"/>
      <c r="J464" s="43"/>
      <c r="K464" s="43"/>
      <c r="L464" s="43"/>
      <c r="M464" s="43"/>
      <c r="N464" s="43"/>
      <c r="O464" s="43"/>
      <c r="P464" s="43"/>
      <c r="Q464" s="44"/>
      <c r="R464" s="44"/>
      <c r="S464" s="43"/>
      <c r="T464" s="43"/>
      <c r="U464" s="44"/>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43"/>
      <c r="BH464" s="43"/>
      <c r="BI464" s="43"/>
      <c r="BJ464" s="43"/>
      <c r="BK464" s="43"/>
      <c r="BL464" s="43"/>
      <c r="BM464" s="43"/>
      <c r="BN464" s="43"/>
    </row>
    <row r="465" ht="13.5" customHeight="1">
      <c r="A465" s="11"/>
      <c r="B465" s="11"/>
      <c r="C465" s="43"/>
      <c r="D465" s="43"/>
      <c r="E465" s="43"/>
      <c r="F465" s="43"/>
      <c r="G465" s="43"/>
      <c r="H465" s="43"/>
      <c r="I465" s="43"/>
      <c r="J465" s="43"/>
      <c r="K465" s="43"/>
      <c r="L465" s="43"/>
      <c r="M465" s="43"/>
      <c r="N465" s="43"/>
      <c r="O465" s="43"/>
      <c r="P465" s="43"/>
      <c r="Q465" s="44"/>
      <c r="R465" s="44"/>
      <c r="S465" s="43"/>
      <c r="T465" s="43"/>
      <c r="U465" s="44"/>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43"/>
      <c r="BH465" s="43"/>
      <c r="BI465" s="43"/>
      <c r="BJ465" s="43"/>
      <c r="BK465" s="43"/>
      <c r="BL465" s="43"/>
      <c r="BM465" s="43"/>
      <c r="BN465" s="43"/>
    </row>
    <row r="466" ht="13.5" customHeight="1">
      <c r="A466" s="11"/>
      <c r="B466" s="11"/>
      <c r="C466" s="43"/>
      <c r="D466" s="43"/>
      <c r="E466" s="43"/>
      <c r="F466" s="43"/>
      <c r="G466" s="43"/>
      <c r="H466" s="43"/>
      <c r="I466" s="43"/>
      <c r="J466" s="43"/>
      <c r="K466" s="43"/>
      <c r="L466" s="43"/>
      <c r="M466" s="43"/>
      <c r="N466" s="43"/>
      <c r="O466" s="43"/>
      <c r="P466" s="43"/>
      <c r="Q466" s="44"/>
      <c r="R466" s="44"/>
      <c r="S466" s="43"/>
      <c r="T466" s="43"/>
      <c r="U466" s="44"/>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43"/>
      <c r="BH466" s="43"/>
      <c r="BI466" s="43"/>
      <c r="BJ466" s="43"/>
      <c r="BK466" s="43"/>
      <c r="BL466" s="43"/>
      <c r="BM466" s="43"/>
      <c r="BN466" s="43"/>
    </row>
    <row r="467" ht="13.5" customHeight="1">
      <c r="A467" s="11"/>
      <c r="B467" s="11"/>
      <c r="C467" s="43"/>
      <c r="D467" s="43"/>
      <c r="E467" s="43"/>
      <c r="F467" s="43"/>
      <c r="G467" s="43"/>
      <c r="H467" s="43"/>
      <c r="I467" s="43"/>
      <c r="J467" s="43"/>
      <c r="K467" s="43"/>
      <c r="L467" s="43"/>
      <c r="M467" s="43"/>
      <c r="N467" s="43"/>
      <c r="O467" s="43"/>
      <c r="P467" s="43"/>
      <c r="Q467" s="44"/>
      <c r="R467" s="44"/>
      <c r="S467" s="43"/>
      <c r="T467" s="43"/>
      <c r="U467" s="44"/>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43"/>
      <c r="BH467" s="43"/>
      <c r="BI467" s="43"/>
      <c r="BJ467" s="43"/>
      <c r="BK467" s="43"/>
      <c r="BL467" s="43"/>
      <c r="BM467" s="43"/>
      <c r="BN467" s="43"/>
    </row>
    <row r="468" ht="13.5" customHeight="1">
      <c r="A468" s="11"/>
      <c r="B468" s="11"/>
      <c r="C468" s="43"/>
      <c r="D468" s="43"/>
      <c r="E468" s="43"/>
      <c r="F468" s="43"/>
      <c r="G468" s="43"/>
      <c r="H468" s="43"/>
      <c r="I468" s="43"/>
      <c r="J468" s="43"/>
      <c r="K468" s="43"/>
      <c r="L468" s="43"/>
      <c r="M468" s="43"/>
      <c r="N468" s="43"/>
      <c r="O468" s="43"/>
      <c r="P468" s="43"/>
      <c r="Q468" s="44"/>
      <c r="R468" s="44"/>
      <c r="S468" s="43"/>
      <c r="T468" s="43"/>
      <c r="U468" s="44"/>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43"/>
      <c r="BH468" s="43"/>
      <c r="BI468" s="43"/>
      <c r="BJ468" s="43"/>
      <c r="BK468" s="43"/>
      <c r="BL468" s="43"/>
      <c r="BM468" s="43"/>
      <c r="BN468" s="43"/>
    </row>
    <row r="469" ht="13.5" customHeight="1">
      <c r="A469" s="11"/>
      <c r="B469" s="11"/>
      <c r="C469" s="43"/>
      <c r="D469" s="43"/>
      <c r="E469" s="43"/>
      <c r="F469" s="43"/>
      <c r="G469" s="43"/>
      <c r="H469" s="43"/>
      <c r="I469" s="43"/>
      <c r="J469" s="43"/>
      <c r="K469" s="43"/>
      <c r="L469" s="43"/>
      <c r="M469" s="43"/>
      <c r="N469" s="43"/>
      <c r="O469" s="43"/>
      <c r="P469" s="43"/>
      <c r="Q469" s="44"/>
      <c r="R469" s="44"/>
      <c r="S469" s="43"/>
      <c r="T469" s="43"/>
      <c r="U469" s="44"/>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43"/>
      <c r="BH469" s="43"/>
      <c r="BI469" s="43"/>
      <c r="BJ469" s="43"/>
      <c r="BK469" s="43"/>
      <c r="BL469" s="43"/>
      <c r="BM469" s="43"/>
      <c r="BN469" s="43"/>
    </row>
    <row r="470" ht="13.5" customHeight="1">
      <c r="A470" s="11"/>
      <c r="B470" s="11"/>
      <c r="C470" s="43"/>
      <c r="D470" s="43"/>
      <c r="E470" s="43"/>
      <c r="F470" s="43"/>
      <c r="G470" s="43"/>
      <c r="H470" s="43"/>
      <c r="I470" s="43"/>
      <c r="J470" s="43"/>
      <c r="K470" s="43"/>
      <c r="L470" s="43"/>
      <c r="M470" s="43"/>
      <c r="N470" s="43"/>
      <c r="O470" s="43"/>
      <c r="P470" s="43"/>
      <c r="Q470" s="44"/>
      <c r="R470" s="44"/>
      <c r="S470" s="43"/>
      <c r="T470" s="43"/>
      <c r="U470" s="44"/>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43"/>
      <c r="BH470" s="43"/>
      <c r="BI470" s="43"/>
      <c r="BJ470" s="43"/>
      <c r="BK470" s="43"/>
      <c r="BL470" s="43"/>
      <c r="BM470" s="43"/>
      <c r="BN470" s="43"/>
    </row>
    <row r="471" ht="13.5" customHeight="1">
      <c r="A471" s="11"/>
      <c r="B471" s="11"/>
      <c r="C471" s="43"/>
      <c r="D471" s="43"/>
      <c r="E471" s="43"/>
      <c r="F471" s="43"/>
      <c r="G471" s="43"/>
      <c r="H471" s="43"/>
      <c r="I471" s="43"/>
      <c r="J471" s="43"/>
      <c r="K471" s="43"/>
      <c r="L471" s="43"/>
      <c r="M471" s="43"/>
      <c r="N471" s="43"/>
      <c r="O471" s="43"/>
      <c r="P471" s="43"/>
      <c r="Q471" s="44"/>
      <c r="R471" s="44"/>
      <c r="S471" s="43"/>
      <c r="T471" s="43"/>
      <c r="U471" s="44"/>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43"/>
      <c r="BH471" s="43"/>
      <c r="BI471" s="43"/>
      <c r="BJ471" s="43"/>
      <c r="BK471" s="43"/>
      <c r="BL471" s="43"/>
      <c r="BM471" s="43"/>
      <c r="BN471" s="43"/>
    </row>
    <row r="472" ht="13.5" customHeight="1">
      <c r="A472" s="11"/>
      <c r="B472" s="11"/>
      <c r="C472" s="43"/>
      <c r="D472" s="43"/>
      <c r="E472" s="43"/>
      <c r="F472" s="43"/>
      <c r="G472" s="43"/>
      <c r="H472" s="43"/>
      <c r="I472" s="43"/>
      <c r="J472" s="43"/>
      <c r="K472" s="43"/>
      <c r="L472" s="43"/>
      <c r="M472" s="43"/>
      <c r="N472" s="43"/>
      <c r="O472" s="43"/>
      <c r="P472" s="43"/>
      <c r="Q472" s="44"/>
      <c r="R472" s="44"/>
      <c r="S472" s="43"/>
      <c r="T472" s="43"/>
      <c r="U472" s="44"/>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43"/>
      <c r="BH472" s="43"/>
      <c r="BI472" s="43"/>
      <c r="BJ472" s="43"/>
      <c r="BK472" s="43"/>
      <c r="BL472" s="43"/>
      <c r="BM472" s="43"/>
      <c r="BN472" s="43"/>
    </row>
    <row r="473" ht="13.5" customHeight="1">
      <c r="A473" s="11"/>
      <c r="B473" s="11"/>
      <c r="C473" s="43"/>
      <c r="D473" s="43"/>
      <c r="E473" s="43"/>
      <c r="F473" s="43"/>
      <c r="G473" s="43"/>
      <c r="H473" s="43"/>
      <c r="I473" s="43"/>
      <c r="J473" s="43"/>
      <c r="K473" s="43"/>
      <c r="L473" s="43"/>
      <c r="M473" s="43"/>
      <c r="N473" s="43"/>
      <c r="O473" s="43"/>
      <c r="P473" s="43"/>
      <c r="Q473" s="44"/>
      <c r="R473" s="44"/>
      <c r="S473" s="43"/>
      <c r="T473" s="43"/>
      <c r="U473" s="44"/>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43"/>
      <c r="BH473" s="43"/>
      <c r="BI473" s="43"/>
      <c r="BJ473" s="43"/>
      <c r="BK473" s="43"/>
      <c r="BL473" s="43"/>
      <c r="BM473" s="43"/>
      <c r="BN473" s="43"/>
    </row>
    <row r="474" ht="13.5" customHeight="1">
      <c r="A474" s="11"/>
      <c r="B474" s="11"/>
      <c r="C474" s="43"/>
      <c r="D474" s="43"/>
      <c r="E474" s="43"/>
      <c r="F474" s="43"/>
      <c r="G474" s="43"/>
      <c r="H474" s="43"/>
      <c r="I474" s="43"/>
      <c r="J474" s="43"/>
      <c r="K474" s="43"/>
      <c r="L474" s="43"/>
      <c r="M474" s="43"/>
      <c r="N474" s="43"/>
      <c r="O474" s="43"/>
      <c r="P474" s="43"/>
      <c r="Q474" s="44"/>
      <c r="R474" s="44"/>
      <c r="S474" s="43"/>
      <c r="T474" s="43"/>
      <c r="U474" s="44"/>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43"/>
      <c r="BH474" s="43"/>
      <c r="BI474" s="43"/>
      <c r="BJ474" s="43"/>
      <c r="BK474" s="43"/>
      <c r="BL474" s="43"/>
      <c r="BM474" s="43"/>
      <c r="BN474" s="43"/>
    </row>
    <row r="475" ht="13.5" customHeight="1">
      <c r="A475" s="11"/>
      <c r="B475" s="11"/>
      <c r="C475" s="43"/>
      <c r="D475" s="43"/>
      <c r="E475" s="43"/>
      <c r="F475" s="43"/>
      <c r="G475" s="43"/>
      <c r="H475" s="43"/>
      <c r="I475" s="43"/>
      <c r="J475" s="43"/>
      <c r="K475" s="43"/>
      <c r="L475" s="43"/>
      <c r="M475" s="43"/>
      <c r="N475" s="43"/>
      <c r="O475" s="43"/>
      <c r="P475" s="43"/>
      <c r="Q475" s="44"/>
      <c r="R475" s="44"/>
      <c r="S475" s="43"/>
      <c r="T475" s="43"/>
      <c r="U475" s="44"/>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43"/>
      <c r="BH475" s="43"/>
      <c r="BI475" s="43"/>
      <c r="BJ475" s="43"/>
      <c r="BK475" s="43"/>
      <c r="BL475" s="43"/>
      <c r="BM475" s="43"/>
      <c r="BN475" s="43"/>
    </row>
    <row r="476" ht="13.5" customHeight="1">
      <c r="A476" s="11"/>
      <c r="B476" s="11"/>
      <c r="C476" s="43"/>
      <c r="D476" s="43"/>
      <c r="E476" s="43"/>
      <c r="F476" s="43"/>
      <c r="G476" s="43"/>
      <c r="H476" s="43"/>
      <c r="I476" s="43"/>
      <c r="J476" s="43"/>
      <c r="K476" s="43"/>
      <c r="L476" s="43"/>
      <c r="M476" s="43"/>
      <c r="N476" s="43"/>
      <c r="O476" s="43"/>
      <c r="P476" s="43"/>
      <c r="Q476" s="44"/>
      <c r="R476" s="44"/>
      <c r="S476" s="43"/>
      <c r="T476" s="43"/>
      <c r="U476" s="44"/>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43"/>
      <c r="BH476" s="43"/>
      <c r="BI476" s="43"/>
      <c r="BJ476" s="43"/>
      <c r="BK476" s="43"/>
      <c r="BL476" s="43"/>
      <c r="BM476" s="43"/>
      <c r="BN476" s="43"/>
    </row>
    <row r="477" ht="13.5" customHeight="1">
      <c r="A477" s="11"/>
      <c r="B477" s="11"/>
      <c r="C477" s="43"/>
      <c r="D477" s="43"/>
      <c r="E477" s="43"/>
      <c r="F477" s="43"/>
      <c r="G477" s="43"/>
      <c r="H477" s="43"/>
      <c r="I477" s="43"/>
      <c r="J477" s="43"/>
      <c r="K477" s="43"/>
      <c r="L477" s="43"/>
      <c r="M477" s="43"/>
      <c r="N477" s="43"/>
      <c r="O477" s="43"/>
      <c r="P477" s="43"/>
      <c r="Q477" s="44"/>
      <c r="R477" s="44"/>
      <c r="S477" s="43"/>
      <c r="T477" s="43"/>
      <c r="U477" s="44"/>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43"/>
      <c r="BH477" s="43"/>
      <c r="BI477" s="43"/>
      <c r="BJ477" s="43"/>
      <c r="BK477" s="43"/>
      <c r="BL477" s="43"/>
      <c r="BM477" s="43"/>
      <c r="BN477" s="43"/>
    </row>
    <row r="478" ht="13.5" customHeight="1">
      <c r="A478" s="11"/>
      <c r="B478" s="11"/>
      <c r="C478" s="43"/>
      <c r="D478" s="43"/>
      <c r="E478" s="43"/>
      <c r="F478" s="43"/>
      <c r="G478" s="43"/>
      <c r="H478" s="43"/>
      <c r="I478" s="43"/>
      <c r="J478" s="43"/>
      <c r="K478" s="43"/>
      <c r="L478" s="43"/>
      <c r="M478" s="43"/>
      <c r="N478" s="43"/>
      <c r="O478" s="43"/>
      <c r="P478" s="43"/>
      <c r="Q478" s="44"/>
      <c r="R478" s="44"/>
      <c r="S478" s="43"/>
      <c r="T478" s="43"/>
      <c r="U478" s="44"/>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43"/>
      <c r="BH478" s="43"/>
      <c r="BI478" s="43"/>
      <c r="BJ478" s="43"/>
      <c r="BK478" s="43"/>
      <c r="BL478" s="43"/>
      <c r="BM478" s="43"/>
      <c r="BN478" s="43"/>
    </row>
    <row r="479" ht="13.5" customHeight="1">
      <c r="A479" s="11"/>
      <c r="B479" s="11"/>
      <c r="C479" s="43"/>
      <c r="D479" s="43"/>
      <c r="E479" s="43"/>
      <c r="F479" s="43"/>
      <c r="G479" s="43"/>
      <c r="H479" s="43"/>
      <c r="I479" s="43"/>
      <c r="J479" s="43"/>
      <c r="K479" s="43"/>
      <c r="L479" s="43"/>
      <c r="M479" s="43"/>
      <c r="N479" s="43"/>
      <c r="O479" s="43"/>
      <c r="P479" s="43"/>
      <c r="Q479" s="44"/>
      <c r="R479" s="44"/>
      <c r="S479" s="43"/>
      <c r="T479" s="43"/>
      <c r="U479" s="44"/>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43"/>
      <c r="BH479" s="43"/>
      <c r="BI479" s="43"/>
      <c r="BJ479" s="43"/>
      <c r="BK479" s="43"/>
      <c r="BL479" s="43"/>
      <c r="BM479" s="43"/>
      <c r="BN479" s="43"/>
    </row>
    <row r="480" ht="13.5" customHeight="1">
      <c r="A480" s="11"/>
      <c r="B480" s="11"/>
      <c r="C480" s="43"/>
      <c r="D480" s="43"/>
      <c r="E480" s="43"/>
      <c r="F480" s="43"/>
      <c r="G480" s="43"/>
      <c r="H480" s="43"/>
      <c r="I480" s="43"/>
      <c r="J480" s="43"/>
      <c r="K480" s="43"/>
      <c r="L480" s="43"/>
      <c r="M480" s="43"/>
      <c r="N480" s="43"/>
      <c r="O480" s="43"/>
      <c r="P480" s="43"/>
      <c r="Q480" s="44"/>
      <c r="R480" s="44"/>
      <c r="S480" s="43"/>
      <c r="T480" s="43"/>
      <c r="U480" s="44"/>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43"/>
      <c r="BH480" s="43"/>
      <c r="BI480" s="43"/>
      <c r="BJ480" s="43"/>
      <c r="BK480" s="43"/>
      <c r="BL480" s="43"/>
      <c r="BM480" s="43"/>
      <c r="BN480" s="43"/>
    </row>
    <row r="481" ht="13.5" customHeight="1">
      <c r="A481" s="11"/>
      <c r="B481" s="11"/>
      <c r="C481" s="43"/>
      <c r="D481" s="43"/>
      <c r="E481" s="43"/>
      <c r="F481" s="43"/>
      <c r="G481" s="43"/>
      <c r="H481" s="43"/>
      <c r="I481" s="43"/>
      <c r="J481" s="43"/>
      <c r="K481" s="43"/>
      <c r="L481" s="43"/>
      <c r="M481" s="43"/>
      <c r="N481" s="43"/>
      <c r="O481" s="43"/>
      <c r="P481" s="43"/>
      <c r="Q481" s="44"/>
      <c r="R481" s="44"/>
      <c r="S481" s="43"/>
      <c r="T481" s="43"/>
      <c r="U481" s="44"/>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43"/>
      <c r="BH481" s="43"/>
      <c r="BI481" s="43"/>
      <c r="BJ481" s="43"/>
      <c r="BK481" s="43"/>
      <c r="BL481" s="43"/>
      <c r="BM481" s="43"/>
      <c r="BN481" s="43"/>
    </row>
    <row r="482" ht="13.5" customHeight="1">
      <c r="A482" s="11"/>
      <c r="B482" s="11"/>
      <c r="C482" s="43"/>
      <c r="D482" s="43"/>
      <c r="E482" s="43"/>
      <c r="F482" s="43"/>
      <c r="G482" s="43"/>
      <c r="H482" s="43"/>
      <c r="I482" s="43"/>
      <c r="J482" s="43"/>
      <c r="K482" s="43"/>
      <c r="L482" s="43"/>
      <c r="M482" s="43"/>
      <c r="N482" s="43"/>
      <c r="O482" s="43"/>
      <c r="P482" s="43"/>
      <c r="Q482" s="44"/>
      <c r="R482" s="44"/>
      <c r="S482" s="43"/>
      <c r="T482" s="43"/>
      <c r="U482" s="44"/>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43"/>
      <c r="BH482" s="43"/>
      <c r="BI482" s="43"/>
      <c r="BJ482" s="43"/>
      <c r="BK482" s="43"/>
      <c r="BL482" s="43"/>
      <c r="BM482" s="43"/>
      <c r="BN482" s="43"/>
    </row>
    <row r="483" ht="13.5" customHeight="1">
      <c r="A483" s="11"/>
      <c r="B483" s="11"/>
      <c r="C483" s="43"/>
      <c r="D483" s="43"/>
      <c r="E483" s="43"/>
      <c r="F483" s="43"/>
      <c r="G483" s="43"/>
      <c r="H483" s="43"/>
      <c r="I483" s="43"/>
      <c r="J483" s="43"/>
      <c r="K483" s="43"/>
      <c r="L483" s="43"/>
      <c r="M483" s="43"/>
      <c r="N483" s="43"/>
      <c r="O483" s="43"/>
      <c r="P483" s="43"/>
      <c r="Q483" s="44"/>
      <c r="R483" s="44"/>
      <c r="S483" s="43"/>
      <c r="T483" s="43"/>
      <c r="U483" s="44"/>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43"/>
      <c r="BH483" s="43"/>
      <c r="BI483" s="43"/>
      <c r="BJ483" s="43"/>
      <c r="BK483" s="43"/>
      <c r="BL483" s="43"/>
      <c r="BM483" s="43"/>
      <c r="BN483" s="43"/>
    </row>
    <row r="484" ht="13.5" customHeight="1">
      <c r="A484" s="11"/>
      <c r="B484" s="11"/>
      <c r="C484" s="43"/>
      <c r="D484" s="43"/>
      <c r="E484" s="43"/>
      <c r="F484" s="43"/>
      <c r="G484" s="43"/>
      <c r="H484" s="43"/>
      <c r="I484" s="43"/>
      <c r="J484" s="43"/>
      <c r="K484" s="43"/>
      <c r="L484" s="43"/>
      <c r="M484" s="43"/>
      <c r="N484" s="43"/>
      <c r="O484" s="43"/>
      <c r="P484" s="43"/>
      <c r="Q484" s="44"/>
      <c r="R484" s="44"/>
      <c r="S484" s="43"/>
      <c r="T484" s="43"/>
      <c r="U484" s="44"/>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43"/>
      <c r="BH484" s="43"/>
      <c r="BI484" s="43"/>
      <c r="BJ484" s="43"/>
      <c r="BK484" s="43"/>
      <c r="BL484" s="43"/>
      <c r="BM484" s="43"/>
      <c r="BN484" s="43"/>
    </row>
    <row r="485" ht="13.5" customHeight="1">
      <c r="A485" s="11"/>
      <c r="B485" s="11"/>
      <c r="C485" s="43"/>
      <c r="D485" s="43"/>
      <c r="E485" s="43"/>
      <c r="F485" s="43"/>
      <c r="G485" s="43"/>
      <c r="H485" s="43"/>
      <c r="I485" s="43"/>
      <c r="J485" s="43"/>
      <c r="K485" s="43"/>
      <c r="L485" s="43"/>
      <c r="M485" s="43"/>
      <c r="N485" s="43"/>
      <c r="O485" s="43"/>
      <c r="P485" s="43"/>
      <c r="Q485" s="44"/>
      <c r="R485" s="44"/>
      <c r="S485" s="43"/>
      <c r="T485" s="43"/>
      <c r="U485" s="44"/>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43"/>
      <c r="BH485" s="43"/>
      <c r="BI485" s="43"/>
      <c r="BJ485" s="43"/>
      <c r="BK485" s="43"/>
      <c r="BL485" s="43"/>
      <c r="BM485" s="43"/>
      <c r="BN485" s="43"/>
    </row>
    <row r="486" ht="13.5" customHeight="1">
      <c r="A486" s="11"/>
      <c r="B486" s="11"/>
      <c r="C486" s="43"/>
      <c r="D486" s="43"/>
      <c r="E486" s="43"/>
      <c r="F486" s="43"/>
      <c r="G486" s="43"/>
      <c r="H486" s="43"/>
      <c r="I486" s="43"/>
      <c r="J486" s="43"/>
      <c r="K486" s="43"/>
      <c r="L486" s="43"/>
      <c r="M486" s="43"/>
      <c r="N486" s="43"/>
      <c r="O486" s="43"/>
      <c r="P486" s="43"/>
      <c r="Q486" s="44"/>
      <c r="R486" s="44"/>
      <c r="S486" s="43"/>
      <c r="T486" s="43"/>
      <c r="U486" s="44"/>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43"/>
      <c r="BH486" s="43"/>
      <c r="BI486" s="43"/>
      <c r="BJ486" s="43"/>
      <c r="BK486" s="43"/>
      <c r="BL486" s="43"/>
      <c r="BM486" s="43"/>
      <c r="BN486" s="43"/>
    </row>
    <row r="487" ht="13.5" customHeight="1">
      <c r="A487" s="11"/>
      <c r="B487" s="11"/>
      <c r="C487" s="43"/>
      <c r="D487" s="43"/>
      <c r="E487" s="43"/>
      <c r="F487" s="43"/>
      <c r="G487" s="43"/>
      <c r="H487" s="43"/>
      <c r="I487" s="43"/>
      <c r="J487" s="43"/>
      <c r="K487" s="43"/>
      <c r="L487" s="43"/>
      <c r="M487" s="43"/>
      <c r="N487" s="43"/>
      <c r="O487" s="43"/>
      <c r="P487" s="43"/>
      <c r="Q487" s="44"/>
      <c r="R487" s="44"/>
      <c r="S487" s="43"/>
      <c r="T487" s="43"/>
      <c r="U487" s="44"/>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43"/>
      <c r="BH487" s="43"/>
      <c r="BI487" s="43"/>
      <c r="BJ487" s="43"/>
      <c r="BK487" s="43"/>
      <c r="BL487" s="43"/>
      <c r="BM487" s="43"/>
      <c r="BN487" s="43"/>
    </row>
    <row r="488" ht="13.5" customHeight="1">
      <c r="A488" s="11"/>
      <c r="B488" s="11"/>
      <c r="C488" s="43"/>
      <c r="D488" s="43"/>
      <c r="E488" s="43"/>
      <c r="F488" s="43"/>
      <c r="G488" s="43"/>
      <c r="H488" s="43"/>
      <c r="I488" s="43"/>
      <c r="J488" s="43"/>
      <c r="K488" s="43"/>
      <c r="L488" s="43"/>
      <c r="M488" s="43"/>
      <c r="N488" s="43"/>
      <c r="O488" s="43"/>
      <c r="P488" s="43"/>
      <c r="Q488" s="44"/>
      <c r="R488" s="44"/>
      <c r="S488" s="43"/>
      <c r="T488" s="43"/>
      <c r="U488" s="44"/>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43"/>
      <c r="BH488" s="43"/>
      <c r="BI488" s="43"/>
      <c r="BJ488" s="43"/>
      <c r="BK488" s="43"/>
      <c r="BL488" s="43"/>
      <c r="BM488" s="43"/>
      <c r="BN488" s="43"/>
    </row>
    <row r="489" ht="13.5" customHeight="1">
      <c r="A489" s="11"/>
      <c r="B489" s="11"/>
      <c r="C489" s="43"/>
      <c r="D489" s="43"/>
      <c r="E489" s="43"/>
      <c r="F489" s="43"/>
      <c r="G489" s="43"/>
      <c r="H489" s="43"/>
      <c r="I489" s="43"/>
      <c r="J489" s="43"/>
      <c r="K489" s="43"/>
      <c r="L489" s="43"/>
      <c r="M489" s="43"/>
      <c r="N489" s="43"/>
      <c r="O489" s="43"/>
      <c r="P489" s="43"/>
      <c r="Q489" s="44"/>
      <c r="R489" s="44"/>
      <c r="S489" s="43"/>
      <c r="T489" s="43"/>
      <c r="U489" s="44"/>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43"/>
      <c r="BH489" s="43"/>
      <c r="BI489" s="43"/>
      <c r="BJ489" s="43"/>
      <c r="BK489" s="43"/>
      <c r="BL489" s="43"/>
      <c r="BM489" s="43"/>
      <c r="BN489" s="43"/>
    </row>
    <row r="490" ht="13.5" customHeight="1">
      <c r="A490" s="11"/>
      <c r="B490" s="11"/>
      <c r="C490" s="43"/>
      <c r="D490" s="43"/>
      <c r="E490" s="43"/>
      <c r="F490" s="43"/>
      <c r="G490" s="43"/>
      <c r="H490" s="43"/>
      <c r="I490" s="43"/>
      <c r="J490" s="43"/>
      <c r="K490" s="43"/>
      <c r="L490" s="43"/>
      <c r="M490" s="43"/>
      <c r="N490" s="43"/>
      <c r="O490" s="43"/>
      <c r="P490" s="43"/>
      <c r="Q490" s="44"/>
      <c r="R490" s="44"/>
      <c r="S490" s="43"/>
      <c r="T490" s="43"/>
      <c r="U490" s="44"/>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43"/>
      <c r="BH490" s="43"/>
      <c r="BI490" s="43"/>
      <c r="BJ490" s="43"/>
      <c r="BK490" s="43"/>
      <c r="BL490" s="43"/>
      <c r="BM490" s="43"/>
      <c r="BN490" s="43"/>
    </row>
    <row r="491" ht="13.5" customHeight="1">
      <c r="A491" s="11"/>
      <c r="B491" s="11"/>
      <c r="C491" s="43"/>
      <c r="D491" s="43"/>
      <c r="E491" s="43"/>
      <c r="F491" s="43"/>
      <c r="G491" s="43"/>
      <c r="H491" s="43"/>
      <c r="I491" s="43"/>
      <c r="J491" s="43"/>
      <c r="K491" s="43"/>
      <c r="L491" s="43"/>
      <c r="M491" s="43"/>
      <c r="N491" s="43"/>
      <c r="O491" s="43"/>
      <c r="P491" s="43"/>
      <c r="Q491" s="44"/>
      <c r="R491" s="44"/>
      <c r="S491" s="43"/>
      <c r="T491" s="43"/>
      <c r="U491" s="44"/>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43"/>
      <c r="BH491" s="43"/>
      <c r="BI491" s="43"/>
      <c r="BJ491" s="43"/>
      <c r="BK491" s="43"/>
      <c r="BL491" s="43"/>
      <c r="BM491" s="43"/>
      <c r="BN491" s="43"/>
    </row>
    <row r="492" ht="13.5" customHeight="1">
      <c r="A492" s="11"/>
      <c r="B492" s="11"/>
      <c r="C492" s="43"/>
      <c r="D492" s="43"/>
      <c r="E492" s="43"/>
      <c r="F492" s="43"/>
      <c r="G492" s="43"/>
      <c r="H492" s="43"/>
      <c r="I492" s="43"/>
      <c r="J492" s="43"/>
      <c r="K492" s="43"/>
      <c r="L492" s="43"/>
      <c r="M492" s="43"/>
      <c r="N492" s="43"/>
      <c r="O492" s="43"/>
      <c r="P492" s="43"/>
      <c r="Q492" s="44"/>
      <c r="R492" s="44"/>
      <c r="S492" s="43"/>
      <c r="T492" s="43"/>
      <c r="U492" s="44"/>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43"/>
      <c r="BH492" s="43"/>
      <c r="BI492" s="43"/>
      <c r="BJ492" s="43"/>
      <c r="BK492" s="43"/>
      <c r="BL492" s="43"/>
      <c r="BM492" s="43"/>
      <c r="BN492" s="43"/>
    </row>
    <row r="493" ht="13.5" customHeight="1">
      <c r="A493" s="11"/>
      <c r="B493" s="11"/>
      <c r="C493" s="43"/>
      <c r="D493" s="43"/>
      <c r="E493" s="43"/>
      <c r="F493" s="43"/>
      <c r="G493" s="43"/>
      <c r="H493" s="43"/>
      <c r="I493" s="43"/>
      <c r="J493" s="43"/>
      <c r="K493" s="43"/>
      <c r="L493" s="43"/>
      <c r="M493" s="43"/>
      <c r="N493" s="43"/>
      <c r="O493" s="43"/>
      <c r="P493" s="43"/>
      <c r="Q493" s="44"/>
      <c r="R493" s="44"/>
      <c r="S493" s="43"/>
      <c r="T493" s="43"/>
      <c r="U493" s="44"/>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43"/>
      <c r="BH493" s="43"/>
      <c r="BI493" s="43"/>
      <c r="BJ493" s="43"/>
      <c r="BK493" s="43"/>
      <c r="BL493" s="43"/>
      <c r="BM493" s="43"/>
      <c r="BN493" s="43"/>
    </row>
    <row r="494" ht="13.5" customHeight="1">
      <c r="A494" s="11"/>
      <c r="B494" s="11"/>
      <c r="C494" s="43"/>
      <c r="D494" s="43"/>
      <c r="E494" s="43"/>
      <c r="F494" s="43"/>
      <c r="G494" s="43"/>
      <c r="H494" s="43"/>
      <c r="I494" s="43"/>
      <c r="J494" s="43"/>
      <c r="K494" s="43"/>
      <c r="L494" s="43"/>
      <c r="M494" s="43"/>
      <c r="N494" s="43"/>
      <c r="O494" s="43"/>
      <c r="P494" s="43"/>
      <c r="Q494" s="44"/>
      <c r="R494" s="44"/>
      <c r="S494" s="43"/>
      <c r="T494" s="43"/>
      <c r="U494" s="44"/>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43"/>
      <c r="BH494" s="43"/>
      <c r="BI494" s="43"/>
      <c r="BJ494" s="43"/>
      <c r="BK494" s="43"/>
      <c r="BL494" s="43"/>
      <c r="BM494" s="43"/>
      <c r="BN494" s="43"/>
    </row>
    <row r="495" ht="13.5" customHeight="1">
      <c r="A495" s="11"/>
      <c r="B495" s="11"/>
      <c r="C495" s="43"/>
      <c r="D495" s="43"/>
      <c r="E495" s="43"/>
      <c r="F495" s="43"/>
      <c r="G495" s="43"/>
      <c r="H495" s="43"/>
      <c r="I495" s="43"/>
      <c r="J495" s="43"/>
      <c r="K495" s="43"/>
      <c r="L495" s="43"/>
      <c r="M495" s="43"/>
      <c r="N495" s="43"/>
      <c r="O495" s="43"/>
      <c r="P495" s="43"/>
      <c r="Q495" s="44"/>
      <c r="R495" s="44"/>
      <c r="S495" s="43"/>
      <c r="T495" s="43"/>
      <c r="U495" s="44"/>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43"/>
      <c r="BH495" s="43"/>
      <c r="BI495" s="43"/>
      <c r="BJ495" s="43"/>
      <c r="BK495" s="43"/>
      <c r="BL495" s="43"/>
      <c r="BM495" s="43"/>
      <c r="BN495" s="43"/>
    </row>
    <row r="496" ht="13.5" customHeight="1">
      <c r="A496" s="11"/>
      <c r="B496" s="11"/>
      <c r="C496" s="43"/>
      <c r="D496" s="43"/>
      <c r="E496" s="43"/>
      <c r="F496" s="43"/>
      <c r="G496" s="43"/>
      <c r="H496" s="43"/>
      <c r="I496" s="43"/>
      <c r="J496" s="43"/>
      <c r="K496" s="43"/>
      <c r="L496" s="43"/>
      <c r="M496" s="43"/>
      <c r="N496" s="43"/>
      <c r="O496" s="43"/>
      <c r="P496" s="43"/>
      <c r="Q496" s="44"/>
      <c r="R496" s="44"/>
      <c r="S496" s="43"/>
      <c r="T496" s="43"/>
      <c r="U496" s="44"/>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43"/>
      <c r="BH496" s="43"/>
      <c r="BI496" s="43"/>
      <c r="BJ496" s="43"/>
      <c r="BK496" s="43"/>
      <c r="BL496" s="43"/>
      <c r="BM496" s="43"/>
      <c r="BN496" s="43"/>
    </row>
    <row r="497" ht="13.5" customHeight="1">
      <c r="A497" s="11"/>
      <c r="B497" s="11"/>
      <c r="C497" s="43"/>
      <c r="D497" s="43"/>
      <c r="E497" s="43"/>
      <c r="F497" s="43"/>
      <c r="G497" s="43"/>
      <c r="H497" s="43"/>
      <c r="I497" s="43"/>
      <c r="J497" s="43"/>
      <c r="K497" s="43"/>
      <c r="L497" s="43"/>
      <c r="M497" s="43"/>
      <c r="N497" s="43"/>
      <c r="O497" s="43"/>
      <c r="P497" s="43"/>
      <c r="Q497" s="44"/>
      <c r="R497" s="44"/>
      <c r="S497" s="43"/>
      <c r="T497" s="43"/>
      <c r="U497" s="44"/>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43"/>
      <c r="BH497" s="43"/>
      <c r="BI497" s="43"/>
      <c r="BJ497" s="43"/>
      <c r="BK497" s="43"/>
      <c r="BL497" s="43"/>
      <c r="BM497" s="43"/>
      <c r="BN497" s="43"/>
    </row>
    <row r="498" ht="13.5" customHeight="1">
      <c r="A498" s="11"/>
      <c r="B498" s="11"/>
      <c r="C498" s="43"/>
      <c r="D498" s="43"/>
      <c r="E498" s="43"/>
      <c r="F498" s="43"/>
      <c r="G498" s="43"/>
      <c r="H498" s="43"/>
      <c r="I498" s="43"/>
      <c r="J498" s="43"/>
      <c r="K498" s="43"/>
      <c r="L498" s="43"/>
      <c r="M498" s="43"/>
      <c r="N498" s="43"/>
      <c r="O498" s="43"/>
      <c r="P498" s="43"/>
      <c r="Q498" s="44"/>
      <c r="R498" s="44"/>
      <c r="S498" s="43"/>
      <c r="T498" s="43"/>
      <c r="U498" s="44"/>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43"/>
      <c r="BH498" s="43"/>
      <c r="BI498" s="43"/>
      <c r="BJ498" s="43"/>
      <c r="BK498" s="43"/>
      <c r="BL498" s="43"/>
      <c r="BM498" s="43"/>
      <c r="BN498" s="43"/>
    </row>
    <row r="499" ht="13.5" customHeight="1">
      <c r="A499" s="11"/>
      <c r="B499" s="11"/>
      <c r="C499" s="43"/>
      <c r="D499" s="43"/>
      <c r="E499" s="43"/>
      <c r="F499" s="43"/>
      <c r="G499" s="43"/>
      <c r="H499" s="43"/>
      <c r="I499" s="43"/>
      <c r="J499" s="43"/>
      <c r="K499" s="43"/>
      <c r="L499" s="43"/>
      <c r="M499" s="43"/>
      <c r="N499" s="43"/>
      <c r="O499" s="43"/>
      <c r="P499" s="43"/>
      <c r="Q499" s="44"/>
      <c r="R499" s="44"/>
      <c r="S499" s="43"/>
      <c r="T499" s="43"/>
      <c r="U499" s="44"/>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43"/>
      <c r="BH499" s="43"/>
      <c r="BI499" s="43"/>
      <c r="BJ499" s="43"/>
      <c r="BK499" s="43"/>
      <c r="BL499" s="43"/>
      <c r="BM499" s="43"/>
      <c r="BN499" s="43"/>
    </row>
    <row r="500" ht="13.5" customHeight="1">
      <c r="A500" s="11"/>
      <c r="B500" s="11"/>
      <c r="C500" s="43"/>
      <c r="D500" s="43"/>
      <c r="E500" s="43"/>
      <c r="F500" s="43"/>
      <c r="G500" s="43"/>
      <c r="H500" s="43"/>
      <c r="I500" s="43"/>
      <c r="J500" s="43"/>
      <c r="K500" s="43"/>
      <c r="L500" s="43"/>
      <c r="M500" s="43"/>
      <c r="N500" s="43"/>
      <c r="O500" s="43"/>
      <c r="P500" s="43"/>
      <c r="Q500" s="44"/>
      <c r="R500" s="44"/>
      <c r="S500" s="43"/>
      <c r="T500" s="43"/>
      <c r="U500" s="44"/>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43"/>
      <c r="BH500" s="43"/>
      <c r="BI500" s="43"/>
      <c r="BJ500" s="43"/>
      <c r="BK500" s="43"/>
      <c r="BL500" s="43"/>
      <c r="BM500" s="43"/>
      <c r="BN500" s="43"/>
    </row>
    <row r="501" ht="13.5" customHeight="1">
      <c r="A501" s="11"/>
      <c r="B501" s="11"/>
      <c r="C501" s="43"/>
      <c r="D501" s="43"/>
      <c r="E501" s="43"/>
      <c r="F501" s="43"/>
      <c r="G501" s="43"/>
      <c r="H501" s="43"/>
      <c r="I501" s="43"/>
      <c r="J501" s="43"/>
      <c r="K501" s="43"/>
      <c r="L501" s="43"/>
      <c r="M501" s="43"/>
      <c r="N501" s="43"/>
      <c r="O501" s="43"/>
      <c r="P501" s="43"/>
      <c r="Q501" s="44"/>
      <c r="R501" s="44"/>
      <c r="S501" s="43"/>
      <c r="T501" s="43"/>
      <c r="U501" s="44"/>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43"/>
      <c r="BH501" s="43"/>
      <c r="BI501" s="43"/>
      <c r="BJ501" s="43"/>
      <c r="BK501" s="43"/>
      <c r="BL501" s="43"/>
      <c r="BM501" s="43"/>
      <c r="BN501" s="43"/>
    </row>
    <row r="502" ht="13.5" customHeight="1">
      <c r="A502" s="11"/>
      <c r="B502" s="11"/>
      <c r="C502" s="43"/>
      <c r="D502" s="43"/>
      <c r="E502" s="43"/>
      <c r="F502" s="43"/>
      <c r="G502" s="43"/>
      <c r="H502" s="43"/>
      <c r="I502" s="43"/>
      <c r="J502" s="43"/>
      <c r="K502" s="43"/>
      <c r="L502" s="43"/>
      <c r="M502" s="43"/>
      <c r="N502" s="43"/>
      <c r="O502" s="43"/>
      <c r="P502" s="43"/>
      <c r="Q502" s="44"/>
      <c r="R502" s="44"/>
      <c r="S502" s="43"/>
      <c r="T502" s="43"/>
      <c r="U502" s="44"/>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43"/>
      <c r="BH502" s="43"/>
      <c r="BI502" s="43"/>
      <c r="BJ502" s="43"/>
      <c r="BK502" s="43"/>
      <c r="BL502" s="43"/>
      <c r="BM502" s="43"/>
      <c r="BN502" s="43"/>
    </row>
    <row r="503" ht="13.5" customHeight="1">
      <c r="A503" s="11"/>
      <c r="B503" s="11"/>
      <c r="C503" s="43"/>
      <c r="D503" s="43"/>
      <c r="E503" s="43"/>
      <c r="F503" s="43"/>
      <c r="G503" s="43"/>
      <c r="H503" s="43"/>
      <c r="I503" s="43"/>
      <c r="J503" s="43"/>
      <c r="K503" s="43"/>
      <c r="L503" s="43"/>
      <c r="M503" s="43"/>
      <c r="N503" s="43"/>
      <c r="O503" s="43"/>
      <c r="P503" s="43"/>
      <c r="Q503" s="44"/>
      <c r="R503" s="44"/>
      <c r="S503" s="43"/>
      <c r="T503" s="43"/>
      <c r="U503" s="44"/>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43"/>
      <c r="BH503" s="43"/>
      <c r="BI503" s="43"/>
      <c r="BJ503" s="43"/>
      <c r="BK503" s="43"/>
      <c r="BL503" s="43"/>
      <c r="BM503" s="43"/>
      <c r="BN503" s="43"/>
    </row>
    <row r="504" ht="13.5" customHeight="1">
      <c r="A504" s="11"/>
      <c r="B504" s="11"/>
      <c r="C504" s="43"/>
      <c r="D504" s="43"/>
      <c r="E504" s="43"/>
      <c r="F504" s="43"/>
      <c r="G504" s="43"/>
      <c r="H504" s="43"/>
      <c r="I504" s="43"/>
      <c r="J504" s="43"/>
      <c r="K504" s="43"/>
      <c r="L504" s="43"/>
      <c r="M504" s="43"/>
      <c r="N504" s="43"/>
      <c r="O504" s="43"/>
      <c r="P504" s="43"/>
      <c r="Q504" s="44"/>
      <c r="R504" s="44"/>
      <c r="S504" s="43"/>
      <c r="T504" s="43"/>
      <c r="U504" s="44"/>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43"/>
      <c r="BH504" s="43"/>
      <c r="BI504" s="43"/>
      <c r="BJ504" s="43"/>
      <c r="BK504" s="43"/>
      <c r="BL504" s="43"/>
      <c r="BM504" s="43"/>
      <c r="BN504" s="43"/>
    </row>
    <row r="505" ht="13.5" customHeight="1">
      <c r="A505" s="11"/>
      <c r="B505" s="11"/>
      <c r="C505" s="43"/>
      <c r="D505" s="43"/>
      <c r="E505" s="43"/>
      <c r="F505" s="43"/>
      <c r="G505" s="43"/>
      <c r="H505" s="43"/>
      <c r="I505" s="43"/>
      <c r="J505" s="43"/>
      <c r="K505" s="43"/>
      <c r="L505" s="43"/>
      <c r="M505" s="43"/>
      <c r="N505" s="43"/>
      <c r="O505" s="43"/>
      <c r="P505" s="43"/>
      <c r="Q505" s="44"/>
      <c r="R505" s="44"/>
      <c r="S505" s="43"/>
      <c r="T505" s="43"/>
      <c r="U505" s="44"/>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43"/>
      <c r="BH505" s="43"/>
      <c r="BI505" s="43"/>
      <c r="BJ505" s="43"/>
      <c r="BK505" s="43"/>
      <c r="BL505" s="43"/>
      <c r="BM505" s="43"/>
      <c r="BN505" s="43"/>
    </row>
    <row r="506" ht="13.5" customHeight="1">
      <c r="A506" s="11"/>
      <c r="B506" s="11"/>
      <c r="C506" s="43"/>
      <c r="D506" s="43"/>
      <c r="E506" s="43"/>
      <c r="F506" s="43"/>
      <c r="G506" s="43"/>
      <c r="H506" s="43"/>
      <c r="I506" s="43"/>
      <c r="J506" s="43"/>
      <c r="K506" s="43"/>
      <c r="L506" s="43"/>
      <c r="M506" s="43"/>
      <c r="N506" s="43"/>
      <c r="O506" s="43"/>
      <c r="P506" s="43"/>
      <c r="Q506" s="44"/>
      <c r="R506" s="44"/>
      <c r="S506" s="43"/>
      <c r="T506" s="43"/>
      <c r="U506" s="44"/>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43"/>
      <c r="BH506" s="43"/>
      <c r="BI506" s="43"/>
      <c r="BJ506" s="43"/>
      <c r="BK506" s="43"/>
      <c r="BL506" s="43"/>
      <c r="BM506" s="43"/>
      <c r="BN506" s="43"/>
    </row>
    <row r="507" ht="13.5" customHeight="1">
      <c r="A507" s="11"/>
      <c r="B507" s="11"/>
      <c r="C507" s="43"/>
      <c r="D507" s="43"/>
      <c r="E507" s="43"/>
      <c r="F507" s="43"/>
      <c r="G507" s="43"/>
      <c r="H507" s="43"/>
      <c r="I507" s="43"/>
      <c r="J507" s="43"/>
      <c r="K507" s="43"/>
      <c r="L507" s="43"/>
      <c r="M507" s="43"/>
      <c r="N507" s="43"/>
      <c r="O507" s="43"/>
      <c r="P507" s="43"/>
      <c r="Q507" s="44"/>
      <c r="R507" s="44"/>
      <c r="S507" s="43"/>
      <c r="T507" s="43"/>
      <c r="U507" s="44"/>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43"/>
      <c r="BH507" s="43"/>
      <c r="BI507" s="43"/>
      <c r="BJ507" s="43"/>
      <c r="BK507" s="43"/>
      <c r="BL507" s="43"/>
      <c r="BM507" s="43"/>
      <c r="BN507" s="43"/>
    </row>
    <row r="508" ht="13.5" customHeight="1">
      <c r="A508" s="11"/>
      <c r="B508" s="11"/>
      <c r="C508" s="43"/>
      <c r="D508" s="43"/>
      <c r="E508" s="43"/>
      <c r="F508" s="43"/>
      <c r="G508" s="43"/>
      <c r="H508" s="43"/>
      <c r="I508" s="43"/>
      <c r="J508" s="43"/>
      <c r="K508" s="43"/>
      <c r="L508" s="43"/>
      <c r="M508" s="43"/>
      <c r="N508" s="43"/>
      <c r="O508" s="43"/>
      <c r="P508" s="43"/>
      <c r="Q508" s="44"/>
      <c r="R508" s="44"/>
      <c r="S508" s="43"/>
      <c r="T508" s="43"/>
      <c r="U508" s="44"/>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43"/>
      <c r="BH508" s="43"/>
      <c r="BI508" s="43"/>
      <c r="BJ508" s="43"/>
      <c r="BK508" s="43"/>
      <c r="BL508" s="43"/>
      <c r="BM508" s="43"/>
      <c r="BN508" s="43"/>
    </row>
    <row r="509" ht="13.5" customHeight="1">
      <c r="A509" s="11"/>
      <c r="B509" s="11"/>
      <c r="C509" s="43"/>
      <c r="D509" s="43"/>
      <c r="E509" s="43"/>
      <c r="F509" s="43"/>
      <c r="G509" s="43"/>
      <c r="H509" s="43"/>
      <c r="I509" s="43"/>
      <c r="J509" s="43"/>
      <c r="K509" s="43"/>
      <c r="L509" s="43"/>
      <c r="M509" s="43"/>
      <c r="N509" s="43"/>
      <c r="O509" s="43"/>
      <c r="P509" s="43"/>
      <c r="Q509" s="44"/>
      <c r="R509" s="44"/>
      <c r="S509" s="43"/>
      <c r="T509" s="43"/>
      <c r="U509" s="44"/>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43"/>
      <c r="BH509" s="43"/>
      <c r="BI509" s="43"/>
      <c r="BJ509" s="43"/>
      <c r="BK509" s="43"/>
      <c r="BL509" s="43"/>
      <c r="BM509" s="43"/>
      <c r="BN509" s="43"/>
    </row>
    <row r="510" ht="13.5" customHeight="1">
      <c r="A510" s="11"/>
      <c r="B510" s="11"/>
      <c r="C510" s="43"/>
      <c r="D510" s="43"/>
      <c r="E510" s="43"/>
      <c r="F510" s="43"/>
      <c r="G510" s="43"/>
      <c r="H510" s="43"/>
      <c r="I510" s="43"/>
      <c r="J510" s="43"/>
      <c r="K510" s="43"/>
      <c r="L510" s="43"/>
      <c r="M510" s="43"/>
      <c r="N510" s="43"/>
      <c r="O510" s="43"/>
      <c r="P510" s="43"/>
      <c r="Q510" s="44"/>
      <c r="R510" s="44"/>
      <c r="S510" s="43"/>
      <c r="T510" s="43"/>
      <c r="U510" s="44"/>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43"/>
      <c r="BH510" s="43"/>
      <c r="BI510" s="43"/>
      <c r="BJ510" s="43"/>
      <c r="BK510" s="43"/>
      <c r="BL510" s="43"/>
      <c r="BM510" s="43"/>
      <c r="BN510" s="43"/>
    </row>
    <row r="511" ht="13.5" customHeight="1">
      <c r="A511" s="11"/>
      <c r="B511" s="11"/>
      <c r="C511" s="43"/>
      <c r="D511" s="43"/>
      <c r="E511" s="43"/>
      <c r="F511" s="43"/>
      <c r="G511" s="43"/>
      <c r="H511" s="43"/>
      <c r="I511" s="43"/>
      <c r="J511" s="43"/>
      <c r="K511" s="43"/>
      <c r="L511" s="43"/>
      <c r="M511" s="43"/>
      <c r="N511" s="43"/>
      <c r="O511" s="43"/>
      <c r="P511" s="43"/>
      <c r="Q511" s="44"/>
      <c r="R511" s="44"/>
      <c r="S511" s="43"/>
      <c r="T511" s="43"/>
      <c r="U511" s="44"/>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43"/>
      <c r="BH511" s="43"/>
      <c r="BI511" s="43"/>
      <c r="BJ511" s="43"/>
      <c r="BK511" s="43"/>
      <c r="BL511" s="43"/>
      <c r="BM511" s="43"/>
      <c r="BN511" s="43"/>
    </row>
    <row r="512" ht="13.5" customHeight="1">
      <c r="A512" s="11"/>
      <c r="B512" s="11"/>
      <c r="C512" s="43"/>
      <c r="D512" s="43"/>
      <c r="E512" s="43"/>
      <c r="F512" s="43"/>
      <c r="G512" s="43"/>
      <c r="H512" s="43"/>
      <c r="I512" s="43"/>
      <c r="J512" s="43"/>
      <c r="K512" s="43"/>
      <c r="L512" s="43"/>
      <c r="M512" s="43"/>
      <c r="N512" s="43"/>
      <c r="O512" s="43"/>
      <c r="P512" s="43"/>
      <c r="Q512" s="44"/>
      <c r="R512" s="44"/>
      <c r="S512" s="43"/>
      <c r="T512" s="43"/>
      <c r="U512" s="44"/>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43"/>
      <c r="BH512" s="43"/>
      <c r="BI512" s="43"/>
      <c r="BJ512" s="43"/>
      <c r="BK512" s="43"/>
      <c r="BL512" s="43"/>
      <c r="BM512" s="43"/>
      <c r="BN512" s="43"/>
    </row>
    <row r="513" ht="13.5" customHeight="1">
      <c r="A513" s="11"/>
      <c r="B513" s="11"/>
      <c r="C513" s="43"/>
      <c r="D513" s="43"/>
      <c r="E513" s="43"/>
      <c r="F513" s="43"/>
      <c r="G513" s="43"/>
      <c r="H513" s="43"/>
      <c r="I513" s="43"/>
      <c r="J513" s="43"/>
      <c r="K513" s="43"/>
      <c r="L513" s="43"/>
      <c r="M513" s="43"/>
      <c r="N513" s="43"/>
      <c r="O513" s="43"/>
      <c r="P513" s="43"/>
      <c r="Q513" s="44"/>
      <c r="R513" s="44"/>
      <c r="S513" s="43"/>
      <c r="T513" s="43"/>
      <c r="U513" s="44"/>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43"/>
      <c r="BH513" s="43"/>
      <c r="BI513" s="43"/>
      <c r="BJ513" s="43"/>
      <c r="BK513" s="43"/>
      <c r="BL513" s="43"/>
      <c r="BM513" s="43"/>
      <c r="BN513" s="43"/>
    </row>
    <row r="514" ht="13.5" customHeight="1">
      <c r="A514" s="11"/>
      <c r="B514" s="11"/>
      <c r="C514" s="43"/>
      <c r="D514" s="43"/>
      <c r="E514" s="43"/>
      <c r="F514" s="43"/>
      <c r="G514" s="43"/>
      <c r="H514" s="43"/>
      <c r="I514" s="43"/>
      <c r="J514" s="43"/>
      <c r="K514" s="43"/>
      <c r="L514" s="43"/>
      <c r="M514" s="43"/>
      <c r="N514" s="43"/>
      <c r="O514" s="43"/>
      <c r="P514" s="43"/>
      <c r="Q514" s="44"/>
      <c r="R514" s="44"/>
      <c r="S514" s="43"/>
      <c r="T514" s="43"/>
      <c r="U514" s="44"/>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43"/>
      <c r="BH514" s="43"/>
      <c r="BI514" s="43"/>
      <c r="BJ514" s="43"/>
      <c r="BK514" s="43"/>
      <c r="BL514" s="43"/>
      <c r="BM514" s="43"/>
      <c r="BN514" s="43"/>
    </row>
    <row r="515" ht="13.5" customHeight="1">
      <c r="A515" s="11"/>
      <c r="B515" s="11"/>
      <c r="C515" s="43"/>
      <c r="D515" s="43"/>
      <c r="E515" s="43"/>
      <c r="F515" s="43"/>
      <c r="G515" s="43"/>
      <c r="H515" s="43"/>
      <c r="I515" s="43"/>
      <c r="J515" s="43"/>
      <c r="K515" s="43"/>
      <c r="L515" s="43"/>
      <c r="M515" s="43"/>
      <c r="N515" s="43"/>
      <c r="O515" s="43"/>
      <c r="P515" s="43"/>
      <c r="Q515" s="44"/>
      <c r="R515" s="44"/>
      <c r="S515" s="43"/>
      <c r="T515" s="43"/>
      <c r="U515" s="44"/>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43"/>
      <c r="BH515" s="43"/>
      <c r="BI515" s="43"/>
      <c r="BJ515" s="43"/>
      <c r="BK515" s="43"/>
      <c r="BL515" s="43"/>
      <c r="BM515" s="43"/>
      <c r="BN515" s="43"/>
    </row>
    <row r="516" ht="13.5" customHeight="1">
      <c r="A516" s="11"/>
      <c r="B516" s="11"/>
      <c r="C516" s="43"/>
      <c r="D516" s="43"/>
      <c r="E516" s="43"/>
      <c r="F516" s="43"/>
      <c r="G516" s="43"/>
      <c r="H516" s="43"/>
      <c r="I516" s="43"/>
      <c r="J516" s="43"/>
      <c r="K516" s="43"/>
      <c r="L516" s="43"/>
      <c r="M516" s="43"/>
      <c r="N516" s="43"/>
      <c r="O516" s="43"/>
      <c r="P516" s="43"/>
      <c r="Q516" s="44"/>
      <c r="R516" s="44"/>
      <c r="S516" s="43"/>
      <c r="T516" s="43"/>
      <c r="U516" s="44"/>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43"/>
      <c r="BH516" s="43"/>
      <c r="BI516" s="43"/>
      <c r="BJ516" s="43"/>
      <c r="BK516" s="43"/>
      <c r="BL516" s="43"/>
      <c r="BM516" s="43"/>
      <c r="BN516" s="43"/>
    </row>
    <row r="517" ht="13.5" customHeight="1">
      <c r="A517" s="11"/>
      <c r="B517" s="11"/>
      <c r="C517" s="43"/>
      <c r="D517" s="43"/>
      <c r="E517" s="43"/>
      <c r="F517" s="43"/>
      <c r="G517" s="43"/>
      <c r="H517" s="43"/>
      <c r="I517" s="43"/>
      <c r="J517" s="43"/>
      <c r="K517" s="43"/>
      <c r="L517" s="43"/>
      <c r="M517" s="43"/>
      <c r="N517" s="43"/>
      <c r="O517" s="43"/>
      <c r="P517" s="43"/>
      <c r="Q517" s="44"/>
      <c r="R517" s="44"/>
      <c r="S517" s="43"/>
      <c r="T517" s="43"/>
      <c r="U517" s="44"/>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43"/>
      <c r="BH517" s="43"/>
      <c r="BI517" s="43"/>
      <c r="BJ517" s="43"/>
      <c r="BK517" s="43"/>
      <c r="BL517" s="43"/>
      <c r="BM517" s="43"/>
      <c r="BN517" s="43"/>
    </row>
    <row r="518" ht="13.5" customHeight="1">
      <c r="A518" s="11"/>
      <c r="B518" s="11"/>
      <c r="C518" s="43"/>
      <c r="D518" s="43"/>
      <c r="E518" s="43"/>
      <c r="F518" s="43"/>
      <c r="G518" s="43"/>
      <c r="H518" s="43"/>
      <c r="I518" s="43"/>
      <c r="J518" s="43"/>
      <c r="K518" s="43"/>
      <c r="L518" s="43"/>
      <c r="M518" s="43"/>
      <c r="N518" s="43"/>
      <c r="O518" s="43"/>
      <c r="P518" s="43"/>
      <c r="Q518" s="44"/>
      <c r="R518" s="44"/>
      <c r="S518" s="43"/>
      <c r="T518" s="43"/>
      <c r="U518" s="44"/>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43"/>
      <c r="BH518" s="43"/>
      <c r="BI518" s="43"/>
      <c r="BJ518" s="43"/>
      <c r="BK518" s="43"/>
      <c r="BL518" s="43"/>
      <c r="BM518" s="43"/>
      <c r="BN518" s="43"/>
    </row>
    <row r="519" ht="13.5" customHeight="1">
      <c r="A519" s="11"/>
      <c r="B519" s="11"/>
      <c r="C519" s="43"/>
      <c r="D519" s="43"/>
      <c r="E519" s="43"/>
      <c r="F519" s="43"/>
      <c r="G519" s="43"/>
      <c r="H519" s="43"/>
      <c r="I519" s="43"/>
      <c r="J519" s="43"/>
      <c r="K519" s="43"/>
      <c r="L519" s="43"/>
      <c r="M519" s="43"/>
      <c r="N519" s="43"/>
      <c r="O519" s="43"/>
      <c r="P519" s="43"/>
      <c r="Q519" s="44"/>
      <c r="R519" s="44"/>
      <c r="S519" s="43"/>
      <c r="T519" s="43"/>
      <c r="U519" s="44"/>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43"/>
      <c r="BH519" s="43"/>
      <c r="BI519" s="43"/>
      <c r="BJ519" s="43"/>
      <c r="BK519" s="43"/>
      <c r="BL519" s="43"/>
      <c r="BM519" s="43"/>
      <c r="BN519" s="43"/>
    </row>
    <row r="520" ht="13.5" customHeight="1">
      <c r="A520" s="11"/>
      <c r="B520" s="11"/>
      <c r="C520" s="43"/>
      <c r="D520" s="43"/>
      <c r="E520" s="43"/>
      <c r="F520" s="43"/>
      <c r="G520" s="43"/>
      <c r="H520" s="43"/>
      <c r="I520" s="43"/>
      <c r="J520" s="43"/>
      <c r="K520" s="43"/>
      <c r="L520" s="43"/>
      <c r="M520" s="43"/>
      <c r="N520" s="43"/>
      <c r="O520" s="43"/>
      <c r="P520" s="43"/>
      <c r="Q520" s="44"/>
      <c r="R520" s="44"/>
      <c r="S520" s="43"/>
      <c r="T520" s="43"/>
      <c r="U520" s="44"/>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43"/>
      <c r="BH520" s="43"/>
      <c r="BI520" s="43"/>
      <c r="BJ520" s="43"/>
      <c r="BK520" s="43"/>
      <c r="BL520" s="43"/>
      <c r="BM520" s="43"/>
      <c r="BN520" s="43"/>
    </row>
    <row r="521" ht="13.5" customHeight="1">
      <c r="A521" s="11"/>
      <c r="B521" s="11"/>
      <c r="C521" s="43"/>
      <c r="D521" s="43"/>
      <c r="E521" s="43"/>
      <c r="F521" s="43"/>
      <c r="G521" s="43"/>
      <c r="H521" s="43"/>
      <c r="I521" s="43"/>
      <c r="J521" s="43"/>
      <c r="K521" s="43"/>
      <c r="L521" s="43"/>
      <c r="M521" s="43"/>
      <c r="N521" s="43"/>
      <c r="O521" s="43"/>
      <c r="P521" s="43"/>
      <c r="Q521" s="44"/>
      <c r="R521" s="44"/>
      <c r="S521" s="43"/>
      <c r="T521" s="43"/>
      <c r="U521" s="44"/>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43"/>
      <c r="BH521" s="43"/>
      <c r="BI521" s="43"/>
      <c r="BJ521" s="43"/>
      <c r="BK521" s="43"/>
      <c r="BL521" s="43"/>
      <c r="BM521" s="43"/>
      <c r="BN521" s="43"/>
    </row>
    <row r="522" ht="13.5" customHeight="1">
      <c r="A522" s="11"/>
      <c r="B522" s="11"/>
      <c r="C522" s="43"/>
      <c r="D522" s="43"/>
      <c r="E522" s="43"/>
      <c r="F522" s="43"/>
      <c r="G522" s="43"/>
      <c r="H522" s="43"/>
      <c r="I522" s="43"/>
      <c r="J522" s="43"/>
      <c r="K522" s="43"/>
      <c r="L522" s="43"/>
      <c r="M522" s="43"/>
      <c r="N522" s="43"/>
      <c r="O522" s="43"/>
      <c r="P522" s="43"/>
      <c r="Q522" s="44"/>
      <c r="R522" s="44"/>
      <c r="S522" s="43"/>
      <c r="T522" s="43"/>
      <c r="U522" s="44"/>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43"/>
      <c r="BH522" s="43"/>
      <c r="BI522" s="43"/>
      <c r="BJ522" s="43"/>
      <c r="BK522" s="43"/>
      <c r="BL522" s="43"/>
      <c r="BM522" s="43"/>
      <c r="BN522" s="43"/>
    </row>
    <row r="523" ht="13.5" customHeight="1">
      <c r="A523" s="11"/>
      <c r="B523" s="11"/>
      <c r="C523" s="43"/>
      <c r="D523" s="43"/>
      <c r="E523" s="43"/>
      <c r="F523" s="43"/>
      <c r="G523" s="43"/>
      <c r="H523" s="43"/>
      <c r="I523" s="43"/>
      <c r="J523" s="43"/>
      <c r="K523" s="43"/>
      <c r="L523" s="43"/>
      <c r="M523" s="43"/>
      <c r="N523" s="43"/>
      <c r="O523" s="43"/>
      <c r="P523" s="43"/>
      <c r="Q523" s="44"/>
      <c r="R523" s="44"/>
      <c r="S523" s="43"/>
      <c r="T523" s="43"/>
      <c r="U523" s="44"/>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43"/>
      <c r="BH523" s="43"/>
      <c r="BI523" s="43"/>
      <c r="BJ523" s="43"/>
      <c r="BK523" s="43"/>
      <c r="BL523" s="43"/>
      <c r="BM523" s="43"/>
      <c r="BN523" s="43"/>
    </row>
    <row r="524" ht="13.5" customHeight="1">
      <c r="A524" s="11"/>
      <c r="B524" s="11"/>
      <c r="C524" s="43"/>
      <c r="D524" s="43"/>
      <c r="E524" s="43"/>
      <c r="F524" s="43"/>
      <c r="G524" s="43"/>
      <c r="H524" s="43"/>
      <c r="I524" s="43"/>
      <c r="J524" s="43"/>
      <c r="K524" s="43"/>
      <c r="L524" s="43"/>
      <c r="M524" s="43"/>
      <c r="N524" s="43"/>
      <c r="O524" s="43"/>
      <c r="P524" s="43"/>
      <c r="Q524" s="44"/>
      <c r="R524" s="44"/>
      <c r="S524" s="43"/>
      <c r="T524" s="43"/>
      <c r="U524" s="44"/>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43"/>
      <c r="BH524" s="43"/>
      <c r="BI524" s="43"/>
      <c r="BJ524" s="43"/>
      <c r="BK524" s="43"/>
      <c r="BL524" s="43"/>
      <c r="BM524" s="43"/>
      <c r="BN524" s="43"/>
    </row>
    <row r="525" ht="13.5" customHeight="1">
      <c r="A525" s="11"/>
      <c r="B525" s="11"/>
      <c r="C525" s="43"/>
      <c r="D525" s="43"/>
      <c r="E525" s="43"/>
      <c r="F525" s="43"/>
      <c r="G525" s="43"/>
      <c r="H525" s="43"/>
      <c r="I525" s="43"/>
      <c r="J525" s="43"/>
      <c r="K525" s="43"/>
      <c r="L525" s="43"/>
      <c r="M525" s="43"/>
      <c r="N525" s="43"/>
      <c r="O525" s="43"/>
      <c r="P525" s="43"/>
      <c r="Q525" s="44"/>
      <c r="R525" s="44"/>
      <c r="S525" s="43"/>
      <c r="T525" s="43"/>
      <c r="U525" s="44"/>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43"/>
      <c r="BH525" s="43"/>
      <c r="BI525" s="43"/>
      <c r="BJ525" s="43"/>
      <c r="BK525" s="43"/>
      <c r="BL525" s="43"/>
      <c r="BM525" s="43"/>
      <c r="BN525" s="43"/>
    </row>
    <row r="526" ht="13.5" customHeight="1">
      <c r="A526" s="11"/>
      <c r="B526" s="11"/>
      <c r="C526" s="43"/>
      <c r="D526" s="43"/>
      <c r="E526" s="43"/>
      <c r="F526" s="43"/>
      <c r="G526" s="43"/>
      <c r="H526" s="43"/>
      <c r="I526" s="43"/>
      <c r="J526" s="43"/>
      <c r="K526" s="43"/>
      <c r="L526" s="43"/>
      <c r="M526" s="43"/>
      <c r="N526" s="43"/>
      <c r="O526" s="43"/>
      <c r="P526" s="43"/>
      <c r="Q526" s="44"/>
      <c r="R526" s="44"/>
      <c r="S526" s="43"/>
      <c r="T526" s="43"/>
      <c r="U526" s="44"/>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43"/>
      <c r="BH526" s="43"/>
      <c r="BI526" s="43"/>
      <c r="BJ526" s="43"/>
      <c r="BK526" s="43"/>
      <c r="BL526" s="43"/>
      <c r="BM526" s="43"/>
      <c r="BN526" s="43"/>
    </row>
    <row r="527" ht="13.5" customHeight="1">
      <c r="A527" s="11"/>
      <c r="B527" s="11"/>
      <c r="C527" s="43"/>
      <c r="D527" s="43"/>
      <c r="E527" s="43"/>
      <c r="F527" s="43"/>
      <c r="G527" s="43"/>
      <c r="H527" s="43"/>
      <c r="I527" s="43"/>
      <c r="J527" s="43"/>
      <c r="K527" s="43"/>
      <c r="L527" s="43"/>
      <c r="M527" s="43"/>
      <c r="N527" s="43"/>
      <c r="O527" s="43"/>
      <c r="P527" s="43"/>
      <c r="Q527" s="44"/>
      <c r="R527" s="44"/>
      <c r="S527" s="43"/>
      <c r="T527" s="43"/>
      <c r="U527" s="44"/>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43"/>
      <c r="BH527" s="43"/>
      <c r="BI527" s="43"/>
      <c r="BJ527" s="43"/>
      <c r="BK527" s="43"/>
      <c r="BL527" s="43"/>
      <c r="BM527" s="43"/>
      <c r="BN527" s="43"/>
    </row>
    <row r="528" ht="13.5" customHeight="1">
      <c r="A528" s="11"/>
      <c r="B528" s="11"/>
      <c r="C528" s="43"/>
      <c r="D528" s="43"/>
      <c r="E528" s="43"/>
      <c r="F528" s="43"/>
      <c r="G528" s="43"/>
      <c r="H528" s="43"/>
      <c r="I528" s="43"/>
      <c r="J528" s="43"/>
      <c r="K528" s="43"/>
      <c r="L528" s="43"/>
      <c r="M528" s="43"/>
      <c r="N528" s="43"/>
      <c r="O528" s="43"/>
      <c r="P528" s="43"/>
      <c r="Q528" s="44"/>
      <c r="R528" s="44"/>
      <c r="S528" s="43"/>
      <c r="T528" s="43"/>
      <c r="U528" s="44"/>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43"/>
      <c r="BH528" s="43"/>
      <c r="BI528" s="43"/>
      <c r="BJ528" s="43"/>
      <c r="BK528" s="43"/>
      <c r="BL528" s="43"/>
      <c r="BM528" s="43"/>
      <c r="BN528" s="43"/>
    </row>
    <row r="529" ht="13.5" customHeight="1">
      <c r="A529" s="11"/>
      <c r="B529" s="11"/>
      <c r="C529" s="43"/>
      <c r="D529" s="43"/>
      <c r="E529" s="43"/>
      <c r="F529" s="43"/>
      <c r="G529" s="43"/>
      <c r="H529" s="43"/>
      <c r="I529" s="43"/>
      <c r="J529" s="43"/>
      <c r="K529" s="43"/>
      <c r="L529" s="43"/>
      <c r="M529" s="43"/>
      <c r="N529" s="43"/>
      <c r="O529" s="43"/>
      <c r="P529" s="43"/>
      <c r="Q529" s="44"/>
      <c r="R529" s="44"/>
      <c r="S529" s="43"/>
      <c r="T529" s="43"/>
      <c r="U529" s="44"/>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43"/>
      <c r="BH529" s="43"/>
      <c r="BI529" s="43"/>
      <c r="BJ529" s="43"/>
      <c r="BK529" s="43"/>
      <c r="BL529" s="43"/>
      <c r="BM529" s="43"/>
      <c r="BN529" s="43"/>
    </row>
    <row r="530" ht="13.5" customHeight="1">
      <c r="A530" s="11"/>
      <c r="B530" s="11"/>
      <c r="C530" s="43"/>
      <c r="D530" s="43"/>
      <c r="E530" s="43"/>
      <c r="F530" s="43"/>
      <c r="G530" s="43"/>
      <c r="H530" s="43"/>
      <c r="I530" s="43"/>
      <c r="J530" s="43"/>
      <c r="K530" s="43"/>
      <c r="L530" s="43"/>
      <c r="M530" s="43"/>
      <c r="N530" s="43"/>
      <c r="O530" s="43"/>
      <c r="P530" s="43"/>
      <c r="Q530" s="44"/>
      <c r="R530" s="44"/>
      <c r="S530" s="43"/>
      <c r="T530" s="43"/>
      <c r="U530" s="44"/>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43"/>
      <c r="BH530" s="43"/>
      <c r="BI530" s="43"/>
      <c r="BJ530" s="43"/>
      <c r="BK530" s="43"/>
      <c r="BL530" s="43"/>
      <c r="BM530" s="43"/>
      <c r="BN530" s="43"/>
    </row>
    <row r="531" ht="13.5" customHeight="1">
      <c r="A531" s="11"/>
      <c r="B531" s="11"/>
      <c r="C531" s="43"/>
      <c r="D531" s="43"/>
      <c r="E531" s="43"/>
      <c r="F531" s="43"/>
      <c r="G531" s="43"/>
      <c r="H531" s="43"/>
      <c r="I531" s="43"/>
      <c r="J531" s="43"/>
      <c r="K531" s="43"/>
      <c r="L531" s="43"/>
      <c r="M531" s="43"/>
      <c r="N531" s="43"/>
      <c r="O531" s="43"/>
      <c r="P531" s="43"/>
      <c r="Q531" s="44"/>
      <c r="R531" s="44"/>
      <c r="S531" s="43"/>
      <c r="T531" s="43"/>
      <c r="U531" s="44"/>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43"/>
      <c r="BH531" s="43"/>
      <c r="BI531" s="43"/>
      <c r="BJ531" s="43"/>
      <c r="BK531" s="43"/>
      <c r="BL531" s="43"/>
      <c r="BM531" s="43"/>
      <c r="BN531" s="43"/>
    </row>
    <row r="532" ht="13.5" customHeight="1">
      <c r="A532" s="11"/>
      <c r="B532" s="11"/>
      <c r="C532" s="43"/>
      <c r="D532" s="43"/>
      <c r="E532" s="43"/>
      <c r="F532" s="43"/>
      <c r="G532" s="43"/>
      <c r="H532" s="43"/>
      <c r="I532" s="43"/>
      <c r="J532" s="43"/>
      <c r="K532" s="43"/>
      <c r="L532" s="43"/>
      <c r="M532" s="43"/>
      <c r="N532" s="43"/>
      <c r="O532" s="43"/>
      <c r="P532" s="43"/>
      <c r="Q532" s="44"/>
      <c r="R532" s="44"/>
      <c r="S532" s="43"/>
      <c r="T532" s="43"/>
      <c r="U532" s="44"/>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43"/>
      <c r="BH532" s="43"/>
      <c r="BI532" s="43"/>
      <c r="BJ532" s="43"/>
      <c r="BK532" s="43"/>
      <c r="BL532" s="43"/>
      <c r="BM532" s="43"/>
      <c r="BN532" s="43"/>
    </row>
    <row r="533" ht="13.5" customHeight="1">
      <c r="A533" s="11"/>
      <c r="B533" s="11"/>
      <c r="C533" s="43"/>
      <c r="D533" s="43"/>
      <c r="E533" s="43"/>
      <c r="F533" s="43"/>
      <c r="G533" s="43"/>
      <c r="H533" s="43"/>
      <c r="I533" s="43"/>
      <c r="J533" s="43"/>
      <c r="K533" s="43"/>
      <c r="L533" s="43"/>
      <c r="M533" s="43"/>
      <c r="N533" s="43"/>
      <c r="O533" s="43"/>
      <c r="P533" s="43"/>
      <c r="Q533" s="44"/>
      <c r="R533" s="44"/>
      <c r="S533" s="43"/>
      <c r="T533" s="43"/>
      <c r="U533" s="44"/>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43"/>
      <c r="BH533" s="43"/>
      <c r="BI533" s="43"/>
      <c r="BJ533" s="43"/>
      <c r="BK533" s="43"/>
      <c r="BL533" s="43"/>
      <c r="BM533" s="43"/>
      <c r="BN533" s="43"/>
    </row>
    <row r="534" ht="13.5" customHeight="1">
      <c r="A534" s="11"/>
      <c r="B534" s="11"/>
      <c r="C534" s="43"/>
      <c r="D534" s="43"/>
      <c r="E534" s="43"/>
      <c r="F534" s="43"/>
      <c r="G534" s="43"/>
      <c r="H534" s="43"/>
      <c r="I534" s="43"/>
      <c r="J534" s="43"/>
      <c r="K534" s="43"/>
      <c r="L534" s="43"/>
      <c r="M534" s="43"/>
      <c r="N534" s="43"/>
      <c r="O534" s="43"/>
      <c r="P534" s="43"/>
      <c r="Q534" s="44"/>
      <c r="R534" s="44"/>
      <c r="S534" s="43"/>
      <c r="T534" s="43"/>
      <c r="U534" s="44"/>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43"/>
      <c r="BH534" s="43"/>
      <c r="BI534" s="43"/>
      <c r="BJ534" s="43"/>
      <c r="BK534" s="43"/>
      <c r="BL534" s="43"/>
      <c r="BM534" s="43"/>
      <c r="BN534" s="43"/>
    </row>
    <row r="535" ht="13.5" customHeight="1">
      <c r="A535" s="11"/>
      <c r="B535" s="11"/>
      <c r="C535" s="43"/>
      <c r="D535" s="43"/>
      <c r="E535" s="43"/>
      <c r="F535" s="43"/>
      <c r="G535" s="43"/>
      <c r="H535" s="43"/>
      <c r="I535" s="43"/>
      <c r="J535" s="43"/>
      <c r="K535" s="43"/>
      <c r="L535" s="43"/>
      <c r="M535" s="43"/>
      <c r="N535" s="43"/>
      <c r="O535" s="43"/>
      <c r="P535" s="43"/>
      <c r="Q535" s="44"/>
      <c r="R535" s="44"/>
      <c r="S535" s="43"/>
      <c r="T535" s="43"/>
      <c r="U535" s="44"/>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43"/>
      <c r="BH535" s="43"/>
      <c r="BI535" s="43"/>
      <c r="BJ535" s="43"/>
      <c r="BK535" s="43"/>
      <c r="BL535" s="43"/>
      <c r="BM535" s="43"/>
      <c r="BN535" s="43"/>
    </row>
    <row r="536" ht="13.5" customHeight="1">
      <c r="A536" s="11"/>
      <c r="B536" s="11"/>
      <c r="C536" s="43"/>
      <c r="D536" s="43"/>
      <c r="E536" s="43"/>
      <c r="F536" s="43"/>
      <c r="G536" s="43"/>
      <c r="H536" s="43"/>
      <c r="I536" s="43"/>
      <c r="J536" s="43"/>
      <c r="K536" s="43"/>
      <c r="L536" s="43"/>
      <c r="M536" s="43"/>
      <c r="N536" s="43"/>
      <c r="O536" s="43"/>
      <c r="P536" s="43"/>
      <c r="Q536" s="44"/>
      <c r="R536" s="44"/>
      <c r="S536" s="43"/>
      <c r="T536" s="43"/>
      <c r="U536" s="44"/>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43"/>
      <c r="BH536" s="43"/>
      <c r="BI536" s="43"/>
      <c r="BJ536" s="43"/>
      <c r="BK536" s="43"/>
      <c r="BL536" s="43"/>
      <c r="BM536" s="43"/>
      <c r="BN536" s="43"/>
    </row>
    <row r="537" ht="13.5" customHeight="1">
      <c r="A537" s="11"/>
      <c r="B537" s="11"/>
      <c r="C537" s="43"/>
      <c r="D537" s="43"/>
      <c r="E537" s="43"/>
      <c r="F537" s="43"/>
      <c r="G537" s="43"/>
      <c r="H537" s="43"/>
      <c r="I537" s="43"/>
      <c r="J537" s="43"/>
      <c r="K537" s="43"/>
      <c r="L537" s="43"/>
      <c r="M537" s="43"/>
      <c r="N537" s="43"/>
      <c r="O537" s="43"/>
      <c r="P537" s="43"/>
      <c r="Q537" s="44"/>
      <c r="R537" s="44"/>
      <c r="S537" s="43"/>
      <c r="T537" s="43"/>
      <c r="U537" s="44"/>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43"/>
      <c r="BH537" s="43"/>
      <c r="BI537" s="43"/>
      <c r="BJ537" s="43"/>
      <c r="BK537" s="43"/>
      <c r="BL537" s="43"/>
      <c r="BM537" s="43"/>
      <c r="BN537" s="43"/>
    </row>
    <row r="538" ht="13.5" customHeight="1">
      <c r="A538" s="11"/>
      <c r="B538" s="11"/>
      <c r="C538" s="43"/>
      <c r="D538" s="43"/>
      <c r="E538" s="43"/>
      <c r="F538" s="43"/>
      <c r="G538" s="43"/>
      <c r="H538" s="43"/>
      <c r="I538" s="43"/>
      <c r="J538" s="43"/>
      <c r="K538" s="43"/>
      <c r="L538" s="43"/>
      <c r="M538" s="43"/>
      <c r="N538" s="43"/>
      <c r="O538" s="43"/>
      <c r="P538" s="43"/>
      <c r="Q538" s="44"/>
      <c r="R538" s="44"/>
      <c r="S538" s="43"/>
      <c r="T538" s="43"/>
      <c r="U538" s="44"/>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43"/>
      <c r="BH538" s="43"/>
      <c r="BI538" s="43"/>
      <c r="BJ538" s="43"/>
      <c r="BK538" s="43"/>
      <c r="BL538" s="43"/>
      <c r="BM538" s="43"/>
      <c r="BN538" s="43"/>
    </row>
    <row r="539" ht="13.5" customHeight="1">
      <c r="A539" s="11"/>
      <c r="B539" s="11"/>
      <c r="C539" s="43"/>
      <c r="D539" s="43"/>
      <c r="E539" s="43"/>
      <c r="F539" s="43"/>
      <c r="G539" s="43"/>
      <c r="H539" s="43"/>
      <c r="I539" s="43"/>
      <c r="J539" s="43"/>
      <c r="K539" s="43"/>
      <c r="L539" s="43"/>
      <c r="M539" s="43"/>
      <c r="N539" s="43"/>
      <c r="O539" s="43"/>
      <c r="P539" s="43"/>
      <c r="Q539" s="44"/>
      <c r="R539" s="44"/>
      <c r="S539" s="43"/>
      <c r="T539" s="43"/>
      <c r="U539" s="44"/>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43"/>
      <c r="BH539" s="43"/>
      <c r="BI539" s="43"/>
      <c r="BJ539" s="43"/>
      <c r="BK539" s="43"/>
      <c r="BL539" s="43"/>
      <c r="BM539" s="43"/>
      <c r="BN539" s="43"/>
    </row>
    <row r="540" ht="13.5" customHeight="1">
      <c r="A540" s="11"/>
      <c r="B540" s="11"/>
      <c r="C540" s="43"/>
      <c r="D540" s="43"/>
      <c r="E540" s="43"/>
      <c r="F540" s="43"/>
      <c r="G540" s="43"/>
      <c r="H540" s="43"/>
      <c r="I540" s="43"/>
      <c r="J540" s="43"/>
      <c r="K540" s="43"/>
      <c r="L540" s="43"/>
      <c r="M540" s="43"/>
      <c r="N540" s="43"/>
      <c r="O540" s="43"/>
      <c r="P540" s="43"/>
      <c r="Q540" s="44"/>
      <c r="R540" s="44"/>
      <c r="S540" s="43"/>
      <c r="T540" s="43"/>
      <c r="U540" s="44"/>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43"/>
      <c r="BH540" s="43"/>
      <c r="BI540" s="43"/>
      <c r="BJ540" s="43"/>
      <c r="BK540" s="43"/>
      <c r="BL540" s="43"/>
      <c r="BM540" s="43"/>
      <c r="BN540" s="43"/>
    </row>
    <row r="541" ht="13.5" customHeight="1">
      <c r="A541" s="11"/>
      <c r="B541" s="11"/>
      <c r="C541" s="43"/>
      <c r="D541" s="43"/>
      <c r="E541" s="43"/>
      <c r="F541" s="43"/>
      <c r="G541" s="43"/>
      <c r="H541" s="43"/>
      <c r="I541" s="43"/>
      <c r="J541" s="43"/>
      <c r="K541" s="43"/>
      <c r="L541" s="43"/>
      <c r="M541" s="43"/>
      <c r="N541" s="43"/>
      <c r="O541" s="43"/>
      <c r="P541" s="43"/>
      <c r="Q541" s="44"/>
      <c r="R541" s="44"/>
      <c r="S541" s="43"/>
      <c r="T541" s="43"/>
      <c r="U541" s="44"/>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43"/>
      <c r="BH541" s="43"/>
      <c r="BI541" s="43"/>
      <c r="BJ541" s="43"/>
      <c r="BK541" s="43"/>
      <c r="BL541" s="43"/>
      <c r="BM541" s="43"/>
      <c r="BN541" s="43"/>
    </row>
    <row r="542" ht="13.5" customHeight="1">
      <c r="A542" s="11"/>
      <c r="B542" s="11"/>
      <c r="C542" s="43"/>
      <c r="D542" s="43"/>
      <c r="E542" s="43"/>
      <c r="F542" s="43"/>
      <c r="G542" s="43"/>
      <c r="H542" s="43"/>
      <c r="I542" s="43"/>
      <c r="J542" s="43"/>
      <c r="K542" s="43"/>
      <c r="L542" s="43"/>
      <c r="M542" s="43"/>
      <c r="N542" s="43"/>
      <c r="O542" s="43"/>
      <c r="P542" s="43"/>
      <c r="Q542" s="44"/>
      <c r="R542" s="44"/>
      <c r="S542" s="43"/>
      <c r="T542" s="43"/>
      <c r="U542" s="44"/>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43"/>
      <c r="BH542" s="43"/>
      <c r="BI542" s="43"/>
      <c r="BJ542" s="43"/>
      <c r="BK542" s="43"/>
      <c r="BL542" s="43"/>
      <c r="BM542" s="43"/>
      <c r="BN542" s="43"/>
    </row>
    <row r="543" ht="13.5" customHeight="1">
      <c r="A543" s="11"/>
      <c r="B543" s="11"/>
      <c r="C543" s="43"/>
      <c r="D543" s="43"/>
      <c r="E543" s="43"/>
      <c r="F543" s="43"/>
      <c r="G543" s="43"/>
      <c r="H543" s="43"/>
      <c r="I543" s="43"/>
      <c r="J543" s="43"/>
      <c r="K543" s="43"/>
      <c r="L543" s="43"/>
      <c r="M543" s="43"/>
      <c r="N543" s="43"/>
      <c r="O543" s="43"/>
      <c r="P543" s="43"/>
      <c r="Q543" s="44"/>
      <c r="R543" s="44"/>
      <c r="S543" s="43"/>
      <c r="T543" s="43"/>
      <c r="U543" s="44"/>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43"/>
      <c r="BH543" s="43"/>
      <c r="BI543" s="43"/>
      <c r="BJ543" s="43"/>
      <c r="BK543" s="43"/>
      <c r="BL543" s="43"/>
      <c r="BM543" s="43"/>
      <c r="BN543" s="43"/>
    </row>
    <row r="544" ht="13.5" customHeight="1">
      <c r="A544" s="11"/>
      <c r="B544" s="11"/>
      <c r="C544" s="43"/>
      <c r="D544" s="43"/>
      <c r="E544" s="43"/>
      <c r="F544" s="43"/>
      <c r="G544" s="43"/>
      <c r="H544" s="43"/>
      <c r="I544" s="43"/>
      <c r="J544" s="43"/>
      <c r="K544" s="43"/>
      <c r="L544" s="43"/>
      <c r="M544" s="43"/>
      <c r="N544" s="43"/>
      <c r="O544" s="43"/>
      <c r="P544" s="43"/>
      <c r="Q544" s="44"/>
      <c r="R544" s="44"/>
      <c r="S544" s="43"/>
      <c r="T544" s="43"/>
      <c r="U544" s="44"/>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43"/>
      <c r="BH544" s="43"/>
      <c r="BI544" s="43"/>
      <c r="BJ544" s="43"/>
      <c r="BK544" s="43"/>
      <c r="BL544" s="43"/>
      <c r="BM544" s="43"/>
      <c r="BN544" s="43"/>
    </row>
    <row r="545" ht="13.5" customHeight="1">
      <c r="A545" s="11"/>
      <c r="B545" s="11"/>
      <c r="C545" s="43"/>
      <c r="D545" s="43"/>
      <c r="E545" s="43"/>
      <c r="F545" s="43"/>
      <c r="G545" s="43"/>
      <c r="H545" s="43"/>
      <c r="I545" s="43"/>
      <c r="J545" s="43"/>
      <c r="K545" s="43"/>
      <c r="L545" s="43"/>
      <c r="M545" s="43"/>
      <c r="N545" s="43"/>
      <c r="O545" s="43"/>
      <c r="P545" s="43"/>
      <c r="Q545" s="44"/>
      <c r="R545" s="44"/>
      <c r="S545" s="43"/>
      <c r="T545" s="43"/>
      <c r="U545" s="44"/>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43"/>
      <c r="BH545" s="43"/>
      <c r="BI545" s="43"/>
      <c r="BJ545" s="43"/>
      <c r="BK545" s="43"/>
      <c r="BL545" s="43"/>
      <c r="BM545" s="43"/>
      <c r="BN545" s="43"/>
    </row>
    <row r="546" ht="13.5" customHeight="1">
      <c r="A546" s="11"/>
      <c r="B546" s="11"/>
      <c r="C546" s="43"/>
      <c r="D546" s="43"/>
      <c r="E546" s="43"/>
      <c r="F546" s="43"/>
      <c r="G546" s="43"/>
      <c r="H546" s="43"/>
      <c r="I546" s="43"/>
      <c r="J546" s="43"/>
      <c r="K546" s="43"/>
      <c r="L546" s="43"/>
      <c r="M546" s="43"/>
      <c r="N546" s="43"/>
      <c r="O546" s="43"/>
      <c r="P546" s="43"/>
      <c r="Q546" s="44"/>
      <c r="R546" s="44"/>
      <c r="S546" s="43"/>
      <c r="T546" s="43"/>
      <c r="U546" s="44"/>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43"/>
      <c r="BH546" s="43"/>
      <c r="BI546" s="43"/>
      <c r="BJ546" s="43"/>
      <c r="BK546" s="43"/>
      <c r="BL546" s="43"/>
      <c r="BM546" s="43"/>
      <c r="BN546" s="43"/>
    </row>
    <row r="547" ht="13.5" customHeight="1">
      <c r="A547" s="11"/>
      <c r="B547" s="11"/>
      <c r="C547" s="43"/>
      <c r="D547" s="43"/>
      <c r="E547" s="43"/>
      <c r="F547" s="43"/>
      <c r="G547" s="43"/>
      <c r="H547" s="43"/>
      <c r="I547" s="43"/>
      <c r="J547" s="43"/>
      <c r="K547" s="43"/>
      <c r="L547" s="43"/>
      <c r="M547" s="43"/>
      <c r="N547" s="43"/>
      <c r="O547" s="43"/>
      <c r="P547" s="43"/>
      <c r="Q547" s="44"/>
      <c r="R547" s="44"/>
      <c r="S547" s="43"/>
      <c r="T547" s="43"/>
      <c r="U547" s="44"/>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43"/>
      <c r="BH547" s="43"/>
      <c r="BI547" s="43"/>
      <c r="BJ547" s="43"/>
      <c r="BK547" s="43"/>
      <c r="BL547" s="43"/>
      <c r="BM547" s="43"/>
      <c r="BN547" s="43"/>
    </row>
    <row r="548" ht="13.5" customHeight="1">
      <c r="A548" s="11"/>
      <c r="B548" s="11"/>
      <c r="C548" s="43"/>
      <c r="D548" s="43"/>
      <c r="E548" s="43"/>
      <c r="F548" s="43"/>
      <c r="G548" s="43"/>
      <c r="H548" s="43"/>
      <c r="I548" s="43"/>
      <c r="J548" s="43"/>
      <c r="K548" s="43"/>
      <c r="L548" s="43"/>
      <c r="M548" s="43"/>
      <c r="N548" s="43"/>
      <c r="O548" s="43"/>
      <c r="P548" s="43"/>
      <c r="Q548" s="44"/>
      <c r="R548" s="44"/>
      <c r="S548" s="43"/>
      <c r="T548" s="43"/>
      <c r="U548" s="44"/>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43"/>
      <c r="BH548" s="43"/>
      <c r="BI548" s="43"/>
      <c r="BJ548" s="43"/>
      <c r="BK548" s="43"/>
      <c r="BL548" s="43"/>
      <c r="BM548" s="43"/>
      <c r="BN548" s="43"/>
    </row>
    <row r="549" ht="13.5" customHeight="1">
      <c r="A549" s="11"/>
      <c r="B549" s="11"/>
      <c r="C549" s="43"/>
      <c r="D549" s="43"/>
      <c r="E549" s="43"/>
      <c r="F549" s="43"/>
      <c r="G549" s="43"/>
      <c r="H549" s="43"/>
      <c r="I549" s="43"/>
      <c r="J549" s="43"/>
      <c r="K549" s="43"/>
      <c r="L549" s="43"/>
      <c r="M549" s="43"/>
      <c r="N549" s="43"/>
      <c r="O549" s="43"/>
      <c r="P549" s="43"/>
      <c r="Q549" s="44"/>
      <c r="R549" s="44"/>
      <c r="S549" s="43"/>
      <c r="T549" s="43"/>
      <c r="U549" s="44"/>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43"/>
      <c r="BH549" s="43"/>
      <c r="BI549" s="43"/>
      <c r="BJ549" s="43"/>
      <c r="BK549" s="43"/>
      <c r="BL549" s="43"/>
      <c r="BM549" s="43"/>
      <c r="BN549" s="43"/>
    </row>
    <row r="550" ht="13.5" customHeight="1">
      <c r="A550" s="11"/>
      <c r="B550" s="11"/>
      <c r="C550" s="43"/>
      <c r="D550" s="43"/>
      <c r="E550" s="43"/>
      <c r="F550" s="43"/>
      <c r="G550" s="43"/>
      <c r="H550" s="43"/>
      <c r="I550" s="43"/>
      <c r="J550" s="43"/>
      <c r="K550" s="43"/>
      <c r="L550" s="43"/>
      <c r="M550" s="43"/>
      <c r="N550" s="43"/>
      <c r="O550" s="43"/>
      <c r="P550" s="43"/>
      <c r="Q550" s="44"/>
      <c r="R550" s="44"/>
      <c r="S550" s="43"/>
      <c r="T550" s="43"/>
      <c r="U550" s="44"/>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43"/>
      <c r="BH550" s="43"/>
      <c r="BI550" s="43"/>
      <c r="BJ550" s="43"/>
      <c r="BK550" s="43"/>
      <c r="BL550" s="43"/>
      <c r="BM550" s="43"/>
      <c r="BN550" s="43"/>
    </row>
    <row r="551" ht="13.5" customHeight="1">
      <c r="A551" s="11"/>
      <c r="B551" s="11"/>
      <c r="C551" s="43"/>
      <c r="D551" s="43"/>
      <c r="E551" s="43"/>
      <c r="F551" s="43"/>
      <c r="G551" s="43"/>
      <c r="H551" s="43"/>
      <c r="I551" s="43"/>
      <c r="J551" s="43"/>
      <c r="K551" s="43"/>
      <c r="L551" s="43"/>
      <c r="M551" s="43"/>
      <c r="N551" s="43"/>
      <c r="O551" s="43"/>
      <c r="P551" s="43"/>
      <c r="Q551" s="44"/>
      <c r="R551" s="44"/>
      <c r="S551" s="43"/>
      <c r="T551" s="43"/>
      <c r="U551" s="44"/>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43"/>
      <c r="BH551" s="43"/>
      <c r="BI551" s="43"/>
      <c r="BJ551" s="43"/>
      <c r="BK551" s="43"/>
      <c r="BL551" s="43"/>
      <c r="BM551" s="43"/>
      <c r="BN551" s="43"/>
    </row>
    <row r="552" ht="13.5" customHeight="1">
      <c r="A552" s="11"/>
      <c r="B552" s="11"/>
      <c r="C552" s="43"/>
      <c r="D552" s="43"/>
      <c r="E552" s="43"/>
      <c r="F552" s="43"/>
      <c r="G552" s="43"/>
      <c r="H552" s="43"/>
      <c r="I552" s="43"/>
      <c r="J552" s="43"/>
      <c r="K552" s="43"/>
      <c r="L552" s="43"/>
      <c r="M552" s="43"/>
      <c r="N552" s="43"/>
      <c r="O552" s="43"/>
      <c r="P552" s="43"/>
      <c r="Q552" s="44"/>
      <c r="R552" s="44"/>
      <c r="S552" s="43"/>
      <c r="T552" s="43"/>
      <c r="U552" s="44"/>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43"/>
      <c r="BH552" s="43"/>
      <c r="BI552" s="43"/>
      <c r="BJ552" s="43"/>
      <c r="BK552" s="43"/>
      <c r="BL552" s="43"/>
      <c r="BM552" s="43"/>
      <c r="BN552" s="43"/>
    </row>
    <row r="553" ht="13.5" customHeight="1">
      <c r="A553" s="11"/>
      <c r="B553" s="11"/>
      <c r="C553" s="43"/>
      <c r="D553" s="43"/>
      <c r="E553" s="43"/>
      <c r="F553" s="43"/>
      <c r="G553" s="43"/>
      <c r="H553" s="43"/>
      <c r="I553" s="43"/>
      <c r="J553" s="43"/>
      <c r="K553" s="43"/>
      <c r="L553" s="43"/>
      <c r="M553" s="43"/>
      <c r="N553" s="43"/>
      <c r="O553" s="43"/>
      <c r="P553" s="43"/>
      <c r="Q553" s="44"/>
      <c r="R553" s="44"/>
      <c r="S553" s="43"/>
      <c r="T553" s="43"/>
      <c r="U553" s="44"/>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43"/>
      <c r="BH553" s="43"/>
      <c r="BI553" s="43"/>
      <c r="BJ553" s="43"/>
      <c r="BK553" s="43"/>
      <c r="BL553" s="43"/>
      <c r="BM553" s="43"/>
      <c r="BN553" s="43"/>
    </row>
    <row r="554" ht="13.5" customHeight="1">
      <c r="A554" s="11"/>
      <c r="B554" s="11"/>
      <c r="C554" s="43"/>
      <c r="D554" s="43"/>
      <c r="E554" s="43"/>
      <c r="F554" s="43"/>
      <c r="G554" s="43"/>
      <c r="H554" s="43"/>
      <c r="I554" s="43"/>
      <c r="J554" s="43"/>
      <c r="K554" s="43"/>
      <c r="L554" s="43"/>
      <c r="M554" s="43"/>
      <c r="N554" s="43"/>
      <c r="O554" s="43"/>
      <c r="P554" s="43"/>
      <c r="Q554" s="44"/>
      <c r="R554" s="44"/>
      <c r="S554" s="43"/>
      <c r="T554" s="43"/>
      <c r="U554" s="44"/>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43"/>
      <c r="BH554" s="43"/>
      <c r="BI554" s="43"/>
      <c r="BJ554" s="43"/>
      <c r="BK554" s="43"/>
      <c r="BL554" s="43"/>
      <c r="BM554" s="43"/>
      <c r="BN554" s="43"/>
    </row>
    <row r="555" ht="13.5" customHeight="1">
      <c r="A555" s="11"/>
      <c r="B555" s="11"/>
      <c r="C555" s="43"/>
      <c r="D555" s="43"/>
      <c r="E555" s="43"/>
      <c r="F555" s="43"/>
      <c r="G555" s="43"/>
      <c r="H555" s="43"/>
      <c r="I555" s="43"/>
      <c r="J555" s="43"/>
      <c r="K555" s="43"/>
      <c r="L555" s="43"/>
      <c r="M555" s="43"/>
      <c r="N555" s="43"/>
      <c r="O555" s="43"/>
      <c r="P555" s="43"/>
      <c r="Q555" s="44"/>
      <c r="R555" s="44"/>
      <c r="S555" s="43"/>
      <c r="T555" s="43"/>
      <c r="U555" s="44"/>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43"/>
      <c r="BH555" s="43"/>
      <c r="BI555" s="43"/>
      <c r="BJ555" s="43"/>
      <c r="BK555" s="43"/>
      <c r="BL555" s="43"/>
      <c r="BM555" s="43"/>
      <c r="BN555" s="43"/>
    </row>
    <row r="556" ht="13.5" customHeight="1">
      <c r="A556" s="11"/>
      <c r="B556" s="11"/>
      <c r="C556" s="43"/>
      <c r="D556" s="43"/>
      <c r="E556" s="43"/>
      <c r="F556" s="43"/>
      <c r="G556" s="43"/>
      <c r="H556" s="43"/>
      <c r="I556" s="43"/>
      <c r="J556" s="43"/>
      <c r="K556" s="43"/>
      <c r="L556" s="43"/>
      <c r="M556" s="43"/>
      <c r="N556" s="43"/>
      <c r="O556" s="43"/>
      <c r="P556" s="43"/>
      <c r="Q556" s="44"/>
      <c r="R556" s="44"/>
      <c r="S556" s="43"/>
      <c r="T556" s="43"/>
      <c r="U556" s="44"/>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43"/>
      <c r="BH556" s="43"/>
      <c r="BI556" s="43"/>
      <c r="BJ556" s="43"/>
      <c r="BK556" s="43"/>
      <c r="BL556" s="43"/>
      <c r="BM556" s="43"/>
      <c r="BN556" s="43"/>
    </row>
    <row r="557" ht="13.5" customHeight="1">
      <c r="A557" s="11"/>
      <c r="B557" s="11"/>
      <c r="C557" s="43"/>
      <c r="D557" s="43"/>
      <c r="E557" s="43"/>
      <c r="F557" s="43"/>
      <c r="G557" s="43"/>
      <c r="H557" s="43"/>
      <c r="I557" s="43"/>
      <c r="J557" s="43"/>
      <c r="K557" s="43"/>
      <c r="L557" s="43"/>
      <c r="M557" s="43"/>
      <c r="N557" s="43"/>
      <c r="O557" s="43"/>
      <c r="P557" s="43"/>
      <c r="Q557" s="44"/>
      <c r="R557" s="44"/>
      <c r="S557" s="43"/>
      <c r="T557" s="43"/>
      <c r="U557" s="44"/>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43"/>
      <c r="BH557" s="43"/>
      <c r="BI557" s="43"/>
      <c r="BJ557" s="43"/>
      <c r="BK557" s="43"/>
      <c r="BL557" s="43"/>
      <c r="BM557" s="43"/>
      <c r="BN557" s="43"/>
    </row>
    <row r="558" ht="13.5" customHeight="1">
      <c r="A558" s="11"/>
      <c r="B558" s="11"/>
      <c r="C558" s="43"/>
      <c r="D558" s="43"/>
      <c r="E558" s="43"/>
      <c r="F558" s="43"/>
      <c r="G558" s="43"/>
      <c r="H558" s="43"/>
      <c r="I558" s="43"/>
      <c r="J558" s="43"/>
      <c r="K558" s="43"/>
      <c r="L558" s="43"/>
      <c r="M558" s="43"/>
      <c r="N558" s="43"/>
      <c r="O558" s="43"/>
      <c r="P558" s="43"/>
      <c r="Q558" s="44"/>
      <c r="R558" s="44"/>
      <c r="S558" s="43"/>
      <c r="T558" s="43"/>
      <c r="U558" s="44"/>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43"/>
      <c r="BH558" s="43"/>
      <c r="BI558" s="43"/>
      <c r="BJ558" s="43"/>
      <c r="BK558" s="43"/>
      <c r="BL558" s="43"/>
      <c r="BM558" s="43"/>
      <c r="BN558" s="43"/>
    </row>
    <row r="559" ht="13.5" customHeight="1">
      <c r="A559" s="11"/>
      <c r="B559" s="11"/>
      <c r="C559" s="43"/>
      <c r="D559" s="43"/>
      <c r="E559" s="43"/>
      <c r="F559" s="43"/>
      <c r="G559" s="43"/>
      <c r="H559" s="43"/>
      <c r="I559" s="43"/>
      <c r="J559" s="43"/>
      <c r="K559" s="43"/>
      <c r="L559" s="43"/>
      <c r="M559" s="43"/>
      <c r="N559" s="43"/>
      <c r="O559" s="43"/>
      <c r="P559" s="43"/>
      <c r="Q559" s="44"/>
      <c r="R559" s="44"/>
      <c r="S559" s="43"/>
      <c r="T559" s="43"/>
      <c r="U559" s="44"/>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43"/>
      <c r="BH559" s="43"/>
      <c r="BI559" s="43"/>
      <c r="BJ559" s="43"/>
      <c r="BK559" s="43"/>
      <c r="BL559" s="43"/>
      <c r="BM559" s="43"/>
      <c r="BN559" s="43"/>
    </row>
    <row r="560" ht="13.5" customHeight="1">
      <c r="A560" s="11"/>
      <c r="B560" s="11"/>
      <c r="C560" s="43"/>
      <c r="D560" s="43"/>
      <c r="E560" s="43"/>
      <c r="F560" s="43"/>
      <c r="G560" s="43"/>
      <c r="H560" s="43"/>
      <c r="I560" s="43"/>
      <c r="J560" s="43"/>
      <c r="K560" s="43"/>
      <c r="L560" s="43"/>
      <c r="M560" s="43"/>
      <c r="N560" s="43"/>
      <c r="O560" s="43"/>
      <c r="P560" s="43"/>
      <c r="Q560" s="44"/>
      <c r="R560" s="44"/>
      <c r="S560" s="43"/>
      <c r="T560" s="43"/>
      <c r="U560" s="44"/>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43"/>
      <c r="BH560" s="43"/>
      <c r="BI560" s="43"/>
      <c r="BJ560" s="43"/>
      <c r="BK560" s="43"/>
      <c r="BL560" s="43"/>
      <c r="BM560" s="43"/>
      <c r="BN560" s="43"/>
    </row>
    <row r="561" ht="13.5" customHeight="1">
      <c r="A561" s="11"/>
      <c r="B561" s="11"/>
      <c r="C561" s="43"/>
      <c r="D561" s="43"/>
      <c r="E561" s="43"/>
      <c r="F561" s="43"/>
      <c r="G561" s="43"/>
      <c r="H561" s="43"/>
      <c r="I561" s="43"/>
      <c r="J561" s="43"/>
      <c r="K561" s="43"/>
      <c r="L561" s="43"/>
      <c r="M561" s="43"/>
      <c r="N561" s="43"/>
      <c r="O561" s="43"/>
      <c r="P561" s="43"/>
      <c r="Q561" s="44"/>
      <c r="R561" s="44"/>
      <c r="S561" s="43"/>
      <c r="T561" s="43"/>
      <c r="U561" s="44"/>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43"/>
      <c r="BH561" s="43"/>
      <c r="BI561" s="43"/>
      <c r="BJ561" s="43"/>
      <c r="BK561" s="43"/>
      <c r="BL561" s="43"/>
      <c r="BM561" s="43"/>
      <c r="BN561" s="43"/>
    </row>
    <row r="562" ht="13.5" customHeight="1">
      <c r="A562" s="11"/>
      <c r="B562" s="11"/>
      <c r="C562" s="43"/>
      <c r="D562" s="43"/>
      <c r="E562" s="43"/>
      <c r="F562" s="43"/>
      <c r="G562" s="43"/>
      <c r="H562" s="43"/>
      <c r="I562" s="43"/>
      <c r="J562" s="43"/>
      <c r="K562" s="43"/>
      <c r="L562" s="43"/>
      <c r="M562" s="43"/>
      <c r="N562" s="43"/>
      <c r="O562" s="43"/>
      <c r="P562" s="43"/>
      <c r="Q562" s="44"/>
      <c r="R562" s="44"/>
      <c r="S562" s="43"/>
      <c r="T562" s="43"/>
      <c r="U562" s="44"/>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43"/>
      <c r="BH562" s="43"/>
      <c r="BI562" s="43"/>
      <c r="BJ562" s="43"/>
      <c r="BK562" s="43"/>
      <c r="BL562" s="43"/>
      <c r="BM562" s="43"/>
      <c r="BN562" s="43"/>
    </row>
    <row r="563" ht="13.5" customHeight="1">
      <c r="A563" s="11"/>
      <c r="B563" s="11"/>
      <c r="C563" s="43"/>
      <c r="D563" s="43"/>
      <c r="E563" s="43"/>
      <c r="F563" s="43"/>
      <c r="G563" s="43"/>
      <c r="H563" s="43"/>
      <c r="I563" s="43"/>
      <c r="J563" s="43"/>
      <c r="K563" s="43"/>
      <c r="L563" s="43"/>
      <c r="M563" s="43"/>
      <c r="N563" s="43"/>
      <c r="O563" s="43"/>
      <c r="P563" s="43"/>
      <c r="Q563" s="44"/>
      <c r="R563" s="44"/>
      <c r="S563" s="43"/>
      <c r="T563" s="43"/>
      <c r="U563" s="44"/>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43"/>
      <c r="BH563" s="43"/>
      <c r="BI563" s="43"/>
      <c r="BJ563" s="43"/>
      <c r="BK563" s="43"/>
      <c r="BL563" s="43"/>
      <c r="BM563" s="43"/>
      <c r="BN563" s="43"/>
    </row>
    <row r="564" ht="13.5" customHeight="1">
      <c r="A564" s="11"/>
      <c r="B564" s="11"/>
      <c r="C564" s="43"/>
      <c r="D564" s="43"/>
      <c r="E564" s="43"/>
      <c r="F564" s="43"/>
      <c r="G564" s="43"/>
      <c r="H564" s="43"/>
      <c r="I564" s="43"/>
      <c r="J564" s="43"/>
      <c r="K564" s="43"/>
      <c r="L564" s="43"/>
      <c r="M564" s="43"/>
      <c r="N564" s="43"/>
      <c r="O564" s="43"/>
      <c r="P564" s="43"/>
      <c r="Q564" s="44"/>
      <c r="R564" s="44"/>
      <c r="S564" s="43"/>
      <c r="T564" s="43"/>
      <c r="U564" s="44"/>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43"/>
      <c r="BH564" s="43"/>
      <c r="BI564" s="43"/>
      <c r="BJ564" s="43"/>
      <c r="BK564" s="43"/>
      <c r="BL564" s="43"/>
      <c r="BM564" s="43"/>
      <c r="BN564" s="43"/>
    </row>
    <row r="565" ht="13.5" customHeight="1">
      <c r="A565" s="11"/>
      <c r="B565" s="11"/>
      <c r="C565" s="43"/>
      <c r="D565" s="43"/>
      <c r="E565" s="43"/>
      <c r="F565" s="43"/>
      <c r="G565" s="43"/>
      <c r="H565" s="43"/>
      <c r="I565" s="43"/>
      <c r="J565" s="43"/>
      <c r="K565" s="43"/>
      <c r="L565" s="43"/>
      <c r="M565" s="43"/>
      <c r="N565" s="43"/>
      <c r="O565" s="43"/>
      <c r="P565" s="43"/>
      <c r="Q565" s="44"/>
      <c r="R565" s="44"/>
      <c r="S565" s="43"/>
      <c r="T565" s="43"/>
      <c r="U565" s="44"/>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43"/>
      <c r="BH565" s="43"/>
      <c r="BI565" s="43"/>
      <c r="BJ565" s="43"/>
      <c r="BK565" s="43"/>
      <c r="BL565" s="43"/>
      <c r="BM565" s="43"/>
      <c r="BN565" s="43"/>
    </row>
    <row r="566" ht="13.5" customHeight="1">
      <c r="A566" s="11"/>
      <c r="B566" s="11"/>
      <c r="C566" s="43"/>
      <c r="D566" s="43"/>
      <c r="E566" s="43"/>
      <c r="F566" s="43"/>
      <c r="G566" s="43"/>
      <c r="H566" s="43"/>
      <c r="I566" s="43"/>
      <c r="J566" s="43"/>
      <c r="K566" s="43"/>
      <c r="L566" s="43"/>
      <c r="M566" s="43"/>
      <c r="N566" s="43"/>
      <c r="O566" s="43"/>
      <c r="P566" s="43"/>
      <c r="Q566" s="44"/>
      <c r="R566" s="44"/>
      <c r="S566" s="43"/>
      <c r="T566" s="43"/>
      <c r="U566" s="44"/>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43"/>
      <c r="BH566" s="43"/>
      <c r="BI566" s="43"/>
      <c r="BJ566" s="43"/>
      <c r="BK566" s="43"/>
      <c r="BL566" s="43"/>
      <c r="BM566" s="43"/>
      <c r="BN566" s="43"/>
    </row>
    <row r="567" ht="13.5" customHeight="1">
      <c r="A567" s="11"/>
      <c r="B567" s="11"/>
      <c r="C567" s="43"/>
      <c r="D567" s="43"/>
      <c r="E567" s="43"/>
      <c r="F567" s="43"/>
      <c r="G567" s="43"/>
      <c r="H567" s="43"/>
      <c r="I567" s="43"/>
      <c r="J567" s="43"/>
      <c r="K567" s="43"/>
      <c r="L567" s="43"/>
      <c r="M567" s="43"/>
      <c r="N567" s="43"/>
      <c r="O567" s="43"/>
      <c r="P567" s="43"/>
      <c r="Q567" s="44"/>
      <c r="R567" s="44"/>
      <c r="S567" s="43"/>
      <c r="T567" s="43"/>
      <c r="U567" s="44"/>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43"/>
      <c r="BH567" s="43"/>
      <c r="BI567" s="43"/>
      <c r="BJ567" s="43"/>
      <c r="BK567" s="43"/>
      <c r="BL567" s="43"/>
      <c r="BM567" s="43"/>
      <c r="BN567" s="43"/>
    </row>
    <row r="568" ht="13.5" customHeight="1">
      <c r="A568" s="11"/>
      <c r="B568" s="11"/>
      <c r="C568" s="43"/>
      <c r="D568" s="43"/>
      <c r="E568" s="43"/>
      <c r="F568" s="43"/>
      <c r="G568" s="43"/>
      <c r="H568" s="43"/>
      <c r="I568" s="43"/>
      <c r="J568" s="43"/>
      <c r="K568" s="43"/>
      <c r="L568" s="43"/>
      <c r="M568" s="43"/>
      <c r="N568" s="43"/>
      <c r="O568" s="43"/>
      <c r="P568" s="43"/>
      <c r="Q568" s="44"/>
      <c r="R568" s="44"/>
      <c r="S568" s="43"/>
      <c r="T568" s="43"/>
      <c r="U568" s="44"/>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43"/>
      <c r="BH568" s="43"/>
      <c r="BI568" s="43"/>
      <c r="BJ568" s="43"/>
      <c r="BK568" s="43"/>
      <c r="BL568" s="43"/>
      <c r="BM568" s="43"/>
      <c r="BN568" s="43"/>
    </row>
    <row r="569" ht="13.5" customHeight="1">
      <c r="A569" s="11"/>
      <c r="B569" s="11"/>
      <c r="C569" s="43"/>
      <c r="D569" s="43"/>
      <c r="E569" s="43"/>
      <c r="F569" s="43"/>
      <c r="G569" s="43"/>
      <c r="H569" s="43"/>
      <c r="I569" s="43"/>
      <c r="J569" s="43"/>
      <c r="K569" s="43"/>
      <c r="L569" s="43"/>
      <c r="M569" s="43"/>
      <c r="N569" s="43"/>
      <c r="O569" s="43"/>
      <c r="P569" s="43"/>
      <c r="Q569" s="44"/>
      <c r="R569" s="44"/>
      <c r="S569" s="43"/>
      <c r="T569" s="43"/>
      <c r="U569" s="44"/>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43"/>
      <c r="BH569" s="43"/>
      <c r="BI569" s="43"/>
      <c r="BJ569" s="43"/>
      <c r="BK569" s="43"/>
      <c r="BL569" s="43"/>
      <c r="BM569" s="43"/>
      <c r="BN569" s="43"/>
    </row>
    <row r="570" ht="13.5" customHeight="1">
      <c r="A570" s="11"/>
      <c r="B570" s="11"/>
      <c r="C570" s="43"/>
      <c r="D570" s="43"/>
      <c r="E570" s="43"/>
      <c r="F570" s="43"/>
      <c r="G570" s="43"/>
      <c r="H570" s="43"/>
      <c r="I570" s="43"/>
      <c r="J570" s="43"/>
      <c r="K570" s="43"/>
      <c r="L570" s="43"/>
      <c r="M570" s="43"/>
      <c r="N570" s="43"/>
      <c r="O570" s="43"/>
      <c r="P570" s="43"/>
      <c r="Q570" s="44"/>
      <c r="R570" s="44"/>
      <c r="S570" s="43"/>
      <c r="T570" s="43"/>
      <c r="U570" s="44"/>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43"/>
      <c r="BH570" s="43"/>
      <c r="BI570" s="43"/>
      <c r="BJ570" s="43"/>
      <c r="BK570" s="43"/>
      <c r="BL570" s="43"/>
      <c r="BM570" s="43"/>
      <c r="BN570" s="43"/>
    </row>
    <row r="571" ht="13.5" customHeight="1">
      <c r="A571" s="11"/>
      <c r="B571" s="11"/>
      <c r="C571" s="43"/>
      <c r="D571" s="43"/>
      <c r="E571" s="43"/>
      <c r="F571" s="43"/>
      <c r="G571" s="43"/>
      <c r="H571" s="43"/>
      <c r="I571" s="43"/>
      <c r="J571" s="43"/>
      <c r="K571" s="43"/>
      <c r="L571" s="43"/>
      <c r="M571" s="43"/>
      <c r="N571" s="43"/>
      <c r="O571" s="43"/>
      <c r="P571" s="43"/>
      <c r="Q571" s="44"/>
      <c r="R571" s="44"/>
      <c r="S571" s="43"/>
      <c r="T571" s="43"/>
      <c r="U571" s="44"/>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43"/>
      <c r="BH571" s="43"/>
      <c r="BI571" s="43"/>
      <c r="BJ571" s="43"/>
      <c r="BK571" s="43"/>
      <c r="BL571" s="43"/>
      <c r="BM571" s="43"/>
      <c r="BN571" s="43"/>
    </row>
    <row r="572" ht="13.5" customHeight="1">
      <c r="A572" s="11"/>
      <c r="B572" s="11"/>
      <c r="C572" s="43"/>
      <c r="D572" s="43"/>
      <c r="E572" s="43"/>
      <c r="F572" s="43"/>
      <c r="G572" s="43"/>
      <c r="H572" s="43"/>
      <c r="I572" s="43"/>
      <c r="J572" s="43"/>
      <c r="K572" s="43"/>
      <c r="L572" s="43"/>
      <c r="M572" s="43"/>
      <c r="N572" s="43"/>
      <c r="O572" s="43"/>
      <c r="P572" s="43"/>
      <c r="Q572" s="44"/>
      <c r="R572" s="44"/>
      <c r="S572" s="43"/>
      <c r="T572" s="43"/>
      <c r="U572" s="44"/>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43"/>
      <c r="BH572" s="43"/>
      <c r="BI572" s="43"/>
      <c r="BJ572" s="43"/>
      <c r="BK572" s="43"/>
      <c r="BL572" s="43"/>
      <c r="BM572" s="43"/>
      <c r="BN572" s="43"/>
    </row>
    <row r="573" ht="13.5" customHeight="1">
      <c r="A573" s="11"/>
      <c r="B573" s="11"/>
      <c r="C573" s="43"/>
      <c r="D573" s="43"/>
      <c r="E573" s="43"/>
      <c r="F573" s="43"/>
      <c r="G573" s="43"/>
      <c r="H573" s="43"/>
      <c r="I573" s="43"/>
      <c r="J573" s="43"/>
      <c r="K573" s="43"/>
      <c r="L573" s="43"/>
      <c r="M573" s="43"/>
      <c r="N573" s="43"/>
      <c r="O573" s="43"/>
      <c r="P573" s="43"/>
      <c r="Q573" s="44"/>
      <c r="R573" s="44"/>
      <c r="S573" s="43"/>
      <c r="T573" s="43"/>
      <c r="U573" s="44"/>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43"/>
      <c r="BH573" s="43"/>
      <c r="BI573" s="43"/>
      <c r="BJ573" s="43"/>
      <c r="BK573" s="43"/>
      <c r="BL573" s="43"/>
      <c r="BM573" s="43"/>
      <c r="BN573" s="43"/>
    </row>
    <row r="574" ht="13.5" customHeight="1">
      <c r="A574" s="11"/>
      <c r="B574" s="11"/>
      <c r="C574" s="43"/>
      <c r="D574" s="43"/>
      <c r="E574" s="43"/>
      <c r="F574" s="43"/>
      <c r="G574" s="43"/>
      <c r="H574" s="43"/>
      <c r="I574" s="43"/>
      <c r="J574" s="43"/>
      <c r="K574" s="43"/>
      <c r="L574" s="43"/>
      <c r="M574" s="43"/>
      <c r="N574" s="43"/>
      <c r="O574" s="43"/>
      <c r="P574" s="43"/>
      <c r="Q574" s="44"/>
      <c r="R574" s="44"/>
      <c r="S574" s="43"/>
      <c r="T574" s="43"/>
      <c r="U574" s="44"/>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43"/>
      <c r="BH574" s="43"/>
      <c r="BI574" s="43"/>
      <c r="BJ574" s="43"/>
      <c r="BK574" s="43"/>
      <c r="BL574" s="43"/>
      <c r="BM574" s="43"/>
      <c r="BN574" s="43"/>
    </row>
    <row r="575" ht="13.5" customHeight="1">
      <c r="A575" s="11"/>
      <c r="B575" s="11"/>
      <c r="C575" s="43"/>
      <c r="D575" s="43"/>
      <c r="E575" s="43"/>
      <c r="F575" s="43"/>
      <c r="G575" s="43"/>
      <c r="H575" s="43"/>
      <c r="I575" s="43"/>
      <c r="J575" s="43"/>
      <c r="K575" s="43"/>
      <c r="L575" s="43"/>
      <c r="M575" s="43"/>
      <c r="N575" s="43"/>
      <c r="O575" s="43"/>
      <c r="P575" s="43"/>
      <c r="Q575" s="44"/>
      <c r="R575" s="44"/>
      <c r="S575" s="43"/>
      <c r="T575" s="43"/>
      <c r="U575" s="44"/>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43"/>
      <c r="BH575" s="43"/>
      <c r="BI575" s="43"/>
      <c r="BJ575" s="43"/>
      <c r="BK575" s="43"/>
      <c r="BL575" s="43"/>
      <c r="BM575" s="43"/>
      <c r="BN575" s="43"/>
    </row>
    <row r="576" ht="13.5" customHeight="1">
      <c r="A576" s="11"/>
      <c r="B576" s="11"/>
      <c r="C576" s="43"/>
      <c r="D576" s="43"/>
      <c r="E576" s="43"/>
      <c r="F576" s="43"/>
      <c r="G576" s="43"/>
      <c r="H576" s="43"/>
      <c r="I576" s="43"/>
      <c r="J576" s="43"/>
      <c r="K576" s="43"/>
      <c r="L576" s="43"/>
      <c r="M576" s="43"/>
      <c r="N576" s="43"/>
      <c r="O576" s="43"/>
      <c r="P576" s="43"/>
      <c r="Q576" s="44"/>
      <c r="R576" s="44"/>
      <c r="S576" s="43"/>
      <c r="T576" s="43"/>
      <c r="U576" s="44"/>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43"/>
      <c r="BH576" s="43"/>
      <c r="BI576" s="43"/>
      <c r="BJ576" s="43"/>
      <c r="BK576" s="43"/>
      <c r="BL576" s="43"/>
      <c r="BM576" s="43"/>
      <c r="BN576" s="43"/>
    </row>
    <row r="577" ht="13.5" customHeight="1">
      <c r="A577" s="11"/>
      <c r="B577" s="11"/>
      <c r="C577" s="43"/>
      <c r="D577" s="43"/>
      <c r="E577" s="43"/>
      <c r="F577" s="43"/>
      <c r="G577" s="43"/>
      <c r="H577" s="43"/>
      <c r="I577" s="43"/>
      <c r="J577" s="43"/>
      <c r="K577" s="43"/>
      <c r="L577" s="43"/>
      <c r="M577" s="43"/>
      <c r="N577" s="43"/>
      <c r="O577" s="43"/>
      <c r="P577" s="43"/>
      <c r="Q577" s="44"/>
      <c r="R577" s="44"/>
      <c r="S577" s="43"/>
      <c r="T577" s="43"/>
      <c r="U577" s="44"/>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43"/>
      <c r="BH577" s="43"/>
      <c r="BI577" s="43"/>
      <c r="BJ577" s="43"/>
      <c r="BK577" s="43"/>
      <c r="BL577" s="43"/>
      <c r="BM577" s="43"/>
      <c r="BN577" s="43"/>
    </row>
    <row r="578" ht="13.5" customHeight="1">
      <c r="A578" s="11"/>
      <c r="B578" s="11"/>
      <c r="C578" s="43"/>
      <c r="D578" s="43"/>
      <c r="E578" s="43"/>
      <c r="F578" s="43"/>
      <c r="G578" s="43"/>
      <c r="H578" s="43"/>
      <c r="I578" s="43"/>
      <c r="J578" s="43"/>
      <c r="K578" s="43"/>
      <c r="L578" s="43"/>
      <c r="M578" s="43"/>
      <c r="N578" s="43"/>
      <c r="O578" s="43"/>
      <c r="P578" s="43"/>
      <c r="Q578" s="44"/>
      <c r="R578" s="44"/>
      <c r="S578" s="43"/>
      <c r="T578" s="43"/>
      <c r="U578" s="44"/>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43"/>
      <c r="BH578" s="43"/>
      <c r="BI578" s="43"/>
      <c r="BJ578" s="43"/>
      <c r="BK578" s="43"/>
      <c r="BL578" s="43"/>
      <c r="BM578" s="43"/>
      <c r="BN578" s="43"/>
    </row>
    <row r="579" ht="13.5" customHeight="1">
      <c r="A579" s="11"/>
      <c r="B579" s="11"/>
      <c r="C579" s="43"/>
      <c r="D579" s="43"/>
      <c r="E579" s="43"/>
      <c r="F579" s="43"/>
      <c r="G579" s="43"/>
      <c r="H579" s="43"/>
      <c r="I579" s="43"/>
      <c r="J579" s="43"/>
      <c r="K579" s="43"/>
      <c r="L579" s="43"/>
      <c r="M579" s="43"/>
      <c r="N579" s="43"/>
      <c r="O579" s="43"/>
      <c r="P579" s="43"/>
      <c r="Q579" s="44"/>
      <c r="R579" s="44"/>
      <c r="S579" s="43"/>
      <c r="T579" s="43"/>
      <c r="U579" s="44"/>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43"/>
      <c r="BH579" s="43"/>
      <c r="BI579" s="43"/>
      <c r="BJ579" s="43"/>
      <c r="BK579" s="43"/>
      <c r="BL579" s="43"/>
      <c r="BM579" s="43"/>
      <c r="BN579" s="43"/>
    </row>
    <row r="580" ht="13.5" customHeight="1">
      <c r="A580" s="11"/>
      <c r="B580" s="11"/>
      <c r="C580" s="43"/>
      <c r="D580" s="43"/>
      <c r="E580" s="43"/>
      <c r="F580" s="43"/>
      <c r="G580" s="43"/>
      <c r="H580" s="43"/>
      <c r="I580" s="43"/>
      <c r="J580" s="43"/>
      <c r="K580" s="43"/>
      <c r="L580" s="43"/>
      <c r="M580" s="43"/>
      <c r="N580" s="43"/>
      <c r="O580" s="43"/>
      <c r="P580" s="43"/>
      <c r="Q580" s="44"/>
      <c r="R580" s="44"/>
      <c r="S580" s="43"/>
      <c r="T580" s="43"/>
      <c r="U580" s="44"/>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43"/>
      <c r="BH580" s="43"/>
      <c r="BI580" s="43"/>
      <c r="BJ580" s="43"/>
      <c r="BK580" s="43"/>
      <c r="BL580" s="43"/>
      <c r="BM580" s="43"/>
      <c r="BN580" s="43"/>
    </row>
    <row r="581" ht="13.5" customHeight="1">
      <c r="A581" s="11"/>
      <c r="B581" s="11"/>
      <c r="C581" s="43"/>
      <c r="D581" s="43"/>
      <c r="E581" s="43"/>
      <c r="F581" s="43"/>
      <c r="G581" s="43"/>
      <c r="H581" s="43"/>
      <c r="I581" s="43"/>
      <c r="J581" s="43"/>
      <c r="K581" s="43"/>
      <c r="L581" s="43"/>
      <c r="M581" s="43"/>
      <c r="N581" s="43"/>
      <c r="O581" s="43"/>
      <c r="P581" s="43"/>
      <c r="Q581" s="44"/>
      <c r="R581" s="44"/>
      <c r="S581" s="43"/>
      <c r="T581" s="43"/>
      <c r="U581" s="44"/>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43"/>
      <c r="BH581" s="43"/>
      <c r="BI581" s="43"/>
      <c r="BJ581" s="43"/>
      <c r="BK581" s="43"/>
      <c r="BL581" s="43"/>
      <c r="BM581" s="43"/>
      <c r="BN581" s="43"/>
    </row>
    <row r="582" ht="13.5" customHeight="1">
      <c r="A582" s="11"/>
      <c r="B582" s="11"/>
      <c r="C582" s="43"/>
      <c r="D582" s="43"/>
      <c r="E582" s="43"/>
      <c r="F582" s="43"/>
      <c r="G582" s="43"/>
      <c r="H582" s="43"/>
      <c r="I582" s="43"/>
      <c r="J582" s="43"/>
      <c r="K582" s="43"/>
      <c r="L582" s="43"/>
      <c r="M582" s="43"/>
      <c r="N582" s="43"/>
      <c r="O582" s="43"/>
      <c r="P582" s="43"/>
      <c r="Q582" s="44"/>
      <c r="R582" s="44"/>
      <c r="S582" s="43"/>
      <c r="T582" s="43"/>
      <c r="U582" s="44"/>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43"/>
      <c r="BH582" s="43"/>
      <c r="BI582" s="43"/>
      <c r="BJ582" s="43"/>
      <c r="BK582" s="43"/>
      <c r="BL582" s="43"/>
      <c r="BM582" s="43"/>
      <c r="BN582" s="43"/>
    </row>
    <row r="583" ht="13.5" customHeight="1">
      <c r="A583" s="11"/>
      <c r="B583" s="11"/>
      <c r="C583" s="43"/>
      <c r="D583" s="43"/>
      <c r="E583" s="43"/>
      <c r="F583" s="43"/>
      <c r="G583" s="43"/>
      <c r="H583" s="43"/>
      <c r="I583" s="43"/>
      <c r="J583" s="43"/>
      <c r="K583" s="43"/>
      <c r="L583" s="43"/>
      <c r="M583" s="43"/>
      <c r="N583" s="43"/>
      <c r="O583" s="43"/>
      <c r="P583" s="43"/>
      <c r="Q583" s="44"/>
      <c r="R583" s="44"/>
      <c r="S583" s="43"/>
      <c r="T583" s="43"/>
      <c r="U583" s="44"/>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43"/>
      <c r="BH583" s="43"/>
      <c r="BI583" s="43"/>
      <c r="BJ583" s="43"/>
      <c r="BK583" s="43"/>
      <c r="BL583" s="43"/>
      <c r="BM583" s="43"/>
      <c r="BN583" s="43"/>
    </row>
    <row r="584" ht="13.5" customHeight="1">
      <c r="A584" s="11"/>
      <c r="B584" s="11"/>
      <c r="C584" s="43"/>
      <c r="D584" s="43"/>
      <c r="E584" s="43"/>
      <c r="F584" s="43"/>
      <c r="G584" s="43"/>
      <c r="H584" s="43"/>
      <c r="I584" s="43"/>
      <c r="J584" s="43"/>
      <c r="K584" s="43"/>
      <c r="L584" s="43"/>
      <c r="M584" s="43"/>
      <c r="N584" s="43"/>
      <c r="O584" s="43"/>
      <c r="P584" s="43"/>
      <c r="Q584" s="44"/>
      <c r="R584" s="44"/>
      <c r="S584" s="43"/>
      <c r="T584" s="43"/>
      <c r="U584" s="44"/>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43"/>
      <c r="BH584" s="43"/>
      <c r="BI584" s="43"/>
      <c r="BJ584" s="43"/>
      <c r="BK584" s="43"/>
      <c r="BL584" s="43"/>
      <c r="BM584" s="43"/>
      <c r="BN584" s="43"/>
    </row>
    <row r="585" ht="13.5" customHeight="1">
      <c r="A585" s="11"/>
      <c r="B585" s="11"/>
      <c r="C585" s="43"/>
      <c r="D585" s="43"/>
      <c r="E585" s="43"/>
      <c r="F585" s="43"/>
      <c r="G585" s="43"/>
      <c r="H585" s="43"/>
      <c r="I585" s="43"/>
      <c r="J585" s="43"/>
      <c r="K585" s="43"/>
      <c r="L585" s="43"/>
      <c r="M585" s="43"/>
      <c r="N585" s="43"/>
      <c r="O585" s="43"/>
      <c r="P585" s="43"/>
      <c r="Q585" s="44"/>
      <c r="R585" s="44"/>
      <c r="S585" s="43"/>
      <c r="T585" s="43"/>
      <c r="U585" s="44"/>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43"/>
      <c r="BH585" s="43"/>
      <c r="BI585" s="43"/>
      <c r="BJ585" s="43"/>
      <c r="BK585" s="43"/>
      <c r="BL585" s="43"/>
      <c r="BM585" s="43"/>
      <c r="BN585" s="43"/>
    </row>
    <row r="586" ht="13.5" customHeight="1">
      <c r="A586" s="11"/>
      <c r="B586" s="11"/>
      <c r="C586" s="43"/>
      <c r="D586" s="43"/>
      <c r="E586" s="43"/>
      <c r="F586" s="43"/>
      <c r="G586" s="43"/>
      <c r="H586" s="43"/>
      <c r="I586" s="43"/>
      <c r="J586" s="43"/>
      <c r="K586" s="43"/>
      <c r="L586" s="43"/>
      <c r="M586" s="43"/>
      <c r="N586" s="43"/>
      <c r="O586" s="43"/>
      <c r="P586" s="43"/>
      <c r="Q586" s="44"/>
      <c r="R586" s="44"/>
      <c r="S586" s="43"/>
      <c r="T586" s="43"/>
      <c r="U586" s="44"/>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43"/>
      <c r="BH586" s="43"/>
      <c r="BI586" s="43"/>
      <c r="BJ586" s="43"/>
      <c r="BK586" s="43"/>
      <c r="BL586" s="43"/>
      <c r="BM586" s="43"/>
      <c r="BN586" s="43"/>
    </row>
    <row r="587" ht="13.5" customHeight="1">
      <c r="A587" s="11"/>
      <c r="B587" s="11"/>
      <c r="C587" s="43"/>
      <c r="D587" s="43"/>
      <c r="E587" s="43"/>
      <c r="F587" s="43"/>
      <c r="G587" s="43"/>
      <c r="H587" s="43"/>
      <c r="I587" s="43"/>
      <c r="J587" s="43"/>
      <c r="K587" s="43"/>
      <c r="L587" s="43"/>
      <c r="M587" s="43"/>
      <c r="N587" s="43"/>
      <c r="O587" s="43"/>
      <c r="P587" s="43"/>
      <c r="Q587" s="44"/>
      <c r="R587" s="44"/>
      <c r="S587" s="43"/>
      <c r="T587" s="43"/>
      <c r="U587" s="44"/>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43"/>
      <c r="BH587" s="43"/>
      <c r="BI587" s="43"/>
      <c r="BJ587" s="43"/>
      <c r="BK587" s="43"/>
      <c r="BL587" s="43"/>
      <c r="BM587" s="43"/>
      <c r="BN587" s="43"/>
    </row>
    <row r="588" ht="13.5" customHeight="1">
      <c r="A588" s="11"/>
      <c r="B588" s="11"/>
      <c r="C588" s="43"/>
      <c r="D588" s="43"/>
      <c r="E588" s="43"/>
      <c r="F588" s="43"/>
      <c r="G588" s="43"/>
      <c r="H588" s="43"/>
      <c r="I588" s="43"/>
      <c r="J588" s="43"/>
      <c r="K588" s="43"/>
      <c r="L588" s="43"/>
      <c r="M588" s="43"/>
      <c r="N588" s="43"/>
      <c r="O588" s="43"/>
      <c r="P588" s="43"/>
      <c r="Q588" s="44"/>
      <c r="R588" s="44"/>
      <c r="S588" s="43"/>
      <c r="T588" s="43"/>
      <c r="U588" s="44"/>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43"/>
      <c r="BH588" s="43"/>
      <c r="BI588" s="43"/>
      <c r="BJ588" s="43"/>
      <c r="BK588" s="43"/>
      <c r="BL588" s="43"/>
      <c r="BM588" s="43"/>
      <c r="BN588" s="43"/>
    </row>
    <row r="589" ht="13.5" customHeight="1">
      <c r="A589" s="11"/>
      <c r="B589" s="11"/>
      <c r="C589" s="43"/>
      <c r="D589" s="43"/>
      <c r="E589" s="43"/>
      <c r="F589" s="43"/>
      <c r="G589" s="43"/>
      <c r="H589" s="43"/>
      <c r="I589" s="43"/>
      <c r="J589" s="43"/>
      <c r="K589" s="43"/>
      <c r="L589" s="43"/>
      <c r="M589" s="43"/>
      <c r="N589" s="43"/>
      <c r="O589" s="43"/>
      <c r="P589" s="43"/>
      <c r="Q589" s="44"/>
      <c r="R589" s="44"/>
      <c r="S589" s="43"/>
      <c r="T589" s="43"/>
      <c r="U589" s="44"/>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43"/>
      <c r="BH589" s="43"/>
      <c r="BI589" s="43"/>
      <c r="BJ589" s="43"/>
      <c r="BK589" s="43"/>
      <c r="BL589" s="43"/>
      <c r="BM589" s="43"/>
      <c r="BN589" s="43"/>
    </row>
    <row r="590" ht="13.5" customHeight="1">
      <c r="A590" s="11"/>
      <c r="B590" s="11"/>
      <c r="C590" s="43"/>
      <c r="D590" s="43"/>
      <c r="E590" s="43"/>
      <c r="F590" s="43"/>
      <c r="G590" s="43"/>
      <c r="H590" s="43"/>
      <c r="I590" s="43"/>
      <c r="J590" s="43"/>
      <c r="K590" s="43"/>
      <c r="L590" s="43"/>
      <c r="M590" s="43"/>
      <c r="N590" s="43"/>
      <c r="O590" s="43"/>
      <c r="P590" s="43"/>
      <c r="Q590" s="44"/>
      <c r="R590" s="44"/>
      <c r="S590" s="43"/>
      <c r="T590" s="43"/>
      <c r="U590" s="44"/>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43"/>
      <c r="BH590" s="43"/>
      <c r="BI590" s="43"/>
      <c r="BJ590" s="43"/>
      <c r="BK590" s="43"/>
      <c r="BL590" s="43"/>
      <c r="BM590" s="43"/>
      <c r="BN590" s="43"/>
    </row>
    <row r="591" ht="13.5" customHeight="1">
      <c r="A591" s="11"/>
      <c r="B591" s="11"/>
      <c r="C591" s="43"/>
      <c r="D591" s="43"/>
      <c r="E591" s="43"/>
      <c r="F591" s="43"/>
      <c r="G591" s="43"/>
      <c r="H591" s="43"/>
      <c r="I591" s="43"/>
      <c r="J591" s="43"/>
      <c r="K591" s="43"/>
      <c r="L591" s="43"/>
      <c r="M591" s="43"/>
      <c r="N591" s="43"/>
      <c r="O591" s="43"/>
      <c r="P591" s="43"/>
      <c r="Q591" s="44"/>
      <c r="R591" s="44"/>
      <c r="S591" s="43"/>
      <c r="T591" s="43"/>
      <c r="U591" s="44"/>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43"/>
      <c r="BH591" s="43"/>
      <c r="BI591" s="43"/>
      <c r="BJ591" s="43"/>
      <c r="BK591" s="43"/>
      <c r="BL591" s="43"/>
      <c r="BM591" s="43"/>
      <c r="BN591" s="43"/>
    </row>
    <row r="592" ht="13.5" customHeight="1">
      <c r="A592" s="11"/>
      <c r="B592" s="11"/>
      <c r="C592" s="43"/>
      <c r="D592" s="43"/>
      <c r="E592" s="43"/>
      <c r="F592" s="43"/>
      <c r="G592" s="43"/>
      <c r="H592" s="43"/>
      <c r="I592" s="43"/>
      <c r="J592" s="43"/>
      <c r="K592" s="43"/>
      <c r="L592" s="43"/>
      <c r="M592" s="43"/>
      <c r="N592" s="43"/>
      <c r="O592" s="43"/>
      <c r="P592" s="43"/>
      <c r="Q592" s="44"/>
      <c r="R592" s="44"/>
      <c r="S592" s="43"/>
      <c r="T592" s="43"/>
      <c r="U592" s="44"/>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43"/>
      <c r="BH592" s="43"/>
      <c r="BI592" s="43"/>
      <c r="BJ592" s="43"/>
      <c r="BK592" s="43"/>
      <c r="BL592" s="43"/>
      <c r="BM592" s="43"/>
      <c r="BN592" s="43"/>
    </row>
    <row r="593" ht="13.5" customHeight="1">
      <c r="A593" s="11"/>
      <c r="B593" s="11"/>
      <c r="C593" s="43"/>
      <c r="D593" s="43"/>
      <c r="E593" s="43"/>
      <c r="F593" s="43"/>
      <c r="G593" s="43"/>
      <c r="H593" s="43"/>
      <c r="I593" s="43"/>
      <c r="J593" s="43"/>
      <c r="K593" s="43"/>
      <c r="L593" s="43"/>
      <c r="M593" s="43"/>
      <c r="N593" s="43"/>
      <c r="O593" s="43"/>
      <c r="P593" s="43"/>
      <c r="Q593" s="44"/>
      <c r="R593" s="44"/>
      <c r="S593" s="43"/>
      <c r="T593" s="43"/>
      <c r="U593" s="44"/>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43"/>
      <c r="BH593" s="43"/>
      <c r="BI593" s="43"/>
      <c r="BJ593" s="43"/>
      <c r="BK593" s="43"/>
      <c r="BL593" s="43"/>
      <c r="BM593" s="43"/>
      <c r="BN593" s="43"/>
    </row>
    <row r="594" ht="13.5" customHeight="1">
      <c r="A594" s="11"/>
      <c r="B594" s="11"/>
      <c r="C594" s="43"/>
      <c r="D594" s="43"/>
      <c r="E594" s="43"/>
      <c r="F594" s="43"/>
      <c r="G594" s="43"/>
      <c r="H594" s="43"/>
      <c r="I594" s="43"/>
      <c r="J594" s="43"/>
      <c r="K594" s="43"/>
      <c r="L594" s="43"/>
      <c r="M594" s="43"/>
      <c r="N594" s="43"/>
      <c r="O594" s="43"/>
      <c r="P594" s="43"/>
      <c r="Q594" s="44"/>
      <c r="R594" s="44"/>
      <c r="S594" s="43"/>
      <c r="T594" s="43"/>
      <c r="U594" s="44"/>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43"/>
      <c r="BH594" s="43"/>
      <c r="BI594" s="43"/>
      <c r="BJ594" s="43"/>
      <c r="BK594" s="43"/>
      <c r="BL594" s="43"/>
      <c r="BM594" s="43"/>
      <c r="BN594" s="43"/>
    </row>
    <row r="595" ht="13.5" customHeight="1">
      <c r="A595" s="11"/>
      <c r="B595" s="11"/>
      <c r="C595" s="43"/>
      <c r="D595" s="43"/>
      <c r="E595" s="43"/>
      <c r="F595" s="43"/>
      <c r="G595" s="43"/>
      <c r="H595" s="43"/>
      <c r="I595" s="43"/>
      <c r="J595" s="43"/>
      <c r="K595" s="43"/>
      <c r="L595" s="43"/>
      <c r="M595" s="43"/>
      <c r="N595" s="43"/>
      <c r="O595" s="43"/>
      <c r="P595" s="43"/>
      <c r="Q595" s="44"/>
      <c r="R595" s="44"/>
      <c r="S595" s="43"/>
      <c r="T595" s="43"/>
      <c r="U595" s="44"/>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43"/>
      <c r="BH595" s="43"/>
      <c r="BI595" s="43"/>
      <c r="BJ595" s="43"/>
      <c r="BK595" s="43"/>
      <c r="BL595" s="43"/>
      <c r="BM595" s="43"/>
      <c r="BN595" s="43"/>
    </row>
    <row r="596" ht="13.5" customHeight="1">
      <c r="A596" s="11"/>
      <c r="B596" s="11"/>
      <c r="C596" s="43"/>
      <c r="D596" s="43"/>
      <c r="E596" s="43"/>
      <c r="F596" s="43"/>
      <c r="G596" s="43"/>
      <c r="H596" s="43"/>
      <c r="I596" s="43"/>
      <c r="J596" s="43"/>
      <c r="K596" s="43"/>
      <c r="L596" s="43"/>
      <c r="M596" s="43"/>
      <c r="N596" s="43"/>
      <c r="O596" s="43"/>
      <c r="P596" s="43"/>
      <c r="Q596" s="44"/>
      <c r="R596" s="44"/>
      <c r="S596" s="43"/>
      <c r="T596" s="43"/>
      <c r="U596" s="44"/>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43"/>
      <c r="BH596" s="43"/>
      <c r="BI596" s="43"/>
      <c r="BJ596" s="43"/>
      <c r="BK596" s="43"/>
      <c r="BL596" s="43"/>
      <c r="BM596" s="43"/>
      <c r="BN596" s="43"/>
    </row>
    <row r="597" ht="13.5" customHeight="1">
      <c r="A597" s="11"/>
      <c r="B597" s="11"/>
      <c r="C597" s="43"/>
      <c r="D597" s="43"/>
      <c r="E597" s="43"/>
      <c r="F597" s="43"/>
      <c r="G597" s="43"/>
      <c r="H597" s="43"/>
      <c r="I597" s="43"/>
      <c r="J597" s="43"/>
      <c r="K597" s="43"/>
      <c r="L597" s="43"/>
      <c r="M597" s="43"/>
      <c r="N597" s="43"/>
      <c r="O597" s="43"/>
      <c r="P597" s="43"/>
      <c r="Q597" s="44"/>
      <c r="R597" s="44"/>
      <c r="S597" s="43"/>
      <c r="T597" s="43"/>
      <c r="U597" s="44"/>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43"/>
      <c r="BH597" s="43"/>
      <c r="BI597" s="43"/>
      <c r="BJ597" s="43"/>
      <c r="BK597" s="43"/>
      <c r="BL597" s="43"/>
      <c r="BM597" s="43"/>
      <c r="BN597" s="43"/>
    </row>
    <row r="598" ht="13.5" customHeight="1">
      <c r="A598" s="11"/>
      <c r="B598" s="11"/>
      <c r="C598" s="43"/>
      <c r="D598" s="43"/>
      <c r="E598" s="43"/>
      <c r="F598" s="43"/>
      <c r="G598" s="43"/>
      <c r="H598" s="43"/>
      <c r="I598" s="43"/>
      <c r="J598" s="43"/>
      <c r="K598" s="43"/>
      <c r="L598" s="43"/>
      <c r="M598" s="43"/>
      <c r="N598" s="43"/>
      <c r="O598" s="43"/>
      <c r="P598" s="43"/>
      <c r="Q598" s="44"/>
      <c r="R598" s="44"/>
      <c r="S598" s="43"/>
      <c r="T598" s="43"/>
      <c r="U598" s="44"/>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43"/>
      <c r="BH598" s="43"/>
      <c r="BI598" s="43"/>
      <c r="BJ598" s="43"/>
      <c r="BK598" s="43"/>
      <c r="BL598" s="43"/>
      <c r="BM598" s="43"/>
      <c r="BN598" s="43"/>
    </row>
    <row r="599" ht="13.5" customHeight="1">
      <c r="A599" s="11"/>
      <c r="B599" s="11"/>
      <c r="C599" s="43"/>
      <c r="D599" s="43"/>
      <c r="E599" s="43"/>
      <c r="F599" s="43"/>
      <c r="G599" s="43"/>
      <c r="H599" s="43"/>
      <c r="I599" s="43"/>
      <c r="J599" s="43"/>
      <c r="K599" s="43"/>
      <c r="L599" s="43"/>
      <c r="M599" s="43"/>
      <c r="N599" s="43"/>
      <c r="O599" s="43"/>
      <c r="P599" s="43"/>
      <c r="Q599" s="44"/>
      <c r="R599" s="44"/>
      <c r="S599" s="43"/>
      <c r="T599" s="43"/>
      <c r="U599" s="44"/>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43"/>
      <c r="BH599" s="43"/>
      <c r="BI599" s="43"/>
      <c r="BJ599" s="43"/>
      <c r="BK599" s="43"/>
      <c r="BL599" s="43"/>
      <c r="BM599" s="43"/>
      <c r="BN599" s="43"/>
    </row>
    <row r="600" ht="13.5" customHeight="1">
      <c r="A600" s="11"/>
      <c r="B600" s="11"/>
      <c r="C600" s="43"/>
      <c r="D600" s="43"/>
      <c r="E600" s="43"/>
      <c r="F600" s="43"/>
      <c r="G600" s="43"/>
      <c r="H600" s="43"/>
      <c r="I600" s="43"/>
      <c r="J600" s="43"/>
      <c r="K600" s="43"/>
      <c r="L600" s="43"/>
      <c r="M600" s="43"/>
      <c r="N600" s="43"/>
      <c r="O600" s="43"/>
      <c r="P600" s="43"/>
      <c r="Q600" s="44"/>
      <c r="R600" s="44"/>
      <c r="S600" s="43"/>
      <c r="T600" s="43"/>
      <c r="U600" s="44"/>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43"/>
      <c r="BH600" s="43"/>
      <c r="BI600" s="43"/>
      <c r="BJ600" s="43"/>
      <c r="BK600" s="43"/>
      <c r="BL600" s="43"/>
      <c r="BM600" s="43"/>
      <c r="BN600" s="43"/>
    </row>
    <row r="601" ht="13.5" customHeight="1">
      <c r="A601" s="11"/>
      <c r="B601" s="11"/>
      <c r="C601" s="43"/>
      <c r="D601" s="43"/>
      <c r="E601" s="43"/>
      <c r="F601" s="43"/>
      <c r="G601" s="43"/>
      <c r="H601" s="43"/>
      <c r="I601" s="43"/>
      <c r="J601" s="43"/>
      <c r="K601" s="43"/>
      <c r="L601" s="43"/>
      <c r="M601" s="43"/>
      <c r="N601" s="43"/>
      <c r="O601" s="43"/>
      <c r="P601" s="43"/>
      <c r="Q601" s="44"/>
      <c r="R601" s="44"/>
      <c r="S601" s="43"/>
      <c r="T601" s="43"/>
      <c r="U601" s="44"/>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43"/>
      <c r="BH601" s="43"/>
      <c r="BI601" s="43"/>
      <c r="BJ601" s="43"/>
      <c r="BK601" s="43"/>
      <c r="BL601" s="43"/>
      <c r="BM601" s="43"/>
      <c r="BN601" s="43"/>
    </row>
    <row r="602" ht="13.5" customHeight="1">
      <c r="A602" s="11"/>
      <c r="B602" s="11"/>
      <c r="C602" s="43"/>
      <c r="D602" s="43"/>
      <c r="E602" s="43"/>
      <c r="F602" s="43"/>
      <c r="G602" s="43"/>
      <c r="H602" s="43"/>
      <c r="I602" s="43"/>
      <c r="J602" s="43"/>
      <c r="K602" s="43"/>
      <c r="L602" s="43"/>
      <c r="M602" s="43"/>
      <c r="N602" s="43"/>
      <c r="O602" s="43"/>
      <c r="P602" s="43"/>
      <c r="Q602" s="44"/>
      <c r="R602" s="44"/>
      <c r="S602" s="43"/>
      <c r="T602" s="43"/>
      <c r="U602" s="44"/>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43"/>
      <c r="BH602" s="43"/>
      <c r="BI602" s="43"/>
      <c r="BJ602" s="43"/>
      <c r="BK602" s="43"/>
      <c r="BL602" s="43"/>
      <c r="BM602" s="43"/>
      <c r="BN602" s="43"/>
    </row>
    <row r="603" ht="13.5" customHeight="1">
      <c r="A603" s="11"/>
      <c r="B603" s="11"/>
      <c r="C603" s="43"/>
      <c r="D603" s="43"/>
      <c r="E603" s="43"/>
      <c r="F603" s="43"/>
      <c r="G603" s="43"/>
      <c r="H603" s="43"/>
      <c r="I603" s="43"/>
      <c r="J603" s="43"/>
      <c r="K603" s="43"/>
      <c r="L603" s="43"/>
      <c r="M603" s="43"/>
      <c r="N603" s="43"/>
      <c r="O603" s="43"/>
      <c r="P603" s="43"/>
      <c r="Q603" s="44"/>
      <c r="R603" s="44"/>
      <c r="S603" s="43"/>
      <c r="T603" s="43"/>
      <c r="U603" s="44"/>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43"/>
      <c r="BH603" s="43"/>
      <c r="BI603" s="43"/>
      <c r="BJ603" s="43"/>
      <c r="BK603" s="43"/>
      <c r="BL603" s="43"/>
      <c r="BM603" s="43"/>
      <c r="BN603" s="43"/>
    </row>
    <row r="604" ht="13.5" customHeight="1">
      <c r="A604" s="11"/>
      <c r="B604" s="11"/>
      <c r="C604" s="43"/>
      <c r="D604" s="43"/>
      <c r="E604" s="43"/>
      <c r="F604" s="43"/>
      <c r="G604" s="43"/>
      <c r="H604" s="43"/>
      <c r="I604" s="43"/>
      <c r="J604" s="43"/>
      <c r="K604" s="43"/>
      <c r="L604" s="43"/>
      <c r="M604" s="43"/>
      <c r="N604" s="43"/>
      <c r="O604" s="43"/>
      <c r="P604" s="43"/>
      <c r="Q604" s="44"/>
      <c r="R604" s="44"/>
      <c r="S604" s="43"/>
      <c r="T604" s="43"/>
      <c r="U604" s="44"/>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43"/>
      <c r="BH604" s="43"/>
      <c r="BI604" s="43"/>
      <c r="BJ604" s="43"/>
      <c r="BK604" s="43"/>
      <c r="BL604" s="43"/>
      <c r="BM604" s="43"/>
      <c r="BN604" s="43"/>
    </row>
    <row r="605" ht="13.5" customHeight="1">
      <c r="A605" s="11"/>
      <c r="B605" s="11"/>
      <c r="C605" s="43"/>
      <c r="D605" s="43"/>
      <c r="E605" s="43"/>
      <c r="F605" s="43"/>
      <c r="G605" s="43"/>
      <c r="H605" s="43"/>
      <c r="I605" s="43"/>
      <c r="J605" s="43"/>
      <c r="K605" s="43"/>
      <c r="L605" s="43"/>
      <c r="M605" s="43"/>
      <c r="N605" s="43"/>
      <c r="O605" s="43"/>
      <c r="P605" s="43"/>
      <c r="Q605" s="44"/>
      <c r="R605" s="44"/>
      <c r="S605" s="43"/>
      <c r="T605" s="43"/>
      <c r="U605" s="44"/>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43"/>
      <c r="BH605" s="43"/>
      <c r="BI605" s="43"/>
      <c r="BJ605" s="43"/>
      <c r="BK605" s="43"/>
      <c r="BL605" s="43"/>
      <c r="BM605" s="43"/>
      <c r="BN605" s="43"/>
    </row>
    <row r="606" ht="13.5" customHeight="1">
      <c r="A606" s="11"/>
      <c r="B606" s="11"/>
      <c r="C606" s="43"/>
      <c r="D606" s="43"/>
      <c r="E606" s="43"/>
      <c r="F606" s="43"/>
      <c r="G606" s="43"/>
      <c r="H606" s="43"/>
      <c r="I606" s="43"/>
      <c r="J606" s="43"/>
      <c r="K606" s="43"/>
      <c r="L606" s="43"/>
      <c r="M606" s="43"/>
      <c r="N606" s="43"/>
      <c r="O606" s="43"/>
      <c r="P606" s="43"/>
      <c r="Q606" s="44"/>
      <c r="R606" s="44"/>
      <c r="S606" s="43"/>
      <c r="T606" s="43"/>
      <c r="U606" s="44"/>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43"/>
      <c r="BH606" s="43"/>
      <c r="BI606" s="43"/>
      <c r="BJ606" s="43"/>
      <c r="BK606" s="43"/>
      <c r="BL606" s="43"/>
      <c r="BM606" s="43"/>
      <c r="BN606" s="43"/>
    </row>
    <row r="607" ht="13.5" customHeight="1">
      <c r="A607" s="11"/>
      <c r="B607" s="11"/>
      <c r="C607" s="43"/>
      <c r="D607" s="43"/>
      <c r="E607" s="43"/>
      <c r="F607" s="43"/>
      <c r="G607" s="43"/>
      <c r="H607" s="43"/>
      <c r="I607" s="43"/>
      <c r="J607" s="43"/>
      <c r="K607" s="43"/>
      <c r="L607" s="43"/>
      <c r="M607" s="43"/>
      <c r="N607" s="43"/>
      <c r="O607" s="43"/>
      <c r="P607" s="43"/>
      <c r="Q607" s="44"/>
      <c r="R607" s="44"/>
      <c r="S607" s="43"/>
      <c r="T607" s="43"/>
      <c r="U607" s="44"/>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43"/>
      <c r="BH607" s="43"/>
      <c r="BI607" s="43"/>
      <c r="BJ607" s="43"/>
      <c r="BK607" s="43"/>
      <c r="BL607" s="43"/>
      <c r="BM607" s="43"/>
      <c r="BN607" s="43"/>
    </row>
    <row r="608" ht="13.5" customHeight="1">
      <c r="A608" s="11"/>
      <c r="B608" s="11"/>
      <c r="C608" s="43"/>
      <c r="D608" s="43"/>
      <c r="E608" s="43"/>
      <c r="F608" s="43"/>
      <c r="G608" s="43"/>
      <c r="H608" s="43"/>
      <c r="I608" s="43"/>
      <c r="J608" s="43"/>
      <c r="K608" s="43"/>
      <c r="L608" s="43"/>
      <c r="M608" s="43"/>
      <c r="N608" s="43"/>
      <c r="O608" s="43"/>
      <c r="P608" s="43"/>
      <c r="Q608" s="44"/>
      <c r="R608" s="44"/>
      <c r="S608" s="43"/>
      <c r="T608" s="43"/>
      <c r="U608" s="44"/>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43"/>
      <c r="BH608" s="43"/>
      <c r="BI608" s="43"/>
      <c r="BJ608" s="43"/>
      <c r="BK608" s="43"/>
      <c r="BL608" s="43"/>
      <c r="BM608" s="43"/>
      <c r="BN608" s="43"/>
    </row>
    <row r="609" ht="13.5" customHeight="1">
      <c r="A609" s="11"/>
      <c r="B609" s="11"/>
      <c r="C609" s="43"/>
      <c r="D609" s="43"/>
      <c r="E609" s="43"/>
      <c r="F609" s="43"/>
      <c r="G609" s="43"/>
      <c r="H609" s="43"/>
      <c r="I609" s="43"/>
      <c r="J609" s="43"/>
      <c r="K609" s="43"/>
      <c r="L609" s="43"/>
      <c r="M609" s="43"/>
      <c r="N609" s="43"/>
      <c r="O609" s="43"/>
      <c r="P609" s="43"/>
      <c r="Q609" s="44"/>
      <c r="R609" s="44"/>
      <c r="S609" s="43"/>
      <c r="T609" s="43"/>
      <c r="U609" s="44"/>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43"/>
      <c r="BH609" s="43"/>
      <c r="BI609" s="43"/>
      <c r="BJ609" s="43"/>
      <c r="BK609" s="43"/>
      <c r="BL609" s="43"/>
      <c r="BM609" s="43"/>
      <c r="BN609" s="43"/>
    </row>
    <row r="610" ht="13.5" customHeight="1">
      <c r="A610" s="11"/>
      <c r="B610" s="11"/>
      <c r="C610" s="43"/>
      <c r="D610" s="43"/>
      <c r="E610" s="43"/>
      <c r="F610" s="43"/>
      <c r="G610" s="43"/>
      <c r="H610" s="43"/>
      <c r="I610" s="43"/>
      <c r="J610" s="43"/>
      <c r="K610" s="43"/>
      <c r="L610" s="43"/>
      <c r="M610" s="43"/>
      <c r="N610" s="43"/>
      <c r="O610" s="43"/>
      <c r="P610" s="43"/>
      <c r="Q610" s="44"/>
      <c r="R610" s="44"/>
      <c r="S610" s="43"/>
      <c r="T610" s="43"/>
      <c r="U610" s="44"/>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43"/>
      <c r="BH610" s="43"/>
      <c r="BI610" s="43"/>
      <c r="BJ610" s="43"/>
      <c r="BK610" s="43"/>
      <c r="BL610" s="43"/>
      <c r="BM610" s="43"/>
      <c r="BN610" s="43"/>
    </row>
    <row r="611" ht="13.5" customHeight="1">
      <c r="A611" s="11"/>
      <c r="B611" s="11"/>
      <c r="C611" s="43"/>
      <c r="D611" s="43"/>
      <c r="E611" s="43"/>
      <c r="F611" s="43"/>
      <c r="G611" s="43"/>
      <c r="H611" s="43"/>
      <c r="I611" s="43"/>
      <c r="J611" s="43"/>
      <c r="K611" s="43"/>
      <c r="L611" s="43"/>
      <c r="M611" s="43"/>
      <c r="N611" s="43"/>
      <c r="O611" s="43"/>
      <c r="P611" s="43"/>
      <c r="Q611" s="44"/>
      <c r="R611" s="44"/>
      <c r="S611" s="43"/>
      <c r="T611" s="43"/>
      <c r="U611" s="44"/>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43"/>
      <c r="BH611" s="43"/>
      <c r="BI611" s="43"/>
      <c r="BJ611" s="43"/>
      <c r="BK611" s="43"/>
      <c r="BL611" s="43"/>
      <c r="BM611" s="43"/>
      <c r="BN611" s="43"/>
    </row>
    <row r="612" ht="13.5" customHeight="1">
      <c r="A612" s="11"/>
      <c r="B612" s="11"/>
      <c r="C612" s="43"/>
      <c r="D612" s="43"/>
      <c r="E612" s="43"/>
      <c r="F612" s="43"/>
      <c r="G612" s="43"/>
      <c r="H612" s="43"/>
      <c r="I612" s="43"/>
      <c r="J612" s="43"/>
      <c r="K612" s="43"/>
      <c r="L612" s="43"/>
      <c r="M612" s="43"/>
      <c r="N612" s="43"/>
      <c r="O612" s="43"/>
      <c r="P612" s="43"/>
      <c r="Q612" s="44"/>
      <c r="R612" s="44"/>
      <c r="S612" s="43"/>
      <c r="T612" s="43"/>
      <c r="U612" s="44"/>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43"/>
      <c r="BH612" s="43"/>
      <c r="BI612" s="43"/>
      <c r="BJ612" s="43"/>
      <c r="BK612" s="43"/>
      <c r="BL612" s="43"/>
      <c r="BM612" s="43"/>
      <c r="BN612" s="43"/>
    </row>
    <row r="613" ht="13.5" customHeight="1">
      <c r="A613" s="11"/>
      <c r="B613" s="11"/>
      <c r="C613" s="43"/>
      <c r="D613" s="43"/>
      <c r="E613" s="43"/>
      <c r="F613" s="43"/>
      <c r="G613" s="43"/>
      <c r="H613" s="43"/>
      <c r="I613" s="43"/>
      <c r="J613" s="43"/>
      <c r="K613" s="43"/>
      <c r="L613" s="43"/>
      <c r="M613" s="43"/>
      <c r="N613" s="43"/>
      <c r="O613" s="43"/>
      <c r="P613" s="43"/>
      <c r="Q613" s="44"/>
      <c r="R613" s="44"/>
      <c r="S613" s="43"/>
      <c r="T613" s="43"/>
      <c r="U613" s="44"/>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43"/>
      <c r="BH613" s="43"/>
      <c r="BI613" s="43"/>
      <c r="BJ613" s="43"/>
      <c r="BK613" s="43"/>
      <c r="BL613" s="43"/>
      <c r="BM613" s="43"/>
      <c r="BN613" s="43"/>
    </row>
    <row r="614" ht="13.5" customHeight="1">
      <c r="A614" s="11"/>
      <c r="B614" s="11"/>
      <c r="C614" s="43"/>
      <c r="D614" s="43"/>
      <c r="E614" s="43"/>
      <c r="F614" s="43"/>
      <c r="G614" s="43"/>
      <c r="H614" s="43"/>
      <c r="I614" s="43"/>
      <c r="J614" s="43"/>
      <c r="K614" s="43"/>
      <c r="L614" s="43"/>
      <c r="M614" s="43"/>
      <c r="N614" s="43"/>
      <c r="O614" s="43"/>
      <c r="P614" s="43"/>
      <c r="Q614" s="44"/>
      <c r="R614" s="44"/>
      <c r="S614" s="43"/>
      <c r="T614" s="43"/>
      <c r="U614" s="44"/>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43"/>
      <c r="BH614" s="43"/>
      <c r="BI614" s="43"/>
      <c r="BJ614" s="43"/>
      <c r="BK614" s="43"/>
      <c r="BL614" s="43"/>
      <c r="BM614" s="43"/>
      <c r="BN614" s="43"/>
    </row>
    <row r="615" ht="13.5" customHeight="1">
      <c r="A615" s="11"/>
      <c r="B615" s="11"/>
      <c r="C615" s="43"/>
      <c r="D615" s="43"/>
      <c r="E615" s="43"/>
      <c r="F615" s="43"/>
      <c r="G615" s="43"/>
      <c r="H615" s="43"/>
      <c r="I615" s="43"/>
      <c r="J615" s="43"/>
      <c r="K615" s="43"/>
      <c r="L615" s="43"/>
      <c r="M615" s="43"/>
      <c r="N615" s="43"/>
      <c r="O615" s="43"/>
      <c r="P615" s="43"/>
      <c r="Q615" s="44"/>
      <c r="R615" s="44"/>
      <c r="S615" s="43"/>
      <c r="T615" s="43"/>
      <c r="U615" s="44"/>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43"/>
      <c r="BH615" s="43"/>
      <c r="BI615" s="43"/>
      <c r="BJ615" s="43"/>
      <c r="BK615" s="43"/>
      <c r="BL615" s="43"/>
      <c r="BM615" s="43"/>
      <c r="BN615" s="43"/>
    </row>
    <row r="616" ht="13.5" customHeight="1">
      <c r="A616" s="11"/>
      <c r="B616" s="11"/>
      <c r="C616" s="43"/>
      <c r="D616" s="43"/>
      <c r="E616" s="43"/>
      <c r="F616" s="43"/>
      <c r="G616" s="43"/>
      <c r="H616" s="43"/>
      <c r="I616" s="43"/>
      <c r="J616" s="43"/>
      <c r="K616" s="43"/>
      <c r="L616" s="43"/>
      <c r="M616" s="43"/>
      <c r="N616" s="43"/>
      <c r="O616" s="43"/>
      <c r="P616" s="43"/>
      <c r="Q616" s="44"/>
      <c r="R616" s="44"/>
      <c r="S616" s="43"/>
      <c r="T616" s="43"/>
      <c r="U616" s="44"/>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43"/>
      <c r="BH616" s="43"/>
      <c r="BI616" s="43"/>
      <c r="BJ616" s="43"/>
      <c r="BK616" s="43"/>
      <c r="BL616" s="43"/>
      <c r="BM616" s="43"/>
      <c r="BN616" s="43"/>
    </row>
    <row r="617" ht="13.5" customHeight="1">
      <c r="A617" s="11"/>
      <c r="B617" s="11"/>
      <c r="C617" s="43"/>
      <c r="D617" s="43"/>
      <c r="E617" s="43"/>
      <c r="F617" s="43"/>
      <c r="G617" s="43"/>
      <c r="H617" s="43"/>
      <c r="I617" s="43"/>
      <c r="J617" s="43"/>
      <c r="K617" s="43"/>
      <c r="L617" s="43"/>
      <c r="M617" s="43"/>
      <c r="N617" s="43"/>
      <c r="O617" s="43"/>
      <c r="P617" s="43"/>
      <c r="Q617" s="44"/>
      <c r="R617" s="44"/>
      <c r="S617" s="43"/>
      <c r="T617" s="43"/>
      <c r="U617" s="44"/>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43"/>
      <c r="BH617" s="43"/>
      <c r="BI617" s="43"/>
      <c r="BJ617" s="43"/>
      <c r="BK617" s="43"/>
      <c r="BL617" s="43"/>
      <c r="BM617" s="43"/>
      <c r="BN617" s="43"/>
    </row>
    <row r="618" ht="13.5" customHeight="1">
      <c r="A618" s="11"/>
      <c r="B618" s="11"/>
      <c r="C618" s="43"/>
      <c r="D618" s="43"/>
      <c r="E618" s="43"/>
      <c r="F618" s="43"/>
      <c r="G618" s="43"/>
      <c r="H618" s="43"/>
      <c r="I618" s="43"/>
      <c r="J618" s="43"/>
      <c r="K618" s="43"/>
      <c r="L618" s="43"/>
      <c r="M618" s="43"/>
      <c r="N618" s="43"/>
      <c r="O618" s="43"/>
      <c r="P618" s="43"/>
      <c r="Q618" s="44"/>
      <c r="R618" s="44"/>
      <c r="S618" s="43"/>
      <c r="T618" s="43"/>
      <c r="U618" s="44"/>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43"/>
      <c r="BH618" s="43"/>
      <c r="BI618" s="43"/>
      <c r="BJ618" s="43"/>
      <c r="BK618" s="43"/>
      <c r="BL618" s="43"/>
      <c r="BM618" s="43"/>
      <c r="BN618" s="43"/>
    </row>
    <row r="619" ht="13.5" customHeight="1">
      <c r="A619" s="11"/>
      <c r="B619" s="11"/>
      <c r="C619" s="43"/>
      <c r="D619" s="43"/>
      <c r="E619" s="43"/>
      <c r="F619" s="43"/>
      <c r="G619" s="43"/>
      <c r="H619" s="43"/>
      <c r="I619" s="43"/>
      <c r="J619" s="43"/>
      <c r="K619" s="43"/>
      <c r="L619" s="43"/>
      <c r="M619" s="43"/>
      <c r="N619" s="43"/>
      <c r="O619" s="43"/>
      <c r="P619" s="43"/>
      <c r="Q619" s="44"/>
      <c r="R619" s="44"/>
      <c r="S619" s="43"/>
      <c r="T619" s="43"/>
      <c r="U619" s="44"/>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43"/>
      <c r="BH619" s="43"/>
      <c r="BI619" s="43"/>
      <c r="BJ619" s="43"/>
      <c r="BK619" s="43"/>
      <c r="BL619" s="43"/>
      <c r="BM619" s="43"/>
      <c r="BN619" s="43"/>
    </row>
    <row r="620" ht="13.5" customHeight="1">
      <c r="A620" s="11"/>
      <c r="B620" s="11"/>
      <c r="C620" s="43"/>
      <c r="D620" s="43"/>
      <c r="E620" s="43"/>
      <c r="F620" s="43"/>
      <c r="G620" s="43"/>
      <c r="H620" s="43"/>
      <c r="I620" s="43"/>
      <c r="J620" s="43"/>
      <c r="K620" s="43"/>
      <c r="L620" s="43"/>
      <c r="M620" s="43"/>
      <c r="N620" s="43"/>
      <c r="O620" s="43"/>
      <c r="P620" s="43"/>
      <c r="Q620" s="44"/>
      <c r="R620" s="44"/>
      <c r="S620" s="43"/>
      <c r="T620" s="43"/>
      <c r="U620" s="44"/>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43"/>
      <c r="BH620" s="43"/>
      <c r="BI620" s="43"/>
      <c r="BJ620" s="43"/>
      <c r="BK620" s="43"/>
      <c r="BL620" s="43"/>
      <c r="BM620" s="43"/>
      <c r="BN620" s="43"/>
    </row>
    <row r="621" ht="13.5" customHeight="1">
      <c r="A621" s="11"/>
      <c r="B621" s="11"/>
      <c r="C621" s="43"/>
      <c r="D621" s="43"/>
      <c r="E621" s="43"/>
      <c r="F621" s="43"/>
      <c r="G621" s="43"/>
      <c r="H621" s="43"/>
      <c r="I621" s="43"/>
      <c r="J621" s="43"/>
      <c r="K621" s="43"/>
      <c r="L621" s="43"/>
      <c r="M621" s="43"/>
      <c r="N621" s="43"/>
      <c r="O621" s="43"/>
      <c r="P621" s="43"/>
      <c r="Q621" s="44"/>
      <c r="R621" s="44"/>
      <c r="S621" s="43"/>
      <c r="T621" s="43"/>
      <c r="U621" s="44"/>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43"/>
      <c r="BH621" s="43"/>
      <c r="BI621" s="43"/>
      <c r="BJ621" s="43"/>
      <c r="BK621" s="43"/>
      <c r="BL621" s="43"/>
      <c r="BM621" s="43"/>
      <c r="BN621" s="43"/>
    </row>
    <row r="622" ht="13.5" customHeight="1">
      <c r="A622" s="11"/>
      <c r="B622" s="11"/>
      <c r="C622" s="43"/>
      <c r="D622" s="43"/>
      <c r="E622" s="43"/>
      <c r="F622" s="43"/>
      <c r="G622" s="43"/>
      <c r="H622" s="43"/>
      <c r="I622" s="43"/>
      <c r="J622" s="43"/>
      <c r="K622" s="43"/>
      <c r="L622" s="43"/>
      <c r="M622" s="43"/>
      <c r="N622" s="43"/>
      <c r="O622" s="43"/>
      <c r="P622" s="43"/>
      <c r="Q622" s="44"/>
      <c r="R622" s="44"/>
      <c r="S622" s="43"/>
      <c r="T622" s="43"/>
      <c r="U622" s="44"/>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43"/>
      <c r="BH622" s="43"/>
      <c r="BI622" s="43"/>
      <c r="BJ622" s="43"/>
      <c r="BK622" s="43"/>
      <c r="BL622" s="43"/>
      <c r="BM622" s="43"/>
      <c r="BN622" s="43"/>
    </row>
    <row r="623" ht="13.5" customHeight="1">
      <c r="A623" s="11"/>
      <c r="B623" s="11"/>
      <c r="C623" s="43"/>
      <c r="D623" s="43"/>
      <c r="E623" s="43"/>
      <c r="F623" s="43"/>
      <c r="G623" s="43"/>
      <c r="H623" s="43"/>
      <c r="I623" s="43"/>
      <c r="J623" s="43"/>
      <c r="K623" s="43"/>
      <c r="L623" s="43"/>
      <c r="M623" s="43"/>
      <c r="N623" s="43"/>
      <c r="O623" s="43"/>
      <c r="P623" s="43"/>
      <c r="Q623" s="44"/>
      <c r="R623" s="44"/>
      <c r="S623" s="43"/>
      <c r="T623" s="43"/>
      <c r="U623" s="44"/>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43"/>
      <c r="BH623" s="43"/>
      <c r="BI623" s="43"/>
      <c r="BJ623" s="43"/>
      <c r="BK623" s="43"/>
      <c r="BL623" s="43"/>
      <c r="BM623" s="43"/>
      <c r="BN623" s="43"/>
    </row>
    <row r="624" ht="13.5" customHeight="1">
      <c r="A624" s="11"/>
      <c r="B624" s="11"/>
      <c r="C624" s="43"/>
      <c r="D624" s="43"/>
      <c r="E624" s="43"/>
      <c r="F624" s="43"/>
      <c r="G624" s="43"/>
      <c r="H624" s="43"/>
      <c r="I624" s="43"/>
      <c r="J624" s="43"/>
      <c r="K624" s="43"/>
      <c r="L624" s="43"/>
      <c r="M624" s="43"/>
      <c r="N624" s="43"/>
      <c r="O624" s="43"/>
      <c r="P624" s="43"/>
      <c r="Q624" s="44"/>
      <c r="R624" s="44"/>
      <c r="S624" s="43"/>
      <c r="T624" s="43"/>
      <c r="U624" s="44"/>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43"/>
      <c r="BH624" s="43"/>
      <c r="BI624" s="43"/>
      <c r="BJ624" s="43"/>
      <c r="BK624" s="43"/>
      <c r="BL624" s="43"/>
      <c r="BM624" s="43"/>
      <c r="BN624" s="43"/>
    </row>
    <row r="625" ht="13.5" customHeight="1">
      <c r="A625" s="11"/>
      <c r="B625" s="11"/>
      <c r="C625" s="43"/>
      <c r="D625" s="43"/>
      <c r="E625" s="43"/>
      <c r="F625" s="43"/>
      <c r="G625" s="43"/>
      <c r="H625" s="43"/>
      <c r="I625" s="43"/>
      <c r="J625" s="43"/>
      <c r="K625" s="43"/>
      <c r="L625" s="43"/>
      <c r="M625" s="43"/>
      <c r="N625" s="43"/>
      <c r="O625" s="43"/>
      <c r="P625" s="43"/>
      <c r="Q625" s="44"/>
      <c r="R625" s="44"/>
      <c r="S625" s="43"/>
      <c r="T625" s="43"/>
      <c r="U625" s="44"/>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43"/>
      <c r="BH625" s="43"/>
      <c r="BI625" s="43"/>
      <c r="BJ625" s="43"/>
      <c r="BK625" s="43"/>
      <c r="BL625" s="43"/>
      <c r="BM625" s="43"/>
      <c r="BN625" s="43"/>
    </row>
    <row r="626" ht="13.5" customHeight="1">
      <c r="A626" s="11"/>
      <c r="B626" s="11"/>
      <c r="C626" s="43"/>
      <c r="D626" s="43"/>
      <c r="E626" s="43"/>
      <c r="F626" s="43"/>
      <c r="G626" s="43"/>
      <c r="H626" s="43"/>
      <c r="I626" s="43"/>
      <c r="J626" s="43"/>
      <c r="K626" s="43"/>
      <c r="L626" s="43"/>
      <c r="M626" s="43"/>
      <c r="N626" s="43"/>
      <c r="O626" s="43"/>
      <c r="P626" s="43"/>
      <c r="Q626" s="44"/>
      <c r="R626" s="44"/>
      <c r="S626" s="43"/>
      <c r="T626" s="43"/>
      <c r="U626" s="44"/>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43"/>
      <c r="BH626" s="43"/>
      <c r="BI626" s="43"/>
      <c r="BJ626" s="43"/>
      <c r="BK626" s="43"/>
      <c r="BL626" s="43"/>
      <c r="BM626" s="43"/>
      <c r="BN626" s="43"/>
    </row>
    <row r="627" ht="13.5" customHeight="1">
      <c r="A627" s="11"/>
      <c r="B627" s="11"/>
      <c r="C627" s="43"/>
      <c r="D627" s="43"/>
      <c r="E627" s="43"/>
      <c r="F627" s="43"/>
      <c r="G627" s="43"/>
      <c r="H627" s="43"/>
      <c r="I627" s="43"/>
      <c r="J627" s="43"/>
      <c r="K627" s="43"/>
      <c r="L627" s="43"/>
      <c r="M627" s="43"/>
      <c r="N627" s="43"/>
      <c r="O627" s="43"/>
      <c r="P627" s="43"/>
      <c r="Q627" s="44"/>
      <c r="R627" s="44"/>
      <c r="S627" s="43"/>
      <c r="T627" s="43"/>
      <c r="U627" s="44"/>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43"/>
      <c r="BH627" s="43"/>
      <c r="BI627" s="43"/>
      <c r="BJ627" s="43"/>
      <c r="BK627" s="43"/>
      <c r="BL627" s="43"/>
      <c r="BM627" s="43"/>
      <c r="BN627" s="43"/>
    </row>
    <row r="628" ht="13.5" customHeight="1">
      <c r="A628" s="11"/>
      <c r="B628" s="11"/>
      <c r="C628" s="43"/>
      <c r="D628" s="43"/>
      <c r="E628" s="43"/>
      <c r="F628" s="43"/>
      <c r="G628" s="43"/>
      <c r="H628" s="43"/>
      <c r="I628" s="43"/>
      <c r="J628" s="43"/>
      <c r="K628" s="43"/>
      <c r="L628" s="43"/>
      <c r="M628" s="43"/>
      <c r="N628" s="43"/>
      <c r="O628" s="43"/>
      <c r="P628" s="43"/>
      <c r="Q628" s="44"/>
      <c r="R628" s="44"/>
      <c r="S628" s="43"/>
      <c r="T628" s="43"/>
      <c r="U628" s="44"/>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43"/>
      <c r="BH628" s="43"/>
      <c r="BI628" s="43"/>
      <c r="BJ628" s="43"/>
      <c r="BK628" s="43"/>
      <c r="BL628" s="43"/>
      <c r="BM628" s="43"/>
      <c r="BN628" s="43"/>
    </row>
    <row r="629" ht="13.5" customHeight="1">
      <c r="A629" s="11"/>
      <c r="B629" s="11"/>
      <c r="C629" s="43"/>
      <c r="D629" s="43"/>
      <c r="E629" s="43"/>
      <c r="F629" s="43"/>
      <c r="G629" s="43"/>
      <c r="H629" s="43"/>
      <c r="I629" s="43"/>
      <c r="J629" s="43"/>
      <c r="K629" s="43"/>
      <c r="L629" s="43"/>
      <c r="M629" s="43"/>
      <c r="N629" s="43"/>
      <c r="O629" s="43"/>
      <c r="P629" s="43"/>
      <c r="Q629" s="44"/>
      <c r="R629" s="44"/>
      <c r="S629" s="43"/>
      <c r="T629" s="43"/>
      <c r="U629" s="44"/>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43"/>
      <c r="BH629" s="43"/>
      <c r="BI629" s="43"/>
      <c r="BJ629" s="43"/>
      <c r="BK629" s="43"/>
      <c r="BL629" s="43"/>
      <c r="BM629" s="43"/>
      <c r="BN629" s="43"/>
    </row>
    <row r="630" ht="13.5" customHeight="1">
      <c r="A630" s="11"/>
      <c r="B630" s="11"/>
      <c r="C630" s="43"/>
      <c r="D630" s="43"/>
      <c r="E630" s="43"/>
      <c r="F630" s="43"/>
      <c r="G630" s="43"/>
      <c r="H630" s="43"/>
      <c r="I630" s="43"/>
      <c r="J630" s="43"/>
      <c r="K630" s="43"/>
      <c r="L630" s="43"/>
      <c r="M630" s="43"/>
      <c r="N630" s="43"/>
      <c r="O630" s="43"/>
      <c r="P630" s="43"/>
      <c r="Q630" s="44"/>
      <c r="R630" s="44"/>
      <c r="S630" s="43"/>
      <c r="T630" s="43"/>
      <c r="U630" s="44"/>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43"/>
      <c r="BH630" s="43"/>
      <c r="BI630" s="43"/>
      <c r="BJ630" s="43"/>
      <c r="BK630" s="43"/>
      <c r="BL630" s="43"/>
      <c r="BM630" s="43"/>
      <c r="BN630" s="43"/>
    </row>
    <row r="631" ht="13.5" customHeight="1">
      <c r="A631" s="11"/>
      <c r="B631" s="11"/>
      <c r="C631" s="43"/>
      <c r="D631" s="43"/>
      <c r="E631" s="43"/>
      <c r="F631" s="43"/>
      <c r="G631" s="43"/>
      <c r="H631" s="43"/>
      <c r="I631" s="43"/>
      <c r="J631" s="43"/>
      <c r="K631" s="43"/>
      <c r="L631" s="43"/>
      <c r="M631" s="43"/>
      <c r="N631" s="43"/>
      <c r="O631" s="43"/>
      <c r="P631" s="43"/>
      <c r="Q631" s="44"/>
      <c r="R631" s="44"/>
      <c r="S631" s="43"/>
      <c r="T631" s="43"/>
      <c r="U631" s="44"/>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43"/>
      <c r="BH631" s="43"/>
      <c r="BI631" s="43"/>
      <c r="BJ631" s="43"/>
      <c r="BK631" s="43"/>
      <c r="BL631" s="43"/>
      <c r="BM631" s="43"/>
      <c r="BN631" s="43"/>
    </row>
    <row r="632" ht="13.5" customHeight="1">
      <c r="A632" s="11"/>
      <c r="B632" s="11"/>
      <c r="C632" s="43"/>
      <c r="D632" s="43"/>
      <c r="E632" s="43"/>
      <c r="F632" s="43"/>
      <c r="G632" s="43"/>
      <c r="H632" s="43"/>
      <c r="I632" s="43"/>
      <c r="J632" s="43"/>
      <c r="K632" s="43"/>
      <c r="L632" s="43"/>
      <c r="M632" s="43"/>
      <c r="N632" s="43"/>
      <c r="O632" s="43"/>
      <c r="P632" s="43"/>
      <c r="Q632" s="44"/>
      <c r="R632" s="44"/>
      <c r="S632" s="43"/>
      <c r="T632" s="43"/>
      <c r="U632" s="44"/>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43"/>
      <c r="BH632" s="43"/>
      <c r="BI632" s="43"/>
      <c r="BJ632" s="43"/>
      <c r="BK632" s="43"/>
      <c r="BL632" s="43"/>
      <c r="BM632" s="43"/>
      <c r="BN632" s="43"/>
    </row>
    <row r="633" ht="13.5" customHeight="1">
      <c r="A633" s="11"/>
      <c r="B633" s="11"/>
      <c r="C633" s="43"/>
      <c r="D633" s="43"/>
      <c r="E633" s="43"/>
      <c r="F633" s="43"/>
      <c r="G633" s="43"/>
      <c r="H633" s="43"/>
      <c r="I633" s="43"/>
      <c r="J633" s="43"/>
      <c r="K633" s="43"/>
      <c r="L633" s="43"/>
      <c r="M633" s="43"/>
      <c r="N633" s="43"/>
      <c r="O633" s="43"/>
      <c r="P633" s="43"/>
      <c r="Q633" s="44"/>
      <c r="R633" s="44"/>
      <c r="S633" s="43"/>
      <c r="T633" s="43"/>
      <c r="U633" s="44"/>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43"/>
      <c r="BH633" s="43"/>
      <c r="BI633" s="43"/>
      <c r="BJ633" s="43"/>
      <c r="BK633" s="43"/>
      <c r="BL633" s="43"/>
      <c r="BM633" s="43"/>
      <c r="BN633" s="43"/>
    </row>
    <row r="634" ht="13.5" customHeight="1">
      <c r="A634" s="11"/>
      <c r="B634" s="11"/>
      <c r="C634" s="43"/>
      <c r="D634" s="43"/>
      <c r="E634" s="43"/>
      <c r="F634" s="43"/>
      <c r="G634" s="43"/>
      <c r="H634" s="43"/>
      <c r="I634" s="43"/>
      <c r="J634" s="43"/>
      <c r="K634" s="43"/>
      <c r="L634" s="43"/>
      <c r="M634" s="43"/>
      <c r="N634" s="43"/>
      <c r="O634" s="43"/>
      <c r="P634" s="43"/>
      <c r="Q634" s="44"/>
      <c r="R634" s="44"/>
      <c r="S634" s="43"/>
      <c r="T634" s="43"/>
      <c r="U634" s="44"/>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43"/>
      <c r="BH634" s="43"/>
      <c r="BI634" s="43"/>
      <c r="BJ634" s="43"/>
      <c r="BK634" s="43"/>
      <c r="BL634" s="43"/>
      <c r="BM634" s="43"/>
      <c r="BN634" s="43"/>
    </row>
    <row r="635" ht="13.5" customHeight="1">
      <c r="A635" s="11"/>
      <c r="B635" s="11"/>
      <c r="C635" s="43"/>
      <c r="D635" s="43"/>
      <c r="E635" s="43"/>
      <c r="F635" s="43"/>
      <c r="G635" s="43"/>
      <c r="H635" s="43"/>
      <c r="I635" s="43"/>
      <c r="J635" s="43"/>
      <c r="K635" s="43"/>
      <c r="L635" s="43"/>
      <c r="M635" s="43"/>
      <c r="N635" s="43"/>
      <c r="O635" s="43"/>
      <c r="P635" s="43"/>
      <c r="Q635" s="44"/>
      <c r="R635" s="44"/>
      <c r="S635" s="43"/>
      <c r="T635" s="43"/>
      <c r="U635" s="44"/>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43"/>
      <c r="BH635" s="43"/>
      <c r="BI635" s="43"/>
      <c r="BJ635" s="43"/>
      <c r="BK635" s="43"/>
      <c r="BL635" s="43"/>
      <c r="BM635" s="43"/>
      <c r="BN635" s="43"/>
    </row>
    <row r="636" ht="13.5" customHeight="1">
      <c r="A636" s="11"/>
      <c r="B636" s="11"/>
      <c r="C636" s="43"/>
      <c r="D636" s="43"/>
      <c r="E636" s="43"/>
      <c r="F636" s="43"/>
      <c r="G636" s="43"/>
      <c r="H636" s="43"/>
      <c r="I636" s="43"/>
      <c r="J636" s="43"/>
      <c r="K636" s="43"/>
      <c r="L636" s="43"/>
      <c r="M636" s="43"/>
      <c r="N636" s="43"/>
      <c r="O636" s="43"/>
      <c r="P636" s="43"/>
      <c r="Q636" s="44"/>
      <c r="R636" s="44"/>
      <c r="S636" s="43"/>
      <c r="T636" s="43"/>
      <c r="U636" s="44"/>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43"/>
      <c r="BH636" s="43"/>
      <c r="BI636" s="43"/>
      <c r="BJ636" s="43"/>
      <c r="BK636" s="43"/>
      <c r="BL636" s="43"/>
      <c r="BM636" s="43"/>
      <c r="BN636" s="43"/>
    </row>
    <row r="637" ht="13.5" customHeight="1">
      <c r="A637" s="11"/>
      <c r="B637" s="11"/>
      <c r="C637" s="43"/>
      <c r="D637" s="43"/>
      <c r="E637" s="43"/>
      <c r="F637" s="43"/>
      <c r="G637" s="43"/>
      <c r="H637" s="43"/>
      <c r="I637" s="43"/>
      <c r="J637" s="43"/>
      <c r="K637" s="43"/>
      <c r="L637" s="43"/>
      <c r="M637" s="43"/>
      <c r="N637" s="43"/>
      <c r="O637" s="43"/>
      <c r="P637" s="43"/>
      <c r="Q637" s="44"/>
      <c r="R637" s="44"/>
      <c r="S637" s="43"/>
      <c r="T637" s="43"/>
      <c r="U637" s="44"/>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43"/>
      <c r="BH637" s="43"/>
      <c r="BI637" s="43"/>
      <c r="BJ637" s="43"/>
      <c r="BK637" s="43"/>
      <c r="BL637" s="43"/>
      <c r="BM637" s="43"/>
      <c r="BN637" s="43"/>
    </row>
    <row r="638" ht="13.5" customHeight="1">
      <c r="A638" s="11"/>
      <c r="B638" s="11"/>
      <c r="C638" s="43"/>
      <c r="D638" s="43"/>
      <c r="E638" s="43"/>
      <c r="F638" s="43"/>
      <c r="G638" s="43"/>
      <c r="H638" s="43"/>
      <c r="I638" s="43"/>
      <c r="J638" s="43"/>
      <c r="K638" s="43"/>
      <c r="L638" s="43"/>
      <c r="M638" s="43"/>
      <c r="N638" s="43"/>
      <c r="O638" s="43"/>
      <c r="P638" s="43"/>
      <c r="Q638" s="44"/>
      <c r="R638" s="44"/>
      <c r="S638" s="43"/>
      <c r="T638" s="43"/>
      <c r="U638" s="44"/>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43"/>
      <c r="BH638" s="43"/>
      <c r="BI638" s="43"/>
      <c r="BJ638" s="43"/>
      <c r="BK638" s="43"/>
      <c r="BL638" s="43"/>
      <c r="BM638" s="43"/>
      <c r="BN638" s="43"/>
    </row>
    <row r="639" ht="13.5" customHeight="1">
      <c r="A639" s="11"/>
      <c r="B639" s="11"/>
      <c r="C639" s="43"/>
      <c r="D639" s="43"/>
      <c r="E639" s="43"/>
      <c r="F639" s="43"/>
      <c r="G639" s="43"/>
      <c r="H639" s="43"/>
      <c r="I639" s="43"/>
      <c r="J639" s="43"/>
      <c r="K639" s="43"/>
      <c r="L639" s="43"/>
      <c r="M639" s="43"/>
      <c r="N639" s="43"/>
      <c r="O639" s="43"/>
      <c r="P639" s="43"/>
      <c r="Q639" s="44"/>
      <c r="R639" s="44"/>
      <c r="S639" s="43"/>
      <c r="T639" s="43"/>
      <c r="U639" s="44"/>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43"/>
      <c r="BH639" s="43"/>
      <c r="BI639" s="43"/>
      <c r="BJ639" s="43"/>
      <c r="BK639" s="43"/>
      <c r="BL639" s="43"/>
      <c r="BM639" s="43"/>
      <c r="BN639" s="43"/>
    </row>
    <row r="640" ht="13.5" customHeight="1">
      <c r="A640" s="11"/>
      <c r="B640" s="11"/>
      <c r="C640" s="43"/>
      <c r="D640" s="43"/>
      <c r="E640" s="43"/>
      <c r="F640" s="43"/>
      <c r="G640" s="43"/>
      <c r="H640" s="43"/>
      <c r="I640" s="43"/>
      <c r="J640" s="43"/>
      <c r="K640" s="43"/>
      <c r="L640" s="43"/>
      <c r="M640" s="43"/>
      <c r="N640" s="43"/>
      <c r="O640" s="43"/>
      <c r="P640" s="43"/>
      <c r="Q640" s="44"/>
      <c r="R640" s="44"/>
      <c r="S640" s="43"/>
      <c r="T640" s="43"/>
      <c r="U640" s="44"/>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43"/>
      <c r="BH640" s="43"/>
      <c r="BI640" s="43"/>
      <c r="BJ640" s="43"/>
      <c r="BK640" s="43"/>
      <c r="BL640" s="43"/>
      <c r="BM640" s="43"/>
      <c r="BN640" s="43"/>
    </row>
    <row r="641" ht="13.5" customHeight="1">
      <c r="A641" s="11"/>
      <c r="B641" s="11"/>
      <c r="C641" s="43"/>
      <c r="D641" s="43"/>
      <c r="E641" s="43"/>
      <c r="F641" s="43"/>
      <c r="G641" s="43"/>
      <c r="H641" s="43"/>
      <c r="I641" s="43"/>
      <c r="J641" s="43"/>
      <c r="K641" s="43"/>
      <c r="L641" s="43"/>
      <c r="M641" s="43"/>
      <c r="N641" s="43"/>
      <c r="O641" s="43"/>
      <c r="P641" s="43"/>
      <c r="Q641" s="44"/>
      <c r="R641" s="44"/>
      <c r="S641" s="43"/>
      <c r="T641" s="43"/>
      <c r="U641" s="44"/>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43"/>
      <c r="BH641" s="43"/>
      <c r="BI641" s="43"/>
      <c r="BJ641" s="43"/>
      <c r="BK641" s="43"/>
      <c r="BL641" s="43"/>
      <c r="BM641" s="43"/>
      <c r="BN641" s="43"/>
    </row>
    <row r="642" ht="13.5" customHeight="1">
      <c r="A642" s="11"/>
      <c r="B642" s="11"/>
      <c r="C642" s="43"/>
      <c r="D642" s="43"/>
      <c r="E642" s="43"/>
      <c r="F642" s="43"/>
      <c r="G642" s="43"/>
      <c r="H642" s="43"/>
      <c r="I642" s="43"/>
      <c r="J642" s="43"/>
      <c r="K642" s="43"/>
      <c r="L642" s="43"/>
      <c r="M642" s="43"/>
      <c r="N642" s="43"/>
      <c r="O642" s="43"/>
      <c r="P642" s="43"/>
      <c r="Q642" s="44"/>
      <c r="R642" s="44"/>
      <c r="S642" s="43"/>
      <c r="T642" s="43"/>
      <c r="U642" s="44"/>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43"/>
      <c r="BH642" s="43"/>
      <c r="BI642" s="43"/>
      <c r="BJ642" s="43"/>
      <c r="BK642" s="43"/>
      <c r="BL642" s="43"/>
      <c r="BM642" s="43"/>
      <c r="BN642" s="43"/>
    </row>
    <row r="643" ht="13.5" customHeight="1">
      <c r="A643" s="11"/>
      <c r="B643" s="11"/>
      <c r="C643" s="43"/>
      <c r="D643" s="43"/>
      <c r="E643" s="43"/>
      <c r="F643" s="43"/>
      <c r="G643" s="43"/>
      <c r="H643" s="43"/>
      <c r="I643" s="43"/>
      <c r="J643" s="43"/>
      <c r="K643" s="43"/>
      <c r="L643" s="43"/>
      <c r="M643" s="43"/>
      <c r="N643" s="43"/>
      <c r="O643" s="43"/>
      <c r="P643" s="43"/>
      <c r="Q643" s="44"/>
      <c r="R643" s="44"/>
      <c r="S643" s="43"/>
      <c r="T643" s="43"/>
      <c r="U643" s="44"/>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43"/>
      <c r="BH643" s="43"/>
      <c r="BI643" s="43"/>
      <c r="BJ643" s="43"/>
      <c r="BK643" s="43"/>
      <c r="BL643" s="43"/>
      <c r="BM643" s="43"/>
      <c r="BN643" s="43"/>
    </row>
    <row r="644" ht="13.5" customHeight="1">
      <c r="A644" s="11"/>
      <c r="B644" s="11"/>
      <c r="C644" s="43"/>
      <c r="D644" s="43"/>
      <c r="E644" s="43"/>
      <c r="F644" s="43"/>
      <c r="G644" s="43"/>
      <c r="H644" s="43"/>
      <c r="I644" s="43"/>
      <c r="J644" s="43"/>
      <c r="K644" s="43"/>
      <c r="L644" s="43"/>
      <c r="M644" s="43"/>
      <c r="N644" s="43"/>
      <c r="O644" s="43"/>
      <c r="P644" s="43"/>
      <c r="Q644" s="44"/>
      <c r="R644" s="44"/>
      <c r="S644" s="43"/>
      <c r="T644" s="43"/>
      <c r="U644" s="44"/>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43"/>
      <c r="BH644" s="43"/>
      <c r="BI644" s="43"/>
      <c r="BJ644" s="43"/>
      <c r="BK644" s="43"/>
      <c r="BL644" s="43"/>
      <c r="BM644" s="43"/>
      <c r="BN644" s="43"/>
    </row>
    <row r="645" ht="13.5" customHeight="1">
      <c r="A645" s="11"/>
      <c r="B645" s="11"/>
      <c r="C645" s="43"/>
      <c r="D645" s="43"/>
      <c r="E645" s="43"/>
      <c r="F645" s="43"/>
      <c r="G645" s="43"/>
      <c r="H645" s="43"/>
      <c r="I645" s="43"/>
      <c r="J645" s="43"/>
      <c r="K645" s="43"/>
      <c r="L645" s="43"/>
      <c r="M645" s="43"/>
      <c r="N645" s="43"/>
      <c r="O645" s="43"/>
      <c r="P645" s="43"/>
      <c r="Q645" s="44"/>
      <c r="R645" s="44"/>
      <c r="S645" s="43"/>
      <c r="T645" s="43"/>
      <c r="U645" s="44"/>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43"/>
      <c r="BH645" s="43"/>
      <c r="BI645" s="43"/>
      <c r="BJ645" s="43"/>
      <c r="BK645" s="43"/>
      <c r="BL645" s="43"/>
      <c r="BM645" s="43"/>
      <c r="BN645" s="43"/>
    </row>
    <row r="646" ht="13.5" customHeight="1">
      <c r="A646" s="11"/>
      <c r="B646" s="11"/>
      <c r="C646" s="43"/>
      <c r="D646" s="43"/>
      <c r="E646" s="43"/>
      <c r="F646" s="43"/>
      <c r="G646" s="43"/>
      <c r="H646" s="43"/>
      <c r="I646" s="43"/>
      <c r="J646" s="43"/>
      <c r="K646" s="43"/>
      <c r="L646" s="43"/>
      <c r="M646" s="43"/>
      <c r="N646" s="43"/>
      <c r="O646" s="43"/>
      <c r="P646" s="43"/>
      <c r="Q646" s="44"/>
      <c r="R646" s="44"/>
      <c r="S646" s="43"/>
      <c r="T646" s="43"/>
      <c r="U646" s="44"/>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43"/>
      <c r="BH646" s="43"/>
      <c r="BI646" s="43"/>
      <c r="BJ646" s="43"/>
      <c r="BK646" s="43"/>
      <c r="BL646" s="43"/>
      <c r="BM646" s="43"/>
      <c r="BN646" s="43"/>
    </row>
    <row r="647" ht="13.5" customHeight="1">
      <c r="A647" s="11"/>
      <c r="B647" s="11"/>
      <c r="C647" s="43"/>
      <c r="D647" s="43"/>
      <c r="E647" s="43"/>
      <c r="F647" s="43"/>
      <c r="G647" s="43"/>
      <c r="H647" s="43"/>
      <c r="I647" s="43"/>
      <c r="J647" s="43"/>
      <c r="K647" s="43"/>
      <c r="L647" s="43"/>
      <c r="M647" s="43"/>
      <c r="N647" s="43"/>
      <c r="O647" s="43"/>
      <c r="P647" s="43"/>
      <c r="Q647" s="44"/>
      <c r="R647" s="44"/>
      <c r="S647" s="43"/>
      <c r="T647" s="43"/>
      <c r="U647" s="44"/>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43"/>
      <c r="BH647" s="43"/>
      <c r="BI647" s="43"/>
      <c r="BJ647" s="43"/>
      <c r="BK647" s="43"/>
      <c r="BL647" s="43"/>
      <c r="BM647" s="43"/>
      <c r="BN647" s="43"/>
    </row>
    <row r="648" ht="13.5" customHeight="1">
      <c r="A648" s="11"/>
      <c r="B648" s="11"/>
      <c r="C648" s="43"/>
      <c r="D648" s="43"/>
      <c r="E648" s="43"/>
      <c r="F648" s="43"/>
      <c r="G648" s="43"/>
      <c r="H648" s="43"/>
      <c r="I648" s="43"/>
      <c r="J648" s="43"/>
      <c r="K648" s="43"/>
      <c r="L648" s="43"/>
      <c r="M648" s="43"/>
      <c r="N648" s="43"/>
      <c r="O648" s="43"/>
      <c r="P648" s="43"/>
      <c r="Q648" s="44"/>
      <c r="R648" s="44"/>
      <c r="S648" s="43"/>
      <c r="T648" s="43"/>
      <c r="U648" s="44"/>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43"/>
      <c r="BH648" s="43"/>
      <c r="BI648" s="43"/>
      <c r="BJ648" s="43"/>
      <c r="BK648" s="43"/>
      <c r="BL648" s="43"/>
      <c r="BM648" s="43"/>
      <c r="BN648" s="43"/>
    </row>
    <row r="649" ht="13.5" customHeight="1">
      <c r="A649" s="11"/>
      <c r="B649" s="11"/>
      <c r="C649" s="43"/>
      <c r="D649" s="43"/>
      <c r="E649" s="43"/>
      <c r="F649" s="43"/>
      <c r="G649" s="43"/>
      <c r="H649" s="43"/>
      <c r="I649" s="43"/>
      <c r="J649" s="43"/>
      <c r="K649" s="43"/>
      <c r="L649" s="43"/>
      <c r="M649" s="43"/>
      <c r="N649" s="43"/>
      <c r="O649" s="43"/>
      <c r="P649" s="43"/>
      <c r="Q649" s="44"/>
      <c r="R649" s="44"/>
      <c r="S649" s="43"/>
      <c r="T649" s="43"/>
      <c r="U649" s="44"/>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43"/>
      <c r="BH649" s="43"/>
      <c r="BI649" s="43"/>
      <c r="BJ649" s="43"/>
      <c r="BK649" s="43"/>
      <c r="BL649" s="43"/>
      <c r="BM649" s="43"/>
      <c r="BN649" s="43"/>
    </row>
    <row r="650" ht="13.5" customHeight="1">
      <c r="A650" s="11"/>
      <c r="B650" s="11"/>
      <c r="C650" s="43"/>
      <c r="D650" s="43"/>
      <c r="E650" s="43"/>
      <c r="F650" s="43"/>
      <c r="G650" s="43"/>
      <c r="H650" s="43"/>
      <c r="I650" s="43"/>
      <c r="J650" s="43"/>
      <c r="K650" s="43"/>
      <c r="L650" s="43"/>
      <c r="M650" s="43"/>
      <c r="N650" s="43"/>
      <c r="O650" s="43"/>
      <c r="P650" s="43"/>
      <c r="Q650" s="44"/>
      <c r="R650" s="44"/>
      <c r="S650" s="43"/>
      <c r="T650" s="43"/>
      <c r="U650" s="44"/>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43"/>
      <c r="BH650" s="43"/>
      <c r="BI650" s="43"/>
      <c r="BJ650" s="43"/>
      <c r="BK650" s="43"/>
      <c r="BL650" s="43"/>
      <c r="BM650" s="43"/>
      <c r="BN650" s="43"/>
    </row>
    <row r="651" ht="13.5" customHeight="1">
      <c r="A651" s="11"/>
      <c r="B651" s="11"/>
      <c r="C651" s="43"/>
      <c r="D651" s="43"/>
      <c r="E651" s="43"/>
      <c r="F651" s="43"/>
      <c r="G651" s="43"/>
      <c r="H651" s="43"/>
      <c r="I651" s="43"/>
      <c r="J651" s="43"/>
      <c r="K651" s="43"/>
      <c r="L651" s="43"/>
      <c r="M651" s="43"/>
      <c r="N651" s="43"/>
      <c r="O651" s="43"/>
      <c r="P651" s="43"/>
      <c r="Q651" s="44"/>
      <c r="R651" s="44"/>
      <c r="S651" s="43"/>
      <c r="T651" s="43"/>
      <c r="U651" s="44"/>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43"/>
      <c r="BH651" s="43"/>
      <c r="BI651" s="43"/>
      <c r="BJ651" s="43"/>
      <c r="BK651" s="43"/>
      <c r="BL651" s="43"/>
      <c r="BM651" s="43"/>
      <c r="BN651" s="43"/>
    </row>
    <row r="652" ht="13.5" customHeight="1">
      <c r="A652" s="11"/>
      <c r="B652" s="11"/>
      <c r="C652" s="43"/>
      <c r="D652" s="43"/>
      <c r="E652" s="43"/>
      <c r="F652" s="43"/>
      <c r="G652" s="43"/>
      <c r="H652" s="43"/>
      <c r="I652" s="43"/>
      <c r="J652" s="43"/>
      <c r="K652" s="43"/>
      <c r="L652" s="43"/>
      <c r="M652" s="43"/>
      <c r="N652" s="43"/>
      <c r="O652" s="43"/>
      <c r="P652" s="43"/>
      <c r="Q652" s="44"/>
      <c r="R652" s="44"/>
      <c r="S652" s="43"/>
      <c r="T652" s="43"/>
      <c r="U652" s="44"/>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43"/>
      <c r="BH652" s="43"/>
      <c r="BI652" s="43"/>
      <c r="BJ652" s="43"/>
      <c r="BK652" s="43"/>
      <c r="BL652" s="43"/>
      <c r="BM652" s="43"/>
      <c r="BN652" s="43"/>
    </row>
    <row r="653" ht="13.5" customHeight="1">
      <c r="A653" s="11"/>
      <c r="B653" s="11"/>
      <c r="C653" s="43"/>
      <c r="D653" s="43"/>
      <c r="E653" s="43"/>
      <c r="F653" s="43"/>
      <c r="G653" s="43"/>
      <c r="H653" s="43"/>
      <c r="I653" s="43"/>
      <c r="J653" s="43"/>
      <c r="K653" s="43"/>
      <c r="L653" s="43"/>
      <c r="M653" s="43"/>
      <c r="N653" s="43"/>
      <c r="O653" s="43"/>
      <c r="P653" s="43"/>
      <c r="Q653" s="44"/>
      <c r="R653" s="44"/>
      <c r="S653" s="43"/>
      <c r="T653" s="43"/>
      <c r="U653" s="44"/>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43"/>
      <c r="BH653" s="43"/>
      <c r="BI653" s="43"/>
      <c r="BJ653" s="43"/>
      <c r="BK653" s="43"/>
      <c r="BL653" s="43"/>
      <c r="BM653" s="43"/>
      <c r="BN653" s="43"/>
    </row>
    <row r="654" ht="13.5" customHeight="1">
      <c r="A654" s="11"/>
      <c r="B654" s="11"/>
      <c r="C654" s="43"/>
      <c r="D654" s="43"/>
      <c r="E654" s="43"/>
      <c r="F654" s="43"/>
      <c r="G654" s="43"/>
      <c r="H654" s="43"/>
      <c r="I654" s="43"/>
      <c r="J654" s="43"/>
      <c r="K654" s="43"/>
      <c r="L654" s="43"/>
      <c r="M654" s="43"/>
      <c r="N654" s="43"/>
      <c r="O654" s="43"/>
      <c r="P654" s="43"/>
      <c r="Q654" s="44"/>
      <c r="R654" s="44"/>
      <c r="S654" s="43"/>
      <c r="T654" s="43"/>
      <c r="U654" s="44"/>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43"/>
      <c r="BH654" s="43"/>
      <c r="BI654" s="43"/>
      <c r="BJ654" s="43"/>
      <c r="BK654" s="43"/>
      <c r="BL654" s="43"/>
      <c r="BM654" s="43"/>
      <c r="BN654" s="43"/>
    </row>
    <row r="655" ht="13.5" customHeight="1">
      <c r="A655" s="11"/>
      <c r="B655" s="11"/>
      <c r="C655" s="43"/>
      <c r="D655" s="43"/>
      <c r="E655" s="43"/>
      <c r="F655" s="43"/>
      <c r="G655" s="43"/>
      <c r="H655" s="43"/>
      <c r="I655" s="43"/>
      <c r="J655" s="43"/>
      <c r="K655" s="43"/>
      <c r="L655" s="43"/>
      <c r="M655" s="43"/>
      <c r="N655" s="43"/>
      <c r="O655" s="43"/>
      <c r="P655" s="43"/>
      <c r="Q655" s="44"/>
      <c r="R655" s="44"/>
      <c r="S655" s="43"/>
      <c r="T655" s="43"/>
      <c r="U655" s="44"/>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43"/>
      <c r="BH655" s="43"/>
      <c r="BI655" s="43"/>
      <c r="BJ655" s="43"/>
      <c r="BK655" s="43"/>
      <c r="BL655" s="43"/>
      <c r="BM655" s="43"/>
      <c r="BN655" s="43"/>
    </row>
    <row r="656" ht="13.5" customHeight="1">
      <c r="A656" s="11"/>
      <c r="B656" s="11"/>
      <c r="C656" s="43"/>
      <c r="D656" s="43"/>
      <c r="E656" s="43"/>
      <c r="F656" s="43"/>
      <c r="G656" s="43"/>
      <c r="H656" s="43"/>
      <c r="I656" s="43"/>
      <c r="J656" s="43"/>
      <c r="K656" s="43"/>
      <c r="L656" s="43"/>
      <c r="M656" s="43"/>
      <c r="N656" s="43"/>
      <c r="O656" s="43"/>
      <c r="P656" s="43"/>
      <c r="Q656" s="44"/>
      <c r="R656" s="44"/>
      <c r="S656" s="43"/>
      <c r="T656" s="43"/>
      <c r="U656" s="44"/>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43"/>
      <c r="BH656" s="43"/>
      <c r="BI656" s="43"/>
      <c r="BJ656" s="43"/>
      <c r="BK656" s="43"/>
      <c r="BL656" s="43"/>
      <c r="BM656" s="43"/>
      <c r="BN656" s="43"/>
    </row>
    <row r="657" ht="13.5" customHeight="1">
      <c r="A657" s="11"/>
      <c r="B657" s="11"/>
      <c r="C657" s="43"/>
      <c r="D657" s="43"/>
      <c r="E657" s="43"/>
      <c r="F657" s="43"/>
      <c r="G657" s="43"/>
      <c r="H657" s="43"/>
      <c r="I657" s="43"/>
      <c r="J657" s="43"/>
      <c r="K657" s="43"/>
      <c r="L657" s="43"/>
      <c r="M657" s="43"/>
      <c r="N657" s="43"/>
      <c r="O657" s="43"/>
      <c r="P657" s="43"/>
      <c r="Q657" s="44"/>
      <c r="R657" s="44"/>
      <c r="S657" s="43"/>
      <c r="T657" s="43"/>
      <c r="U657" s="44"/>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43"/>
      <c r="BH657" s="43"/>
      <c r="BI657" s="43"/>
      <c r="BJ657" s="43"/>
      <c r="BK657" s="43"/>
      <c r="BL657" s="43"/>
      <c r="BM657" s="43"/>
      <c r="BN657" s="43"/>
    </row>
    <row r="658" ht="13.5" customHeight="1">
      <c r="A658" s="11"/>
      <c r="B658" s="11"/>
      <c r="C658" s="43"/>
      <c r="D658" s="43"/>
      <c r="E658" s="43"/>
      <c r="F658" s="43"/>
      <c r="G658" s="43"/>
      <c r="H658" s="43"/>
      <c r="I658" s="43"/>
      <c r="J658" s="43"/>
      <c r="K658" s="43"/>
      <c r="L658" s="43"/>
      <c r="M658" s="43"/>
      <c r="N658" s="43"/>
      <c r="O658" s="43"/>
      <c r="P658" s="43"/>
      <c r="Q658" s="44"/>
      <c r="R658" s="44"/>
      <c r="S658" s="43"/>
      <c r="T658" s="43"/>
      <c r="U658" s="44"/>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43"/>
      <c r="BH658" s="43"/>
      <c r="BI658" s="43"/>
      <c r="BJ658" s="43"/>
      <c r="BK658" s="43"/>
      <c r="BL658" s="43"/>
      <c r="BM658" s="43"/>
      <c r="BN658" s="43"/>
    </row>
    <row r="659" ht="13.5" customHeight="1">
      <c r="A659" s="11"/>
      <c r="B659" s="11"/>
      <c r="C659" s="43"/>
      <c r="D659" s="43"/>
      <c r="E659" s="43"/>
      <c r="F659" s="43"/>
      <c r="G659" s="43"/>
      <c r="H659" s="43"/>
      <c r="I659" s="43"/>
      <c r="J659" s="43"/>
      <c r="K659" s="43"/>
      <c r="L659" s="43"/>
      <c r="M659" s="43"/>
      <c r="N659" s="43"/>
      <c r="O659" s="43"/>
      <c r="P659" s="43"/>
      <c r="Q659" s="44"/>
      <c r="R659" s="44"/>
      <c r="S659" s="43"/>
      <c r="T659" s="43"/>
      <c r="U659" s="44"/>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43"/>
      <c r="BH659" s="43"/>
      <c r="BI659" s="43"/>
      <c r="BJ659" s="43"/>
      <c r="BK659" s="43"/>
      <c r="BL659" s="43"/>
      <c r="BM659" s="43"/>
      <c r="BN659" s="43"/>
    </row>
    <row r="660" ht="13.5" customHeight="1">
      <c r="A660" s="11"/>
      <c r="B660" s="11"/>
      <c r="C660" s="43"/>
      <c r="D660" s="43"/>
      <c r="E660" s="43"/>
      <c r="F660" s="43"/>
      <c r="G660" s="43"/>
      <c r="H660" s="43"/>
      <c r="I660" s="43"/>
      <c r="J660" s="43"/>
      <c r="K660" s="43"/>
      <c r="L660" s="43"/>
      <c r="M660" s="43"/>
      <c r="N660" s="43"/>
      <c r="O660" s="43"/>
      <c r="P660" s="43"/>
      <c r="Q660" s="44"/>
      <c r="R660" s="44"/>
      <c r="S660" s="43"/>
      <c r="T660" s="43"/>
      <c r="U660" s="44"/>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43"/>
      <c r="BH660" s="43"/>
      <c r="BI660" s="43"/>
      <c r="BJ660" s="43"/>
      <c r="BK660" s="43"/>
      <c r="BL660" s="43"/>
      <c r="BM660" s="43"/>
      <c r="BN660" s="43"/>
    </row>
    <row r="661" ht="13.5" customHeight="1">
      <c r="A661" s="11"/>
      <c r="B661" s="11"/>
      <c r="C661" s="43"/>
      <c r="D661" s="43"/>
      <c r="E661" s="43"/>
      <c r="F661" s="43"/>
      <c r="G661" s="43"/>
      <c r="H661" s="43"/>
      <c r="I661" s="43"/>
      <c r="J661" s="43"/>
      <c r="K661" s="43"/>
      <c r="L661" s="43"/>
      <c r="M661" s="43"/>
      <c r="N661" s="43"/>
      <c r="O661" s="43"/>
      <c r="P661" s="43"/>
      <c r="Q661" s="44"/>
      <c r="R661" s="44"/>
      <c r="S661" s="43"/>
      <c r="T661" s="43"/>
      <c r="U661" s="44"/>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43"/>
      <c r="BH661" s="43"/>
      <c r="BI661" s="43"/>
      <c r="BJ661" s="43"/>
      <c r="BK661" s="43"/>
      <c r="BL661" s="43"/>
      <c r="BM661" s="43"/>
      <c r="BN661" s="43"/>
    </row>
    <row r="662" ht="13.5" customHeight="1">
      <c r="A662" s="11"/>
      <c r="B662" s="11"/>
      <c r="C662" s="43"/>
      <c r="D662" s="43"/>
      <c r="E662" s="43"/>
      <c r="F662" s="43"/>
      <c r="G662" s="43"/>
      <c r="H662" s="43"/>
      <c r="I662" s="43"/>
      <c r="J662" s="43"/>
      <c r="K662" s="43"/>
      <c r="L662" s="43"/>
      <c r="M662" s="43"/>
      <c r="N662" s="43"/>
      <c r="O662" s="43"/>
      <c r="P662" s="43"/>
      <c r="Q662" s="44"/>
      <c r="R662" s="44"/>
      <c r="S662" s="43"/>
      <c r="T662" s="43"/>
      <c r="U662" s="44"/>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43"/>
      <c r="BH662" s="43"/>
      <c r="BI662" s="43"/>
      <c r="BJ662" s="43"/>
      <c r="BK662" s="43"/>
      <c r="BL662" s="43"/>
      <c r="BM662" s="43"/>
      <c r="BN662" s="43"/>
    </row>
    <row r="663" ht="13.5" customHeight="1">
      <c r="A663" s="11"/>
      <c r="B663" s="11"/>
      <c r="C663" s="43"/>
      <c r="D663" s="43"/>
      <c r="E663" s="43"/>
      <c r="F663" s="43"/>
      <c r="G663" s="43"/>
      <c r="H663" s="43"/>
      <c r="I663" s="43"/>
      <c r="J663" s="43"/>
      <c r="K663" s="43"/>
      <c r="L663" s="43"/>
      <c r="M663" s="43"/>
      <c r="N663" s="43"/>
      <c r="O663" s="43"/>
      <c r="P663" s="43"/>
      <c r="Q663" s="44"/>
      <c r="R663" s="44"/>
      <c r="S663" s="43"/>
      <c r="T663" s="43"/>
      <c r="U663" s="44"/>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43"/>
      <c r="BH663" s="43"/>
      <c r="BI663" s="43"/>
      <c r="BJ663" s="43"/>
      <c r="BK663" s="43"/>
      <c r="BL663" s="43"/>
      <c r="BM663" s="43"/>
      <c r="BN663" s="43"/>
    </row>
    <row r="664" ht="13.5" customHeight="1">
      <c r="A664" s="11"/>
      <c r="B664" s="11"/>
      <c r="C664" s="43"/>
      <c r="D664" s="43"/>
      <c r="E664" s="43"/>
      <c r="F664" s="43"/>
      <c r="G664" s="43"/>
      <c r="H664" s="43"/>
      <c r="I664" s="43"/>
      <c r="J664" s="43"/>
      <c r="K664" s="43"/>
      <c r="L664" s="43"/>
      <c r="M664" s="43"/>
      <c r="N664" s="43"/>
      <c r="O664" s="43"/>
      <c r="P664" s="43"/>
      <c r="Q664" s="44"/>
      <c r="R664" s="44"/>
      <c r="S664" s="43"/>
      <c r="T664" s="43"/>
      <c r="U664" s="44"/>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43"/>
      <c r="BH664" s="43"/>
      <c r="BI664" s="43"/>
      <c r="BJ664" s="43"/>
      <c r="BK664" s="43"/>
      <c r="BL664" s="43"/>
      <c r="BM664" s="43"/>
      <c r="BN664" s="43"/>
    </row>
    <row r="665" ht="13.5" customHeight="1">
      <c r="A665" s="11"/>
      <c r="B665" s="11"/>
      <c r="C665" s="43"/>
      <c r="D665" s="43"/>
      <c r="E665" s="43"/>
      <c r="F665" s="43"/>
      <c r="G665" s="43"/>
      <c r="H665" s="43"/>
      <c r="I665" s="43"/>
      <c r="J665" s="43"/>
      <c r="K665" s="43"/>
      <c r="L665" s="43"/>
      <c r="M665" s="43"/>
      <c r="N665" s="43"/>
      <c r="O665" s="43"/>
      <c r="P665" s="43"/>
      <c r="Q665" s="44"/>
      <c r="R665" s="44"/>
      <c r="S665" s="43"/>
      <c r="T665" s="43"/>
      <c r="U665" s="44"/>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43"/>
      <c r="BH665" s="43"/>
      <c r="BI665" s="43"/>
      <c r="BJ665" s="43"/>
      <c r="BK665" s="43"/>
      <c r="BL665" s="43"/>
      <c r="BM665" s="43"/>
      <c r="BN665" s="43"/>
    </row>
    <row r="666" ht="13.5" customHeight="1">
      <c r="A666" s="11"/>
      <c r="B666" s="11"/>
      <c r="C666" s="43"/>
      <c r="D666" s="43"/>
      <c r="E666" s="43"/>
      <c r="F666" s="43"/>
      <c r="G666" s="43"/>
      <c r="H666" s="43"/>
      <c r="I666" s="43"/>
      <c r="J666" s="43"/>
      <c r="K666" s="43"/>
      <c r="L666" s="43"/>
      <c r="M666" s="43"/>
      <c r="N666" s="43"/>
      <c r="O666" s="43"/>
      <c r="P666" s="43"/>
      <c r="Q666" s="44"/>
      <c r="R666" s="44"/>
      <c r="S666" s="43"/>
      <c r="T666" s="43"/>
      <c r="U666" s="44"/>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43"/>
      <c r="BH666" s="43"/>
      <c r="BI666" s="43"/>
      <c r="BJ666" s="43"/>
      <c r="BK666" s="43"/>
      <c r="BL666" s="43"/>
      <c r="BM666" s="43"/>
      <c r="BN666" s="43"/>
    </row>
    <row r="667" ht="13.5" customHeight="1">
      <c r="A667" s="11"/>
      <c r="B667" s="11"/>
      <c r="C667" s="43"/>
      <c r="D667" s="43"/>
      <c r="E667" s="43"/>
      <c r="F667" s="43"/>
      <c r="G667" s="43"/>
      <c r="H667" s="43"/>
      <c r="I667" s="43"/>
      <c r="J667" s="43"/>
      <c r="K667" s="43"/>
      <c r="L667" s="43"/>
      <c r="M667" s="43"/>
      <c r="N667" s="43"/>
      <c r="O667" s="43"/>
      <c r="P667" s="43"/>
      <c r="Q667" s="44"/>
      <c r="R667" s="44"/>
      <c r="S667" s="43"/>
      <c r="T667" s="43"/>
      <c r="U667" s="44"/>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43"/>
      <c r="BH667" s="43"/>
      <c r="BI667" s="43"/>
      <c r="BJ667" s="43"/>
      <c r="BK667" s="43"/>
      <c r="BL667" s="43"/>
      <c r="BM667" s="43"/>
      <c r="BN667" s="43"/>
    </row>
    <row r="668" ht="13.5" customHeight="1">
      <c r="A668" s="11"/>
      <c r="B668" s="11"/>
      <c r="C668" s="43"/>
      <c r="D668" s="43"/>
      <c r="E668" s="43"/>
      <c r="F668" s="43"/>
      <c r="G668" s="43"/>
      <c r="H668" s="43"/>
      <c r="I668" s="43"/>
      <c r="J668" s="43"/>
      <c r="K668" s="43"/>
      <c r="L668" s="43"/>
      <c r="M668" s="43"/>
      <c r="N668" s="43"/>
      <c r="O668" s="43"/>
      <c r="P668" s="43"/>
      <c r="Q668" s="44"/>
      <c r="R668" s="44"/>
      <c r="S668" s="43"/>
      <c r="T668" s="43"/>
      <c r="U668" s="44"/>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43"/>
      <c r="BH668" s="43"/>
      <c r="BI668" s="43"/>
      <c r="BJ668" s="43"/>
      <c r="BK668" s="43"/>
      <c r="BL668" s="43"/>
      <c r="BM668" s="43"/>
      <c r="BN668" s="43"/>
    </row>
    <row r="669" ht="13.5" customHeight="1">
      <c r="A669" s="11"/>
      <c r="B669" s="11"/>
      <c r="C669" s="43"/>
      <c r="D669" s="43"/>
      <c r="E669" s="43"/>
      <c r="F669" s="43"/>
      <c r="G669" s="43"/>
      <c r="H669" s="43"/>
      <c r="I669" s="43"/>
      <c r="J669" s="43"/>
      <c r="K669" s="43"/>
      <c r="L669" s="43"/>
      <c r="M669" s="43"/>
      <c r="N669" s="43"/>
      <c r="O669" s="43"/>
      <c r="P669" s="43"/>
      <c r="Q669" s="44"/>
      <c r="R669" s="44"/>
      <c r="S669" s="43"/>
      <c r="T669" s="43"/>
      <c r="U669" s="44"/>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43"/>
      <c r="BH669" s="43"/>
      <c r="BI669" s="43"/>
      <c r="BJ669" s="43"/>
      <c r="BK669" s="43"/>
      <c r="BL669" s="43"/>
      <c r="BM669" s="43"/>
      <c r="BN669" s="43"/>
    </row>
    <row r="670" ht="13.5" customHeight="1">
      <c r="A670" s="11"/>
      <c r="B670" s="11"/>
      <c r="C670" s="43"/>
      <c r="D670" s="43"/>
      <c r="E670" s="43"/>
      <c r="F670" s="43"/>
      <c r="G670" s="43"/>
      <c r="H670" s="43"/>
      <c r="I670" s="43"/>
      <c r="J670" s="43"/>
      <c r="K670" s="43"/>
      <c r="L670" s="43"/>
      <c r="M670" s="43"/>
      <c r="N670" s="43"/>
      <c r="O670" s="43"/>
      <c r="P670" s="43"/>
      <c r="Q670" s="44"/>
      <c r="R670" s="44"/>
      <c r="S670" s="43"/>
      <c r="T670" s="43"/>
      <c r="U670" s="44"/>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43"/>
      <c r="BH670" s="43"/>
      <c r="BI670" s="43"/>
      <c r="BJ670" s="43"/>
      <c r="BK670" s="43"/>
      <c r="BL670" s="43"/>
      <c r="BM670" s="43"/>
      <c r="BN670" s="43"/>
    </row>
    <row r="671" ht="13.5" customHeight="1">
      <c r="A671" s="11"/>
      <c r="B671" s="11"/>
      <c r="C671" s="43"/>
      <c r="D671" s="43"/>
      <c r="E671" s="43"/>
      <c r="F671" s="43"/>
      <c r="G671" s="43"/>
      <c r="H671" s="43"/>
      <c r="I671" s="43"/>
      <c r="J671" s="43"/>
      <c r="K671" s="43"/>
      <c r="L671" s="43"/>
      <c r="M671" s="43"/>
      <c r="N671" s="43"/>
      <c r="O671" s="43"/>
      <c r="P671" s="43"/>
      <c r="Q671" s="44"/>
      <c r="R671" s="44"/>
      <c r="S671" s="43"/>
      <c r="T671" s="43"/>
      <c r="U671" s="44"/>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43"/>
      <c r="BH671" s="43"/>
      <c r="BI671" s="43"/>
      <c r="BJ671" s="43"/>
      <c r="BK671" s="43"/>
      <c r="BL671" s="43"/>
      <c r="BM671" s="43"/>
      <c r="BN671" s="43"/>
    </row>
    <row r="672" ht="13.5" customHeight="1">
      <c r="A672" s="11"/>
      <c r="B672" s="11"/>
      <c r="C672" s="43"/>
      <c r="D672" s="43"/>
      <c r="E672" s="43"/>
      <c r="F672" s="43"/>
      <c r="G672" s="43"/>
      <c r="H672" s="43"/>
      <c r="I672" s="43"/>
      <c r="J672" s="43"/>
      <c r="K672" s="43"/>
      <c r="L672" s="43"/>
      <c r="M672" s="43"/>
      <c r="N672" s="43"/>
      <c r="O672" s="43"/>
      <c r="P672" s="43"/>
      <c r="Q672" s="44"/>
      <c r="R672" s="44"/>
      <c r="S672" s="43"/>
      <c r="T672" s="43"/>
      <c r="U672" s="44"/>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43"/>
      <c r="BH672" s="43"/>
      <c r="BI672" s="43"/>
      <c r="BJ672" s="43"/>
      <c r="BK672" s="43"/>
      <c r="BL672" s="43"/>
      <c r="BM672" s="43"/>
      <c r="BN672" s="43"/>
    </row>
    <row r="673" ht="13.5" customHeight="1">
      <c r="A673" s="11"/>
      <c r="B673" s="11"/>
      <c r="C673" s="43"/>
      <c r="D673" s="43"/>
      <c r="E673" s="43"/>
      <c r="F673" s="43"/>
      <c r="G673" s="43"/>
      <c r="H673" s="43"/>
      <c r="I673" s="43"/>
      <c r="J673" s="43"/>
      <c r="K673" s="43"/>
      <c r="L673" s="43"/>
      <c r="M673" s="43"/>
      <c r="N673" s="43"/>
      <c r="O673" s="43"/>
      <c r="P673" s="43"/>
      <c r="Q673" s="44"/>
      <c r="R673" s="44"/>
      <c r="S673" s="43"/>
      <c r="T673" s="43"/>
      <c r="U673" s="44"/>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43"/>
      <c r="BH673" s="43"/>
      <c r="BI673" s="43"/>
      <c r="BJ673" s="43"/>
      <c r="BK673" s="43"/>
      <c r="BL673" s="43"/>
      <c r="BM673" s="43"/>
      <c r="BN673" s="43"/>
    </row>
    <row r="674" ht="13.5" customHeight="1">
      <c r="A674" s="11"/>
      <c r="B674" s="11"/>
      <c r="C674" s="43"/>
      <c r="D674" s="43"/>
      <c r="E674" s="43"/>
      <c r="F674" s="43"/>
      <c r="G674" s="43"/>
      <c r="H674" s="43"/>
      <c r="I674" s="43"/>
      <c r="J674" s="43"/>
      <c r="K674" s="43"/>
      <c r="L674" s="43"/>
      <c r="M674" s="43"/>
      <c r="N674" s="43"/>
      <c r="O674" s="43"/>
      <c r="P674" s="43"/>
      <c r="Q674" s="44"/>
      <c r="R674" s="44"/>
      <c r="S674" s="43"/>
      <c r="T674" s="43"/>
      <c r="U674" s="44"/>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43"/>
      <c r="BH674" s="43"/>
      <c r="BI674" s="43"/>
      <c r="BJ674" s="43"/>
      <c r="BK674" s="43"/>
      <c r="BL674" s="43"/>
      <c r="BM674" s="43"/>
      <c r="BN674" s="43"/>
    </row>
    <row r="675" ht="13.5" customHeight="1">
      <c r="A675" s="11"/>
      <c r="B675" s="11"/>
      <c r="C675" s="43"/>
      <c r="D675" s="43"/>
      <c r="E675" s="43"/>
      <c r="F675" s="43"/>
      <c r="G675" s="43"/>
      <c r="H675" s="43"/>
      <c r="I675" s="43"/>
      <c r="J675" s="43"/>
      <c r="K675" s="43"/>
      <c r="L675" s="43"/>
      <c r="M675" s="43"/>
      <c r="N675" s="43"/>
      <c r="O675" s="43"/>
      <c r="P675" s="43"/>
      <c r="Q675" s="44"/>
      <c r="R675" s="44"/>
      <c r="S675" s="43"/>
      <c r="T675" s="43"/>
      <c r="U675" s="44"/>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43"/>
      <c r="BH675" s="43"/>
      <c r="BI675" s="43"/>
      <c r="BJ675" s="43"/>
      <c r="BK675" s="43"/>
      <c r="BL675" s="43"/>
      <c r="BM675" s="43"/>
      <c r="BN675" s="43"/>
    </row>
    <row r="676" ht="13.5" customHeight="1">
      <c r="A676" s="11"/>
      <c r="B676" s="11"/>
      <c r="C676" s="43"/>
      <c r="D676" s="43"/>
      <c r="E676" s="43"/>
      <c r="F676" s="43"/>
      <c r="G676" s="43"/>
      <c r="H676" s="43"/>
      <c r="I676" s="43"/>
      <c r="J676" s="43"/>
      <c r="K676" s="43"/>
      <c r="L676" s="43"/>
      <c r="M676" s="43"/>
      <c r="N676" s="43"/>
      <c r="O676" s="43"/>
      <c r="P676" s="43"/>
      <c r="Q676" s="44"/>
      <c r="R676" s="44"/>
      <c r="S676" s="43"/>
      <c r="T676" s="43"/>
      <c r="U676" s="44"/>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43"/>
      <c r="BH676" s="43"/>
      <c r="BI676" s="43"/>
      <c r="BJ676" s="43"/>
      <c r="BK676" s="43"/>
      <c r="BL676" s="43"/>
      <c r="BM676" s="43"/>
      <c r="BN676" s="43"/>
    </row>
    <row r="677" ht="13.5" customHeight="1">
      <c r="A677" s="11"/>
      <c r="B677" s="11"/>
      <c r="C677" s="43"/>
      <c r="D677" s="43"/>
      <c r="E677" s="43"/>
      <c r="F677" s="43"/>
      <c r="G677" s="43"/>
      <c r="H677" s="43"/>
      <c r="I677" s="43"/>
      <c r="J677" s="43"/>
      <c r="K677" s="43"/>
      <c r="L677" s="43"/>
      <c r="M677" s="43"/>
      <c r="N677" s="43"/>
      <c r="O677" s="43"/>
      <c r="P677" s="43"/>
      <c r="Q677" s="44"/>
      <c r="R677" s="44"/>
      <c r="S677" s="43"/>
      <c r="T677" s="43"/>
      <c r="U677" s="44"/>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43"/>
      <c r="BH677" s="43"/>
      <c r="BI677" s="43"/>
      <c r="BJ677" s="43"/>
      <c r="BK677" s="43"/>
      <c r="BL677" s="43"/>
      <c r="BM677" s="43"/>
      <c r="BN677" s="43"/>
    </row>
    <row r="678" ht="13.5" customHeight="1">
      <c r="A678" s="11"/>
      <c r="B678" s="11"/>
      <c r="C678" s="43"/>
      <c r="D678" s="43"/>
      <c r="E678" s="43"/>
      <c r="F678" s="43"/>
      <c r="G678" s="43"/>
      <c r="H678" s="43"/>
      <c r="I678" s="43"/>
      <c r="J678" s="43"/>
      <c r="K678" s="43"/>
      <c r="L678" s="43"/>
      <c r="M678" s="43"/>
      <c r="N678" s="43"/>
      <c r="O678" s="43"/>
      <c r="P678" s="43"/>
      <c r="Q678" s="44"/>
      <c r="R678" s="44"/>
      <c r="S678" s="43"/>
      <c r="T678" s="43"/>
      <c r="U678" s="44"/>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43"/>
      <c r="BH678" s="43"/>
      <c r="BI678" s="43"/>
      <c r="BJ678" s="43"/>
      <c r="BK678" s="43"/>
      <c r="BL678" s="43"/>
      <c r="BM678" s="43"/>
      <c r="BN678" s="43"/>
    </row>
    <row r="679" ht="13.5" customHeight="1">
      <c r="A679" s="11"/>
      <c r="B679" s="11"/>
      <c r="C679" s="43"/>
      <c r="D679" s="43"/>
      <c r="E679" s="43"/>
      <c r="F679" s="43"/>
      <c r="G679" s="43"/>
      <c r="H679" s="43"/>
      <c r="I679" s="43"/>
      <c r="J679" s="43"/>
      <c r="K679" s="43"/>
      <c r="L679" s="43"/>
      <c r="M679" s="43"/>
      <c r="N679" s="43"/>
      <c r="O679" s="43"/>
      <c r="P679" s="43"/>
      <c r="Q679" s="44"/>
      <c r="R679" s="44"/>
      <c r="S679" s="43"/>
      <c r="T679" s="43"/>
      <c r="U679" s="44"/>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43"/>
      <c r="BH679" s="43"/>
      <c r="BI679" s="43"/>
      <c r="BJ679" s="43"/>
      <c r="BK679" s="43"/>
      <c r="BL679" s="43"/>
      <c r="BM679" s="43"/>
      <c r="BN679" s="43"/>
    </row>
    <row r="680" ht="13.5" customHeight="1">
      <c r="A680" s="11"/>
      <c r="B680" s="11"/>
      <c r="C680" s="43"/>
      <c r="D680" s="43"/>
      <c r="E680" s="43"/>
      <c r="F680" s="43"/>
      <c r="G680" s="43"/>
      <c r="H680" s="43"/>
      <c r="I680" s="43"/>
      <c r="J680" s="43"/>
      <c r="K680" s="43"/>
      <c r="L680" s="43"/>
      <c r="M680" s="43"/>
      <c r="N680" s="43"/>
      <c r="O680" s="43"/>
      <c r="P680" s="43"/>
      <c r="Q680" s="44"/>
      <c r="R680" s="44"/>
      <c r="S680" s="43"/>
      <c r="T680" s="43"/>
      <c r="U680" s="44"/>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43"/>
      <c r="BH680" s="43"/>
      <c r="BI680" s="43"/>
      <c r="BJ680" s="43"/>
      <c r="BK680" s="43"/>
      <c r="BL680" s="43"/>
      <c r="BM680" s="43"/>
      <c r="BN680" s="43"/>
    </row>
    <row r="681" ht="13.5" customHeight="1">
      <c r="A681" s="11"/>
      <c r="B681" s="11"/>
      <c r="C681" s="43"/>
      <c r="D681" s="43"/>
      <c r="E681" s="43"/>
      <c r="F681" s="43"/>
      <c r="G681" s="43"/>
      <c r="H681" s="43"/>
      <c r="I681" s="43"/>
      <c r="J681" s="43"/>
      <c r="K681" s="43"/>
      <c r="L681" s="43"/>
      <c r="M681" s="43"/>
      <c r="N681" s="43"/>
      <c r="O681" s="43"/>
      <c r="P681" s="43"/>
      <c r="Q681" s="44"/>
      <c r="R681" s="44"/>
      <c r="S681" s="43"/>
      <c r="T681" s="43"/>
      <c r="U681" s="44"/>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43"/>
      <c r="BH681" s="43"/>
      <c r="BI681" s="43"/>
      <c r="BJ681" s="43"/>
      <c r="BK681" s="43"/>
      <c r="BL681" s="43"/>
      <c r="BM681" s="43"/>
      <c r="BN681" s="43"/>
    </row>
    <row r="682" ht="13.5" customHeight="1">
      <c r="A682" s="11"/>
      <c r="B682" s="11"/>
      <c r="C682" s="43"/>
      <c r="D682" s="43"/>
      <c r="E682" s="43"/>
      <c r="F682" s="43"/>
      <c r="G682" s="43"/>
      <c r="H682" s="43"/>
      <c r="I682" s="43"/>
      <c r="J682" s="43"/>
      <c r="K682" s="43"/>
      <c r="L682" s="43"/>
      <c r="M682" s="43"/>
      <c r="N682" s="43"/>
      <c r="O682" s="43"/>
      <c r="P682" s="43"/>
      <c r="Q682" s="44"/>
      <c r="R682" s="44"/>
      <c r="S682" s="43"/>
      <c r="T682" s="43"/>
      <c r="U682" s="44"/>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43"/>
      <c r="BH682" s="43"/>
      <c r="BI682" s="43"/>
      <c r="BJ682" s="43"/>
      <c r="BK682" s="43"/>
      <c r="BL682" s="43"/>
      <c r="BM682" s="43"/>
      <c r="BN682" s="43"/>
    </row>
    <row r="683" ht="13.5" customHeight="1">
      <c r="A683" s="11"/>
      <c r="B683" s="11"/>
      <c r="C683" s="43"/>
      <c r="D683" s="43"/>
      <c r="E683" s="43"/>
      <c r="F683" s="43"/>
      <c r="G683" s="43"/>
      <c r="H683" s="43"/>
      <c r="I683" s="43"/>
      <c r="J683" s="43"/>
      <c r="K683" s="43"/>
      <c r="L683" s="43"/>
      <c r="M683" s="43"/>
      <c r="N683" s="43"/>
      <c r="O683" s="43"/>
      <c r="P683" s="43"/>
      <c r="Q683" s="44"/>
      <c r="R683" s="44"/>
      <c r="S683" s="43"/>
      <c r="T683" s="43"/>
      <c r="U683" s="44"/>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43"/>
      <c r="BH683" s="43"/>
      <c r="BI683" s="43"/>
      <c r="BJ683" s="43"/>
      <c r="BK683" s="43"/>
      <c r="BL683" s="43"/>
      <c r="BM683" s="43"/>
      <c r="BN683" s="43"/>
    </row>
    <row r="684" ht="13.5" customHeight="1">
      <c r="A684" s="11"/>
      <c r="B684" s="11"/>
      <c r="C684" s="43"/>
      <c r="D684" s="43"/>
      <c r="E684" s="43"/>
      <c r="F684" s="43"/>
      <c r="G684" s="43"/>
      <c r="H684" s="43"/>
      <c r="I684" s="43"/>
      <c r="J684" s="43"/>
      <c r="K684" s="43"/>
      <c r="L684" s="43"/>
      <c r="M684" s="43"/>
      <c r="N684" s="43"/>
      <c r="O684" s="43"/>
      <c r="P684" s="43"/>
      <c r="Q684" s="44"/>
      <c r="R684" s="44"/>
      <c r="S684" s="43"/>
      <c r="T684" s="43"/>
      <c r="U684" s="44"/>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43"/>
      <c r="BH684" s="43"/>
      <c r="BI684" s="43"/>
      <c r="BJ684" s="43"/>
      <c r="BK684" s="43"/>
      <c r="BL684" s="43"/>
      <c r="BM684" s="43"/>
      <c r="BN684" s="43"/>
    </row>
    <row r="685" ht="13.5" customHeight="1">
      <c r="A685" s="11"/>
      <c r="B685" s="11"/>
      <c r="C685" s="43"/>
      <c r="D685" s="43"/>
      <c r="E685" s="43"/>
      <c r="F685" s="43"/>
      <c r="G685" s="43"/>
      <c r="H685" s="43"/>
      <c r="I685" s="43"/>
      <c r="J685" s="43"/>
      <c r="K685" s="43"/>
      <c r="L685" s="43"/>
      <c r="M685" s="43"/>
      <c r="N685" s="43"/>
      <c r="O685" s="43"/>
      <c r="P685" s="43"/>
      <c r="Q685" s="44"/>
      <c r="R685" s="44"/>
      <c r="S685" s="43"/>
      <c r="T685" s="43"/>
      <c r="U685" s="44"/>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43"/>
      <c r="BH685" s="43"/>
      <c r="BI685" s="43"/>
      <c r="BJ685" s="43"/>
      <c r="BK685" s="43"/>
      <c r="BL685" s="43"/>
      <c r="BM685" s="43"/>
      <c r="BN685" s="43"/>
    </row>
    <row r="686" ht="13.5" customHeight="1">
      <c r="A686" s="11"/>
      <c r="B686" s="11"/>
      <c r="C686" s="43"/>
      <c r="D686" s="43"/>
      <c r="E686" s="43"/>
      <c r="F686" s="43"/>
      <c r="G686" s="43"/>
      <c r="H686" s="43"/>
      <c r="I686" s="43"/>
      <c r="J686" s="43"/>
      <c r="K686" s="43"/>
      <c r="L686" s="43"/>
      <c r="M686" s="43"/>
      <c r="N686" s="43"/>
      <c r="O686" s="43"/>
      <c r="P686" s="43"/>
      <c r="Q686" s="44"/>
      <c r="R686" s="44"/>
      <c r="S686" s="43"/>
      <c r="T686" s="43"/>
      <c r="U686" s="44"/>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43"/>
      <c r="BH686" s="43"/>
      <c r="BI686" s="43"/>
      <c r="BJ686" s="43"/>
      <c r="BK686" s="43"/>
      <c r="BL686" s="43"/>
      <c r="BM686" s="43"/>
      <c r="BN686" s="43"/>
    </row>
    <row r="687" ht="13.5" customHeight="1">
      <c r="A687" s="11"/>
      <c r="B687" s="11"/>
      <c r="C687" s="43"/>
      <c r="D687" s="43"/>
      <c r="E687" s="43"/>
      <c r="F687" s="43"/>
      <c r="G687" s="43"/>
      <c r="H687" s="43"/>
      <c r="I687" s="43"/>
      <c r="J687" s="43"/>
      <c r="K687" s="43"/>
      <c r="L687" s="43"/>
      <c r="M687" s="43"/>
      <c r="N687" s="43"/>
      <c r="O687" s="43"/>
      <c r="P687" s="43"/>
      <c r="Q687" s="44"/>
      <c r="R687" s="44"/>
      <c r="S687" s="43"/>
      <c r="T687" s="43"/>
      <c r="U687" s="44"/>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43"/>
      <c r="BH687" s="43"/>
      <c r="BI687" s="43"/>
      <c r="BJ687" s="43"/>
      <c r="BK687" s="43"/>
      <c r="BL687" s="43"/>
      <c r="BM687" s="43"/>
      <c r="BN687" s="43"/>
    </row>
    <row r="688" ht="13.5" customHeight="1">
      <c r="A688" s="11"/>
      <c r="B688" s="11"/>
      <c r="C688" s="43"/>
      <c r="D688" s="43"/>
      <c r="E688" s="43"/>
      <c r="F688" s="43"/>
      <c r="G688" s="43"/>
      <c r="H688" s="43"/>
      <c r="I688" s="43"/>
      <c r="J688" s="43"/>
      <c r="K688" s="43"/>
      <c r="L688" s="43"/>
      <c r="M688" s="43"/>
      <c r="N688" s="43"/>
      <c r="O688" s="43"/>
      <c r="P688" s="43"/>
      <c r="Q688" s="44"/>
      <c r="R688" s="44"/>
      <c r="S688" s="43"/>
      <c r="T688" s="43"/>
      <c r="U688" s="44"/>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43"/>
      <c r="BH688" s="43"/>
      <c r="BI688" s="43"/>
      <c r="BJ688" s="43"/>
      <c r="BK688" s="43"/>
      <c r="BL688" s="43"/>
      <c r="BM688" s="43"/>
      <c r="BN688" s="43"/>
    </row>
    <row r="689" ht="13.5" customHeight="1">
      <c r="A689" s="11"/>
      <c r="B689" s="11"/>
      <c r="C689" s="43"/>
      <c r="D689" s="43"/>
      <c r="E689" s="43"/>
      <c r="F689" s="43"/>
      <c r="G689" s="43"/>
      <c r="H689" s="43"/>
      <c r="I689" s="43"/>
      <c r="J689" s="43"/>
      <c r="K689" s="43"/>
      <c r="L689" s="43"/>
      <c r="M689" s="43"/>
      <c r="N689" s="43"/>
      <c r="O689" s="43"/>
      <c r="P689" s="43"/>
      <c r="Q689" s="44"/>
      <c r="R689" s="44"/>
      <c r="S689" s="43"/>
      <c r="T689" s="43"/>
      <c r="U689" s="44"/>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43"/>
      <c r="BH689" s="43"/>
      <c r="BI689" s="43"/>
      <c r="BJ689" s="43"/>
      <c r="BK689" s="43"/>
      <c r="BL689" s="43"/>
      <c r="BM689" s="43"/>
      <c r="BN689" s="43"/>
    </row>
    <row r="690" ht="13.5" customHeight="1">
      <c r="A690" s="11"/>
      <c r="B690" s="11"/>
      <c r="C690" s="43"/>
      <c r="D690" s="43"/>
      <c r="E690" s="43"/>
      <c r="F690" s="43"/>
      <c r="G690" s="43"/>
      <c r="H690" s="43"/>
      <c r="I690" s="43"/>
      <c r="J690" s="43"/>
      <c r="K690" s="43"/>
      <c r="L690" s="43"/>
      <c r="M690" s="43"/>
      <c r="N690" s="43"/>
      <c r="O690" s="43"/>
      <c r="P690" s="43"/>
      <c r="Q690" s="44"/>
      <c r="R690" s="44"/>
      <c r="S690" s="43"/>
      <c r="T690" s="43"/>
      <c r="U690" s="44"/>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43"/>
      <c r="BH690" s="43"/>
      <c r="BI690" s="43"/>
      <c r="BJ690" s="43"/>
      <c r="BK690" s="43"/>
      <c r="BL690" s="43"/>
      <c r="BM690" s="43"/>
      <c r="BN690" s="43"/>
    </row>
    <row r="691" ht="13.5" customHeight="1">
      <c r="A691" s="11"/>
      <c r="B691" s="11"/>
      <c r="C691" s="43"/>
      <c r="D691" s="43"/>
      <c r="E691" s="43"/>
      <c r="F691" s="43"/>
      <c r="G691" s="43"/>
      <c r="H691" s="43"/>
      <c r="I691" s="43"/>
      <c r="J691" s="43"/>
      <c r="K691" s="43"/>
      <c r="L691" s="43"/>
      <c r="M691" s="43"/>
      <c r="N691" s="43"/>
      <c r="O691" s="43"/>
      <c r="P691" s="43"/>
      <c r="Q691" s="44"/>
      <c r="R691" s="44"/>
      <c r="S691" s="43"/>
      <c r="T691" s="43"/>
      <c r="U691" s="44"/>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43"/>
      <c r="BH691" s="43"/>
      <c r="BI691" s="43"/>
      <c r="BJ691" s="43"/>
      <c r="BK691" s="43"/>
      <c r="BL691" s="43"/>
      <c r="BM691" s="43"/>
      <c r="BN691" s="43"/>
    </row>
    <row r="692" ht="13.5" customHeight="1">
      <c r="A692" s="11"/>
      <c r="B692" s="11"/>
      <c r="C692" s="43"/>
      <c r="D692" s="43"/>
      <c r="E692" s="43"/>
      <c r="F692" s="43"/>
      <c r="G692" s="43"/>
      <c r="H692" s="43"/>
      <c r="I692" s="43"/>
      <c r="J692" s="43"/>
      <c r="K692" s="43"/>
      <c r="L692" s="43"/>
      <c r="M692" s="43"/>
      <c r="N692" s="43"/>
      <c r="O692" s="43"/>
      <c r="P692" s="43"/>
      <c r="Q692" s="44"/>
      <c r="R692" s="44"/>
      <c r="S692" s="43"/>
      <c r="T692" s="43"/>
      <c r="U692" s="44"/>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43"/>
      <c r="BH692" s="43"/>
      <c r="BI692" s="43"/>
      <c r="BJ692" s="43"/>
      <c r="BK692" s="43"/>
      <c r="BL692" s="43"/>
      <c r="BM692" s="43"/>
      <c r="BN692" s="43"/>
    </row>
    <row r="693" ht="13.5" customHeight="1">
      <c r="A693" s="11"/>
      <c r="B693" s="11"/>
      <c r="C693" s="43"/>
      <c r="D693" s="43"/>
      <c r="E693" s="43"/>
      <c r="F693" s="43"/>
      <c r="G693" s="43"/>
      <c r="H693" s="43"/>
      <c r="I693" s="43"/>
      <c r="J693" s="43"/>
      <c r="K693" s="43"/>
      <c r="L693" s="43"/>
      <c r="M693" s="43"/>
      <c r="N693" s="43"/>
      <c r="O693" s="43"/>
      <c r="P693" s="43"/>
      <c r="Q693" s="44"/>
      <c r="R693" s="44"/>
      <c r="S693" s="43"/>
      <c r="T693" s="43"/>
      <c r="U693" s="44"/>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43"/>
      <c r="BH693" s="43"/>
      <c r="BI693" s="43"/>
      <c r="BJ693" s="43"/>
      <c r="BK693" s="43"/>
      <c r="BL693" s="43"/>
      <c r="BM693" s="43"/>
      <c r="BN693" s="43"/>
    </row>
    <row r="694" ht="13.5" customHeight="1">
      <c r="A694" s="11"/>
      <c r="B694" s="11"/>
      <c r="C694" s="43"/>
      <c r="D694" s="43"/>
      <c r="E694" s="43"/>
      <c r="F694" s="43"/>
      <c r="G694" s="43"/>
      <c r="H694" s="43"/>
      <c r="I694" s="43"/>
      <c r="J694" s="43"/>
      <c r="K694" s="43"/>
      <c r="L694" s="43"/>
      <c r="M694" s="43"/>
      <c r="N694" s="43"/>
      <c r="O694" s="43"/>
      <c r="P694" s="43"/>
      <c r="Q694" s="44"/>
      <c r="R694" s="44"/>
      <c r="S694" s="43"/>
      <c r="T694" s="43"/>
      <c r="U694" s="44"/>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43"/>
      <c r="BH694" s="43"/>
      <c r="BI694" s="43"/>
      <c r="BJ694" s="43"/>
      <c r="BK694" s="43"/>
      <c r="BL694" s="43"/>
      <c r="BM694" s="43"/>
      <c r="BN694" s="43"/>
    </row>
    <row r="695" ht="13.5" customHeight="1">
      <c r="A695" s="11"/>
      <c r="B695" s="11"/>
      <c r="C695" s="43"/>
      <c r="D695" s="43"/>
      <c r="E695" s="43"/>
      <c r="F695" s="43"/>
      <c r="G695" s="43"/>
      <c r="H695" s="43"/>
      <c r="I695" s="43"/>
      <c r="J695" s="43"/>
      <c r="K695" s="43"/>
      <c r="L695" s="43"/>
      <c r="M695" s="43"/>
      <c r="N695" s="43"/>
      <c r="O695" s="43"/>
      <c r="P695" s="43"/>
      <c r="Q695" s="44"/>
      <c r="R695" s="44"/>
      <c r="S695" s="43"/>
      <c r="T695" s="43"/>
      <c r="U695" s="44"/>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43"/>
      <c r="BH695" s="43"/>
      <c r="BI695" s="43"/>
      <c r="BJ695" s="43"/>
      <c r="BK695" s="43"/>
      <c r="BL695" s="43"/>
      <c r="BM695" s="43"/>
      <c r="BN695" s="43"/>
    </row>
    <row r="696" ht="13.5" customHeight="1">
      <c r="A696" s="11"/>
      <c r="B696" s="11"/>
      <c r="C696" s="43"/>
      <c r="D696" s="43"/>
      <c r="E696" s="43"/>
      <c r="F696" s="43"/>
      <c r="G696" s="43"/>
      <c r="H696" s="43"/>
      <c r="I696" s="43"/>
      <c r="J696" s="43"/>
      <c r="K696" s="43"/>
      <c r="L696" s="43"/>
      <c r="M696" s="43"/>
      <c r="N696" s="43"/>
      <c r="O696" s="43"/>
      <c r="P696" s="43"/>
      <c r="Q696" s="44"/>
      <c r="R696" s="44"/>
      <c r="S696" s="43"/>
      <c r="T696" s="43"/>
      <c r="U696" s="44"/>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43"/>
      <c r="BH696" s="43"/>
      <c r="BI696" s="43"/>
      <c r="BJ696" s="43"/>
      <c r="BK696" s="43"/>
      <c r="BL696" s="43"/>
      <c r="BM696" s="43"/>
      <c r="BN696" s="43"/>
    </row>
    <row r="697" ht="13.5" customHeight="1">
      <c r="A697" s="11"/>
      <c r="B697" s="11"/>
      <c r="C697" s="43"/>
      <c r="D697" s="43"/>
      <c r="E697" s="43"/>
      <c r="F697" s="43"/>
      <c r="G697" s="43"/>
      <c r="H697" s="43"/>
      <c r="I697" s="43"/>
      <c r="J697" s="43"/>
      <c r="K697" s="43"/>
      <c r="L697" s="43"/>
      <c r="M697" s="43"/>
      <c r="N697" s="43"/>
      <c r="O697" s="43"/>
      <c r="P697" s="43"/>
      <c r="Q697" s="44"/>
      <c r="R697" s="44"/>
      <c r="S697" s="43"/>
      <c r="T697" s="43"/>
      <c r="U697" s="44"/>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43"/>
      <c r="BH697" s="43"/>
      <c r="BI697" s="43"/>
      <c r="BJ697" s="43"/>
      <c r="BK697" s="43"/>
      <c r="BL697" s="43"/>
      <c r="BM697" s="43"/>
      <c r="BN697" s="43"/>
    </row>
    <row r="698" ht="13.5" customHeight="1">
      <c r="A698" s="11"/>
      <c r="B698" s="11"/>
      <c r="C698" s="43"/>
      <c r="D698" s="43"/>
      <c r="E698" s="43"/>
      <c r="F698" s="43"/>
      <c r="G698" s="43"/>
      <c r="H698" s="43"/>
      <c r="I698" s="43"/>
      <c r="J698" s="43"/>
      <c r="K698" s="43"/>
      <c r="L698" s="43"/>
      <c r="M698" s="43"/>
      <c r="N698" s="43"/>
      <c r="O698" s="43"/>
      <c r="P698" s="43"/>
      <c r="Q698" s="44"/>
      <c r="R698" s="44"/>
      <c r="S698" s="43"/>
      <c r="T698" s="43"/>
      <c r="U698" s="44"/>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43"/>
      <c r="BH698" s="43"/>
      <c r="BI698" s="43"/>
      <c r="BJ698" s="43"/>
      <c r="BK698" s="43"/>
      <c r="BL698" s="43"/>
      <c r="BM698" s="43"/>
      <c r="BN698" s="43"/>
    </row>
    <row r="699" ht="13.5" customHeight="1">
      <c r="A699" s="11"/>
      <c r="B699" s="11"/>
      <c r="C699" s="43"/>
      <c r="D699" s="43"/>
      <c r="E699" s="43"/>
      <c r="F699" s="43"/>
      <c r="G699" s="43"/>
      <c r="H699" s="43"/>
      <c r="I699" s="43"/>
      <c r="J699" s="43"/>
      <c r="K699" s="43"/>
      <c r="L699" s="43"/>
      <c r="M699" s="43"/>
      <c r="N699" s="43"/>
      <c r="O699" s="43"/>
      <c r="P699" s="43"/>
      <c r="Q699" s="44"/>
      <c r="R699" s="44"/>
      <c r="S699" s="43"/>
      <c r="T699" s="43"/>
      <c r="U699" s="44"/>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43"/>
      <c r="BH699" s="43"/>
      <c r="BI699" s="43"/>
      <c r="BJ699" s="43"/>
      <c r="BK699" s="43"/>
      <c r="BL699" s="43"/>
      <c r="BM699" s="43"/>
      <c r="BN699" s="43"/>
    </row>
    <row r="700" ht="13.5" customHeight="1">
      <c r="A700" s="11"/>
      <c r="B700" s="11"/>
      <c r="C700" s="43"/>
      <c r="D700" s="43"/>
      <c r="E700" s="43"/>
      <c r="F700" s="43"/>
      <c r="G700" s="43"/>
      <c r="H700" s="43"/>
      <c r="I700" s="43"/>
      <c r="J700" s="43"/>
      <c r="K700" s="43"/>
      <c r="L700" s="43"/>
      <c r="M700" s="43"/>
      <c r="N700" s="43"/>
      <c r="O700" s="43"/>
      <c r="P700" s="43"/>
      <c r="Q700" s="44"/>
      <c r="R700" s="44"/>
      <c r="S700" s="43"/>
      <c r="T700" s="43"/>
      <c r="U700" s="44"/>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43"/>
      <c r="BH700" s="43"/>
      <c r="BI700" s="43"/>
      <c r="BJ700" s="43"/>
      <c r="BK700" s="43"/>
      <c r="BL700" s="43"/>
      <c r="BM700" s="43"/>
      <c r="BN700" s="43"/>
    </row>
    <row r="701" ht="13.5" customHeight="1">
      <c r="A701" s="11"/>
      <c r="B701" s="11"/>
      <c r="C701" s="43"/>
      <c r="D701" s="43"/>
      <c r="E701" s="43"/>
      <c r="F701" s="43"/>
      <c r="G701" s="43"/>
      <c r="H701" s="43"/>
      <c r="I701" s="43"/>
      <c r="J701" s="43"/>
      <c r="K701" s="43"/>
      <c r="L701" s="43"/>
      <c r="M701" s="43"/>
      <c r="N701" s="43"/>
      <c r="O701" s="43"/>
      <c r="P701" s="43"/>
      <c r="Q701" s="44"/>
      <c r="R701" s="44"/>
      <c r="S701" s="43"/>
      <c r="T701" s="43"/>
      <c r="U701" s="44"/>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43"/>
      <c r="BH701" s="43"/>
      <c r="BI701" s="43"/>
      <c r="BJ701" s="43"/>
      <c r="BK701" s="43"/>
      <c r="BL701" s="43"/>
      <c r="BM701" s="43"/>
      <c r="BN701" s="43"/>
    </row>
    <row r="702" ht="13.5" customHeight="1">
      <c r="A702" s="11"/>
      <c r="B702" s="11"/>
      <c r="C702" s="43"/>
      <c r="D702" s="43"/>
      <c r="E702" s="43"/>
      <c r="F702" s="43"/>
      <c r="G702" s="43"/>
      <c r="H702" s="43"/>
      <c r="I702" s="43"/>
      <c r="J702" s="43"/>
      <c r="K702" s="43"/>
      <c r="L702" s="43"/>
      <c r="M702" s="43"/>
      <c r="N702" s="43"/>
      <c r="O702" s="43"/>
      <c r="P702" s="43"/>
      <c r="Q702" s="44"/>
      <c r="R702" s="44"/>
      <c r="S702" s="43"/>
      <c r="T702" s="43"/>
      <c r="U702" s="44"/>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43"/>
      <c r="BH702" s="43"/>
      <c r="BI702" s="43"/>
      <c r="BJ702" s="43"/>
      <c r="BK702" s="43"/>
      <c r="BL702" s="43"/>
      <c r="BM702" s="43"/>
      <c r="BN702" s="43"/>
    </row>
    <row r="703" ht="13.5" customHeight="1">
      <c r="A703" s="11"/>
      <c r="B703" s="11"/>
      <c r="C703" s="43"/>
      <c r="D703" s="43"/>
      <c r="E703" s="43"/>
      <c r="F703" s="43"/>
      <c r="G703" s="43"/>
      <c r="H703" s="43"/>
      <c r="I703" s="43"/>
      <c r="J703" s="43"/>
      <c r="K703" s="43"/>
      <c r="L703" s="43"/>
      <c r="M703" s="43"/>
      <c r="N703" s="43"/>
      <c r="O703" s="43"/>
      <c r="P703" s="43"/>
      <c r="Q703" s="44"/>
      <c r="R703" s="44"/>
      <c r="S703" s="43"/>
      <c r="T703" s="43"/>
      <c r="U703" s="44"/>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43"/>
      <c r="BH703" s="43"/>
      <c r="BI703" s="43"/>
      <c r="BJ703" s="43"/>
      <c r="BK703" s="43"/>
      <c r="BL703" s="43"/>
      <c r="BM703" s="43"/>
      <c r="BN703" s="43"/>
    </row>
    <row r="704" ht="13.5" customHeight="1">
      <c r="A704" s="11"/>
      <c r="B704" s="11"/>
      <c r="C704" s="43"/>
      <c r="D704" s="43"/>
      <c r="E704" s="43"/>
      <c r="F704" s="43"/>
      <c r="G704" s="43"/>
      <c r="H704" s="43"/>
      <c r="I704" s="43"/>
      <c r="J704" s="43"/>
      <c r="K704" s="43"/>
      <c r="L704" s="43"/>
      <c r="M704" s="43"/>
      <c r="N704" s="43"/>
      <c r="O704" s="43"/>
      <c r="P704" s="43"/>
      <c r="Q704" s="44"/>
      <c r="R704" s="44"/>
      <c r="S704" s="43"/>
      <c r="T704" s="43"/>
      <c r="U704" s="44"/>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43"/>
      <c r="BH704" s="43"/>
      <c r="BI704" s="43"/>
      <c r="BJ704" s="43"/>
      <c r="BK704" s="43"/>
      <c r="BL704" s="43"/>
      <c r="BM704" s="43"/>
      <c r="BN704" s="43"/>
    </row>
    <row r="705" ht="13.5" customHeight="1">
      <c r="A705" s="11"/>
      <c r="B705" s="11"/>
      <c r="C705" s="43"/>
      <c r="D705" s="43"/>
      <c r="E705" s="43"/>
      <c r="F705" s="43"/>
      <c r="G705" s="43"/>
      <c r="H705" s="43"/>
      <c r="I705" s="43"/>
      <c r="J705" s="43"/>
      <c r="K705" s="43"/>
      <c r="L705" s="43"/>
      <c r="M705" s="43"/>
      <c r="N705" s="43"/>
      <c r="O705" s="43"/>
      <c r="P705" s="43"/>
      <c r="Q705" s="44"/>
      <c r="R705" s="44"/>
      <c r="S705" s="43"/>
      <c r="T705" s="43"/>
      <c r="U705" s="44"/>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43"/>
      <c r="BH705" s="43"/>
      <c r="BI705" s="43"/>
      <c r="BJ705" s="43"/>
      <c r="BK705" s="43"/>
      <c r="BL705" s="43"/>
      <c r="BM705" s="43"/>
      <c r="BN705" s="43"/>
    </row>
    <row r="706" ht="13.5" customHeight="1">
      <c r="A706" s="11"/>
      <c r="B706" s="11"/>
      <c r="C706" s="43"/>
      <c r="D706" s="43"/>
      <c r="E706" s="43"/>
      <c r="F706" s="43"/>
      <c r="G706" s="43"/>
      <c r="H706" s="43"/>
      <c r="I706" s="43"/>
      <c r="J706" s="43"/>
      <c r="K706" s="43"/>
      <c r="L706" s="43"/>
      <c r="M706" s="43"/>
      <c r="N706" s="43"/>
      <c r="O706" s="43"/>
      <c r="P706" s="43"/>
      <c r="Q706" s="44"/>
      <c r="R706" s="44"/>
      <c r="S706" s="43"/>
      <c r="T706" s="43"/>
      <c r="U706" s="44"/>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43"/>
      <c r="BH706" s="43"/>
      <c r="BI706" s="43"/>
      <c r="BJ706" s="43"/>
      <c r="BK706" s="43"/>
      <c r="BL706" s="43"/>
      <c r="BM706" s="43"/>
      <c r="BN706" s="43"/>
    </row>
    <row r="707" ht="13.5" customHeight="1">
      <c r="A707" s="11"/>
      <c r="B707" s="11"/>
      <c r="C707" s="43"/>
      <c r="D707" s="43"/>
      <c r="E707" s="43"/>
      <c r="F707" s="43"/>
      <c r="G707" s="43"/>
      <c r="H707" s="43"/>
      <c r="I707" s="43"/>
      <c r="J707" s="43"/>
      <c r="K707" s="43"/>
      <c r="L707" s="43"/>
      <c r="M707" s="43"/>
      <c r="N707" s="43"/>
      <c r="O707" s="43"/>
      <c r="P707" s="43"/>
      <c r="Q707" s="44"/>
      <c r="R707" s="44"/>
      <c r="S707" s="43"/>
      <c r="T707" s="43"/>
      <c r="U707" s="44"/>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43"/>
      <c r="BH707" s="43"/>
      <c r="BI707" s="43"/>
      <c r="BJ707" s="43"/>
      <c r="BK707" s="43"/>
      <c r="BL707" s="43"/>
      <c r="BM707" s="43"/>
      <c r="BN707" s="43"/>
    </row>
    <row r="708" ht="13.5" customHeight="1">
      <c r="A708" s="11"/>
      <c r="B708" s="11"/>
      <c r="C708" s="43"/>
      <c r="D708" s="43"/>
      <c r="E708" s="43"/>
      <c r="F708" s="43"/>
      <c r="G708" s="43"/>
      <c r="H708" s="43"/>
      <c r="I708" s="43"/>
      <c r="J708" s="43"/>
      <c r="K708" s="43"/>
      <c r="L708" s="43"/>
      <c r="M708" s="43"/>
      <c r="N708" s="43"/>
      <c r="O708" s="43"/>
      <c r="P708" s="43"/>
      <c r="Q708" s="44"/>
      <c r="R708" s="44"/>
      <c r="S708" s="43"/>
      <c r="T708" s="43"/>
      <c r="U708" s="44"/>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43"/>
      <c r="BH708" s="43"/>
      <c r="BI708" s="43"/>
      <c r="BJ708" s="43"/>
      <c r="BK708" s="43"/>
      <c r="BL708" s="43"/>
      <c r="BM708" s="43"/>
      <c r="BN708" s="43"/>
    </row>
    <row r="709" ht="13.5" customHeight="1">
      <c r="A709" s="11"/>
      <c r="B709" s="11"/>
      <c r="C709" s="43"/>
      <c r="D709" s="43"/>
      <c r="E709" s="43"/>
      <c r="F709" s="43"/>
      <c r="G709" s="43"/>
      <c r="H709" s="43"/>
      <c r="I709" s="43"/>
      <c r="J709" s="43"/>
      <c r="K709" s="43"/>
      <c r="L709" s="43"/>
      <c r="M709" s="43"/>
      <c r="N709" s="43"/>
      <c r="O709" s="43"/>
      <c r="P709" s="43"/>
      <c r="Q709" s="44"/>
      <c r="R709" s="44"/>
      <c r="S709" s="43"/>
      <c r="T709" s="43"/>
      <c r="U709" s="44"/>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43"/>
      <c r="BH709" s="43"/>
      <c r="BI709" s="43"/>
      <c r="BJ709" s="43"/>
      <c r="BK709" s="43"/>
      <c r="BL709" s="43"/>
      <c r="BM709" s="43"/>
      <c r="BN709" s="43"/>
    </row>
    <row r="710" ht="13.5" customHeight="1">
      <c r="A710" s="11"/>
      <c r="B710" s="11"/>
      <c r="C710" s="43"/>
      <c r="D710" s="43"/>
      <c r="E710" s="43"/>
      <c r="F710" s="43"/>
      <c r="G710" s="43"/>
      <c r="H710" s="43"/>
      <c r="I710" s="43"/>
      <c r="J710" s="43"/>
      <c r="K710" s="43"/>
      <c r="L710" s="43"/>
      <c r="M710" s="43"/>
      <c r="N710" s="43"/>
      <c r="O710" s="43"/>
      <c r="P710" s="43"/>
      <c r="Q710" s="44"/>
      <c r="R710" s="44"/>
      <c r="S710" s="43"/>
      <c r="T710" s="43"/>
      <c r="U710" s="44"/>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43"/>
      <c r="BH710" s="43"/>
      <c r="BI710" s="43"/>
      <c r="BJ710" s="43"/>
      <c r="BK710" s="43"/>
      <c r="BL710" s="43"/>
      <c r="BM710" s="43"/>
      <c r="BN710" s="43"/>
    </row>
    <row r="711" ht="13.5" customHeight="1">
      <c r="A711" s="11"/>
      <c r="B711" s="11"/>
      <c r="C711" s="43"/>
      <c r="D711" s="43"/>
      <c r="E711" s="43"/>
      <c r="F711" s="43"/>
      <c r="G711" s="43"/>
      <c r="H711" s="43"/>
      <c r="I711" s="43"/>
      <c r="J711" s="43"/>
      <c r="K711" s="43"/>
      <c r="L711" s="43"/>
      <c r="M711" s="43"/>
      <c r="N711" s="43"/>
      <c r="O711" s="43"/>
      <c r="P711" s="43"/>
      <c r="Q711" s="44"/>
      <c r="R711" s="44"/>
      <c r="S711" s="43"/>
      <c r="T711" s="43"/>
      <c r="U711" s="44"/>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43"/>
      <c r="BH711" s="43"/>
      <c r="BI711" s="43"/>
      <c r="BJ711" s="43"/>
      <c r="BK711" s="43"/>
      <c r="BL711" s="43"/>
      <c r="BM711" s="43"/>
      <c r="BN711" s="43"/>
    </row>
    <row r="712" ht="13.5" customHeight="1">
      <c r="A712" s="11"/>
      <c r="B712" s="11"/>
      <c r="C712" s="43"/>
      <c r="D712" s="43"/>
      <c r="E712" s="43"/>
      <c r="F712" s="43"/>
      <c r="G712" s="43"/>
      <c r="H712" s="43"/>
      <c r="I712" s="43"/>
      <c r="J712" s="43"/>
      <c r="K712" s="43"/>
      <c r="L712" s="43"/>
      <c r="M712" s="43"/>
      <c r="N712" s="43"/>
      <c r="O712" s="43"/>
      <c r="P712" s="43"/>
      <c r="Q712" s="44"/>
      <c r="R712" s="44"/>
      <c r="S712" s="43"/>
      <c r="T712" s="43"/>
      <c r="U712" s="44"/>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43"/>
      <c r="BH712" s="43"/>
      <c r="BI712" s="43"/>
      <c r="BJ712" s="43"/>
      <c r="BK712" s="43"/>
      <c r="BL712" s="43"/>
      <c r="BM712" s="43"/>
      <c r="BN712" s="43"/>
    </row>
    <row r="713" ht="13.5" customHeight="1">
      <c r="A713" s="11"/>
      <c r="B713" s="11"/>
      <c r="C713" s="43"/>
      <c r="D713" s="43"/>
      <c r="E713" s="43"/>
      <c r="F713" s="43"/>
      <c r="G713" s="43"/>
      <c r="H713" s="43"/>
      <c r="I713" s="43"/>
      <c r="J713" s="43"/>
      <c r="K713" s="43"/>
      <c r="L713" s="43"/>
      <c r="M713" s="43"/>
      <c r="N713" s="43"/>
      <c r="O713" s="43"/>
      <c r="P713" s="43"/>
      <c r="Q713" s="44"/>
      <c r="R713" s="44"/>
      <c r="S713" s="43"/>
      <c r="T713" s="43"/>
      <c r="U713" s="44"/>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43"/>
      <c r="BH713" s="43"/>
      <c r="BI713" s="43"/>
      <c r="BJ713" s="43"/>
      <c r="BK713" s="43"/>
      <c r="BL713" s="43"/>
      <c r="BM713" s="43"/>
      <c r="BN713" s="43"/>
    </row>
    <row r="714" ht="13.5" customHeight="1">
      <c r="A714" s="11"/>
      <c r="B714" s="11"/>
      <c r="C714" s="43"/>
      <c r="D714" s="43"/>
      <c r="E714" s="43"/>
      <c r="F714" s="43"/>
      <c r="G714" s="43"/>
      <c r="H714" s="43"/>
      <c r="I714" s="43"/>
      <c r="J714" s="43"/>
      <c r="K714" s="43"/>
      <c r="L714" s="43"/>
      <c r="M714" s="43"/>
      <c r="N714" s="43"/>
      <c r="O714" s="43"/>
      <c r="P714" s="43"/>
      <c r="Q714" s="44"/>
      <c r="R714" s="44"/>
      <c r="S714" s="43"/>
      <c r="T714" s="43"/>
      <c r="U714" s="44"/>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43"/>
      <c r="BH714" s="43"/>
      <c r="BI714" s="43"/>
      <c r="BJ714" s="43"/>
      <c r="BK714" s="43"/>
      <c r="BL714" s="43"/>
      <c r="BM714" s="43"/>
      <c r="BN714" s="43"/>
    </row>
    <row r="715" ht="13.5" customHeight="1">
      <c r="A715" s="11"/>
      <c r="B715" s="11"/>
      <c r="C715" s="43"/>
      <c r="D715" s="43"/>
      <c r="E715" s="43"/>
      <c r="F715" s="43"/>
      <c r="G715" s="43"/>
      <c r="H715" s="43"/>
      <c r="I715" s="43"/>
      <c r="J715" s="43"/>
      <c r="K715" s="43"/>
      <c r="L715" s="43"/>
      <c r="M715" s="43"/>
      <c r="N715" s="43"/>
      <c r="O715" s="43"/>
      <c r="P715" s="43"/>
      <c r="Q715" s="44"/>
      <c r="R715" s="44"/>
      <c r="S715" s="43"/>
      <c r="T715" s="43"/>
      <c r="U715" s="44"/>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43"/>
      <c r="BH715" s="43"/>
      <c r="BI715" s="43"/>
      <c r="BJ715" s="43"/>
      <c r="BK715" s="43"/>
      <c r="BL715" s="43"/>
      <c r="BM715" s="43"/>
      <c r="BN715" s="43"/>
    </row>
    <row r="716" ht="13.5" customHeight="1">
      <c r="A716" s="11"/>
      <c r="B716" s="11"/>
      <c r="C716" s="43"/>
      <c r="D716" s="43"/>
      <c r="E716" s="43"/>
      <c r="F716" s="43"/>
      <c r="G716" s="43"/>
      <c r="H716" s="43"/>
      <c r="I716" s="43"/>
      <c r="J716" s="43"/>
      <c r="K716" s="43"/>
      <c r="L716" s="43"/>
      <c r="M716" s="43"/>
      <c r="N716" s="43"/>
      <c r="O716" s="43"/>
      <c r="P716" s="43"/>
      <c r="Q716" s="44"/>
      <c r="R716" s="44"/>
      <c r="S716" s="43"/>
      <c r="T716" s="43"/>
      <c r="U716" s="44"/>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43"/>
      <c r="BH716" s="43"/>
      <c r="BI716" s="43"/>
      <c r="BJ716" s="43"/>
      <c r="BK716" s="43"/>
      <c r="BL716" s="43"/>
      <c r="BM716" s="43"/>
      <c r="BN716" s="43"/>
    </row>
    <row r="717" ht="13.5" customHeight="1">
      <c r="A717" s="11"/>
      <c r="B717" s="11"/>
      <c r="C717" s="43"/>
      <c r="D717" s="43"/>
      <c r="E717" s="43"/>
      <c r="F717" s="43"/>
      <c r="G717" s="43"/>
      <c r="H717" s="43"/>
      <c r="I717" s="43"/>
      <c r="J717" s="43"/>
      <c r="K717" s="43"/>
      <c r="L717" s="43"/>
      <c r="M717" s="43"/>
      <c r="N717" s="43"/>
      <c r="O717" s="43"/>
      <c r="P717" s="43"/>
      <c r="Q717" s="44"/>
      <c r="R717" s="44"/>
      <c r="S717" s="43"/>
      <c r="T717" s="43"/>
      <c r="U717" s="44"/>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43"/>
      <c r="BH717" s="43"/>
      <c r="BI717" s="43"/>
      <c r="BJ717" s="43"/>
      <c r="BK717" s="43"/>
      <c r="BL717" s="43"/>
      <c r="BM717" s="43"/>
      <c r="BN717" s="43"/>
    </row>
    <row r="718" ht="13.5" customHeight="1">
      <c r="A718" s="11"/>
      <c r="B718" s="11"/>
      <c r="C718" s="43"/>
      <c r="D718" s="43"/>
      <c r="E718" s="43"/>
      <c r="F718" s="43"/>
      <c r="G718" s="43"/>
      <c r="H718" s="43"/>
      <c r="I718" s="43"/>
      <c r="J718" s="43"/>
      <c r="K718" s="43"/>
      <c r="L718" s="43"/>
      <c r="M718" s="43"/>
      <c r="N718" s="43"/>
      <c r="O718" s="43"/>
      <c r="P718" s="43"/>
      <c r="Q718" s="44"/>
      <c r="R718" s="44"/>
      <c r="S718" s="43"/>
      <c r="T718" s="43"/>
      <c r="U718" s="44"/>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43"/>
      <c r="BH718" s="43"/>
      <c r="BI718" s="43"/>
      <c r="BJ718" s="43"/>
      <c r="BK718" s="43"/>
      <c r="BL718" s="43"/>
      <c r="BM718" s="43"/>
      <c r="BN718" s="43"/>
    </row>
    <row r="719" ht="13.5" customHeight="1">
      <c r="A719" s="11"/>
      <c r="B719" s="11"/>
      <c r="C719" s="43"/>
      <c r="D719" s="43"/>
      <c r="E719" s="43"/>
      <c r="F719" s="43"/>
      <c r="G719" s="43"/>
      <c r="H719" s="43"/>
      <c r="I719" s="43"/>
      <c r="J719" s="43"/>
      <c r="K719" s="43"/>
      <c r="L719" s="43"/>
      <c r="M719" s="43"/>
      <c r="N719" s="43"/>
      <c r="O719" s="43"/>
      <c r="P719" s="43"/>
      <c r="Q719" s="44"/>
      <c r="R719" s="44"/>
      <c r="S719" s="43"/>
      <c r="T719" s="43"/>
      <c r="U719" s="44"/>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43"/>
      <c r="BH719" s="43"/>
      <c r="BI719" s="43"/>
      <c r="BJ719" s="43"/>
      <c r="BK719" s="43"/>
      <c r="BL719" s="43"/>
      <c r="BM719" s="43"/>
      <c r="BN719" s="43"/>
    </row>
    <row r="720" ht="13.5" customHeight="1">
      <c r="A720" s="11"/>
      <c r="B720" s="11"/>
      <c r="C720" s="43"/>
      <c r="D720" s="43"/>
      <c r="E720" s="43"/>
      <c r="F720" s="43"/>
      <c r="G720" s="43"/>
      <c r="H720" s="43"/>
      <c r="I720" s="43"/>
      <c r="J720" s="43"/>
      <c r="K720" s="43"/>
      <c r="L720" s="43"/>
      <c r="M720" s="43"/>
      <c r="N720" s="43"/>
      <c r="O720" s="43"/>
      <c r="P720" s="43"/>
      <c r="Q720" s="44"/>
      <c r="R720" s="44"/>
      <c r="S720" s="43"/>
      <c r="T720" s="43"/>
      <c r="U720" s="44"/>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43"/>
      <c r="BH720" s="43"/>
      <c r="BI720" s="43"/>
      <c r="BJ720" s="43"/>
      <c r="BK720" s="43"/>
      <c r="BL720" s="43"/>
      <c r="BM720" s="43"/>
      <c r="BN720" s="43"/>
    </row>
    <row r="721" ht="13.5" customHeight="1">
      <c r="A721" s="11"/>
      <c r="B721" s="11"/>
      <c r="C721" s="43"/>
      <c r="D721" s="43"/>
      <c r="E721" s="43"/>
      <c r="F721" s="43"/>
      <c r="G721" s="43"/>
      <c r="H721" s="43"/>
      <c r="I721" s="43"/>
      <c r="J721" s="43"/>
      <c r="K721" s="43"/>
      <c r="L721" s="43"/>
      <c r="M721" s="43"/>
      <c r="N721" s="43"/>
      <c r="O721" s="43"/>
      <c r="P721" s="43"/>
      <c r="Q721" s="44"/>
      <c r="R721" s="44"/>
      <c r="S721" s="43"/>
      <c r="T721" s="43"/>
      <c r="U721" s="44"/>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43"/>
      <c r="BH721" s="43"/>
      <c r="BI721" s="43"/>
      <c r="BJ721" s="43"/>
      <c r="BK721" s="43"/>
      <c r="BL721" s="43"/>
      <c r="BM721" s="43"/>
      <c r="BN721" s="43"/>
    </row>
    <row r="722" ht="13.5" customHeight="1">
      <c r="A722" s="11"/>
      <c r="B722" s="11"/>
      <c r="C722" s="43"/>
      <c r="D722" s="43"/>
      <c r="E722" s="43"/>
      <c r="F722" s="43"/>
      <c r="G722" s="43"/>
      <c r="H722" s="43"/>
      <c r="I722" s="43"/>
      <c r="J722" s="43"/>
      <c r="K722" s="43"/>
      <c r="L722" s="43"/>
      <c r="M722" s="43"/>
      <c r="N722" s="43"/>
      <c r="O722" s="43"/>
      <c r="P722" s="43"/>
      <c r="Q722" s="44"/>
      <c r="R722" s="44"/>
      <c r="S722" s="43"/>
      <c r="T722" s="43"/>
      <c r="U722" s="44"/>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43"/>
      <c r="BH722" s="43"/>
      <c r="BI722" s="43"/>
      <c r="BJ722" s="43"/>
      <c r="BK722" s="43"/>
      <c r="BL722" s="43"/>
      <c r="BM722" s="43"/>
      <c r="BN722" s="43"/>
    </row>
    <row r="723" ht="13.5" customHeight="1">
      <c r="A723" s="11"/>
      <c r="B723" s="11"/>
      <c r="C723" s="43"/>
      <c r="D723" s="43"/>
      <c r="E723" s="43"/>
      <c r="F723" s="43"/>
      <c r="G723" s="43"/>
      <c r="H723" s="43"/>
      <c r="I723" s="43"/>
      <c r="J723" s="43"/>
      <c r="K723" s="43"/>
      <c r="L723" s="43"/>
      <c r="M723" s="43"/>
      <c r="N723" s="43"/>
      <c r="O723" s="43"/>
      <c r="P723" s="43"/>
      <c r="Q723" s="44"/>
      <c r="R723" s="44"/>
      <c r="S723" s="43"/>
      <c r="T723" s="43"/>
      <c r="U723" s="44"/>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43"/>
      <c r="BH723" s="43"/>
      <c r="BI723" s="43"/>
      <c r="BJ723" s="43"/>
      <c r="BK723" s="43"/>
      <c r="BL723" s="43"/>
      <c r="BM723" s="43"/>
      <c r="BN723" s="43"/>
    </row>
    <row r="724" ht="13.5" customHeight="1">
      <c r="A724" s="11"/>
      <c r="B724" s="11"/>
      <c r="C724" s="43"/>
      <c r="D724" s="43"/>
      <c r="E724" s="43"/>
      <c r="F724" s="43"/>
      <c r="G724" s="43"/>
      <c r="H724" s="43"/>
      <c r="I724" s="43"/>
      <c r="J724" s="43"/>
      <c r="K724" s="43"/>
      <c r="L724" s="43"/>
      <c r="M724" s="43"/>
      <c r="N724" s="43"/>
      <c r="O724" s="43"/>
      <c r="P724" s="43"/>
      <c r="Q724" s="44"/>
      <c r="R724" s="44"/>
      <c r="S724" s="43"/>
      <c r="T724" s="43"/>
      <c r="U724" s="44"/>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43"/>
      <c r="BH724" s="43"/>
      <c r="BI724" s="43"/>
      <c r="BJ724" s="43"/>
      <c r="BK724" s="43"/>
      <c r="BL724" s="43"/>
      <c r="BM724" s="43"/>
      <c r="BN724" s="43"/>
    </row>
    <row r="725" ht="13.5" customHeight="1">
      <c r="A725" s="11"/>
      <c r="B725" s="11"/>
      <c r="C725" s="43"/>
      <c r="D725" s="43"/>
      <c r="E725" s="43"/>
      <c r="F725" s="43"/>
      <c r="G725" s="43"/>
      <c r="H725" s="43"/>
      <c r="I725" s="43"/>
      <c r="J725" s="43"/>
      <c r="K725" s="43"/>
      <c r="L725" s="43"/>
      <c r="M725" s="43"/>
      <c r="N725" s="43"/>
      <c r="O725" s="43"/>
      <c r="P725" s="43"/>
      <c r="Q725" s="44"/>
      <c r="R725" s="44"/>
      <c r="S725" s="43"/>
      <c r="T725" s="43"/>
      <c r="U725" s="44"/>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43"/>
      <c r="BH725" s="43"/>
      <c r="BI725" s="43"/>
      <c r="BJ725" s="43"/>
      <c r="BK725" s="43"/>
      <c r="BL725" s="43"/>
      <c r="BM725" s="43"/>
      <c r="BN725" s="43"/>
    </row>
    <row r="726" ht="13.5" customHeight="1">
      <c r="A726" s="11"/>
      <c r="B726" s="11"/>
      <c r="C726" s="43"/>
      <c r="D726" s="43"/>
      <c r="E726" s="43"/>
      <c r="F726" s="43"/>
      <c r="G726" s="43"/>
      <c r="H726" s="43"/>
      <c r="I726" s="43"/>
      <c r="J726" s="43"/>
      <c r="K726" s="43"/>
      <c r="L726" s="43"/>
      <c r="M726" s="43"/>
      <c r="N726" s="43"/>
      <c r="O726" s="43"/>
      <c r="P726" s="43"/>
      <c r="Q726" s="44"/>
      <c r="R726" s="44"/>
      <c r="S726" s="43"/>
      <c r="T726" s="43"/>
      <c r="U726" s="44"/>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43"/>
      <c r="BH726" s="43"/>
      <c r="BI726" s="43"/>
      <c r="BJ726" s="43"/>
      <c r="BK726" s="43"/>
      <c r="BL726" s="43"/>
      <c r="BM726" s="43"/>
      <c r="BN726" s="43"/>
    </row>
    <row r="727" ht="13.5" customHeight="1">
      <c r="A727" s="11"/>
      <c r="B727" s="11"/>
      <c r="C727" s="43"/>
      <c r="D727" s="43"/>
      <c r="E727" s="43"/>
      <c r="F727" s="43"/>
      <c r="G727" s="43"/>
      <c r="H727" s="43"/>
      <c r="I727" s="43"/>
      <c r="J727" s="43"/>
      <c r="K727" s="43"/>
      <c r="L727" s="43"/>
      <c r="M727" s="43"/>
      <c r="N727" s="43"/>
      <c r="O727" s="43"/>
      <c r="P727" s="43"/>
      <c r="Q727" s="44"/>
      <c r="R727" s="44"/>
      <c r="S727" s="43"/>
      <c r="T727" s="43"/>
      <c r="U727" s="44"/>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43"/>
      <c r="BH727" s="43"/>
      <c r="BI727" s="43"/>
      <c r="BJ727" s="43"/>
      <c r="BK727" s="43"/>
      <c r="BL727" s="43"/>
      <c r="BM727" s="43"/>
      <c r="BN727" s="43"/>
    </row>
    <row r="728" ht="13.5" customHeight="1">
      <c r="A728" s="11"/>
      <c r="B728" s="11"/>
      <c r="C728" s="43"/>
      <c r="D728" s="43"/>
      <c r="E728" s="43"/>
      <c r="F728" s="43"/>
      <c r="G728" s="43"/>
      <c r="H728" s="43"/>
      <c r="I728" s="43"/>
      <c r="J728" s="43"/>
      <c r="K728" s="43"/>
      <c r="L728" s="43"/>
      <c r="M728" s="43"/>
      <c r="N728" s="43"/>
      <c r="O728" s="43"/>
      <c r="P728" s="43"/>
      <c r="Q728" s="44"/>
      <c r="R728" s="44"/>
      <c r="S728" s="43"/>
      <c r="T728" s="43"/>
      <c r="U728" s="44"/>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43"/>
      <c r="BH728" s="43"/>
      <c r="BI728" s="43"/>
      <c r="BJ728" s="43"/>
      <c r="BK728" s="43"/>
      <c r="BL728" s="43"/>
      <c r="BM728" s="43"/>
      <c r="BN728" s="43"/>
    </row>
    <row r="729" ht="13.5" customHeight="1">
      <c r="A729" s="11"/>
      <c r="B729" s="11"/>
      <c r="C729" s="43"/>
      <c r="D729" s="43"/>
      <c r="E729" s="43"/>
      <c r="F729" s="43"/>
      <c r="G729" s="43"/>
      <c r="H729" s="43"/>
      <c r="I729" s="43"/>
      <c r="J729" s="43"/>
      <c r="K729" s="43"/>
      <c r="L729" s="43"/>
      <c r="M729" s="43"/>
      <c r="N729" s="43"/>
      <c r="O729" s="43"/>
      <c r="P729" s="43"/>
      <c r="Q729" s="44"/>
      <c r="R729" s="44"/>
      <c r="S729" s="43"/>
      <c r="T729" s="43"/>
      <c r="U729" s="44"/>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43"/>
      <c r="BH729" s="43"/>
      <c r="BI729" s="43"/>
      <c r="BJ729" s="43"/>
      <c r="BK729" s="43"/>
      <c r="BL729" s="43"/>
      <c r="BM729" s="43"/>
      <c r="BN729" s="43"/>
    </row>
    <row r="730" ht="13.5" customHeight="1">
      <c r="A730" s="11"/>
      <c r="B730" s="11"/>
      <c r="C730" s="43"/>
      <c r="D730" s="43"/>
      <c r="E730" s="43"/>
      <c r="F730" s="43"/>
      <c r="G730" s="43"/>
      <c r="H730" s="43"/>
      <c r="I730" s="43"/>
      <c r="J730" s="43"/>
      <c r="K730" s="43"/>
      <c r="L730" s="43"/>
      <c r="M730" s="43"/>
      <c r="N730" s="43"/>
      <c r="O730" s="43"/>
      <c r="P730" s="43"/>
      <c r="Q730" s="44"/>
      <c r="R730" s="44"/>
      <c r="S730" s="43"/>
      <c r="T730" s="43"/>
      <c r="U730" s="44"/>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43"/>
      <c r="BH730" s="43"/>
      <c r="BI730" s="43"/>
      <c r="BJ730" s="43"/>
      <c r="BK730" s="43"/>
      <c r="BL730" s="43"/>
      <c r="BM730" s="43"/>
      <c r="BN730" s="43"/>
    </row>
    <row r="731" ht="13.5" customHeight="1">
      <c r="A731" s="11"/>
      <c r="B731" s="11"/>
      <c r="C731" s="43"/>
      <c r="D731" s="43"/>
      <c r="E731" s="43"/>
      <c r="F731" s="43"/>
      <c r="G731" s="43"/>
      <c r="H731" s="43"/>
      <c r="I731" s="43"/>
      <c r="J731" s="43"/>
      <c r="K731" s="43"/>
      <c r="L731" s="43"/>
      <c r="M731" s="43"/>
      <c r="N731" s="43"/>
      <c r="O731" s="43"/>
      <c r="P731" s="43"/>
      <c r="Q731" s="44"/>
      <c r="R731" s="44"/>
      <c r="S731" s="43"/>
      <c r="T731" s="43"/>
      <c r="U731" s="44"/>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43"/>
      <c r="BH731" s="43"/>
      <c r="BI731" s="43"/>
      <c r="BJ731" s="43"/>
      <c r="BK731" s="43"/>
      <c r="BL731" s="43"/>
      <c r="BM731" s="43"/>
      <c r="BN731" s="43"/>
    </row>
    <row r="732" ht="13.5" customHeight="1">
      <c r="A732" s="11"/>
      <c r="B732" s="11"/>
      <c r="C732" s="43"/>
      <c r="D732" s="43"/>
      <c r="E732" s="43"/>
      <c r="F732" s="43"/>
      <c r="G732" s="43"/>
      <c r="H732" s="43"/>
      <c r="I732" s="43"/>
      <c r="J732" s="43"/>
      <c r="K732" s="43"/>
      <c r="L732" s="43"/>
      <c r="M732" s="43"/>
      <c r="N732" s="43"/>
      <c r="O732" s="43"/>
      <c r="P732" s="43"/>
      <c r="Q732" s="44"/>
      <c r="R732" s="44"/>
      <c r="S732" s="43"/>
      <c r="T732" s="43"/>
      <c r="U732" s="44"/>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43"/>
      <c r="BH732" s="43"/>
      <c r="BI732" s="43"/>
      <c r="BJ732" s="43"/>
      <c r="BK732" s="43"/>
      <c r="BL732" s="43"/>
      <c r="BM732" s="43"/>
      <c r="BN732" s="43"/>
    </row>
    <row r="733" ht="13.5" customHeight="1">
      <c r="A733" s="11"/>
      <c r="B733" s="11"/>
      <c r="C733" s="43"/>
      <c r="D733" s="43"/>
      <c r="E733" s="43"/>
      <c r="F733" s="43"/>
      <c r="G733" s="43"/>
      <c r="H733" s="43"/>
      <c r="I733" s="43"/>
      <c r="J733" s="43"/>
      <c r="K733" s="43"/>
      <c r="L733" s="43"/>
      <c r="M733" s="43"/>
      <c r="N733" s="43"/>
      <c r="O733" s="43"/>
      <c r="P733" s="43"/>
      <c r="Q733" s="44"/>
      <c r="R733" s="44"/>
      <c r="S733" s="43"/>
      <c r="T733" s="43"/>
      <c r="U733" s="44"/>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43"/>
      <c r="BH733" s="43"/>
      <c r="BI733" s="43"/>
      <c r="BJ733" s="43"/>
      <c r="BK733" s="43"/>
      <c r="BL733" s="43"/>
      <c r="BM733" s="43"/>
      <c r="BN733" s="43"/>
    </row>
    <row r="734" ht="13.5" customHeight="1">
      <c r="A734" s="11"/>
      <c r="B734" s="11"/>
      <c r="C734" s="43"/>
      <c r="D734" s="43"/>
      <c r="E734" s="43"/>
      <c r="F734" s="43"/>
      <c r="G734" s="43"/>
      <c r="H734" s="43"/>
      <c r="I734" s="43"/>
      <c r="J734" s="43"/>
      <c r="K734" s="43"/>
      <c r="L734" s="43"/>
      <c r="M734" s="43"/>
      <c r="N734" s="43"/>
      <c r="O734" s="43"/>
      <c r="P734" s="43"/>
      <c r="Q734" s="44"/>
      <c r="R734" s="44"/>
      <c r="S734" s="43"/>
      <c r="T734" s="43"/>
      <c r="U734" s="44"/>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43"/>
      <c r="BH734" s="43"/>
      <c r="BI734" s="43"/>
      <c r="BJ734" s="43"/>
      <c r="BK734" s="43"/>
      <c r="BL734" s="43"/>
      <c r="BM734" s="43"/>
      <c r="BN734" s="43"/>
    </row>
    <row r="735" ht="13.5" customHeight="1">
      <c r="A735" s="11"/>
      <c r="B735" s="11"/>
      <c r="C735" s="43"/>
      <c r="D735" s="43"/>
      <c r="E735" s="43"/>
      <c r="F735" s="43"/>
      <c r="G735" s="43"/>
      <c r="H735" s="43"/>
      <c r="I735" s="43"/>
      <c r="J735" s="43"/>
      <c r="K735" s="43"/>
      <c r="L735" s="43"/>
      <c r="M735" s="43"/>
      <c r="N735" s="43"/>
      <c r="O735" s="43"/>
      <c r="P735" s="43"/>
      <c r="Q735" s="44"/>
      <c r="R735" s="44"/>
      <c r="S735" s="43"/>
      <c r="T735" s="43"/>
      <c r="U735" s="44"/>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43"/>
      <c r="BH735" s="43"/>
      <c r="BI735" s="43"/>
      <c r="BJ735" s="43"/>
      <c r="BK735" s="43"/>
      <c r="BL735" s="43"/>
      <c r="BM735" s="43"/>
      <c r="BN735" s="43"/>
    </row>
    <row r="736" ht="13.5" customHeight="1">
      <c r="A736" s="11"/>
      <c r="B736" s="11"/>
      <c r="C736" s="43"/>
      <c r="D736" s="43"/>
      <c r="E736" s="43"/>
      <c r="F736" s="43"/>
      <c r="G736" s="43"/>
      <c r="H736" s="43"/>
      <c r="I736" s="43"/>
      <c r="J736" s="43"/>
      <c r="K736" s="43"/>
      <c r="L736" s="43"/>
      <c r="M736" s="43"/>
      <c r="N736" s="43"/>
      <c r="O736" s="43"/>
      <c r="P736" s="43"/>
      <c r="Q736" s="44"/>
      <c r="R736" s="44"/>
      <c r="S736" s="43"/>
      <c r="T736" s="43"/>
      <c r="U736" s="44"/>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43"/>
      <c r="BH736" s="43"/>
      <c r="BI736" s="43"/>
      <c r="BJ736" s="43"/>
      <c r="BK736" s="43"/>
      <c r="BL736" s="43"/>
      <c r="BM736" s="43"/>
      <c r="BN736" s="43"/>
    </row>
    <row r="737" ht="13.5" customHeight="1">
      <c r="A737" s="11"/>
      <c r="B737" s="11"/>
      <c r="C737" s="43"/>
      <c r="D737" s="43"/>
      <c r="E737" s="43"/>
      <c r="F737" s="43"/>
      <c r="G737" s="43"/>
      <c r="H737" s="43"/>
      <c r="I737" s="43"/>
      <c r="J737" s="43"/>
      <c r="K737" s="43"/>
      <c r="L737" s="43"/>
      <c r="M737" s="43"/>
      <c r="N737" s="43"/>
      <c r="O737" s="43"/>
      <c r="P737" s="43"/>
      <c r="Q737" s="44"/>
      <c r="R737" s="44"/>
      <c r="S737" s="43"/>
      <c r="T737" s="43"/>
      <c r="U737" s="44"/>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43"/>
      <c r="BH737" s="43"/>
      <c r="BI737" s="43"/>
      <c r="BJ737" s="43"/>
      <c r="BK737" s="43"/>
      <c r="BL737" s="43"/>
      <c r="BM737" s="43"/>
      <c r="BN737" s="43"/>
    </row>
    <row r="738" ht="13.5" customHeight="1">
      <c r="A738" s="11"/>
      <c r="B738" s="11"/>
      <c r="C738" s="43"/>
      <c r="D738" s="43"/>
      <c r="E738" s="43"/>
      <c r="F738" s="43"/>
      <c r="G738" s="43"/>
      <c r="H738" s="43"/>
      <c r="I738" s="43"/>
      <c r="J738" s="43"/>
      <c r="K738" s="43"/>
      <c r="L738" s="43"/>
      <c r="M738" s="43"/>
      <c r="N738" s="43"/>
      <c r="O738" s="43"/>
      <c r="P738" s="43"/>
      <c r="Q738" s="44"/>
      <c r="R738" s="44"/>
      <c r="S738" s="43"/>
      <c r="T738" s="43"/>
      <c r="U738" s="44"/>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43"/>
      <c r="BH738" s="43"/>
      <c r="BI738" s="43"/>
      <c r="BJ738" s="43"/>
      <c r="BK738" s="43"/>
      <c r="BL738" s="43"/>
      <c r="BM738" s="43"/>
      <c r="BN738" s="43"/>
    </row>
    <row r="739" ht="13.5" customHeight="1">
      <c r="A739" s="11"/>
      <c r="B739" s="11"/>
      <c r="C739" s="43"/>
      <c r="D739" s="43"/>
      <c r="E739" s="43"/>
      <c r="F739" s="43"/>
      <c r="G739" s="43"/>
      <c r="H739" s="43"/>
      <c r="I739" s="43"/>
      <c r="J739" s="43"/>
      <c r="K739" s="43"/>
      <c r="L739" s="43"/>
      <c r="M739" s="43"/>
      <c r="N739" s="43"/>
      <c r="O739" s="43"/>
      <c r="P739" s="43"/>
      <c r="Q739" s="44"/>
      <c r="R739" s="44"/>
      <c r="S739" s="43"/>
      <c r="T739" s="43"/>
      <c r="U739" s="44"/>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43"/>
      <c r="BH739" s="43"/>
      <c r="BI739" s="43"/>
      <c r="BJ739" s="43"/>
      <c r="BK739" s="43"/>
      <c r="BL739" s="43"/>
      <c r="BM739" s="43"/>
      <c r="BN739" s="43"/>
    </row>
    <row r="740" ht="13.5" customHeight="1">
      <c r="A740" s="11"/>
      <c r="B740" s="11"/>
      <c r="C740" s="43"/>
      <c r="D740" s="43"/>
      <c r="E740" s="43"/>
      <c r="F740" s="43"/>
      <c r="G740" s="43"/>
      <c r="H740" s="43"/>
      <c r="I740" s="43"/>
      <c r="J740" s="43"/>
      <c r="K740" s="43"/>
      <c r="L740" s="43"/>
      <c r="M740" s="43"/>
      <c r="N740" s="43"/>
      <c r="O740" s="43"/>
      <c r="P740" s="43"/>
      <c r="Q740" s="44"/>
      <c r="R740" s="44"/>
      <c r="S740" s="43"/>
      <c r="T740" s="43"/>
      <c r="U740" s="44"/>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43"/>
      <c r="BH740" s="43"/>
      <c r="BI740" s="43"/>
      <c r="BJ740" s="43"/>
      <c r="BK740" s="43"/>
      <c r="BL740" s="43"/>
      <c r="BM740" s="43"/>
      <c r="BN740" s="43"/>
    </row>
    <row r="741" ht="13.5" customHeight="1">
      <c r="A741" s="11"/>
      <c r="B741" s="11"/>
      <c r="C741" s="43"/>
      <c r="D741" s="43"/>
      <c r="E741" s="43"/>
      <c r="F741" s="43"/>
      <c r="G741" s="43"/>
      <c r="H741" s="43"/>
      <c r="I741" s="43"/>
      <c r="J741" s="43"/>
      <c r="K741" s="43"/>
      <c r="L741" s="43"/>
      <c r="M741" s="43"/>
      <c r="N741" s="43"/>
      <c r="O741" s="43"/>
      <c r="P741" s="43"/>
      <c r="Q741" s="44"/>
      <c r="R741" s="44"/>
      <c r="S741" s="43"/>
      <c r="T741" s="43"/>
      <c r="U741" s="44"/>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43"/>
      <c r="BH741" s="43"/>
      <c r="BI741" s="43"/>
      <c r="BJ741" s="43"/>
      <c r="BK741" s="43"/>
      <c r="BL741" s="43"/>
      <c r="BM741" s="43"/>
      <c r="BN741" s="43"/>
    </row>
    <row r="742" ht="13.5" customHeight="1">
      <c r="A742" s="11"/>
      <c r="B742" s="11"/>
      <c r="C742" s="43"/>
      <c r="D742" s="43"/>
      <c r="E742" s="43"/>
      <c r="F742" s="43"/>
      <c r="G742" s="43"/>
      <c r="H742" s="43"/>
      <c r="I742" s="43"/>
      <c r="J742" s="43"/>
      <c r="K742" s="43"/>
      <c r="L742" s="43"/>
      <c r="M742" s="43"/>
      <c r="N742" s="43"/>
      <c r="O742" s="43"/>
      <c r="P742" s="43"/>
      <c r="Q742" s="44"/>
      <c r="R742" s="44"/>
      <c r="S742" s="43"/>
      <c r="T742" s="43"/>
      <c r="U742" s="44"/>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43"/>
      <c r="BH742" s="43"/>
      <c r="BI742" s="43"/>
      <c r="BJ742" s="43"/>
      <c r="BK742" s="43"/>
      <c r="BL742" s="43"/>
      <c r="BM742" s="43"/>
      <c r="BN742" s="43"/>
    </row>
    <row r="743" ht="13.5" customHeight="1">
      <c r="A743" s="11"/>
      <c r="B743" s="11"/>
      <c r="C743" s="43"/>
      <c r="D743" s="43"/>
      <c r="E743" s="43"/>
      <c r="F743" s="43"/>
      <c r="G743" s="43"/>
      <c r="H743" s="43"/>
      <c r="I743" s="43"/>
      <c r="J743" s="43"/>
      <c r="K743" s="43"/>
      <c r="L743" s="43"/>
      <c r="M743" s="43"/>
      <c r="N743" s="43"/>
      <c r="O743" s="43"/>
      <c r="P743" s="43"/>
      <c r="Q743" s="44"/>
      <c r="R743" s="44"/>
      <c r="S743" s="43"/>
      <c r="T743" s="43"/>
      <c r="U743" s="44"/>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43"/>
      <c r="BH743" s="43"/>
      <c r="BI743" s="43"/>
      <c r="BJ743" s="43"/>
      <c r="BK743" s="43"/>
      <c r="BL743" s="43"/>
      <c r="BM743" s="43"/>
      <c r="BN743" s="43"/>
    </row>
    <row r="744" ht="13.5" customHeight="1">
      <c r="A744" s="11"/>
      <c r="B744" s="11"/>
      <c r="C744" s="43"/>
      <c r="D744" s="43"/>
      <c r="E744" s="43"/>
      <c r="F744" s="43"/>
      <c r="G744" s="43"/>
      <c r="H744" s="43"/>
      <c r="I744" s="43"/>
      <c r="J744" s="43"/>
      <c r="K744" s="43"/>
      <c r="L744" s="43"/>
      <c r="M744" s="43"/>
      <c r="N744" s="43"/>
      <c r="O744" s="43"/>
      <c r="P744" s="43"/>
      <c r="Q744" s="44"/>
      <c r="R744" s="44"/>
      <c r="S744" s="43"/>
      <c r="T744" s="43"/>
      <c r="U744" s="44"/>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43"/>
      <c r="BH744" s="43"/>
      <c r="BI744" s="43"/>
      <c r="BJ744" s="43"/>
      <c r="BK744" s="43"/>
      <c r="BL744" s="43"/>
      <c r="BM744" s="43"/>
      <c r="BN744" s="43"/>
    </row>
    <row r="745" ht="13.5" customHeight="1">
      <c r="A745" s="11"/>
      <c r="B745" s="11"/>
      <c r="C745" s="43"/>
      <c r="D745" s="43"/>
      <c r="E745" s="43"/>
      <c r="F745" s="43"/>
      <c r="G745" s="43"/>
      <c r="H745" s="43"/>
      <c r="I745" s="43"/>
      <c r="J745" s="43"/>
      <c r="K745" s="43"/>
      <c r="L745" s="43"/>
      <c r="M745" s="43"/>
      <c r="N745" s="43"/>
      <c r="O745" s="43"/>
      <c r="P745" s="43"/>
      <c r="Q745" s="44"/>
      <c r="R745" s="44"/>
      <c r="S745" s="43"/>
      <c r="T745" s="43"/>
      <c r="U745" s="44"/>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43"/>
      <c r="BH745" s="43"/>
      <c r="BI745" s="43"/>
      <c r="BJ745" s="43"/>
      <c r="BK745" s="43"/>
      <c r="BL745" s="43"/>
      <c r="BM745" s="43"/>
      <c r="BN745" s="43"/>
    </row>
    <row r="746" ht="13.5" customHeight="1">
      <c r="A746" s="11"/>
      <c r="B746" s="11"/>
      <c r="C746" s="43"/>
      <c r="D746" s="43"/>
      <c r="E746" s="43"/>
      <c r="F746" s="43"/>
      <c r="G746" s="43"/>
      <c r="H746" s="43"/>
      <c r="I746" s="43"/>
      <c r="J746" s="43"/>
      <c r="K746" s="43"/>
      <c r="L746" s="43"/>
      <c r="M746" s="43"/>
      <c r="N746" s="43"/>
      <c r="O746" s="43"/>
      <c r="P746" s="43"/>
      <c r="Q746" s="44"/>
      <c r="R746" s="44"/>
      <c r="S746" s="43"/>
      <c r="T746" s="43"/>
      <c r="U746" s="44"/>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43"/>
      <c r="BH746" s="43"/>
      <c r="BI746" s="43"/>
      <c r="BJ746" s="43"/>
      <c r="BK746" s="43"/>
      <c r="BL746" s="43"/>
      <c r="BM746" s="43"/>
      <c r="BN746" s="43"/>
    </row>
    <row r="747" ht="13.5" customHeight="1">
      <c r="A747" s="11"/>
      <c r="B747" s="11"/>
      <c r="C747" s="43"/>
      <c r="D747" s="43"/>
      <c r="E747" s="43"/>
      <c r="F747" s="43"/>
      <c r="G747" s="43"/>
      <c r="H747" s="43"/>
      <c r="I747" s="43"/>
      <c r="J747" s="43"/>
      <c r="K747" s="43"/>
      <c r="L747" s="43"/>
      <c r="M747" s="43"/>
      <c r="N747" s="43"/>
      <c r="O747" s="43"/>
      <c r="P747" s="43"/>
      <c r="Q747" s="44"/>
      <c r="R747" s="44"/>
      <c r="S747" s="43"/>
      <c r="T747" s="43"/>
      <c r="U747" s="44"/>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43"/>
      <c r="BH747" s="43"/>
      <c r="BI747" s="43"/>
      <c r="BJ747" s="43"/>
      <c r="BK747" s="43"/>
      <c r="BL747" s="43"/>
      <c r="BM747" s="43"/>
      <c r="BN747" s="43"/>
    </row>
    <row r="748" ht="13.5" customHeight="1">
      <c r="A748" s="11"/>
      <c r="B748" s="11"/>
      <c r="C748" s="43"/>
      <c r="D748" s="43"/>
      <c r="E748" s="43"/>
      <c r="F748" s="43"/>
      <c r="G748" s="43"/>
      <c r="H748" s="43"/>
      <c r="I748" s="43"/>
      <c r="J748" s="43"/>
      <c r="K748" s="43"/>
      <c r="L748" s="43"/>
      <c r="M748" s="43"/>
      <c r="N748" s="43"/>
      <c r="O748" s="43"/>
      <c r="P748" s="43"/>
      <c r="Q748" s="44"/>
      <c r="R748" s="44"/>
      <c r="S748" s="43"/>
      <c r="T748" s="43"/>
      <c r="U748" s="44"/>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43"/>
      <c r="BH748" s="43"/>
      <c r="BI748" s="43"/>
      <c r="BJ748" s="43"/>
      <c r="BK748" s="43"/>
      <c r="BL748" s="43"/>
      <c r="BM748" s="43"/>
      <c r="BN748" s="43"/>
    </row>
    <row r="749" ht="13.5" customHeight="1">
      <c r="A749" s="11"/>
      <c r="B749" s="11"/>
      <c r="C749" s="43"/>
      <c r="D749" s="43"/>
      <c r="E749" s="43"/>
      <c r="F749" s="43"/>
      <c r="G749" s="43"/>
      <c r="H749" s="43"/>
      <c r="I749" s="43"/>
      <c r="J749" s="43"/>
      <c r="K749" s="43"/>
      <c r="L749" s="43"/>
      <c r="M749" s="43"/>
      <c r="N749" s="43"/>
      <c r="O749" s="43"/>
      <c r="P749" s="43"/>
      <c r="Q749" s="44"/>
      <c r="R749" s="44"/>
      <c r="S749" s="43"/>
      <c r="T749" s="43"/>
      <c r="U749" s="44"/>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43"/>
      <c r="BH749" s="43"/>
      <c r="BI749" s="43"/>
      <c r="BJ749" s="43"/>
      <c r="BK749" s="43"/>
      <c r="BL749" s="43"/>
      <c r="BM749" s="43"/>
      <c r="BN749" s="43"/>
    </row>
    <row r="750" ht="13.5" customHeight="1">
      <c r="A750" s="11"/>
      <c r="B750" s="11"/>
      <c r="C750" s="43"/>
      <c r="D750" s="43"/>
      <c r="E750" s="43"/>
      <c r="F750" s="43"/>
      <c r="G750" s="43"/>
      <c r="H750" s="43"/>
      <c r="I750" s="43"/>
      <c r="J750" s="43"/>
      <c r="K750" s="43"/>
      <c r="L750" s="43"/>
      <c r="M750" s="43"/>
      <c r="N750" s="43"/>
      <c r="O750" s="43"/>
      <c r="P750" s="43"/>
      <c r="Q750" s="44"/>
      <c r="R750" s="44"/>
      <c r="S750" s="43"/>
      <c r="T750" s="43"/>
      <c r="U750" s="44"/>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43"/>
      <c r="BH750" s="43"/>
      <c r="BI750" s="43"/>
      <c r="BJ750" s="43"/>
      <c r="BK750" s="43"/>
      <c r="BL750" s="43"/>
      <c r="BM750" s="43"/>
      <c r="BN750" s="43"/>
    </row>
    <row r="751" ht="13.5" customHeight="1">
      <c r="A751" s="11"/>
      <c r="B751" s="11"/>
      <c r="C751" s="43"/>
      <c r="D751" s="43"/>
      <c r="E751" s="43"/>
      <c r="F751" s="43"/>
      <c r="G751" s="43"/>
      <c r="H751" s="43"/>
      <c r="I751" s="43"/>
      <c r="J751" s="43"/>
      <c r="K751" s="43"/>
      <c r="L751" s="43"/>
      <c r="M751" s="43"/>
      <c r="N751" s="43"/>
      <c r="O751" s="43"/>
      <c r="P751" s="43"/>
      <c r="Q751" s="44"/>
      <c r="R751" s="44"/>
      <c r="S751" s="43"/>
      <c r="T751" s="43"/>
      <c r="U751" s="44"/>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43"/>
      <c r="BH751" s="43"/>
      <c r="BI751" s="43"/>
      <c r="BJ751" s="43"/>
      <c r="BK751" s="43"/>
      <c r="BL751" s="43"/>
      <c r="BM751" s="43"/>
      <c r="BN751" s="43"/>
    </row>
    <row r="752" ht="13.5" customHeight="1">
      <c r="A752" s="11"/>
      <c r="B752" s="11"/>
      <c r="C752" s="43"/>
      <c r="D752" s="43"/>
      <c r="E752" s="43"/>
      <c r="F752" s="43"/>
      <c r="G752" s="43"/>
      <c r="H752" s="43"/>
      <c r="I752" s="43"/>
      <c r="J752" s="43"/>
      <c r="K752" s="43"/>
      <c r="L752" s="43"/>
      <c r="M752" s="43"/>
      <c r="N752" s="43"/>
      <c r="O752" s="43"/>
      <c r="P752" s="43"/>
      <c r="Q752" s="44"/>
      <c r="R752" s="44"/>
      <c r="S752" s="43"/>
      <c r="T752" s="43"/>
      <c r="U752" s="44"/>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43"/>
      <c r="BH752" s="43"/>
      <c r="BI752" s="43"/>
      <c r="BJ752" s="43"/>
      <c r="BK752" s="43"/>
      <c r="BL752" s="43"/>
      <c r="BM752" s="43"/>
      <c r="BN752" s="43"/>
    </row>
    <row r="753" ht="13.5" customHeight="1">
      <c r="A753" s="11"/>
      <c r="B753" s="11"/>
      <c r="C753" s="43"/>
      <c r="D753" s="43"/>
      <c r="E753" s="43"/>
      <c r="F753" s="43"/>
      <c r="G753" s="43"/>
      <c r="H753" s="43"/>
      <c r="I753" s="43"/>
      <c r="J753" s="43"/>
      <c r="K753" s="43"/>
      <c r="L753" s="43"/>
      <c r="M753" s="43"/>
      <c r="N753" s="43"/>
      <c r="O753" s="43"/>
      <c r="P753" s="43"/>
      <c r="Q753" s="44"/>
      <c r="R753" s="44"/>
      <c r="S753" s="43"/>
      <c r="T753" s="43"/>
      <c r="U753" s="44"/>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43"/>
      <c r="BH753" s="43"/>
      <c r="BI753" s="43"/>
      <c r="BJ753" s="43"/>
      <c r="BK753" s="43"/>
      <c r="BL753" s="43"/>
      <c r="BM753" s="43"/>
      <c r="BN753" s="43"/>
    </row>
    <row r="754" ht="13.5" customHeight="1">
      <c r="A754" s="11"/>
      <c r="B754" s="11"/>
      <c r="C754" s="43"/>
      <c r="D754" s="43"/>
      <c r="E754" s="43"/>
      <c r="F754" s="43"/>
      <c r="G754" s="43"/>
      <c r="H754" s="43"/>
      <c r="I754" s="43"/>
      <c r="J754" s="43"/>
      <c r="K754" s="43"/>
      <c r="L754" s="43"/>
      <c r="M754" s="43"/>
      <c r="N754" s="43"/>
      <c r="O754" s="43"/>
      <c r="P754" s="43"/>
      <c r="Q754" s="44"/>
      <c r="R754" s="44"/>
      <c r="S754" s="43"/>
      <c r="T754" s="43"/>
      <c r="U754" s="44"/>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43"/>
      <c r="BH754" s="43"/>
      <c r="BI754" s="43"/>
      <c r="BJ754" s="43"/>
      <c r="BK754" s="43"/>
      <c r="BL754" s="43"/>
      <c r="BM754" s="43"/>
      <c r="BN754" s="43"/>
    </row>
    <row r="755" ht="13.5" customHeight="1">
      <c r="A755" s="11"/>
      <c r="B755" s="11"/>
      <c r="C755" s="43"/>
      <c r="D755" s="43"/>
      <c r="E755" s="43"/>
      <c r="F755" s="43"/>
      <c r="G755" s="43"/>
      <c r="H755" s="43"/>
      <c r="I755" s="43"/>
      <c r="J755" s="43"/>
      <c r="K755" s="43"/>
      <c r="L755" s="43"/>
      <c r="M755" s="43"/>
      <c r="N755" s="43"/>
      <c r="O755" s="43"/>
      <c r="P755" s="43"/>
      <c r="Q755" s="44"/>
      <c r="R755" s="44"/>
      <c r="S755" s="43"/>
      <c r="T755" s="43"/>
      <c r="U755" s="44"/>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43"/>
      <c r="BH755" s="43"/>
      <c r="BI755" s="43"/>
      <c r="BJ755" s="43"/>
      <c r="BK755" s="43"/>
      <c r="BL755" s="43"/>
      <c r="BM755" s="43"/>
      <c r="BN755" s="43"/>
    </row>
    <row r="756" ht="13.5" customHeight="1">
      <c r="A756" s="11"/>
      <c r="B756" s="11"/>
      <c r="C756" s="43"/>
      <c r="D756" s="43"/>
      <c r="E756" s="43"/>
      <c r="F756" s="43"/>
      <c r="G756" s="43"/>
      <c r="H756" s="43"/>
      <c r="I756" s="43"/>
      <c r="J756" s="43"/>
      <c r="K756" s="43"/>
      <c r="L756" s="43"/>
      <c r="M756" s="43"/>
      <c r="N756" s="43"/>
      <c r="O756" s="43"/>
      <c r="P756" s="43"/>
      <c r="Q756" s="44"/>
      <c r="R756" s="44"/>
      <c r="S756" s="43"/>
      <c r="T756" s="43"/>
      <c r="U756" s="44"/>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43"/>
      <c r="BH756" s="43"/>
      <c r="BI756" s="43"/>
      <c r="BJ756" s="43"/>
      <c r="BK756" s="43"/>
      <c r="BL756" s="43"/>
      <c r="BM756" s="43"/>
      <c r="BN756" s="43"/>
    </row>
    <row r="757" ht="13.5" customHeight="1">
      <c r="A757" s="11"/>
      <c r="B757" s="11"/>
      <c r="C757" s="43"/>
      <c r="D757" s="43"/>
      <c r="E757" s="43"/>
      <c r="F757" s="43"/>
      <c r="G757" s="43"/>
      <c r="H757" s="43"/>
      <c r="I757" s="43"/>
      <c r="J757" s="43"/>
      <c r="K757" s="43"/>
      <c r="L757" s="43"/>
      <c r="M757" s="43"/>
      <c r="N757" s="43"/>
      <c r="O757" s="43"/>
      <c r="P757" s="43"/>
      <c r="Q757" s="44"/>
      <c r="R757" s="44"/>
      <c r="S757" s="43"/>
      <c r="T757" s="43"/>
      <c r="U757" s="44"/>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43"/>
      <c r="BH757" s="43"/>
      <c r="BI757" s="43"/>
      <c r="BJ757" s="43"/>
      <c r="BK757" s="43"/>
      <c r="BL757" s="43"/>
      <c r="BM757" s="43"/>
      <c r="BN757" s="43"/>
    </row>
    <row r="758" ht="13.5" customHeight="1">
      <c r="A758" s="11"/>
      <c r="B758" s="11"/>
      <c r="C758" s="43"/>
      <c r="D758" s="43"/>
      <c r="E758" s="43"/>
      <c r="F758" s="43"/>
      <c r="G758" s="43"/>
      <c r="H758" s="43"/>
      <c r="I758" s="43"/>
      <c r="J758" s="43"/>
      <c r="K758" s="43"/>
      <c r="L758" s="43"/>
      <c r="M758" s="43"/>
      <c r="N758" s="43"/>
      <c r="O758" s="43"/>
      <c r="P758" s="43"/>
      <c r="Q758" s="44"/>
      <c r="R758" s="44"/>
      <c r="S758" s="43"/>
      <c r="T758" s="43"/>
      <c r="U758" s="44"/>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43"/>
      <c r="BH758" s="43"/>
      <c r="BI758" s="43"/>
      <c r="BJ758" s="43"/>
      <c r="BK758" s="43"/>
      <c r="BL758" s="43"/>
      <c r="BM758" s="43"/>
      <c r="BN758" s="43"/>
    </row>
    <row r="759" ht="13.5" customHeight="1">
      <c r="A759" s="11"/>
      <c r="B759" s="11"/>
      <c r="C759" s="43"/>
      <c r="D759" s="43"/>
      <c r="E759" s="43"/>
      <c r="F759" s="43"/>
      <c r="G759" s="43"/>
      <c r="H759" s="43"/>
      <c r="I759" s="43"/>
      <c r="J759" s="43"/>
      <c r="K759" s="43"/>
      <c r="L759" s="43"/>
      <c r="M759" s="43"/>
      <c r="N759" s="43"/>
      <c r="O759" s="43"/>
      <c r="P759" s="43"/>
      <c r="Q759" s="44"/>
      <c r="R759" s="44"/>
      <c r="S759" s="43"/>
      <c r="T759" s="43"/>
      <c r="U759" s="44"/>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43"/>
      <c r="BH759" s="43"/>
      <c r="BI759" s="43"/>
      <c r="BJ759" s="43"/>
      <c r="BK759" s="43"/>
      <c r="BL759" s="43"/>
      <c r="BM759" s="43"/>
      <c r="BN759" s="43"/>
    </row>
    <row r="760" ht="13.5" customHeight="1">
      <c r="A760" s="11"/>
      <c r="B760" s="11"/>
      <c r="C760" s="43"/>
      <c r="D760" s="43"/>
      <c r="E760" s="43"/>
      <c r="F760" s="43"/>
      <c r="G760" s="43"/>
      <c r="H760" s="43"/>
      <c r="I760" s="43"/>
      <c r="J760" s="43"/>
      <c r="K760" s="43"/>
      <c r="L760" s="43"/>
      <c r="M760" s="43"/>
      <c r="N760" s="43"/>
      <c r="O760" s="43"/>
      <c r="P760" s="43"/>
      <c r="Q760" s="44"/>
      <c r="R760" s="44"/>
      <c r="S760" s="43"/>
      <c r="T760" s="43"/>
      <c r="U760" s="44"/>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43"/>
      <c r="BH760" s="43"/>
      <c r="BI760" s="43"/>
      <c r="BJ760" s="43"/>
      <c r="BK760" s="43"/>
      <c r="BL760" s="43"/>
      <c r="BM760" s="43"/>
      <c r="BN760" s="43"/>
    </row>
    <row r="761" ht="13.5" customHeight="1">
      <c r="A761" s="11"/>
      <c r="B761" s="11"/>
      <c r="C761" s="43"/>
      <c r="D761" s="43"/>
      <c r="E761" s="43"/>
      <c r="F761" s="43"/>
      <c r="G761" s="43"/>
      <c r="H761" s="43"/>
      <c r="I761" s="43"/>
      <c r="J761" s="43"/>
      <c r="K761" s="43"/>
      <c r="L761" s="43"/>
      <c r="M761" s="43"/>
      <c r="N761" s="43"/>
      <c r="O761" s="43"/>
      <c r="P761" s="43"/>
      <c r="Q761" s="44"/>
      <c r="R761" s="44"/>
      <c r="S761" s="43"/>
      <c r="T761" s="43"/>
      <c r="U761" s="44"/>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43"/>
      <c r="BH761" s="43"/>
      <c r="BI761" s="43"/>
      <c r="BJ761" s="43"/>
      <c r="BK761" s="43"/>
      <c r="BL761" s="43"/>
      <c r="BM761" s="43"/>
      <c r="BN761" s="43"/>
    </row>
    <row r="762" ht="13.5" customHeight="1">
      <c r="A762" s="11"/>
      <c r="B762" s="11"/>
      <c r="C762" s="43"/>
      <c r="D762" s="43"/>
      <c r="E762" s="43"/>
      <c r="F762" s="43"/>
      <c r="G762" s="43"/>
      <c r="H762" s="43"/>
      <c r="I762" s="43"/>
      <c r="J762" s="43"/>
      <c r="K762" s="43"/>
      <c r="L762" s="43"/>
      <c r="M762" s="43"/>
      <c r="N762" s="43"/>
      <c r="O762" s="43"/>
      <c r="P762" s="43"/>
      <c r="Q762" s="44"/>
      <c r="R762" s="44"/>
      <c r="S762" s="43"/>
      <c r="T762" s="43"/>
      <c r="U762" s="44"/>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43"/>
      <c r="BH762" s="43"/>
      <c r="BI762" s="43"/>
      <c r="BJ762" s="43"/>
      <c r="BK762" s="43"/>
      <c r="BL762" s="43"/>
      <c r="BM762" s="43"/>
      <c r="BN762" s="43"/>
    </row>
    <row r="763" ht="13.5" customHeight="1">
      <c r="A763" s="11"/>
      <c r="B763" s="11"/>
      <c r="C763" s="43"/>
      <c r="D763" s="43"/>
      <c r="E763" s="43"/>
      <c r="F763" s="43"/>
      <c r="G763" s="43"/>
      <c r="H763" s="43"/>
      <c r="I763" s="43"/>
      <c r="J763" s="43"/>
      <c r="K763" s="43"/>
      <c r="L763" s="43"/>
      <c r="M763" s="43"/>
      <c r="N763" s="43"/>
      <c r="O763" s="43"/>
      <c r="P763" s="43"/>
      <c r="Q763" s="44"/>
      <c r="R763" s="44"/>
      <c r="S763" s="43"/>
      <c r="T763" s="43"/>
      <c r="U763" s="44"/>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43"/>
      <c r="BH763" s="43"/>
      <c r="BI763" s="43"/>
      <c r="BJ763" s="43"/>
      <c r="BK763" s="43"/>
      <c r="BL763" s="43"/>
      <c r="BM763" s="43"/>
      <c r="BN763" s="43"/>
    </row>
    <row r="764" ht="13.5" customHeight="1">
      <c r="A764" s="11"/>
      <c r="B764" s="11"/>
      <c r="C764" s="43"/>
      <c r="D764" s="43"/>
      <c r="E764" s="43"/>
      <c r="F764" s="43"/>
      <c r="G764" s="43"/>
      <c r="H764" s="43"/>
      <c r="I764" s="43"/>
      <c r="J764" s="43"/>
      <c r="K764" s="43"/>
      <c r="L764" s="43"/>
      <c r="M764" s="43"/>
      <c r="N764" s="43"/>
      <c r="O764" s="43"/>
      <c r="P764" s="43"/>
      <c r="Q764" s="44"/>
      <c r="R764" s="44"/>
      <c r="S764" s="43"/>
      <c r="T764" s="43"/>
      <c r="U764" s="44"/>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43"/>
      <c r="BH764" s="43"/>
      <c r="BI764" s="43"/>
      <c r="BJ764" s="43"/>
      <c r="BK764" s="43"/>
      <c r="BL764" s="43"/>
      <c r="BM764" s="43"/>
      <c r="BN764" s="43"/>
    </row>
    <row r="765" ht="13.5" customHeight="1">
      <c r="A765" s="11"/>
      <c r="B765" s="11"/>
      <c r="C765" s="43"/>
      <c r="D765" s="43"/>
      <c r="E765" s="43"/>
      <c r="F765" s="43"/>
      <c r="G765" s="43"/>
      <c r="H765" s="43"/>
      <c r="I765" s="43"/>
      <c r="J765" s="43"/>
      <c r="K765" s="43"/>
      <c r="L765" s="43"/>
      <c r="M765" s="43"/>
      <c r="N765" s="43"/>
      <c r="O765" s="43"/>
      <c r="P765" s="43"/>
      <c r="Q765" s="44"/>
      <c r="R765" s="44"/>
      <c r="S765" s="43"/>
      <c r="T765" s="43"/>
      <c r="U765" s="44"/>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43"/>
      <c r="BH765" s="43"/>
      <c r="BI765" s="43"/>
      <c r="BJ765" s="43"/>
      <c r="BK765" s="43"/>
      <c r="BL765" s="43"/>
      <c r="BM765" s="43"/>
      <c r="BN765" s="43"/>
    </row>
    <row r="766" ht="13.5" customHeight="1">
      <c r="A766" s="11"/>
      <c r="B766" s="11"/>
      <c r="C766" s="43"/>
      <c r="D766" s="43"/>
      <c r="E766" s="43"/>
      <c r="F766" s="43"/>
      <c r="G766" s="43"/>
      <c r="H766" s="43"/>
      <c r="I766" s="43"/>
      <c r="J766" s="43"/>
      <c r="K766" s="43"/>
      <c r="L766" s="43"/>
      <c r="M766" s="43"/>
      <c r="N766" s="43"/>
      <c r="O766" s="43"/>
      <c r="P766" s="43"/>
      <c r="Q766" s="44"/>
      <c r="R766" s="44"/>
      <c r="S766" s="43"/>
      <c r="T766" s="43"/>
      <c r="U766" s="44"/>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43"/>
      <c r="BH766" s="43"/>
      <c r="BI766" s="43"/>
      <c r="BJ766" s="43"/>
      <c r="BK766" s="43"/>
      <c r="BL766" s="43"/>
      <c r="BM766" s="43"/>
      <c r="BN766" s="43"/>
    </row>
    <row r="767" ht="13.5" customHeight="1">
      <c r="A767" s="11"/>
      <c r="B767" s="11"/>
      <c r="C767" s="43"/>
      <c r="D767" s="43"/>
      <c r="E767" s="43"/>
      <c r="F767" s="43"/>
      <c r="G767" s="43"/>
      <c r="H767" s="43"/>
      <c r="I767" s="43"/>
      <c r="J767" s="43"/>
      <c r="K767" s="43"/>
      <c r="L767" s="43"/>
      <c r="M767" s="43"/>
      <c r="N767" s="43"/>
      <c r="O767" s="43"/>
      <c r="P767" s="43"/>
      <c r="Q767" s="44"/>
      <c r="R767" s="44"/>
      <c r="S767" s="43"/>
      <c r="T767" s="43"/>
      <c r="U767" s="44"/>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43"/>
      <c r="BH767" s="43"/>
      <c r="BI767" s="43"/>
      <c r="BJ767" s="43"/>
      <c r="BK767" s="43"/>
      <c r="BL767" s="43"/>
      <c r="BM767" s="43"/>
      <c r="BN767" s="43"/>
    </row>
    <row r="768" ht="13.5" customHeight="1">
      <c r="A768" s="11"/>
      <c r="B768" s="11"/>
      <c r="C768" s="43"/>
      <c r="D768" s="43"/>
      <c r="E768" s="43"/>
      <c r="F768" s="43"/>
      <c r="G768" s="43"/>
      <c r="H768" s="43"/>
      <c r="I768" s="43"/>
      <c r="J768" s="43"/>
      <c r="K768" s="43"/>
      <c r="L768" s="43"/>
      <c r="M768" s="43"/>
      <c r="N768" s="43"/>
      <c r="O768" s="43"/>
      <c r="P768" s="43"/>
      <c r="Q768" s="44"/>
      <c r="R768" s="44"/>
      <c r="S768" s="43"/>
      <c r="T768" s="43"/>
      <c r="U768" s="44"/>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43"/>
      <c r="BH768" s="43"/>
      <c r="BI768" s="43"/>
      <c r="BJ768" s="43"/>
      <c r="BK768" s="43"/>
      <c r="BL768" s="43"/>
      <c r="BM768" s="43"/>
      <c r="BN768" s="43"/>
    </row>
    <row r="769" ht="13.5" customHeight="1">
      <c r="A769" s="11"/>
      <c r="B769" s="11"/>
      <c r="C769" s="43"/>
      <c r="D769" s="43"/>
      <c r="E769" s="43"/>
      <c r="F769" s="43"/>
      <c r="G769" s="43"/>
      <c r="H769" s="43"/>
      <c r="I769" s="43"/>
      <c r="J769" s="43"/>
      <c r="K769" s="43"/>
      <c r="L769" s="43"/>
      <c r="M769" s="43"/>
      <c r="N769" s="43"/>
      <c r="O769" s="43"/>
      <c r="P769" s="43"/>
      <c r="Q769" s="44"/>
      <c r="R769" s="44"/>
      <c r="S769" s="43"/>
      <c r="T769" s="43"/>
      <c r="U769" s="44"/>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43"/>
      <c r="BH769" s="43"/>
      <c r="BI769" s="43"/>
      <c r="BJ769" s="43"/>
      <c r="BK769" s="43"/>
      <c r="BL769" s="43"/>
      <c r="BM769" s="43"/>
      <c r="BN769" s="43"/>
    </row>
    <row r="770" ht="13.5" customHeight="1">
      <c r="A770" s="11"/>
      <c r="B770" s="11"/>
      <c r="C770" s="43"/>
      <c r="D770" s="43"/>
      <c r="E770" s="43"/>
      <c r="F770" s="43"/>
      <c r="G770" s="43"/>
      <c r="H770" s="43"/>
      <c r="I770" s="43"/>
      <c r="J770" s="43"/>
      <c r="K770" s="43"/>
      <c r="L770" s="43"/>
      <c r="M770" s="43"/>
      <c r="N770" s="43"/>
      <c r="O770" s="43"/>
      <c r="P770" s="43"/>
      <c r="Q770" s="44"/>
      <c r="R770" s="44"/>
      <c r="S770" s="43"/>
      <c r="T770" s="43"/>
      <c r="U770" s="44"/>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43"/>
      <c r="BH770" s="43"/>
      <c r="BI770" s="43"/>
      <c r="BJ770" s="43"/>
      <c r="BK770" s="43"/>
      <c r="BL770" s="43"/>
      <c r="BM770" s="43"/>
      <c r="BN770" s="43"/>
    </row>
    <row r="771" ht="13.5" customHeight="1">
      <c r="A771" s="11"/>
      <c r="B771" s="11"/>
      <c r="C771" s="43"/>
      <c r="D771" s="43"/>
      <c r="E771" s="43"/>
      <c r="F771" s="43"/>
      <c r="G771" s="43"/>
      <c r="H771" s="43"/>
      <c r="I771" s="43"/>
      <c r="J771" s="43"/>
      <c r="K771" s="43"/>
      <c r="L771" s="43"/>
      <c r="M771" s="43"/>
      <c r="N771" s="43"/>
      <c r="O771" s="43"/>
      <c r="P771" s="43"/>
      <c r="Q771" s="44"/>
      <c r="R771" s="44"/>
      <c r="S771" s="43"/>
      <c r="T771" s="43"/>
      <c r="U771" s="44"/>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43"/>
      <c r="BH771" s="43"/>
      <c r="BI771" s="43"/>
      <c r="BJ771" s="43"/>
      <c r="BK771" s="43"/>
      <c r="BL771" s="43"/>
      <c r="BM771" s="43"/>
      <c r="BN771" s="43"/>
    </row>
    <row r="772" ht="13.5" customHeight="1">
      <c r="A772" s="11"/>
      <c r="B772" s="11"/>
      <c r="C772" s="43"/>
      <c r="D772" s="43"/>
      <c r="E772" s="43"/>
      <c r="F772" s="43"/>
      <c r="G772" s="43"/>
      <c r="H772" s="43"/>
      <c r="I772" s="43"/>
      <c r="J772" s="43"/>
      <c r="K772" s="43"/>
      <c r="L772" s="43"/>
      <c r="M772" s="43"/>
      <c r="N772" s="43"/>
      <c r="O772" s="43"/>
      <c r="P772" s="43"/>
      <c r="Q772" s="44"/>
      <c r="R772" s="44"/>
      <c r="S772" s="43"/>
      <c r="T772" s="43"/>
      <c r="U772" s="44"/>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43"/>
      <c r="BH772" s="43"/>
      <c r="BI772" s="43"/>
      <c r="BJ772" s="43"/>
      <c r="BK772" s="43"/>
      <c r="BL772" s="43"/>
      <c r="BM772" s="43"/>
      <c r="BN772" s="43"/>
    </row>
    <row r="773" ht="13.5" customHeight="1">
      <c r="A773" s="11"/>
      <c r="B773" s="11"/>
      <c r="C773" s="43"/>
      <c r="D773" s="43"/>
      <c r="E773" s="43"/>
      <c r="F773" s="43"/>
      <c r="G773" s="43"/>
      <c r="H773" s="43"/>
      <c r="I773" s="43"/>
      <c r="J773" s="43"/>
      <c r="K773" s="43"/>
      <c r="L773" s="43"/>
      <c r="M773" s="43"/>
      <c r="N773" s="43"/>
      <c r="O773" s="43"/>
      <c r="P773" s="43"/>
      <c r="Q773" s="44"/>
      <c r="R773" s="44"/>
      <c r="S773" s="43"/>
      <c r="T773" s="43"/>
      <c r="U773" s="44"/>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43"/>
      <c r="BH773" s="43"/>
      <c r="BI773" s="43"/>
      <c r="BJ773" s="43"/>
      <c r="BK773" s="43"/>
      <c r="BL773" s="43"/>
      <c r="BM773" s="43"/>
      <c r="BN773" s="43"/>
    </row>
    <row r="774" ht="13.5" customHeight="1">
      <c r="A774" s="11"/>
      <c r="B774" s="11"/>
      <c r="C774" s="43"/>
      <c r="D774" s="43"/>
      <c r="E774" s="43"/>
      <c r="F774" s="43"/>
      <c r="G774" s="43"/>
      <c r="H774" s="43"/>
      <c r="I774" s="43"/>
      <c r="J774" s="43"/>
      <c r="K774" s="43"/>
      <c r="L774" s="43"/>
      <c r="M774" s="43"/>
      <c r="N774" s="43"/>
      <c r="O774" s="43"/>
      <c r="P774" s="43"/>
      <c r="Q774" s="44"/>
      <c r="R774" s="44"/>
      <c r="S774" s="43"/>
      <c r="T774" s="43"/>
      <c r="U774" s="44"/>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43"/>
      <c r="BH774" s="43"/>
      <c r="BI774" s="43"/>
      <c r="BJ774" s="43"/>
      <c r="BK774" s="43"/>
      <c r="BL774" s="43"/>
      <c r="BM774" s="43"/>
      <c r="BN774" s="43"/>
    </row>
    <row r="775" ht="13.5" customHeight="1">
      <c r="A775" s="11"/>
      <c r="B775" s="11"/>
      <c r="C775" s="43"/>
      <c r="D775" s="43"/>
      <c r="E775" s="43"/>
      <c r="F775" s="43"/>
      <c r="G775" s="43"/>
      <c r="H775" s="43"/>
      <c r="I775" s="43"/>
      <c r="J775" s="43"/>
      <c r="K775" s="43"/>
      <c r="L775" s="43"/>
      <c r="M775" s="43"/>
      <c r="N775" s="43"/>
      <c r="O775" s="43"/>
      <c r="P775" s="43"/>
      <c r="Q775" s="44"/>
      <c r="R775" s="44"/>
      <c r="S775" s="43"/>
      <c r="T775" s="43"/>
      <c r="U775" s="44"/>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43"/>
      <c r="BH775" s="43"/>
      <c r="BI775" s="43"/>
      <c r="BJ775" s="43"/>
      <c r="BK775" s="43"/>
      <c r="BL775" s="43"/>
      <c r="BM775" s="43"/>
      <c r="BN775" s="43"/>
    </row>
    <row r="776" ht="13.5" customHeight="1">
      <c r="A776" s="11"/>
      <c r="B776" s="11"/>
      <c r="C776" s="43"/>
      <c r="D776" s="43"/>
      <c r="E776" s="43"/>
      <c r="F776" s="43"/>
      <c r="G776" s="43"/>
      <c r="H776" s="43"/>
      <c r="I776" s="43"/>
      <c r="J776" s="43"/>
      <c r="K776" s="43"/>
      <c r="L776" s="43"/>
      <c r="M776" s="43"/>
      <c r="N776" s="43"/>
      <c r="O776" s="43"/>
      <c r="P776" s="43"/>
      <c r="Q776" s="44"/>
      <c r="R776" s="44"/>
      <c r="S776" s="43"/>
      <c r="T776" s="43"/>
      <c r="U776" s="44"/>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43"/>
      <c r="BH776" s="43"/>
      <c r="BI776" s="43"/>
      <c r="BJ776" s="43"/>
      <c r="BK776" s="43"/>
      <c r="BL776" s="43"/>
      <c r="BM776" s="43"/>
      <c r="BN776" s="43"/>
    </row>
    <row r="777" ht="13.5" customHeight="1">
      <c r="A777" s="11"/>
      <c r="B777" s="11"/>
      <c r="C777" s="43"/>
      <c r="D777" s="43"/>
      <c r="E777" s="43"/>
      <c r="F777" s="43"/>
      <c r="G777" s="43"/>
      <c r="H777" s="43"/>
      <c r="I777" s="43"/>
      <c r="J777" s="43"/>
      <c r="K777" s="43"/>
      <c r="L777" s="43"/>
      <c r="M777" s="43"/>
      <c r="N777" s="43"/>
      <c r="O777" s="43"/>
      <c r="P777" s="43"/>
      <c r="Q777" s="44"/>
      <c r="R777" s="44"/>
      <c r="S777" s="43"/>
      <c r="T777" s="43"/>
      <c r="U777" s="44"/>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43"/>
      <c r="BH777" s="43"/>
      <c r="BI777" s="43"/>
      <c r="BJ777" s="43"/>
      <c r="BK777" s="43"/>
      <c r="BL777" s="43"/>
      <c r="BM777" s="43"/>
      <c r="BN777" s="43"/>
    </row>
    <row r="778" ht="13.5" customHeight="1">
      <c r="A778" s="11"/>
      <c r="B778" s="11"/>
      <c r="C778" s="43"/>
      <c r="D778" s="43"/>
      <c r="E778" s="43"/>
      <c r="F778" s="43"/>
      <c r="G778" s="43"/>
      <c r="H778" s="43"/>
      <c r="I778" s="43"/>
      <c r="J778" s="43"/>
      <c r="K778" s="43"/>
      <c r="L778" s="43"/>
      <c r="M778" s="43"/>
      <c r="N778" s="43"/>
      <c r="O778" s="43"/>
      <c r="P778" s="43"/>
      <c r="Q778" s="44"/>
      <c r="R778" s="44"/>
      <c r="S778" s="43"/>
      <c r="T778" s="43"/>
      <c r="U778" s="44"/>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43"/>
      <c r="BH778" s="43"/>
      <c r="BI778" s="43"/>
      <c r="BJ778" s="43"/>
      <c r="BK778" s="43"/>
      <c r="BL778" s="43"/>
      <c r="BM778" s="43"/>
      <c r="BN778" s="43"/>
    </row>
    <row r="779" ht="13.5" customHeight="1">
      <c r="A779" s="11"/>
      <c r="B779" s="11"/>
      <c r="C779" s="43"/>
      <c r="D779" s="43"/>
      <c r="E779" s="43"/>
      <c r="F779" s="43"/>
      <c r="G779" s="43"/>
      <c r="H779" s="43"/>
      <c r="I779" s="43"/>
      <c r="J779" s="43"/>
      <c r="K779" s="43"/>
      <c r="L779" s="43"/>
      <c r="M779" s="43"/>
      <c r="N779" s="43"/>
      <c r="O779" s="43"/>
      <c r="P779" s="43"/>
      <c r="Q779" s="44"/>
      <c r="R779" s="44"/>
      <c r="S779" s="43"/>
      <c r="T779" s="43"/>
      <c r="U779" s="44"/>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43"/>
      <c r="BH779" s="43"/>
      <c r="BI779" s="43"/>
      <c r="BJ779" s="43"/>
      <c r="BK779" s="43"/>
      <c r="BL779" s="43"/>
      <c r="BM779" s="43"/>
      <c r="BN779" s="43"/>
    </row>
    <row r="780" ht="13.5" customHeight="1">
      <c r="A780" s="11"/>
      <c r="B780" s="11"/>
      <c r="C780" s="43"/>
      <c r="D780" s="43"/>
      <c r="E780" s="43"/>
      <c r="F780" s="43"/>
      <c r="G780" s="43"/>
      <c r="H780" s="43"/>
      <c r="I780" s="43"/>
      <c r="J780" s="43"/>
      <c r="K780" s="43"/>
      <c r="L780" s="43"/>
      <c r="M780" s="43"/>
      <c r="N780" s="43"/>
      <c r="O780" s="43"/>
      <c r="P780" s="43"/>
      <c r="Q780" s="44"/>
      <c r="R780" s="44"/>
      <c r="S780" s="43"/>
      <c r="T780" s="43"/>
      <c r="U780" s="44"/>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43"/>
      <c r="BH780" s="43"/>
      <c r="BI780" s="43"/>
      <c r="BJ780" s="43"/>
      <c r="BK780" s="43"/>
      <c r="BL780" s="43"/>
      <c r="BM780" s="43"/>
      <c r="BN780" s="43"/>
    </row>
    <row r="781" ht="13.5" customHeight="1">
      <c r="A781" s="11"/>
      <c r="B781" s="11"/>
      <c r="C781" s="43"/>
      <c r="D781" s="43"/>
      <c r="E781" s="43"/>
      <c r="F781" s="43"/>
      <c r="G781" s="43"/>
      <c r="H781" s="43"/>
      <c r="I781" s="43"/>
      <c r="J781" s="43"/>
      <c r="K781" s="43"/>
      <c r="L781" s="43"/>
      <c r="M781" s="43"/>
      <c r="N781" s="43"/>
      <c r="O781" s="43"/>
      <c r="P781" s="43"/>
      <c r="Q781" s="44"/>
      <c r="R781" s="44"/>
      <c r="S781" s="43"/>
      <c r="T781" s="43"/>
      <c r="U781" s="44"/>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43"/>
      <c r="BH781" s="43"/>
      <c r="BI781" s="43"/>
      <c r="BJ781" s="43"/>
      <c r="BK781" s="43"/>
      <c r="BL781" s="43"/>
      <c r="BM781" s="43"/>
      <c r="BN781" s="43"/>
    </row>
    <row r="782" ht="13.5" customHeight="1">
      <c r="A782" s="11"/>
      <c r="B782" s="11"/>
      <c r="C782" s="43"/>
      <c r="D782" s="43"/>
      <c r="E782" s="43"/>
      <c r="F782" s="43"/>
      <c r="G782" s="43"/>
      <c r="H782" s="43"/>
      <c r="I782" s="43"/>
      <c r="J782" s="43"/>
      <c r="K782" s="43"/>
      <c r="L782" s="43"/>
      <c r="M782" s="43"/>
      <c r="N782" s="43"/>
      <c r="O782" s="43"/>
      <c r="P782" s="43"/>
      <c r="Q782" s="44"/>
      <c r="R782" s="44"/>
      <c r="S782" s="43"/>
      <c r="T782" s="43"/>
      <c r="U782" s="44"/>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43"/>
      <c r="BH782" s="43"/>
      <c r="BI782" s="43"/>
      <c r="BJ782" s="43"/>
      <c r="BK782" s="43"/>
      <c r="BL782" s="43"/>
      <c r="BM782" s="43"/>
      <c r="BN782" s="43"/>
    </row>
    <row r="783" ht="13.5" customHeight="1">
      <c r="A783" s="11"/>
      <c r="B783" s="11"/>
      <c r="C783" s="43"/>
      <c r="D783" s="43"/>
      <c r="E783" s="43"/>
      <c r="F783" s="43"/>
      <c r="G783" s="43"/>
      <c r="H783" s="43"/>
      <c r="I783" s="43"/>
      <c r="J783" s="43"/>
      <c r="K783" s="43"/>
      <c r="L783" s="43"/>
      <c r="M783" s="43"/>
      <c r="N783" s="43"/>
      <c r="O783" s="43"/>
      <c r="P783" s="43"/>
      <c r="Q783" s="44"/>
      <c r="R783" s="44"/>
      <c r="S783" s="43"/>
      <c r="T783" s="43"/>
      <c r="U783" s="44"/>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43"/>
      <c r="BH783" s="43"/>
      <c r="BI783" s="43"/>
      <c r="BJ783" s="43"/>
      <c r="BK783" s="43"/>
      <c r="BL783" s="43"/>
      <c r="BM783" s="43"/>
      <c r="BN783" s="43"/>
    </row>
    <row r="784" ht="13.5" customHeight="1">
      <c r="A784" s="11"/>
      <c r="B784" s="11"/>
      <c r="C784" s="43"/>
      <c r="D784" s="43"/>
      <c r="E784" s="43"/>
      <c r="F784" s="43"/>
      <c r="G784" s="43"/>
      <c r="H784" s="43"/>
      <c r="I784" s="43"/>
      <c r="J784" s="43"/>
      <c r="K784" s="43"/>
      <c r="L784" s="43"/>
      <c r="M784" s="43"/>
      <c r="N784" s="43"/>
      <c r="O784" s="43"/>
      <c r="P784" s="43"/>
      <c r="Q784" s="44"/>
      <c r="R784" s="44"/>
      <c r="S784" s="43"/>
      <c r="T784" s="43"/>
      <c r="U784" s="44"/>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43"/>
      <c r="BH784" s="43"/>
      <c r="BI784" s="43"/>
      <c r="BJ784" s="43"/>
      <c r="BK784" s="43"/>
      <c r="BL784" s="43"/>
      <c r="BM784" s="43"/>
      <c r="BN784" s="43"/>
    </row>
    <row r="785" ht="13.5" customHeight="1">
      <c r="A785" s="11"/>
      <c r="B785" s="11"/>
      <c r="C785" s="43"/>
      <c r="D785" s="43"/>
      <c r="E785" s="43"/>
      <c r="F785" s="43"/>
      <c r="G785" s="43"/>
      <c r="H785" s="43"/>
      <c r="I785" s="43"/>
      <c r="J785" s="43"/>
      <c r="K785" s="43"/>
      <c r="L785" s="43"/>
      <c r="M785" s="43"/>
      <c r="N785" s="43"/>
      <c r="O785" s="43"/>
      <c r="P785" s="43"/>
      <c r="Q785" s="44"/>
      <c r="R785" s="44"/>
      <c r="S785" s="43"/>
      <c r="T785" s="43"/>
      <c r="U785" s="44"/>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43"/>
      <c r="BH785" s="43"/>
      <c r="BI785" s="43"/>
      <c r="BJ785" s="43"/>
      <c r="BK785" s="43"/>
      <c r="BL785" s="43"/>
      <c r="BM785" s="43"/>
      <c r="BN785" s="43"/>
    </row>
    <row r="786" ht="13.5" customHeight="1">
      <c r="A786" s="11"/>
      <c r="B786" s="11"/>
      <c r="C786" s="43"/>
      <c r="D786" s="43"/>
      <c r="E786" s="43"/>
      <c r="F786" s="43"/>
      <c r="G786" s="43"/>
      <c r="H786" s="43"/>
      <c r="I786" s="43"/>
      <c r="J786" s="43"/>
      <c r="K786" s="43"/>
      <c r="L786" s="43"/>
      <c r="M786" s="43"/>
      <c r="N786" s="43"/>
      <c r="O786" s="43"/>
      <c r="P786" s="43"/>
      <c r="Q786" s="44"/>
      <c r="R786" s="44"/>
      <c r="S786" s="43"/>
      <c r="T786" s="43"/>
      <c r="U786" s="44"/>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43"/>
      <c r="BH786" s="43"/>
      <c r="BI786" s="43"/>
      <c r="BJ786" s="43"/>
      <c r="BK786" s="43"/>
      <c r="BL786" s="43"/>
      <c r="BM786" s="43"/>
      <c r="BN786" s="43"/>
    </row>
    <row r="787" ht="13.5" customHeight="1">
      <c r="A787" s="11"/>
      <c r="B787" s="11"/>
      <c r="C787" s="43"/>
      <c r="D787" s="43"/>
      <c r="E787" s="43"/>
      <c r="F787" s="43"/>
      <c r="G787" s="43"/>
      <c r="H787" s="43"/>
      <c r="I787" s="43"/>
      <c r="J787" s="43"/>
      <c r="K787" s="43"/>
      <c r="L787" s="43"/>
      <c r="M787" s="43"/>
      <c r="N787" s="43"/>
      <c r="O787" s="43"/>
      <c r="P787" s="43"/>
      <c r="Q787" s="44"/>
      <c r="R787" s="44"/>
      <c r="S787" s="43"/>
      <c r="T787" s="43"/>
      <c r="U787" s="44"/>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43"/>
      <c r="BH787" s="43"/>
      <c r="BI787" s="43"/>
      <c r="BJ787" s="43"/>
      <c r="BK787" s="43"/>
      <c r="BL787" s="43"/>
      <c r="BM787" s="43"/>
      <c r="BN787" s="43"/>
    </row>
    <row r="788" ht="13.5" customHeight="1">
      <c r="A788" s="11"/>
      <c r="B788" s="11"/>
      <c r="C788" s="43"/>
      <c r="D788" s="43"/>
      <c r="E788" s="43"/>
      <c r="F788" s="43"/>
      <c r="G788" s="43"/>
      <c r="H788" s="43"/>
      <c r="I788" s="43"/>
      <c r="J788" s="43"/>
      <c r="K788" s="43"/>
      <c r="L788" s="43"/>
      <c r="M788" s="43"/>
      <c r="N788" s="43"/>
      <c r="O788" s="43"/>
      <c r="P788" s="43"/>
      <c r="Q788" s="44"/>
      <c r="R788" s="44"/>
      <c r="S788" s="43"/>
      <c r="T788" s="43"/>
      <c r="U788" s="44"/>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43"/>
      <c r="BH788" s="43"/>
      <c r="BI788" s="43"/>
      <c r="BJ788" s="43"/>
      <c r="BK788" s="43"/>
      <c r="BL788" s="43"/>
      <c r="BM788" s="43"/>
      <c r="BN788" s="43"/>
    </row>
    <row r="789" ht="13.5" customHeight="1">
      <c r="A789" s="11"/>
      <c r="B789" s="11"/>
      <c r="C789" s="43"/>
      <c r="D789" s="43"/>
      <c r="E789" s="43"/>
      <c r="F789" s="43"/>
      <c r="G789" s="43"/>
      <c r="H789" s="43"/>
      <c r="I789" s="43"/>
      <c r="J789" s="43"/>
      <c r="K789" s="43"/>
      <c r="L789" s="43"/>
      <c r="M789" s="43"/>
      <c r="N789" s="43"/>
      <c r="O789" s="43"/>
      <c r="P789" s="43"/>
      <c r="Q789" s="44"/>
      <c r="R789" s="44"/>
      <c r="S789" s="43"/>
      <c r="T789" s="43"/>
      <c r="U789" s="44"/>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43"/>
      <c r="BH789" s="43"/>
      <c r="BI789" s="43"/>
      <c r="BJ789" s="43"/>
      <c r="BK789" s="43"/>
      <c r="BL789" s="43"/>
      <c r="BM789" s="43"/>
      <c r="BN789" s="43"/>
    </row>
    <row r="790" ht="13.5" customHeight="1">
      <c r="A790" s="11"/>
      <c r="B790" s="11"/>
      <c r="C790" s="43"/>
      <c r="D790" s="43"/>
      <c r="E790" s="43"/>
      <c r="F790" s="43"/>
      <c r="G790" s="43"/>
      <c r="H790" s="43"/>
      <c r="I790" s="43"/>
      <c r="J790" s="43"/>
      <c r="K790" s="43"/>
      <c r="L790" s="43"/>
      <c r="M790" s="43"/>
      <c r="N790" s="43"/>
      <c r="O790" s="43"/>
      <c r="P790" s="43"/>
      <c r="Q790" s="44"/>
      <c r="R790" s="44"/>
      <c r="S790" s="43"/>
      <c r="T790" s="43"/>
      <c r="U790" s="44"/>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43"/>
      <c r="BH790" s="43"/>
      <c r="BI790" s="43"/>
      <c r="BJ790" s="43"/>
      <c r="BK790" s="43"/>
      <c r="BL790" s="43"/>
      <c r="BM790" s="43"/>
      <c r="BN790" s="43"/>
    </row>
    <row r="791" ht="13.5" customHeight="1">
      <c r="A791" s="11"/>
      <c r="B791" s="11"/>
      <c r="C791" s="43"/>
      <c r="D791" s="43"/>
      <c r="E791" s="43"/>
      <c r="F791" s="43"/>
      <c r="G791" s="43"/>
      <c r="H791" s="43"/>
      <c r="I791" s="43"/>
      <c r="J791" s="43"/>
      <c r="K791" s="43"/>
      <c r="L791" s="43"/>
      <c r="M791" s="43"/>
      <c r="N791" s="43"/>
      <c r="O791" s="43"/>
      <c r="P791" s="43"/>
      <c r="Q791" s="44"/>
      <c r="R791" s="44"/>
      <c r="S791" s="43"/>
      <c r="T791" s="43"/>
      <c r="U791" s="44"/>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43"/>
      <c r="BH791" s="43"/>
      <c r="BI791" s="43"/>
      <c r="BJ791" s="43"/>
      <c r="BK791" s="43"/>
      <c r="BL791" s="43"/>
      <c r="BM791" s="43"/>
      <c r="BN791" s="43"/>
    </row>
    <row r="792" ht="13.5" customHeight="1">
      <c r="A792" s="11"/>
      <c r="B792" s="11"/>
      <c r="C792" s="43"/>
      <c r="D792" s="43"/>
      <c r="E792" s="43"/>
      <c r="F792" s="43"/>
      <c r="G792" s="43"/>
      <c r="H792" s="43"/>
      <c r="I792" s="43"/>
      <c r="J792" s="43"/>
      <c r="K792" s="43"/>
      <c r="L792" s="43"/>
      <c r="M792" s="43"/>
      <c r="N792" s="43"/>
      <c r="O792" s="43"/>
      <c r="P792" s="43"/>
      <c r="Q792" s="44"/>
      <c r="R792" s="44"/>
      <c r="S792" s="43"/>
      <c r="T792" s="43"/>
      <c r="U792" s="44"/>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43"/>
      <c r="BH792" s="43"/>
      <c r="BI792" s="43"/>
      <c r="BJ792" s="43"/>
      <c r="BK792" s="43"/>
      <c r="BL792" s="43"/>
      <c r="BM792" s="43"/>
      <c r="BN792" s="43"/>
    </row>
    <row r="793" ht="13.5" customHeight="1">
      <c r="A793" s="11"/>
      <c r="B793" s="11"/>
      <c r="C793" s="43"/>
      <c r="D793" s="43"/>
      <c r="E793" s="43"/>
      <c r="F793" s="43"/>
      <c r="G793" s="43"/>
      <c r="H793" s="43"/>
      <c r="I793" s="43"/>
      <c r="J793" s="43"/>
      <c r="K793" s="43"/>
      <c r="L793" s="43"/>
      <c r="M793" s="43"/>
      <c r="N793" s="43"/>
      <c r="O793" s="43"/>
      <c r="P793" s="43"/>
      <c r="Q793" s="44"/>
      <c r="R793" s="44"/>
      <c r="S793" s="43"/>
      <c r="T793" s="43"/>
      <c r="U793" s="44"/>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43"/>
      <c r="BH793" s="43"/>
      <c r="BI793" s="43"/>
      <c r="BJ793" s="43"/>
      <c r="BK793" s="43"/>
      <c r="BL793" s="43"/>
      <c r="BM793" s="43"/>
      <c r="BN793" s="43"/>
    </row>
    <row r="794" ht="13.5" customHeight="1">
      <c r="A794" s="11"/>
      <c r="B794" s="11"/>
      <c r="C794" s="43"/>
      <c r="D794" s="43"/>
      <c r="E794" s="43"/>
      <c r="F794" s="43"/>
      <c r="G794" s="43"/>
      <c r="H794" s="43"/>
      <c r="I794" s="43"/>
      <c r="J794" s="43"/>
      <c r="K794" s="43"/>
      <c r="L794" s="43"/>
      <c r="M794" s="43"/>
      <c r="N794" s="43"/>
      <c r="O794" s="43"/>
      <c r="P794" s="43"/>
      <c r="Q794" s="44"/>
      <c r="R794" s="44"/>
      <c r="S794" s="43"/>
      <c r="T794" s="43"/>
      <c r="U794" s="44"/>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43"/>
      <c r="BH794" s="43"/>
      <c r="BI794" s="43"/>
      <c r="BJ794" s="43"/>
      <c r="BK794" s="43"/>
      <c r="BL794" s="43"/>
      <c r="BM794" s="43"/>
      <c r="BN794" s="43"/>
    </row>
    <row r="795" ht="13.5" customHeight="1">
      <c r="A795" s="11"/>
      <c r="B795" s="11"/>
      <c r="C795" s="43"/>
      <c r="D795" s="43"/>
      <c r="E795" s="43"/>
      <c r="F795" s="43"/>
      <c r="G795" s="43"/>
      <c r="H795" s="43"/>
      <c r="I795" s="43"/>
      <c r="J795" s="43"/>
      <c r="K795" s="43"/>
      <c r="L795" s="43"/>
      <c r="M795" s="43"/>
      <c r="N795" s="43"/>
      <c r="O795" s="43"/>
      <c r="P795" s="43"/>
      <c r="Q795" s="44"/>
      <c r="R795" s="44"/>
      <c r="S795" s="43"/>
      <c r="T795" s="43"/>
      <c r="U795" s="44"/>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43"/>
      <c r="BH795" s="43"/>
      <c r="BI795" s="43"/>
      <c r="BJ795" s="43"/>
      <c r="BK795" s="43"/>
      <c r="BL795" s="43"/>
      <c r="BM795" s="43"/>
      <c r="BN795" s="43"/>
    </row>
    <row r="796" ht="13.5" customHeight="1">
      <c r="A796" s="11"/>
      <c r="B796" s="11"/>
      <c r="C796" s="43"/>
      <c r="D796" s="43"/>
      <c r="E796" s="43"/>
      <c r="F796" s="43"/>
      <c r="G796" s="43"/>
      <c r="H796" s="43"/>
      <c r="I796" s="43"/>
      <c r="J796" s="43"/>
      <c r="K796" s="43"/>
      <c r="L796" s="43"/>
      <c r="M796" s="43"/>
      <c r="N796" s="43"/>
      <c r="O796" s="43"/>
      <c r="P796" s="43"/>
      <c r="Q796" s="44"/>
      <c r="R796" s="44"/>
      <c r="S796" s="43"/>
      <c r="T796" s="43"/>
      <c r="U796" s="44"/>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43"/>
      <c r="BH796" s="43"/>
      <c r="BI796" s="43"/>
      <c r="BJ796" s="43"/>
      <c r="BK796" s="43"/>
      <c r="BL796" s="43"/>
      <c r="BM796" s="43"/>
      <c r="BN796" s="43"/>
    </row>
    <row r="797" ht="13.5" customHeight="1">
      <c r="A797" s="11"/>
      <c r="B797" s="11"/>
      <c r="C797" s="43"/>
      <c r="D797" s="43"/>
      <c r="E797" s="43"/>
      <c r="F797" s="43"/>
      <c r="G797" s="43"/>
      <c r="H797" s="43"/>
      <c r="I797" s="43"/>
      <c r="J797" s="43"/>
      <c r="K797" s="43"/>
      <c r="L797" s="43"/>
      <c r="M797" s="43"/>
      <c r="N797" s="43"/>
      <c r="O797" s="43"/>
      <c r="P797" s="43"/>
      <c r="Q797" s="44"/>
      <c r="R797" s="44"/>
      <c r="S797" s="43"/>
      <c r="T797" s="43"/>
      <c r="U797" s="44"/>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43"/>
      <c r="BH797" s="43"/>
      <c r="BI797" s="43"/>
      <c r="BJ797" s="43"/>
      <c r="BK797" s="43"/>
      <c r="BL797" s="43"/>
      <c r="BM797" s="43"/>
      <c r="BN797" s="43"/>
    </row>
    <row r="798" ht="13.5" customHeight="1">
      <c r="A798" s="11"/>
      <c r="B798" s="11"/>
      <c r="C798" s="43"/>
      <c r="D798" s="43"/>
      <c r="E798" s="43"/>
      <c r="F798" s="43"/>
      <c r="G798" s="43"/>
      <c r="H798" s="43"/>
      <c r="I798" s="43"/>
      <c r="J798" s="43"/>
      <c r="K798" s="43"/>
      <c r="L798" s="43"/>
      <c r="M798" s="43"/>
      <c r="N798" s="43"/>
      <c r="O798" s="43"/>
      <c r="P798" s="43"/>
      <c r="Q798" s="44"/>
      <c r="R798" s="44"/>
      <c r="S798" s="43"/>
      <c r="T798" s="43"/>
      <c r="U798" s="44"/>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43"/>
      <c r="BH798" s="43"/>
      <c r="BI798" s="43"/>
      <c r="BJ798" s="43"/>
      <c r="BK798" s="43"/>
      <c r="BL798" s="43"/>
      <c r="BM798" s="43"/>
      <c r="BN798" s="43"/>
    </row>
    <row r="799" ht="13.5" customHeight="1">
      <c r="A799" s="11"/>
      <c r="B799" s="11"/>
      <c r="C799" s="43"/>
      <c r="D799" s="43"/>
      <c r="E799" s="43"/>
      <c r="F799" s="43"/>
      <c r="G799" s="43"/>
      <c r="H799" s="43"/>
      <c r="I799" s="43"/>
      <c r="J799" s="43"/>
      <c r="K799" s="43"/>
      <c r="L799" s="43"/>
      <c r="M799" s="43"/>
      <c r="N799" s="43"/>
      <c r="O799" s="43"/>
      <c r="P799" s="43"/>
      <c r="Q799" s="44"/>
      <c r="R799" s="44"/>
      <c r="S799" s="43"/>
      <c r="T799" s="43"/>
      <c r="U799" s="44"/>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43"/>
      <c r="BH799" s="43"/>
      <c r="BI799" s="43"/>
      <c r="BJ799" s="43"/>
      <c r="BK799" s="43"/>
      <c r="BL799" s="43"/>
      <c r="BM799" s="43"/>
      <c r="BN799" s="43"/>
    </row>
    <row r="800" ht="13.5" customHeight="1">
      <c r="A800" s="11"/>
      <c r="B800" s="11"/>
      <c r="C800" s="43"/>
      <c r="D800" s="43"/>
      <c r="E800" s="43"/>
      <c r="F800" s="43"/>
      <c r="G800" s="43"/>
      <c r="H800" s="43"/>
      <c r="I800" s="43"/>
      <c r="J800" s="43"/>
      <c r="K800" s="43"/>
      <c r="L800" s="43"/>
      <c r="M800" s="43"/>
      <c r="N800" s="43"/>
      <c r="O800" s="43"/>
      <c r="P800" s="43"/>
      <c r="Q800" s="44"/>
      <c r="R800" s="44"/>
      <c r="S800" s="43"/>
      <c r="T800" s="43"/>
      <c r="U800" s="44"/>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43"/>
      <c r="BH800" s="43"/>
      <c r="BI800" s="43"/>
      <c r="BJ800" s="43"/>
      <c r="BK800" s="43"/>
      <c r="BL800" s="43"/>
      <c r="BM800" s="43"/>
      <c r="BN800" s="43"/>
    </row>
    <row r="801" ht="13.5" customHeight="1">
      <c r="A801" s="11"/>
      <c r="B801" s="11"/>
      <c r="C801" s="43"/>
      <c r="D801" s="43"/>
      <c r="E801" s="43"/>
      <c r="F801" s="43"/>
      <c r="G801" s="43"/>
      <c r="H801" s="43"/>
      <c r="I801" s="43"/>
      <c r="J801" s="43"/>
      <c r="K801" s="43"/>
      <c r="L801" s="43"/>
      <c r="M801" s="43"/>
      <c r="N801" s="43"/>
      <c r="O801" s="43"/>
      <c r="P801" s="43"/>
      <c r="Q801" s="44"/>
      <c r="R801" s="44"/>
      <c r="S801" s="43"/>
      <c r="T801" s="43"/>
      <c r="U801" s="44"/>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43"/>
      <c r="BH801" s="43"/>
      <c r="BI801" s="43"/>
      <c r="BJ801" s="43"/>
      <c r="BK801" s="43"/>
      <c r="BL801" s="43"/>
      <c r="BM801" s="43"/>
      <c r="BN801" s="43"/>
    </row>
    <row r="802" ht="13.5" customHeight="1">
      <c r="A802" s="11"/>
      <c r="B802" s="11"/>
      <c r="C802" s="43"/>
      <c r="D802" s="43"/>
      <c r="E802" s="43"/>
      <c r="F802" s="43"/>
      <c r="G802" s="43"/>
      <c r="H802" s="43"/>
      <c r="I802" s="43"/>
      <c r="J802" s="43"/>
      <c r="K802" s="43"/>
      <c r="L802" s="43"/>
      <c r="M802" s="43"/>
      <c r="N802" s="43"/>
      <c r="O802" s="43"/>
      <c r="P802" s="43"/>
      <c r="Q802" s="44"/>
      <c r="R802" s="44"/>
      <c r="S802" s="43"/>
      <c r="T802" s="43"/>
      <c r="U802" s="44"/>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43"/>
      <c r="BH802" s="43"/>
      <c r="BI802" s="43"/>
      <c r="BJ802" s="43"/>
      <c r="BK802" s="43"/>
      <c r="BL802" s="43"/>
      <c r="BM802" s="43"/>
      <c r="BN802" s="43"/>
    </row>
    <row r="803" ht="13.5" customHeight="1">
      <c r="A803" s="11"/>
      <c r="B803" s="11"/>
      <c r="C803" s="43"/>
      <c r="D803" s="43"/>
      <c r="E803" s="43"/>
      <c r="F803" s="43"/>
      <c r="G803" s="43"/>
      <c r="H803" s="43"/>
      <c r="I803" s="43"/>
      <c r="J803" s="43"/>
      <c r="K803" s="43"/>
      <c r="L803" s="43"/>
      <c r="M803" s="43"/>
      <c r="N803" s="43"/>
      <c r="O803" s="43"/>
      <c r="P803" s="43"/>
      <c r="Q803" s="44"/>
      <c r="R803" s="44"/>
      <c r="S803" s="43"/>
      <c r="T803" s="43"/>
      <c r="U803" s="44"/>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43"/>
      <c r="BH803" s="43"/>
      <c r="BI803" s="43"/>
      <c r="BJ803" s="43"/>
      <c r="BK803" s="43"/>
      <c r="BL803" s="43"/>
      <c r="BM803" s="43"/>
      <c r="BN803" s="43"/>
    </row>
    <row r="804" ht="13.5" customHeight="1">
      <c r="A804" s="11"/>
      <c r="B804" s="11"/>
      <c r="C804" s="43"/>
      <c r="D804" s="43"/>
      <c r="E804" s="43"/>
      <c r="F804" s="43"/>
      <c r="G804" s="43"/>
      <c r="H804" s="43"/>
      <c r="I804" s="43"/>
      <c r="J804" s="43"/>
      <c r="K804" s="43"/>
      <c r="L804" s="43"/>
      <c r="M804" s="43"/>
      <c r="N804" s="43"/>
      <c r="O804" s="43"/>
      <c r="P804" s="43"/>
      <c r="Q804" s="44"/>
      <c r="R804" s="44"/>
      <c r="S804" s="43"/>
      <c r="T804" s="43"/>
      <c r="U804" s="44"/>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43"/>
      <c r="BH804" s="43"/>
      <c r="BI804" s="43"/>
      <c r="BJ804" s="43"/>
      <c r="BK804" s="43"/>
      <c r="BL804" s="43"/>
      <c r="BM804" s="43"/>
      <c r="BN804" s="43"/>
    </row>
    <row r="805" ht="13.5" customHeight="1">
      <c r="A805" s="11"/>
      <c r="B805" s="11"/>
      <c r="C805" s="43"/>
      <c r="D805" s="43"/>
      <c r="E805" s="43"/>
      <c r="F805" s="43"/>
      <c r="G805" s="43"/>
      <c r="H805" s="43"/>
      <c r="I805" s="43"/>
      <c r="J805" s="43"/>
      <c r="K805" s="43"/>
      <c r="L805" s="43"/>
      <c r="M805" s="43"/>
      <c r="N805" s="43"/>
      <c r="O805" s="43"/>
      <c r="P805" s="43"/>
      <c r="Q805" s="44"/>
      <c r="R805" s="44"/>
      <c r="S805" s="43"/>
      <c r="T805" s="43"/>
      <c r="U805" s="44"/>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43"/>
      <c r="BH805" s="43"/>
      <c r="BI805" s="43"/>
      <c r="BJ805" s="43"/>
      <c r="BK805" s="43"/>
      <c r="BL805" s="43"/>
      <c r="BM805" s="43"/>
      <c r="BN805" s="43"/>
    </row>
    <row r="806" ht="13.5" customHeight="1">
      <c r="A806" s="11"/>
      <c r="B806" s="11"/>
      <c r="C806" s="43"/>
      <c r="D806" s="43"/>
      <c r="E806" s="43"/>
      <c r="F806" s="43"/>
      <c r="G806" s="43"/>
      <c r="H806" s="43"/>
      <c r="I806" s="43"/>
      <c r="J806" s="43"/>
      <c r="K806" s="43"/>
      <c r="L806" s="43"/>
      <c r="M806" s="43"/>
      <c r="N806" s="43"/>
      <c r="O806" s="43"/>
      <c r="P806" s="43"/>
      <c r="Q806" s="44"/>
      <c r="R806" s="44"/>
      <c r="S806" s="43"/>
      <c r="T806" s="43"/>
      <c r="U806" s="44"/>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43"/>
      <c r="BH806" s="43"/>
      <c r="BI806" s="43"/>
      <c r="BJ806" s="43"/>
      <c r="BK806" s="43"/>
      <c r="BL806" s="43"/>
      <c r="BM806" s="43"/>
      <c r="BN806" s="43"/>
    </row>
    <row r="807" ht="13.5" customHeight="1">
      <c r="A807" s="11"/>
      <c r="B807" s="11"/>
      <c r="C807" s="43"/>
      <c r="D807" s="43"/>
      <c r="E807" s="43"/>
      <c r="F807" s="43"/>
      <c r="G807" s="43"/>
      <c r="H807" s="43"/>
      <c r="I807" s="43"/>
      <c r="J807" s="43"/>
      <c r="K807" s="43"/>
      <c r="L807" s="43"/>
      <c r="M807" s="43"/>
      <c r="N807" s="43"/>
      <c r="O807" s="43"/>
      <c r="P807" s="43"/>
      <c r="Q807" s="44"/>
      <c r="R807" s="44"/>
      <c r="S807" s="43"/>
      <c r="T807" s="43"/>
      <c r="U807" s="44"/>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43"/>
      <c r="BH807" s="43"/>
      <c r="BI807" s="43"/>
      <c r="BJ807" s="43"/>
      <c r="BK807" s="43"/>
      <c r="BL807" s="43"/>
      <c r="BM807" s="43"/>
      <c r="BN807" s="43"/>
    </row>
    <row r="808" ht="13.5" customHeight="1">
      <c r="A808" s="11"/>
      <c r="B808" s="11"/>
      <c r="C808" s="43"/>
      <c r="D808" s="43"/>
      <c r="E808" s="43"/>
      <c r="F808" s="43"/>
      <c r="G808" s="43"/>
      <c r="H808" s="43"/>
      <c r="I808" s="43"/>
      <c r="J808" s="43"/>
      <c r="K808" s="43"/>
      <c r="L808" s="43"/>
      <c r="M808" s="43"/>
      <c r="N808" s="43"/>
      <c r="O808" s="43"/>
      <c r="P808" s="43"/>
      <c r="Q808" s="44"/>
      <c r="R808" s="44"/>
      <c r="S808" s="43"/>
      <c r="T808" s="43"/>
      <c r="U808" s="44"/>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43"/>
      <c r="BH808" s="43"/>
      <c r="BI808" s="43"/>
      <c r="BJ808" s="43"/>
      <c r="BK808" s="43"/>
      <c r="BL808" s="43"/>
      <c r="BM808" s="43"/>
      <c r="BN808" s="43"/>
    </row>
    <row r="809" ht="13.5" customHeight="1">
      <c r="A809" s="11"/>
      <c r="B809" s="11"/>
      <c r="C809" s="43"/>
      <c r="D809" s="43"/>
      <c r="E809" s="43"/>
      <c r="F809" s="43"/>
      <c r="G809" s="43"/>
      <c r="H809" s="43"/>
      <c r="I809" s="43"/>
      <c r="J809" s="43"/>
      <c r="K809" s="43"/>
      <c r="L809" s="43"/>
      <c r="M809" s="43"/>
      <c r="N809" s="43"/>
      <c r="O809" s="43"/>
      <c r="P809" s="43"/>
      <c r="Q809" s="44"/>
      <c r="R809" s="44"/>
      <c r="S809" s="43"/>
      <c r="T809" s="43"/>
      <c r="U809" s="44"/>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43"/>
      <c r="BH809" s="43"/>
      <c r="BI809" s="43"/>
      <c r="BJ809" s="43"/>
      <c r="BK809" s="43"/>
      <c r="BL809" s="43"/>
      <c r="BM809" s="43"/>
      <c r="BN809" s="43"/>
    </row>
    <row r="810" ht="13.5" customHeight="1">
      <c r="A810" s="11"/>
      <c r="B810" s="11"/>
      <c r="C810" s="43"/>
      <c r="D810" s="43"/>
      <c r="E810" s="43"/>
      <c r="F810" s="43"/>
      <c r="G810" s="43"/>
      <c r="H810" s="43"/>
      <c r="I810" s="43"/>
      <c r="J810" s="43"/>
      <c r="K810" s="43"/>
      <c r="L810" s="43"/>
      <c r="M810" s="43"/>
      <c r="N810" s="43"/>
      <c r="O810" s="43"/>
      <c r="P810" s="43"/>
      <c r="Q810" s="44"/>
      <c r="R810" s="44"/>
      <c r="S810" s="43"/>
      <c r="T810" s="43"/>
      <c r="U810" s="44"/>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43"/>
      <c r="BH810" s="43"/>
      <c r="BI810" s="43"/>
      <c r="BJ810" s="43"/>
      <c r="BK810" s="43"/>
      <c r="BL810" s="43"/>
      <c r="BM810" s="43"/>
      <c r="BN810" s="43"/>
    </row>
    <row r="811" ht="13.5" customHeight="1">
      <c r="A811" s="11"/>
      <c r="B811" s="11"/>
      <c r="C811" s="43"/>
      <c r="D811" s="43"/>
      <c r="E811" s="43"/>
      <c r="F811" s="43"/>
      <c r="G811" s="43"/>
      <c r="H811" s="43"/>
      <c r="I811" s="43"/>
      <c r="J811" s="43"/>
      <c r="K811" s="43"/>
      <c r="L811" s="43"/>
      <c r="M811" s="43"/>
      <c r="N811" s="43"/>
      <c r="O811" s="43"/>
      <c r="P811" s="43"/>
      <c r="Q811" s="44"/>
      <c r="R811" s="44"/>
      <c r="S811" s="43"/>
      <c r="T811" s="43"/>
      <c r="U811" s="44"/>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43"/>
      <c r="BH811" s="43"/>
      <c r="BI811" s="43"/>
      <c r="BJ811" s="43"/>
      <c r="BK811" s="43"/>
      <c r="BL811" s="43"/>
      <c r="BM811" s="43"/>
      <c r="BN811" s="43"/>
    </row>
    <row r="812" ht="13.5" customHeight="1">
      <c r="A812" s="11"/>
      <c r="B812" s="11"/>
      <c r="C812" s="43"/>
      <c r="D812" s="43"/>
      <c r="E812" s="43"/>
      <c r="F812" s="43"/>
      <c r="G812" s="43"/>
      <c r="H812" s="43"/>
      <c r="I812" s="43"/>
      <c r="J812" s="43"/>
      <c r="K812" s="43"/>
      <c r="L812" s="43"/>
      <c r="M812" s="43"/>
      <c r="N812" s="43"/>
      <c r="O812" s="43"/>
      <c r="P812" s="43"/>
      <c r="Q812" s="44"/>
      <c r="R812" s="44"/>
      <c r="S812" s="43"/>
      <c r="T812" s="43"/>
      <c r="U812" s="44"/>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43"/>
      <c r="BH812" s="43"/>
      <c r="BI812" s="43"/>
      <c r="BJ812" s="43"/>
      <c r="BK812" s="43"/>
      <c r="BL812" s="43"/>
      <c r="BM812" s="43"/>
      <c r="BN812" s="43"/>
    </row>
    <row r="813" ht="13.5" customHeight="1">
      <c r="A813" s="11"/>
      <c r="B813" s="11"/>
      <c r="C813" s="43"/>
      <c r="D813" s="43"/>
      <c r="E813" s="43"/>
      <c r="F813" s="43"/>
      <c r="G813" s="43"/>
      <c r="H813" s="43"/>
      <c r="I813" s="43"/>
      <c r="J813" s="43"/>
      <c r="K813" s="43"/>
      <c r="L813" s="43"/>
      <c r="M813" s="43"/>
      <c r="N813" s="43"/>
      <c r="O813" s="43"/>
      <c r="P813" s="43"/>
      <c r="Q813" s="44"/>
      <c r="R813" s="44"/>
      <c r="S813" s="43"/>
      <c r="T813" s="43"/>
      <c r="U813" s="44"/>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43"/>
      <c r="BH813" s="43"/>
      <c r="BI813" s="43"/>
      <c r="BJ813" s="43"/>
      <c r="BK813" s="43"/>
      <c r="BL813" s="43"/>
      <c r="BM813" s="43"/>
      <c r="BN813" s="43"/>
    </row>
    <row r="814" ht="13.5" customHeight="1">
      <c r="A814" s="11"/>
      <c r="B814" s="11"/>
      <c r="C814" s="43"/>
      <c r="D814" s="43"/>
      <c r="E814" s="43"/>
      <c r="F814" s="43"/>
      <c r="G814" s="43"/>
      <c r="H814" s="43"/>
      <c r="I814" s="43"/>
      <c r="J814" s="43"/>
      <c r="K814" s="43"/>
      <c r="L814" s="43"/>
      <c r="M814" s="43"/>
      <c r="N814" s="43"/>
      <c r="O814" s="43"/>
      <c r="P814" s="43"/>
      <c r="Q814" s="44"/>
      <c r="R814" s="44"/>
      <c r="S814" s="43"/>
      <c r="T814" s="43"/>
      <c r="U814" s="44"/>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43"/>
      <c r="BH814" s="43"/>
      <c r="BI814" s="43"/>
      <c r="BJ814" s="43"/>
      <c r="BK814" s="43"/>
      <c r="BL814" s="43"/>
      <c r="BM814" s="43"/>
      <c r="BN814" s="43"/>
    </row>
    <row r="815" ht="13.5" customHeight="1">
      <c r="A815" s="11"/>
      <c r="B815" s="11"/>
      <c r="C815" s="43"/>
      <c r="D815" s="43"/>
      <c r="E815" s="43"/>
      <c r="F815" s="43"/>
      <c r="G815" s="43"/>
      <c r="H815" s="43"/>
      <c r="I815" s="43"/>
      <c r="J815" s="43"/>
      <c r="K815" s="43"/>
      <c r="L815" s="43"/>
      <c r="M815" s="43"/>
      <c r="N815" s="43"/>
      <c r="O815" s="43"/>
      <c r="P815" s="43"/>
      <c r="Q815" s="44"/>
      <c r="R815" s="44"/>
      <c r="S815" s="43"/>
      <c r="T815" s="43"/>
      <c r="U815" s="44"/>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43"/>
      <c r="BH815" s="43"/>
      <c r="BI815" s="43"/>
      <c r="BJ815" s="43"/>
      <c r="BK815" s="43"/>
      <c r="BL815" s="43"/>
      <c r="BM815" s="43"/>
      <c r="BN815" s="43"/>
    </row>
    <row r="816" ht="13.5" customHeight="1">
      <c r="A816" s="11"/>
      <c r="B816" s="11"/>
      <c r="C816" s="43"/>
      <c r="D816" s="43"/>
      <c r="E816" s="43"/>
      <c r="F816" s="43"/>
      <c r="G816" s="43"/>
      <c r="H816" s="43"/>
      <c r="I816" s="43"/>
      <c r="J816" s="43"/>
      <c r="K816" s="43"/>
      <c r="L816" s="43"/>
      <c r="M816" s="43"/>
      <c r="N816" s="43"/>
      <c r="O816" s="43"/>
      <c r="P816" s="43"/>
      <c r="Q816" s="44"/>
      <c r="R816" s="44"/>
      <c r="S816" s="43"/>
      <c r="T816" s="43"/>
      <c r="U816" s="44"/>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43"/>
      <c r="BH816" s="43"/>
      <c r="BI816" s="43"/>
      <c r="BJ816" s="43"/>
      <c r="BK816" s="43"/>
      <c r="BL816" s="43"/>
      <c r="BM816" s="43"/>
      <c r="BN816" s="43"/>
    </row>
    <row r="817" ht="13.5" customHeight="1">
      <c r="A817" s="11"/>
      <c r="B817" s="11"/>
      <c r="C817" s="43"/>
      <c r="D817" s="43"/>
      <c r="E817" s="43"/>
      <c r="F817" s="43"/>
      <c r="G817" s="43"/>
      <c r="H817" s="43"/>
      <c r="I817" s="43"/>
      <c r="J817" s="43"/>
      <c r="K817" s="43"/>
      <c r="L817" s="43"/>
      <c r="M817" s="43"/>
      <c r="N817" s="43"/>
      <c r="O817" s="43"/>
      <c r="P817" s="43"/>
      <c r="Q817" s="44"/>
      <c r="R817" s="44"/>
      <c r="S817" s="43"/>
      <c r="T817" s="43"/>
      <c r="U817" s="44"/>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43"/>
      <c r="BH817" s="43"/>
      <c r="BI817" s="43"/>
      <c r="BJ817" s="43"/>
      <c r="BK817" s="43"/>
      <c r="BL817" s="43"/>
      <c r="BM817" s="43"/>
      <c r="BN817" s="43"/>
    </row>
    <row r="818" ht="13.5" customHeight="1">
      <c r="A818" s="11"/>
      <c r="B818" s="11"/>
      <c r="C818" s="43"/>
      <c r="D818" s="43"/>
      <c r="E818" s="43"/>
      <c r="F818" s="43"/>
      <c r="G818" s="43"/>
      <c r="H818" s="43"/>
      <c r="I818" s="43"/>
      <c r="J818" s="43"/>
      <c r="K818" s="43"/>
      <c r="L818" s="43"/>
      <c r="M818" s="43"/>
      <c r="N818" s="43"/>
      <c r="O818" s="43"/>
      <c r="P818" s="43"/>
      <c r="Q818" s="44"/>
      <c r="R818" s="44"/>
      <c r="S818" s="43"/>
      <c r="T818" s="43"/>
      <c r="U818" s="44"/>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43"/>
      <c r="BH818" s="43"/>
      <c r="BI818" s="43"/>
      <c r="BJ818" s="43"/>
      <c r="BK818" s="43"/>
      <c r="BL818" s="43"/>
      <c r="BM818" s="43"/>
      <c r="BN818" s="43"/>
    </row>
    <row r="819" ht="13.5" customHeight="1">
      <c r="A819" s="11"/>
      <c r="B819" s="11"/>
      <c r="C819" s="43"/>
      <c r="D819" s="43"/>
      <c r="E819" s="43"/>
      <c r="F819" s="43"/>
      <c r="G819" s="43"/>
      <c r="H819" s="43"/>
      <c r="I819" s="43"/>
      <c r="J819" s="43"/>
      <c r="K819" s="43"/>
      <c r="L819" s="43"/>
      <c r="M819" s="43"/>
      <c r="N819" s="43"/>
      <c r="O819" s="43"/>
      <c r="P819" s="43"/>
      <c r="Q819" s="44"/>
      <c r="R819" s="44"/>
      <c r="S819" s="43"/>
      <c r="T819" s="43"/>
      <c r="U819" s="44"/>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43"/>
      <c r="BH819" s="43"/>
      <c r="BI819" s="43"/>
      <c r="BJ819" s="43"/>
      <c r="BK819" s="43"/>
      <c r="BL819" s="43"/>
      <c r="BM819" s="43"/>
      <c r="BN819" s="43"/>
    </row>
    <row r="820" ht="13.5" customHeight="1">
      <c r="A820" s="11"/>
      <c r="B820" s="11"/>
      <c r="C820" s="43"/>
      <c r="D820" s="43"/>
      <c r="E820" s="43"/>
      <c r="F820" s="43"/>
      <c r="G820" s="43"/>
      <c r="H820" s="43"/>
      <c r="I820" s="43"/>
      <c r="J820" s="43"/>
      <c r="K820" s="43"/>
      <c r="L820" s="43"/>
      <c r="M820" s="43"/>
      <c r="N820" s="43"/>
      <c r="O820" s="43"/>
      <c r="P820" s="43"/>
      <c r="Q820" s="44"/>
      <c r="R820" s="44"/>
      <c r="S820" s="43"/>
      <c r="T820" s="43"/>
      <c r="U820" s="44"/>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43"/>
      <c r="BH820" s="43"/>
      <c r="BI820" s="43"/>
      <c r="BJ820" s="43"/>
      <c r="BK820" s="43"/>
      <c r="BL820" s="43"/>
      <c r="BM820" s="43"/>
      <c r="BN820" s="43"/>
    </row>
    <row r="821" ht="13.5" customHeight="1">
      <c r="A821" s="11"/>
      <c r="B821" s="11"/>
      <c r="C821" s="43"/>
      <c r="D821" s="43"/>
      <c r="E821" s="43"/>
      <c r="F821" s="43"/>
      <c r="G821" s="43"/>
      <c r="H821" s="43"/>
      <c r="I821" s="43"/>
      <c r="J821" s="43"/>
      <c r="K821" s="43"/>
      <c r="L821" s="43"/>
      <c r="M821" s="43"/>
      <c r="N821" s="43"/>
      <c r="O821" s="43"/>
      <c r="P821" s="43"/>
      <c r="Q821" s="44"/>
      <c r="R821" s="44"/>
      <c r="S821" s="43"/>
      <c r="T821" s="43"/>
      <c r="U821" s="44"/>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43"/>
      <c r="BH821" s="43"/>
      <c r="BI821" s="43"/>
      <c r="BJ821" s="43"/>
      <c r="BK821" s="43"/>
      <c r="BL821" s="43"/>
      <c r="BM821" s="43"/>
      <c r="BN821" s="43"/>
    </row>
    <row r="822" ht="13.5" customHeight="1">
      <c r="A822" s="11"/>
      <c r="B822" s="11"/>
      <c r="C822" s="43"/>
      <c r="D822" s="43"/>
      <c r="E822" s="43"/>
      <c r="F822" s="43"/>
      <c r="G822" s="43"/>
      <c r="H822" s="43"/>
      <c r="I822" s="43"/>
      <c r="J822" s="43"/>
      <c r="K822" s="43"/>
      <c r="L822" s="43"/>
      <c r="M822" s="43"/>
      <c r="N822" s="43"/>
      <c r="O822" s="43"/>
      <c r="P822" s="43"/>
      <c r="Q822" s="44"/>
      <c r="R822" s="44"/>
      <c r="S822" s="43"/>
      <c r="T822" s="43"/>
      <c r="U822" s="44"/>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43"/>
      <c r="BH822" s="43"/>
      <c r="BI822" s="43"/>
      <c r="BJ822" s="43"/>
      <c r="BK822" s="43"/>
      <c r="BL822" s="43"/>
      <c r="BM822" s="43"/>
      <c r="BN822" s="43"/>
    </row>
    <row r="823" ht="13.5" customHeight="1">
      <c r="A823" s="11"/>
      <c r="B823" s="11"/>
      <c r="C823" s="43"/>
      <c r="D823" s="43"/>
      <c r="E823" s="43"/>
      <c r="F823" s="43"/>
      <c r="G823" s="43"/>
      <c r="H823" s="43"/>
      <c r="I823" s="43"/>
      <c r="J823" s="43"/>
      <c r="K823" s="43"/>
      <c r="L823" s="43"/>
      <c r="M823" s="43"/>
      <c r="N823" s="43"/>
      <c r="O823" s="43"/>
      <c r="P823" s="43"/>
      <c r="Q823" s="44"/>
      <c r="R823" s="44"/>
      <c r="S823" s="43"/>
      <c r="T823" s="43"/>
      <c r="U823" s="44"/>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43"/>
      <c r="BH823" s="43"/>
      <c r="BI823" s="43"/>
      <c r="BJ823" s="43"/>
      <c r="BK823" s="43"/>
      <c r="BL823" s="43"/>
      <c r="BM823" s="43"/>
      <c r="BN823" s="43"/>
    </row>
    <row r="824" ht="13.5" customHeight="1">
      <c r="A824" s="11"/>
      <c r="B824" s="11"/>
      <c r="C824" s="43"/>
      <c r="D824" s="43"/>
      <c r="E824" s="43"/>
      <c r="F824" s="43"/>
      <c r="G824" s="43"/>
      <c r="H824" s="43"/>
      <c r="I824" s="43"/>
      <c r="J824" s="43"/>
      <c r="K824" s="43"/>
      <c r="L824" s="43"/>
      <c r="M824" s="43"/>
      <c r="N824" s="43"/>
      <c r="O824" s="43"/>
      <c r="P824" s="43"/>
      <c r="Q824" s="44"/>
      <c r="R824" s="44"/>
      <c r="S824" s="43"/>
      <c r="T824" s="43"/>
      <c r="U824" s="44"/>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43"/>
      <c r="BH824" s="43"/>
      <c r="BI824" s="43"/>
      <c r="BJ824" s="43"/>
      <c r="BK824" s="43"/>
      <c r="BL824" s="43"/>
      <c r="BM824" s="43"/>
      <c r="BN824" s="43"/>
    </row>
    <row r="825" ht="13.5" customHeight="1">
      <c r="A825" s="11"/>
      <c r="B825" s="11"/>
      <c r="C825" s="43"/>
      <c r="D825" s="43"/>
      <c r="E825" s="43"/>
      <c r="F825" s="43"/>
      <c r="G825" s="43"/>
      <c r="H825" s="43"/>
      <c r="I825" s="43"/>
      <c r="J825" s="43"/>
      <c r="K825" s="43"/>
      <c r="L825" s="43"/>
      <c r="M825" s="43"/>
      <c r="N825" s="43"/>
      <c r="O825" s="43"/>
      <c r="P825" s="43"/>
      <c r="Q825" s="44"/>
      <c r="R825" s="44"/>
      <c r="S825" s="43"/>
      <c r="T825" s="43"/>
      <c r="U825" s="44"/>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43"/>
      <c r="BH825" s="43"/>
      <c r="BI825" s="43"/>
      <c r="BJ825" s="43"/>
      <c r="BK825" s="43"/>
      <c r="BL825" s="43"/>
      <c r="BM825" s="43"/>
      <c r="BN825" s="43"/>
    </row>
    <row r="826" ht="13.5" customHeight="1">
      <c r="A826" s="11"/>
      <c r="B826" s="11"/>
      <c r="C826" s="43"/>
      <c r="D826" s="43"/>
      <c r="E826" s="43"/>
      <c r="F826" s="43"/>
      <c r="G826" s="43"/>
      <c r="H826" s="43"/>
      <c r="I826" s="43"/>
      <c r="J826" s="43"/>
      <c r="K826" s="43"/>
      <c r="L826" s="43"/>
      <c r="M826" s="43"/>
      <c r="N826" s="43"/>
      <c r="O826" s="43"/>
      <c r="P826" s="43"/>
      <c r="Q826" s="44"/>
      <c r="R826" s="44"/>
      <c r="S826" s="43"/>
      <c r="T826" s="43"/>
      <c r="U826" s="44"/>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43"/>
      <c r="BH826" s="43"/>
      <c r="BI826" s="43"/>
      <c r="BJ826" s="43"/>
      <c r="BK826" s="43"/>
      <c r="BL826" s="43"/>
      <c r="BM826" s="43"/>
      <c r="BN826" s="43"/>
    </row>
    <row r="827" ht="13.5" customHeight="1">
      <c r="A827" s="11"/>
      <c r="B827" s="11"/>
      <c r="C827" s="43"/>
      <c r="D827" s="43"/>
      <c r="E827" s="43"/>
      <c r="F827" s="43"/>
      <c r="G827" s="43"/>
      <c r="H827" s="43"/>
      <c r="I827" s="43"/>
      <c r="J827" s="43"/>
      <c r="K827" s="43"/>
      <c r="L827" s="43"/>
      <c r="M827" s="43"/>
      <c r="N827" s="43"/>
      <c r="O827" s="43"/>
      <c r="P827" s="43"/>
      <c r="Q827" s="44"/>
      <c r="R827" s="44"/>
      <c r="S827" s="43"/>
      <c r="T827" s="43"/>
      <c r="U827" s="44"/>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43"/>
      <c r="BH827" s="43"/>
      <c r="BI827" s="43"/>
      <c r="BJ827" s="43"/>
      <c r="BK827" s="43"/>
      <c r="BL827" s="43"/>
      <c r="BM827" s="43"/>
      <c r="BN827" s="43"/>
    </row>
    <row r="828" ht="13.5" customHeight="1">
      <c r="A828" s="11"/>
      <c r="B828" s="11"/>
      <c r="C828" s="43"/>
      <c r="D828" s="43"/>
      <c r="E828" s="43"/>
      <c r="F828" s="43"/>
      <c r="G828" s="43"/>
      <c r="H828" s="43"/>
      <c r="I828" s="43"/>
      <c r="J828" s="43"/>
      <c r="K828" s="43"/>
      <c r="L828" s="43"/>
      <c r="M828" s="43"/>
      <c r="N828" s="43"/>
      <c r="O828" s="43"/>
      <c r="P828" s="43"/>
      <c r="Q828" s="44"/>
      <c r="R828" s="44"/>
      <c r="S828" s="43"/>
      <c r="T828" s="43"/>
      <c r="U828" s="44"/>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43"/>
      <c r="BH828" s="43"/>
      <c r="BI828" s="43"/>
      <c r="BJ828" s="43"/>
      <c r="BK828" s="43"/>
      <c r="BL828" s="43"/>
      <c r="BM828" s="43"/>
      <c r="BN828" s="43"/>
    </row>
    <row r="829" ht="13.5" customHeight="1">
      <c r="A829" s="11"/>
      <c r="B829" s="11"/>
      <c r="C829" s="43"/>
      <c r="D829" s="43"/>
      <c r="E829" s="43"/>
      <c r="F829" s="43"/>
      <c r="G829" s="43"/>
      <c r="H829" s="43"/>
      <c r="I829" s="43"/>
      <c r="J829" s="43"/>
      <c r="K829" s="43"/>
      <c r="L829" s="43"/>
      <c r="M829" s="43"/>
      <c r="N829" s="43"/>
      <c r="O829" s="43"/>
      <c r="P829" s="43"/>
      <c r="Q829" s="44"/>
      <c r="R829" s="44"/>
      <c r="S829" s="43"/>
      <c r="T829" s="43"/>
      <c r="U829" s="44"/>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43"/>
      <c r="BH829" s="43"/>
      <c r="BI829" s="43"/>
      <c r="BJ829" s="43"/>
      <c r="BK829" s="43"/>
      <c r="BL829" s="43"/>
      <c r="BM829" s="43"/>
      <c r="BN829" s="43"/>
    </row>
    <row r="830" ht="13.5" customHeight="1">
      <c r="A830" s="11"/>
      <c r="B830" s="11"/>
      <c r="C830" s="43"/>
      <c r="D830" s="43"/>
      <c r="E830" s="43"/>
      <c r="F830" s="43"/>
      <c r="G830" s="43"/>
      <c r="H830" s="43"/>
      <c r="I830" s="43"/>
      <c r="J830" s="43"/>
      <c r="K830" s="43"/>
      <c r="L830" s="43"/>
      <c r="M830" s="43"/>
      <c r="N830" s="43"/>
      <c r="O830" s="43"/>
      <c r="P830" s="43"/>
      <c r="Q830" s="44"/>
      <c r="R830" s="44"/>
      <c r="S830" s="43"/>
      <c r="T830" s="43"/>
      <c r="U830" s="44"/>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43"/>
      <c r="BH830" s="43"/>
      <c r="BI830" s="43"/>
      <c r="BJ830" s="43"/>
      <c r="BK830" s="43"/>
      <c r="BL830" s="43"/>
      <c r="BM830" s="43"/>
      <c r="BN830" s="43"/>
    </row>
    <row r="831" ht="13.5" customHeight="1">
      <c r="A831" s="11"/>
      <c r="B831" s="11"/>
      <c r="C831" s="43"/>
      <c r="D831" s="43"/>
      <c r="E831" s="43"/>
      <c r="F831" s="43"/>
      <c r="G831" s="43"/>
      <c r="H831" s="43"/>
      <c r="I831" s="43"/>
      <c r="J831" s="43"/>
      <c r="K831" s="43"/>
      <c r="L831" s="43"/>
      <c r="M831" s="43"/>
      <c r="N831" s="43"/>
      <c r="O831" s="43"/>
      <c r="P831" s="43"/>
      <c r="Q831" s="44"/>
      <c r="R831" s="44"/>
      <c r="S831" s="43"/>
      <c r="T831" s="43"/>
      <c r="U831" s="44"/>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43"/>
      <c r="BH831" s="43"/>
      <c r="BI831" s="43"/>
      <c r="BJ831" s="43"/>
      <c r="BK831" s="43"/>
      <c r="BL831" s="43"/>
      <c r="BM831" s="43"/>
      <c r="BN831" s="43"/>
    </row>
    <row r="832" ht="13.5" customHeight="1">
      <c r="A832" s="11"/>
      <c r="B832" s="11"/>
      <c r="C832" s="43"/>
      <c r="D832" s="43"/>
      <c r="E832" s="43"/>
      <c r="F832" s="43"/>
      <c r="G832" s="43"/>
      <c r="H832" s="43"/>
      <c r="I832" s="43"/>
      <c r="J832" s="43"/>
      <c r="K832" s="43"/>
      <c r="L832" s="43"/>
      <c r="M832" s="43"/>
      <c r="N832" s="43"/>
      <c r="O832" s="43"/>
      <c r="P832" s="43"/>
      <c r="Q832" s="44"/>
      <c r="R832" s="44"/>
      <c r="S832" s="43"/>
      <c r="T832" s="43"/>
      <c r="U832" s="44"/>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43"/>
      <c r="BH832" s="43"/>
      <c r="BI832" s="43"/>
      <c r="BJ832" s="43"/>
      <c r="BK832" s="43"/>
      <c r="BL832" s="43"/>
      <c r="BM832" s="43"/>
      <c r="BN832" s="43"/>
    </row>
    <row r="833" ht="13.5" customHeight="1">
      <c r="A833" s="11"/>
      <c r="B833" s="11"/>
      <c r="C833" s="43"/>
      <c r="D833" s="43"/>
      <c r="E833" s="43"/>
      <c r="F833" s="43"/>
      <c r="G833" s="43"/>
      <c r="H833" s="43"/>
      <c r="I833" s="43"/>
      <c r="J833" s="43"/>
      <c r="K833" s="43"/>
      <c r="L833" s="43"/>
      <c r="M833" s="43"/>
      <c r="N833" s="43"/>
      <c r="O833" s="43"/>
      <c r="P833" s="43"/>
      <c r="Q833" s="44"/>
      <c r="R833" s="44"/>
      <c r="S833" s="43"/>
      <c r="T833" s="43"/>
      <c r="U833" s="44"/>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43"/>
      <c r="BH833" s="43"/>
      <c r="BI833" s="43"/>
      <c r="BJ833" s="43"/>
      <c r="BK833" s="43"/>
      <c r="BL833" s="43"/>
      <c r="BM833" s="43"/>
      <c r="BN833" s="43"/>
    </row>
    <row r="834" ht="13.5" customHeight="1">
      <c r="A834" s="11"/>
      <c r="B834" s="11"/>
      <c r="C834" s="43"/>
      <c r="D834" s="43"/>
      <c r="E834" s="43"/>
      <c r="F834" s="43"/>
      <c r="G834" s="43"/>
      <c r="H834" s="43"/>
      <c r="I834" s="43"/>
      <c r="J834" s="43"/>
      <c r="K834" s="43"/>
      <c r="L834" s="43"/>
      <c r="M834" s="43"/>
      <c r="N834" s="43"/>
      <c r="O834" s="43"/>
      <c r="P834" s="43"/>
      <c r="Q834" s="44"/>
      <c r="R834" s="44"/>
      <c r="S834" s="43"/>
      <c r="T834" s="43"/>
      <c r="U834" s="44"/>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43"/>
      <c r="BH834" s="43"/>
      <c r="BI834" s="43"/>
      <c r="BJ834" s="43"/>
      <c r="BK834" s="43"/>
      <c r="BL834" s="43"/>
      <c r="BM834" s="43"/>
      <c r="BN834" s="43"/>
    </row>
    <row r="835" ht="13.5" customHeight="1">
      <c r="A835" s="11"/>
      <c r="B835" s="11"/>
      <c r="C835" s="43"/>
      <c r="D835" s="43"/>
      <c r="E835" s="43"/>
      <c r="F835" s="43"/>
      <c r="G835" s="43"/>
      <c r="H835" s="43"/>
      <c r="I835" s="43"/>
      <c r="J835" s="43"/>
      <c r="K835" s="43"/>
      <c r="L835" s="43"/>
      <c r="M835" s="43"/>
      <c r="N835" s="43"/>
      <c r="O835" s="43"/>
      <c r="P835" s="43"/>
      <c r="Q835" s="44"/>
      <c r="R835" s="44"/>
      <c r="S835" s="43"/>
      <c r="T835" s="43"/>
      <c r="U835" s="44"/>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43"/>
      <c r="BH835" s="43"/>
      <c r="BI835" s="43"/>
      <c r="BJ835" s="43"/>
      <c r="BK835" s="43"/>
      <c r="BL835" s="43"/>
      <c r="BM835" s="43"/>
      <c r="BN835" s="43"/>
    </row>
    <row r="836" ht="13.5" customHeight="1">
      <c r="A836" s="11"/>
      <c r="B836" s="11"/>
      <c r="C836" s="43"/>
      <c r="D836" s="43"/>
      <c r="E836" s="43"/>
      <c r="F836" s="43"/>
      <c r="G836" s="43"/>
      <c r="H836" s="43"/>
      <c r="I836" s="43"/>
      <c r="J836" s="43"/>
      <c r="K836" s="43"/>
      <c r="L836" s="43"/>
      <c r="M836" s="43"/>
      <c r="N836" s="43"/>
      <c r="O836" s="43"/>
      <c r="P836" s="43"/>
      <c r="Q836" s="44"/>
      <c r="R836" s="44"/>
      <c r="S836" s="43"/>
      <c r="T836" s="43"/>
      <c r="U836" s="44"/>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43"/>
      <c r="BH836" s="43"/>
      <c r="BI836" s="43"/>
      <c r="BJ836" s="43"/>
      <c r="BK836" s="43"/>
      <c r="BL836" s="43"/>
      <c r="BM836" s="43"/>
      <c r="BN836" s="43"/>
    </row>
    <row r="837" ht="13.5" customHeight="1">
      <c r="A837" s="11"/>
      <c r="B837" s="11"/>
      <c r="C837" s="43"/>
      <c r="D837" s="43"/>
      <c r="E837" s="43"/>
      <c r="F837" s="43"/>
      <c r="G837" s="43"/>
      <c r="H837" s="43"/>
      <c r="I837" s="43"/>
      <c r="J837" s="43"/>
      <c r="K837" s="43"/>
      <c r="L837" s="43"/>
      <c r="M837" s="43"/>
      <c r="N837" s="43"/>
      <c r="O837" s="43"/>
      <c r="P837" s="43"/>
      <c r="Q837" s="44"/>
      <c r="R837" s="44"/>
      <c r="S837" s="43"/>
      <c r="T837" s="43"/>
      <c r="U837" s="44"/>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43"/>
      <c r="BH837" s="43"/>
      <c r="BI837" s="43"/>
      <c r="BJ837" s="43"/>
      <c r="BK837" s="43"/>
      <c r="BL837" s="43"/>
      <c r="BM837" s="43"/>
      <c r="BN837" s="43"/>
    </row>
    <row r="838" ht="13.5" customHeight="1">
      <c r="A838" s="11"/>
      <c r="B838" s="11"/>
      <c r="C838" s="43"/>
      <c r="D838" s="43"/>
      <c r="E838" s="43"/>
      <c r="F838" s="43"/>
      <c r="G838" s="43"/>
      <c r="H838" s="43"/>
      <c r="I838" s="43"/>
      <c r="J838" s="43"/>
      <c r="K838" s="43"/>
      <c r="L838" s="43"/>
      <c r="M838" s="43"/>
      <c r="N838" s="43"/>
      <c r="O838" s="43"/>
      <c r="P838" s="43"/>
      <c r="Q838" s="44"/>
      <c r="R838" s="44"/>
      <c r="S838" s="43"/>
      <c r="T838" s="43"/>
      <c r="U838" s="44"/>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43"/>
      <c r="BH838" s="43"/>
      <c r="BI838" s="43"/>
      <c r="BJ838" s="43"/>
      <c r="BK838" s="43"/>
      <c r="BL838" s="43"/>
      <c r="BM838" s="43"/>
      <c r="BN838" s="43"/>
    </row>
    <row r="839" ht="13.5" customHeight="1">
      <c r="A839" s="11"/>
      <c r="B839" s="11"/>
      <c r="C839" s="43"/>
      <c r="D839" s="43"/>
      <c r="E839" s="43"/>
      <c r="F839" s="43"/>
      <c r="G839" s="43"/>
      <c r="H839" s="43"/>
      <c r="I839" s="43"/>
      <c r="J839" s="43"/>
      <c r="K839" s="43"/>
      <c r="L839" s="43"/>
      <c r="M839" s="43"/>
      <c r="N839" s="43"/>
      <c r="O839" s="43"/>
      <c r="P839" s="43"/>
      <c r="Q839" s="44"/>
      <c r="R839" s="44"/>
      <c r="S839" s="43"/>
      <c r="T839" s="43"/>
      <c r="U839" s="44"/>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43"/>
      <c r="BH839" s="43"/>
      <c r="BI839" s="43"/>
      <c r="BJ839" s="43"/>
      <c r="BK839" s="43"/>
      <c r="BL839" s="43"/>
      <c r="BM839" s="43"/>
      <c r="BN839" s="43"/>
    </row>
    <row r="840" ht="13.5" customHeight="1">
      <c r="A840" s="11"/>
      <c r="B840" s="11"/>
      <c r="C840" s="43"/>
      <c r="D840" s="43"/>
      <c r="E840" s="43"/>
      <c r="F840" s="43"/>
      <c r="G840" s="43"/>
      <c r="H840" s="43"/>
      <c r="I840" s="43"/>
      <c r="J840" s="43"/>
      <c r="K840" s="43"/>
      <c r="L840" s="43"/>
      <c r="M840" s="43"/>
      <c r="N840" s="43"/>
      <c r="O840" s="43"/>
      <c r="P840" s="43"/>
      <c r="Q840" s="44"/>
      <c r="R840" s="44"/>
      <c r="S840" s="43"/>
      <c r="T840" s="43"/>
      <c r="U840" s="44"/>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43"/>
      <c r="BH840" s="43"/>
      <c r="BI840" s="43"/>
      <c r="BJ840" s="43"/>
      <c r="BK840" s="43"/>
      <c r="BL840" s="43"/>
      <c r="BM840" s="43"/>
      <c r="BN840" s="43"/>
    </row>
    <row r="841" ht="13.5" customHeight="1">
      <c r="A841" s="11"/>
      <c r="B841" s="11"/>
      <c r="C841" s="43"/>
      <c r="D841" s="43"/>
      <c r="E841" s="43"/>
      <c r="F841" s="43"/>
      <c r="G841" s="43"/>
      <c r="H841" s="43"/>
      <c r="I841" s="43"/>
      <c r="J841" s="43"/>
      <c r="K841" s="43"/>
      <c r="L841" s="43"/>
      <c r="M841" s="43"/>
      <c r="N841" s="43"/>
      <c r="O841" s="43"/>
      <c r="P841" s="43"/>
      <c r="Q841" s="44"/>
      <c r="R841" s="44"/>
      <c r="S841" s="43"/>
      <c r="T841" s="43"/>
      <c r="U841" s="44"/>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43"/>
      <c r="BH841" s="43"/>
      <c r="BI841" s="43"/>
      <c r="BJ841" s="43"/>
      <c r="BK841" s="43"/>
      <c r="BL841" s="43"/>
      <c r="BM841" s="43"/>
      <c r="BN841" s="43"/>
    </row>
    <row r="842" ht="13.5" customHeight="1">
      <c r="A842" s="11"/>
      <c r="B842" s="11"/>
      <c r="C842" s="43"/>
      <c r="D842" s="43"/>
      <c r="E842" s="43"/>
      <c r="F842" s="43"/>
      <c r="G842" s="43"/>
      <c r="H842" s="43"/>
      <c r="I842" s="43"/>
      <c r="J842" s="43"/>
      <c r="K842" s="43"/>
      <c r="L842" s="43"/>
      <c r="M842" s="43"/>
      <c r="N842" s="43"/>
      <c r="O842" s="43"/>
      <c r="P842" s="43"/>
      <c r="Q842" s="44"/>
      <c r="R842" s="44"/>
      <c r="S842" s="43"/>
      <c r="T842" s="43"/>
      <c r="U842" s="44"/>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43"/>
      <c r="BH842" s="43"/>
      <c r="BI842" s="43"/>
      <c r="BJ842" s="43"/>
      <c r="BK842" s="43"/>
      <c r="BL842" s="43"/>
      <c r="BM842" s="43"/>
      <c r="BN842" s="43"/>
    </row>
    <row r="843" ht="13.5" customHeight="1">
      <c r="A843" s="11"/>
      <c r="B843" s="11"/>
      <c r="C843" s="43"/>
      <c r="D843" s="43"/>
      <c r="E843" s="43"/>
      <c r="F843" s="43"/>
      <c r="G843" s="43"/>
      <c r="H843" s="43"/>
      <c r="I843" s="43"/>
      <c r="J843" s="43"/>
      <c r="K843" s="43"/>
      <c r="L843" s="43"/>
      <c r="M843" s="43"/>
      <c r="N843" s="43"/>
      <c r="O843" s="43"/>
      <c r="P843" s="43"/>
      <c r="Q843" s="44"/>
      <c r="R843" s="44"/>
      <c r="S843" s="43"/>
      <c r="T843" s="43"/>
      <c r="U843" s="44"/>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43"/>
      <c r="BH843" s="43"/>
      <c r="BI843" s="43"/>
      <c r="BJ843" s="43"/>
      <c r="BK843" s="43"/>
      <c r="BL843" s="43"/>
      <c r="BM843" s="43"/>
      <c r="BN843" s="43"/>
    </row>
    <row r="844" ht="13.5" customHeight="1">
      <c r="A844" s="11"/>
      <c r="B844" s="11"/>
      <c r="C844" s="43"/>
      <c r="D844" s="43"/>
      <c r="E844" s="43"/>
      <c r="F844" s="43"/>
      <c r="G844" s="43"/>
      <c r="H844" s="43"/>
      <c r="I844" s="43"/>
      <c r="J844" s="43"/>
      <c r="K844" s="43"/>
      <c r="L844" s="43"/>
      <c r="M844" s="43"/>
      <c r="N844" s="43"/>
      <c r="O844" s="43"/>
      <c r="P844" s="43"/>
      <c r="Q844" s="44"/>
      <c r="R844" s="44"/>
      <c r="S844" s="43"/>
      <c r="T844" s="43"/>
      <c r="U844" s="44"/>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43"/>
      <c r="BH844" s="43"/>
      <c r="BI844" s="43"/>
      <c r="BJ844" s="43"/>
      <c r="BK844" s="43"/>
      <c r="BL844" s="43"/>
      <c r="BM844" s="43"/>
      <c r="BN844" s="43"/>
    </row>
    <row r="845" ht="13.5" customHeight="1">
      <c r="A845" s="11"/>
      <c r="B845" s="11"/>
      <c r="C845" s="43"/>
      <c r="D845" s="43"/>
      <c r="E845" s="43"/>
      <c r="F845" s="43"/>
      <c r="G845" s="43"/>
      <c r="H845" s="43"/>
      <c r="I845" s="43"/>
      <c r="J845" s="43"/>
      <c r="K845" s="43"/>
      <c r="L845" s="43"/>
      <c r="M845" s="43"/>
      <c r="N845" s="43"/>
      <c r="O845" s="43"/>
      <c r="P845" s="43"/>
      <c r="Q845" s="44"/>
      <c r="R845" s="44"/>
      <c r="S845" s="43"/>
      <c r="T845" s="43"/>
      <c r="U845" s="44"/>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43"/>
      <c r="BH845" s="43"/>
      <c r="BI845" s="43"/>
      <c r="BJ845" s="43"/>
      <c r="BK845" s="43"/>
      <c r="BL845" s="43"/>
      <c r="BM845" s="43"/>
      <c r="BN845" s="43"/>
    </row>
    <row r="846" ht="13.5" customHeight="1">
      <c r="A846" s="11"/>
      <c r="B846" s="11"/>
      <c r="C846" s="43"/>
      <c r="D846" s="43"/>
      <c r="E846" s="43"/>
      <c r="F846" s="43"/>
      <c r="G846" s="43"/>
      <c r="H846" s="43"/>
      <c r="I846" s="43"/>
      <c r="J846" s="43"/>
      <c r="K846" s="43"/>
      <c r="L846" s="43"/>
      <c r="M846" s="43"/>
      <c r="N846" s="43"/>
      <c r="O846" s="43"/>
      <c r="P846" s="43"/>
      <c r="Q846" s="44"/>
      <c r="R846" s="44"/>
      <c r="S846" s="43"/>
      <c r="T846" s="43"/>
      <c r="U846" s="44"/>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43"/>
      <c r="BH846" s="43"/>
      <c r="BI846" s="43"/>
      <c r="BJ846" s="43"/>
      <c r="BK846" s="43"/>
      <c r="BL846" s="43"/>
      <c r="BM846" s="43"/>
      <c r="BN846" s="43"/>
    </row>
    <row r="847" ht="13.5" customHeight="1">
      <c r="A847" s="11"/>
      <c r="B847" s="11"/>
      <c r="C847" s="43"/>
      <c r="D847" s="43"/>
      <c r="E847" s="43"/>
      <c r="F847" s="43"/>
      <c r="G847" s="43"/>
      <c r="H847" s="43"/>
      <c r="I847" s="43"/>
      <c r="J847" s="43"/>
      <c r="K847" s="43"/>
      <c r="L847" s="43"/>
      <c r="M847" s="43"/>
      <c r="N847" s="43"/>
      <c r="O847" s="43"/>
      <c r="P847" s="43"/>
      <c r="Q847" s="44"/>
      <c r="R847" s="44"/>
      <c r="S847" s="43"/>
      <c r="T847" s="43"/>
      <c r="U847" s="44"/>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43"/>
      <c r="BH847" s="43"/>
      <c r="BI847" s="43"/>
      <c r="BJ847" s="43"/>
      <c r="BK847" s="43"/>
      <c r="BL847" s="43"/>
      <c r="BM847" s="43"/>
      <c r="BN847" s="43"/>
    </row>
    <row r="848" ht="13.5" customHeight="1">
      <c r="A848" s="11"/>
      <c r="B848" s="11"/>
      <c r="C848" s="43"/>
      <c r="D848" s="43"/>
      <c r="E848" s="43"/>
      <c r="F848" s="43"/>
      <c r="G848" s="43"/>
      <c r="H848" s="43"/>
      <c r="I848" s="43"/>
      <c r="J848" s="43"/>
      <c r="K848" s="43"/>
      <c r="L848" s="43"/>
      <c r="M848" s="43"/>
      <c r="N848" s="43"/>
      <c r="O848" s="43"/>
      <c r="P848" s="43"/>
      <c r="Q848" s="44"/>
      <c r="R848" s="44"/>
      <c r="S848" s="43"/>
      <c r="T848" s="43"/>
      <c r="U848" s="44"/>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43"/>
      <c r="BH848" s="43"/>
      <c r="BI848" s="43"/>
      <c r="BJ848" s="43"/>
      <c r="BK848" s="43"/>
      <c r="BL848" s="43"/>
      <c r="BM848" s="43"/>
      <c r="BN848" s="43"/>
    </row>
    <row r="849" ht="13.5" customHeight="1">
      <c r="A849" s="11"/>
      <c r="B849" s="11"/>
      <c r="C849" s="43"/>
      <c r="D849" s="43"/>
      <c r="E849" s="43"/>
      <c r="F849" s="43"/>
      <c r="G849" s="43"/>
      <c r="H849" s="43"/>
      <c r="I849" s="43"/>
      <c r="J849" s="43"/>
      <c r="K849" s="43"/>
      <c r="L849" s="43"/>
      <c r="M849" s="43"/>
      <c r="N849" s="43"/>
      <c r="O849" s="43"/>
      <c r="P849" s="43"/>
      <c r="Q849" s="44"/>
      <c r="R849" s="44"/>
      <c r="S849" s="43"/>
      <c r="T849" s="43"/>
      <c r="U849" s="44"/>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43"/>
      <c r="BH849" s="43"/>
      <c r="BI849" s="43"/>
      <c r="BJ849" s="43"/>
      <c r="BK849" s="43"/>
      <c r="BL849" s="43"/>
      <c r="BM849" s="43"/>
      <c r="BN849" s="43"/>
    </row>
    <row r="850" ht="13.5" customHeight="1">
      <c r="A850" s="11"/>
      <c r="B850" s="11"/>
      <c r="C850" s="43"/>
      <c r="D850" s="43"/>
      <c r="E850" s="43"/>
      <c r="F850" s="43"/>
      <c r="G850" s="43"/>
      <c r="H850" s="43"/>
      <c r="I850" s="43"/>
      <c r="J850" s="43"/>
      <c r="K850" s="43"/>
      <c r="L850" s="43"/>
      <c r="M850" s="43"/>
      <c r="N850" s="43"/>
      <c r="O850" s="43"/>
      <c r="P850" s="43"/>
      <c r="Q850" s="44"/>
      <c r="R850" s="44"/>
      <c r="S850" s="43"/>
      <c r="T850" s="43"/>
      <c r="U850" s="44"/>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43"/>
      <c r="BH850" s="43"/>
      <c r="BI850" s="43"/>
      <c r="BJ850" s="43"/>
      <c r="BK850" s="43"/>
      <c r="BL850" s="43"/>
      <c r="BM850" s="43"/>
      <c r="BN850" s="43"/>
    </row>
    <row r="851" ht="13.5" customHeight="1">
      <c r="A851" s="11"/>
      <c r="B851" s="11"/>
      <c r="C851" s="43"/>
      <c r="D851" s="43"/>
      <c r="E851" s="43"/>
      <c r="F851" s="43"/>
      <c r="G851" s="43"/>
      <c r="H851" s="43"/>
      <c r="I851" s="43"/>
      <c r="J851" s="43"/>
      <c r="K851" s="43"/>
      <c r="L851" s="43"/>
      <c r="M851" s="43"/>
      <c r="N851" s="43"/>
      <c r="O851" s="43"/>
      <c r="P851" s="43"/>
      <c r="Q851" s="44"/>
      <c r="R851" s="44"/>
      <c r="S851" s="43"/>
      <c r="T851" s="43"/>
      <c r="U851" s="44"/>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43"/>
      <c r="BH851" s="43"/>
      <c r="BI851" s="43"/>
      <c r="BJ851" s="43"/>
      <c r="BK851" s="43"/>
      <c r="BL851" s="43"/>
      <c r="BM851" s="43"/>
      <c r="BN851" s="43"/>
    </row>
    <row r="852" ht="13.5" customHeight="1">
      <c r="A852" s="11"/>
      <c r="B852" s="11"/>
      <c r="C852" s="43"/>
      <c r="D852" s="43"/>
      <c r="E852" s="43"/>
      <c r="F852" s="43"/>
      <c r="G852" s="43"/>
      <c r="H852" s="43"/>
      <c r="I852" s="43"/>
      <c r="J852" s="43"/>
      <c r="K852" s="43"/>
      <c r="L852" s="43"/>
      <c r="M852" s="43"/>
      <c r="N852" s="43"/>
      <c r="O852" s="43"/>
      <c r="P852" s="43"/>
      <c r="Q852" s="44"/>
      <c r="R852" s="44"/>
      <c r="S852" s="43"/>
      <c r="T852" s="43"/>
      <c r="U852" s="44"/>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43"/>
      <c r="BH852" s="43"/>
      <c r="BI852" s="43"/>
      <c r="BJ852" s="43"/>
      <c r="BK852" s="43"/>
      <c r="BL852" s="43"/>
      <c r="BM852" s="43"/>
      <c r="BN852" s="43"/>
    </row>
    <row r="853" ht="13.5" customHeight="1">
      <c r="A853" s="11"/>
      <c r="B853" s="11"/>
      <c r="C853" s="43"/>
      <c r="D853" s="43"/>
      <c r="E853" s="43"/>
      <c r="F853" s="43"/>
      <c r="G853" s="43"/>
      <c r="H853" s="43"/>
      <c r="I853" s="43"/>
      <c r="J853" s="43"/>
      <c r="K853" s="43"/>
      <c r="L853" s="43"/>
      <c r="M853" s="43"/>
      <c r="N853" s="43"/>
      <c r="O853" s="43"/>
      <c r="P853" s="43"/>
      <c r="Q853" s="44"/>
      <c r="R853" s="44"/>
      <c r="S853" s="43"/>
      <c r="T853" s="43"/>
      <c r="U853" s="44"/>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43"/>
      <c r="BH853" s="43"/>
      <c r="BI853" s="43"/>
      <c r="BJ853" s="43"/>
      <c r="BK853" s="43"/>
      <c r="BL853" s="43"/>
      <c r="BM853" s="43"/>
      <c r="BN853" s="43"/>
    </row>
    <row r="854" ht="13.5" customHeight="1">
      <c r="A854" s="11"/>
      <c r="B854" s="11"/>
      <c r="C854" s="43"/>
      <c r="D854" s="43"/>
      <c r="E854" s="43"/>
      <c r="F854" s="43"/>
      <c r="G854" s="43"/>
      <c r="H854" s="43"/>
      <c r="I854" s="43"/>
      <c r="J854" s="43"/>
      <c r="K854" s="43"/>
      <c r="L854" s="43"/>
      <c r="M854" s="43"/>
      <c r="N854" s="43"/>
      <c r="O854" s="43"/>
      <c r="P854" s="43"/>
      <c r="Q854" s="44"/>
      <c r="R854" s="44"/>
      <c r="S854" s="43"/>
      <c r="T854" s="43"/>
      <c r="U854" s="44"/>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43"/>
      <c r="BH854" s="43"/>
      <c r="BI854" s="43"/>
      <c r="BJ854" s="43"/>
      <c r="BK854" s="43"/>
      <c r="BL854" s="43"/>
      <c r="BM854" s="43"/>
      <c r="BN854" s="43"/>
    </row>
    <row r="855" ht="13.5" customHeight="1">
      <c r="A855" s="11"/>
      <c r="B855" s="11"/>
      <c r="C855" s="43"/>
      <c r="D855" s="43"/>
      <c r="E855" s="43"/>
      <c r="F855" s="43"/>
      <c r="G855" s="43"/>
      <c r="H855" s="43"/>
      <c r="I855" s="43"/>
      <c r="J855" s="43"/>
      <c r="K855" s="43"/>
      <c r="L855" s="43"/>
      <c r="M855" s="43"/>
      <c r="N855" s="43"/>
      <c r="O855" s="43"/>
      <c r="P855" s="43"/>
      <c r="Q855" s="44"/>
      <c r="R855" s="44"/>
      <c r="S855" s="43"/>
      <c r="T855" s="43"/>
      <c r="U855" s="44"/>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43"/>
      <c r="BH855" s="43"/>
      <c r="BI855" s="43"/>
      <c r="BJ855" s="43"/>
      <c r="BK855" s="43"/>
      <c r="BL855" s="43"/>
      <c r="BM855" s="43"/>
      <c r="BN855" s="43"/>
    </row>
    <row r="856" ht="13.5" customHeight="1">
      <c r="A856" s="11"/>
      <c r="B856" s="11"/>
      <c r="C856" s="43"/>
      <c r="D856" s="43"/>
      <c r="E856" s="43"/>
      <c r="F856" s="43"/>
      <c r="G856" s="43"/>
      <c r="H856" s="43"/>
      <c r="I856" s="43"/>
      <c r="J856" s="43"/>
      <c r="K856" s="43"/>
      <c r="L856" s="43"/>
      <c r="M856" s="43"/>
      <c r="N856" s="43"/>
      <c r="O856" s="43"/>
      <c r="P856" s="43"/>
      <c r="Q856" s="44"/>
      <c r="R856" s="44"/>
      <c r="S856" s="43"/>
      <c r="T856" s="43"/>
      <c r="U856" s="44"/>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43"/>
      <c r="BH856" s="43"/>
      <c r="BI856" s="43"/>
      <c r="BJ856" s="43"/>
      <c r="BK856" s="43"/>
      <c r="BL856" s="43"/>
      <c r="BM856" s="43"/>
      <c r="BN856" s="43"/>
    </row>
    <row r="857" ht="13.5" customHeight="1">
      <c r="A857" s="11"/>
      <c r="B857" s="11"/>
      <c r="C857" s="43"/>
      <c r="D857" s="43"/>
      <c r="E857" s="43"/>
      <c r="F857" s="43"/>
      <c r="G857" s="43"/>
      <c r="H857" s="43"/>
      <c r="I857" s="43"/>
      <c r="J857" s="43"/>
      <c r="K857" s="43"/>
      <c r="L857" s="43"/>
      <c r="M857" s="43"/>
      <c r="N857" s="43"/>
      <c r="O857" s="43"/>
      <c r="P857" s="43"/>
      <c r="Q857" s="44"/>
      <c r="R857" s="44"/>
      <c r="S857" s="43"/>
      <c r="T857" s="43"/>
      <c r="U857" s="44"/>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43"/>
      <c r="BH857" s="43"/>
      <c r="BI857" s="43"/>
      <c r="BJ857" s="43"/>
      <c r="BK857" s="43"/>
      <c r="BL857" s="43"/>
      <c r="BM857" s="43"/>
      <c r="BN857" s="43"/>
    </row>
    <row r="858" ht="13.5" customHeight="1">
      <c r="A858" s="11"/>
      <c r="B858" s="11"/>
      <c r="C858" s="43"/>
      <c r="D858" s="43"/>
      <c r="E858" s="43"/>
      <c r="F858" s="43"/>
      <c r="G858" s="43"/>
      <c r="H858" s="43"/>
      <c r="I858" s="43"/>
      <c r="J858" s="43"/>
      <c r="K858" s="43"/>
      <c r="L858" s="43"/>
      <c r="M858" s="43"/>
      <c r="N858" s="43"/>
      <c r="O858" s="43"/>
      <c r="P858" s="43"/>
      <c r="Q858" s="44"/>
      <c r="R858" s="44"/>
      <c r="S858" s="43"/>
      <c r="T858" s="43"/>
      <c r="U858" s="44"/>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43"/>
      <c r="BH858" s="43"/>
      <c r="BI858" s="43"/>
      <c r="BJ858" s="43"/>
      <c r="BK858" s="43"/>
      <c r="BL858" s="43"/>
      <c r="BM858" s="43"/>
      <c r="BN858" s="43"/>
    </row>
    <row r="859" ht="13.5" customHeight="1">
      <c r="A859" s="11"/>
      <c r="B859" s="11"/>
      <c r="C859" s="43"/>
      <c r="D859" s="43"/>
      <c r="E859" s="43"/>
      <c r="F859" s="43"/>
      <c r="G859" s="43"/>
      <c r="H859" s="43"/>
      <c r="I859" s="43"/>
      <c r="J859" s="43"/>
      <c r="K859" s="43"/>
      <c r="L859" s="43"/>
      <c r="M859" s="43"/>
      <c r="N859" s="43"/>
      <c r="O859" s="43"/>
      <c r="P859" s="43"/>
      <c r="Q859" s="44"/>
      <c r="R859" s="44"/>
      <c r="S859" s="43"/>
      <c r="T859" s="43"/>
      <c r="U859" s="44"/>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43"/>
      <c r="BH859" s="43"/>
      <c r="BI859" s="43"/>
      <c r="BJ859" s="43"/>
      <c r="BK859" s="43"/>
      <c r="BL859" s="43"/>
      <c r="BM859" s="43"/>
      <c r="BN859" s="43"/>
    </row>
    <row r="860" ht="13.5" customHeight="1">
      <c r="A860" s="11"/>
      <c r="B860" s="11"/>
      <c r="C860" s="43"/>
      <c r="D860" s="43"/>
      <c r="E860" s="43"/>
      <c r="F860" s="43"/>
      <c r="G860" s="43"/>
      <c r="H860" s="43"/>
      <c r="I860" s="43"/>
      <c r="J860" s="43"/>
      <c r="K860" s="43"/>
      <c r="L860" s="43"/>
      <c r="M860" s="43"/>
      <c r="N860" s="43"/>
      <c r="O860" s="43"/>
      <c r="P860" s="43"/>
      <c r="Q860" s="44"/>
      <c r="R860" s="44"/>
      <c r="S860" s="43"/>
      <c r="T860" s="43"/>
      <c r="U860" s="44"/>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43"/>
      <c r="BH860" s="43"/>
      <c r="BI860" s="43"/>
      <c r="BJ860" s="43"/>
      <c r="BK860" s="43"/>
      <c r="BL860" s="43"/>
      <c r="BM860" s="43"/>
      <c r="BN860" s="43"/>
    </row>
    <row r="861" ht="13.5" customHeight="1">
      <c r="A861" s="11"/>
      <c r="B861" s="11"/>
      <c r="C861" s="43"/>
      <c r="D861" s="43"/>
      <c r="E861" s="43"/>
      <c r="F861" s="43"/>
      <c r="G861" s="43"/>
      <c r="H861" s="43"/>
      <c r="I861" s="43"/>
      <c r="J861" s="43"/>
      <c r="K861" s="43"/>
      <c r="L861" s="43"/>
      <c r="M861" s="43"/>
      <c r="N861" s="43"/>
      <c r="O861" s="43"/>
      <c r="P861" s="43"/>
      <c r="Q861" s="44"/>
      <c r="R861" s="44"/>
      <c r="S861" s="43"/>
      <c r="T861" s="43"/>
      <c r="U861" s="44"/>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43"/>
      <c r="BH861" s="43"/>
      <c r="BI861" s="43"/>
      <c r="BJ861" s="43"/>
      <c r="BK861" s="43"/>
      <c r="BL861" s="43"/>
      <c r="BM861" s="43"/>
      <c r="BN861" s="43"/>
    </row>
    <row r="862" ht="13.5" customHeight="1">
      <c r="A862" s="11"/>
      <c r="B862" s="11"/>
      <c r="C862" s="43"/>
      <c r="D862" s="43"/>
      <c r="E862" s="43"/>
      <c r="F862" s="43"/>
      <c r="G862" s="43"/>
      <c r="H862" s="43"/>
      <c r="I862" s="43"/>
      <c r="J862" s="43"/>
      <c r="K862" s="43"/>
      <c r="L862" s="43"/>
      <c r="M862" s="43"/>
      <c r="N862" s="43"/>
      <c r="O862" s="43"/>
      <c r="P862" s="43"/>
      <c r="Q862" s="44"/>
      <c r="R862" s="44"/>
      <c r="S862" s="43"/>
      <c r="T862" s="43"/>
      <c r="U862" s="44"/>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43"/>
      <c r="BH862" s="43"/>
      <c r="BI862" s="43"/>
      <c r="BJ862" s="43"/>
      <c r="BK862" s="43"/>
      <c r="BL862" s="43"/>
      <c r="BM862" s="43"/>
      <c r="BN862" s="43"/>
    </row>
    <row r="863" ht="13.5" customHeight="1">
      <c r="A863" s="11"/>
      <c r="B863" s="11"/>
      <c r="C863" s="43"/>
      <c r="D863" s="43"/>
      <c r="E863" s="43"/>
      <c r="F863" s="43"/>
      <c r="G863" s="43"/>
      <c r="H863" s="43"/>
      <c r="I863" s="43"/>
      <c r="J863" s="43"/>
      <c r="K863" s="43"/>
      <c r="L863" s="43"/>
      <c r="M863" s="43"/>
      <c r="N863" s="43"/>
      <c r="O863" s="43"/>
      <c r="P863" s="43"/>
      <c r="Q863" s="44"/>
      <c r="R863" s="44"/>
      <c r="S863" s="43"/>
      <c r="T863" s="43"/>
      <c r="U863" s="44"/>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43"/>
      <c r="BH863" s="43"/>
      <c r="BI863" s="43"/>
      <c r="BJ863" s="43"/>
      <c r="BK863" s="43"/>
      <c r="BL863" s="43"/>
      <c r="BM863" s="43"/>
      <c r="BN863" s="43"/>
    </row>
    <row r="864" ht="13.5" customHeight="1">
      <c r="A864" s="11"/>
      <c r="B864" s="11"/>
      <c r="C864" s="43"/>
      <c r="D864" s="43"/>
      <c r="E864" s="43"/>
      <c r="F864" s="43"/>
      <c r="G864" s="43"/>
      <c r="H864" s="43"/>
      <c r="I864" s="43"/>
      <c r="J864" s="43"/>
      <c r="K864" s="43"/>
      <c r="L864" s="43"/>
      <c r="M864" s="43"/>
      <c r="N864" s="43"/>
      <c r="O864" s="43"/>
      <c r="P864" s="43"/>
      <c r="Q864" s="44"/>
      <c r="R864" s="44"/>
      <c r="S864" s="43"/>
      <c r="T864" s="43"/>
      <c r="U864" s="44"/>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43"/>
      <c r="BH864" s="43"/>
      <c r="BI864" s="43"/>
      <c r="BJ864" s="43"/>
      <c r="BK864" s="43"/>
      <c r="BL864" s="43"/>
      <c r="BM864" s="43"/>
      <c r="BN864" s="43"/>
    </row>
    <row r="865" ht="13.5" customHeight="1">
      <c r="A865" s="11"/>
      <c r="B865" s="11"/>
      <c r="C865" s="43"/>
      <c r="D865" s="43"/>
      <c r="E865" s="43"/>
      <c r="F865" s="43"/>
      <c r="G865" s="43"/>
      <c r="H865" s="43"/>
      <c r="I865" s="43"/>
      <c r="J865" s="43"/>
      <c r="K865" s="43"/>
      <c r="L865" s="43"/>
      <c r="M865" s="43"/>
      <c r="N865" s="43"/>
      <c r="O865" s="43"/>
      <c r="P865" s="43"/>
      <c r="Q865" s="44"/>
      <c r="R865" s="44"/>
      <c r="S865" s="43"/>
      <c r="T865" s="43"/>
      <c r="U865" s="44"/>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43"/>
      <c r="BH865" s="43"/>
      <c r="BI865" s="43"/>
      <c r="BJ865" s="43"/>
      <c r="BK865" s="43"/>
      <c r="BL865" s="43"/>
      <c r="BM865" s="43"/>
      <c r="BN865" s="43"/>
    </row>
    <row r="866" ht="13.5" customHeight="1">
      <c r="A866" s="11"/>
      <c r="B866" s="11"/>
      <c r="C866" s="43"/>
      <c r="D866" s="43"/>
      <c r="E866" s="43"/>
      <c r="F866" s="43"/>
      <c r="G866" s="43"/>
      <c r="H866" s="43"/>
      <c r="I866" s="43"/>
      <c r="J866" s="43"/>
      <c r="K866" s="43"/>
      <c r="L866" s="43"/>
      <c r="M866" s="43"/>
      <c r="N866" s="43"/>
      <c r="O866" s="43"/>
      <c r="P866" s="43"/>
      <c r="Q866" s="44"/>
      <c r="R866" s="44"/>
      <c r="S866" s="43"/>
      <c r="T866" s="43"/>
      <c r="U866" s="44"/>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43"/>
      <c r="BH866" s="43"/>
      <c r="BI866" s="43"/>
      <c r="BJ866" s="43"/>
      <c r="BK866" s="43"/>
      <c r="BL866" s="43"/>
      <c r="BM866" s="43"/>
      <c r="BN866" s="43"/>
    </row>
    <row r="867" ht="13.5" customHeight="1">
      <c r="A867" s="11"/>
      <c r="B867" s="11"/>
      <c r="C867" s="43"/>
      <c r="D867" s="43"/>
      <c r="E867" s="43"/>
      <c r="F867" s="43"/>
      <c r="G867" s="43"/>
      <c r="H867" s="43"/>
      <c r="I867" s="43"/>
      <c r="J867" s="43"/>
      <c r="K867" s="43"/>
      <c r="L867" s="43"/>
      <c r="M867" s="43"/>
      <c r="N867" s="43"/>
      <c r="O867" s="43"/>
      <c r="P867" s="43"/>
      <c r="Q867" s="44"/>
      <c r="R867" s="44"/>
      <c r="S867" s="43"/>
      <c r="T867" s="43"/>
      <c r="U867" s="44"/>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43"/>
      <c r="BH867" s="43"/>
      <c r="BI867" s="43"/>
      <c r="BJ867" s="43"/>
      <c r="BK867" s="43"/>
      <c r="BL867" s="43"/>
      <c r="BM867" s="43"/>
      <c r="BN867" s="43"/>
    </row>
    <row r="868" ht="13.5" customHeight="1">
      <c r="A868" s="11"/>
      <c r="B868" s="11"/>
      <c r="C868" s="43"/>
      <c r="D868" s="43"/>
      <c r="E868" s="43"/>
      <c r="F868" s="43"/>
      <c r="G868" s="43"/>
      <c r="H868" s="43"/>
      <c r="I868" s="43"/>
      <c r="J868" s="43"/>
      <c r="K868" s="43"/>
      <c r="L868" s="43"/>
      <c r="M868" s="43"/>
      <c r="N868" s="43"/>
      <c r="O868" s="43"/>
      <c r="P868" s="43"/>
      <c r="Q868" s="44"/>
      <c r="R868" s="44"/>
      <c r="S868" s="43"/>
      <c r="T868" s="43"/>
      <c r="U868" s="44"/>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43"/>
      <c r="BH868" s="43"/>
      <c r="BI868" s="43"/>
      <c r="BJ868" s="43"/>
      <c r="BK868" s="43"/>
      <c r="BL868" s="43"/>
      <c r="BM868" s="43"/>
      <c r="BN868" s="43"/>
    </row>
    <row r="869" ht="13.5" customHeight="1">
      <c r="A869" s="11"/>
      <c r="B869" s="11"/>
      <c r="C869" s="43"/>
      <c r="D869" s="43"/>
      <c r="E869" s="43"/>
      <c r="F869" s="43"/>
      <c r="G869" s="43"/>
      <c r="H869" s="43"/>
      <c r="I869" s="43"/>
      <c r="J869" s="43"/>
      <c r="K869" s="43"/>
      <c r="L869" s="43"/>
      <c r="M869" s="43"/>
      <c r="N869" s="43"/>
      <c r="O869" s="43"/>
      <c r="P869" s="43"/>
      <c r="Q869" s="44"/>
      <c r="R869" s="44"/>
      <c r="S869" s="43"/>
      <c r="T869" s="43"/>
      <c r="U869" s="44"/>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43"/>
      <c r="BH869" s="43"/>
      <c r="BI869" s="43"/>
      <c r="BJ869" s="43"/>
      <c r="BK869" s="43"/>
      <c r="BL869" s="43"/>
      <c r="BM869" s="43"/>
      <c r="BN869" s="43"/>
    </row>
    <row r="870" ht="13.5" customHeight="1">
      <c r="A870" s="11"/>
      <c r="B870" s="11"/>
      <c r="C870" s="43"/>
      <c r="D870" s="43"/>
      <c r="E870" s="43"/>
      <c r="F870" s="43"/>
      <c r="G870" s="43"/>
      <c r="H870" s="43"/>
      <c r="I870" s="43"/>
      <c r="J870" s="43"/>
      <c r="K870" s="43"/>
      <c r="L870" s="43"/>
      <c r="M870" s="43"/>
      <c r="N870" s="43"/>
      <c r="O870" s="43"/>
      <c r="P870" s="43"/>
      <c r="Q870" s="44"/>
      <c r="R870" s="44"/>
      <c r="S870" s="43"/>
      <c r="T870" s="43"/>
      <c r="U870" s="44"/>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43"/>
      <c r="BH870" s="43"/>
      <c r="BI870" s="43"/>
      <c r="BJ870" s="43"/>
      <c r="BK870" s="43"/>
      <c r="BL870" s="43"/>
      <c r="BM870" s="43"/>
      <c r="BN870" s="43"/>
    </row>
    <row r="871" ht="13.5" customHeight="1">
      <c r="A871" s="11"/>
      <c r="B871" s="11"/>
      <c r="C871" s="43"/>
      <c r="D871" s="43"/>
      <c r="E871" s="43"/>
      <c r="F871" s="43"/>
      <c r="G871" s="43"/>
      <c r="H871" s="43"/>
      <c r="I871" s="43"/>
      <c r="J871" s="43"/>
      <c r="K871" s="43"/>
      <c r="L871" s="43"/>
      <c r="M871" s="43"/>
      <c r="N871" s="43"/>
      <c r="O871" s="43"/>
      <c r="P871" s="43"/>
      <c r="Q871" s="44"/>
      <c r="R871" s="44"/>
      <c r="S871" s="43"/>
      <c r="T871" s="43"/>
      <c r="U871" s="44"/>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43"/>
      <c r="BH871" s="43"/>
      <c r="BI871" s="43"/>
      <c r="BJ871" s="43"/>
      <c r="BK871" s="43"/>
      <c r="BL871" s="43"/>
      <c r="BM871" s="43"/>
      <c r="BN871" s="43"/>
    </row>
    <row r="872" ht="13.5" customHeight="1">
      <c r="A872" s="11"/>
      <c r="B872" s="11"/>
      <c r="C872" s="43"/>
      <c r="D872" s="43"/>
      <c r="E872" s="43"/>
      <c r="F872" s="43"/>
      <c r="G872" s="43"/>
      <c r="H872" s="43"/>
      <c r="I872" s="43"/>
      <c r="J872" s="43"/>
      <c r="K872" s="43"/>
      <c r="L872" s="43"/>
      <c r="M872" s="43"/>
      <c r="N872" s="43"/>
      <c r="O872" s="43"/>
      <c r="P872" s="43"/>
      <c r="Q872" s="44"/>
      <c r="R872" s="44"/>
      <c r="S872" s="43"/>
      <c r="T872" s="43"/>
      <c r="U872" s="44"/>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43"/>
      <c r="BH872" s="43"/>
      <c r="BI872" s="43"/>
      <c r="BJ872" s="43"/>
      <c r="BK872" s="43"/>
      <c r="BL872" s="43"/>
      <c r="BM872" s="43"/>
      <c r="BN872" s="43"/>
    </row>
    <row r="873" ht="13.5" customHeight="1">
      <c r="A873" s="11"/>
      <c r="B873" s="11"/>
      <c r="C873" s="43"/>
      <c r="D873" s="43"/>
      <c r="E873" s="43"/>
      <c r="F873" s="43"/>
      <c r="G873" s="43"/>
      <c r="H873" s="43"/>
      <c r="I873" s="43"/>
      <c r="J873" s="43"/>
      <c r="K873" s="43"/>
      <c r="L873" s="43"/>
      <c r="M873" s="43"/>
      <c r="N873" s="43"/>
      <c r="O873" s="43"/>
      <c r="P873" s="43"/>
      <c r="Q873" s="44"/>
      <c r="R873" s="44"/>
      <c r="S873" s="43"/>
      <c r="T873" s="43"/>
      <c r="U873" s="44"/>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43"/>
      <c r="BH873" s="43"/>
      <c r="BI873" s="43"/>
      <c r="BJ873" s="43"/>
      <c r="BK873" s="43"/>
      <c r="BL873" s="43"/>
      <c r="BM873" s="43"/>
      <c r="BN873" s="43"/>
    </row>
    <row r="874" ht="13.5" customHeight="1">
      <c r="A874" s="11"/>
      <c r="B874" s="11"/>
      <c r="C874" s="43"/>
      <c r="D874" s="43"/>
      <c r="E874" s="43"/>
      <c r="F874" s="43"/>
      <c r="G874" s="43"/>
      <c r="H874" s="43"/>
      <c r="I874" s="43"/>
      <c r="J874" s="43"/>
      <c r="K874" s="43"/>
      <c r="L874" s="43"/>
      <c r="M874" s="43"/>
      <c r="N874" s="43"/>
      <c r="O874" s="43"/>
      <c r="P874" s="43"/>
      <c r="Q874" s="44"/>
      <c r="R874" s="44"/>
      <c r="S874" s="43"/>
      <c r="T874" s="43"/>
      <c r="U874" s="44"/>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43"/>
      <c r="BH874" s="43"/>
      <c r="BI874" s="43"/>
      <c r="BJ874" s="43"/>
      <c r="BK874" s="43"/>
      <c r="BL874" s="43"/>
      <c r="BM874" s="43"/>
      <c r="BN874" s="43"/>
    </row>
    <row r="875" ht="13.5" customHeight="1">
      <c r="A875" s="11"/>
      <c r="B875" s="11"/>
      <c r="C875" s="43"/>
      <c r="D875" s="43"/>
      <c r="E875" s="43"/>
      <c r="F875" s="43"/>
      <c r="G875" s="43"/>
      <c r="H875" s="43"/>
      <c r="I875" s="43"/>
      <c r="J875" s="43"/>
      <c r="K875" s="43"/>
      <c r="L875" s="43"/>
      <c r="M875" s="43"/>
      <c r="N875" s="43"/>
      <c r="O875" s="43"/>
      <c r="P875" s="43"/>
      <c r="Q875" s="44"/>
      <c r="R875" s="44"/>
      <c r="S875" s="43"/>
      <c r="T875" s="43"/>
      <c r="U875" s="44"/>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43"/>
      <c r="BH875" s="43"/>
      <c r="BI875" s="43"/>
      <c r="BJ875" s="43"/>
      <c r="BK875" s="43"/>
      <c r="BL875" s="43"/>
      <c r="BM875" s="43"/>
      <c r="BN875" s="43"/>
    </row>
    <row r="876" ht="13.5" customHeight="1">
      <c r="A876" s="11"/>
      <c r="B876" s="11"/>
      <c r="C876" s="43"/>
      <c r="D876" s="43"/>
      <c r="E876" s="43"/>
      <c r="F876" s="43"/>
      <c r="G876" s="43"/>
      <c r="H876" s="43"/>
      <c r="I876" s="43"/>
      <c r="J876" s="43"/>
      <c r="K876" s="43"/>
      <c r="L876" s="43"/>
      <c r="M876" s="43"/>
      <c r="N876" s="43"/>
      <c r="O876" s="43"/>
      <c r="P876" s="43"/>
      <c r="Q876" s="44"/>
      <c r="R876" s="44"/>
      <c r="S876" s="43"/>
      <c r="T876" s="43"/>
      <c r="U876" s="44"/>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43"/>
      <c r="BH876" s="43"/>
      <c r="BI876" s="43"/>
      <c r="BJ876" s="43"/>
      <c r="BK876" s="43"/>
      <c r="BL876" s="43"/>
      <c r="BM876" s="43"/>
      <c r="BN876" s="43"/>
    </row>
    <row r="877" ht="13.5" customHeight="1">
      <c r="A877" s="11"/>
      <c r="B877" s="11"/>
      <c r="C877" s="43"/>
      <c r="D877" s="43"/>
      <c r="E877" s="43"/>
      <c r="F877" s="43"/>
      <c r="G877" s="43"/>
      <c r="H877" s="43"/>
      <c r="I877" s="43"/>
      <c r="J877" s="43"/>
      <c r="K877" s="43"/>
      <c r="L877" s="43"/>
      <c r="M877" s="43"/>
      <c r="N877" s="43"/>
      <c r="O877" s="43"/>
      <c r="P877" s="43"/>
      <c r="Q877" s="44"/>
      <c r="R877" s="44"/>
      <c r="S877" s="43"/>
      <c r="T877" s="43"/>
      <c r="U877" s="44"/>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43"/>
      <c r="BH877" s="43"/>
      <c r="BI877" s="43"/>
      <c r="BJ877" s="43"/>
      <c r="BK877" s="43"/>
      <c r="BL877" s="43"/>
      <c r="BM877" s="43"/>
      <c r="BN877" s="43"/>
    </row>
    <row r="878" ht="13.5" customHeight="1">
      <c r="A878" s="11"/>
      <c r="B878" s="11"/>
      <c r="C878" s="43"/>
      <c r="D878" s="43"/>
      <c r="E878" s="43"/>
      <c r="F878" s="43"/>
      <c r="G878" s="43"/>
      <c r="H878" s="43"/>
      <c r="I878" s="43"/>
      <c r="J878" s="43"/>
      <c r="K878" s="43"/>
      <c r="L878" s="43"/>
      <c r="M878" s="43"/>
      <c r="N878" s="43"/>
      <c r="O878" s="43"/>
      <c r="P878" s="43"/>
      <c r="Q878" s="44"/>
      <c r="R878" s="44"/>
      <c r="S878" s="43"/>
      <c r="T878" s="43"/>
      <c r="U878" s="44"/>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43"/>
      <c r="BH878" s="43"/>
      <c r="BI878" s="43"/>
      <c r="BJ878" s="43"/>
      <c r="BK878" s="43"/>
      <c r="BL878" s="43"/>
      <c r="BM878" s="43"/>
      <c r="BN878" s="43"/>
    </row>
    <row r="879" ht="13.5" customHeight="1">
      <c r="A879" s="11"/>
      <c r="B879" s="11"/>
      <c r="C879" s="43"/>
      <c r="D879" s="43"/>
      <c r="E879" s="43"/>
      <c r="F879" s="43"/>
      <c r="G879" s="43"/>
      <c r="H879" s="43"/>
      <c r="I879" s="43"/>
      <c r="J879" s="43"/>
      <c r="K879" s="43"/>
      <c r="L879" s="43"/>
      <c r="M879" s="43"/>
      <c r="N879" s="43"/>
      <c r="O879" s="43"/>
      <c r="P879" s="43"/>
      <c r="Q879" s="44"/>
      <c r="R879" s="44"/>
      <c r="S879" s="43"/>
      <c r="T879" s="43"/>
      <c r="U879" s="44"/>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43"/>
      <c r="BH879" s="43"/>
      <c r="BI879" s="43"/>
      <c r="BJ879" s="43"/>
      <c r="BK879" s="43"/>
      <c r="BL879" s="43"/>
      <c r="BM879" s="43"/>
      <c r="BN879" s="43"/>
    </row>
    <row r="880" ht="13.5" customHeight="1">
      <c r="A880" s="11"/>
      <c r="B880" s="11"/>
      <c r="C880" s="43"/>
      <c r="D880" s="43"/>
      <c r="E880" s="43"/>
      <c r="F880" s="43"/>
      <c r="G880" s="43"/>
      <c r="H880" s="43"/>
      <c r="I880" s="43"/>
      <c r="J880" s="43"/>
      <c r="K880" s="43"/>
      <c r="L880" s="43"/>
      <c r="M880" s="43"/>
      <c r="N880" s="43"/>
      <c r="O880" s="43"/>
      <c r="P880" s="43"/>
      <c r="Q880" s="44"/>
      <c r="R880" s="44"/>
      <c r="S880" s="43"/>
      <c r="T880" s="43"/>
      <c r="U880" s="44"/>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43"/>
      <c r="BH880" s="43"/>
      <c r="BI880" s="43"/>
      <c r="BJ880" s="43"/>
      <c r="BK880" s="43"/>
      <c r="BL880" s="43"/>
      <c r="BM880" s="43"/>
      <c r="BN880" s="43"/>
    </row>
    <row r="881" ht="13.5" customHeight="1">
      <c r="A881" s="11"/>
      <c r="B881" s="11"/>
      <c r="C881" s="43"/>
      <c r="D881" s="43"/>
      <c r="E881" s="43"/>
      <c r="F881" s="43"/>
      <c r="G881" s="43"/>
      <c r="H881" s="43"/>
      <c r="I881" s="43"/>
      <c r="J881" s="43"/>
      <c r="K881" s="43"/>
      <c r="L881" s="43"/>
      <c r="M881" s="43"/>
      <c r="N881" s="43"/>
      <c r="O881" s="43"/>
      <c r="P881" s="43"/>
      <c r="Q881" s="44"/>
      <c r="R881" s="44"/>
      <c r="S881" s="43"/>
      <c r="T881" s="43"/>
      <c r="U881" s="44"/>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43"/>
      <c r="BH881" s="43"/>
      <c r="BI881" s="43"/>
      <c r="BJ881" s="43"/>
      <c r="BK881" s="43"/>
      <c r="BL881" s="43"/>
      <c r="BM881" s="43"/>
      <c r="BN881" s="43"/>
    </row>
    <row r="882" ht="13.5" customHeight="1">
      <c r="A882" s="11"/>
      <c r="B882" s="11"/>
      <c r="C882" s="43"/>
      <c r="D882" s="43"/>
      <c r="E882" s="43"/>
      <c r="F882" s="43"/>
      <c r="G882" s="43"/>
      <c r="H882" s="43"/>
      <c r="I882" s="43"/>
      <c r="J882" s="43"/>
      <c r="K882" s="43"/>
      <c r="L882" s="43"/>
      <c r="M882" s="43"/>
      <c r="N882" s="43"/>
      <c r="O882" s="43"/>
      <c r="P882" s="43"/>
      <c r="Q882" s="44"/>
      <c r="R882" s="44"/>
      <c r="S882" s="43"/>
      <c r="T882" s="43"/>
      <c r="U882" s="44"/>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43"/>
      <c r="BH882" s="43"/>
      <c r="BI882" s="43"/>
      <c r="BJ882" s="43"/>
      <c r="BK882" s="43"/>
      <c r="BL882" s="43"/>
      <c r="BM882" s="43"/>
      <c r="BN882" s="43"/>
    </row>
    <row r="883" ht="13.5" customHeight="1">
      <c r="A883" s="11"/>
      <c r="B883" s="11"/>
      <c r="C883" s="43"/>
      <c r="D883" s="43"/>
      <c r="E883" s="43"/>
      <c r="F883" s="43"/>
      <c r="G883" s="43"/>
      <c r="H883" s="43"/>
      <c r="I883" s="43"/>
      <c r="J883" s="43"/>
      <c r="K883" s="43"/>
      <c r="L883" s="43"/>
      <c r="M883" s="43"/>
      <c r="N883" s="43"/>
      <c r="O883" s="43"/>
      <c r="P883" s="43"/>
      <c r="Q883" s="44"/>
      <c r="R883" s="44"/>
      <c r="S883" s="43"/>
      <c r="T883" s="43"/>
      <c r="U883" s="44"/>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43"/>
      <c r="BH883" s="43"/>
      <c r="BI883" s="43"/>
      <c r="BJ883" s="43"/>
      <c r="BK883" s="43"/>
      <c r="BL883" s="43"/>
      <c r="BM883" s="43"/>
      <c r="BN883" s="43"/>
    </row>
    <row r="884" ht="13.5" customHeight="1">
      <c r="A884" s="11"/>
      <c r="B884" s="11"/>
      <c r="C884" s="43"/>
      <c r="D884" s="43"/>
      <c r="E884" s="43"/>
      <c r="F884" s="43"/>
      <c r="G884" s="43"/>
      <c r="H884" s="43"/>
      <c r="I884" s="43"/>
      <c r="J884" s="43"/>
      <c r="K884" s="43"/>
      <c r="L884" s="43"/>
      <c r="M884" s="43"/>
      <c r="N884" s="43"/>
      <c r="O884" s="43"/>
      <c r="P884" s="43"/>
      <c r="Q884" s="44"/>
      <c r="R884" s="44"/>
      <c r="S884" s="43"/>
      <c r="T884" s="43"/>
      <c r="U884" s="44"/>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43"/>
      <c r="BH884" s="43"/>
      <c r="BI884" s="43"/>
      <c r="BJ884" s="43"/>
      <c r="BK884" s="43"/>
      <c r="BL884" s="43"/>
      <c r="BM884" s="43"/>
      <c r="BN884" s="43"/>
    </row>
    <row r="885" ht="13.5" customHeight="1">
      <c r="A885" s="11"/>
      <c r="B885" s="11"/>
      <c r="C885" s="43"/>
      <c r="D885" s="43"/>
      <c r="E885" s="43"/>
      <c r="F885" s="43"/>
      <c r="G885" s="43"/>
      <c r="H885" s="43"/>
      <c r="I885" s="43"/>
      <c r="J885" s="43"/>
      <c r="K885" s="43"/>
      <c r="L885" s="43"/>
      <c r="M885" s="43"/>
      <c r="N885" s="43"/>
      <c r="O885" s="43"/>
      <c r="P885" s="43"/>
      <c r="Q885" s="44"/>
      <c r="R885" s="44"/>
      <c r="S885" s="43"/>
      <c r="T885" s="43"/>
      <c r="U885" s="44"/>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43"/>
      <c r="BH885" s="43"/>
      <c r="BI885" s="43"/>
      <c r="BJ885" s="43"/>
      <c r="BK885" s="43"/>
      <c r="BL885" s="43"/>
      <c r="BM885" s="43"/>
      <c r="BN885" s="43"/>
    </row>
    <row r="886" ht="13.5" customHeight="1">
      <c r="A886" s="11"/>
      <c r="B886" s="11"/>
      <c r="C886" s="43"/>
      <c r="D886" s="43"/>
      <c r="E886" s="43"/>
      <c r="F886" s="43"/>
      <c r="G886" s="43"/>
      <c r="H886" s="43"/>
      <c r="I886" s="43"/>
      <c r="J886" s="43"/>
      <c r="K886" s="43"/>
      <c r="L886" s="43"/>
      <c r="M886" s="43"/>
      <c r="N886" s="43"/>
      <c r="O886" s="43"/>
      <c r="P886" s="43"/>
      <c r="Q886" s="44"/>
      <c r="R886" s="44"/>
      <c r="S886" s="43"/>
      <c r="T886" s="43"/>
      <c r="U886" s="44"/>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43"/>
      <c r="BH886" s="43"/>
      <c r="BI886" s="43"/>
      <c r="BJ886" s="43"/>
      <c r="BK886" s="43"/>
      <c r="BL886" s="43"/>
      <c r="BM886" s="43"/>
      <c r="BN886" s="43"/>
    </row>
    <row r="887" ht="13.5" customHeight="1">
      <c r="A887" s="11"/>
      <c r="B887" s="11"/>
      <c r="C887" s="43"/>
      <c r="D887" s="43"/>
      <c r="E887" s="43"/>
      <c r="F887" s="43"/>
      <c r="G887" s="43"/>
      <c r="H887" s="43"/>
      <c r="I887" s="43"/>
      <c r="J887" s="43"/>
      <c r="K887" s="43"/>
      <c r="L887" s="43"/>
      <c r="M887" s="43"/>
      <c r="N887" s="43"/>
      <c r="O887" s="43"/>
      <c r="P887" s="43"/>
      <c r="Q887" s="44"/>
      <c r="R887" s="44"/>
      <c r="S887" s="43"/>
      <c r="T887" s="43"/>
      <c r="U887" s="44"/>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43"/>
      <c r="BH887" s="43"/>
      <c r="BI887" s="43"/>
      <c r="BJ887" s="43"/>
      <c r="BK887" s="43"/>
      <c r="BL887" s="43"/>
      <c r="BM887" s="43"/>
      <c r="BN887" s="43"/>
    </row>
    <row r="888" ht="13.5" customHeight="1">
      <c r="A888" s="11"/>
      <c r="B888" s="11"/>
      <c r="C888" s="43"/>
      <c r="D888" s="43"/>
      <c r="E888" s="43"/>
      <c r="F888" s="43"/>
      <c r="G888" s="43"/>
      <c r="H888" s="43"/>
      <c r="I888" s="43"/>
      <c r="J888" s="43"/>
      <c r="K888" s="43"/>
      <c r="L888" s="43"/>
      <c r="M888" s="43"/>
      <c r="N888" s="43"/>
      <c r="O888" s="43"/>
      <c r="P888" s="43"/>
      <c r="Q888" s="44"/>
      <c r="R888" s="44"/>
      <c r="S888" s="43"/>
      <c r="T888" s="43"/>
      <c r="U888" s="44"/>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43"/>
      <c r="BH888" s="43"/>
      <c r="BI888" s="43"/>
      <c r="BJ888" s="43"/>
      <c r="BK888" s="43"/>
      <c r="BL888" s="43"/>
      <c r="BM888" s="43"/>
      <c r="BN888" s="43"/>
    </row>
    <row r="889" ht="13.5" customHeight="1">
      <c r="A889" s="11"/>
      <c r="B889" s="11"/>
      <c r="C889" s="43"/>
      <c r="D889" s="43"/>
      <c r="E889" s="43"/>
      <c r="F889" s="43"/>
      <c r="G889" s="43"/>
      <c r="H889" s="43"/>
      <c r="I889" s="43"/>
      <c r="J889" s="43"/>
      <c r="K889" s="43"/>
      <c r="L889" s="43"/>
      <c r="M889" s="43"/>
      <c r="N889" s="43"/>
      <c r="O889" s="43"/>
      <c r="P889" s="43"/>
      <c r="Q889" s="44"/>
      <c r="R889" s="44"/>
      <c r="S889" s="43"/>
      <c r="T889" s="43"/>
      <c r="U889" s="44"/>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43"/>
      <c r="BH889" s="43"/>
      <c r="BI889" s="43"/>
      <c r="BJ889" s="43"/>
      <c r="BK889" s="43"/>
      <c r="BL889" s="43"/>
      <c r="BM889" s="43"/>
      <c r="BN889" s="43"/>
    </row>
    <row r="890" ht="13.5" customHeight="1">
      <c r="A890" s="11"/>
      <c r="B890" s="11"/>
      <c r="C890" s="43"/>
      <c r="D890" s="43"/>
      <c r="E890" s="43"/>
      <c r="F890" s="43"/>
      <c r="G890" s="43"/>
      <c r="H890" s="43"/>
      <c r="I890" s="43"/>
      <c r="J890" s="43"/>
      <c r="K890" s="43"/>
      <c r="L890" s="43"/>
      <c r="M890" s="43"/>
      <c r="N890" s="43"/>
      <c r="O890" s="43"/>
      <c r="P890" s="43"/>
      <c r="Q890" s="44"/>
      <c r="R890" s="44"/>
      <c r="S890" s="43"/>
      <c r="T890" s="43"/>
      <c r="U890" s="44"/>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43"/>
      <c r="BH890" s="43"/>
      <c r="BI890" s="43"/>
      <c r="BJ890" s="43"/>
      <c r="BK890" s="43"/>
      <c r="BL890" s="43"/>
      <c r="BM890" s="43"/>
      <c r="BN890" s="43"/>
    </row>
    <row r="891" ht="13.5" customHeight="1">
      <c r="A891" s="11"/>
      <c r="B891" s="11"/>
      <c r="C891" s="43"/>
      <c r="D891" s="43"/>
      <c r="E891" s="43"/>
      <c r="F891" s="43"/>
      <c r="G891" s="43"/>
      <c r="H891" s="43"/>
      <c r="I891" s="43"/>
      <c r="J891" s="43"/>
      <c r="K891" s="43"/>
      <c r="L891" s="43"/>
      <c r="M891" s="43"/>
      <c r="N891" s="43"/>
      <c r="O891" s="43"/>
      <c r="P891" s="43"/>
      <c r="Q891" s="44"/>
      <c r="R891" s="44"/>
      <c r="S891" s="43"/>
      <c r="T891" s="43"/>
      <c r="U891" s="44"/>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43"/>
      <c r="BH891" s="43"/>
      <c r="BI891" s="43"/>
      <c r="BJ891" s="43"/>
      <c r="BK891" s="43"/>
      <c r="BL891" s="43"/>
      <c r="BM891" s="43"/>
      <c r="BN891" s="43"/>
    </row>
    <row r="892" ht="13.5" customHeight="1">
      <c r="A892" s="11"/>
      <c r="B892" s="11"/>
      <c r="C892" s="43"/>
      <c r="D892" s="43"/>
      <c r="E892" s="43"/>
      <c r="F892" s="43"/>
      <c r="G892" s="43"/>
      <c r="H892" s="43"/>
      <c r="I892" s="43"/>
      <c r="J892" s="43"/>
      <c r="K892" s="43"/>
      <c r="L892" s="43"/>
      <c r="M892" s="43"/>
      <c r="N892" s="43"/>
      <c r="O892" s="43"/>
      <c r="P892" s="43"/>
      <c r="Q892" s="44"/>
      <c r="R892" s="44"/>
      <c r="S892" s="43"/>
      <c r="T892" s="43"/>
      <c r="U892" s="44"/>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43"/>
      <c r="BH892" s="43"/>
      <c r="BI892" s="43"/>
      <c r="BJ892" s="43"/>
      <c r="BK892" s="43"/>
      <c r="BL892" s="43"/>
      <c r="BM892" s="43"/>
      <c r="BN892" s="43"/>
    </row>
    <row r="893" ht="13.5" customHeight="1">
      <c r="A893" s="11"/>
      <c r="B893" s="11"/>
      <c r="C893" s="43"/>
      <c r="D893" s="43"/>
      <c r="E893" s="43"/>
      <c r="F893" s="43"/>
      <c r="G893" s="43"/>
      <c r="H893" s="43"/>
      <c r="I893" s="43"/>
      <c r="J893" s="43"/>
      <c r="K893" s="43"/>
      <c r="L893" s="43"/>
      <c r="M893" s="43"/>
      <c r="N893" s="43"/>
      <c r="O893" s="43"/>
      <c r="P893" s="43"/>
      <c r="Q893" s="44"/>
      <c r="R893" s="44"/>
      <c r="S893" s="43"/>
      <c r="T893" s="43"/>
      <c r="U893" s="44"/>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43"/>
      <c r="BH893" s="43"/>
      <c r="BI893" s="43"/>
      <c r="BJ893" s="43"/>
      <c r="BK893" s="43"/>
      <c r="BL893" s="43"/>
      <c r="BM893" s="43"/>
      <c r="BN893" s="43"/>
    </row>
    <row r="894" ht="13.5" customHeight="1">
      <c r="A894" s="11"/>
      <c r="B894" s="11"/>
      <c r="C894" s="43"/>
      <c r="D894" s="43"/>
      <c r="E894" s="43"/>
      <c r="F894" s="43"/>
      <c r="G894" s="43"/>
      <c r="H894" s="43"/>
      <c r="I894" s="43"/>
      <c r="J894" s="43"/>
      <c r="K894" s="43"/>
      <c r="L894" s="43"/>
      <c r="M894" s="43"/>
      <c r="N894" s="43"/>
      <c r="O894" s="43"/>
      <c r="P894" s="43"/>
      <c r="Q894" s="44"/>
      <c r="R894" s="44"/>
      <c r="S894" s="43"/>
      <c r="T894" s="43"/>
      <c r="U894" s="44"/>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43"/>
      <c r="BH894" s="43"/>
      <c r="BI894" s="43"/>
      <c r="BJ894" s="43"/>
      <c r="BK894" s="43"/>
      <c r="BL894" s="43"/>
      <c r="BM894" s="43"/>
      <c r="BN894" s="43"/>
    </row>
    <row r="895" ht="13.5" customHeight="1">
      <c r="A895" s="11"/>
      <c r="B895" s="11"/>
      <c r="C895" s="43"/>
      <c r="D895" s="43"/>
      <c r="E895" s="43"/>
      <c r="F895" s="43"/>
      <c r="G895" s="43"/>
      <c r="H895" s="43"/>
      <c r="I895" s="43"/>
      <c r="J895" s="43"/>
      <c r="K895" s="43"/>
      <c r="L895" s="43"/>
      <c r="M895" s="43"/>
      <c r="N895" s="43"/>
      <c r="O895" s="43"/>
      <c r="P895" s="43"/>
      <c r="Q895" s="44"/>
      <c r="R895" s="44"/>
      <c r="S895" s="43"/>
      <c r="T895" s="43"/>
      <c r="U895" s="44"/>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43"/>
      <c r="BH895" s="43"/>
      <c r="BI895" s="43"/>
      <c r="BJ895" s="43"/>
      <c r="BK895" s="43"/>
      <c r="BL895" s="43"/>
      <c r="BM895" s="43"/>
      <c r="BN895" s="43"/>
    </row>
    <row r="896" ht="13.5" customHeight="1">
      <c r="A896" s="11"/>
      <c r="B896" s="11"/>
      <c r="C896" s="43"/>
      <c r="D896" s="43"/>
      <c r="E896" s="43"/>
      <c r="F896" s="43"/>
      <c r="G896" s="43"/>
      <c r="H896" s="43"/>
      <c r="I896" s="43"/>
      <c r="J896" s="43"/>
      <c r="K896" s="43"/>
      <c r="L896" s="43"/>
      <c r="M896" s="43"/>
      <c r="N896" s="43"/>
      <c r="O896" s="43"/>
      <c r="P896" s="43"/>
      <c r="Q896" s="44"/>
      <c r="R896" s="44"/>
      <c r="S896" s="43"/>
      <c r="T896" s="43"/>
      <c r="U896" s="44"/>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43"/>
      <c r="BH896" s="43"/>
      <c r="BI896" s="43"/>
      <c r="BJ896" s="43"/>
      <c r="BK896" s="43"/>
      <c r="BL896" s="43"/>
      <c r="BM896" s="43"/>
      <c r="BN896" s="43"/>
    </row>
    <row r="897" ht="13.5" customHeight="1">
      <c r="A897" s="11"/>
      <c r="B897" s="11"/>
      <c r="C897" s="43"/>
      <c r="D897" s="43"/>
      <c r="E897" s="43"/>
      <c r="F897" s="43"/>
      <c r="G897" s="43"/>
      <c r="H897" s="43"/>
      <c r="I897" s="43"/>
      <c r="J897" s="43"/>
      <c r="K897" s="43"/>
      <c r="L897" s="43"/>
      <c r="M897" s="43"/>
      <c r="N897" s="43"/>
      <c r="O897" s="43"/>
      <c r="P897" s="43"/>
      <c r="Q897" s="44"/>
      <c r="R897" s="44"/>
      <c r="S897" s="43"/>
      <c r="T897" s="43"/>
      <c r="U897" s="44"/>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43"/>
      <c r="BH897" s="43"/>
      <c r="BI897" s="43"/>
      <c r="BJ897" s="43"/>
      <c r="BK897" s="43"/>
      <c r="BL897" s="43"/>
      <c r="BM897" s="43"/>
      <c r="BN897" s="43"/>
    </row>
    <row r="898" ht="13.5" customHeight="1">
      <c r="A898" s="11"/>
      <c r="B898" s="11"/>
      <c r="C898" s="43"/>
      <c r="D898" s="43"/>
      <c r="E898" s="43"/>
      <c r="F898" s="43"/>
      <c r="G898" s="43"/>
      <c r="H898" s="43"/>
      <c r="I898" s="43"/>
      <c r="J898" s="43"/>
      <c r="K898" s="43"/>
      <c r="L898" s="43"/>
      <c r="M898" s="43"/>
      <c r="N898" s="43"/>
      <c r="O898" s="43"/>
      <c r="P898" s="43"/>
      <c r="Q898" s="44"/>
      <c r="R898" s="44"/>
      <c r="S898" s="43"/>
      <c r="T898" s="43"/>
      <c r="U898" s="44"/>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43"/>
      <c r="BH898" s="43"/>
      <c r="BI898" s="43"/>
      <c r="BJ898" s="43"/>
      <c r="BK898" s="43"/>
      <c r="BL898" s="43"/>
      <c r="BM898" s="43"/>
      <c r="BN898" s="43"/>
    </row>
    <row r="899" ht="13.5" customHeight="1">
      <c r="A899" s="11"/>
      <c r="B899" s="11"/>
      <c r="C899" s="43"/>
      <c r="D899" s="43"/>
      <c r="E899" s="43"/>
      <c r="F899" s="43"/>
      <c r="G899" s="43"/>
      <c r="H899" s="43"/>
      <c r="I899" s="43"/>
      <c r="J899" s="43"/>
      <c r="K899" s="43"/>
      <c r="L899" s="43"/>
      <c r="M899" s="43"/>
      <c r="N899" s="43"/>
      <c r="O899" s="43"/>
      <c r="P899" s="43"/>
      <c r="Q899" s="44"/>
      <c r="R899" s="44"/>
      <c r="S899" s="43"/>
      <c r="T899" s="43"/>
      <c r="U899" s="44"/>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43"/>
      <c r="BH899" s="43"/>
      <c r="BI899" s="43"/>
      <c r="BJ899" s="43"/>
      <c r="BK899" s="43"/>
      <c r="BL899" s="43"/>
      <c r="BM899" s="43"/>
      <c r="BN899" s="43"/>
    </row>
    <row r="900" ht="13.5" customHeight="1">
      <c r="A900" s="11"/>
      <c r="B900" s="11"/>
      <c r="C900" s="43"/>
      <c r="D900" s="43"/>
      <c r="E900" s="43"/>
      <c r="F900" s="43"/>
      <c r="G900" s="43"/>
      <c r="H900" s="43"/>
      <c r="I900" s="43"/>
      <c r="J900" s="43"/>
      <c r="K900" s="43"/>
      <c r="L900" s="43"/>
      <c r="M900" s="43"/>
      <c r="N900" s="43"/>
      <c r="O900" s="43"/>
      <c r="P900" s="43"/>
      <c r="Q900" s="44"/>
      <c r="R900" s="44"/>
      <c r="S900" s="43"/>
      <c r="T900" s="43"/>
      <c r="U900" s="44"/>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43"/>
      <c r="BH900" s="43"/>
      <c r="BI900" s="43"/>
      <c r="BJ900" s="43"/>
      <c r="BK900" s="43"/>
      <c r="BL900" s="43"/>
      <c r="BM900" s="43"/>
      <c r="BN900" s="43"/>
    </row>
    <row r="901" ht="13.5" customHeight="1">
      <c r="A901" s="11"/>
      <c r="B901" s="11"/>
      <c r="C901" s="43"/>
      <c r="D901" s="43"/>
      <c r="E901" s="43"/>
      <c r="F901" s="43"/>
      <c r="G901" s="43"/>
      <c r="H901" s="43"/>
      <c r="I901" s="43"/>
      <c r="J901" s="43"/>
      <c r="K901" s="43"/>
      <c r="L901" s="43"/>
      <c r="M901" s="43"/>
      <c r="N901" s="43"/>
      <c r="O901" s="43"/>
      <c r="P901" s="43"/>
      <c r="Q901" s="44"/>
      <c r="R901" s="44"/>
      <c r="S901" s="43"/>
      <c r="T901" s="43"/>
      <c r="U901" s="44"/>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43"/>
      <c r="BH901" s="43"/>
      <c r="BI901" s="43"/>
      <c r="BJ901" s="43"/>
      <c r="BK901" s="43"/>
      <c r="BL901" s="43"/>
      <c r="BM901" s="43"/>
      <c r="BN901" s="43"/>
    </row>
    <row r="902" ht="13.5" customHeight="1">
      <c r="A902" s="11"/>
      <c r="B902" s="11"/>
      <c r="C902" s="43"/>
      <c r="D902" s="43"/>
      <c r="E902" s="43"/>
      <c r="F902" s="43"/>
      <c r="G902" s="43"/>
      <c r="H902" s="43"/>
      <c r="I902" s="43"/>
      <c r="J902" s="43"/>
      <c r="K902" s="43"/>
      <c r="L902" s="43"/>
      <c r="M902" s="43"/>
      <c r="N902" s="43"/>
      <c r="O902" s="43"/>
      <c r="P902" s="43"/>
      <c r="Q902" s="44"/>
      <c r="R902" s="44"/>
      <c r="S902" s="43"/>
      <c r="T902" s="43"/>
      <c r="U902" s="44"/>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43"/>
      <c r="BH902" s="43"/>
      <c r="BI902" s="43"/>
      <c r="BJ902" s="43"/>
      <c r="BK902" s="43"/>
      <c r="BL902" s="43"/>
      <c r="BM902" s="43"/>
      <c r="BN902" s="43"/>
    </row>
    <row r="903" ht="13.5" customHeight="1">
      <c r="A903" s="11"/>
      <c r="B903" s="11"/>
      <c r="C903" s="43"/>
      <c r="D903" s="43"/>
      <c r="E903" s="43"/>
      <c r="F903" s="43"/>
      <c r="G903" s="43"/>
      <c r="H903" s="43"/>
      <c r="I903" s="43"/>
      <c r="J903" s="43"/>
      <c r="K903" s="43"/>
      <c r="L903" s="43"/>
      <c r="M903" s="43"/>
      <c r="N903" s="43"/>
      <c r="O903" s="43"/>
      <c r="P903" s="43"/>
      <c r="Q903" s="44"/>
      <c r="R903" s="44"/>
      <c r="S903" s="43"/>
      <c r="T903" s="43"/>
      <c r="U903" s="44"/>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43"/>
      <c r="BH903" s="43"/>
      <c r="BI903" s="43"/>
      <c r="BJ903" s="43"/>
      <c r="BK903" s="43"/>
      <c r="BL903" s="43"/>
      <c r="BM903" s="43"/>
      <c r="BN903" s="43"/>
    </row>
    <row r="904" ht="13.5" customHeight="1">
      <c r="A904" s="11"/>
      <c r="B904" s="11"/>
      <c r="C904" s="43"/>
      <c r="D904" s="43"/>
      <c r="E904" s="43"/>
      <c r="F904" s="43"/>
      <c r="G904" s="43"/>
      <c r="H904" s="43"/>
      <c r="I904" s="43"/>
      <c r="J904" s="43"/>
      <c r="K904" s="43"/>
      <c r="L904" s="43"/>
      <c r="M904" s="43"/>
      <c r="N904" s="43"/>
      <c r="O904" s="43"/>
      <c r="P904" s="43"/>
      <c r="Q904" s="44"/>
      <c r="R904" s="44"/>
      <c r="S904" s="43"/>
      <c r="T904" s="43"/>
      <c r="U904" s="44"/>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43"/>
      <c r="BH904" s="43"/>
      <c r="BI904" s="43"/>
      <c r="BJ904" s="43"/>
      <c r="BK904" s="43"/>
      <c r="BL904" s="43"/>
      <c r="BM904" s="43"/>
      <c r="BN904" s="43"/>
    </row>
    <row r="905" ht="13.5" customHeight="1">
      <c r="A905" s="11"/>
      <c r="B905" s="11"/>
      <c r="C905" s="43"/>
      <c r="D905" s="43"/>
      <c r="E905" s="43"/>
      <c r="F905" s="43"/>
      <c r="G905" s="43"/>
      <c r="H905" s="43"/>
      <c r="I905" s="43"/>
      <c r="J905" s="43"/>
      <c r="K905" s="43"/>
      <c r="L905" s="43"/>
      <c r="M905" s="43"/>
      <c r="N905" s="43"/>
      <c r="O905" s="43"/>
      <c r="P905" s="43"/>
      <c r="Q905" s="44"/>
      <c r="R905" s="44"/>
      <c r="S905" s="43"/>
      <c r="T905" s="43"/>
      <c r="U905" s="44"/>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43"/>
      <c r="BH905" s="43"/>
      <c r="BI905" s="43"/>
      <c r="BJ905" s="43"/>
      <c r="BK905" s="43"/>
      <c r="BL905" s="43"/>
      <c r="BM905" s="43"/>
      <c r="BN905" s="43"/>
    </row>
    <row r="906" ht="13.5" customHeight="1">
      <c r="A906" s="11"/>
      <c r="B906" s="11"/>
      <c r="C906" s="43"/>
      <c r="D906" s="43"/>
      <c r="E906" s="43"/>
      <c r="F906" s="43"/>
      <c r="G906" s="43"/>
      <c r="H906" s="43"/>
      <c r="I906" s="43"/>
      <c r="J906" s="43"/>
      <c r="K906" s="43"/>
      <c r="L906" s="43"/>
      <c r="M906" s="43"/>
      <c r="N906" s="43"/>
      <c r="O906" s="43"/>
      <c r="P906" s="43"/>
      <c r="Q906" s="44"/>
      <c r="R906" s="44"/>
      <c r="S906" s="43"/>
      <c r="T906" s="43"/>
      <c r="U906" s="44"/>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43"/>
      <c r="BH906" s="43"/>
      <c r="BI906" s="43"/>
      <c r="BJ906" s="43"/>
      <c r="BK906" s="43"/>
      <c r="BL906" s="43"/>
      <c r="BM906" s="43"/>
      <c r="BN906" s="43"/>
    </row>
    <row r="907" ht="13.5" customHeight="1">
      <c r="A907" s="11"/>
      <c r="B907" s="11"/>
      <c r="C907" s="43"/>
      <c r="D907" s="43"/>
      <c r="E907" s="43"/>
      <c r="F907" s="43"/>
      <c r="G907" s="43"/>
      <c r="H907" s="43"/>
      <c r="I907" s="43"/>
      <c r="J907" s="43"/>
      <c r="K907" s="43"/>
      <c r="L907" s="43"/>
      <c r="M907" s="43"/>
      <c r="N907" s="43"/>
      <c r="O907" s="43"/>
      <c r="P907" s="43"/>
      <c r="Q907" s="44"/>
      <c r="R907" s="44"/>
      <c r="S907" s="43"/>
      <c r="T907" s="43"/>
      <c r="U907" s="44"/>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43"/>
      <c r="BH907" s="43"/>
      <c r="BI907" s="43"/>
      <c r="BJ907" s="43"/>
      <c r="BK907" s="43"/>
      <c r="BL907" s="43"/>
      <c r="BM907" s="43"/>
      <c r="BN907" s="43"/>
    </row>
    <row r="908" ht="13.5" customHeight="1">
      <c r="A908" s="11"/>
      <c r="B908" s="11"/>
      <c r="C908" s="43"/>
      <c r="D908" s="43"/>
      <c r="E908" s="43"/>
      <c r="F908" s="43"/>
      <c r="G908" s="43"/>
      <c r="H908" s="43"/>
      <c r="I908" s="43"/>
      <c r="J908" s="43"/>
      <c r="K908" s="43"/>
      <c r="L908" s="43"/>
      <c r="M908" s="43"/>
      <c r="N908" s="43"/>
      <c r="O908" s="43"/>
      <c r="P908" s="43"/>
      <c r="Q908" s="44"/>
      <c r="R908" s="44"/>
      <c r="S908" s="43"/>
      <c r="T908" s="43"/>
      <c r="U908" s="44"/>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43"/>
      <c r="BH908" s="43"/>
      <c r="BI908" s="43"/>
      <c r="BJ908" s="43"/>
      <c r="BK908" s="43"/>
      <c r="BL908" s="43"/>
      <c r="BM908" s="43"/>
      <c r="BN908" s="43"/>
    </row>
    <row r="909" ht="13.5" customHeight="1">
      <c r="A909" s="11"/>
      <c r="B909" s="11"/>
      <c r="C909" s="43"/>
      <c r="D909" s="43"/>
      <c r="E909" s="43"/>
      <c r="F909" s="43"/>
      <c r="G909" s="43"/>
      <c r="H909" s="43"/>
      <c r="I909" s="43"/>
      <c r="J909" s="43"/>
      <c r="K909" s="43"/>
      <c r="L909" s="43"/>
      <c r="M909" s="43"/>
      <c r="N909" s="43"/>
      <c r="O909" s="43"/>
      <c r="P909" s="43"/>
      <c r="Q909" s="44"/>
      <c r="R909" s="44"/>
      <c r="S909" s="43"/>
      <c r="T909" s="43"/>
      <c r="U909" s="44"/>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43"/>
      <c r="BH909" s="43"/>
      <c r="BI909" s="43"/>
      <c r="BJ909" s="43"/>
      <c r="BK909" s="43"/>
      <c r="BL909" s="43"/>
      <c r="BM909" s="43"/>
      <c r="BN909" s="43"/>
    </row>
    <row r="910" ht="13.5" customHeight="1">
      <c r="A910" s="11"/>
      <c r="B910" s="11"/>
      <c r="C910" s="43"/>
      <c r="D910" s="43"/>
      <c r="E910" s="43"/>
      <c r="F910" s="43"/>
      <c r="G910" s="43"/>
      <c r="H910" s="43"/>
      <c r="I910" s="43"/>
      <c r="J910" s="43"/>
      <c r="K910" s="43"/>
      <c r="L910" s="43"/>
      <c r="M910" s="43"/>
      <c r="N910" s="43"/>
      <c r="O910" s="43"/>
      <c r="P910" s="43"/>
      <c r="Q910" s="44"/>
      <c r="R910" s="44"/>
      <c r="S910" s="43"/>
      <c r="T910" s="43"/>
      <c r="U910" s="44"/>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43"/>
      <c r="BH910" s="43"/>
      <c r="BI910" s="43"/>
      <c r="BJ910" s="43"/>
      <c r="BK910" s="43"/>
      <c r="BL910" s="43"/>
      <c r="BM910" s="43"/>
      <c r="BN910" s="43"/>
    </row>
    <row r="911" ht="13.5" customHeight="1">
      <c r="A911" s="11"/>
      <c r="B911" s="11"/>
      <c r="C911" s="43"/>
      <c r="D911" s="43"/>
      <c r="E911" s="43"/>
      <c r="F911" s="43"/>
      <c r="G911" s="43"/>
      <c r="H911" s="43"/>
      <c r="I911" s="43"/>
      <c r="J911" s="43"/>
      <c r="K911" s="43"/>
      <c r="L911" s="43"/>
      <c r="M911" s="43"/>
      <c r="N911" s="43"/>
      <c r="O911" s="43"/>
      <c r="P911" s="43"/>
      <c r="Q911" s="44"/>
      <c r="R911" s="44"/>
      <c r="S911" s="43"/>
      <c r="T911" s="43"/>
      <c r="U911" s="44"/>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43"/>
      <c r="BH911" s="43"/>
      <c r="BI911" s="43"/>
      <c r="BJ911" s="43"/>
      <c r="BK911" s="43"/>
      <c r="BL911" s="43"/>
      <c r="BM911" s="43"/>
      <c r="BN911" s="43"/>
    </row>
    <row r="912" ht="13.5" customHeight="1">
      <c r="A912" s="11"/>
      <c r="B912" s="11"/>
      <c r="C912" s="43"/>
      <c r="D912" s="43"/>
      <c r="E912" s="43"/>
      <c r="F912" s="43"/>
      <c r="G912" s="43"/>
      <c r="H912" s="43"/>
      <c r="I912" s="43"/>
      <c r="J912" s="43"/>
      <c r="K912" s="43"/>
      <c r="L912" s="43"/>
      <c r="M912" s="43"/>
      <c r="N912" s="43"/>
      <c r="O912" s="43"/>
      <c r="P912" s="43"/>
      <c r="Q912" s="44"/>
      <c r="R912" s="44"/>
      <c r="S912" s="43"/>
      <c r="T912" s="43"/>
      <c r="U912" s="44"/>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43"/>
      <c r="BH912" s="43"/>
      <c r="BI912" s="43"/>
      <c r="BJ912" s="43"/>
      <c r="BK912" s="43"/>
      <c r="BL912" s="43"/>
      <c r="BM912" s="43"/>
      <c r="BN912" s="43"/>
    </row>
    <row r="913" ht="13.5" customHeight="1">
      <c r="A913" s="11"/>
      <c r="B913" s="11"/>
      <c r="C913" s="43"/>
      <c r="D913" s="43"/>
      <c r="E913" s="43"/>
      <c r="F913" s="43"/>
      <c r="G913" s="43"/>
      <c r="H913" s="43"/>
      <c r="I913" s="43"/>
      <c r="J913" s="43"/>
      <c r="K913" s="43"/>
      <c r="L913" s="43"/>
      <c r="M913" s="43"/>
      <c r="N913" s="43"/>
      <c r="O913" s="43"/>
      <c r="P913" s="43"/>
      <c r="Q913" s="44"/>
      <c r="R913" s="44"/>
      <c r="S913" s="43"/>
      <c r="T913" s="43"/>
      <c r="U913" s="44"/>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43"/>
      <c r="BH913" s="43"/>
      <c r="BI913" s="43"/>
      <c r="BJ913" s="43"/>
      <c r="BK913" s="43"/>
      <c r="BL913" s="43"/>
      <c r="BM913" s="43"/>
      <c r="BN913" s="43"/>
    </row>
    <row r="914" ht="13.5" customHeight="1">
      <c r="A914" s="11"/>
      <c r="B914" s="11"/>
      <c r="C914" s="43"/>
      <c r="D914" s="43"/>
      <c r="E914" s="43"/>
      <c r="F914" s="43"/>
      <c r="G914" s="43"/>
      <c r="H914" s="43"/>
      <c r="I914" s="43"/>
      <c r="J914" s="43"/>
      <c r="K914" s="43"/>
      <c r="L914" s="43"/>
      <c r="M914" s="43"/>
      <c r="N914" s="43"/>
      <c r="O914" s="43"/>
      <c r="P914" s="43"/>
      <c r="Q914" s="44"/>
      <c r="R914" s="44"/>
      <c r="S914" s="43"/>
      <c r="T914" s="43"/>
      <c r="U914" s="44"/>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43"/>
      <c r="BH914" s="43"/>
      <c r="BI914" s="43"/>
      <c r="BJ914" s="43"/>
      <c r="BK914" s="43"/>
      <c r="BL914" s="43"/>
      <c r="BM914" s="43"/>
      <c r="BN914" s="43"/>
    </row>
    <row r="915" ht="13.5" customHeight="1">
      <c r="A915" s="11"/>
      <c r="B915" s="11"/>
      <c r="C915" s="43"/>
      <c r="D915" s="43"/>
      <c r="E915" s="43"/>
      <c r="F915" s="43"/>
      <c r="G915" s="43"/>
      <c r="H915" s="43"/>
      <c r="I915" s="43"/>
      <c r="J915" s="43"/>
      <c r="K915" s="43"/>
      <c r="L915" s="43"/>
      <c r="M915" s="43"/>
      <c r="N915" s="43"/>
      <c r="O915" s="43"/>
      <c r="P915" s="43"/>
      <c r="Q915" s="44"/>
      <c r="R915" s="44"/>
      <c r="S915" s="43"/>
      <c r="T915" s="43"/>
      <c r="U915" s="44"/>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43"/>
      <c r="BH915" s="43"/>
      <c r="BI915" s="43"/>
      <c r="BJ915" s="43"/>
      <c r="BK915" s="43"/>
      <c r="BL915" s="43"/>
      <c r="BM915" s="43"/>
      <c r="BN915" s="43"/>
    </row>
    <row r="916" ht="13.5" customHeight="1">
      <c r="A916" s="11"/>
      <c r="B916" s="11"/>
      <c r="C916" s="43"/>
      <c r="D916" s="43"/>
      <c r="E916" s="43"/>
      <c r="F916" s="43"/>
      <c r="G916" s="43"/>
      <c r="H916" s="43"/>
      <c r="I916" s="43"/>
      <c r="J916" s="43"/>
      <c r="K916" s="43"/>
      <c r="L916" s="43"/>
      <c r="M916" s="43"/>
      <c r="N916" s="43"/>
      <c r="O916" s="43"/>
      <c r="P916" s="43"/>
      <c r="Q916" s="44"/>
      <c r="R916" s="44"/>
      <c r="S916" s="43"/>
      <c r="T916" s="43"/>
      <c r="U916" s="44"/>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43"/>
      <c r="BH916" s="43"/>
      <c r="BI916" s="43"/>
      <c r="BJ916" s="43"/>
      <c r="BK916" s="43"/>
      <c r="BL916" s="43"/>
      <c r="BM916" s="43"/>
      <c r="BN916" s="43"/>
    </row>
    <row r="917" ht="13.5" customHeight="1">
      <c r="A917" s="11"/>
      <c r="B917" s="11"/>
      <c r="C917" s="43"/>
      <c r="D917" s="43"/>
      <c r="E917" s="43"/>
      <c r="F917" s="43"/>
      <c r="G917" s="43"/>
      <c r="H917" s="43"/>
      <c r="I917" s="43"/>
      <c r="J917" s="43"/>
      <c r="K917" s="43"/>
      <c r="L917" s="43"/>
      <c r="M917" s="43"/>
      <c r="N917" s="43"/>
      <c r="O917" s="43"/>
      <c r="P917" s="43"/>
      <c r="Q917" s="44"/>
      <c r="R917" s="44"/>
      <c r="S917" s="43"/>
      <c r="T917" s="43"/>
      <c r="U917" s="44"/>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43"/>
      <c r="BH917" s="43"/>
      <c r="BI917" s="43"/>
      <c r="BJ917" s="43"/>
      <c r="BK917" s="43"/>
      <c r="BL917" s="43"/>
      <c r="BM917" s="43"/>
      <c r="BN917" s="43"/>
    </row>
    <row r="918" ht="13.5" customHeight="1">
      <c r="A918" s="11"/>
      <c r="B918" s="11"/>
      <c r="C918" s="43"/>
      <c r="D918" s="43"/>
      <c r="E918" s="43"/>
      <c r="F918" s="43"/>
      <c r="G918" s="43"/>
      <c r="H918" s="43"/>
      <c r="I918" s="43"/>
      <c r="J918" s="43"/>
      <c r="K918" s="43"/>
      <c r="L918" s="43"/>
      <c r="M918" s="43"/>
      <c r="N918" s="43"/>
      <c r="O918" s="43"/>
      <c r="P918" s="43"/>
      <c r="Q918" s="44"/>
      <c r="R918" s="44"/>
      <c r="S918" s="43"/>
      <c r="T918" s="43"/>
      <c r="U918" s="44"/>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43"/>
      <c r="BH918" s="43"/>
      <c r="BI918" s="43"/>
      <c r="BJ918" s="43"/>
      <c r="BK918" s="43"/>
      <c r="BL918" s="43"/>
      <c r="BM918" s="43"/>
      <c r="BN918" s="43"/>
    </row>
    <row r="919" ht="13.5" customHeight="1">
      <c r="A919" s="11"/>
      <c r="B919" s="11"/>
      <c r="C919" s="43"/>
      <c r="D919" s="43"/>
      <c r="E919" s="43"/>
      <c r="F919" s="43"/>
      <c r="G919" s="43"/>
      <c r="H919" s="43"/>
      <c r="I919" s="43"/>
      <c r="J919" s="43"/>
      <c r="K919" s="43"/>
      <c r="L919" s="43"/>
      <c r="M919" s="43"/>
      <c r="N919" s="43"/>
      <c r="O919" s="43"/>
      <c r="P919" s="43"/>
      <c r="Q919" s="44"/>
      <c r="R919" s="44"/>
      <c r="S919" s="43"/>
      <c r="T919" s="43"/>
      <c r="U919" s="44"/>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43"/>
      <c r="BH919" s="43"/>
      <c r="BI919" s="43"/>
      <c r="BJ919" s="43"/>
      <c r="BK919" s="43"/>
      <c r="BL919" s="43"/>
      <c r="BM919" s="43"/>
      <c r="BN919" s="43"/>
    </row>
    <row r="920" ht="13.5" customHeight="1">
      <c r="A920" s="11"/>
      <c r="B920" s="11"/>
      <c r="C920" s="43"/>
      <c r="D920" s="43"/>
      <c r="E920" s="43"/>
      <c r="F920" s="43"/>
      <c r="G920" s="43"/>
      <c r="H920" s="43"/>
      <c r="I920" s="43"/>
      <c r="J920" s="43"/>
      <c r="K920" s="43"/>
      <c r="L920" s="43"/>
      <c r="M920" s="43"/>
      <c r="N920" s="43"/>
      <c r="O920" s="43"/>
      <c r="P920" s="43"/>
      <c r="Q920" s="44"/>
      <c r="R920" s="44"/>
      <c r="S920" s="43"/>
      <c r="T920" s="43"/>
      <c r="U920" s="44"/>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43"/>
      <c r="BH920" s="43"/>
      <c r="BI920" s="43"/>
      <c r="BJ920" s="43"/>
      <c r="BK920" s="43"/>
      <c r="BL920" s="43"/>
      <c r="BM920" s="43"/>
      <c r="BN920" s="43"/>
    </row>
    <row r="921" ht="13.5" customHeight="1">
      <c r="A921" s="11"/>
      <c r="B921" s="11"/>
      <c r="C921" s="43"/>
      <c r="D921" s="43"/>
      <c r="E921" s="43"/>
      <c r="F921" s="43"/>
      <c r="G921" s="43"/>
      <c r="H921" s="43"/>
      <c r="I921" s="43"/>
      <c r="J921" s="43"/>
      <c r="K921" s="43"/>
      <c r="L921" s="43"/>
      <c r="M921" s="43"/>
      <c r="N921" s="43"/>
      <c r="O921" s="43"/>
      <c r="P921" s="43"/>
      <c r="Q921" s="44"/>
      <c r="R921" s="44"/>
      <c r="S921" s="43"/>
      <c r="T921" s="43"/>
      <c r="U921" s="44"/>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43"/>
      <c r="BH921" s="43"/>
      <c r="BI921" s="43"/>
      <c r="BJ921" s="43"/>
      <c r="BK921" s="43"/>
      <c r="BL921" s="43"/>
      <c r="BM921" s="43"/>
      <c r="BN921" s="43"/>
    </row>
    <row r="922" ht="13.5" customHeight="1">
      <c r="A922" s="11"/>
      <c r="B922" s="11"/>
      <c r="C922" s="43"/>
      <c r="D922" s="43"/>
      <c r="E922" s="43"/>
      <c r="F922" s="43"/>
      <c r="G922" s="43"/>
      <c r="H922" s="43"/>
      <c r="I922" s="43"/>
      <c r="J922" s="43"/>
      <c r="K922" s="43"/>
      <c r="L922" s="43"/>
      <c r="M922" s="43"/>
      <c r="N922" s="43"/>
      <c r="O922" s="43"/>
      <c r="P922" s="43"/>
      <c r="Q922" s="44"/>
      <c r="R922" s="44"/>
      <c r="S922" s="43"/>
      <c r="T922" s="43"/>
      <c r="U922" s="44"/>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43"/>
      <c r="BH922" s="43"/>
      <c r="BI922" s="43"/>
      <c r="BJ922" s="43"/>
      <c r="BK922" s="43"/>
      <c r="BL922" s="43"/>
      <c r="BM922" s="43"/>
      <c r="BN922" s="43"/>
    </row>
    <row r="923" ht="13.5" customHeight="1">
      <c r="A923" s="11"/>
      <c r="B923" s="11"/>
      <c r="C923" s="43"/>
      <c r="D923" s="43"/>
      <c r="E923" s="43"/>
      <c r="F923" s="43"/>
      <c r="G923" s="43"/>
      <c r="H923" s="43"/>
      <c r="I923" s="43"/>
      <c r="J923" s="43"/>
      <c r="K923" s="43"/>
      <c r="L923" s="43"/>
      <c r="M923" s="43"/>
      <c r="N923" s="43"/>
      <c r="O923" s="43"/>
      <c r="P923" s="43"/>
      <c r="Q923" s="44"/>
      <c r="R923" s="44"/>
      <c r="S923" s="43"/>
      <c r="T923" s="43"/>
      <c r="U923" s="44"/>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43"/>
      <c r="BH923" s="43"/>
      <c r="BI923" s="43"/>
      <c r="BJ923" s="43"/>
      <c r="BK923" s="43"/>
      <c r="BL923" s="43"/>
      <c r="BM923" s="43"/>
      <c r="BN923" s="43"/>
    </row>
    <row r="924" ht="13.5" customHeight="1">
      <c r="A924" s="11"/>
      <c r="B924" s="11"/>
      <c r="C924" s="43"/>
      <c r="D924" s="43"/>
      <c r="E924" s="43"/>
      <c r="F924" s="43"/>
      <c r="G924" s="43"/>
      <c r="H924" s="43"/>
      <c r="I924" s="43"/>
      <c r="J924" s="43"/>
      <c r="K924" s="43"/>
      <c r="L924" s="43"/>
      <c r="M924" s="43"/>
      <c r="N924" s="43"/>
      <c r="O924" s="43"/>
      <c r="P924" s="43"/>
      <c r="Q924" s="44"/>
      <c r="R924" s="44"/>
      <c r="S924" s="43"/>
      <c r="T924" s="43"/>
      <c r="U924" s="44"/>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43"/>
      <c r="BH924" s="43"/>
      <c r="BI924" s="43"/>
      <c r="BJ924" s="43"/>
      <c r="BK924" s="43"/>
      <c r="BL924" s="43"/>
      <c r="BM924" s="43"/>
      <c r="BN924" s="43"/>
    </row>
    <row r="925" ht="13.5" customHeight="1">
      <c r="A925" s="11"/>
      <c r="B925" s="11"/>
      <c r="C925" s="43"/>
      <c r="D925" s="43"/>
      <c r="E925" s="43"/>
      <c r="F925" s="43"/>
      <c r="G925" s="43"/>
      <c r="H925" s="43"/>
      <c r="I925" s="43"/>
      <c r="J925" s="43"/>
      <c r="K925" s="43"/>
      <c r="L925" s="43"/>
      <c r="M925" s="43"/>
      <c r="N925" s="43"/>
      <c r="O925" s="43"/>
      <c r="P925" s="43"/>
      <c r="Q925" s="44"/>
      <c r="R925" s="44"/>
      <c r="S925" s="43"/>
      <c r="T925" s="43"/>
      <c r="U925" s="44"/>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43"/>
      <c r="BH925" s="43"/>
      <c r="BI925" s="43"/>
      <c r="BJ925" s="43"/>
      <c r="BK925" s="43"/>
      <c r="BL925" s="43"/>
      <c r="BM925" s="43"/>
      <c r="BN925" s="43"/>
    </row>
    <row r="926" ht="13.5" customHeight="1">
      <c r="A926" s="11"/>
      <c r="B926" s="11"/>
      <c r="C926" s="43"/>
      <c r="D926" s="43"/>
      <c r="E926" s="43"/>
      <c r="F926" s="43"/>
      <c r="G926" s="43"/>
      <c r="H926" s="43"/>
      <c r="I926" s="43"/>
      <c r="J926" s="43"/>
      <c r="K926" s="43"/>
      <c r="L926" s="43"/>
      <c r="M926" s="43"/>
      <c r="N926" s="43"/>
      <c r="O926" s="43"/>
      <c r="P926" s="43"/>
      <c r="Q926" s="44"/>
      <c r="R926" s="44"/>
      <c r="S926" s="43"/>
      <c r="T926" s="43"/>
      <c r="U926" s="44"/>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43"/>
      <c r="BH926" s="43"/>
      <c r="BI926" s="43"/>
      <c r="BJ926" s="43"/>
      <c r="BK926" s="43"/>
      <c r="BL926" s="43"/>
      <c r="BM926" s="43"/>
      <c r="BN926" s="43"/>
    </row>
    <row r="927" ht="13.5" customHeight="1">
      <c r="A927" s="11"/>
      <c r="B927" s="11"/>
      <c r="C927" s="43"/>
      <c r="D927" s="43"/>
      <c r="E927" s="43"/>
      <c r="F927" s="43"/>
      <c r="G927" s="43"/>
      <c r="H927" s="43"/>
      <c r="I927" s="43"/>
      <c r="J927" s="43"/>
      <c r="K927" s="43"/>
      <c r="L927" s="43"/>
      <c r="M927" s="43"/>
      <c r="N927" s="43"/>
      <c r="O927" s="43"/>
      <c r="P927" s="43"/>
      <c r="Q927" s="44"/>
      <c r="R927" s="44"/>
      <c r="S927" s="43"/>
      <c r="T927" s="43"/>
      <c r="U927" s="44"/>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43"/>
      <c r="BH927" s="43"/>
      <c r="BI927" s="43"/>
      <c r="BJ927" s="43"/>
      <c r="BK927" s="43"/>
      <c r="BL927" s="43"/>
      <c r="BM927" s="43"/>
      <c r="BN927" s="43"/>
    </row>
    <row r="928" ht="13.5" customHeight="1">
      <c r="A928" s="11"/>
      <c r="B928" s="11"/>
      <c r="C928" s="43"/>
      <c r="D928" s="43"/>
      <c r="E928" s="43"/>
      <c r="F928" s="43"/>
      <c r="G928" s="43"/>
      <c r="H928" s="43"/>
      <c r="I928" s="43"/>
      <c r="J928" s="43"/>
      <c r="K928" s="43"/>
      <c r="L928" s="43"/>
      <c r="M928" s="43"/>
      <c r="N928" s="43"/>
      <c r="O928" s="43"/>
      <c r="P928" s="43"/>
      <c r="Q928" s="44"/>
      <c r="R928" s="44"/>
      <c r="S928" s="43"/>
      <c r="T928" s="43"/>
      <c r="U928" s="44"/>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43"/>
      <c r="BH928" s="43"/>
      <c r="BI928" s="43"/>
      <c r="BJ928" s="43"/>
      <c r="BK928" s="43"/>
      <c r="BL928" s="43"/>
      <c r="BM928" s="43"/>
      <c r="BN928" s="43"/>
    </row>
    <row r="929" ht="13.5" customHeight="1">
      <c r="A929" s="11"/>
      <c r="B929" s="11"/>
      <c r="C929" s="43"/>
      <c r="D929" s="43"/>
      <c r="E929" s="43"/>
      <c r="F929" s="43"/>
      <c r="G929" s="43"/>
      <c r="H929" s="43"/>
      <c r="I929" s="43"/>
      <c r="J929" s="43"/>
      <c r="K929" s="43"/>
      <c r="L929" s="43"/>
      <c r="M929" s="43"/>
      <c r="N929" s="43"/>
      <c r="O929" s="43"/>
      <c r="P929" s="43"/>
      <c r="Q929" s="44"/>
      <c r="R929" s="44"/>
      <c r="S929" s="43"/>
      <c r="T929" s="43"/>
      <c r="U929" s="44"/>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43"/>
      <c r="BH929" s="43"/>
      <c r="BI929" s="43"/>
      <c r="BJ929" s="43"/>
      <c r="BK929" s="43"/>
      <c r="BL929" s="43"/>
      <c r="BM929" s="43"/>
      <c r="BN929" s="43"/>
    </row>
    <row r="930" ht="13.5" customHeight="1">
      <c r="A930" s="11"/>
      <c r="B930" s="11"/>
      <c r="C930" s="43"/>
      <c r="D930" s="43"/>
      <c r="E930" s="43"/>
      <c r="F930" s="43"/>
      <c r="G930" s="43"/>
      <c r="H930" s="43"/>
      <c r="I930" s="43"/>
      <c r="J930" s="43"/>
      <c r="K930" s="43"/>
      <c r="L930" s="43"/>
      <c r="M930" s="43"/>
      <c r="N930" s="43"/>
      <c r="O930" s="43"/>
      <c r="P930" s="43"/>
      <c r="Q930" s="44"/>
      <c r="R930" s="44"/>
      <c r="S930" s="43"/>
      <c r="T930" s="43"/>
      <c r="U930" s="44"/>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43"/>
      <c r="BH930" s="43"/>
      <c r="BI930" s="43"/>
      <c r="BJ930" s="43"/>
      <c r="BK930" s="43"/>
      <c r="BL930" s="43"/>
      <c r="BM930" s="43"/>
      <c r="BN930" s="43"/>
    </row>
    <row r="931" ht="13.5" customHeight="1">
      <c r="A931" s="11"/>
      <c r="B931" s="11"/>
      <c r="C931" s="43"/>
      <c r="D931" s="43"/>
      <c r="E931" s="43"/>
      <c r="F931" s="43"/>
      <c r="G931" s="43"/>
      <c r="H931" s="43"/>
      <c r="I931" s="43"/>
      <c r="J931" s="43"/>
      <c r="K931" s="43"/>
      <c r="L931" s="43"/>
      <c r="M931" s="43"/>
      <c r="N931" s="43"/>
      <c r="O931" s="43"/>
      <c r="P931" s="43"/>
      <c r="Q931" s="44"/>
      <c r="R931" s="44"/>
      <c r="S931" s="43"/>
      <c r="T931" s="43"/>
      <c r="U931" s="44"/>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43"/>
      <c r="BH931" s="43"/>
      <c r="BI931" s="43"/>
      <c r="BJ931" s="43"/>
      <c r="BK931" s="43"/>
      <c r="BL931" s="43"/>
      <c r="BM931" s="43"/>
      <c r="BN931" s="43"/>
    </row>
    <row r="932" ht="13.5" customHeight="1">
      <c r="A932" s="11"/>
      <c r="B932" s="11"/>
      <c r="C932" s="43"/>
      <c r="D932" s="43"/>
      <c r="E932" s="43"/>
      <c r="F932" s="43"/>
      <c r="G932" s="43"/>
      <c r="H932" s="43"/>
      <c r="I932" s="43"/>
      <c r="J932" s="43"/>
      <c r="K932" s="43"/>
      <c r="L932" s="43"/>
      <c r="M932" s="43"/>
      <c r="N932" s="43"/>
      <c r="O932" s="43"/>
      <c r="P932" s="43"/>
      <c r="Q932" s="44"/>
      <c r="R932" s="44"/>
      <c r="S932" s="43"/>
      <c r="T932" s="43"/>
      <c r="U932" s="44"/>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43"/>
      <c r="BH932" s="43"/>
      <c r="BI932" s="43"/>
      <c r="BJ932" s="43"/>
      <c r="BK932" s="43"/>
      <c r="BL932" s="43"/>
      <c r="BM932" s="43"/>
      <c r="BN932" s="43"/>
    </row>
    <row r="933" ht="13.5" customHeight="1">
      <c r="A933" s="11"/>
      <c r="B933" s="11"/>
      <c r="C933" s="43"/>
      <c r="D933" s="43"/>
      <c r="E933" s="43"/>
      <c r="F933" s="43"/>
      <c r="G933" s="43"/>
      <c r="H933" s="43"/>
      <c r="I933" s="43"/>
      <c r="J933" s="43"/>
      <c r="K933" s="43"/>
      <c r="L933" s="43"/>
      <c r="M933" s="43"/>
      <c r="N933" s="43"/>
      <c r="O933" s="43"/>
      <c r="P933" s="43"/>
      <c r="Q933" s="44"/>
      <c r="R933" s="44"/>
      <c r="S933" s="43"/>
      <c r="T933" s="43"/>
      <c r="U933" s="44"/>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43"/>
      <c r="BH933" s="43"/>
      <c r="BI933" s="43"/>
      <c r="BJ933" s="43"/>
      <c r="BK933" s="43"/>
      <c r="BL933" s="43"/>
      <c r="BM933" s="43"/>
      <c r="BN933" s="43"/>
    </row>
    <row r="934" ht="13.5" customHeight="1">
      <c r="A934" s="11"/>
      <c r="B934" s="11"/>
      <c r="C934" s="43"/>
      <c r="D934" s="43"/>
      <c r="E934" s="43"/>
      <c r="F934" s="43"/>
      <c r="G934" s="43"/>
      <c r="H934" s="43"/>
      <c r="I934" s="43"/>
      <c r="J934" s="43"/>
      <c r="K934" s="43"/>
      <c r="L934" s="43"/>
      <c r="M934" s="43"/>
      <c r="N934" s="43"/>
      <c r="O934" s="43"/>
      <c r="P934" s="43"/>
      <c r="Q934" s="44"/>
      <c r="R934" s="44"/>
      <c r="S934" s="43"/>
      <c r="T934" s="43"/>
      <c r="U934" s="44"/>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43"/>
      <c r="BH934" s="43"/>
      <c r="BI934" s="43"/>
      <c r="BJ934" s="43"/>
      <c r="BK934" s="43"/>
      <c r="BL934" s="43"/>
      <c r="BM934" s="43"/>
      <c r="BN934" s="43"/>
    </row>
    <row r="935" ht="13.5" customHeight="1">
      <c r="A935" s="11"/>
      <c r="B935" s="11"/>
      <c r="C935" s="43"/>
      <c r="D935" s="43"/>
      <c r="E935" s="43"/>
      <c r="F935" s="43"/>
      <c r="G935" s="43"/>
      <c r="H935" s="43"/>
      <c r="I935" s="43"/>
      <c r="J935" s="43"/>
      <c r="K935" s="43"/>
      <c r="L935" s="43"/>
      <c r="M935" s="43"/>
      <c r="N935" s="43"/>
      <c r="O935" s="43"/>
      <c r="P935" s="43"/>
      <c r="Q935" s="44"/>
      <c r="R935" s="44"/>
      <c r="S935" s="43"/>
      <c r="T935" s="43"/>
      <c r="U935" s="44"/>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43"/>
      <c r="BH935" s="43"/>
      <c r="BI935" s="43"/>
      <c r="BJ935" s="43"/>
      <c r="BK935" s="43"/>
      <c r="BL935" s="43"/>
      <c r="BM935" s="43"/>
      <c r="BN935" s="43"/>
    </row>
    <row r="936" ht="13.5" customHeight="1">
      <c r="A936" s="11"/>
      <c r="B936" s="11"/>
      <c r="C936" s="43"/>
      <c r="D936" s="43"/>
      <c r="E936" s="43"/>
      <c r="F936" s="43"/>
      <c r="G936" s="43"/>
      <c r="H936" s="43"/>
      <c r="I936" s="43"/>
      <c r="J936" s="43"/>
      <c r="K936" s="43"/>
      <c r="L936" s="43"/>
      <c r="M936" s="43"/>
      <c r="N936" s="43"/>
      <c r="O936" s="43"/>
      <c r="P936" s="43"/>
      <c r="Q936" s="44"/>
      <c r="R936" s="44"/>
      <c r="S936" s="43"/>
      <c r="T936" s="43"/>
      <c r="U936" s="44"/>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43"/>
      <c r="BH936" s="43"/>
      <c r="BI936" s="43"/>
      <c r="BJ936" s="43"/>
      <c r="BK936" s="43"/>
      <c r="BL936" s="43"/>
      <c r="BM936" s="43"/>
      <c r="BN936" s="43"/>
    </row>
    <row r="937" ht="13.5" customHeight="1">
      <c r="A937" s="11"/>
      <c r="B937" s="11"/>
      <c r="C937" s="43"/>
      <c r="D937" s="43"/>
      <c r="E937" s="43"/>
      <c r="F937" s="43"/>
      <c r="G937" s="43"/>
      <c r="H937" s="43"/>
      <c r="I937" s="43"/>
      <c r="J937" s="43"/>
      <c r="K937" s="43"/>
      <c r="L937" s="43"/>
      <c r="M937" s="43"/>
      <c r="N937" s="43"/>
      <c r="O937" s="43"/>
      <c r="P937" s="43"/>
      <c r="Q937" s="44"/>
      <c r="R937" s="44"/>
      <c r="S937" s="43"/>
      <c r="T937" s="43"/>
      <c r="U937" s="44"/>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43"/>
      <c r="BH937" s="43"/>
      <c r="BI937" s="43"/>
      <c r="BJ937" s="43"/>
      <c r="BK937" s="43"/>
      <c r="BL937" s="43"/>
      <c r="BM937" s="43"/>
      <c r="BN937" s="43"/>
    </row>
    <row r="938" ht="13.5" customHeight="1">
      <c r="A938" s="11"/>
      <c r="B938" s="11"/>
      <c r="C938" s="43"/>
      <c r="D938" s="43"/>
      <c r="E938" s="43"/>
      <c r="F938" s="43"/>
      <c r="G938" s="43"/>
      <c r="H938" s="43"/>
      <c r="I938" s="43"/>
      <c r="J938" s="43"/>
      <c r="K938" s="43"/>
      <c r="L938" s="43"/>
      <c r="M938" s="43"/>
      <c r="N938" s="43"/>
      <c r="O938" s="43"/>
      <c r="P938" s="43"/>
      <c r="Q938" s="44"/>
      <c r="R938" s="44"/>
      <c r="S938" s="43"/>
      <c r="T938" s="43"/>
      <c r="U938" s="44"/>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43"/>
      <c r="BH938" s="43"/>
      <c r="BI938" s="43"/>
      <c r="BJ938" s="43"/>
      <c r="BK938" s="43"/>
      <c r="BL938" s="43"/>
      <c r="BM938" s="43"/>
      <c r="BN938" s="43"/>
    </row>
    <row r="939" ht="13.5" customHeight="1">
      <c r="A939" s="11"/>
      <c r="B939" s="11"/>
      <c r="C939" s="43"/>
      <c r="D939" s="43"/>
      <c r="E939" s="43"/>
      <c r="F939" s="43"/>
      <c r="G939" s="43"/>
      <c r="H939" s="43"/>
      <c r="I939" s="43"/>
      <c r="J939" s="43"/>
      <c r="K939" s="43"/>
      <c r="L939" s="43"/>
      <c r="M939" s="43"/>
      <c r="N939" s="43"/>
      <c r="O939" s="43"/>
      <c r="P939" s="43"/>
      <c r="Q939" s="44"/>
      <c r="R939" s="44"/>
      <c r="S939" s="43"/>
      <c r="T939" s="43"/>
      <c r="U939" s="44"/>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43"/>
      <c r="BH939" s="43"/>
      <c r="BI939" s="43"/>
      <c r="BJ939" s="43"/>
      <c r="BK939" s="43"/>
      <c r="BL939" s="43"/>
      <c r="BM939" s="43"/>
      <c r="BN939" s="43"/>
    </row>
    <row r="940" ht="13.5" customHeight="1">
      <c r="A940" s="11"/>
      <c r="B940" s="11"/>
      <c r="C940" s="43"/>
      <c r="D940" s="43"/>
      <c r="E940" s="43"/>
      <c r="F940" s="43"/>
      <c r="G940" s="43"/>
      <c r="H940" s="43"/>
      <c r="I940" s="43"/>
      <c r="J940" s="43"/>
      <c r="K940" s="43"/>
      <c r="L940" s="43"/>
      <c r="M940" s="43"/>
      <c r="N940" s="43"/>
      <c r="O940" s="43"/>
      <c r="P940" s="43"/>
      <c r="Q940" s="44"/>
      <c r="R940" s="44"/>
      <c r="S940" s="43"/>
      <c r="T940" s="43"/>
      <c r="U940" s="44"/>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43"/>
      <c r="BH940" s="43"/>
      <c r="BI940" s="43"/>
      <c r="BJ940" s="43"/>
      <c r="BK940" s="43"/>
      <c r="BL940" s="43"/>
      <c r="BM940" s="43"/>
      <c r="BN940" s="43"/>
    </row>
    <row r="941" ht="13.5" customHeight="1">
      <c r="A941" s="11"/>
      <c r="B941" s="11"/>
      <c r="C941" s="43"/>
      <c r="D941" s="43"/>
      <c r="E941" s="43"/>
      <c r="F941" s="43"/>
      <c r="G941" s="43"/>
      <c r="H941" s="43"/>
      <c r="I941" s="43"/>
      <c r="J941" s="43"/>
      <c r="K941" s="43"/>
      <c r="L941" s="43"/>
      <c r="M941" s="43"/>
      <c r="N941" s="43"/>
      <c r="O941" s="43"/>
      <c r="P941" s="43"/>
      <c r="Q941" s="44"/>
      <c r="R941" s="44"/>
      <c r="S941" s="43"/>
      <c r="T941" s="43"/>
      <c r="U941" s="44"/>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43"/>
      <c r="BH941" s="43"/>
      <c r="BI941" s="43"/>
      <c r="BJ941" s="43"/>
      <c r="BK941" s="43"/>
      <c r="BL941" s="43"/>
      <c r="BM941" s="43"/>
      <c r="BN941" s="43"/>
    </row>
    <row r="942" ht="13.5" customHeight="1">
      <c r="A942" s="11"/>
      <c r="B942" s="11"/>
      <c r="C942" s="43"/>
      <c r="D942" s="43"/>
      <c r="E942" s="43"/>
      <c r="F942" s="43"/>
      <c r="G942" s="43"/>
      <c r="H942" s="43"/>
      <c r="I942" s="43"/>
      <c r="J942" s="43"/>
      <c r="K942" s="43"/>
      <c r="L942" s="43"/>
      <c r="M942" s="43"/>
      <c r="N942" s="43"/>
      <c r="O942" s="43"/>
      <c r="P942" s="43"/>
      <c r="Q942" s="44"/>
      <c r="R942" s="44"/>
      <c r="S942" s="43"/>
      <c r="T942" s="43"/>
      <c r="U942" s="44"/>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43"/>
      <c r="BH942" s="43"/>
      <c r="BI942" s="43"/>
      <c r="BJ942" s="43"/>
      <c r="BK942" s="43"/>
      <c r="BL942" s="43"/>
      <c r="BM942" s="43"/>
      <c r="BN942" s="43"/>
    </row>
    <row r="943" ht="13.5" customHeight="1">
      <c r="A943" s="11"/>
      <c r="B943" s="11"/>
      <c r="C943" s="43"/>
      <c r="D943" s="43"/>
      <c r="E943" s="43"/>
      <c r="F943" s="43"/>
      <c r="G943" s="43"/>
      <c r="H943" s="43"/>
      <c r="I943" s="43"/>
      <c r="J943" s="43"/>
      <c r="K943" s="43"/>
      <c r="L943" s="43"/>
      <c r="M943" s="43"/>
      <c r="N943" s="43"/>
      <c r="O943" s="43"/>
      <c r="P943" s="43"/>
      <c r="Q943" s="44"/>
      <c r="R943" s="44"/>
      <c r="S943" s="43"/>
      <c r="T943" s="43"/>
      <c r="U943" s="44"/>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43"/>
      <c r="BH943" s="43"/>
      <c r="BI943" s="43"/>
      <c r="BJ943" s="43"/>
      <c r="BK943" s="43"/>
      <c r="BL943" s="43"/>
      <c r="BM943" s="43"/>
      <c r="BN943" s="43"/>
    </row>
    <row r="944" ht="13.5" customHeight="1">
      <c r="A944" s="11"/>
      <c r="B944" s="11"/>
      <c r="C944" s="43"/>
      <c r="D944" s="43"/>
      <c r="E944" s="43"/>
      <c r="F944" s="43"/>
      <c r="G944" s="43"/>
      <c r="H944" s="43"/>
      <c r="I944" s="43"/>
      <c r="J944" s="43"/>
      <c r="K944" s="43"/>
      <c r="L944" s="43"/>
      <c r="M944" s="43"/>
      <c r="N944" s="43"/>
      <c r="O944" s="43"/>
      <c r="P944" s="43"/>
      <c r="Q944" s="44"/>
      <c r="R944" s="44"/>
      <c r="S944" s="43"/>
      <c r="T944" s="43"/>
      <c r="U944" s="44"/>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43"/>
      <c r="BH944" s="43"/>
      <c r="BI944" s="43"/>
      <c r="BJ944" s="43"/>
      <c r="BK944" s="43"/>
      <c r="BL944" s="43"/>
      <c r="BM944" s="43"/>
      <c r="BN944" s="43"/>
    </row>
    <row r="945" ht="13.5" customHeight="1">
      <c r="A945" s="11"/>
      <c r="B945" s="11"/>
      <c r="C945" s="43"/>
      <c r="D945" s="43"/>
      <c r="E945" s="43"/>
      <c r="F945" s="43"/>
      <c r="G945" s="43"/>
      <c r="H945" s="43"/>
      <c r="I945" s="43"/>
      <c r="J945" s="43"/>
      <c r="K945" s="43"/>
      <c r="L945" s="43"/>
      <c r="M945" s="43"/>
      <c r="N945" s="43"/>
      <c r="O945" s="43"/>
      <c r="P945" s="43"/>
      <c r="Q945" s="44"/>
      <c r="R945" s="44"/>
      <c r="S945" s="43"/>
      <c r="T945" s="43"/>
      <c r="U945" s="44"/>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43"/>
      <c r="BH945" s="43"/>
      <c r="BI945" s="43"/>
      <c r="BJ945" s="43"/>
      <c r="BK945" s="43"/>
      <c r="BL945" s="43"/>
      <c r="BM945" s="43"/>
      <c r="BN945" s="43"/>
    </row>
    <row r="946" ht="13.5" customHeight="1">
      <c r="A946" s="11"/>
      <c r="B946" s="11"/>
      <c r="C946" s="43"/>
      <c r="D946" s="43"/>
      <c r="E946" s="43"/>
      <c r="F946" s="43"/>
      <c r="G946" s="43"/>
      <c r="H946" s="43"/>
      <c r="I946" s="43"/>
      <c r="J946" s="43"/>
      <c r="K946" s="43"/>
      <c r="L946" s="43"/>
      <c r="M946" s="43"/>
      <c r="N946" s="43"/>
      <c r="O946" s="43"/>
      <c r="P946" s="43"/>
      <c r="Q946" s="44"/>
      <c r="R946" s="44"/>
      <c r="S946" s="43"/>
      <c r="T946" s="43"/>
      <c r="U946" s="44"/>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43"/>
      <c r="BH946" s="43"/>
      <c r="BI946" s="43"/>
      <c r="BJ946" s="43"/>
      <c r="BK946" s="43"/>
      <c r="BL946" s="43"/>
      <c r="BM946" s="43"/>
      <c r="BN946" s="43"/>
    </row>
    <row r="947" ht="13.5" customHeight="1">
      <c r="A947" s="11"/>
      <c r="B947" s="11"/>
      <c r="C947" s="43"/>
      <c r="D947" s="43"/>
      <c r="E947" s="43"/>
      <c r="F947" s="43"/>
      <c r="G947" s="43"/>
      <c r="H947" s="43"/>
      <c r="I947" s="43"/>
      <c r="J947" s="43"/>
      <c r="K947" s="43"/>
      <c r="L947" s="43"/>
      <c r="M947" s="43"/>
      <c r="N947" s="43"/>
      <c r="O947" s="43"/>
      <c r="P947" s="43"/>
      <c r="Q947" s="44"/>
      <c r="R947" s="44"/>
      <c r="S947" s="43"/>
      <c r="T947" s="43"/>
      <c r="U947" s="44"/>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43"/>
      <c r="BH947" s="43"/>
      <c r="BI947" s="43"/>
      <c r="BJ947" s="43"/>
      <c r="BK947" s="43"/>
      <c r="BL947" s="43"/>
      <c r="BM947" s="43"/>
      <c r="BN947" s="43"/>
    </row>
    <row r="948" ht="13.5" customHeight="1">
      <c r="A948" s="11"/>
      <c r="B948" s="11"/>
      <c r="C948" s="43"/>
      <c r="D948" s="43"/>
      <c r="E948" s="43"/>
      <c r="F948" s="43"/>
      <c r="G948" s="43"/>
      <c r="H948" s="43"/>
      <c r="I948" s="43"/>
      <c r="J948" s="43"/>
      <c r="K948" s="43"/>
      <c r="L948" s="43"/>
      <c r="M948" s="43"/>
      <c r="N948" s="43"/>
      <c r="O948" s="43"/>
      <c r="P948" s="43"/>
      <c r="Q948" s="44"/>
      <c r="R948" s="44"/>
      <c r="S948" s="43"/>
      <c r="T948" s="43"/>
      <c r="U948" s="44"/>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43"/>
      <c r="BH948" s="43"/>
      <c r="BI948" s="43"/>
      <c r="BJ948" s="43"/>
      <c r="BK948" s="43"/>
      <c r="BL948" s="43"/>
      <c r="BM948" s="43"/>
      <c r="BN948" s="43"/>
    </row>
    <row r="949" ht="13.5" customHeight="1">
      <c r="A949" s="11"/>
      <c r="B949" s="11"/>
      <c r="C949" s="43"/>
      <c r="D949" s="43"/>
      <c r="E949" s="43"/>
      <c r="F949" s="43"/>
      <c r="G949" s="43"/>
      <c r="H949" s="43"/>
      <c r="I949" s="43"/>
      <c r="J949" s="43"/>
      <c r="K949" s="43"/>
      <c r="L949" s="43"/>
      <c r="M949" s="43"/>
      <c r="N949" s="43"/>
      <c r="O949" s="43"/>
      <c r="P949" s="43"/>
      <c r="Q949" s="44"/>
      <c r="R949" s="44"/>
      <c r="S949" s="43"/>
      <c r="T949" s="43"/>
      <c r="U949" s="44"/>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43"/>
      <c r="BH949" s="43"/>
      <c r="BI949" s="43"/>
      <c r="BJ949" s="43"/>
      <c r="BK949" s="43"/>
      <c r="BL949" s="43"/>
      <c r="BM949" s="43"/>
      <c r="BN949" s="43"/>
    </row>
    <row r="950" ht="13.5" customHeight="1">
      <c r="A950" s="11"/>
      <c r="B950" s="11"/>
      <c r="C950" s="43"/>
      <c r="D950" s="43"/>
      <c r="E950" s="43"/>
      <c r="F950" s="43"/>
      <c r="G950" s="43"/>
      <c r="H950" s="43"/>
      <c r="I950" s="43"/>
      <c r="J950" s="43"/>
      <c r="K950" s="43"/>
      <c r="L950" s="43"/>
      <c r="M950" s="43"/>
      <c r="N950" s="43"/>
      <c r="O950" s="43"/>
      <c r="P950" s="43"/>
      <c r="Q950" s="44"/>
      <c r="R950" s="44"/>
      <c r="S950" s="43"/>
      <c r="T950" s="43"/>
      <c r="U950" s="44"/>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43"/>
      <c r="BH950" s="43"/>
      <c r="BI950" s="43"/>
      <c r="BJ950" s="43"/>
      <c r="BK950" s="43"/>
      <c r="BL950" s="43"/>
      <c r="BM950" s="43"/>
      <c r="BN950" s="43"/>
    </row>
    <row r="951" ht="13.5" customHeight="1">
      <c r="A951" s="11"/>
      <c r="B951" s="11"/>
      <c r="C951" s="43"/>
      <c r="D951" s="43"/>
      <c r="E951" s="43"/>
      <c r="F951" s="43"/>
      <c r="G951" s="43"/>
      <c r="H951" s="43"/>
      <c r="I951" s="43"/>
      <c r="J951" s="43"/>
      <c r="K951" s="43"/>
      <c r="L951" s="43"/>
      <c r="M951" s="43"/>
      <c r="N951" s="43"/>
      <c r="O951" s="43"/>
      <c r="P951" s="43"/>
      <c r="Q951" s="44"/>
      <c r="R951" s="44"/>
      <c r="S951" s="43"/>
      <c r="T951" s="43"/>
      <c r="U951" s="44"/>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43"/>
      <c r="BH951" s="43"/>
      <c r="BI951" s="43"/>
      <c r="BJ951" s="43"/>
      <c r="BK951" s="43"/>
      <c r="BL951" s="43"/>
      <c r="BM951" s="43"/>
      <c r="BN951" s="43"/>
    </row>
    <row r="952" ht="13.5" customHeight="1">
      <c r="A952" s="11"/>
      <c r="B952" s="11"/>
      <c r="C952" s="43"/>
      <c r="D952" s="43"/>
      <c r="E952" s="43"/>
      <c r="F952" s="43"/>
      <c r="G952" s="43"/>
      <c r="H952" s="43"/>
      <c r="I952" s="43"/>
      <c r="J952" s="43"/>
      <c r="K952" s="43"/>
      <c r="L952" s="43"/>
      <c r="M952" s="43"/>
      <c r="N952" s="43"/>
      <c r="O952" s="43"/>
      <c r="P952" s="43"/>
      <c r="Q952" s="44"/>
      <c r="R952" s="44"/>
      <c r="S952" s="43"/>
      <c r="T952" s="43"/>
      <c r="U952" s="44"/>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43"/>
      <c r="BH952" s="43"/>
      <c r="BI952" s="43"/>
      <c r="BJ952" s="43"/>
      <c r="BK952" s="43"/>
      <c r="BL952" s="43"/>
      <c r="BM952" s="43"/>
      <c r="BN952" s="43"/>
    </row>
    <row r="953" ht="13.5" customHeight="1">
      <c r="A953" s="11"/>
      <c r="B953" s="11"/>
      <c r="C953" s="43"/>
      <c r="D953" s="43"/>
      <c r="E953" s="43"/>
      <c r="F953" s="43"/>
      <c r="G953" s="43"/>
      <c r="H953" s="43"/>
      <c r="I953" s="43"/>
      <c r="J953" s="43"/>
      <c r="K953" s="43"/>
      <c r="L953" s="43"/>
      <c r="M953" s="43"/>
      <c r="N953" s="43"/>
      <c r="O953" s="43"/>
      <c r="P953" s="43"/>
      <c r="Q953" s="44"/>
      <c r="R953" s="44"/>
      <c r="S953" s="43"/>
      <c r="T953" s="43"/>
      <c r="U953" s="44"/>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43"/>
      <c r="BH953" s="43"/>
      <c r="BI953" s="43"/>
      <c r="BJ953" s="43"/>
      <c r="BK953" s="43"/>
      <c r="BL953" s="43"/>
      <c r="BM953" s="43"/>
      <c r="BN953" s="43"/>
    </row>
    <row r="954" ht="13.5" customHeight="1">
      <c r="A954" s="11"/>
      <c r="B954" s="11"/>
      <c r="C954" s="43"/>
      <c r="D954" s="43"/>
      <c r="E954" s="43"/>
      <c r="F954" s="43"/>
      <c r="G954" s="43"/>
      <c r="H954" s="43"/>
      <c r="I954" s="43"/>
      <c r="J954" s="43"/>
      <c r="K954" s="43"/>
      <c r="L954" s="43"/>
      <c r="M954" s="43"/>
      <c r="N954" s="43"/>
      <c r="O954" s="43"/>
      <c r="P954" s="43"/>
      <c r="Q954" s="44"/>
      <c r="R954" s="44"/>
      <c r="S954" s="43"/>
      <c r="T954" s="43"/>
      <c r="U954" s="44"/>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43"/>
      <c r="BH954" s="43"/>
      <c r="BI954" s="43"/>
      <c r="BJ954" s="43"/>
      <c r="BK954" s="43"/>
      <c r="BL954" s="43"/>
      <c r="BM954" s="43"/>
      <c r="BN954" s="43"/>
    </row>
    <row r="955" ht="13.5" customHeight="1">
      <c r="A955" s="11"/>
      <c r="B955" s="11"/>
      <c r="C955" s="43"/>
      <c r="D955" s="43"/>
      <c r="E955" s="43"/>
      <c r="F955" s="43"/>
      <c r="G955" s="43"/>
      <c r="H955" s="43"/>
      <c r="I955" s="43"/>
      <c r="J955" s="43"/>
      <c r="K955" s="43"/>
      <c r="L955" s="43"/>
      <c r="M955" s="43"/>
      <c r="N955" s="43"/>
      <c r="O955" s="43"/>
      <c r="P955" s="43"/>
      <c r="Q955" s="44"/>
      <c r="R955" s="44"/>
      <c r="S955" s="43"/>
      <c r="T955" s="43"/>
      <c r="U955" s="44"/>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43"/>
      <c r="BH955" s="43"/>
      <c r="BI955" s="43"/>
      <c r="BJ955" s="43"/>
      <c r="BK955" s="43"/>
      <c r="BL955" s="43"/>
      <c r="BM955" s="43"/>
      <c r="BN955" s="43"/>
    </row>
    <row r="956" ht="13.5" customHeight="1">
      <c r="A956" s="11"/>
      <c r="B956" s="11"/>
      <c r="C956" s="43"/>
      <c r="D956" s="43"/>
      <c r="E956" s="43"/>
      <c r="F956" s="43"/>
      <c r="G956" s="43"/>
      <c r="H956" s="43"/>
      <c r="I956" s="43"/>
      <c r="J956" s="43"/>
      <c r="K956" s="43"/>
      <c r="L956" s="43"/>
      <c r="M956" s="43"/>
      <c r="N956" s="43"/>
      <c r="O956" s="43"/>
      <c r="P956" s="43"/>
      <c r="Q956" s="44"/>
      <c r="R956" s="44"/>
      <c r="S956" s="43"/>
      <c r="T956" s="43"/>
      <c r="U956" s="44"/>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43"/>
      <c r="BH956" s="43"/>
      <c r="BI956" s="43"/>
      <c r="BJ956" s="43"/>
      <c r="BK956" s="43"/>
      <c r="BL956" s="43"/>
      <c r="BM956" s="43"/>
      <c r="BN956" s="43"/>
    </row>
    <row r="957" ht="13.5" customHeight="1">
      <c r="A957" s="11"/>
      <c r="B957" s="11"/>
      <c r="C957" s="43"/>
      <c r="D957" s="43"/>
      <c r="E957" s="43"/>
      <c r="F957" s="43"/>
      <c r="G957" s="43"/>
      <c r="H957" s="43"/>
      <c r="I957" s="43"/>
      <c r="J957" s="43"/>
      <c r="K957" s="43"/>
      <c r="L957" s="43"/>
      <c r="M957" s="43"/>
      <c r="N957" s="43"/>
      <c r="O957" s="43"/>
      <c r="P957" s="43"/>
      <c r="Q957" s="44"/>
      <c r="R957" s="44"/>
      <c r="S957" s="43"/>
      <c r="T957" s="43"/>
      <c r="U957" s="44"/>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43"/>
      <c r="BH957" s="43"/>
      <c r="BI957" s="43"/>
      <c r="BJ957" s="43"/>
      <c r="BK957" s="43"/>
      <c r="BL957" s="43"/>
      <c r="BM957" s="43"/>
      <c r="BN957" s="43"/>
    </row>
    <row r="958" ht="13.5" customHeight="1">
      <c r="A958" s="11"/>
      <c r="B958" s="11"/>
      <c r="C958" s="43"/>
      <c r="D958" s="43"/>
      <c r="E958" s="43"/>
      <c r="F958" s="43"/>
      <c r="G958" s="43"/>
      <c r="H958" s="43"/>
      <c r="I958" s="43"/>
      <c r="J958" s="43"/>
      <c r="K958" s="43"/>
      <c r="L958" s="43"/>
      <c r="M958" s="43"/>
      <c r="N958" s="43"/>
      <c r="O958" s="43"/>
      <c r="P958" s="43"/>
      <c r="Q958" s="44"/>
      <c r="R958" s="44"/>
      <c r="S958" s="43"/>
      <c r="T958" s="43"/>
      <c r="U958" s="44"/>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43"/>
      <c r="BH958" s="43"/>
      <c r="BI958" s="43"/>
      <c r="BJ958" s="43"/>
      <c r="BK958" s="43"/>
      <c r="BL958" s="43"/>
      <c r="BM958" s="43"/>
      <c r="BN958" s="43"/>
    </row>
    <row r="959" ht="13.5" customHeight="1">
      <c r="A959" s="11"/>
      <c r="B959" s="11"/>
      <c r="C959" s="43"/>
      <c r="D959" s="43"/>
      <c r="E959" s="43"/>
      <c r="F959" s="43"/>
      <c r="G959" s="43"/>
      <c r="H959" s="43"/>
      <c r="I959" s="43"/>
      <c r="J959" s="43"/>
      <c r="K959" s="43"/>
      <c r="L959" s="43"/>
      <c r="M959" s="43"/>
      <c r="N959" s="43"/>
      <c r="O959" s="43"/>
      <c r="P959" s="43"/>
      <c r="Q959" s="44"/>
      <c r="R959" s="44"/>
      <c r="S959" s="43"/>
      <c r="T959" s="43"/>
      <c r="U959" s="44"/>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43"/>
      <c r="BH959" s="43"/>
      <c r="BI959" s="43"/>
      <c r="BJ959" s="43"/>
      <c r="BK959" s="43"/>
      <c r="BL959" s="43"/>
      <c r="BM959" s="43"/>
      <c r="BN959" s="43"/>
    </row>
    <row r="960" ht="13.5" customHeight="1">
      <c r="A960" s="11"/>
      <c r="B960" s="11"/>
      <c r="C960" s="43"/>
      <c r="D960" s="43"/>
      <c r="E960" s="43"/>
      <c r="F960" s="43"/>
      <c r="G960" s="43"/>
      <c r="H960" s="43"/>
      <c r="I960" s="43"/>
      <c r="J960" s="43"/>
      <c r="K960" s="43"/>
      <c r="L960" s="43"/>
      <c r="M960" s="43"/>
      <c r="N960" s="43"/>
      <c r="O960" s="43"/>
      <c r="P960" s="43"/>
      <c r="Q960" s="44"/>
      <c r="R960" s="44"/>
      <c r="S960" s="43"/>
      <c r="T960" s="43"/>
      <c r="U960" s="44"/>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43"/>
      <c r="BH960" s="43"/>
      <c r="BI960" s="43"/>
      <c r="BJ960" s="43"/>
      <c r="BK960" s="43"/>
      <c r="BL960" s="43"/>
      <c r="BM960" s="43"/>
      <c r="BN960" s="43"/>
    </row>
    <row r="961" ht="13.5" customHeight="1">
      <c r="A961" s="11"/>
      <c r="B961" s="11"/>
      <c r="C961" s="43"/>
      <c r="D961" s="43"/>
      <c r="E961" s="43"/>
      <c r="F961" s="43"/>
      <c r="G961" s="43"/>
      <c r="H961" s="43"/>
      <c r="I961" s="43"/>
      <c r="J961" s="43"/>
      <c r="K961" s="43"/>
      <c r="L961" s="43"/>
      <c r="M961" s="43"/>
      <c r="N961" s="43"/>
      <c r="O961" s="43"/>
      <c r="P961" s="43"/>
      <c r="Q961" s="44"/>
      <c r="R961" s="44"/>
      <c r="S961" s="43"/>
      <c r="T961" s="43"/>
      <c r="U961" s="44"/>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43"/>
      <c r="BH961" s="43"/>
      <c r="BI961" s="43"/>
      <c r="BJ961" s="43"/>
      <c r="BK961" s="43"/>
      <c r="BL961" s="43"/>
      <c r="BM961" s="43"/>
      <c r="BN961" s="43"/>
    </row>
    <row r="962" ht="13.5" customHeight="1">
      <c r="A962" s="11"/>
      <c r="B962" s="11"/>
      <c r="C962" s="43"/>
      <c r="D962" s="43"/>
      <c r="E962" s="43"/>
      <c r="F962" s="43"/>
      <c r="G962" s="43"/>
      <c r="H962" s="43"/>
      <c r="I962" s="43"/>
      <c r="J962" s="43"/>
      <c r="K962" s="43"/>
      <c r="L962" s="43"/>
      <c r="M962" s="43"/>
      <c r="N962" s="43"/>
      <c r="O962" s="43"/>
      <c r="P962" s="43"/>
      <c r="Q962" s="44"/>
      <c r="R962" s="44"/>
      <c r="S962" s="43"/>
      <c r="T962" s="43"/>
      <c r="U962" s="44"/>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43"/>
      <c r="BH962" s="43"/>
      <c r="BI962" s="43"/>
      <c r="BJ962" s="43"/>
      <c r="BK962" s="43"/>
      <c r="BL962" s="43"/>
      <c r="BM962" s="43"/>
      <c r="BN962" s="43"/>
    </row>
    <row r="963" ht="13.5" customHeight="1">
      <c r="A963" s="11"/>
      <c r="B963" s="11"/>
      <c r="C963" s="43"/>
      <c r="D963" s="43"/>
      <c r="E963" s="43"/>
      <c r="F963" s="43"/>
      <c r="G963" s="43"/>
      <c r="H963" s="43"/>
      <c r="I963" s="43"/>
      <c r="J963" s="43"/>
      <c r="K963" s="43"/>
      <c r="L963" s="43"/>
      <c r="M963" s="43"/>
      <c r="N963" s="43"/>
      <c r="O963" s="43"/>
      <c r="P963" s="43"/>
      <c r="Q963" s="44"/>
      <c r="R963" s="44"/>
      <c r="S963" s="43"/>
      <c r="T963" s="43"/>
      <c r="U963" s="44"/>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43"/>
      <c r="BH963" s="43"/>
      <c r="BI963" s="43"/>
      <c r="BJ963" s="43"/>
      <c r="BK963" s="43"/>
      <c r="BL963" s="43"/>
      <c r="BM963" s="43"/>
      <c r="BN963" s="43"/>
    </row>
    <row r="964" ht="13.5" customHeight="1">
      <c r="A964" s="11"/>
      <c r="B964" s="11"/>
      <c r="C964" s="43"/>
      <c r="D964" s="43"/>
      <c r="E964" s="43"/>
      <c r="F964" s="43"/>
      <c r="G964" s="43"/>
      <c r="H964" s="43"/>
      <c r="I964" s="43"/>
      <c r="J964" s="43"/>
      <c r="K964" s="43"/>
      <c r="L964" s="43"/>
      <c r="M964" s="43"/>
      <c r="N964" s="43"/>
      <c r="O964" s="43"/>
      <c r="P964" s="43"/>
      <c r="Q964" s="44"/>
      <c r="R964" s="44"/>
      <c r="S964" s="43"/>
      <c r="T964" s="43"/>
      <c r="U964" s="44"/>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43"/>
      <c r="BH964" s="43"/>
      <c r="BI964" s="43"/>
      <c r="BJ964" s="43"/>
      <c r="BK964" s="43"/>
      <c r="BL964" s="43"/>
      <c r="BM964" s="43"/>
      <c r="BN964" s="43"/>
    </row>
    <row r="965" ht="13.5" customHeight="1">
      <c r="A965" s="11"/>
      <c r="B965" s="11"/>
      <c r="C965" s="43"/>
      <c r="D965" s="43"/>
      <c r="E965" s="43"/>
      <c r="F965" s="43"/>
      <c r="G965" s="43"/>
      <c r="H965" s="43"/>
      <c r="I965" s="43"/>
      <c r="J965" s="43"/>
      <c r="K965" s="43"/>
      <c r="L965" s="43"/>
      <c r="M965" s="43"/>
      <c r="N965" s="43"/>
      <c r="O965" s="43"/>
      <c r="P965" s="43"/>
      <c r="Q965" s="44"/>
      <c r="R965" s="44"/>
      <c r="S965" s="43"/>
      <c r="T965" s="43"/>
      <c r="U965" s="44"/>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43"/>
      <c r="BH965" s="43"/>
      <c r="BI965" s="43"/>
      <c r="BJ965" s="43"/>
      <c r="BK965" s="43"/>
      <c r="BL965" s="43"/>
      <c r="BM965" s="43"/>
      <c r="BN965" s="43"/>
    </row>
    <row r="966" ht="13.5" customHeight="1">
      <c r="A966" s="11"/>
      <c r="B966" s="11"/>
      <c r="C966" s="43"/>
      <c r="D966" s="43"/>
      <c r="E966" s="43"/>
      <c r="F966" s="43"/>
      <c r="G966" s="43"/>
      <c r="H966" s="43"/>
      <c r="I966" s="43"/>
      <c r="J966" s="43"/>
      <c r="K966" s="43"/>
      <c r="L966" s="43"/>
      <c r="M966" s="43"/>
      <c r="N966" s="43"/>
      <c r="O966" s="43"/>
      <c r="P966" s="43"/>
      <c r="Q966" s="44"/>
      <c r="R966" s="44"/>
      <c r="S966" s="43"/>
      <c r="T966" s="43"/>
      <c r="U966" s="44"/>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43"/>
      <c r="BH966" s="43"/>
      <c r="BI966" s="43"/>
      <c r="BJ966" s="43"/>
      <c r="BK966" s="43"/>
      <c r="BL966" s="43"/>
      <c r="BM966" s="43"/>
      <c r="BN966" s="43"/>
    </row>
    <row r="967" ht="13.5" customHeight="1">
      <c r="A967" s="11"/>
      <c r="B967" s="11"/>
      <c r="C967" s="43"/>
      <c r="D967" s="43"/>
      <c r="E967" s="43"/>
      <c r="F967" s="43"/>
      <c r="G967" s="43"/>
      <c r="H967" s="43"/>
      <c r="I967" s="43"/>
      <c r="J967" s="43"/>
      <c r="K967" s="43"/>
      <c r="L967" s="43"/>
      <c r="M967" s="43"/>
      <c r="N967" s="43"/>
      <c r="O967" s="43"/>
      <c r="P967" s="43"/>
      <c r="Q967" s="44"/>
      <c r="R967" s="44"/>
      <c r="S967" s="43"/>
      <c r="T967" s="43"/>
      <c r="U967" s="44"/>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43"/>
      <c r="BH967" s="43"/>
      <c r="BI967" s="43"/>
      <c r="BJ967" s="43"/>
      <c r="BK967" s="43"/>
      <c r="BL967" s="43"/>
      <c r="BM967" s="43"/>
      <c r="BN967" s="43"/>
    </row>
    <row r="968" ht="13.5" customHeight="1">
      <c r="A968" s="11"/>
      <c r="B968" s="11"/>
      <c r="C968" s="43"/>
      <c r="D968" s="43"/>
      <c r="E968" s="43"/>
      <c r="F968" s="43"/>
      <c r="G968" s="43"/>
      <c r="H968" s="43"/>
      <c r="I968" s="43"/>
      <c r="J968" s="43"/>
      <c r="K968" s="43"/>
      <c r="L968" s="43"/>
      <c r="M968" s="43"/>
      <c r="N968" s="43"/>
      <c r="O968" s="43"/>
      <c r="P968" s="43"/>
      <c r="Q968" s="44"/>
      <c r="R968" s="44"/>
      <c r="S968" s="43"/>
      <c r="T968" s="43"/>
      <c r="U968" s="44"/>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43"/>
      <c r="BH968" s="43"/>
      <c r="BI968" s="43"/>
      <c r="BJ968" s="43"/>
      <c r="BK968" s="43"/>
      <c r="BL968" s="43"/>
      <c r="BM968" s="43"/>
      <c r="BN968" s="43"/>
    </row>
    <row r="969" ht="13.5" customHeight="1">
      <c r="A969" s="11"/>
      <c r="B969" s="11"/>
      <c r="C969" s="43"/>
      <c r="D969" s="43"/>
      <c r="E969" s="43"/>
      <c r="F969" s="43"/>
      <c r="G969" s="43"/>
      <c r="H969" s="43"/>
      <c r="I969" s="43"/>
      <c r="J969" s="43"/>
      <c r="K969" s="43"/>
      <c r="L969" s="43"/>
      <c r="M969" s="43"/>
      <c r="N969" s="43"/>
      <c r="O969" s="43"/>
      <c r="P969" s="43"/>
      <c r="Q969" s="44"/>
      <c r="R969" s="44"/>
      <c r="S969" s="43"/>
      <c r="T969" s="43"/>
      <c r="U969" s="44"/>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43"/>
      <c r="BH969" s="43"/>
      <c r="BI969" s="43"/>
      <c r="BJ969" s="43"/>
      <c r="BK969" s="43"/>
      <c r="BL969" s="43"/>
      <c r="BM969" s="43"/>
      <c r="BN969" s="43"/>
    </row>
    <row r="970" ht="13.5" customHeight="1">
      <c r="A970" s="11"/>
      <c r="B970" s="11"/>
      <c r="C970" s="43"/>
      <c r="D970" s="43"/>
      <c r="E970" s="43"/>
      <c r="F970" s="43"/>
      <c r="G970" s="43"/>
      <c r="H970" s="43"/>
      <c r="I970" s="43"/>
      <c r="J970" s="43"/>
      <c r="K970" s="43"/>
      <c r="L970" s="43"/>
      <c r="M970" s="43"/>
      <c r="N970" s="43"/>
      <c r="O970" s="43"/>
      <c r="P970" s="43"/>
      <c r="Q970" s="44"/>
      <c r="R970" s="44"/>
      <c r="S970" s="43"/>
      <c r="T970" s="43"/>
      <c r="U970" s="44"/>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43"/>
      <c r="BH970" s="43"/>
      <c r="BI970" s="43"/>
      <c r="BJ970" s="43"/>
      <c r="BK970" s="43"/>
      <c r="BL970" s="43"/>
      <c r="BM970" s="43"/>
      <c r="BN970" s="43"/>
    </row>
    <row r="971" ht="13.5" customHeight="1">
      <c r="A971" s="11"/>
      <c r="B971" s="11"/>
      <c r="C971" s="43"/>
      <c r="D971" s="43"/>
      <c r="E971" s="43"/>
      <c r="F971" s="43"/>
      <c r="G971" s="43"/>
      <c r="H971" s="43"/>
      <c r="I971" s="43"/>
      <c r="J971" s="43"/>
      <c r="K971" s="43"/>
      <c r="L971" s="43"/>
      <c r="M971" s="43"/>
      <c r="N971" s="43"/>
      <c r="O971" s="43"/>
      <c r="P971" s="43"/>
      <c r="Q971" s="44"/>
      <c r="R971" s="44"/>
      <c r="S971" s="43"/>
      <c r="T971" s="43"/>
      <c r="U971" s="44"/>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43"/>
      <c r="BH971" s="43"/>
      <c r="BI971" s="43"/>
      <c r="BJ971" s="43"/>
      <c r="BK971" s="43"/>
      <c r="BL971" s="43"/>
      <c r="BM971" s="43"/>
      <c r="BN971" s="43"/>
    </row>
    <row r="972" ht="13.5" customHeight="1">
      <c r="A972" s="11"/>
      <c r="B972" s="11"/>
      <c r="C972" s="43"/>
      <c r="D972" s="43"/>
      <c r="E972" s="43"/>
      <c r="F972" s="43"/>
      <c r="G972" s="43"/>
      <c r="H972" s="43"/>
      <c r="I972" s="43"/>
      <c r="J972" s="43"/>
      <c r="K972" s="43"/>
      <c r="L972" s="43"/>
      <c r="M972" s="43"/>
      <c r="N972" s="43"/>
      <c r="O972" s="43"/>
      <c r="P972" s="43"/>
      <c r="Q972" s="44"/>
      <c r="R972" s="44"/>
      <c r="S972" s="43"/>
      <c r="T972" s="43"/>
      <c r="U972" s="44"/>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43"/>
      <c r="BH972" s="43"/>
      <c r="BI972" s="43"/>
      <c r="BJ972" s="43"/>
      <c r="BK972" s="43"/>
      <c r="BL972" s="43"/>
      <c r="BM972" s="43"/>
      <c r="BN972" s="43"/>
    </row>
    <row r="973" ht="13.5" customHeight="1">
      <c r="A973" s="11"/>
      <c r="B973" s="11"/>
      <c r="C973" s="43"/>
      <c r="D973" s="43"/>
      <c r="E973" s="43"/>
      <c r="F973" s="43"/>
      <c r="G973" s="43"/>
      <c r="H973" s="43"/>
      <c r="I973" s="43"/>
      <c r="J973" s="43"/>
      <c r="K973" s="43"/>
      <c r="L973" s="43"/>
      <c r="M973" s="43"/>
      <c r="N973" s="43"/>
      <c r="O973" s="43"/>
      <c r="P973" s="43"/>
      <c r="Q973" s="44"/>
      <c r="R973" s="44"/>
      <c r="S973" s="43"/>
      <c r="T973" s="43"/>
      <c r="U973" s="44"/>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43"/>
      <c r="BH973" s="43"/>
      <c r="BI973" s="43"/>
      <c r="BJ973" s="43"/>
      <c r="BK973" s="43"/>
      <c r="BL973" s="43"/>
      <c r="BM973" s="43"/>
      <c r="BN973" s="43"/>
    </row>
    <row r="974" ht="13.5" customHeight="1">
      <c r="A974" s="11"/>
      <c r="B974" s="11"/>
      <c r="C974" s="43"/>
      <c r="D974" s="43"/>
      <c r="E974" s="43"/>
      <c r="F974" s="43"/>
      <c r="G974" s="43"/>
      <c r="H974" s="43"/>
      <c r="I974" s="43"/>
      <c r="J974" s="43"/>
      <c r="K974" s="43"/>
      <c r="L974" s="43"/>
      <c r="M974" s="43"/>
      <c r="N974" s="43"/>
      <c r="O974" s="43"/>
      <c r="P974" s="43"/>
      <c r="Q974" s="44"/>
      <c r="R974" s="44"/>
      <c r="S974" s="43"/>
      <c r="T974" s="43"/>
      <c r="U974" s="44"/>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43"/>
      <c r="BH974" s="43"/>
      <c r="BI974" s="43"/>
      <c r="BJ974" s="43"/>
      <c r="BK974" s="43"/>
      <c r="BL974" s="43"/>
      <c r="BM974" s="43"/>
      <c r="BN974" s="43"/>
    </row>
    <row r="975" ht="13.5" customHeight="1">
      <c r="A975" s="11"/>
      <c r="B975" s="11"/>
      <c r="C975" s="43"/>
      <c r="D975" s="43"/>
      <c r="E975" s="43"/>
      <c r="F975" s="43"/>
      <c r="G975" s="43"/>
      <c r="H975" s="43"/>
      <c r="I975" s="43"/>
      <c r="J975" s="43"/>
      <c r="K975" s="43"/>
      <c r="L975" s="43"/>
      <c r="M975" s="43"/>
      <c r="N975" s="43"/>
      <c r="O975" s="43"/>
      <c r="P975" s="43"/>
      <c r="Q975" s="44"/>
      <c r="R975" s="44"/>
      <c r="S975" s="43"/>
      <c r="T975" s="43"/>
      <c r="U975" s="44"/>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43"/>
      <c r="BH975" s="43"/>
      <c r="BI975" s="43"/>
      <c r="BJ975" s="43"/>
      <c r="BK975" s="43"/>
      <c r="BL975" s="43"/>
      <c r="BM975" s="43"/>
      <c r="BN975" s="43"/>
    </row>
    <row r="976" ht="13.5" customHeight="1">
      <c r="A976" s="11"/>
      <c r="B976" s="11"/>
      <c r="C976" s="43"/>
      <c r="D976" s="43"/>
      <c r="E976" s="43"/>
      <c r="F976" s="43"/>
      <c r="G976" s="43"/>
      <c r="H976" s="43"/>
      <c r="I976" s="43"/>
      <c r="J976" s="43"/>
      <c r="K976" s="43"/>
      <c r="L976" s="43"/>
      <c r="M976" s="43"/>
      <c r="N976" s="43"/>
      <c r="O976" s="43"/>
      <c r="P976" s="43"/>
      <c r="Q976" s="44"/>
      <c r="R976" s="44"/>
      <c r="S976" s="43"/>
      <c r="T976" s="43"/>
      <c r="U976" s="44"/>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43"/>
      <c r="BH976" s="43"/>
      <c r="BI976" s="43"/>
      <c r="BJ976" s="43"/>
      <c r="BK976" s="43"/>
      <c r="BL976" s="43"/>
      <c r="BM976" s="43"/>
      <c r="BN976" s="43"/>
    </row>
    <row r="977" ht="13.5" customHeight="1">
      <c r="A977" s="11"/>
      <c r="B977" s="11"/>
      <c r="C977" s="43"/>
      <c r="D977" s="43"/>
      <c r="E977" s="43"/>
      <c r="F977" s="43"/>
      <c r="G977" s="43"/>
      <c r="H977" s="43"/>
      <c r="I977" s="43"/>
      <c r="J977" s="43"/>
      <c r="K977" s="43"/>
      <c r="L977" s="43"/>
      <c r="M977" s="43"/>
      <c r="N977" s="43"/>
      <c r="O977" s="43"/>
      <c r="P977" s="43"/>
      <c r="Q977" s="44"/>
      <c r="R977" s="44"/>
      <c r="S977" s="43"/>
      <c r="T977" s="43"/>
      <c r="U977" s="44"/>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43"/>
      <c r="BH977" s="43"/>
      <c r="BI977" s="43"/>
      <c r="BJ977" s="43"/>
      <c r="BK977" s="43"/>
      <c r="BL977" s="43"/>
      <c r="BM977" s="43"/>
      <c r="BN977" s="43"/>
    </row>
    <row r="978" ht="13.5" customHeight="1">
      <c r="A978" s="11"/>
      <c r="B978" s="11"/>
      <c r="C978" s="43"/>
      <c r="D978" s="43"/>
      <c r="E978" s="43"/>
      <c r="F978" s="43"/>
      <c r="G978" s="43"/>
      <c r="H978" s="43"/>
      <c r="I978" s="43"/>
      <c r="J978" s="43"/>
      <c r="K978" s="43"/>
      <c r="L978" s="43"/>
      <c r="M978" s="43"/>
      <c r="N978" s="43"/>
      <c r="O978" s="43"/>
      <c r="P978" s="43"/>
      <c r="Q978" s="44"/>
      <c r="R978" s="44"/>
      <c r="S978" s="43"/>
      <c r="T978" s="43"/>
      <c r="U978" s="44"/>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43"/>
      <c r="BH978" s="43"/>
      <c r="BI978" s="43"/>
      <c r="BJ978" s="43"/>
      <c r="BK978" s="43"/>
      <c r="BL978" s="43"/>
      <c r="BM978" s="43"/>
      <c r="BN978" s="43"/>
    </row>
    <row r="979" ht="13.5" customHeight="1">
      <c r="A979" s="11"/>
      <c r="B979" s="11"/>
      <c r="C979" s="43"/>
      <c r="D979" s="43"/>
      <c r="E979" s="43"/>
      <c r="F979" s="43"/>
      <c r="G979" s="43"/>
      <c r="H979" s="43"/>
      <c r="I979" s="43"/>
      <c r="J979" s="43"/>
      <c r="K979" s="43"/>
      <c r="L979" s="43"/>
      <c r="M979" s="43"/>
      <c r="N979" s="43"/>
      <c r="O979" s="43"/>
      <c r="P979" s="43"/>
      <c r="Q979" s="44"/>
      <c r="R979" s="44"/>
      <c r="S979" s="43"/>
      <c r="T979" s="43"/>
      <c r="U979" s="44"/>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43"/>
      <c r="BH979" s="43"/>
      <c r="BI979" s="43"/>
      <c r="BJ979" s="43"/>
      <c r="BK979" s="43"/>
      <c r="BL979" s="43"/>
      <c r="BM979" s="43"/>
      <c r="BN979" s="43"/>
    </row>
    <row r="980" ht="13.5" customHeight="1">
      <c r="A980" s="11"/>
      <c r="B980" s="11"/>
      <c r="C980" s="43"/>
      <c r="D980" s="43"/>
      <c r="E980" s="43"/>
      <c r="F980" s="43"/>
      <c r="G980" s="43"/>
      <c r="H980" s="43"/>
      <c r="I980" s="43"/>
      <c r="J980" s="43"/>
      <c r="K980" s="43"/>
      <c r="L980" s="43"/>
      <c r="M980" s="43"/>
      <c r="N980" s="43"/>
      <c r="O980" s="43"/>
      <c r="P980" s="43"/>
      <c r="Q980" s="44"/>
      <c r="R980" s="44"/>
      <c r="S980" s="43"/>
      <c r="T980" s="43"/>
      <c r="U980" s="44"/>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43"/>
      <c r="BH980" s="43"/>
      <c r="BI980" s="43"/>
      <c r="BJ980" s="43"/>
      <c r="BK980" s="43"/>
      <c r="BL980" s="43"/>
      <c r="BM980" s="43"/>
      <c r="BN980" s="43"/>
    </row>
    <row r="981" ht="13.5" customHeight="1">
      <c r="A981" s="11"/>
      <c r="B981" s="11"/>
      <c r="C981" s="43"/>
      <c r="D981" s="43"/>
      <c r="E981" s="43"/>
      <c r="F981" s="43"/>
      <c r="G981" s="43"/>
      <c r="H981" s="43"/>
      <c r="I981" s="43"/>
      <c r="J981" s="43"/>
      <c r="K981" s="43"/>
      <c r="L981" s="43"/>
      <c r="M981" s="43"/>
      <c r="N981" s="43"/>
      <c r="O981" s="43"/>
      <c r="P981" s="43"/>
      <c r="Q981" s="44"/>
      <c r="R981" s="44"/>
      <c r="S981" s="43"/>
      <c r="T981" s="43"/>
      <c r="U981" s="44"/>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43"/>
      <c r="BH981" s="43"/>
      <c r="BI981" s="43"/>
      <c r="BJ981" s="43"/>
      <c r="BK981" s="43"/>
      <c r="BL981" s="43"/>
      <c r="BM981" s="43"/>
      <c r="BN981" s="43"/>
    </row>
    <row r="982" ht="13.5" customHeight="1">
      <c r="A982" s="11"/>
      <c r="B982" s="11"/>
      <c r="C982" s="43"/>
      <c r="D982" s="43"/>
      <c r="E982" s="43"/>
      <c r="F982" s="43"/>
      <c r="G982" s="43"/>
      <c r="H982" s="43"/>
      <c r="I982" s="43"/>
      <c r="J982" s="43"/>
      <c r="K982" s="43"/>
      <c r="L982" s="43"/>
      <c r="M982" s="43"/>
      <c r="N982" s="43"/>
      <c r="O982" s="43"/>
      <c r="P982" s="43"/>
      <c r="Q982" s="44"/>
      <c r="R982" s="44"/>
      <c r="S982" s="43"/>
      <c r="T982" s="43"/>
      <c r="U982" s="44"/>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43"/>
      <c r="BH982" s="43"/>
      <c r="BI982" s="43"/>
      <c r="BJ982" s="43"/>
      <c r="BK982" s="43"/>
      <c r="BL982" s="43"/>
      <c r="BM982" s="43"/>
      <c r="BN982" s="43"/>
    </row>
    <row r="983" ht="13.5" customHeight="1">
      <c r="A983" s="11"/>
      <c r="B983" s="11"/>
      <c r="C983" s="43"/>
      <c r="D983" s="43"/>
      <c r="E983" s="43"/>
      <c r="F983" s="43"/>
      <c r="G983" s="43"/>
      <c r="H983" s="43"/>
      <c r="I983" s="43"/>
      <c r="J983" s="43"/>
      <c r="K983" s="43"/>
      <c r="L983" s="43"/>
      <c r="M983" s="43"/>
      <c r="N983" s="43"/>
      <c r="O983" s="43"/>
      <c r="P983" s="43"/>
      <c r="Q983" s="44"/>
      <c r="R983" s="44"/>
      <c r="S983" s="43"/>
      <c r="T983" s="43"/>
      <c r="U983" s="44"/>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43"/>
      <c r="BH983" s="43"/>
      <c r="BI983" s="43"/>
      <c r="BJ983" s="43"/>
      <c r="BK983" s="43"/>
      <c r="BL983" s="43"/>
      <c r="BM983" s="43"/>
      <c r="BN983" s="43"/>
    </row>
    <row r="984" ht="13.5" customHeight="1">
      <c r="A984" s="11"/>
      <c r="B984" s="11"/>
      <c r="C984" s="43"/>
      <c r="D984" s="43"/>
      <c r="E984" s="43"/>
      <c r="F984" s="43"/>
      <c r="G984" s="43"/>
      <c r="H984" s="43"/>
      <c r="I984" s="43"/>
      <c r="J984" s="43"/>
      <c r="K984" s="43"/>
      <c r="L984" s="43"/>
      <c r="M984" s="43"/>
      <c r="N984" s="43"/>
      <c r="O984" s="43"/>
      <c r="P984" s="43"/>
      <c r="Q984" s="44"/>
      <c r="R984" s="44"/>
      <c r="S984" s="43"/>
      <c r="T984" s="43"/>
      <c r="U984" s="44"/>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43"/>
      <c r="BH984" s="43"/>
      <c r="BI984" s="43"/>
      <c r="BJ984" s="43"/>
      <c r="BK984" s="43"/>
      <c r="BL984" s="43"/>
      <c r="BM984" s="43"/>
      <c r="BN984" s="43"/>
    </row>
    <row r="985" ht="13.5" customHeight="1">
      <c r="A985" s="11"/>
      <c r="B985" s="11"/>
      <c r="C985" s="43"/>
      <c r="D985" s="43"/>
      <c r="E985" s="43"/>
      <c r="F985" s="43"/>
      <c r="G985" s="43"/>
      <c r="H985" s="43"/>
      <c r="I985" s="43"/>
      <c r="J985" s="43"/>
      <c r="K985" s="43"/>
      <c r="L985" s="43"/>
      <c r="M985" s="43"/>
      <c r="N985" s="43"/>
      <c r="O985" s="43"/>
      <c r="P985" s="43"/>
      <c r="Q985" s="44"/>
      <c r="R985" s="44"/>
      <c r="S985" s="43"/>
      <c r="T985" s="43"/>
      <c r="U985" s="44"/>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43"/>
      <c r="BH985" s="43"/>
      <c r="BI985" s="43"/>
      <c r="BJ985" s="43"/>
      <c r="BK985" s="43"/>
      <c r="BL985" s="43"/>
      <c r="BM985" s="43"/>
      <c r="BN985" s="43"/>
    </row>
    <row r="986" ht="13.5" customHeight="1">
      <c r="A986" s="11"/>
      <c r="B986" s="11"/>
      <c r="C986" s="43"/>
      <c r="D986" s="43"/>
      <c r="E986" s="43"/>
      <c r="F986" s="43"/>
      <c r="G986" s="43"/>
      <c r="H986" s="43"/>
      <c r="I986" s="43"/>
      <c r="J986" s="43"/>
      <c r="K986" s="43"/>
      <c r="L986" s="43"/>
      <c r="M986" s="43"/>
      <c r="N986" s="43"/>
      <c r="O986" s="43"/>
      <c r="P986" s="43"/>
      <c r="Q986" s="44"/>
      <c r="R986" s="44"/>
      <c r="S986" s="43"/>
      <c r="T986" s="43"/>
      <c r="U986" s="44"/>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43"/>
      <c r="BH986" s="43"/>
      <c r="BI986" s="43"/>
      <c r="BJ986" s="43"/>
      <c r="BK986" s="43"/>
      <c r="BL986" s="43"/>
      <c r="BM986" s="43"/>
      <c r="BN986" s="43"/>
    </row>
    <row r="987" ht="13.5" customHeight="1">
      <c r="A987" s="11"/>
      <c r="B987" s="11"/>
      <c r="C987" s="43"/>
      <c r="D987" s="43"/>
      <c r="E987" s="43"/>
      <c r="F987" s="43"/>
      <c r="G987" s="43"/>
      <c r="H987" s="43"/>
      <c r="I987" s="43"/>
      <c r="J987" s="43"/>
      <c r="K987" s="43"/>
      <c r="L987" s="43"/>
      <c r="M987" s="43"/>
      <c r="N987" s="43"/>
      <c r="O987" s="43"/>
      <c r="P987" s="43"/>
      <c r="Q987" s="44"/>
      <c r="R987" s="44"/>
      <c r="S987" s="43"/>
      <c r="T987" s="43"/>
      <c r="U987" s="44"/>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43"/>
      <c r="BH987" s="43"/>
      <c r="BI987" s="43"/>
      <c r="BJ987" s="43"/>
      <c r="BK987" s="43"/>
      <c r="BL987" s="43"/>
      <c r="BM987" s="43"/>
      <c r="BN987" s="43"/>
    </row>
    <row r="988" ht="13.5" customHeight="1">
      <c r="A988" s="11"/>
      <c r="B988" s="11"/>
      <c r="C988" s="43"/>
      <c r="D988" s="43"/>
      <c r="E988" s="43"/>
      <c r="F988" s="43"/>
      <c r="G988" s="43"/>
      <c r="H988" s="43"/>
      <c r="I988" s="43"/>
      <c r="J988" s="43"/>
      <c r="K988" s="43"/>
      <c r="L988" s="43"/>
      <c r="M988" s="43"/>
      <c r="N988" s="43"/>
      <c r="O988" s="43"/>
      <c r="P988" s="43"/>
      <c r="Q988" s="44"/>
      <c r="R988" s="44"/>
      <c r="S988" s="43"/>
      <c r="T988" s="43"/>
      <c r="U988" s="44"/>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43"/>
      <c r="BH988" s="43"/>
      <c r="BI988" s="43"/>
      <c r="BJ988" s="43"/>
      <c r="BK988" s="43"/>
      <c r="BL988" s="43"/>
      <c r="BM988" s="43"/>
      <c r="BN988" s="43"/>
    </row>
    <row r="989" ht="13.5" customHeight="1">
      <c r="A989" s="11"/>
      <c r="B989" s="11"/>
      <c r="C989" s="43"/>
      <c r="D989" s="43"/>
      <c r="E989" s="43"/>
      <c r="F989" s="43"/>
      <c r="G989" s="43"/>
      <c r="H989" s="43"/>
      <c r="I989" s="43"/>
      <c r="J989" s="43"/>
      <c r="K989" s="43"/>
      <c r="L989" s="43"/>
      <c r="M989" s="43"/>
      <c r="N989" s="43"/>
      <c r="O989" s="43"/>
      <c r="P989" s="43"/>
      <c r="Q989" s="44"/>
      <c r="R989" s="44"/>
      <c r="S989" s="43"/>
      <c r="T989" s="43"/>
      <c r="U989" s="44"/>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43"/>
      <c r="BH989" s="43"/>
      <c r="BI989" s="43"/>
      <c r="BJ989" s="43"/>
      <c r="BK989" s="43"/>
      <c r="BL989" s="43"/>
      <c r="BM989" s="43"/>
      <c r="BN989" s="43"/>
    </row>
    <row r="990" ht="13.5" customHeight="1">
      <c r="A990" s="11"/>
      <c r="B990" s="11"/>
      <c r="C990" s="43"/>
      <c r="D990" s="43"/>
      <c r="E990" s="43"/>
      <c r="F990" s="43"/>
      <c r="G990" s="43"/>
      <c r="H990" s="43"/>
      <c r="I990" s="43"/>
      <c r="J990" s="43"/>
      <c r="K990" s="43"/>
      <c r="L990" s="43"/>
      <c r="M990" s="43"/>
      <c r="N990" s="43"/>
      <c r="O990" s="43"/>
      <c r="P990" s="43"/>
      <c r="Q990" s="44"/>
      <c r="R990" s="44"/>
      <c r="S990" s="43"/>
      <c r="T990" s="43"/>
      <c r="U990" s="44"/>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43"/>
      <c r="BH990" s="43"/>
      <c r="BI990" s="43"/>
      <c r="BJ990" s="43"/>
      <c r="BK990" s="43"/>
      <c r="BL990" s="43"/>
      <c r="BM990" s="43"/>
      <c r="BN990" s="43"/>
    </row>
    <row r="991" ht="13.5" customHeight="1">
      <c r="A991" s="11"/>
      <c r="B991" s="11"/>
      <c r="C991" s="43"/>
      <c r="D991" s="43"/>
      <c r="E991" s="43"/>
      <c r="F991" s="43"/>
      <c r="G991" s="43"/>
      <c r="H991" s="43"/>
      <c r="I991" s="43"/>
      <c r="J991" s="43"/>
      <c r="K991" s="43"/>
      <c r="L991" s="43"/>
      <c r="M991" s="43"/>
      <c r="N991" s="43"/>
      <c r="O991" s="43"/>
      <c r="P991" s="43"/>
      <c r="Q991" s="44"/>
      <c r="R991" s="44"/>
      <c r="S991" s="43"/>
      <c r="T991" s="43"/>
      <c r="U991" s="44"/>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43"/>
      <c r="BH991" s="43"/>
      <c r="BI991" s="43"/>
      <c r="BJ991" s="43"/>
      <c r="BK991" s="43"/>
      <c r="BL991" s="43"/>
      <c r="BM991" s="43"/>
      <c r="BN991" s="43"/>
    </row>
    <row r="992" ht="13.5" customHeight="1">
      <c r="A992" s="11"/>
      <c r="B992" s="11"/>
      <c r="C992" s="43"/>
      <c r="D992" s="43"/>
      <c r="E992" s="43"/>
      <c r="F992" s="43"/>
      <c r="G992" s="43"/>
      <c r="H992" s="43"/>
      <c r="I992" s="43"/>
      <c r="J992" s="43"/>
      <c r="K992" s="43"/>
      <c r="L992" s="43"/>
      <c r="M992" s="43"/>
      <c r="N992" s="43"/>
      <c r="O992" s="43"/>
      <c r="P992" s="43"/>
      <c r="Q992" s="44"/>
      <c r="R992" s="44"/>
      <c r="S992" s="43"/>
      <c r="T992" s="43"/>
      <c r="U992" s="44"/>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43"/>
      <c r="BH992" s="43"/>
      <c r="BI992" s="43"/>
      <c r="BJ992" s="43"/>
      <c r="BK992" s="43"/>
      <c r="BL992" s="43"/>
      <c r="BM992" s="43"/>
      <c r="BN992" s="43"/>
    </row>
    <row r="993" ht="13.5" customHeight="1">
      <c r="A993" s="11"/>
      <c r="B993" s="11"/>
      <c r="C993" s="43"/>
      <c r="D993" s="43"/>
      <c r="E993" s="43"/>
      <c r="F993" s="43"/>
      <c r="G993" s="43"/>
      <c r="H993" s="43"/>
      <c r="I993" s="43"/>
      <c r="J993" s="43"/>
      <c r="K993" s="43"/>
      <c r="L993" s="43"/>
      <c r="M993" s="43"/>
      <c r="N993" s="43"/>
      <c r="O993" s="43"/>
      <c r="P993" s="43"/>
      <c r="Q993" s="44"/>
      <c r="R993" s="44"/>
      <c r="S993" s="43"/>
      <c r="T993" s="43"/>
      <c r="U993" s="44"/>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43"/>
      <c r="BH993" s="43"/>
      <c r="BI993" s="43"/>
      <c r="BJ993" s="43"/>
      <c r="BK993" s="43"/>
      <c r="BL993" s="43"/>
      <c r="BM993" s="43"/>
      <c r="BN993" s="43"/>
    </row>
    <row r="994" ht="13.5" customHeight="1">
      <c r="A994" s="11"/>
      <c r="B994" s="11"/>
      <c r="C994" s="43"/>
      <c r="D994" s="43"/>
      <c r="E994" s="43"/>
      <c r="F994" s="43"/>
      <c r="G994" s="43"/>
      <c r="H994" s="43"/>
      <c r="I994" s="43"/>
      <c r="J994" s="43"/>
      <c r="K994" s="43"/>
      <c r="L994" s="43"/>
      <c r="M994" s="43"/>
      <c r="N994" s="43"/>
      <c r="O994" s="43"/>
      <c r="P994" s="43"/>
      <c r="Q994" s="44"/>
      <c r="R994" s="44"/>
      <c r="S994" s="43"/>
      <c r="T994" s="43"/>
      <c r="U994" s="44"/>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43"/>
      <c r="BH994" s="43"/>
      <c r="BI994" s="43"/>
      <c r="BJ994" s="43"/>
      <c r="BK994" s="43"/>
      <c r="BL994" s="43"/>
      <c r="BM994" s="43"/>
      <c r="BN994" s="43"/>
    </row>
    <row r="995" ht="13.5" customHeight="1">
      <c r="A995" s="11"/>
      <c r="B995" s="11"/>
      <c r="C995" s="43"/>
      <c r="D995" s="43"/>
      <c r="E995" s="43"/>
      <c r="F995" s="43"/>
      <c r="G995" s="43"/>
      <c r="H995" s="43"/>
      <c r="I995" s="43"/>
      <c r="J995" s="43"/>
      <c r="K995" s="43"/>
      <c r="L995" s="43"/>
      <c r="M995" s="43"/>
      <c r="N995" s="43"/>
      <c r="O995" s="43"/>
      <c r="P995" s="43"/>
      <c r="Q995" s="44"/>
      <c r="R995" s="44"/>
      <c r="S995" s="43"/>
      <c r="T995" s="43"/>
      <c r="U995" s="44"/>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43"/>
      <c r="BH995" s="43"/>
      <c r="BI995" s="43"/>
      <c r="BJ995" s="43"/>
      <c r="BK995" s="43"/>
      <c r="BL995" s="43"/>
      <c r="BM995" s="43"/>
      <c r="BN995" s="43"/>
    </row>
    <row r="996" ht="13.5" customHeight="1">
      <c r="A996" s="11"/>
      <c r="B996" s="11"/>
      <c r="C996" s="43"/>
      <c r="D996" s="43"/>
      <c r="E996" s="43"/>
      <c r="F996" s="43"/>
      <c r="G996" s="43"/>
      <c r="H996" s="43"/>
      <c r="I996" s="43"/>
      <c r="J996" s="43"/>
      <c r="K996" s="43"/>
      <c r="L996" s="43"/>
      <c r="M996" s="43"/>
      <c r="N996" s="43"/>
      <c r="O996" s="43"/>
      <c r="P996" s="43"/>
      <c r="Q996" s="44"/>
      <c r="R996" s="44"/>
      <c r="S996" s="43"/>
      <c r="T996" s="43"/>
      <c r="U996" s="44"/>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43"/>
      <c r="BH996" s="43"/>
      <c r="BI996" s="43"/>
      <c r="BJ996" s="43"/>
      <c r="BK996" s="43"/>
      <c r="BL996" s="43"/>
      <c r="BM996" s="43"/>
      <c r="BN996" s="43"/>
    </row>
    <row r="997" ht="13.5" customHeight="1">
      <c r="A997" s="11"/>
      <c r="B997" s="11"/>
      <c r="C997" s="43"/>
      <c r="D997" s="43"/>
      <c r="E997" s="43"/>
      <c r="F997" s="43"/>
      <c r="G997" s="43"/>
      <c r="H997" s="43"/>
      <c r="I997" s="43"/>
      <c r="J997" s="43"/>
      <c r="K997" s="43"/>
      <c r="L997" s="43"/>
      <c r="M997" s="43"/>
      <c r="N997" s="43"/>
      <c r="O997" s="43"/>
      <c r="P997" s="43"/>
      <c r="Q997" s="44"/>
      <c r="R997" s="44"/>
      <c r="S997" s="43"/>
      <c r="T997" s="43"/>
      <c r="U997" s="44"/>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43"/>
      <c r="BH997" s="43"/>
      <c r="BI997" s="43"/>
      <c r="BJ997" s="43"/>
      <c r="BK997" s="43"/>
      <c r="BL997" s="43"/>
      <c r="BM997" s="43"/>
      <c r="BN997" s="43"/>
    </row>
    <row r="998" ht="13.5" customHeight="1">
      <c r="A998" s="11"/>
      <c r="B998" s="11"/>
      <c r="C998" s="43"/>
      <c r="D998" s="43"/>
      <c r="E998" s="43"/>
      <c r="F998" s="43"/>
      <c r="G998" s="43"/>
      <c r="H998" s="43"/>
      <c r="I998" s="43"/>
      <c r="J998" s="43"/>
      <c r="K998" s="43"/>
      <c r="L998" s="43"/>
      <c r="M998" s="43"/>
      <c r="N998" s="43"/>
      <c r="O998" s="43"/>
      <c r="P998" s="43"/>
      <c r="Q998" s="44"/>
      <c r="R998" s="44"/>
      <c r="S998" s="43"/>
      <c r="T998" s="43"/>
      <c r="U998" s="44"/>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43"/>
      <c r="BH998" s="43"/>
      <c r="BI998" s="43"/>
      <c r="BJ998" s="43"/>
      <c r="BK998" s="43"/>
      <c r="BL998" s="43"/>
      <c r="BM998" s="43"/>
      <c r="BN998" s="43"/>
    </row>
    <row r="999" ht="13.5" customHeight="1">
      <c r="A999" s="11"/>
      <c r="B999" s="11"/>
      <c r="C999" s="43"/>
      <c r="D999" s="43"/>
      <c r="E999" s="43"/>
      <c r="F999" s="43"/>
      <c r="G999" s="43"/>
      <c r="H999" s="43"/>
      <c r="I999" s="43"/>
      <c r="J999" s="43"/>
      <c r="K999" s="43"/>
      <c r="L999" s="43"/>
      <c r="M999" s="43"/>
      <c r="N999" s="43"/>
      <c r="O999" s="43"/>
      <c r="P999" s="43"/>
      <c r="Q999" s="44"/>
      <c r="R999" s="44"/>
      <c r="S999" s="43"/>
      <c r="T999" s="43"/>
      <c r="U999" s="44"/>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43"/>
      <c r="BH999" s="43"/>
      <c r="BI999" s="43"/>
      <c r="BJ999" s="43"/>
      <c r="BK999" s="43"/>
      <c r="BL999" s="43"/>
      <c r="BM999" s="43"/>
      <c r="BN999" s="43"/>
    </row>
    <row r="1000" ht="13.5" customHeight="1">
      <c r="A1000" s="11"/>
      <c r="B1000" s="11"/>
      <c r="C1000" s="43"/>
      <c r="D1000" s="43"/>
      <c r="E1000" s="43"/>
      <c r="F1000" s="43"/>
      <c r="G1000" s="43"/>
      <c r="H1000" s="43"/>
      <c r="I1000" s="43"/>
      <c r="J1000" s="43"/>
      <c r="K1000" s="43"/>
      <c r="L1000" s="43"/>
      <c r="M1000" s="43"/>
      <c r="N1000" s="43"/>
      <c r="O1000" s="43"/>
      <c r="P1000" s="43"/>
      <c r="Q1000" s="44"/>
      <c r="R1000" s="44"/>
      <c r="S1000" s="43"/>
      <c r="T1000" s="43"/>
      <c r="U1000" s="44"/>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43"/>
      <c r="BH1000" s="43"/>
      <c r="BI1000" s="43"/>
      <c r="BJ1000" s="43"/>
      <c r="BK1000" s="43"/>
      <c r="BL1000" s="43"/>
      <c r="BM1000" s="43"/>
      <c r="BN1000" s="43"/>
    </row>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8.0"/>
    <col customWidth="1" min="2" max="2" width="108.13"/>
    <col customWidth="1" min="3" max="3" width="19.63"/>
    <col customWidth="1" min="4" max="7" width="15.13"/>
    <col customWidth="1" min="8" max="8" width="17.0"/>
    <col customWidth="1" min="9" max="14" width="15.13"/>
    <col customWidth="1" min="15" max="15" width="15.88"/>
    <col customWidth="1" min="16" max="33" width="15.13"/>
    <col customWidth="1" min="34" max="34" width="19.5"/>
    <col customWidth="1" min="35" max="51" width="15.13"/>
    <col customWidth="1" min="52" max="52" width="20.5"/>
    <col customWidth="1" min="53" max="53" width="19.5"/>
    <col customWidth="1" min="54" max="66" width="15.13"/>
  </cols>
  <sheetData>
    <row r="1" ht="13.5" customHeight="1">
      <c r="A1" s="1" t="s">
        <v>0</v>
      </c>
      <c r="B1" s="1" t="s">
        <v>0</v>
      </c>
      <c r="C1" s="2" t="s">
        <v>1</v>
      </c>
      <c r="D1" s="3">
        <v>1.0</v>
      </c>
      <c r="E1" s="3">
        <v>2.0</v>
      </c>
      <c r="F1" s="3">
        <v>4.0</v>
      </c>
      <c r="G1" s="3">
        <v>6.0</v>
      </c>
      <c r="H1" s="3">
        <v>8.0</v>
      </c>
      <c r="I1" s="3">
        <v>10.0</v>
      </c>
      <c r="J1" s="3">
        <v>11.0</v>
      </c>
      <c r="K1" s="3">
        <v>12.0</v>
      </c>
      <c r="L1" s="3">
        <v>14.0</v>
      </c>
      <c r="M1" s="3">
        <v>15.0</v>
      </c>
      <c r="N1" s="3">
        <v>17.0</v>
      </c>
      <c r="O1" s="3">
        <v>19.0</v>
      </c>
      <c r="P1" s="3">
        <v>20.0</v>
      </c>
      <c r="Q1" s="3">
        <v>22.0</v>
      </c>
      <c r="R1" s="4">
        <v>24.0</v>
      </c>
      <c r="S1" s="3">
        <v>25.0</v>
      </c>
      <c r="T1" s="3">
        <v>26.0</v>
      </c>
      <c r="U1" s="4">
        <v>27.0</v>
      </c>
      <c r="V1" s="3">
        <v>30.0</v>
      </c>
      <c r="W1" s="3">
        <v>31.0</v>
      </c>
      <c r="X1" s="3">
        <v>33.0</v>
      </c>
      <c r="Y1" s="3">
        <v>34.0</v>
      </c>
      <c r="Z1" s="3">
        <v>35.0</v>
      </c>
      <c r="AA1" s="3">
        <v>36.0</v>
      </c>
      <c r="AB1" s="3">
        <v>37.0</v>
      </c>
      <c r="AC1" s="3">
        <v>38.0</v>
      </c>
      <c r="AD1" s="3">
        <v>40.0</v>
      </c>
      <c r="AE1" s="3">
        <v>42.0</v>
      </c>
      <c r="AF1" s="3">
        <v>44.0</v>
      </c>
      <c r="AG1" s="3">
        <v>45.0</v>
      </c>
      <c r="AH1" s="3">
        <v>46.0</v>
      </c>
      <c r="AI1" s="3">
        <v>48.0</v>
      </c>
      <c r="AJ1" s="3">
        <v>49.0</v>
      </c>
      <c r="AK1" s="3">
        <v>51.0</v>
      </c>
      <c r="AL1" s="3">
        <v>52.0</v>
      </c>
      <c r="AM1" s="3">
        <v>54.0</v>
      </c>
      <c r="AN1" s="3">
        <v>56.0</v>
      </c>
      <c r="AO1" s="3">
        <v>58.0</v>
      </c>
      <c r="AP1" s="3">
        <v>60.0</v>
      </c>
      <c r="AQ1" s="3">
        <v>62.0</v>
      </c>
      <c r="AR1" s="3">
        <v>64.0</v>
      </c>
      <c r="AS1" s="3">
        <v>66.0</v>
      </c>
      <c r="AT1" s="3">
        <v>67.0</v>
      </c>
      <c r="AU1" s="3">
        <v>68.0</v>
      </c>
      <c r="AV1" s="3">
        <v>70.0</v>
      </c>
      <c r="AW1" s="3">
        <v>72.0</v>
      </c>
      <c r="AX1" s="3">
        <v>74.0</v>
      </c>
      <c r="AY1" s="3">
        <v>75.0</v>
      </c>
      <c r="AZ1" s="3">
        <v>77.0</v>
      </c>
      <c r="BA1" s="3">
        <v>79.0</v>
      </c>
      <c r="BB1" s="3">
        <v>80.0</v>
      </c>
      <c r="BC1" s="3">
        <v>82.0</v>
      </c>
      <c r="BD1" s="3">
        <v>83.0</v>
      </c>
      <c r="BE1" s="3">
        <v>84.0</v>
      </c>
      <c r="BF1" s="3">
        <v>86.0</v>
      </c>
      <c r="BG1" s="3">
        <v>87.0</v>
      </c>
      <c r="BH1" s="3">
        <v>89.0</v>
      </c>
      <c r="BI1" s="3">
        <v>91.0</v>
      </c>
      <c r="BJ1" s="3">
        <v>92.0</v>
      </c>
      <c r="BK1" s="3">
        <v>93.0</v>
      </c>
      <c r="BL1" s="3">
        <v>94.0</v>
      </c>
      <c r="BM1" s="3">
        <v>95.0</v>
      </c>
      <c r="BN1" s="3">
        <v>96.0</v>
      </c>
    </row>
    <row r="2" ht="13.5" customHeight="1">
      <c r="A2" s="1" t="s">
        <v>2</v>
      </c>
      <c r="B2" s="1" t="s">
        <v>2</v>
      </c>
      <c r="C2" s="2"/>
      <c r="D2" s="5" t="s">
        <v>3</v>
      </c>
      <c r="E2" s="5" t="s">
        <v>4</v>
      </c>
      <c r="F2" s="5" t="s">
        <v>5</v>
      </c>
      <c r="G2" s="5" t="s">
        <v>6</v>
      </c>
      <c r="H2" s="5" t="s">
        <v>7</v>
      </c>
      <c r="I2" s="5" t="s">
        <v>8</v>
      </c>
      <c r="J2" s="5" t="s">
        <v>9</v>
      </c>
      <c r="K2" s="5" t="s">
        <v>10</v>
      </c>
      <c r="L2" s="5" t="s">
        <v>11</v>
      </c>
      <c r="M2" s="5" t="s">
        <v>12</v>
      </c>
      <c r="N2" s="5" t="s">
        <v>13</v>
      </c>
      <c r="O2" s="5" t="s">
        <v>14</v>
      </c>
      <c r="P2" s="5" t="s">
        <v>15</v>
      </c>
      <c r="Q2" s="5" t="s">
        <v>16</v>
      </c>
      <c r="R2" s="4" t="s">
        <v>17</v>
      </c>
      <c r="S2" s="5" t="s">
        <v>18</v>
      </c>
      <c r="T2" s="5" t="s">
        <v>19</v>
      </c>
      <c r="U2" s="6" t="s">
        <v>20</v>
      </c>
      <c r="V2" s="5" t="s">
        <v>21</v>
      </c>
      <c r="W2" s="5" t="s">
        <v>22</v>
      </c>
      <c r="X2" s="5" t="s">
        <v>23</v>
      </c>
      <c r="Y2" s="5" t="s">
        <v>24</v>
      </c>
      <c r="Z2" s="5" t="s">
        <v>25</v>
      </c>
      <c r="AA2" s="5" t="s">
        <v>26</v>
      </c>
      <c r="AB2" s="5" t="s">
        <v>27</v>
      </c>
      <c r="AC2" s="5" t="s">
        <v>28</v>
      </c>
      <c r="AD2" s="5" t="s">
        <v>29</v>
      </c>
      <c r="AE2" s="5" t="s">
        <v>30</v>
      </c>
      <c r="AF2" s="5" t="s">
        <v>31</v>
      </c>
      <c r="AG2" s="5" t="s">
        <v>32</v>
      </c>
      <c r="AH2" s="5" t="s">
        <v>33</v>
      </c>
      <c r="AI2" s="5" t="s">
        <v>34</v>
      </c>
      <c r="AJ2" s="5" t="s">
        <v>35</v>
      </c>
      <c r="AK2" s="5" t="s">
        <v>36</v>
      </c>
      <c r="AL2" s="5" t="s">
        <v>37</v>
      </c>
      <c r="AM2" s="5" t="s">
        <v>38</v>
      </c>
      <c r="AN2" s="5" t="s">
        <v>39</v>
      </c>
      <c r="AO2" s="5" t="s">
        <v>40</v>
      </c>
      <c r="AP2" s="5" t="s">
        <v>41</v>
      </c>
      <c r="AQ2" s="5" t="s">
        <v>42</v>
      </c>
      <c r="AR2" s="5" t="s">
        <v>43</v>
      </c>
      <c r="AS2" s="5" t="s">
        <v>44</v>
      </c>
      <c r="AT2" s="5" t="s">
        <v>45</v>
      </c>
      <c r="AU2" s="5" t="s">
        <v>46</v>
      </c>
      <c r="AV2" s="5" t="s">
        <v>47</v>
      </c>
      <c r="AW2" s="5" t="s">
        <v>48</v>
      </c>
      <c r="AX2" s="5" t="s">
        <v>49</v>
      </c>
      <c r="AY2" s="5" t="s">
        <v>50</v>
      </c>
      <c r="AZ2" s="5" t="s">
        <v>51</v>
      </c>
      <c r="BA2" s="5" t="s">
        <v>52</v>
      </c>
      <c r="BB2" s="5" t="s">
        <v>53</v>
      </c>
      <c r="BC2" s="5" t="s">
        <v>54</v>
      </c>
      <c r="BD2" s="5" t="s">
        <v>55</v>
      </c>
      <c r="BE2" s="5" t="s">
        <v>56</v>
      </c>
      <c r="BF2" s="5" t="s">
        <v>57</v>
      </c>
      <c r="BG2" s="3" t="s">
        <v>58</v>
      </c>
      <c r="BH2" s="3" t="s">
        <v>59</v>
      </c>
      <c r="BI2" s="5" t="s">
        <v>60</v>
      </c>
      <c r="BJ2" s="5" t="s">
        <v>61</v>
      </c>
      <c r="BK2" s="5" t="s">
        <v>62</v>
      </c>
      <c r="BL2" s="5" t="s">
        <v>63</v>
      </c>
      <c r="BM2" s="5" t="s">
        <v>64</v>
      </c>
      <c r="BN2" s="5" t="s">
        <v>65</v>
      </c>
    </row>
    <row r="3" ht="13.5" hidden="1" customHeight="1">
      <c r="A3" s="104" t="s">
        <v>465</v>
      </c>
      <c r="B3" s="104" t="s">
        <v>497</v>
      </c>
      <c r="C3" s="105" t="s">
        <v>68</v>
      </c>
      <c r="D3" s="106"/>
      <c r="E3" s="106"/>
      <c r="F3" s="106"/>
      <c r="G3" s="106"/>
      <c r="H3" s="106"/>
      <c r="I3" s="106"/>
      <c r="J3" s="106"/>
      <c r="K3" s="106"/>
      <c r="L3" s="106"/>
      <c r="M3" s="106"/>
      <c r="N3" s="106"/>
      <c r="O3" s="106"/>
      <c r="P3" s="106"/>
      <c r="Q3" s="107"/>
      <c r="R3" s="107"/>
      <c r="S3" s="106"/>
      <c r="T3" s="106"/>
      <c r="U3" s="107"/>
      <c r="V3" s="106"/>
      <c r="W3" s="106"/>
      <c r="X3" s="106"/>
      <c r="Y3" s="106"/>
      <c r="Z3" s="106"/>
      <c r="AA3" s="106"/>
      <c r="AB3" s="106"/>
      <c r="AC3" s="106"/>
      <c r="AD3" s="106"/>
      <c r="AE3" s="106"/>
      <c r="AF3" s="106"/>
      <c r="AG3" s="106"/>
      <c r="AH3" s="106"/>
      <c r="AI3" s="106"/>
      <c r="AJ3" s="106"/>
      <c r="AK3" s="106"/>
      <c r="AL3" s="106"/>
      <c r="AM3" s="106"/>
      <c r="AN3" s="106"/>
      <c r="AO3" s="106"/>
      <c r="AP3" s="106"/>
      <c r="AQ3" s="106"/>
      <c r="AR3" s="106"/>
      <c r="AS3" s="106"/>
      <c r="AT3" s="106"/>
      <c r="AU3" s="106"/>
      <c r="AV3" s="106"/>
      <c r="AW3" s="106"/>
      <c r="AX3" s="106"/>
      <c r="AY3" s="106"/>
      <c r="AZ3" s="106"/>
      <c r="BA3" s="106"/>
      <c r="BB3" s="106"/>
      <c r="BC3" s="106"/>
      <c r="BD3" s="106"/>
      <c r="BE3" s="106"/>
      <c r="BF3" s="106"/>
      <c r="BG3" s="106"/>
      <c r="BH3" s="106"/>
      <c r="BI3" s="106"/>
      <c r="BJ3" s="106"/>
      <c r="BK3" s="106"/>
      <c r="BL3" s="106"/>
      <c r="BM3" s="106"/>
      <c r="BN3" s="106"/>
    </row>
    <row r="4" ht="13.5" hidden="1" customHeight="1">
      <c r="A4" s="11" t="s">
        <v>463</v>
      </c>
      <c r="B4" s="11" t="s">
        <v>498</v>
      </c>
      <c r="C4" s="12"/>
      <c r="D4" s="13"/>
      <c r="E4" s="13"/>
      <c r="F4" s="13"/>
      <c r="G4" s="13"/>
      <c r="H4" s="13"/>
      <c r="I4" s="13"/>
      <c r="J4" s="13"/>
      <c r="K4" s="13"/>
      <c r="L4" s="13"/>
      <c r="M4" s="13"/>
      <c r="N4" s="13"/>
      <c r="O4" s="13"/>
      <c r="P4" s="13"/>
      <c r="Q4" s="14"/>
      <c r="R4" s="14"/>
      <c r="S4" s="13"/>
      <c r="T4" s="13"/>
      <c r="U4" s="14"/>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row>
    <row r="5" ht="13.5" hidden="1" customHeight="1">
      <c r="A5" s="11" t="s">
        <v>464</v>
      </c>
      <c r="B5" s="11" t="s">
        <v>499</v>
      </c>
      <c r="C5" s="12"/>
      <c r="D5" s="13"/>
      <c r="E5" s="13"/>
      <c r="F5" s="13"/>
      <c r="G5" s="13"/>
      <c r="H5" s="13"/>
      <c r="I5" s="13"/>
      <c r="J5" s="13"/>
      <c r="K5" s="13"/>
      <c r="L5" s="13"/>
      <c r="M5" s="13"/>
      <c r="N5" s="13"/>
      <c r="O5" s="13"/>
      <c r="P5" s="13"/>
      <c r="Q5" s="14"/>
      <c r="R5" s="14"/>
      <c r="S5" s="13"/>
      <c r="T5" s="13"/>
      <c r="U5" s="14"/>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row>
    <row r="6" ht="13.5" hidden="1" customHeight="1">
      <c r="A6" s="11" t="s">
        <v>466</v>
      </c>
      <c r="B6" s="11" t="s">
        <v>500</v>
      </c>
      <c r="C6" s="12"/>
      <c r="D6" s="13"/>
      <c r="E6" s="13"/>
      <c r="F6" s="13"/>
      <c r="G6" s="13"/>
      <c r="H6" s="13"/>
      <c r="I6" s="13"/>
      <c r="J6" s="13"/>
      <c r="K6" s="13"/>
      <c r="L6" s="13"/>
      <c r="M6" s="13"/>
      <c r="N6" s="13"/>
      <c r="O6" s="13"/>
      <c r="P6" s="13"/>
      <c r="Q6" s="14"/>
      <c r="R6" s="14"/>
      <c r="S6" s="13"/>
      <c r="T6" s="13"/>
      <c r="U6" s="14"/>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row>
    <row r="7" ht="13.5" customHeight="1">
      <c r="A7" s="108" t="s">
        <v>66</v>
      </c>
      <c r="B7" s="108" t="s">
        <v>67</v>
      </c>
      <c r="C7" s="109" t="s">
        <v>68</v>
      </c>
      <c r="D7" s="110">
        <f>VLOOKUP(A7,'2022_PAPI_Indicators'!A3:B183,2,FALSE)</f>
        <v>43.90493011</v>
      </c>
      <c r="E7" s="110">
        <f>VLOOKUP(A7,'2022_PAPI_Indicators'!A3:C183,3,FALSE)</f>
        <v>41.14698792</v>
      </c>
      <c r="F7" s="110">
        <v>38.80373764038086</v>
      </c>
      <c r="G7" s="110">
        <v>42.436946868896484</v>
      </c>
      <c r="H7" s="110">
        <v>43.109153747558594</v>
      </c>
      <c r="I7" s="110">
        <v>40.39750671386719</v>
      </c>
      <c r="J7" s="110">
        <v>39.668663024902344</v>
      </c>
      <c r="K7" s="110">
        <v>42.69064712524414</v>
      </c>
      <c r="L7" s="110">
        <v>40.86935806274414</v>
      </c>
      <c r="M7" s="110">
        <v>41.831520080566406</v>
      </c>
      <c r="N7" s="110">
        <v>41.007774353027344</v>
      </c>
      <c r="O7" s="110">
        <v>43.01624298095703</v>
      </c>
      <c r="P7" s="110">
        <v>43.84751510620117</v>
      </c>
      <c r="Q7" s="110">
        <v>47.87630081176758</v>
      </c>
      <c r="R7" s="111">
        <v>0.0</v>
      </c>
      <c r="S7" s="110">
        <v>44.24675750732422</v>
      </c>
      <c r="T7" s="110">
        <v>44.30840301513672</v>
      </c>
      <c r="U7" s="111">
        <v>0.0</v>
      </c>
      <c r="V7" s="110">
        <v>42.14352035522461</v>
      </c>
      <c r="W7" s="110">
        <v>43.60353088378906</v>
      </c>
      <c r="X7" s="110">
        <v>44.1831169128418</v>
      </c>
      <c r="Y7" s="110">
        <v>43.51404571533203</v>
      </c>
      <c r="Z7" s="110">
        <v>42.733123779296875</v>
      </c>
      <c r="AA7" s="110">
        <v>43.15249252319336</v>
      </c>
      <c r="AB7" s="110">
        <v>43.164554595947266</v>
      </c>
      <c r="AC7" s="110">
        <v>46.01536560058594</v>
      </c>
      <c r="AD7" s="110">
        <v>43.249977111816406</v>
      </c>
      <c r="AE7" s="110">
        <v>44.31382369995117</v>
      </c>
      <c r="AF7" s="110">
        <v>42.761436462402344</v>
      </c>
      <c r="AG7" s="110">
        <v>41.774200439453125</v>
      </c>
      <c r="AH7" s="110">
        <v>45.384464263916016</v>
      </c>
      <c r="AI7" s="110">
        <v>42.57035446166992</v>
      </c>
      <c r="AJ7" s="110">
        <v>42.237701416015625</v>
      </c>
      <c r="AK7" s="110">
        <v>42.92835998535156</v>
      </c>
      <c r="AL7" s="110">
        <v>41.66008758544922</v>
      </c>
      <c r="AM7" s="110">
        <v>40.74232864379883</v>
      </c>
      <c r="AN7" s="110">
        <v>43.43688201904297</v>
      </c>
      <c r="AO7" s="110">
        <v>46.00021743774414</v>
      </c>
      <c r="AP7" s="110">
        <v>44.53975296020508</v>
      </c>
      <c r="AQ7" s="110">
        <v>39.97560501098633</v>
      </c>
      <c r="AR7" s="110">
        <v>39.67362976074219</v>
      </c>
      <c r="AS7" s="110">
        <v>41.122337341308594</v>
      </c>
      <c r="AT7" s="110">
        <v>40.52743148803711</v>
      </c>
      <c r="AU7" s="110">
        <v>40.709712982177734</v>
      </c>
      <c r="AV7" s="110">
        <v>39.93442916870117</v>
      </c>
      <c r="AW7" s="110">
        <v>39.41703796386719</v>
      </c>
      <c r="AX7" s="110">
        <v>47.44879913330078</v>
      </c>
      <c r="AY7" s="110">
        <v>41.26316452026367</v>
      </c>
      <c r="AZ7" s="110">
        <v>41.99293899536133</v>
      </c>
      <c r="BA7" s="110">
        <v>41.020381927490234</v>
      </c>
      <c r="BB7" s="110">
        <v>39.80923843383789</v>
      </c>
      <c r="BC7" s="110">
        <v>40.97679901123047</v>
      </c>
      <c r="BD7" s="110">
        <v>40.59715270996094</v>
      </c>
      <c r="BE7" s="110">
        <v>40.717227935791016</v>
      </c>
      <c r="BF7" s="110">
        <v>43.02471160888672</v>
      </c>
      <c r="BG7" s="110">
        <v>42.149784088134766</v>
      </c>
      <c r="BH7" s="110">
        <v>41.00213623046875</v>
      </c>
      <c r="BI7" s="110">
        <v>40.04008865356445</v>
      </c>
      <c r="BJ7" s="110">
        <v>39.97474670410156</v>
      </c>
      <c r="BK7" s="110">
        <v>42.59160614013672</v>
      </c>
      <c r="BL7" s="110">
        <v>42.85590744018555</v>
      </c>
      <c r="BM7" s="110">
        <v>44.91142272949219</v>
      </c>
      <c r="BN7" s="110">
        <v>41.87458801269531</v>
      </c>
    </row>
    <row r="8" ht="13.5" customHeight="1">
      <c r="A8" s="11" t="s">
        <v>69</v>
      </c>
      <c r="B8" s="11" t="s">
        <v>70</v>
      </c>
      <c r="C8" s="12"/>
      <c r="D8" s="13">
        <f>VLOOKUP(A8,'2022_PAPI_Indicators'!A4:B184,2,FALSE)</f>
        <v>43.51809692</v>
      </c>
      <c r="E8" s="13">
        <f>VLOOKUP(A8,'2022_PAPI_Indicators'!A3:C183,3,FALSE)</f>
        <v>40.69569016</v>
      </c>
      <c r="F8" s="13">
        <f>VLOOKUP(A8,'2022_PAPI_Indicators'!A3:D183,4,FALSE)</f>
        <v>38.15166092</v>
      </c>
      <c r="G8" s="13">
        <f>VLOOKUP(A8,'2022_PAPI_Indicators'!A3:E183,5,FALSE)</f>
        <v>40.99964905</v>
      </c>
      <c r="H8" s="13">
        <f>VLOOKUP(A8,'2022_PAPI_Indicators'!A3:F183,6,FALSE)</f>
        <v>42.6309166</v>
      </c>
      <c r="I8" s="13">
        <f>VLOOKUP(A8,'2022_PAPI_Indicators'!A3:G183,7,FALSE)</f>
        <v>39.35395813</v>
      </c>
      <c r="J8" s="13">
        <f>VLOOKUP(A8,'2022_PAPI_Indicators'!A3:H183,8,FALSE)</f>
        <v>36.87868118</v>
      </c>
      <c r="K8" s="13">
        <f>VLOOKUP(A8,'2022_PAPI_Indicators'!A3:I183,9,FALSE)</f>
        <v>42.06312943</v>
      </c>
      <c r="L8" s="13">
        <f>VLOOKUP(A8,'2022_PAPI_Indicators'!A3:J183,10,FALSE)</f>
        <v>38.00764465</v>
      </c>
      <c r="M8" s="13">
        <f>VLOOKUP(A8,'2022_PAPI_Indicators'!A3:K183,11,FALSE)</f>
        <v>39.76470947</v>
      </c>
      <c r="N8" s="13">
        <f>VLOOKUP(A8,'2022_PAPI_Indicators'!A3:L183,12,FALSE)</f>
        <v>39.61870193</v>
      </c>
      <c r="O8" s="13">
        <f>VLOOKUP(A8,'2022_PAPI_Indicators'!A3:M183,13,FALSE)</f>
        <v>42.74857712</v>
      </c>
      <c r="P8" s="13">
        <f>VLOOKUP(A8,'2022_PAPI_Indicators'!A3:N183,14,FALSE)</f>
        <v>42.59969711</v>
      </c>
      <c r="Q8" s="13">
        <f>VLOOKUP(A8,'2022_PAPI_Indicators'!A3:O183,15,FALSE)</f>
        <v>46.5557251</v>
      </c>
      <c r="R8" s="14" t="str">
        <f>VLOOKUP(A8,'2022_PAPI_Indicators'!A3:P183,16,FALSE)</f>
        <v/>
      </c>
      <c r="S8" s="13">
        <f>VLOOKUP(A8,'2022_PAPI_Indicators'!A3:R183,17,FALSE)</f>
        <v>43.08050537</v>
      </c>
      <c r="T8" s="13">
        <f>VLOOKUP(A8,'2022_PAPI_Indicators'!A3:S183,18,FALSE)</f>
        <v>43.28210449</v>
      </c>
      <c r="U8" s="14" t="str">
        <f>VLOOKUP(A8,'2022_PAPI_Indicators'!A3:T183,19,FALSE)</f>
        <v/>
      </c>
      <c r="V8" s="13">
        <f>VLOOKUP(A8,'2022_PAPI_Indicators'!A3:U183,20,FALSE)</f>
        <v>41.62345505</v>
      </c>
      <c r="W8" s="13">
        <f>VLOOKUP(A8,'2022_PAPI_Indicators'!A3:V183,21,FALSE)</f>
        <v>43.26446152</v>
      </c>
      <c r="X8" s="13">
        <f>VLOOKUP(A8,'2022_PAPI_Indicators'!A3:W183,22,FALSE)</f>
        <v>43.04598999</v>
      </c>
      <c r="Y8" s="13">
        <f>VLOOKUP(A8,'2022_PAPI_Indicators'!A3:X183,23,FALSE)</f>
        <v>42.72879028</v>
      </c>
      <c r="Z8" s="13">
        <f>VLOOKUP(A8,'2022_PAPI_Indicators'!A3:Y183,24,FALSE)</f>
        <v>41.53616333</v>
      </c>
      <c r="AA8" s="13">
        <f>VLOOKUP(A8,'2022_PAPI_Indicators'!A3:Z183,25,FALSE)</f>
        <v>42.75636292</v>
      </c>
      <c r="AB8" s="13">
        <f>VLOOKUP(A8,'2022_PAPI_Indicators'!A3:AA183,26,FALSE)</f>
        <v>42.75789261</v>
      </c>
      <c r="AC8" s="13">
        <f>VLOOKUP(A8,'2022_PAPI_Indicators'!A3:AB183,27,FALSE)</f>
        <v>45.72672272</v>
      </c>
      <c r="AD8" s="13">
        <f>VLOOKUP(A8,'2022_PAPI_Indicators'!A3:AC183,28,FALSE)</f>
        <v>42.83221054</v>
      </c>
      <c r="AE8" s="13">
        <f>VLOOKUP(A8,'2022_PAPI_Indicators'!A3:AD183,29,FALSE)</f>
        <v>43.13573837</v>
      </c>
      <c r="AF8" s="13">
        <f>VLOOKUP(A8,'2022_PAPI_Indicators'!A3:AE183,30,FALSE)</f>
        <v>42.09569168</v>
      </c>
      <c r="AG8" s="13">
        <f>VLOOKUP(A8,'2022_PAPI_Indicators'!A3:AF183,31,FALSE)</f>
        <v>39.95816422</v>
      </c>
      <c r="AH8" s="13">
        <f>VLOOKUP(A8,'2022_PAPI_Indicators'!A3:AG183,32,FALSE)</f>
        <v>44.92199326</v>
      </c>
      <c r="AI8" s="13">
        <f>VLOOKUP(A8,'2022_PAPI_Indicators'!A3:AH183,33,FALSE)</f>
        <v>42.10052109</v>
      </c>
      <c r="AJ8" s="13">
        <f>VLOOKUP(A8,'2022_PAPI_Indicators'!A3:AI183,34,FALSE)</f>
        <v>41.42171097</v>
      </c>
      <c r="AK8" s="13">
        <f>VLOOKUP(A8,'2022_PAPI_Indicators'!A3:AJ183,35,FALSE)</f>
        <v>42.54254913</v>
      </c>
      <c r="AL8" s="13">
        <f>VLOOKUP(A8,'2022_PAPI_Indicators'!A3:AK183,36,FALSE)</f>
        <v>40.2914505</v>
      </c>
      <c r="AM8" s="13">
        <f>VLOOKUP(A8,'2022_PAPI_Indicators'!A3:AL183,37,FALSE)</f>
        <v>39.31916046</v>
      </c>
      <c r="AN8" s="13">
        <f>VLOOKUP(A8,'2022_PAPI_Indicators'!A3:AM183,38,FALSE)</f>
        <v>42.34878159</v>
      </c>
      <c r="AO8" s="13">
        <f>VLOOKUP(A8,'2022_PAPI_Indicators'!A3:AN183,39,FALSE)</f>
        <v>42.67308044</v>
      </c>
      <c r="AP8" s="13">
        <f>VLOOKUP(A8,'2022_PAPI_Indicators'!A3:AO183,40,FALSE)</f>
        <v>41.32695007</v>
      </c>
      <c r="AQ8" s="13">
        <f>VLOOKUP(A8,'2022_PAPI_Indicators'!A3:AP183,41,FALSE)</f>
        <v>39.08151627</v>
      </c>
      <c r="AR8" s="13">
        <f>VLOOKUP(A8,'2022_PAPI_Indicators'!A3:AQ183,42,FALSE)</f>
        <v>38.06415558</v>
      </c>
      <c r="AS8" s="13">
        <f>VLOOKUP(A8,'2022_PAPI_Indicators'!A3:AR183,43,FALSE)</f>
        <v>38.2671814</v>
      </c>
      <c r="AT8" s="13">
        <f>VLOOKUP(A8,'2022_PAPI_Indicators'!A3:AS183,44,FALSE)</f>
        <v>39.40639496</v>
      </c>
      <c r="AU8" s="13">
        <f>VLOOKUP(A8,'2022_PAPI_Indicators'!A3:AT183,45,FALSE)</f>
        <v>40.06240845</v>
      </c>
      <c r="AV8" s="13">
        <f>VLOOKUP(A8,'2022_PAPI_Indicators'!A3:AU183,46,FALSE)</f>
        <v>39.20129013</v>
      </c>
      <c r="AW8" s="13">
        <f>VLOOKUP(A8,'2022_PAPI_Indicators'!A3:AV183,47,FALSE)</f>
        <v>38.41848755</v>
      </c>
      <c r="AX8" s="13">
        <f>VLOOKUP(A8,'2022_PAPI_Indicators'!A3:AW183,48,FALSE)</f>
        <v>45.4519577</v>
      </c>
      <c r="AY8" s="13">
        <f>VLOOKUP(A8,'2022_PAPI_Indicators'!A3:AX183,49,FALSE)</f>
        <v>40.67305756</v>
      </c>
      <c r="AZ8" s="13">
        <f>VLOOKUP(A8,'2022_PAPI_Indicators'!A3:AY183,50,FALSE)</f>
        <v>40.82322311</v>
      </c>
      <c r="BA8" s="13">
        <f>VLOOKUP(A8,'2022_PAPI_Indicators'!A3:AZ183,51,FALSE)</f>
        <v>40.47893524</v>
      </c>
      <c r="BB8" s="13">
        <f>VLOOKUP(A8,'2022_PAPI_Indicators'!A3:BA183,52,FALSE)</f>
        <v>39.31164551</v>
      </c>
      <c r="BC8" s="13">
        <f>VLOOKUP(A8,'2022_PAPI_Indicators'!A3:BB183,53,FALSE)</f>
        <v>38.70994568</v>
      </c>
      <c r="BD8" s="13">
        <f>VLOOKUP(A8,'2022_PAPI_Indicators'!A3:BC183,54,FALSE)</f>
        <v>38.18880081</v>
      </c>
      <c r="BE8" s="13">
        <f>VLOOKUP(A8,'2022_PAPI_Indicators'!A3:BD183,55,FALSE)</f>
        <v>39.40987396</v>
      </c>
      <c r="BF8" s="13">
        <f>VLOOKUP(A8,'2022_PAPI_Indicators'!A3:BE183,56,FALSE)</f>
        <v>42.21773148</v>
      </c>
      <c r="BG8" s="13">
        <f>VLOOKUP(A8,'2022_PAPI_Indicators'!A3:BF183,57,FALSE)</f>
        <v>40.93499756</v>
      </c>
      <c r="BH8" s="13">
        <f>VLOOKUP(A8,'2022_PAPI_Indicators'!A3:BG183,58,FALSE)</f>
        <v>40.54634857</v>
      </c>
      <c r="BI8" s="13">
        <f>VLOOKUP(A8,'2022_PAPI_Indicators'!A3:BH183,59,FALSE)</f>
        <v>39.39538193</v>
      </c>
      <c r="BJ8" s="13">
        <f>VLOOKUP(A8,'2022_PAPI_Indicators'!A3:BI183,60,FALSE)</f>
        <v>39.46331787</v>
      </c>
      <c r="BK8" s="13">
        <f>VLOOKUP(A8,'2022_PAPI_Indicators'!A3:BJ183,61,FALSE)</f>
        <v>41.10535049</v>
      </c>
      <c r="BL8" s="13">
        <f>VLOOKUP(A8,'2022_PAPI_Indicators'!A3:BK183,62,FALSE)</f>
        <v>42.85590744</v>
      </c>
      <c r="BM8" s="13">
        <f>VLOOKUP(A8,'2022_PAPI_Indicators'!A3:BL183,63,FALSE)</f>
        <v>44.91142273</v>
      </c>
      <c r="BN8" s="13">
        <f>VLOOKUP(A8,'2022_PAPI_Indicators'!A3:BM183,64,FALSE)</f>
        <v>41.87458801</v>
      </c>
    </row>
    <row r="9" ht="13.5" customHeight="1">
      <c r="A9" s="11" t="s">
        <v>71</v>
      </c>
      <c r="B9" s="11" t="s">
        <v>72</v>
      </c>
      <c r="C9" s="12"/>
      <c r="D9" s="13">
        <f>VLOOKUP(A9,'2022_PAPI_Indicators'!A5:B185,2,FALSE)</f>
        <v>44.29176331</v>
      </c>
      <c r="E9" s="13">
        <f>VLOOKUP(A9,'2022_PAPI_Indicators'!A4:C184,3,FALSE)</f>
        <v>41.59828568</v>
      </c>
      <c r="F9" s="13">
        <f>VLOOKUP(A9,'2022_PAPI_Indicators'!A4:D184,4,FALSE)</f>
        <v>39.45581436</v>
      </c>
      <c r="G9" s="13">
        <f>VLOOKUP(A9,'2022_PAPI_Indicators'!A4:E184,5,FALSE)</f>
        <v>43.87424469</v>
      </c>
      <c r="H9" s="13">
        <f>VLOOKUP(A9,'2022_PAPI_Indicators'!A4:F184,6,FALSE)</f>
        <v>43.5873909</v>
      </c>
      <c r="I9" s="13">
        <f>VLOOKUP(A9,'2022_PAPI_Indicators'!A4:G184,7,FALSE)</f>
        <v>41.4410553</v>
      </c>
      <c r="J9" s="13">
        <f>VLOOKUP(A9,'2022_PAPI_Indicators'!A4:H184,8,FALSE)</f>
        <v>42.45864487</v>
      </c>
      <c r="K9" s="13">
        <f>VLOOKUP(A9,'2022_PAPI_Indicators'!A4:I184,9,FALSE)</f>
        <v>43.31816483</v>
      </c>
      <c r="L9" s="13">
        <f>VLOOKUP(A9,'2022_PAPI_Indicators'!A4:J184,10,FALSE)</f>
        <v>43.73107147</v>
      </c>
      <c r="M9" s="13">
        <f>VLOOKUP(A9,'2022_PAPI_Indicators'!A4:K184,11,FALSE)</f>
        <v>43.89833069</v>
      </c>
      <c r="N9" s="13">
        <f>VLOOKUP(A9,'2022_PAPI_Indicators'!A4:L184,12,FALSE)</f>
        <v>42.39684677</v>
      </c>
      <c r="O9" s="13">
        <f>VLOOKUP(A9,'2022_PAPI_Indicators'!A4:M184,13,FALSE)</f>
        <v>43.28390884</v>
      </c>
      <c r="P9" s="13">
        <f>VLOOKUP(A9,'2022_PAPI_Indicators'!A4:N184,14,FALSE)</f>
        <v>45.0953331</v>
      </c>
      <c r="Q9" s="13">
        <f>VLOOKUP(A9,'2022_PAPI_Indicators'!A4:O184,15,FALSE)</f>
        <v>49.19687653</v>
      </c>
      <c r="R9" s="14" t="str">
        <f>VLOOKUP(A9,'2022_PAPI_Indicators'!A4:P184,16,FALSE)</f>
        <v/>
      </c>
      <c r="S9" s="13">
        <f>VLOOKUP(A9,'2022_PAPI_Indicators'!A4:R184,17,FALSE)</f>
        <v>45.41300964</v>
      </c>
      <c r="T9" s="13">
        <f>VLOOKUP(A9,'2022_PAPI_Indicators'!A4:S184,18,FALSE)</f>
        <v>45.33470154</v>
      </c>
      <c r="U9" s="14" t="str">
        <f>VLOOKUP(A9,'2022_PAPI_Indicators'!A4:T184,19,FALSE)</f>
        <v/>
      </c>
      <c r="V9" s="13">
        <f>VLOOKUP(A9,'2022_PAPI_Indicators'!A4:U184,20,FALSE)</f>
        <v>42.66358566</v>
      </c>
      <c r="W9" s="13">
        <f>VLOOKUP(A9,'2022_PAPI_Indicators'!A4:V184,21,FALSE)</f>
        <v>43.94260025</v>
      </c>
      <c r="X9" s="13">
        <f>VLOOKUP(A9,'2022_PAPI_Indicators'!A4:W184,22,FALSE)</f>
        <v>45.32024384</v>
      </c>
      <c r="Y9" s="13">
        <f>VLOOKUP(A9,'2022_PAPI_Indicators'!A4:X184,23,FALSE)</f>
        <v>44.29930115</v>
      </c>
      <c r="Z9" s="13">
        <f>VLOOKUP(A9,'2022_PAPI_Indicators'!A4:Y184,24,FALSE)</f>
        <v>43.93008423</v>
      </c>
      <c r="AA9" s="13">
        <f>VLOOKUP(A9,'2022_PAPI_Indicators'!A4:Z184,25,FALSE)</f>
        <v>43.54862213</v>
      </c>
      <c r="AB9" s="13">
        <f>VLOOKUP(A9,'2022_PAPI_Indicators'!A4:AA184,26,FALSE)</f>
        <v>43.57121658</v>
      </c>
      <c r="AC9" s="13">
        <f>VLOOKUP(A9,'2022_PAPI_Indicators'!A4:AB184,27,FALSE)</f>
        <v>46.30400848</v>
      </c>
      <c r="AD9" s="13">
        <f>VLOOKUP(A9,'2022_PAPI_Indicators'!A4:AC184,28,FALSE)</f>
        <v>43.66774368</v>
      </c>
      <c r="AE9" s="13">
        <f>VLOOKUP(A9,'2022_PAPI_Indicators'!A4:AD184,29,FALSE)</f>
        <v>45.49190903</v>
      </c>
      <c r="AF9" s="13">
        <f>VLOOKUP(A9,'2022_PAPI_Indicators'!A4:AE184,30,FALSE)</f>
        <v>43.42718124</v>
      </c>
      <c r="AG9" s="13">
        <f>VLOOKUP(A9,'2022_PAPI_Indicators'!A4:AF184,31,FALSE)</f>
        <v>43.59023666</v>
      </c>
      <c r="AH9" s="13">
        <f>VLOOKUP(A9,'2022_PAPI_Indicators'!A4:AG184,32,FALSE)</f>
        <v>45.84693527</v>
      </c>
      <c r="AI9" s="13">
        <f>VLOOKUP(A9,'2022_PAPI_Indicators'!A4:AH184,33,FALSE)</f>
        <v>43.04018784</v>
      </c>
      <c r="AJ9" s="13">
        <f>VLOOKUP(A9,'2022_PAPI_Indicators'!A4:AI184,34,FALSE)</f>
        <v>43.05369186</v>
      </c>
      <c r="AK9" s="13">
        <f>VLOOKUP(A9,'2022_PAPI_Indicators'!A4:AJ184,35,FALSE)</f>
        <v>43.31417084</v>
      </c>
      <c r="AL9" s="13">
        <f>VLOOKUP(A9,'2022_PAPI_Indicators'!A4:AK184,36,FALSE)</f>
        <v>43.02872467</v>
      </c>
      <c r="AM9" s="13">
        <f>VLOOKUP(A9,'2022_PAPI_Indicators'!A4:AL184,37,FALSE)</f>
        <v>42.16549683</v>
      </c>
      <c r="AN9" s="13">
        <f>VLOOKUP(A9,'2022_PAPI_Indicators'!A4:AM184,38,FALSE)</f>
        <v>44.52498245</v>
      </c>
      <c r="AO9" s="13">
        <f>VLOOKUP(A9,'2022_PAPI_Indicators'!A4:AN184,39,FALSE)</f>
        <v>49.32735443</v>
      </c>
      <c r="AP9" s="13">
        <f>VLOOKUP(A9,'2022_PAPI_Indicators'!A4:AO184,40,FALSE)</f>
        <v>47.75255585</v>
      </c>
      <c r="AQ9" s="13">
        <f>VLOOKUP(A9,'2022_PAPI_Indicators'!A4:AP184,41,FALSE)</f>
        <v>40.86969376</v>
      </c>
      <c r="AR9" s="13">
        <f>VLOOKUP(A9,'2022_PAPI_Indicators'!A4:AQ184,42,FALSE)</f>
        <v>41.28310394</v>
      </c>
      <c r="AS9" s="13">
        <f>VLOOKUP(A9,'2022_PAPI_Indicators'!A4:AR184,43,FALSE)</f>
        <v>43.97749329</v>
      </c>
      <c r="AT9" s="13">
        <f>VLOOKUP(A9,'2022_PAPI_Indicators'!A4:AS184,44,FALSE)</f>
        <v>41.64846802</v>
      </c>
      <c r="AU9" s="13">
        <f>VLOOKUP(A9,'2022_PAPI_Indicators'!A4:AT184,45,FALSE)</f>
        <v>41.35701752</v>
      </c>
      <c r="AV9" s="13">
        <f>VLOOKUP(A9,'2022_PAPI_Indicators'!A4:AU184,46,FALSE)</f>
        <v>40.66756821</v>
      </c>
      <c r="AW9" s="13">
        <f>VLOOKUP(A9,'2022_PAPI_Indicators'!A4:AV184,47,FALSE)</f>
        <v>40.41558838</v>
      </c>
      <c r="AX9" s="13">
        <f>VLOOKUP(A9,'2022_PAPI_Indicators'!A4:AW184,48,FALSE)</f>
        <v>49.44564056</v>
      </c>
      <c r="AY9" s="13">
        <f>VLOOKUP(A9,'2022_PAPI_Indicators'!A4:AX184,49,FALSE)</f>
        <v>41.85327148</v>
      </c>
      <c r="AZ9" s="13">
        <f>VLOOKUP(A9,'2022_PAPI_Indicators'!A4:AY184,50,FALSE)</f>
        <v>43.16265488</v>
      </c>
      <c r="BA9" s="13">
        <f>VLOOKUP(A9,'2022_PAPI_Indicators'!A4:AZ184,51,FALSE)</f>
        <v>41.56182861</v>
      </c>
      <c r="BB9" s="13">
        <f>VLOOKUP(A9,'2022_PAPI_Indicators'!A4:BA184,52,FALSE)</f>
        <v>40.30683136</v>
      </c>
      <c r="BC9" s="13">
        <f>VLOOKUP(A9,'2022_PAPI_Indicators'!A4:BB184,53,FALSE)</f>
        <v>43.24365234</v>
      </c>
      <c r="BD9" s="13">
        <f>VLOOKUP(A9,'2022_PAPI_Indicators'!A4:BC184,54,FALSE)</f>
        <v>43.00550461</v>
      </c>
      <c r="BE9" s="13">
        <f>VLOOKUP(A9,'2022_PAPI_Indicators'!A4:BD184,55,FALSE)</f>
        <v>42.02458191</v>
      </c>
      <c r="BF9" s="13">
        <f>VLOOKUP(A9,'2022_PAPI_Indicators'!A4:BE184,56,FALSE)</f>
        <v>43.83169174</v>
      </c>
      <c r="BG9" s="13">
        <f>VLOOKUP(A9,'2022_PAPI_Indicators'!A4:BF184,57,FALSE)</f>
        <v>43.36457062</v>
      </c>
      <c r="BH9" s="13">
        <f>VLOOKUP(A9,'2022_PAPI_Indicators'!A4:BG184,58,FALSE)</f>
        <v>41.45792389</v>
      </c>
      <c r="BI9" s="13">
        <f>VLOOKUP(A9,'2022_PAPI_Indicators'!A4:BH184,59,FALSE)</f>
        <v>40.68479538</v>
      </c>
      <c r="BJ9" s="13">
        <f>VLOOKUP(A9,'2022_PAPI_Indicators'!A4:BI184,60,FALSE)</f>
        <v>40.48617554</v>
      </c>
      <c r="BK9" s="13">
        <f>VLOOKUP(A9,'2022_PAPI_Indicators'!A4:BJ184,61,FALSE)</f>
        <v>44.07786179</v>
      </c>
      <c r="BL9" s="13">
        <f>VLOOKUP(A9,'2022_PAPI_Indicators'!A4:BK184,62,FALSE)</f>
        <v>42.85590744</v>
      </c>
      <c r="BM9" s="13">
        <f>VLOOKUP(A9,'2022_PAPI_Indicators'!A4:BL184,63,FALSE)</f>
        <v>44.91142273</v>
      </c>
      <c r="BN9" s="13">
        <f>VLOOKUP(A9,'2022_PAPI_Indicators'!A4:BM184,64,FALSE)</f>
        <v>41.87458801</v>
      </c>
    </row>
    <row r="10" ht="13.5" customHeight="1">
      <c r="A10" s="11" t="s">
        <v>73</v>
      </c>
      <c r="B10" s="11" t="s">
        <v>74</v>
      </c>
      <c r="C10" s="12"/>
      <c r="D10" s="13">
        <f>VLOOKUP(A10,'2022_PAPI_Indicators'!A6:B186,2,FALSE)</f>
        <v>0.2351617813</v>
      </c>
      <c r="E10" s="13">
        <f>VLOOKUP(A10,'2022_PAPI_Indicators'!A5:C185,3,FALSE)</f>
        <v>0.2743511796</v>
      </c>
      <c r="F10" s="13">
        <f>VLOOKUP(A10,'2022_PAPI_Indicators'!A5:D185,4,FALSE)</f>
        <v>0.3964072168</v>
      </c>
      <c r="G10" s="13">
        <f>VLOOKUP(A10,'2022_PAPI_Indicators'!A5:E185,5,FALSE)</f>
        <v>0.8737549186</v>
      </c>
      <c r="H10" s="13">
        <f>VLOOKUP(A10,'2022_PAPI_Indicators'!A5:F185,6,FALSE)</f>
        <v>0.2907266915</v>
      </c>
      <c r="I10" s="13">
        <f>VLOOKUP(A10,'2022_PAPI_Indicators'!A5:G185,7,FALSE)</f>
        <v>0.6343902946</v>
      </c>
      <c r="J10" s="13">
        <f>VLOOKUP(A10,'2022_PAPI_Indicators'!A5:H185,8,FALSE)</f>
        <v>1.696073651</v>
      </c>
      <c r="K10" s="13">
        <f>VLOOKUP(A10,'2022_PAPI_Indicators'!A5:I185,9,FALSE)</f>
        <v>0.3814774752</v>
      </c>
      <c r="L10" s="13">
        <f>VLOOKUP(A10,'2022_PAPI_Indicators'!A5:J185,10,FALSE)</f>
        <v>1.739680171</v>
      </c>
      <c r="M10" s="13">
        <f>VLOOKUP(A10,'2022_PAPI_Indicators'!A5:K185,11,FALSE)</f>
        <v>1.256447077</v>
      </c>
      <c r="N10" s="13">
        <f>VLOOKUP(A10,'2022_PAPI_Indicators'!A5:L185,12,FALSE)</f>
        <v>0.8444393873</v>
      </c>
      <c r="O10" s="13">
        <f>VLOOKUP(A10,'2022_PAPI_Indicators'!A5:M185,13,FALSE)</f>
        <v>0.1627191454</v>
      </c>
      <c r="P10" s="13">
        <f>VLOOKUP(A10,'2022_PAPI_Indicators'!A5:N185,14,FALSE)</f>
        <v>0.7585673332</v>
      </c>
      <c r="Q10" s="13">
        <f>VLOOKUP(A10,'2022_PAPI_Indicators'!A5:O185,15,FALSE)</f>
        <v>0.8027980328</v>
      </c>
      <c r="R10" s="14" t="str">
        <f>VLOOKUP(A10,'2022_PAPI_Indicators'!A5:P185,16,FALSE)</f>
        <v/>
      </c>
      <c r="S10" s="13">
        <f>VLOOKUP(A10,'2022_PAPI_Indicators'!A5:R185,17,FALSE)</f>
        <v>0.7089816928</v>
      </c>
      <c r="T10" s="13">
        <f>VLOOKUP(A10,'2022_PAPI_Indicators'!A5:S185,18,FALSE)</f>
        <v>0.6239036918</v>
      </c>
      <c r="U10" s="14" t="str">
        <f>VLOOKUP(A10,'2022_PAPI_Indicators'!A5:T185,19,FALSE)</f>
        <v/>
      </c>
      <c r="V10" s="13">
        <f>VLOOKUP(A10,'2022_PAPI_Indicators'!A5:U185,20,FALSE)</f>
        <v>0.3161568046</v>
      </c>
      <c r="W10" s="13">
        <f>VLOOKUP(A10,'2022_PAPI_Indicators'!A5:V185,21,FALSE)</f>
        <v>0.2061263621</v>
      </c>
      <c r="X10" s="13">
        <f>VLOOKUP(A10,'2022_PAPI_Indicators'!A5:W185,22,FALSE)</f>
        <v>0.691277802</v>
      </c>
      <c r="Y10" s="13">
        <f>VLOOKUP(A10,'2022_PAPI_Indicators'!A5:X185,23,FALSE)</f>
        <v>0.4773682356</v>
      </c>
      <c r="Z10" s="13">
        <f>VLOOKUP(A10,'2022_PAPI_Indicators'!A5:Y185,24,FALSE)</f>
        <v>0.727650404</v>
      </c>
      <c r="AA10" s="13">
        <f>VLOOKUP(A10,'2022_PAPI_Indicators'!A5:Z185,25,FALSE)</f>
        <v>0.2408130616</v>
      </c>
      <c r="AB10" s="13">
        <f>VLOOKUP(A10,'2022_PAPI_Indicators'!A5:AA185,26,FALSE)</f>
        <v>0.2472167611</v>
      </c>
      <c r="AC10" s="13">
        <f>VLOOKUP(A10,'2022_PAPI_Indicators'!A5:AB185,27,FALSE)</f>
        <v>0.1754698008</v>
      </c>
      <c r="AD10" s="13">
        <f>VLOOKUP(A10,'2022_PAPI_Indicators'!A5:AC185,28,FALSE)</f>
        <v>0.2539662719</v>
      </c>
      <c r="AE10" s="13">
        <f>VLOOKUP(A10,'2022_PAPI_Indicators'!A5:AD185,29,FALSE)</f>
        <v>0.716175735</v>
      </c>
      <c r="AF10" s="13">
        <f>VLOOKUP(A10,'2022_PAPI_Indicators'!A5:AE185,30,FALSE)</f>
        <v>0.4047165513</v>
      </c>
      <c r="AG10" s="13">
        <f>VLOOKUP(A10,'2022_PAPI_Indicators'!A5:AF185,31,FALSE)</f>
        <v>1.103997707</v>
      </c>
      <c r="AH10" s="13">
        <f>VLOOKUP(A10,'2022_PAPI_Indicators'!A5:AG185,32,FALSE)</f>
        <v>0.281144321</v>
      </c>
      <c r="AI10" s="13">
        <f>VLOOKUP(A10,'2022_PAPI_Indicators'!A5:AH185,33,FALSE)</f>
        <v>0.2856200337</v>
      </c>
      <c r="AJ10" s="13">
        <f>VLOOKUP(A10,'2022_PAPI_Indicators'!A5:AI185,34,FALSE)</f>
        <v>0.4960533977</v>
      </c>
      <c r="AK10" s="13">
        <f>VLOOKUP(A10,'2022_PAPI_Indicators'!A5:AJ185,35,FALSE)</f>
        <v>0.2345414907</v>
      </c>
      <c r="AL10" s="13">
        <f>VLOOKUP(A10,'2022_PAPI_Indicators'!A5:AK185,36,FALSE)</f>
        <v>0.8320149779</v>
      </c>
      <c r="AM10" s="13">
        <f>VLOOKUP(A10,'2022_PAPI_Indicators'!A5:AL185,37,FALSE)</f>
        <v>0.8651655912</v>
      </c>
      <c r="AN10" s="13">
        <f>VLOOKUP(A10,'2022_PAPI_Indicators'!A5:AM185,38,FALSE)</f>
        <v>0.6614726782</v>
      </c>
      <c r="AO10" s="13">
        <f>VLOOKUP(A10,'2022_PAPI_Indicators'!A5:AN185,39,FALSE)</f>
        <v>2.02261734</v>
      </c>
      <c r="AP10" s="13">
        <f>VLOOKUP(A10,'2022_PAPI_Indicators'!A5:AO185,40,FALSE)</f>
        <v>1.953112006</v>
      </c>
      <c r="AQ10" s="13">
        <f>VLOOKUP(A10,'2022_PAPI_Indicators'!A5:AP185,41,FALSE)</f>
        <v>0.5435311198</v>
      </c>
      <c r="AR10" s="13">
        <f>VLOOKUP(A10,'2022_PAPI_Indicators'!A5:AQ185,42,FALSE)</f>
        <v>0.9784245491</v>
      </c>
      <c r="AS10" s="13">
        <f>VLOOKUP(A10,'2022_PAPI_Indicators'!A5:AR185,43,FALSE)</f>
        <v>1.735693455</v>
      </c>
      <c r="AT10" s="13">
        <f>VLOOKUP(A10,'2022_PAPI_Indicators'!A5:AS185,44,FALSE)</f>
        <v>0.6814951301</v>
      </c>
      <c r="AU10" s="13">
        <f>VLOOKUP(A10,'2022_PAPI_Indicators'!A5:AT185,45,FALSE)</f>
        <v>0.3935055137</v>
      </c>
      <c r="AV10" s="13">
        <f>VLOOKUP(A10,'2022_PAPI_Indicators'!A5:AU185,46,FALSE)</f>
        <v>0.4456871152</v>
      </c>
      <c r="AW10" s="13">
        <f>VLOOKUP(A10,'2022_PAPI_Indicators'!A5:AV185,47,FALSE)</f>
        <v>0.6070344448</v>
      </c>
      <c r="AX10" s="13">
        <f>VLOOKUP(A10,'2022_PAPI_Indicators'!A5:AW185,48,FALSE)</f>
        <v>1.21391201</v>
      </c>
      <c r="AY10" s="13">
        <f>VLOOKUP(A10,'2022_PAPI_Indicators'!A5:AX185,49,FALSE)</f>
        <v>0.3587357998</v>
      </c>
      <c r="AZ10" s="13">
        <f>VLOOKUP(A10,'2022_PAPI_Indicators'!A5:AY185,50,FALSE)</f>
        <v>0.7110889554</v>
      </c>
      <c r="BA10" s="13">
        <f>VLOOKUP(A10,'2022_PAPI_Indicators'!A5:AZ185,51,FALSE)</f>
        <v>0.3291546404</v>
      </c>
      <c r="BB10" s="13">
        <f>VLOOKUP(A10,'2022_PAPI_Indicators'!A5:BA185,52,FALSE)</f>
        <v>0.302495271</v>
      </c>
      <c r="BC10" s="13">
        <f>VLOOKUP(A10,'2022_PAPI_Indicators'!A5:BB185,53,FALSE)</f>
        <v>1.37805593</v>
      </c>
      <c r="BD10" s="13">
        <f>VLOOKUP(A10,'2022_PAPI_Indicators'!A5:BC185,54,FALSE)</f>
        <v>1.464075446</v>
      </c>
      <c r="BE10" s="13">
        <f>VLOOKUP(A10,'2022_PAPI_Indicators'!A5:BD185,55,FALSE)</f>
        <v>0.7947611809</v>
      </c>
      <c r="BF10" s="13">
        <f>VLOOKUP(A10,'2022_PAPI_Indicators'!A5:BE185,56,FALSE)</f>
        <v>0.490575105</v>
      </c>
      <c r="BG10" s="13">
        <f>VLOOKUP(A10,'2022_PAPI_Indicators'!A5:BF185,57,FALSE)</f>
        <v>0.7384869456</v>
      </c>
      <c r="BH10" s="13">
        <f>VLOOKUP(A10,'2022_PAPI_Indicators'!A5:BG185,58,FALSE)</f>
        <v>0.2770795226</v>
      </c>
      <c r="BI10" s="13">
        <f>VLOOKUP(A10,'2022_PAPI_Indicators'!A5:BH185,59,FALSE)</f>
        <v>0.3919281363</v>
      </c>
      <c r="BJ10" s="13">
        <f>VLOOKUP(A10,'2022_PAPI_Indicators'!A5:BI185,60,FALSE)</f>
        <v>0.3109051287</v>
      </c>
      <c r="BK10" s="13">
        <f>VLOOKUP(A10,'2022_PAPI_Indicators'!A5:BJ185,61,FALSE)</f>
        <v>0.9035177231</v>
      </c>
      <c r="BL10" s="13">
        <f>VLOOKUP(A10,'2022_PAPI_Indicators'!A5:BK185,62,FALSE)</f>
        <v>0</v>
      </c>
      <c r="BM10" s="13">
        <f>VLOOKUP(A10,'2022_PAPI_Indicators'!A5:BL185,63,FALSE)</f>
        <v>0</v>
      </c>
      <c r="BN10" s="13">
        <f>VLOOKUP(A10,'2022_PAPI_Indicators'!A5:BM185,64,FALSE)</f>
        <v>0</v>
      </c>
    </row>
    <row r="11" ht="13.5" customHeight="1">
      <c r="A11" s="112" t="s">
        <v>75</v>
      </c>
      <c r="B11" s="113" t="s">
        <v>76</v>
      </c>
      <c r="C11" s="114" t="s">
        <v>77</v>
      </c>
      <c r="D11" s="115">
        <f>VLOOKUP(A11,'2022_PAPI_Indicators'!A6:B186,2,)</f>
        <v>5.825447559</v>
      </c>
      <c r="E11" s="115">
        <f>VLOOKUP(A11,'2022_PAPI_Indicators'!A6:C186,3,FALSE)</f>
        <v>4.997336388</v>
      </c>
      <c r="F11" s="115">
        <f>VLOOKUP(A11,'2022_PAPI_Indicators'!A6:D186,4,FALSE)</f>
        <v>4.490693569</v>
      </c>
      <c r="G11" s="115">
        <f>VLOOKUP(A11,'2022_PAPI_Indicators'!A6:E186,5,FALSE)</f>
        <v>5.388505459</v>
      </c>
      <c r="H11" s="115">
        <f>VLOOKUP(A11,'2022_PAPI_Indicators'!A6:F186,6,FALSE)</f>
        <v>5.246012688</v>
      </c>
      <c r="I11" s="115">
        <f>VLOOKUP(A11,'2022_PAPI_Indicators'!A6:G186,7,FALSE)</f>
        <v>5.027559757</v>
      </c>
      <c r="J11" s="115">
        <f>VLOOKUP(A11,'2022_PAPI_Indicators'!A6:H186,8,FALSE)</f>
        <v>4.43829298</v>
      </c>
      <c r="K11" s="115">
        <f>VLOOKUP(A11,'2022_PAPI_Indicators'!A6:I186,9,FALSE)</f>
        <v>5.58052969</v>
      </c>
      <c r="L11" s="115">
        <f>VLOOKUP(A11,'2022_PAPI_Indicators'!A6:J186,10,FALSE)</f>
        <v>4.77690649</v>
      </c>
      <c r="M11" s="115">
        <f>VLOOKUP(A11,'2022_PAPI_Indicators'!A6:K186,11,FALSE)</f>
        <v>4.954405308</v>
      </c>
      <c r="N11" s="115">
        <f>VLOOKUP(A11,'2022_PAPI_Indicators'!A6:L186,12,FALSE)</f>
        <v>5.08896637</v>
      </c>
      <c r="O11" s="115">
        <f>VLOOKUP(A11,'2022_PAPI_Indicators'!A6:M186,13,FALSE)</f>
        <v>5.381607056</v>
      </c>
      <c r="P11" s="115">
        <f>VLOOKUP(A11,'2022_PAPI_Indicators'!A6:N186,14,FALSE)</f>
        <v>5.816440105</v>
      </c>
      <c r="Q11" s="115">
        <f>VLOOKUP(A11,'2022_PAPI_Indicators'!A6:O186,15,FALSE)</f>
        <v>5.747576237</v>
      </c>
      <c r="R11" s="10" t="str">
        <f>VLOOKUP(A11,'2022_PAPI_Indicators'!A6:P186,16,FALSE)</f>
        <v/>
      </c>
      <c r="S11" s="115">
        <f>VLOOKUP(A11,'2022_PAPI_Indicators'!A6:R186,17,FALSE)</f>
        <v>5.751682281</v>
      </c>
      <c r="T11" s="115">
        <f>VLOOKUP(A11,'2022_PAPI_Indicators'!A6:S186,18,FALSE)</f>
        <v>5.436157227</v>
      </c>
      <c r="U11" s="10">
        <f>VLOOKUP(A11,'2022_PAPI_Indicators'!A6:T186,19,FALSE)</f>
        <v>5.817415714</v>
      </c>
      <c r="V11" s="115">
        <f>VLOOKUP(A11,'2022_PAPI_Indicators'!A6:U186,20,FALSE)</f>
        <v>5.334475994</v>
      </c>
      <c r="W11" s="115">
        <f>VLOOKUP(A11,'2022_PAPI_Indicators'!A6:V186,21,FALSE)</f>
        <v>5.393864155</v>
      </c>
      <c r="X11" s="115">
        <f>VLOOKUP(A11,'2022_PAPI_Indicators'!A6:W186,22,FALSE)</f>
        <v>5.494096279</v>
      </c>
      <c r="Y11" s="115">
        <f>VLOOKUP(A11,'2022_PAPI_Indicators'!A6:X186,23,FALSE)</f>
        <v>5.38711977</v>
      </c>
      <c r="Z11" s="115">
        <f>VLOOKUP(A11,'2022_PAPI_Indicators'!A6:Y186,24,FALSE)</f>
        <v>5.06311655</v>
      </c>
      <c r="AA11" s="115">
        <f>VLOOKUP(A11,'2022_PAPI_Indicators'!A6:Z186,25,FALSE)</f>
        <v>5.62985611</v>
      </c>
      <c r="AB11" s="115">
        <f>VLOOKUP(A11,'2022_PAPI_Indicators'!A6:AA186,26,FALSE)</f>
        <v>5.258733749</v>
      </c>
      <c r="AC11" s="115">
        <f>VLOOKUP(A11,'2022_PAPI_Indicators'!A6:AB186,27,FALSE)</f>
        <v>6.107364178</v>
      </c>
      <c r="AD11" s="115">
        <f>VLOOKUP(A11,'2022_PAPI_Indicators'!A6:AC186,28,FALSE)</f>
        <v>5.609349251</v>
      </c>
      <c r="AE11" s="115">
        <f>VLOOKUP(A11,'2022_PAPI_Indicators'!A6:AD186,29,FALSE)</f>
        <v>5.375756741</v>
      </c>
      <c r="AF11" s="115">
        <f>VLOOKUP(A11,'2022_PAPI_Indicators'!A6:AE186,30,FALSE)</f>
        <v>4.919699192</v>
      </c>
      <c r="AG11" s="115">
        <f>VLOOKUP(A11,'2022_PAPI_Indicators'!A6:AF186,31,FALSE)</f>
        <v>4.974126339</v>
      </c>
      <c r="AH11" s="115">
        <f>VLOOKUP(A11,'2022_PAPI_Indicators'!A6:AG186,32,FALSE)</f>
        <v>5.772118092</v>
      </c>
      <c r="AI11" s="115">
        <f>VLOOKUP(A11,'2022_PAPI_Indicators'!A6:AH186,33,FALSE)</f>
        <v>4.493517399</v>
      </c>
      <c r="AJ11" s="115">
        <f>VLOOKUP(A11,'2022_PAPI_Indicators'!A6:AI186,34,FALSE)</f>
        <v>4.781265259</v>
      </c>
      <c r="AK11" s="115">
        <f>VLOOKUP(A11,'2022_PAPI_Indicators'!A6:AJ186,35,FALSE)</f>
        <v>5.043599129</v>
      </c>
      <c r="AL11" s="115">
        <f>VLOOKUP(A11,'2022_PAPI_Indicators'!A6:AK186,36,FALSE)</f>
        <v>4.33654356</v>
      </c>
      <c r="AM11" s="115">
        <f>VLOOKUP(A11,'2022_PAPI_Indicators'!A6:AL186,37,FALSE)</f>
        <v>4.387611866</v>
      </c>
      <c r="AN11" s="115">
        <f>VLOOKUP(A11,'2022_PAPI_Indicators'!A6:AM186,38,FALSE)</f>
        <v>4.498284817</v>
      </c>
      <c r="AO11" s="115">
        <f>VLOOKUP(A11,'2022_PAPI_Indicators'!A6:AN186,39,FALSE)</f>
        <v>5.404833317</v>
      </c>
      <c r="AP11" s="115">
        <f>VLOOKUP(A11,'2022_PAPI_Indicators'!A6:AO186,40,FALSE)</f>
        <v>5.427893639</v>
      </c>
      <c r="AQ11" s="115">
        <f>VLOOKUP(A11,'2022_PAPI_Indicators'!A6:AP186,41,FALSE)</f>
        <v>4.747783661</v>
      </c>
      <c r="AR11" s="115">
        <f>VLOOKUP(A11,'2022_PAPI_Indicators'!A6:AQ186,42,FALSE)</f>
        <v>5.02528429</v>
      </c>
      <c r="AS11" s="115">
        <f>VLOOKUP(A11,'2022_PAPI_Indicators'!A6:AR186,43,FALSE)</f>
        <v>5.13878727</v>
      </c>
      <c r="AT11" s="115">
        <f>VLOOKUP(A11,'2022_PAPI_Indicators'!A6:AS186,44,FALSE)</f>
        <v>4.792343616</v>
      </c>
      <c r="AU11" s="115">
        <f>VLOOKUP(A11,'2022_PAPI_Indicators'!A6:AT186,45,FALSE)</f>
        <v>5.060652256</v>
      </c>
      <c r="AV11" s="115">
        <f>VLOOKUP(A11,'2022_PAPI_Indicators'!A6:AU186,46,FALSE)</f>
        <v>5.027253628</v>
      </c>
      <c r="AW11" s="115">
        <f>VLOOKUP(A11,'2022_PAPI_Indicators'!A6:AV186,47,FALSE)</f>
        <v>4.272008419</v>
      </c>
      <c r="AX11" s="115">
        <f>VLOOKUP(A11,'2022_PAPI_Indicators'!A6:AW186,48,FALSE)</f>
        <v>5.949371815</v>
      </c>
      <c r="AY11" s="115">
        <f>VLOOKUP(A11,'2022_PAPI_Indicators'!A6:AX186,49,FALSE)</f>
        <v>4.776759148</v>
      </c>
      <c r="AZ11" s="115">
        <f>VLOOKUP(A11,'2022_PAPI_Indicators'!A6:AY186,50,FALSE)</f>
        <v>4.3234725</v>
      </c>
      <c r="BA11" s="115">
        <f>VLOOKUP(A11,'2022_PAPI_Indicators'!A6:AZ186,51,FALSE)</f>
        <v>4.568245411</v>
      </c>
      <c r="BB11" s="115">
        <f>VLOOKUP(A11,'2022_PAPI_Indicators'!A6:BA186,52,FALSE)</f>
        <v>4.812322617</v>
      </c>
      <c r="BC11" s="115">
        <f>VLOOKUP(A11,'2022_PAPI_Indicators'!A6:BB186,53,FALSE)</f>
        <v>4.063168049</v>
      </c>
      <c r="BD11" s="115">
        <f>VLOOKUP(A11,'2022_PAPI_Indicators'!A6:BC186,54,FALSE)</f>
        <v>4.225978374</v>
      </c>
      <c r="BE11" s="115">
        <f>VLOOKUP(A11,'2022_PAPI_Indicators'!A6:BD186,55,FALSE)</f>
        <v>4.116125584</v>
      </c>
      <c r="BF11" s="115">
        <f>VLOOKUP(A11,'2022_PAPI_Indicators'!A6:BE186,56,FALSE)</f>
        <v>4.583297253</v>
      </c>
      <c r="BG11" s="115">
        <f>VLOOKUP(A11,'2022_PAPI_Indicators'!A6:BF186,57,FALSE)</f>
        <v>4.329511642</v>
      </c>
      <c r="BH11" s="115">
        <f>VLOOKUP(A11,'2022_PAPI_Indicators'!A6:BG186,58,FALSE)</f>
        <v>4.451791286</v>
      </c>
      <c r="BI11" s="115">
        <f>VLOOKUP(A11,'2022_PAPI_Indicators'!A6:BH186,59,FALSE)</f>
        <v>3.77547884</v>
      </c>
      <c r="BJ11" s="115">
        <f>VLOOKUP(A11,'2022_PAPI_Indicators'!A6:BI186,60,FALSE)</f>
        <v>3.711127043</v>
      </c>
      <c r="BK11" s="115">
        <f>VLOOKUP(A11,'2022_PAPI_Indicators'!A6:BJ186,61,FALSE)</f>
        <v>4.270548344</v>
      </c>
      <c r="BL11" s="115">
        <f>VLOOKUP(A11,'2022_PAPI_Indicators'!A6:BK186,62,FALSE)</f>
        <v>4.492063046</v>
      </c>
      <c r="BM11" s="115">
        <f>VLOOKUP(A11,'2022_PAPI_Indicators'!A6:BL186,63,FALSE)</f>
        <v>5.038954735</v>
      </c>
      <c r="BN11" s="115">
        <f>VLOOKUP(A11,'2022_PAPI_Indicators'!A6:BM186,64,FALSE)</f>
        <v>4.177803993</v>
      </c>
    </row>
    <row r="12" ht="13.5" customHeight="1">
      <c r="A12" s="19" t="s">
        <v>78</v>
      </c>
      <c r="B12" s="19" t="s">
        <v>79</v>
      </c>
      <c r="C12" s="20" t="s">
        <v>80</v>
      </c>
      <c r="D12" s="21">
        <f>VLOOKUP(A12,'2022_PAPI_Indicators'!A7:B187,2,)</f>
        <v>1.290253639</v>
      </c>
      <c r="E12" s="21">
        <f>VLOOKUP(A12,'2022_PAPI_Indicators'!A7:C187,3,FALSE)</f>
        <v>0.8524284959</v>
      </c>
      <c r="F12" s="21">
        <f>VLOOKUP(A12,'2022_PAPI_Indicators'!A7:D187,4,FALSE)</f>
        <v>0.8510449529</v>
      </c>
      <c r="G12" s="21">
        <f>VLOOKUP(A12,'2022_PAPI_Indicators'!A7:E187,5,FALSE)</f>
        <v>1.059018493</v>
      </c>
      <c r="H12" s="21">
        <f>VLOOKUP(A12,'2022_PAPI_Indicators'!A7:F187,6,FALSE)</f>
        <v>0.9204832911</v>
      </c>
      <c r="I12" s="21">
        <f>VLOOKUP(A12,'2022_PAPI_Indicators'!A7:G187,7,FALSE)</f>
        <v>0.9200786352</v>
      </c>
      <c r="J12" s="21">
        <f>VLOOKUP(A12,'2022_PAPI_Indicators'!A7:H187,8,FALSE)</f>
        <v>0.6702637076</v>
      </c>
      <c r="K12" s="21">
        <f>VLOOKUP(A12,'2022_PAPI_Indicators'!A7:I187,9,FALSE)</f>
        <v>1.138819337</v>
      </c>
      <c r="L12" s="21">
        <f>VLOOKUP(A12,'2022_PAPI_Indicators'!A7:J187,10,FALSE)</f>
        <v>0.8984073997</v>
      </c>
      <c r="M12" s="21">
        <f>VLOOKUP(A12,'2022_PAPI_Indicators'!A7:K187,11,FALSE)</f>
        <v>0.9314716458</v>
      </c>
      <c r="N12" s="21">
        <f>VLOOKUP(A12,'2022_PAPI_Indicators'!A7:L187,12,FALSE)</f>
        <v>0.8828229904</v>
      </c>
      <c r="O12" s="21">
        <f>VLOOKUP(A12,'2022_PAPI_Indicators'!A7:M187,13,FALSE)</f>
        <v>1.109771252</v>
      </c>
      <c r="P12" s="21">
        <f>VLOOKUP(A12,'2022_PAPI_Indicators'!A7:N187,14,FALSE)</f>
        <v>1.088338256</v>
      </c>
      <c r="Q12" s="21">
        <f>VLOOKUP(A12,'2022_PAPI_Indicators'!A7:O187,15,FALSE)</f>
        <v>1.396812677</v>
      </c>
      <c r="R12" s="22" t="str">
        <f>VLOOKUP(A12,'2022_PAPI_Indicators'!A7:P187,16,FALSE)</f>
        <v/>
      </c>
      <c r="S12" s="21">
        <f>VLOOKUP(A12,'2022_PAPI_Indicators'!A7:R187,17,FALSE)</f>
        <v>1.172980189</v>
      </c>
      <c r="T12" s="21">
        <f>VLOOKUP(A12,'2022_PAPI_Indicators'!A7:S187,18,FALSE)</f>
        <v>1.182351112</v>
      </c>
      <c r="U12" s="22">
        <f>VLOOKUP(A12,'2022_PAPI_Indicators'!A7:T187,19,FALSE)</f>
        <v>1.350946665</v>
      </c>
      <c r="V12" s="21">
        <f>VLOOKUP(A12,'2022_PAPI_Indicators'!A7:U187,20,FALSE)</f>
        <v>1.024476767</v>
      </c>
      <c r="W12" s="21">
        <f>VLOOKUP(A12,'2022_PAPI_Indicators'!A7:V187,21,FALSE)</f>
        <v>0.9929195046</v>
      </c>
      <c r="X12" s="21">
        <f>VLOOKUP(A12,'2022_PAPI_Indicators'!A7:W187,22,FALSE)</f>
        <v>1.126837969</v>
      </c>
      <c r="Y12" s="21">
        <f>VLOOKUP(A12,'2022_PAPI_Indicators'!A7:X187,23,FALSE)</f>
        <v>1.120197535</v>
      </c>
      <c r="Z12" s="21">
        <f>VLOOKUP(A12,'2022_PAPI_Indicators'!A7:Y187,24,FALSE)</f>
        <v>0.9911981821</v>
      </c>
      <c r="AA12" s="21">
        <f>VLOOKUP(A12,'2022_PAPI_Indicators'!A7:Z187,25,FALSE)</f>
        <v>1.040304303</v>
      </c>
      <c r="AB12" s="21">
        <f>VLOOKUP(A12,'2022_PAPI_Indicators'!A7:AA187,26,FALSE)</f>
        <v>1.020652652</v>
      </c>
      <c r="AC12" s="21">
        <f>VLOOKUP(A12,'2022_PAPI_Indicators'!A7:AB187,27,FALSE)</f>
        <v>1.293510675</v>
      </c>
      <c r="AD12" s="21">
        <f>VLOOKUP(A12,'2022_PAPI_Indicators'!A7:AC187,28,FALSE)</f>
        <v>1.170375824</v>
      </c>
      <c r="AE12" s="21">
        <f>VLOOKUP(A12,'2022_PAPI_Indicators'!A7:AD187,29,FALSE)</f>
        <v>1.0169487</v>
      </c>
      <c r="AF12" s="21">
        <f>VLOOKUP(A12,'2022_PAPI_Indicators'!A7:AE187,30,FALSE)</f>
        <v>0.9764145017</v>
      </c>
      <c r="AG12" s="21">
        <f>VLOOKUP(A12,'2022_PAPI_Indicators'!A7:AF187,31,FALSE)</f>
        <v>0.9394224882</v>
      </c>
      <c r="AH12" s="21">
        <f>VLOOKUP(A12,'2022_PAPI_Indicators'!A7:AG187,32,FALSE)</f>
        <v>1.124807477</v>
      </c>
      <c r="AI12" s="21">
        <f>VLOOKUP(A12,'2022_PAPI_Indicators'!A7:AH187,33,FALSE)</f>
        <v>1.111504793</v>
      </c>
      <c r="AJ12" s="21">
        <f>VLOOKUP(A12,'2022_PAPI_Indicators'!A7:AI187,34,FALSE)</f>
        <v>1.112100959</v>
      </c>
      <c r="AK12" s="21">
        <f>VLOOKUP(A12,'2022_PAPI_Indicators'!A7:AJ187,35,FALSE)</f>
        <v>1.100264549</v>
      </c>
      <c r="AL12" s="21">
        <f>VLOOKUP(A12,'2022_PAPI_Indicators'!A7:AK187,36,FALSE)</f>
        <v>0.8820630312</v>
      </c>
      <c r="AM12" s="21">
        <f>VLOOKUP(A12,'2022_PAPI_Indicators'!A7:AL187,37,FALSE)</f>
        <v>0.8719592094</v>
      </c>
      <c r="AN12" s="21">
        <f>VLOOKUP(A12,'2022_PAPI_Indicators'!A7:AM187,38,FALSE)</f>
        <v>1.046315551</v>
      </c>
      <c r="AO12" s="21">
        <f>VLOOKUP(A12,'2022_PAPI_Indicators'!A7:AN187,39,FALSE)</f>
        <v>1.206678748</v>
      </c>
      <c r="AP12" s="21">
        <f>VLOOKUP(A12,'2022_PAPI_Indicators'!A7:AO187,40,FALSE)</f>
        <v>0.9538913965</v>
      </c>
      <c r="AQ12" s="21">
        <f>VLOOKUP(A12,'2022_PAPI_Indicators'!A7:AP187,41,FALSE)</f>
        <v>0.8308988214</v>
      </c>
      <c r="AR12" s="21">
        <f>VLOOKUP(A12,'2022_PAPI_Indicators'!A7:AQ187,42,FALSE)</f>
        <v>0.9051889777</v>
      </c>
      <c r="AS12" s="21">
        <f>VLOOKUP(A12,'2022_PAPI_Indicators'!A7:AR187,43,FALSE)</f>
        <v>0.9954727888</v>
      </c>
      <c r="AT12" s="21">
        <f>VLOOKUP(A12,'2022_PAPI_Indicators'!A7:AS187,44,FALSE)</f>
        <v>0.9630830288</v>
      </c>
      <c r="AU12" s="21">
        <f>VLOOKUP(A12,'2022_PAPI_Indicators'!A7:AT187,45,FALSE)</f>
        <v>1.014057636</v>
      </c>
      <c r="AV12" s="21">
        <f>VLOOKUP(A12,'2022_PAPI_Indicators'!A7:AU187,46,FALSE)</f>
        <v>1.047622561</v>
      </c>
      <c r="AW12" s="21">
        <f>VLOOKUP(A12,'2022_PAPI_Indicators'!A7:AV187,47,FALSE)</f>
        <v>0.8574197292</v>
      </c>
      <c r="AX12" s="21">
        <f>VLOOKUP(A12,'2022_PAPI_Indicators'!A7:AW187,48,FALSE)</f>
        <v>1.256569505</v>
      </c>
      <c r="AY12" s="21">
        <f>VLOOKUP(A12,'2022_PAPI_Indicators'!A7:AX187,49,FALSE)</f>
        <v>1.059944868</v>
      </c>
      <c r="AZ12" s="21">
        <f>VLOOKUP(A12,'2022_PAPI_Indicators'!A7:AY187,50,FALSE)</f>
        <v>1.124503374</v>
      </c>
      <c r="BA12" s="21">
        <f>VLOOKUP(A12,'2022_PAPI_Indicators'!A7:AZ187,51,FALSE)</f>
        <v>0.9263118505</v>
      </c>
      <c r="BB12" s="21">
        <f>VLOOKUP(A12,'2022_PAPI_Indicators'!A7:BA187,52,FALSE)</f>
        <v>0.9038102031</v>
      </c>
      <c r="BC12" s="21">
        <f>VLOOKUP(A12,'2022_PAPI_Indicators'!A7:BB187,53,FALSE)</f>
        <v>0.8406041265</v>
      </c>
      <c r="BD12" s="21">
        <f>VLOOKUP(A12,'2022_PAPI_Indicators'!A7:BC187,54,FALSE)</f>
        <v>0.7469398975</v>
      </c>
      <c r="BE12" s="21">
        <f>VLOOKUP(A12,'2022_PAPI_Indicators'!A7:BD187,55,FALSE)</f>
        <v>0.8655945063</v>
      </c>
      <c r="BF12" s="21">
        <f>VLOOKUP(A12,'2022_PAPI_Indicators'!A7:BE187,56,FALSE)</f>
        <v>1.038825631</v>
      </c>
      <c r="BG12" s="21">
        <f>VLOOKUP(A12,'2022_PAPI_Indicators'!A7:BF187,57,FALSE)</f>
        <v>0.7963542938</v>
      </c>
      <c r="BH12" s="21">
        <f>VLOOKUP(A12,'2022_PAPI_Indicators'!A7:BG187,58,FALSE)</f>
        <v>0.7543039322</v>
      </c>
      <c r="BI12" s="21">
        <f>VLOOKUP(A12,'2022_PAPI_Indicators'!A7:BH187,59,FALSE)</f>
        <v>0.7657064199</v>
      </c>
      <c r="BJ12" s="21">
        <f>VLOOKUP(A12,'2022_PAPI_Indicators'!A7:BI187,60,FALSE)</f>
        <v>0.7099675536</v>
      </c>
      <c r="BK12" s="21">
        <f>VLOOKUP(A12,'2022_PAPI_Indicators'!A7:BJ187,61,FALSE)</f>
        <v>0.9327773452</v>
      </c>
      <c r="BL12" s="21">
        <f>VLOOKUP(A12,'2022_PAPI_Indicators'!A7:BK187,62,FALSE)</f>
        <v>0.8811314702</v>
      </c>
      <c r="BM12" s="21">
        <f>VLOOKUP(A12,'2022_PAPI_Indicators'!A7:BL187,63,FALSE)</f>
        <v>1.136794329</v>
      </c>
      <c r="BN12" s="21">
        <f>VLOOKUP(A12,'2022_PAPI_Indicators'!A7:BM187,64,FALSE)</f>
        <v>0.98122859</v>
      </c>
    </row>
    <row r="13" ht="13.5" customHeight="1">
      <c r="A13" s="11" t="s">
        <v>81</v>
      </c>
      <c r="B13" s="11" t="s">
        <v>82</v>
      </c>
      <c r="C13" s="12" t="s">
        <v>83</v>
      </c>
      <c r="D13" s="24">
        <f>VLOOKUP(A13,'2022_PAPI_Indicators'!A8:B188,2,FALSE)</f>
        <v>0.6765898466</v>
      </c>
      <c r="E13" s="75">
        <v>0.43581902980804443</v>
      </c>
      <c r="F13" s="75">
        <v>0.4462955594062805</v>
      </c>
      <c r="G13" s="75">
        <v>0.5759663581848145</v>
      </c>
      <c r="H13" s="75">
        <v>0.46699661016464233</v>
      </c>
      <c r="I13" s="75">
        <v>0.48171156644821167</v>
      </c>
      <c r="J13" s="75">
        <v>0.31916141510009766</v>
      </c>
      <c r="K13" s="75">
        <v>0.5284467339515686</v>
      </c>
      <c r="L13" s="75">
        <v>0.4662940204143524</v>
      </c>
      <c r="M13" s="75">
        <v>0.500956118106842</v>
      </c>
      <c r="N13" s="75">
        <v>0.46893587708473206</v>
      </c>
      <c r="O13" s="75">
        <v>0.5479260683059692</v>
      </c>
      <c r="P13" s="75">
        <v>0.5396151542663574</v>
      </c>
      <c r="Q13" s="75">
        <v>0.6928884387016296</v>
      </c>
      <c r="R13" s="25" t="str">
        <f>VLOOKUP(A13,'2022_PAPI_Indicators'!A8:P188,16,FALSE)</f>
        <v/>
      </c>
      <c r="S13" s="75">
        <v>0.5372068285942078</v>
      </c>
      <c r="T13" s="75">
        <v>0.5718935132026672</v>
      </c>
      <c r="U13" s="116">
        <v>0.8153709769248962</v>
      </c>
      <c r="V13" s="75">
        <v>0.4629434645175934</v>
      </c>
      <c r="W13" s="75">
        <v>0.4122714102268219</v>
      </c>
      <c r="X13" s="75">
        <v>0.5523796677589417</v>
      </c>
      <c r="Y13" s="75">
        <v>0.46917620301246643</v>
      </c>
      <c r="Z13" s="75">
        <v>0.4402575194835663</v>
      </c>
      <c r="AA13" s="75">
        <v>0.524509608745575</v>
      </c>
      <c r="AB13" s="75">
        <v>0.38741013407707214</v>
      </c>
      <c r="AC13" s="75">
        <v>0.6306754350662231</v>
      </c>
      <c r="AD13" s="75">
        <v>0.66341233253479</v>
      </c>
      <c r="AE13" s="75">
        <v>0.5267964601516724</v>
      </c>
      <c r="AF13" s="75">
        <v>0.5476471185684204</v>
      </c>
      <c r="AG13" s="75">
        <v>0.5566052198410034</v>
      </c>
      <c r="AH13" s="75">
        <v>0.6232016682624817</v>
      </c>
      <c r="AI13" s="75">
        <v>0.618476152420044</v>
      </c>
      <c r="AJ13" s="75">
        <v>0.5720785856246948</v>
      </c>
      <c r="AK13" s="75">
        <v>0.6001968383789062</v>
      </c>
      <c r="AL13" s="75">
        <v>0.42103680968284607</v>
      </c>
      <c r="AM13" s="75">
        <v>0.3979835510253906</v>
      </c>
      <c r="AN13" s="75">
        <v>0.6487866044044495</v>
      </c>
      <c r="AO13" s="75">
        <v>0.691489577293396</v>
      </c>
      <c r="AP13" s="75">
        <v>0.6349654197692871</v>
      </c>
      <c r="AQ13" s="75">
        <v>0.4686416983604431</v>
      </c>
      <c r="AR13" s="75">
        <v>0.5056588053703308</v>
      </c>
      <c r="AS13" s="75">
        <v>0.48533183336257935</v>
      </c>
      <c r="AT13" s="75">
        <v>0.5515496730804443</v>
      </c>
      <c r="AU13" s="75">
        <v>0.6480569243431091</v>
      </c>
      <c r="AV13" s="75">
        <v>0.3963737487792969</v>
      </c>
      <c r="AW13" s="75">
        <v>0.38860177993774414</v>
      </c>
      <c r="AX13" s="75">
        <v>0.8066530227661133</v>
      </c>
      <c r="AY13" s="75">
        <v>0.5628589987754822</v>
      </c>
      <c r="AZ13" s="75">
        <v>0.6010567545890808</v>
      </c>
      <c r="BA13" s="75">
        <v>0.492486834526062</v>
      </c>
      <c r="BB13" s="75">
        <v>0.45162779092788696</v>
      </c>
      <c r="BC13" s="75">
        <v>0.39247626066207886</v>
      </c>
      <c r="BD13" s="75">
        <v>0.3096228241920471</v>
      </c>
      <c r="BE13" s="75">
        <v>0.38950347900390625</v>
      </c>
      <c r="BF13" s="75">
        <v>0.5679977536201477</v>
      </c>
      <c r="BG13" s="75">
        <v>0.3957180678844452</v>
      </c>
      <c r="BH13" s="75">
        <v>0.3440588712692261</v>
      </c>
      <c r="BI13" s="75">
        <v>0.3490593135356903</v>
      </c>
      <c r="BJ13" s="75">
        <v>0.3760468661785126</v>
      </c>
      <c r="BK13" s="75">
        <v>0.4614180028438568</v>
      </c>
      <c r="BL13" s="75">
        <v>0.3922070264816284</v>
      </c>
      <c r="BM13" s="75">
        <v>0.608103334903717</v>
      </c>
      <c r="BN13" s="75">
        <v>0.5152918100357056</v>
      </c>
    </row>
    <row r="14" ht="13.5" customHeight="1">
      <c r="A14" s="11" t="s">
        <v>84</v>
      </c>
      <c r="B14" s="11" t="s">
        <v>85</v>
      </c>
      <c r="C14" s="12" t="s">
        <v>83</v>
      </c>
      <c r="D14" s="24">
        <f>VLOOKUP(A14,'2022_PAPI_Indicators'!A9:B189,2,FALSE)</f>
        <v>0.5863749981</v>
      </c>
      <c r="E14" s="24">
        <f>VLOOKUP(A14,'2022_PAPI_Indicators'!A9:C189,3,FALSE)</f>
        <v>0.3175824881</v>
      </c>
      <c r="F14" s="24">
        <f>VLOOKUP(A14,'2022_PAPI_Indicators'!A9:D189,4,FALSE)</f>
        <v>0.3111144006</v>
      </c>
      <c r="G14" s="24">
        <f>VLOOKUP(A14,'2022_PAPI_Indicators'!A9:E189,5,FALSE)</f>
        <v>0.4311444163</v>
      </c>
      <c r="H14" s="24">
        <f>VLOOKUP(A14,'2022_PAPI_Indicators'!A9:F189,6,FALSE)</f>
        <v>0.3624868393</v>
      </c>
      <c r="I14" s="24">
        <f>VLOOKUP(A14,'2022_PAPI_Indicators'!A9:G189,7,FALSE)</f>
        <v>0.3547696471</v>
      </c>
      <c r="J14" s="24">
        <f>VLOOKUP(A14,'2022_PAPI_Indicators'!A9:H189,8,FALSE)</f>
        <v>0.2139870524</v>
      </c>
      <c r="K14" s="24">
        <f>VLOOKUP(A14,'2022_PAPI_Indicators'!A9:I189,9,FALSE)</f>
        <v>0.5258382559</v>
      </c>
      <c r="L14" s="24">
        <f>VLOOKUP(A14,'2022_PAPI_Indicators'!A9:J189,10,FALSE)</f>
        <v>0.3432151079</v>
      </c>
      <c r="M14" s="24">
        <f>VLOOKUP(A14,'2022_PAPI_Indicators'!A9:K189,11,FALSE)</f>
        <v>0.3552745283</v>
      </c>
      <c r="N14" s="24">
        <f>VLOOKUP(A14,'2022_PAPI_Indicators'!A9:L189,12,FALSE)</f>
        <v>0.3280413747</v>
      </c>
      <c r="O14" s="24">
        <f>VLOOKUP(A14,'2022_PAPI_Indicators'!A9:M189,13,FALSE)</f>
        <v>0.4902780652</v>
      </c>
      <c r="P14" s="24">
        <f>VLOOKUP(A14,'2022_PAPI_Indicators'!A9:N189,14,FALSE)</f>
        <v>0.4753820002</v>
      </c>
      <c r="Q14" s="24">
        <f>VLOOKUP(A14,'2022_PAPI_Indicators'!A9:O189,15,FALSE)</f>
        <v>0.6729448438</v>
      </c>
      <c r="R14" s="25" t="str">
        <f>VLOOKUP(A14,'2022_PAPI_Indicators'!A9:P189,16,FALSE)</f>
        <v/>
      </c>
      <c r="S14" s="24">
        <f>VLOOKUP(A14,'2022_PAPI_Indicators'!A9:R189,17,FALSE)</f>
        <v>0.5518234372</v>
      </c>
      <c r="T14" s="24">
        <f>VLOOKUP(A14,'2022_PAPI_Indicators'!A9:S189,18,FALSE)</f>
        <v>0.5428097844</v>
      </c>
      <c r="U14" s="25">
        <f>VLOOKUP(A14,'2022_PAPI_Indicators'!A9:T189,19,FALSE)</f>
        <v>0.5709337592</v>
      </c>
      <c r="V14" s="24">
        <f>VLOOKUP(A14,'2022_PAPI_Indicators'!A9:U189,20,FALSE)</f>
        <v>0.456952095</v>
      </c>
      <c r="W14" s="24">
        <f>VLOOKUP(A14,'2022_PAPI_Indicators'!A9:V189,21,FALSE)</f>
        <v>0.4542372227</v>
      </c>
      <c r="X14" s="24">
        <f>VLOOKUP(A14,'2022_PAPI_Indicators'!A9:W189,22,FALSE)</f>
        <v>0.5032216907</v>
      </c>
      <c r="Y14" s="24">
        <f>VLOOKUP(A14,'2022_PAPI_Indicators'!A9:X189,23,FALSE)</f>
        <v>0.5389208198</v>
      </c>
      <c r="Z14" s="24">
        <f>VLOOKUP(A14,'2022_PAPI_Indicators'!A9:Y189,24,FALSE)</f>
        <v>0.4387140572</v>
      </c>
      <c r="AA14" s="24">
        <f>VLOOKUP(A14,'2022_PAPI_Indicators'!A9:Z189,25,FALSE)</f>
        <v>0.4402379394</v>
      </c>
      <c r="AB14" s="24">
        <f>VLOOKUP(A14,'2022_PAPI_Indicators'!A9:AA189,26,FALSE)</f>
        <v>0.491319567</v>
      </c>
      <c r="AC14" s="24">
        <f>VLOOKUP(A14,'2022_PAPI_Indicators'!A9:AB189,27,FALSE)</f>
        <v>0.6122273207</v>
      </c>
      <c r="AD14" s="24">
        <f>VLOOKUP(A14,'2022_PAPI_Indicators'!A9:AC189,28,FALSE)</f>
        <v>0.4864056706</v>
      </c>
      <c r="AE14" s="24">
        <f>VLOOKUP(A14,'2022_PAPI_Indicators'!A9:AD189,29,FALSE)</f>
        <v>0.4183339477</v>
      </c>
      <c r="AF14" s="24">
        <f>VLOOKUP(A14,'2022_PAPI_Indicators'!A9:AE189,30,FALSE)</f>
        <v>0.3718782365</v>
      </c>
      <c r="AG14" s="24">
        <f>VLOOKUP(A14,'2022_PAPI_Indicators'!A9:AF189,31,FALSE)</f>
        <v>0.3345173895</v>
      </c>
      <c r="AH14" s="24">
        <f>VLOOKUP(A14,'2022_PAPI_Indicators'!A9:AG189,32,FALSE)</f>
        <v>0.4660058618</v>
      </c>
      <c r="AI14" s="24">
        <f>VLOOKUP(A14,'2022_PAPI_Indicators'!A9:AH189,33,FALSE)</f>
        <v>0.4565439522</v>
      </c>
      <c r="AJ14" s="24">
        <f>VLOOKUP(A14,'2022_PAPI_Indicators'!A9:AI189,34,FALSE)</f>
        <v>0.4802726507</v>
      </c>
      <c r="AK14" s="24">
        <f>VLOOKUP(A14,'2022_PAPI_Indicators'!A9:AJ189,35,FALSE)</f>
        <v>0.4556922615</v>
      </c>
      <c r="AL14" s="24">
        <f>VLOOKUP(A14,'2022_PAPI_Indicators'!A9:AK189,36,FALSE)</f>
        <v>0.3513153791</v>
      </c>
      <c r="AM14" s="24">
        <f>VLOOKUP(A14,'2022_PAPI_Indicators'!A9:AL189,37,FALSE)</f>
        <v>0.3538608551</v>
      </c>
      <c r="AN14" s="24">
        <f>VLOOKUP(A14,'2022_PAPI_Indicators'!A9:AM189,38,FALSE)</f>
        <v>0.3834427297</v>
      </c>
      <c r="AO14" s="24">
        <f>VLOOKUP(A14,'2022_PAPI_Indicators'!A9:AN189,39,FALSE)</f>
        <v>0.5046363473</v>
      </c>
      <c r="AP14" s="24">
        <f>VLOOKUP(A14,'2022_PAPI_Indicators'!A9:AO189,40,FALSE)</f>
        <v>0.3081985414</v>
      </c>
      <c r="AQ14" s="24">
        <f>VLOOKUP(A14,'2022_PAPI_Indicators'!A9:AP189,41,FALSE)</f>
        <v>0.2820336521</v>
      </c>
      <c r="AR14" s="24">
        <f>VLOOKUP(A14,'2022_PAPI_Indicators'!A9:AQ189,42,FALSE)</f>
        <v>0.3295607865</v>
      </c>
      <c r="AS14" s="24">
        <f>VLOOKUP(A14,'2022_PAPI_Indicators'!A9:AR189,43,FALSE)</f>
        <v>0.4199765623</v>
      </c>
      <c r="AT14" s="24">
        <f>VLOOKUP(A14,'2022_PAPI_Indicators'!A9:AS189,44,FALSE)</f>
        <v>0.3580767512</v>
      </c>
      <c r="AU14" s="24">
        <f>VLOOKUP(A14,'2022_PAPI_Indicators'!A9:AT189,45,FALSE)</f>
        <v>0.3551339209</v>
      </c>
      <c r="AV14" s="24">
        <f>VLOOKUP(A14,'2022_PAPI_Indicators'!A9:AU189,46,FALSE)</f>
        <v>0.5108109713</v>
      </c>
      <c r="AW14" s="24">
        <f>VLOOKUP(A14,'2022_PAPI_Indicators'!A9:AV189,47,FALSE)</f>
        <v>0.3456277251</v>
      </c>
      <c r="AX14" s="24">
        <f>VLOOKUP(A14,'2022_PAPI_Indicators'!A9:AW189,48,FALSE)</f>
        <v>0.4914019108</v>
      </c>
      <c r="AY14" s="24">
        <f>VLOOKUP(A14,'2022_PAPI_Indicators'!A9:AX189,49,FALSE)</f>
        <v>0.4385215342</v>
      </c>
      <c r="AZ14" s="24">
        <f>VLOOKUP(A14,'2022_PAPI_Indicators'!A9:AY189,50,FALSE)</f>
        <v>0.4768079519</v>
      </c>
      <c r="BA14" s="24">
        <f>VLOOKUP(A14,'2022_PAPI_Indicators'!A9:AZ189,51,FALSE)</f>
        <v>0.3549226522</v>
      </c>
      <c r="BB14" s="24">
        <f>VLOOKUP(A14,'2022_PAPI_Indicators'!A9:BA189,52,FALSE)</f>
        <v>0.355350703</v>
      </c>
      <c r="BC14" s="24">
        <f>VLOOKUP(A14,'2022_PAPI_Indicators'!A9:BB189,53,FALSE)</f>
        <v>0.3287433088</v>
      </c>
      <c r="BD14" s="24">
        <f>VLOOKUP(A14,'2022_PAPI_Indicators'!A9:BC189,54,FALSE)</f>
        <v>0.2869129479</v>
      </c>
      <c r="BE14" s="24">
        <f>VLOOKUP(A14,'2022_PAPI_Indicators'!A9:BD189,55,FALSE)</f>
        <v>0.352443397</v>
      </c>
      <c r="BF14" s="24">
        <f>VLOOKUP(A14,'2022_PAPI_Indicators'!A9:BE189,56,FALSE)</f>
        <v>0.4171794653</v>
      </c>
      <c r="BG14" s="24">
        <f>VLOOKUP(A14,'2022_PAPI_Indicators'!A9:BF189,57,FALSE)</f>
        <v>0.2877892256</v>
      </c>
      <c r="BH14" s="24">
        <f>VLOOKUP(A14,'2022_PAPI_Indicators'!A9:BG189,58,FALSE)</f>
        <v>0.2762407064</v>
      </c>
      <c r="BI14" s="24">
        <f>VLOOKUP(A14,'2022_PAPI_Indicators'!A9:BH189,59,FALSE)</f>
        <v>0.2838760316</v>
      </c>
      <c r="BJ14" s="24">
        <f>VLOOKUP(A14,'2022_PAPI_Indicators'!A9:BI189,60,FALSE)</f>
        <v>0.2208366245</v>
      </c>
      <c r="BK14" s="24">
        <f>VLOOKUP(A14,'2022_PAPI_Indicators'!A9:BJ189,61,FALSE)</f>
        <v>0.3762041926</v>
      </c>
      <c r="BL14" s="24">
        <f>VLOOKUP(A14,'2022_PAPI_Indicators'!A9:BK189,62,FALSE)</f>
        <v>0.3649022579</v>
      </c>
      <c r="BM14" s="24">
        <f>VLOOKUP(A14,'2022_PAPI_Indicators'!A9:BL189,63,FALSE)</f>
        <v>0.4842099845</v>
      </c>
      <c r="BN14" s="24">
        <f>VLOOKUP(A14,'2022_PAPI_Indicators'!A9:BM189,64,FALSE)</f>
        <v>0.3923350573</v>
      </c>
    </row>
    <row r="15" ht="13.5" customHeight="1">
      <c r="A15" s="19" t="s">
        <v>86</v>
      </c>
      <c r="B15" s="19" t="s">
        <v>87</v>
      </c>
      <c r="C15" s="20" t="s">
        <v>88</v>
      </c>
      <c r="D15" s="117">
        <f>VLOOKUP(A15,'2022_PAPI_Indicators'!A10:B190,2,FALSE)</f>
        <v>1.685889125</v>
      </c>
      <c r="E15" s="117">
        <f>VLOOKUP(A15,'2022_PAPI_Indicators'!A10:C190,3,FALSE)</f>
        <v>1.674872518</v>
      </c>
      <c r="F15" s="117">
        <f>VLOOKUP(A15,'2022_PAPI_Indicators'!A10:D190,4,FALSE)</f>
        <v>1.480231285</v>
      </c>
      <c r="G15" s="117">
        <f>VLOOKUP(A15,'2022_PAPI_Indicators'!A10:E190,5,FALSE)</f>
        <v>1.737949729</v>
      </c>
      <c r="H15" s="117">
        <f>VLOOKUP(A15,'2022_PAPI_Indicators'!A10:F190,6,FALSE)</f>
        <v>1.459182382</v>
      </c>
      <c r="I15" s="117">
        <f>VLOOKUP(A15,'2022_PAPI_Indicators'!A10:G190,7,FALSE)</f>
        <v>1.542983174</v>
      </c>
      <c r="J15" s="117">
        <f>VLOOKUP(A15,'2022_PAPI_Indicators'!A10:H190,8,FALSE)</f>
        <v>1.44822979</v>
      </c>
      <c r="K15" s="117">
        <f>VLOOKUP(A15,'2022_PAPI_Indicators'!A10:I190,9,FALSE)</f>
        <v>1.625534058</v>
      </c>
      <c r="L15" s="117">
        <f>VLOOKUP(A15,'2022_PAPI_Indicators'!A10:J190,10,FALSE)</f>
        <v>1.491834044</v>
      </c>
      <c r="M15" s="117">
        <f>VLOOKUP(A15,'2022_PAPI_Indicators'!A10:K190,11,FALSE)</f>
        <v>1.451006055</v>
      </c>
      <c r="N15" s="117">
        <f>VLOOKUP(A15,'2022_PAPI_Indicators'!A10:L190,12,FALSE)</f>
        <v>1.613138795</v>
      </c>
      <c r="O15" s="117">
        <f>VLOOKUP(A15,'2022_PAPI_Indicators'!A10:M190,13,FALSE)</f>
        <v>1.646662951</v>
      </c>
      <c r="P15" s="117">
        <f>VLOOKUP(A15,'2022_PAPI_Indicators'!A10:N190,14,FALSE)</f>
        <v>1.870570898</v>
      </c>
      <c r="Q15" s="117">
        <f>VLOOKUP(A15,'2022_PAPI_Indicators'!A10:O190,15,FALSE)</f>
        <v>1.719732881</v>
      </c>
      <c r="R15" s="10" t="str">
        <f>VLOOKUP(A15,'2022_PAPI_Indicators'!A10:P190,16,FALSE)</f>
        <v/>
      </c>
      <c r="S15" s="117">
        <f>VLOOKUP(A15,'2022_PAPI_Indicators'!A10:R190,17,FALSE)</f>
        <v>1.688754678</v>
      </c>
      <c r="T15" s="117">
        <f>VLOOKUP(A15,'2022_PAPI_Indicators'!A10:S190,18,FALSE)</f>
        <v>1.584750652</v>
      </c>
      <c r="U15" s="10">
        <f>VLOOKUP(A15,'2022_PAPI_Indicators'!A10:T190,19,FALSE)</f>
        <v>1.655353785</v>
      </c>
      <c r="V15" s="117">
        <f>VLOOKUP(A15,'2022_PAPI_Indicators'!A10:U190,20,FALSE)</f>
        <v>1.586280465</v>
      </c>
      <c r="W15" s="117">
        <f>VLOOKUP(A15,'2022_PAPI_Indicators'!A10:V190,21,FALSE)</f>
        <v>1.658752561</v>
      </c>
      <c r="X15" s="117">
        <f>VLOOKUP(A15,'2022_PAPI_Indicators'!A10:W190,22,FALSE)</f>
        <v>1.72421515</v>
      </c>
      <c r="Y15" s="117">
        <f>VLOOKUP(A15,'2022_PAPI_Indicators'!A10:X190,23,FALSE)</f>
        <v>1.658276081</v>
      </c>
      <c r="Z15" s="117">
        <f>VLOOKUP(A15,'2022_PAPI_Indicators'!A10:Y190,24,FALSE)</f>
        <v>1.352011204</v>
      </c>
      <c r="AA15" s="117">
        <f>VLOOKUP(A15,'2022_PAPI_Indicators'!A10:Z190,25,FALSE)</f>
        <v>1.832344532</v>
      </c>
      <c r="AB15" s="117">
        <f>VLOOKUP(A15,'2022_PAPI_Indicators'!A10:AA190,26,FALSE)</f>
        <v>1.594620705</v>
      </c>
      <c r="AC15" s="117">
        <f>VLOOKUP(A15,'2022_PAPI_Indicators'!A10:AB190,27,FALSE)</f>
        <v>1.836579323</v>
      </c>
      <c r="AD15" s="117">
        <f>VLOOKUP(A15,'2022_PAPI_Indicators'!A10:AC190,28,FALSE)</f>
        <v>1.621881604</v>
      </c>
      <c r="AE15" s="117">
        <f>VLOOKUP(A15,'2022_PAPI_Indicators'!A10:AD190,29,FALSE)</f>
        <v>1.555583</v>
      </c>
      <c r="AF15" s="117">
        <f>VLOOKUP(A15,'2022_PAPI_Indicators'!A10:AE190,30,FALSE)</f>
        <v>1.409200549</v>
      </c>
      <c r="AG15" s="117">
        <f>VLOOKUP(A15,'2022_PAPI_Indicators'!A10:AF190,31,FALSE)</f>
        <v>1.619220972</v>
      </c>
      <c r="AH15" s="117">
        <f>VLOOKUP(A15,'2022_PAPI_Indicators'!A10:AG190,32,FALSE)</f>
        <v>1.757871151</v>
      </c>
      <c r="AI15" s="117">
        <f>VLOOKUP(A15,'2022_PAPI_Indicators'!A10:AH190,33,FALSE)</f>
        <v>1.224572778</v>
      </c>
      <c r="AJ15" s="117">
        <f>VLOOKUP(A15,'2022_PAPI_Indicators'!A10:AI190,34,FALSE)</f>
        <v>1.483856916</v>
      </c>
      <c r="AK15" s="117">
        <f>VLOOKUP(A15,'2022_PAPI_Indicators'!A10:AJ190,35,FALSE)</f>
        <v>1.366190553</v>
      </c>
      <c r="AL15" s="117">
        <f>VLOOKUP(A15,'2022_PAPI_Indicators'!A10:AK190,36,FALSE)</f>
        <v>1.252804756</v>
      </c>
      <c r="AM15" s="117">
        <f>VLOOKUP(A15,'2022_PAPI_Indicators'!A10:AL190,37,FALSE)</f>
        <v>1.276968122</v>
      </c>
      <c r="AN15" s="117">
        <f>VLOOKUP(A15,'2022_PAPI_Indicators'!A10:AM190,38,FALSE)</f>
        <v>1.293474078</v>
      </c>
      <c r="AO15" s="117">
        <f>VLOOKUP(A15,'2022_PAPI_Indicators'!A10:AN190,39,FALSE)</f>
        <v>1.569375396</v>
      </c>
      <c r="AP15" s="117">
        <f>VLOOKUP(A15,'2022_PAPI_Indicators'!A10:AO190,40,FALSE)</f>
        <v>1.47728622</v>
      </c>
      <c r="AQ15" s="117">
        <f>VLOOKUP(A15,'2022_PAPI_Indicators'!A10:AP190,41,FALSE)</f>
        <v>1.275879622</v>
      </c>
      <c r="AR15" s="117">
        <f>VLOOKUP(A15,'2022_PAPI_Indicators'!A10:AQ190,42,FALSE)</f>
        <v>1.377969503</v>
      </c>
      <c r="AS15" s="117">
        <f>VLOOKUP(A15,'2022_PAPI_Indicators'!A10:AR190,43,FALSE)</f>
        <v>1.294077754</v>
      </c>
      <c r="AT15" s="117">
        <f>VLOOKUP(A15,'2022_PAPI_Indicators'!A10:AS190,44,FALSE)</f>
        <v>1.325414658</v>
      </c>
      <c r="AU15" s="117">
        <f>VLOOKUP(A15,'2022_PAPI_Indicators'!A10:AT190,45,FALSE)</f>
        <v>1.607361794</v>
      </c>
      <c r="AV15" s="117">
        <f>VLOOKUP(A15,'2022_PAPI_Indicators'!A10:AU190,46,FALSE)</f>
        <v>1.429159284</v>
      </c>
      <c r="AW15" s="117">
        <f>VLOOKUP(A15,'2022_PAPI_Indicators'!A10:AV190,47,FALSE)</f>
        <v>1.320303917</v>
      </c>
      <c r="AX15" s="117">
        <f>VLOOKUP(A15,'2022_PAPI_Indicators'!A10:AW190,48,FALSE)</f>
        <v>1.68400836</v>
      </c>
      <c r="AY15" s="117">
        <f>VLOOKUP(A15,'2022_PAPI_Indicators'!A10:AX190,49,FALSE)</f>
        <v>1.232183337</v>
      </c>
      <c r="AZ15" s="117">
        <f>VLOOKUP(A15,'2022_PAPI_Indicators'!A10:AY190,50,FALSE)</f>
        <v>1.156220555</v>
      </c>
      <c r="BA15" s="117">
        <f>VLOOKUP(A15,'2022_PAPI_Indicators'!A10:AZ190,51,FALSE)</f>
        <v>1.100869417</v>
      </c>
      <c r="BB15" s="117">
        <f>VLOOKUP(A15,'2022_PAPI_Indicators'!A10:BA190,52,FALSE)</f>
        <v>1.232064724</v>
      </c>
      <c r="BC15" s="117">
        <f>VLOOKUP(A15,'2022_PAPI_Indicators'!A10:BB190,53,FALSE)</f>
        <v>1.018795371</v>
      </c>
      <c r="BD15" s="117">
        <f>VLOOKUP(A15,'2022_PAPI_Indicators'!A10:BC190,54,FALSE)</f>
        <v>1.209001303</v>
      </c>
      <c r="BE15" s="117">
        <f>VLOOKUP(A15,'2022_PAPI_Indicators'!A10:BD190,55,FALSE)</f>
        <v>1.022661567</v>
      </c>
      <c r="BF15" s="117">
        <f>VLOOKUP(A15,'2022_PAPI_Indicators'!A10:BE190,56,FALSE)</f>
        <v>1.207308888</v>
      </c>
      <c r="BG15" s="117">
        <f>VLOOKUP(A15,'2022_PAPI_Indicators'!A10:BF190,57,FALSE)</f>
        <v>1.015561938</v>
      </c>
      <c r="BH15" s="117">
        <f>VLOOKUP(A15,'2022_PAPI_Indicators'!A10:BG190,58,FALSE)</f>
        <v>1.18969667</v>
      </c>
      <c r="BI15" s="117">
        <f>VLOOKUP(A15,'2022_PAPI_Indicators'!A10:BH190,59,FALSE)</f>
        <v>1.030609012</v>
      </c>
      <c r="BJ15" s="117">
        <f>VLOOKUP(A15,'2022_PAPI_Indicators'!A10:BI190,60,FALSE)</f>
        <v>0.9352764487</v>
      </c>
      <c r="BK15" s="117">
        <f>VLOOKUP(A15,'2022_PAPI_Indicators'!A10:BJ190,61,FALSE)</f>
        <v>1.080824971</v>
      </c>
      <c r="BL15" s="117">
        <f>VLOOKUP(A15,'2022_PAPI_Indicators'!A10:BK190,62,FALSE)</f>
        <v>1.026012778</v>
      </c>
      <c r="BM15" s="117">
        <f>VLOOKUP(A15,'2022_PAPI_Indicators'!A10:BL190,63,FALSE)</f>
        <v>1.381118417</v>
      </c>
      <c r="BN15" s="117">
        <f>VLOOKUP(A15,'2022_PAPI_Indicators'!A10:BM190,64,FALSE)</f>
        <v>1.092078447</v>
      </c>
    </row>
    <row r="16" ht="13.5" customHeight="1">
      <c r="A16" s="11" t="s">
        <v>89</v>
      </c>
      <c r="B16" s="11" t="s">
        <v>90</v>
      </c>
      <c r="C16" s="12" t="s">
        <v>83</v>
      </c>
      <c r="D16" s="24">
        <f>VLOOKUP(A16,'2022_PAPI_Indicators'!A11:B191,2,)</f>
        <v>0.5256623626</v>
      </c>
      <c r="E16" s="24">
        <f>VLOOKUP(A16,'2022_PAPI_Indicators'!A11:C191,3,FALSE)</f>
        <v>0.4812965691</v>
      </c>
      <c r="F16" s="24">
        <f>VLOOKUP(A16,'2022_PAPI_Indicators'!A11:D191,4,FALSE)</f>
        <v>0.4527240694</v>
      </c>
      <c r="G16" s="24">
        <f>VLOOKUP(A16,'2022_PAPI_Indicators'!A11:E191,5,FALSE)</f>
        <v>0.5197435617</v>
      </c>
      <c r="H16" s="24">
        <f>VLOOKUP(A16,'2022_PAPI_Indicators'!A11:F191,6,FALSE)</f>
        <v>0.6870188117</v>
      </c>
      <c r="I16" s="24">
        <f>VLOOKUP(A16,'2022_PAPI_Indicators'!A11:G191,7,FALSE)</f>
        <v>0.5048586726</v>
      </c>
      <c r="J16" s="24">
        <f>VLOOKUP(A16,'2022_PAPI_Indicators'!A11:H191,8,FALSE)</f>
        <v>0.5671283603</v>
      </c>
      <c r="K16" s="24">
        <f>VLOOKUP(A16,'2022_PAPI_Indicators'!A11:I191,9,FALSE)</f>
        <v>0.4687896669</v>
      </c>
      <c r="L16" s="24">
        <f>VLOOKUP(A16,'2022_PAPI_Indicators'!A11:J191,10,FALSE)</f>
        <v>0.5069310665</v>
      </c>
      <c r="M16" s="24">
        <f>VLOOKUP(A16,'2022_PAPI_Indicators'!A11:K191,11,FALSE)</f>
        <v>0.6909389496</v>
      </c>
      <c r="N16" s="24">
        <f>VLOOKUP(A16,'2022_PAPI_Indicators'!A11:L191,12,FALSE)</f>
        <v>0.5513836145</v>
      </c>
      <c r="O16" s="24">
        <f>VLOOKUP(A16,'2022_PAPI_Indicators'!A11:M191,13,FALSE)</f>
        <v>0.6529571414</v>
      </c>
      <c r="P16" s="24">
        <f>VLOOKUP(A16,'2022_PAPI_Indicators'!A11:N191,14,FALSE)</f>
        <v>0.5838020444</v>
      </c>
      <c r="Q16" s="24">
        <f>VLOOKUP(A16,'2022_PAPI_Indicators'!A11:O191,15,FALSE)</f>
        <v>0.6709142923</v>
      </c>
      <c r="R16" s="25" t="str">
        <f>VLOOKUP(A16,'2022_PAPI_Indicators'!A11:P191,16,FALSE)</f>
        <v/>
      </c>
      <c r="S16" s="24">
        <f>VLOOKUP(A16,'2022_PAPI_Indicators'!A11:R191,17,FALSE)</f>
        <v>0.5972325802</v>
      </c>
      <c r="T16" s="24">
        <f>VLOOKUP(A16,'2022_PAPI_Indicators'!A11:S191,18,FALSE)</f>
        <v>0.5656422377</v>
      </c>
      <c r="U16" s="25">
        <f>VLOOKUP(A16,'2022_PAPI_Indicators'!A11:T191,19,FALSE)</f>
        <v>0.5347801447</v>
      </c>
      <c r="V16" s="24">
        <f>VLOOKUP(A16,'2022_PAPI_Indicators'!A11:U191,20,FALSE)</f>
        <v>0.5512558818</v>
      </c>
      <c r="W16" s="24">
        <f>VLOOKUP(A16,'2022_PAPI_Indicators'!A11:V191,21,FALSE)</f>
        <v>0.5189849138</v>
      </c>
      <c r="X16" s="24">
        <f>VLOOKUP(A16,'2022_PAPI_Indicators'!A11:W191,22,FALSE)</f>
        <v>0.6623378396</v>
      </c>
      <c r="Y16" s="24">
        <f>VLOOKUP(A16,'2022_PAPI_Indicators'!A11:X191,23,FALSE)</f>
        <v>0.6902246475</v>
      </c>
      <c r="Z16" s="24">
        <f>VLOOKUP(A16,'2022_PAPI_Indicators'!A11:Y191,24,FALSE)</f>
        <v>0.4519274235</v>
      </c>
      <c r="AA16" s="24">
        <f>VLOOKUP(A16,'2022_PAPI_Indicators'!A11:Z191,25,FALSE)</f>
        <v>0.6585481167</v>
      </c>
      <c r="AB16" s="24">
        <f>VLOOKUP(A16,'2022_PAPI_Indicators'!A11:AA191,26,FALSE)</f>
        <v>0.5508615971</v>
      </c>
      <c r="AC16" s="24">
        <f>VLOOKUP(A16,'2022_PAPI_Indicators'!A11:AB191,27,FALSE)</f>
        <v>0.6138546467</v>
      </c>
      <c r="AD16" s="24">
        <f>VLOOKUP(A16,'2022_PAPI_Indicators'!A11:AC191,28,FALSE)</f>
        <v>0.6718944907</v>
      </c>
      <c r="AE16" s="24">
        <f>VLOOKUP(A16,'2022_PAPI_Indicators'!A11:AD191,29,FALSE)</f>
        <v>0.6738464236</v>
      </c>
      <c r="AF16" s="24">
        <f>VLOOKUP(A16,'2022_PAPI_Indicators'!A11:AE191,30,FALSE)</f>
        <v>0.4495334923</v>
      </c>
      <c r="AG16" s="24">
        <f>VLOOKUP(A16,'2022_PAPI_Indicators'!A11:AF191,31,FALSE)</f>
        <v>0.5484367609</v>
      </c>
      <c r="AH16" s="24">
        <f>VLOOKUP(A16,'2022_PAPI_Indicators'!A11:AG191,32,FALSE)</f>
        <v>0.650916636</v>
      </c>
      <c r="AI16" s="24">
        <f>VLOOKUP(A16,'2022_PAPI_Indicators'!A11:AH191,33,FALSE)</f>
        <v>0.350818038</v>
      </c>
      <c r="AJ16" s="24">
        <f>VLOOKUP(A16,'2022_PAPI_Indicators'!A11:AI191,34,FALSE)</f>
        <v>0.3107323945</v>
      </c>
      <c r="AK16" s="24">
        <f>VLOOKUP(A16,'2022_PAPI_Indicators'!A11:AJ191,35,FALSE)</f>
        <v>0.3975311518</v>
      </c>
      <c r="AL16" s="24">
        <f>VLOOKUP(A16,'2022_PAPI_Indicators'!A11:AK191,36,FALSE)</f>
        <v>0.3755984008</v>
      </c>
      <c r="AM16" s="24">
        <f>VLOOKUP(A16,'2022_PAPI_Indicators'!A11:AL191,37,FALSE)</f>
        <v>0.3318042755</v>
      </c>
      <c r="AN16" s="24">
        <f>VLOOKUP(A16,'2022_PAPI_Indicators'!A11:AM191,38,FALSE)</f>
        <v>0.4814186692</v>
      </c>
      <c r="AO16" s="24">
        <f>VLOOKUP(A16,'2022_PAPI_Indicators'!A11:AN191,39,FALSE)</f>
        <v>0.404700309</v>
      </c>
      <c r="AP16" s="24">
        <f>VLOOKUP(A16,'2022_PAPI_Indicators'!A11:AO191,40,FALSE)</f>
        <v>0.3860964477</v>
      </c>
      <c r="AQ16" s="24">
        <f>VLOOKUP(A16,'2022_PAPI_Indicators'!A11:AP191,41,FALSE)</f>
        <v>0.3882199228</v>
      </c>
      <c r="AR16" s="24">
        <f>VLOOKUP(A16,'2022_PAPI_Indicators'!A11:AQ191,42,FALSE)</f>
        <v>0.5452705622</v>
      </c>
      <c r="AS16" s="24">
        <f>VLOOKUP(A16,'2022_PAPI_Indicators'!A11:AR191,43,FALSE)</f>
        <v>0.3872045875</v>
      </c>
      <c r="AT16" s="24">
        <f>VLOOKUP(A16,'2022_PAPI_Indicators'!A11:AS191,44,FALSE)</f>
        <v>0.4248213768</v>
      </c>
      <c r="AU16" s="24">
        <f>VLOOKUP(A16,'2022_PAPI_Indicators'!A11:AT191,45,FALSE)</f>
        <v>0.4200830162</v>
      </c>
      <c r="AV16" s="24">
        <f>VLOOKUP(A16,'2022_PAPI_Indicators'!A11:AU191,46,FALSE)</f>
        <v>0.4727597833</v>
      </c>
      <c r="AW16" s="24">
        <f>VLOOKUP(A16,'2022_PAPI_Indicators'!A11:AV191,47,FALSE)</f>
        <v>0.2359644771</v>
      </c>
      <c r="AX16" s="24">
        <f>VLOOKUP(A16,'2022_PAPI_Indicators'!A11:AW191,48,FALSE)</f>
        <v>0.3423436582</v>
      </c>
      <c r="AY16" s="24">
        <f>VLOOKUP(A16,'2022_PAPI_Indicators'!A11:AX191,49,FALSE)</f>
        <v>0.3142499626</v>
      </c>
      <c r="AZ16" s="24">
        <f>VLOOKUP(A16,'2022_PAPI_Indicators'!A11:AY191,50,FALSE)</f>
        <v>0.3016171157</v>
      </c>
      <c r="BA16" s="24">
        <f>VLOOKUP(A16,'2022_PAPI_Indicators'!A11:AZ191,51,FALSE)</f>
        <v>0.2409354746</v>
      </c>
      <c r="BB16" s="24">
        <f>VLOOKUP(A16,'2022_PAPI_Indicators'!A11:BA191,52,FALSE)</f>
        <v>0.1781130284</v>
      </c>
      <c r="BC16" s="24">
        <f>VLOOKUP(A16,'2022_PAPI_Indicators'!A11:BB191,53,FALSE)</f>
        <v>0.1747333854</v>
      </c>
      <c r="BD16" s="24">
        <f>VLOOKUP(A16,'2022_PAPI_Indicators'!A11:BC191,54,FALSE)</f>
        <v>0.3733184338</v>
      </c>
      <c r="BE16" s="24">
        <f>VLOOKUP(A16,'2022_PAPI_Indicators'!A11:BD191,55,FALSE)</f>
        <v>0.2692352533</v>
      </c>
      <c r="BF16" s="24">
        <f>VLOOKUP(A16,'2022_PAPI_Indicators'!A11:BE191,56,FALSE)</f>
        <v>0.3864627481</v>
      </c>
      <c r="BG16" s="24">
        <f>VLOOKUP(A16,'2022_PAPI_Indicators'!A11:BF191,57,FALSE)</f>
        <v>0.2920334637</v>
      </c>
      <c r="BH16" s="24">
        <f>VLOOKUP(A16,'2022_PAPI_Indicators'!A11:BG191,58,FALSE)</f>
        <v>0.1811878979</v>
      </c>
      <c r="BI16" s="24">
        <f>VLOOKUP(A16,'2022_PAPI_Indicators'!A11:BH191,59,FALSE)</f>
        <v>0.2524201274</v>
      </c>
      <c r="BJ16" s="24">
        <f>VLOOKUP(A16,'2022_PAPI_Indicators'!A11:BI191,60,FALSE)</f>
        <v>0.1566536725</v>
      </c>
      <c r="BK16" s="24">
        <f>VLOOKUP(A16,'2022_PAPI_Indicators'!A11:BJ191,61,FALSE)</f>
        <v>0.2781360149</v>
      </c>
      <c r="BL16" s="24">
        <f>VLOOKUP(A16,'2022_PAPI_Indicators'!A11:BK191,62,FALSE)</f>
        <v>0.2582897246</v>
      </c>
      <c r="BM16" s="24">
        <f>VLOOKUP(A16,'2022_PAPI_Indicators'!A11:BL191,63,FALSE)</f>
        <v>0.2972396612</v>
      </c>
      <c r="BN16" s="24">
        <f>VLOOKUP(A16,'2022_PAPI_Indicators'!A11:BM191,64,FALSE)</f>
        <v>0.3973805606</v>
      </c>
    </row>
    <row r="17" ht="13.5" customHeight="1">
      <c r="A17" s="11" t="s">
        <v>91</v>
      </c>
      <c r="B17" s="11" t="s">
        <v>92</v>
      </c>
      <c r="C17" s="12" t="s">
        <v>83</v>
      </c>
      <c r="D17" s="24">
        <f>VLOOKUP(A17,'2022_PAPI_Indicators'!A12:B192,2,)</f>
        <v>0.2152926177</v>
      </c>
      <c r="E17" s="24">
        <f>VLOOKUP(A17,'2022_PAPI_Indicators'!A12:C192,3,FALSE)</f>
        <v>0.1416005045</v>
      </c>
      <c r="F17" s="24">
        <f>VLOOKUP(A17,'2022_PAPI_Indicators'!A12:D192,4,FALSE)</f>
        <v>0.06340864301</v>
      </c>
      <c r="G17" s="24">
        <f>VLOOKUP(A17,'2022_PAPI_Indicators'!A12:E192,5,FALSE)</f>
        <v>0.1676452756</v>
      </c>
      <c r="H17" s="24">
        <f>VLOOKUP(A17,'2022_PAPI_Indicators'!A12:F192,6,FALSE)</f>
        <v>0.1853688359</v>
      </c>
      <c r="I17" s="24">
        <f>VLOOKUP(A17,'2022_PAPI_Indicators'!A12:G192,7,FALSE)</f>
        <v>0.2141833007</v>
      </c>
      <c r="J17" s="24">
        <f>VLOOKUP(A17,'2022_PAPI_Indicators'!A12:H192,8,FALSE)</f>
        <v>0.1486513764</v>
      </c>
      <c r="K17" s="24">
        <f>VLOOKUP(A17,'2022_PAPI_Indicators'!A12:I192,9,FALSE)</f>
        <v>0.108302772</v>
      </c>
      <c r="L17" s="24">
        <f>VLOOKUP(A17,'2022_PAPI_Indicators'!A12:J192,10,FALSE)</f>
        <v>0.1107612103</v>
      </c>
      <c r="M17" s="24">
        <f>VLOOKUP(A17,'2022_PAPI_Indicators'!A12:K192,11,FALSE)</f>
        <v>0.2046904564</v>
      </c>
      <c r="N17" s="24">
        <f>VLOOKUP(A17,'2022_PAPI_Indicators'!A12:L192,12,FALSE)</f>
        <v>0.1405067891</v>
      </c>
      <c r="O17" s="24">
        <f>VLOOKUP(A17,'2022_PAPI_Indicators'!A12:M192,13,FALSE)</f>
        <v>0.1739479899</v>
      </c>
      <c r="P17" s="24">
        <f>VLOOKUP(A17,'2022_PAPI_Indicators'!A12:N192,14,FALSE)</f>
        <v>0.1500954926</v>
      </c>
      <c r="Q17" s="24">
        <f>VLOOKUP(A17,'2022_PAPI_Indicators'!A12:O192,15,FALSE)</f>
        <v>0.2838407457</v>
      </c>
      <c r="R17" s="25" t="str">
        <f>VLOOKUP(A17,'2022_PAPI_Indicators'!A12:P192,16,FALSE)</f>
        <v/>
      </c>
      <c r="S17" s="24">
        <f>VLOOKUP(A17,'2022_PAPI_Indicators'!A12:R192,17,FALSE)</f>
        <v>0.2249355763</v>
      </c>
      <c r="T17" s="24">
        <f>VLOOKUP(A17,'2022_PAPI_Indicators'!A12:S192,18,FALSE)</f>
        <v>0.1709729731</v>
      </c>
      <c r="U17" s="25">
        <f>VLOOKUP(A17,'2022_PAPI_Indicators'!A12:T192,19,FALSE)</f>
        <v>0.3054096401</v>
      </c>
      <c r="V17" s="24">
        <f>VLOOKUP(A17,'2022_PAPI_Indicators'!A12:U192,20,FALSE)</f>
        <v>0.1598413587</v>
      </c>
      <c r="W17" s="24">
        <f>VLOOKUP(A17,'2022_PAPI_Indicators'!A12:V192,21,FALSE)</f>
        <v>0.1269387007</v>
      </c>
      <c r="X17" s="24">
        <f>VLOOKUP(A17,'2022_PAPI_Indicators'!A12:W192,22,FALSE)</f>
        <v>0.2219717205</v>
      </c>
      <c r="Y17" s="24">
        <f>VLOOKUP(A17,'2022_PAPI_Indicators'!A12:X192,23,FALSE)</f>
        <v>0.105957441</v>
      </c>
      <c r="Z17" s="24">
        <f>VLOOKUP(A17,'2022_PAPI_Indicators'!A12:Y192,24,FALSE)</f>
        <v>0.1327736676</v>
      </c>
      <c r="AA17" s="24">
        <f>VLOOKUP(A17,'2022_PAPI_Indicators'!A12:Z192,25,FALSE)</f>
        <v>0.244447127</v>
      </c>
      <c r="AB17" s="24">
        <f>VLOOKUP(A17,'2022_PAPI_Indicators'!A12:AA192,26,FALSE)</f>
        <v>0.2125771791</v>
      </c>
      <c r="AC17" s="24">
        <f>VLOOKUP(A17,'2022_PAPI_Indicators'!A12:AB192,27,FALSE)</f>
        <v>0.2349434644</v>
      </c>
      <c r="AD17" s="24">
        <f>VLOOKUP(A17,'2022_PAPI_Indicators'!A12:AC192,28,FALSE)</f>
        <v>0.2316976786</v>
      </c>
      <c r="AE17" s="24">
        <f>VLOOKUP(A17,'2022_PAPI_Indicators'!A12:AD192,29,FALSE)</f>
        <v>0.2383178771</v>
      </c>
      <c r="AF17" s="24">
        <f>VLOOKUP(A17,'2022_PAPI_Indicators'!A12:AE192,30,FALSE)</f>
        <v>0.2290547639</v>
      </c>
      <c r="AG17" s="24">
        <f>VLOOKUP(A17,'2022_PAPI_Indicators'!A12:AF192,31,FALSE)</f>
        <v>0.125</v>
      </c>
      <c r="AH17" s="24">
        <f>VLOOKUP(A17,'2022_PAPI_Indicators'!A12:AG192,32,FALSE)</f>
        <v>0.1757205427</v>
      </c>
      <c r="AI17" s="24">
        <f>VLOOKUP(A17,'2022_PAPI_Indicators'!A12:AH192,33,FALSE)</f>
        <v>0.105790332</v>
      </c>
      <c r="AJ17" s="24">
        <f>VLOOKUP(A17,'2022_PAPI_Indicators'!A12:AI192,34,FALSE)</f>
        <v>0.1024967358</v>
      </c>
      <c r="AK17" s="24">
        <f>VLOOKUP(A17,'2022_PAPI_Indicators'!A12:AJ192,35,FALSE)</f>
        <v>0.09441438317</v>
      </c>
      <c r="AL17" s="24">
        <f>VLOOKUP(A17,'2022_PAPI_Indicators'!A12:AK192,36,FALSE)</f>
        <v>0.06827155501</v>
      </c>
      <c r="AM17" s="24">
        <f>VLOOKUP(A17,'2022_PAPI_Indicators'!A12:AL192,37,FALSE)</f>
        <v>0.125</v>
      </c>
      <c r="AN17" s="24">
        <f>VLOOKUP(A17,'2022_PAPI_Indicators'!A12:AM192,38,FALSE)</f>
        <v>0.08544325083</v>
      </c>
      <c r="AO17" s="24">
        <f>VLOOKUP(A17,'2022_PAPI_Indicators'!A12:AN192,39,FALSE)</f>
        <v>0.09284707159</v>
      </c>
      <c r="AP17" s="24">
        <f>VLOOKUP(A17,'2022_PAPI_Indicators'!A12:AO192,40,FALSE)</f>
        <v>0.0803892687</v>
      </c>
      <c r="AQ17" s="24">
        <f>VLOOKUP(A17,'2022_PAPI_Indicators'!A12:AP192,41,FALSE)</f>
        <v>0.1830530018</v>
      </c>
      <c r="AR17" s="24">
        <f>VLOOKUP(A17,'2022_PAPI_Indicators'!A12:AQ192,42,FALSE)</f>
        <v>0.1419764608</v>
      </c>
      <c r="AS17" s="24">
        <f>VLOOKUP(A17,'2022_PAPI_Indicators'!A12:AR192,43,FALSE)</f>
        <v>0.04744011909</v>
      </c>
      <c r="AT17" s="24">
        <f>VLOOKUP(A17,'2022_PAPI_Indicators'!A12:AS192,44,FALSE)</f>
        <v>0.1218856573</v>
      </c>
      <c r="AU17" s="24">
        <f>VLOOKUP(A17,'2022_PAPI_Indicators'!A12:AT192,45,FALSE)</f>
        <v>0.1124669835</v>
      </c>
      <c r="AV17" s="24">
        <f>VLOOKUP(A17,'2022_PAPI_Indicators'!A12:AU192,46,FALSE)</f>
        <v>0.1032007411</v>
      </c>
      <c r="AW17" s="24">
        <f>VLOOKUP(A17,'2022_PAPI_Indicators'!A12:AV192,47,FALSE)</f>
        <v>0.04648975283</v>
      </c>
      <c r="AX17" s="24">
        <f>VLOOKUP(A17,'2022_PAPI_Indicators'!A12:AW192,48,FALSE)</f>
        <v>0.1127802059</v>
      </c>
      <c r="AY17" s="24">
        <f>VLOOKUP(A17,'2022_PAPI_Indicators'!A12:AX192,49,FALSE)</f>
        <v>0.09092769772</v>
      </c>
      <c r="AZ17" s="24">
        <f>VLOOKUP(A17,'2022_PAPI_Indicators'!A12:AY192,50,FALSE)</f>
        <v>0.1035693884</v>
      </c>
      <c r="BA17" s="24">
        <f>VLOOKUP(A17,'2022_PAPI_Indicators'!A12:AZ192,51,FALSE)</f>
        <v>0.06657071412</v>
      </c>
      <c r="BB17" s="24">
        <f>VLOOKUP(A17,'2022_PAPI_Indicators'!A12:BA192,52,FALSE)</f>
        <v>0.0507269837</v>
      </c>
      <c r="BC17" s="24">
        <f>VLOOKUP(A17,'2022_PAPI_Indicators'!A12:BB192,53,FALSE)</f>
        <v>0.07487597317</v>
      </c>
      <c r="BD17" s="24">
        <f>VLOOKUP(A17,'2022_PAPI_Indicators'!A12:BC192,54,FALSE)</f>
        <v>0.1223292649</v>
      </c>
      <c r="BE17" s="24">
        <f>VLOOKUP(A17,'2022_PAPI_Indicators'!A12:BD192,55,FALSE)</f>
        <v>0.1045421362</v>
      </c>
      <c r="BF17" s="24">
        <f>VLOOKUP(A17,'2022_PAPI_Indicators'!A12:BE192,56,FALSE)</f>
        <v>0.1026880145</v>
      </c>
      <c r="BG17" s="24">
        <f>VLOOKUP(A17,'2022_PAPI_Indicators'!A12:BF192,57,FALSE)</f>
        <v>0.1306903809</v>
      </c>
      <c r="BH17" s="24">
        <f>VLOOKUP(A17,'2022_PAPI_Indicators'!A12:BG192,58,FALSE)</f>
        <v>0.1277239621</v>
      </c>
      <c r="BI17" s="24">
        <f>VLOOKUP(A17,'2022_PAPI_Indicators'!A12:BH192,59,FALSE)</f>
        <v>0.0759222731</v>
      </c>
      <c r="BJ17" s="24">
        <f>VLOOKUP(A17,'2022_PAPI_Indicators'!A12:BI192,60,FALSE)</f>
        <v>0.1882707626</v>
      </c>
      <c r="BK17" s="24">
        <f>VLOOKUP(A17,'2022_PAPI_Indicators'!A12:BJ192,61,FALSE)</f>
        <v>0.1350475401</v>
      </c>
      <c r="BL17" s="24">
        <f>VLOOKUP(A17,'2022_PAPI_Indicators'!A12:BK192,62,FALSE)</f>
        <v>0.101495564</v>
      </c>
      <c r="BM17" s="24">
        <f>VLOOKUP(A17,'2022_PAPI_Indicators'!A12:BL192,63,FALSE)</f>
        <v>0.1224492863</v>
      </c>
      <c r="BN17" s="24">
        <f>VLOOKUP(A17,'2022_PAPI_Indicators'!A12:BM192,64,FALSE)</f>
        <v>0.1004941985</v>
      </c>
    </row>
    <row r="18" ht="13.5" customHeight="1">
      <c r="A18" s="11" t="s">
        <v>93</v>
      </c>
      <c r="B18" s="11" t="s">
        <v>508</v>
      </c>
      <c r="C18" s="12" t="s">
        <v>83</v>
      </c>
      <c r="D18" s="24">
        <f>VLOOKUP(A18,'2022_PAPI_Indicators'!A13:B193,2,)</f>
        <v>0.7494521737</v>
      </c>
      <c r="E18" s="24">
        <f>VLOOKUP(A18,'2022_PAPI_Indicators'!A13:C193,3,FALSE)</f>
        <v>0.7849015594</v>
      </c>
      <c r="F18" s="24">
        <f>VLOOKUP(A18,'2022_PAPI_Indicators'!A13:D193,4,FALSE)</f>
        <v>0.7020648718</v>
      </c>
      <c r="G18" s="24">
        <f>VLOOKUP(A18,'2022_PAPI_Indicators'!A13:E193,5,FALSE)</f>
        <v>0.7780604959</v>
      </c>
      <c r="H18" s="24">
        <f>VLOOKUP(A18,'2022_PAPI_Indicators'!A13:F193,6,FALSE)</f>
        <v>0.5797280669</v>
      </c>
      <c r="I18" s="24">
        <f>VLOOKUP(A18,'2022_PAPI_Indicators'!A13:G193,7,FALSE)</f>
        <v>0.7112044096</v>
      </c>
      <c r="J18" s="24">
        <f>VLOOKUP(A18,'2022_PAPI_Indicators'!A13:H193,8,FALSE)</f>
        <v>0.5745406747</v>
      </c>
      <c r="K18" s="24">
        <f>VLOOKUP(A18,'2022_PAPI_Indicators'!A13:I193,9,FALSE)</f>
        <v>0.7731932402</v>
      </c>
      <c r="L18" s="24">
        <f>VLOOKUP(A18,'2022_PAPI_Indicators'!A13:J193,10,FALSE)</f>
        <v>0.7555757761</v>
      </c>
      <c r="M18" s="24">
        <f>VLOOKUP(A18,'2022_PAPI_Indicators'!A13:K193,11,FALSE)</f>
        <v>0.5494894385</v>
      </c>
      <c r="N18" s="24">
        <f>VLOOKUP(A18,'2022_PAPI_Indicators'!A13:L193,12,FALSE)</f>
        <v>0.7536060214</v>
      </c>
      <c r="O18" s="24">
        <f>VLOOKUP(A18,'2022_PAPI_Indicators'!A13:M193,13,FALSE)</f>
        <v>0.7239459157</v>
      </c>
      <c r="P18" s="24">
        <f>VLOOKUP(A18,'2022_PAPI_Indicators'!A13:N193,14,FALSE)</f>
        <v>0.8232610226</v>
      </c>
      <c r="Q18" s="24">
        <f>VLOOKUP(A18,'2022_PAPI_Indicators'!A13:O193,15,FALSE)</f>
        <v>0</v>
      </c>
      <c r="R18" s="24">
        <f>VLOOKUP(A18,'2022_PAPI_Indicators'!A13:P193,16,FALSE)</f>
        <v>0</v>
      </c>
      <c r="S18" s="24">
        <f>VLOOKUP(A18,'2022_PAPI_Indicators'!A13:R193,17,FALSE)</f>
        <v>0.7758247256</v>
      </c>
      <c r="T18" s="24">
        <f>VLOOKUP(A18,'2022_PAPI_Indicators'!A13:S193,18,FALSE)</f>
        <v>0.6666666865</v>
      </c>
      <c r="U18" s="24">
        <f>VLOOKUP(A18,'2022_PAPI_Indicators'!A13:T193,19,FALSE)</f>
        <v>0</v>
      </c>
      <c r="V18" s="24">
        <f>VLOOKUP(A18,'2022_PAPI_Indicators'!A13:U193,20,FALSE)</f>
        <v>0.7176107764</v>
      </c>
      <c r="W18" s="24">
        <f>VLOOKUP(A18,'2022_PAPI_Indicators'!A13:V193,21,FALSE)</f>
        <v>0.7997213602</v>
      </c>
      <c r="X18" s="24">
        <f>VLOOKUP(A18,'2022_PAPI_Indicators'!A13:W193,22,FALSE)</f>
        <v>0.806119442</v>
      </c>
      <c r="Y18" s="24">
        <f>VLOOKUP(A18,'2022_PAPI_Indicators'!A13:X193,23,FALSE)</f>
        <v>0.6838257313</v>
      </c>
      <c r="Z18" s="24">
        <f>VLOOKUP(A18,'2022_PAPI_Indicators'!A13:Y193,24,FALSE)</f>
        <v>0.5782754421</v>
      </c>
      <c r="AA18" s="24">
        <f>VLOOKUP(A18,'2022_PAPI_Indicators'!A13:Z193,25,FALSE)</f>
        <v>0.7860571742</v>
      </c>
      <c r="AB18" s="24">
        <f>VLOOKUP(A18,'2022_PAPI_Indicators'!A13:AA193,26,FALSE)</f>
        <v>0.7514144778</v>
      </c>
      <c r="AC18" s="24">
        <f>VLOOKUP(A18,'2022_PAPI_Indicators'!A13:AB193,27,FALSE)</f>
        <v>0.8109942079</v>
      </c>
      <c r="AD18" s="24">
        <f>VLOOKUP(A18,'2022_PAPI_Indicators'!A13:AC193,28,FALSE)</f>
        <v>0.7079676986</v>
      </c>
      <c r="AE18" s="24">
        <f>VLOOKUP(A18,'2022_PAPI_Indicators'!A13:AD193,29,FALSE)</f>
        <v>0.6619997621</v>
      </c>
      <c r="AF18" s="24">
        <f>VLOOKUP(A18,'2022_PAPI_Indicators'!A13:AE193,30,FALSE)</f>
        <v>0.6669226289</v>
      </c>
      <c r="AG18" s="24">
        <f>VLOOKUP(A18,'2022_PAPI_Indicators'!A13:AF193,31,FALSE)</f>
        <v>0.8054613471</v>
      </c>
      <c r="AH18" s="24">
        <f>VLOOKUP(A18,'2022_PAPI_Indicators'!A13:AG193,32,FALSE)</f>
        <v>0.7975592613</v>
      </c>
      <c r="AI18" s="24">
        <f>VLOOKUP(A18,'2022_PAPI_Indicators'!A13:AH193,33,FALSE)</f>
        <v>0.5825177431</v>
      </c>
      <c r="AJ18" s="24">
        <f>VLOOKUP(A18,'2022_PAPI_Indicators'!A13:AI193,34,FALSE)</f>
        <v>0.7237651348</v>
      </c>
      <c r="AK18" s="24">
        <f>VLOOKUP(A18,'2022_PAPI_Indicators'!A13:AJ193,35,FALSE)</f>
        <v>0.6231081486</v>
      </c>
      <c r="AL18" s="24">
        <f>VLOOKUP(A18,'2022_PAPI_Indicators'!A13:AK193,36,FALSE)</f>
        <v>0.608017385</v>
      </c>
      <c r="AM18" s="24">
        <f>VLOOKUP(A18,'2022_PAPI_Indicators'!A13:AL193,37,FALSE)</f>
        <v>0.6345230341</v>
      </c>
      <c r="AN18" s="24">
        <f>VLOOKUP(A18,'2022_PAPI_Indicators'!A13:AM193,38,FALSE)</f>
        <v>0.5771081448</v>
      </c>
      <c r="AO18" s="24">
        <f>VLOOKUP(A18,'2022_PAPI_Indicators'!A13:AN193,39,FALSE)</f>
        <v>0.7249679565</v>
      </c>
      <c r="AP18" s="24">
        <f>VLOOKUP(A18,'2022_PAPI_Indicators'!A13:AO193,40,FALSE)</f>
        <v>0.6785871387</v>
      </c>
      <c r="AQ18" s="24">
        <f>VLOOKUP(A18,'2022_PAPI_Indicators'!A13:AP193,41,FALSE)</f>
        <v>0.5704007149</v>
      </c>
      <c r="AR18" s="24">
        <f>VLOOKUP(A18,'2022_PAPI_Indicators'!A13:AQ193,42,FALSE)</f>
        <v>0.6039302945</v>
      </c>
      <c r="AS18" s="24">
        <f>VLOOKUP(A18,'2022_PAPI_Indicators'!A13:AR193,43,FALSE)</f>
        <v>0.616324842</v>
      </c>
      <c r="AT18" s="24">
        <f>VLOOKUP(A18,'2022_PAPI_Indicators'!A13:AS193,44,FALSE)</f>
        <v>0.6033774614</v>
      </c>
      <c r="AU18" s="24">
        <f>VLOOKUP(A18,'2022_PAPI_Indicators'!A13:AT193,45,FALSE)</f>
        <v>0.7135714293</v>
      </c>
      <c r="AV18" s="24">
        <f>VLOOKUP(A18,'2022_PAPI_Indicators'!A13:AU193,46,FALSE)</f>
        <v>0.6790609956</v>
      </c>
      <c r="AW18" s="24">
        <f>VLOOKUP(A18,'2022_PAPI_Indicators'!A13:AV193,47,FALSE)</f>
        <v>0.6679353118</v>
      </c>
      <c r="AX18" s="24">
        <f>VLOOKUP(A18,'2022_PAPI_Indicators'!A13:AW193,48,FALSE)</f>
        <v>0.7791881561</v>
      </c>
      <c r="AY18" s="24">
        <f>VLOOKUP(A18,'2022_PAPI_Indicators'!A13:AX193,49,FALSE)</f>
        <v>0.5761245489</v>
      </c>
      <c r="AZ18" s="24">
        <f>VLOOKUP(A18,'2022_PAPI_Indicators'!A13:AY193,50,FALSE)</f>
        <v>0.5179643035</v>
      </c>
      <c r="BA18" s="24">
        <f>VLOOKUP(A18,'2022_PAPI_Indicators'!A13:AZ193,51,FALSE)</f>
        <v>0.5167073011</v>
      </c>
      <c r="BB18" s="24">
        <f>VLOOKUP(A18,'2022_PAPI_Indicators'!A13:BA193,52,FALSE)</f>
        <v>0.6465757489</v>
      </c>
      <c r="BC18" s="24">
        <f>VLOOKUP(A18,'2022_PAPI_Indicators'!A13:BB193,53,FALSE)</f>
        <v>0.5587059259</v>
      </c>
      <c r="BD18" s="24">
        <f>VLOOKUP(A18,'2022_PAPI_Indicators'!A13:BC193,54,FALSE)</f>
        <v>0.5973627567</v>
      </c>
      <c r="BE18" s="24">
        <f>VLOOKUP(A18,'2022_PAPI_Indicators'!A13:BD193,55,FALSE)</f>
        <v>0.5052675009</v>
      </c>
      <c r="BF18" s="24">
        <f>VLOOKUP(A18,'2022_PAPI_Indicators'!A13:BE193,56,FALSE)</f>
        <v>0.5685539246</v>
      </c>
      <c r="BG18" s="24">
        <f>VLOOKUP(A18,'2022_PAPI_Indicators'!A13:BF193,57,FALSE)</f>
        <v>0.4803328216</v>
      </c>
      <c r="BH18" s="24">
        <f>VLOOKUP(A18,'2022_PAPI_Indicators'!A13:BG193,58,FALSE)</f>
        <v>0.5687932372</v>
      </c>
      <c r="BI18" s="24">
        <f>VLOOKUP(A18,'2022_PAPI_Indicators'!A13:BH193,59,FALSE)</f>
        <v>0.4723347425</v>
      </c>
      <c r="BJ18" s="24">
        <f>VLOOKUP(A18,'2022_PAPI_Indicators'!A13:BI193,60,FALSE)</f>
        <v>0.4236889184</v>
      </c>
      <c r="BK18" s="24">
        <f>VLOOKUP(A18,'2022_PAPI_Indicators'!A13:BJ193,61,FALSE)</f>
        <v>0.5383297205</v>
      </c>
      <c r="BL18" s="24">
        <f>VLOOKUP(A18,'2022_PAPI_Indicators'!A13:BK193,62,FALSE)</f>
        <v>0.4740348458</v>
      </c>
      <c r="BM18" s="24">
        <f>VLOOKUP(A18,'2022_PAPI_Indicators'!A13:BL193,63,FALSE)</f>
        <v>0.592130959</v>
      </c>
      <c r="BN18" s="24">
        <f>VLOOKUP(A18,'2022_PAPI_Indicators'!A13:BM193,64,FALSE)</f>
        <v>0.4790572226</v>
      </c>
    </row>
    <row r="19" ht="13.5" customHeight="1">
      <c r="A19" s="11" t="s">
        <v>95</v>
      </c>
      <c r="B19" s="11" t="s">
        <v>509</v>
      </c>
      <c r="C19" s="12" t="s">
        <v>83</v>
      </c>
      <c r="D19" s="24">
        <f>VLOOKUP(A19,'2022_PAPI_Indicators'!A14:B194,2,)</f>
        <v>0.7478628159</v>
      </c>
      <c r="E19" s="24">
        <f>VLOOKUP(A19,'2022_PAPI_Indicators'!A14:C194,3,FALSE)</f>
        <v>0.8102053404</v>
      </c>
      <c r="F19" s="24">
        <f>VLOOKUP(A19,'2022_PAPI_Indicators'!A14:D194,4,FALSE)</f>
        <v>0.6515446305</v>
      </c>
      <c r="G19" s="24">
        <f>VLOOKUP(A19,'2022_PAPI_Indicators'!A14:E194,5,FALSE)</f>
        <v>0.7971348763</v>
      </c>
      <c r="H19" s="24">
        <f>VLOOKUP(A19,'2022_PAPI_Indicators'!A14:F194,6,FALSE)</f>
        <v>0.6402810812</v>
      </c>
      <c r="I19" s="24">
        <f>VLOOKUP(A19,'2022_PAPI_Indicators'!A14:G194,7,FALSE)</f>
        <v>0.6383263469</v>
      </c>
      <c r="J19" s="24">
        <f>VLOOKUP(A19,'2022_PAPI_Indicators'!A14:H194,8,FALSE)</f>
        <v>0.6530224085</v>
      </c>
      <c r="K19" s="24">
        <f>VLOOKUP(A19,'2022_PAPI_Indicators'!A14:I194,9,FALSE)</f>
        <v>0.6873217821</v>
      </c>
      <c r="L19" s="24">
        <f>VLOOKUP(A19,'2022_PAPI_Indicators'!A14:J194,10,FALSE)</f>
        <v>0.5729452968</v>
      </c>
      <c r="M19" s="24">
        <f>VLOOKUP(A19,'2022_PAPI_Indicators'!A14:K194,11,FALSE)</f>
        <v>0.6350831389</v>
      </c>
      <c r="N19" s="24">
        <f>VLOOKUP(A19,'2022_PAPI_Indicators'!A14:L194,12,FALSE)</f>
        <v>0.7390244007</v>
      </c>
      <c r="O19" s="24">
        <f>VLOOKUP(A19,'2022_PAPI_Indicators'!A14:M194,13,FALSE)</f>
        <v>0.702003479</v>
      </c>
      <c r="P19" s="24">
        <f>VLOOKUP(A19,'2022_PAPI_Indicators'!A14:N194,14,FALSE)</f>
        <v>0.872356832</v>
      </c>
      <c r="Q19" s="24">
        <f>VLOOKUP(A19,'2022_PAPI_Indicators'!A14:O194,15,FALSE)</f>
        <v>0</v>
      </c>
      <c r="R19" s="24">
        <f>VLOOKUP(A19,'2022_PAPI_Indicators'!A14:P194,16,FALSE)</f>
        <v>0</v>
      </c>
      <c r="S19" s="24">
        <f>VLOOKUP(A19,'2022_PAPI_Indicators'!A14:R194,17,FALSE)</f>
        <v>0.7190593481</v>
      </c>
      <c r="T19" s="24">
        <f>VLOOKUP(A19,'2022_PAPI_Indicators'!A14:S194,18,FALSE)</f>
        <v>0.668741703</v>
      </c>
      <c r="U19" s="24">
        <f>VLOOKUP(A19,'2022_PAPI_Indicators'!A14:T194,19,FALSE)</f>
        <v>0</v>
      </c>
      <c r="V19" s="24">
        <f>VLOOKUP(A19,'2022_PAPI_Indicators'!A14:U194,20,FALSE)</f>
        <v>0.6634531617</v>
      </c>
      <c r="W19" s="24">
        <f>VLOOKUP(A19,'2022_PAPI_Indicators'!A14:V194,21,FALSE)</f>
        <v>0.6677415967</v>
      </c>
      <c r="X19" s="24">
        <f>VLOOKUP(A19,'2022_PAPI_Indicators'!A14:W194,22,FALSE)</f>
        <v>0.6636003256</v>
      </c>
      <c r="Y19" s="24">
        <f>VLOOKUP(A19,'2022_PAPI_Indicators'!A14:X194,23,FALSE)</f>
        <v>0.6998282671</v>
      </c>
      <c r="Z19" s="24">
        <f>VLOOKUP(A19,'2022_PAPI_Indicators'!A14:Y194,24,FALSE)</f>
        <v>0.6324818134</v>
      </c>
      <c r="AA19" s="24">
        <f>VLOOKUP(A19,'2022_PAPI_Indicators'!A14:Z194,25,FALSE)</f>
        <v>0.8169811964</v>
      </c>
      <c r="AB19" s="24">
        <f>VLOOKUP(A19,'2022_PAPI_Indicators'!A14:AA194,26,FALSE)</f>
        <v>0.6043183208</v>
      </c>
      <c r="AC19" s="24">
        <f>VLOOKUP(A19,'2022_PAPI_Indicators'!A14:AB194,27,FALSE)</f>
        <v>0.7852841616</v>
      </c>
      <c r="AD19" s="24">
        <f>VLOOKUP(A19,'2022_PAPI_Indicators'!A14:AC194,28,FALSE)</f>
        <v>0.5956529975</v>
      </c>
      <c r="AE19" s="24">
        <f>VLOOKUP(A19,'2022_PAPI_Indicators'!A14:AD194,29,FALSE)</f>
        <v>0.6217256188</v>
      </c>
      <c r="AF19" s="24">
        <f>VLOOKUP(A19,'2022_PAPI_Indicators'!A14:AE194,30,FALSE)</f>
        <v>0.5337913632</v>
      </c>
      <c r="AG19" s="24">
        <f>VLOOKUP(A19,'2022_PAPI_Indicators'!A14:AF194,31,FALSE)</f>
        <v>0.628063798</v>
      </c>
      <c r="AH19" s="24">
        <f>VLOOKUP(A19,'2022_PAPI_Indicators'!A14:AG194,32,FALSE)</f>
        <v>0.7345956564</v>
      </c>
      <c r="AI19" s="24">
        <f>VLOOKUP(A19,'2022_PAPI_Indicators'!A14:AH194,33,FALSE)</f>
        <v>0.5390027761</v>
      </c>
      <c r="AJ19" s="24">
        <f>VLOOKUP(A19,'2022_PAPI_Indicators'!A14:AI194,34,FALSE)</f>
        <v>0.6459160447</v>
      </c>
      <c r="AK19" s="24">
        <f>VLOOKUP(A19,'2022_PAPI_Indicators'!A14:AJ194,35,FALSE)</f>
        <v>0.5900646448</v>
      </c>
      <c r="AL19" s="24">
        <f>VLOOKUP(A19,'2022_PAPI_Indicators'!A14:AK194,36,FALSE)</f>
        <v>0.5064863563</v>
      </c>
      <c r="AM19" s="24">
        <f>VLOOKUP(A19,'2022_PAPI_Indicators'!A14:AL194,37,FALSE)</f>
        <v>0.5272228122</v>
      </c>
      <c r="AN19" s="24">
        <f>VLOOKUP(A19,'2022_PAPI_Indicators'!A14:AM194,38,FALSE)</f>
        <v>0.5925348997</v>
      </c>
      <c r="AO19" s="24">
        <f>VLOOKUP(A19,'2022_PAPI_Indicators'!A14:AN194,39,FALSE)</f>
        <v>0.7200162411</v>
      </c>
      <c r="AP19" s="24">
        <f>VLOOKUP(A19,'2022_PAPI_Indicators'!A14:AO194,40,FALSE)</f>
        <v>0.6403309703</v>
      </c>
      <c r="AQ19" s="24">
        <f>VLOOKUP(A19,'2022_PAPI_Indicators'!A14:AP194,41,FALSE)</f>
        <v>0.5078009963</v>
      </c>
      <c r="AR19" s="24">
        <f>VLOOKUP(A19,'2022_PAPI_Indicators'!A14:AQ194,42,FALSE)</f>
        <v>0.5805568099</v>
      </c>
      <c r="AS19" s="24">
        <f>VLOOKUP(A19,'2022_PAPI_Indicators'!A14:AR194,43,FALSE)</f>
        <v>0.5933802128</v>
      </c>
      <c r="AT19" s="24">
        <f>VLOOKUP(A19,'2022_PAPI_Indicators'!A14:AS194,44,FALSE)</f>
        <v>0.5900182128</v>
      </c>
      <c r="AU19" s="24">
        <f>VLOOKUP(A19,'2022_PAPI_Indicators'!A14:AT194,45,FALSE)</f>
        <v>0.7750809193</v>
      </c>
      <c r="AV19" s="24">
        <f>VLOOKUP(A19,'2022_PAPI_Indicators'!A14:AU194,46,FALSE)</f>
        <v>0.6098020673</v>
      </c>
      <c r="AW19" s="24">
        <f>VLOOKUP(A19,'2022_PAPI_Indicators'!A14:AV194,47,FALSE)</f>
        <v>0.6083755493</v>
      </c>
      <c r="AX19" s="24">
        <f>VLOOKUP(A19,'2022_PAPI_Indicators'!A14:AW194,48,FALSE)</f>
        <v>0.7958957553</v>
      </c>
      <c r="AY19" s="24">
        <f>VLOOKUP(A19,'2022_PAPI_Indicators'!A14:AX194,49,FALSE)</f>
        <v>0.5827293396</v>
      </c>
      <c r="AZ19" s="24">
        <f>VLOOKUP(A19,'2022_PAPI_Indicators'!A14:AY194,50,FALSE)</f>
        <v>0.5129774809</v>
      </c>
      <c r="BA19" s="24">
        <f>VLOOKUP(A19,'2022_PAPI_Indicators'!A14:AZ194,51,FALSE)</f>
        <v>0.5626995564</v>
      </c>
      <c r="BB19" s="24">
        <f>VLOOKUP(A19,'2022_PAPI_Indicators'!A14:BA194,52,FALSE)</f>
        <v>0.5870037079</v>
      </c>
      <c r="BC19" s="24">
        <f>VLOOKUP(A19,'2022_PAPI_Indicators'!A14:BB194,53,FALSE)</f>
        <v>0.441381216</v>
      </c>
      <c r="BD19" s="24">
        <f>VLOOKUP(A19,'2022_PAPI_Indicators'!A14:BC194,54,FALSE)</f>
        <v>0.4973657429</v>
      </c>
      <c r="BE19" s="24">
        <f>VLOOKUP(A19,'2022_PAPI_Indicators'!A14:BD194,55,FALSE)</f>
        <v>0.4132501185</v>
      </c>
      <c r="BF19" s="24">
        <f>VLOOKUP(A19,'2022_PAPI_Indicators'!A14:BE194,56,FALSE)</f>
        <v>0.4787855148</v>
      </c>
      <c r="BG19" s="24">
        <f>VLOOKUP(A19,'2022_PAPI_Indicators'!A14:BF194,57,FALSE)</f>
        <v>0.4978979826</v>
      </c>
      <c r="BH19" s="24">
        <f>VLOOKUP(A19,'2022_PAPI_Indicators'!A14:BG194,58,FALSE)</f>
        <v>0.5921506286</v>
      </c>
      <c r="BI19" s="24">
        <f>VLOOKUP(A19,'2022_PAPI_Indicators'!A14:BH194,59,FALSE)</f>
        <v>0.4806046784</v>
      </c>
      <c r="BJ19" s="24">
        <f>VLOOKUP(A19,'2022_PAPI_Indicators'!A14:BI194,60,FALSE)</f>
        <v>0.4023990929</v>
      </c>
      <c r="BK19" s="24">
        <f>VLOOKUP(A19,'2022_PAPI_Indicators'!A14:BJ194,61,FALSE)</f>
        <v>0.455610007</v>
      </c>
      <c r="BL19" s="24">
        <f>VLOOKUP(A19,'2022_PAPI_Indicators'!A14:BK194,62,FALSE)</f>
        <v>0.5597540736</v>
      </c>
      <c r="BM19" s="24">
        <f>VLOOKUP(A19,'2022_PAPI_Indicators'!A14:BL194,63,FALSE)</f>
        <v>0.6575205922</v>
      </c>
      <c r="BN19" s="24">
        <f>VLOOKUP(A19,'2022_PAPI_Indicators'!A14:BM194,64,FALSE)</f>
        <v>0.4957041442</v>
      </c>
    </row>
    <row r="20" ht="13.5" customHeight="1">
      <c r="A20" s="11" t="s">
        <v>97</v>
      </c>
      <c r="B20" s="11" t="s">
        <v>98</v>
      </c>
      <c r="C20" s="12" t="s">
        <v>83</v>
      </c>
      <c r="D20" s="24">
        <f>VLOOKUP(A20,'2022_PAPI_Indicators'!A15:B195,2,)</f>
        <v>0.8684186339</v>
      </c>
      <c r="E20" s="24">
        <f>VLOOKUP(A20,'2022_PAPI_Indicators'!A15:C195,3,FALSE)</f>
        <v>0.7910094261</v>
      </c>
      <c r="F20" s="24">
        <f>VLOOKUP(A20,'2022_PAPI_Indicators'!A15:D195,4,FALSE)</f>
        <v>0.7926101685</v>
      </c>
      <c r="G20" s="24">
        <f>VLOOKUP(A20,'2022_PAPI_Indicators'!A15:E195,5,FALSE)</f>
        <v>0.9221569896</v>
      </c>
      <c r="H20" s="24">
        <f>VLOOKUP(A20,'2022_PAPI_Indicators'!A15:F195,6,FALSE)</f>
        <v>0.877887845</v>
      </c>
      <c r="I20" s="24">
        <f>VLOOKUP(A20,'2022_PAPI_Indicators'!A15:G195,7,FALSE)</f>
        <v>0.8680989742</v>
      </c>
      <c r="J20" s="24">
        <f>VLOOKUP(A20,'2022_PAPI_Indicators'!A15:H195,8,FALSE)</f>
        <v>0.8633881807</v>
      </c>
      <c r="K20" s="24">
        <f>VLOOKUP(A20,'2022_PAPI_Indicators'!A15:I195,9,FALSE)</f>
        <v>0.8301233649</v>
      </c>
      <c r="L20" s="24">
        <f>VLOOKUP(A20,'2022_PAPI_Indicators'!A15:J195,10,FALSE)</f>
        <v>0.8376702666</v>
      </c>
      <c r="M20" s="24">
        <f>VLOOKUP(A20,'2022_PAPI_Indicators'!A15:K195,11,FALSE)</f>
        <v>0.8479207754</v>
      </c>
      <c r="N20" s="24">
        <f>VLOOKUP(A20,'2022_PAPI_Indicators'!A15:L195,12,FALSE)</f>
        <v>0.781303525</v>
      </c>
      <c r="O20" s="24">
        <f>VLOOKUP(A20,'2022_PAPI_Indicators'!A15:M195,13,FALSE)</f>
        <v>0.8961702585</v>
      </c>
      <c r="P20" s="24">
        <f>VLOOKUP(A20,'2022_PAPI_Indicators'!A15:N195,14,FALSE)</f>
        <v>0.8855758309</v>
      </c>
      <c r="Q20" s="24">
        <f>VLOOKUP(A20,'2022_PAPI_Indicators'!A15:O195,15,FALSE)</f>
        <v>0.9562327266</v>
      </c>
      <c r="R20" s="25" t="str">
        <f>VLOOKUP(A20,'2022_PAPI_Indicators'!A15:P195,16,FALSE)</f>
        <v/>
      </c>
      <c r="S20" s="24">
        <f>VLOOKUP(A20,'2022_PAPI_Indicators'!A15:R195,17,FALSE)</f>
        <v>0.9206379056</v>
      </c>
      <c r="T20" s="24">
        <f>VLOOKUP(A20,'2022_PAPI_Indicators'!A15:S195,18,FALSE)</f>
        <v>0.9173686504</v>
      </c>
      <c r="U20" s="25">
        <f>VLOOKUP(A20,'2022_PAPI_Indicators'!A15:T195,19,FALSE)</f>
        <v>0.9150688052</v>
      </c>
      <c r="V20" s="24">
        <f>VLOOKUP(A20,'2022_PAPI_Indicators'!A15:U195,20,FALSE)</f>
        <v>0.894574821</v>
      </c>
      <c r="W20" s="24">
        <f>VLOOKUP(A20,'2022_PAPI_Indicators'!A15:V195,21,FALSE)</f>
        <v>0.9562351704</v>
      </c>
      <c r="X20" s="24">
        <f>VLOOKUP(A20,'2022_PAPI_Indicators'!A15:W195,22,FALSE)</f>
        <v>0.8458551764</v>
      </c>
      <c r="Y20" s="24">
        <f>VLOOKUP(A20,'2022_PAPI_Indicators'!A15:X195,23,FALSE)</f>
        <v>0.93753016</v>
      </c>
      <c r="Z20" s="24">
        <f>VLOOKUP(A20,'2022_PAPI_Indicators'!A15:Y195,24,FALSE)</f>
        <v>0.8515284061</v>
      </c>
      <c r="AA20" s="24">
        <f>VLOOKUP(A20,'2022_PAPI_Indicators'!A15:Z195,25,FALSE)</f>
        <v>0.8828510046</v>
      </c>
      <c r="AB20" s="24">
        <f>VLOOKUP(A20,'2022_PAPI_Indicators'!A15:AA195,26,FALSE)</f>
        <v>0.9320344329</v>
      </c>
      <c r="AC20" s="24">
        <f>VLOOKUP(A20,'2022_PAPI_Indicators'!A15:AB195,27,FALSE)</f>
        <v>0.9186108112</v>
      </c>
      <c r="AD20" s="24">
        <f>VLOOKUP(A20,'2022_PAPI_Indicators'!A15:AC195,28,FALSE)</f>
        <v>0.9302345514</v>
      </c>
      <c r="AE20" s="24">
        <f>VLOOKUP(A20,'2022_PAPI_Indicators'!A15:AD195,29,FALSE)</f>
        <v>0.8945678473</v>
      </c>
      <c r="AF20" s="24">
        <f>VLOOKUP(A20,'2022_PAPI_Indicators'!A15:AE195,30,FALSE)</f>
        <v>0.9010303617</v>
      </c>
      <c r="AG20" s="24">
        <f>VLOOKUP(A20,'2022_PAPI_Indicators'!A15:AF195,31,FALSE)</f>
        <v>0.8678267598</v>
      </c>
      <c r="AH20" s="24">
        <f>VLOOKUP(A20,'2022_PAPI_Indicators'!A15:AG195,32,FALSE)</f>
        <v>0.9066544771</v>
      </c>
      <c r="AI20" s="24">
        <f>VLOOKUP(A20,'2022_PAPI_Indicators'!A15:AH195,33,FALSE)</f>
        <v>0.8801726699</v>
      </c>
      <c r="AJ20" s="24">
        <f>VLOOKUP(A20,'2022_PAPI_Indicators'!A15:AI195,34,FALSE)</f>
        <v>0.919644177</v>
      </c>
      <c r="AK20" s="24">
        <f>VLOOKUP(A20,'2022_PAPI_Indicators'!A15:AJ195,35,FALSE)</f>
        <v>0.8537319899</v>
      </c>
      <c r="AL20" s="24">
        <f>VLOOKUP(A20,'2022_PAPI_Indicators'!A15:AK195,36,FALSE)</f>
        <v>0.8360643983</v>
      </c>
      <c r="AM20" s="24">
        <f>VLOOKUP(A20,'2022_PAPI_Indicators'!A15:AL195,37,FALSE)</f>
        <v>0.8014717102</v>
      </c>
      <c r="AN20" s="24">
        <f>VLOOKUP(A20,'2022_PAPI_Indicators'!A15:AM195,38,FALSE)</f>
        <v>0.8461440802</v>
      </c>
      <c r="AO20" s="24">
        <f>VLOOKUP(A20,'2022_PAPI_Indicators'!A15:AN195,39,FALSE)</f>
        <v>0.8588563204</v>
      </c>
      <c r="AP20" s="24">
        <f>VLOOKUP(A20,'2022_PAPI_Indicators'!A15:AO195,40,FALSE)</f>
        <v>0.8532612324</v>
      </c>
      <c r="AQ20" s="24">
        <f>VLOOKUP(A20,'2022_PAPI_Indicators'!A15:AP195,41,FALSE)</f>
        <v>0.8764398694</v>
      </c>
      <c r="AR20" s="24">
        <f>VLOOKUP(A20,'2022_PAPI_Indicators'!A15:AQ195,42,FALSE)</f>
        <v>0.887753427</v>
      </c>
      <c r="AS20" s="24">
        <f>VLOOKUP(A20,'2022_PAPI_Indicators'!A15:AR195,43,FALSE)</f>
        <v>0.86428684</v>
      </c>
      <c r="AT20" s="24">
        <f>VLOOKUP(A20,'2022_PAPI_Indicators'!A15:AS195,44,FALSE)</f>
        <v>0.8320842385</v>
      </c>
      <c r="AU20" s="24">
        <f>VLOOKUP(A20,'2022_PAPI_Indicators'!A15:AT195,45,FALSE)</f>
        <v>0.7930469513</v>
      </c>
      <c r="AV20" s="24">
        <f>VLOOKUP(A20,'2022_PAPI_Indicators'!A15:AU195,46,FALSE)</f>
        <v>0.833427906</v>
      </c>
      <c r="AW20" s="24">
        <f>VLOOKUP(A20,'2022_PAPI_Indicators'!A15:AV195,47,FALSE)</f>
        <v>0.766610682</v>
      </c>
      <c r="AX20" s="24">
        <f>VLOOKUP(A20,'2022_PAPI_Indicators'!A15:AW195,48,FALSE)</f>
        <v>0.8870627284</v>
      </c>
      <c r="AY20" s="24">
        <f>VLOOKUP(A20,'2022_PAPI_Indicators'!A15:AX195,49,FALSE)</f>
        <v>0.7425130606</v>
      </c>
      <c r="AZ20" s="24">
        <f>VLOOKUP(A20,'2022_PAPI_Indicators'!A15:AY195,50,FALSE)</f>
        <v>0.795561552</v>
      </c>
      <c r="BA20" s="24">
        <f>VLOOKUP(A20,'2022_PAPI_Indicators'!A15:AZ195,51,FALSE)</f>
        <v>0.643795073</v>
      </c>
      <c r="BB20" s="24">
        <f>VLOOKUP(A20,'2022_PAPI_Indicators'!A15:BA195,52,FALSE)</f>
        <v>0.7286072969</v>
      </c>
      <c r="BC20" s="24">
        <f>VLOOKUP(A20,'2022_PAPI_Indicators'!A15:BB195,53,FALSE)</f>
        <v>0.7894253731</v>
      </c>
      <c r="BD20" s="24">
        <f>VLOOKUP(A20,'2022_PAPI_Indicators'!A15:BC195,54,FALSE)</f>
        <v>0.7408212423</v>
      </c>
      <c r="BE20" s="24">
        <f>VLOOKUP(A20,'2022_PAPI_Indicators'!A15:BD195,55,FALSE)</f>
        <v>0.7928075194</v>
      </c>
      <c r="BF20" s="24">
        <f>VLOOKUP(A20,'2022_PAPI_Indicators'!A15:BE195,56,FALSE)</f>
        <v>0.8433771729</v>
      </c>
      <c r="BG20" s="24">
        <f>VLOOKUP(A20,'2022_PAPI_Indicators'!A15:BF195,57,FALSE)</f>
        <v>0.7369215488</v>
      </c>
      <c r="BH20" s="24">
        <f>VLOOKUP(A20,'2022_PAPI_Indicators'!A15:BG195,58,FALSE)</f>
        <v>0.8128712773</v>
      </c>
      <c r="BI20" s="24">
        <f>VLOOKUP(A20,'2022_PAPI_Indicators'!A15:BH195,59,FALSE)</f>
        <v>0.7427395582</v>
      </c>
      <c r="BJ20" s="24">
        <f>VLOOKUP(A20,'2022_PAPI_Indicators'!A15:BI195,60,FALSE)</f>
        <v>0.7933042645</v>
      </c>
      <c r="BK20" s="24">
        <f>VLOOKUP(A20,'2022_PAPI_Indicators'!A15:BJ195,61,FALSE)</f>
        <v>0.7644698024</v>
      </c>
      <c r="BL20" s="24">
        <f>VLOOKUP(A20,'2022_PAPI_Indicators'!A15:BK195,62,FALSE)</f>
        <v>0.7837250233</v>
      </c>
      <c r="BM20" s="24">
        <f>VLOOKUP(A20,'2022_PAPI_Indicators'!A15:BL195,63,FALSE)</f>
        <v>0.8755623102</v>
      </c>
      <c r="BN20" s="24">
        <f>VLOOKUP(A20,'2022_PAPI_Indicators'!A15:BM195,64,FALSE)</f>
        <v>0.7753740549</v>
      </c>
    </row>
    <row r="21" ht="13.5" customHeight="1">
      <c r="A21" s="11" t="s">
        <v>99</v>
      </c>
      <c r="B21" s="11" t="s">
        <v>100</v>
      </c>
      <c r="C21" s="12" t="s">
        <v>83</v>
      </c>
      <c r="D21" s="24">
        <f>VLOOKUP(A21,'2022_PAPI_Indicators'!A16:B196,2,)</f>
        <v>0.6651965976</v>
      </c>
      <c r="E21" s="24">
        <f>VLOOKUP(A21,'2022_PAPI_Indicators'!A16:C196,3,FALSE)</f>
        <v>0.6367232203</v>
      </c>
      <c r="F21" s="24">
        <f>VLOOKUP(A21,'2022_PAPI_Indicators'!A16:D196,4,FALSE)</f>
        <v>0.7519612908</v>
      </c>
      <c r="G21" s="24">
        <f>VLOOKUP(A21,'2022_PAPI_Indicators'!A16:E196,5,FALSE)</f>
        <v>0.6230742931</v>
      </c>
      <c r="H21" s="24">
        <f>VLOOKUP(A21,'2022_PAPI_Indicators'!A16:F196,6,FALSE)</f>
        <v>0.5672134161</v>
      </c>
      <c r="I21" s="24">
        <f>VLOOKUP(A21,'2022_PAPI_Indicators'!A16:G196,7,FALSE)</f>
        <v>0.6517649293</v>
      </c>
      <c r="J21" s="24">
        <f>VLOOKUP(A21,'2022_PAPI_Indicators'!A16:H196,8,FALSE)</f>
        <v>0.7010791302</v>
      </c>
      <c r="K21" s="24">
        <f>VLOOKUP(A21,'2022_PAPI_Indicators'!A16:I196,9,FALSE)</f>
        <v>0.7829059362</v>
      </c>
      <c r="L21" s="24">
        <f>VLOOKUP(A21,'2022_PAPI_Indicators'!A16:J196,10,FALSE)</f>
        <v>0.6470471621</v>
      </c>
      <c r="M21" s="24">
        <f>VLOOKUP(A21,'2022_PAPI_Indicators'!A16:K196,11,FALSE)</f>
        <v>0.6412757635</v>
      </c>
      <c r="N21" s="24">
        <f>VLOOKUP(A21,'2022_PAPI_Indicators'!A16:L196,12,FALSE)</f>
        <v>0.6007339954</v>
      </c>
      <c r="O21" s="24">
        <f>VLOOKUP(A21,'2022_PAPI_Indicators'!A16:M196,13,FALSE)</f>
        <v>0.603823781</v>
      </c>
      <c r="P21" s="24">
        <f>VLOOKUP(A21,'2022_PAPI_Indicators'!A16:N196,14,FALSE)</f>
        <v>0.6928591728</v>
      </c>
      <c r="Q21" s="24">
        <f>VLOOKUP(A21,'2022_PAPI_Indicators'!A16:O196,15,FALSE)</f>
        <v>0.6986399889</v>
      </c>
      <c r="R21" s="25" t="str">
        <f>VLOOKUP(A21,'2022_PAPI_Indicators'!A16:P196,16,FALSE)</f>
        <v/>
      </c>
      <c r="S21" s="24">
        <f>VLOOKUP(A21,'2022_PAPI_Indicators'!A16:R196,17,FALSE)</f>
        <v>0.5376619697</v>
      </c>
      <c r="T21" s="24">
        <f>VLOOKUP(A21,'2022_PAPI_Indicators'!A16:S196,18,FALSE)</f>
        <v>0.7201635242</v>
      </c>
      <c r="U21" s="25">
        <f>VLOOKUP(A21,'2022_PAPI_Indicators'!A16:T196,19,FALSE)</f>
        <v>0.7702259421</v>
      </c>
      <c r="V21" s="24">
        <f>VLOOKUP(A21,'2022_PAPI_Indicators'!A16:U196,20,FALSE)</f>
        <v>0.6666666865</v>
      </c>
      <c r="W21" s="24">
        <f>VLOOKUP(A21,'2022_PAPI_Indicators'!A16:V196,21,FALSE)</f>
        <v>0.6492925286</v>
      </c>
      <c r="X21" s="24">
        <f>VLOOKUP(A21,'2022_PAPI_Indicators'!A16:W196,22,FALSE)</f>
        <v>0.6791433692</v>
      </c>
      <c r="Y21" s="24">
        <f>VLOOKUP(A21,'2022_PAPI_Indicators'!A16:X196,23,FALSE)</f>
        <v>0.7472422123</v>
      </c>
      <c r="Z21" s="24">
        <f>VLOOKUP(A21,'2022_PAPI_Indicators'!A16:Y196,24,FALSE)</f>
        <v>0.6328818798</v>
      </c>
      <c r="AA21" s="24">
        <f>VLOOKUP(A21,'2022_PAPI_Indicators'!A16:Z196,25,FALSE)</f>
        <v>0.6468991637</v>
      </c>
      <c r="AB21" s="24">
        <f>VLOOKUP(A21,'2022_PAPI_Indicators'!A16:AA196,26,FALSE)</f>
        <v>0.6476773024</v>
      </c>
      <c r="AC21" s="24">
        <f>VLOOKUP(A21,'2022_PAPI_Indicators'!A16:AB196,27,FALSE)</f>
        <v>0.6865155101</v>
      </c>
      <c r="AD21" s="24">
        <f>VLOOKUP(A21,'2022_PAPI_Indicators'!A16:AC196,28,FALSE)</f>
        <v>0.7045436502</v>
      </c>
      <c r="AE21" s="24">
        <f>VLOOKUP(A21,'2022_PAPI_Indicators'!A16:AD196,29,FALSE)</f>
        <v>0.603557229</v>
      </c>
      <c r="AF21" s="24">
        <f>VLOOKUP(A21,'2022_PAPI_Indicators'!A16:AE196,30,FALSE)</f>
        <v>0.6123264432</v>
      </c>
      <c r="AG21" s="24">
        <f>VLOOKUP(A21,'2022_PAPI_Indicators'!A16:AF196,31,FALSE)</f>
        <v>0.6876888871</v>
      </c>
      <c r="AH21" s="24">
        <f>VLOOKUP(A21,'2022_PAPI_Indicators'!A16:AG196,32,FALSE)</f>
        <v>0.6570343971</v>
      </c>
      <c r="AI21" s="24">
        <f>VLOOKUP(A21,'2022_PAPI_Indicators'!A16:AH196,33,FALSE)</f>
        <v>0.5623319149</v>
      </c>
      <c r="AJ21" s="24">
        <f>VLOOKUP(A21,'2022_PAPI_Indicators'!A16:AI196,34,FALSE)</f>
        <v>0.6818615198</v>
      </c>
      <c r="AK21" s="24">
        <f>VLOOKUP(A21,'2022_PAPI_Indicators'!A16:AJ196,35,FALSE)</f>
        <v>0.7334128022</v>
      </c>
      <c r="AL21" s="24">
        <f>VLOOKUP(A21,'2022_PAPI_Indicators'!A16:AK196,36,FALSE)</f>
        <v>0.7265740633</v>
      </c>
      <c r="AM21" s="24">
        <f>VLOOKUP(A21,'2022_PAPI_Indicators'!A16:AL196,37,FALSE)</f>
        <v>0.6905347705</v>
      </c>
      <c r="AN21" s="24">
        <f>VLOOKUP(A21,'2022_PAPI_Indicators'!A16:AM196,38,FALSE)</f>
        <v>0.5620845556</v>
      </c>
      <c r="AO21" s="24">
        <f>VLOOKUP(A21,'2022_PAPI_Indicators'!A16:AN196,39,FALSE)</f>
        <v>0.7310896516</v>
      </c>
      <c r="AP21" s="24">
        <f>VLOOKUP(A21,'2022_PAPI_Indicators'!A16:AO196,40,FALSE)</f>
        <v>0.8075869083</v>
      </c>
      <c r="AQ21" s="24">
        <f>VLOOKUP(A21,'2022_PAPI_Indicators'!A16:AP196,41,FALSE)</f>
        <v>0.6950792074</v>
      </c>
      <c r="AR21" s="24">
        <f>VLOOKUP(A21,'2022_PAPI_Indicators'!A16:AQ196,42,FALSE)</f>
        <v>0.6075434685</v>
      </c>
      <c r="AS21" s="24">
        <f>VLOOKUP(A21,'2022_PAPI_Indicators'!A16:AR196,43,FALSE)</f>
        <v>0.5868843198</v>
      </c>
      <c r="AT21" s="24">
        <f>VLOOKUP(A21,'2022_PAPI_Indicators'!A16:AS196,44,FALSE)</f>
        <v>0.6435901523</v>
      </c>
      <c r="AU21" s="24">
        <f>VLOOKUP(A21,'2022_PAPI_Indicators'!A16:AT196,45,FALSE)</f>
        <v>0.7641409636</v>
      </c>
      <c r="AV21" s="24">
        <f>VLOOKUP(A21,'2022_PAPI_Indicators'!A16:AU196,46,FALSE)</f>
        <v>0.655747056</v>
      </c>
      <c r="AW21" s="24">
        <f>VLOOKUP(A21,'2022_PAPI_Indicators'!A16:AV196,47,FALSE)</f>
        <v>0.7267162204</v>
      </c>
      <c r="AX21" s="24">
        <f>VLOOKUP(A21,'2022_PAPI_Indicators'!A16:AW196,48,FALSE)</f>
        <v>0.7627536058</v>
      </c>
      <c r="AY21" s="24">
        <f>VLOOKUP(A21,'2022_PAPI_Indicators'!A16:AX196,49,FALSE)</f>
        <v>0.7086647749</v>
      </c>
      <c r="AZ21" s="24">
        <f>VLOOKUP(A21,'2022_PAPI_Indicators'!A16:AY196,50,FALSE)</f>
        <v>0.7391589284</v>
      </c>
      <c r="BA21" s="24">
        <f>VLOOKUP(A21,'2022_PAPI_Indicators'!A16:AZ196,51,FALSE)</f>
        <v>0.7493049502</v>
      </c>
      <c r="BB21" s="24">
        <f>VLOOKUP(A21,'2022_PAPI_Indicators'!A16:BA196,52,FALSE)</f>
        <v>0.7115758657</v>
      </c>
      <c r="BC21" s="24">
        <f>VLOOKUP(A21,'2022_PAPI_Indicators'!A16:BB196,53,FALSE)</f>
        <v>0.560583353</v>
      </c>
      <c r="BD21" s="24">
        <f>VLOOKUP(A21,'2022_PAPI_Indicators'!A16:BC196,54,FALSE)</f>
        <v>0.6368231773</v>
      </c>
      <c r="BE21" s="24">
        <f>VLOOKUP(A21,'2022_PAPI_Indicators'!A16:BD196,55,FALSE)</f>
        <v>0.6517908573</v>
      </c>
      <c r="BF21" s="24">
        <f>VLOOKUP(A21,'2022_PAPI_Indicators'!A16:BE196,56,FALSE)</f>
        <v>0.652274549</v>
      </c>
      <c r="BG21" s="24">
        <f>VLOOKUP(A21,'2022_PAPI_Indicators'!A16:BF196,57,FALSE)</f>
        <v>0.4978757203</v>
      </c>
      <c r="BH21" s="24">
        <f>VLOOKUP(A21,'2022_PAPI_Indicators'!A16:BG196,58,FALSE)</f>
        <v>0.6184692383</v>
      </c>
      <c r="BI21" s="24">
        <f>VLOOKUP(A21,'2022_PAPI_Indicators'!A16:BH196,59,FALSE)</f>
        <v>0.7075625062</v>
      </c>
      <c r="BJ21" s="24">
        <f>VLOOKUP(A21,'2022_PAPI_Indicators'!A16:BI196,60,FALSE)</f>
        <v>0.6483535171</v>
      </c>
      <c r="BK21" s="24">
        <f>VLOOKUP(A21,'2022_PAPI_Indicators'!A16:BJ196,61,FALSE)</f>
        <v>0.6252992153</v>
      </c>
      <c r="BL21" s="24">
        <f>VLOOKUP(A21,'2022_PAPI_Indicators'!A16:BK196,62,FALSE)</f>
        <v>0.4618075192</v>
      </c>
      <c r="BM21" s="24">
        <f>VLOOKUP(A21,'2022_PAPI_Indicators'!A16:BL196,63,FALSE)</f>
        <v>0.7655958533</v>
      </c>
      <c r="BN21" s="24">
        <f>VLOOKUP(A21,'2022_PAPI_Indicators'!A16:BM196,64,FALSE)</f>
        <v>0.628082633</v>
      </c>
    </row>
    <row r="22" ht="13.5" customHeight="1">
      <c r="A22" s="19" t="s">
        <v>101</v>
      </c>
      <c r="B22" s="19" t="s">
        <v>102</v>
      </c>
      <c r="C22" s="20" t="s">
        <v>88</v>
      </c>
      <c r="D22" s="21">
        <v>1.57</v>
      </c>
      <c r="E22" s="74">
        <v>1.4906291961669922</v>
      </c>
      <c r="F22" s="74">
        <v>1.3542999029159546</v>
      </c>
      <c r="G22" s="74">
        <v>1.5870527029037476</v>
      </c>
      <c r="H22" s="74">
        <v>1.6415494680404663</v>
      </c>
      <c r="I22" s="74">
        <v>1.5213792324066162</v>
      </c>
      <c r="J22" s="74">
        <v>1.5614796876907349</v>
      </c>
      <c r="K22" s="74">
        <v>1.657256007194519</v>
      </c>
      <c r="L22" s="74">
        <v>1.5888326168060303</v>
      </c>
      <c r="M22" s="74">
        <v>1.5982706546783447</v>
      </c>
      <c r="N22" s="74">
        <v>1.667836308479309</v>
      </c>
      <c r="O22" s="74">
        <v>1.5258307456970215</v>
      </c>
      <c r="P22" s="74">
        <v>1.6278514862060547</v>
      </c>
      <c r="Q22" s="74">
        <v>1.6884691715240479</v>
      </c>
      <c r="R22" s="22">
        <v>0.0</v>
      </c>
      <c r="S22" s="74">
        <v>1.6228774785995483</v>
      </c>
      <c r="T22" s="74">
        <v>1.5597567558288574</v>
      </c>
      <c r="U22" s="118">
        <v>1.5488507747650146</v>
      </c>
      <c r="V22" s="74">
        <v>1.437035322189331</v>
      </c>
      <c r="W22" s="74">
        <v>1.7062480449676514</v>
      </c>
      <c r="X22" s="74">
        <v>1.463469386100769</v>
      </c>
      <c r="Y22" s="74">
        <v>1.6134048700332642</v>
      </c>
      <c r="Z22" s="74">
        <v>1.5275014638900757</v>
      </c>
      <c r="AA22" s="74">
        <v>1.7182655334472656</v>
      </c>
      <c r="AB22" s="74">
        <v>1.8106496334075928</v>
      </c>
      <c r="AC22" s="74">
        <v>1.681170105934143</v>
      </c>
      <c r="AD22" s="74">
        <v>1.6509941816329956</v>
      </c>
      <c r="AE22" s="74">
        <v>1.5570337772369385</v>
      </c>
      <c r="AF22" s="74">
        <v>1.589312195777893</v>
      </c>
      <c r="AG22" s="74">
        <v>1.5230404138565063</v>
      </c>
      <c r="AH22" s="74">
        <v>1.6185718774795532</v>
      </c>
      <c r="AI22" s="74">
        <v>1.518226146697998</v>
      </c>
      <c r="AJ22" s="74">
        <v>1.5303782224655151</v>
      </c>
      <c r="AK22" s="74">
        <v>1.535237193107605</v>
      </c>
      <c r="AL22" s="74">
        <v>1.2414790391921997</v>
      </c>
      <c r="AM22" s="74">
        <v>1.368632197380066</v>
      </c>
      <c r="AN22" s="74">
        <v>1.4414080381393433</v>
      </c>
      <c r="AO22" s="74">
        <v>1.4235345125198364</v>
      </c>
      <c r="AP22" s="74">
        <v>1.4136414527893066</v>
      </c>
      <c r="AQ22" s="74">
        <v>1.4477218389511108</v>
      </c>
      <c r="AR22" s="74">
        <v>1.608351707458496</v>
      </c>
      <c r="AS22" s="74">
        <v>1.4718841314315796</v>
      </c>
      <c r="AT22" s="74">
        <v>1.4108942747116089</v>
      </c>
      <c r="AU22" s="74">
        <v>1.5181446075439453</v>
      </c>
      <c r="AV22" s="74">
        <v>1.5657416582107544</v>
      </c>
      <c r="AW22" s="74">
        <v>1.320792555809021</v>
      </c>
      <c r="AX22" s="74">
        <v>1.5259820222854614</v>
      </c>
      <c r="AY22" s="74">
        <v>1.3610219955444336</v>
      </c>
      <c r="AZ22" s="74">
        <v>1.4413326978683472</v>
      </c>
      <c r="BA22" s="74">
        <v>1.354425072669983</v>
      </c>
      <c r="BB22" s="74">
        <v>1.3185577392578125</v>
      </c>
      <c r="BC22" s="74">
        <v>1.1143624782562256</v>
      </c>
      <c r="BD22" s="74">
        <v>1.1160730123519897</v>
      </c>
      <c r="BE22" s="74">
        <v>1.3639845848083496</v>
      </c>
      <c r="BF22" s="74">
        <v>1.275753140449524</v>
      </c>
      <c r="BG22" s="74">
        <v>1.5323896408081055</v>
      </c>
      <c r="BH22" s="74">
        <v>1.3957666158676147</v>
      </c>
      <c r="BI22" s="74">
        <v>1.1265089511871338</v>
      </c>
      <c r="BJ22" s="74">
        <v>1.0979491472244263</v>
      </c>
      <c r="BK22" s="74">
        <v>1.2464674711227417</v>
      </c>
      <c r="BL22" s="74">
        <v>1.3379437923431396</v>
      </c>
      <c r="BM22" s="74">
        <v>1.2676732540130615</v>
      </c>
      <c r="BN22" s="74">
        <v>1.3707789182662964</v>
      </c>
    </row>
    <row r="23" ht="13.5" customHeight="1">
      <c r="A23" s="11" t="s">
        <v>103</v>
      </c>
      <c r="B23" s="11" t="s">
        <v>104</v>
      </c>
      <c r="C23" s="12" t="s">
        <v>83</v>
      </c>
      <c r="D23" s="24">
        <f>VLOOKUP(A23,'2022_PAPI_Indicators'!A18:B198,2,)</f>
        <v>0.4749650657</v>
      </c>
      <c r="E23" s="24">
        <f>VLOOKUP(A23,'2022_PAPI_Indicators'!A18:C198,3,FALSE)</f>
        <v>0.3472421467</v>
      </c>
      <c r="F23" s="24">
        <f>VLOOKUP(A23,'2022_PAPI_Indicators'!A18:D198,4,FALSE)</f>
        <v>0.2828424275</v>
      </c>
      <c r="G23" s="24">
        <f>VLOOKUP(A23,'2022_PAPI_Indicators'!A18:E198,5,FALSE)</f>
        <v>0.5675805211</v>
      </c>
      <c r="H23" s="24">
        <f>VLOOKUP(A23,'2022_PAPI_Indicators'!A18:F198,6,FALSE)</f>
        <v>0.5616061687</v>
      </c>
      <c r="I23" s="24">
        <f>VLOOKUP(A23,'2022_PAPI_Indicators'!A18:G198,7,FALSE)</f>
        <v>0.4279510379</v>
      </c>
      <c r="J23" s="24">
        <f>VLOOKUP(A23,'2022_PAPI_Indicators'!A18:H198,8,FALSE)</f>
        <v>0.513029635</v>
      </c>
      <c r="K23" s="24">
        <f>VLOOKUP(A23,'2022_PAPI_Indicators'!A18:I198,9,FALSE)</f>
        <v>0.6374234557</v>
      </c>
      <c r="L23" s="24">
        <f>VLOOKUP(A23,'2022_PAPI_Indicators'!A18:J198,10,FALSE)</f>
        <v>0.5081590414</v>
      </c>
      <c r="M23" s="24">
        <f>VLOOKUP(A23,'2022_PAPI_Indicators'!A18:K198,11,FALSE)</f>
        <v>0.5450965762</v>
      </c>
      <c r="N23" s="24">
        <f>VLOOKUP(A23,'2022_PAPI_Indicators'!A18:L198,12,FALSE)</f>
        <v>0.580606997</v>
      </c>
      <c r="O23" s="24">
        <f>VLOOKUP(A23,'2022_PAPI_Indicators'!A18:M198,13,FALSE)</f>
        <v>0.4498382211</v>
      </c>
      <c r="P23" s="24">
        <f>VLOOKUP(A23,'2022_PAPI_Indicators'!A18:N198,14,FALSE)</f>
        <v>0.5486081839</v>
      </c>
      <c r="Q23" s="24">
        <f>VLOOKUP(A23,'2022_PAPI_Indicators'!A18:O198,15,FALSE)</f>
        <v>0.5754384398</v>
      </c>
      <c r="R23" s="25" t="str">
        <f>VLOOKUP(A23,'2022_PAPI_Indicators'!A18:P198,16,FALSE)</f>
        <v/>
      </c>
      <c r="S23" s="24">
        <f>VLOOKUP(A23,'2022_PAPI_Indicators'!A18:R198,17,FALSE)</f>
        <v>0.501465857</v>
      </c>
      <c r="T23" s="24">
        <f>VLOOKUP(A23,'2022_PAPI_Indicators'!A18:S198,18,FALSE)</f>
        <v>0.5599319935</v>
      </c>
      <c r="U23" s="25">
        <f>VLOOKUP(A23,'2022_PAPI_Indicators'!A18:T198,19,FALSE)</f>
        <v>0.6395158768</v>
      </c>
      <c r="V23" s="24">
        <f>VLOOKUP(A23,'2022_PAPI_Indicators'!A18:U198,20,FALSE)</f>
        <v>0.4668828547</v>
      </c>
      <c r="W23" s="24">
        <f>VLOOKUP(A23,'2022_PAPI_Indicators'!A18:V198,21,FALSE)</f>
        <v>0.6585929394</v>
      </c>
      <c r="X23" s="24">
        <f>VLOOKUP(A23,'2022_PAPI_Indicators'!A18:W198,22,FALSE)</f>
        <v>0.3967128396</v>
      </c>
      <c r="Y23" s="24">
        <f>VLOOKUP(A23,'2022_PAPI_Indicators'!A18:X198,23,FALSE)</f>
        <v>0.5661340356</v>
      </c>
      <c r="Z23" s="24">
        <f>VLOOKUP(A23,'2022_PAPI_Indicators'!A18:Y198,24,FALSE)</f>
        <v>0.422413826</v>
      </c>
      <c r="AA23" s="24">
        <f>VLOOKUP(A23,'2022_PAPI_Indicators'!A18:Z198,25,FALSE)</f>
        <v>0.643439889</v>
      </c>
      <c r="AB23" s="24">
        <f>VLOOKUP(A23,'2022_PAPI_Indicators'!A18:AA198,26,FALSE)</f>
        <v>0.7146989107</v>
      </c>
      <c r="AC23" s="24">
        <f>VLOOKUP(A23,'2022_PAPI_Indicators'!A18:AB198,27,FALSE)</f>
        <v>0.6366078258</v>
      </c>
      <c r="AD23" s="24">
        <f>VLOOKUP(A23,'2022_PAPI_Indicators'!A18:AC198,28,FALSE)</f>
        <v>0.6008481979</v>
      </c>
      <c r="AE23" s="24">
        <f>VLOOKUP(A23,'2022_PAPI_Indicators'!A18:AD198,29,FALSE)</f>
        <v>0.5439910889</v>
      </c>
      <c r="AF23" s="24">
        <f>VLOOKUP(A23,'2022_PAPI_Indicators'!A18:AE198,30,FALSE)</f>
        <v>0.626778841</v>
      </c>
      <c r="AG23" s="24">
        <f>VLOOKUP(A23,'2022_PAPI_Indicators'!A18:AF198,31,FALSE)</f>
        <v>0.5919739008</v>
      </c>
      <c r="AH23" s="24">
        <f>VLOOKUP(A23,'2022_PAPI_Indicators'!A18:AG198,32,FALSE)</f>
        <v>0.6390318871</v>
      </c>
      <c r="AI23" s="24">
        <f>VLOOKUP(A23,'2022_PAPI_Indicators'!A18:AH198,33,FALSE)</f>
        <v>0.5413715839</v>
      </c>
      <c r="AJ23" s="24">
        <f>VLOOKUP(A23,'2022_PAPI_Indicators'!A18:AI198,34,FALSE)</f>
        <v>0.5728378892</v>
      </c>
      <c r="AK23" s="24">
        <f>VLOOKUP(A23,'2022_PAPI_Indicators'!A18:AJ198,35,FALSE)</f>
        <v>0.4984908104</v>
      </c>
      <c r="AL23" s="24">
        <f>VLOOKUP(A23,'2022_PAPI_Indicators'!A18:AK198,36,FALSE)</f>
        <v>0.3890849352</v>
      </c>
      <c r="AM23" s="24">
        <f>VLOOKUP(A23,'2022_PAPI_Indicators'!A18:AL198,37,FALSE)</f>
        <v>0.4031855166</v>
      </c>
      <c r="AN23" s="24">
        <f>VLOOKUP(A23,'2022_PAPI_Indicators'!A18:AM198,38,FALSE)</f>
        <v>0.3720436692</v>
      </c>
      <c r="AO23" s="24">
        <f>VLOOKUP(A23,'2022_PAPI_Indicators'!A18:AN198,39,FALSE)</f>
        <v>0.5330431461</v>
      </c>
      <c r="AP23" s="24">
        <f>VLOOKUP(A23,'2022_PAPI_Indicators'!A18:AO198,40,FALSE)</f>
        <v>0.4923010468</v>
      </c>
      <c r="AQ23" s="24">
        <f>VLOOKUP(A23,'2022_PAPI_Indicators'!A18:AP198,41,FALSE)</f>
        <v>0.460677892</v>
      </c>
      <c r="AR23" s="24">
        <f>VLOOKUP(A23,'2022_PAPI_Indicators'!A18:AQ198,42,FALSE)</f>
        <v>0.5311656594</v>
      </c>
      <c r="AS23" s="24">
        <f>VLOOKUP(A23,'2022_PAPI_Indicators'!A18:AR198,43,FALSE)</f>
        <v>0.4394963682</v>
      </c>
      <c r="AT23" s="24">
        <f>VLOOKUP(A23,'2022_PAPI_Indicators'!A18:AS198,44,FALSE)</f>
        <v>0.4674296081</v>
      </c>
      <c r="AU23" s="24">
        <f>VLOOKUP(A23,'2022_PAPI_Indicators'!A18:AT198,45,FALSE)</f>
        <v>0.5044574738</v>
      </c>
      <c r="AV23" s="24">
        <f>VLOOKUP(A23,'2022_PAPI_Indicators'!A18:AU198,46,FALSE)</f>
        <v>0.4672833979</v>
      </c>
      <c r="AW23" s="24">
        <f>VLOOKUP(A23,'2022_PAPI_Indicators'!A18:AV198,47,FALSE)</f>
        <v>0.262501359</v>
      </c>
      <c r="AX23" s="24">
        <f>VLOOKUP(A23,'2022_PAPI_Indicators'!A18:AW198,48,FALSE)</f>
        <v>0.6373025179</v>
      </c>
      <c r="AY23" s="24">
        <f>VLOOKUP(A23,'2022_PAPI_Indicators'!A18:AX198,49,FALSE)</f>
        <v>0.3200340271</v>
      </c>
      <c r="AZ23" s="24">
        <f>VLOOKUP(A23,'2022_PAPI_Indicators'!A18:AY198,50,FALSE)</f>
        <v>0.5156388283</v>
      </c>
      <c r="BA23" s="24">
        <f>VLOOKUP(A23,'2022_PAPI_Indicators'!A18:AZ198,51,FALSE)</f>
        <v>0.2440464497</v>
      </c>
      <c r="BB23" s="24">
        <f>VLOOKUP(A23,'2022_PAPI_Indicators'!A18:BA198,52,FALSE)</f>
        <v>0.3373876214</v>
      </c>
      <c r="BC23" s="24">
        <f>VLOOKUP(A23,'2022_PAPI_Indicators'!A18:BB198,53,FALSE)</f>
        <v>0.2384663373</v>
      </c>
      <c r="BD23" s="24">
        <f>VLOOKUP(A23,'2022_PAPI_Indicators'!A18:BC198,54,FALSE)</f>
        <v>0.2354012579</v>
      </c>
      <c r="BE23" s="24">
        <f>VLOOKUP(A23,'2022_PAPI_Indicators'!A18:BD198,55,FALSE)</f>
        <v>0.5374740362</v>
      </c>
      <c r="BF23" s="24">
        <f>VLOOKUP(A23,'2022_PAPI_Indicators'!A18:BE198,56,FALSE)</f>
        <v>0.4897736609</v>
      </c>
      <c r="BG23" s="24">
        <f>VLOOKUP(A23,'2022_PAPI_Indicators'!A18:BF198,57,FALSE)</f>
        <v>0.3954665363</v>
      </c>
      <c r="BH23" s="24">
        <f>VLOOKUP(A23,'2022_PAPI_Indicators'!A18:BG198,58,FALSE)</f>
        <v>0.575743556</v>
      </c>
      <c r="BI23" s="24">
        <f>VLOOKUP(A23,'2022_PAPI_Indicators'!A18:BH198,59,FALSE)</f>
        <v>0.309135884</v>
      </c>
      <c r="BJ23" s="24">
        <f>VLOOKUP(A23,'2022_PAPI_Indicators'!A18:BI198,60,FALSE)</f>
        <v>0.2446823567</v>
      </c>
      <c r="BK23" s="24">
        <f>VLOOKUP(A23,'2022_PAPI_Indicators'!A18:BJ198,61,FALSE)</f>
        <v>0.3215414584</v>
      </c>
      <c r="BL23" s="24">
        <f>VLOOKUP(A23,'2022_PAPI_Indicators'!A18:BK198,62,FALSE)</f>
        <v>0.5685824156</v>
      </c>
      <c r="BM23" s="24">
        <f>VLOOKUP(A23,'2022_PAPI_Indicators'!A18:BL198,63,FALSE)</f>
        <v>0.4755456746</v>
      </c>
      <c r="BN23" s="24">
        <f>VLOOKUP(A23,'2022_PAPI_Indicators'!A18:BM198,64,FALSE)</f>
        <v>0.5337803364</v>
      </c>
    </row>
    <row r="24" ht="13.5" customHeight="1">
      <c r="A24" s="11" t="s">
        <v>105</v>
      </c>
      <c r="B24" s="11" t="s">
        <v>106</v>
      </c>
      <c r="C24" s="12" t="s">
        <v>83</v>
      </c>
      <c r="D24" s="24">
        <f>VLOOKUP(A24,'2022_PAPI_Indicators'!A19:B199,2,)</f>
        <v>0.5543065071</v>
      </c>
      <c r="E24" s="24">
        <f>VLOOKUP(A24,'2022_PAPI_Indicators'!A19:C199,3,FALSE)</f>
        <v>0.4177801013</v>
      </c>
      <c r="F24" s="24">
        <f>VLOOKUP(A24,'2022_PAPI_Indicators'!A19:D199,4,FALSE)</f>
        <v>0.334143579</v>
      </c>
      <c r="G24" s="24">
        <f>VLOOKUP(A24,'2022_PAPI_Indicators'!A19:E199,5,FALSE)</f>
        <v>0.6130831838</v>
      </c>
      <c r="H24" s="24">
        <f>VLOOKUP(A24,'2022_PAPI_Indicators'!A19:F199,6,FALSE)</f>
        <v>0.6710674763</v>
      </c>
      <c r="I24" s="24">
        <f>VLOOKUP(A24,'2022_PAPI_Indicators'!A19:G199,7,FALSE)</f>
        <v>0.5087857842</v>
      </c>
      <c r="J24" s="24">
        <f>VLOOKUP(A24,'2022_PAPI_Indicators'!A19:H199,8,FALSE)</f>
        <v>0.6520493627</v>
      </c>
      <c r="K24" s="24">
        <f>VLOOKUP(A24,'2022_PAPI_Indicators'!A19:I199,9,FALSE)</f>
        <v>0.7295719385</v>
      </c>
      <c r="L24" s="24">
        <f>VLOOKUP(A24,'2022_PAPI_Indicators'!A19:J199,10,FALSE)</f>
        <v>0.6079887748</v>
      </c>
      <c r="M24" s="24">
        <f>VLOOKUP(A24,'2022_PAPI_Indicators'!A19:K199,11,FALSE)</f>
        <v>0.5997331142</v>
      </c>
      <c r="N24" s="24">
        <f>VLOOKUP(A24,'2022_PAPI_Indicators'!A19:L199,12,FALSE)</f>
        <v>0.7367908359</v>
      </c>
      <c r="O24" s="24">
        <f>VLOOKUP(A24,'2022_PAPI_Indicators'!A19:M199,13,FALSE)</f>
        <v>0.5987915993</v>
      </c>
      <c r="P24" s="24">
        <f>VLOOKUP(A24,'2022_PAPI_Indicators'!A19:N199,14,FALSE)</f>
        <v>0.6870225072</v>
      </c>
      <c r="Q24" s="24">
        <f>VLOOKUP(A24,'2022_PAPI_Indicators'!A19:O199,15,FALSE)</f>
        <v>0.7469994426</v>
      </c>
      <c r="R24" s="25" t="str">
        <f>VLOOKUP(A24,'2022_PAPI_Indicators'!A19:P199,16,FALSE)</f>
        <v/>
      </c>
      <c r="S24" s="24">
        <f>VLOOKUP(A24,'2022_PAPI_Indicators'!A19:R199,17,FALSE)</f>
        <v>0.767090857</v>
      </c>
      <c r="T24" s="24">
        <f>VLOOKUP(A24,'2022_PAPI_Indicators'!A19:S199,18,FALSE)</f>
        <v>0.6740943193</v>
      </c>
      <c r="U24" s="25">
        <f>VLOOKUP(A24,'2022_PAPI_Indicators'!A19:T199,19,FALSE)</f>
        <v>0.7087970972</v>
      </c>
      <c r="V24" s="24">
        <f>VLOOKUP(A24,'2022_PAPI_Indicators'!A19:U199,20,FALSE)</f>
        <v>0.7439674735</v>
      </c>
      <c r="W24" s="24">
        <f>VLOOKUP(A24,'2022_PAPI_Indicators'!A19:V199,21,FALSE)</f>
        <v>0.8672663569</v>
      </c>
      <c r="X24" s="24">
        <f>VLOOKUP(A24,'2022_PAPI_Indicators'!A19:W199,22,FALSE)</f>
        <v>0.6004210114</v>
      </c>
      <c r="Y24" s="24">
        <f>VLOOKUP(A24,'2022_PAPI_Indicators'!A19:X199,23,FALSE)</f>
        <v>0.652179718</v>
      </c>
      <c r="Z24" s="24">
        <f>VLOOKUP(A24,'2022_PAPI_Indicators'!A19:Y199,24,FALSE)</f>
        <v>0.5170155764</v>
      </c>
      <c r="AA24" s="24">
        <f>VLOOKUP(A24,'2022_PAPI_Indicators'!A19:Z199,25,FALSE)</f>
        <v>0.7616994977</v>
      </c>
      <c r="AB24" s="24">
        <f>VLOOKUP(A24,'2022_PAPI_Indicators'!A19:AA199,26,FALSE)</f>
        <v>0.8499228358</v>
      </c>
      <c r="AC24" s="24">
        <f>VLOOKUP(A24,'2022_PAPI_Indicators'!A19:AB199,27,FALSE)</f>
        <v>0.7545306683</v>
      </c>
      <c r="AD24" s="24">
        <f>VLOOKUP(A24,'2022_PAPI_Indicators'!A19:AC199,28,FALSE)</f>
        <v>0.7407150269</v>
      </c>
      <c r="AE24" s="24">
        <f>VLOOKUP(A24,'2022_PAPI_Indicators'!A19:AD199,29,FALSE)</f>
        <v>0.6650482416</v>
      </c>
      <c r="AF24" s="24">
        <f>VLOOKUP(A24,'2022_PAPI_Indicators'!A19:AE199,30,FALSE)</f>
        <v>0.6957402825</v>
      </c>
      <c r="AG24" s="24">
        <f>VLOOKUP(A24,'2022_PAPI_Indicators'!A19:AF199,31,FALSE)</f>
        <v>0.6790482402</v>
      </c>
      <c r="AH24" s="24">
        <f>VLOOKUP(A24,'2022_PAPI_Indicators'!A19:AG199,32,FALSE)</f>
        <v>0.6843574047</v>
      </c>
      <c r="AI24" s="24">
        <f>VLOOKUP(A24,'2022_PAPI_Indicators'!A19:AH199,33,FALSE)</f>
        <v>0.6776262522</v>
      </c>
      <c r="AJ24" s="24">
        <f>VLOOKUP(A24,'2022_PAPI_Indicators'!A19:AI199,34,FALSE)</f>
        <v>0.7202371955</v>
      </c>
      <c r="AK24" s="24">
        <f>VLOOKUP(A24,'2022_PAPI_Indicators'!A19:AJ199,35,FALSE)</f>
        <v>0.6261401176</v>
      </c>
      <c r="AL24" s="24">
        <f>VLOOKUP(A24,'2022_PAPI_Indicators'!A19:AK199,36,FALSE)</f>
        <v>0.4295445383</v>
      </c>
      <c r="AM24" s="24">
        <f>VLOOKUP(A24,'2022_PAPI_Indicators'!A19:AL199,37,FALSE)</f>
        <v>0.4920361936</v>
      </c>
      <c r="AN24" s="24">
        <f>VLOOKUP(A24,'2022_PAPI_Indicators'!A19:AM199,38,FALSE)</f>
        <v>0.4693122506</v>
      </c>
      <c r="AO24" s="24">
        <f>VLOOKUP(A24,'2022_PAPI_Indicators'!A19:AN199,39,FALSE)</f>
        <v>0.5565446615</v>
      </c>
      <c r="AP24" s="24">
        <f>VLOOKUP(A24,'2022_PAPI_Indicators'!A19:AO199,40,FALSE)</f>
        <v>0.4954714477</v>
      </c>
      <c r="AQ24" s="24">
        <f>VLOOKUP(A24,'2022_PAPI_Indicators'!A19:AP199,41,FALSE)</f>
        <v>0.5269495249</v>
      </c>
      <c r="AR24" s="24">
        <f>VLOOKUP(A24,'2022_PAPI_Indicators'!A19:AQ199,42,FALSE)</f>
        <v>0.7456926107</v>
      </c>
      <c r="AS24" s="24">
        <f>VLOOKUP(A24,'2022_PAPI_Indicators'!A19:AR199,43,FALSE)</f>
        <v>0.5457977653</v>
      </c>
      <c r="AT24" s="24">
        <f>VLOOKUP(A24,'2022_PAPI_Indicators'!A19:AS199,44,FALSE)</f>
        <v>0.4949125051</v>
      </c>
      <c r="AU24" s="24">
        <f>VLOOKUP(A24,'2022_PAPI_Indicators'!A19:AT199,45,FALSE)</f>
        <v>0.5803158283</v>
      </c>
      <c r="AV24" s="24">
        <f>VLOOKUP(A24,'2022_PAPI_Indicators'!A19:AU199,46,FALSE)</f>
        <v>0.4971908927</v>
      </c>
      <c r="AW24" s="24">
        <f>VLOOKUP(A24,'2022_PAPI_Indicators'!A19:AV199,47,FALSE)</f>
        <v>0.2998319566</v>
      </c>
      <c r="AX24" s="24">
        <f>VLOOKUP(A24,'2022_PAPI_Indicators'!A19:AW199,48,FALSE)</f>
        <v>0.662219286</v>
      </c>
      <c r="AY24" s="24">
        <f>VLOOKUP(A24,'2022_PAPI_Indicators'!A19:AX199,49,FALSE)</f>
        <v>0.3826259971</v>
      </c>
      <c r="AZ24" s="24">
        <f>VLOOKUP(A24,'2022_PAPI_Indicators'!A19:AY199,50,FALSE)</f>
        <v>0.549881041</v>
      </c>
      <c r="BA24" s="24">
        <f>VLOOKUP(A24,'2022_PAPI_Indicators'!A19:AZ199,51,FALSE)</f>
        <v>0.2792644203</v>
      </c>
      <c r="BB24" s="24">
        <f>VLOOKUP(A24,'2022_PAPI_Indicators'!A19:BA199,52,FALSE)</f>
        <v>0.3577826619</v>
      </c>
      <c r="BC24" s="24">
        <f>VLOOKUP(A24,'2022_PAPI_Indicators'!A19:BB199,53,FALSE)</f>
        <v>0.2477635741</v>
      </c>
      <c r="BD24" s="24">
        <f>VLOOKUP(A24,'2022_PAPI_Indicators'!A19:BC199,54,FALSE)</f>
        <v>0.2509891689</v>
      </c>
      <c r="BE24" s="24">
        <f>VLOOKUP(A24,'2022_PAPI_Indicators'!A19:BD199,55,FALSE)</f>
        <v>0.5791118145</v>
      </c>
      <c r="BF24" s="24">
        <f>VLOOKUP(A24,'2022_PAPI_Indicators'!A19:BE199,56,FALSE)</f>
        <v>0.5400463939</v>
      </c>
      <c r="BG24" s="24">
        <f>VLOOKUP(A24,'2022_PAPI_Indicators'!A19:BF199,57,FALSE)</f>
        <v>0.4809796214</v>
      </c>
      <c r="BH24" s="24">
        <f>VLOOKUP(A24,'2022_PAPI_Indicators'!A19:BG199,58,FALSE)</f>
        <v>0.691585958</v>
      </c>
      <c r="BI24" s="24">
        <f>VLOOKUP(A24,'2022_PAPI_Indicators'!A19:BH199,59,FALSE)</f>
        <v>0.3439216912</v>
      </c>
      <c r="BJ24" s="24">
        <f>VLOOKUP(A24,'2022_PAPI_Indicators'!A19:BI199,60,FALSE)</f>
        <v>0.2800559402</v>
      </c>
      <c r="BK24" s="24">
        <f>VLOOKUP(A24,'2022_PAPI_Indicators'!A19:BJ199,61,FALSE)</f>
        <v>0.3368147612</v>
      </c>
      <c r="BL24" s="24">
        <f>VLOOKUP(A24,'2022_PAPI_Indicators'!A19:BK199,62,FALSE)</f>
        <v>0.745203495</v>
      </c>
      <c r="BM24" s="24">
        <f>VLOOKUP(A24,'2022_PAPI_Indicators'!A19:BL199,63,FALSE)</f>
        <v>0.5062260628</v>
      </c>
      <c r="BN24" s="24">
        <f>VLOOKUP(A24,'2022_PAPI_Indicators'!A19:BM199,64,FALSE)</f>
        <v>0.6039672494</v>
      </c>
    </row>
    <row r="25" ht="13.5" customHeight="1">
      <c r="A25" s="11" t="s">
        <v>107</v>
      </c>
      <c r="B25" s="11" t="s">
        <v>108</v>
      </c>
      <c r="C25" s="12" t="s">
        <v>83</v>
      </c>
      <c r="D25" s="24">
        <f>VLOOKUP(A25,'2022_PAPI_Indicators'!A20:B200,2,)</f>
        <v>0.674634397</v>
      </c>
      <c r="E25" s="24">
        <f>VLOOKUP(A25,'2022_PAPI_Indicators'!A20:C200,3,FALSE)</f>
        <v>0.5791860819</v>
      </c>
      <c r="F25" s="24">
        <f>VLOOKUP(A25,'2022_PAPI_Indicators'!A20:D200,4,FALSE)</f>
        <v>0.721314013</v>
      </c>
      <c r="G25" s="24">
        <f>VLOOKUP(A25,'2022_PAPI_Indicators'!A20:E200,5,FALSE)</f>
        <v>0.8180790544</v>
      </c>
      <c r="H25" s="24">
        <f>VLOOKUP(A25,'2022_PAPI_Indicators'!A20:F200,6,FALSE)</f>
        <v>0.622831583</v>
      </c>
      <c r="I25" s="24">
        <f>VLOOKUP(A25,'2022_PAPI_Indicators'!A20:G200,7,FALSE)</f>
        <v>0.5860311985</v>
      </c>
      <c r="J25" s="24">
        <f>VLOOKUP(A25,'2022_PAPI_Indicators'!A20:H200,8,FALSE)</f>
        <v>0.6726559997</v>
      </c>
      <c r="K25" s="24">
        <f>VLOOKUP(A25,'2022_PAPI_Indicators'!A20:I200,9,FALSE)</f>
        <v>0.8001189232</v>
      </c>
      <c r="L25" s="24">
        <f>VLOOKUP(A25,'2022_PAPI_Indicators'!A20:J200,10,FALSE)</f>
        <v>0.7391895652</v>
      </c>
      <c r="M25" s="24">
        <f>VLOOKUP(A25,'2022_PAPI_Indicators'!A20:K200,11,FALSE)</f>
        <v>0.6729086041</v>
      </c>
      <c r="N25" s="24">
        <f>VLOOKUP(A25,'2022_PAPI_Indicators'!A20:L200,12,FALSE)</f>
        <v>0.749453485</v>
      </c>
      <c r="O25" s="24">
        <f>VLOOKUP(A25,'2022_PAPI_Indicators'!A20:M200,13,FALSE)</f>
        <v>0.5488318205</v>
      </c>
      <c r="P25" s="24">
        <f>VLOOKUP(A25,'2022_PAPI_Indicators'!A20:N200,14,FALSE)</f>
        <v>0.4419758022</v>
      </c>
      <c r="Q25" s="24">
        <f>VLOOKUP(A25,'2022_PAPI_Indicators'!A20:O200,15,FALSE)</f>
        <v>0.8379346728</v>
      </c>
      <c r="R25" s="25" t="str">
        <f>VLOOKUP(A25,'2022_PAPI_Indicators'!A20:P200,16,FALSE)</f>
        <v/>
      </c>
      <c r="S25" s="24">
        <f>VLOOKUP(A25,'2022_PAPI_Indicators'!A20:R200,17,FALSE)</f>
        <v>0.4017340839</v>
      </c>
      <c r="T25" s="24">
        <f>VLOOKUP(A25,'2022_PAPI_Indicators'!A20:S200,18,FALSE)</f>
        <v>0.9188113809</v>
      </c>
      <c r="U25" s="25">
        <f>VLOOKUP(A25,'2022_PAPI_Indicators'!A20:T200,19,FALSE)</f>
        <v>0.9491204023</v>
      </c>
      <c r="V25" s="24">
        <f>VLOOKUP(A25,'2022_PAPI_Indicators'!A20:U200,20,FALSE)</f>
        <v>0.9675656557</v>
      </c>
      <c r="W25" s="24">
        <f>VLOOKUP(A25,'2022_PAPI_Indicators'!A20:V200,21,FALSE)</f>
        <v>0.5099714994</v>
      </c>
      <c r="X25" s="24">
        <f>VLOOKUP(A25,'2022_PAPI_Indicators'!A20:W200,22,FALSE)</f>
        <v>0.9486186504</v>
      </c>
      <c r="Y25" s="24">
        <f>VLOOKUP(A25,'2022_PAPI_Indicators'!A20:X200,23,FALSE)</f>
        <v>0.9573444724</v>
      </c>
      <c r="Z25" s="24">
        <f>VLOOKUP(A25,'2022_PAPI_Indicators'!A20:Y200,24,FALSE)</f>
        <v>0.8097100258</v>
      </c>
      <c r="AA25" s="24">
        <f>VLOOKUP(A25,'2022_PAPI_Indicators'!A20:Z200,25,FALSE)</f>
        <v>0.8199589252</v>
      </c>
      <c r="AB25" s="24">
        <f>VLOOKUP(A25,'2022_PAPI_Indicators'!A20:AA200,26,FALSE)</f>
        <v>0.8680061102</v>
      </c>
      <c r="AC25" s="24">
        <f>VLOOKUP(A25,'2022_PAPI_Indicators'!A20:AB200,27,FALSE)</f>
        <v>0.7983234525</v>
      </c>
      <c r="AD25" s="24">
        <f>VLOOKUP(A25,'2022_PAPI_Indicators'!A20:AC200,28,FALSE)</f>
        <v>0.7465502024</v>
      </c>
      <c r="AE25" s="24">
        <f>VLOOKUP(A25,'2022_PAPI_Indicators'!A20:AD200,29,FALSE)</f>
        <v>0.8459300399</v>
      </c>
      <c r="AF25" s="24">
        <f>VLOOKUP(A25,'2022_PAPI_Indicators'!A20:AE200,30,FALSE)</f>
        <v>0.8303654194</v>
      </c>
      <c r="AG25" s="24">
        <f>VLOOKUP(A25,'2022_PAPI_Indicators'!A20:AF200,31,FALSE)</f>
        <v>0.9078330398</v>
      </c>
      <c r="AH25" s="24">
        <f>VLOOKUP(A25,'2022_PAPI_Indicators'!A20:AG200,32,FALSE)</f>
        <v>0.9252006412</v>
      </c>
      <c r="AI25" s="24">
        <f>VLOOKUP(A25,'2022_PAPI_Indicators'!A20:AH200,33,FALSE)</f>
        <v>0.2562262714</v>
      </c>
      <c r="AJ25" s="24">
        <f>VLOOKUP(A25,'2022_PAPI_Indicators'!A20:AI200,34,FALSE)</f>
        <v>0.9678373337</v>
      </c>
      <c r="AK25" s="24">
        <f>VLOOKUP(A25,'2022_PAPI_Indicators'!A20:AJ200,35,FALSE)</f>
        <v>0.7702541947</v>
      </c>
      <c r="AL25" s="24">
        <f>VLOOKUP(A25,'2022_PAPI_Indicators'!A20:AK200,36,FALSE)</f>
        <v>0.9727399945</v>
      </c>
      <c r="AM25" s="24">
        <f>VLOOKUP(A25,'2022_PAPI_Indicators'!A20:AL200,37,FALSE)</f>
        <v>0.9792612195</v>
      </c>
      <c r="AN25" s="24">
        <f>VLOOKUP(A25,'2022_PAPI_Indicators'!A20:AM200,38,FALSE)</f>
        <v>0.8660662174</v>
      </c>
      <c r="AO25" s="24">
        <f>VLOOKUP(A25,'2022_PAPI_Indicators'!A20:AN200,39,FALSE)</f>
        <v>0.957474947</v>
      </c>
      <c r="AP25" s="24">
        <f>VLOOKUP(A25,'2022_PAPI_Indicators'!A20:AO200,40,FALSE)</f>
        <v>0.9824562073</v>
      </c>
      <c r="AQ25" s="24">
        <f>VLOOKUP(A25,'2022_PAPI_Indicators'!A20:AP200,41,FALSE)</f>
        <v>0.5814402699</v>
      </c>
      <c r="AR25" s="24">
        <f>VLOOKUP(A25,'2022_PAPI_Indicators'!A20:AQ200,42,FALSE)</f>
        <v>0.70861274</v>
      </c>
      <c r="AS25" s="24">
        <f>VLOOKUP(A25,'2022_PAPI_Indicators'!A20:AR200,43,FALSE)</f>
        <v>0.5971827507</v>
      </c>
      <c r="AT25" s="24">
        <f>VLOOKUP(A25,'2022_PAPI_Indicators'!A20:AS200,44,FALSE)</f>
        <v>0.8621831536</v>
      </c>
      <c r="AU25" s="24">
        <f>VLOOKUP(A25,'2022_PAPI_Indicators'!A20:AT200,45,FALSE)</f>
        <v>0.8023142815</v>
      </c>
      <c r="AV25" s="24">
        <f>VLOOKUP(A25,'2022_PAPI_Indicators'!A20:AU200,46,FALSE)</f>
        <v>0.9695677161</v>
      </c>
      <c r="AW25" s="24">
        <f>VLOOKUP(A25,'2022_PAPI_Indicators'!A20:AV200,47,FALSE)</f>
        <v>0.8534428477</v>
      </c>
      <c r="AX25" s="24">
        <f>VLOOKUP(A25,'2022_PAPI_Indicators'!A20:AW200,48,FALSE)</f>
        <v>0.9497082233</v>
      </c>
      <c r="AY25" s="24">
        <f>VLOOKUP(A25,'2022_PAPI_Indicators'!A20:AX200,49,FALSE)</f>
        <v>0.823168695</v>
      </c>
      <c r="AZ25" s="24">
        <f>VLOOKUP(A25,'2022_PAPI_Indicators'!A20:AY200,50,FALSE)</f>
        <v>0.9358777404</v>
      </c>
      <c r="BA25" s="24">
        <f>VLOOKUP(A25,'2022_PAPI_Indicators'!A20:AZ200,51,FALSE)</f>
        <v>0.6798318028</v>
      </c>
      <c r="BB25" s="24">
        <f>VLOOKUP(A25,'2022_PAPI_Indicators'!A20:BA200,52,FALSE)</f>
        <v>0.9544221163</v>
      </c>
      <c r="BC25" s="24">
        <f>VLOOKUP(A25,'2022_PAPI_Indicators'!A20:BB200,53,FALSE)</f>
        <v>0.992335856</v>
      </c>
      <c r="BD25" s="24">
        <f>VLOOKUP(A25,'2022_PAPI_Indicators'!A20:BC200,54,FALSE)</f>
        <v>0.995049119</v>
      </c>
      <c r="BE25" s="24">
        <f>VLOOKUP(A25,'2022_PAPI_Indicators'!A20:BD200,55,FALSE)</f>
        <v>0.9950774312</v>
      </c>
      <c r="BF25" s="24">
        <f>VLOOKUP(A25,'2022_PAPI_Indicators'!A20:BE200,56,FALSE)</f>
        <v>0.9774398804</v>
      </c>
      <c r="BG25" s="24">
        <f>VLOOKUP(A25,'2022_PAPI_Indicators'!A20:BF200,57,FALSE)</f>
        <v>0.9347512126</v>
      </c>
      <c r="BH25" s="24">
        <f>VLOOKUP(A25,'2022_PAPI_Indicators'!A20:BG200,58,FALSE)</f>
        <v>0.9791660309</v>
      </c>
      <c r="BI25" s="24">
        <f>VLOOKUP(A25,'2022_PAPI_Indicators'!A20:BH200,59,FALSE)</f>
        <v>1</v>
      </c>
      <c r="BJ25" s="24">
        <f>VLOOKUP(A25,'2022_PAPI_Indicators'!A20:BI200,60,FALSE)</f>
        <v>0.9924505949</v>
      </c>
      <c r="BK25" s="24">
        <f>VLOOKUP(A25,'2022_PAPI_Indicators'!A20:BJ200,61,FALSE)</f>
        <v>1</v>
      </c>
      <c r="BL25" s="24">
        <f>VLOOKUP(A25,'2022_PAPI_Indicators'!A20:BK200,62,FALSE)</f>
        <v>0.9972838759</v>
      </c>
      <c r="BM25" s="24">
        <f>VLOOKUP(A25,'2022_PAPI_Indicators'!A20:BL200,63,FALSE)</f>
        <v>0.9641450047</v>
      </c>
      <c r="BN25" s="24">
        <f>VLOOKUP(A25,'2022_PAPI_Indicators'!A20:BM200,64,FALSE)</f>
        <v>0.9957183003</v>
      </c>
    </row>
    <row r="26" ht="13.5" customHeight="1">
      <c r="A26" s="11" t="s">
        <v>109</v>
      </c>
      <c r="B26" s="11" t="s">
        <v>110</v>
      </c>
      <c r="C26" s="12" t="s">
        <v>83</v>
      </c>
      <c r="D26" s="24">
        <f>VLOOKUP(A26,'2022_PAPI_Indicators'!A21:B201,2,)</f>
        <v>0.8830167055</v>
      </c>
      <c r="E26" s="24">
        <f>VLOOKUP(A26,'2022_PAPI_Indicators'!A21:C201,3,FALSE)</f>
        <v>0.8845572472</v>
      </c>
      <c r="F26" s="24">
        <f>VLOOKUP(A26,'2022_PAPI_Indicators'!A21:D201,4,FALSE)</f>
        <v>0.9659711719</v>
      </c>
      <c r="G26" s="24">
        <f>VLOOKUP(A26,'2022_PAPI_Indicators'!A21:E201,5,FALSE)</f>
        <v>0.9404409528</v>
      </c>
      <c r="H26" s="24">
        <f>VLOOKUP(A26,'2022_PAPI_Indicators'!A21:F201,6,FALSE)</f>
        <v>0.9161849618</v>
      </c>
      <c r="I26" s="24">
        <f>VLOOKUP(A26,'2022_PAPI_Indicators'!A21:G201,7,FALSE)</f>
        <v>0.8721960187</v>
      </c>
      <c r="J26" s="24">
        <f>VLOOKUP(A26,'2022_PAPI_Indicators'!A21:H201,8,FALSE)</f>
        <v>0.91367203</v>
      </c>
      <c r="K26" s="24">
        <f>VLOOKUP(A26,'2022_PAPI_Indicators'!A21:I201,9,FALSE)</f>
        <v>0.7545099854</v>
      </c>
      <c r="L26" s="24">
        <f>VLOOKUP(A26,'2022_PAPI_Indicators'!A21:J201,10,FALSE)</f>
        <v>0.8843693733</v>
      </c>
      <c r="M26" s="24">
        <f>VLOOKUP(A26,'2022_PAPI_Indicators'!A21:K201,11,FALSE)</f>
        <v>0.9785171151</v>
      </c>
      <c r="N26" s="24">
        <f>VLOOKUP(A26,'2022_PAPI_Indicators'!A21:L201,12,FALSE)</f>
        <v>0.8500209451</v>
      </c>
      <c r="O26" s="24">
        <f>VLOOKUP(A26,'2022_PAPI_Indicators'!A21:M201,13,FALSE)</f>
        <v>0.9167447686</v>
      </c>
      <c r="P26" s="24">
        <f>VLOOKUP(A26,'2022_PAPI_Indicators'!A21:N201,14,FALSE)</f>
        <v>0.9297059178</v>
      </c>
      <c r="Q26" s="24">
        <f>VLOOKUP(A26,'2022_PAPI_Indicators'!A21:O201,15,FALSE)</f>
        <v>0.6185410023</v>
      </c>
      <c r="R26" s="25" t="str">
        <f>VLOOKUP(A26,'2022_PAPI_Indicators'!A21:P201,16,FALSE)</f>
        <v/>
      </c>
      <c r="S26" s="24">
        <f>VLOOKUP(A26,'2022_PAPI_Indicators'!A21:R201,17,FALSE)</f>
        <v>0.9651148319</v>
      </c>
      <c r="T26" s="24">
        <f>VLOOKUP(A26,'2022_PAPI_Indicators'!A21:S201,18,FALSE)</f>
        <v>0.7911559343</v>
      </c>
      <c r="U26" s="25">
        <f>VLOOKUP(A26,'2022_PAPI_Indicators'!A21:T201,19,FALSE)</f>
        <v>0.7144587636</v>
      </c>
      <c r="V26" s="24">
        <f>VLOOKUP(A26,'2022_PAPI_Indicators'!A21:U201,20,FALSE)</f>
        <v>0.627668798</v>
      </c>
      <c r="W26" s="24">
        <f>VLOOKUP(A26,'2022_PAPI_Indicators'!A21:V201,21,FALSE)</f>
        <v>0.8953085542</v>
      </c>
      <c r="X26" s="24">
        <f>VLOOKUP(A26,'2022_PAPI_Indicators'!A21:W201,22,FALSE)</f>
        <v>0.6826949716</v>
      </c>
      <c r="Y26" s="24">
        <f>VLOOKUP(A26,'2022_PAPI_Indicators'!A21:X201,23,FALSE)</f>
        <v>0.6096094251</v>
      </c>
      <c r="Z26" s="24">
        <f>VLOOKUP(A26,'2022_PAPI_Indicators'!A21:Y201,24,FALSE)</f>
        <v>0.7994707823</v>
      </c>
      <c r="AA26" s="24">
        <f>VLOOKUP(A26,'2022_PAPI_Indicators'!A21:Z201,25,FALSE)</f>
        <v>0.8811255693</v>
      </c>
      <c r="AB26" s="24">
        <f>VLOOKUP(A26,'2022_PAPI_Indicators'!A21:AA201,26,FALSE)</f>
        <v>0.7841373086</v>
      </c>
      <c r="AC26" s="24">
        <f>VLOOKUP(A26,'2022_PAPI_Indicators'!A21:AB201,27,FALSE)</f>
        <v>0.910335958</v>
      </c>
      <c r="AD26" s="24">
        <f>VLOOKUP(A26,'2022_PAPI_Indicators'!A21:AC201,28,FALSE)</f>
        <v>0.8707005978</v>
      </c>
      <c r="AE26" s="24">
        <f>VLOOKUP(A26,'2022_PAPI_Indicators'!A21:AD201,29,FALSE)</f>
        <v>0.9309683442</v>
      </c>
      <c r="AF26" s="24">
        <f>VLOOKUP(A26,'2022_PAPI_Indicators'!A21:AE201,30,FALSE)</f>
        <v>0.9056888819</v>
      </c>
      <c r="AG26" s="24">
        <f>VLOOKUP(A26,'2022_PAPI_Indicators'!A21:AF201,31,FALSE)</f>
        <v>0.7295812964</v>
      </c>
      <c r="AH26" s="24">
        <f>VLOOKUP(A26,'2022_PAPI_Indicators'!A21:AG201,32,FALSE)</f>
        <v>0.8243980408</v>
      </c>
      <c r="AI26" s="24">
        <f>VLOOKUP(A26,'2022_PAPI_Indicators'!A21:AH201,33,FALSE)</f>
        <v>0.9104825854</v>
      </c>
      <c r="AJ26" s="24">
        <f>VLOOKUP(A26,'2022_PAPI_Indicators'!A21:AI201,34,FALSE)</f>
        <v>0.5346905589</v>
      </c>
      <c r="AK26" s="24">
        <f>VLOOKUP(A26,'2022_PAPI_Indicators'!A21:AJ201,35,FALSE)</f>
        <v>0.7631635666</v>
      </c>
      <c r="AL26" s="24">
        <f>VLOOKUP(A26,'2022_PAPI_Indicators'!A21:AK201,36,FALSE)</f>
        <v>0.5246011615</v>
      </c>
      <c r="AM26" s="24">
        <f>VLOOKUP(A26,'2022_PAPI_Indicators'!A21:AL201,37,FALSE)</f>
        <v>0.5148790479</v>
      </c>
      <c r="AN26" s="24">
        <f>VLOOKUP(A26,'2022_PAPI_Indicators'!A21:AM201,38,FALSE)</f>
        <v>0.5149368644</v>
      </c>
      <c r="AO26" s="24">
        <f>VLOOKUP(A26,'2022_PAPI_Indicators'!A21:AN201,39,FALSE)</f>
        <v>0.5442798138</v>
      </c>
      <c r="AP26" s="24">
        <f>VLOOKUP(A26,'2022_PAPI_Indicators'!A21:AO201,40,FALSE)</f>
        <v>0.6604422331</v>
      </c>
      <c r="AQ26" s="24">
        <f>VLOOKUP(A26,'2022_PAPI_Indicators'!A21:AP201,41,FALSE)</f>
        <v>0.7776482701</v>
      </c>
      <c r="AR26" s="24">
        <f>VLOOKUP(A26,'2022_PAPI_Indicators'!A21:AQ201,42,FALSE)</f>
        <v>0.7207311988</v>
      </c>
      <c r="AS26" s="24">
        <f>VLOOKUP(A26,'2022_PAPI_Indicators'!A21:AR201,43,FALSE)</f>
        <v>0.7908415794</v>
      </c>
      <c r="AT26" s="24">
        <f>VLOOKUP(A26,'2022_PAPI_Indicators'!A21:AS201,44,FALSE)</f>
        <v>0.7187104821</v>
      </c>
      <c r="AU26" s="24">
        <f>VLOOKUP(A26,'2022_PAPI_Indicators'!A21:AT201,45,FALSE)</f>
        <v>0.6717960238</v>
      </c>
      <c r="AV26" s="24">
        <f>VLOOKUP(A26,'2022_PAPI_Indicators'!A21:AU201,46,FALSE)</f>
        <v>0.6416884065</v>
      </c>
      <c r="AW26" s="24">
        <f>VLOOKUP(A26,'2022_PAPI_Indicators'!A21:AV201,47,FALSE)</f>
        <v>0.3771846294</v>
      </c>
      <c r="AX26" s="24">
        <f>VLOOKUP(A26,'2022_PAPI_Indicators'!A21:AW201,48,FALSE)</f>
        <v>0.5937829614</v>
      </c>
      <c r="AY26" s="24">
        <f>VLOOKUP(A26,'2022_PAPI_Indicators'!A21:AX201,49,FALSE)</f>
        <v>0.6717352271</v>
      </c>
      <c r="AZ26" s="24">
        <f>VLOOKUP(A26,'2022_PAPI_Indicators'!A21:AY201,50,FALSE)</f>
        <v>0.6363864541</v>
      </c>
      <c r="BA26" s="24">
        <f>VLOOKUP(A26,'2022_PAPI_Indicators'!A21:AZ201,51,FALSE)</f>
        <v>0.6651691198</v>
      </c>
      <c r="BB26" s="24">
        <f>VLOOKUP(A26,'2022_PAPI_Indicators'!A21:BA201,52,FALSE)</f>
        <v>0.5672954917</v>
      </c>
      <c r="BC26" s="24">
        <f>VLOOKUP(A26,'2022_PAPI_Indicators'!A21:BB201,53,FALSE)</f>
        <v>0.4588665664</v>
      </c>
      <c r="BD26" s="24">
        <f>VLOOKUP(A26,'2022_PAPI_Indicators'!A21:BC201,54,FALSE)</f>
        <v>0.4413359463</v>
      </c>
      <c r="BE26" s="24">
        <f>VLOOKUP(A26,'2022_PAPI_Indicators'!A21:BD201,55,FALSE)</f>
        <v>0.3652107418</v>
      </c>
      <c r="BF26" s="24">
        <f>VLOOKUP(A26,'2022_PAPI_Indicators'!A21:BE201,56,FALSE)</f>
        <v>0.4268738925</v>
      </c>
      <c r="BG26" s="24">
        <f>VLOOKUP(A26,'2022_PAPI_Indicators'!A21:BF201,57,FALSE)</f>
        <v>0.5149008036</v>
      </c>
      <c r="BH26" s="24">
        <f>VLOOKUP(A26,'2022_PAPI_Indicators'!A21:BG201,58,FALSE)</f>
        <v>0.3912054598</v>
      </c>
      <c r="BI26" s="24">
        <f>VLOOKUP(A26,'2022_PAPI_Indicators'!A21:BH201,59,FALSE)</f>
        <v>0.6221287847</v>
      </c>
      <c r="BJ26" s="24">
        <f>VLOOKUP(A26,'2022_PAPI_Indicators'!A21:BI201,60,FALSE)</f>
        <v>0.4740228355</v>
      </c>
      <c r="BK26" s="24">
        <f>VLOOKUP(A26,'2022_PAPI_Indicators'!A21:BJ201,61,FALSE)</f>
        <v>0.4618313313</v>
      </c>
      <c r="BL26" s="24">
        <f>VLOOKUP(A26,'2022_PAPI_Indicators'!A21:BK201,62,FALSE)</f>
        <v>0.4155828059</v>
      </c>
      <c r="BM26" s="24">
        <f>VLOOKUP(A26,'2022_PAPI_Indicators'!A21:BL201,63,FALSE)</f>
        <v>0.417463243</v>
      </c>
      <c r="BN26" s="24">
        <f>VLOOKUP(A26,'2022_PAPI_Indicators'!A21:BM201,64,FALSE)</f>
        <v>0.7074793577</v>
      </c>
    </row>
    <row r="27" ht="13.5" customHeight="1">
      <c r="A27" s="11" t="s">
        <v>111</v>
      </c>
      <c r="B27" s="11" t="s">
        <v>112</v>
      </c>
      <c r="C27" s="12" t="s">
        <v>83</v>
      </c>
      <c r="D27" s="24">
        <f>VLOOKUP(A27,'2022_PAPI_Indicators'!A22:B202,2,)</f>
        <v>0.126703769</v>
      </c>
      <c r="E27" s="24">
        <f>VLOOKUP(A27,'2022_PAPI_Indicators'!A22:C202,3,FALSE)</f>
        <v>0</v>
      </c>
      <c r="F27" s="24">
        <f>VLOOKUP(A27,'2022_PAPI_Indicators'!A22:D202,4,FALSE)</f>
        <v>0.4618739784</v>
      </c>
      <c r="G27" s="24">
        <f>VLOOKUP(A27,'2022_PAPI_Indicators'!A22:E202,5,FALSE)</f>
        <v>0.50825876</v>
      </c>
      <c r="H27" s="24">
        <f>VLOOKUP(A27,'2022_PAPI_Indicators'!A22:F202,6,FALSE)</f>
        <v>0.06115126237</v>
      </c>
      <c r="I27" s="24">
        <f>VLOOKUP(A27,'2022_PAPI_Indicators'!A22:G202,7,FALSE)</f>
        <v>0.1658249348</v>
      </c>
      <c r="J27" s="24">
        <f>VLOOKUP(A27,'2022_PAPI_Indicators'!A22:H202,8,FALSE)</f>
        <v>0.3526623249</v>
      </c>
      <c r="K27" s="24">
        <f>VLOOKUP(A27,'2022_PAPI_Indicators'!A22:I202,9,FALSE)</f>
        <v>0.3936973512</v>
      </c>
      <c r="L27" s="24">
        <f>VLOOKUP(A27,'2022_PAPI_Indicators'!A22:J202,10,FALSE)</f>
        <v>0.2739630938</v>
      </c>
      <c r="M27" s="24">
        <f>VLOOKUP(A27,'2022_PAPI_Indicators'!A22:K202,11,FALSE)</f>
        <v>0.2569317222</v>
      </c>
      <c r="N27" s="24">
        <f>VLOOKUP(A27,'2022_PAPI_Indicators'!A22:L202,12,FALSE)</f>
        <v>0.186078757</v>
      </c>
      <c r="O27" s="24">
        <f>VLOOKUP(A27,'2022_PAPI_Indicators'!A22:M202,13,FALSE)</f>
        <v>0.1297494173</v>
      </c>
      <c r="P27" s="24">
        <f>VLOOKUP(A27,'2022_PAPI_Indicators'!A22:N202,14,FALSE)</f>
        <v>0.02660402283</v>
      </c>
      <c r="Q27" s="24">
        <f>VLOOKUP(A27,'2022_PAPI_Indicators'!A22:O202,15,FALSE)</f>
        <v>0.01927112229</v>
      </c>
      <c r="R27" s="25" t="str">
        <f>VLOOKUP(A27,'2022_PAPI_Indicators'!A22:P202,16,FALSE)</f>
        <v/>
      </c>
      <c r="S27" s="24">
        <f>VLOOKUP(A27,'2022_PAPI_Indicators'!A22:R202,17,FALSE)</f>
        <v>0</v>
      </c>
      <c r="T27" s="24">
        <f>VLOOKUP(A27,'2022_PAPI_Indicators'!A22:S202,18,FALSE)</f>
        <v>0.5411376357</v>
      </c>
      <c r="U27" s="25">
        <f>VLOOKUP(A27,'2022_PAPI_Indicators'!A22:T202,19,FALSE)</f>
        <v>0.5616926551</v>
      </c>
      <c r="V27" s="24">
        <f>VLOOKUP(A27,'2022_PAPI_Indicators'!A22:U202,20,FALSE)</f>
        <v>0.8157017231</v>
      </c>
      <c r="W27" s="24">
        <f>VLOOKUP(A27,'2022_PAPI_Indicators'!A22:V202,21,FALSE)</f>
        <v>0.04982072115</v>
      </c>
      <c r="X27" s="24">
        <f>VLOOKUP(A27,'2022_PAPI_Indicators'!A22:W202,22,FALSE)</f>
        <v>0.6486583948</v>
      </c>
      <c r="Y27" s="24">
        <f>VLOOKUP(A27,'2022_PAPI_Indicators'!A22:X202,23,FALSE)</f>
        <v>0.5112412572</v>
      </c>
      <c r="Z27" s="24">
        <f>VLOOKUP(A27,'2022_PAPI_Indicators'!A22:Y202,24,FALSE)</f>
        <v>0.2599551678</v>
      </c>
      <c r="AA27" s="24">
        <f>VLOOKUP(A27,'2022_PAPI_Indicators'!A22:Z202,25,FALSE)</f>
        <v>0.2604949474</v>
      </c>
      <c r="AB27" s="24">
        <f>VLOOKUP(A27,'2022_PAPI_Indicators'!A22:AA202,26,FALSE)</f>
        <v>0.1666666716</v>
      </c>
      <c r="AC27" s="24">
        <f>VLOOKUP(A27,'2022_PAPI_Indicators'!A22:AB202,27,FALSE)</f>
        <v>0.2891940773</v>
      </c>
      <c r="AD27" s="24">
        <f>VLOOKUP(A27,'2022_PAPI_Indicators'!A22:AC202,28,FALSE)</f>
        <v>0.2769426405</v>
      </c>
      <c r="AE27" s="24">
        <f>VLOOKUP(A27,'2022_PAPI_Indicators'!A22:AD202,29,FALSE)</f>
        <v>0.5308778882</v>
      </c>
      <c r="AF27" s="24">
        <f>VLOOKUP(A27,'2022_PAPI_Indicators'!A22:AE202,30,FALSE)</f>
        <v>0.5343353152</v>
      </c>
      <c r="AG27" s="24">
        <f>VLOOKUP(A27,'2022_PAPI_Indicators'!A22:AF202,31,FALSE)</f>
        <v>0.5566945076</v>
      </c>
      <c r="AH27" s="24">
        <f>VLOOKUP(A27,'2022_PAPI_Indicators'!A22:AG202,32,FALSE)</f>
        <v>0.6112347245</v>
      </c>
      <c r="AI27" s="24">
        <f>VLOOKUP(A27,'2022_PAPI_Indicators'!A22:AH202,33,FALSE)</f>
        <v>0.04851861671</v>
      </c>
      <c r="AJ27" s="24">
        <f>VLOOKUP(A27,'2022_PAPI_Indicators'!A22:AI202,34,FALSE)</f>
        <v>0.4795472324</v>
      </c>
      <c r="AK27" s="24">
        <f>VLOOKUP(A27,'2022_PAPI_Indicators'!A22:AJ202,35,FALSE)</f>
        <v>0.3186607957</v>
      </c>
      <c r="AL27" s="24">
        <f>VLOOKUP(A27,'2022_PAPI_Indicators'!A22:AK202,36,FALSE)</f>
        <v>0.7734886408</v>
      </c>
      <c r="AM27" s="24">
        <f>VLOOKUP(A27,'2022_PAPI_Indicators'!A22:AL202,37,FALSE)</f>
        <v>0.5</v>
      </c>
      <c r="AN27" s="24">
        <f>VLOOKUP(A27,'2022_PAPI_Indicators'!A22:AM202,38,FALSE)</f>
        <v>0.2595971823</v>
      </c>
      <c r="AO27" s="24">
        <f>VLOOKUP(A27,'2022_PAPI_Indicators'!A22:AN202,39,FALSE)</f>
        <v>0.6116140485</v>
      </c>
      <c r="AP27" s="24">
        <f>VLOOKUP(A27,'2022_PAPI_Indicators'!A22:AO202,40,FALSE)</f>
        <v>0.6666666865</v>
      </c>
      <c r="AQ27" s="24">
        <f>VLOOKUP(A27,'2022_PAPI_Indicators'!A22:AP202,41,FALSE)</f>
        <v>0.2311895043</v>
      </c>
      <c r="AR27" s="24">
        <f>VLOOKUP(A27,'2022_PAPI_Indicators'!A22:AQ202,42,FALSE)</f>
        <v>0.154678002</v>
      </c>
      <c r="AS27" s="24">
        <f>VLOOKUP(A27,'2022_PAPI_Indicators'!A22:AR202,43,FALSE)</f>
        <v>0.1685924977</v>
      </c>
      <c r="AT27" s="24">
        <f>VLOOKUP(A27,'2022_PAPI_Indicators'!A22:AS202,44,FALSE)</f>
        <v>0.5130984783</v>
      </c>
      <c r="AU27" s="24">
        <f>VLOOKUP(A27,'2022_PAPI_Indicators'!A22:AT202,45,FALSE)</f>
        <v>0.32592839</v>
      </c>
      <c r="AV27" s="24">
        <f>VLOOKUP(A27,'2022_PAPI_Indicators'!A22:AU202,46,FALSE)</f>
        <v>0.08224003017</v>
      </c>
      <c r="AW27" s="24">
        <f>VLOOKUP(A27,'2022_PAPI_Indicators'!A22:AV202,47,FALSE)</f>
        <v>0.1856077611</v>
      </c>
      <c r="AX27" s="24">
        <f>VLOOKUP(A27,'2022_PAPI_Indicators'!A22:AW202,48,FALSE)</f>
        <v>0.5230956674</v>
      </c>
      <c r="AY27" s="24">
        <f>VLOOKUP(A27,'2022_PAPI_Indicators'!A22:AX202,49,FALSE)</f>
        <v>0.3649027944</v>
      </c>
      <c r="AZ27" s="24">
        <f>VLOOKUP(A27,'2022_PAPI_Indicators'!A22:AY202,50,FALSE)</f>
        <v>0.6315789223</v>
      </c>
      <c r="BA27" s="24">
        <f>VLOOKUP(A27,'2022_PAPI_Indicators'!A22:AZ202,51,FALSE)</f>
        <v>0.1337901205</v>
      </c>
      <c r="BB27" s="24">
        <f>VLOOKUP(A27,'2022_PAPI_Indicators'!A22:BA202,52,FALSE)</f>
        <v>0.5</v>
      </c>
      <c r="BC27" s="24">
        <f>VLOOKUP(A27,'2022_PAPI_Indicators'!A22:BB202,53,FALSE)</f>
        <v>0.9308815002</v>
      </c>
      <c r="BD27" s="24">
        <f>VLOOKUP(A27,'2022_PAPI_Indicators'!A22:BC202,54,FALSE)</f>
        <v>0.9492343664</v>
      </c>
      <c r="BE27" s="24">
        <f>VLOOKUP(A27,'2022_PAPI_Indicators'!A22:BD202,55,FALSE)</f>
        <v>0.9227532744</v>
      </c>
      <c r="BF27" s="24">
        <f>VLOOKUP(A27,'2022_PAPI_Indicators'!A22:BE202,56,FALSE)</f>
        <v>0.7657857537</v>
      </c>
      <c r="BG27" s="24">
        <f>VLOOKUP(A27,'2022_PAPI_Indicators'!A22:BF202,57,FALSE)</f>
        <v>0</v>
      </c>
      <c r="BH27" s="24">
        <f>VLOOKUP(A27,'2022_PAPI_Indicators'!A22:BG202,58,FALSE)</f>
        <v>0.6999999881</v>
      </c>
      <c r="BI27" s="24">
        <f>VLOOKUP(A27,'2022_PAPI_Indicators'!A22:BH202,59,FALSE)</f>
        <v>1</v>
      </c>
      <c r="BJ27" s="24">
        <f>VLOOKUP(A27,'2022_PAPI_Indicators'!A22:BI202,60,FALSE)</f>
        <v>0.9359558225</v>
      </c>
      <c r="BK27" s="24">
        <f>VLOOKUP(A27,'2022_PAPI_Indicators'!A22:BJ202,61,FALSE)</f>
        <v>0.9632506967</v>
      </c>
      <c r="BL27" s="24">
        <f>VLOOKUP(A27,'2022_PAPI_Indicators'!A22:BK202,62,FALSE)</f>
        <v>0.75</v>
      </c>
      <c r="BM27" s="24">
        <f>VLOOKUP(A27,'2022_PAPI_Indicators'!A22:BL202,63,FALSE)</f>
        <v>0.9589878917</v>
      </c>
      <c r="BN27" s="24" t="str">
        <f>VLOOKUP(A27,'2022_PAPI_Indicators'!A22:BM202,64,FALSE)</f>
        <v/>
      </c>
    </row>
    <row r="28" ht="13.5" customHeight="1">
      <c r="A28" s="11" t="s">
        <v>113</v>
      </c>
      <c r="B28" s="11" t="s">
        <v>114</v>
      </c>
      <c r="C28" s="12" t="s">
        <v>83</v>
      </c>
      <c r="D28" s="24">
        <f>VLOOKUP(A28,'2022_PAPI_Indicators'!A23:B203,2,)</f>
        <v>0.9314722419</v>
      </c>
      <c r="E28" s="24">
        <f>VLOOKUP(A28,'2022_PAPI_Indicators'!A23:C203,3,FALSE)</f>
        <v>0.9070080519</v>
      </c>
      <c r="F28" s="24">
        <f>VLOOKUP(A28,'2022_PAPI_Indicators'!A23:D203,4,FALSE)</f>
        <v>0.9366614819</v>
      </c>
      <c r="G28" s="24">
        <f>VLOOKUP(A28,'2022_PAPI_Indicators'!A23:E203,5,FALSE)</f>
        <v>0.956094563</v>
      </c>
      <c r="H28" s="24">
        <f>VLOOKUP(A28,'2022_PAPI_Indicators'!A23:F203,6,FALSE)</f>
        <v>0.9248557687</v>
      </c>
      <c r="I28" s="24">
        <f>VLOOKUP(A28,'2022_PAPI_Indicators'!A23:G203,7,FALSE)</f>
        <v>0.863465488</v>
      </c>
      <c r="J28" s="24">
        <f>VLOOKUP(A28,'2022_PAPI_Indicators'!A23:H203,8,FALSE)</f>
        <v>0.9658199549</v>
      </c>
      <c r="K28" s="24">
        <f>VLOOKUP(A28,'2022_PAPI_Indicators'!A23:I203,9,FALSE)</f>
        <v>0.8906092644</v>
      </c>
      <c r="L28" s="24">
        <f>VLOOKUP(A28,'2022_PAPI_Indicators'!A23:J203,10,FALSE)</f>
        <v>0.9377800822</v>
      </c>
      <c r="M28" s="24">
        <f>VLOOKUP(A28,'2022_PAPI_Indicators'!A23:K203,11,FALSE)</f>
        <v>0.9544011354</v>
      </c>
      <c r="N28" s="24">
        <f>VLOOKUP(A28,'2022_PAPI_Indicators'!A23:L203,12,FALSE)</f>
        <v>0.9330997467</v>
      </c>
      <c r="O28" s="24">
        <f>VLOOKUP(A28,'2022_PAPI_Indicators'!A23:M203,13,FALSE)</f>
        <v>0.9593299627</v>
      </c>
      <c r="P28" s="24">
        <f>VLOOKUP(A28,'2022_PAPI_Indicators'!A23:N203,14,FALSE)</f>
        <v>0.9015251398</v>
      </c>
      <c r="Q28" s="24">
        <f>VLOOKUP(A28,'2022_PAPI_Indicators'!A23:O203,15,FALSE)</f>
        <v>0.8945503235</v>
      </c>
      <c r="R28" s="25" t="str">
        <f>VLOOKUP(A28,'2022_PAPI_Indicators'!A23:P203,16,FALSE)</f>
        <v/>
      </c>
      <c r="S28" s="24">
        <f>VLOOKUP(A28,'2022_PAPI_Indicators'!A23:R203,17,FALSE)</f>
        <v>0.9302296638</v>
      </c>
      <c r="T28" s="24">
        <f>VLOOKUP(A28,'2022_PAPI_Indicators'!A23:S203,18,FALSE)</f>
        <v>0.9255328774</v>
      </c>
      <c r="U28" s="25">
        <f>VLOOKUP(A28,'2022_PAPI_Indicators'!A23:T203,19,FALSE)</f>
        <v>0.9697721004</v>
      </c>
      <c r="V28" s="24">
        <f>VLOOKUP(A28,'2022_PAPI_Indicators'!A23:U203,20,FALSE)</f>
        <v>0.8988915682</v>
      </c>
      <c r="W28" s="24">
        <f>VLOOKUP(A28,'2022_PAPI_Indicators'!A23:V203,21,FALSE)</f>
        <v>0.9993610382</v>
      </c>
      <c r="X28" s="24">
        <f>VLOOKUP(A28,'2022_PAPI_Indicators'!A23:W203,22,FALSE)</f>
        <v>0.9453223348</v>
      </c>
      <c r="Y28" s="24">
        <f>VLOOKUP(A28,'2022_PAPI_Indicators'!A23:X203,23,FALSE)</f>
        <v>0.951677978</v>
      </c>
      <c r="Z28" s="24">
        <f>VLOOKUP(A28,'2022_PAPI_Indicators'!A23:Y203,24,FALSE)</f>
        <v>0.9716980457</v>
      </c>
      <c r="AA28" s="24">
        <f>VLOOKUP(A28,'2022_PAPI_Indicators'!A23:Z203,25,FALSE)</f>
        <v>0.9320717454</v>
      </c>
      <c r="AB28" s="24">
        <f>VLOOKUP(A28,'2022_PAPI_Indicators'!A23:AA203,26,FALSE)</f>
        <v>0.8792197704</v>
      </c>
      <c r="AC28" s="24">
        <f>VLOOKUP(A28,'2022_PAPI_Indicators'!A23:AB203,27,FALSE)</f>
        <v>0.9707402587</v>
      </c>
      <c r="AD28" s="24">
        <f>VLOOKUP(A28,'2022_PAPI_Indicators'!A23:AC203,28,FALSE)</f>
        <v>0.9577183127</v>
      </c>
      <c r="AE28" s="24">
        <f>VLOOKUP(A28,'2022_PAPI_Indicators'!A23:AD203,29,FALSE)</f>
        <v>0.9391540885</v>
      </c>
      <c r="AF28" s="24">
        <f>VLOOKUP(A28,'2022_PAPI_Indicators'!A23:AE203,30,FALSE)</f>
        <v>0.8987944126</v>
      </c>
      <c r="AG28" s="24">
        <f>VLOOKUP(A28,'2022_PAPI_Indicators'!A23:AF203,31,FALSE)</f>
        <v>0.8771107197</v>
      </c>
      <c r="AH28" s="24">
        <f>VLOOKUP(A28,'2022_PAPI_Indicators'!A23:AG203,32,FALSE)</f>
        <v>0.9327982664</v>
      </c>
      <c r="AI28" s="24">
        <f>VLOOKUP(A28,'2022_PAPI_Indicators'!A23:AH203,33,FALSE)</f>
        <v>0.9248706698</v>
      </c>
      <c r="AJ28" s="24">
        <f>VLOOKUP(A28,'2022_PAPI_Indicators'!A23:AI203,34,FALSE)</f>
        <v>0.9098316431</v>
      </c>
      <c r="AK28" s="24">
        <f>VLOOKUP(A28,'2022_PAPI_Indicators'!A23:AJ203,35,FALSE)</f>
        <v>0.9495606422</v>
      </c>
      <c r="AL28" s="24">
        <f>VLOOKUP(A28,'2022_PAPI_Indicators'!A23:AK203,36,FALSE)</f>
        <v>0.9507976174</v>
      </c>
      <c r="AM28" s="24">
        <f>VLOOKUP(A28,'2022_PAPI_Indicators'!A23:AL203,37,FALSE)</f>
        <v>0.9242546558</v>
      </c>
      <c r="AN28" s="24">
        <f>VLOOKUP(A28,'2022_PAPI_Indicators'!A23:AM203,38,FALSE)</f>
        <v>0.8804702759</v>
      </c>
      <c r="AO28" s="24">
        <f>VLOOKUP(A28,'2022_PAPI_Indicators'!A23:AN203,39,FALSE)</f>
        <v>0.8936873078</v>
      </c>
      <c r="AP28" s="24">
        <f>VLOOKUP(A28,'2022_PAPI_Indicators'!A23:AO203,40,FALSE)</f>
        <v>0.873232007</v>
      </c>
      <c r="AQ28" s="24">
        <f>VLOOKUP(A28,'2022_PAPI_Indicators'!A23:AP203,41,FALSE)</f>
        <v>0.9449295402</v>
      </c>
      <c r="AR28" s="24">
        <f>VLOOKUP(A28,'2022_PAPI_Indicators'!A23:AQ203,42,FALSE)</f>
        <v>0.880872488</v>
      </c>
      <c r="AS28" s="24">
        <f>VLOOKUP(A28,'2022_PAPI_Indicators'!A23:AR203,43,FALSE)</f>
        <v>0.9388259649</v>
      </c>
      <c r="AT28" s="24">
        <f>VLOOKUP(A28,'2022_PAPI_Indicators'!A23:AS203,44,FALSE)</f>
        <v>0.951191783</v>
      </c>
      <c r="AU28" s="24">
        <f>VLOOKUP(A28,'2022_PAPI_Indicators'!A23:AT203,45,FALSE)</f>
        <v>0.8703811765</v>
      </c>
      <c r="AV28" s="24">
        <f>VLOOKUP(A28,'2022_PAPI_Indicators'!A23:AU203,46,FALSE)</f>
        <v>0.8360603452</v>
      </c>
      <c r="AW28" s="24">
        <f>VLOOKUP(A28,'2022_PAPI_Indicators'!A23:AV203,47,FALSE)</f>
        <v>0.886844635</v>
      </c>
      <c r="AX28" s="24">
        <f>VLOOKUP(A28,'2022_PAPI_Indicators'!A23:AW203,48,FALSE)</f>
        <v>0.9141924381</v>
      </c>
      <c r="AY28" s="24">
        <f>VLOOKUP(A28,'2022_PAPI_Indicators'!A23:AX203,49,FALSE)</f>
        <v>0.8772463799</v>
      </c>
      <c r="AZ28" s="24">
        <f>VLOOKUP(A28,'2022_PAPI_Indicators'!A23:AY203,50,FALSE)</f>
        <v>0.892875433</v>
      </c>
      <c r="BA28" s="24">
        <f>VLOOKUP(A28,'2022_PAPI_Indicators'!A23:AZ203,51,FALSE)</f>
        <v>0.7910194397</v>
      </c>
      <c r="BB28" s="24">
        <f>VLOOKUP(A28,'2022_PAPI_Indicators'!A23:BA203,52,FALSE)</f>
        <v>0.8774843216</v>
      </c>
      <c r="BC28" s="24">
        <f>VLOOKUP(A28,'2022_PAPI_Indicators'!A23:BB203,53,FALSE)</f>
        <v>0.9330614805</v>
      </c>
      <c r="BD28" s="24">
        <f>VLOOKUP(A28,'2022_PAPI_Indicators'!A23:BC203,54,FALSE)</f>
        <v>0.8975245357</v>
      </c>
      <c r="BE28" s="24">
        <f>VLOOKUP(A28,'2022_PAPI_Indicators'!A23:BD203,55,FALSE)</f>
        <v>0.9092903137</v>
      </c>
      <c r="BF28" s="24">
        <f>VLOOKUP(A28,'2022_PAPI_Indicators'!A23:BE203,56,FALSE)</f>
        <v>0.8811172843</v>
      </c>
      <c r="BG28" s="24">
        <f>VLOOKUP(A28,'2022_PAPI_Indicators'!A23:BF203,57,FALSE)</f>
        <v>0.8624129891</v>
      </c>
      <c r="BH28" s="24">
        <f>VLOOKUP(A28,'2022_PAPI_Indicators'!A23:BG203,58,FALSE)</f>
        <v>0.873840034</v>
      </c>
      <c r="BI28" s="24">
        <f>VLOOKUP(A28,'2022_PAPI_Indicators'!A23:BH203,59,FALSE)</f>
        <v>0.9055321813</v>
      </c>
      <c r="BJ28" s="24">
        <f>VLOOKUP(A28,'2022_PAPI_Indicators'!A23:BI203,60,FALSE)</f>
        <v>0.8699809313</v>
      </c>
      <c r="BK28" s="24">
        <f>VLOOKUP(A28,'2022_PAPI_Indicators'!A23:BJ203,61,FALSE)</f>
        <v>0.8931298256</v>
      </c>
      <c r="BL28" s="24">
        <f>VLOOKUP(A28,'2022_PAPI_Indicators'!A23:BK203,62,FALSE)</f>
        <v>0.9342387319</v>
      </c>
      <c r="BM28" s="24">
        <f>VLOOKUP(A28,'2022_PAPI_Indicators'!A23:BL203,63,FALSE)</f>
        <v>0.9066364765</v>
      </c>
      <c r="BN28" s="24">
        <f>VLOOKUP(A28,'2022_PAPI_Indicators'!A23:BM203,64,FALSE)</f>
        <v>0.9236586094</v>
      </c>
    </row>
    <row r="29" ht="13.5" customHeight="1">
      <c r="A29" s="19" t="s">
        <v>115</v>
      </c>
      <c r="B29" s="19" t="s">
        <v>116</v>
      </c>
      <c r="C29" s="20" t="s">
        <v>88</v>
      </c>
      <c r="D29" s="21">
        <v>1.28</v>
      </c>
      <c r="E29" s="74">
        <v>0.9794062972068787</v>
      </c>
      <c r="F29" s="74">
        <v>0.805117666721344</v>
      </c>
      <c r="G29" s="74">
        <v>1.00448477268219</v>
      </c>
      <c r="H29" s="74">
        <v>1.2247974872589111</v>
      </c>
      <c r="I29" s="74">
        <v>1.0431187152862549</v>
      </c>
      <c r="J29" s="74">
        <v>0.7583198547363281</v>
      </c>
      <c r="K29" s="74">
        <v>1.158920407295227</v>
      </c>
      <c r="L29" s="74">
        <v>0.7978324890136719</v>
      </c>
      <c r="M29" s="74">
        <v>0.9736566543579102</v>
      </c>
      <c r="N29" s="74">
        <v>0.9251683354377747</v>
      </c>
      <c r="O29" s="74">
        <v>1.0993419885635376</v>
      </c>
      <c r="P29" s="74">
        <v>1.2296795845031738</v>
      </c>
      <c r="Q29" s="74">
        <v>0.9425615668296814</v>
      </c>
      <c r="R29" s="22">
        <v>0.0</v>
      </c>
      <c r="S29" s="74">
        <v>1.2670700550079346</v>
      </c>
      <c r="T29" s="74">
        <v>1.1092987060546875</v>
      </c>
      <c r="U29" s="118">
        <v>1.262264609336853</v>
      </c>
      <c r="V29" s="74">
        <v>1.286683201789856</v>
      </c>
      <c r="W29" s="74">
        <v>1.0359441041946411</v>
      </c>
      <c r="X29" s="74">
        <v>1.179573655128479</v>
      </c>
      <c r="Y29" s="74">
        <v>0.9952410459518433</v>
      </c>
      <c r="Z29" s="74">
        <v>1.1924055814743042</v>
      </c>
      <c r="AA29" s="74">
        <v>1.038941740989685</v>
      </c>
      <c r="AB29" s="74">
        <v>0.832810640335083</v>
      </c>
      <c r="AC29" s="74">
        <v>1.2961041927337646</v>
      </c>
      <c r="AD29" s="74">
        <v>1.16609787940979</v>
      </c>
      <c r="AE29" s="74">
        <v>1.2461912631988525</v>
      </c>
      <c r="AF29" s="74">
        <v>0.9447717666625977</v>
      </c>
      <c r="AG29" s="74">
        <v>0.8924424648284912</v>
      </c>
      <c r="AH29" s="74">
        <v>1.2708672285079956</v>
      </c>
      <c r="AI29" s="74">
        <v>0.6392135620117188</v>
      </c>
      <c r="AJ29" s="74">
        <v>0.6549292802810669</v>
      </c>
      <c r="AK29" s="74">
        <v>1.0419068336486816</v>
      </c>
      <c r="AL29" s="74">
        <v>0.9601966738700867</v>
      </c>
      <c r="AM29" s="74">
        <v>0.8700526356697083</v>
      </c>
      <c r="AN29" s="74">
        <v>0.7170870900154114</v>
      </c>
      <c r="AO29" s="74">
        <v>1.2052446603775024</v>
      </c>
      <c r="AP29" s="74">
        <v>1.583074688911438</v>
      </c>
      <c r="AQ29" s="74">
        <v>1.1932834386825562</v>
      </c>
      <c r="AR29" s="74">
        <v>1.1337742805480957</v>
      </c>
      <c r="AS29" s="74">
        <v>1.3773525953292847</v>
      </c>
      <c r="AT29" s="74">
        <v>1.0929514169692993</v>
      </c>
      <c r="AU29" s="74">
        <v>0.921088457107544</v>
      </c>
      <c r="AV29" s="74">
        <v>0.9847298264503479</v>
      </c>
      <c r="AW29" s="74">
        <v>0.773492157459259</v>
      </c>
      <c r="AX29" s="74">
        <v>1.4828119277954102</v>
      </c>
      <c r="AY29" s="74">
        <v>1.1236087083816528</v>
      </c>
      <c r="AZ29" s="74">
        <v>0.6014156341552734</v>
      </c>
      <c r="BA29" s="74">
        <v>1.1866391897201538</v>
      </c>
      <c r="BB29" s="74">
        <v>1.3578896522521973</v>
      </c>
      <c r="BC29" s="74">
        <v>1.0894062519073486</v>
      </c>
      <c r="BD29" s="74">
        <v>1.1539642810821533</v>
      </c>
      <c r="BE29" s="74">
        <v>0.8638851642608643</v>
      </c>
      <c r="BF29" s="74">
        <v>1.061409592628479</v>
      </c>
      <c r="BG29" s="74">
        <v>0.985205888748169</v>
      </c>
      <c r="BH29" s="74">
        <v>1.112024188041687</v>
      </c>
      <c r="BI29" s="74">
        <v>0.8526545166969299</v>
      </c>
      <c r="BJ29" s="74">
        <v>0.9679338335990906</v>
      </c>
      <c r="BK29" s="74">
        <v>1.0104784965515137</v>
      </c>
      <c r="BL29" s="74">
        <v>1.2469751834869385</v>
      </c>
      <c r="BM29" s="74">
        <v>1.2533687353134155</v>
      </c>
      <c r="BN29" s="74">
        <v>0.7337178587913513</v>
      </c>
    </row>
    <row r="30" ht="13.5" customHeight="1">
      <c r="A30" s="11" t="s">
        <v>117</v>
      </c>
      <c r="B30" s="11" t="s">
        <v>118</v>
      </c>
      <c r="C30" s="12" t="s">
        <v>83</v>
      </c>
      <c r="D30" s="24">
        <f>VLOOKUP(A30,'2022_PAPI_Indicators'!A25:B205,2,)</f>
        <v>0.5884957314</v>
      </c>
      <c r="E30" s="24">
        <f>VLOOKUP(A30,'2022_PAPI_Indicators'!A25:C205,3,FALSE)</f>
        <v>0.3786279261</v>
      </c>
      <c r="F30" s="24">
        <f>VLOOKUP(A30,'2022_PAPI_Indicators'!A25:D205,4,FALSE)</f>
        <v>0.2805901468</v>
      </c>
      <c r="G30" s="24">
        <f>VLOOKUP(A30,'2022_PAPI_Indicators'!A25:E205,5,FALSE)</f>
        <v>0.2524488568</v>
      </c>
      <c r="H30" s="24">
        <f>VLOOKUP(A30,'2022_PAPI_Indicators'!A25:F205,6,FALSE)</f>
        <v>0.4269970655</v>
      </c>
      <c r="I30" s="24">
        <f>VLOOKUP(A30,'2022_PAPI_Indicators'!A25:G205,7,FALSE)</f>
        <v>0.4897173047</v>
      </c>
      <c r="J30" s="24">
        <f>VLOOKUP(A30,'2022_PAPI_Indicators'!A25:H205,8,FALSE)</f>
        <v>0.2300830483</v>
      </c>
      <c r="K30" s="24">
        <f>VLOOKUP(A30,'2022_PAPI_Indicators'!A25:I205,9,FALSE)</f>
        <v>0.5051013827</v>
      </c>
      <c r="L30" s="24">
        <f>VLOOKUP(A30,'2022_PAPI_Indicators'!A25:J205,10,FALSE)</f>
        <v>0.2481379509</v>
      </c>
      <c r="M30" s="24">
        <f>VLOOKUP(A30,'2022_PAPI_Indicators'!A25:K205,11,FALSE)</f>
        <v>0.2480315119</v>
      </c>
      <c r="N30" s="24">
        <f>VLOOKUP(A30,'2022_PAPI_Indicators'!A25:L205,12,FALSE)</f>
        <v>0.235721454</v>
      </c>
      <c r="O30" s="24">
        <f>VLOOKUP(A30,'2022_PAPI_Indicators'!A25:M205,13,FALSE)</f>
        <v>0.3514483869</v>
      </c>
      <c r="P30" s="24">
        <f>VLOOKUP(A30,'2022_PAPI_Indicators'!A25:N205,14,FALSE)</f>
        <v>0.5288578868</v>
      </c>
      <c r="Q30" s="24">
        <f>VLOOKUP(A30,'2022_PAPI_Indicators'!A25:O205,15,FALSE)</f>
        <v>0.4824562669</v>
      </c>
      <c r="R30" s="25" t="str">
        <f>VLOOKUP(A30,'2022_PAPI_Indicators'!A25:P205,16,FALSE)</f>
        <v/>
      </c>
      <c r="S30" s="24">
        <f>VLOOKUP(A30,'2022_PAPI_Indicators'!A25:R205,17,FALSE)</f>
        <v>0.5976742506</v>
      </c>
      <c r="T30" s="24">
        <f>VLOOKUP(A30,'2022_PAPI_Indicators'!A25:S205,18,FALSE)</f>
        <v>0.4641459584</v>
      </c>
      <c r="U30" s="25">
        <f>VLOOKUP(A30,'2022_PAPI_Indicators'!A25:T205,19,FALSE)</f>
        <v>0.4902645946</v>
      </c>
      <c r="V30" s="24">
        <f>VLOOKUP(A30,'2022_PAPI_Indicators'!A25:U205,20,FALSE)</f>
        <v>0.5299776793</v>
      </c>
      <c r="W30" s="24">
        <f>VLOOKUP(A30,'2022_PAPI_Indicators'!A25:V205,21,FALSE)</f>
        <v>0.485543102</v>
      </c>
      <c r="X30" s="24">
        <f>VLOOKUP(A30,'2022_PAPI_Indicators'!A25:W205,22,FALSE)</f>
        <v>0.5584810376</v>
      </c>
      <c r="Y30" s="24">
        <f>VLOOKUP(A30,'2022_PAPI_Indicators'!A25:X205,23,FALSE)</f>
        <v>0.3928609192</v>
      </c>
      <c r="Z30" s="24">
        <f>VLOOKUP(A30,'2022_PAPI_Indicators'!A25:Y205,24,FALSE)</f>
        <v>0.4307754636</v>
      </c>
      <c r="AA30" s="24">
        <f>VLOOKUP(A30,'2022_PAPI_Indicators'!A25:Z205,25,FALSE)</f>
        <v>0.5041604042</v>
      </c>
      <c r="AB30" s="24">
        <f>VLOOKUP(A30,'2022_PAPI_Indicators'!A25:AA205,26,FALSE)</f>
        <v>0.2475879192</v>
      </c>
      <c r="AC30" s="24">
        <f>VLOOKUP(A30,'2022_PAPI_Indicators'!A25:AB205,27,FALSE)</f>
        <v>0.493011564</v>
      </c>
      <c r="AD30" s="24">
        <f>VLOOKUP(A30,'2022_PAPI_Indicators'!A25:AC205,28,FALSE)</f>
        <v>0.464325875</v>
      </c>
      <c r="AE30" s="24">
        <f>VLOOKUP(A30,'2022_PAPI_Indicators'!A25:AD205,29,FALSE)</f>
        <v>0.4263387024</v>
      </c>
      <c r="AF30" s="24">
        <f>VLOOKUP(A30,'2022_PAPI_Indicators'!A25:AE205,30,FALSE)</f>
        <v>0.2897281051</v>
      </c>
      <c r="AG30" s="24">
        <f>VLOOKUP(A30,'2022_PAPI_Indicators'!A25:AF205,31,FALSE)</f>
        <v>0.2495856285</v>
      </c>
      <c r="AH30" s="24">
        <f>VLOOKUP(A30,'2022_PAPI_Indicators'!A25:AG205,32,FALSE)</f>
        <v>0.5310741663</v>
      </c>
      <c r="AI30" s="24">
        <f>VLOOKUP(A30,'2022_PAPI_Indicators'!A25:AH205,33,FALSE)</f>
        <v>0.1600823849</v>
      </c>
      <c r="AJ30" s="24">
        <f>VLOOKUP(A30,'2022_PAPI_Indicators'!A25:AI205,34,FALSE)</f>
        <v>0.147773385</v>
      </c>
      <c r="AK30" s="24">
        <f>VLOOKUP(A30,'2022_PAPI_Indicators'!A25:AJ205,35,FALSE)</f>
        <v>0.4076278806</v>
      </c>
      <c r="AL30" s="24">
        <f>VLOOKUP(A30,'2022_PAPI_Indicators'!A25:AK205,36,FALSE)</f>
        <v>0.5145660639</v>
      </c>
      <c r="AM30" s="24">
        <f>VLOOKUP(A30,'2022_PAPI_Indicators'!A25:AL205,37,FALSE)</f>
        <v>0.3045679927</v>
      </c>
      <c r="AN30" s="24">
        <f>VLOOKUP(A30,'2022_PAPI_Indicators'!A25:AM205,38,FALSE)</f>
        <v>0.2779630125</v>
      </c>
      <c r="AO30" s="24">
        <f>VLOOKUP(A30,'2022_PAPI_Indicators'!A25:AN205,39,FALSE)</f>
        <v>0.4963719547</v>
      </c>
      <c r="AP30" s="24">
        <f>VLOOKUP(A30,'2022_PAPI_Indicators'!A25:AO205,40,FALSE)</f>
        <v>0.6483691931</v>
      </c>
      <c r="AQ30" s="24">
        <f>VLOOKUP(A30,'2022_PAPI_Indicators'!A25:AP205,41,FALSE)</f>
        <v>0.3593814969</v>
      </c>
      <c r="AR30" s="24">
        <f>VLOOKUP(A30,'2022_PAPI_Indicators'!A25:AQ205,42,FALSE)</f>
        <v>0.3295681775</v>
      </c>
      <c r="AS30" s="24">
        <f>VLOOKUP(A30,'2022_PAPI_Indicators'!A25:AR205,43,FALSE)</f>
        <v>0.4960415065</v>
      </c>
      <c r="AT30" s="24">
        <f>VLOOKUP(A30,'2022_PAPI_Indicators'!A25:AS205,44,FALSE)</f>
        <v>0.3775142729</v>
      </c>
      <c r="AU30" s="24">
        <f>VLOOKUP(A30,'2022_PAPI_Indicators'!A25:AT205,45,FALSE)</f>
        <v>0.4627633691</v>
      </c>
      <c r="AV30" s="24">
        <f>VLOOKUP(A30,'2022_PAPI_Indicators'!A25:AU205,46,FALSE)</f>
        <v>0.3824705184</v>
      </c>
      <c r="AW30" s="24">
        <f>VLOOKUP(A30,'2022_PAPI_Indicators'!A25:AV205,47,FALSE)</f>
        <v>0.2568680048</v>
      </c>
      <c r="AX30" s="24">
        <f>VLOOKUP(A30,'2022_PAPI_Indicators'!A25:AW205,48,FALSE)</f>
        <v>0.6929869056</v>
      </c>
      <c r="AY30" s="24">
        <f>VLOOKUP(A30,'2022_PAPI_Indicators'!A25:AX205,49,FALSE)</f>
        <v>0.3967784047</v>
      </c>
      <c r="AZ30" s="24">
        <f>VLOOKUP(A30,'2022_PAPI_Indicators'!A25:AY205,50,FALSE)</f>
        <v>0.1885223091</v>
      </c>
      <c r="BA30" s="24">
        <f>VLOOKUP(A30,'2022_PAPI_Indicators'!A25:AZ205,51,FALSE)</f>
        <v>0.5527384877</v>
      </c>
      <c r="BB30" s="24">
        <f>VLOOKUP(A30,'2022_PAPI_Indicators'!A25:BA205,52,FALSE)</f>
        <v>0.4807229042</v>
      </c>
      <c r="BC30" s="24">
        <f>VLOOKUP(A30,'2022_PAPI_Indicators'!A25:BB205,53,FALSE)</f>
        <v>0.3719422817</v>
      </c>
      <c r="BD30" s="24">
        <f>VLOOKUP(A30,'2022_PAPI_Indicators'!A25:BC205,54,FALSE)</f>
        <v>0.3887955248</v>
      </c>
      <c r="BE30" s="24">
        <f>VLOOKUP(A30,'2022_PAPI_Indicators'!A25:BD205,55,FALSE)</f>
        <v>0.4077291787</v>
      </c>
      <c r="BF30" s="24">
        <f>VLOOKUP(A30,'2022_PAPI_Indicators'!A25:BE205,56,FALSE)</f>
        <v>0.5436589122</v>
      </c>
      <c r="BG30" s="24">
        <f>VLOOKUP(A30,'2022_PAPI_Indicators'!A25:BF205,57,FALSE)</f>
        <v>0.50549227</v>
      </c>
      <c r="BH30" s="24">
        <f>VLOOKUP(A30,'2022_PAPI_Indicators'!A25:BG205,58,FALSE)</f>
        <v>0.4945787489</v>
      </c>
      <c r="BI30" s="24">
        <f>VLOOKUP(A30,'2022_PAPI_Indicators'!A25:BH205,59,FALSE)</f>
        <v>0.2619690299</v>
      </c>
      <c r="BJ30" s="24">
        <f>VLOOKUP(A30,'2022_PAPI_Indicators'!A25:BI205,60,FALSE)</f>
        <v>0.3027630448</v>
      </c>
      <c r="BK30" s="24">
        <f>VLOOKUP(A30,'2022_PAPI_Indicators'!A25:BJ205,61,FALSE)</f>
        <v>0.3772773445</v>
      </c>
      <c r="BL30" s="24">
        <f>VLOOKUP(A30,'2022_PAPI_Indicators'!A25:BK205,62,FALSE)</f>
        <v>0.6170808077</v>
      </c>
      <c r="BM30" s="24">
        <f>VLOOKUP(A30,'2022_PAPI_Indicators'!A25:BL205,63,FALSE)</f>
        <v>0.5037285686</v>
      </c>
      <c r="BN30" s="24">
        <f>VLOOKUP(A30,'2022_PAPI_Indicators'!A25:BM205,64,FALSE)</f>
        <v>0.2534388006</v>
      </c>
    </row>
    <row r="31" ht="13.5" customHeight="1">
      <c r="A31" s="11" t="s">
        <v>119</v>
      </c>
      <c r="B31" s="11" t="s">
        <v>120</v>
      </c>
      <c r="C31" s="12" t="s">
        <v>83</v>
      </c>
      <c r="D31" s="24">
        <f>VLOOKUP(A31,'2022_PAPI_Indicators'!A26:B206,2,)</f>
        <v>0.4685263038</v>
      </c>
      <c r="E31" s="24">
        <f>VLOOKUP(A31,'2022_PAPI_Indicators'!A26:C206,3,FALSE)</f>
        <v>0.3118878305</v>
      </c>
      <c r="F31" s="24">
        <f>VLOOKUP(A31,'2022_PAPI_Indicators'!A26:D206,4,FALSE)</f>
        <v>0.2152286172</v>
      </c>
      <c r="G31" s="24">
        <f>VLOOKUP(A31,'2022_PAPI_Indicators'!A26:E206,5,FALSE)</f>
        <v>0.4681729376</v>
      </c>
      <c r="H31" s="24">
        <f>VLOOKUP(A31,'2022_PAPI_Indicators'!A26:F206,6,FALSE)</f>
        <v>0.4582186043</v>
      </c>
      <c r="I31" s="24">
        <f>VLOOKUP(A31,'2022_PAPI_Indicators'!A26:G206,7,FALSE)</f>
        <v>0.2178250551</v>
      </c>
      <c r="J31" s="24">
        <f>VLOOKUP(A31,'2022_PAPI_Indicators'!A26:H206,8,FALSE)</f>
        <v>0.2327866703</v>
      </c>
      <c r="K31" s="24">
        <f>VLOOKUP(A31,'2022_PAPI_Indicators'!A26:I206,9,FALSE)</f>
        <v>0.3887374699</v>
      </c>
      <c r="L31" s="24">
        <f>VLOOKUP(A31,'2022_PAPI_Indicators'!A26:J206,10,FALSE)</f>
        <v>0.1753562242</v>
      </c>
      <c r="M31" s="24">
        <f>VLOOKUP(A31,'2022_PAPI_Indicators'!A26:K206,11,FALSE)</f>
        <v>0.3652720451</v>
      </c>
      <c r="N31" s="24">
        <f>VLOOKUP(A31,'2022_PAPI_Indicators'!A26:L206,12,FALSE)</f>
        <v>0.3376777768</v>
      </c>
      <c r="O31" s="24">
        <f>VLOOKUP(A31,'2022_PAPI_Indicators'!A26:M206,13,FALSE)</f>
        <v>0.4692662358</v>
      </c>
      <c r="P31" s="24">
        <f>VLOOKUP(A31,'2022_PAPI_Indicators'!A26:N206,14,FALSE)</f>
        <v>0.4083421826</v>
      </c>
      <c r="Q31" s="24">
        <f>VLOOKUP(A31,'2022_PAPI_Indicators'!A26:O206,15,FALSE)</f>
        <v>0.2799039185</v>
      </c>
      <c r="R31" s="25" t="str">
        <f>VLOOKUP(A31,'2022_PAPI_Indicators'!A26:P206,16,FALSE)</f>
        <v/>
      </c>
      <c r="S31" s="24">
        <f>VLOOKUP(A31,'2022_PAPI_Indicators'!A26:R206,17,FALSE)</f>
        <v>0.390232563</v>
      </c>
      <c r="T31" s="24">
        <f>VLOOKUP(A31,'2022_PAPI_Indicators'!A26:S206,18,FALSE)</f>
        <v>0.3924379051</v>
      </c>
      <c r="U31" s="25">
        <f>VLOOKUP(A31,'2022_PAPI_Indicators'!A26:T206,19,FALSE)</f>
        <v>0.2982580364</v>
      </c>
      <c r="V31" s="24">
        <f>VLOOKUP(A31,'2022_PAPI_Indicators'!A26:U206,20,FALSE)</f>
        <v>0.450037241</v>
      </c>
      <c r="W31" s="24">
        <f>VLOOKUP(A31,'2022_PAPI_Indicators'!A26:V206,21,FALSE)</f>
        <v>0.3056708872</v>
      </c>
      <c r="X31" s="24">
        <f>VLOOKUP(A31,'2022_PAPI_Indicators'!A26:W206,22,FALSE)</f>
        <v>0.3623070121</v>
      </c>
      <c r="Y31" s="24">
        <f>VLOOKUP(A31,'2022_PAPI_Indicators'!A26:X206,23,FALSE)</f>
        <v>0.3357059956</v>
      </c>
      <c r="Z31" s="24">
        <f>VLOOKUP(A31,'2022_PAPI_Indicators'!A26:Y206,24,FALSE)</f>
        <v>0.4119637311</v>
      </c>
      <c r="AA31" s="24">
        <f>VLOOKUP(A31,'2022_PAPI_Indicators'!A26:Z206,25,FALSE)</f>
        <v>0.3747315705</v>
      </c>
      <c r="AB31" s="24">
        <f>VLOOKUP(A31,'2022_PAPI_Indicators'!A26:AA206,26,FALSE)</f>
        <v>0.275955379</v>
      </c>
      <c r="AC31" s="24">
        <f>VLOOKUP(A31,'2022_PAPI_Indicators'!A26:AB206,27,FALSE)</f>
        <v>0.3925368786</v>
      </c>
      <c r="AD31" s="24">
        <f>VLOOKUP(A31,'2022_PAPI_Indicators'!A26:AC206,28,FALSE)</f>
        <v>0.3624731302</v>
      </c>
      <c r="AE31" s="24">
        <f>VLOOKUP(A31,'2022_PAPI_Indicators'!A26:AD206,29,FALSE)</f>
        <v>0.4071252942</v>
      </c>
      <c r="AF31" s="24">
        <f>VLOOKUP(A31,'2022_PAPI_Indicators'!A26:AE206,30,FALSE)</f>
        <v>0.3572553694</v>
      </c>
      <c r="AG31" s="24">
        <f>VLOOKUP(A31,'2022_PAPI_Indicators'!A26:AF206,31,FALSE)</f>
        <v>0.3191381097</v>
      </c>
      <c r="AH31" s="24">
        <f>VLOOKUP(A31,'2022_PAPI_Indicators'!A26:AG206,32,FALSE)</f>
        <v>0.4708440006</v>
      </c>
      <c r="AI31" s="24">
        <f>VLOOKUP(A31,'2022_PAPI_Indicators'!A26:AH206,33,FALSE)</f>
        <v>0.2441442907</v>
      </c>
      <c r="AJ31" s="24">
        <f>VLOOKUP(A31,'2022_PAPI_Indicators'!A26:AI206,34,FALSE)</f>
        <v>0.2329960465</v>
      </c>
      <c r="AK31" s="24">
        <f>VLOOKUP(A31,'2022_PAPI_Indicators'!A26:AJ206,35,FALSE)</f>
        <v>0.4317021072</v>
      </c>
      <c r="AL31" s="24">
        <f>VLOOKUP(A31,'2022_PAPI_Indicators'!A26:AK206,36,FALSE)</f>
        <v>0.2572830319</v>
      </c>
      <c r="AM31" s="24">
        <f>VLOOKUP(A31,'2022_PAPI_Indicators'!A26:AL206,37,FALSE)</f>
        <v>0.3427864611</v>
      </c>
      <c r="AN31" s="24">
        <f>VLOOKUP(A31,'2022_PAPI_Indicators'!A26:AM206,38,FALSE)</f>
        <v>0.2237040102</v>
      </c>
      <c r="AO31" s="24">
        <f>VLOOKUP(A31,'2022_PAPI_Indicators'!A26:AN206,39,FALSE)</f>
        <v>0.4106635153</v>
      </c>
      <c r="AP31" s="24">
        <f>VLOOKUP(A31,'2022_PAPI_Indicators'!A26:AO206,40,FALSE)</f>
        <v>0.4399374127</v>
      </c>
      <c r="AQ31" s="24">
        <f>VLOOKUP(A31,'2022_PAPI_Indicators'!A26:AP206,41,FALSE)</f>
        <v>0.5182475448</v>
      </c>
      <c r="AR31" s="24">
        <f>VLOOKUP(A31,'2022_PAPI_Indicators'!A26:AQ206,42,FALSE)</f>
        <v>0.435880214</v>
      </c>
      <c r="AS31" s="24">
        <f>VLOOKUP(A31,'2022_PAPI_Indicators'!A26:AR206,43,FALSE)</f>
        <v>0.5196105838</v>
      </c>
      <c r="AT31" s="24">
        <f>VLOOKUP(A31,'2022_PAPI_Indicators'!A26:AS206,44,FALSE)</f>
        <v>0.3845468462</v>
      </c>
      <c r="AU31" s="24">
        <f>VLOOKUP(A31,'2022_PAPI_Indicators'!A26:AT206,45,FALSE)</f>
        <v>0.3203223646</v>
      </c>
      <c r="AV31" s="24">
        <f>VLOOKUP(A31,'2022_PAPI_Indicators'!A26:AU206,46,FALSE)</f>
        <v>0.2578262687</v>
      </c>
      <c r="AW31" s="24">
        <f>VLOOKUP(A31,'2022_PAPI_Indicators'!A26:AV206,47,FALSE)</f>
        <v>0.1756280065</v>
      </c>
      <c r="AX31" s="24">
        <f>VLOOKUP(A31,'2022_PAPI_Indicators'!A26:AW206,48,FALSE)</f>
        <v>0.5775350332</v>
      </c>
      <c r="AY31" s="24">
        <f>VLOOKUP(A31,'2022_PAPI_Indicators'!A26:AX206,49,FALSE)</f>
        <v>0.3807159364</v>
      </c>
      <c r="AZ31" s="24">
        <f>VLOOKUP(A31,'2022_PAPI_Indicators'!A26:AY206,50,FALSE)</f>
        <v>0.1256815493</v>
      </c>
      <c r="BA31" s="24">
        <f>VLOOKUP(A31,'2022_PAPI_Indicators'!A26:AZ206,51,FALSE)</f>
        <v>0.4156978726</v>
      </c>
      <c r="BB31" s="24">
        <f>VLOOKUP(A31,'2022_PAPI_Indicators'!A26:BA206,52,FALSE)</f>
        <v>0.5645353794</v>
      </c>
      <c r="BC31" s="24">
        <f>VLOOKUP(A31,'2022_PAPI_Indicators'!A26:BB206,53,FALSE)</f>
        <v>0.4206153154</v>
      </c>
      <c r="BD31" s="24">
        <f>VLOOKUP(A31,'2022_PAPI_Indicators'!A26:BC206,54,FALSE)</f>
        <v>0.5146510601</v>
      </c>
      <c r="BE31" s="24">
        <f>VLOOKUP(A31,'2022_PAPI_Indicators'!A26:BD206,55,FALSE)</f>
        <v>0.2524375021</v>
      </c>
      <c r="BF31" s="24">
        <f>VLOOKUP(A31,'2022_PAPI_Indicators'!A26:BE206,56,FALSE)</f>
        <v>0.302361846</v>
      </c>
      <c r="BG31" s="24">
        <f>VLOOKUP(A31,'2022_PAPI_Indicators'!A26:BF206,57,FALSE)</f>
        <v>0.172803089</v>
      </c>
      <c r="BH31" s="24">
        <f>VLOOKUP(A31,'2022_PAPI_Indicators'!A26:BG206,58,FALSE)</f>
        <v>0.2725568712</v>
      </c>
      <c r="BI31" s="24">
        <f>VLOOKUP(A31,'2022_PAPI_Indicators'!A26:BH206,59,FALSE)</f>
        <v>0.386631608</v>
      </c>
      <c r="BJ31" s="24">
        <f>VLOOKUP(A31,'2022_PAPI_Indicators'!A26:BI206,60,FALSE)</f>
        <v>0.3470962346</v>
      </c>
      <c r="BK31" s="24">
        <f>VLOOKUP(A31,'2022_PAPI_Indicators'!A26:BJ206,61,FALSE)</f>
        <v>0.3545496464</v>
      </c>
      <c r="BL31" s="24">
        <f>VLOOKUP(A31,'2022_PAPI_Indicators'!A26:BK206,62,FALSE)</f>
        <v>0.5139755011</v>
      </c>
      <c r="BM31" s="24">
        <f>VLOOKUP(A31,'2022_PAPI_Indicators'!A26:BL206,63,FALSE)</f>
        <v>0.4245109856</v>
      </c>
      <c r="BN31" s="24">
        <f>VLOOKUP(A31,'2022_PAPI_Indicators'!A26:BM206,64,FALSE)</f>
        <v>0.2073590308</v>
      </c>
    </row>
    <row r="32" ht="13.5" customHeight="1">
      <c r="A32" s="11" t="s">
        <v>121</v>
      </c>
      <c r="B32" s="11" t="s">
        <v>122</v>
      </c>
      <c r="C32" s="12" t="s">
        <v>83</v>
      </c>
      <c r="D32" s="24">
        <f>VLOOKUP(A32,'2022_PAPI_Indicators'!A27:B207,2,)</f>
        <v>0.7641231418</v>
      </c>
      <c r="E32" s="24">
        <f>VLOOKUP(A32,'2022_PAPI_Indicators'!A27:C207,3,FALSE)</f>
        <v>0.6338507533</v>
      </c>
      <c r="F32" s="24">
        <f>VLOOKUP(A32,'2022_PAPI_Indicators'!A27:D207,4,FALSE)</f>
        <v>0.5301496387</v>
      </c>
      <c r="G32" s="24">
        <f>VLOOKUP(A32,'2022_PAPI_Indicators'!A27:E207,5,FALSE)</f>
        <v>0.6107949018</v>
      </c>
      <c r="H32" s="24">
        <f>VLOOKUP(A32,'2022_PAPI_Indicators'!A27:F207,6,FALSE)</f>
        <v>0.7676768303</v>
      </c>
      <c r="I32" s="24">
        <f>VLOOKUP(A32,'2022_PAPI_Indicators'!A27:G207,7,FALSE)</f>
        <v>0.6287124753</v>
      </c>
      <c r="J32" s="24">
        <f>VLOOKUP(A32,'2022_PAPI_Indicators'!A27:H207,8,FALSE)</f>
        <v>0.5654292703</v>
      </c>
      <c r="K32" s="24">
        <f>VLOOKUP(A32,'2022_PAPI_Indicators'!A27:I207,9,FALSE)</f>
        <v>0.7124080658</v>
      </c>
      <c r="L32" s="24">
        <f>VLOOKUP(A32,'2022_PAPI_Indicators'!A27:J207,10,FALSE)</f>
        <v>0.5379155874</v>
      </c>
      <c r="M32" s="24">
        <f>VLOOKUP(A32,'2022_PAPI_Indicators'!A27:K207,11,FALSE)</f>
        <v>0.637907505</v>
      </c>
      <c r="N32" s="24">
        <f>VLOOKUP(A32,'2022_PAPI_Indicators'!A27:L207,12,FALSE)</f>
        <v>0.6604059339</v>
      </c>
      <c r="O32" s="24">
        <f>VLOOKUP(A32,'2022_PAPI_Indicators'!A27:M207,13,FALSE)</f>
        <v>0.597602725</v>
      </c>
      <c r="P32" s="24">
        <f>VLOOKUP(A32,'2022_PAPI_Indicators'!A27:N207,14,FALSE)</f>
        <v>0.7343000174</v>
      </c>
      <c r="Q32" s="24">
        <f>VLOOKUP(A32,'2022_PAPI_Indicators'!A27:O207,15,FALSE)</f>
        <v>0.4896329343</v>
      </c>
      <c r="R32" s="25" t="str">
        <f>VLOOKUP(A32,'2022_PAPI_Indicators'!A27:P207,16,FALSE)</f>
        <v/>
      </c>
      <c r="S32" s="24">
        <f>VLOOKUP(A32,'2022_PAPI_Indicators'!A27:R207,17,FALSE)</f>
        <v>0.7925583124</v>
      </c>
      <c r="T32" s="24">
        <f>VLOOKUP(A32,'2022_PAPI_Indicators'!A27:S207,18,FALSE)</f>
        <v>0.6453725696</v>
      </c>
      <c r="U32" s="25">
        <f>VLOOKUP(A32,'2022_PAPI_Indicators'!A27:T207,19,FALSE)</f>
        <v>0.6347173452</v>
      </c>
      <c r="V32" s="24">
        <f>VLOOKUP(A32,'2022_PAPI_Indicators'!A27:U207,20,FALSE)</f>
        <v>0.7350111604</v>
      </c>
      <c r="W32" s="24">
        <f>VLOOKUP(A32,'2022_PAPI_Indicators'!A27:V207,21,FALSE)</f>
        <v>0.6905750632</v>
      </c>
      <c r="X32" s="24">
        <f>VLOOKUP(A32,'2022_PAPI_Indicators'!A27:W207,22,FALSE)</f>
        <v>0.6650419235</v>
      </c>
      <c r="Y32" s="24">
        <f>VLOOKUP(A32,'2022_PAPI_Indicators'!A27:X207,23,FALSE)</f>
        <v>0.4571337998</v>
      </c>
      <c r="Z32" s="24">
        <f>VLOOKUP(A32,'2022_PAPI_Indicators'!A27:Y207,24,FALSE)</f>
        <v>0.6611178517</v>
      </c>
      <c r="AA32" s="24">
        <f>VLOOKUP(A32,'2022_PAPI_Indicators'!A27:Z207,25,FALSE)</f>
        <v>0.6431715488</v>
      </c>
      <c r="AB32" s="24">
        <f>VLOOKUP(A32,'2022_PAPI_Indicators'!A27:AA207,26,FALSE)</f>
        <v>0.4722115695</v>
      </c>
      <c r="AC32" s="24">
        <f>VLOOKUP(A32,'2022_PAPI_Indicators'!A27:AB207,27,FALSE)</f>
        <v>0.8049510717</v>
      </c>
      <c r="AD32" s="24">
        <f>VLOOKUP(A32,'2022_PAPI_Indicators'!A27:AC207,28,FALSE)</f>
        <v>0.8981472254</v>
      </c>
      <c r="AE32" s="24">
        <f>VLOOKUP(A32,'2022_PAPI_Indicators'!A27:AD207,29,FALSE)</f>
        <v>0.741631031</v>
      </c>
      <c r="AF32" s="24">
        <f>VLOOKUP(A32,'2022_PAPI_Indicators'!A27:AE207,30,FALSE)</f>
        <v>0.5722138882</v>
      </c>
      <c r="AG32" s="24">
        <f>VLOOKUP(A32,'2022_PAPI_Indicators'!A27:AF207,31,FALSE)</f>
        <v>0.5708530545</v>
      </c>
      <c r="AH32" s="24">
        <f>VLOOKUP(A32,'2022_PAPI_Indicators'!A27:AG207,32,FALSE)</f>
        <v>0.7920716405</v>
      </c>
      <c r="AI32" s="24">
        <f>VLOOKUP(A32,'2022_PAPI_Indicators'!A27:AH207,33,FALSE)</f>
        <v>0.312512219</v>
      </c>
      <c r="AJ32" s="24">
        <f>VLOOKUP(A32,'2022_PAPI_Indicators'!A27:AI207,34,FALSE)</f>
        <v>0.4457782805</v>
      </c>
      <c r="AK32" s="24">
        <f>VLOOKUP(A32,'2022_PAPI_Indicators'!A27:AJ207,35,FALSE)</f>
        <v>0.8011905551</v>
      </c>
      <c r="AL32" s="24">
        <f>VLOOKUP(A32,'2022_PAPI_Indicators'!A27:AK207,36,FALSE)</f>
        <v>0.5832215548</v>
      </c>
      <c r="AM32" s="24">
        <f>VLOOKUP(A32,'2022_PAPI_Indicators'!A27:AL207,37,FALSE)</f>
        <v>0.5092501044</v>
      </c>
      <c r="AN32" s="24">
        <f>VLOOKUP(A32,'2022_PAPI_Indicators'!A27:AM207,38,FALSE)</f>
        <v>0.4265433252</v>
      </c>
      <c r="AO32" s="24">
        <f>VLOOKUP(A32,'2022_PAPI_Indicators'!A27:AN207,39,FALSE)</f>
        <v>0.7599117756</v>
      </c>
      <c r="AP32" s="24">
        <f>VLOOKUP(A32,'2022_PAPI_Indicators'!A27:AO207,40,FALSE)</f>
        <v>0.7748611569</v>
      </c>
      <c r="AQ32" s="24">
        <f>VLOOKUP(A32,'2022_PAPI_Indicators'!A27:AP207,41,FALSE)</f>
        <v>0.772577405</v>
      </c>
      <c r="AR32" s="24">
        <f>VLOOKUP(A32,'2022_PAPI_Indicators'!A27:AQ207,42,FALSE)</f>
        <v>0.7764121294</v>
      </c>
      <c r="AS32" s="24">
        <f>VLOOKUP(A32,'2022_PAPI_Indicators'!A27:AR207,43,FALSE)</f>
        <v>0.7637637854</v>
      </c>
      <c r="AT32" s="24">
        <f>VLOOKUP(A32,'2022_PAPI_Indicators'!A27:AS207,44,FALSE)</f>
        <v>0.6271865964</v>
      </c>
      <c r="AU32" s="24">
        <f>VLOOKUP(A32,'2022_PAPI_Indicators'!A27:AT207,45,FALSE)</f>
        <v>0.6973978281</v>
      </c>
      <c r="AV32" s="24">
        <f>VLOOKUP(A32,'2022_PAPI_Indicators'!A27:AU207,46,FALSE)</f>
        <v>0.5592492223</v>
      </c>
      <c r="AW32" s="24">
        <f>VLOOKUP(A32,'2022_PAPI_Indicators'!A27:AV207,47,FALSE)</f>
        <v>0.4693331122</v>
      </c>
      <c r="AX32" s="24">
        <f>VLOOKUP(A32,'2022_PAPI_Indicators'!A27:AW207,48,FALSE)</f>
        <v>0.776311934</v>
      </c>
      <c r="AY32" s="24">
        <f>VLOOKUP(A32,'2022_PAPI_Indicators'!A27:AX207,49,FALSE)</f>
        <v>0.6724021435</v>
      </c>
      <c r="AZ32" s="24">
        <f>VLOOKUP(A32,'2022_PAPI_Indicators'!A27:AY207,50,FALSE)</f>
        <v>0.3196561933</v>
      </c>
      <c r="BA32" s="24">
        <f>VLOOKUP(A32,'2022_PAPI_Indicators'!A27:AZ207,51,FALSE)</f>
        <v>0.7897766232</v>
      </c>
      <c r="BB32" s="24">
        <f>VLOOKUP(A32,'2022_PAPI_Indicators'!A27:BA207,52,FALSE)</f>
        <v>0.6269546747</v>
      </c>
      <c r="BC32" s="24">
        <f>VLOOKUP(A32,'2022_PAPI_Indicators'!A27:BB207,53,FALSE)</f>
        <v>0.6728268862</v>
      </c>
      <c r="BD32" s="24">
        <f>VLOOKUP(A32,'2022_PAPI_Indicators'!A27:BC207,54,FALSE)</f>
        <v>0.5362075567</v>
      </c>
      <c r="BE32" s="24">
        <f>VLOOKUP(A32,'2022_PAPI_Indicators'!A27:BD207,55,FALSE)</f>
        <v>0.412604183</v>
      </c>
      <c r="BF32" s="24">
        <f>VLOOKUP(A32,'2022_PAPI_Indicators'!A27:BE207,56,FALSE)</f>
        <v>0.7778782845</v>
      </c>
      <c r="BG32" s="24">
        <f>VLOOKUP(A32,'2022_PAPI_Indicators'!A27:BF207,57,FALSE)</f>
        <v>0.6700569391</v>
      </c>
      <c r="BH32" s="24">
        <f>VLOOKUP(A32,'2022_PAPI_Indicators'!A27:BG207,58,FALSE)</f>
        <v>0.5920543671</v>
      </c>
      <c r="BI32" s="24">
        <f>VLOOKUP(A32,'2022_PAPI_Indicators'!A27:BH207,59,FALSE)</f>
        <v>0.3450774252</v>
      </c>
      <c r="BJ32" s="24">
        <f>VLOOKUP(A32,'2022_PAPI_Indicators'!A27:BI207,60,FALSE)</f>
        <v>0.6393754482</v>
      </c>
      <c r="BK32" s="24">
        <f>VLOOKUP(A32,'2022_PAPI_Indicators'!A27:BJ207,61,FALSE)</f>
        <v>0.4931829572</v>
      </c>
      <c r="BL32" s="24">
        <f>VLOOKUP(A32,'2022_PAPI_Indicators'!A27:BK207,62,FALSE)</f>
        <v>0.6052799821</v>
      </c>
      <c r="BM32" s="24">
        <f>VLOOKUP(A32,'2022_PAPI_Indicators'!A27:BL207,63,FALSE)</f>
        <v>0.6621637344</v>
      </c>
      <c r="BN32" s="24">
        <f>VLOOKUP(A32,'2022_PAPI_Indicators'!A27:BM207,64,FALSE)</f>
        <v>0.4715726972</v>
      </c>
    </row>
    <row r="33" ht="13.5" customHeight="1">
      <c r="A33" s="11" t="s">
        <v>123</v>
      </c>
      <c r="B33" s="11" t="s">
        <v>124</v>
      </c>
      <c r="C33" s="12" t="s">
        <v>83</v>
      </c>
      <c r="D33" s="24">
        <f>VLOOKUP(A33,'2022_PAPI_Indicators'!A28:B208,2,)</f>
        <v>0.6268748045</v>
      </c>
      <c r="E33" s="24">
        <f>VLOOKUP(A33,'2022_PAPI_Indicators'!A28:C208,3,FALSE)</f>
        <v>0.405528307</v>
      </c>
      <c r="F33" s="24">
        <f>VLOOKUP(A33,'2022_PAPI_Indicators'!A28:D208,4,FALSE)</f>
        <v>0.4656691551</v>
      </c>
      <c r="G33" s="24">
        <f>VLOOKUP(A33,'2022_PAPI_Indicators'!A28:E208,5,FALSE)</f>
        <v>0.4489294589</v>
      </c>
      <c r="H33" s="24">
        <f>VLOOKUP(A33,'2022_PAPI_Indicators'!A28:F208,6,FALSE)</f>
        <v>0.6225897074</v>
      </c>
      <c r="I33" s="24">
        <f>VLOOKUP(A33,'2022_PAPI_Indicators'!A28:G208,7,FALSE)</f>
        <v>0.414319247</v>
      </c>
      <c r="J33" s="24">
        <f>VLOOKUP(A33,'2022_PAPI_Indicators'!A28:H208,8,FALSE)</f>
        <v>0.3549029529</v>
      </c>
      <c r="K33" s="24">
        <f>VLOOKUP(A33,'2022_PAPI_Indicators'!A28:I208,9,FALSE)</f>
        <v>0.5771343708</v>
      </c>
      <c r="L33" s="24">
        <f>VLOOKUP(A33,'2022_PAPI_Indicators'!A28:J208,10,FALSE)</f>
        <v>0.5074481964</v>
      </c>
      <c r="M33" s="24">
        <f>VLOOKUP(A33,'2022_PAPI_Indicators'!A28:K208,11,FALSE)</f>
        <v>0.4301251173</v>
      </c>
      <c r="N33" s="24">
        <f>VLOOKUP(A33,'2022_PAPI_Indicators'!A28:L208,12,FALSE)</f>
        <v>0.5875809789</v>
      </c>
      <c r="O33" s="24">
        <f>VLOOKUP(A33,'2022_PAPI_Indicators'!A28:M208,13,FALSE)</f>
        <v>0.5369627476</v>
      </c>
      <c r="P33" s="24">
        <f>VLOOKUP(A33,'2022_PAPI_Indicators'!A28:N208,14,FALSE)</f>
        <v>0.5764052868</v>
      </c>
      <c r="Q33" s="24">
        <f>VLOOKUP(A33,'2022_PAPI_Indicators'!A28:O208,15,FALSE)</f>
        <v>0.2448164672</v>
      </c>
      <c r="R33" s="25" t="str">
        <f>VLOOKUP(A33,'2022_PAPI_Indicators'!A28:P208,16,FALSE)</f>
        <v/>
      </c>
      <c r="S33" s="24">
        <f>VLOOKUP(A33,'2022_PAPI_Indicators'!A28:R208,17,FALSE)</f>
        <v>0.5392554402</v>
      </c>
      <c r="T33" s="24">
        <f>VLOOKUP(A33,'2022_PAPI_Indicators'!A28:S208,18,FALSE)</f>
        <v>0.4941307306</v>
      </c>
      <c r="U33" s="25">
        <f>VLOOKUP(A33,'2022_PAPI_Indicators'!A28:T208,19,FALSE)</f>
        <v>0.4351496696</v>
      </c>
      <c r="V33" s="24">
        <f>VLOOKUP(A33,'2022_PAPI_Indicators'!A28:U208,20,FALSE)</f>
        <v>0.5983221531</v>
      </c>
      <c r="W33" s="24">
        <f>VLOOKUP(A33,'2022_PAPI_Indicators'!A28:V208,21,FALSE)</f>
        <v>0.4616347253</v>
      </c>
      <c r="X33" s="24">
        <f>VLOOKUP(A33,'2022_PAPI_Indicators'!A28:W208,22,FALSE)</f>
        <v>0.5989232063</v>
      </c>
      <c r="Y33" s="24">
        <f>VLOOKUP(A33,'2022_PAPI_Indicators'!A28:X208,23,FALSE)</f>
        <v>0.3893019259</v>
      </c>
      <c r="Z33" s="24">
        <f>VLOOKUP(A33,'2022_PAPI_Indicators'!A28:Y208,24,FALSE)</f>
        <v>0.4905941188</v>
      </c>
      <c r="AA33" s="24">
        <f>VLOOKUP(A33,'2022_PAPI_Indicators'!A28:Z208,25,FALSE)</f>
        <v>0.4810231924</v>
      </c>
      <c r="AB33" s="24">
        <f>VLOOKUP(A33,'2022_PAPI_Indicators'!A28:AA208,26,FALSE)</f>
        <v>0.3184098303</v>
      </c>
      <c r="AC33" s="24">
        <f>VLOOKUP(A33,'2022_PAPI_Indicators'!A28:AB208,27,FALSE)</f>
        <v>0.7202497721</v>
      </c>
      <c r="AD33" s="24">
        <f>VLOOKUP(A33,'2022_PAPI_Indicators'!A28:AC208,28,FALSE)</f>
        <v>0.7105128169</v>
      </c>
      <c r="AE33" s="24">
        <f>VLOOKUP(A33,'2022_PAPI_Indicators'!A28:AD208,29,FALSE)</f>
        <v>0.6120880842</v>
      </c>
      <c r="AF33" s="24">
        <f>VLOOKUP(A33,'2022_PAPI_Indicators'!A28:AE208,30,FALSE)</f>
        <v>0.4774625897</v>
      </c>
      <c r="AG33" s="24">
        <f>VLOOKUP(A33,'2022_PAPI_Indicators'!A28:AF208,31,FALSE)</f>
        <v>0.418972373</v>
      </c>
      <c r="AH33" s="24">
        <f>VLOOKUP(A33,'2022_PAPI_Indicators'!A28:AG208,32,FALSE)</f>
        <v>0.551150918</v>
      </c>
      <c r="AI33" s="24">
        <f>VLOOKUP(A33,'2022_PAPI_Indicators'!A28:AH208,33,FALSE)</f>
        <v>0.1454568207</v>
      </c>
      <c r="AJ33" s="24">
        <f>VLOOKUP(A33,'2022_PAPI_Indicators'!A28:AI208,34,FALSE)</f>
        <v>0.1851940453</v>
      </c>
      <c r="AK33" s="24">
        <f>VLOOKUP(A33,'2022_PAPI_Indicators'!A28:AJ208,35,FALSE)</f>
        <v>0.4176369309</v>
      </c>
      <c r="AL33" s="24">
        <f>VLOOKUP(A33,'2022_PAPI_Indicators'!A28:AK208,36,FALSE)</f>
        <v>0.4916808605</v>
      </c>
      <c r="AM33" s="24">
        <f>VLOOKUP(A33,'2022_PAPI_Indicators'!A28:AL208,37,FALSE)</f>
        <v>0.2799010277</v>
      </c>
      <c r="AN33" s="24">
        <f>VLOOKUP(A33,'2022_PAPI_Indicators'!A28:AM208,38,FALSE)</f>
        <v>0.314691335</v>
      </c>
      <c r="AO33" s="24">
        <f>VLOOKUP(A33,'2022_PAPI_Indicators'!A28:AN208,39,FALSE)</f>
        <v>0.7445579171</v>
      </c>
      <c r="AP33" s="24">
        <f>VLOOKUP(A33,'2022_PAPI_Indicators'!A28:AO208,40,FALSE)</f>
        <v>0.6953069568</v>
      </c>
      <c r="AQ33" s="24">
        <f>VLOOKUP(A33,'2022_PAPI_Indicators'!A28:AP208,41,FALSE)</f>
        <v>0.6015462875</v>
      </c>
      <c r="AR33" s="24">
        <f>VLOOKUP(A33,'2022_PAPI_Indicators'!A28:AQ208,42,FALSE)</f>
        <v>0.4973419905</v>
      </c>
      <c r="AS33" s="24">
        <f>VLOOKUP(A33,'2022_PAPI_Indicators'!A28:AR208,43,FALSE)</f>
        <v>0.7085267901</v>
      </c>
      <c r="AT33" s="24">
        <f>VLOOKUP(A33,'2022_PAPI_Indicators'!A28:AS208,44,FALSE)</f>
        <v>0.4896259606</v>
      </c>
      <c r="AU33" s="24">
        <f>VLOOKUP(A33,'2022_PAPI_Indicators'!A28:AT208,45,FALSE)</f>
        <v>0.5112146735</v>
      </c>
      <c r="AV33" s="24">
        <f>VLOOKUP(A33,'2022_PAPI_Indicators'!A28:AU208,46,FALSE)</f>
        <v>0.3649410307</v>
      </c>
      <c r="AW33" s="24">
        <f>VLOOKUP(A33,'2022_PAPI_Indicators'!A28:AV208,47,FALSE)</f>
        <v>0.3078448772</v>
      </c>
      <c r="AX33" s="24">
        <f>VLOOKUP(A33,'2022_PAPI_Indicators'!A28:AW208,48,FALSE)</f>
        <v>0.5471490026</v>
      </c>
      <c r="AY33" s="24">
        <f>VLOOKUP(A33,'2022_PAPI_Indicators'!A28:AX208,49,FALSE)</f>
        <v>0.5017316341</v>
      </c>
      <c r="AZ33" s="24">
        <f>VLOOKUP(A33,'2022_PAPI_Indicators'!A28:AY208,50,FALSE)</f>
        <v>0.2486369163</v>
      </c>
      <c r="BA33" s="24">
        <f>VLOOKUP(A33,'2022_PAPI_Indicators'!A28:AZ208,51,FALSE)</f>
        <v>0.6293372512</v>
      </c>
      <c r="BB33" s="24">
        <f>VLOOKUP(A33,'2022_PAPI_Indicators'!A28:BA208,52,FALSE)</f>
        <v>0.5144280791</v>
      </c>
      <c r="BC33" s="24">
        <f>VLOOKUP(A33,'2022_PAPI_Indicators'!A28:BB208,53,FALSE)</f>
        <v>0.5676730871</v>
      </c>
      <c r="BD33" s="24">
        <f>VLOOKUP(A33,'2022_PAPI_Indicators'!A28:BC208,54,FALSE)</f>
        <v>0.4637924731</v>
      </c>
      <c r="BE33" s="24">
        <f>VLOOKUP(A33,'2022_PAPI_Indicators'!A28:BD208,55,FALSE)</f>
        <v>0.3349583447</v>
      </c>
      <c r="BF33" s="24">
        <f>VLOOKUP(A33,'2022_PAPI_Indicators'!A28:BE208,56,FALSE)</f>
        <v>0.4840751886</v>
      </c>
      <c r="BG33" s="24">
        <f>VLOOKUP(A33,'2022_PAPI_Indicators'!A28:BF208,57,FALSE)</f>
        <v>0.4467046261</v>
      </c>
      <c r="BH33" s="24">
        <f>VLOOKUP(A33,'2022_PAPI_Indicators'!A28:BG208,58,FALSE)</f>
        <v>0.294218123</v>
      </c>
      <c r="BI33" s="24">
        <f>VLOOKUP(A33,'2022_PAPI_Indicators'!A28:BH208,59,FALSE)</f>
        <v>0.3803096712</v>
      </c>
      <c r="BJ33" s="24">
        <f>VLOOKUP(A33,'2022_PAPI_Indicators'!A28:BI208,60,FALSE)</f>
        <v>0.5011116862</v>
      </c>
      <c r="BK33" s="24">
        <f>VLOOKUP(A33,'2022_PAPI_Indicators'!A28:BJ208,61,FALSE)</f>
        <v>0.368183732</v>
      </c>
      <c r="BL33" s="24">
        <f>VLOOKUP(A33,'2022_PAPI_Indicators'!A28:BK208,62,FALSE)</f>
        <v>0.42267102</v>
      </c>
      <c r="BM33" s="24">
        <f>VLOOKUP(A33,'2022_PAPI_Indicators'!A28:BL208,63,FALSE)</f>
        <v>0.3527505696</v>
      </c>
      <c r="BN33" s="24">
        <f>VLOOKUP(A33,'2022_PAPI_Indicators'!A28:BM208,64,FALSE)</f>
        <v>0.3225584924</v>
      </c>
    </row>
    <row r="34" ht="13.5" customHeight="1">
      <c r="A34" s="11" t="s">
        <v>125</v>
      </c>
      <c r="B34" s="11" t="s">
        <v>126</v>
      </c>
      <c r="C34" s="12" t="s">
        <v>83</v>
      </c>
      <c r="D34" s="24">
        <f>VLOOKUP(A34,'2022_PAPI_Indicators'!A29:B209,2,)</f>
        <v>0.3777026236</v>
      </c>
      <c r="E34" s="24">
        <f>VLOOKUP(A34,'2022_PAPI_Indicators'!A29:C209,3,FALSE)</f>
        <v>0.260030061</v>
      </c>
      <c r="F34" s="24">
        <f>VLOOKUP(A34,'2022_PAPI_Indicators'!A29:D209,4,FALSE)</f>
        <v>0.2805901468</v>
      </c>
      <c r="G34" s="24">
        <f>VLOOKUP(A34,'2022_PAPI_Indicators'!A29:E209,5,FALSE)</f>
        <v>0.2889999449</v>
      </c>
      <c r="H34" s="24">
        <f>VLOOKUP(A34,'2022_PAPI_Indicators'!A29:F209,6,FALSE)</f>
        <v>0.412305057</v>
      </c>
      <c r="I34" s="24">
        <f>VLOOKUP(A34,'2022_PAPI_Indicators'!A29:G209,7,FALSE)</f>
        <v>0.3335884809</v>
      </c>
      <c r="J34" s="24">
        <f>VLOOKUP(A34,'2022_PAPI_Indicators'!A29:H209,8,FALSE)</f>
        <v>0.2827146351</v>
      </c>
      <c r="K34" s="24">
        <f>VLOOKUP(A34,'2022_PAPI_Indicators'!A29:I209,9,FALSE)</f>
        <v>0.3378022909</v>
      </c>
      <c r="L34" s="24">
        <f>VLOOKUP(A34,'2022_PAPI_Indicators'!A29:J209,10,FALSE)</f>
        <v>0.2798467278</v>
      </c>
      <c r="M34" s="24">
        <f>VLOOKUP(A34,'2022_PAPI_Indicators'!A29:K209,11,FALSE)</f>
        <v>0.3361512721</v>
      </c>
      <c r="N34" s="24">
        <f>VLOOKUP(A34,'2022_PAPI_Indicators'!A29:L209,12,FALSE)</f>
        <v>0.3027976453</v>
      </c>
      <c r="O34" s="24">
        <f>VLOOKUP(A34,'2022_PAPI_Indicators'!A29:M209,13,FALSE)</f>
        <v>0.3277101517</v>
      </c>
      <c r="P34" s="24">
        <f>VLOOKUP(A34,'2022_PAPI_Indicators'!A29:N209,14,FALSE)</f>
        <v>0.4250386655</v>
      </c>
      <c r="Q34" s="24">
        <f>VLOOKUP(A34,'2022_PAPI_Indicators'!A29:O209,15,FALSE)</f>
        <v>0.1331732124</v>
      </c>
      <c r="R34" s="25" t="str">
        <f>VLOOKUP(A34,'2022_PAPI_Indicators'!A29:P209,16,FALSE)</f>
        <v/>
      </c>
      <c r="S34" s="24">
        <f>VLOOKUP(A34,'2022_PAPI_Indicators'!A29:R209,17,FALSE)</f>
        <v>0.380186528</v>
      </c>
      <c r="T34" s="24">
        <f>VLOOKUP(A34,'2022_PAPI_Indicators'!A29:S209,18,FALSE)</f>
        <v>0.2868322432</v>
      </c>
      <c r="U34" s="25">
        <f>VLOOKUP(A34,'2022_PAPI_Indicators'!A29:T209,19,FALSE)</f>
        <v>0.4238079488</v>
      </c>
      <c r="V34" s="24">
        <f>VLOOKUP(A34,'2022_PAPI_Indicators'!A29:U209,20,FALSE)</f>
        <v>0.5383668542</v>
      </c>
      <c r="W34" s="24">
        <f>VLOOKUP(A34,'2022_PAPI_Indicators'!A29:V209,21,FALSE)</f>
        <v>0.3295792639</v>
      </c>
      <c r="X34" s="24">
        <f>VLOOKUP(A34,'2022_PAPI_Indicators'!A29:W209,22,FALSE)</f>
        <v>0.4262435436</v>
      </c>
      <c r="Y34" s="24">
        <f>VLOOKUP(A34,'2022_PAPI_Indicators'!A29:X209,23,FALSE)</f>
        <v>0.2464146167</v>
      </c>
      <c r="Z34" s="24">
        <f>VLOOKUP(A34,'2022_PAPI_Indicators'!A29:Y209,24,FALSE)</f>
        <v>0.4307754636</v>
      </c>
      <c r="AA34" s="24">
        <f>VLOOKUP(A34,'2022_PAPI_Indicators'!A29:Z209,25,FALSE)</f>
        <v>0.2684399784</v>
      </c>
      <c r="AB34" s="24">
        <f>VLOOKUP(A34,'2022_PAPI_Indicators'!A29:AA209,26,FALSE)</f>
        <v>0.162485525</v>
      </c>
      <c r="AC34" s="24">
        <f>VLOOKUP(A34,'2022_PAPI_Indicators'!A29:AB209,27,FALSE)</f>
        <v>0.5245581865</v>
      </c>
      <c r="AD34" s="24">
        <f>VLOOKUP(A34,'2022_PAPI_Indicators'!A29:AC209,28,FALSE)</f>
        <v>0.3913399577</v>
      </c>
      <c r="AE34" s="24">
        <f>VLOOKUP(A34,'2022_PAPI_Indicators'!A29:AD209,29,FALSE)</f>
        <v>0.4460076094</v>
      </c>
      <c r="AF34" s="24">
        <f>VLOOKUP(A34,'2022_PAPI_Indicators'!A29:AE209,30,FALSE)</f>
        <v>0.2884927094</v>
      </c>
      <c r="AG34" s="24">
        <f>VLOOKUP(A34,'2022_PAPI_Indicators'!A29:AF209,31,FALSE)</f>
        <v>0.3255259693</v>
      </c>
      <c r="AH34" s="24">
        <f>VLOOKUP(A34,'2022_PAPI_Indicators'!A29:AG209,32,FALSE)</f>
        <v>0.4216112792</v>
      </c>
      <c r="AI34" s="24">
        <f>VLOOKUP(A34,'2022_PAPI_Indicators'!A29:AH209,33,FALSE)</f>
        <v>0.1600823849</v>
      </c>
      <c r="AJ34" s="24">
        <f>VLOOKUP(A34,'2022_PAPI_Indicators'!A29:AI209,34,FALSE)</f>
        <v>0.1128108427</v>
      </c>
      <c r="AK34" s="24">
        <f>VLOOKUP(A34,'2022_PAPI_Indicators'!A29:AJ209,35,FALSE)</f>
        <v>0.3272928894</v>
      </c>
      <c r="AL34" s="24">
        <f>VLOOKUP(A34,'2022_PAPI_Indicators'!A29:AK209,36,FALSE)</f>
        <v>0.1941735744</v>
      </c>
      <c r="AM34" s="24">
        <f>VLOOKUP(A34,'2022_PAPI_Indicators'!A29:AL209,37,FALSE)</f>
        <v>0.1701560467</v>
      </c>
      <c r="AN34" s="24">
        <f>VLOOKUP(A34,'2022_PAPI_Indicators'!A29:AM209,38,FALSE)</f>
        <v>0.1101849973</v>
      </c>
      <c r="AO34" s="24">
        <f>VLOOKUP(A34,'2022_PAPI_Indicators'!A29:AN209,39,FALSE)</f>
        <v>0.4034074247</v>
      </c>
      <c r="AP34" s="24">
        <f>VLOOKUP(A34,'2022_PAPI_Indicators'!A29:AO209,40,FALSE)</f>
        <v>0.6483691931</v>
      </c>
      <c r="AQ34" s="24">
        <f>VLOOKUP(A34,'2022_PAPI_Indicators'!A29:AP209,41,FALSE)</f>
        <v>0.3446393311</v>
      </c>
      <c r="AR34" s="24">
        <f>VLOOKUP(A34,'2022_PAPI_Indicators'!A29:AQ209,42,FALSE)</f>
        <v>0.3744184077</v>
      </c>
      <c r="AS34" s="24">
        <f>VLOOKUP(A34,'2022_PAPI_Indicators'!A29:AR209,43,FALSE)</f>
        <v>0.5510966182</v>
      </c>
      <c r="AT34" s="24">
        <f>VLOOKUP(A34,'2022_PAPI_Indicators'!A29:AS209,44,FALSE)</f>
        <v>0.3515710235</v>
      </c>
      <c r="AU34" s="24">
        <f>VLOOKUP(A34,'2022_PAPI_Indicators'!A29:AT209,45,FALSE)</f>
        <v>0.1601611823</v>
      </c>
      <c r="AV34" s="24">
        <f>VLOOKUP(A34,'2022_PAPI_Indicators'!A29:AU209,46,FALSE)</f>
        <v>0.2606721818</v>
      </c>
      <c r="AW34" s="24">
        <f>VLOOKUP(A34,'2022_PAPI_Indicators'!A29:AV209,47,FALSE)</f>
        <v>0.2162480056</v>
      </c>
      <c r="AX34" s="24">
        <f>VLOOKUP(A34,'2022_PAPI_Indicators'!A29:AW209,48,FALSE)</f>
        <v>0.5358771086</v>
      </c>
      <c r="AY34" s="24">
        <f>VLOOKUP(A34,'2022_PAPI_Indicators'!A29:AX209,49,FALSE)</f>
        <v>0.3852548897</v>
      </c>
      <c r="AZ34" s="24">
        <f>VLOOKUP(A34,'2022_PAPI_Indicators'!A29:AY209,50,FALSE)</f>
        <v>0.1429935694</v>
      </c>
      <c r="BA34" s="24">
        <f>VLOOKUP(A34,'2022_PAPI_Indicators'!A29:AZ209,51,FALSE)</f>
        <v>0.2648845911</v>
      </c>
      <c r="BB34" s="24">
        <f>VLOOKUP(A34,'2022_PAPI_Indicators'!A29:BA209,52,FALSE)</f>
        <v>0.4807229042</v>
      </c>
      <c r="BC34" s="24">
        <f>VLOOKUP(A34,'2022_PAPI_Indicators'!A29:BB209,53,FALSE)</f>
        <v>0.4021345973</v>
      </c>
      <c r="BD34" s="24">
        <f>VLOOKUP(A34,'2022_PAPI_Indicators'!A29:BC209,54,FALSE)</f>
        <v>0.3137986064</v>
      </c>
      <c r="BE34" s="24">
        <f>VLOOKUP(A34,'2022_PAPI_Indicators'!A29:BD209,55,FALSE)</f>
        <v>0.1699166596</v>
      </c>
      <c r="BF34" s="24">
        <f>VLOOKUP(A34,'2022_PAPI_Indicators'!A29:BE209,56,FALSE)</f>
        <v>0.298822999</v>
      </c>
      <c r="BG34" s="24">
        <f>VLOOKUP(A34,'2022_PAPI_Indicators'!A29:BF209,57,FALSE)</f>
        <v>0.2978030741</v>
      </c>
      <c r="BH34" s="24">
        <f>VLOOKUP(A34,'2022_PAPI_Indicators'!A29:BG209,58,FALSE)</f>
        <v>0.3194856048</v>
      </c>
      <c r="BI34" s="24">
        <f>VLOOKUP(A34,'2022_PAPI_Indicators'!A29:BH209,59,FALSE)</f>
        <v>0.1725387126</v>
      </c>
      <c r="BJ34" s="24">
        <f>VLOOKUP(A34,'2022_PAPI_Indicators'!A29:BI209,60,FALSE)</f>
        <v>0.3561707735</v>
      </c>
      <c r="BK34" s="24">
        <f>VLOOKUP(A34,'2022_PAPI_Indicators'!A29:BJ209,61,FALSE)</f>
        <v>0.1363662183</v>
      </c>
      <c r="BL34" s="24">
        <f>VLOOKUP(A34,'2022_PAPI_Indicators'!A29:BK209,62,FALSE)</f>
        <v>0.2400620431</v>
      </c>
      <c r="BM34" s="24">
        <f>VLOOKUP(A34,'2022_PAPI_Indicators'!A29:BL209,63,FALSE)</f>
        <v>0.3886307776</v>
      </c>
      <c r="BN34" s="24">
        <f>VLOOKUP(A34,'2022_PAPI_Indicators'!A29:BM209,64,FALSE)</f>
        <v>0.2303989232</v>
      </c>
    </row>
    <row r="35" ht="13.5" customHeight="1">
      <c r="A35" s="112" t="s">
        <v>127</v>
      </c>
      <c r="B35" s="113" t="s">
        <v>128</v>
      </c>
      <c r="C35" s="114" t="s">
        <v>77</v>
      </c>
      <c r="D35" s="115">
        <f>VLOOKUP(A35,'2022_PAPI_Indicators'!A30:B210,2,)</f>
        <v>5.77697134</v>
      </c>
      <c r="E35" s="115">
        <f>VLOOKUP(A35,'2022_PAPI_Indicators'!A30:C210,3,FALSE)</f>
        <v>5.307156086</v>
      </c>
      <c r="F35" s="115">
        <f>VLOOKUP(A35,'2022_PAPI_Indicators'!A30:D210,4,FALSE)</f>
        <v>4.896398544</v>
      </c>
      <c r="G35" s="115">
        <f>VLOOKUP(A35,'2022_PAPI_Indicators'!A30:E210,5,FALSE)</f>
        <v>5.491438389</v>
      </c>
      <c r="H35" s="115">
        <f>VLOOKUP(A35,'2022_PAPI_Indicators'!A30:F210,6,FALSE)</f>
        <v>5.507286072</v>
      </c>
      <c r="I35" s="115">
        <f>VLOOKUP(A35,'2022_PAPI_Indicators'!A30:G210,7,FALSE)</f>
        <v>5.039914608</v>
      </c>
      <c r="J35" s="115">
        <f>VLOOKUP(A35,'2022_PAPI_Indicators'!A30:H210,8,FALSE)</f>
        <v>5.183938503</v>
      </c>
      <c r="K35" s="115">
        <f>VLOOKUP(A35,'2022_PAPI_Indicators'!A30:I210,9,FALSE)</f>
        <v>5.341990948</v>
      </c>
      <c r="L35" s="115">
        <f>VLOOKUP(A35,'2022_PAPI_Indicators'!A30:J210,10,FALSE)</f>
        <v>5.064725876</v>
      </c>
      <c r="M35" s="115">
        <f>VLOOKUP(A35,'2022_PAPI_Indicators'!A30:K210,11,FALSE)</f>
        <v>5.353401661</v>
      </c>
      <c r="N35" s="115">
        <f>VLOOKUP(A35,'2022_PAPI_Indicators'!A30:L210,12,FALSE)</f>
        <v>5.114956856</v>
      </c>
      <c r="O35" s="115">
        <f>VLOOKUP(A35,'2022_PAPI_Indicators'!A30:M210,13,FALSE)</f>
        <v>5.490299702</v>
      </c>
      <c r="P35" s="115">
        <f>VLOOKUP(A35,'2022_PAPI_Indicators'!A30:N210,14,FALSE)</f>
        <v>5.338568687</v>
      </c>
      <c r="Q35" s="115">
        <f>VLOOKUP(A35,'2022_PAPI_Indicators'!A30:O210,15,FALSE)</f>
        <v>6.374492645</v>
      </c>
      <c r="R35" s="10" t="str">
        <f>VLOOKUP(A35,'2022_PAPI_Indicators'!A30:P210,16,FALSE)</f>
        <v/>
      </c>
      <c r="S35" s="115">
        <f>VLOOKUP(A35,'2022_PAPI_Indicators'!A30:R210,17,FALSE)</f>
        <v>5.725111485</v>
      </c>
      <c r="T35" s="115">
        <f>VLOOKUP(A35,'2022_PAPI_Indicators'!A30:S210,18,FALSE)</f>
        <v>5.596352577</v>
      </c>
      <c r="U35" s="10" t="str">
        <f>VLOOKUP(A35,'2022_PAPI_Indicators'!A30:T210,19,FALSE)</f>
        <v/>
      </c>
      <c r="V35" s="115">
        <f>VLOOKUP(A35,'2022_PAPI_Indicators'!A30:U210,20,FALSE)</f>
        <v>5.147216797</v>
      </c>
      <c r="W35" s="115">
        <f>VLOOKUP(A35,'2022_PAPI_Indicators'!A30:V210,21,FALSE)</f>
        <v>5.738788605</v>
      </c>
      <c r="X35" s="115">
        <f>VLOOKUP(A35,'2022_PAPI_Indicators'!A30:W210,22,FALSE)</f>
        <v>5.810027599</v>
      </c>
      <c r="Y35" s="115">
        <f>VLOOKUP(A35,'2022_PAPI_Indicators'!A30:X210,23,FALSE)</f>
        <v>5.462091446</v>
      </c>
      <c r="Z35" s="115">
        <f>VLOOKUP(A35,'2022_PAPI_Indicators'!A30:Y210,24,FALSE)</f>
        <v>5.289687157</v>
      </c>
      <c r="AA35" s="115">
        <f>VLOOKUP(A35,'2022_PAPI_Indicators'!A30:Z210,25,FALSE)</f>
        <v>5.351911068</v>
      </c>
      <c r="AB35" s="115">
        <f>VLOOKUP(A35,'2022_PAPI_Indicators'!A30:AA210,26,FALSE)</f>
        <v>5.523376942</v>
      </c>
      <c r="AC35" s="115">
        <f>VLOOKUP(A35,'2022_PAPI_Indicators'!A30:AB210,27,FALSE)</f>
        <v>5.974101543</v>
      </c>
      <c r="AD35" s="115">
        <f>VLOOKUP(A35,'2022_PAPI_Indicators'!A30:AC210,28,FALSE)</f>
        <v>5.437268257</v>
      </c>
      <c r="AE35" s="115">
        <f>VLOOKUP(A35,'2022_PAPI_Indicators'!A30:AD210,29,FALSE)</f>
        <v>5.581365585</v>
      </c>
      <c r="AF35" s="115">
        <f>VLOOKUP(A35,'2022_PAPI_Indicators'!A30:AE210,30,FALSE)</f>
        <v>5.706613541</v>
      </c>
      <c r="AG35" s="115">
        <f>VLOOKUP(A35,'2022_PAPI_Indicators'!A30:AF210,31,FALSE)</f>
        <v>5.258851528</v>
      </c>
      <c r="AH35" s="115">
        <f>VLOOKUP(A35,'2022_PAPI_Indicators'!A30:AG210,32,FALSE)</f>
        <v>5.847650528</v>
      </c>
      <c r="AI35" s="115">
        <f>VLOOKUP(A35,'2022_PAPI_Indicators'!A30:AH210,33,FALSE)</f>
        <v>4.912203312</v>
      </c>
      <c r="AJ35" s="115">
        <f>VLOOKUP(A35,'2022_PAPI_Indicators'!A30:AI210,34,FALSE)</f>
        <v>5.196341991</v>
      </c>
      <c r="AK35" s="115">
        <f>VLOOKUP(A35,'2022_PAPI_Indicators'!A30:AJ210,35,FALSE)</f>
        <v>5.375954151</v>
      </c>
      <c r="AL35" s="115">
        <f>VLOOKUP(A35,'2022_PAPI_Indicators'!A30:AK210,36,FALSE)</f>
        <v>5.040549755</v>
      </c>
      <c r="AM35" s="115">
        <f>VLOOKUP(A35,'2022_PAPI_Indicators'!A30:AL210,37,FALSE)</f>
        <v>4.980612278</v>
      </c>
      <c r="AN35" s="115">
        <f>VLOOKUP(A35,'2022_PAPI_Indicators'!A30:AM210,38,FALSE)</f>
        <v>5.4958148</v>
      </c>
      <c r="AO35" s="115">
        <f>VLOOKUP(A35,'2022_PAPI_Indicators'!A30:AN210,39,FALSE)</f>
        <v>5.862721443</v>
      </c>
      <c r="AP35" s="115">
        <f>VLOOKUP(A35,'2022_PAPI_Indicators'!A30:AO210,40,FALSE)</f>
        <v>5.962219715</v>
      </c>
      <c r="AQ35" s="115">
        <f>VLOOKUP(A35,'2022_PAPI_Indicators'!A30:AP210,41,FALSE)</f>
        <v>4.656331539</v>
      </c>
      <c r="AR35" s="115">
        <f>VLOOKUP(A35,'2022_PAPI_Indicators'!A30:AQ210,42,FALSE)</f>
        <v>5.032717705</v>
      </c>
      <c r="AS35" s="115">
        <f>VLOOKUP(A35,'2022_PAPI_Indicators'!A30:AR210,43,FALSE)</f>
        <v>4.838898659</v>
      </c>
      <c r="AT35" s="115">
        <f>VLOOKUP(A35,'2022_PAPI_Indicators'!A30:AS210,44,FALSE)</f>
        <v>4.870785236</v>
      </c>
      <c r="AU35" s="115">
        <f>VLOOKUP(A35,'2022_PAPI_Indicators'!A30:AT210,45,FALSE)</f>
        <v>4.93413496</v>
      </c>
      <c r="AV35" s="115">
        <f>VLOOKUP(A35,'2022_PAPI_Indicators'!A30:AU210,46,FALSE)</f>
        <v>5.144340515</v>
      </c>
      <c r="AW35" s="115">
        <f>VLOOKUP(A35,'2022_PAPI_Indicators'!A30:AV210,47,FALSE)</f>
        <v>4.556349754</v>
      </c>
      <c r="AX35" s="115">
        <f>VLOOKUP(A35,'2022_PAPI_Indicators'!A30:AW210,48,FALSE)</f>
        <v>6.20985508</v>
      </c>
      <c r="AY35" s="115">
        <f>VLOOKUP(A35,'2022_PAPI_Indicators'!A30:AX210,49,FALSE)</f>
        <v>4.961920738</v>
      </c>
      <c r="AZ35" s="115">
        <f>VLOOKUP(A35,'2022_PAPI_Indicators'!A30:AY210,50,FALSE)</f>
        <v>5.183502197</v>
      </c>
      <c r="BA35" s="115">
        <f>VLOOKUP(A35,'2022_PAPI_Indicators'!A30:AZ210,51,FALSE)</f>
        <v>4.866114616</v>
      </c>
      <c r="BB35" s="115">
        <f>VLOOKUP(A35,'2022_PAPI_Indicators'!A30:BA210,52,FALSE)</f>
        <v>4.743775845</v>
      </c>
      <c r="BC35" s="115">
        <f>VLOOKUP(A35,'2022_PAPI_Indicators'!A30:BB210,53,FALSE)</f>
        <v>4.410215855</v>
      </c>
      <c r="BD35" s="115">
        <f>VLOOKUP(A35,'2022_PAPI_Indicators'!A30:BC210,54,FALSE)</f>
        <v>4.794640541</v>
      </c>
      <c r="BE35" s="115">
        <f>VLOOKUP(A35,'2022_PAPI_Indicators'!A30:BD210,55,FALSE)</f>
        <v>4.838111401</v>
      </c>
      <c r="BF35" s="115">
        <f>VLOOKUP(A35,'2022_PAPI_Indicators'!A30:BE210,56,FALSE)</f>
        <v>5.131014347</v>
      </c>
      <c r="BG35" s="115">
        <f>VLOOKUP(A35,'2022_PAPI_Indicators'!A30:BF210,57,FALSE)</f>
        <v>4.601992607</v>
      </c>
      <c r="BH35" s="115">
        <f>VLOOKUP(A35,'2022_PAPI_Indicators'!A30:BG210,58,FALSE)</f>
        <v>4.596894741</v>
      </c>
      <c r="BI35" s="115">
        <f>VLOOKUP(A35,'2022_PAPI_Indicators'!A30:BH210,59,FALSE)</f>
        <v>4.757134438</v>
      </c>
      <c r="BJ35" s="115">
        <f>VLOOKUP(A35,'2022_PAPI_Indicators'!A30:BI210,60,FALSE)</f>
        <v>4.755146503</v>
      </c>
      <c r="BK35" s="115">
        <f>VLOOKUP(A35,'2022_PAPI_Indicators'!A30:BJ210,61,FALSE)</f>
        <v>5.103374481</v>
      </c>
      <c r="BL35" s="115">
        <f>VLOOKUP(A35,'2022_PAPI_Indicators'!A30:BK210,62,FALSE)</f>
        <v>5.088402271</v>
      </c>
      <c r="BM35" s="115">
        <f>VLOOKUP(A35,'2022_PAPI_Indicators'!A30:BL210,63,FALSE)</f>
        <v>5.743767262</v>
      </c>
      <c r="BN35" s="115">
        <f>VLOOKUP(A35,'2022_PAPI_Indicators'!A30:BM210,64,FALSE)</f>
        <v>5.147224426</v>
      </c>
    </row>
    <row r="36" ht="13.5" customHeight="1">
      <c r="A36" s="19" t="s">
        <v>129</v>
      </c>
      <c r="B36" s="19" t="s">
        <v>130</v>
      </c>
      <c r="C36" s="20" t="s">
        <v>88</v>
      </c>
      <c r="D36" s="21">
        <f>VLOOKUP(A36,'2022_PAPI_Indicators'!A31:B211,2,)</f>
        <v>0.872795701</v>
      </c>
      <c r="E36" s="21">
        <f>VLOOKUP(A36,'2022_PAPI_Indicators'!A31:C211,3,FALSE)</f>
        <v>0.9269992113</v>
      </c>
      <c r="F36" s="21">
        <f>VLOOKUP(A36,'2022_PAPI_Indicators'!A31:D211,4,FALSE)</f>
        <v>0.7303141952</v>
      </c>
      <c r="G36" s="21">
        <f>VLOOKUP(A36,'2022_PAPI_Indicators'!A31:E211,5,FALSE)</f>
        <v>0.9322156906</v>
      </c>
      <c r="H36" s="21">
        <f>VLOOKUP(A36,'2022_PAPI_Indicators'!A31:F211,6,FALSE)</f>
        <v>0.8180692196</v>
      </c>
      <c r="I36" s="21">
        <f>VLOOKUP(A36,'2022_PAPI_Indicators'!A31:G211,7,FALSE)</f>
        <v>0.8089593649</v>
      </c>
      <c r="J36" s="21">
        <f>VLOOKUP(A36,'2022_PAPI_Indicators'!A31:H211,8,FALSE)</f>
        <v>0.7854902744</v>
      </c>
      <c r="K36" s="21">
        <f>VLOOKUP(A36,'2022_PAPI_Indicators'!A31:I211,9,FALSE)</f>
        <v>0.8856757879</v>
      </c>
      <c r="L36" s="21">
        <f>VLOOKUP(A36,'2022_PAPI_Indicators'!A31:J211,10,FALSE)</f>
        <v>0.7718046904</v>
      </c>
      <c r="M36" s="21">
        <f>VLOOKUP(A36,'2022_PAPI_Indicators'!A31:K211,11,FALSE)</f>
        <v>0.7950214744</v>
      </c>
      <c r="N36" s="21">
        <f>VLOOKUP(A36,'2022_PAPI_Indicators'!A31:L211,12,FALSE)</f>
        <v>0.801576674</v>
      </c>
      <c r="O36" s="21">
        <f>VLOOKUP(A36,'2022_PAPI_Indicators'!A31:M211,13,FALSE)</f>
        <v>0.8994802237</v>
      </c>
      <c r="P36" s="21">
        <f>VLOOKUP(A36,'2022_PAPI_Indicators'!A31:N211,14,FALSE)</f>
        <v>0.834430635</v>
      </c>
      <c r="Q36" s="21">
        <f>VLOOKUP(A36,'2022_PAPI_Indicators'!A31:O211,15,FALSE)</f>
        <v>0.945617497</v>
      </c>
      <c r="R36" s="22" t="str">
        <f>VLOOKUP(A36,'2022_PAPI_Indicators'!A31:P211,16,FALSE)</f>
        <v/>
      </c>
      <c r="S36" s="21">
        <f>VLOOKUP(A36,'2022_PAPI_Indicators'!A31:R211,17,FALSE)</f>
        <v>0.8064340353</v>
      </c>
      <c r="T36" s="21">
        <f>VLOOKUP(A36,'2022_PAPI_Indicators'!A31:S211,18,FALSE)</f>
        <v>0.8545460701</v>
      </c>
      <c r="U36" s="22" t="str">
        <f>VLOOKUP(A36,'2022_PAPI_Indicators'!A31:T211,19,FALSE)</f>
        <v/>
      </c>
      <c r="V36" s="21">
        <f>VLOOKUP(A36,'2022_PAPI_Indicators'!A31:U211,20,FALSE)</f>
        <v>0.7577916384</v>
      </c>
      <c r="W36" s="21">
        <f>VLOOKUP(A36,'2022_PAPI_Indicators'!A31:V211,21,FALSE)</f>
        <v>0.7420271635</v>
      </c>
      <c r="X36" s="21">
        <f>VLOOKUP(A36,'2022_PAPI_Indicators'!A31:W211,22,FALSE)</f>
        <v>0.8975849152</v>
      </c>
      <c r="Y36" s="21">
        <f>VLOOKUP(A36,'2022_PAPI_Indicators'!A31:X211,23,FALSE)</f>
        <v>0.7676383853</v>
      </c>
      <c r="Z36" s="21">
        <f>VLOOKUP(A36,'2022_PAPI_Indicators'!A31:Y211,24,FALSE)</f>
        <v>0.7928917408</v>
      </c>
      <c r="AA36" s="21">
        <f>VLOOKUP(A36,'2022_PAPI_Indicators'!A31:Z211,25,FALSE)</f>
        <v>0.7740136981</v>
      </c>
      <c r="AB36" s="21">
        <f>VLOOKUP(A36,'2022_PAPI_Indicators'!A31:AA211,26,FALSE)</f>
        <v>0.7723525763</v>
      </c>
      <c r="AC36" s="21">
        <f>VLOOKUP(A36,'2022_PAPI_Indicators'!A31:AB211,27,FALSE)</f>
        <v>0.8433995247</v>
      </c>
      <c r="AD36" s="21">
        <f>VLOOKUP(A36,'2022_PAPI_Indicators'!A31:AC211,28,FALSE)</f>
        <v>0.7519442439</v>
      </c>
      <c r="AE36" s="21">
        <f>VLOOKUP(A36,'2022_PAPI_Indicators'!A31:AD211,29,FALSE)</f>
        <v>0.8164787889</v>
      </c>
      <c r="AF36" s="21">
        <f>VLOOKUP(A36,'2022_PAPI_Indicators'!A31:AE211,30,FALSE)</f>
        <v>0.8368438482</v>
      </c>
      <c r="AG36" s="21">
        <f>VLOOKUP(A36,'2022_PAPI_Indicators'!A31:AF211,31,FALSE)</f>
        <v>0.8095172048</v>
      </c>
      <c r="AH36" s="21">
        <f>VLOOKUP(A36,'2022_PAPI_Indicators'!A31:AG211,32,FALSE)</f>
        <v>0.9704539776</v>
      </c>
      <c r="AI36" s="21">
        <f>VLOOKUP(A36,'2022_PAPI_Indicators'!A31:AH211,33,FALSE)</f>
        <v>0.7468139529</v>
      </c>
      <c r="AJ36" s="21">
        <f>VLOOKUP(A36,'2022_PAPI_Indicators'!A31:AI211,34,FALSE)</f>
        <v>0.7349799871</v>
      </c>
      <c r="AK36" s="21">
        <f>VLOOKUP(A36,'2022_PAPI_Indicators'!A31:AJ211,35,FALSE)</f>
        <v>0.9279558063</v>
      </c>
      <c r="AL36" s="21">
        <f>VLOOKUP(A36,'2022_PAPI_Indicators'!A31:AK211,36,FALSE)</f>
        <v>0.7420560718</v>
      </c>
      <c r="AM36" s="21">
        <f>VLOOKUP(A36,'2022_PAPI_Indicators'!A31:AL211,37,FALSE)</f>
        <v>0.7599694133</v>
      </c>
      <c r="AN36" s="21">
        <f>VLOOKUP(A36,'2022_PAPI_Indicators'!A31:AM211,38,FALSE)</f>
        <v>0.9213966131</v>
      </c>
      <c r="AO36" s="21">
        <f>VLOOKUP(A36,'2022_PAPI_Indicators'!A31:AN211,39,FALSE)</f>
        <v>0.9389256835</v>
      </c>
      <c r="AP36" s="21">
        <f>VLOOKUP(A36,'2022_PAPI_Indicators'!A31:AO211,40,FALSE)</f>
        <v>0.8404393196</v>
      </c>
      <c r="AQ36" s="21">
        <f>VLOOKUP(A36,'2022_PAPI_Indicators'!A31:AP211,41,FALSE)</f>
        <v>0.7740132809</v>
      </c>
      <c r="AR36" s="21">
        <f>VLOOKUP(A36,'2022_PAPI_Indicators'!A31:AQ211,42,FALSE)</f>
        <v>0.8103147149</v>
      </c>
      <c r="AS36" s="21">
        <f>VLOOKUP(A36,'2022_PAPI_Indicators'!A31:AR211,43,FALSE)</f>
        <v>0.7395911813</v>
      </c>
      <c r="AT36" s="21">
        <f>VLOOKUP(A36,'2022_PAPI_Indicators'!A31:AS211,44,FALSE)</f>
        <v>0.8148502111</v>
      </c>
      <c r="AU36" s="21">
        <f>VLOOKUP(A36,'2022_PAPI_Indicators'!A31:AT211,45,FALSE)</f>
        <v>0.8167882562</v>
      </c>
      <c r="AV36" s="21">
        <f>VLOOKUP(A36,'2022_PAPI_Indicators'!A31:AU211,46,FALSE)</f>
        <v>0.8085106611</v>
      </c>
      <c r="AW36" s="21">
        <f>VLOOKUP(A36,'2022_PAPI_Indicators'!A31:AV211,47,FALSE)</f>
        <v>0.7406905293</v>
      </c>
      <c r="AX36" s="21">
        <f>VLOOKUP(A36,'2022_PAPI_Indicators'!A31:AW211,48,FALSE)</f>
        <v>0.863165915</v>
      </c>
      <c r="AY36" s="21">
        <f>VLOOKUP(A36,'2022_PAPI_Indicators'!A31:AX211,49,FALSE)</f>
        <v>0.8300865293</v>
      </c>
      <c r="AZ36" s="21">
        <f>VLOOKUP(A36,'2022_PAPI_Indicators'!A31:AY211,50,FALSE)</f>
        <v>0.7804942727</v>
      </c>
      <c r="BA36" s="21">
        <f>VLOOKUP(A36,'2022_PAPI_Indicators'!A31:AZ211,51,FALSE)</f>
        <v>0.7567188144</v>
      </c>
      <c r="BB36" s="21">
        <f>VLOOKUP(A36,'2022_PAPI_Indicators'!A31:BA211,52,FALSE)</f>
        <v>0.7147590518</v>
      </c>
      <c r="BC36" s="21">
        <f>VLOOKUP(A36,'2022_PAPI_Indicators'!A31:BB211,53,FALSE)</f>
        <v>0.7188159227</v>
      </c>
      <c r="BD36" s="21">
        <f>VLOOKUP(A36,'2022_PAPI_Indicators'!A31:BC211,54,FALSE)</f>
        <v>0.7113913298</v>
      </c>
      <c r="BE36" s="21">
        <f>VLOOKUP(A36,'2022_PAPI_Indicators'!A31:BD211,55,FALSE)</f>
        <v>0.7349959612</v>
      </c>
      <c r="BF36" s="21">
        <f>VLOOKUP(A36,'2022_PAPI_Indicators'!A31:BE211,56,FALSE)</f>
        <v>0.8046738505</v>
      </c>
      <c r="BG36" s="21">
        <f>VLOOKUP(A36,'2022_PAPI_Indicators'!A31:BF211,57,FALSE)</f>
        <v>0.7371534109</v>
      </c>
      <c r="BH36" s="21">
        <f>VLOOKUP(A36,'2022_PAPI_Indicators'!A31:BG211,58,FALSE)</f>
        <v>0.7493822575</v>
      </c>
      <c r="BI36" s="21">
        <f>VLOOKUP(A36,'2022_PAPI_Indicators'!A31:BH211,59,FALSE)</f>
        <v>0.6935229301</v>
      </c>
      <c r="BJ36" s="21">
        <f>VLOOKUP(A36,'2022_PAPI_Indicators'!A31:BI211,60,FALSE)</f>
        <v>0.714825809</v>
      </c>
      <c r="BK36" s="21">
        <f>VLOOKUP(A36,'2022_PAPI_Indicators'!A31:BJ211,61,FALSE)</f>
        <v>0.8103913665</v>
      </c>
      <c r="BL36" s="21">
        <f>VLOOKUP(A36,'2022_PAPI_Indicators'!A31:BK211,62,FALSE)</f>
        <v>0.748462379</v>
      </c>
      <c r="BM36" s="21">
        <f>VLOOKUP(A36,'2022_PAPI_Indicators'!A31:BL211,63,FALSE)</f>
        <v>0.8707047105</v>
      </c>
      <c r="BN36" s="21">
        <f>VLOOKUP(A36,'2022_PAPI_Indicators'!A31:BM211,64,FALSE)</f>
        <v>0.8182067871</v>
      </c>
    </row>
    <row r="37" ht="13.5" customHeight="1">
      <c r="A37" s="11" t="s">
        <v>131</v>
      </c>
      <c r="B37" s="11" t="s">
        <v>132</v>
      </c>
      <c r="C37" s="12" t="s">
        <v>83</v>
      </c>
      <c r="D37" s="24">
        <f>VLOOKUP(A37,'2022_PAPI_Indicators'!A32:B212,2,)</f>
        <v>0.1868569255</v>
      </c>
      <c r="E37" s="24">
        <f>VLOOKUP(A37,'2022_PAPI_Indicators'!A32:C212,3,FALSE)</f>
        <v>0.2126630843</v>
      </c>
      <c r="F37" s="24">
        <f>VLOOKUP(A37,'2022_PAPI_Indicators'!A32:D212,4,FALSE)</f>
        <v>0.09998093545</v>
      </c>
      <c r="G37" s="24">
        <f>VLOOKUP(A37,'2022_PAPI_Indicators'!A32:E212,5,FALSE)</f>
        <v>0.2298837155</v>
      </c>
      <c r="H37" s="24">
        <f>VLOOKUP(A37,'2022_PAPI_Indicators'!A32:F212,6,FALSE)</f>
        <v>0.1435642689</v>
      </c>
      <c r="I37" s="24">
        <f>VLOOKUP(A37,'2022_PAPI_Indicators'!A32:G212,7,FALSE)</f>
        <v>0.1469930261</v>
      </c>
      <c r="J37" s="24">
        <f>VLOOKUP(A37,'2022_PAPI_Indicators'!A32:H212,8,FALSE)</f>
        <v>0.1156086624</v>
      </c>
      <c r="K37" s="24">
        <f>VLOOKUP(A37,'2022_PAPI_Indicators'!A32:I212,9,FALSE)</f>
        <v>0.196934998</v>
      </c>
      <c r="L37" s="24">
        <f>VLOOKUP(A37,'2022_PAPI_Indicators'!A32:J212,10,FALSE)</f>
        <v>0.1230788976</v>
      </c>
      <c r="M37" s="24">
        <f>VLOOKUP(A37,'2022_PAPI_Indicators'!A32:K212,11,FALSE)</f>
        <v>0.14568156</v>
      </c>
      <c r="N37" s="24">
        <f>VLOOKUP(A37,'2022_PAPI_Indicators'!A32:L212,12,FALSE)</f>
        <v>0.1281202435</v>
      </c>
      <c r="O37" s="24">
        <f>VLOOKUP(A37,'2022_PAPI_Indicators'!A32:M212,13,FALSE)</f>
        <v>0.201339677</v>
      </c>
      <c r="P37" s="24">
        <f>VLOOKUP(A37,'2022_PAPI_Indicators'!A32:N212,14,FALSE)</f>
        <v>0.1512008309</v>
      </c>
      <c r="Q37" s="24">
        <f>VLOOKUP(A37,'2022_PAPI_Indicators'!A32:O212,15,FALSE)</f>
        <v>0.2369338125</v>
      </c>
      <c r="R37" s="25" t="str">
        <f>VLOOKUP(A37,'2022_PAPI_Indicators'!A32:P212,16,FALSE)</f>
        <v/>
      </c>
      <c r="S37" s="24">
        <f>VLOOKUP(A37,'2022_PAPI_Indicators'!A32:R212,17,FALSE)</f>
        <v>0.123991631</v>
      </c>
      <c r="T37" s="24">
        <f>VLOOKUP(A37,'2022_PAPI_Indicators'!A32:S212,18,FALSE)</f>
        <v>0.1706981957</v>
      </c>
      <c r="U37" s="25" t="str">
        <f>VLOOKUP(A37,'2022_PAPI_Indicators'!A32:T212,19,FALSE)</f>
        <v/>
      </c>
      <c r="V37" s="24">
        <f>VLOOKUP(A37,'2022_PAPI_Indicators'!A32:U212,20,FALSE)</f>
        <v>0.09430379421</v>
      </c>
      <c r="W37" s="24">
        <f>VLOOKUP(A37,'2022_PAPI_Indicators'!A32:V212,21,FALSE)</f>
        <v>0.09076786041</v>
      </c>
      <c r="X37" s="24">
        <f>VLOOKUP(A37,'2022_PAPI_Indicators'!A32:W212,22,FALSE)</f>
        <v>0.1958707869</v>
      </c>
      <c r="Y37" s="24">
        <f>VLOOKUP(A37,'2022_PAPI_Indicators'!A32:X212,23,FALSE)</f>
        <v>0.1050548032</v>
      </c>
      <c r="Z37" s="24">
        <f>VLOOKUP(A37,'2022_PAPI_Indicators'!A32:Y212,24,FALSE)</f>
        <v>0.1164734438</v>
      </c>
      <c r="AA37" s="24">
        <f>VLOOKUP(A37,'2022_PAPI_Indicators'!A32:Z212,25,FALSE)</f>
        <v>0.130552873</v>
      </c>
      <c r="AB37" s="24">
        <f>VLOOKUP(A37,'2022_PAPI_Indicators'!A32:AA212,26,FALSE)</f>
        <v>0.1130402163</v>
      </c>
      <c r="AC37" s="24">
        <f>VLOOKUP(A37,'2022_PAPI_Indicators'!A32:AB212,27,FALSE)</f>
        <v>0.1611139625</v>
      </c>
      <c r="AD37" s="24">
        <f>VLOOKUP(A37,'2022_PAPI_Indicators'!A32:AC212,28,FALSE)</f>
        <v>0.1260731816</v>
      </c>
      <c r="AE37" s="24">
        <f>VLOOKUP(A37,'2022_PAPI_Indicators'!A32:AD212,29,FALSE)</f>
        <v>0.1716196835</v>
      </c>
      <c r="AF37" s="24">
        <f>VLOOKUP(A37,'2022_PAPI_Indicators'!A32:AE212,30,FALSE)</f>
        <v>0.1494361162</v>
      </c>
      <c r="AG37" s="24">
        <f>VLOOKUP(A37,'2022_PAPI_Indicators'!A32:AF212,31,FALSE)</f>
        <v>0.1444604248</v>
      </c>
      <c r="AH37" s="24">
        <f>VLOOKUP(A37,'2022_PAPI_Indicators'!A32:AG212,32,FALSE)</f>
        <v>0.2464033067</v>
      </c>
      <c r="AI37" s="24">
        <f>VLOOKUP(A37,'2022_PAPI_Indicators'!A32:AH212,33,FALSE)</f>
        <v>0.1054116264</v>
      </c>
      <c r="AJ37" s="24">
        <f>VLOOKUP(A37,'2022_PAPI_Indicators'!A32:AI212,34,FALSE)</f>
        <v>0.09104660898</v>
      </c>
      <c r="AK37" s="24">
        <f>VLOOKUP(A37,'2022_PAPI_Indicators'!A32:AJ212,35,FALSE)</f>
        <v>0.220538035</v>
      </c>
      <c r="AL37" s="24">
        <f>VLOOKUP(A37,'2022_PAPI_Indicators'!A32:AK212,36,FALSE)</f>
        <v>0.08839649707</v>
      </c>
      <c r="AM37" s="24">
        <f>VLOOKUP(A37,'2022_PAPI_Indicators'!A32:AL212,37,FALSE)</f>
        <v>0.1084575579</v>
      </c>
      <c r="AN37" s="24">
        <f>VLOOKUP(A37,'2022_PAPI_Indicators'!A32:AM212,38,FALSE)</f>
        <v>0.204811722</v>
      </c>
      <c r="AO37" s="24">
        <f>VLOOKUP(A37,'2022_PAPI_Indicators'!A32:AN212,39,FALSE)</f>
        <v>0.2164191008</v>
      </c>
      <c r="AP37" s="24">
        <f>VLOOKUP(A37,'2022_PAPI_Indicators'!A32:AO212,40,FALSE)</f>
        <v>0.1580622941</v>
      </c>
      <c r="AQ37" s="24">
        <f>VLOOKUP(A37,'2022_PAPI_Indicators'!A32:AP212,41,FALSE)</f>
        <v>0.1101681963</v>
      </c>
      <c r="AR37" s="24">
        <f>VLOOKUP(A37,'2022_PAPI_Indicators'!A32:AQ212,42,FALSE)</f>
        <v>0.1505068541</v>
      </c>
      <c r="AS37" s="24">
        <f>VLOOKUP(A37,'2022_PAPI_Indicators'!A32:AR212,43,FALSE)</f>
        <v>0.08170353621</v>
      </c>
      <c r="AT37" s="24">
        <f>VLOOKUP(A37,'2022_PAPI_Indicators'!A32:AS212,44,FALSE)</f>
        <v>0.1473401934</v>
      </c>
      <c r="AU37" s="24">
        <f>VLOOKUP(A37,'2022_PAPI_Indicators'!A32:AT212,45,FALSE)</f>
        <v>0.1566970199</v>
      </c>
      <c r="AV37" s="24">
        <f>VLOOKUP(A37,'2022_PAPI_Indicators'!A32:AU212,46,FALSE)</f>
        <v>0.1421410292</v>
      </c>
      <c r="AW37" s="24">
        <f>VLOOKUP(A37,'2022_PAPI_Indicators'!A32:AV212,47,FALSE)</f>
        <v>0.1148135215</v>
      </c>
      <c r="AX37" s="24">
        <f>VLOOKUP(A37,'2022_PAPI_Indicators'!A32:AW212,48,FALSE)</f>
        <v>0.1766739935</v>
      </c>
      <c r="AY37" s="24">
        <f>VLOOKUP(A37,'2022_PAPI_Indicators'!A32:AX212,49,FALSE)</f>
        <v>0.1543044448</v>
      </c>
      <c r="AZ37" s="24">
        <f>VLOOKUP(A37,'2022_PAPI_Indicators'!A32:AY212,50,FALSE)</f>
        <v>0.1388572901</v>
      </c>
      <c r="BA37" s="24">
        <f>VLOOKUP(A37,'2022_PAPI_Indicators'!A32:AZ212,51,FALSE)</f>
        <v>0.101912953</v>
      </c>
      <c r="BB37" s="24">
        <f>VLOOKUP(A37,'2022_PAPI_Indicators'!A32:BA212,52,FALSE)</f>
        <v>0.07086548954</v>
      </c>
      <c r="BC37" s="24">
        <f>VLOOKUP(A37,'2022_PAPI_Indicators'!A32:BB212,53,FALSE)</f>
        <v>0.06586194038</v>
      </c>
      <c r="BD37" s="24">
        <f>VLOOKUP(A37,'2022_PAPI_Indicators'!A32:BC212,54,FALSE)</f>
        <v>0.06393428892</v>
      </c>
      <c r="BE37" s="24">
        <f>VLOOKUP(A37,'2022_PAPI_Indicators'!A32:BD212,55,FALSE)</f>
        <v>0.08327559382</v>
      </c>
      <c r="BF37" s="24">
        <f>VLOOKUP(A37,'2022_PAPI_Indicators'!A32:BE212,56,FALSE)</f>
        <v>0.1450137794</v>
      </c>
      <c r="BG37" s="24">
        <f>VLOOKUP(A37,'2022_PAPI_Indicators'!A32:BF212,57,FALSE)</f>
        <v>0.08236923069</v>
      </c>
      <c r="BH37" s="24">
        <f>VLOOKUP(A37,'2022_PAPI_Indicators'!A32:BG212,58,FALSE)</f>
        <v>0.09109010547</v>
      </c>
      <c r="BI37" s="24">
        <f>VLOOKUP(A37,'2022_PAPI_Indicators'!A32:BH212,59,FALSE)</f>
        <v>0.07002355158</v>
      </c>
      <c r="BJ37" s="24">
        <f>VLOOKUP(A37,'2022_PAPI_Indicators'!A32:BI212,60,FALSE)</f>
        <v>0.08200362325</v>
      </c>
      <c r="BK37" s="24">
        <f>VLOOKUP(A37,'2022_PAPI_Indicators'!A32:BJ212,61,FALSE)</f>
        <v>0.1254028827</v>
      </c>
      <c r="BL37" s="24">
        <f>VLOOKUP(A37,'2022_PAPI_Indicators'!A32:BK212,62,FALSE)</f>
        <v>0.08890075982</v>
      </c>
      <c r="BM37" s="24">
        <f>VLOOKUP(A37,'2022_PAPI_Indicators'!A32:BL212,63,FALSE)</f>
        <v>0.1704582423</v>
      </c>
      <c r="BN37" s="24">
        <f>VLOOKUP(A37,'2022_PAPI_Indicators'!A32:BM212,64,FALSE)</f>
        <v>0.1514669657</v>
      </c>
    </row>
    <row r="38" ht="13.5" customHeight="1">
      <c r="A38" s="11" t="s">
        <v>133</v>
      </c>
      <c r="B38" s="11" t="s">
        <v>134</v>
      </c>
      <c r="C38" s="12" t="s">
        <v>83</v>
      </c>
      <c r="D38" s="24">
        <f>VLOOKUP(A38,'2022_PAPI_Indicators'!A33:B213,2,)</f>
        <v>0.1723253429</v>
      </c>
      <c r="E38" s="24">
        <f>VLOOKUP(A38,'2022_PAPI_Indicators'!A33:C213,3,FALSE)</f>
        <v>0.1884509176</v>
      </c>
      <c r="F38" s="24">
        <f>VLOOKUP(A38,'2022_PAPI_Indicators'!A33:D213,4,FALSE)</f>
        <v>0.0743303597</v>
      </c>
      <c r="G38" s="24">
        <f>VLOOKUP(A38,'2022_PAPI_Indicators'!A33:E213,5,FALSE)</f>
        <v>0.1939699948</v>
      </c>
      <c r="H38" s="24">
        <f>VLOOKUP(A38,'2022_PAPI_Indicators'!A33:F213,6,FALSE)</f>
        <v>0.1210120246</v>
      </c>
      <c r="I38" s="24">
        <f>VLOOKUP(A38,'2022_PAPI_Indicators'!A33:G213,7,FALSE)</f>
        <v>0.1333485693</v>
      </c>
      <c r="J38" s="24">
        <f>VLOOKUP(A38,'2022_PAPI_Indicators'!A33:H213,8,FALSE)</f>
        <v>0.1073948443</v>
      </c>
      <c r="K38" s="24">
        <f>VLOOKUP(A38,'2022_PAPI_Indicators'!A33:I213,9,FALSE)</f>
        <v>0.1631566584</v>
      </c>
      <c r="L38" s="24">
        <f>VLOOKUP(A38,'2022_PAPI_Indicators'!A33:J213,10,FALSE)</f>
        <v>0.1135336384</v>
      </c>
      <c r="M38" s="24">
        <f>VLOOKUP(A38,'2022_PAPI_Indicators'!A33:K213,11,FALSE)</f>
        <v>0.09290952981</v>
      </c>
      <c r="N38" s="24">
        <f>VLOOKUP(A38,'2022_PAPI_Indicators'!A33:L213,12,FALSE)</f>
        <v>0.1108957231</v>
      </c>
      <c r="O38" s="24">
        <f>VLOOKUP(A38,'2022_PAPI_Indicators'!A33:M213,13,FALSE)</f>
        <v>0.1862102449</v>
      </c>
      <c r="P38" s="24">
        <f>VLOOKUP(A38,'2022_PAPI_Indicators'!A33:N213,14,FALSE)</f>
        <v>0.1417303383</v>
      </c>
      <c r="Q38" s="24">
        <f>VLOOKUP(A38,'2022_PAPI_Indicators'!A33:O213,15,FALSE)</f>
        <v>0.2094175816</v>
      </c>
      <c r="R38" s="25" t="str">
        <f>VLOOKUP(A38,'2022_PAPI_Indicators'!A33:P213,16,FALSE)</f>
        <v/>
      </c>
      <c r="S38" s="24">
        <f>VLOOKUP(A38,'2022_PAPI_Indicators'!A33:R213,17,FALSE)</f>
        <v>0.1143234596</v>
      </c>
      <c r="T38" s="24">
        <f>VLOOKUP(A38,'2022_PAPI_Indicators'!A33:S213,18,FALSE)</f>
        <v>0.1424302459</v>
      </c>
      <c r="U38" s="25" t="str">
        <f>VLOOKUP(A38,'2022_PAPI_Indicators'!A33:T213,19,FALSE)</f>
        <v/>
      </c>
      <c r="V38" s="24">
        <f>VLOOKUP(A38,'2022_PAPI_Indicators'!A33:U213,20,FALSE)</f>
        <v>0.08523442596</v>
      </c>
      <c r="W38" s="24">
        <f>VLOOKUP(A38,'2022_PAPI_Indicators'!A33:V213,21,FALSE)</f>
        <v>0.06906534731</v>
      </c>
      <c r="X38" s="24">
        <f>VLOOKUP(A38,'2022_PAPI_Indicators'!A33:W213,22,FALSE)</f>
        <v>0.1712918133</v>
      </c>
      <c r="Y38" s="24">
        <f>VLOOKUP(A38,'2022_PAPI_Indicators'!A33:X213,23,FALSE)</f>
        <v>0.08875365555</v>
      </c>
      <c r="Z38" s="24">
        <f>VLOOKUP(A38,'2022_PAPI_Indicators'!A33:Y213,24,FALSE)</f>
        <v>0.1081539094</v>
      </c>
      <c r="AA38" s="24">
        <f>VLOOKUP(A38,'2022_PAPI_Indicators'!A33:Z213,25,FALSE)</f>
        <v>0.09204565734</v>
      </c>
      <c r="AB38" s="24">
        <f>VLOOKUP(A38,'2022_PAPI_Indicators'!A33:AA213,26,FALSE)</f>
        <v>0.07671049982</v>
      </c>
      <c r="AC38" s="24">
        <f>VLOOKUP(A38,'2022_PAPI_Indicators'!A33:AB213,27,FALSE)</f>
        <v>0.1489237249</v>
      </c>
      <c r="AD38" s="24">
        <f>VLOOKUP(A38,'2022_PAPI_Indicators'!A33:AC213,28,FALSE)</f>
        <v>0.1043436825</v>
      </c>
      <c r="AE38" s="24">
        <f>VLOOKUP(A38,'2022_PAPI_Indicators'!A33:AD213,29,FALSE)</f>
        <v>0.1179178953</v>
      </c>
      <c r="AF38" s="24">
        <f>VLOOKUP(A38,'2022_PAPI_Indicators'!A33:AE213,30,FALSE)</f>
        <v>0.1178336889</v>
      </c>
      <c r="AG38" s="24">
        <f>VLOOKUP(A38,'2022_PAPI_Indicators'!A33:AF213,31,FALSE)</f>
        <v>0.1106534749</v>
      </c>
      <c r="AH38" s="24">
        <f>VLOOKUP(A38,'2022_PAPI_Indicators'!A33:AG213,32,FALSE)</f>
        <v>0.2278785557</v>
      </c>
      <c r="AI38" s="24">
        <f>VLOOKUP(A38,'2022_PAPI_Indicators'!A33:AH213,33,FALSE)</f>
        <v>0.07941944897</v>
      </c>
      <c r="AJ38" s="24">
        <f>VLOOKUP(A38,'2022_PAPI_Indicators'!A33:AI213,34,FALSE)</f>
        <v>0.06952639669</v>
      </c>
      <c r="AK38" s="24">
        <f>VLOOKUP(A38,'2022_PAPI_Indicators'!A33:AJ213,35,FALSE)</f>
        <v>0.1842847615</v>
      </c>
      <c r="AL38" s="24">
        <f>VLOOKUP(A38,'2022_PAPI_Indicators'!A33:AK213,36,FALSE)</f>
        <v>0.08839649707</v>
      </c>
      <c r="AM38" s="24">
        <f>VLOOKUP(A38,'2022_PAPI_Indicators'!A33:AL213,37,FALSE)</f>
        <v>0.1014111787</v>
      </c>
      <c r="AN38" s="24">
        <f>VLOOKUP(A38,'2022_PAPI_Indicators'!A33:AM213,38,FALSE)</f>
        <v>0.1765180528</v>
      </c>
      <c r="AO38" s="24">
        <f>VLOOKUP(A38,'2022_PAPI_Indicators'!A33:AN213,39,FALSE)</f>
        <v>0.1978227943</v>
      </c>
      <c r="AP38" s="24">
        <f>VLOOKUP(A38,'2022_PAPI_Indicators'!A33:AO213,40,FALSE)</f>
        <v>0.1370026022</v>
      </c>
      <c r="AQ38" s="24">
        <f>VLOOKUP(A38,'2022_PAPI_Indicators'!A33:AP213,41,FALSE)</f>
        <v>0.08542303741</v>
      </c>
      <c r="AR38" s="24">
        <f>VLOOKUP(A38,'2022_PAPI_Indicators'!A33:AQ213,42,FALSE)</f>
        <v>0.1206926405</v>
      </c>
      <c r="AS38" s="24">
        <f>VLOOKUP(A38,'2022_PAPI_Indicators'!A33:AR213,43,FALSE)</f>
        <v>0.06210827082</v>
      </c>
      <c r="AT38" s="24">
        <f>VLOOKUP(A38,'2022_PAPI_Indicators'!A33:AS213,44,FALSE)</f>
        <v>0.1308380514</v>
      </c>
      <c r="AU38" s="24">
        <f>VLOOKUP(A38,'2022_PAPI_Indicators'!A33:AT213,45,FALSE)</f>
        <v>0.1114213318</v>
      </c>
      <c r="AV38" s="24">
        <f>VLOOKUP(A38,'2022_PAPI_Indicators'!A33:AU213,46,FALSE)</f>
        <v>0.1177099422</v>
      </c>
      <c r="AW38" s="24">
        <f>VLOOKUP(A38,'2022_PAPI_Indicators'!A33:AV213,47,FALSE)</f>
        <v>0.1002575159</v>
      </c>
      <c r="AX38" s="24">
        <f>VLOOKUP(A38,'2022_PAPI_Indicators'!A33:AW213,48,FALSE)</f>
        <v>0.1690783799</v>
      </c>
      <c r="AY38" s="24">
        <f>VLOOKUP(A38,'2022_PAPI_Indicators'!A33:AX213,49,FALSE)</f>
        <v>0.1274777502</v>
      </c>
      <c r="AZ38" s="24">
        <f>VLOOKUP(A38,'2022_PAPI_Indicators'!A33:AY213,50,FALSE)</f>
        <v>0.09584382176</v>
      </c>
      <c r="BA38" s="24">
        <f>VLOOKUP(A38,'2022_PAPI_Indicators'!A33:AZ213,51,FALSE)</f>
        <v>0.09213089943</v>
      </c>
      <c r="BB38" s="24">
        <f>VLOOKUP(A38,'2022_PAPI_Indicators'!A33:BA213,52,FALSE)</f>
        <v>0.04938269034</v>
      </c>
      <c r="BC38" s="24">
        <f>VLOOKUP(A38,'2022_PAPI_Indicators'!A33:BB213,53,FALSE)</f>
        <v>0.04435719177</v>
      </c>
      <c r="BD38" s="24">
        <f>VLOOKUP(A38,'2022_PAPI_Indicators'!A33:BC213,54,FALSE)</f>
        <v>0.04755504802</v>
      </c>
      <c r="BE38" s="24">
        <f>VLOOKUP(A38,'2022_PAPI_Indicators'!A33:BD213,55,FALSE)</f>
        <v>0.06754950434</v>
      </c>
      <c r="BF38" s="24">
        <f>VLOOKUP(A38,'2022_PAPI_Indicators'!A33:BE213,56,FALSE)</f>
        <v>0.1233152822</v>
      </c>
      <c r="BG38" s="24">
        <f>VLOOKUP(A38,'2022_PAPI_Indicators'!A33:BF213,57,FALSE)</f>
        <v>0.06674423069</v>
      </c>
      <c r="BH38" s="24">
        <f>VLOOKUP(A38,'2022_PAPI_Indicators'!A33:BG213,58,FALSE)</f>
        <v>0.07623810321</v>
      </c>
      <c r="BI38" s="24">
        <f>VLOOKUP(A38,'2022_PAPI_Indicators'!A33:BH213,59,FALSE)</f>
        <v>0.0421949029</v>
      </c>
      <c r="BJ38" s="24">
        <f>VLOOKUP(A38,'2022_PAPI_Indicators'!A33:BI213,60,FALSE)</f>
        <v>0.06879553944</v>
      </c>
      <c r="BK38" s="24">
        <f>VLOOKUP(A38,'2022_PAPI_Indicators'!A33:BJ213,61,FALSE)</f>
        <v>0.1181682721</v>
      </c>
      <c r="BL38" s="24">
        <f>VLOOKUP(A38,'2022_PAPI_Indicators'!A33:BK213,62,FALSE)</f>
        <v>0.0662696287</v>
      </c>
      <c r="BM38" s="24">
        <f>VLOOKUP(A38,'2022_PAPI_Indicators'!A33:BL213,63,FALSE)</f>
        <v>0.1481699944</v>
      </c>
      <c r="BN38" s="24">
        <f>VLOOKUP(A38,'2022_PAPI_Indicators'!A33:BM213,64,FALSE)</f>
        <v>0.1375747174</v>
      </c>
    </row>
    <row r="39" ht="13.5" customHeight="1">
      <c r="A39" s="11" t="s">
        <v>135</v>
      </c>
      <c r="B39" s="11" t="s">
        <v>136</v>
      </c>
      <c r="C39" s="12" t="s">
        <v>83</v>
      </c>
      <c r="D39" s="24">
        <f>VLOOKUP(A39,'2022_PAPI_Indicators'!A34:B214,2,)</f>
        <v>0.1695315391</v>
      </c>
      <c r="E39" s="24">
        <f>VLOOKUP(A39,'2022_PAPI_Indicators'!A34:C214,3,FALSE)</f>
        <v>0.2110891491</v>
      </c>
      <c r="F39" s="24">
        <f>VLOOKUP(A39,'2022_PAPI_Indicators'!A34:D214,4,FALSE)</f>
        <v>0.07052320987</v>
      </c>
      <c r="G39" s="24">
        <f>VLOOKUP(A39,'2022_PAPI_Indicators'!A34:E214,5,FALSE)</f>
        <v>0.2227009684</v>
      </c>
      <c r="H39" s="24">
        <f>VLOOKUP(A39,'2022_PAPI_Indicators'!A34:F214,6,FALSE)</f>
        <v>0.1221121773</v>
      </c>
      <c r="I39" s="24">
        <f>VLOOKUP(A39,'2022_PAPI_Indicators'!A34:G214,7,FALSE)</f>
        <v>0.1401707977</v>
      </c>
      <c r="J39" s="24">
        <f>VLOOKUP(A39,'2022_PAPI_Indicators'!A34:H214,8,FALSE)</f>
        <v>0.09837839007</v>
      </c>
      <c r="K39" s="24">
        <f>VLOOKUP(A39,'2022_PAPI_Indicators'!A34:I214,9,FALSE)</f>
        <v>0.1860147119</v>
      </c>
      <c r="L39" s="24">
        <f>VLOOKUP(A39,'2022_PAPI_Indicators'!A34:J214,10,FALSE)</f>
        <v>0.1135336384</v>
      </c>
      <c r="M39" s="24">
        <f>VLOOKUP(A39,'2022_PAPI_Indicators'!A34:K214,11,FALSE)</f>
        <v>0.1374193579</v>
      </c>
      <c r="N39" s="24">
        <f>VLOOKUP(A39,'2022_PAPI_Indicators'!A34:L214,12,FALSE)</f>
        <v>0.1190241873</v>
      </c>
      <c r="O39" s="24">
        <f>VLOOKUP(A39,'2022_PAPI_Indicators'!A34:M214,13,FALSE)</f>
        <v>0.1952166557</v>
      </c>
      <c r="P39" s="24">
        <f>VLOOKUP(A39,'2022_PAPI_Indicators'!A34:N214,14,FALSE)</f>
        <v>0.1439410001</v>
      </c>
      <c r="Q39" s="24">
        <f>VLOOKUP(A39,'2022_PAPI_Indicators'!A34:O214,15,FALSE)</f>
        <v>0.2223447114</v>
      </c>
      <c r="R39" s="25" t="str">
        <f>VLOOKUP(A39,'2022_PAPI_Indicators'!A34:P214,16,FALSE)</f>
        <v/>
      </c>
      <c r="S39" s="24">
        <f>VLOOKUP(A39,'2022_PAPI_Indicators'!A34:R214,17,FALSE)</f>
        <v>0.1227545142</v>
      </c>
      <c r="T39" s="24">
        <f>VLOOKUP(A39,'2022_PAPI_Indicators'!A34:S214,18,FALSE)</f>
        <v>0.1565642208</v>
      </c>
      <c r="U39" s="25" t="str">
        <f>VLOOKUP(A39,'2022_PAPI_Indicators'!A34:T214,19,FALSE)</f>
        <v/>
      </c>
      <c r="V39" s="24">
        <f>VLOOKUP(A39,'2022_PAPI_Indicators'!A34:U214,20,FALSE)</f>
        <v>0.09430379421</v>
      </c>
      <c r="W39" s="24">
        <f>VLOOKUP(A39,'2022_PAPI_Indicators'!A34:V214,21,FALSE)</f>
        <v>0.07629951835</v>
      </c>
      <c r="X39" s="24">
        <f>VLOOKUP(A39,'2022_PAPI_Indicators'!A34:W214,22,FALSE)</f>
        <v>0.1794847995</v>
      </c>
      <c r="Y39" s="24">
        <f>VLOOKUP(A39,'2022_PAPI_Indicators'!A34:X214,23,FALSE)</f>
        <v>0.08965630084</v>
      </c>
      <c r="Z39" s="24">
        <f>VLOOKUP(A39,'2022_PAPI_Indicators'!A34:Y214,24,FALSE)</f>
        <v>0.1096973568</v>
      </c>
      <c r="AA39" s="24">
        <f>VLOOKUP(A39,'2022_PAPI_Indicators'!A34:Z214,25,FALSE)</f>
        <v>0.1054495052</v>
      </c>
      <c r="AB39" s="24">
        <f>VLOOKUP(A39,'2022_PAPI_Indicators'!A34:AA214,26,FALSE)</f>
        <v>0.1046811566</v>
      </c>
      <c r="AC39" s="24">
        <f>VLOOKUP(A39,'2022_PAPI_Indicators'!A34:AB214,27,FALSE)</f>
        <v>0.1518899202</v>
      </c>
      <c r="AD39" s="24">
        <f>VLOOKUP(A39,'2022_PAPI_Indicators'!A34:AC214,28,FALSE)</f>
        <v>0.1050154641</v>
      </c>
      <c r="AE39" s="24">
        <f>VLOOKUP(A39,'2022_PAPI_Indicators'!A34:AD214,29,FALSE)</f>
        <v>0.1267161071</v>
      </c>
      <c r="AF39" s="24">
        <f>VLOOKUP(A39,'2022_PAPI_Indicators'!A34:AE214,30,FALSE)</f>
        <v>0.1482109725</v>
      </c>
      <c r="AG39" s="24">
        <f>VLOOKUP(A39,'2022_PAPI_Indicators'!A34:AF214,31,FALSE)</f>
        <v>0.1262784749</v>
      </c>
      <c r="AH39" s="24">
        <f>VLOOKUP(A39,'2022_PAPI_Indicators'!A34:AG214,32,FALSE)</f>
        <v>0.2203243077</v>
      </c>
      <c r="AI39" s="24">
        <f>VLOOKUP(A39,'2022_PAPI_Indicators'!A34:AH214,33,FALSE)</f>
        <v>0.08599028736</v>
      </c>
      <c r="AJ39" s="24">
        <f>VLOOKUP(A39,'2022_PAPI_Indicators'!A34:AI214,34,FALSE)</f>
        <v>0.06952639669</v>
      </c>
      <c r="AK39" s="24">
        <f>VLOOKUP(A39,'2022_PAPI_Indicators'!A34:AJ214,35,FALSE)</f>
        <v>0.203920573</v>
      </c>
      <c r="AL39" s="24">
        <f>VLOOKUP(A39,'2022_PAPI_Indicators'!A34:AK214,36,FALSE)</f>
        <v>0.08839649707</v>
      </c>
      <c r="AM39" s="24">
        <f>VLOOKUP(A39,'2022_PAPI_Indicators'!A34:AL214,37,FALSE)</f>
        <v>0.09987894446</v>
      </c>
      <c r="AN39" s="24">
        <f>VLOOKUP(A39,'2022_PAPI_Indicators'!A34:AM214,38,FALSE)</f>
        <v>0.1983368248</v>
      </c>
      <c r="AO39" s="24">
        <f>VLOOKUP(A39,'2022_PAPI_Indicators'!A34:AN214,39,FALSE)</f>
        <v>0.2102203369</v>
      </c>
      <c r="AP39" s="24">
        <f>VLOOKUP(A39,'2022_PAPI_Indicators'!A34:AO214,40,FALSE)</f>
        <v>0.1424372941</v>
      </c>
      <c r="AQ39" s="24">
        <f>VLOOKUP(A39,'2022_PAPI_Indicators'!A34:AP214,41,FALSE)</f>
        <v>0.09779562056</v>
      </c>
      <c r="AR39" s="24">
        <f>VLOOKUP(A39,'2022_PAPI_Indicators'!A34:AQ214,42,FALSE)</f>
        <v>0.1150338203</v>
      </c>
      <c r="AS39" s="24">
        <f>VLOOKUP(A39,'2022_PAPI_Indicators'!A34:AR214,43,FALSE)</f>
        <v>0.08170353621</v>
      </c>
      <c r="AT39" s="24">
        <f>VLOOKUP(A39,'2022_PAPI_Indicators'!A34:AS214,44,FALSE)</f>
        <v>0.1417299062</v>
      </c>
      <c r="AU39" s="24">
        <f>VLOOKUP(A39,'2022_PAPI_Indicators'!A34:AT214,45,FALSE)</f>
        <v>0.1498733312</v>
      </c>
      <c r="AV39" s="24">
        <f>VLOOKUP(A39,'2022_PAPI_Indicators'!A34:AU214,46,FALSE)</f>
        <v>0.1331082284</v>
      </c>
      <c r="AW39" s="24">
        <f>VLOOKUP(A39,'2022_PAPI_Indicators'!A34:AV214,47,FALSE)</f>
        <v>0.1002575159</v>
      </c>
      <c r="AX39" s="24">
        <f>VLOOKUP(A39,'2022_PAPI_Indicators'!A34:AW214,48,FALSE)</f>
        <v>0.1703131199</v>
      </c>
      <c r="AY39" s="24">
        <f>VLOOKUP(A39,'2022_PAPI_Indicators'!A34:AX214,49,FALSE)</f>
        <v>0.1365737319</v>
      </c>
      <c r="AZ39" s="24">
        <f>VLOOKUP(A39,'2022_PAPI_Indicators'!A34:AY214,50,FALSE)</f>
        <v>0.104092218</v>
      </c>
      <c r="BA39" s="24">
        <f>VLOOKUP(A39,'2022_PAPI_Indicators'!A34:AZ214,51,FALSE)</f>
        <v>0.08627915382</v>
      </c>
      <c r="BB39" s="24">
        <f>VLOOKUP(A39,'2022_PAPI_Indicators'!A34:BA214,52,FALSE)</f>
        <v>0.06315217167</v>
      </c>
      <c r="BC39" s="24">
        <f>VLOOKUP(A39,'2022_PAPI_Indicators'!A34:BB214,53,FALSE)</f>
        <v>0.06586194038</v>
      </c>
      <c r="BD39" s="24">
        <f>VLOOKUP(A39,'2022_PAPI_Indicators'!A34:BC214,54,FALSE)</f>
        <v>0.0631429553</v>
      </c>
      <c r="BE39" s="24">
        <f>VLOOKUP(A39,'2022_PAPI_Indicators'!A34:BD214,55,FALSE)</f>
        <v>0.06754950434</v>
      </c>
      <c r="BF39" s="24">
        <f>VLOOKUP(A39,'2022_PAPI_Indicators'!A34:BE214,56,FALSE)</f>
        <v>0.1370667964</v>
      </c>
      <c r="BG39" s="24">
        <f>VLOOKUP(A39,'2022_PAPI_Indicators'!A34:BF214,57,FALSE)</f>
        <v>0.08236923069</v>
      </c>
      <c r="BH39" s="24">
        <f>VLOOKUP(A39,'2022_PAPI_Indicators'!A34:BG214,58,FALSE)</f>
        <v>0.08217890561</v>
      </c>
      <c r="BI39" s="24">
        <f>VLOOKUP(A39,'2022_PAPI_Indicators'!A34:BH214,59,FALSE)</f>
        <v>0.06306639314</v>
      </c>
      <c r="BJ39" s="24">
        <f>VLOOKUP(A39,'2022_PAPI_Indicators'!A34:BI214,60,FALSE)</f>
        <v>0.07751280814</v>
      </c>
      <c r="BK39" s="24">
        <f>VLOOKUP(A39,'2022_PAPI_Indicators'!A34:BJ214,61,FALSE)</f>
        <v>0.1254028827</v>
      </c>
      <c r="BL39" s="24">
        <f>VLOOKUP(A39,'2022_PAPI_Indicators'!A34:BK214,62,FALSE)</f>
        <v>0.08703129739</v>
      </c>
      <c r="BM39" s="24">
        <f>VLOOKUP(A39,'2022_PAPI_Indicators'!A34:BL214,63,FALSE)</f>
        <v>0.1606220752</v>
      </c>
      <c r="BN39" s="24">
        <f>VLOOKUP(A39,'2022_PAPI_Indicators'!A34:BM214,64,FALSE)</f>
        <v>0.1412724108</v>
      </c>
    </row>
    <row r="40" ht="13.5" customHeight="1">
      <c r="A40" s="11" t="s">
        <v>137</v>
      </c>
      <c r="B40" s="11" t="s">
        <v>138</v>
      </c>
      <c r="C40" s="12" t="s">
        <v>83</v>
      </c>
      <c r="D40" s="24">
        <f>VLOOKUP(A40,'2022_PAPI_Indicators'!A35:B215,2,)</f>
        <v>0.1743546575</v>
      </c>
      <c r="E40" s="24">
        <f>VLOOKUP(A40,'2022_PAPI_Indicators'!A35:C215,3,FALSE)</f>
        <v>0.2110891491</v>
      </c>
      <c r="F40" s="24">
        <f>VLOOKUP(A40,'2022_PAPI_Indicators'!A35:D215,4,FALSE)</f>
        <v>0.0767018795</v>
      </c>
      <c r="G40" s="24">
        <f>VLOOKUP(A40,'2022_PAPI_Indicators'!A35:E215,5,FALSE)</f>
        <v>0.2155182213</v>
      </c>
      <c r="H40" s="24">
        <f>VLOOKUP(A40,'2022_PAPI_Indicators'!A35:F215,6,FALSE)</f>
        <v>0.1281627268</v>
      </c>
      <c r="I40" s="24">
        <f>VLOOKUP(A40,'2022_PAPI_Indicators'!A35:G215,7,FALSE)</f>
        <v>0.1333485693</v>
      </c>
      <c r="J40" s="24">
        <f>VLOOKUP(A40,'2022_PAPI_Indicators'!A35:H215,8,FALSE)</f>
        <v>0.09918102622</v>
      </c>
      <c r="K40" s="24">
        <f>VLOOKUP(A40,'2022_PAPI_Indicators'!A35:I215,9,FALSE)</f>
        <v>0.1750944257</v>
      </c>
      <c r="L40" s="24">
        <f>VLOOKUP(A40,'2022_PAPI_Indicators'!A35:J215,10,FALSE)</f>
        <v>0.1060676873</v>
      </c>
      <c r="M40" s="24">
        <f>VLOOKUP(A40,'2022_PAPI_Indicators'!A35:K215,11,FALSE)</f>
        <v>0.1301698387</v>
      </c>
      <c r="N40" s="24">
        <f>VLOOKUP(A40,'2022_PAPI_Indicators'!A35:L215,12,FALSE)</f>
        <v>0.1128309146</v>
      </c>
      <c r="O40" s="24">
        <f>VLOOKUP(A40,'2022_PAPI_Indicators'!A35:M215,13,FALSE)</f>
        <v>0.1817070395</v>
      </c>
      <c r="P40" s="24">
        <f>VLOOKUP(A40,'2022_PAPI_Indicators'!A35:N215,14,FALSE)</f>
        <v>0.1500954926</v>
      </c>
      <c r="Q40" s="24">
        <f>VLOOKUP(A40,'2022_PAPI_Indicators'!A35:O215,15,FALSE)</f>
        <v>0.2240066826</v>
      </c>
      <c r="R40" s="25" t="str">
        <f>VLOOKUP(A40,'2022_PAPI_Indicators'!A35:P215,16,FALSE)</f>
        <v/>
      </c>
      <c r="S40" s="24">
        <f>VLOOKUP(A40,'2022_PAPI_Indicators'!A35:R215,17,FALSE)</f>
        <v>0.1215174049</v>
      </c>
      <c r="T40" s="24">
        <f>VLOOKUP(A40,'2022_PAPI_Indicators'!A35:S215,18,FALSE)</f>
        <v>0.1424302459</v>
      </c>
      <c r="U40" s="25" t="str">
        <f>VLOOKUP(A40,'2022_PAPI_Indicators'!A35:T215,19,FALSE)</f>
        <v/>
      </c>
      <c r="V40" s="24">
        <f>VLOOKUP(A40,'2022_PAPI_Indicators'!A35:U215,20,FALSE)</f>
        <v>0.08026905358</v>
      </c>
      <c r="W40" s="24">
        <f>VLOOKUP(A40,'2022_PAPI_Indicators'!A35:V215,21,FALSE)</f>
        <v>0.07593971491</v>
      </c>
      <c r="X40" s="24">
        <f>VLOOKUP(A40,'2022_PAPI_Indicators'!A35:W215,22,FALSE)</f>
        <v>0.1802457869</v>
      </c>
      <c r="Y40" s="24">
        <f>VLOOKUP(A40,'2022_PAPI_Indicators'!A35:X215,23,FALSE)</f>
        <v>0.09690422565</v>
      </c>
      <c r="Z40" s="24">
        <f>VLOOKUP(A40,'2022_PAPI_Indicators'!A35:Y215,24,FALSE)</f>
        <v>0.1066104621</v>
      </c>
      <c r="AA40" s="24">
        <f>VLOOKUP(A40,'2022_PAPI_Indicators'!A35:Z215,25,FALSE)</f>
        <v>0.1065600812</v>
      </c>
      <c r="AB40" s="24">
        <f>VLOOKUP(A40,'2022_PAPI_Indicators'!A35:AA215,26,FALSE)</f>
        <v>0.0985083282</v>
      </c>
      <c r="AC40" s="24">
        <f>VLOOKUP(A40,'2022_PAPI_Indicators'!A35:AB215,27,FALSE)</f>
        <v>0.1492491812</v>
      </c>
      <c r="AD40" s="24">
        <f>VLOOKUP(A40,'2022_PAPI_Indicators'!A35:AC215,28,FALSE)</f>
        <v>0.1079757288</v>
      </c>
      <c r="AE40" s="24">
        <f>VLOOKUP(A40,'2022_PAPI_Indicators'!A35:AD215,29,FALSE)</f>
        <v>0.1335428953</v>
      </c>
      <c r="AF40" s="24">
        <f>VLOOKUP(A40,'2022_PAPI_Indicators'!A35:AE215,30,FALSE)</f>
        <v>0.1494361162</v>
      </c>
      <c r="AG40" s="24">
        <f>VLOOKUP(A40,'2022_PAPI_Indicators'!A35:AF215,31,FALSE)</f>
        <v>0.1106534749</v>
      </c>
      <c r="AH40" s="24">
        <f>VLOOKUP(A40,'2022_PAPI_Indicators'!A35:AG215,32,FALSE)</f>
        <v>0.2354328036</v>
      </c>
      <c r="AI40" s="24">
        <f>VLOOKUP(A40,'2022_PAPI_Indicators'!A35:AH215,33,FALSE)</f>
        <v>0.07518336177</v>
      </c>
      <c r="AJ40" s="24">
        <f>VLOOKUP(A40,'2022_PAPI_Indicators'!A35:AI215,34,FALSE)</f>
        <v>0.06318061054</v>
      </c>
      <c r="AK40" s="24">
        <f>VLOOKUP(A40,'2022_PAPI_Indicators'!A35:AJ215,35,FALSE)</f>
        <v>0.1973752975</v>
      </c>
      <c r="AL40" s="24">
        <f>VLOOKUP(A40,'2022_PAPI_Indicators'!A35:AK215,36,FALSE)</f>
        <v>0.08839649707</v>
      </c>
      <c r="AM40" s="24">
        <f>VLOOKUP(A40,'2022_PAPI_Indicators'!A35:AL215,37,FALSE)</f>
        <v>0.09436479956</v>
      </c>
      <c r="AN40" s="24">
        <f>VLOOKUP(A40,'2022_PAPI_Indicators'!A35:AM215,38,FALSE)</f>
        <v>0.1921430528</v>
      </c>
      <c r="AO40" s="24">
        <f>VLOOKUP(A40,'2022_PAPI_Indicators'!A35:AN215,39,FALSE)</f>
        <v>0.2040215582</v>
      </c>
      <c r="AP40" s="24">
        <f>VLOOKUP(A40,'2022_PAPI_Indicators'!A35:AO215,40,FALSE)</f>
        <v>0.1354174018</v>
      </c>
      <c r="AQ40" s="24">
        <f>VLOOKUP(A40,'2022_PAPI_Indicators'!A35:AP215,41,FALSE)</f>
        <v>0.1039819121</v>
      </c>
      <c r="AR40" s="24">
        <f>VLOOKUP(A40,'2022_PAPI_Indicators'!A35:AQ215,42,FALSE)</f>
        <v>0.1079392135</v>
      </c>
      <c r="AS40" s="24">
        <f>VLOOKUP(A40,'2022_PAPI_Indicators'!A35:AR215,43,FALSE)</f>
        <v>0.08006116748</v>
      </c>
      <c r="AT40" s="24">
        <f>VLOOKUP(A40,'2022_PAPI_Indicators'!A35:AS215,44,FALSE)</f>
        <v>0.1462031752</v>
      </c>
      <c r="AU40" s="24">
        <f>VLOOKUP(A40,'2022_PAPI_Indicators'!A35:AT215,45,FALSE)</f>
        <v>0.1498733312</v>
      </c>
      <c r="AV40" s="24">
        <f>VLOOKUP(A40,'2022_PAPI_Indicators'!A35:AU215,46,FALSE)</f>
        <v>0.1240754426</v>
      </c>
      <c r="AW40" s="24">
        <f>VLOOKUP(A40,'2022_PAPI_Indicators'!A35:AV215,47,FALSE)</f>
        <v>0.08570150286</v>
      </c>
      <c r="AX40" s="24">
        <f>VLOOKUP(A40,'2022_PAPI_Indicators'!A35:AW215,48,FALSE)</f>
        <v>0.1703131199</v>
      </c>
      <c r="AY40" s="24">
        <f>VLOOKUP(A40,'2022_PAPI_Indicators'!A35:AX215,49,FALSE)</f>
        <v>0.1390272677</v>
      </c>
      <c r="AZ40" s="24">
        <f>VLOOKUP(A40,'2022_PAPI_Indicators'!A35:AY215,50,FALSE)</f>
        <v>0.1118177846</v>
      </c>
      <c r="BA40" s="24">
        <f>VLOOKUP(A40,'2022_PAPI_Indicators'!A35:AZ215,51,FALSE)</f>
        <v>0.08740583062</v>
      </c>
      <c r="BB40" s="24">
        <f>VLOOKUP(A40,'2022_PAPI_Indicators'!A35:BA215,52,FALSE)</f>
        <v>0.05595715344</v>
      </c>
      <c r="BC40" s="24">
        <f>VLOOKUP(A40,'2022_PAPI_Indicators'!A35:BB215,53,FALSE)</f>
        <v>0.06586194038</v>
      </c>
      <c r="BD40" s="24">
        <f>VLOOKUP(A40,'2022_PAPI_Indicators'!A35:BC215,54,FALSE)</f>
        <v>0.05574466661</v>
      </c>
      <c r="BE40" s="24">
        <f>VLOOKUP(A40,'2022_PAPI_Indicators'!A35:BD215,55,FALSE)</f>
        <v>0.06754950434</v>
      </c>
      <c r="BF40" s="24">
        <f>VLOOKUP(A40,'2022_PAPI_Indicators'!A35:BE215,56,FALSE)</f>
        <v>0.138138026</v>
      </c>
      <c r="BG40" s="24">
        <f>VLOOKUP(A40,'2022_PAPI_Indicators'!A35:BF215,57,FALSE)</f>
        <v>0.06759307534</v>
      </c>
      <c r="BH40" s="24">
        <f>VLOOKUP(A40,'2022_PAPI_Indicators'!A35:BG215,58,FALSE)</f>
        <v>0.07920850068</v>
      </c>
      <c r="BI40" s="24">
        <f>VLOOKUP(A40,'2022_PAPI_Indicators'!A35:BH215,59,FALSE)</f>
        <v>0.0689651072</v>
      </c>
      <c r="BJ40" s="24">
        <f>VLOOKUP(A40,'2022_PAPI_Indicators'!A35:BI215,60,FALSE)</f>
        <v>0.07117847353</v>
      </c>
      <c r="BK40" s="24">
        <f>VLOOKUP(A40,'2022_PAPI_Indicators'!A35:BJ215,61,FALSE)</f>
        <v>0.1254028827</v>
      </c>
      <c r="BL40" s="24">
        <f>VLOOKUP(A40,'2022_PAPI_Indicators'!A35:BK215,62,FALSE)</f>
        <v>0.08703129739</v>
      </c>
      <c r="BM40" s="24">
        <f>VLOOKUP(A40,'2022_PAPI_Indicators'!A35:BL215,63,FALSE)</f>
        <v>0.1620661318</v>
      </c>
      <c r="BN40" s="24">
        <f>VLOOKUP(A40,'2022_PAPI_Indicators'!A35:BM215,64,FALSE)</f>
        <v>0.1359505057</v>
      </c>
    </row>
    <row r="41" ht="13.5" customHeight="1">
      <c r="A41" s="11" t="s">
        <v>139</v>
      </c>
      <c r="B41" s="11" t="s">
        <v>140</v>
      </c>
      <c r="C41" s="12" t="s">
        <v>83</v>
      </c>
      <c r="D41" s="24">
        <f>VLOOKUP(A41,'2022_PAPI_Indicators'!A36:B216,2,)</f>
        <v>0.9527538419</v>
      </c>
      <c r="E41" s="24">
        <f>VLOOKUP(A41,'2022_PAPI_Indicators'!A36:C216,3,FALSE)</f>
        <v>0.9632108808</v>
      </c>
      <c r="F41" s="24">
        <f>VLOOKUP(A41,'2022_PAPI_Indicators'!A36:D216,4,FALSE)</f>
        <v>0.9263416529</v>
      </c>
      <c r="G41" s="24">
        <f>VLOOKUP(A41,'2022_PAPI_Indicators'!A36:E216,5,FALSE)</f>
        <v>0.9635213017</v>
      </c>
      <c r="H41" s="24">
        <f>VLOOKUP(A41,'2022_PAPI_Indicators'!A36:F216,6,FALSE)</f>
        <v>1</v>
      </c>
      <c r="I41" s="24">
        <f>VLOOKUP(A41,'2022_PAPI_Indicators'!A36:G216,7,FALSE)</f>
        <v>0.9437403083</v>
      </c>
      <c r="J41" s="24">
        <f>VLOOKUP(A41,'2022_PAPI_Indicators'!A36:H216,8,FALSE)</f>
        <v>1</v>
      </c>
      <c r="K41" s="24">
        <f>VLOOKUP(A41,'2022_PAPI_Indicators'!A36:I216,9,FALSE)</f>
        <v>0.9470167756</v>
      </c>
      <c r="L41" s="24">
        <f>VLOOKUP(A41,'2022_PAPI_Indicators'!A36:J216,10,FALSE)</f>
        <v>0.933708787</v>
      </c>
      <c r="M41" s="24">
        <f>VLOOKUP(A41,'2022_PAPI_Indicators'!A36:K216,11,FALSE)</f>
        <v>0.986097455</v>
      </c>
      <c r="N41" s="24">
        <f>VLOOKUP(A41,'2022_PAPI_Indicators'!A36:L216,12,FALSE)</f>
        <v>1</v>
      </c>
      <c r="O41" s="24">
        <f>VLOOKUP(A41,'2022_PAPI_Indicators'!A36:M216,13,FALSE)</f>
        <v>0.9558742046</v>
      </c>
      <c r="P41" s="24">
        <f>VLOOKUP(A41,'2022_PAPI_Indicators'!A36:N216,14,FALSE)</f>
        <v>0.9926896691</v>
      </c>
      <c r="Q41" s="24">
        <f>VLOOKUP(A41,'2022_PAPI_Indicators'!A36:O216,15,FALSE)</f>
        <v>0.9647436738</v>
      </c>
      <c r="R41" s="25" t="str">
        <f>VLOOKUP(A41,'2022_PAPI_Indicators'!A36:P216,16,FALSE)</f>
        <v/>
      </c>
      <c r="S41" s="24">
        <f>VLOOKUP(A41,'2022_PAPI_Indicators'!A36:R216,17,FALSE)</f>
        <v>1</v>
      </c>
      <c r="T41" s="24">
        <f>VLOOKUP(A41,'2022_PAPI_Indicators'!A36:S216,18,FALSE)</f>
        <v>1</v>
      </c>
      <c r="U41" s="25" t="str">
        <f>VLOOKUP(A41,'2022_PAPI_Indicators'!A36:T216,19,FALSE)</f>
        <v/>
      </c>
      <c r="V41" s="24">
        <f>VLOOKUP(A41,'2022_PAPI_Indicators'!A36:U216,20,FALSE)</f>
        <v>1</v>
      </c>
      <c r="W41" s="24">
        <f>VLOOKUP(A41,'2022_PAPI_Indicators'!A36:V216,21,FALSE)</f>
        <v>1</v>
      </c>
      <c r="X41" s="24">
        <f>VLOOKUP(A41,'2022_PAPI_Indicators'!A36:W216,22,FALSE)</f>
        <v>1</v>
      </c>
      <c r="Y41" s="24">
        <f>VLOOKUP(A41,'2022_PAPI_Indicators'!A36:X216,23,FALSE)</f>
        <v>1</v>
      </c>
      <c r="Z41" s="24">
        <f>VLOOKUP(A41,'2022_PAPI_Indicators'!A36:Y216,24,FALSE)</f>
        <v>1</v>
      </c>
      <c r="AA41" s="24">
        <f>VLOOKUP(A41,'2022_PAPI_Indicators'!A36:Z216,25,FALSE)</f>
        <v>0.944411695</v>
      </c>
      <c r="AB41" s="24">
        <f>VLOOKUP(A41,'2022_PAPI_Indicators'!A36:AA216,26,FALSE)</f>
        <v>1</v>
      </c>
      <c r="AC41" s="24">
        <f>VLOOKUP(A41,'2022_PAPI_Indicators'!A36:AB216,27,FALSE)</f>
        <v>0.9631788731</v>
      </c>
      <c r="AD41" s="24">
        <f>VLOOKUP(A41,'2022_PAPI_Indicators'!A36:AC216,28,FALSE)</f>
        <v>0.9007495046</v>
      </c>
      <c r="AE41" s="24">
        <f>VLOOKUP(A41,'2022_PAPI_Indicators'!A36:AD216,29,FALSE)</f>
        <v>0.9525632858</v>
      </c>
      <c r="AF41" s="24">
        <f>VLOOKUP(A41,'2022_PAPI_Indicators'!A36:AE216,30,FALSE)</f>
        <v>1</v>
      </c>
      <c r="AG41" s="24">
        <f>VLOOKUP(A41,'2022_PAPI_Indicators'!A36:AF216,31,FALSE)</f>
        <v>1</v>
      </c>
      <c r="AH41" s="24">
        <f>VLOOKUP(A41,'2022_PAPI_Indicators'!A36:AG216,32,FALSE)</f>
        <v>1</v>
      </c>
      <c r="AI41" s="24">
        <f>VLOOKUP(A41,'2022_PAPI_Indicators'!A36:AH216,33,FALSE)</f>
        <v>0.9960077405</v>
      </c>
      <c r="AJ41" s="24">
        <f>VLOOKUP(A41,'2022_PAPI_Indicators'!A36:AI216,34,FALSE)</f>
        <v>1</v>
      </c>
      <c r="AK41" s="24">
        <f>VLOOKUP(A41,'2022_PAPI_Indicators'!A36:AJ216,35,FALSE)</f>
        <v>1</v>
      </c>
      <c r="AL41" s="24">
        <f>VLOOKUP(A41,'2022_PAPI_Indicators'!A36:AK216,36,FALSE)</f>
        <v>0.9812254906</v>
      </c>
      <c r="AM41" s="24">
        <f>VLOOKUP(A41,'2022_PAPI_Indicators'!A36:AL216,37,FALSE)</f>
        <v>0.9350309968</v>
      </c>
      <c r="AN41" s="24">
        <f>VLOOKUP(A41,'2022_PAPI_Indicators'!A36:AM216,38,FALSE)</f>
        <v>1</v>
      </c>
      <c r="AO41" s="24">
        <f>VLOOKUP(A41,'2022_PAPI_Indicators'!A36:AN216,39,FALSE)</f>
        <v>1</v>
      </c>
      <c r="AP41" s="24">
        <f>VLOOKUP(A41,'2022_PAPI_Indicators'!A36:AO216,40,FALSE)</f>
        <v>1</v>
      </c>
      <c r="AQ41" s="24">
        <f>VLOOKUP(A41,'2022_PAPI_Indicators'!A36:AP216,41,FALSE)</f>
        <v>1</v>
      </c>
      <c r="AR41" s="24">
        <f>VLOOKUP(A41,'2022_PAPI_Indicators'!A36:AQ216,42,FALSE)</f>
        <v>1</v>
      </c>
      <c r="AS41" s="24">
        <f>VLOOKUP(A41,'2022_PAPI_Indicators'!A36:AR216,43,FALSE)</f>
        <v>1</v>
      </c>
      <c r="AT41" s="24">
        <f>VLOOKUP(A41,'2022_PAPI_Indicators'!A36:AS216,44,FALSE)</f>
        <v>0.927361846</v>
      </c>
      <c r="AU41" s="24">
        <f>VLOOKUP(A41,'2022_PAPI_Indicators'!A36:AT216,45,FALSE)</f>
        <v>0.9129058719</v>
      </c>
      <c r="AV41" s="24">
        <f>VLOOKUP(A41,'2022_PAPI_Indicators'!A36:AU216,46,FALSE)</f>
        <v>0.9489619732</v>
      </c>
      <c r="AW41" s="24">
        <f>VLOOKUP(A41,'2022_PAPI_Indicators'!A36:AV216,47,FALSE)</f>
        <v>0.9284180403</v>
      </c>
      <c r="AX41" s="24">
        <f>VLOOKUP(A41,'2022_PAPI_Indicators'!A36:AW216,48,FALSE)</f>
        <v>0.9683831334</v>
      </c>
      <c r="AY41" s="24">
        <f>VLOOKUP(A41,'2022_PAPI_Indicators'!A36:AX216,49,FALSE)</f>
        <v>0.9962008595</v>
      </c>
      <c r="AZ41" s="24">
        <f>VLOOKUP(A41,'2022_PAPI_Indicators'!A36:AY216,50,FALSE)</f>
        <v>0.9450380802</v>
      </c>
      <c r="BA41" s="24">
        <f>VLOOKUP(A41,'2022_PAPI_Indicators'!A36:AZ216,51,FALSE)</f>
        <v>0.9712306857</v>
      </c>
      <c r="BB41" s="24">
        <f>VLOOKUP(A41,'2022_PAPI_Indicators'!A36:BA216,52,FALSE)</f>
        <v>1</v>
      </c>
      <c r="BC41" s="24">
        <f>VLOOKUP(A41,'2022_PAPI_Indicators'!A36:BB216,53,FALSE)</f>
        <v>1</v>
      </c>
      <c r="BD41" s="24">
        <f>VLOOKUP(A41,'2022_PAPI_Indicators'!A36:BC216,54,FALSE)</f>
        <v>1</v>
      </c>
      <c r="BE41" s="24">
        <f>VLOOKUP(A41,'2022_PAPI_Indicators'!A36:BD216,55,FALSE)</f>
        <v>1</v>
      </c>
      <c r="BF41" s="24">
        <f>VLOOKUP(A41,'2022_PAPI_Indicators'!A36:BE216,56,FALSE)</f>
        <v>0.9451983571</v>
      </c>
      <c r="BG41" s="24">
        <f>VLOOKUP(A41,'2022_PAPI_Indicators'!A36:BF216,57,FALSE)</f>
        <v>1</v>
      </c>
      <c r="BH41" s="24">
        <f>VLOOKUP(A41,'2022_PAPI_Indicators'!A36:BG216,58,FALSE)</f>
        <v>1</v>
      </c>
      <c r="BI41" s="24">
        <f>VLOOKUP(A41,'2022_PAPI_Indicators'!A36:BH216,59,FALSE)</f>
        <v>0.981136024</v>
      </c>
      <c r="BJ41" s="24">
        <f>VLOOKUP(A41,'2022_PAPI_Indicators'!A36:BI216,60,FALSE)</f>
        <v>0.9286646247</v>
      </c>
      <c r="BK41" s="24">
        <f>VLOOKUP(A41,'2022_PAPI_Indicators'!A36:BJ216,61,FALSE)</f>
        <v>1</v>
      </c>
      <c r="BL41" s="24">
        <f>VLOOKUP(A41,'2022_PAPI_Indicators'!A36:BK216,62,FALSE)</f>
        <v>1</v>
      </c>
      <c r="BM41" s="24">
        <f>VLOOKUP(A41,'2022_PAPI_Indicators'!A36:BL216,63,FALSE)</f>
        <v>1</v>
      </c>
      <c r="BN41" s="24">
        <f>VLOOKUP(A41,'2022_PAPI_Indicators'!A36:BM216,64,FALSE)</f>
        <v>0.9785535336</v>
      </c>
    </row>
    <row r="42" ht="13.5" customHeight="1">
      <c r="A42" s="11" t="s">
        <v>141</v>
      </c>
      <c r="B42" s="11" t="s">
        <v>142</v>
      </c>
      <c r="C42" s="12" t="s">
        <v>83</v>
      </c>
      <c r="D42" s="24">
        <f>VLOOKUP(A42,'2022_PAPI_Indicators'!A37:B217,2,)</f>
        <v>0.9975780845</v>
      </c>
      <c r="E42" s="24">
        <f>VLOOKUP(A42,'2022_PAPI_Indicators'!A37:C217,3,FALSE)</f>
        <v>0.9919292927</v>
      </c>
      <c r="F42" s="24">
        <f>VLOOKUP(A42,'2022_PAPI_Indicators'!A37:D217,4,FALSE)</f>
        <v>1</v>
      </c>
      <c r="G42" s="24">
        <f>VLOOKUP(A42,'2022_PAPI_Indicators'!A37:E217,5,FALSE)</f>
        <v>0.9928172827</v>
      </c>
      <c r="H42" s="24">
        <f>VLOOKUP(A42,'2022_PAPI_Indicators'!A37:F217,6,FALSE)</f>
        <v>1</v>
      </c>
      <c r="I42" s="24">
        <f>VLOOKUP(A42,'2022_PAPI_Indicators'!A37:G217,7,FALSE)</f>
        <v>1</v>
      </c>
      <c r="J42" s="24">
        <f>VLOOKUP(A42,'2022_PAPI_Indicators'!A37:H217,8,FALSE)</f>
        <v>0.9925888181</v>
      </c>
      <c r="K42" s="24">
        <f>VLOOKUP(A42,'2022_PAPI_Indicators'!A37:I217,9,FALSE)</f>
        <v>0.9900709391</v>
      </c>
      <c r="L42" s="24">
        <f>VLOOKUP(A42,'2022_PAPI_Indicators'!A37:J217,10,FALSE)</f>
        <v>1</v>
      </c>
      <c r="M42" s="24">
        <f>VLOOKUP(A42,'2022_PAPI_Indicators'!A37:K217,11,FALSE)</f>
        <v>0.9989873171</v>
      </c>
      <c r="N42" s="24">
        <f>VLOOKUP(A42,'2022_PAPI_Indicators'!A37:L217,12,FALSE)</f>
        <v>1</v>
      </c>
      <c r="O42" s="24">
        <f>VLOOKUP(A42,'2022_PAPI_Indicators'!A37:M217,13,FALSE)</f>
        <v>0.9954968095</v>
      </c>
      <c r="P42" s="24">
        <f>VLOOKUP(A42,'2022_PAPI_Indicators'!A37:N217,14,FALSE)</f>
        <v>1</v>
      </c>
      <c r="Q42" s="24">
        <f>VLOOKUP(A42,'2022_PAPI_Indicators'!A37:O217,15,FALSE)</f>
        <v>1</v>
      </c>
      <c r="R42" s="25" t="str">
        <f>VLOOKUP(A42,'2022_PAPI_Indicators'!A37:P217,16,FALSE)</f>
        <v/>
      </c>
      <c r="S42" s="24">
        <f>VLOOKUP(A42,'2022_PAPI_Indicators'!A37:R217,17,FALSE)</f>
        <v>0.9987629056</v>
      </c>
      <c r="T42" s="24">
        <f>VLOOKUP(A42,'2022_PAPI_Indicators'!A37:S217,18,FALSE)</f>
        <v>1</v>
      </c>
      <c r="U42" s="25" t="str">
        <f>VLOOKUP(A42,'2022_PAPI_Indicators'!A37:T217,19,FALSE)</f>
        <v/>
      </c>
      <c r="V42" s="24">
        <f>VLOOKUP(A42,'2022_PAPI_Indicators'!A37:U217,20,FALSE)</f>
        <v>1</v>
      </c>
      <c r="W42" s="24">
        <f>VLOOKUP(A42,'2022_PAPI_Indicators'!A37:V217,21,FALSE)</f>
        <v>1</v>
      </c>
      <c r="X42" s="24">
        <f>VLOOKUP(A42,'2022_PAPI_Indicators'!A37:W217,22,FALSE)</f>
        <v>1</v>
      </c>
      <c r="Y42" s="24">
        <f>VLOOKUP(A42,'2022_PAPI_Indicators'!A37:X217,23,FALSE)</f>
        <v>1</v>
      </c>
      <c r="Z42" s="24">
        <f>VLOOKUP(A42,'2022_PAPI_Indicators'!A37:Y217,24,FALSE)</f>
        <v>0.9932239056</v>
      </c>
      <c r="AA42" s="24">
        <f>VLOOKUP(A42,'2022_PAPI_Indicators'!A37:Z217,25,FALSE)</f>
        <v>1</v>
      </c>
      <c r="AB42" s="24">
        <f>VLOOKUP(A42,'2022_PAPI_Indicators'!A37:AA217,26,FALSE)</f>
        <v>1</v>
      </c>
      <c r="AC42" s="24">
        <f>VLOOKUP(A42,'2022_PAPI_Indicators'!A37:AB217,27,FALSE)</f>
        <v>0.9970337749</v>
      </c>
      <c r="AD42" s="24">
        <f>VLOOKUP(A42,'2022_PAPI_Indicators'!A37:AC217,28,FALSE)</f>
        <v>0.9970397353</v>
      </c>
      <c r="AE42" s="24">
        <f>VLOOKUP(A42,'2022_PAPI_Indicators'!A37:AD217,29,FALSE)</f>
        <v>0.9925161004</v>
      </c>
      <c r="AF42" s="24">
        <f>VLOOKUP(A42,'2022_PAPI_Indicators'!A37:AE217,30,FALSE)</f>
        <v>1</v>
      </c>
      <c r="AG42" s="24">
        <f>VLOOKUP(A42,'2022_PAPI_Indicators'!A37:AF217,31,FALSE)</f>
        <v>1</v>
      </c>
      <c r="AH42" s="24">
        <f>VLOOKUP(A42,'2022_PAPI_Indicators'!A37:AG217,32,FALSE)</f>
        <v>0.9924457669</v>
      </c>
      <c r="AI42" s="24">
        <f>VLOOKUP(A42,'2022_PAPI_Indicators'!A37:AH217,33,FALSE)</f>
        <v>1</v>
      </c>
      <c r="AJ42" s="24">
        <f>VLOOKUP(A42,'2022_PAPI_Indicators'!A37:AI217,34,FALSE)</f>
        <v>1</v>
      </c>
      <c r="AK42" s="24">
        <f>VLOOKUP(A42,'2022_PAPI_Indicators'!A37:AJ217,35,FALSE)</f>
        <v>0.998236537</v>
      </c>
      <c r="AL42" s="24">
        <f>VLOOKUP(A42,'2022_PAPI_Indicators'!A37:AK217,36,FALSE)</f>
        <v>0.9983403683</v>
      </c>
      <c r="AM42" s="24">
        <f>VLOOKUP(A42,'2022_PAPI_Indicators'!A37:AL217,37,FALSE)</f>
        <v>1</v>
      </c>
      <c r="AN42" s="24">
        <f>VLOOKUP(A42,'2022_PAPI_Indicators'!A37:AM217,38,FALSE)</f>
        <v>0.9814186692</v>
      </c>
      <c r="AO42" s="24">
        <f>VLOOKUP(A42,'2022_PAPI_Indicators'!A37:AN217,39,FALSE)</f>
        <v>0.9913486242</v>
      </c>
      <c r="AP42" s="24">
        <f>VLOOKUP(A42,'2022_PAPI_Indicators'!A37:AO217,40,FALSE)</f>
        <v>0.9984148145</v>
      </c>
      <c r="AQ42" s="24">
        <f>VLOOKUP(A42,'2022_PAPI_Indicators'!A37:AP217,41,FALSE)</f>
        <v>1</v>
      </c>
      <c r="AR42" s="24">
        <f>VLOOKUP(A42,'2022_PAPI_Indicators'!A37:AQ217,42,FALSE)</f>
        <v>1</v>
      </c>
      <c r="AS42" s="24">
        <f>VLOOKUP(A42,'2022_PAPI_Indicators'!A37:AR217,43,FALSE)</f>
        <v>1</v>
      </c>
      <c r="AT42" s="24">
        <f>VLOOKUP(A42,'2022_PAPI_Indicators'!A37:AS217,44,FALSE)</f>
        <v>1</v>
      </c>
      <c r="AU42" s="24">
        <f>VLOOKUP(A42,'2022_PAPI_Indicators'!A37:AT217,45,FALSE)</f>
        <v>0.9931762815</v>
      </c>
      <c r="AV42" s="24">
        <f>VLOOKUP(A42,'2022_PAPI_Indicators'!A37:AU217,46,FALSE)</f>
        <v>0.9927453995</v>
      </c>
      <c r="AW42" s="24">
        <f>VLOOKUP(A42,'2022_PAPI_Indicators'!A37:AV217,47,FALSE)</f>
        <v>1</v>
      </c>
      <c r="AX42" s="24">
        <f>VLOOKUP(A42,'2022_PAPI_Indicators'!A37:AW217,48,FALSE)</f>
        <v>1</v>
      </c>
      <c r="AY42" s="24">
        <f>VLOOKUP(A42,'2022_PAPI_Indicators'!A37:AX217,49,FALSE)</f>
        <v>1</v>
      </c>
      <c r="AZ42" s="24">
        <f>VLOOKUP(A42,'2022_PAPI_Indicators'!A37:AY217,50,FALSE)</f>
        <v>1</v>
      </c>
      <c r="BA42" s="24">
        <f>VLOOKUP(A42,'2022_PAPI_Indicators'!A37:AZ217,51,FALSE)</f>
        <v>0.9970768094</v>
      </c>
      <c r="BB42" s="24">
        <f>VLOOKUP(A42,'2022_PAPI_Indicators'!A37:BA217,52,FALSE)</f>
        <v>1</v>
      </c>
      <c r="BC42" s="24">
        <f>VLOOKUP(A42,'2022_PAPI_Indicators'!A37:BB217,53,FALSE)</f>
        <v>0.9917672276</v>
      </c>
      <c r="BD42" s="24">
        <f>VLOOKUP(A42,'2022_PAPI_Indicators'!A37:BC217,54,FALSE)</f>
        <v>1</v>
      </c>
      <c r="BE42" s="24">
        <f>VLOOKUP(A42,'2022_PAPI_Indicators'!A37:BD217,55,FALSE)</f>
        <v>0.9926014543</v>
      </c>
      <c r="BF42" s="24">
        <f>VLOOKUP(A42,'2022_PAPI_Indicators'!A37:BE217,56,FALSE)</f>
        <v>0.9931242466</v>
      </c>
      <c r="BG42" s="24">
        <f>VLOOKUP(A42,'2022_PAPI_Indicators'!A37:BF217,57,FALSE)</f>
        <v>1</v>
      </c>
      <c r="BH42" s="24">
        <f>VLOOKUP(A42,'2022_PAPI_Indicators'!A37:BG217,58,FALSE)</f>
        <v>0.9970296025</v>
      </c>
      <c r="BI42" s="24">
        <f>VLOOKUP(A42,'2022_PAPI_Indicators'!A37:BH217,59,FALSE)</f>
        <v>0.9930428267</v>
      </c>
      <c r="BJ42" s="24">
        <f>VLOOKUP(A42,'2022_PAPI_Indicators'!A37:BI217,60,FALSE)</f>
        <v>1</v>
      </c>
      <c r="BK42" s="24">
        <f>VLOOKUP(A42,'2022_PAPI_Indicators'!A37:BJ217,61,FALSE)</f>
        <v>1</v>
      </c>
      <c r="BL42" s="24">
        <f>VLOOKUP(A42,'2022_PAPI_Indicators'!A37:BK217,62,FALSE)</f>
        <v>1</v>
      </c>
      <c r="BM42" s="24">
        <f>VLOOKUP(A42,'2022_PAPI_Indicators'!A37:BL217,63,FALSE)</f>
        <v>0.9861038923</v>
      </c>
      <c r="BN42" s="24">
        <f>VLOOKUP(A42,'2022_PAPI_Indicators'!A37:BM217,64,FALSE)</f>
        <v>0.9930538535</v>
      </c>
    </row>
    <row r="43" ht="13.5" customHeight="1">
      <c r="A43" s="19" t="s">
        <v>143</v>
      </c>
      <c r="B43" s="19" t="s">
        <v>144</v>
      </c>
      <c r="C43" s="20" t="s">
        <v>88</v>
      </c>
      <c r="D43" s="21">
        <f>VLOOKUP(A43,'2022_PAPI_Indicators'!A38:B218,2,)</f>
        <v>1.928919554</v>
      </c>
      <c r="E43" s="21">
        <f>VLOOKUP(A43,'2022_PAPI_Indicators'!A38:C218,3,FALSE)</f>
        <v>1.728216171</v>
      </c>
      <c r="F43" s="21">
        <f>VLOOKUP(A43,'2022_PAPI_Indicators'!A38:D218,4,FALSE)</f>
        <v>1.712219596</v>
      </c>
      <c r="G43" s="21">
        <f>VLOOKUP(A43,'2022_PAPI_Indicators'!A38:E218,5,FALSE)</f>
        <v>1.89954257</v>
      </c>
      <c r="H43" s="21">
        <f>VLOOKUP(A43,'2022_PAPI_Indicators'!A38:F218,6,FALSE)</f>
        <v>1.967787862</v>
      </c>
      <c r="I43" s="21">
        <f>VLOOKUP(A43,'2022_PAPI_Indicators'!A38:G218,7,FALSE)</f>
        <v>1.596120596</v>
      </c>
      <c r="J43" s="21">
        <f>VLOOKUP(A43,'2022_PAPI_Indicators'!A38:H218,8,FALSE)</f>
        <v>1.629313827</v>
      </c>
      <c r="K43" s="21">
        <f>VLOOKUP(A43,'2022_PAPI_Indicators'!A38:I218,9,FALSE)</f>
        <v>1.744721651</v>
      </c>
      <c r="L43" s="21">
        <f>VLOOKUP(A43,'2022_PAPI_Indicators'!A38:J218,10,FALSE)</f>
        <v>1.672128201</v>
      </c>
      <c r="M43" s="21">
        <f>VLOOKUP(A43,'2022_PAPI_Indicators'!A38:K218,11,FALSE)</f>
        <v>1.711509347</v>
      </c>
      <c r="N43" s="21">
        <f>VLOOKUP(A43,'2022_PAPI_Indicators'!A38:L218,12,FALSE)</f>
        <v>1.6753304</v>
      </c>
      <c r="O43" s="21">
        <f>VLOOKUP(A43,'2022_PAPI_Indicators'!A38:M218,13,FALSE)</f>
        <v>1.75061202</v>
      </c>
      <c r="P43" s="21">
        <f>VLOOKUP(A43,'2022_PAPI_Indicators'!A38:N218,14,FALSE)</f>
        <v>1.826261401</v>
      </c>
      <c r="Q43" s="21">
        <f>VLOOKUP(A43,'2022_PAPI_Indicators'!A38:O218,15,FALSE)</f>
        <v>2.253349304</v>
      </c>
      <c r="R43" s="22" t="str">
        <f>VLOOKUP(A43,'2022_PAPI_Indicators'!A38:P218,16,FALSE)</f>
        <v/>
      </c>
      <c r="S43" s="21">
        <f>VLOOKUP(A43,'2022_PAPI_Indicators'!A38:R218,17,FALSE)</f>
        <v>2.107126713</v>
      </c>
      <c r="T43" s="21">
        <f>VLOOKUP(A43,'2022_PAPI_Indicators'!A38:S218,18,FALSE)</f>
        <v>1.879887581</v>
      </c>
      <c r="U43" s="22" t="str">
        <f>VLOOKUP(A43,'2022_PAPI_Indicators'!A38:T218,19,FALSE)</f>
        <v/>
      </c>
      <c r="V43" s="21">
        <f>VLOOKUP(A43,'2022_PAPI_Indicators'!A38:U218,20,FALSE)</f>
        <v>1.658497453</v>
      </c>
      <c r="W43" s="21">
        <f>VLOOKUP(A43,'2022_PAPI_Indicators'!A38:V218,21,FALSE)</f>
        <v>1.980457425</v>
      </c>
      <c r="X43" s="21">
        <f>VLOOKUP(A43,'2022_PAPI_Indicators'!A38:W218,22,FALSE)</f>
        <v>1.907149434</v>
      </c>
      <c r="Y43" s="21">
        <f>VLOOKUP(A43,'2022_PAPI_Indicators'!A38:X218,23,FALSE)</f>
        <v>1.837421298</v>
      </c>
      <c r="Z43" s="21">
        <f>VLOOKUP(A43,'2022_PAPI_Indicators'!A38:Y218,24,FALSE)</f>
        <v>1.769952893</v>
      </c>
      <c r="AA43" s="21">
        <f>VLOOKUP(A43,'2022_PAPI_Indicators'!A38:Z218,25,FALSE)</f>
        <v>1.814831018</v>
      </c>
      <c r="AB43" s="21">
        <f>VLOOKUP(A43,'2022_PAPI_Indicators'!A38:AA218,26,FALSE)</f>
        <v>1.839612007</v>
      </c>
      <c r="AC43" s="21">
        <f>VLOOKUP(A43,'2022_PAPI_Indicators'!A38:AB218,27,FALSE)</f>
        <v>2.036760807</v>
      </c>
      <c r="AD43" s="21">
        <f>VLOOKUP(A43,'2022_PAPI_Indicators'!A38:AC218,28,FALSE)</f>
        <v>1.877407312</v>
      </c>
      <c r="AE43" s="21">
        <f>VLOOKUP(A43,'2022_PAPI_Indicators'!A38:AD218,29,FALSE)</f>
        <v>1.857222199</v>
      </c>
      <c r="AF43" s="21">
        <f>VLOOKUP(A43,'2022_PAPI_Indicators'!A38:AE218,30,FALSE)</f>
        <v>1.992639899</v>
      </c>
      <c r="AG43" s="21">
        <f>VLOOKUP(A43,'2022_PAPI_Indicators'!A38:AF218,31,FALSE)</f>
        <v>1.538793683</v>
      </c>
      <c r="AH43" s="21">
        <f>VLOOKUP(A43,'2022_PAPI_Indicators'!A38:AG218,32,FALSE)</f>
        <v>1.887598634</v>
      </c>
      <c r="AI43" s="21">
        <f>VLOOKUP(A43,'2022_PAPI_Indicators'!A38:AH218,33,FALSE)</f>
        <v>1.429190397</v>
      </c>
      <c r="AJ43" s="21">
        <f>VLOOKUP(A43,'2022_PAPI_Indicators'!A38:AI218,34,FALSE)</f>
        <v>1.669038415</v>
      </c>
      <c r="AK43" s="21">
        <f>VLOOKUP(A43,'2022_PAPI_Indicators'!A38:AJ218,35,FALSE)</f>
        <v>1.774168253</v>
      </c>
      <c r="AL43" s="21">
        <f>VLOOKUP(A43,'2022_PAPI_Indicators'!A38:AK218,36,FALSE)</f>
        <v>1.602531314</v>
      </c>
      <c r="AM43" s="21">
        <f>VLOOKUP(A43,'2022_PAPI_Indicators'!A38:AL218,37,FALSE)</f>
        <v>1.512416363</v>
      </c>
      <c r="AN43" s="21">
        <f>VLOOKUP(A43,'2022_PAPI_Indicators'!A38:AM218,38,FALSE)</f>
        <v>1.616096735</v>
      </c>
      <c r="AO43" s="21">
        <f>VLOOKUP(A43,'2022_PAPI_Indicators'!A38:AN218,39,FALSE)</f>
        <v>1.811474204</v>
      </c>
      <c r="AP43" s="21">
        <f>VLOOKUP(A43,'2022_PAPI_Indicators'!A38:AO218,40,FALSE)</f>
        <v>1.799686909</v>
      </c>
      <c r="AQ43" s="21">
        <f>VLOOKUP(A43,'2022_PAPI_Indicators'!A38:AP218,41,FALSE)</f>
        <v>1.432882071</v>
      </c>
      <c r="AR43" s="21">
        <f>VLOOKUP(A43,'2022_PAPI_Indicators'!A38:AQ218,42,FALSE)</f>
        <v>1.611682653</v>
      </c>
      <c r="AS43" s="21">
        <f>VLOOKUP(A43,'2022_PAPI_Indicators'!A38:AR218,43,FALSE)</f>
        <v>1.576883435</v>
      </c>
      <c r="AT43" s="21">
        <f>VLOOKUP(A43,'2022_PAPI_Indicators'!A38:AS218,44,FALSE)</f>
        <v>1.524569869</v>
      </c>
      <c r="AU43" s="21">
        <f>VLOOKUP(A43,'2022_PAPI_Indicators'!A38:AT218,45,FALSE)</f>
        <v>1.565592647</v>
      </c>
      <c r="AV43" s="21">
        <f>VLOOKUP(A43,'2022_PAPI_Indicators'!A38:AU218,46,FALSE)</f>
        <v>1.611786604</v>
      </c>
      <c r="AW43" s="21">
        <f>VLOOKUP(A43,'2022_PAPI_Indicators'!A38:AV218,47,FALSE)</f>
        <v>1.41151607</v>
      </c>
      <c r="AX43" s="21">
        <f>VLOOKUP(A43,'2022_PAPI_Indicators'!A38:AW218,48,FALSE)</f>
        <v>2.025534153</v>
      </c>
      <c r="AY43" s="21">
        <f>VLOOKUP(A43,'2022_PAPI_Indicators'!A38:AX218,49,FALSE)</f>
        <v>1.480005503</v>
      </c>
      <c r="AZ43" s="21">
        <f>VLOOKUP(A43,'2022_PAPI_Indicators'!A38:AY218,50,FALSE)</f>
        <v>1.699569821</v>
      </c>
      <c r="BA43" s="21">
        <f>VLOOKUP(A43,'2022_PAPI_Indicators'!A38:AZ218,51,FALSE)</f>
        <v>1.467621684</v>
      </c>
      <c r="BB43" s="21">
        <f>VLOOKUP(A43,'2022_PAPI_Indicators'!A38:BA218,52,FALSE)</f>
        <v>1.372207522</v>
      </c>
      <c r="BC43" s="21">
        <f>VLOOKUP(A43,'2022_PAPI_Indicators'!A38:BB218,53,FALSE)</f>
        <v>1.20382452</v>
      </c>
      <c r="BD43" s="21">
        <f>VLOOKUP(A43,'2022_PAPI_Indicators'!A38:BC218,54,FALSE)</f>
        <v>1.549091339</v>
      </c>
      <c r="BE43" s="21">
        <f>VLOOKUP(A43,'2022_PAPI_Indicators'!A38:BD218,55,FALSE)</f>
        <v>1.412188649</v>
      </c>
      <c r="BF43" s="21">
        <f>VLOOKUP(A43,'2022_PAPI_Indicators'!A38:BE218,56,FALSE)</f>
        <v>1.494333148</v>
      </c>
      <c r="BG43" s="21">
        <f>VLOOKUP(A43,'2022_PAPI_Indicators'!A38:BF218,57,FALSE)</f>
        <v>1.350194812</v>
      </c>
      <c r="BH43" s="21">
        <f>VLOOKUP(A43,'2022_PAPI_Indicators'!A38:BG218,58,FALSE)</f>
        <v>1.381359935</v>
      </c>
      <c r="BI43" s="21">
        <f>VLOOKUP(A43,'2022_PAPI_Indicators'!A38:BH218,59,FALSE)</f>
        <v>1.428419828</v>
      </c>
      <c r="BJ43" s="21">
        <f>VLOOKUP(A43,'2022_PAPI_Indicators'!A38:BI218,60,FALSE)</f>
        <v>1.421707273</v>
      </c>
      <c r="BK43" s="21">
        <f>VLOOKUP(A43,'2022_PAPI_Indicators'!A38:BJ218,61,FALSE)</f>
        <v>1.638692141</v>
      </c>
      <c r="BL43" s="21">
        <f>VLOOKUP(A43,'2022_PAPI_Indicators'!A38:BK218,62,FALSE)</f>
        <v>1.590759873</v>
      </c>
      <c r="BM43" s="21">
        <f>VLOOKUP(A43,'2022_PAPI_Indicators'!A38:BL218,63,FALSE)</f>
        <v>1.84200418</v>
      </c>
      <c r="BN43" s="21">
        <f>VLOOKUP(A43,'2022_PAPI_Indicators'!A38:BM218,64,FALSE)</f>
        <v>1.561117291</v>
      </c>
    </row>
    <row r="44" ht="13.5" customHeight="1">
      <c r="A44" s="11" t="s">
        <v>145</v>
      </c>
      <c r="B44" s="11" t="s">
        <v>146</v>
      </c>
      <c r="C44" s="12" t="s">
        <v>83</v>
      </c>
      <c r="D44" s="24">
        <f>VLOOKUP(A44,'2022_PAPI_Indicators'!A39:B219,2,)</f>
        <v>0.6725635529</v>
      </c>
      <c r="E44" s="24">
        <f>VLOOKUP(A44,'2022_PAPI_Indicators'!A39:C219,3,FALSE)</f>
        <v>0.5869417191</v>
      </c>
      <c r="F44" s="24">
        <f>VLOOKUP(A44,'2022_PAPI_Indicators'!A39:D219,4,FALSE)</f>
        <v>0.6342135072</v>
      </c>
      <c r="G44" s="24">
        <f>VLOOKUP(A44,'2022_PAPI_Indicators'!A39:E219,5,FALSE)</f>
        <v>0.7424445152</v>
      </c>
      <c r="H44" s="24">
        <f>VLOOKUP(A44,'2022_PAPI_Indicators'!A39:F219,6,FALSE)</f>
        <v>0.7750274539</v>
      </c>
      <c r="I44" s="24">
        <f>VLOOKUP(A44,'2022_PAPI_Indicators'!A39:G219,7,FALSE)</f>
        <v>0.6324170232</v>
      </c>
      <c r="J44" s="24">
        <f>VLOOKUP(A44,'2022_PAPI_Indicators'!A39:H219,8,FALSE)</f>
        <v>0.6309933662</v>
      </c>
      <c r="K44" s="24">
        <f>VLOOKUP(A44,'2022_PAPI_Indicators'!A39:I219,9,FALSE)</f>
        <v>0.6620415449</v>
      </c>
      <c r="L44" s="24">
        <f>VLOOKUP(A44,'2022_PAPI_Indicators'!A39:J219,10,FALSE)</f>
        <v>0.6060677171</v>
      </c>
      <c r="M44" s="24">
        <f>VLOOKUP(A44,'2022_PAPI_Indicators'!A39:K219,11,FALSE)</f>
        <v>0.6772917509</v>
      </c>
      <c r="N44" s="24">
        <f>VLOOKUP(A44,'2022_PAPI_Indicators'!A39:L219,12,FALSE)</f>
        <v>0.587767899</v>
      </c>
      <c r="O44" s="24">
        <f>VLOOKUP(A44,'2022_PAPI_Indicators'!A39:M219,13,FALSE)</f>
        <v>0.6345556974</v>
      </c>
      <c r="P44" s="24">
        <f>VLOOKUP(A44,'2022_PAPI_Indicators'!A39:N219,14,FALSE)</f>
        <v>0.6362036467</v>
      </c>
      <c r="Q44" s="24">
        <f>VLOOKUP(A44,'2022_PAPI_Indicators'!A39:O219,15,FALSE)</f>
        <v>0.7811635137</v>
      </c>
      <c r="R44" s="25" t="str">
        <f>VLOOKUP(A44,'2022_PAPI_Indicators'!A39:P219,16,FALSE)</f>
        <v/>
      </c>
      <c r="S44" s="24">
        <f>VLOOKUP(A44,'2022_PAPI_Indicators'!A39:R219,17,FALSE)</f>
        <v>0.8264303803</v>
      </c>
      <c r="T44" s="24">
        <f>VLOOKUP(A44,'2022_PAPI_Indicators'!A39:S219,18,FALSE)</f>
        <v>0.6115819216</v>
      </c>
      <c r="U44" s="25" t="str">
        <f>VLOOKUP(A44,'2022_PAPI_Indicators'!A39:T219,19,FALSE)</f>
        <v/>
      </c>
      <c r="V44" s="24">
        <f>VLOOKUP(A44,'2022_PAPI_Indicators'!A39:U219,20,FALSE)</f>
        <v>0.6989498734</v>
      </c>
      <c r="W44" s="24">
        <f>VLOOKUP(A44,'2022_PAPI_Indicators'!A39:V219,21,FALSE)</f>
        <v>0.7019979954</v>
      </c>
      <c r="X44" s="24">
        <f>VLOOKUP(A44,'2022_PAPI_Indicators'!A39:W219,22,FALSE)</f>
        <v>0.7608813047</v>
      </c>
      <c r="Y44" s="24">
        <f>VLOOKUP(A44,'2022_PAPI_Indicators'!A39:X219,23,FALSE)</f>
        <v>0.728269577</v>
      </c>
      <c r="Z44" s="24">
        <f>VLOOKUP(A44,'2022_PAPI_Indicators'!A39:Y219,24,FALSE)</f>
        <v>0.6438789368</v>
      </c>
      <c r="AA44" s="24">
        <f>VLOOKUP(A44,'2022_PAPI_Indicators'!A39:Z219,25,FALSE)</f>
        <v>0.8097620606</v>
      </c>
      <c r="AB44" s="24">
        <f>VLOOKUP(A44,'2022_PAPI_Indicators'!A39:AA219,26,FALSE)</f>
        <v>0.6893003583</v>
      </c>
      <c r="AC44" s="24">
        <f>VLOOKUP(A44,'2022_PAPI_Indicators'!A39:AB219,27,FALSE)</f>
        <v>0.754242301</v>
      </c>
      <c r="AD44" s="24">
        <f>VLOOKUP(A44,'2022_PAPI_Indicators'!A39:AC219,28,FALSE)</f>
        <v>0.8077933788</v>
      </c>
      <c r="AE44" s="24">
        <f>VLOOKUP(A44,'2022_PAPI_Indicators'!A39:AD219,29,FALSE)</f>
        <v>0.7037821412</v>
      </c>
      <c r="AF44" s="24">
        <f>VLOOKUP(A44,'2022_PAPI_Indicators'!A39:AE219,30,FALSE)</f>
        <v>0.830961585</v>
      </c>
      <c r="AG44" s="24">
        <f>VLOOKUP(A44,'2022_PAPI_Indicators'!A39:AF219,31,FALSE)</f>
        <v>0.6647017598</v>
      </c>
      <c r="AH44" s="24">
        <f>VLOOKUP(A44,'2022_PAPI_Indicators'!A39:AG219,32,FALSE)</f>
        <v>0.7372371554</v>
      </c>
      <c r="AI44" s="24">
        <f>VLOOKUP(A44,'2022_PAPI_Indicators'!A39:AH219,33,FALSE)</f>
        <v>0.4450753331</v>
      </c>
      <c r="AJ44" s="24">
        <f>VLOOKUP(A44,'2022_PAPI_Indicators'!A39:AI219,34,FALSE)</f>
        <v>0.6107739806</v>
      </c>
      <c r="AK44" s="24">
        <f>VLOOKUP(A44,'2022_PAPI_Indicators'!A39:AJ219,35,FALSE)</f>
        <v>0.5984333754</v>
      </c>
      <c r="AL44" s="24">
        <f>VLOOKUP(A44,'2022_PAPI_Indicators'!A39:AK219,36,FALSE)</f>
        <v>0.6646696329</v>
      </c>
      <c r="AM44" s="24">
        <f>VLOOKUP(A44,'2022_PAPI_Indicators'!A39:AL219,37,FALSE)</f>
        <v>0.6020259857</v>
      </c>
      <c r="AN44" s="24">
        <f>VLOOKUP(A44,'2022_PAPI_Indicators'!A39:AM219,38,FALSE)</f>
        <v>0.5843187571</v>
      </c>
      <c r="AO44" s="24">
        <f>VLOOKUP(A44,'2022_PAPI_Indicators'!A39:AN219,39,FALSE)</f>
        <v>0.7191405892</v>
      </c>
      <c r="AP44" s="24">
        <f>VLOOKUP(A44,'2022_PAPI_Indicators'!A39:AO219,40,FALSE)</f>
        <v>0.6612327099</v>
      </c>
      <c r="AQ44" s="24">
        <f>VLOOKUP(A44,'2022_PAPI_Indicators'!A39:AP219,41,FALSE)</f>
        <v>0.6299120784</v>
      </c>
      <c r="AR44" s="24">
        <f>VLOOKUP(A44,'2022_PAPI_Indicators'!A39:AQ219,42,FALSE)</f>
        <v>0.5950171351</v>
      </c>
      <c r="AS44" s="24">
        <f>VLOOKUP(A44,'2022_PAPI_Indicators'!A39:AR219,43,FALSE)</f>
        <v>0.5848373771</v>
      </c>
      <c r="AT44" s="24">
        <f>VLOOKUP(A44,'2022_PAPI_Indicators'!A39:AS219,44,FALSE)</f>
        <v>0.4981457293</v>
      </c>
      <c r="AU44" s="24">
        <f>VLOOKUP(A44,'2022_PAPI_Indicators'!A39:AT219,45,FALSE)</f>
        <v>0.4711367488</v>
      </c>
      <c r="AV44" s="24">
        <f>VLOOKUP(A44,'2022_PAPI_Indicators'!A39:AU219,46,FALSE)</f>
        <v>0.4529160261</v>
      </c>
      <c r="AW44" s="24">
        <f>VLOOKUP(A44,'2022_PAPI_Indicators'!A39:AV219,47,FALSE)</f>
        <v>0.3977609277</v>
      </c>
      <c r="AX44" s="24">
        <f>VLOOKUP(A44,'2022_PAPI_Indicators'!A39:AW219,48,FALSE)</f>
        <v>0.7117111683</v>
      </c>
      <c r="AY44" s="24">
        <f>VLOOKUP(A44,'2022_PAPI_Indicators'!A39:AX219,49,FALSE)</f>
        <v>0.4544127584</v>
      </c>
      <c r="AZ44" s="24">
        <f>VLOOKUP(A44,'2022_PAPI_Indicators'!A39:AY219,50,FALSE)</f>
        <v>0.5589721203</v>
      </c>
      <c r="BA44" s="24">
        <f>VLOOKUP(A44,'2022_PAPI_Indicators'!A39:AZ219,51,FALSE)</f>
        <v>0.486469537</v>
      </c>
      <c r="BB44" s="24">
        <f>VLOOKUP(A44,'2022_PAPI_Indicators'!A39:BA219,52,FALSE)</f>
        <v>0.3438078165</v>
      </c>
      <c r="BC44" s="24">
        <f>VLOOKUP(A44,'2022_PAPI_Indicators'!A39:BB219,53,FALSE)</f>
        <v>0.3924762607</v>
      </c>
      <c r="BD44" s="24">
        <f>VLOOKUP(A44,'2022_PAPI_Indicators'!A39:BC219,54,FALSE)</f>
        <v>0.549018383</v>
      </c>
      <c r="BE44" s="24">
        <f>VLOOKUP(A44,'2022_PAPI_Indicators'!A39:BD219,55,FALSE)</f>
        <v>0.4403641522</v>
      </c>
      <c r="BF44" s="24">
        <f>VLOOKUP(A44,'2022_PAPI_Indicators'!A39:BE219,56,FALSE)</f>
        <v>0.5145112872</v>
      </c>
      <c r="BG44" s="24">
        <f>VLOOKUP(A44,'2022_PAPI_Indicators'!A39:BF219,57,FALSE)</f>
        <v>0.4431903958</v>
      </c>
      <c r="BH44" s="24">
        <f>VLOOKUP(A44,'2022_PAPI_Indicators'!A39:BG219,58,FALSE)</f>
        <v>0.4717828333</v>
      </c>
      <c r="BI44" s="24">
        <f>VLOOKUP(A44,'2022_PAPI_Indicators'!A39:BH219,59,FALSE)</f>
        <v>0.4860856831</v>
      </c>
      <c r="BJ44" s="24">
        <f>VLOOKUP(A44,'2022_PAPI_Indicators'!A39:BI219,60,FALSE)</f>
        <v>0.4579185843</v>
      </c>
      <c r="BK44" s="24">
        <f>VLOOKUP(A44,'2022_PAPI_Indicators'!A39:BJ219,61,FALSE)</f>
        <v>0.4919601977</v>
      </c>
      <c r="BL44" s="24">
        <f>VLOOKUP(A44,'2022_PAPI_Indicators'!A39:BK219,62,FALSE)</f>
        <v>0.6094167233</v>
      </c>
      <c r="BM44" s="24">
        <f>VLOOKUP(A44,'2022_PAPI_Indicators'!A39:BL219,63,FALSE)</f>
        <v>0.5725464225</v>
      </c>
      <c r="BN44" s="24">
        <f>VLOOKUP(A44,'2022_PAPI_Indicators'!A39:BM219,64,FALSE)</f>
        <v>0.5525451899</v>
      </c>
    </row>
    <row r="45" ht="13.5" customHeight="1">
      <c r="A45" s="11" t="s">
        <v>147</v>
      </c>
      <c r="B45" s="11" t="s">
        <v>148</v>
      </c>
      <c r="C45" s="12" t="s">
        <v>83</v>
      </c>
      <c r="D45" s="24">
        <f>VLOOKUP(A45,'2022_PAPI_Indicators'!A40:B220,2,)</f>
        <v>0.2198114544</v>
      </c>
      <c r="E45" s="24">
        <f>VLOOKUP(A45,'2022_PAPI_Indicators'!A40:C220,3,FALSE)</f>
        <v>0.3262924254</v>
      </c>
      <c r="F45" s="24">
        <f>VLOOKUP(A45,'2022_PAPI_Indicators'!A40:D220,4,FALSE)</f>
        <v>0.350871712</v>
      </c>
      <c r="G45" s="24">
        <f>VLOOKUP(A45,'2022_PAPI_Indicators'!A40:E220,5,FALSE)</f>
        <v>0.2669025362</v>
      </c>
      <c r="H45" s="24">
        <f>VLOOKUP(A45,'2022_PAPI_Indicators'!A40:F220,6,FALSE)</f>
        <v>0.2741206586</v>
      </c>
      <c r="I45" s="24">
        <f>VLOOKUP(A45,'2022_PAPI_Indicators'!A40:G220,7,FALSE)</f>
        <v>0.3830254078</v>
      </c>
      <c r="J45" s="24">
        <f>VLOOKUP(A45,'2022_PAPI_Indicators'!A40:H220,8,FALSE)</f>
        <v>0.4490359128</v>
      </c>
      <c r="K45" s="24">
        <f>VLOOKUP(A45,'2022_PAPI_Indicators'!A40:I220,9,FALSE)</f>
        <v>0.3418310285</v>
      </c>
      <c r="L45" s="24">
        <f>VLOOKUP(A45,'2022_PAPI_Indicators'!A40:J220,10,FALSE)</f>
        <v>0.3936686218</v>
      </c>
      <c r="M45" s="24">
        <f>VLOOKUP(A45,'2022_PAPI_Indicators'!A40:K220,11,FALSE)</f>
        <v>0.4081603885</v>
      </c>
      <c r="N45" s="24">
        <f>VLOOKUP(A45,'2022_PAPI_Indicators'!A40:L220,12,FALSE)</f>
        <v>0.3853730261</v>
      </c>
      <c r="O45" s="24">
        <f>VLOOKUP(A45,'2022_PAPI_Indicators'!A40:M220,13,FALSE)</f>
        <v>0.330263257</v>
      </c>
      <c r="P45" s="24">
        <f>VLOOKUP(A45,'2022_PAPI_Indicators'!A40:N220,14,FALSE)</f>
        <v>0.2357152402</v>
      </c>
      <c r="Q45" s="24">
        <f>VLOOKUP(A45,'2022_PAPI_Indicators'!A40:O220,15,FALSE)</f>
        <v>0.07563064247</v>
      </c>
      <c r="R45" s="25" t="str">
        <f>VLOOKUP(A45,'2022_PAPI_Indicators'!A40:P220,16,FALSE)</f>
        <v/>
      </c>
      <c r="S45" s="24">
        <f>VLOOKUP(A45,'2022_PAPI_Indicators'!A40:R220,17,FALSE)</f>
        <v>0.1893550903</v>
      </c>
      <c r="T45" s="24">
        <f>VLOOKUP(A45,'2022_PAPI_Indicators'!A40:S220,18,FALSE)</f>
        <v>0.2799671292</v>
      </c>
      <c r="U45" s="25" t="str">
        <f>VLOOKUP(A45,'2022_PAPI_Indicators'!A40:T220,19,FALSE)</f>
        <v/>
      </c>
      <c r="V45" s="24">
        <f>VLOOKUP(A45,'2022_PAPI_Indicators'!A40:U220,20,FALSE)</f>
        <v>0.4927089214</v>
      </c>
      <c r="W45" s="24">
        <f>VLOOKUP(A45,'2022_PAPI_Indicators'!A40:V220,21,FALSE)</f>
        <v>0.2286286354</v>
      </c>
      <c r="X45" s="24">
        <f>VLOOKUP(A45,'2022_PAPI_Indicators'!A40:W220,22,FALSE)</f>
        <v>0.2925139368</v>
      </c>
      <c r="Y45" s="24">
        <f>VLOOKUP(A45,'2022_PAPI_Indicators'!A40:X220,23,FALSE)</f>
        <v>0.3174841702</v>
      </c>
      <c r="Z45" s="24">
        <f>VLOOKUP(A45,'2022_PAPI_Indicators'!A40:Y220,24,FALSE)</f>
        <v>0.3251996338</v>
      </c>
      <c r="AA45" s="24">
        <f>VLOOKUP(A45,'2022_PAPI_Indicators'!A40:Z220,25,FALSE)</f>
        <v>0.3404910266</v>
      </c>
      <c r="AB45" s="24">
        <f>VLOOKUP(A45,'2022_PAPI_Indicators'!A40:AA220,26,FALSE)</f>
        <v>0.2785874307</v>
      </c>
      <c r="AC45" s="24">
        <f>VLOOKUP(A45,'2022_PAPI_Indicators'!A40:AB220,27,FALSE)</f>
        <v>0.1896236092</v>
      </c>
      <c r="AD45" s="24">
        <f>VLOOKUP(A45,'2022_PAPI_Indicators'!A40:AC220,28,FALSE)</f>
        <v>0.3508752882</v>
      </c>
      <c r="AE45" s="24">
        <f>VLOOKUP(A45,'2022_PAPI_Indicators'!A40:AD220,29,FALSE)</f>
        <v>0.2957566381</v>
      </c>
      <c r="AF45" s="24">
        <f>VLOOKUP(A45,'2022_PAPI_Indicators'!A40:AE220,30,FALSE)</f>
        <v>0.3007764816</v>
      </c>
      <c r="AG45" s="24">
        <f>VLOOKUP(A45,'2022_PAPI_Indicators'!A40:AF220,31,FALSE)</f>
        <v>0.4867242873</v>
      </c>
      <c r="AH45" s="24">
        <f>VLOOKUP(A45,'2022_PAPI_Indicators'!A40:AG220,32,FALSE)</f>
        <v>0.3348981738</v>
      </c>
      <c r="AI45" s="24">
        <f>VLOOKUP(A45,'2022_PAPI_Indicators'!A40:AH220,33,FALSE)</f>
        <v>0.4858731925</v>
      </c>
      <c r="AJ45" s="24">
        <f>VLOOKUP(A45,'2022_PAPI_Indicators'!A40:AI220,34,FALSE)</f>
        <v>0.3726764023</v>
      </c>
      <c r="AK45" s="24">
        <f>VLOOKUP(A45,'2022_PAPI_Indicators'!A40:AJ220,35,FALSE)</f>
        <v>0.2857142985</v>
      </c>
      <c r="AL45" s="24">
        <f>VLOOKUP(A45,'2022_PAPI_Indicators'!A40:AK220,36,FALSE)</f>
        <v>0.465084374</v>
      </c>
      <c r="AM45" s="24">
        <f>VLOOKUP(A45,'2022_PAPI_Indicators'!A40:AL220,37,FALSE)</f>
        <v>0.4946430922</v>
      </c>
      <c r="AN45" s="24">
        <f>VLOOKUP(A45,'2022_PAPI_Indicators'!A40:AM220,38,FALSE)</f>
        <v>0.4268740714</v>
      </c>
      <c r="AO45" s="24">
        <f>VLOOKUP(A45,'2022_PAPI_Indicators'!A40:AN220,39,FALSE)</f>
        <v>0.354067415</v>
      </c>
      <c r="AP45" s="24">
        <f>VLOOKUP(A45,'2022_PAPI_Indicators'!A40:AO220,40,FALSE)</f>
        <v>0.3447754383</v>
      </c>
      <c r="AQ45" s="24">
        <f>VLOOKUP(A45,'2022_PAPI_Indicators'!A40:AP220,41,FALSE)</f>
        <v>0.5613622665</v>
      </c>
      <c r="AR45" s="24">
        <f>VLOOKUP(A45,'2022_PAPI_Indicators'!A40:AQ220,42,FALSE)</f>
        <v>0.4699053764</v>
      </c>
      <c r="AS45" s="24">
        <f>VLOOKUP(A45,'2022_PAPI_Indicators'!A40:AR220,43,FALSE)</f>
        <v>0.3721686006</v>
      </c>
      <c r="AT45" s="24">
        <f>VLOOKUP(A45,'2022_PAPI_Indicators'!A40:AS220,44,FALSE)</f>
        <v>0.3667687774</v>
      </c>
      <c r="AU45" s="24">
        <f>VLOOKUP(A45,'2022_PAPI_Indicators'!A40:AT220,45,FALSE)</f>
        <v>0.4155255258</v>
      </c>
      <c r="AV45" s="24">
        <f>VLOOKUP(A45,'2022_PAPI_Indicators'!A40:AU220,46,FALSE)</f>
        <v>0.3641145229</v>
      </c>
      <c r="AW45" s="24">
        <f>VLOOKUP(A45,'2022_PAPI_Indicators'!A40:AV220,47,FALSE)</f>
        <v>0.4350938797</v>
      </c>
      <c r="AX45" s="24">
        <f>VLOOKUP(A45,'2022_PAPI_Indicators'!A40:AW220,48,FALSE)</f>
        <v>0.2195752114</v>
      </c>
      <c r="AY45" s="24">
        <f>VLOOKUP(A45,'2022_PAPI_Indicators'!A40:AX220,49,FALSE)</f>
        <v>0.4303487539</v>
      </c>
      <c r="AZ45" s="24">
        <f>VLOOKUP(A45,'2022_PAPI_Indicators'!A40:AY220,50,FALSE)</f>
        <v>0.3552242815</v>
      </c>
      <c r="BA45" s="24">
        <f>VLOOKUP(A45,'2022_PAPI_Indicators'!A40:AZ220,51,FALSE)</f>
        <v>0.4205361307</v>
      </c>
      <c r="BB45" s="24">
        <f>VLOOKUP(A45,'2022_PAPI_Indicators'!A40:BA220,52,FALSE)</f>
        <v>0.479899168</v>
      </c>
      <c r="BC45" s="24">
        <f>VLOOKUP(A45,'2022_PAPI_Indicators'!A40:BB220,53,FALSE)</f>
        <v>0.5745908618</v>
      </c>
      <c r="BD45" s="24">
        <f>VLOOKUP(A45,'2022_PAPI_Indicators'!A40:BC220,54,FALSE)</f>
        <v>0.3823529482</v>
      </c>
      <c r="BE45" s="24">
        <f>VLOOKUP(A45,'2022_PAPI_Indicators'!A40:BD220,55,FALSE)</f>
        <v>0.5247895122</v>
      </c>
      <c r="BF45" s="24">
        <f>VLOOKUP(A45,'2022_PAPI_Indicators'!A40:BE220,56,FALSE)</f>
        <v>0.3468540013</v>
      </c>
      <c r="BG45" s="24">
        <f>VLOOKUP(A45,'2022_PAPI_Indicators'!A40:BF220,57,FALSE)</f>
        <v>0.5885471702</v>
      </c>
      <c r="BH45" s="24">
        <f>VLOOKUP(A45,'2022_PAPI_Indicators'!A40:BG220,58,FALSE)</f>
        <v>0.5232141018</v>
      </c>
      <c r="BI45" s="24">
        <f>VLOOKUP(A45,'2022_PAPI_Indicators'!A40:BH220,59,FALSE)</f>
        <v>0.4540960491</v>
      </c>
      <c r="BJ45" s="24">
        <f>VLOOKUP(A45,'2022_PAPI_Indicators'!A40:BI220,60,FALSE)</f>
        <v>0.5343621373</v>
      </c>
      <c r="BK45" s="24">
        <f>VLOOKUP(A45,'2022_PAPI_Indicators'!A40:BJ220,61,FALSE)</f>
        <v>0.3092004061</v>
      </c>
      <c r="BL45" s="24">
        <f>VLOOKUP(A45,'2022_PAPI_Indicators'!A40:BK220,62,FALSE)</f>
        <v>0.4246075451</v>
      </c>
      <c r="BM45" s="24">
        <f>VLOOKUP(A45,'2022_PAPI_Indicators'!A40:BL220,63,FALSE)</f>
        <v>0.251630038</v>
      </c>
      <c r="BN45" s="24">
        <f>VLOOKUP(A45,'2022_PAPI_Indicators'!A40:BM220,64,FALSE)</f>
        <v>0.4415558279</v>
      </c>
    </row>
    <row r="46" ht="13.5" customHeight="1">
      <c r="A46" s="11" t="s">
        <v>149</v>
      </c>
      <c r="B46" s="11" t="s">
        <v>150</v>
      </c>
      <c r="C46" s="12" t="s">
        <v>83</v>
      </c>
      <c r="D46" s="24">
        <f>VLOOKUP(A46,'2022_PAPI_Indicators'!A41:B221,2,)</f>
        <v>0.2172922194</v>
      </c>
      <c r="E46" s="24">
        <f>VLOOKUP(A46,'2022_PAPI_Indicators'!A41:C221,3,FALSE)</f>
        <v>0.2972459793</v>
      </c>
      <c r="F46" s="24">
        <f>VLOOKUP(A46,'2022_PAPI_Indicators'!A41:D221,4,FALSE)</f>
        <v>0.3725534976</v>
      </c>
      <c r="G46" s="24">
        <f>VLOOKUP(A46,'2022_PAPI_Indicators'!A41:E221,5,FALSE)</f>
        <v>0.3062720299</v>
      </c>
      <c r="H46" s="24">
        <f>VLOOKUP(A46,'2022_PAPI_Indicators'!A41:F221,6,FALSE)</f>
        <v>0.2268554121</v>
      </c>
      <c r="I46" s="24">
        <f>VLOOKUP(A46,'2022_PAPI_Indicators'!A41:G221,7,FALSE)</f>
        <v>0.4733018875</v>
      </c>
      <c r="J46" s="24">
        <f>VLOOKUP(A46,'2022_PAPI_Indicators'!A41:H221,8,FALSE)</f>
        <v>0.3932385743</v>
      </c>
      <c r="K46" s="24">
        <f>VLOOKUP(A46,'2022_PAPI_Indicators'!A41:I221,9,FALSE)</f>
        <v>0.3470870256</v>
      </c>
      <c r="L46" s="24">
        <f>VLOOKUP(A46,'2022_PAPI_Indicators'!A41:J221,10,FALSE)</f>
        <v>0.3618941009</v>
      </c>
      <c r="M46" s="24">
        <f>VLOOKUP(A46,'2022_PAPI_Indicators'!A41:K221,11,FALSE)</f>
        <v>0.3664000332</v>
      </c>
      <c r="N46" s="24">
        <f>VLOOKUP(A46,'2022_PAPI_Indicators'!A41:L221,12,FALSE)</f>
        <v>0.3152495325</v>
      </c>
      <c r="O46" s="24">
        <f>VLOOKUP(A46,'2022_PAPI_Indicators'!A41:M221,13,FALSE)</f>
        <v>0.3082792461</v>
      </c>
      <c r="P46" s="24">
        <f>VLOOKUP(A46,'2022_PAPI_Indicators'!A41:N221,14,FALSE)</f>
        <v>0.2982314825</v>
      </c>
      <c r="Q46" s="24">
        <f>VLOOKUP(A46,'2022_PAPI_Indicators'!A41:O221,15,FALSE)</f>
        <v>0.03916766867</v>
      </c>
      <c r="R46" s="25" t="str">
        <f>VLOOKUP(A46,'2022_PAPI_Indicators'!A41:P221,16,FALSE)</f>
        <v/>
      </c>
      <c r="S46" s="24">
        <f>VLOOKUP(A46,'2022_PAPI_Indicators'!A41:R221,17,FALSE)</f>
        <v>0.1692784131</v>
      </c>
      <c r="T46" s="24">
        <f>VLOOKUP(A46,'2022_PAPI_Indicators'!A41:S221,18,FALSE)</f>
        <v>0.1577758342</v>
      </c>
      <c r="U46" s="25" t="str">
        <f>VLOOKUP(A46,'2022_PAPI_Indicators'!A41:T221,19,FALSE)</f>
        <v/>
      </c>
      <c r="V46" s="24">
        <f>VLOOKUP(A46,'2022_PAPI_Indicators'!A41:U221,20,FALSE)</f>
        <v>0.3619776666</v>
      </c>
      <c r="W46" s="24">
        <f>VLOOKUP(A46,'2022_PAPI_Indicators'!A41:V221,21,FALSE)</f>
        <v>0.1789783984</v>
      </c>
      <c r="X46" s="24">
        <f>VLOOKUP(A46,'2022_PAPI_Indicators'!A41:W221,22,FALSE)</f>
        <v>0.2876657546</v>
      </c>
      <c r="Y46" s="24">
        <f>VLOOKUP(A46,'2022_PAPI_Indicators'!A41:X221,23,FALSE)</f>
        <v>0.3269881606</v>
      </c>
      <c r="Z46" s="24">
        <f>VLOOKUP(A46,'2022_PAPI_Indicators'!A41:Y221,24,FALSE)</f>
        <v>0.305925101</v>
      </c>
      <c r="AA46" s="24">
        <f>VLOOKUP(A46,'2022_PAPI_Indicators'!A41:Z221,25,FALSE)</f>
        <v>0.3942299783</v>
      </c>
      <c r="AB46" s="24">
        <f>VLOOKUP(A46,'2022_PAPI_Indicators'!A41:AA221,26,FALSE)</f>
        <v>0.315589577</v>
      </c>
      <c r="AC46" s="24">
        <f>VLOOKUP(A46,'2022_PAPI_Indicators'!A41:AB221,27,FALSE)</f>
        <v>0.1747096777</v>
      </c>
      <c r="AD46" s="24">
        <f>VLOOKUP(A46,'2022_PAPI_Indicators'!A41:AC221,28,FALSE)</f>
        <v>0.2968956828</v>
      </c>
      <c r="AE46" s="24">
        <f>VLOOKUP(A46,'2022_PAPI_Indicators'!A41:AD221,29,FALSE)</f>
        <v>0.2921313047</v>
      </c>
      <c r="AF46" s="24">
        <f>VLOOKUP(A46,'2022_PAPI_Indicators'!A41:AE221,30,FALSE)</f>
        <v>0.1985238045</v>
      </c>
      <c r="AG46" s="24">
        <f>VLOOKUP(A46,'2022_PAPI_Indicators'!A41:AF221,31,FALSE)</f>
        <v>0.4375962317</v>
      </c>
      <c r="AH46" s="24">
        <f>VLOOKUP(A46,'2022_PAPI_Indicators'!A41:AG221,32,FALSE)</f>
        <v>0.2255711854</v>
      </c>
      <c r="AI46" s="24">
        <f>VLOOKUP(A46,'2022_PAPI_Indicators'!A41:AH221,33,FALSE)</f>
        <v>0.4379399419</v>
      </c>
      <c r="AJ46" s="24">
        <f>VLOOKUP(A46,'2022_PAPI_Indicators'!A41:AI221,34,FALSE)</f>
        <v>0.358227998</v>
      </c>
      <c r="AK46" s="24">
        <f>VLOOKUP(A46,'2022_PAPI_Indicators'!A41:AJ221,35,FALSE)</f>
        <v>0.2903871834</v>
      </c>
      <c r="AL46" s="24">
        <f>VLOOKUP(A46,'2022_PAPI_Indicators'!A41:AK221,36,FALSE)</f>
        <v>0.4260438085</v>
      </c>
      <c r="AM46" s="24">
        <f>VLOOKUP(A46,'2022_PAPI_Indicators'!A41:AL221,37,FALSE)</f>
        <v>0.4590514004</v>
      </c>
      <c r="AN46" s="24">
        <f>VLOOKUP(A46,'2022_PAPI_Indicators'!A41:AM221,38,FALSE)</f>
        <v>0.3567022383</v>
      </c>
      <c r="AO46" s="24">
        <f>VLOOKUP(A46,'2022_PAPI_Indicators'!A41:AN221,39,FALSE)</f>
        <v>0.3159607351</v>
      </c>
      <c r="AP46" s="24">
        <f>VLOOKUP(A46,'2022_PAPI_Indicators'!A41:AO221,40,FALSE)</f>
        <v>0.3070974052</v>
      </c>
      <c r="AQ46" s="24">
        <f>VLOOKUP(A46,'2022_PAPI_Indicators'!A41:AP221,41,FALSE)</f>
        <v>0.5033404231</v>
      </c>
      <c r="AR46" s="24">
        <f>VLOOKUP(A46,'2022_PAPI_Indicators'!A41:AQ221,42,FALSE)</f>
        <v>0.3161114156</v>
      </c>
      <c r="AS46" s="24">
        <f>VLOOKUP(A46,'2022_PAPI_Indicators'!A41:AR221,43,FALSE)</f>
        <v>0.4464936852</v>
      </c>
      <c r="AT46" s="24">
        <f>VLOOKUP(A46,'2022_PAPI_Indicators'!A41:AS221,44,FALSE)</f>
        <v>0.4306387007</v>
      </c>
      <c r="AU46" s="24">
        <f>VLOOKUP(A46,'2022_PAPI_Indicators'!A41:AT221,45,FALSE)</f>
        <v>0.3372512758</v>
      </c>
      <c r="AV46" s="24">
        <f>VLOOKUP(A46,'2022_PAPI_Indicators'!A41:AU221,46,FALSE)</f>
        <v>0.2963320911</v>
      </c>
      <c r="AW46" s="24">
        <f>VLOOKUP(A46,'2022_PAPI_Indicators'!A41:AV221,47,FALSE)</f>
        <v>0.415876627</v>
      </c>
      <c r="AX46" s="24">
        <f>VLOOKUP(A46,'2022_PAPI_Indicators'!A41:AW221,48,FALSE)</f>
        <v>0.144016251</v>
      </c>
      <c r="AY46" s="24">
        <f>VLOOKUP(A46,'2022_PAPI_Indicators'!A41:AX221,49,FALSE)</f>
        <v>0.3682513535</v>
      </c>
      <c r="AZ46" s="24">
        <f>VLOOKUP(A46,'2022_PAPI_Indicators'!A41:AY221,50,FALSE)</f>
        <v>0.2741115093</v>
      </c>
      <c r="BA46" s="24">
        <f>VLOOKUP(A46,'2022_PAPI_Indicators'!A41:AZ221,51,FALSE)</f>
        <v>0.4386681616</v>
      </c>
      <c r="BB46" s="24">
        <f>VLOOKUP(A46,'2022_PAPI_Indicators'!A41:BA221,52,FALSE)</f>
        <v>0.3850605488</v>
      </c>
      <c r="BC46" s="24">
        <f>VLOOKUP(A46,'2022_PAPI_Indicators'!A41:BB221,53,FALSE)</f>
        <v>0.5623081326</v>
      </c>
      <c r="BD46" s="24">
        <f>VLOOKUP(A46,'2022_PAPI_Indicators'!A41:BC221,54,FALSE)</f>
        <v>0.4347181916</v>
      </c>
      <c r="BE46" s="24">
        <f>VLOOKUP(A46,'2022_PAPI_Indicators'!A41:BD221,55,FALSE)</f>
        <v>0.44832322</v>
      </c>
      <c r="BF46" s="24">
        <f>VLOOKUP(A46,'2022_PAPI_Indicators'!A41:BE221,56,FALSE)</f>
        <v>0.4846501648</v>
      </c>
      <c r="BG46" s="24">
        <f>VLOOKUP(A46,'2022_PAPI_Indicators'!A41:BF221,57,FALSE)</f>
        <v>0.4240706563</v>
      </c>
      <c r="BH46" s="24">
        <f>VLOOKUP(A46,'2022_PAPI_Indicators'!A41:BG221,58,FALSE)</f>
        <v>0.4362190962</v>
      </c>
      <c r="BI46" s="24">
        <f>VLOOKUP(A46,'2022_PAPI_Indicators'!A41:BH221,59,FALSE)</f>
        <v>0.4936690629</v>
      </c>
      <c r="BJ46" s="24">
        <f>VLOOKUP(A46,'2022_PAPI_Indicators'!A41:BI221,60,FALSE)</f>
        <v>0.366935879</v>
      </c>
      <c r="BK46" s="24">
        <f>VLOOKUP(A46,'2022_PAPI_Indicators'!A41:BJ221,61,FALSE)</f>
        <v>0.3431073129</v>
      </c>
      <c r="BL46" s="24">
        <f>VLOOKUP(A46,'2022_PAPI_Indicators'!A41:BK221,62,FALSE)</f>
        <v>0.361074537</v>
      </c>
      <c r="BM46" s="24">
        <f>VLOOKUP(A46,'2022_PAPI_Indicators'!A41:BL221,63,FALSE)</f>
        <v>0.2134865075</v>
      </c>
      <c r="BN46" s="24">
        <f>VLOOKUP(A46,'2022_PAPI_Indicators'!A41:BM221,64,FALSE)</f>
        <v>0.3730153739</v>
      </c>
    </row>
    <row r="47" ht="13.5" customHeight="1">
      <c r="A47" s="19" t="s">
        <v>151</v>
      </c>
      <c r="B47" s="19" t="s">
        <v>152</v>
      </c>
      <c r="C47" s="20" t="s">
        <v>88</v>
      </c>
      <c r="D47" s="21">
        <f>VLOOKUP(A47,'2022_PAPI_Indicators'!A42:B222,2,)</f>
        <v>1.634436607</v>
      </c>
      <c r="E47" s="21">
        <f>VLOOKUP(A47,'2022_PAPI_Indicators'!A42:C222,3,FALSE)</f>
        <v>1.387966514</v>
      </c>
      <c r="F47" s="21">
        <f>VLOOKUP(A47,'2022_PAPI_Indicators'!A42:D222,4,FALSE)</f>
        <v>1.290013671</v>
      </c>
      <c r="G47" s="21">
        <f>VLOOKUP(A47,'2022_PAPI_Indicators'!A42:E222,5,FALSE)</f>
        <v>1.42188859</v>
      </c>
      <c r="H47" s="21">
        <f>VLOOKUP(A47,'2022_PAPI_Indicators'!A42:F222,6,FALSE)</f>
        <v>1.413190246</v>
      </c>
      <c r="I47" s="21">
        <f>VLOOKUP(A47,'2022_PAPI_Indicators'!A42:G222,7,FALSE)</f>
        <v>1.521668077</v>
      </c>
      <c r="J47" s="21">
        <f>VLOOKUP(A47,'2022_PAPI_Indicators'!A42:H222,8,FALSE)</f>
        <v>1.444598317</v>
      </c>
      <c r="K47" s="21">
        <f>VLOOKUP(A47,'2022_PAPI_Indicators'!A42:I222,9,FALSE)</f>
        <v>1.427921176</v>
      </c>
      <c r="L47" s="21">
        <f>VLOOKUP(A47,'2022_PAPI_Indicators'!A42:J222,10,FALSE)</f>
        <v>1.306961298</v>
      </c>
      <c r="M47" s="21">
        <f>VLOOKUP(A47,'2022_PAPI_Indicators'!A42:K222,11,FALSE)</f>
        <v>1.428145647</v>
      </c>
      <c r="N47" s="21">
        <f>VLOOKUP(A47,'2022_PAPI_Indicators'!A42:L222,12,FALSE)</f>
        <v>1.359728932</v>
      </c>
      <c r="O47" s="21">
        <f>VLOOKUP(A47,'2022_PAPI_Indicators'!A42:M222,13,FALSE)</f>
        <v>1.453042388</v>
      </c>
      <c r="P47" s="21">
        <f>VLOOKUP(A47,'2022_PAPI_Indicators'!A42:N222,14,FALSE)</f>
        <v>1.466593027</v>
      </c>
      <c r="Q47" s="21">
        <f>VLOOKUP(A47,'2022_PAPI_Indicators'!A42:O222,15,FALSE)</f>
        <v>1.776960492</v>
      </c>
      <c r="R47" s="22" t="str">
        <f>VLOOKUP(A47,'2022_PAPI_Indicators'!A42:P222,16,FALSE)</f>
        <v/>
      </c>
      <c r="S47" s="21">
        <f>VLOOKUP(A47,'2022_PAPI_Indicators'!A42:R222,17,FALSE)</f>
        <v>1.500889778</v>
      </c>
      <c r="T47" s="21">
        <f>VLOOKUP(A47,'2022_PAPI_Indicators'!A42:S222,18,FALSE)</f>
        <v>1.438743353</v>
      </c>
      <c r="U47" s="22" t="str">
        <f>VLOOKUP(A47,'2022_PAPI_Indicators'!A42:T222,19,FALSE)</f>
        <v/>
      </c>
      <c r="V47" s="21">
        <f>VLOOKUP(A47,'2022_PAPI_Indicators'!A42:U222,20,FALSE)</f>
        <v>1.382673144</v>
      </c>
      <c r="W47" s="21">
        <f>VLOOKUP(A47,'2022_PAPI_Indicators'!A42:V222,21,FALSE)</f>
        <v>1.454549432</v>
      </c>
      <c r="X47" s="21">
        <f>VLOOKUP(A47,'2022_PAPI_Indicators'!A42:W222,22,FALSE)</f>
        <v>1.554837465</v>
      </c>
      <c r="Y47" s="21">
        <f>VLOOKUP(A47,'2022_PAPI_Indicators'!A42:X222,23,FALSE)</f>
        <v>1.508651257</v>
      </c>
      <c r="Z47" s="21">
        <f>VLOOKUP(A47,'2022_PAPI_Indicators'!A42:Y222,24,FALSE)</f>
        <v>1.473073602</v>
      </c>
      <c r="AA47" s="21">
        <f>VLOOKUP(A47,'2022_PAPI_Indicators'!A42:Z222,25,FALSE)</f>
        <v>1.528162956</v>
      </c>
      <c r="AB47" s="21">
        <f>VLOOKUP(A47,'2022_PAPI_Indicators'!A42:AA222,26,FALSE)</f>
        <v>1.497990489</v>
      </c>
      <c r="AC47" s="21">
        <f>VLOOKUP(A47,'2022_PAPI_Indicators'!A42:AB222,27,FALSE)</f>
        <v>1.658675671</v>
      </c>
      <c r="AD47" s="21">
        <f>VLOOKUP(A47,'2022_PAPI_Indicators'!A42:AC222,28,FALSE)</f>
        <v>1.420621157</v>
      </c>
      <c r="AE47" s="21">
        <f>VLOOKUP(A47,'2022_PAPI_Indicators'!A42:AD222,29,FALSE)</f>
        <v>1.624923825</v>
      </c>
      <c r="AF47" s="21">
        <f>VLOOKUP(A47,'2022_PAPI_Indicators'!A42:AE222,30,FALSE)</f>
        <v>1.523788214</v>
      </c>
      <c r="AG47" s="21">
        <f>VLOOKUP(A47,'2022_PAPI_Indicators'!A42:AF222,31,FALSE)</f>
        <v>1.538500428</v>
      </c>
      <c r="AH47" s="21">
        <f>VLOOKUP(A47,'2022_PAPI_Indicators'!A42:AG222,32,FALSE)</f>
        <v>1.615579605</v>
      </c>
      <c r="AI47" s="21">
        <f>VLOOKUP(A47,'2022_PAPI_Indicators'!A42:AH222,33,FALSE)</f>
        <v>1.356807113</v>
      </c>
      <c r="AJ47" s="21">
        <f>VLOOKUP(A47,'2022_PAPI_Indicators'!A42:AI222,34,FALSE)</f>
        <v>1.411963701</v>
      </c>
      <c r="AK47" s="21">
        <f>VLOOKUP(A47,'2022_PAPI_Indicators'!A42:AJ222,35,FALSE)</f>
        <v>1.350438952</v>
      </c>
      <c r="AL47" s="21">
        <f>VLOOKUP(A47,'2022_PAPI_Indicators'!A42:AK222,36,FALSE)</f>
        <v>1.355278015</v>
      </c>
      <c r="AM47" s="21">
        <f>VLOOKUP(A47,'2022_PAPI_Indicators'!A42:AL222,37,FALSE)</f>
        <v>1.481860876</v>
      </c>
      <c r="AN47" s="21">
        <f>VLOOKUP(A47,'2022_PAPI_Indicators'!A42:AM222,38,FALSE)</f>
        <v>1.537629843</v>
      </c>
      <c r="AO47" s="21">
        <f>VLOOKUP(A47,'2022_PAPI_Indicators'!A42:AN222,39,FALSE)</f>
        <v>1.673282743</v>
      </c>
      <c r="AP47" s="21">
        <f>VLOOKUP(A47,'2022_PAPI_Indicators'!A42:AO222,40,FALSE)</f>
        <v>1.840422869</v>
      </c>
      <c r="AQ47" s="21">
        <f>VLOOKUP(A47,'2022_PAPI_Indicators'!A42:AP222,41,FALSE)</f>
        <v>1.323152781</v>
      </c>
      <c r="AR47" s="21">
        <f>VLOOKUP(A47,'2022_PAPI_Indicators'!A42:AQ222,42,FALSE)</f>
        <v>1.339632392</v>
      </c>
      <c r="AS47" s="21">
        <f>VLOOKUP(A47,'2022_PAPI_Indicators'!A42:AR222,43,FALSE)</f>
        <v>1.281341791</v>
      </c>
      <c r="AT47" s="21">
        <f>VLOOKUP(A47,'2022_PAPI_Indicators'!A42:AS222,44,FALSE)</f>
        <v>1.300498605</v>
      </c>
      <c r="AU47" s="21">
        <f>VLOOKUP(A47,'2022_PAPI_Indicators'!A42:AT222,45,FALSE)</f>
        <v>1.406569242</v>
      </c>
      <c r="AV47" s="21">
        <f>VLOOKUP(A47,'2022_PAPI_Indicators'!A42:AU222,46,FALSE)</f>
        <v>1.511470675</v>
      </c>
      <c r="AW47" s="21">
        <f>VLOOKUP(A47,'2022_PAPI_Indicators'!A42:AV222,47,FALSE)</f>
        <v>1.24202168</v>
      </c>
      <c r="AX47" s="21">
        <f>VLOOKUP(A47,'2022_PAPI_Indicators'!A42:AW222,48,FALSE)</f>
        <v>1.74676311</v>
      </c>
      <c r="AY47" s="21">
        <f>VLOOKUP(A47,'2022_PAPI_Indicators'!A42:AX222,49,FALSE)</f>
        <v>1.389577508</v>
      </c>
      <c r="AZ47" s="21">
        <f>VLOOKUP(A47,'2022_PAPI_Indicators'!A42:AY222,50,FALSE)</f>
        <v>1.434466004</v>
      </c>
      <c r="BA47" s="21">
        <f>VLOOKUP(A47,'2022_PAPI_Indicators'!A42:AZ222,51,FALSE)</f>
        <v>1.36960113</v>
      </c>
      <c r="BB47" s="21">
        <f>VLOOKUP(A47,'2022_PAPI_Indicators'!A42:BA222,52,FALSE)</f>
        <v>1.371072888</v>
      </c>
      <c r="BC47" s="21">
        <f>VLOOKUP(A47,'2022_PAPI_Indicators'!A42:BB222,53,FALSE)</f>
        <v>1.27115345</v>
      </c>
      <c r="BD47" s="21">
        <f>VLOOKUP(A47,'2022_PAPI_Indicators'!A42:BC222,54,FALSE)</f>
        <v>1.365313292</v>
      </c>
      <c r="BE47" s="21">
        <f>VLOOKUP(A47,'2022_PAPI_Indicators'!A42:BD222,55,FALSE)</f>
        <v>1.404024005</v>
      </c>
      <c r="BF47" s="21">
        <f>VLOOKUP(A47,'2022_PAPI_Indicators'!A42:BE222,56,FALSE)</f>
        <v>1.472674847</v>
      </c>
      <c r="BG47" s="21">
        <f>VLOOKUP(A47,'2022_PAPI_Indicators'!A42:BF222,57,FALSE)</f>
        <v>1.199250221</v>
      </c>
      <c r="BH47" s="21">
        <f>VLOOKUP(A47,'2022_PAPI_Indicators'!A42:BG222,58,FALSE)</f>
        <v>1.217262387</v>
      </c>
      <c r="BI47" s="21">
        <f>VLOOKUP(A47,'2022_PAPI_Indicators'!A42:BH222,59,FALSE)</f>
        <v>1.304110169</v>
      </c>
      <c r="BJ47" s="21">
        <f>VLOOKUP(A47,'2022_PAPI_Indicators'!A42:BI222,60,FALSE)</f>
        <v>1.289804816</v>
      </c>
      <c r="BK47" s="21">
        <f>VLOOKUP(A47,'2022_PAPI_Indicators'!A42:BJ222,61,FALSE)</f>
        <v>1.382092237</v>
      </c>
      <c r="BL47" s="21">
        <f>VLOOKUP(A47,'2022_PAPI_Indicators'!A42:BK222,62,FALSE)</f>
        <v>1.376350999</v>
      </c>
      <c r="BM47" s="21">
        <f>VLOOKUP(A47,'2022_PAPI_Indicators'!A42:BL222,63,FALSE)</f>
        <v>1.497306108</v>
      </c>
      <c r="BN47" s="21">
        <f>VLOOKUP(A47,'2022_PAPI_Indicators'!A42:BM222,64,FALSE)</f>
        <v>1.406679034</v>
      </c>
    </row>
    <row r="48" ht="13.5" customHeight="1">
      <c r="A48" s="11" t="s">
        <v>153</v>
      </c>
      <c r="B48" s="11" t="s">
        <v>154</v>
      </c>
      <c r="C48" s="12" t="s">
        <v>83</v>
      </c>
      <c r="D48" s="24">
        <f>VLOOKUP(A48,'2022_PAPI_Indicators'!A43:B223,2,)</f>
        <v>0.5838896632</v>
      </c>
      <c r="E48" s="24">
        <f>VLOOKUP(A48,'2022_PAPI_Indicators'!A43:C223,3,FALSE)</f>
        <v>0.4289986789</v>
      </c>
      <c r="F48" s="24">
        <f>VLOOKUP(A48,'2022_PAPI_Indicators'!A43:D223,4,FALSE)</f>
        <v>0.4085374773</v>
      </c>
      <c r="G48" s="24">
        <f>VLOOKUP(A48,'2022_PAPI_Indicators'!A43:E223,5,FALSE)</f>
        <v>0.5196715593</v>
      </c>
      <c r="H48" s="24">
        <f>VLOOKUP(A48,'2022_PAPI_Indicators'!A43:F223,6,FALSE)</f>
        <v>0.5165016651</v>
      </c>
      <c r="I48" s="24">
        <f>VLOOKUP(A48,'2022_PAPI_Indicators'!A43:G223,7,FALSE)</f>
        <v>0.5199506879</v>
      </c>
      <c r="J48" s="24">
        <f>VLOOKUP(A48,'2022_PAPI_Indicators'!A43:H223,8,FALSE)</f>
        <v>0.3978487551</v>
      </c>
      <c r="K48" s="24">
        <f>VLOOKUP(A48,'2022_PAPI_Indicators'!A43:I223,9,FALSE)</f>
        <v>0.3572044671</v>
      </c>
      <c r="L48" s="24">
        <f>VLOOKUP(A48,'2022_PAPI_Indicators'!A43:J223,10,FALSE)</f>
        <v>0.439579308</v>
      </c>
      <c r="M48" s="24">
        <f>VLOOKUP(A48,'2022_PAPI_Indicators'!A43:K223,11,FALSE)</f>
        <v>0.4994132519</v>
      </c>
      <c r="N48" s="24">
        <f>VLOOKUP(A48,'2022_PAPI_Indicators'!A43:L223,12,FALSE)</f>
        <v>0.3593954444</v>
      </c>
      <c r="O48" s="24">
        <f>VLOOKUP(A48,'2022_PAPI_Indicators'!A43:M223,13,FALSE)</f>
        <v>0.4348196089</v>
      </c>
      <c r="P48" s="24">
        <f>VLOOKUP(A48,'2022_PAPI_Indicators'!A43:N223,14,FALSE)</f>
        <v>0.4379774928</v>
      </c>
      <c r="Q48" s="24">
        <f>VLOOKUP(A48,'2022_PAPI_Indicators'!A43:O223,15,FALSE)</f>
        <v>0.7959368825</v>
      </c>
      <c r="R48" s="25" t="str">
        <f>VLOOKUP(A48,'2022_PAPI_Indicators'!A43:P223,16,FALSE)</f>
        <v/>
      </c>
      <c r="S48" s="24">
        <f>VLOOKUP(A48,'2022_PAPI_Indicators'!A43:R223,17,FALSE)</f>
        <v>0.5982409716</v>
      </c>
      <c r="T48" s="24">
        <f>VLOOKUP(A48,'2022_PAPI_Indicators'!A43:S223,18,FALSE)</f>
        <v>0.5286757946</v>
      </c>
      <c r="U48" s="25" t="str">
        <f>VLOOKUP(A48,'2022_PAPI_Indicators'!A43:T223,19,FALSE)</f>
        <v/>
      </c>
      <c r="V48" s="24">
        <f>VLOOKUP(A48,'2022_PAPI_Indicators'!A43:U223,20,FALSE)</f>
        <v>0.5584378839</v>
      </c>
      <c r="W48" s="24">
        <f>VLOOKUP(A48,'2022_PAPI_Indicators'!A43:V223,21,FALSE)</f>
        <v>0.5197045207</v>
      </c>
      <c r="X48" s="24">
        <f>VLOOKUP(A48,'2022_PAPI_Indicators'!A43:W223,22,FALSE)</f>
        <v>0.5973771214</v>
      </c>
      <c r="Y48" s="24">
        <f>VLOOKUP(A48,'2022_PAPI_Indicators'!A43:X223,23,FALSE)</f>
        <v>0.7011367679</v>
      </c>
      <c r="Z48" s="24">
        <f>VLOOKUP(A48,'2022_PAPI_Indicators'!A43:Y223,24,FALSE)</f>
        <v>0.5363273621</v>
      </c>
      <c r="AA48" s="24">
        <f>VLOOKUP(A48,'2022_PAPI_Indicators'!A43:Z223,25,FALSE)</f>
        <v>0.6222620606</v>
      </c>
      <c r="AB48" s="24">
        <f>VLOOKUP(A48,'2022_PAPI_Indicators'!A43:AA223,26,FALSE)</f>
        <v>0.6235210299</v>
      </c>
      <c r="AC48" s="24">
        <f>VLOOKUP(A48,'2022_PAPI_Indicators'!A43:AB223,27,FALSE)</f>
        <v>0.691626668</v>
      </c>
      <c r="AD48" s="24">
        <f>VLOOKUP(A48,'2022_PAPI_Indicators'!A43:AC223,28,FALSE)</f>
        <v>0.5896161795</v>
      </c>
      <c r="AE48" s="24">
        <f>VLOOKUP(A48,'2022_PAPI_Indicators'!A43:AD223,29,FALSE)</f>
        <v>0.650737524</v>
      </c>
      <c r="AF48" s="24">
        <f>VLOOKUP(A48,'2022_PAPI_Indicators'!A43:AE223,30,FALSE)</f>
        <v>0.667075038</v>
      </c>
      <c r="AG48" s="24">
        <f>VLOOKUP(A48,'2022_PAPI_Indicators'!A43:AF223,31,FALSE)</f>
        <v>0.46029827</v>
      </c>
      <c r="AH48" s="24">
        <f>VLOOKUP(A48,'2022_PAPI_Indicators'!A43:AG223,32,FALSE)</f>
        <v>0.5978444219</v>
      </c>
      <c r="AI48" s="24">
        <f>VLOOKUP(A48,'2022_PAPI_Indicators'!A43:AH223,33,FALSE)</f>
        <v>0.3887122571</v>
      </c>
      <c r="AJ48" s="24">
        <f>VLOOKUP(A48,'2022_PAPI_Indicators'!A43:AI223,34,FALSE)</f>
        <v>0.5316596031</v>
      </c>
      <c r="AK48" s="24">
        <f>VLOOKUP(A48,'2022_PAPI_Indicators'!A43:AJ223,35,FALSE)</f>
        <v>0.4254757166</v>
      </c>
      <c r="AL48" s="24">
        <f>VLOOKUP(A48,'2022_PAPI_Indicators'!A43:AK223,36,FALSE)</f>
        <v>0.4187662005</v>
      </c>
      <c r="AM48" s="24">
        <f>VLOOKUP(A48,'2022_PAPI_Indicators'!A43:AL223,37,FALSE)</f>
        <v>0.481007874</v>
      </c>
      <c r="AN48" s="24">
        <f>VLOOKUP(A48,'2022_PAPI_Indicators'!A43:AM223,38,FALSE)</f>
        <v>0.4881746769</v>
      </c>
      <c r="AO48" s="24">
        <f>VLOOKUP(A48,'2022_PAPI_Indicators'!A43:AN223,39,FALSE)</f>
        <v>0.5023182034</v>
      </c>
      <c r="AP48" s="24">
        <f>VLOOKUP(A48,'2022_PAPI_Indicators'!A43:AO223,40,FALSE)</f>
        <v>0.4800735414</v>
      </c>
      <c r="AQ48" s="24">
        <f>VLOOKUP(A48,'2022_PAPI_Indicators'!A43:AP223,41,FALSE)</f>
        <v>0.3752548397</v>
      </c>
      <c r="AR48" s="24">
        <f>VLOOKUP(A48,'2022_PAPI_Indicators'!A43:AQ223,42,FALSE)</f>
        <v>0.3621622324</v>
      </c>
      <c r="AS48" s="24">
        <f>VLOOKUP(A48,'2022_PAPI_Indicators'!A43:AR223,43,FALSE)</f>
        <v>0.3186777532</v>
      </c>
      <c r="AT48" s="24">
        <f>VLOOKUP(A48,'2022_PAPI_Indicators'!A43:AS223,44,FALSE)</f>
        <v>0.3294147849</v>
      </c>
      <c r="AU48" s="24">
        <f>VLOOKUP(A48,'2022_PAPI_Indicators'!A43:AT223,45,FALSE)</f>
        <v>0.3673368096</v>
      </c>
      <c r="AV48" s="24">
        <f>VLOOKUP(A48,'2022_PAPI_Indicators'!A43:AU223,46,FALSE)</f>
        <v>0.3984356225</v>
      </c>
      <c r="AW48" s="24">
        <f>VLOOKUP(A48,'2022_PAPI_Indicators'!A43:AV223,47,FALSE)</f>
        <v>0.2827008367</v>
      </c>
      <c r="AX48" s="24">
        <f>VLOOKUP(A48,'2022_PAPI_Indicators'!A43:AW223,48,FALSE)</f>
        <v>0.6248903871</v>
      </c>
      <c r="AY48" s="24">
        <f>VLOOKUP(A48,'2022_PAPI_Indicators'!A43:AX223,49,FALSE)</f>
        <v>0.3458606899</v>
      </c>
      <c r="AZ48" s="24">
        <f>VLOOKUP(A48,'2022_PAPI_Indicators'!A43:AY223,50,FALSE)</f>
        <v>0.4237746</v>
      </c>
      <c r="BA48" s="24">
        <f>VLOOKUP(A48,'2022_PAPI_Indicators'!A43:AZ223,51,FALSE)</f>
        <v>0.3884349465</v>
      </c>
      <c r="BB48" s="24">
        <f>VLOOKUP(A48,'2022_PAPI_Indicators'!A43:BA223,52,FALSE)</f>
        <v>0.3241906464</v>
      </c>
      <c r="BC48" s="24">
        <f>VLOOKUP(A48,'2022_PAPI_Indicators'!A43:BB223,53,FALSE)</f>
        <v>0.2918375731</v>
      </c>
      <c r="BD48" s="24">
        <f>VLOOKUP(A48,'2022_PAPI_Indicators'!A43:BC223,54,FALSE)</f>
        <v>0.3207390904</v>
      </c>
      <c r="BE48" s="24">
        <f>VLOOKUP(A48,'2022_PAPI_Indicators'!A43:BD223,55,FALSE)</f>
        <v>0.2470396757</v>
      </c>
      <c r="BF48" s="24">
        <f>VLOOKUP(A48,'2022_PAPI_Indicators'!A43:BE223,56,FALSE)</f>
        <v>0.380035311</v>
      </c>
      <c r="BG48" s="24">
        <f>VLOOKUP(A48,'2022_PAPI_Indicators'!A43:BF223,57,FALSE)</f>
        <v>0.3141976893</v>
      </c>
      <c r="BH48" s="24">
        <f>VLOOKUP(A48,'2022_PAPI_Indicators'!A43:BG223,58,FALSE)</f>
        <v>0.3212879896</v>
      </c>
      <c r="BI48" s="24">
        <f>VLOOKUP(A48,'2022_PAPI_Indicators'!A43:BH223,59,FALSE)</f>
        <v>0.2935566008</v>
      </c>
      <c r="BJ48" s="24">
        <f>VLOOKUP(A48,'2022_PAPI_Indicators'!A43:BI223,60,FALSE)</f>
        <v>0.2406747788</v>
      </c>
      <c r="BK48" s="24">
        <f>VLOOKUP(A48,'2022_PAPI_Indicators'!A43:BJ223,61,FALSE)</f>
        <v>0.3569126427</v>
      </c>
      <c r="BL48" s="24">
        <f>VLOOKUP(A48,'2022_PAPI_Indicators'!A43:BK223,62,FALSE)</f>
        <v>0.3278068602</v>
      </c>
      <c r="BM48" s="24">
        <f>VLOOKUP(A48,'2022_PAPI_Indicators'!A43:BL223,63,FALSE)</f>
        <v>0.3913523257</v>
      </c>
      <c r="BN48" s="24">
        <f>VLOOKUP(A48,'2022_PAPI_Indicators'!A43:BM223,64,FALSE)</f>
        <v>0.2980613112</v>
      </c>
    </row>
    <row r="49" ht="13.5" customHeight="1">
      <c r="A49" s="11" t="s">
        <v>155</v>
      </c>
      <c r="B49" s="11" t="s">
        <v>156</v>
      </c>
      <c r="C49" s="12" t="s">
        <v>83</v>
      </c>
      <c r="D49" s="24">
        <f>VLOOKUP(A49,'2022_PAPI_Indicators'!A44:B224,2,)</f>
        <v>0.3554094732</v>
      </c>
      <c r="E49" s="24">
        <f>VLOOKUP(A49,'2022_PAPI_Indicators'!A44:C224,3,FALSE)</f>
        <v>0.2297904789</v>
      </c>
      <c r="F49" s="24">
        <f>VLOOKUP(A49,'2022_PAPI_Indicators'!A44:D224,4,FALSE)</f>
        <v>0.1533625722</v>
      </c>
      <c r="G49" s="24">
        <f>VLOOKUP(A49,'2022_PAPI_Indicators'!A44:E224,5,FALSE)</f>
        <v>0.1818336993</v>
      </c>
      <c r="H49" s="24">
        <f>VLOOKUP(A49,'2022_PAPI_Indicators'!A44:F224,6,FALSE)</f>
        <v>0.1465866268</v>
      </c>
      <c r="I49" s="24">
        <f>VLOOKUP(A49,'2022_PAPI_Indicators'!A44:G224,7,FALSE)</f>
        <v>0.2662893534</v>
      </c>
      <c r="J49" s="24">
        <f>VLOOKUP(A49,'2022_PAPI_Indicators'!A44:H224,8,FALSE)</f>
        <v>0.2507826388</v>
      </c>
      <c r="K49" s="24">
        <f>VLOOKUP(A49,'2022_PAPI_Indicators'!A44:I224,9,FALSE)</f>
        <v>0.4246589243</v>
      </c>
      <c r="L49" s="24">
        <f>VLOOKUP(A49,'2022_PAPI_Indicators'!A44:J224,10,FALSE)</f>
        <v>0.1337986887</v>
      </c>
      <c r="M49" s="24">
        <f>VLOOKUP(A49,'2022_PAPI_Indicators'!A44:K224,11,FALSE)</f>
        <v>0.1563759595</v>
      </c>
      <c r="N49" s="24">
        <f>VLOOKUP(A49,'2022_PAPI_Indicators'!A44:L224,12,FALSE)</f>
        <v>0.2484849691</v>
      </c>
      <c r="O49" s="24">
        <f>VLOOKUP(A49,'2022_PAPI_Indicators'!A44:M224,13,FALSE)</f>
        <v>0.2180634588</v>
      </c>
      <c r="P49" s="24">
        <f>VLOOKUP(A49,'2022_PAPI_Indicators'!A44:N224,14,FALSE)</f>
        <v>0.2909600139</v>
      </c>
      <c r="Q49" s="24">
        <f>VLOOKUP(A49,'2022_PAPI_Indicators'!A44:O224,15,FALSE)</f>
        <v>0.2652063072</v>
      </c>
      <c r="R49" s="25" t="str">
        <f>VLOOKUP(A49,'2022_PAPI_Indicators'!A44:P224,16,FALSE)</f>
        <v/>
      </c>
      <c r="S49" s="24">
        <f>VLOOKUP(A49,'2022_PAPI_Indicators'!A44:R224,17,FALSE)</f>
        <v>0.1601827741</v>
      </c>
      <c r="T49" s="24">
        <f>VLOOKUP(A49,'2022_PAPI_Indicators'!A44:S224,18,FALSE)</f>
        <v>0.1623915136</v>
      </c>
      <c r="U49" s="25" t="str">
        <f>VLOOKUP(A49,'2022_PAPI_Indicators'!A44:T224,19,FALSE)</f>
        <v/>
      </c>
      <c r="V49" s="24">
        <f>VLOOKUP(A49,'2022_PAPI_Indicators'!A44:U224,20,FALSE)</f>
        <v>0.1659210175</v>
      </c>
      <c r="W49" s="24">
        <f>VLOOKUP(A49,'2022_PAPI_Indicators'!A44:V224,21,FALSE)</f>
        <v>0.1482239217</v>
      </c>
      <c r="X49" s="24">
        <f>VLOOKUP(A49,'2022_PAPI_Indicators'!A44:W224,22,FALSE)</f>
        <v>0.2456859797</v>
      </c>
      <c r="Y49" s="24">
        <f>VLOOKUP(A49,'2022_PAPI_Indicators'!A44:X224,23,FALSE)</f>
        <v>0.149482578</v>
      </c>
      <c r="Z49" s="24">
        <f>VLOOKUP(A49,'2022_PAPI_Indicators'!A44:Y224,24,FALSE)</f>
        <v>0.1606570482</v>
      </c>
      <c r="AA49" s="24">
        <f>VLOOKUP(A49,'2022_PAPI_Indicators'!A44:Z224,25,FALSE)</f>
        <v>0.2052587569</v>
      </c>
      <c r="AB49" s="24">
        <f>VLOOKUP(A49,'2022_PAPI_Indicators'!A44:AA224,26,FALSE)</f>
        <v>0.2488939613</v>
      </c>
      <c r="AC49" s="24">
        <f>VLOOKUP(A49,'2022_PAPI_Indicators'!A44:AB224,27,FALSE)</f>
        <v>0.2703643143</v>
      </c>
      <c r="AD49" s="24">
        <f>VLOOKUP(A49,'2022_PAPI_Indicators'!A44:AC224,28,FALSE)</f>
        <v>0.2000375837</v>
      </c>
      <c r="AE49" s="24">
        <f>VLOOKUP(A49,'2022_PAPI_Indicators'!A44:AD224,29,FALSE)</f>
        <v>0.3339558244</v>
      </c>
      <c r="AF49" s="24">
        <f>VLOOKUP(A49,'2022_PAPI_Indicators'!A44:AE224,30,FALSE)</f>
        <v>0.1528005749</v>
      </c>
      <c r="AG49" s="24">
        <f>VLOOKUP(A49,'2022_PAPI_Indicators'!A44:AF224,31,FALSE)</f>
        <v>0.4061605632</v>
      </c>
      <c r="AH49" s="24">
        <f>VLOOKUP(A49,'2022_PAPI_Indicators'!A44:AG224,32,FALSE)</f>
        <v>0.2383330017</v>
      </c>
      <c r="AI49" s="24">
        <f>VLOOKUP(A49,'2022_PAPI_Indicators'!A44:AH224,33,FALSE)</f>
        <v>0.1985482574</v>
      </c>
      <c r="AJ49" s="24">
        <f>VLOOKUP(A49,'2022_PAPI_Indicators'!A44:AI224,34,FALSE)</f>
        <v>0.2267363816</v>
      </c>
      <c r="AK49" s="24">
        <f>VLOOKUP(A49,'2022_PAPI_Indicators'!A44:AJ224,35,FALSE)</f>
        <v>0.1497331709</v>
      </c>
      <c r="AL49" s="24">
        <f>VLOOKUP(A49,'2022_PAPI_Indicators'!A44:AK224,36,FALSE)</f>
        <v>0.2695961595</v>
      </c>
      <c r="AM49" s="24">
        <f>VLOOKUP(A49,'2022_PAPI_Indicators'!A44:AL224,37,FALSE)</f>
        <v>0.2186959237</v>
      </c>
      <c r="AN49" s="24">
        <f>VLOOKUP(A49,'2022_PAPI_Indicators'!A44:AM224,38,FALSE)</f>
        <v>0.3351835012</v>
      </c>
      <c r="AO49" s="24">
        <f>VLOOKUP(A49,'2022_PAPI_Indicators'!A44:AN224,39,FALSE)</f>
        <v>0.4298531413</v>
      </c>
      <c r="AP49" s="24">
        <f>VLOOKUP(A49,'2022_PAPI_Indicators'!A44:AO224,40,FALSE)</f>
        <v>0.6459980011</v>
      </c>
      <c r="AQ49" s="24">
        <f>VLOOKUP(A49,'2022_PAPI_Indicators'!A44:AP224,41,FALSE)</f>
        <v>0.2210270613</v>
      </c>
      <c r="AR49" s="24">
        <f>VLOOKUP(A49,'2022_PAPI_Indicators'!A44:AQ224,42,FALSE)</f>
        <v>0.2719721496</v>
      </c>
      <c r="AS49" s="24">
        <f>VLOOKUP(A49,'2022_PAPI_Indicators'!A44:AR224,43,FALSE)</f>
        <v>0.2285777032</v>
      </c>
      <c r="AT49" s="24">
        <f>VLOOKUP(A49,'2022_PAPI_Indicators'!A44:AS224,44,FALSE)</f>
        <v>0.2144913375</v>
      </c>
      <c r="AU49" s="24">
        <f>VLOOKUP(A49,'2022_PAPI_Indicators'!A44:AT224,45,FALSE)</f>
        <v>0.2199221998</v>
      </c>
      <c r="AV49" s="24">
        <f>VLOOKUP(A49,'2022_PAPI_Indicators'!A44:AU224,46,FALSE)</f>
        <v>0.3293117583</v>
      </c>
      <c r="AW49" s="24">
        <f>VLOOKUP(A49,'2022_PAPI_Indicators'!A44:AV224,47,FALSE)</f>
        <v>0.1349717677</v>
      </c>
      <c r="AX49" s="24">
        <f>VLOOKUP(A49,'2022_PAPI_Indicators'!A44:AW224,48,FALSE)</f>
        <v>0.3974161744</v>
      </c>
      <c r="AY49" s="24">
        <f>VLOOKUP(A49,'2022_PAPI_Indicators'!A44:AX224,49,FALSE)</f>
        <v>0.3336893618</v>
      </c>
      <c r="AZ49" s="24">
        <f>VLOOKUP(A49,'2022_PAPI_Indicators'!A44:AY224,50,FALSE)</f>
        <v>0.2578456998</v>
      </c>
      <c r="BA49" s="24">
        <f>VLOOKUP(A49,'2022_PAPI_Indicators'!A44:AZ224,51,FALSE)</f>
        <v>0.2895421386</v>
      </c>
      <c r="BB49" s="24">
        <f>VLOOKUP(A49,'2022_PAPI_Indicators'!A44:BA224,52,FALSE)</f>
        <v>0.3674210012</v>
      </c>
      <c r="BC49" s="24">
        <f>VLOOKUP(A49,'2022_PAPI_Indicators'!A44:BB224,53,FALSE)</f>
        <v>0.1437446028</v>
      </c>
      <c r="BD49" s="24">
        <f>VLOOKUP(A49,'2022_PAPI_Indicators'!A44:BC224,54,FALSE)</f>
        <v>0.2099653184</v>
      </c>
      <c r="BE49" s="24">
        <f>VLOOKUP(A49,'2022_PAPI_Indicators'!A44:BD224,55,FALSE)</f>
        <v>0.3889451623</v>
      </c>
      <c r="BF49" s="24">
        <f>VLOOKUP(A49,'2022_PAPI_Indicators'!A44:BE224,56,FALSE)</f>
        <v>0.4335508049</v>
      </c>
      <c r="BG49" s="24">
        <f>VLOOKUP(A49,'2022_PAPI_Indicators'!A44:BF224,57,FALSE)</f>
        <v>0.1514825672</v>
      </c>
      <c r="BH49" s="24">
        <f>VLOOKUP(A49,'2022_PAPI_Indicators'!A44:BG224,58,FALSE)</f>
        <v>0.08813044429</v>
      </c>
      <c r="BI49" s="24">
        <f>VLOOKUP(A49,'2022_PAPI_Indicators'!A44:BH224,59,FALSE)</f>
        <v>0.2347903848</v>
      </c>
      <c r="BJ49" s="24">
        <f>VLOOKUP(A49,'2022_PAPI_Indicators'!A44:BI224,60,FALSE)</f>
        <v>0.2406320423</v>
      </c>
      <c r="BK49" s="24">
        <f>VLOOKUP(A49,'2022_PAPI_Indicators'!A44:BJ224,61,FALSE)</f>
        <v>0.2777771056</v>
      </c>
      <c r="BL49" s="24">
        <f>VLOOKUP(A49,'2022_PAPI_Indicators'!A44:BK224,62,FALSE)</f>
        <v>0.267206341</v>
      </c>
      <c r="BM49" s="24">
        <f>VLOOKUP(A49,'2022_PAPI_Indicators'!A44:BL224,63,FALSE)</f>
        <v>0.3095697761</v>
      </c>
      <c r="BN49" s="24">
        <f>VLOOKUP(A49,'2022_PAPI_Indicators'!A44:BM224,64,FALSE)</f>
        <v>0.4042328298</v>
      </c>
    </row>
    <row r="50" ht="13.5" customHeight="1">
      <c r="A50" s="11" t="s">
        <v>157</v>
      </c>
      <c r="B50" s="11" t="s">
        <v>158</v>
      </c>
      <c r="C50" s="12" t="s">
        <v>83</v>
      </c>
      <c r="D50" s="24">
        <f>VLOOKUP(A50,'2022_PAPI_Indicators'!A45:B225,2,)</f>
        <v>0.9081302881</v>
      </c>
      <c r="E50" s="24">
        <f>VLOOKUP(A50,'2022_PAPI_Indicators'!A45:C225,3,FALSE)</f>
        <v>0.8491426706</v>
      </c>
      <c r="F50" s="24">
        <f>VLOOKUP(A50,'2022_PAPI_Indicators'!A45:D225,4,FALSE)</f>
        <v>0.7519189715</v>
      </c>
      <c r="G50" s="24">
        <f>VLOOKUP(A50,'2022_PAPI_Indicators'!A45:E225,5,FALSE)</f>
        <v>0.8361502886</v>
      </c>
      <c r="H50" s="24">
        <f>VLOOKUP(A50,'2022_PAPI_Indicators'!A45:F225,6,FALSE)</f>
        <v>0.8389062285</v>
      </c>
      <c r="I50" s="24">
        <f>VLOOKUP(A50,'2022_PAPI_Indicators'!A45:G225,7,FALSE)</f>
        <v>0.8509081602</v>
      </c>
      <c r="J50" s="24">
        <f>VLOOKUP(A50,'2022_PAPI_Indicators'!A45:H225,8,FALSE)</f>
        <v>0.8778380752</v>
      </c>
      <c r="K50" s="24">
        <f>VLOOKUP(A50,'2022_PAPI_Indicators'!A45:I225,9,FALSE)</f>
        <v>0.8218615651</v>
      </c>
      <c r="L50" s="24">
        <f>VLOOKUP(A50,'2022_PAPI_Indicators'!A45:J225,10,FALSE)</f>
        <v>0.7809842229</v>
      </c>
      <c r="M50" s="24">
        <f>VLOOKUP(A50,'2022_PAPI_Indicators'!A45:K225,11,FALSE)</f>
        <v>0.9028621316</v>
      </c>
      <c r="N50" s="24">
        <f>VLOOKUP(A50,'2022_PAPI_Indicators'!A45:L225,12,FALSE)</f>
        <v>0.9020181298</v>
      </c>
      <c r="O50" s="24">
        <f>VLOOKUP(A50,'2022_PAPI_Indicators'!A45:M225,13,FALSE)</f>
        <v>0.9427684546</v>
      </c>
      <c r="P50" s="24">
        <f>VLOOKUP(A50,'2022_PAPI_Indicators'!A45:N225,14,FALSE)</f>
        <v>0.9071295261</v>
      </c>
      <c r="Q50" s="24">
        <f>VLOOKUP(A50,'2022_PAPI_Indicators'!A45:O225,15,FALSE)</f>
        <v>0.9598160386</v>
      </c>
      <c r="R50" s="25" t="str">
        <f>VLOOKUP(A50,'2022_PAPI_Indicators'!A45:P225,16,FALSE)</f>
        <v/>
      </c>
      <c r="S50" s="24">
        <f>VLOOKUP(A50,'2022_PAPI_Indicators'!A45:R225,17,FALSE)</f>
        <v>0.8919298053</v>
      </c>
      <c r="T50" s="24">
        <f>VLOOKUP(A50,'2022_PAPI_Indicators'!A45:S225,18,FALSE)</f>
        <v>0.9184263945</v>
      </c>
      <c r="U50" s="25" t="str">
        <f>VLOOKUP(A50,'2022_PAPI_Indicators'!A45:T225,19,FALSE)</f>
        <v/>
      </c>
      <c r="V50" s="24">
        <f>VLOOKUP(A50,'2022_PAPI_Indicators'!A45:U225,20,FALSE)</f>
        <v>0.786817193</v>
      </c>
      <c r="W50" s="24">
        <f>VLOOKUP(A50,'2022_PAPI_Indicators'!A45:V225,21,FALSE)</f>
        <v>0.8805795312</v>
      </c>
      <c r="X50" s="24">
        <f>VLOOKUP(A50,'2022_PAPI_Indicators'!A45:W225,22,FALSE)</f>
        <v>0.9213255048</v>
      </c>
      <c r="Y50" s="24">
        <f>VLOOKUP(A50,'2022_PAPI_Indicators'!A45:X225,23,FALSE)</f>
        <v>0.8170013428</v>
      </c>
      <c r="Z50" s="24">
        <f>VLOOKUP(A50,'2022_PAPI_Indicators'!A45:Y225,24,FALSE)</f>
        <v>0.9301834702</v>
      </c>
      <c r="AA50" s="24">
        <f>VLOOKUP(A50,'2022_PAPI_Indicators'!A45:Z225,25,FALSE)</f>
        <v>0.848683238</v>
      </c>
      <c r="AB50" s="24">
        <f>VLOOKUP(A50,'2022_PAPI_Indicators'!A45:AA225,26,FALSE)</f>
        <v>0.8074044585</v>
      </c>
      <c r="AC50" s="24">
        <f>VLOOKUP(A50,'2022_PAPI_Indicators'!A45:AB225,27,FALSE)</f>
        <v>0.9030168056</v>
      </c>
      <c r="AD50" s="24">
        <f>VLOOKUP(A50,'2022_PAPI_Indicators'!A45:AC225,28,FALSE)</f>
        <v>0.7528904676</v>
      </c>
      <c r="AE50" s="24">
        <f>VLOOKUP(A50,'2022_PAPI_Indicators'!A45:AD225,29,FALSE)</f>
        <v>0.8224294186</v>
      </c>
      <c r="AF50" s="24">
        <f>VLOOKUP(A50,'2022_PAPI_Indicators'!A45:AE225,30,FALSE)</f>
        <v>0.8815166354</v>
      </c>
      <c r="AG50" s="24">
        <f>VLOOKUP(A50,'2022_PAPI_Indicators'!A45:AF225,31,FALSE)</f>
        <v>0.8816210032</v>
      </c>
      <c r="AH50" s="24">
        <f>VLOOKUP(A50,'2022_PAPI_Indicators'!A45:AG225,32,FALSE)</f>
        <v>0.9278326631</v>
      </c>
      <c r="AI50" s="24">
        <f>VLOOKUP(A50,'2022_PAPI_Indicators'!A45:AH225,33,FALSE)</f>
        <v>0.8265998363</v>
      </c>
      <c r="AJ50" s="24">
        <f>VLOOKUP(A50,'2022_PAPI_Indicators'!A45:AI225,34,FALSE)</f>
        <v>0.8133405447</v>
      </c>
      <c r="AK50" s="24">
        <f>VLOOKUP(A50,'2022_PAPI_Indicators'!A45:AJ225,35,FALSE)</f>
        <v>0.8563306332</v>
      </c>
      <c r="AL50" s="24">
        <f>VLOOKUP(A50,'2022_PAPI_Indicators'!A45:AK225,36,FALSE)</f>
        <v>0.786958158</v>
      </c>
      <c r="AM50" s="24">
        <f>VLOOKUP(A50,'2022_PAPI_Indicators'!A45:AL225,37,FALSE)</f>
        <v>0.8978744745</v>
      </c>
      <c r="AN50" s="24">
        <f>VLOOKUP(A50,'2022_PAPI_Indicators'!A45:AM225,38,FALSE)</f>
        <v>0.8570867181</v>
      </c>
      <c r="AO50" s="24">
        <f>VLOOKUP(A50,'2022_PAPI_Indicators'!A45:AN225,39,FALSE)</f>
        <v>0.9640620947</v>
      </c>
      <c r="AP50" s="24">
        <f>VLOOKUP(A50,'2022_PAPI_Indicators'!A45:AO225,40,FALSE)</f>
        <v>0.9796456099</v>
      </c>
      <c r="AQ50" s="24">
        <f>VLOOKUP(A50,'2022_PAPI_Indicators'!A45:AP225,41,FALSE)</f>
        <v>0.8171748519</v>
      </c>
      <c r="AR50" s="24">
        <f>VLOOKUP(A50,'2022_PAPI_Indicators'!A45:AQ225,42,FALSE)</f>
        <v>0.8186840415</v>
      </c>
      <c r="AS50" s="24">
        <f>VLOOKUP(A50,'2022_PAPI_Indicators'!A45:AR225,43,FALSE)</f>
        <v>0.7976468205</v>
      </c>
      <c r="AT50" s="24">
        <f>VLOOKUP(A50,'2022_PAPI_Indicators'!A45:AS225,44,FALSE)</f>
        <v>0.8008044362</v>
      </c>
      <c r="AU50" s="24">
        <f>VLOOKUP(A50,'2022_PAPI_Indicators'!A45:AT225,45,FALSE)</f>
        <v>0.876939714</v>
      </c>
      <c r="AV50" s="24">
        <f>VLOOKUP(A50,'2022_PAPI_Indicators'!A45:AU225,46,FALSE)</f>
        <v>0.8812959194</v>
      </c>
      <c r="AW50" s="24">
        <f>VLOOKUP(A50,'2022_PAPI_Indicators'!A45:AV225,47,FALSE)</f>
        <v>0.9417157769</v>
      </c>
      <c r="AX50" s="24">
        <f>VLOOKUP(A50,'2022_PAPI_Indicators'!A45:AW225,48,FALSE)</f>
        <v>0.97617805</v>
      </c>
      <c r="AY50" s="24">
        <f>VLOOKUP(A50,'2022_PAPI_Indicators'!A45:AX225,49,FALSE)</f>
        <v>0.8692393899</v>
      </c>
      <c r="AZ50" s="24">
        <f>VLOOKUP(A50,'2022_PAPI_Indicators'!A45:AY225,50,FALSE)</f>
        <v>0.8468069434</v>
      </c>
      <c r="BA50" s="24">
        <f>VLOOKUP(A50,'2022_PAPI_Indicators'!A45:AZ225,51,FALSE)</f>
        <v>0.8515450954</v>
      </c>
      <c r="BB50" s="24">
        <f>VLOOKUP(A50,'2022_PAPI_Indicators'!A45:BA225,52,FALSE)</f>
        <v>0.8082138896</v>
      </c>
      <c r="BC50" s="24">
        <f>VLOOKUP(A50,'2022_PAPI_Indicators'!A45:BB225,53,FALSE)</f>
        <v>0.8393388391</v>
      </c>
      <c r="BD50" s="24">
        <f>VLOOKUP(A50,'2022_PAPI_Indicators'!A45:BC225,54,FALSE)</f>
        <v>0.9642053246</v>
      </c>
      <c r="BE50" s="24">
        <f>VLOOKUP(A50,'2022_PAPI_Indicators'!A45:BD225,55,FALSE)</f>
        <v>0.8349875212</v>
      </c>
      <c r="BF50" s="24">
        <f>VLOOKUP(A50,'2022_PAPI_Indicators'!A45:BE225,56,FALSE)</f>
        <v>0.8318893909</v>
      </c>
      <c r="BG50" s="24">
        <f>VLOOKUP(A50,'2022_PAPI_Indicators'!A45:BF225,57,FALSE)</f>
        <v>0.7950656414</v>
      </c>
      <c r="BH50" s="24">
        <f>VLOOKUP(A50,'2022_PAPI_Indicators'!A45:BG225,58,FALSE)</f>
        <v>0.8557289839</v>
      </c>
      <c r="BI50" s="24">
        <f>VLOOKUP(A50,'2022_PAPI_Indicators'!A45:BH225,59,FALSE)</f>
        <v>0.8110595942</v>
      </c>
      <c r="BJ50" s="24">
        <f>VLOOKUP(A50,'2022_PAPI_Indicators'!A45:BI225,60,FALSE)</f>
        <v>0.8475030661</v>
      </c>
      <c r="BK50" s="24">
        <f>VLOOKUP(A50,'2022_PAPI_Indicators'!A45:BJ225,61,FALSE)</f>
        <v>0.8929572105</v>
      </c>
      <c r="BL50" s="24">
        <f>VLOOKUP(A50,'2022_PAPI_Indicators'!A45:BK225,62,FALSE)</f>
        <v>0.8756145835</v>
      </c>
      <c r="BM50" s="24">
        <f>VLOOKUP(A50,'2022_PAPI_Indicators'!A45:BL225,63,FALSE)</f>
        <v>0.8951822519</v>
      </c>
      <c r="BN50" s="24">
        <f>VLOOKUP(A50,'2022_PAPI_Indicators'!A45:BM225,64,FALSE)</f>
        <v>0.875543654</v>
      </c>
    </row>
    <row r="51" ht="13.5" customHeight="1">
      <c r="A51" s="19" t="s">
        <v>159</v>
      </c>
      <c r="B51" s="19" t="s">
        <v>160</v>
      </c>
      <c r="C51" s="20" t="s">
        <v>88</v>
      </c>
      <c r="D51" s="21">
        <f>VLOOKUP(A51,'2022_PAPI_Indicators'!A46:B226,2,)</f>
        <v>1.340819478</v>
      </c>
      <c r="E51" s="21">
        <f>VLOOKUP(A51,'2022_PAPI_Indicators'!A46:C226,3,FALSE)</f>
        <v>1.263974428</v>
      </c>
      <c r="F51" s="21">
        <f>VLOOKUP(A51,'2022_PAPI_Indicators'!A46:D226,4,FALSE)</f>
        <v>1.163851142</v>
      </c>
      <c r="G51" s="21">
        <f>VLOOKUP(A51,'2022_PAPI_Indicators'!A46:E226,5,FALSE)</f>
        <v>1.237791419</v>
      </c>
      <c r="H51" s="21">
        <f>VLOOKUP(A51,'2022_PAPI_Indicators'!A46:F226,6,FALSE)</f>
        <v>1.308239102</v>
      </c>
      <c r="I51" s="21">
        <f>VLOOKUP(A51,'2022_PAPI_Indicators'!A46:G226,7,FALSE)</f>
        <v>1.113166571</v>
      </c>
      <c r="J51" s="21">
        <f>VLOOKUP(A51,'2022_PAPI_Indicators'!A46:H226,8,FALSE)</f>
        <v>1.324536324</v>
      </c>
      <c r="K51" s="21">
        <f>VLOOKUP(A51,'2022_PAPI_Indicators'!A46:I226,9,FALSE)</f>
        <v>1.283672214</v>
      </c>
      <c r="L51" s="21">
        <f>VLOOKUP(A51,'2022_PAPI_Indicators'!A46:J226,10,FALSE)</f>
        <v>1.313831687</v>
      </c>
      <c r="M51" s="21">
        <f>VLOOKUP(A51,'2022_PAPI_Indicators'!A46:K226,11,FALSE)</f>
        <v>1.418725014</v>
      </c>
      <c r="N51" s="21">
        <f>VLOOKUP(A51,'2022_PAPI_Indicators'!A46:L226,12,FALSE)</f>
        <v>1.278320789</v>
      </c>
      <c r="O51" s="21">
        <f>VLOOKUP(A51,'2022_PAPI_Indicators'!A46:M226,13,FALSE)</f>
        <v>1.387164831</v>
      </c>
      <c r="P51" s="21">
        <f>VLOOKUP(A51,'2022_PAPI_Indicators'!A46:N226,14,FALSE)</f>
        <v>1.211283565</v>
      </c>
      <c r="Q51" s="21">
        <f>VLOOKUP(A51,'2022_PAPI_Indicators'!A46:O226,15,FALSE)</f>
        <v>1.398565412</v>
      </c>
      <c r="R51" s="22" t="str">
        <f>VLOOKUP(A51,'2022_PAPI_Indicators'!A46:P226,16,FALSE)</f>
        <v/>
      </c>
      <c r="S51" s="21">
        <f>VLOOKUP(A51,'2022_PAPI_Indicators'!A46:R226,17,FALSE)</f>
        <v>1.310660839</v>
      </c>
      <c r="T51" s="21">
        <f>VLOOKUP(A51,'2022_PAPI_Indicators'!A46:S226,18,FALSE)</f>
        <v>1.423175335</v>
      </c>
      <c r="U51" s="22" t="str">
        <f>VLOOKUP(A51,'2022_PAPI_Indicators'!A46:T226,19,FALSE)</f>
        <v/>
      </c>
      <c r="V51" s="21">
        <f>VLOOKUP(A51,'2022_PAPI_Indicators'!A46:U226,20,FALSE)</f>
        <v>1.348254681</v>
      </c>
      <c r="W51" s="21">
        <f>VLOOKUP(A51,'2022_PAPI_Indicators'!A46:V226,21,FALSE)</f>
        <v>1.561754823</v>
      </c>
      <c r="X51" s="21">
        <f>VLOOKUP(A51,'2022_PAPI_Indicators'!A46:W226,22,FALSE)</f>
        <v>1.450455785</v>
      </c>
      <c r="Y51" s="21">
        <f>VLOOKUP(A51,'2022_PAPI_Indicators'!A46:X226,23,FALSE)</f>
        <v>1.348380566</v>
      </c>
      <c r="Z51" s="21">
        <f>VLOOKUP(A51,'2022_PAPI_Indicators'!A46:Y226,24,FALSE)</f>
        <v>1.253768921</v>
      </c>
      <c r="AA51" s="21">
        <f>VLOOKUP(A51,'2022_PAPI_Indicators'!A46:Z226,25,FALSE)</f>
        <v>1.234903216</v>
      </c>
      <c r="AB51" s="21">
        <f>VLOOKUP(A51,'2022_PAPI_Indicators'!A46:AA226,26,FALSE)</f>
        <v>1.413421869</v>
      </c>
      <c r="AC51" s="21">
        <f>VLOOKUP(A51,'2022_PAPI_Indicators'!A46:AB226,27,FALSE)</f>
        <v>1.435266018</v>
      </c>
      <c r="AD51" s="21">
        <f>VLOOKUP(A51,'2022_PAPI_Indicators'!A46:AC226,28,FALSE)</f>
        <v>1.387295365</v>
      </c>
      <c r="AE51" s="21">
        <f>VLOOKUP(A51,'2022_PAPI_Indicators'!A46:AD226,29,FALSE)</f>
        <v>1.282740712</v>
      </c>
      <c r="AF51" s="21">
        <f>VLOOKUP(A51,'2022_PAPI_Indicators'!A46:AE226,30,FALSE)</f>
        <v>1.35334146</v>
      </c>
      <c r="AG51" s="21">
        <f>VLOOKUP(A51,'2022_PAPI_Indicators'!A46:AF226,31,FALSE)</f>
        <v>1.372040272</v>
      </c>
      <c r="AH51" s="21">
        <f>VLOOKUP(A51,'2022_PAPI_Indicators'!A46:AG226,32,FALSE)</f>
        <v>1.374018192</v>
      </c>
      <c r="AI51" s="21">
        <f>VLOOKUP(A51,'2022_PAPI_Indicators'!A46:AH226,33,FALSE)</f>
        <v>1.379391789</v>
      </c>
      <c r="AJ51" s="21">
        <f>VLOOKUP(A51,'2022_PAPI_Indicators'!A46:AI226,34,FALSE)</f>
        <v>1.380360007</v>
      </c>
      <c r="AK51" s="21">
        <f>VLOOKUP(A51,'2022_PAPI_Indicators'!A46:AJ226,35,FALSE)</f>
        <v>1.323391199</v>
      </c>
      <c r="AL51" s="21">
        <f>VLOOKUP(A51,'2022_PAPI_Indicators'!A46:AK226,36,FALSE)</f>
        <v>1.340684295</v>
      </c>
      <c r="AM51" s="21">
        <f>VLOOKUP(A51,'2022_PAPI_Indicators'!A46:AL226,37,FALSE)</f>
        <v>1.226365447</v>
      </c>
      <c r="AN51" s="21">
        <f>VLOOKUP(A51,'2022_PAPI_Indicators'!A46:AM226,38,FALSE)</f>
        <v>1.42069149</v>
      </c>
      <c r="AO51" s="21">
        <f>VLOOKUP(A51,'2022_PAPI_Indicators'!A46:AN226,39,FALSE)</f>
        <v>1.439038634</v>
      </c>
      <c r="AP51" s="21">
        <f>VLOOKUP(A51,'2022_PAPI_Indicators'!A46:AO226,40,FALSE)</f>
        <v>1.481670618</v>
      </c>
      <c r="AQ51" s="21">
        <f>VLOOKUP(A51,'2022_PAPI_Indicators'!A46:AP226,41,FALSE)</f>
        <v>1.126283526</v>
      </c>
      <c r="AR51" s="21">
        <f>VLOOKUP(A51,'2022_PAPI_Indicators'!A46:AQ226,42,FALSE)</f>
        <v>1.271087885</v>
      </c>
      <c r="AS51" s="21">
        <f>VLOOKUP(A51,'2022_PAPI_Indicators'!A46:AR226,43,FALSE)</f>
        <v>1.241082072</v>
      </c>
      <c r="AT51" s="21">
        <f>VLOOKUP(A51,'2022_PAPI_Indicators'!A46:AS226,44,FALSE)</f>
        <v>1.230866551</v>
      </c>
      <c r="AU51" s="21">
        <f>VLOOKUP(A51,'2022_PAPI_Indicators'!A46:AT226,45,FALSE)</f>
        <v>1.145184994</v>
      </c>
      <c r="AV51" s="21">
        <f>VLOOKUP(A51,'2022_PAPI_Indicators'!A46:AU226,46,FALSE)</f>
        <v>1.212572813</v>
      </c>
      <c r="AW51" s="21">
        <f>VLOOKUP(A51,'2022_PAPI_Indicators'!A46:AV226,47,FALSE)</f>
        <v>1.162121534</v>
      </c>
      <c r="AX51" s="21">
        <f>VLOOKUP(A51,'2022_PAPI_Indicators'!A46:AW226,48,FALSE)</f>
        <v>1.574391961</v>
      </c>
      <c r="AY51" s="21">
        <f>VLOOKUP(A51,'2022_PAPI_Indicators'!A46:AX226,49,FALSE)</f>
        <v>1.262251377</v>
      </c>
      <c r="AZ51" s="21">
        <f>VLOOKUP(A51,'2022_PAPI_Indicators'!A46:AY226,50,FALSE)</f>
        <v>1.26897192</v>
      </c>
      <c r="BA51" s="21">
        <f>VLOOKUP(A51,'2022_PAPI_Indicators'!A46:AZ226,51,FALSE)</f>
        <v>1.272172689</v>
      </c>
      <c r="BB51" s="21">
        <f>VLOOKUP(A51,'2022_PAPI_Indicators'!A46:BA226,52,FALSE)</f>
        <v>1.285736561</v>
      </c>
      <c r="BC51" s="21">
        <f>VLOOKUP(A51,'2022_PAPI_Indicators'!A46:BB226,53,FALSE)</f>
        <v>1.216422081</v>
      </c>
      <c r="BD51" s="21">
        <f>VLOOKUP(A51,'2022_PAPI_Indicators'!A46:BC226,54,FALSE)</f>
        <v>1.1688447</v>
      </c>
      <c r="BE51" s="21">
        <f>VLOOKUP(A51,'2022_PAPI_Indicators'!A46:BD226,55,FALSE)</f>
        <v>1.286902547</v>
      </c>
      <c r="BF51" s="21">
        <f>VLOOKUP(A51,'2022_PAPI_Indicators'!A46:BE226,56,FALSE)</f>
        <v>1.359332442</v>
      </c>
      <c r="BG51" s="21">
        <f>VLOOKUP(A51,'2022_PAPI_Indicators'!A46:BF226,57,FALSE)</f>
        <v>1.315393925</v>
      </c>
      <c r="BH51" s="21">
        <f>VLOOKUP(A51,'2022_PAPI_Indicators'!A46:BG226,58,FALSE)</f>
        <v>1.248890281</v>
      </c>
      <c r="BI51" s="21">
        <f>VLOOKUP(A51,'2022_PAPI_Indicators'!A46:BH226,59,FALSE)</f>
        <v>1.331081748</v>
      </c>
      <c r="BJ51" s="21">
        <f>VLOOKUP(A51,'2022_PAPI_Indicators'!A46:BI226,60,FALSE)</f>
        <v>1.328808427</v>
      </c>
      <c r="BK51" s="21">
        <f>VLOOKUP(A51,'2022_PAPI_Indicators'!A46:BJ226,61,FALSE)</f>
        <v>1.272198915</v>
      </c>
      <c r="BL51" s="21">
        <f>VLOOKUP(A51,'2022_PAPI_Indicators'!A46:BK226,62,FALSE)</f>
        <v>1.37282908</v>
      </c>
      <c r="BM51" s="21">
        <f>VLOOKUP(A51,'2022_PAPI_Indicators'!A46:BL226,63,FALSE)</f>
        <v>1.533752203</v>
      </c>
      <c r="BN51" s="21">
        <f>VLOOKUP(A51,'2022_PAPI_Indicators'!A46:BM226,64,FALSE)</f>
        <v>1.361221433</v>
      </c>
    </row>
    <row r="52" ht="13.5" customHeight="1">
      <c r="A52" s="11" t="s">
        <v>161</v>
      </c>
      <c r="B52" s="11" t="s">
        <v>162</v>
      </c>
      <c r="C52" s="12" t="s">
        <v>83</v>
      </c>
      <c r="D52" s="24">
        <f>VLOOKUP(A52,'2022_PAPI_Indicators'!A47:B227,2,)</f>
        <v>0.1276767999</v>
      </c>
      <c r="E52" s="24">
        <f>VLOOKUP(A52,'2022_PAPI_Indicators'!A47:C227,3,FALSE)</f>
        <v>0.1486219466</v>
      </c>
      <c r="F52" s="24">
        <f>VLOOKUP(A52,'2022_PAPI_Indicators'!A47:D227,4,FALSE)</f>
        <v>0.1503462046</v>
      </c>
      <c r="G52" s="24">
        <f>VLOOKUP(A52,'2022_PAPI_Indicators'!A47:E227,5,FALSE)</f>
        <v>0.1760311425</v>
      </c>
      <c r="H52" s="24">
        <f>VLOOKUP(A52,'2022_PAPI_Indicators'!A47:F227,6,FALSE)</f>
        <v>0.1358637661</v>
      </c>
      <c r="I52" s="24">
        <f>VLOOKUP(A52,'2022_PAPI_Indicators'!A47:G227,7,FALSE)</f>
        <v>0.1215672269</v>
      </c>
      <c r="J52" s="24">
        <f>VLOOKUP(A52,'2022_PAPI_Indicators'!A47:H227,8,FALSE)</f>
        <v>0.1716875583</v>
      </c>
      <c r="K52" s="24">
        <f>VLOOKUP(A52,'2022_PAPI_Indicators'!A47:I227,9,FALSE)</f>
        <v>0.1084077805</v>
      </c>
      <c r="L52" s="24">
        <f>VLOOKUP(A52,'2022_PAPI_Indicators'!A47:J227,10,FALSE)</f>
        <v>0.165102154</v>
      </c>
      <c r="M52" s="24">
        <f>VLOOKUP(A52,'2022_PAPI_Indicators'!A47:K227,11,FALSE)</f>
        <v>0.09493486583</v>
      </c>
      <c r="N52" s="24">
        <f>VLOOKUP(A52,'2022_PAPI_Indicators'!A47:L227,12,FALSE)</f>
        <v>0.1294755489</v>
      </c>
      <c r="O52" s="24">
        <f>VLOOKUP(A52,'2022_PAPI_Indicators'!A47:M227,13,FALSE)</f>
        <v>0.2400164902</v>
      </c>
      <c r="P52" s="24">
        <f>VLOOKUP(A52,'2022_PAPI_Indicators'!A47:N227,14,FALSE)</f>
        <v>0.1780295074</v>
      </c>
      <c r="Q52" s="24">
        <f>VLOOKUP(A52,'2022_PAPI_Indicators'!A47:O227,15,FALSE)</f>
        <v>0.2048002779</v>
      </c>
      <c r="R52" s="25" t="str">
        <f>VLOOKUP(A52,'2022_PAPI_Indicators'!A47:P227,16,FALSE)</f>
        <v/>
      </c>
      <c r="S52" s="24">
        <f>VLOOKUP(A52,'2022_PAPI_Indicators'!A47:R227,17,FALSE)</f>
        <v>0.1081378832</v>
      </c>
      <c r="T52" s="24">
        <f>VLOOKUP(A52,'2022_PAPI_Indicators'!A47:S227,18,FALSE)</f>
        <v>0.1383515</v>
      </c>
      <c r="U52" s="25" t="str">
        <f>VLOOKUP(A52,'2022_PAPI_Indicators'!A47:T227,19,FALSE)</f>
        <v/>
      </c>
      <c r="V52" s="24">
        <f>VLOOKUP(A52,'2022_PAPI_Indicators'!A47:U227,20,FALSE)</f>
        <v>0.1576247364</v>
      </c>
      <c r="W52" s="24">
        <f>VLOOKUP(A52,'2022_PAPI_Indicators'!A47:V227,21,FALSE)</f>
        <v>0.139967829</v>
      </c>
      <c r="X52" s="24">
        <f>VLOOKUP(A52,'2022_PAPI_Indicators'!A47:W227,22,FALSE)</f>
        <v>0.09012289345</v>
      </c>
      <c r="Y52" s="24">
        <f>VLOOKUP(A52,'2022_PAPI_Indicators'!A47:X227,23,FALSE)</f>
        <v>0.1358785927</v>
      </c>
      <c r="Z52" s="24">
        <f>VLOOKUP(A52,'2022_PAPI_Indicators'!A47:Y227,24,FALSE)</f>
        <v>0.1478692889</v>
      </c>
      <c r="AA52" s="24">
        <f>VLOOKUP(A52,'2022_PAPI_Indicators'!A47:Z227,25,FALSE)</f>
        <v>0.1780216396</v>
      </c>
      <c r="AB52" s="24">
        <f>VLOOKUP(A52,'2022_PAPI_Indicators'!A47:AA227,26,FALSE)</f>
        <v>0.09702934325</v>
      </c>
      <c r="AC52" s="24">
        <f>VLOOKUP(A52,'2022_PAPI_Indicators'!A47:AB227,27,FALSE)</f>
        <v>0.1410385966</v>
      </c>
      <c r="AD52" s="24">
        <f>VLOOKUP(A52,'2022_PAPI_Indicators'!A47:AC227,28,FALSE)</f>
        <v>0.1089206487</v>
      </c>
      <c r="AE52" s="24">
        <f>VLOOKUP(A52,'2022_PAPI_Indicators'!A47:AD227,29,FALSE)</f>
        <v>0.1432535797</v>
      </c>
      <c r="AF52" s="24">
        <f>VLOOKUP(A52,'2022_PAPI_Indicators'!A47:AE227,30,FALSE)</f>
        <v>0.2459554374</v>
      </c>
      <c r="AG52" s="24">
        <f>VLOOKUP(A52,'2022_PAPI_Indicators'!A47:AF227,31,FALSE)</f>
        <v>0.1980111003</v>
      </c>
      <c r="AH52" s="24">
        <f>VLOOKUP(A52,'2022_PAPI_Indicators'!A47:AG227,32,FALSE)</f>
        <v>0.2875908315</v>
      </c>
      <c r="AI52" s="24">
        <f>VLOOKUP(A52,'2022_PAPI_Indicators'!A47:AH227,33,FALSE)</f>
        <v>0.0900997594</v>
      </c>
      <c r="AJ52" s="24">
        <f>VLOOKUP(A52,'2022_PAPI_Indicators'!A47:AI227,34,FALSE)</f>
        <v>0.1664366573</v>
      </c>
      <c r="AK52" s="24">
        <f>VLOOKUP(A52,'2022_PAPI_Indicators'!A47:AJ227,35,FALSE)</f>
        <v>0.1528133005</v>
      </c>
      <c r="AL52" s="24">
        <f>VLOOKUP(A52,'2022_PAPI_Indicators'!A47:AK227,36,FALSE)</f>
        <v>0.1572972089</v>
      </c>
      <c r="AM52" s="24">
        <f>VLOOKUP(A52,'2022_PAPI_Indicators'!A47:AL227,37,FALSE)</f>
        <v>0.1507358551</v>
      </c>
      <c r="AN52" s="24">
        <f>VLOOKUP(A52,'2022_PAPI_Indicators'!A47:AM227,38,FALSE)</f>
        <v>0.2591501176</v>
      </c>
      <c r="AO52" s="24">
        <f>VLOOKUP(A52,'2022_PAPI_Indicators'!A47:AN227,39,FALSE)</f>
        <v>0.2843366563</v>
      </c>
      <c r="AP52" s="24">
        <f>VLOOKUP(A52,'2022_PAPI_Indicators'!A47:AO227,40,FALSE)</f>
        <v>0.1902184337</v>
      </c>
      <c r="AQ52" s="24">
        <f>VLOOKUP(A52,'2022_PAPI_Indicators'!A47:AP227,41,FALSE)</f>
        <v>0.1067788005</v>
      </c>
      <c r="AR52" s="24">
        <f>VLOOKUP(A52,'2022_PAPI_Indicators'!A47:AQ227,42,FALSE)</f>
        <v>0.2030406743</v>
      </c>
      <c r="AS52" s="24">
        <f>VLOOKUP(A52,'2022_PAPI_Indicators'!A47:AR227,43,FALSE)</f>
        <v>0.1209695265</v>
      </c>
      <c r="AT52" s="24">
        <f>VLOOKUP(A52,'2022_PAPI_Indicators'!A47:AS227,44,FALSE)</f>
        <v>0.1330336779</v>
      </c>
      <c r="AU52" s="24">
        <f>VLOOKUP(A52,'2022_PAPI_Indicators'!A47:AT227,45,FALSE)</f>
        <v>0.1444941461</v>
      </c>
      <c r="AV52" s="24">
        <f>VLOOKUP(A52,'2022_PAPI_Indicators'!A47:AU227,46,FALSE)</f>
        <v>0.1566502303</v>
      </c>
      <c r="AW52" s="24">
        <f>VLOOKUP(A52,'2022_PAPI_Indicators'!A47:AV227,47,FALSE)</f>
        <v>0.1394692659</v>
      </c>
      <c r="AX52" s="24">
        <f>VLOOKUP(A52,'2022_PAPI_Indicators'!A47:AW227,48,FALSE)</f>
        <v>0.3385465443</v>
      </c>
      <c r="AY52" s="24">
        <f>VLOOKUP(A52,'2022_PAPI_Indicators'!A47:AX227,49,FALSE)</f>
        <v>0.1992570311</v>
      </c>
      <c r="AZ52" s="24">
        <f>VLOOKUP(A52,'2022_PAPI_Indicators'!A47:AY227,50,FALSE)</f>
        <v>0.1388572901</v>
      </c>
      <c r="BA52" s="24">
        <f>VLOOKUP(A52,'2022_PAPI_Indicators'!A47:AZ227,51,FALSE)</f>
        <v>0.06982393563</v>
      </c>
      <c r="BB52" s="24">
        <f>VLOOKUP(A52,'2022_PAPI_Indicators'!A47:BA227,52,FALSE)</f>
        <v>0.1917330474</v>
      </c>
      <c r="BC52" s="24">
        <f>VLOOKUP(A52,'2022_PAPI_Indicators'!A47:BB227,53,FALSE)</f>
        <v>0.1171041802</v>
      </c>
      <c r="BD52" s="24">
        <f>VLOOKUP(A52,'2022_PAPI_Indicators'!A47:BC227,54,FALSE)</f>
        <v>0.1165136322</v>
      </c>
      <c r="BE52" s="24">
        <f>VLOOKUP(A52,'2022_PAPI_Indicators'!A47:BD227,55,FALSE)</f>
        <v>0.1581898928</v>
      </c>
      <c r="BF52" s="24">
        <f>VLOOKUP(A52,'2022_PAPI_Indicators'!A47:BE227,56,FALSE)</f>
        <v>0.1772500873</v>
      </c>
      <c r="BG52" s="24">
        <f>VLOOKUP(A52,'2022_PAPI_Indicators'!A47:BF227,57,FALSE)</f>
        <v>0.09714538604</v>
      </c>
      <c r="BH52" s="24">
        <f>VLOOKUP(A52,'2022_PAPI_Indicators'!A47:BG227,58,FALSE)</f>
        <v>0.09900899976</v>
      </c>
      <c r="BI52" s="24">
        <f>VLOOKUP(A52,'2022_PAPI_Indicators'!A47:BH227,59,FALSE)</f>
        <v>0.08182099462</v>
      </c>
      <c r="BJ52" s="24">
        <f>VLOOKUP(A52,'2022_PAPI_Indicators'!A47:BI227,60,FALSE)</f>
        <v>0.1337232292</v>
      </c>
      <c r="BK52" s="24">
        <f>VLOOKUP(A52,'2022_PAPI_Indicators'!A47:BJ227,61,FALSE)</f>
        <v>0.243568927</v>
      </c>
      <c r="BL52" s="24">
        <f>VLOOKUP(A52,'2022_PAPI_Indicators'!A47:BK227,62,FALSE)</f>
        <v>0.08516184241</v>
      </c>
      <c r="BM52" s="24">
        <f>VLOOKUP(A52,'2022_PAPI_Indicators'!A47:BL227,63,FALSE)</f>
        <v>0.2396667302</v>
      </c>
      <c r="BN52" s="24">
        <f>VLOOKUP(A52,'2022_PAPI_Indicators'!A47:BM227,64,FALSE)</f>
        <v>0.1368490458</v>
      </c>
    </row>
    <row r="53" ht="13.5" customHeight="1">
      <c r="A53" s="11" t="s">
        <v>163</v>
      </c>
      <c r="B53" s="11" t="s">
        <v>164</v>
      </c>
      <c r="C53" s="12" t="s">
        <v>83</v>
      </c>
      <c r="D53" s="24">
        <f>VLOOKUP(A53,'2022_PAPI_Indicators'!A48:B228,2,)</f>
        <v>0.02826556377</v>
      </c>
      <c r="E53" s="24">
        <f>VLOOKUP(A53,'2022_PAPI_Indicators'!A48:C228,3,FALSE)</f>
        <v>0.06194256619</v>
      </c>
      <c r="F53" s="24">
        <f>VLOOKUP(A53,'2022_PAPI_Indicators'!A48:D228,4,FALSE)</f>
        <v>0.07220869511</v>
      </c>
      <c r="G53" s="24">
        <f>VLOOKUP(A53,'2022_PAPI_Indicators'!A48:E228,5,FALSE)</f>
        <v>0.03952306882</v>
      </c>
      <c r="H53" s="24">
        <f>VLOOKUP(A53,'2022_PAPI_Indicators'!A48:F228,6,FALSE)</f>
        <v>0.02585268579</v>
      </c>
      <c r="I53" s="24">
        <f>VLOOKUP(A53,'2022_PAPI_Indicators'!A48:G228,7,FALSE)</f>
        <v>0.04817115515</v>
      </c>
      <c r="J53" s="24">
        <f>VLOOKUP(A53,'2022_PAPI_Indicators'!A48:H228,8,FALSE)</f>
        <v>0.06991118193</v>
      </c>
      <c r="K53" s="24">
        <f>VLOOKUP(A53,'2022_PAPI_Indicators'!A48:I228,9,FALSE)</f>
        <v>0.03276086599</v>
      </c>
      <c r="L53" s="24">
        <f>VLOOKUP(A53,'2022_PAPI_Indicators'!A48:J228,10,FALSE)</f>
        <v>0.04618189484</v>
      </c>
      <c r="M53" s="24">
        <f>VLOOKUP(A53,'2022_PAPI_Indicators'!A48:K228,11,FALSE)</f>
        <v>0.03406146541</v>
      </c>
      <c r="N53" s="24">
        <f>VLOOKUP(A53,'2022_PAPI_Indicators'!A48:L228,12,FALSE)</f>
        <v>0.03057866916</v>
      </c>
      <c r="O53" s="24">
        <f>VLOOKUP(A53,'2022_PAPI_Indicators'!A48:M228,13,FALSE)</f>
        <v>0.06213755533</v>
      </c>
      <c r="P53" s="24">
        <f>VLOOKUP(A53,'2022_PAPI_Indicators'!A48:N228,14,FALSE)</f>
        <v>0.06865449995</v>
      </c>
      <c r="Q53" s="24">
        <f>VLOOKUP(A53,'2022_PAPI_Indicators'!A48:O228,15,FALSE)</f>
        <v>0.04062766209</v>
      </c>
      <c r="R53" s="25" t="str">
        <f>VLOOKUP(A53,'2022_PAPI_Indicators'!A48:P228,16,FALSE)</f>
        <v/>
      </c>
      <c r="S53" s="24">
        <f>VLOOKUP(A53,'2022_PAPI_Indicators'!A48:R228,17,FALSE)</f>
        <v>0.02877577022</v>
      </c>
      <c r="T53" s="24">
        <f>VLOOKUP(A53,'2022_PAPI_Indicators'!A48:S228,18,FALSE)</f>
        <v>0.02989944816</v>
      </c>
      <c r="U53" s="25" t="str">
        <f>VLOOKUP(A53,'2022_PAPI_Indicators'!A48:T228,19,FALSE)</f>
        <v/>
      </c>
      <c r="V53" s="24">
        <f>VLOOKUP(A53,'2022_PAPI_Indicators'!A48:U228,20,FALSE)</f>
        <v>0.04415621236</v>
      </c>
      <c r="W53" s="24">
        <f>VLOOKUP(A53,'2022_PAPI_Indicators'!A48:V228,21,FALSE)</f>
        <v>0.03653064743</v>
      </c>
      <c r="X53" s="24">
        <f>VLOOKUP(A53,'2022_PAPI_Indicators'!A48:W228,22,FALSE)</f>
        <v>0.03201097995</v>
      </c>
      <c r="Y53" s="24">
        <f>VLOOKUP(A53,'2022_PAPI_Indicators'!A48:X228,23,FALSE)</f>
        <v>0.02535436116</v>
      </c>
      <c r="Z53" s="24">
        <f>VLOOKUP(A53,'2022_PAPI_Indicators'!A48:Y228,24,FALSE)</f>
        <v>0.04374340922</v>
      </c>
      <c r="AA53" s="24">
        <f>VLOOKUP(A53,'2022_PAPI_Indicators'!A48:Z228,25,FALSE)</f>
        <v>0.03961778805</v>
      </c>
      <c r="AB53" s="24">
        <f>VLOOKUP(A53,'2022_PAPI_Indicators'!A48:AA228,26,FALSE)</f>
        <v>0.01671811566</v>
      </c>
      <c r="AC53" s="24">
        <f>VLOOKUP(A53,'2022_PAPI_Indicators'!A48:AB228,27,FALSE)</f>
        <v>0.02702123858</v>
      </c>
      <c r="AD53" s="24">
        <f>VLOOKUP(A53,'2022_PAPI_Indicators'!A48:AC228,28,FALSE)</f>
        <v>0.0477000773</v>
      </c>
      <c r="AE53" s="24">
        <f>VLOOKUP(A53,'2022_PAPI_Indicators'!A48:AD228,29,FALSE)</f>
        <v>0.097948201</v>
      </c>
      <c r="AF53" s="24">
        <f>VLOOKUP(A53,'2022_PAPI_Indicators'!A48:AE228,30,FALSE)</f>
        <v>0.1235902905</v>
      </c>
      <c r="AG53" s="24">
        <f>VLOOKUP(A53,'2022_PAPI_Indicators'!A48:AF228,31,FALSE)</f>
        <v>0.08401978761</v>
      </c>
      <c r="AH53" s="24">
        <f>VLOOKUP(A53,'2022_PAPI_Indicators'!A48:AG228,32,FALSE)</f>
        <v>0.1235625297</v>
      </c>
      <c r="AI53" s="24">
        <f>VLOOKUP(A53,'2022_PAPI_Indicators'!A48:AH228,33,FALSE)</f>
        <v>0.01854513772</v>
      </c>
      <c r="AJ53" s="24">
        <f>VLOOKUP(A53,'2022_PAPI_Indicators'!A48:AI228,34,FALSE)</f>
        <v>0.03669464961</v>
      </c>
      <c r="AK53" s="24">
        <f>VLOOKUP(A53,'2022_PAPI_Indicators'!A48:AJ228,35,FALSE)</f>
        <v>0.05588909984</v>
      </c>
      <c r="AL53" s="24">
        <f>VLOOKUP(A53,'2022_PAPI_Indicators'!A48:AK228,36,FALSE)</f>
        <v>0.02905211039</v>
      </c>
      <c r="AM53" s="24">
        <f>VLOOKUP(A53,'2022_PAPI_Indicators'!A48:AL228,37,FALSE)</f>
        <v>0.06494967639</v>
      </c>
      <c r="AN53" s="24">
        <f>VLOOKUP(A53,'2022_PAPI_Indicators'!A48:AM228,38,FALSE)</f>
        <v>0.03125</v>
      </c>
      <c r="AO53" s="24">
        <f>VLOOKUP(A53,'2022_PAPI_Indicators'!A48:AN228,39,FALSE)</f>
        <v>0.08535477519</v>
      </c>
      <c r="AP53" s="24">
        <f>VLOOKUP(A53,'2022_PAPI_Indicators'!A48:AO228,40,FALSE)</f>
        <v>0.06974697858</v>
      </c>
      <c r="AQ53" s="24">
        <f>VLOOKUP(A53,'2022_PAPI_Indicators'!A48:AP228,41,FALSE)</f>
        <v>0.01796635985</v>
      </c>
      <c r="AR53" s="24">
        <f>VLOOKUP(A53,'2022_PAPI_Indicators'!A48:AQ228,42,FALSE)</f>
        <v>0.02837842703</v>
      </c>
      <c r="AS53" s="24">
        <f>VLOOKUP(A53,'2022_PAPI_Indicators'!A48:AR228,43,FALSE)</f>
        <v>0.04083290324</v>
      </c>
      <c r="AT53" s="24">
        <f>VLOOKUP(A53,'2022_PAPI_Indicators'!A48:AS228,44,FALSE)</f>
        <v>0.03870344907</v>
      </c>
      <c r="AU53" s="24">
        <f>VLOOKUP(A53,'2022_PAPI_Indicators'!A48:AT228,45,FALSE)</f>
        <v>0.0506548807</v>
      </c>
      <c r="AV53" s="24">
        <f>VLOOKUP(A53,'2022_PAPI_Indicators'!A48:AU228,46,FALSE)</f>
        <v>0.02532017976</v>
      </c>
      <c r="AW53" s="24">
        <f>VLOOKUP(A53,'2022_PAPI_Indicators'!A48:AV228,47,FALSE)</f>
        <v>0.04648975283</v>
      </c>
      <c r="AX53" s="24">
        <f>VLOOKUP(A53,'2022_PAPI_Indicators'!A48:AW228,48,FALSE)</f>
        <v>0.1228924245</v>
      </c>
      <c r="AY53" s="24">
        <f>VLOOKUP(A53,'2022_PAPI_Indicators'!A48:AX228,49,FALSE)</f>
        <v>0.04220247269</v>
      </c>
      <c r="AZ53" s="24">
        <f>VLOOKUP(A53,'2022_PAPI_Indicators'!A48:AY228,50,FALSE)</f>
        <v>0.031425111</v>
      </c>
      <c r="BA53" s="24">
        <f>VLOOKUP(A53,'2022_PAPI_Indicators'!A48:AZ228,51,FALSE)</f>
        <v>0.01753929444</v>
      </c>
      <c r="BB53" s="24">
        <f>VLOOKUP(A53,'2022_PAPI_Indicators'!A48:BA228,52,FALSE)</f>
        <v>0.03965127468</v>
      </c>
      <c r="BC53" s="24">
        <f>VLOOKUP(A53,'2022_PAPI_Indicators'!A48:BB228,53,FALSE)</f>
        <v>0.03293097019</v>
      </c>
      <c r="BD53" s="24">
        <f>VLOOKUP(A53,'2022_PAPI_Indicators'!A48:BC228,54,FALSE)</f>
        <v>0.01558790635</v>
      </c>
      <c r="BE53" s="24">
        <f>VLOOKUP(A53,'2022_PAPI_Indicators'!A48:BD228,55,FALSE)</f>
        <v>0.04717825726</v>
      </c>
      <c r="BF53" s="24">
        <f>VLOOKUP(A53,'2022_PAPI_Indicators'!A48:BE228,56,FALSE)</f>
        <v>0.04813029245</v>
      </c>
      <c r="BG53" s="24">
        <f>VLOOKUP(A53,'2022_PAPI_Indicators'!A48:BF228,57,FALSE)</f>
        <v>0.01732269302</v>
      </c>
      <c r="BH53" s="24">
        <f>VLOOKUP(A53,'2022_PAPI_Indicators'!A48:BG228,58,FALSE)</f>
        <v>0.0178224016</v>
      </c>
      <c r="BI53" s="24">
        <f>VLOOKUP(A53,'2022_PAPI_Indicators'!A48:BH228,59,FALSE)</f>
        <v>0.03690269589</v>
      </c>
      <c r="BJ53" s="24">
        <f>VLOOKUP(A53,'2022_PAPI_Indicators'!A48:BI228,60,FALSE)</f>
        <v>0.03942606971</v>
      </c>
      <c r="BK53" s="24">
        <f>VLOOKUP(A53,'2022_PAPI_Indicators'!A48:BJ228,61,FALSE)</f>
        <v>0.1117355302</v>
      </c>
      <c r="BL53" s="24">
        <f>VLOOKUP(A53,'2022_PAPI_Indicators'!A48:BK228,62,FALSE)</f>
        <v>0.0307979919</v>
      </c>
      <c r="BM53" s="24">
        <f>VLOOKUP(A53,'2022_PAPI_Indicators'!A48:BL228,63,FALSE)</f>
        <v>0.04890864715</v>
      </c>
      <c r="BN53" s="24">
        <f>VLOOKUP(A53,'2022_PAPI_Indicators'!A48:BM228,64,FALSE)</f>
        <v>0.04862288386</v>
      </c>
    </row>
    <row r="54" ht="13.5" customHeight="1">
      <c r="A54" s="11" t="s">
        <v>165</v>
      </c>
      <c r="B54" s="11" t="s">
        <v>166</v>
      </c>
      <c r="C54" s="12" t="s">
        <v>83</v>
      </c>
      <c r="D54" s="24">
        <f>VLOOKUP(A54,'2022_PAPI_Indicators'!A49:B229,2,)</f>
        <v>0.79274261</v>
      </c>
      <c r="E54" s="24">
        <f>VLOOKUP(A54,'2022_PAPI_Indicators'!A49:C229,3,FALSE)</f>
        <v>0.756352365</v>
      </c>
      <c r="F54" s="24">
        <f>VLOOKUP(A54,'2022_PAPI_Indicators'!A49:D229,4,FALSE)</f>
        <v>0.8980118632</v>
      </c>
      <c r="G54" s="24">
        <f>VLOOKUP(A54,'2022_PAPI_Indicators'!A49:E229,5,FALSE)</f>
        <v>0.8182646036</v>
      </c>
      <c r="H54" s="24">
        <f>VLOOKUP(A54,'2022_PAPI_Indicators'!A49:F229,6,FALSE)</f>
        <v>1</v>
      </c>
      <c r="I54" s="24">
        <f>VLOOKUP(A54,'2022_PAPI_Indicators'!A49:G229,7,FALSE)</f>
        <v>0.5751257539</v>
      </c>
      <c r="J54" s="24">
        <f>VLOOKUP(A54,'2022_PAPI_Indicators'!A49:H229,8,FALSE)</f>
        <v>0.8939914703</v>
      </c>
      <c r="K54" s="24">
        <f>VLOOKUP(A54,'2022_PAPI_Indicators'!A49:I229,9,FALSE)</f>
        <v>0.9848720431</v>
      </c>
      <c r="L54" s="24">
        <f>VLOOKUP(A54,'2022_PAPI_Indicators'!A49:J229,10,FALSE)</f>
        <v>0.8383360505</v>
      </c>
      <c r="M54" s="24">
        <f>VLOOKUP(A54,'2022_PAPI_Indicators'!A49:K229,11,FALSE)</f>
        <v>0.9702693224</v>
      </c>
      <c r="N54" s="24">
        <f>VLOOKUP(A54,'2022_PAPI_Indicators'!A49:L229,12,FALSE)</f>
        <v>1</v>
      </c>
      <c r="O54" s="24">
        <f>VLOOKUP(A54,'2022_PAPI_Indicators'!A49:M229,13,FALSE)</f>
        <v>0.9275283813</v>
      </c>
      <c r="P54" s="24">
        <f>VLOOKUP(A54,'2022_PAPI_Indicators'!A49:N229,14,FALSE)</f>
        <v>0.9678002</v>
      </c>
      <c r="Q54" s="24">
        <f>VLOOKUP(A54,'2022_PAPI_Indicators'!A49:O229,15,FALSE)</f>
        <v>0.6818144321</v>
      </c>
      <c r="R54" s="25" t="str">
        <f>VLOOKUP(A54,'2022_PAPI_Indicators'!A49:P229,16,FALSE)</f>
        <v/>
      </c>
      <c r="S54" s="24">
        <f>VLOOKUP(A54,'2022_PAPI_Indicators'!A49:R229,17,FALSE)</f>
        <v>1</v>
      </c>
      <c r="T54" s="24">
        <f>VLOOKUP(A54,'2022_PAPI_Indicators'!A49:S229,18,FALSE)</f>
        <v>0.9727168679</v>
      </c>
      <c r="U54" s="25" t="str">
        <f>VLOOKUP(A54,'2022_PAPI_Indicators'!A49:T229,19,FALSE)</f>
        <v/>
      </c>
      <c r="V54" s="24">
        <f>VLOOKUP(A54,'2022_PAPI_Indicators'!A49:U229,20,FALSE)</f>
        <v>1</v>
      </c>
      <c r="W54" s="24">
        <f>VLOOKUP(A54,'2022_PAPI_Indicators'!A49:V229,21,FALSE)</f>
        <v>1</v>
      </c>
      <c r="X54" s="24">
        <f>VLOOKUP(A54,'2022_PAPI_Indicators'!A49:W229,22,FALSE)</f>
        <v>1</v>
      </c>
      <c r="Y54" s="24">
        <f>VLOOKUP(A54,'2022_PAPI_Indicators'!A49:X229,23,FALSE)</f>
        <v>0.9287977815</v>
      </c>
      <c r="Z54" s="24">
        <f>VLOOKUP(A54,'2022_PAPI_Indicators'!A49:Y229,24,FALSE)</f>
        <v>0.8450946808</v>
      </c>
      <c r="AA54" s="24">
        <f>VLOOKUP(A54,'2022_PAPI_Indicators'!A49:Z229,25,FALSE)</f>
        <v>0.4504579604</v>
      </c>
      <c r="AB54" s="24">
        <f>VLOOKUP(A54,'2022_PAPI_Indicators'!A49:AA229,26,FALSE)</f>
        <v>1</v>
      </c>
      <c r="AC54" s="24">
        <f>VLOOKUP(A54,'2022_PAPI_Indicators'!A49:AB229,27,FALSE)</f>
        <v>0.890227139</v>
      </c>
      <c r="AD54" s="24">
        <f>VLOOKUP(A54,'2022_PAPI_Indicators'!A49:AC229,28,FALSE)</f>
        <v>0.9379401207</v>
      </c>
      <c r="AE54" s="24">
        <f>VLOOKUP(A54,'2022_PAPI_Indicators'!A49:AD229,29,FALSE)</f>
        <v>0.7707790136</v>
      </c>
      <c r="AF54" s="24">
        <f>VLOOKUP(A54,'2022_PAPI_Indicators'!A49:AE229,30,FALSE)</f>
        <v>0.8206138611</v>
      </c>
      <c r="AG54" s="24">
        <f>VLOOKUP(A54,'2022_PAPI_Indicators'!A49:AF229,31,FALSE)</f>
        <v>1</v>
      </c>
      <c r="AH54" s="24">
        <f>VLOOKUP(A54,'2022_PAPI_Indicators'!A49:AG229,32,FALSE)</f>
        <v>0.9388629198</v>
      </c>
      <c r="AI54" s="24">
        <f>VLOOKUP(A54,'2022_PAPI_Indicators'!A49:AH229,33,FALSE)</f>
        <v>0.9370520711</v>
      </c>
      <c r="AJ54" s="24">
        <f>VLOOKUP(A54,'2022_PAPI_Indicators'!A49:AI229,34,FALSE)</f>
        <v>1</v>
      </c>
      <c r="AK54" s="24">
        <f>VLOOKUP(A54,'2022_PAPI_Indicators'!A49:AJ229,35,FALSE)</f>
        <v>0.8828881979</v>
      </c>
      <c r="AL54" s="24">
        <f>VLOOKUP(A54,'2022_PAPI_Indicators'!A49:AK229,36,FALSE)</f>
        <v>1</v>
      </c>
      <c r="AM54" s="24">
        <f>VLOOKUP(A54,'2022_PAPI_Indicators'!A49:AL229,37,FALSE)</f>
        <v>0.891510129</v>
      </c>
      <c r="AN54" s="24">
        <f>VLOOKUP(A54,'2022_PAPI_Indicators'!A49:AM229,38,FALSE)</f>
        <v>1</v>
      </c>
      <c r="AO54" s="24">
        <f>VLOOKUP(A54,'2022_PAPI_Indicators'!A49:AN229,39,FALSE)</f>
        <v>1</v>
      </c>
      <c r="AP54" s="24">
        <f>VLOOKUP(A54,'2022_PAPI_Indicators'!A49:AO229,40,FALSE)</f>
        <v>1</v>
      </c>
      <c r="AQ54" s="24">
        <f>VLOOKUP(A54,'2022_PAPI_Indicators'!A49:AP229,41,FALSE)</f>
        <v>0.5</v>
      </c>
      <c r="AR54" s="24">
        <f>VLOOKUP(A54,'2022_PAPI_Indicators'!A49:AQ229,42,FALSE)</f>
        <v>1</v>
      </c>
      <c r="AS54" s="24">
        <f>VLOOKUP(A54,'2022_PAPI_Indicators'!A49:AR229,43,FALSE)</f>
        <v>0.8400369883</v>
      </c>
      <c r="AT54" s="24">
        <f>VLOOKUP(A54,'2022_PAPI_Indicators'!A49:AS229,44,FALSE)</f>
        <v>0.9853112698</v>
      </c>
      <c r="AU54" s="24">
        <f>VLOOKUP(A54,'2022_PAPI_Indicators'!A49:AT229,45,FALSE)</f>
        <v>0.7305809855</v>
      </c>
      <c r="AV54" s="24">
        <f>VLOOKUP(A54,'2022_PAPI_Indicators'!A49:AU229,46,FALSE)</f>
        <v>1</v>
      </c>
      <c r="AW54" s="24">
        <f>VLOOKUP(A54,'2022_PAPI_Indicators'!A49:AV229,47,FALSE)</f>
        <v>0.802985549</v>
      </c>
      <c r="AX54" s="24">
        <f>VLOOKUP(A54,'2022_PAPI_Indicators'!A49:AW229,48,FALSE)</f>
        <v>1</v>
      </c>
      <c r="AY54" s="24">
        <f>VLOOKUP(A54,'2022_PAPI_Indicators'!A49:AX229,49,FALSE)</f>
        <v>0.8274952769</v>
      </c>
      <c r="AZ54" s="24">
        <f>VLOOKUP(A54,'2022_PAPI_Indicators'!A49:AY229,50,FALSE)</f>
        <v>0.8797708154</v>
      </c>
      <c r="BA54" s="24">
        <f>VLOOKUP(A54,'2022_PAPI_Indicators'!A49:AZ229,51,FALSE)</f>
        <v>0.8333333135</v>
      </c>
      <c r="BB54" s="24">
        <f>VLOOKUP(A54,'2022_PAPI_Indicators'!A49:BA229,52,FALSE)</f>
        <v>1</v>
      </c>
      <c r="BC54" s="24">
        <f>VLOOKUP(A54,'2022_PAPI_Indicators'!A49:BB229,53,FALSE)</f>
        <v>1</v>
      </c>
      <c r="BD54" s="24">
        <f>VLOOKUP(A54,'2022_PAPI_Indicators'!A49:BC229,54,FALSE)</f>
        <v>1</v>
      </c>
      <c r="BE54" s="24">
        <f>VLOOKUP(A54,'2022_PAPI_Indicators'!A49:BD229,55,FALSE)</f>
        <v>0.8431792855</v>
      </c>
      <c r="BF54" s="24">
        <f>VLOOKUP(A54,'2022_PAPI_Indicators'!A49:BE229,56,FALSE)</f>
        <v>1</v>
      </c>
      <c r="BG54" s="24">
        <f>VLOOKUP(A54,'2022_PAPI_Indicators'!A49:BF229,57,FALSE)</f>
        <v>0.9509980083</v>
      </c>
      <c r="BH54" s="24">
        <f>VLOOKUP(A54,'2022_PAPI_Indicators'!A49:BG229,58,FALSE)</f>
        <v>0.8333333135</v>
      </c>
      <c r="BI54" s="24">
        <f>VLOOKUP(A54,'2022_PAPI_Indicators'!A49:BH229,59,FALSE)</f>
        <v>1</v>
      </c>
      <c r="BJ54" s="24">
        <f>VLOOKUP(A54,'2022_PAPI_Indicators'!A49:BI229,60,FALSE)</f>
        <v>1</v>
      </c>
      <c r="BK54" s="24">
        <f>VLOOKUP(A54,'2022_PAPI_Indicators'!A49:BJ229,61,FALSE)</f>
        <v>0.8633083701</v>
      </c>
      <c r="BL54" s="24">
        <f>VLOOKUP(A54,'2022_PAPI_Indicators'!A49:BK229,62,FALSE)</f>
        <v>1</v>
      </c>
      <c r="BM54" s="24">
        <f>VLOOKUP(A54,'2022_PAPI_Indicators'!A49:BL229,63,FALSE)</f>
        <v>1</v>
      </c>
      <c r="BN54" s="24">
        <f>VLOOKUP(A54,'2022_PAPI_Indicators'!A49:BM229,64,FALSE)</f>
        <v>1</v>
      </c>
    </row>
    <row r="55" ht="13.5" customHeight="1">
      <c r="A55" s="11" t="s">
        <v>167</v>
      </c>
      <c r="B55" s="11" t="s">
        <v>168</v>
      </c>
      <c r="C55" s="12" t="s">
        <v>169</v>
      </c>
      <c r="D55" s="13">
        <f>VLOOKUP(A55,'2022_PAPI_Indicators'!A50:B230,2,)</f>
        <v>2.334112644</v>
      </c>
      <c r="E55" s="13">
        <f>VLOOKUP(A55,'2022_PAPI_Indicators'!A50:C230,3,FALSE)</f>
        <v>2.467553139</v>
      </c>
      <c r="F55" s="13">
        <f>VLOOKUP(A55,'2022_PAPI_Indicators'!A50:D230,4,FALSE)</f>
        <v>2.249559402</v>
      </c>
      <c r="G55" s="13">
        <f>VLOOKUP(A55,'2022_PAPI_Indicators'!A50:E230,5,FALSE)</f>
        <v>2.397107124</v>
      </c>
      <c r="H55" s="13">
        <f>VLOOKUP(A55,'2022_PAPI_Indicators'!A50:F230,6,FALSE)</f>
        <v>2.121457577</v>
      </c>
      <c r="I55" s="13">
        <f>VLOOKUP(A55,'2022_PAPI_Indicators'!A50:G230,7,FALSE)</f>
        <v>2.035722494</v>
      </c>
      <c r="J55" s="13">
        <f>VLOOKUP(A55,'2022_PAPI_Indicators'!A50:H230,8,FALSE)</f>
        <v>2.574100018</v>
      </c>
      <c r="K55" s="13">
        <f>VLOOKUP(A55,'2022_PAPI_Indicators'!A50:I230,9,FALSE)</f>
        <v>2.297496796</v>
      </c>
      <c r="L55" s="13">
        <f>VLOOKUP(A55,'2022_PAPI_Indicators'!A50:J230,10,FALSE)</f>
        <v>2.357914448</v>
      </c>
      <c r="M55" s="13">
        <f>VLOOKUP(A55,'2022_PAPI_Indicators'!A50:K230,11,FALSE)</f>
        <v>2.293091536</v>
      </c>
      <c r="N55" s="13">
        <f>VLOOKUP(A55,'2022_PAPI_Indicators'!A50:L230,12,FALSE)</f>
        <v>2.318978786</v>
      </c>
      <c r="O55" s="13">
        <f>VLOOKUP(A55,'2022_PAPI_Indicators'!A50:M230,13,FALSE)</f>
        <v>2.250403166</v>
      </c>
      <c r="P55" s="13">
        <f>VLOOKUP(A55,'2022_PAPI_Indicators'!A50:N230,14,FALSE)</f>
        <v>2.367009401</v>
      </c>
      <c r="Q55" s="13">
        <f>VLOOKUP(A55,'2022_PAPI_Indicators'!A50:O230,15,FALSE)</f>
        <v>2.189012051</v>
      </c>
      <c r="R55" s="14" t="str">
        <f>VLOOKUP(A55,'2022_PAPI_Indicators'!A50:P230,16,FALSE)</f>
        <v/>
      </c>
      <c r="S55" s="13">
        <f>VLOOKUP(A55,'2022_PAPI_Indicators'!A50:R230,17,FALSE)</f>
        <v>2.465679407</v>
      </c>
      <c r="T55" s="13">
        <f>VLOOKUP(A55,'2022_PAPI_Indicators'!A50:S230,18,FALSE)</f>
        <v>2.216112137</v>
      </c>
      <c r="U55" s="14" t="str">
        <f>VLOOKUP(A55,'2022_PAPI_Indicators'!A50:T230,19,FALSE)</f>
        <v/>
      </c>
      <c r="V55" s="13">
        <f>VLOOKUP(A55,'2022_PAPI_Indicators'!A50:U230,20,FALSE)</f>
        <v>2.299662352</v>
      </c>
      <c r="W55" s="13">
        <f>VLOOKUP(A55,'2022_PAPI_Indicators'!A50:V230,21,FALSE)</f>
        <v>2.573670864</v>
      </c>
      <c r="X55" s="13">
        <f>VLOOKUP(A55,'2022_PAPI_Indicators'!A50:W230,22,FALSE)</f>
        <v>2.363636255</v>
      </c>
      <c r="Y55" s="13">
        <f>VLOOKUP(A55,'2022_PAPI_Indicators'!A50:X230,23,FALSE)</f>
        <v>2.190092564</v>
      </c>
      <c r="Z55" s="13">
        <f>VLOOKUP(A55,'2022_PAPI_Indicators'!A50:Y230,24,FALSE)</f>
        <v>2.193737268</v>
      </c>
      <c r="AA55" s="13">
        <f>VLOOKUP(A55,'2022_PAPI_Indicators'!A50:Z230,25,FALSE)</f>
        <v>2.485855579</v>
      </c>
      <c r="AB55" s="13">
        <f>VLOOKUP(A55,'2022_PAPI_Indicators'!A50:AA230,26,FALSE)</f>
        <v>2.333333254</v>
      </c>
      <c r="AC55" s="13">
        <f>VLOOKUP(A55,'2022_PAPI_Indicators'!A50:AB230,27,FALSE)</f>
        <v>2.415246964</v>
      </c>
      <c r="AD55" s="13">
        <f>VLOOKUP(A55,'2022_PAPI_Indicators'!A50:AC230,28,FALSE)</f>
        <v>2.356399775</v>
      </c>
      <c r="AE55" s="13">
        <f>VLOOKUP(A55,'2022_PAPI_Indicators'!A50:AD230,29,FALSE)</f>
        <v>2.520300865</v>
      </c>
      <c r="AF55" s="13">
        <f>VLOOKUP(A55,'2022_PAPI_Indicators'!A50:AE230,30,FALSE)</f>
        <v>2.309120417</v>
      </c>
      <c r="AG55" s="13">
        <f>VLOOKUP(A55,'2022_PAPI_Indicators'!A50:AF230,31,FALSE)</f>
        <v>2.30123806</v>
      </c>
      <c r="AH55" s="13">
        <f>VLOOKUP(A55,'2022_PAPI_Indicators'!A50:AG230,32,FALSE)</f>
        <v>2.317499638</v>
      </c>
      <c r="AI55" s="13">
        <f>VLOOKUP(A55,'2022_PAPI_Indicators'!A50:AH230,33,FALSE)</f>
        <v>2.193044901</v>
      </c>
      <c r="AJ55" s="13">
        <f>VLOOKUP(A55,'2022_PAPI_Indicators'!A50:AI230,34,FALSE)</f>
        <v>2.285538435</v>
      </c>
      <c r="AK55" s="13">
        <f>VLOOKUP(A55,'2022_PAPI_Indicators'!A50:AJ230,35,FALSE)</f>
        <v>2.283340693</v>
      </c>
      <c r="AL55" s="13">
        <f>VLOOKUP(A55,'2022_PAPI_Indicators'!A50:AK230,36,FALSE)</f>
        <v>2.102066755</v>
      </c>
      <c r="AM55" s="13">
        <f>VLOOKUP(A55,'2022_PAPI_Indicators'!A50:AL230,37,FALSE)</f>
        <v>2.142248869</v>
      </c>
      <c r="AN55" s="13">
        <f>VLOOKUP(A55,'2022_PAPI_Indicators'!A50:AM230,38,FALSE)</f>
        <v>2.363210917</v>
      </c>
      <c r="AO55" s="13">
        <f>VLOOKUP(A55,'2022_PAPI_Indicators'!A50:AN230,39,FALSE)</f>
        <v>2.335165024</v>
      </c>
      <c r="AP55" s="13">
        <f>VLOOKUP(A55,'2022_PAPI_Indicators'!A50:AO230,40,FALSE)</f>
        <v>2.259524584</v>
      </c>
      <c r="AQ55" s="13">
        <f>VLOOKUP(A55,'2022_PAPI_Indicators'!A50:AP230,41,FALSE)</f>
        <v>2.150801182</v>
      </c>
      <c r="AR55" s="13">
        <f>VLOOKUP(A55,'2022_PAPI_Indicators'!A50:AQ230,42,FALSE)</f>
        <v>2.280306339</v>
      </c>
      <c r="AS55" s="13">
        <f>VLOOKUP(A55,'2022_PAPI_Indicators'!A50:AR230,43,FALSE)</f>
        <v>2.09441328</v>
      </c>
      <c r="AT55" s="13">
        <f>VLOOKUP(A55,'2022_PAPI_Indicators'!A50:AS230,44,FALSE)</f>
        <v>2.262588978</v>
      </c>
      <c r="AU55" s="13">
        <f>VLOOKUP(A55,'2022_PAPI_Indicators'!A50:AT230,45,FALSE)</f>
        <v>2.198895931</v>
      </c>
      <c r="AV55" s="13">
        <f>VLOOKUP(A55,'2022_PAPI_Indicators'!A50:AU230,46,FALSE)</f>
        <v>2.150283813</v>
      </c>
      <c r="AW55" s="13">
        <f>VLOOKUP(A55,'2022_PAPI_Indicators'!A50:AV230,47,FALSE)</f>
        <v>2.204912663</v>
      </c>
      <c r="AX55" s="13">
        <f>VLOOKUP(A55,'2022_PAPI_Indicators'!A50:AW230,48,FALSE)</f>
        <v>2.383602142</v>
      </c>
      <c r="AY55" s="13">
        <f>VLOOKUP(A55,'2022_PAPI_Indicators'!A50:AX230,49,FALSE)</f>
        <v>2.08759737</v>
      </c>
      <c r="AZ55" s="13">
        <f>VLOOKUP(A55,'2022_PAPI_Indicators'!A50:AY230,50,FALSE)</f>
        <v>2.331515789</v>
      </c>
      <c r="BA55" s="13">
        <f>VLOOKUP(A55,'2022_PAPI_Indicators'!A50:AZ230,51,FALSE)</f>
        <v>2.228179932</v>
      </c>
      <c r="BB55" s="13">
        <f>VLOOKUP(A55,'2022_PAPI_Indicators'!A50:BA230,52,FALSE)</f>
        <v>2.258246899</v>
      </c>
      <c r="BC55" s="13">
        <f>VLOOKUP(A55,'2022_PAPI_Indicators'!A50:BB230,53,FALSE)</f>
        <v>2.376365662</v>
      </c>
      <c r="BD55" s="13">
        <f>VLOOKUP(A55,'2022_PAPI_Indicators'!A50:BC230,54,FALSE)</f>
        <v>2.070288897</v>
      </c>
      <c r="BE55" s="13">
        <f>VLOOKUP(A55,'2022_PAPI_Indicators'!A50:BD230,55,FALSE)</f>
        <v>2.216444016</v>
      </c>
      <c r="BF55" s="13">
        <f>VLOOKUP(A55,'2022_PAPI_Indicators'!A50:BE230,56,FALSE)</f>
        <v>2.316373825</v>
      </c>
      <c r="BG55" s="13">
        <f>VLOOKUP(A55,'2022_PAPI_Indicators'!A50:BF230,57,FALSE)</f>
        <v>2.303123713</v>
      </c>
      <c r="BH55" s="13">
        <f>VLOOKUP(A55,'2022_PAPI_Indicators'!A50:BG230,58,FALSE)</f>
        <v>2.419688702</v>
      </c>
      <c r="BI55" s="13">
        <f>VLOOKUP(A55,'2022_PAPI_Indicators'!A50:BH230,59,FALSE)</f>
        <v>2.280959368</v>
      </c>
      <c r="BJ55" s="13">
        <f>VLOOKUP(A55,'2022_PAPI_Indicators'!A50:BI230,60,FALSE)</f>
        <v>2.313320637</v>
      </c>
      <c r="BK55" s="13">
        <f>VLOOKUP(A55,'2022_PAPI_Indicators'!A50:BJ230,61,FALSE)</f>
        <v>2.228479624</v>
      </c>
      <c r="BL55" s="13">
        <f>VLOOKUP(A55,'2022_PAPI_Indicators'!A50:BK230,62,FALSE)</f>
        <v>2.276718616</v>
      </c>
      <c r="BM55" s="13">
        <f>VLOOKUP(A55,'2022_PAPI_Indicators'!A50:BL230,63,FALSE)</f>
        <v>2.370683193</v>
      </c>
      <c r="BN55" s="13">
        <f>VLOOKUP(A55,'2022_PAPI_Indicators'!A50:BM230,64,FALSE)</f>
        <v>2.320830107</v>
      </c>
    </row>
    <row r="56" ht="13.5" customHeight="1">
      <c r="A56" s="11" t="s">
        <v>170</v>
      </c>
      <c r="B56" s="11" t="s">
        <v>171</v>
      </c>
      <c r="C56" s="12" t="s">
        <v>83</v>
      </c>
      <c r="D56" s="24">
        <f>VLOOKUP(A56,'2022_PAPI_Indicators'!A51:B231,2,)</f>
        <v>0.9061074853</v>
      </c>
      <c r="E56" s="24">
        <f>VLOOKUP(A56,'2022_PAPI_Indicators'!A51:C231,3,FALSE)</f>
        <v>0.8287398219</v>
      </c>
      <c r="F56" s="24">
        <f>VLOOKUP(A56,'2022_PAPI_Indicators'!A51:D231,4,FALSE)</f>
        <v>0.6177991629</v>
      </c>
      <c r="G56" s="24">
        <f>VLOOKUP(A56,'2022_PAPI_Indicators'!A51:E231,5,FALSE)</f>
        <v>0.6431612372</v>
      </c>
      <c r="H56" s="24">
        <f>VLOOKUP(A56,'2022_PAPI_Indicators'!A51:F231,6,FALSE)</f>
        <v>0.815731287</v>
      </c>
      <c r="I56" s="24">
        <f>VLOOKUP(A56,'2022_PAPI_Indicators'!A51:G231,7,FALSE)</f>
        <v>0.7409561872</v>
      </c>
      <c r="J56" s="24">
        <f>VLOOKUP(A56,'2022_PAPI_Indicators'!A51:H231,8,FALSE)</f>
        <v>0.7964472175</v>
      </c>
      <c r="K56" s="24">
        <f>VLOOKUP(A56,'2022_PAPI_Indicators'!A51:I231,9,FALSE)</f>
        <v>0.8499421477</v>
      </c>
      <c r="L56" s="24">
        <f>VLOOKUP(A56,'2022_PAPI_Indicators'!A51:J231,10,FALSE)</f>
        <v>0.8274319172</v>
      </c>
      <c r="M56" s="24">
        <f>VLOOKUP(A56,'2022_PAPI_Indicators'!A51:K231,11,FALSE)</f>
        <v>0.8946167827</v>
      </c>
      <c r="N56" s="24">
        <f>VLOOKUP(A56,'2022_PAPI_Indicators'!A51:L231,12,FALSE)</f>
        <v>0.8285268545</v>
      </c>
      <c r="O56" s="24">
        <f>VLOOKUP(A56,'2022_PAPI_Indicators'!A51:M231,13,FALSE)</f>
        <v>0.7389497161</v>
      </c>
      <c r="P56" s="24">
        <f>VLOOKUP(A56,'2022_PAPI_Indicators'!A51:N231,14,FALSE)</f>
        <v>0.6969705224</v>
      </c>
      <c r="Q56" s="24">
        <f>VLOOKUP(A56,'2022_PAPI_Indicators'!A51:O231,15,FALSE)</f>
        <v>0.8963986039</v>
      </c>
      <c r="R56" s="25" t="str">
        <f>VLOOKUP(A56,'2022_PAPI_Indicators'!A51:P231,16,FALSE)</f>
        <v/>
      </c>
      <c r="S56" s="24">
        <f>VLOOKUP(A56,'2022_PAPI_Indicators'!A51:R231,17,FALSE)</f>
        <v>0.8544265628</v>
      </c>
      <c r="T56" s="24">
        <f>VLOOKUP(A56,'2022_PAPI_Indicators'!A51:S231,18,FALSE)</f>
        <v>0.9355813861</v>
      </c>
      <c r="U56" s="25" t="str">
        <f>VLOOKUP(A56,'2022_PAPI_Indicators'!A51:T231,19,FALSE)</f>
        <v/>
      </c>
      <c r="V56" s="24">
        <f>VLOOKUP(A56,'2022_PAPI_Indicators'!A51:U231,20,FALSE)</f>
        <v>0.9197309613</v>
      </c>
      <c r="W56" s="24">
        <f>VLOOKUP(A56,'2022_PAPI_Indicators'!A51:V231,21,FALSE)</f>
        <v>0.8962030411</v>
      </c>
      <c r="X56" s="24">
        <f>VLOOKUP(A56,'2022_PAPI_Indicators'!A51:W231,22,FALSE)</f>
        <v>0.8586140275</v>
      </c>
      <c r="Y56" s="24">
        <f>VLOOKUP(A56,'2022_PAPI_Indicators'!A51:X231,23,FALSE)</f>
        <v>0.8623428941</v>
      </c>
      <c r="Z56" s="24">
        <f>VLOOKUP(A56,'2022_PAPI_Indicators'!A51:Y231,24,FALSE)</f>
        <v>0.83334589</v>
      </c>
      <c r="AA56" s="24">
        <f>VLOOKUP(A56,'2022_PAPI_Indicators'!A51:Z231,25,FALSE)</f>
        <v>0.8833677769</v>
      </c>
      <c r="AB56" s="24">
        <f>VLOOKUP(A56,'2022_PAPI_Indicators'!A51:AA231,26,FALSE)</f>
        <v>0.8292180896</v>
      </c>
      <c r="AC56" s="24">
        <f>VLOOKUP(A56,'2022_PAPI_Indicators'!A51:AB231,27,FALSE)</f>
        <v>0.8840299249</v>
      </c>
      <c r="AD56" s="24">
        <f>VLOOKUP(A56,'2022_PAPI_Indicators'!A51:AC231,28,FALSE)</f>
        <v>0.9039280415</v>
      </c>
      <c r="AE56" s="24">
        <f>VLOOKUP(A56,'2022_PAPI_Indicators'!A51:AD231,29,FALSE)</f>
        <v>0.7920196652</v>
      </c>
      <c r="AF56" s="24">
        <f>VLOOKUP(A56,'2022_PAPI_Indicators'!A51:AE231,30,FALSE)</f>
        <v>0.7831966877</v>
      </c>
      <c r="AG56" s="24">
        <f>VLOOKUP(A56,'2022_PAPI_Indicators'!A51:AF231,31,FALSE)</f>
        <v>0.7504975796</v>
      </c>
      <c r="AH56" s="24">
        <f>VLOOKUP(A56,'2022_PAPI_Indicators'!A51:AG231,32,FALSE)</f>
        <v>0.6624163985</v>
      </c>
      <c r="AI56" s="24">
        <f>VLOOKUP(A56,'2022_PAPI_Indicators'!A51:AH231,33,FALSE)</f>
        <v>0.8559340835</v>
      </c>
      <c r="AJ56" s="24">
        <f>VLOOKUP(A56,'2022_PAPI_Indicators'!A51:AI231,34,FALSE)</f>
        <v>0.8069387674</v>
      </c>
      <c r="AK56" s="24">
        <f>VLOOKUP(A56,'2022_PAPI_Indicators'!A51:AJ231,35,FALSE)</f>
        <v>0.8265337944</v>
      </c>
      <c r="AL56" s="24">
        <f>VLOOKUP(A56,'2022_PAPI_Indicators'!A51:AK231,36,FALSE)</f>
        <v>0.8362740874</v>
      </c>
      <c r="AM56" s="24">
        <f>VLOOKUP(A56,'2022_PAPI_Indicators'!A51:AL231,37,FALSE)</f>
        <v>0.694858551</v>
      </c>
      <c r="AN56" s="24">
        <f>VLOOKUP(A56,'2022_PAPI_Indicators'!A51:AM231,38,FALSE)</f>
        <v>0.890625</v>
      </c>
      <c r="AO56" s="24">
        <f>VLOOKUP(A56,'2022_PAPI_Indicators'!A51:AN231,39,FALSE)</f>
        <v>0.7425076962</v>
      </c>
      <c r="AP56" s="24">
        <f>VLOOKUP(A56,'2022_PAPI_Indicators'!A51:AO231,40,FALSE)</f>
        <v>0.8077443838</v>
      </c>
      <c r="AQ56" s="24">
        <f>VLOOKUP(A56,'2022_PAPI_Indicators'!A51:AP231,41,FALSE)</f>
        <v>0.8562691212</v>
      </c>
      <c r="AR56" s="24">
        <f>VLOOKUP(A56,'2022_PAPI_Indicators'!A51:AQ231,42,FALSE)</f>
        <v>0.6277872324</v>
      </c>
      <c r="AS56" s="24">
        <f>VLOOKUP(A56,'2022_PAPI_Indicators'!A51:AR231,43,FALSE)</f>
        <v>0.8676847816</v>
      </c>
      <c r="AT56" s="24">
        <f>VLOOKUP(A56,'2022_PAPI_Indicators'!A51:AS231,44,FALSE)</f>
        <v>0.7471801639</v>
      </c>
      <c r="AU56" s="24">
        <f>VLOOKUP(A56,'2022_PAPI_Indicators'!A51:AT231,45,FALSE)</f>
        <v>0.6888481379</v>
      </c>
      <c r="AV56" s="24">
        <f>VLOOKUP(A56,'2022_PAPI_Indicators'!A51:AU231,46,FALSE)</f>
        <v>0.6920341253</v>
      </c>
      <c r="AW56" s="24">
        <f>VLOOKUP(A56,'2022_PAPI_Indicators'!A51:AV231,47,FALSE)</f>
        <v>0.7969098687</v>
      </c>
      <c r="AX56" s="24">
        <f>VLOOKUP(A56,'2022_PAPI_Indicators'!A51:AW231,48,FALSE)</f>
        <v>0.8815841675</v>
      </c>
      <c r="AY56" s="24">
        <f>VLOOKUP(A56,'2022_PAPI_Indicators'!A51:AX231,49,FALSE)</f>
        <v>0.8036908507</v>
      </c>
      <c r="AZ56" s="24">
        <f>VLOOKUP(A56,'2022_PAPI_Indicators'!A51:AY231,50,FALSE)</f>
        <v>0.7008801699</v>
      </c>
      <c r="BA56" s="24">
        <f>VLOOKUP(A56,'2022_PAPI_Indicators'!A51:AZ231,51,FALSE)</f>
        <v>0.9058115482</v>
      </c>
      <c r="BB56" s="24">
        <f>VLOOKUP(A56,'2022_PAPI_Indicators'!A51:BA231,52,FALSE)</f>
        <v>0.6587293744</v>
      </c>
      <c r="BC56" s="24">
        <f>VLOOKUP(A56,'2022_PAPI_Indicators'!A51:BB231,53,FALSE)</f>
        <v>0.878921032</v>
      </c>
      <c r="BD56" s="24">
        <f>VLOOKUP(A56,'2022_PAPI_Indicators'!A51:BC231,54,FALSE)</f>
        <v>0.7397535443</v>
      </c>
      <c r="BE56" s="24">
        <f>VLOOKUP(A56,'2022_PAPI_Indicators'!A51:BD231,55,FALSE)</f>
        <v>0.7132480741</v>
      </c>
      <c r="BF56" s="24">
        <f>VLOOKUP(A56,'2022_PAPI_Indicators'!A51:BE231,56,FALSE)</f>
        <v>0.5643357635</v>
      </c>
      <c r="BG56" s="24">
        <f>VLOOKUP(A56,'2022_PAPI_Indicators'!A51:BF231,57,FALSE)</f>
        <v>0.8789926767</v>
      </c>
      <c r="BH56" s="24">
        <f>VLOOKUP(A56,'2022_PAPI_Indicators'!A51:BG231,58,FALSE)</f>
        <v>0.7975280285</v>
      </c>
      <c r="BI56" s="24">
        <f>VLOOKUP(A56,'2022_PAPI_Indicators'!A51:BH231,59,FALSE)</f>
        <v>0.8604048491</v>
      </c>
      <c r="BJ56" s="24">
        <f>VLOOKUP(A56,'2022_PAPI_Indicators'!A51:BI231,60,FALSE)</f>
        <v>0.7717444301</v>
      </c>
      <c r="BK56" s="24">
        <f>VLOOKUP(A56,'2022_PAPI_Indicators'!A51:BJ231,61,FALSE)</f>
        <v>0.6101284623</v>
      </c>
      <c r="BL56" s="24">
        <f>VLOOKUP(A56,'2022_PAPI_Indicators'!A51:BK231,62,FALSE)</f>
        <v>0.8642132282</v>
      </c>
      <c r="BM56" s="24">
        <f>VLOOKUP(A56,'2022_PAPI_Indicators'!A51:BL231,63,FALSE)</f>
        <v>0.9120188951</v>
      </c>
      <c r="BN56" s="24">
        <f>VLOOKUP(A56,'2022_PAPI_Indicators'!A51:BM231,64,FALSE)</f>
        <v>0.8513321877</v>
      </c>
    </row>
    <row r="57" ht="13.5" customHeight="1">
      <c r="A57" s="11" t="s">
        <v>172</v>
      </c>
      <c r="B57" s="11" t="s">
        <v>173</v>
      </c>
      <c r="C57" s="12" t="s">
        <v>83</v>
      </c>
      <c r="D57" s="24">
        <f>VLOOKUP(A57,'2022_PAPI_Indicators'!A52:B232,2,)</f>
        <v>0.2513668835</v>
      </c>
      <c r="E57" s="24">
        <f>VLOOKUP(A57,'2022_PAPI_Indicators'!A52:C232,3,FALSE)</f>
        <v>0.2254794389</v>
      </c>
      <c r="F57" s="24">
        <f>VLOOKUP(A57,'2022_PAPI_Indicators'!A52:D232,4,FALSE)</f>
        <v>0.09090909362</v>
      </c>
      <c r="G57" s="24">
        <f>VLOOKUP(A57,'2022_PAPI_Indicators'!A52:E232,5,FALSE)</f>
        <v>0.3016337752</v>
      </c>
      <c r="H57" s="24">
        <f>VLOOKUP(A57,'2022_PAPI_Indicators'!A52:F232,6,FALSE)</f>
        <v>0.3223691583</v>
      </c>
      <c r="I57" s="24">
        <f>VLOOKUP(A57,'2022_PAPI_Indicators'!A52:G232,7,FALSE)</f>
        <v>0.04932645708</v>
      </c>
      <c r="J57" s="24">
        <f>VLOOKUP(A57,'2022_PAPI_Indicators'!A52:H232,8,FALSE)</f>
        <v>0.2633357346</v>
      </c>
      <c r="K57" s="24">
        <f>VLOOKUP(A57,'2022_PAPI_Indicators'!A52:I232,9,FALSE)</f>
        <v>0.3128473163</v>
      </c>
      <c r="L57" s="24">
        <f>VLOOKUP(A57,'2022_PAPI_Indicators'!A52:J232,10,FALSE)</f>
        <v>0.2518347204</v>
      </c>
      <c r="M57" s="24">
        <f>VLOOKUP(A57,'2022_PAPI_Indicators'!A52:K232,11,FALSE)</f>
        <v>0.8642984629</v>
      </c>
      <c r="N57" s="24">
        <f>VLOOKUP(A57,'2022_PAPI_Indicators'!A52:L232,12,FALSE)</f>
        <v>0.1048164144</v>
      </c>
      <c r="O57" s="24">
        <f>VLOOKUP(A57,'2022_PAPI_Indicators'!A52:M232,13,FALSE)</f>
        <v>0.3253434598</v>
      </c>
      <c r="P57" s="24">
        <f>VLOOKUP(A57,'2022_PAPI_Indicators'!A52:N232,14,FALSE)</f>
        <v>0.1406665295</v>
      </c>
      <c r="Q57" s="24">
        <f>VLOOKUP(A57,'2022_PAPI_Indicators'!A52:O232,15,FALSE)</f>
        <v>0.3626962304</v>
      </c>
      <c r="R57" s="25" t="str">
        <f>VLOOKUP(A57,'2022_PAPI_Indicators'!A52:P232,16,FALSE)</f>
        <v/>
      </c>
      <c r="S57" s="24">
        <f>VLOOKUP(A57,'2022_PAPI_Indicators'!A52:R232,17,FALSE)</f>
        <v>0.02096186578</v>
      </c>
      <c r="T57" s="24">
        <f>VLOOKUP(A57,'2022_PAPI_Indicators'!A52:S232,18,FALSE)</f>
        <v>0.4135391712</v>
      </c>
      <c r="U57" s="25" t="str">
        <f>VLOOKUP(A57,'2022_PAPI_Indicators'!A52:T232,19,FALSE)</f>
        <v/>
      </c>
      <c r="V57" s="24">
        <f>VLOOKUP(A57,'2022_PAPI_Indicators'!A52:U232,20,FALSE)</f>
        <v>0.3037282228</v>
      </c>
      <c r="W57" s="24">
        <f>VLOOKUP(A57,'2022_PAPI_Indicators'!A52:V232,21,FALSE)</f>
        <v>0.672102809</v>
      </c>
      <c r="X57" s="24">
        <f>VLOOKUP(A57,'2022_PAPI_Indicators'!A52:W232,22,FALSE)</f>
        <v>0.5674803257</v>
      </c>
      <c r="Y57" s="24">
        <f>VLOOKUP(A57,'2022_PAPI_Indicators'!A52:X232,23,FALSE)</f>
        <v>0.5</v>
      </c>
      <c r="Z57" s="24">
        <f>VLOOKUP(A57,'2022_PAPI_Indicators'!A52:Y232,24,FALSE)</f>
        <v>0.1605709046</v>
      </c>
      <c r="AA57" s="24">
        <f>VLOOKUP(A57,'2022_PAPI_Indicators'!A52:Z232,25,FALSE)</f>
        <v>0.02969715558</v>
      </c>
      <c r="AB57" s="24">
        <f>VLOOKUP(A57,'2022_PAPI_Indicators'!A52:AA232,26,FALSE)</f>
        <v>0.4268874228</v>
      </c>
      <c r="AC57" s="24">
        <f>VLOOKUP(A57,'2022_PAPI_Indicators'!A52:AB232,27,FALSE)</f>
        <v>0.4826641679</v>
      </c>
      <c r="AD57" s="24">
        <f>VLOOKUP(A57,'2022_PAPI_Indicators'!A52:AC232,28,FALSE)</f>
        <v>0.4499046504</v>
      </c>
      <c r="AE57" s="24">
        <f>VLOOKUP(A57,'2022_PAPI_Indicators'!A52:AD232,29,FALSE)</f>
        <v>0.1775659174</v>
      </c>
      <c r="AF57" s="24">
        <f>VLOOKUP(A57,'2022_PAPI_Indicators'!A52:AE232,30,FALSE)</f>
        <v>0.400000006</v>
      </c>
      <c r="AG57" s="24">
        <f>VLOOKUP(A57,'2022_PAPI_Indicators'!A52:AF232,31,FALSE)</f>
        <v>0.3685292304</v>
      </c>
      <c r="AH57" s="24">
        <f>VLOOKUP(A57,'2022_PAPI_Indicators'!A52:AG232,32,FALSE)</f>
        <v>0.2678347826</v>
      </c>
      <c r="AI57" s="24">
        <f>VLOOKUP(A57,'2022_PAPI_Indicators'!A52:AH232,33,FALSE)</f>
        <v>0.6456840038</v>
      </c>
      <c r="AJ57" s="24">
        <f>VLOOKUP(A57,'2022_PAPI_Indicators'!A52:AI232,34,FALSE)</f>
        <v>0.6386317611</v>
      </c>
      <c r="AK57" s="24">
        <f>VLOOKUP(A57,'2022_PAPI_Indicators'!A52:AJ232,35,FALSE)</f>
        <v>0.288128078</v>
      </c>
      <c r="AL57" s="24">
        <f>VLOOKUP(A57,'2022_PAPI_Indicators'!A52:AK232,36,FALSE)</f>
        <v>0.5246465206</v>
      </c>
      <c r="AM57" s="24">
        <f>VLOOKUP(A57,'2022_PAPI_Indicators'!A52:AL232,37,FALSE)</f>
        <v>0.2578444183</v>
      </c>
      <c r="AN57" s="24">
        <f>VLOOKUP(A57,'2022_PAPI_Indicators'!A52:AM232,38,FALSE)</f>
        <v>0.2334244996</v>
      </c>
      <c r="AO57" s="24">
        <f>VLOOKUP(A57,'2022_PAPI_Indicators'!A52:AN232,39,FALSE)</f>
        <v>0.3063950837</v>
      </c>
      <c r="AP57" s="24">
        <f>VLOOKUP(A57,'2022_PAPI_Indicators'!A52:AO232,40,FALSE)</f>
        <v>0.4609416127</v>
      </c>
      <c r="AQ57" s="24">
        <f>VLOOKUP(A57,'2022_PAPI_Indicators'!A52:AP232,41,FALSE)</f>
        <v>0.3088873923</v>
      </c>
      <c r="AR57" s="24">
        <f>VLOOKUP(A57,'2022_PAPI_Indicators'!A52:AQ232,42,FALSE)</f>
        <v>0.1167925522</v>
      </c>
      <c r="AS57" s="24">
        <f>VLOOKUP(A57,'2022_PAPI_Indicators'!A52:AR232,43,FALSE)</f>
        <v>0.05914320797</v>
      </c>
      <c r="AT57" s="24">
        <f>VLOOKUP(A57,'2022_PAPI_Indicators'!A52:AS232,44,FALSE)</f>
        <v>0.1250046045</v>
      </c>
      <c r="AU57" s="24">
        <f>VLOOKUP(A57,'2022_PAPI_Indicators'!A52:AT232,45,FALSE)</f>
        <v>0.1009569466</v>
      </c>
      <c r="AV57" s="24">
        <f>VLOOKUP(A57,'2022_PAPI_Indicators'!A52:AU232,46,FALSE)</f>
        <v>0.06866577268</v>
      </c>
      <c r="AW57" s="24">
        <f>VLOOKUP(A57,'2022_PAPI_Indicators'!A52:AV232,47,FALSE)</f>
        <v>0.1367366016</v>
      </c>
      <c r="AX57" s="24">
        <f>VLOOKUP(A57,'2022_PAPI_Indicators'!A52:AW232,48,FALSE)</f>
        <v>0.3450598717</v>
      </c>
      <c r="AY57" s="24">
        <f>VLOOKUP(A57,'2022_PAPI_Indicators'!A52:AX232,49,FALSE)</f>
        <v>0.254694581</v>
      </c>
      <c r="AZ57" s="24">
        <f>VLOOKUP(A57,'2022_PAPI_Indicators'!A52:AY232,50,FALSE)</f>
        <v>0.23619093</v>
      </c>
      <c r="BA57" s="24">
        <f>VLOOKUP(A57,'2022_PAPI_Indicators'!A52:AZ232,51,FALSE)</f>
        <v>0.2323830873</v>
      </c>
      <c r="BB57" s="24">
        <f>VLOOKUP(A57,'2022_PAPI_Indicators'!A52:BA232,52,FALSE)</f>
        <v>0.3453868628</v>
      </c>
      <c r="BC57" s="24">
        <f>VLOOKUP(A57,'2022_PAPI_Indicators'!A52:BB232,53,FALSE)</f>
        <v>0</v>
      </c>
      <c r="BD57" s="24">
        <f>VLOOKUP(A57,'2022_PAPI_Indicators'!A52:BC232,54,FALSE)</f>
        <v>0.1806748062</v>
      </c>
      <c r="BE57" s="24">
        <f>VLOOKUP(A57,'2022_PAPI_Indicators'!A52:BD232,55,FALSE)</f>
        <v>0.4123517573</v>
      </c>
      <c r="BF57" s="24">
        <f>VLOOKUP(A57,'2022_PAPI_Indicators'!A52:BE232,56,FALSE)</f>
        <v>0.5528502464</v>
      </c>
      <c r="BG57" s="24">
        <f>VLOOKUP(A57,'2022_PAPI_Indicators'!A52:BF232,57,FALSE)</f>
        <v>0.5916664004</v>
      </c>
      <c r="BH57" s="24">
        <f>VLOOKUP(A57,'2022_PAPI_Indicators'!A52:BG232,58,FALSE)</f>
        <v>0.3750257492</v>
      </c>
      <c r="BI57" s="24">
        <f>VLOOKUP(A57,'2022_PAPI_Indicators'!A52:BH232,59,FALSE)</f>
        <v>0.4646544158</v>
      </c>
      <c r="BJ57" s="24">
        <f>VLOOKUP(A57,'2022_PAPI_Indicators'!A52:BI232,60,FALSE)</f>
        <v>0.3296016455</v>
      </c>
      <c r="BK57" s="24">
        <f>VLOOKUP(A57,'2022_PAPI_Indicators'!A52:BJ232,61,FALSE)</f>
        <v>0.3030353785</v>
      </c>
      <c r="BL57" s="24">
        <f>VLOOKUP(A57,'2022_PAPI_Indicators'!A52:BK232,62,FALSE)</f>
        <v>0.4920504987</v>
      </c>
      <c r="BM57" s="24">
        <f>VLOOKUP(A57,'2022_PAPI_Indicators'!A52:BL232,63,FALSE)</f>
        <v>0.6938102841</v>
      </c>
      <c r="BN57" s="24">
        <f>VLOOKUP(A57,'2022_PAPI_Indicators'!A52:BM232,64,FALSE)</f>
        <v>0.3208300471</v>
      </c>
    </row>
    <row r="58" ht="13.5" customHeight="1">
      <c r="A58" s="11" t="s">
        <v>488</v>
      </c>
      <c r="B58" s="11" t="s">
        <v>489</v>
      </c>
      <c r="C58" s="12" t="s">
        <v>83</v>
      </c>
      <c r="D58" s="24">
        <f>VLOOKUP(A58,'2022_PAPI_Indicators'!A53:B233,2,)</f>
        <v>0.75</v>
      </c>
      <c r="E58" s="24">
        <f>VLOOKUP(A58,'2022_PAPI_Indicators'!A53:C233,3,FALSE)</f>
        <v>0.9424734116</v>
      </c>
      <c r="F58" s="24">
        <f>VLOOKUP(A58,'2022_PAPI_Indicators'!A53:D233,4,FALSE)</f>
        <v>0.6000000238</v>
      </c>
      <c r="G58" s="24">
        <f>VLOOKUP(A58,'2022_PAPI_Indicators'!A53:E233,5,FALSE)</f>
        <v>0.8636674285</v>
      </c>
      <c r="H58" s="24">
        <f>VLOOKUP(A58,'2022_PAPI_Indicators'!A53:F233,6,FALSE)</f>
        <v>0.9047595859</v>
      </c>
      <c r="I58" s="24">
        <f>VLOOKUP(A58,'2022_PAPI_Indicators'!A53:G233,7,FALSE)</f>
        <v>1</v>
      </c>
      <c r="J58" s="24">
        <f>VLOOKUP(A58,'2022_PAPI_Indicators'!A53:H233,8,FALSE)</f>
        <v>1</v>
      </c>
      <c r="K58" s="24">
        <f>VLOOKUP(A58,'2022_PAPI_Indicators'!A53:I233,9,FALSE)</f>
        <v>0.6153593063</v>
      </c>
      <c r="L58" s="24">
        <f>VLOOKUP(A58,'2022_PAPI_Indicators'!A53:J233,10,FALSE)</f>
        <v>0.8000000119</v>
      </c>
      <c r="M58" s="24">
        <f>VLOOKUP(A58,'2022_PAPI_Indicators'!A53:K233,11,FALSE)</f>
        <v>1</v>
      </c>
      <c r="N58" s="24">
        <f>VLOOKUP(A58,'2022_PAPI_Indicators'!A53:L233,12,FALSE)</f>
        <v>1</v>
      </c>
      <c r="O58" s="24">
        <f>VLOOKUP(A58,'2022_PAPI_Indicators'!A53:M233,13,FALSE)</f>
        <v>0.4277848005</v>
      </c>
      <c r="P58" s="24">
        <f>VLOOKUP(A58,'2022_PAPI_Indicators'!A53:N233,14,FALSE)</f>
        <v>1</v>
      </c>
      <c r="Q58" s="24">
        <f>VLOOKUP(A58,'2022_PAPI_Indicators'!A53:O233,15,FALSE)</f>
        <v>1</v>
      </c>
      <c r="R58" s="25" t="str">
        <f>VLOOKUP(A58,'2022_PAPI_Indicators'!A53:P233,16,FALSE)</f>
        <v/>
      </c>
      <c r="S58" s="24">
        <f>VLOOKUP(A58,'2022_PAPI_Indicators'!A53:R233,17,FALSE)</f>
        <v>1</v>
      </c>
      <c r="T58" s="24">
        <f>VLOOKUP(A58,'2022_PAPI_Indicators'!A53:S233,18,FALSE)</f>
        <v>1</v>
      </c>
      <c r="U58" s="25" t="str">
        <f>VLOOKUP(A58,'2022_PAPI_Indicators'!A53:T233,19,FALSE)</f>
        <v/>
      </c>
      <c r="V58" s="24">
        <f>VLOOKUP(A58,'2022_PAPI_Indicators'!A53:U233,20,FALSE)</f>
        <v>1</v>
      </c>
      <c r="W58" s="24">
        <f>VLOOKUP(A58,'2022_PAPI_Indicators'!A53:V233,21,FALSE)</f>
        <v>0.09970413893</v>
      </c>
      <c r="X58" s="24">
        <f>VLOOKUP(A58,'2022_PAPI_Indicators'!A53:W233,22,FALSE)</f>
        <v>1</v>
      </c>
      <c r="Y58" s="24">
        <f>VLOOKUP(A58,'2022_PAPI_Indicators'!A53:X233,23,FALSE)</f>
        <v>1</v>
      </c>
      <c r="Z58" s="24">
        <f>VLOOKUP(A58,'2022_PAPI_Indicators'!A53:Y233,24,FALSE)</f>
        <v>1</v>
      </c>
      <c r="AA58" s="24">
        <f>VLOOKUP(A58,'2022_PAPI_Indicators'!A53:Z233,25,FALSE)</f>
        <v>0.9100233316</v>
      </c>
      <c r="AB58" s="24">
        <f>VLOOKUP(A58,'2022_PAPI_Indicators'!A53:AA233,26,FALSE)</f>
        <v>1</v>
      </c>
      <c r="AC58" s="24">
        <f>VLOOKUP(A58,'2022_PAPI_Indicators'!A53:AB233,27,FALSE)</f>
        <v>0.3333333433</v>
      </c>
      <c r="AD58" s="24">
        <f>VLOOKUP(A58,'2022_PAPI_Indicators'!A53:AC233,28,FALSE)</f>
        <v>0.75</v>
      </c>
      <c r="AE58" s="24">
        <f>VLOOKUP(A58,'2022_PAPI_Indicators'!A53:AD233,29,FALSE)</f>
        <v>0.8133093715</v>
      </c>
      <c r="AF58" s="24">
        <f>VLOOKUP(A58,'2022_PAPI_Indicators'!A53:AE233,30,FALSE)</f>
        <v>0.9563345909</v>
      </c>
      <c r="AG58" s="24">
        <f>VLOOKUP(A58,'2022_PAPI_Indicators'!A53:AF233,31,FALSE)</f>
        <v>0.8491412401</v>
      </c>
      <c r="AH58" s="24">
        <f>VLOOKUP(A58,'2022_PAPI_Indicators'!A53:AG233,32,FALSE)</f>
        <v>0.9719651341</v>
      </c>
      <c r="AI58" s="24">
        <f>VLOOKUP(A58,'2022_PAPI_Indicators'!A53:AH233,33,FALSE)</f>
        <v>1</v>
      </c>
      <c r="AJ58" s="24">
        <f>VLOOKUP(A58,'2022_PAPI_Indicators'!A53:AI233,34,FALSE)</f>
        <v>1</v>
      </c>
      <c r="AK58" s="24">
        <f>VLOOKUP(A58,'2022_PAPI_Indicators'!A53:AJ233,35,FALSE)</f>
        <v>0.9342859387</v>
      </c>
      <c r="AL58" s="24">
        <f>VLOOKUP(A58,'2022_PAPI_Indicators'!A53:AK233,36,FALSE)</f>
        <v>0.6666666865</v>
      </c>
      <c r="AM58" s="24">
        <f>VLOOKUP(A58,'2022_PAPI_Indicators'!A53:AL233,37,FALSE)</f>
        <v>1</v>
      </c>
      <c r="AN58" s="24">
        <f>VLOOKUP(A58,'2022_PAPI_Indicators'!A53:AM233,38,FALSE)</f>
        <v>1</v>
      </c>
      <c r="AO58" s="24">
        <f>VLOOKUP(A58,'2022_PAPI_Indicators'!A53:AN233,39,FALSE)</f>
        <v>1</v>
      </c>
      <c r="AP58" s="24">
        <f>VLOOKUP(A58,'2022_PAPI_Indicators'!A53:AO233,40,FALSE)</f>
        <v>0.6666666865</v>
      </c>
      <c r="AQ58" s="24">
        <f>VLOOKUP(A58,'2022_PAPI_Indicators'!A53:AP233,41,FALSE)</f>
        <v>0.952912271</v>
      </c>
      <c r="AR58" s="24">
        <f>VLOOKUP(A58,'2022_PAPI_Indicators'!A53:AQ233,42,FALSE)</f>
        <v>1</v>
      </c>
      <c r="AS58" s="24">
        <f>VLOOKUP(A58,'2022_PAPI_Indicators'!A53:AR233,43,FALSE)</f>
        <v>0.6336473823</v>
      </c>
      <c r="AT58" s="24">
        <f>VLOOKUP(A58,'2022_PAPI_Indicators'!A53:AS233,44,FALSE)</f>
        <v>0.6804330945</v>
      </c>
      <c r="AU58" s="24">
        <f>VLOOKUP(A58,'2022_PAPI_Indicators'!A53:AT233,45,FALSE)</f>
        <v>0.75</v>
      </c>
      <c r="AV58" s="24">
        <f>VLOOKUP(A58,'2022_PAPI_Indicators'!A53:AU233,46,FALSE)</f>
        <v>0.7008618712</v>
      </c>
      <c r="AW58" s="24">
        <f>VLOOKUP(A58,'2022_PAPI_Indicators'!A53:AV233,47,FALSE)</f>
        <v>0.7894737124</v>
      </c>
      <c r="AX58" s="24">
        <f>VLOOKUP(A58,'2022_PAPI_Indicators'!A53:AW233,48,FALSE)</f>
        <v>1</v>
      </c>
      <c r="AY58" s="24">
        <f>VLOOKUP(A58,'2022_PAPI_Indicators'!A53:AX233,49,FALSE)</f>
        <v>0.5238651037</v>
      </c>
      <c r="AZ58" s="24">
        <f>VLOOKUP(A58,'2022_PAPI_Indicators'!A53:AY233,50,FALSE)</f>
        <v>0.6823885441</v>
      </c>
      <c r="BA58" s="24">
        <f>VLOOKUP(A58,'2022_PAPI_Indicators'!A53:AZ233,51,FALSE)</f>
        <v>1</v>
      </c>
      <c r="BB58" s="24">
        <f>VLOOKUP(A58,'2022_PAPI_Indicators'!A53:BA233,52,FALSE)</f>
        <v>0.7016982436</v>
      </c>
      <c r="BC58" s="24">
        <f>VLOOKUP(A58,'2022_PAPI_Indicators'!A53:BB233,53,FALSE)</f>
        <v>0.7707976699</v>
      </c>
      <c r="BD58" s="24">
        <f>VLOOKUP(A58,'2022_PAPI_Indicators'!A53:BC233,54,FALSE)</f>
        <v>0</v>
      </c>
      <c r="BE58" s="24">
        <f>VLOOKUP(A58,'2022_PAPI_Indicators'!A53:BD233,55,FALSE)</f>
        <v>1</v>
      </c>
      <c r="BF58" s="24">
        <f>VLOOKUP(A58,'2022_PAPI_Indicators'!A53:BE233,56,FALSE)</f>
        <v>0</v>
      </c>
      <c r="BG58" s="24">
        <f>VLOOKUP(A58,'2022_PAPI_Indicators'!A53:BF233,57,FALSE)</f>
        <v>0.9026140571</v>
      </c>
      <c r="BH58" s="24">
        <f>VLOOKUP(A58,'2022_PAPI_Indicators'!A53:BG233,58,FALSE)</f>
        <v>0.8000041246</v>
      </c>
      <c r="BI58" s="24">
        <f>VLOOKUP(A58,'2022_PAPI_Indicators'!A53:BH233,59,FALSE)</f>
        <v>0.6526087523</v>
      </c>
      <c r="BJ58" s="24">
        <f>VLOOKUP(A58,'2022_PAPI_Indicators'!A53:BI233,60,FALSE)</f>
        <v>1</v>
      </c>
      <c r="BK58" s="24">
        <f>VLOOKUP(A58,'2022_PAPI_Indicators'!A53:BJ233,61,FALSE)</f>
        <v>0.5523384213</v>
      </c>
      <c r="BL58" s="24" t="str">
        <f>VLOOKUP(A58,'2022_PAPI_Indicators'!A53:BK233,62,FALSE)</f>
        <v/>
      </c>
      <c r="BM58" s="24" t="str">
        <f>VLOOKUP(A58,'2022_PAPI_Indicators'!A53:BL233,63,FALSE)</f>
        <v/>
      </c>
      <c r="BN58" s="24" t="str">
        <f>VLOOKUP(A58,'2022_PAPI_Indicators'!A53:BM233,64,FALSE)</f>
        <v/>
      </c>
    </row>
    <row r="59" ht="13.5" customHeight="1">
      <c r="A59" s="11" t="s">
        <v>490</v>
      </c>
      <c r="B59" s="11" t="s">
        <v>491</v>
      </c>
      <c r="C59" s="12" t="s">
        <v>83</v>
      </c>
      <c r="D59" s="24">
        <f>VLOOKUP(A59,'2022_PAPI_Indicators'!A54:B234,2,)</f>
        <v>0.5</v>
      </c>
      <c r="E59" s="24">
        <f>VLOOKUP(A59,'2022_PAPI_Indicators'!A54:C234,3,FALSE)</f>
        <v>0.1725797504</v>
      </c>
      <c r="F59" s="24">
        <f>VLOOKUP(A59,'2022_PAPI_Indicators'!A54:D234,4,FALSE)</f>
        <v>0.75</v>
      </c>
      <c r="G59" s="24">
        <f>VLOOKUP(A59,'2022_PAPI_Indicators'!A54:E234,5,FALSE)</f>
        <v>0.9771640897</v>
      </c>
      <c r="H59" s="24">
        <f>VLOOKUP(A59,'2022_PAPI_Indicators'!A54:F234,6,FALSE)</f>
        <v>1</v>
      </c>
      <c r="I59" s="24">
        <f>VLOOKUP(A59,'2022_PAPI_Indicators'!A54:G234,7,FALSE)</f>
        <v>0.9496264458</v>
      </c>
      <c r="J59" s="24">
        <f>VLOOKUP(A59,'2022_PAPI_Indicators'!A54:H234,8,FALSE)</f>
        <v>0.5981660485</v>
      </c>
      <c r="K59" s="24">
        <f>VLOOKUP(A59,'2022_PAPI_Indicators'!A54:I234,9,FALSE)</f>
        <v>1</v>
      </c>
      <c r="L59" s="24">
        <f>VLOOKUP(A59,'2022_PAPI_Indicators'!A54:J234,10,FALSE)</f>
        <v>0.8000000119</v>
      </c>
      <c r="M59" s="24">
        <f>VLOOKUP(A59,'2022_PAPI_Indicators'!A54:K234,11,FALSE)</f>
        <v>1</v>
      </c>
      <c r="N59" s="24">
        <f>VLOOKUP(A59,'2022_PAPI_Indicators'!A54:L234,12,FALSE)</f>
        <v>1</v>
      </c>
      <c r="O59" s="24">
        <f>VLOOKUP(A59,'2022_PAPI_Indicators'!A54:M234,13,FALSE)</f>
        <v>0.9190416336</v>
      </c>
      <c r="P59" s="24">
        <f>VLOOKUP(A59,'2022_PAPI_Indicators'!A54:N234,14,FALSE)</f>
        <v>1</v>
      </c>
      <c r="Q59" s="24">
        <f>VLOOKUP(A59,'2022_PAPI_Indicators'!A54:O234,15,FALSE)</f>
        <v>1</v>
      </c>
      <c r="R59" s="25" t="str">
        <f>VLOOKUP(A59,'2022_PAPI_Indicators'!A54:P234,16,FALSE)</f>
        <v/>
      </c>
      <c r="S59" s="24">
        <f>VLOOKUP(A59,'2022_PAPI_Indicators'!A54:R234,17,FALSE)</f>
        <v>1</v>
      </c>
      <c r="T59" s="24">
        <f>VLOOKUP(A59,'2022_PAPI_Indicators'!A54:S234,18,FALSE)</f>
        <v>1</v>
      </c>
      <c r="U59" s="25" t="str">
        <f>VLOOKUP(A59,'2022_PAPI_Indicators'!A54:T234,19,FALSE)</f>
        <v/>
      </c>
      <c r="V59" s="24">
        <f>VLOOKUP(A59,'2022_PAPI_Indicators'!A54:U234,20,FALSE)</f>
        <v>1</v>
      </c>
      <c r="W59" s="24">
        <f>VLOOKUP(A59,'2022_PAPI_Indicators'!A54:V234,21,FALSE)</f>
        <v>0.1994082779</v>
      </c>
      <c r="X59" s="24">
        <f>VLOOKUP(A59,'2022_PAPI_Indicators'!A54:W234,22,FALSE)</f>
        <v>1</v>
      </c>
      <c r="Y59" s="24">
        <f>VLOOKUP(A59,'2022_PAPI_Indicators'!A54:X234,23,FALSE)</f>
        <v>1</v>
      </c>
      <c r="Z59" s="24">
        <f>VLOOKUP(A59,'2022_PAPI_Indicators'!A54:Y234,24,FALSE)</f>
        <v>1</v>
      </c>
      <c r="AA59" s="24">
        <f>VLOOKUP(A59,'2022_PAPI_Indicators'!A54:Z234,25,FALSE)</f>
        <v>0.9100233316</v>
      </c>
      <c r="AB59" s="24">
        <f>VLOOKUP(A59,'2022_PAPI_Indicators'!A54:AA234,26,FALSE)</f>
        <v>1</v>
      </c>
      <c r="AC59" s="24">
        <f>VLOOKUP(A59,'2022_PAPI_Indicators'!A54:AB234,27,FALSE)</f>
        <v>1</v>
      </c>
      <c r="AD59" s="24">
        <f>VLOOKUP(A59,'2022_PAPI_Indicators'!A54:AC234,28,FALSE)</f>
        <v>1</v>
      </c>
      <c r="AE59" s="24">
        <f>VLOOKUP(A59,'2022_PAPI_Indicators'!A54:AD234,29,FALSE)</f>
        <v>1</v>
      </c>
      <c r="AF59" s="24">
        <f>VLOOKUP(A59,'2022_PAPI_Indicators'!A54:AE234,30,FALSE)</f>
        <v>0.8876966834</v>
      </c>
      <c r="AG59" s="24">
        <f>VLOOKUP(A59,'2022_PAPI_Indicators'!A54:AF234,31,FALSE)</f>
        <v>0.8491412401</v>
      </c>
      <c r="AH59" s="24">
        <f>VLOOKUP(A59,'2022_PAPI_Indicators'!A54:AG234,32,FALSE)</f>
        <v>1</v>
      </c>
      <c r="AI59" s="24">
        <f>VLOOKUP(A59,'2022_PAPI_Indicators'!A54:AH234,33,FALSE)</f>
        <v>1</v>
      </c>
      <c r="AJ59" s="24">
        <f>VLOOKUP(A59,'2022_PAPI_Indicators'!A54:AI234,34,FALSE)</f>
        <v>1</v>
      </c>
      <c r="AK59" s="24">
        <f>VLOOKUP(A59,'2022_PAPI_Indicators'!A54:AJ234,35,FALSE)</f>
        <v>0.9296638966</v>
      </c>
      <c r="AL59" s="24">
        <f>VLOOKUP(A59,'2022_PAPI_Indicators'!A54:AK234,36,FALSE)</f>
        <v>1</v>
      </c>
      <c r="AM59" s="24">
        <f>VLOOKUP(A59,'2022_PAPI_Indicators'!A54:AL234,37,FALSE)</f>
        <v>0.3113474548</v>
      </c>
      <c r="AN59" s="24">
        <f>VLOOKUP(A59,'2022_PAPI_Indicators'!A54:AM234,38,FALSE)</f>
        <v>1</v>
      </c>
      <c r="AO59" s="24">
        <f>VLOOKUP(A59,'2022_PAPI_Indicators'!A54:AN234,39,FALSE)</f>
        <v>0.6666666865</v>
      </c>
      <c r="AP59" s="24">
        <f>VLOOKUP(A59,'2022_PAPI_Indicators'!A54:AO234,40,FALSE)</f>
        <v>0.9617900252</v>
      </c>
      <c r="AQ59" s="24">
        <f>VLOOKUP(A59,'2022_PAPI_Indicators'!A54:AP234,41,FALSE)</f>
        <v>1</v>
      </c>
      <c r="AR59" s="24">
        <f>VLOOKUP(A59,'2022_PAPI_Indicators'!A54:AQ234,42,FALSE)</f>
        <v>0.7454788089</v>
      </c>
      <c r="AS59" s="24">
        <f>VLOOKUP(A59,'2022_PAPI_Indicators'!A54:AR234,43,FALSE)</f>
        <v>0.6804330945</v>
      </c>
      <c r="AT59" s="24">
        <f>VLOOKUP(A59,'2022_PAPI_Indicators'!A54:AS234,44,FALSE)</f>
        <v>1</v>
      </c>
      <c r="AU59" s="24">
        <f>VLOOKUP(A59,'2022_PAPI_Indicators'!A54:AT234,45,FALSE)</f>
        <v>0.716293335</v>
      </c>
      <c r="AV59" s="24">
        <f>VLOOKUP(A59,'2022_PAPI_Indicators'!A54:AU234,46,FALSE)</f>
        <v>0.8125</v>
      </c>
      <c r="AW59" s="24">
        <f>VLOOKUP(A59,'2022_PAPI_Indicators'!A54:AV234,47,FALSE)</f>
        <v>1</v>
      </c>
      <c r="AX59" s="24">
        <f>VLOOKUP(A59,'2022_PAPI_Indicators'!A54:AW234,48,FALSE)</f>
        <v>1</v>
      </c>
      <c r="AY59" s="24">
        <f>VLOOKUP(A59,'2022_PAPI_Indicators'!A54:AX234,49,FALSE)</f>
        <v>1</v>
      </c>
      <c r="AZ59" s="24">
        <f>VLOOKUP(A59,'2022_PAPI_Indicators'!A54:AY234,50,FALSE)</f>
        <v>0.6888537407</v>
      </c>
      <c r="BA59" s="24">
        <f>VLOOKUP(A59,'2022_PAPI_Indicators'!A54:AZ234,51,FALSE)</f>
        <v>0.9755012989</v>
      </c>
      <c r="BB59" s="24">
        <f>VLOOKUP(A59,'2022_PAPI_Indicators'!A54:BA234,52,FALSE)</f>
        <v>0.9513294101</v>
      </c>
      <c r="BC59" s="24">
        <f>VLOOKUP(A59,'2022_PAPI_Indicators'!A54:BB234,53,FALSE)</f>
        <v>0</v>
      </c>
      <c r="BD59" s="24">
        <f>VLOOKUP(A59,'2022_PAPI_Indicators'!A54:BC234,54,FALSE)</f>
        <v>1</v>
      </c>
      <c r="BE59" s="24">
        <f>VLOOKUP(A59,'2022_PAPI_Indicators'!A54:BD234,55,FALSE)</f>
        <v>0.8306105733</v>
      </c>
      <c r="BF59" s="24">
        <f>VLOOKUP(A59,'2022_PAPI_Indicators'!A54:BE234,56,FALSE)</f>
        <v>0.9185156226</v>
      </c>
      <c r="BG59" s="24">
        <f>VLOOKUP(A59,'2022_PAPI_Indicators'!A54:BF234,57,FALSE)</f>
        <v>0.8333333135</v>
      </c>
      <c r="BH59" s="24">
        <f>VLOOKUP(A59,'2022_PAPI_Indicators'!A54:BG234,58,FALSE)</f>
        <v>1</v>
      </c>
      <c r="BI59" s="24">
        <f>VLOOKUP(A59,'2022_PAPI_Indicators'!A54:BH234,59,FALSE)</f>
        <v>1</v>
      </c>
      <c r="BJ59" s="24" t="str">
        <f>VLOOKUP(A59,'2022_PAPI_Indicators'!A54:BI234,60,FALSE)</f>
        <v/>
      </c>
      <c r="BK59" s="24" t="str">
        <f>VLOOKUP(A59,'2022_PAPI_Indicators'!A54:BJ234,61,FALSE)</f>
        <v/>
      </c>
      <c r="BL59" s="24" t="str">
        <f>VLOOKUP(A59,'2022_PAPI_Indicators'!A54:BK234,62,FALSE)</f>
        <v/>
      </c>
      <c r="BM59" s="24" t="str">
        <f>VLOOKUP(A59,'2022_PAPI_Indicators'!A54:BL234,63,FALSE)</f>
        <v/>
      </c>
      <c r="BN59" s="24" t="str">
        <f>VLOOKUP(A59,'2022_PAPI_Indicators'!A54:BM234,64,FALSE)</f>
        <v/>
      </c>
    </row>
    <row r="60" ht="13.5" customHeight="1">
      <c r="A60" s="11" t="s">
        <v>174</v>
      </c>
      <c r="B60" s="11" t="s">
        <v>175</v>
      </c>
      <c r="C60" s="12" t="s">
        <v>83</v>
      </c>
      <c r="D60" s="24">
        <f>VLOOKUP(A60,'2022_PAPI_Indicators'!A55:B235,2,)</f>
        <v>0.6032882929</v>
      </c>
      <c r="E60" s="24">
        <f>VLOOKUP(A60,'2022_PAPI_Indicators'!A55:C235,3,FALSE)</f>
        <v>0.3417946398</v>
      </c>
      <c r="F60" s="24">
        <f>VLOOKUP(A60,'2022_PAPI_Indicators'!A55:D235,4,FALSE)</f>
        <v>0.3431935012</v>
      </c>
      <c r="G60" s="24">
        <f>VLOOKUP(A60,'2022_PAPI_Indicators'!A55:E235,5,FALSE)</f>
        <v>0.3880479634</v>
      </c>
      <c r="H60" s="24">
        <f>VLOOKUP(A60,'2022_PAPI_Indicators'!A55:F235,6,FALSE)</f>
        <v>0.3729374409</v>
      </c>
      <c r="I60" s="24">
        <f>VLOOKUP(A60,'2022_PAPI_Indicators'!A55:G235,7,FALSE)</f>
        <v>0.4701310992</v>
      </c>
      <c r="J60" s="24">
        <f>VLOOKUP(A60,'2022_PAPI_Indicators'!A55:H235,8,FALSE)</f>
        <v>0.2470297664</v>
      </c>
      <c r="K60" s="24">
        <f>VLOOKUP(A60,'2022_PAPI_Indicators'!A55:I235,9,FALSE)</f>
        <v>0.4666806161</v>
      </c>
      <c r="L60" s="24">
        <f>VLOOKUP(A60,'2022_PAPI_Indicators'!A55:J235,10,FALSE)</f>
        <v>0.4362719953</v>
      </c>
      <c r="M60" s="24">
        <f>VLOOKUP(A60,'2022_PAPI_Indicators'!A55:K235,11,FALSE)</f>
        <v>0.4070338905</v>
      </c>
      <c r="N60" s="24">
        <f>VLOOKUP(A60,'2022_PAPI_Indicators'!A55:L235,12,FALSE)</f>
        <v>0.4596476257</v>
      </c>
      <c r="O60" s="24">
        <f>VLOOKUP(A60,'2022_PAPI_Indicators'!A55:M235,13,FALSE)</f>
        <v>0.5524024963</v>
      </c>
      <c r="P60" s="24">
        <f>VLOOKUP(A60,'2022_PAPI_Indicators'!A55:N235,14,FALSE)</f>
        <v>0.4597570002</v>
      </c>
      <c r="Q60" s="24">
        <f>VLOOKUP(A60,'2022_PAPI_Indicators'!A55:O235,15,FALSE)</f>
        <v>0.7409044504</v>
      </c>
      <c r="R60" s="25" t="str">
        <f>VLOOKUP(A60,'2022_PAPI_Indicators'!A55:P235,16,FALSE)</f>
        <v/>
      </c>
      <c r="S60" s="24">
        <f>VLOOKUP(A60,'2022_PAPI_Indicators'!A55:R235,17,FALSE)</f>
        <v>0.5587886572</v>
      </c>
      <c r="T60" s="24">
        <f>VLOOKUP(A60,'2022_PAPI_Indicators'!A55:S235,18,FALSE)</f>
        <v>0.5890157223</v>
      </c>
      <c r="U60" s="25" t="str">
        <f>VLOOKUP(A60,'2022_PAPI_Indicators'!A55:T235,19,FALSE)</f>
        <v/>
      </c>
      <c r="V60" s="24">
        <f>VLOOKUP(A60,'2022_PAPI_Indicators'!A55:U235,20,FALSE)</f>
        <v>0.4198132753</v>
      </c>
      <c r="W60" s="24">
        <f>VLOOKUP(A60,'2022_PAPI_Indicators'!A55:V235,21,FALSE)</f>
        <v>0.5048763752</v>
      </c>
      <c r="X60" s="24">
        <f>VLOOKUP(A60,'2022_PAPI_Indicators'!A55:W235,22,FALSE)</f>
        <v>0.5255177617</v>
      </c>
      <c r="Y60" s="24">
        <f>VLOOKUP(A60,'2022_PAPI_Indicators'!A55:X235,23,FALSE)</f>
        <v>0.5480008125</v>
      </c>
      <c r="Z60" s="24">
        <f>VLOOKUP(A60,'2022_PAPI_Indicators'!A55:Y235,24,FALSE)</f>
        <v>0.4901747108</v>
      </c>
      <c r="AA60" s="24">
        <f>VLOOKUP(A60,'2022_PAPI_Indicators'!A55:Z235,25,FALSE)</f>
        <v>0.4285384417</v>
      </c>
      <c r="AB60" s="24">
        <f>VLOOKUP(A60,'2022_PAPI_Indicators'!A55:AA235,26,FALSE)</f>
        <v>0.3903036118</v>
      </c>
      <c r="AC60" s="24">
        <f>VLOOKUP(A60,'2022_PAPI_Indicators'!A55:AB235,27,FALSE)</f>
        <v>0.6286855936</v>
      </c>
      <c r="AD60" s="24">
        <f>VLOOKUP(A60,'2022_PAPI_Indicators'!A55:AC235,28,FALSE)</f>
        <v>0.4544518292</v>
      </c>
      <c r="AE60" s="24">
        <f>VLOOKUP(A60,'2022_PAPI_Indicators'!A55:AD235,29,FALSE)</f>
        <v>0.5127410889</v>
      </c>
      <c r="AF60" s="24">
        <f>VLOOKUP(A60,'2022_PAPI_Indicators'!A55:AE235,30,FALSE)</f>
        <v>0.4051927328</v>
      </c>
      <c r="AG60" s="24">
        <f>VLOOKUP(A60,'2022_PAPI_Indicators'!A55:AF235,31,FALSE)</f>
        <v>0.3872871697</v>
      </c>
      <c r="AH60" s="24">
        <f>VLOOKUP(A60,'2022_PAPI_Indicators'!A55:AG235,32,FALSE)</f>
        <v>0.5366886258</v>
      </c>
      <c r="AI60" s="24">
        <f>VLOOKUP(A60,'2022_PAPI_Indicators'!A55:AH235,33,FALSE)</f>
        <v>0.5375207663</v>
      </c>
      <c r="AJ60" s="24">
        <f>VLOOKUP(A60,'2022_PAPI_Indicators'!A55:AI235,34,FALSE)</f>
        <v>0.4296450019</v>
      </c>
      <c r="AK60" s="24">
        <f>VLOOKUP(A60,'2022_PAPI_Indicators'!A55:AJ235,35,FALSE)</f>
        <v>0.4848917127</v>
      </c>
      <c r="AL60" s="24">
        <f>VLOOKUP(A60,'2022_PAPI_Indicators'!A55:AK235,36,FALSE)</f>
        <v>0.3411480486</v>
      </c>
      <c r="AM60" s="24">
        <f>VLOOKUP(A60,'2022_PAPI_Indicators'!A55:AL235,37,FALSE)</f>
        <v>0.3682657778</v>
      </c>
      <c r="AN60" s="24">
        <f>VLOOKUP(A60,'2022_PAPI_Indicators'!A55:AM235,38,FALSE)</f>
        <v>0.580655098</v>
      </c>
      <c r="AO60" s="24">
        <f>VLOOKUP(A60,'2022_PAPI_Indicators'!A55:AN235,39,FALSE)</f>
        <v>0.62111938</v>
      </c>
      <c r="AP60" s="24">
        <f>VLOOKUP(A60,'2022_PAPI_Indicators'!A55:AO235,40,FALSE)</f>
        <v>0.5058888793</v>
      </c>
      <c r="AQ60" s="24">
        <f>VLOOKUP(A60,'2022_PAPI_Indicators'!A55:AP235,41,FALSE)</f>
        <v>0.3662716746</v>
      </c>
      <c r="AR60" s="24">
        <f>VLOOKUP(A60,'2022_PAPI_Indicators'!A55:AQ235,42,FALSE)</f>
        <v>0.4601352811</v>
      </c>
      <c r="AS60" s="24">
        <f>VLOOKUP(A60,'2022_PAPI_Indicators'!A55:AR235,43,FALSE)</f>
        <v>0.4804801941</v>
      </c>
      <c r="AT60" s="24">
        <f>VLOOKUP(A60,'2022_PAPI_Indicators'!A55:AS235,44,FALSE)</f>
        <v>0.4919528365</v>
      </c>
      <c r="AU60" s="24">
        <f>VLOOKUP(A60,'2022_PAPI_Indicators'!A55:AT235,45,FALSE)</f>
        <v>0.4847841263</v>
      </c>
      <c r="AV60" s="24">
        <f>VLOOKUP(A60,'2022_PAPI_Indicators'!A55:AU235,46,FALSE)</f>
        <v>0.4690615833</v>
      </c>
      <c r="AW60" s="24">
        <f>VLOOKUP(A60,'2022_PAPI_Indicators'!A55:AV235,47,FALSE)</f>
        <v>0.350330621</v>
      </c>
      <c r="AX60" s="24">
        <f>VLOOKUP(A60,'2022_PAPI_Indicators'!A55:AW235,48,FALSE)</f>
        <v>0.6556563973</v>
      </c>
      <c r="AY60" s="24">
        <f>VLOOKUP(A60,'2022_PAPI_Indicators'!A55:AX235,49,FALSE)</f>
        <v>0.4902421236</v>
      </c>
      <c r="AZ60" s="24">
        <f>VLOOKUP(A60,'2022_PAPI_Indicators'!A55:AY235,50,FALSE)</f>
        <v>0.5162784457</v>
      </c>
      <c r="BA60" s="24">
        <f>VLOOKUP(A60,'2022_PAPI_Indicators'!A55:AZ235,51,FALSE)</f>
        <v>0.5152002573</v>
      </c>
      <c r="BB60" s="24">
        <f>VLOOKUP(A60,'2022_PAPI_Indicators'!A55:BA235,52,FALSE)</f>
        <v>0.3495562971</v>
      </c>
      <c r="BC60" s="24">
        <f>VLOOKUP(A60,'2022_PAPI_Indicators'!A55:BB235,53,FALSE)</f>
        <v>0.3268975317</v>
      </c>
      <c r="BD60" s="24">
        <f>VLOOKUP(A60,'2022_PAPI_Indicators'!A55:BC235,54,FALSE)</f>
        <v>0.3392159939</v>
      </c>
      <c r="BE60" s="24">
        <f>VLOOKUP(A60,'2022_PAPI_Indicators'!A55:BD235,55,FALSE)</f>
        <v>0.3941486478</v>
      </c>
      <c r="BF60" s="24">
        <f>VLOOKUP(A60,'2022_PAPI_Indicators'!A55:BE235,56,FALSE)</f>
        <v>0.5013827085</v>
      </c>
      <c r="BG60" s="24">
        <f>VLOOKUP(A60,'2022_PAPI_Indicators'!A55:BF235,57,FALSE)</f>
        <v>0.4803823233</v>
      </c>
      <c r="BH60" s="24">
        <f>VLOOKUP(A60,'2022_PAPI_Indicators'!A55:BG235,58,FALSE)</f>
        <v>0.3623757958</v>
      </c>
      <c r="BI60" s="24">
        <f>VLOOKUP(A60,'2022_PAPI_Indicators'!A55:BH235,59,FALSE)</f>
        <v>0.3939776123</v>
      </c>
      <c r="BJ60" s="24">
        <f>VLOOKUP(A60,'2022_PAPI_Indicators'!A55:BI235,60,FALSE)</f>
        <v>0.325617671</v>
      </c>
      <c r="BK60" s="24">
        <f>VLOOKUP(A60,'2022_PAPI_Indicators'!A55:BJ235,61,FALSE)</f>
        <v>0.3561107814</v>
      </c>
      <c r="BL60" s="24">
        <f>VLOOKUP(A60,'2022_PAPI_Indicators'!A55:BK235,62,FALSE)</f>
        <v>0.419511795</v>
      </c>
      <c r="BM60" s="24">
        <f>VLOOKUP(A60,'2022_PAPI_Indicators'!A55:BL235,63,FALSE)</f>
        <v>0.5499028563</v>
      </c>
      <c r="BN60" s="24">
        <f>VLOOKUP(A60,'2022_PAPI_Indicators'!A55:BM235,64,FALSE)</f>
        <v>0.4879565835</v>
      </c>
    </row>
    <row r="61" ht="13.5" customHeight="1">
      <c r="A61" s="112" t="s">
        <v>176</v>
      </c>
      <c r="B61" s="113" t="s">
        <v>177</v>
      </c>
      <c r="C61" s="114" t="s">
        <v>178</v>
      </c>
      <c r="D61" s="115">
        <f>VLOOKUP(A61,'2022_PAPI_Indicators'!A56:B236,2,)</f>
        <v>4.370668411</v>
      </c>
      <c r="E61" s="115">
        <f>VLOOKUP(A61,'2022_PAPI_Indicators'!A56:C236,3,FALSE)</f>
        <v>4.118345261</v>
      </c>
      <c r="F61" s="115">
        <f>VLOOKUP(A61,'2022_PAPI_Indicators'!A56:D236,4,FALSE)</f>
        <v>4.107159615</v>
      </c>
      <c r="G61" s="115">
        <f>VLOOKUP(A61,'2022_PAPI_Indicators'!A56:E236,5,FALSE)</f>
        <v>4.355617046</v>
      </c>
      <c r="H61" s="115">
        <f>VLOOKUP(A61,'2022_PAPI_Indicators'!A56:F236,6,FALSE)</f>
        <v>4.406539917</v>
      </c>
      <c r="I61" s="115">
        <f>VLOOKUP(A61,'2022_PAPI_Indicators'!A56:G236,7,FALSE)</f>
        <v>4.214920998</v>
      </c>
      <c r="J61" s="115">
        <f>VLOOKUP(A61,'2022_PAPI_Indicators'!A56:H236,8,FALSE)</f>
        <v>4.18386507</v>
      </c>
      <c r="K61" s="115">
        <f>VLOOKUP(A61,'2022_PAPI_Indicators'!A56:I236,9,FALSE)</f>
        <v>4.317075729</v>
      </c>
      <c r="L61" s="115">
        <f>VLOOKUP(A61,'2022_PAPI_Indicators'!A56:J236,10,FALSE)</f>
        <v>4.21875</v>
      </c>
      <c r="M61" s="115">
        <f>VLOOKUP(A61,'2022_PAPI_Indicators'!A56:K236,11,FALSE)</f>
        <v>4.356005669</v>
      </c>
      <c r="N61" s="115">
        <f>VLOOKUP(A61,'2022_PAPI_Indicators'!A56:L236,12,FALSE)</f>
        <v>4.315078259</v>
      </c>
      <c r="O61" s="115">
        <f>VLOOKUP(A61,'2022_PAPI_Indicators'!A56:M236,13,FALSE)</f>
        <v>4.411286354</v>
      </c>
      <c r="P61" s="115">
        <f>VLOOKUP(A61,'2022_PAPI_Indicators'!A56:N236,14,FALSE)</f>
        <v>4.479756832</v>
      </c>
      <c r="Q61" s="115">
        <f>VLOOKUP(A61,'2022_PAPI_Indicators'!A56:O236,15,FALSE)</f>
        <v>4.582086563</v>
      </c>
      <c r="R61" s="10">
        <f>VLOOKUP(A61,'2022_PAPI_Indicators'!A56:P236,16,FALSE)</f>
        <v>4.396727085</v>
      </c>
      <c r="S61" s="115">
        <f>VLOOKUP(A61,'2022_PAPI_Indicators'!A56:R236,17,FALSE)</f>
        <v>4.225901604</v>
      </c>
      <c r="T61" s="115">
        <f>VLOOKUP(A61,'2022_PAPI_Indicators'!A56:S236,18,FALSE)</f>
        <v>4.505192757</v>
      </c>
      <c r="U61" s="10" t="str">
        <f>VLOOKUP(A61,'2022_PAPI_Indicators'!A56:T236,19,FALSE)</f>
        <v/>
      </c>
      <c r="V61" s="115">
        <f>VLOOKUP(A61,'2022_PAPI_Indicators'!A56:U236,20,FALSE)</f>
        <v>4.287316799</v>
      </c>
      <c r="W61" s="115">
        <f>VLOOKUP(A61,'2022_PAPI_Indicators'!A56:V236,21,FALSE)</f>
        <v>4.503942966</v>
      </c>
      <c r="X61" s="115">
        <f>VLOOKUP(A61,'2022_PAPI_Indicators'!A56:W236,22,FALSE)</f>
        <v>4.287705898</v>
      </c>
      <c r="Y61" s="115">
        <f>VLOOKUP(A61,'2022_PAPI_Indicators'!A56:X236,23,FALSE)</f>
        <v>4.336055279</v>
      </c>
      <c r="Z61" s="115">
        <f>VLOOKUP(A61,'2022_PAPI_Indicators'!A56:Y236,24,FALSE)</f>
        <v>4.419775009</v>
      </c>
      <c r="AA61" s="115">
        <f>VLOOKUP(A61,'2022_PAPI_Indicators'!A56:Z236,25,FALSE)</f>
        <v>4.334932327</v>
      </c>
      <c r="AB61" s="115">
        <f>VLOOKUP(A61,'2022_PAPI_Indicators'!A56:AA236,26,FALSE)</f>
        <v>4.199565887</v>
      </c>
      <c r="AC61" s="115">
        <f>VLOOKUP(A61,'2022_PAPI_Indicators'!A56:AB236,27,FALSE)</f>
        <v>4.524290085</v>
      </c>
      <c r="AD61" s="115">
        <f>VLOOKUP(A61,'2022_PAPI_Indicators'!A56:AC236,28,FALSE)</f>
        <v>4.312906265</v>
      </c>
      <c r="AE61" s="115">
        <f>VLOOKUP(A61,'2022_PAPI_Indicators'!A56:AD236,29,FALSE)</f>
        <v>4.554127693</v>
      </c>
      <c r="AF61" s="115">
        <f>VLOOKUP(A61,'2022_PAPI_Indicators'!A56:AE236,30,FALSE)</f>
        <v>4.274250031</v>
      </c>
      <c r="AG61" s="115">
        <f>VLOOKUP(A61,'2022_PAPI_Indicators'!A56:AF236,31,FALSE)</f>
        <v>4.33130455</v>
      </c>
      <c r="AH61" s="115">
        <f>VLOOKUP(A61,'2022_PAPI_Indicators'!A56:AG236,32,FALSE)</f>
        <v>4.326286316</v>
      </c>
      <c r="AI61" s="115">
        <f>VLOOKUP(A61,'2022_PAPI_Indicators'!A56:AH236,33,FALSE)</f>
        <v>4.20230484</v>
      </c>
      <c r="AJ61" s="115">
        <f>VLOOKUP(A61,'2022_PAPI_Indicators'!A56:AI236,34,FALSE)</f>
        <v>4.364043713</v>
      </c>
      <c r="AK61" s="115">
        <f>VLOOKUP(A61,'2022_PAPI_Indicators'!A56:AJ236,35,FALSE)</f>
        <v>4.395534992</v>
      </c>
      <c r="AL61" s="115">
        <f>VLOOKUP(A61,'2022_PAPI_Indicators'!A56:AK236,36,FALSE)</f>
        <v>4.141582489</v>
      </c>
      <c r="AM61" s="115">
        <f>VLOOKUP(A61,'2022_PAPI_Indicators'!A56:AL236,37,FALSE)</f>
        <v>4.08843565</v>
      </c>
      <c r="AN61" s="115">
        <f>VLOOKUP(A61,'2022_PAPI_Indicators'!A56:AM236,38,FALSE)</f>
        <v>4.444400311</v>
      </c>
      <c r="AO61" s="115">
        <f>VLOOKUP(A61,'2022_PAPI_Indicators'!A56:AN236,39,FALSE)</f>
        <v>4.356200695</v>
      </c>
      <c r="AP61" s="115">
        <f>VLOOKUP(A61,'2022_PAPI_Indicators'!A56:AO236,40,FALSE)</f>
        <v>4.425707817</v>
      </c>
      <c r="AQ61" s="115">
        <f>VLOOKUP(A61,'2022_PAPI_Indicators'!A56:AP236,41,FALSE)</f>
        <v>4.17910862</v>
      </c>
      <c r="AR61" s="115">
        <f>VLOOKUP(A61,'2022_PAPI_Indicators'!A56:AQ236,42,FALSE)</f>
        <v>3.916648865</v>
      </c>
      <c r="AS61" s="115">
        <f>VLOOKUP(A61,'2022_PAPI_Indicators'!A56:AR236,43,FALSE)</f>
        <v>4.147742271</v>
      </c>
      <c r="AT61" s="115">
        <f>VLOOKUP(A61,'2022_PAPI_Indicators'!A56:AS236,44,FALSE)</f>
        <v>4.323855877</v>
      </c>
      <c r="AU61" s="115">
        <f>VLOOKUP(A61,'2022_PAPI_Indicators'!A56:AT236,45,FALSE)</f>
        <v>4.175284386</v>
      </c>
      <c r="AV61" s="115">
        <f>VLOOKUP(A61,'2022_PAPI_Indicators'!A56:AU236,46,FALSE)</f>
        <v>4.001486301</v>
      </c>
      <c r="AW61" s="115">
        <f>VLOOKUP(A61,'2022_PAPI_Indicators'!A56:AV236,47,FALSE)</f>
        <v>4.019857407</v>
      </c>
      <c r="AX61" s="115">
        <f>VLOOKUP(A61,'2022_PAPI_Indicators'!A56:AW236,48,FALSE)</f>
        <v>4.542311668</v>
      </c>
      <c r="AY61" s="115">
        <f>VLOOKUP(A61,'2022_PAPI_Indicators'!A56:AX236,49,FALSE)</f>
        <v>4.18088007</v>
      </c>
      <c r="AZ61" s="115">
        <f>VLOOKUP(A61,'2022_PAPI_Indicators'!A56:AY236,50,FALSE)</f>
        <v>4.250538826</v>
      </c>
      <c r="BA61" s="115">
        <f>VLOOKUP(A61,'2022_PAPI_Indicators'!A56:AZ236,51,FALSE)</f>
        <v>4.302455425</v>
      </c>
      <c r="BB61" s="115">
        <f>VLOOKUP(A61,'2022_PAPI_Indicators'!A56:BA236,52,FALSE)</f>
        <v>3.99543786</v>
      </c>
      <c r="BC61" s="115">
        <f>VLOOKUP(A61,'2022_PAPI_Indicators'!A56:BB236,53,FALSE)</f>
        <v>4.156948566</v>
      </c>
      <c r="BD61" s="115">
        <f>VLOOKUP(A61,'2022_PAPI_Indicators'!A56:BC236,54,FALSE)</f>
        <v>3.970243454</v>
      </c>
      <c r="BE61" s="115">
        <f>VLOOKUP(A61,'2022_PAPI_Indicators'!A56:BD236,55,FALSE)</f>
        <v>3.993439674</v>
      </c>
      <c r="BF61" s="115">
        <f>VLOOKUP(A61,'2022_PAPI_Indicators'!A56:BE236,56,FALSE)</f>
        <v>4.415141582</v>
      </c>
      <c r="BG61" s="115">
        <f>VLOOKUP(A61,'2022_PAPI_Indicators'!A56:BF236,57,FALSE)</f>
        <v>4.240199089</v>
      </c>
      <c r="BH61" s="115">
        <f>VLOOKUP(A61,'2022_PAPI_Indicators'!A56:BG236,58,FALSE)</f>
        <v>4.158384323</v>
      </c>
      <c r="BI61" s="115">
        <f>VLOOKUP(A61,'2022_PAPI_Indicators'!A56:BH236,59,FALSE)</f>
        <v>4.285537243</v>
      </c>
      <c r="BJ61" s="115">
        <f>VLOOKUP(A61,'2022_PAPI_Indicators'!A56:BI236,60,FALSE)</f>
        <v>4.000822067</v>
      </c>
      <c r="BK61" s="115">
        <f>VLOOKUP(A61,'2022_PAPI_Indicators'!A56:BJ236,61,FALSE)</f>
        <v>4.228569508</v>
      </c>
      <c r="BL61" s="115">
        <f>VLOOKUP(A61,'2022_PAPI_Indicators'!A56:BK236,62,FALSE)</f>
        <v>4.358424187</v>
      </c>
      <c r="BM61" s="115">
        <f>VLOOKUP(A61,'2022_PAPI_Indicators'!A56:BL236,63,FALSE)</f>
        <v>4.516953945</v>
      </c>
      <c r="BN61" s="115">
        <f>VLOOKUP(A61,'2022_PAPI_Indicators'!A56:BM236,64,FALSE)</f>
        <v>4.463716984</v>
      </c>
    </row>
    <row r="62" ht="13.5" customHeight="1">
      <c r="A62" s="19" t="s">
        <v>179</v>
      </c>
      <c r="B62" s="19" t="s">
        <v>180</v>
      </c>
      <c r="C62" s="20" t="s">
        <v>181</v>
      </c>
      <c r="D62" s="21">
        <f>VLOOKUP(A62,'2022_PAPI_Indicators'!A57:B237,2,)</f>
        <v>1.923001528</v>
      </c>
      <c r="E62" s="21">
        <f>VLOOKUP(A62,'2022_PAPI_Indicators'!A57:C237,3,FALSE)</f>
        <v>1.874636412</v>
      </c>
      <c r="F62" s="21">
        <f>VLOOKUP(A62,'2022_PAPI_Indicators'!A57:D237,4,FALSE)</f>
        <v>1.943004012</v>
      </c>
      <c r="G62" s="21">
        <f>VLOOKUP(A62,'2022_PAPI_Indicators'!A57:E237,5,FALSE)</f>
        <v>2.044195652</v>
      </c>
      <c r="H62" s="21">
        <f>VLOOKUP(A62,'2022_PAPI_Indicators'!A57:F237,6,FALSE)</f>
        <v>1.931607842</v>
      </c>
      <c r="I62" s="21">
        <f>VLOOKUP(A62,'2022_PAPI_Indicators'!A57:G237,7,FALSE)</f>
        <v>1.86405623</v>
      </c>
      <c r="J62" s="21">
        <f>VLOOKUP(A62,'2022_PAPI_Indicators'!A57:H237,8,FALSE)</f>
        <v>1.981241941</v>
      </c>
      <c r="K62" s="21">
        <f>VLOOKUP(A62,'2022_PAPI_Indicators'!A57:I237,9,FALSE)</f>
        <v>1.927247286</v>
      </c>
      <c r="L62" s="21">
        <f>VLOOKUP(A62,'2022_PAPI_Indicators'!A57:J237,10,FALSE)</f>
        <v>2.003776789</v>
      </c>
      <c r="M62" s="21">
        <f>VLOOKUP(A62,'2022_PAPI_Indicators'!A57:K237,11,FALSE)</f>
        <v>2.005035877</v>
      </c>
      <c r="N62" s="21">
        <f>VLOOKUP(A62,'2022_PAPI_Indicators'!A57:L237,12,FALSE)</f>
        <v>2.00206542</v>
      </c>
      <c r="O62" s="21">
        <f>VLOOKUP(A62,'2022_PAPI_Indicators'!A57:M237,13,FALSE)</f>
        <v>1.891130805</v>
      </c>
      <c r="P62" s="21">
        <f>VLOOKUP(A62,'2022_PAPI_Indicators'!A57:N237,14,FALSE)</f>
        <v>2.012518167</v>
      </c>
      <c r="Q62" s="21">
        <f>VLOOKUP(A62,'2022_PAPI_Indicators'!A57:O237,15,FALSE)</f>
        <v>2.056360006</v>
      </c>
      <c r="R62" s="22">
        <f>VLOOKUP(A62,'2022_PAPI_Indicators'!A57:P237,16,FALSE)</f>
        <v>1.962916136</v>
      </c>
      <c r="S62" s="21">
        <f>VLOOKUP(A62,'2022_PAPI_Indicators'!A57:R237,17,FALSE)</f>
        <v>1.750444531</v>
      </c>
      <c r="T62" s="21">
        <f>VLOOKUP(A62,'2022_PAPI_Indicators'!A57:S237,18,FALSE)</f>
        <v>1.978255272</v>
      </c>
      <c r="U62" s="22" t="str">
        <f>VLOOKUP(A62,'2022_PAPI_Indicators'!A57:T237,19,FALSE)</f>
        <v/>
      </c>
      <c r="V62" s="21">
        <f>VLOOKUP(A62,'2022_PAPI_Indicators'!A57:U237,20,FALSE)</f>
        <v>1.825230598</v>
      </c>
      <c r="W62" s="21">
        <f>VLOOKUP(A62,'2022_PAPI_Indicators'!A57:V237,21,FALSE)</f>
        <v>1.993999243</v>
      </c>
      <c r="X62" s="21">
        <f>VLOOKUP(A62,'2022_PAPI_Indicators'!A57:W237,22,FALSE)</f>
        <v>1.964910984</v>
      </c>
      <c r="Y62" s="21">
        <f>VLOOKUP(A62,'2022_PAPI_Indicators'!A57:X237,23,FALSE)</f>
        <v>1.920944214</v>
      </c>
      <c r="Z62" s="21">
        <f>VLOOKUP(A62,'2022_PAPI_Indicators'!A57:Y237,24,FALSE)</f>
        <v>2.013226986</v>
      </c>
      <c r="AA62" s="21">
        <f>VLOOKUP(A62,'2022_PAPI_Indicators'!A57:Z237,25,FALSE)</f>
        <v>2.009618282</v>
      </c>
      <c r="AB62" s="21">
        <f>VLOOKUP(A62,'2022_PAPI_Indicators'!A57:AA237,26,FALSE)</f>
        <v>1.922540545</v>
      </c>
      <c r="AC62" s="21">
        <f>VLOOKUP(A62,'2022_PAPI_Indicators'!A57:AB237,27,FALSE)</f>
        <v>1.92512393</v>
      </c>
      <c r="AD62" s="21">
        <f>VLOOKUP(A62,'2022_PAPI_Indicators'!A57:AC237,28,FALSE)</f>
        <v>1.837403774</v>
      </c>
      <c r="AE62" s="21">
        <f>VLOOKUP(A62,'2022_PAPI_Indicators'!A57:AD237,29,FALSE)</f>
        <v>2.05079627</v>
      </c>
      <c r="AF62" s="21">
        <f>VLOOKUP(A62,'2022_PAPI_Indicators'!A57:AE237,30,FALSE)</f>
        <v>1.952917814</v>
      </c>
      <c r="AG62" s="21">
        <f>VLOOKUP(A62,'2022_PAPI_Indicators'!A57:AF237,31,FALSE)</f>
        <v>2.012031078</v>
      </c>
      <c r="AH62" s="21">
        <f>VLOOKUP(A62,'2022_PAPI_Indicators'!A57:AG237,32,FALSE)</f>
        <v>2.043917179</v>
      </c>
      <c r="AI62" s="21">
        <f>VLOOKUP(A62,'2022_PAPI_Indicators'!A57:AH237,33,FALSE)</f>
        <v>1.884727955</v>
      </c>
      <c r="AJ62" s="21">
        <f>VLOOKUP(A62,'2022_PAPI_Indicators'!A57:AI237,34,FALSE)</f>
        <v>1.963572741</v>
      </c>
      <c r="AK62" s="21">
        <f>VLOOKUP(A62,'2022_PAPI_Indicators'!A57:AJ237,35,FALSE)</f>
        <v>2.062325239</v>
      </c>
      <c r="AL62" s="21">
        <f>VLOOKUP(A62,'2022_PAPI_Indicators'!A57:AK237,36,FALSE)</f>
        <v>1.961983204</v>
      </c>
      <c r="AM62" s="21">
        <f>VLOOKUP(A62,'2022_PAPI_Indicators'!A57:AL237,37,FALSE)</f>
        <v>1.962060213</v>
      </c>
      <c r="AN62" s="21">
        <f>VLOOKUP(A62,'2022_PAPI_Indicators'!A57:AM237,38,FALSE)</f>
        <v>2.111626625</v>
      </c>
      <c r="AO62" s="21">
        <f>VLOOKUP(A62,'2022_PAPI_Indicators'!A57:AN237,39,FALSE)</f>
        <v>2.048145533</v>
      </c>
      <c r="AP62" s="21">
        <f>VLOOKUP(A62,'2022_PAPI_Indicators'!A57:AO237,40,FALSE)</f>
        <v>2.13446331</v>
      </c>
      <c r="AQ62" s="21">
        <f>VLOOKUP(A62,'2022_PAPI_Indicators'!A57:AP237,41,FALSE)</f>
        <v>1.891065121</v>
      </c>
      <c r="AR62" s="21">
        <f>VLOOKUP(A62,'2022_PAPI_Indicators'!A57:AQ237,42,FALSE)</f>
        <v>1.70982039</v>
      </c>
      <c r="AS62" s="21">
        <f>VLOOKUP(A62,'2022_PAPI_Indicators'!A57:AR237,43,FALSE)</f>
        <v>1.880308032</v>
      </c>
      <c r="AT62" s="21">
        <f>VLOOKUP(A62,'2022_PAPI_Indicators'!A57:AS237,44,FALSE)</f>
        <v>1.936690807</v>
      </c>
      <c r="AU62" s="21">
        <f>VLOOKUP(A62,'2022_PAPI_Indicators'!A57:AT237,45,FALSE)</f>
        <v>2.058890581</v>
      </c>
      <c r="AV62" s="21">
        <f>VLOOKUP(A62,'2022_PAPI_Indicators'!A57:AU237,46,FALSE)</f>
        <v>1.850626588</v>
      </c>
      <c r="AW62" s="21">
        <f>VLOOKUP(A62,'2022_PAPI_Indicators'!A57:AV237,47,FALSE)</f>
        <v>1.957752109</v>
      </c>
      <c r="AX62" s="21">
        <f>VLOOKUP(A62,'2022_PAPI_Indicators'!A57:AW237,48,FALSE)</f>
        <v>2.136861086</v>
      </c>
      <c r="AY62" s="21">
        <f>VLOOKUP(A62,'2022_PAPI_Indicators'!A57:AX237,49,FALSE)</f>
        <v>1.942332983</v>
      </c>
      <c r="AZ62" s="21">
        <f>VLOOKUP(A62,'2022_PAPI_Indicators'!A57:AY237,50,FALSE)</f>
        <v>1.973721623</v>
      </c>
      <c r="BA62" s="21">
        <f>VLOOKUP(A62,'2022_PAPI_Indicators'!A57:AZ237,51,FALSE)</f>
        <v>2.018623829</v>
      </c>
      <c r="BB62" s="21">
        <f>VLOOKUP(A62,'2022_PAPI_Indicators'!A57:BA237,52,FALSE)</f>
        <v>1.939941406</v>
      </c>
      <c r="BC62" s="21">
        <f>VLOOKUP(A62,'2022_PAPI_Indicators'!A57:BB237,53,FALSE)</f>
        <v>2.040470839</v>
      </c>
      <c r="BD62" s="21">
        <f>VLOOKUP(A62,'2022_PAPI_Indicators'!A57:BC237,54,FALSE)</f>
        <v>1.853642344</v>
      </c>
      <c r="BE62" s="21">
        <f>VLOOKUP(A62,'2022_PAPI_Indicators'!A57:BD237,55,FALSE)</f>
        <v>1.919735074</v>
      </c>
      <c r="BF62" s="21">
        <f>VLOOKUP(A62,'2022_PAPI_Indicators'!A57:BE237,56,FALSE)</f>
        <v>2.051851749</v>
      </c>
      <c r="BG62" s="21">
        <f>VLOOKUP(A62,'2022_PAPI_Indicators'!A57:BF237,57,FALSE)</f>
        <v>2.17426157</v>
      </c>
      <c r="BH62" s="21">
        <f>VLOOKUP(A62,'2022_PAPI_Indicators'!A57:BG237,58,FALSE)</f>
        <v>1.903579354</v>
      </c>
      <c r="BI62" s="21">
        <f>VLOOKUP(A62,'2022_PAPI_Indicators'!A57:BH237,59,FALSE)</f>
        <v>1.949211001</v>
      </c>
      <c r="BJ62" s="21">
        <f>VLOOKUP(A62,'2022_PAPI_Indicators'!A57:BI237,60,FALSE)</f>
        <v>2.000033617</v>
      </c>
      <c r="BK62" s="21">
        <f>VLOOKUP(A62,'2022_PAPI_Indicators'!A57:BJ237,61,FALSE)</f>
        <v>2.093693256</v>
      </c>
      <c r="BL62" s="21">
        <f>VLOOKUP(A62,'2022_PAPI_Indicators'!A57:BK237,62,FALSE)</f>
        <v>2.095930099</v>
      </c>
      <c r="BM62" s="21">
        <f>VLOOKUP(A62,'2022_PAPI_Indicators'!A57:BL237,63,FALSE)</f>
        <v>2.197113752</v>
      </c>
      <c r="BN62" s="21">
        <f>VLOOKUP(A62,'2022_PAPI_Indicators'!A57:BM237,64,FALSE)</f>
        <v>2.113899946</v>
      </c>
    </row>
    <row r="63" ht="13.5" customHeight="1">
      <c r="A63" s="11" t="s">
        <v>182</v>
      </c>
      <c r="B63" s="11" t="s">
        <v>183</v>
      </c>
      <c r="C63" s="12" t="s">
        <v>83</v>
      </c>
      <c r="D63" s="24">
        <f>VLOOKUP(A63,'2022_PAPI_Indicators'!A58:B238,2,)</f>
        <v>0.261147052</v>
      </c>
      <c r="E63" s="24">
        <f>VLOOKUP(A63,'2022_PAPI_Indicators'!A58:C238,3,FALSE)</f>
        <v>0.1590937376</v>
      </c>
      <c r="F63" s="24">
        <f>VLOOKUP(A63,'2022_PAPI_Indicators'!A58:D238,4,FALSE)</f>
        <v>0.1989580095</v>
      </c>
      <c r="G63" s="24">
        <f>VLOOKUP(A63,'2022_PAPI_Indicators'!A58:E238,5,FALSE)</f>
        <v>0.3405931294</v>
      </c>
      <c r="H63" s="24">
        <f>VLOOKUP(A63,'2022_PAPI_Indicators'!A58:F238,6,FALSE)</f>
        <v>0.2293731719</v>
      </c>
      <c r="I63" s="24">
        <f>VLOOKUP(A63,'2022_PAPI_Indicators'!A58:G238,7,FALSE)</f>
        <v>0.2044129521</v>
      </c>
      <c r="J63" s="24">
        <f>VLOOKUP(A63,'2022_PAPI_Indicators'!A58:H238,8,FALSE)</f>
        <v>0.2716514468</v>
      </c>
      <c r="K63" s="24">
        <f>VLOOKUP(A63,'2022_PAPI_Indicators'!A58:I238,9,FALSE)</f>
        <v>0.2858892679</v>
      </c>
      <c r="L63" s="24">
        <f>VLOOKUP(A63,'2022_PAPI_Indicators'!A58:J238,10,FALSE)</f>
        <v>0.2546738088</v>
      </c>
      <c r="M63" s="24">
        <f>VLOOKUP(A63,'2022_PAPI_Indicators'!A58:K238,11,FALSE)</f>
        <v>0.217729941</v>
      </c>
      <c r="N63" s="24">
        <f>VLOOKUP(A63,'2022_PAPI_Indicators'!A58:L238,12,FALSE)</f>
        <v>0.2237816155</v>
      </c>
      <c r="O63" s="24">
        <f>VLOOKUP(A63,'2022_PAPI_Indicators'!A58:M238,13,FALSE)</f>
        <v>0.2018821239</v>
      </c>
      <c r="P63" s="24">
        <f>VLOOKUP(A63,'2022_PAPI_Indicators'!A58:N238,14,FALSE)</f>
        <v>0.234375</v>
      </c>
      <c r="Q63" s="24">
        <f>VLOOKUP(A63,'2022_PAPI_Indicators'!A58:O238,15,FALSE)</f>
        <v>0.2384114861</v>
      </c>
      <c r="R63" s="25">
        <f>VLOOKUP(A63,'2022_PAPI_Indicators'!A58:P238,16,FALSE)</f>
        <v>0.2698697448</v>
      </c>
      <c r="S63" s="24">
        <f>VLOOKUP(A63,'2022_PAPI_Indicators'!A58:R238,17,FALSE)</f>
        <v>0.2849613428</v>
      </c>
      <c r="T63" s="24">
        <f>VLOOKUP(A63,'2022_PAPI_Indicators'!A58:S238,18,FALSE)</f>
        <v>0.2478940636</v>
      </c>
      <c r="U63" s="25" t="str">
        <f>VLOOKUP(A63,'2022_PAPI_Indicators'!A58:T238,19,FALSE)</f>
        <v/>
      </c>
      <c r="V63" s="24">
        <f>VLOOKUP(A63,'2022_PAPI_Indicators'!A58:U238,20,FALSE)</f>
        <v>0.1085031554</v>
      </c>
      <c r="W63" s="24">
        <f>VLOOKUP(A63,'2022_PAPI_Indicators'!A58:V238,21,FALSE)</f>
        <v>0.1876084507</v>
      </c>
      <c r="X63" s="24">
        <f>VLOOKUP(A63,'2022_PAPI_Indicators'!A58:W238,22,FALSE)</f>
        <v>0.1855360419</v>
      </c>
      <c r="Y63" s="24">
        <f>VLOOKUP(A63,'2022_PAPI_Indicators'!A58:X238,23,FALSE)</f>
        <v>0.1530555934</v>
      </c>
      <c r="Z63" s="24">
        <f>VLOOKUP(A63,'2022_PAPI_Indicators'!A58:Y238,24,FALSE)</f>
        <v>0.2211567611</v>
      </c>
      <c r="AA63" s="24">
        <f>VLOOKUP(A63,'2022_PAPI_Indicators'!A58:Z238,25,FALSE)</f>
        <v>0.1946802437</v>
      </c>
      <c r="AB63" s="24">
        <f>VLOOKUP(A63,'2022_PAPI_Indicators'!A58:AA238,26,FALSE)</f>
        <v>0.1757238954</v>
      </c>
      <c r="AC63" s="24">
        <f>VLOOKUP(A63,'2022_PAPI_Indicators'!A58:AB238,27,FALSE)</f>
        <v>0.2094531357</v>
      </c>
      <c r="AD63" s="24">
        <f>VLOOKUP(A63,'2022_PAPI_Indicators'!A58:AC238,28,FALSE)</f>
        <v>0.2382272333</v>
      </c>
      <c r="AE63" s="24">
        <f>VLOOKUP(A63,'2022_PAPI_Indicators'!A58:AD238,29,FALSE)</f>
        <v>0.2799357176</v>
      </c>
      <c r="AF63" s="24">
        <f>VLOOKUP(A63,'2022_PAPI_Indicators'!A58:AE238,30,FALSE)</f>
        <v>0.2542252243</v>
      </c>
      <c r="AG63" s="24">
        <f>VLOOKUP(A63,'2022_PAPI_Indicators'!A58:AF238,31,FALSE)</f>
        <v>0.3470201492</v>
      </c>
      <c r="AH63" s="24">
        <f>VLOOKUP(A63,'2022_PAPI_Indicators'!A58:AG238,32,FALSE)</f>
        <v>0.2581787705</v>
      </c>
      <c r="AI63" s="24">
        <f>VLOOKUP(A63,'2022_PAPI_Indicators'!A58:AH238,33,FALSE)</f>
        <v>0.3243060708</v>
      </c>
      <c r="AJ63" s="24">
        <f>VLOOKUP(A63,'2022_PAPI_Indicators'!A58:AI238,34,FALSE)</f>
        <v>0.2338846326</v>
      </c>
      <c r="AK63" s="24">
        <f>VLOOKUP(A63,'2022_PAPI_Indicators'!A58:AJ238,35,FALSE)</f>
        <v>0.2607127428</v>
      </c>
      <c r="AL63" s="24">
        <f>VLOOKUP(A63,'2022_PAPI_Indicators'!A58:AK238,36,FALSE)</f>
        <v>0.247422874</v>
      </c>
      <c r="AM63" s="24">
        <f>VLOOKUP(A63,'2022_PAPI_Indicators'!A58:AL238,37,FALSE)</f>
        <v>0.231622681</v>
      </c>
      <c r="AN63" s="24">
        <f>VLOOKUP(A63,'2022_PAPI_Indicators'!A58:AM238,38,FALSE)</f>
        <v>0.3817560077</v>
      </c>
      <c r="AO63" s="24">
        <f>VLOOKUP(A63,'2022_PAPI_Indicators'!A58:AN238,39,FALSE)</f>
        <v>0.2970030904</v>
      </c>
      <c r="AP63" s="24">
        <f>VLOOKUP(A63,'2022_PAPI_Indicators'!A58:AO238,40,FALSE)</f>
        <v>0.354729712</v>
      </c>
      <c r="AQ63" s="24">
        <f>VLOOKUP(A63,'2022_PAPI_Indicators'!A58:AP238,41,FALSE)</f>
        <v>0.2191060036</v>
      </c>
      <c r="AR63" s="24">
        <f>VLOOKUP(A63,'2022_PAPI_Indicators'!A58:AQ238,42,FALSE)</f>
        <v>0.232527703</v>
      </c>
      <c r="AS63" s="24">
        <f>VLOOKUP(A63,'2022_PAPI_Indicators'!A58:AR238,43,FALSE)</f>
        <v>0.1601600647</v>
      </c>
      <c r="AT63" s="24">
        <f>VLOOKUP(A63,'2022_PAPI_Indicators'!A58:AS238,44,FALSE)</f>
        <v>0.2903291583</v>
      </c>
      <c r="AU63" s="24">
        <f>VLOOKUP(A63,'2022_PAPI_Indicators'!A58:AT238,45,FALSE)</f>
        <v>0.3060099185</v>
      </c>
      <c r="AV63" s="24">
        <f>VLOOKUP(A63,'2022_PAPI_Indicators'!A58:AU238,46,FALSE)</f>
        <v>0.2280414402</v>
      </c>
      <c r="AW63" s="24">
        <f>VLOOKUP(A63,'2022_PAPI_Indicators'!A58:AV238,47,FALSE)</f>
        <v>0.3112564385</v>
      </c>
      <c r="AX63" s="24">
        <f>VLOOKUP(A63,'2022_PAPI_Indicators'!A58:AW238,48,FALSE)</f>
        <v>0.4240727425</v>
      </c>
      <c r="AY63" s="24">
        <f>VLOOKUP(A63,'2022_PAPI_Indicators'!A58:AX238,49,FALSE)</f>
        <v>0.2712628841</v>
      </c>
      <c r="AZ63" s="24">
        <f>VLOOKUP(A63,'2022_PAPI_Indicators'!A58:AY238,50,FALSE)</f>
        <v>0.2692674696</v>
      </c>
      <c r="BA63" s="24">
        <f>VLOOKUP(A63,'2022_PAPI_Indicators'!A58:AZ238,51,FALSE)</f>
        <v>0.3171436489</v>
      </c>
      <c r="BB63" s="24">
        <f>VLOOKUP(A63,'2022_PAPI_Indicators'!A58:BA238,52,FALSE)</f>
        <v>0.2768960595</v>
      </c>
      <c r="BC63" s="24">
        <f>VLOOKUP(A63,'2022_PAPI_Indicators'!A58:BB238,53,FALSE)</f>
        <v>0.3105289936</v>
      </c>
      <c r="BD63" s="24">
        <f>VLOOKUP(A63,'2022_PAPI_Indicators'!A58:BC238,54,FALSE)</f>
        <v>0.3288892806</v>
      </c>
      <c r="BE63" s="24">
        <f>VLOOKUP(A63,'2022_PAPI_Indicators'!A58:BD238,55,FALSE)</f>
        <v>0.2976616621</v>
      </c>
      <c r="BF63" s="24">
        <f>VLOOKUP(A63,'2022_PAPI_Indicators'!A58:BE238,56,FALSE)</f>
        <v>0.3724873364</v>
      </c>
      <c r="BG63" s="24">
        <f>VLOOKUP(A63,'2022_PAPI_Indicators'!A58:BF238,57,FALSE)</f>
        <v>0.389005959</v>
      </c>
      <c r="BH63" s="24">
        <f>VLOOKUP(A63,'2022_PAPI_Indicators'!A58:BG238,58,FALSE)</f>
        <v>0.2265955359</v>
      </c>
      <c r="BI63" s="24">
        <f>VLOOKUP(A63,'2022_PAPI_Indicators'!A58:BH238,59,FALSE)</f>
        <v>0.281601429</v>
      </c>
      <c r="BJ63" s="24">
        <f>VLOOKUP(A63,'2022_PAPI_Indicators'!A58:BI238,60,FALSE)</f>
        <v>0.258762449</v>
      </c>
      <c r="BK63" s="24">
        <f>VLOOKUP(A63,'2022_PAPI_Indicators'!A58:BJ238,61,FALSE)</f>
        <v>0.381375581</v>
      </c>
      <c r="BL63" s="24">
        <f>VLOOKUP(A63,'2022_PAPI_Indicators'!A58:BK238,62,FALSE)</f>
        <v>0.3434515595</v>
      </c>
      <c r="BM63" s="24">
        <f>VLOOKUP(A63,'2022_PAPI_Indicators'!A58:BL238,63,FALSE)</f>
        <v>0.4031769037</v>
      </c>
      <c r="BN63" s="24">
        <f>VLOOKUP(A63,'2022_PAPI_Indicators'!A58:BM238,64,FALSE)</f>
        <v>0.3786120713</v>
      </c>
    </row>
    <row r="64" ht="13.5" customHeight="1">
      <c r="A64" s="11" t="s">
        <v>184</v>
      </c>
      <c r="B64" s="11" t="s">
        <v>185</v>
      </c>
      <c r="C64" s="12" t="s">
        <v>83</v>
      </c>
      <c r="D64" s="24">
        <f>VLOOKUP(A64,'2022_PAPI_Indicators'!A59:B239,2,)</f>
        <v>0.9337463379</v>
      </c>
      <c r="E64" s="24">
        <f>VLOOKUP(A64,'2022_PAPI_Indicators'!A59:C239,3,FALSE)</f>
        <v>0.9518415332</v>
      </c>
      <c r="F64" s="24">
        <f>VLOOKUP(A64,'2022_PAPI_Indicators'!A59:D239,4,FALSE)</f>
        <v>0.847446084</v>
      </c>
      <c r="G64" s="24">
        <f>VLOOKUP(A64,'2022_PAPI_Indicators'!A59:E239,5,FALSE)</f>
        <v>0.8642888069</v>
      </c>
      <c r="H64" s="24">
        <f>VLOOKUP(A64,'2022_PAPI_Indicators'!A59:F239,6,FALSE)</f>
        <v>0.896882534</v>
      </c>
      <c r="I64" s="24">
        <f>VLOOKUP(A64,'2022_PAPI_Indicators'!A59:G239,7,FALSE)</f>
        <v>0.9923560619</v>
      </c>
      <c r="J64" s="24">
        <f>VLOOKUP(A64,'2022_PAPI_Indicators'!A59:H239,8,FALSE)</f>
        <v>0.9434750676</v>
      </c>
      <c r="K64" s="24">
        <f>VLOOKUP(A64,'2022_PAPI_Indicators'!A59:I239,9,FALSE)</f>
        <v>0.9578806758</v>
      </c>
      <c r="L64" s="24">
        <f>VLOOKUP(A64,'2022_PAPI_Indicators'!A59:J239,10,FALSE)</f>
        <v>1</v>
      </c>
      <c r="M64" s="24">
        <f>VLOOKUP(A64,'2022_PAPI_Indicators'!A59:K239,11,FALSE)</f>
        <v>0.9305939674</v>
      </c>
      <c r="N64" s="24">
        <f>VLOOKUP(A64,'2022_PAPI_Indicators'!A59:L239,12,FALSE)</f>
        <v>0.9634147882</v>
      </c>
      <c r="O64" s="24">
        <f>VLOOKUP(A64,'2022_PAPI_Indicators'!A59:M239,13,FALSE)</f>
        <v>0.8392359614</v>
      </c>
      <c r="P64" s="24">
        <f>VLOOKUP(A64,'2022_PAPI_Indicators'!A59:N239,14,FALSE)</f>
        <v>0.9333333373</v>
      </c>
      <c r="Q64" s="24">
        <f>VLOOKUP(A64,'2022_PAPI_Indicators'!A59:O239,15,FALSE)</f>
        <v>0.9659180045</v>
      </c>
      <c r="R64" s="25">
        <f>VLOOKUP(A64,'2022_PAPI_Indicators'!A59:P239,16,FALSE)</f>
        <v>0.969581902</v>
      </c>
      <c r="S64" s="24">
        <f>VLOOKUP(A64,'2022_PAPI_Indicators'!A59:R239,17,FALSE)</f>
        <v>0.9085338116</v>
      </c>
      <c r="T64" s="24">
        <f>VLOOKUP(A64,'2022_PAPI_Indicators'!A59:S239,18,FALSE)</f>
        <v>0.9396930933</v>
      </c>
      <c r="U64" s="25" t="str">
        <f>VLOOKUP(A64,'2022_PAPI_Indicators'!A59:T239,19,FALSE)</f>
        <v/>
      </c>
      <c r="V64" s="24">
        <f>VLOOKUP(A64,'2022_PAPI_Indicators'!A59:U239,20,FALSE)</f>
        <v>0.9258697033</v>
      </c>
      <c r="W64" s="24">
        <f>VLOOKUP(A64,'2022_PAPI_Indicators'!A59:V239,21,FALSE)</f>
        <v>0.9165227413</v>
      </c>
      <c r="X64" s="24">
        <f>VLOOKUP(A64,'2022_PAPI_Indicators'!A59:W239,22,FALSE)</f>
        <v>0.8715283275</v>
      </c>
      <c r="Y64" s="24">
        <f>VLOOKUP(A64,'2022_PAPI_Indicators'!A59:X239,23,FALSE)</f>
        <v>0.8934952617</v>
      </c>
      <c r="Z64" s="24">
        <f>VLOOKUP(A64,'2022_PAPI_Indicators'!A59:Y239,24,FALSE)</f>
        <v>0.9691516757</v>
      </c>
      <c r="AA64" s="24">
        <f>VLOOKUP(A64,'2022_PAPI_Indicators'!A59:Z239,25,FALSE)</f>
        <v>0.9627224207</v>
      </c>
      <c r="AB64" s="24">
        <f>VLOOKUP(A64,'2022_PAPI_Indicators'!A59:AA239,26,FALSE)</f>
        <v>0.9161722064</v>
      </c>
      <c r="AC64" s="24">
        <f>VLOOKUP(A64,'2022_PAPI_Indicators'!A59:AB239,27,FALSE)</f>
        <v>0.9240799546</v>
      </c>
      <c r="AD64" s="24">
        <f>VLOOKUP(A64,'2022_PAPI_Indicators'!A59:AC239,28,FALSE)</f>
        <v>0.9254427552</v>
      </c>
      <c r="AE64" s="24">
        <f>VLOOKUP(A64,'2022_PAPI_Indicators'!A59:AD239,29,FALSE)</f>
        <v>0.9709180593</v>
      </c>
      <c r="AF64" s="24">
        <f>VLOOKUP(A64,'2022_PAPI_Indicators'!A59:AE239,30,FALSE)</f>
        <v>0.9170321822</v>
      </c>
      <c r="AG64" s="24">
        <f>VLOOKUP(A64,'2022_PAPI_Indicators'!A59:AF239,31,FALSE)</f>
        <v>0.935968101</v>
      </c>
      <c r="AH64" s="24">
        <f>VLOOKUP(A64,'2022_PAPI_Indicators'!A59:AG239,32,FALSE)</f>
        <v>0.8967225552</v>
      </c>
      <c r="AI64" s="24">
        <f>VLOOKUP(A64,'2022_PAPI_Indicators'!A59:AH239,33,FALSE)</f>
        <v>0.8815336227</v>
      </c>
      <c r="AJ64" s="24">
        <f>VLOOKUP(A64,'2022_PAPI_Indicators'!A59:AI239,34,FALSE)</f>
        <v>0.8701807857</v>
      </c>
      <c r="AK64" s="24">
        <f>VLOOKUP(A64,'2022_PAPI_Indicators'!A59:AJ239,35,FALSE)</f>
        <v>0.9677079916</v>
      </c>
      <c r="AL64" s="24">
        <f>VLOOKUP(A64,'2022_PAPI_Indicators'!A59:AK239,36,FALSE)</f>
        <v>0.9022120833</v>
      </c>
      <c r="AM64" s="24">
        <f>VLOOKUP(A64,'2022_PAPI_Indicators'!A59:AL239,37,FALSE)</f>
        <v>0.949732542</v>
      </c>
      <c r="AN64" s="24">
        <f>VLOOKUP(A64,'2022_PAPI_Indicators'!A59:AM239,38,FALSE)</f>
        <v>0.9343658686</v>
      </c>
      <c r="AO64" s="24">
        <f>VLOOKUP(A64,'2022_PAPI_Indicators'!A59:AN239,39,FALSE)</f>
        <v>0.9417421222</v>
      </c>
      <c r="AP64" s="24">
        <f>VLOOKUP(A64,'2022_PAPI_Indicators'!A59:AO239,40,FALSE)</f>
        <v>0.9315857291</v>
      </c>
      <c r="AQ64" s="24">
        <f>VLOOKUP(A64,'2022_PAPI_Indicators'!A59:AP239,41,FALSE)</f>
        <v>0.9740028977</v>
      </c>
      <c r="AR64" s="24">
        <f>VLOOKUP(A64,'2022_PAPI_Indicators'!A59:AQ239,42,FALSE)</f>
        <v>0.9308410883</v>
      </c>
      <c r="AS64" s="24">
        <f>VLOOKUP(A64,'2022_PAPI_Indicators'!A59:AR239,43,FALSE)</f>
        <v>0.9387081861</v>
      </c>
      <c r="AT64" s="24">
        <f>VLOOKUP(A64,'2022_PAPI_Indicators'!A59:AS239,44,FALSE)</f>
        <v>0.9232984185</v>
      </c>
      <c r="AU64" s="24">
        <f>VLOOKUP(A64,'2022_PAPI_Indicators'!A59:AT239,45,FALSE)</f>
        <v>0.923441112</v>
      </c>
      <c r="AV64" s="24">
        <f>VLOOKUP(A64,'2022_PAPI_Indicators'!A59:AU239,46,FALSE)</f>
        <v>0.767829597</v>
      </c>
      <c r="AW64" s="24">
        <f>VLOOKUP(A64,'2022_PAPI_Indicators'!A59:AV239,47,FALSE)</f>
        <v>0.9703578949</v>
      </c>
      <c r="AX64" s="24">
        <f>VLOOKUP(A64,'2022_PAPI_Indicators'!A59:AW239,48,FALSE)</f>
        <v>0.9468846917</v>
      </c>
      <c r="AY64" s="24">
        <f>VLOOKUP(A64,'2022_PAPI_Indicators'!A59:AX239,49,FALSE)</f>
        <v>0.8852543831</v>
      </c>
      <c r="AZ64" s="24">
        <f>VLOOKUP(A64,'2022_PAPI_Indicators'!A59:AY239,50,FALSE)</f>
        <v>0.8995099068</v>
      </c>
      <c r="BA64" s="24">
        <f>VLOOKUP(A64,'2022_PAPI_Indicators'!A59:AZ239,51,FALSE)</f>
        <v>0.9378720522</v>
      </c>
      <c r="BB64" s="24">
        <f>VLOOKUP(A64,'2022_PAPI_Indicators'!A59:BA239,52,FALSE)</f>
        <v>0.9063209295</v>
      </c>
      <c r="BC64" s="24">
        <f>VLOOKUP(A64,'2022_PAPI_Indicators'!A59:BB239,53,FALSE)</f>
        <v>0.923342526</v>
      </c>
      <c r="BD64" s="24">
        <f>VLOOKUP(A64,'2022_PAPI_Indicators'!A59:BC239,54,FALSE)</f>
        <v>0.8791373372</v>
      </c>
      <c r="BE64" s="24">
        <f>VLOOKUP(A64,'2022_PAPI_Indicators'!A59:BD239,55,FALSE)</f>
        <v>0.8407953978</v>
      </c>
      <c r="BF64" s="24">
        <f>VLOOKUP(A64,'2022_PAPI_Indicators'!A59:BE239,56,FALSE)</f>
        <v>0.8833690286</v>
      </c>
      <c r="BG64" s="24">
        <f>VLOOKUP(A64,'2022_PAPI_Indicators'!A59:BF239,57,FALSE)</f>
        <v>0.9364231825</v>
      </c>
      <c r="BH64" s="24">
        <f>VLOOKUP(A64,'2022_PAPI_Indicators'!A59:BG239,58,FALSE)</f>
        <v>0.9340642095</v>
      </c>
      <c r="BI64" s="24">
        <f>VLOOKUP(A64,'2022_PAPI_Indicators'!A59:BH239,59,FALSE)</f>
        <v>0.8431572914</v>
      </c>
      <c r="BJ64" s="24">
        <f>VLOOKUP(A64,'2022_PAPI_Indicators'!A59:BI239,60,FALSE)</f>
        <v>0.9320570827</v>
      </c>
      <c r="BK64" s="24">
        <f>VLOOKUP(A64,'2022_PAPI_Indicators'!A59:BJ239,61,FALSE)</f>
        <v>0.9002123475</v>
      </c>
      <c r="BL64" s="24">
        <f>VLOOKUP(A64,'2022_PAPI_Indicators'!A59:BK239,62,FALSE)</f>
        <v>0.9762212038</v>
      </c>
      <c r="BM64" s="24">
        <f>VLOOKUP(A64,'2022_PAPI_Indicators'!A59:BL239,63,FALSE)</f>
        <v>0.9619517326</v>
      </c>
      <c r="BN64" s="24">
        <f>VLOOKUP(A64,'2022_PAPI_Indicators'!A59:BM239,64,FALSE)</f>
        <v>0.9811462164</v>
      </c>
    </row>
    <row r="65" ht="13.5" customHeight="1">
      <c r="A65" s="11" t="s">
        <v>186</v>
      </c>
      <c r="B65" s="11" t="s">
        <v>187</v>
      </c>
      <c r="C65" s="12" t="s">
        <v>83</v>
      </c>
      <c r="D65" s="24">
        <f>VLOOKUP(A65,'2022_PAPI_Indicators'!A60:B240,2,)</f>
        <v>0.1251306087</v>
      </c>
      <c r="E65" s="24">
        <f>VLOOKUP(A65,'2022_PAPI_Indicators'!A60:C240,3,FALSE)</f>
        <v>0.1085629165</v>
      </c>
      <c r="F65" s="24">
        <f>VLOOKUP(A65,'2022_PAPI_Indicators'!A60:D240,4,FALSE)</f>
        <v>0.1177930087</v>
      </c>
      <c r="G65" s="24">
        <f>VLOOKUP(A65,'2022_PAPI_Indicators'!A60:E240,5,FALSE)</f>
        <v>0.1958193034</v>
      </c>
      <c r="H65" s="24">
        <f>VLOOKUP(A65,'2022_PAPI_Indicators'!A60:F240,6,FALSE)</f>
        <v>0.1386138648</v>
      </c>
      <c r="I65" s="24">
        <f>VLOOKUP(A65,'2022_PAPI_Indicators'!A60:G240,7,FALSE)</f>
        <v>0.1515402645</v>
      </c>
      <c r="J65" s="24">
        <f>VLOOKUP(A65,'2022_PAPI_Indicators'!A60:H240,8,FALSE)</f>
        <v>0.1217013225</v>
      </c>
      <c r="K65" s="24">
        <f>VLOOKUP(A65,'2022_PAPI_Indicators'!A60:I240,9,FALSE)</f>
        <v>0.1616374552</v>
      </c>
      <c r="L65" s="24">
        <f>VLOOKUP(A65,'2022_PAPI_Indicators'!A60:J240,10,FALSE)</f>
        <v>0.1053745821</v>
      </c>
      <c r="M65" s="24">
        <f>VLOOKUP(A65,'2022_PAPI_Indicators'!A60:K240,11,FALSE)</f>
        <v>0.1428043842</v>
      </c>
      <c r="N65" s="24">
        <f>VLOOKUP(A65,'2022_PAPI_Indicators'!A60:L240,12,FALSE)</f>
        <v>0.1437972784</v>
      </c>
      <c r="O65" s="24">
        <f>VLOOKUP(A65,'2022_PAPI_Indicators'!A60:M240,13,FALSE)</f>
        <v>0.1246637329</v>
      </c>
      <c r="P65" s="24">
        <f>VLOOKUP(A65,'2022_PAPI_Indicators'!A60:N240,14,FALSE)</f>
        <v>0.1163743585</v>
      </c>
      <c r="Q65" s="24">
        <f>VLOOKUP(A65,'2022_PAPI_Indicators'!A60:O240,15,FALSE)</f>
        <v>0.1686056256</v>
      </c>
      <c r="R65" s="25">
        <f>VLOOKUP(A65,'2022_PAPI_Indicators'!A60:P240,16,FALSE)</f>
        <v>0.1265856624</v>
      </c>
      <c r="S65" s="24">
        <f>VLOOKUP(A65,'2022_PAPI_Indicators'!A60:R240,17,FALSE)</f>
        <v>0.1054136232</v>
      </c>
      <c r="T65" s="24">
        <f>VLOOKUP(A65,'2022_PAPI_Indicators'!A60:S240,18,FALSE)</f>
        <v>0.1261238009</v>
      </c>
      <c r="U65" s="25" t="str">
        <f>VLOOKUP(A65,'2022_PAPI_Indicators'!A60:T240,19,FALSE)</f>
        <v/>
      </c>
      <c r="V65" s="24">
        <f>VLOOKUP(A65,'2022_PAPI_Indicators'!A60:U240,20,FALSE)</f>
        <v>0.07530368119</v>
      </c>
      <c r="W65" s="24">
        <f>VLOOKUP(A65,'2022_PAPI_Indicators'!A60:V240,21,FALSE)</f>
        <v>0.1548366845</v>
      </c>
      <c r="X65" s="24">
        <f>VLOOKUP(A65,'2022_PAPI_Indicators'!A60:W240,22,FALSE)</f>
        <v>0.1358277798</v>
      </c>
      <c r="Y65" s="24">
        <f>VLOOKUP(A65,'2022_PAPI_Indicators'!A60:X240,23,FALSE)</f>
        <v>0.1023468748</v>
      </c>
      <c r="Z65" s="24">
        <f>VLOOKUP(A65,'2022_PAPI_Indicators'!A60:Y240,24,FALSE)</f>
        <v>0.1696086228</v>
      </c>
      <c r="AA65" s="24">
        <f>VLOOKUP(A65,'2022_PAPI_Indicators'!A60:Z240,25,FALSE)</f>
        <v>0.1136577874</v>
      </c>
      <c r="AB65" s="24">
        <f>VLOOKUP(A65,'2022_PAPI_Indicators'!A60:AA240,26,FALSE)</f>
        <v>0.1355452836</v>
      </c>
      <c r="AC65" s="24">
        <f>VLOOKUP(A65,'2022_PAPI_Indicators'!A60:AB240,27,FALSE)</f>
        <v>0.1443959922</v>
      </c>
      <c r="AD65" s="24">
        <f>VLOOKUP(A65,'2022_PAPI_Indicators'!A60:AC240,28,FALSE)</f>
        <v>0.1333333403</v>
      </c>
      <c r="AE65" s="24">
        <f>VLOOKUP(A65,'2022_PAPI_Indicators'!A60:AD240,29,FALSE)</f>
        <v>0.15625</v>
      </c>
      <c r="AF65" s="24">
        <f>VLOOKUP(A65,'2022_PAPI_Indicators'!A60:AE240,30,FALSE)</f>
        <v>0.1364251077</v>
      </c>
      <c r="AG65" s="24">
        <f>VLOOKUP(A65,'2022_PAPI_Indicators'!A60:AF240,31,FALSE)</f>
        <v>0.1811284274</v>
      </c>
      <c r="AH65" s="24">
        <f>VLOOKUP(A65,'2022_PAPI_Indicators'!A60:AG240,32,FALSE)</f>
        <v>0.1901411861</v>
      </c>
      <c r="AI65" s="24">
        <f>VLOOKUP(A65,'2022_PAPI_Indicators'!A60:AH240,33,FALSE)</f>
        <v>0.168764025</v>
      </c>
      <c r="AJ65" s="24">
        <f>VLOOKUP(A65,'2022_PAPI_Indicators'!A60:AI240,34,FALSE)</f>
        <v>0.1607116014</v>
      </c>
      <c r="AK65" s="24">
        <f>VLOOKUP(A65,'2022_PAPI_Indicators'!A60:AJ240,35,FALSE)</f>
        <v>0.2109743953</v>
      </c>
      <c r="AL65" s="24">
        <f>VLOOKUP(A65,'2022_PAPI_Indicators'!A60:AK240,36,FALSE)</f>
        <v>0.1581706554</v>
      </c>
      <c r="AM65" s="24">
        <f>VLOOKUP(A65,'2022_PAPI_Indicators'!A60:AL240,37,FALSE)</f>
        <v>0.1883190572</v>
      </c>
      <c r="AN65" s="24">
        <f>VLOOKUP(A65,'2022_PAPI_Indicators'!A60:AM240,38,FALSE)</f>
        <v>0.2349372357</v>
      </c>
      <c r="AO65" s="24">
        <f>VLOOKUP(A65,'2022_PAPI_Indicators'!A60:AN240,39,FALSE)</f>
        <v>0.2450947613</v>
      </c>
      <c r="AP65" s="24">
        <f>VLOOKUP(A65,'2022_PAPI_Indicators'!A60:AO240,40,FALSE)</f>
        <v>0.2479628175</v>
      </c>
      <c r="AQ65" s="24">
        <f>VLOOKUP(A65,'2022_PAPI_Indicators'!A60:AP240,41,FALSE)</f>
        <v>0.1144284457</v>
      </c>
      <c r="AR65" s="24">
        <f>VLOOKUP(A65,'2022_PAPI_Indicators'!A60:AQ240,42,FALSE)</f>
        <v>0.1762500554</v>
      </c>
      <c r="AS65" s="24">
        <f>VLOOKUP(A65,'2022_PAPI_Indicators'!A60:AR240,43,FALSE)</f>
        <v>0.1111530289</v>
      </c>
      <c r="AT65" s="24">
        <f>VLOOKUP(A65,'2022_PAPI_Indicators'!A60:AS240,44,FALSE)</f>
        <v>0.2026278526</v>
      </c>
      <c r="AU65" s="24">
        <f>VLOOKUP(A65,'2022_PAPI_Indicators'!A60:AT240,45,FALSE)</f>
        <v>0.1795301437</v>
      </c>
      <c r="AV65" s="24">
        <f>VLOOKUP(A65,'2022_PAPI_Indicators'!A60:AU240,46,FALSE)</f>
        <v>0.1833001673</v>
      </c>
      <c r="AW65" s="24">
        <f>VLOOKUP(A65,'2022_PAPI_Indicators'!A60:AV240,47,FALSE)</f>
        <v>0.1920596957</v>
      </c>
      <c r="AX65" s="24">
        <f>VLOOKUP(A65,'2022_PAPI_Indicators'!A60:AW240,48,FALSE)</f>
        <v>0.2242831886</v>
      </c>
      <c r="AY65" s="24">
        <f>VLOOKUP(A65,'2022_PAPI_Indicators'!A60:AX240,49,FALSE)</f>
        <v>0.1648252755</v>
      </c>
      <c r="AZ65" s="24">
        <f>VLOOKUP(A65,'2022_PAPI_Indicators'!A60:AY240,50,FALSE)</f>
        <v>0.1829920262</v>
      </c>
      <c r="BA65" s="24">
        <f>VLOOKUP(A65,'2022_PAPI_Indicators'!A60:AZ240,51,FALSE)</f>
        <v>0.2161469758</v>
      </c>
      <c r="BB65" s="24">
        <f>VLOOKUP(A65,'2022_PAPI_Indicators'!A60:BA240,52,FALSE)</f>
        <v>0.1190158948</v>
      </c>
      <c r="BC65" s="24">
        <f>VLOOKUP(A65,'2022_PAPI_Indicators'!A60:BB240,53,FALSE)</f>
        <v>0.1712673157</v>
      </c>
      <c r="BD65" s="24">
        <f>VLOOKUP(A65,'2022_PAPI_Indicators'!A60:BC240,54,FALSE)</f>
        <v>0.186971724</v>
      </c>
      <c r="BE65" s="24">
        <f>VLOOKUP(A65,'2022_PAPI_Indicators'!A60:BD240,55,FALSE)</f>
        <v>0.2149847448</v>
      </c>
      <c r="BF65" s="24">
        <f>VLOOKUP(A65,'2022_PAPI_Indicators'!A60:BE240,56,FALSE)</f>
        <v>0.2635957897</v>
      </c>
      <c r="BG65" s="24">
        <f>VLOOKUP(A65,'2022_PAPI_Indicators'!A60:BF240,57,FALSE)</f>
        <v>0.3041810393</v>
      </c>
      <c r="BH65" s="24">
        <f>VLOOKUP(A65,'2022_PAPI_Indicators'!A60:BG240,58,FALSE)</f>
        <v>0.1643451005</v>
      </c>
      <c r="BI65" s="24">
        <f>VLOOKUP(A65,'2022_PAPI_Indicators'!A60:BH240,59,FALSE)</f>
        <v>0.2024047673</v>
      </c>
      <c r="BJ65" s="24">
        <f>VLOOKUP(A65,'2022_PAPI_Indicators'!A60:BI240,60,FALSE)</f>
        <v>0.1656840891</v>
      </c>
      <c r="BK65" s="24">
        <f>VLOOKUP(A65,'2022_PAPI_Indicators'!A60:BJ240,61,FALSE)</f>
        <v>0.2427648306</v>
      </c>
      <c r="BL65" s="24">
        <f>VLOOKUP(A65,'2022_PAPI_Indicators'!A60:BK240,62,FALSE)</f>
        <v>0.2345506996</v>
      </c>
      <c r="BM65" s="24">
        <f>VLOOKUP(A65,'2022_PAPI_Indicators'!A60:BL240,63,FALSE)</f>
        <v>0.3319800198</v>
      </c>
      <c r="BN65" s="24">
        <f>VLOOKUP(A65,'2022_PAPI_Indicators'!A60:BM240,64,FALSE)</f>
        <v>0.2583220303</v>
      </c>
    </row>
    <row r="66" ht="13.5" customHeight="1">
      <c r="A66" s="11" t="s">
        <v>188</v>
      </c>
      <c r="B66" s="11" t="s">
        <v>189</v>
      </c>
      <c r="C66" s="12" t="s">
        <v>83</v>
      </c>
      <c r="D66" s="24">
        <v>0.89</v>
      </c>
      <c r="E66" s="75">
        <v>0.929962694644928</v>
      </c>
      <c r="F66" s="75">
        <v>0.9345896244049072</v>
      </c>
      <c r="G66" s="75">
        <v>0.9124647974967957</v>
      </c>
      <c r="H66" s="75">
        <v>0.9246024489402771</v>
      </c>
      <c r="I66" s="75">
        <v>0.8533895611763</v>
      </c>
      <c r="J66" s="75">
        <v>0.9867112040519714</v>
      </c>
      <c r="K66" s="75">
        <v>0.9271374344825745</v>
      </c>
      <c r="L66" s="75">
        <v>0.9159933924674988</v>
      </c>
      <c r="M66" s="75">
        <v>0.898469090461731</v>
      </c>
      <c r="N66" s="75">
        <v>0.9434727430343628</v>
      </c>
      <c r="O66" s="75">
        <v>0.8809227347373962</v>
      </c>
      <c r="P66" s="75">
        <v>0.9371603727340698</v>
      </c>
      <c r="Q66" s="75">
        <v>1.0</v>
      </c>
      <c r="R66" s="25">
        <v>0.94</v>
      </c>
      <c r="S66" s="75">
        <v>0.788906455039978</v>
      </c>
      <c r="T66" s="75">
        <v>0.881467878818512</v>
      </c>
      <c r="U66" s="116"/>
      <c r="V66" s="75">
        <v>0.7863751649856567</v>
      </c>
      <c r="W66" s="75">
        <v>0.9976593255996704</v>
      </c>
      <c r="X66" s="75">
        <v>0.8896631598472595</v>
      </c>
      <c r="Y66" s="75">
        <v>0.9203632473945618</v>
      </c>
      <c r="Z66" s="75">
        <v>0.9194270372390747</v>
      </c>
      <c r="AA66" s="75">
        <v>0.9311783313751221</v>
      </c>
      <c r="AB66" s="75">
        <v>0.886716902256012</v>
      </c>
      <c r="AC66" s="75">
        <v>0.8650776147842407</v>
      </c>
      <c r="AD66" s="75">
        <v>0.7525266408920288</v>
      </c>
      <c r="AE66" s="75">
        <v>0.9521028399467468</v>
      </c>
      <c r="AF66" s="75">
        <v>0.896927535533905</v>
      </c>
      <c r="AG66" s="75">
        <v>0.8803320527076721</v>
      </c>
      <c r="AH66" s="75">
        <v>0.9003881216049194</v>
      </c>
      <c r="AI66" s="75">
        <v>0.9901053309440613</v>
      </c>
      <c r="AJ66" s="75">
        <v>0.905579686164856</v>
      </c>
      <c r="AK66" s="75">
        <v>0.9069279432296753</v>
      </c>
      <c r="AL66" s="75">
        <v>0.8916816711425781</v>
      </c>
      <c r="AM66" s="75">
        <v>0.8685535192489624</v>
      </c>
      <c r="AN66" s="75">
        <v>0.959856390953064</v>
      </c>
      <c r="AO66" s="75">
        <v>0.9241260886192322</v>
      </c>
      <c r="AP66" s="75">
        <v>0.93698650598526</v>
      </c>
      <c r="AQ66" s="75">
        <v>0.9473210573196411</v>
      </c>
      <c r="AR66" s="75">
        <v>0.7317544221878052</v>
      </c>
      <c r="AS66" s="75">
        <v>0.9116848111152649</v>
      </c>
      <c r="AT66" s="75">
        <v>0.9133049845695496</v>
      </c>
      <c r="AU66" s="75">
        <v>0.9838612675666809</v>
      </c>
      <c r="AV66" s="75">
        <v>0.8258745074272156</v>
      </c>
      <c r="AW66" s="75">
        <v>0.9519612789154053</v>
      </c>
      <c r="AX66" s="75">
        <v>0.918455958366394</v>
      </c>
      <c r="AY66" s="75">
        <v>0.8807833194732666</v>
      </c>
      <c r="AZ66" s="75">
        <v>0.7699962854385376</v>
      </c>
      <c r="BA66" s="75">
        <v>0.933975100517273</v>
      </c>
      <c r="BB66" s="75">
        <v>0.8877966403961182</v>
      </c>
      <c r="BC66" s="75">
        <v>0.9086697101593018</v>
      </c>
      <c r="BD66" s="75">
        <v>0.8656131625175476</v>
      </c>
      <c r="BE66" s="75">
        <v>0.8590846061706543</v>
      </c>
      <c r="BF66" s="75">
        <v>0.8956621289253235</v>
      </c>
      <c r="BG66" s="75">
        <v>0.9696300625801086</v>
      </c>
      <c r="BH66" s="75">
        <v>0.8909069299697876</v>
      </c>
      <c r="BI66" s="75">
        <v>0.8152734041213989</v>
      </c>
      <c r="BJ66" s="75">
        <v>0.8679282665252686</v>
      </c>
      <c r="BK66" s="75">
        <v>1.0</v>
      </c>
      <c r="BL66" s="75">
        <v>0.9638029336929321</v>
      </c>
      <c r="BM66" s="75">
        <v>0.9658729434013367</v>
      </c>
      <c r="BN66" s="75">
        <v>0.8580488562583923</v>
      </c>
    </row>
    <row r="67" ht="13.5" customHeight="1">
      <c r="A67" s="11" t="s">
        <v>190</v>
      </c>
      <c r="B67" s="11" t="s">
        <v>191</v>
      </c>
      <c r="C67" s="12" t="s">
        <v>83</v>
      </c>
      <c r="D67" s="24">
        <f>VLOOKUP(A67,'2022_PAPI_Indicators'!A62:B242,2,)</f>
        <v>0.05479072407</v>
      </c>
      <c r="E67" s="24">
        <f>VLOOKUP(A67,'2022_PAPI_Indicators'!A62:C242,3,FALSE)</f>
        <v>0.0846952796</v>
      </c>
      <c r="F67" s="24">
        <f>VLOOKUP(A67,'2022_PAPI_Indicators'!A62:D242,4,FALSE)</f>
        <v>0.07798922807</v>
      </c>
      <c r="G67" s="24">
        <f>VLOOKUP(A67,'2022_PAPI_Indicators'!A62:E242,5,FALSE)</f>
        <v>0.1518518627</v>
      </c>
      <c r="H67" s="24">
        <f>VLOOKUP(A67,'2022_PAPI_Indicators'!A62:F242,6,FALSE)</f>
        <v>0.08085794747</v>
      </c>
      <c r="I67" s="24">
        <f>VLOOKUP(A67,'2022_PAPI_Indicators'!A62:G242,7,FALSE)</f>
        <v>0.08400152624</v>
      </c>
      <c r="J67" s="24">
        <f>VLOOKUP(A67,'2022_PAPI_Indicators'!A62:H242,8,FALSE)</f>
        <v>0.06458391994</v>
      </c>
      <c r="K67" s="24">
        <f>VLOOKUP(A67,'2022_PAPI_Indicators'!A62:I242,9,FALSE)</f>
        <v>0.07391797751</v>
      </c>
      <c r="L67" s="24">
        <f>VLOOKUP(A67,'2022_PAPI_Indicators'!A62:J242,10,FALSE)</f>
        <v>0.1000417545</v>
      </c>
      <c r="M67" s="24">
        <f>VLOOKUP(A67,'2022_PAPI_Indicators'!A62:K242,11,FALSE)</f>
        <v>0.09626919776</v>
      </c>
      <c r="N67" s="24">
        <f>VLOOKUP(A67,'2022_PAPI_Indicators'!A62:L242,12,FALSE)</f>
        <v>0.07644667476</v>
      </c>
      <c r="O67" s="24">
        <f>VLOOKUP(A67,'2022_PAPI_Indicators'!A62:M242,13,FALSE)</f>
        <v>0.08703563362</v>
      </c>
      <c r="P67" s="24">
        <f>VLOOKUP(A67,'2022_PAPI_Indicators'!A62:N242,14,FALSE)</f>
        <v>0.1216840073</v>
      </c>
      <c r="Q67" s="24">
        <f>VLOOKUP(A67,'2022_PAPI_Indicators'!A62:O242,15,FALSE)</f>
        <v>0.07294549793</v>
      </c>
      <c r="R67" s="25">
        <f>VLOOKUP(A67,'2022_PAPI_Indicators'!A62:P242,16,FALSE)</f>
        <v>0.09295716882</v>
      </c>
      <c r="S67" s="24">
        <f>VLOOKUP(A67,'2022_PAPI_Indicators'!A62:R242,17,FALSE)</f>
        <v>0.07269110531</v>
      </c>
      <c r="T67" s="24">
        <f>VLOOKUP(A67,'2022_PAPI_Indicators'!A62:S242,18,FALSE)</f>
        <v>0.09051409364</v>
      </c>
      <c r="U67" s="25" t="str">
        <f>VLOOKUP(A67,'2022_PAPI_Indicators'!A62:T242,19,FALSE)</f>
        <v/>
      </c>
      <c r="V67" s="24">
        <f>VLOOKUP(A67,'2022_PAPI_Indicators'!A62:U242,20,FALSE)</f>
        <v>0.03611284122</v>
      </c>
      <c r="W67" s="24">
        <f>VLOOKUP(A67,'2022_PAPI_Indicators'!A62:V242,21,FALSE)</f>
        <v>0.1249642968</v>
      </c>
      <c r="X67" s="24">
        <f>VLOOKUP(A67,'2022_PAPI_Indicators'!A62:W242,22,FALSE)</f>
        <v>0.07800310105</v>
      </c>
      <c r="Y67" s="24">
        <f>VLOOKUP(A67,'2022_PAPI_Indicators'!A62:X242,23,FALSE)</f>
        <v>0.04804416001</v>
      </c>
      <c r="Z67" s="24">
        <f>VLOOKUP(A67,'2022_PAPI_Indicators'!A62:Y242,24,FALSE)</f>
        <v>0.05206293985</v>
      </c>
      <c r="AA67" s="24">
        <f>VLOOKUP(A67,'2022_PAPI_Indicators'!A62:Z242,25,FALSE)</f>
        <v>0.08093349636</v>
      </c>
      <c r="AB67" s="24">
        <f>VLOOKUP(A67,'2022_PAPI_Indicators'!A62:AA242,26,FALSE)</f>
        <v>0.06687246263</v>
      </c>
      <c r="AC67" s="24">
        <f>VLOOKUP(A67,'2022_PAPI_Indicators'!A62:AB242,27,FALSE)</f>
        <v>0.09049919248</v>
      </c>
      <c r="AD67" s="24">
        <f>VLOOKUP(A67,'2022_PAPI_Indicators'!A62:AC242,28,FALSE)</f>
        <v>0.05462826788</v>
      </c>
      <c r="AE67" s="24">
        <f>VLOOKUP(A67,'2022_PAPI_Indicators'!A62:AD242,29,FALSE)</f>
        <v>0.1481089294</v>
      </c>
      <c r="AF67" s="24">
        <f>VLOOKUP(A67,'2022_PAPI_Indicators'!A62:AE242,30,FALSE)</f>
        <v>0.1504867822</v>
      </c>
      <c r="AG67" s="24">
        <f>VLOOKUP(A67,'2022_PAPI_Indicators'!A62:AF242,31,FALSE)</f>
        <v>0.1292650849</v>
      </c>
      <c r="AH67" s="24">
        <f>VLOOKUP(A67,'2022_PAPI_Indicators'!A62:AG242,32,FALSE)</f>
        <v>0.1437988728</v>
      </c>
      <c r="AI67" s="24">
        <f>VLOOKUP(A67,'2022_PAPI_Indicators'!A62:AH242,33,FALSE)</f>
        <v>0.06168161705</v>
      </c>
      <c r="AJ67" s="24">
        <f>VLOOKUP(A67,'2022_PAPI_Indicators'!A62:AI242,34,FALSE)</f>
        <v>0.08918445557</v>
      </c>
      <c r="AK67" s="24">
        <f>VLOOKUP(A67,'2022_PAPI_Indicators'!A62:AJ242,35,FALSE)</f>
        <v>0.1289042085</v>
      </c>
      <c r="AL67" s="24">
        <f>VLOOKUP(A67,'2022_PAPI_Indicators'!A62:AK242,36,FALSE)</f>
        <v>0.0589110814</v>
      </c>
      <c r="AM67" s="24">
        <f>VLOOKUP(A67,'2022_PAPI_Indicators'!A62:AL242,37,FALSE)</f>
        <v>0.08807396889</v>
      </c>
      <c r="AN67" s="24">
        <f>VLOOKUP(A67,'2022_PAPI_Indicators'!A62:AM242,38,FALSE)</f>
        <v>0.1034623459</v>
      </c>
      <c r="AO67" s="24">
        <f>VLOOKUP(A67,'2022_PAPI_Indicators'!A62:AN242,39,FALSE)</f>
        <v>0.1398501545</v>
      </c>
      <c r="AP67" s="24">
        <f>VLOOKUP(A67,'2022_PAPI_Indicators'!A62:AO242,40,FALSE)</f>
        <v>0.1924827099</v>
      </c>
      <c r="AQ67" s="24">
        <f>VLOOKUP(A67,'2022_PAPI_Indicators'!A62:AP242,41,FALSE)</f>
        <v>0.1052809134</v>
      </c>
      <c r="AR67" s="24">
        <f>VLOOKUP(A67,'2022_PAPI_Indicators'!A62:AQ242,42,FALSE)</f>
        <v>0.07350921631</v>
      </c>
      <c r="AS67" s="24">
        <f>VLOOKUP(A67,'2022_PAPI_Indicators'!A62:AR242,43,FALSE)</f>
        <v>0.05882352963</v>
      </c>
      <c r="AT67" s="24">
        <f>VLOOKUP(A67,'2022_PAPI_Indicators'!A62:AS242,44,FALSE)</f>
        <v>0.1270013452</v>
      </c>
      <c r="AU67" s="24">
        <f>VLOOKUP(A67,'2022_PAPI_Indicators'!A62:AT242,45,FALSE)</f>
        <v>0.1333369315</v>
      </c>
      <c r="AV67" s="24">
        <f>VLOOKUP(A67,'2022_PAPI_Indicators'!A62:AU242,46,FALSE)</f>
        <v>0.124982141</v>
      </c>
      <c r="AW67" s="24">
        <f>VLOOKUP(A67,'2022_PAPI_Indicators'!A62:AV242,47,FALSE)</f>
        <v>0.08983080834</v>
      </c>
      <c r="AX67" s="24">
        <f>VLOOKUP(A67,'2022_PAPI_Indicators'!A62:AW242,48,FALSE)</f>
        <v>0.1367965639</v>
      </c>
      <c r="AY67" s="24">
        <f>VLOOKUP(A67,'2022_PAPI_Indicators'!A62:AX242,49,FALSE)</f>
        <v>0.08979327977</v>
      </c>
      <c r="AZ67" s="24">
        <f>VLOOKUP(A67,'2022_PAPI_Indicators'!A62:AY242,50,FALSE)</f>
        <v>0.1028141305</v>
      </c>
      <c r="BA67" s="24">
        <f>VLOOKUP(A67,'2022_PAPI_Indicators'!A62:AZ242,51,FALSE)</f>
        <v>0.1038542017</v>
      </c>
      <c r="BB67" s="24">
        <f>VLOOKUP(A67,'2022_PAPI_Indicators'!A62:BA242,52,FALSE)</f>
        <v>0.05743147433</v>
      </c>
      <c r="BC67" s="24">
        <f>VLOOKUP(A67,'2022_PAPI_Indicators'!A62:BB242,53,FALSE)</f>
        <v>0.07409468293</v>
      </c>
      <c r="BD67" s="24">
        <f>VLOOKUP(A67,'2022_PAPI_Indicators'!A62:BC242,54,FALSE)</f>
        <v>0.1198699549</v>
      </c>
      <c r="BE67" s="24">
        <f>VLOOKUP(A67,'2022_PAPI_Indicators'!A62:BD242,55,FALSE)</f>
        <v>0.07810697705</v>
      </c>
      <c r="BF67" s="24">
        <f>VLOOKUP(A67,'2022_PAPI_Indicators'!A62:BE242,56,FALSE)</f>
        <v>0.1851970851</v>
      </c>
      <c r="BG67" s="24">
        <f>VLOOKUP(A67,'2022_PAPI_Indicators'!A62:BF242,57,FALSE)</f>
        <v>0.1581499726</v>
      </c>
      <c r="BH67" s="24">
        <f>VLOOKUP(A67,'2022_PAPI_Indicators'!A62:BG242,58,FALSE)</f>
        <v>0.06504423171</v>
      </c>
      <c r="BI67" s="24">
        <f>VLOOKUP(A67,'2022_PAPI_Indicators'!A62:BH242,59,FALSE)</f>
        <v>0.128693074</v>
      </c>
      <c r="BJ67" s="24">
        <f>VLOOKUP(A67,'2022_PAPI_Indicators'!A62:BI242,60,FALSE)</f>
        <v>0.1030593291</v>
      </c>
      <c r="BK67" s="24">
        <f>VLOOKUP(A67,'2022_PAPI_Indicators'!A62:BJ242,61,FALSE)</f>
        <v>0.134351477</v>
      </c>
      <c r="BL67" s="24">
        <f>VLOOKUP(A67,'2022_PAPI_Indicators'!A62:BK242,62,FALSE)</f>
        <v>0.139600575</v>
      </c>
      <c r="BM67" s="24">
        <f>VLOOKUP(A67,'2022_PAPI_Indicators'!A62:BL242,63,FALSE)</f>
        <v>0.1603499055</v>
      </c>
      <c r="BN67" s="24">
        <f>VLOOKUP(A67,'2022_PAPI_Indicators'!A62:BM242,64,FALSE)</f>
        <v>0.1153752506</v>
      </c>
    </row>
    <row r="68" ht="13.5" customHeight="1">
      <c r="A68" s="11" t="s">
        <v>192</v>
      </c>
      <c r="B68" s="11" t="s">
        <v>193</v>
      </c>
      <c r="C68" s="12" t="s">
        <v>83</v>
      </c>
      <c r="D68" s="24">
        <f>VLOOKUP(A68,'2022_PAPI_Indicators'!A63:B243,2,)</f>
        <v>0.9566870332</v>
      </c>
      <c r="E68" s="24">
        <f>VLOOKUP(A68,'2022_PAPI_Indicators'!A63:C243,3,FALSE)</f>
        <v>0.910225749</v>
      </c>
      <c r="F68" s="24">
        <f>VLOOKUP(A68,'2022_PAPI_Indicators'!A63:D243,4,FALSE)</f>
        <v>1</v>
      </c>
      <c r="G68" s="24">
        <f>VLOOKUP(A68,'2022_PAPI_Indicators'!A63:E243,5,FALSE)</f>
        <v>0.9520096183</v>
      </c>
      <c r="H68" s="24">
        <f>VLOOKUP(A68,'2022_PAPI_Indicators'!A63:F243,6,FALSE)</f>
        <v>1</v>
      </c>
      <c r="I68" s="24">
        <f>VLOOKUP(A68,'2022_PAPI_Indicators'!A63:G243,7,FALSE)</f>
        <v>0.9095915556</v>
      </c>
      <c r="J68" s="24">
        <f>VLOOKUP(A68,'2022_PAPI_Indicators'!A63:H243,8,FALSE)</f>
        <v>1</v>
      </c>
      <c r="K68" s="24">
        <f>VLOOKUP(A68,'2022_PAPI_Indicators'!A63:I243,9,FALSE)</f>
        <v>0.9310303926</v>
      </c>
      <c r="L68" s="24">
        <f>VLOOKUP(A68,'2022_PAPI_Indicators'!A63:J243,10,FALSE)</f>
        <v>0.9248103499</v>
      </c>
      <c r="M68" s="24">
        <f>VLOOKUP(A68,'2022_PAPI_Indicators'!A63:K243,11,FALSE)</f>
        <v>1</v>
      </c>
      <c r="N68" s="24">
        <f>VLOOKUP(A68,'2022_PAPI_Indicators'!A63:L243,12,FALSE)</f>
        <v>1</v>
      </c>
      <c r="O68" s="24">
        <f>VLOOKUP(A68,'2022_PAPI_Indicators'!A63:M243,13,FALSE)</f>
        <v>1</v>
      </c>
      <c r="P68" s="24">
        <f>VLOOKUP(A68,'2022_PAPI_Indicators'!A63:N243,14,FALSE)</f>
        <v>0.9909163713</v>
      </c>
      <c r="Q68" s="24">
        <f>VLOOKUP(A68,'2022_PAPI_Indicators'!A63:O243,15,FALSE)</f>
        <v>1</v>
      </c>
      <c r="R68" s="25">
        <f>VLOOKUP(A68,'2022_PAPI_Indicators'!A63:P243,16,FALSE)</f>
        <v>0.9202204347</v>
      </c>
      <c r="S68" s="24">
        <f>VLOOKUP(A68,'2022_PAPI_Indicators'!A63:R243,17,FALSE)</f>
        <v>0.8831748366</v>
      </c>
      <c r="T68" s="24">
        <f>VLOOKUP(A68,'2022_PAPI_Indicators'!A63:S243,18,FALSE)</f>
        <v>1</v>
      </c>
      <c r="U68" s="25" t="str">
        <f>VLOOKUP(A68,'2022_PAPI_Indicators'!A63:T243,19,FALSE)</f>
        <v/>
      </c>
      <c r="V68" s="24">
        <f>VLOOKUP(A68,'2022_PAPI_Indicators'!A63:U243,20,FALSE)</f>
        <v>1</v>
      </c>
      <c r="W68" s="24">
        <f>VLOOKUP(A68,'2022_PAPI_Indicators'!A63:V243,21,FALSE)</f>
        <v>0.9416882992</v>
      </c>
      <c r="X68" s="24">
        <f>VLOOKUP(A68,'2022_PAPI_Indicators'!A63:W243,22,FALSE)</f>
        <v>1</v>
      </c>
      <c r="Y68" s="24">
        <f>VLOOKUP(A68,'2022_PAPI_Indicators'!A63:X243,23,FALSE)</f>
        <v>1</v>
      </c>
      <c r="Z68" s="24">
        <f>VLOOKUP(A68,'2022_PAPI_Indicators'!A63:Y243,24,FALSE)</f>
        <v>1</v>
      </c>
      <c r="AA68" s="24">
        <f>VLOOKUP(A68,'2022_PAPI_Indicators'!A63:Z243,25,FALSE)</f>
        <v>1</v>
      </c>
      <c r="AB68" s="24">
        <f>VLOOKUP(A68,'2022_PAPI_Indicators'!A63:AA243,26,FALSE)</f>
        <v>0.7826925516</v>
      </c>
      <c r="AC68" s="24">
        <f>VLOOKUP(A68,'2022_PAPI_Indicators'!A63:AB243,27,FALSE)</f>
        <v>1</v>
      </c>
      <c r="AD68" s="24">
        <f>VLOOKUP(A68,'2022_PAPI_Indicators'!A63:AC243,28,FALSE)</f>
        <v>0.9458107948</v>
      </c>
      <c r="AE68" s="24">
        <f>VLOOKUP(A68,'2022_PAPI_Indicators'!A63:AD243,29,FALSE)</f>
        <v>1</v>
      </c>
      <c r="AF68" s="24">
        <f>VLOOKUP(A68,'2022_PAPI_Indicators'!A63:AE243,30,FALSE)</f>
        <v>0.8598381281</v>
      </c>
      <c r="AG68" s="24">
        <f>VLOOKUP(A68,'2022_PAPI_Indicators'!A63:AF243,31,FALSE)</f>
        <v>0.8882128</v>
      </c>
      <c r="AH68" s="24">
        <f>VLOOKUP(A68,'2022_PAPI_Indicators'!A63:AG243,32,FALSE)</f>
        <v>1</v>
      </c>
      <c r="AI68" s="24">
        <f>VLOOKUP(A68,'2022_PAPI_Indicators'!A63:AH243,33,FALSE)</f>
        <v>1</v>
      </c>
      <c r="AJ68" s="24">
        <f>VLOOKUP(A68,'2022_PAPI_Indicators'!A63:AI243,34,FALSE)</f>
        <v>0.9218866229</v>
      </c>
      <c r="AK68" s="24">
        <f>VLOOKUP(A68,'2022_PAPI_Indicators'!A63:AJ243,35,FALSE)</f>
        <v>0.9492237568</v>
      </c>
      <c r="AL68" s="24">
        <f>VLOOKUP(A68,'2022_PAPI_Indicators'!A63:AK243,36,FALSE)</f>
        <v>1</v>
      </c>
      <c r="AM68" s="24">
        <f>VLOOKUP(A68,'2022_PAPI_Indicators'!A63:AL243,37,FALSE)</f>
        <v>0.9193024635</v>
      </c>
      <c r="AN68" s="24">
        <f>VLOOKUP(A68,'2022_PAPI_Indicators'!A63:AM243,38,FALSE)</f>
        <v>0.9687089324</v>
      </c>
      <c r="AO68" s="24">
        <f>VLOOKUP(A68,'2022_PAPI_Indicators'!A63:AN243,39,FALSE)</f>
        <v>0.9556756616</v>
      </c>
      <c r="AP68" s="24">
        <f>VLOOKUP(A68,'2022_PAPI_Indicators'!A63:AO243,40,FALSE)</f>
        <v>0.9552941322</v>
      </c>
      <c r="AQ68" s="24">
        <f>VLOOKUP(A68,'2022_PAPI_Indicators'!A63:AP243,41,FALSE)</f>
        <v>0.8788097501</v>
      </c>
      <c r="AR68" s="24">
        <f>VLOOKUP(A68,'2022_PAPI_Indicators'!A63:AQ243,42,FALSE)</f>
        <v>0.6864798665</v>
      </c>
      <c r="AS68" s="24">
        <f>VLOOKUP(A68,'2022_PAPI_Indicators'!A63:AR243,43,FALSE)</f>
        <v>1</v>
      </c>
      <c r="AT68" s="24">
        <f>VLOOKUP(A68,'2022_PAPI_Indicators'!A63:AS243,44,FALSE)</f>
        <v>0.8712530732</v>
      </c>
      <c r="AU68" s="24">
        <f>VLOOKUP(A68,'2022_PAPI_Indicators'!A63:AT243,45,FALSE)</f>
        <v>0.9488236904</v>
      </c>
      <c r="AV68" s="24">
        <f>VLOOKUP(A68,'2022_PAPI_Indicators'!A63:AU243,46,FALSE)</f>
        <v>0.9343649745</v>
      </c>
      <c r="AW68" s="24">
        <f>VLOOKUP(A68,'2022_PAPI_Indicators'!A63:AV243,47,FALSE)</f>
        <v>0.8249433041</v>
      </c>
      <c r="AX68" s="24">
        <f>VLOOKUP(A68,'2022_PAPI_Indicators'!A63:AW243,48,FALSE)</f>
        <v>0.9633758664</v>
      </c>
      <c r="AY68" s="24">
        <f>VLOOKUP(A68,'2022_PAPI_Indicators'!A63:AX243,49,FALSE)</f>
        <v>0.953359127</v>
      </c>
      <c r="AZ68" s="24">
        <f>VLOOKUP(A68,'2022_PAPI_Indicators'!A63:AY243,50,FALSE)</f>
        <v>1</v>
      </c>
      <c r="BA68" s="24">
        <f>VLOOKUP(A68,'2022_PAPI_Indicators'!A63:AZ243,51,FALSE)</f>
        <v>0.9681938887</v>
      </c>
      <c r="BB68" s="24">
        <f>VLOOKUP(A68,'2022_PAPI_Indicators'!A63:BA243,52,FALSE)</f>
        <v>1</v>
      </c>
      <c r="BC68" s="24">
        <f>VLOOKUP(A68,'2022_PAPI_Indicators'!A63:BB243,53,FALSE)</f>
        <v>1</v>
      </c>
      <c r="BD68" s="24">
        <f>VLOOKUP(A68,'2022_PAPI_Indicators'!A63:BC243,54,FALSE)</f>
        <v>0.9373537898</v>
      </c>
      <c r="BE68" s="24">
        <f>VLOOKUP(A68,'2022_PAPI_Indicators'!A63:BD243,55,FALSE)</f>
        <v>0.9036726952</v>
      </c>
      <c r="BF68" s="24">
        <f>VLOOKUP(A68,'2022_PAPI_Indicators'!A63:BE243,56,FALSE)</f>
        <v>0.96287328</v>
      </c>
      <c r="BG68" s="24">
        <f>VLOOKUP(A68,'2022_PAPI_Indicators'!A63:BF243,57,FALSE)</f>
        <v>1</v>
      </c>
      <c r="BH68" s="24">
        <f>VLOOKUP(A68,'2022_PAPI_Indicators'!A63:BG243,58,FALSE)</f>
        <v>1</v>
      </c>
      <c r="BI68" s="24">
        <f>VLOOKUP(A68,'2022_PAPI_Indicators'!A63:BH243,59,FALSE)</f>
        <v>0.9455611706</v>
      </c>
      <c r="BJ68" s="24">
        <f>VLOOKUP(A68,'2022_PAPI_Indicators'!A63:BI243,60,FALSE)</f>
        <v>1</v>
      </c>
      <c r="BK68" s="24">
        <f>VLOOKUP(A68,'2022_PAPI_Indicators'!A63:BJ243,61,FALSE)</f>
        <v>1</v>
      </c>
      <c r="BL68" s="24">
        <f>VLOOKUP(A68,'2022_PAPI_Indicators'!A63:BK243,62,FALSE)</f>
        <v>0.993255496</v>
      </c>
      <c r="BM68" s="24">
        <f>VLOOKUP(A68,'2022_PAPI_Indicators'!A63:BL243,63,FALSE)</f>
        <v>0.9566693306</v>
      </c>
      <c r="BN68" s="24">
        <f>VLOOKUP(A68,'2022_PAPI_Indicators'!A63:BM243,64,FALSE)</f>
        <v>1</v>
      </c>
    </row>
    <row r="69" ht="13.5" customHeight="1">
      <c r="A69" s="11" t="s">
        <v>194</v>
      </c>
      <c r="B69" s="11" t="s">
        <v>195</v>
      </c>
      <c r="C69" s="12" t="s">
        <v>83</v>
      </c>
      <c r="D69" s="24">
        <f>VLOOKUP(A69,'2022_PAPI_Indicators'!A64:B244,2,)</f>
        <v>0.03099714592</v>
      </c>
      <c r="E69" s="24">
        <f>VLOOKUP(A69,'2022_PAPI_Indicators'!A64:C244,3,FALSE)</f>
        <v>0.031233605</v>
      </c>
      <c r="F69" s="24">
        <f>VLOOKUP(A69,'2022_PAPI_Indicators'!A64:D244,4,FALSE)</f>
        <v>0.04966108873</v>
      </c>
      <c r="G69" s="24">
        <f>VLOOKUP(A69,'2022_PAPI_Indicators'!A64:E244,5,FALSE)</f>
        <v>0.05268543214</v>
      </c>
      <c r="H69" s="24">
        <f>VLOOKUP(A69,'2022_PAPI_Indicators'!A64:F244,6,FALSE)</f>
        <v>0.05830571428</v>
      </c>
      <c r="I69" s="24">
        <f>VLOOKUP(A69,'2022_PAPI_Indicators'!A64:G244,7,FALSE)</f>
        <v>0.0750445053</v>
      </c>
      <c r="J69" s="24">
        <f>VLOOKUP(A69,'2022_PAPI_Indicators'!A64:H244,8,FALSE)</f>
        <v>0.05348354205</v>
      </c>
      <c r="K69" s="24">
        <f>VLOOKUP(A69,'2022_PAPI_Indicators'!A64:I244,9,FALSE)</f>
        <v>0.09678023309</v>
      </c>
      <c r="L69" s="24">
        <f>VLOOKUP(A69,'2022_PAPI_Indicators'!A64:J244,10,FALSE)</f>
        <v>0.04756810516</v>
      </c>
      <c r="M69" s="24">
        <f>VLOOKUP(A69,'2022_PAPI_Indicators'!A64:K244,11,FALSE)</f>
        <v>0.03624763712</v>
      </c>
      <c r="N69" s="24">
        <f>VLOOKUP(A69,'2022_PAPI_Indicators'!A64:L244,12,FALSE)</f>
        <v>0.01625693031</v>
      </c>
      <c r="O69" s="24">
        <f>VLOOKUP(A69,'2022_PAPI_Indicators'!A64:M244,13,FALSE)</f>
        <v>0.02737547457</v>
      </c>
      <c r="P69" s="24">
        <f>VLOOKUP(A69,'2022_PAPI_Indicators'!A64:N244,14,FALSE)</f>
        <v>0.05918400735</v>
      </c>
      <c r="Q69" s="24">
        <f>VLOOKUP(A69,'2022_PAPI_Indicators'!A64:O244,15,FALSE)</f>
        <v>0.04524496943</v>
      </c>
      <c r="R69" s="25">
        <f>VLOOKUP(A69,'2022_PAPI_Indicators'!A64:P244,16,FALSE)</f>
        <v>0.03866608441</v>
      </c>
      <c r="S69" s="24">
        <f>VLOOKUP(A69,'2022_PAPI_Indicators'!A64:R244,17,FALSE)</f>
        <v>0.05530605838</v>
      </c>
      <c r="T69" s="24">
        <f>VLOOKUP(A69,'2022_PAPI_Indicators'!A64:S244,18,FALSE)</f>
        <v>0.05436341092</v>
      </c>
      <c r="U69" s="25" t="str">
        <f>VLOOKUP(A69,'2022_PAPI_Indicators'!A64:T244,19,FALSE)</f>
        <v/>
      </c>
      <c r="V69" s="24">
        <f>VLOOKUP(A69,'2022_PAPI_Indicators'!A64:U244,20,FALSE)</f>
        <v>0.008043368347</v>
      </c>
      <c r="W69" s="24">
        <f>VLOOKUP(A69,'2022_PAPI_Indicators'!A64:V244,21,FALSE)</f>
        <v>0.0582331568</v>
      </c>
      <c r="X69" s="24">
        <f>VLOOKUP(A69,'2022_PAPI_Indicators'!A64:W244,22,FALSE)</f>
        <v>0.04614913836</v>
      </c>
      <c r="Y69" s="24">
        <f>VLOOKUP(A69,'2022_PAPI_Indicators'!A64:X244,23,FALSE)</f>
        <v>0.02989436127</v>
      </c>
      <c r="Z69" s="24">
        <f>VLOOKUP(A69,'2022_PAPI_Indicators'!A64:Y244,24,FALSE)</f>
        <v>0.02341515012</v>
      </c>
      <c r="AA69" s="24">
        <f>VLOOKUP(A69,'2022_PAPI_Indicators'!A64:Z244,25,FALSE)</f>
        <v>0.04576442763</v>
      </c>
      <c r="AB69" s="24">
        <f>VLOOKUP(A69,'2022_PAPI_Indicators'!A64:AA244,26,FALSE)</f>
        <v>0.02507717349</v>
      </c>
      <c r="AC69" s="24">
        <f>VLOOKUP(A69,'2022_PAPI_Indicators'!A64:AB244,27,FALSE)</f>
        <v>0.05700867623</v>
      </c>
      <c r="AD69" s="24">
        <f>VLOOKUP(A69,'2022_PAPI_Indicators'!A64:AC244,28,FALSE)</f>
        <v>0.03653080761</v>
      </c>
      <c r="AE69" s="24">
        <f>VLOOKUP(A69,'2022_PAPI_Indicators'!A64:AD244,29,FALSE)</f>
        <v>0.06118571013</v>
      </c>
      <c r="AF69" s="24">
        <f>VLOOKUP(A69,'2022_PAPI_Indicators'!A64:AE244,30,FALSE)</f>
        <v>0.04679106921</v>
      </c>
      <c r="AG69" s="24">
        <f>VLOOKUP(A69,'2022_PAPI_Indicators'!A64:AF244,31,FALSE)</f>
        <v>0.06171380356</v>
      </c>
      <c r="AH69" s="24">
        <f>VLOOKUP(A69,'2022_PAPI_Indicators'!A64:AG244,32,FALSE)</f>
        <v>0.05638546869</v>
      </c>
      <c r="AI69" s="24">
        <f>VLOOKUP(A69,'2022_PAPI_Indicators'!A64:AH244,33,FALSE)</f>
        <v>0.01430905517</v>
      </c>
      <c r="AJ69" s="24">
        <f>VLOOKUP(A69,'2022_PAPI_Indicators'!A64:AI244,34,FALSE)</f>
        <v>0.0442818664</v>
      </c>
      <c r="AK69" s="24">
        <f>VLOOKUP(A69,'2022_PAPI_Indicators'!A64:AJ244,35,FALSE)</f>
        <v>0.05588909984</v>
      </c>
      <c r="AL69" s="24">
        <f>VLOOKUP(A69,'2022_PAPI_Indicators'!A64:AK244,36,FALSE)</f>
        <v>0.01369625423</v>
      </c>
      <c r="AM69" s="24">
        <f>VLOOKUP(A69,'2022_PAPI_Indicators'!A64:AL244,37,FALSE)</f>
        <v>0.06109860912</v>
      </c>
      <c r="AN69" s="24">
        <f>VLOOKUP(A69,'2022_PAPI_Indicators'!A64:AM244,38,FALSE)</f>
        <v>0.06573744863</v>
      </c>
      <c r="AO69" s="24">
        <f>VLOOKUP(A69,'2022_PAPI_Indicators'!A64:AN244,39,FALSE)</f>
        <v>0.08174306899</v>
      </c>
      <c r="AP69" s="24">
        <f>VLOOKUP(A69,'2022_PAPI_Indicators'!A64:AO244,40,FALSE)</f>
        <v>0.0994117707</v>
      </c>
      <c r="AQ69" s="24">
        <f>VLOOKUP(A69,'2022_PAPI_Indicators'!A64:AP244,41,FALSE)</f>
        <v>0.04638788849</v>
      </c>
      <c r="AR69" s="24">
        <f>VLOOKUP(A69,'2022_PAPI_Indicators'!A64:AQ244,42,FALSE)</f>
        <v>0.0257740356</v>
      </c>
      <c r="AS69" s="24">
        <f>VLOOKUP(A69,'2022_PAPI_Indicators'!A64:AR244,43,FALSE)</f>
        <v>0.03105413541</v>
      </c>
      <c r="AT69" s="24">
        <f>VLOOKUP(A69,'2022_PAPI_Indicators'!A64:AS244,44,FALSE)</f>
        <v>0.06391231716</v>
      </c>
      <c r="AU69" s="24">
        <f>VLOOKUP(A69,'2022_PAPI_Indicators'!A64:AT244,45,FALSE)</f>
        <v>0.02933833748</v>
      </c>
      <c r="AV69" s="24">
        <f>VLOOKUP(A69,'2022_PAPI_Indicators'!A64:AU244,46,FALSE)</f>
        <v>0.0488621667</v>
      </c>
      <c r="AW69" s="24">
        <f>VLOOKUP(A69,'2022_PAPI_Indicators'!A64:AV244,47,FALSE)</f>
        <v>0.04460860416</v>
      </c>
      <c r="AX69" s="24">
        <f>VLOOKUP(A69,'2022_PAPI_Indicators'!A64:AW244,48,FALSE)</f>
        <v>0.06360016018</v>
      </c>
      <c r="AY69" s="24">
        <f>VLOOKUP(A69,'2022_PAPI_Indicators'!A64:AX244,49,FALSE)</f>
        <v>0.03322450072</v>
      </c>
      <c r="AZ69" s="24">
        <f>VLOOKUP(A69,'2022_PAPI_Indicators'!A64:AY244,50,FALSE)</f>
        <v>0.05126186833</v>
      </c>
      <c r="BA69" s="24">
        <f>VLOOKUP(A69,'2022_PAPI_Indicators'!A64:AZ244,51,FALSE)</f>
        <v>0.05112758651</v>
      </c>
      <c r="BB69" s="24">
        <f>VLOOKUP(A69,'2022_PAPI_Indicators'!A64:BA244,52,FALSE)</f>
        <v>0.03198907897</v>
      </c>
      <c r="BC69" s="24">
        <f>VLOOKUP(A69,'2022_PAPI_Indicators'!A64:BB244,53,FALSE)</f>
        <v>0.04620297626</v>
      </c>
      <c r="BD69" s="24">
        <f>VLOOKUP(A69,'2022_PAPI_Indicators'!A64:BC244,54,FALSE)</f>
        <v>0.03117581271</v>
      </c>
      <c r="BE69" s="24">
        <f>VLOOKUP(A69,'2022_PAPI_Indicators'!A64:BD244,55,FALSE)</f>
        <v>0.05369763821</v>
      </c>
      <c r="BF69" s="24">
        <f>VLOOKUP(A69,'2022_PAPI_Indicators'!A64:BE244,56,FALSE)</f>
        <v>0.06509552151</v>
      </c>
      <c r="BG69" s="24">
        <f>VLOOKUP(A69,'2022_PAPI_Indicators'!A64:BF244,57,FALSE)</f>
        <v>0.07557845861</v>
      </c>
      <c r="BH69" s="24">
        <f>VLOOKUP(A69,'2022_PAPI_Indicators'!A64:BG244,58,FALSE)</f>
        <v>0.04257465154</v>
      </c>
      <c r="BI69" s="24">
        <f>VLOOKUP(A69,'2022_PAPI_Indicators'!A64:BH244,59,FALSE)</f>
        <v>0.04416713491</v>
      </c>
      <c r="BJ69" s="24">
        <f>VLOOKUP(A69,'2022_PAPI_Indicators'!A64:BI244,60,FALSE)</f>
        <v>0.02306977101</v>
      </c>
      <c r="BK69" s="24">
        <f>VLOOKUP(A69,'2022_PAPI_Indicators'!A64:BJ244,61,FALSE)</f>
        <v>0.04019351676</v>
      </c>
      <c r="BL69" s="24">
        <f>VLOOKUP(A69,'2022_PAPI_Indicators'!A64:BK244,62,FALSE)</f>
        <v>0.06066125259</v>
      </c>
      <c r="BM69" s="24">
        <f>VLOOKUP(A69,'2022_PAPI_Indicators'!A64:BL244,63,FALSE)</f>
        <v>0.08364897966</v>
      </c>
      <c r="BN69" s="24">
        <f>VLOOKUP(A69,'2022_PAPI_Indicators'!A64:BM244,64,FALSE)</f>
        <v>0.04330097139</v>
      </c>
    </row>
    <row r="70" ht="13.5" customHeight="1">
      <c r="A70" s="11" t="s">
        <v>196</v>
      </c>
      <c r="B70" s="11" t="s">
        <v>197</v>
      </c>
      <c r="C70" s="12" t="s">
        <v>83</v>
      </c>
      <c r="D70" s="24">
        <f>VLOOKUP(A70,'2022_PAPI_Indicators'!A65:B245,2,)</f>
        <v>0.8854885101</v>
      </c>
      <c r="E70" s="24">
        <f>VLOOKUP(A70,'2022_PAPI_Indicators'!A65:C245,3,FALSE)</f>
        <v>0.75427109</v>
      </c>
      <c r="F70" s="24">
        <f>VLOOKUP(A70,'2022_PAPI_Indicators'!A65:D245,4,FALSE)</f>
        <v>0.8494893312</v>
      </c>
      <c r="G70" s="24">
        <f>VLOOKUP(A70,'2022_PAPI_Indicators'!A65:E245,5,FALSE)</f>
        <v>1</v>
      </c>
      <c r="H70" s="24">
        <f>VLOOKUP(A70,'2022_PAPI_Indicators'!A65:F245,6,FALSE)</f>
        <v>0.9811313748</v>
      </c>
      <c r="I70" s="24">
        <f>VLOOKUP(A70,'2022_PAPI_Indicators'!A65:G245,7,FALSE)</f>
        <v>0.6999999881</v>
      </c>
      <c r="J70" s="24">
        <f>VLOOKUP(A70,'2022_PAPI_Indicators'!A65:H245,8,FALSE)</f>
        <v>0.861430645</v>
      </c>
      <c r="K70" s="24">
        <f>VLOOKUP(A70,'2022_PAPI_Indicators'!A65:I245,9,FALSE)</f>
        <v>0.7395787239</v>
      </c>
      <c r="L70" s="24">
        <f>VLOOKUP(A70,'2022_PAPI_Indicators'!A65:J245,10,FALSE)</f>
        <v>1</v>
      </c>
      <c r="M70" s="24">
        <f>VLOOKUP(A70,'2022_PAPI_Indicators'!A65:K245,11,FALSE)</f>
        <v>1</v>
      </c>
      <c r="N70" s="24">
        <f>VLOOKUP(A70,'2022_PAPI_Indicators'!A65:L245,12,FALSE)</f>
        <v>1</v>
      </c>
      <c r="O70" s="24">
        <f>VLOOKUP(A70,'2022_PAPI_Indicators'!A65:M245,13,FALSE)</f>
        <v>0.8355020881</v>
      </c>
      <c r="P70" s="24">
        <f>VLOOKUP(A70,'2022_PAPI_Indicators'!A65:N245,14,FALSE)</f>
        <v>1</v>
      </c>
      <c r="Q70" s="24">
        <f>VLOOKUP(A70,'2022_PAPI_Indicators'!A65:O245,15,FALSE)</f>
        <v>1</v>
      </c>
      <c r="R70" s="25">
        <f>VLOOKUP(A70,'2022_PAPI_Indicators'!A65:P245,16,FALSE)</f>
        <v>0.8082018495</v>
      </c>
      <c r="S70" s="24">
        <f>VLOOKUP(A70,'2022_PAPI_Indicators'!A65:R245,17,FALSE)</f>
        <v>0.7174811959</v>
      </c>
      <c r="T70" s="24">
        <f>VLOOKUP(A70,'2022_PAPI_Indicators'!A65:S245,18,FALSE)</f>
        <v>0.8700047135</v>
      </c>
      <c r="U70" s="25" t="str">
        <f>VLOOKUP(A70,'2022_PAPI_Indicators'!A65:T245,19,FALSE)</f>
        <v/>
      </c>
      <c r="V70" s="24">
        <f>VLOOKUP(A70,'2022_PAPI_Indicators'!A65:U245,20,FALSE)</f>
        <v>1</v>
      </c>
      <c r="W70" s="24">
        <f>VLOOKUP(A70,'2022_PAPI_Indicators'!A65:V245,21,FALSE)</f>
        <v>1</v>
      </c>
      <c r="X70" s="24">
        <f>VLOOKUP(A70,'2022_PAPI_Indicators'!A65:W245,22,FALSE)</f>
        <v>1</v>
      </c>
      <c r="Y70" s="24">
        <f>VLOOKUP(A70,'2022_PAPI_Indicators'!A65:X245,23,FALSE)</f>
        <v>1</v>
      </c>
      <c r="Z70" s="24">
        <f>VLOOKUP(A70,'2022_PAPI_Indicators'!A65:Y245,24,FALSE)</f>
        <v>1</v>
      </c>
      <c r="AA70" s="24">
        <f>VLOOKUP(A70,'2022_PAPI_Indicators'!A65:Z245,25,FALSE)</f>
        <v>1</v>
      </c>
      <c r="AB70" s="24">
        <f>VLOOKUP(A70,'2022_PAPI_Indicators'!A65:AA245,26,FALSE)</f>
        <v>1</v>
      </c>
      <c r="AC70" s="24">
        <f>VLOOKUP(A70,'2022_PAPI_Indicators'!A65:AB245,27,FALSE)</f>
        <v>0.8959386945</v>
      </c>
      <c r="AD70" s="24">
        <f>VLOOKUP(A70,'2022_PAPI_Indicators'!A65:AC245,28,FALSE)</f>
        <v>0.756896019</v>
      </c>
      <c r="AE70" s="24">
        <f>VLOOKUP(A70,'2022_PAPI_Indicators'!A65:AD245,29,FALSE)</f>
        <v>0.87768507</v>
      </c>
      <c r="AF70" s="24">
        <f>VLOOKUP(A70,'2022_PAPI_Indicators'!A65:AE245,30,FALSE)</f>
        <v>0.8246202469</v>
      </c>
      <c r="AG70" s="24">
        <f>VLOOKUP(A70,'2022_PAPI_Indicators'!A65:AF245,31,FALSE)</f>
        <v>0.9786718488</v>
      </c>
      <c r="AH70" s="24">
        <f>VLOOKUP(A70,'2022_PAPI_Indicators'!A65:AG245,32,FALSE)</f>
        <v>1</v>
      </c>
      <c r="AI70" s="24">
        <f>VLOOKUP(A70,'2022_PAPI_Indicators'!A65:AH245,33,FALSE)</f>
        <v>0.8368336558</v>
      </c>
      <c r="AJ70" s="24">
        <f>VLOOKUP(A70,'2022_PAPI_Indicators'!A65:AI245,34,FALSE)</f>
        <v>1</v>
      </c>
      <c r="AK70" s="24">
        <f>VLOOKUP(A70,'2022_PAPI_Indicators'!A65:AJ245,35,FALSE)</f>
        <v>1</v>
      </c>
      <c r="AL70" s="24">
        <f>VLOOKUP(A70,'2022_PAPI_Indicators'!A65:AK245,36,FALSE)</f>
        <v>1</v>
      </c>
      <c r="AM70" s="24">
        <f>VLOOKUP(A70,'2022_PAPI_Indicators'!A65:AL245,37,FALSE)</f>
        <v>0.8466763496</v>
      </c>
      <c r="AN70" s="24">
        <f>VLOOKUP(A70,'2022_PAPI_Indicators'!A65:AM245,38,FALSE)</f>
        <v>1</v>
      </c>
      <c r="AO70" s="24">
        <f>VLOOKUP(A70,'2022_PAPI_Indicators'!A65:AN245,39,FALSE)</f>
        <v>0.8941636682</v>
      </c>
      <c r="AP70" s="24">
        <f>VLOOKUP(A70,'2022_PAPI_Indicators'!A65:AO245,40,FALSE)</f>
        <v>0.9840541482</v>
      </c>
      <c r="AQ70" s="24">
        <f>VLOOKUP(A70,'2022_PAPI_Indicators'!A65:AP245,41,FALSE)</f>
        <v>0.8571428657</v>
      </c>
      <c r="AR70" s="24">
        <f>VLOOKUP(A70,'2022_PAPI_Indicators'!A65:AQ245,42,FALSE)</f>
        <v>0.6666666865</v>
      </c>
      <c r="AS70" s="24">
        <f>VLOOKUP(A70,'2022_PAPI_Indicators'!A65:AR245,43,FALSE)</f>
        <v>0.9471126199</v>
      </c>
      <c r="AT70" s="24">
        <f>VLOOKUP(A70,'2022_PAPI_Indicators'!A65:AS245,44,FALSE)</f>
        <v>0.8318375349</v>
      </c>
      <c r="AU70" s="24">
        <f>VLOOKUP(A70,'2022_PAPI_Indicators'!A65:AT245,45,FALSE)</f>
        <v>1</v>
      </c>
      <c r="AV70" s="24">
        <f>VLOOKUP(A70,'2022_PAPI_Indicators'!A65:AU245,46,FALSE)</f>
        <v>0.8042737246</v>
      </c>
      <c r="AW70" s="24">
        <f>VLOOKUP(A70,'2022_PAPI_Indicators'!A65:AV245,47,FALSE)</f>
        <v>0.8368474841</v>
      </c>
      <c r="AX70" s="24">
        <f>VLOOKUP(A70,'2022_PAPI_Indicators'!A65:AW245,48,FALSE)</f>
        <v>1</v>
      </c>
      <c r="AY70" s="24">
        <f>VLOOKUP(A70,'2022_PAPI_Indicators'!A65:AX245,49,FALSE)</f>
        <v>0.9773749113</v>
      </c>
      <c r="AZ70" s="24">
        <f>VLOOKUP(A70,'2022_PAPI_Indicators'!A65:AY245,50,FALSE)</f>
        <v>0.926012814</v>
      </c>
      <c r="BA70" s="24">
        <f>VLOOKUP(A70,'2022_PAPI_Indicators'!A65:AZ245,51,FALSE)</f>
        <v>0.8674937487</v>
      </c>
      <c r="BB70" s="24">
        <f>VLOOKUP(A70,'2022_PAPI_Indicators'!A65:BA245,52,FALSE)</f>
        <v>0.8106803894</v>
      </c>
      <c r="BC70" s="24">
        <f>VLOOKUP(A70,'2022_PAPI_Indicators'!A65:BB245,53,FALSE)</f>
        <v>1</v>
      </c>
      <c r="BD70" s="24">
        <f>VLOOKUP(A70,'2022_PAPI_Indicators'!A65:BC245,54,FALSE)</f>
        <v>0.6555731297</v>
      </c>
      <c r="BE70" s="24">
        <f>VLOOKUP(A70,'2022_PAPI_Indicators'!A65:BD245,55,FALSE)</f>
        <v>0.7241812944</v>
      </c>
      <c r="BF70" s="24">
        <f>VLOOKUP(A70,'2022_PAPI_Indicators'!A65:BE245,56,FALSE)</f>
        <v>0.8635000587</v>
      </c>
      <c r="BG70" s="24">
        <f>VLOOKUP(A70,'2022_PAPI_Indicators'!A65:BF245,57,FALSE)</f>
        <v>1</v>
      </c>
      <c r="BH70" s="24">
        <f>VLOOKUP(A70,'2022_PAPI_Indicators'!A65:BG245,58,FALSE)</f>
        <v>0.7790768743</v>
      </c>
      <c r="BI70" s="24">
        <f>VLOOKUP(A70,'2022_PAPI_Indicators'!A65:BH245,59,FALSE)</f>
        <v>0.9758676291</v>
      </c>
      <c r="BJ70" s="24">
        <f>VLOOKUP(A70,'2022_PAPI_Indicators'!A65:BI245,60,FALSE)</f>
        <v>1</v>
      </c>
      <c r="BK70" s="24">
        <f>VLOOKUP(A70,'2022_PAPI_Indicators'!A65:BJ245,61,FALSE)</f>
        <v>0.7804960608</v>
      </c>
      <c r="BL70" s="24">
        <f>VLOOKUP(A70,'2022_PAPI_Indicators'!A65:BK245,62,FALSE)</f>
        <v>0.9845910072</v>
      </c>
      <c r="BM70" s="24">
        <f>VLOOKUP(A70,'2022_PAPI_Indicators'!A65:BL245,63,FALSE)</f>
        <v>1</v>
      </c>
      <c r="BN70" s="24">
        <f>VLOOKUP(A70,'2022_PAPI_Indicators'!A65:BM245,64,FALSE)</f>
        <v>1</v>
      </c>
    </row>
    <row r="71" ht="13.5" customHeight="1">
      <c r="A71" s="19" t="s">
        <v>198</v>
      </c>
      <c r="B71" s="19" t="s">
        <v>199</v>
      </c>
      <c r="C71" s="20" t="s">
        <v>181</v>
      </c>
      <c r="D71" s="21">
        <f>VLOOKUP(A71,'2022_PAPI_Indicators'!A66:B246,2,)</f>
        <v>0.4601135254</v>
      </c>
      <c r="E71" s="21">
        <f>VLOOKUP(A71,'2022_PAPI_Indicators'!A66:C246,3,FALSE)</f>
        <v>0.4441271424</v>
      </c>
      <c r="F71" s="21">
        <f>VLOOKUP(A71,'2022_PAPI_Indicators'!A66:D246,4,FALSE)</f>
        <v>0.4457795024</v>
      </c>
      <c r="G71" s="21">
        <f>VLOOKUP(A71,'2022_PAPI_Indicators'!A66:E246,5,FALSE)</f>
        <v>0.4931355417</v>
      </c>
      <c r="H71" s="21">
        <f>VLOOKUP(A71,'2022_PAPI_Indicators'!A66:F246,6,FALSE)</f>
        <v>0.5368627906</v>
      </c>
      <c r="I71" s="21">
        <f>VLOOKUP(A71,'2022_PAPI_Indicators'!A66:G246,7,FALSE)</f>
        <v>0.4787458181</v>
      </c>
      <c r="J71" s="21">
        <f>VLOOKUP(A71,'2022_PAPI_Indicators'!A66:H246,8,FALSE)</f>
        <v>0.4831345677</v>
      </c>
      <c r="K71" s="21">
        <f>VLOOKUP(A71,'2022_PAPI_Indicators'!A66:I246,9,FALSE)</f>
        <v>0.5146771073</v>
      </c>
      <c r="L71" s="21">
        <f>VLOOKUP(A71,'2022_PAPI_Indicators'!A66:J246,10,FALSE)</f>
        <v>0.591807127</v>
      </c>
      <c r="M71" s="21">
        <f>VLOOKUP(A71,'2022_PAPI_Indicators'!A66:K246,11,FALSE)</f>
        <v>0.4777874649</v>
      </c>
      <c r="N71" s="21">
        <f>VLOOKUP(A71,'2022_PAPI_Indicators'!A66:L246,12,FALSE)</f>
        <v>0.5033026338</v>
      </c>
      <c r="O71" s="21">
        <f>VLOOKUP(A71,'2022_PAPI_Indicators'!A66:M246,13,FALSE)</f>
        <v>0.5275802016</v>
      </c>
      <c r="P71" s="21">
        <f>VLOOKUP(A71,'2022_PAPI_Indicators'!A66:N246,14,FALSE)</f>
        <v>0.4997426271</v>
      </c>
      <c r="Q71" s="21">
        <f>VLOOKUP(A71,'2022_PAPI_Indicators'!A66:O246,15,FALSE)</f>
        <v>0.4654050767</v>
      </c>
      <c r="R71" s="22">
        <f>VLOOKUP(A71,'2022_PAPI_Indicators'!A66:P246,16,FALSE)</f>
        <v>0.5269322395</v>
      </c>
      <c r="S71" s="21">
        <f>VLOOKUP(A71,'2022_PAPI_Indicators'!A66:R246,17,FALSE)</f>
        <v>0.4991412163</v>
      </c>
      <c r="T71" s="21">
        <f>VLOOKUP(A71,'2022_PAPI_Indicators'!A66:S246,18,FALSE)</f>
        <v>0.448569715</v>
      </c>
      <c r="U71" s="22" t="str">
        <f>VLOOKUP(A71,'2022_PAPI_Indicators'!A66:T246,19,FALSE)</f>
        <v/>
      </c>
      <c r="V71" s="21">
        <f>VLOOKUP(A71,'2022_PAPI_Indicators'!A66:U246,20,FALSE)</f>
        <v>0.4450707436</v>
      </c>
      <c r="W71" s="21">
        <f>VLOOKUP(A71,'2022_PAPI_Indicators'!A66:V246,21,FALSE)</f>
        <v>0.4696415067</v>
      </c>
      <c r="X71" s="21">
        <f>VLOOKUP(A71,'2022_PAPI_Indicators'!A66:W246,22,FALSE)</f>
        <v>0.4799067676</v>
      </c>
      <c r="Y71" s="21">
        <f>VLOOKUP(A71,'2022_PAPI_Indicators'!A66:X246,23,FALSE)</f>
        <v>0.4500605166</v>
      </c>
      <c r="Z71" s="21">
        <f>VLOOKUP(A71,'2022_PAPI_Indicators'!A66:Y246,24,FALSE)</f>
        <v>0.4724960327</v>
      </c>
      <c r="AA71" s="21">
        <f>VLOOKUP(A71,'2022_PAPI_Indicators'!A66:Z246,25,FALSE)</f>
        <v>0.4982512295</v>
      </c>
      <c r="AB71" s="21">
        <f>VLOOKUP(A71,'2022_PAPI_Indicators'!A66:AA246,26,FALSE)</f>
        <v>0.4522222281</v>
      </c>
      <c r="AC71" s="21">
        <f>VLOOKUP(A71,'2022_PAPI_Indicators'!A66:AB246,27,FALSE)</f>
        <v>0.5938706994</v>
      </c>
      <c r="AD71" s="21">
        <f>VLOOKUP(A71,'2022_PAPI_Indicators'!A66:AC246,28,FALSE)</f>
        <v>0.5442496538</v>
      </c>
      <c r="AE71" s="21">
        <f>VLOOKUP(A71,'2022_PAPI_Indicators'!A66:AD246,29,FALSE)</f>
        <v>0.5689026713</v>
      </c>
      <c r="AF71" s="21">
        <f>VLOOKUP(A71,'2022_PAPI_Indicators'!A66:AE246,30,FALSE)</f>
        <v>0.6569560766</v>
      </c>
      <c r="AG71" s="21">
        <f>VLOOKUP(A71,'2022_PAPI_Indicators'!A66:AF246,31,FALSE)</f>
        <v>0.5681475401</v>
      </c>
      <c r="AH71" s="21">
        <f>VLOOKUP(A71,'2022_PAPI_Indicators'!A66:AG246,32,FALSE)</f>
        <v>0.5328540206</v>
      </c>
      <c r="AI71" s="21">
        <f>VLOOKUP(A71,'2022_PAPI_Indicators'!A66:AH246,33,FALSE)</f>
        <v>0.4077367187</v>
      </c>
      <c r="AJ71" s="21">
        <f>VLOOKUP(A71,'2022_PAPI_Indicators'!A66:AI246,34,FALSE)</f>
        <v>0.4843330979</v>
      </c>
      <c r="AK71" s="21">
        <f>VLOOKUP(A71,'2022_PAPI_Indicators'!A66:AJ246,35,FALSE)</f>
        <v>0.4754306078</v>
      </c>
      <c r="AL71" s="21">
        <f>VLOOKUP(A71,'2022_PAPI_Indicators'!A66:AK246,36,FALSE)</f>
        <v>0.4428628385</v>
      </c>
      <c r="AM71" s="21">
        <f>VLOOKUP(A71,'2022_PAPI_Indicators'!A66:AL246,37,FALSE)</f>
        <v>0.4726318121</v>
      </c>
      <c r="AN71" s="21">
        <f>VLOOKUP(A71,'2022_PAPI_Indicators'!A66:AM246,38,FALSE)</f>
        <v>0.4296064675</v>
      </c>
      <c r="AO71" s="21">
        <f>VLOOKUP(A71,'2022_PAPI_Indicators'!A66:AN246,39,FALSE)</f>
        <v>0.4857082069</v>
      </c>
      <c r="AP71" s="21">
        <f>VLOOKUP(A71,'2022_PAPI_Indicators'!A66:AO246,40,FALSE)</f>
        <v>0.4954487383</v>
      </c>
      <c r="AQ71" s="21">
        <f>VLOOKUP(A71,'2022_PAPI_Indicators'!A66:AP246,41,FALSE)</f>
        <v>0.4866482913</v>
      </c>
      <c r="AR71" s="21">
        <f>VLOOKUP(A71,'2022_PAPI_Indicators'!A66:AQ246,42,FALSE)</f>
        <v>0.4792525172</v>
      </c>
      <c r="AS71" s="21">
        <f>VLOOKUP(A71,'2022_PAPI_Indicators'!A66:AR246,43,FALSE)</f>
        <v>0.4361705482</v>
      </c>
      <c r="AT71" s="21">
        <f>VLOOKUP(A71,'2022_PAPI_Indicators'!A66:AS246,44,FALSE)</f>
        <v>0.5236751437</v>
      </c>
      <c r="AU71" s="21">
        <f>VLOOKUP(A71,'2022_PAPI_Indicators'!A66:AT246,45,FALSE)</f>
        <v>0.4602346718</v>
      </c>
      <c r="AV71" s="21">
        <f>VLOOKUP(A71,'2022_PAPI_Indicators'!A66:AU246,46,FALSE)</f>
        <v>0.4567031562</v>
      </c>
      <c r="AW71" s="21">
        <f>VLOOKUP(A71,'2022_PAPI_Indicators'!A66:AV246,47,FALSE)</f>
        <v>0.4027868211</v>
      </c>
      <c r="AX71" s="21">
        <f>VLOOKUP(A71,'2022_PAPI_Indicators'!A66:AW246,48,FALSE)</f>
        <v>0.467663765</v>
      </c>
      <c r="AY71" s="21">
        <f>VLOOKUP(A71,'2022_PAPI_Indicators'!A66:AX246,49,FALSE)</f>
        <v>0.4327778518</v>
      </c>
      <c r="AZ71" s="21">
        <f>VLOOKUP(A71,'2022_PAPI_Indicators'!A66:AY246,50,FALSE)</f>
        <v>0.4735246599</v>
      </c>
      <c r="BA71" s="21">
        <f>VLOOKUP(A71,'2022_PAPI_Indicators'!A66:AZ246,51,FALSE)</f>
        <v>0.4027757645</v>
      </c>
      <c r="BB71" s="21">
        <f>VLOOKUP(A71,'2022_PAPI_Indicators'!A66:BA246,52,FALSE)</f>
        <v>0.4447060525</v>
      </c>
      <c r="BC71" s="21">
        <f>VLOOKUP(A71,'2022_PAPI_Indicators'!A66:BB246,53,FALSE)</f>
        <v>0.420401454</v>
      </c>
      <c r="BD71" s="21">
        <f>VLOOKUP(A71,'2022_PAPI_Indicators'!A66:BC246,54,FALSE)</f>
        <v>0.4504546821</v>
      </c>
      <c r="BE71" s="21">
        <f>VLOOKUP(A71,'2022_PAPI_Indicators'!A66:BD246,55,FALSE)</f>
        <v>0.4735308886</v>
      </c>
      <c r="BF71" s="21">
        <f>VLOOKUP(A71,'2022_PAPI_Indicators'!A66:BE246,56,FALSE)</f>
        <v>0.4971784949</v>
      </c>
      <c r="BG71" s="21">
        <f>VLOOKUP(A71,'2022_PAPI_Indicators'!A66:BF246,57,FALSE)</f>
        <v>0.4447551072</v>
      </c>
      <c r="BH71" s="21">
        <f>VLOOKUP(A71,'2022_PAPI_Indicators'!A66:BG246,58,FALSE)</f>
        <v>0.3851356506</v>
      </c>
      <c r="BI71" s="21">
        <f>VLOOKUP(A71,'2022_PAPI_Indicators'!A66:BH246,59,FALSE)</f>
        <v>0.434435308</v>
      </c>
      <c r="BJ71" s="21">
        <f>VLOOKUP(A71,'2022_PAPI_Indicators'!A66:BI246,60,FALSE)</f>
        <v>0.4121626914</v>
      </c>
      <c r="BK71" s="21">
        <f>VLOOKUP(A71,'2022_PAPI_Indicators'!A66:BJ246,61,FALSE)</f>
        <v>0.448179841</v>
      </c>
      <c r="BL71" s="21">
        <f>VLOOKUP(A71,'2022_PAPI_Indicators'!A66:BK246,62,FALSE)</f>
        <v>0.4156619608</v>
      </c>
      <c r="BM71" s="21">
        <f>VLOOKUP(A71,'2022_PAPI_Indicators'!A66:BL246,63,FALSE)</f>
        <v>0.5161260366</v>
      </c>
      <c r="BN71" s="21">
        <f>VLOOKUP(A71,'2022_PAPI_Indicators'!A66:BM246,64,FALSE)</f>
        <v>0.531078279</v>
      </c>
    </row>
    <row r="72" ht="13.5" customHeight="1">
      <c r="A72" s="11" t="s">
        <v>200</v>
      </c>
      <c r="B72" s="11" t="s">
        <v>201</v>
      </c>
      <c r="C72" s="12" t="s">
        <v>83</v>
      </c>
      <c r="D72" s="24">
        <f>VLOOKUP(A72,'2022_PAPI_Indicators'!A67:B247,2,)</f>
        <v>0.1861668378</v>
      </c>
      <c r="E72" s="24">
        <f>VLOOKUP(A72,'2022_PAPI_Indicators'!A67:C247,3,FALSE)</f>
        <v>0.1652880311</v>
      </c>
      <c r="F72" s="24">
        <f>VLOOKUP(A72,'2022_PAPI_Indicators'!A67:D247,4,FALSE)</f>
        <v>0.1712537259</v>
      </c>
      <c r="G72" s="24">
        <f>VLOOKUP(A72,'2022_PAPI_Indicators'!A67:E247,5,FALSE)</f>
        <v>0.2310868353</v>
      </c>
      <c r="H72" s="24">
        <f>VLOOKUP(A72,'2022_PAPI_Indicators'!A67:F247,6,FALSE)</f>
        <v>0.2827284932</v>
      </c>
      <c r="I72" s="24">
        <f>VLOOKUP(A72,'2022_PAPI_Indicators'!A67:G247,7,FALSE)</f>
        <v>0.2317548692</v>
      </c>
      <c r="J72" s="24">
        <f>VLOOKUP(A72,'2022_PAPI_Indicators'!A67:H247,8,FALSE)</f>
        <v>0.2201678306</v>
      </c>
      <c r="K72" s="24">
        <f>VLOOKUP(A72,'2022_PAPI_Indicators'!A67:I247,9,FALSE)</f>
        <v>0.2586524487</v>
      </c>
      <c r="L72" s="24">
        <f>VLOOKUP(A72,'2022_PAPI_Indicators'!A67:J247,10,FALSE)</f>
        <v>0.3831590414</v>
      </c>
      <c r="M72" s="24">
        <f>VLOOKUP(A72,'2022_PAPI_Indicators'!A67:K247,11,FALSE)</f>
        <v>0.2171641588</v>
      </c>
      <c r="N72" s="24">
        <f>VLOOKUP(A72,'2022_PAPI_Indicators'!A67:L247,12,FALSE)</f>
        <v>0.2517902255</v>
      </c>
      <c r="O72" s="24">
        <f>VLOOKUP(A72,'2022_PAPI_Indicators'!A67:M247,13,FALSE)</f>
        <v>0.2818624973</v>
      </c>
      <c r="P72" s="24">
        <f>VLOOKUP(A72,'2022_PAPI_Indicators'!A67:N247,14,FALSE)</f>
        <v>0.2484171838</v>
      </c>
      <c r="Q72" s="24">
        <f>VLOOKUP(A72,'2022_PAPI_Indicators'!A67:O247,15,FALSE)</f>
        <v>0.1896582991</v>
      </c>
      <c r="R72" s="25">
        <f>VLOOKUP(A72,'2022_PAPI_Indicators'!A67:P247,16,FALSE)</f>
        <v>0.2730410695</v>
      </c>
      <c r="S72" s="24">
        <f>VLOOKUP(A72,'2022_PAPI_Indicators'!A67:R247,17,FALSE)</f>
        <v>0.2596681714</v>
      </c>
      <c r="T72" s="24">
        <f>VLOOKUP(A72,'2022_PAPI_Indicators'!A67:S247,18,FALSE)</f>
        <v>0.1918991655</v>
      </c>
      <c r="U72" s="25" t="str">
        <f>VLOOKUP(A72,'2022_PAPI_Indicators'!A67:T247,19,FALSE)</f>
        <v/>
      </c>
      <c r="V72" s="24">
        <f>VLOOKUP(A72,'2022_PAPI_Indicators'!A67:U247,20,FALSE)</f>
        <v>0.1655034721</v>
      </c>
      <c r="W72" s="24">
        <f>VLOOKUP(A72,'2022_PAPI_Indicators'!A67:V247,21,FALSE)</f>
        <v>0.1916864216</v>
      </c>
      <c r="X72" s="24">
        <f>VLOOKUP(A72,'2022_PAPI_Indicators'!A67:W247,22,FALSE)</f>
        <v>0.205991134</v>
      </c>
      <c r="Y72" s="24">
        <f>VLOOKUP(A72,'2022_PAPI_Indicators'!A67:X247,23,FALSE)</f>
        <v>0.1730208844</v>
      </c>
      <c r="Z72" s="24">
        <f>VLOOKUP(A72,'2022_PAPI_Indicators'!A67:Y247,24,FALSE)</f>
        <v>0.1968453377</v>
      </c>
      <c r="AA72" s="24">
        <f>VLOOKUP(A72,'2022_PAPI_Indicators'!A67:Z247,25,FALSE)</f>
        <v>0.2494831979</v>
      </c>
      <c r="AB72" s="24">
        <f>VLOOKUP(A72,'2022_PAPI_Indicators'!A67:AA247,26,FALSE)</f>
        <v>0.1864068806</v>
      </c>
      <c r="AC72" s="24">
        <f>VLOOKUP(A72,'2022_PAPI_Indicators'!A67:AB247,27,FALSE)</f>
        <v>0.370700568</v>
      </c>
      <c r="AD72" s="24">
        <f>VLOOKUP(A72,'2022_PAPI_Indicators'!A67:AC247,28,FALSE)</f>
        <v>0.3092735112</v>
      </c>
      <c r="AE72" s="24">
        <f>VLOOKUP(A72,'2022_PAPI_Indicators'!A67:AD247,29,FALSE)</f>
        <v>0.349262476</v>
      </c>
      <c r="AF72" s="24">
        <f>VLOOKUP(A72,'2022_PAPI_Indicators'!A67:AE247,30,FALSE)</f>
        <v>0.4758662283</v>
      </c>
      <c r="AG72" s="24">
        <f>VLOOKUP(A72,'2022_PAPI_Indicators'!A67:AF247,31,FALSE)</f>
        <v>0.3435356915</v>
      </c>
      <c r="AH72" s="24">
        <f>VLOOKUP(A72,'2022_PAPI_Indicators'!A67:AG247,32,FALSE)</f>
        <v>0.2732040584</v>
      </c>
      <c r="AI72" s="24">
        <f>VLOOKUP(A72,'2022_PAPI_Indicators'!A67:AH247,33,FALSE)</f>
        <v>0.1145521551</v>
      </c>
      <c r="AJ72" s="24">
        <f>VLOOKUP(A72,'2022_PAPI_Indicators'!A67:AI247,34,FALSE)</f>
        <v>0.2189264596</v>
      </c>
      <c r="AK72" s="24">
        <f>VLOOKUP(A72,'2022_PAPI_Indicators'!A67:AJ247,35,FALSE)</f>
        <v>0.2157562226</v>
      </c>
      <c r="AL72" s="24">
        <f>VLOOKUP(A72,'2022_PAPI_Indicators'!A67:AK247,36,FALSE)</f>
        <v>0.1622760147</v>
      </c>
      <c r="AM72" s="24">
        <f>VLOOKUP(A72,'2022_PAPI_Indicators'!A67:AL247,37,FALSE)</f>
        <v>0.2077217102</v>
      </c>
      <c r="AN72" s="24">
        <f>VLOOKUP(A72,'2022_PAPI_Indicators'!A67:AM247,38,FALSE)</f>
        <v>0.1435813308</v>
      </c>
      <c r="AO72" s="24">
        <f>VLOOKUP(A72,'2022_PAPI_Indicators'!A67:AN247,39,FALSE)</f>
        <v>0.2152600139</v>
      </c>
      <c r="AP72" s="24">
        <f>VLOOKUP(A72,'2022_PAPI_Indicators'!A67:AO247,40,FALSE)</f>
        <v>0.2228265554</v>
      </c>
      <c r="AQ72" s="24">
        <f>VLOOKUP(A72,'2022_PAPI_Indicators'!A67:AP247,41,FALSE)</f>
        <v>0.230931446</v>
      </c>
      <c r="AR72" s="24">
        <f>VLOOKUP(A72,'2022_PAPI_Indicators'!A67:AQ247,42,FALSE)</f>
        <v>0.2045607865</v>
      </c>
      <c r="AS72" s="24">
        <f>VLOOKUP(A72,'2022_PAPI_Indicators'!A67:AR247,43,FALSE)</f>
        <v>0.1601600647</v>
      </c>
      <c r="AT72" s="24">
        <f>VLOOKUP(A72,'2022_PAPI_Indicators'!A67:AS247,44,FALSE)</f>
        <v>0.2827145755</v>
      </c>
      <c r="AU72" s="24">
        <f>VLOOKUP(A72,'2022_PAPI_Indicators'!A67:AT247,45,FALSE)</f>
        <v>0.1843906641</v>
      </c>
      <c r="AV72" s="24">
        <f>VLOOKUP(A72,'2022_PAPI_Indicators'!A67:AU247,46,FALSE)</f>
        <v>0.1764939874</v>
      </c>
      <c r="AW72" s="24">
        <f>VLOOKUP(A72,'2022_PAPI_Indicators'!A67:AV247,47,FALSE)</f>
        <v>0.1094166711</v>
      </c>
      <c r="AX72" s="24">
        <f>VLOOKUP(A72,'2022_PAPI_Indicators'!A67:AW247,48,FALSE)</f>
        <v>0.1895795763</v>
      </c>
      <c r="AY72" s="24">
        <f>VLOOKUP(A72,'2022_PAPI_Indicators'!A67:AX247,49,FALSE)</f>
        <v>0.1563108861</v>
      </c>
      <c r="AZ72" s="24">
        <f>VLOOKUP(A72,'2022_PAPI_Indicators'!A67:AY247,50,FALSE)</f>
        <v>0.2029561698</v>
      </c>
      <c r="BA72" s="24">
        <f>VLOOKUP(A72,'2022_PAPI_Indicators'!A67:AZ247,51,FALSE)</f>
        <v>0.1116869524</v>
      </c>
      <c r="BB72" s="24">
        <f>VLOOKUP(A72,'2022_PAPI_Indicators'!A67:BA247,52,FALSE)</f>
        <v>0.175682798</v>
      </c>
      <c r="BC72" s="24">
        <f>VLOOKUP(A72,'2022_PAPI_Indicators'!A67:BB247,53,FALSE)</f>
        <v>0.1253369302</v>
      </c>
      <c r="BD72" s="24">
        <f>VLOOKUP(A72,'2022_PAPI_Indicators'!A67:BC247,54,FALSE)</f>
        <v>0.1807242334</v>
      </c>
      <c r="BE72" s="24">
        <f>VLOOKUP(A72,'2022_PAPI_Indicators'!A67:BD247,55,FALSE)</f>
        <v>0.2192024291</v>
      </c>
      <c r="BF72" s="24">
        <f>VLOOKUP(A72,'2022_PAPI_Indicators'!A67:BE247,56,FALSE)</f>
        <v>0.2434168458</v>
      </c>
      <c r="BG72" s="24">
        <f>VLOOKUP(A72,'2022_PAPI_Indicators'!A67:BF247,57,FALSE)</f>
        <v>0.1554011554</v>
      </c>
      <c r="BH72" s="24">
        <f>VLOOKUP(A72,'2022_PAPI_Indicators'!A67:BG247,58,FALSE)</f>
        <v>0.08019755036</v>
      </c>
      <c r="BI72" s="24">
        <f>VLOOKUP(A72,'2022_PAPI_Indicators'!A67:BH247,59,FALSE)</f>
        <v>0.1556263864</v>
      </c>
      <c r="BJ72" s="24">
        <f>VLOOKUP(A72,'2022_PAPI_Indicators'!A67:BI247,60,FALSE)</f>
        <v>0.1182991639</v>
      </c>
      <c r="BK72" s="24">
        <f>VLOOKUP(A72,'2022_PAPI_Indicators'!A67:BJ247,61,FALSE)</f>
        <v>0.1631841213</v>
      </c>
      <c r="BL72" s="24">
        <f>VLOOKUP(A72,'2022_PAPI_Indicators'!A67:BK247,62,FALSE)</f>
        <v>0.1194530502</v>
      </c>
      <c r="BM72" s="24">
        <f>VLOOKUP(A72,'2022_PAPI_Indicators'!A67:BL247,63,FALSE)</f>
        <v>0.2645708919</v>
      </c>
      <c r="BN72" s="24">
        <f>VLOOKUP(A72,'2022_PAPI_Indicators'!A67:BM247,64,FALSE)</f>
        <v>0.2855168581</v>
      </c>
    </row>
    <row r="73" ht="13.5" customHeight="1">
      <c r="A73" s="11" t="s">
        <v>202</v>
      </c>
      <c r="B73" s="11" t="s">
        <v>203</v>
      </c>
      <c r="C73" s="12" t="s">
        <v>83</v>
      </c>
      <c r="D73" s="24">
        <f>VLOOKUP(A73,'2022_PAPI_Indicators'!A68:B248,2,)</f>
        <v>0.1643072367</v>
      </c>
      <c r="E73" s="24">
        <f>VLOOKUP(A73,'2022_PAPI_Indicators'!A68:C248,3,FALSE)</f>
        <v>0.1421251446</v>
      </c>
      <c r="F73" s="24">
        <f>VLOOKUP(A73,'2022_PAPI_Indicators'!A68:D248,4,FALSE)</f>
        <v>0.1406102479</v>
      </c>
      <c r="G73" s="24">
        <f>VLOOKUP(A73,'2022_PAPI_Indicators'!A68:E248,5,FALSE)</f>
        <v>0.208335489</v>
      </c>
      <c r="H73" s="24">
        <f>VLOOKUP(A73,'2022_PAPI_Indicators'!A68:F248,6,FALSE)</f>
        <v>0.2744776309</v>
      </c>
      <c r="I73" s="24">
        <f>VLOOKUP(A73,'2022_PAPI_Indicators'!A68:G248,7,FALSE)</f>
        <v>0.1689072698</v>
      </c>
      <c r="J73" s="24">
        <f>VLOOKUP(A73,'2022_PAPI_Indicators'!A68:H248,8,FALSE)</f>
        <v>0.1923158318</v>
      </c>
      <c r="K73" s="24">
        <f>VLOOKUP(A73,'2022_PAPI_Indicators'!A68:I248,9,FALSE)</f>
        <v>0.2387942821</v>
      </c>
      <c r="L73" s="24">
        <f>VLOOKUP(A73,'2022_PAPI_Indicators'!A68:J248,10,FALSE)</f>
        <v>0.3220452666</v>
      </c>
      <c r="M73" s="24">
        <f>VLOOKUP(A73,'2022_PAPI_Indicators'!A68:K248,11,FALSE)</f>
        <v>0.1809165329</v>
      </c>
      <c r="N73" s="24">
        <f>VLOOKUP(A73,'2022_PAPI_Indicators'!A68:L248,12,FALSE)</f>
        <v>0.2150182724</v>
      </c>
      <c r="O73" s="24">
        <f>VLOOKUP(A73,'2022_PAPI_Indicators'!A68:M248,13,FALSE)</f>
        <v>0.2503400445</v>
      </c>
      <c r="P73" s="24">
        <f>VLOOKUP(A73,'2022_PAPI_Indicators'!A68:N248,14,FALSE)</f>
        <v>0.2088020146</v>
      </c>
      <c r="Q73" s="24">
        <f>VLOOKUP(A73,'2022_PAPI_Indicators'!A68:O248,15,FALSE)</f>
        <v>0.175069198</v>
      </c>
      <c r="R73" s="25">
        <f>VLOOKUP(A73,'2022_PAPI_Indicators'!A68:P248,16,FALSE)</f>
        <v>0.2574160695</v>
      </c>
      <c r="S73" s="24">
        <f>VLOOKUP(A73,'2022_PAPI_Indicators'!A68:R248,17,FALSE)</f>
        <v>0.1959310621</v>
      </c>
      <c r="T73" s="24">
        <f>VLOOKUP(A73,'2022_PAPI_Indicators'!A68:S248,18,FALSE)</f>
        <v>0.1274805218</v>
      </c>
      <c r="U73" s="25" t="str">
        <f>VLOOKUP(A73,'2022_PAPI_Indicators'!A68:T248,19,FALSE)</f>
        <v/>
      </c>
      <c r="V73" s="24">
        <f>VLOOKUP(A73,'2022_PAPI_Indicators'!A68:U248,20,FALSE)</f>
        <v>0.1444513649</v>
      </c>
      <c r="W73" s="24">
        <f>VLOOKUP(A73,'2022_PAPI_Indicators'!A68:V248,21,FALSE)</f>
        <v>0.1844522506</v>
      </c>
      <c r="X73" s="24">
        <f>VLOOKUP(A73,'2022_PAPI_Indicators'!A68:W248,22,FALSE)</f>
        <v>0.1977981329</v>
      </c>
      <c r="Y73" s="24">
        <f>VLOOKUP(A73,'2022_PAPI_Indicators'!A68:X248,23,FALSE)</f>
        <v>0.1503744572</v>
      </c>
      <c r="Z73" s="24">
        <f>VLOOKUP(A73,'2022_PAPI_Indicators'!A68:Y248,24,FALSE)</f>
        <v>0.1869823635</v>
      </c>
      <c r="AA73" s="24">
        <f>VLOOKUP(A73,'2022_PAPI_Indicators'!A68:Z248,25,FALSE)</f>
        <v>0.2037187666</v>
      </c>
      <c r="AB73" s="24">
        <f>VLOOKUP(A73,'2022_PAPI_Indicators'!A68:AA248,26,FALSE)</f>
        <v>0.1428112239</v>
      </c>
      <c r="AC73" s="24">
        <f>VLOOKUP(A73,'2022_PAPI_Indicators'!A68:AB248,27,FALSE)</f>
        <v>0.3400622308</v>
      </c>
      <c r="AD73" s="24">
        <f>VLOOKUP(A73,'2022_PAPI_Indicators'!A68:AC248,28,FALSE)</f>
        <v>0.2678298652</v>
      </c>
      <c r="AE73" s="24">
        <f>VLOOKUP(A73,'2022_PAPI_Indicators'!A68:AD248,29,FALSE)</f>
        <v>0.2942464054</v>
      </c>
      <c r="AF73" s="24">
        <f>VLOOKUP(A73,'2022_PAPI_Indicators'!A68:AE248,30,FALSE)</f>
        <v>0.4048236012</v>
      </c>
      <c r="AG73" s="24">
        <f>VLOOKUP(A73,'2022_PAPI_Indicators'!A68:AF248,31,FALSE)</f>
        <v>0.2979391813</v>
      </c>
      <c r="AH73" s="24">
        <f>VLOOKUP(A73,'2022_PAPI_Indicators'!A68:AG248,32,FALSE)</f>
        <v>0.2732040584</v>
      </c>
      <c r="AI73" s="24">
        <f>VLOOKUP(A73,'2022_PAPI_Indicators'!A68:AH248,33,FALSE)</f>
        <v>0.09483963996</v>
      </c>
      <c r="AJ73" s="24">
        <f>VLOOKUP(A73,'2022_PAPI_Indicators'!A68:AI248,34,FALSE)</f>
        <v>0.1967855245</v>
      </c>
      <c r="AK73" s="24">
        <f>VLOOKUP(A73,'2022_PAPI_Indicators'!A68:AJ248,35,FALSE)</f>
        <v>0.1759760231</v>
      </c>
      <c r="AL73" s="24">
        <f>VLOOKUP(A73,'2022_PAPI_Indicators'!A68:AK248,36,FALSE)</f>
        <v>0.1417316347</v>
      </c>
      <c r="AM73" s="24">
        <f>VLOOKUP(A73,'2022_PAPI_Indicators'!A68:AL248,37,FALSE)</f>
        <v>0.1764717102</v>
      </c>
      <c r="AN73" s="24">
        <f>VLOOKUP(A73,'2022_PAPI_Indicators'!A68:AM248,38,FALSE)</f>
        <v>0.1247188821</v>
      </c>
      <c r="AO73" s="24">
        <f>VLOOKUP(A73,'2022_PAPI_Indicators'!A68:AN248,39,FALSE)</f>
        <v>0.2041560113</v>
      </c>
      <c r="AP73" s="24">
        <f>VLOOKUP(A73,'2022_PAPI_Indicators'!A68:AO248,40,FALSE)</f>
        <v>0.2228265554</v>
      </c>
      <c r="AQ73" s="24">
        <f>VLOOKUP(A73,'2022_PAPI_Indicators'!A68:AP248,41,FALSE)</f>
        <v>0.1910168231</v>
      </c>
      <c r="AR73" s="24">
        <f>VLOOKUP(A73,'2022_PAPI_Indicators'!A68:AQ248,42,FALSE)</f>
        <v>0.1974661797</v>
      </c>
      <c r="AS73" s="24">
        <f>VLOOKUP(A73,'2022_PAPI_Indicators'!A68:AR248,43,FALSE)</f>
        <v>0.1258211881</v>
      </c>
      <c r="AT73" s="24">
        <f>VLOOKUP(A73,'2022_PAPI_Indicators'!A68:AS248,44,FALSE)</f>
        <v>0.2389693409</v>
      </c>
      <c r="AU73" s="24">
        <f>VLOOKUP(A73,'2022_PAPI_Indicators'!A68:AT248,45,FALSE)</f>
        <v>0.1664097458</v>
      </c>
      <c r="AV73" s="24">
        <f>VLOOKUP(A73,'2022_PAPI_Indicators'!A68:AU248,46,FALSE)</f>
        <v>0.1647939235</v>
      </c>
      <c r="AW73" s="24">
        <f>VLOOKUP(A73,'2022_PAPI_Indicators'!A68:AV248,47,FALSE)</f>
        <v>0.08664207906</v>
      </c>
      <c r="AX73" s="24">
        <f>VLOOKUP(A73,'2022_PAPI_Indicators'!A68:AW248,48,FALSE)</f>
        <v>0.181231916</v>
      </c>
      <c r="AY73" s="24">
        <f>VLOOKUP(A73,'2022_PAPI_Indicators'!A68:AX248,49,FALSE)</f>
        <v>0.1205317602</v>
      </c>
      <c r="AZ73" s="24">
        <f>VLOOKUP(A73,'2022_PAPI_Indicators'!A68:AY248,50,FALSE)</f>
        <v>0.1836422384</v>
      </c>
      <c r="BA73" s="24">
        <f>VLOOKUP(A73,'2022_PAPI_Indicators'!A68:AZ248,51,FALSE)</f>
        <v>0.08434204757</v>
      </c>
      <c r="BB73" s="24">
        <f>VLOOKUP(A73,'2022_PAPI_Indicators'!A68:BA248,52,FALSE)</f>
        <v>0.1332896799</v>
      </c>
      <c r="BC73" s="24">
        <f>VLOOKUP(A73,'2022_PAPI_Indicators'!A68:BB248,53,FALSE)</f>
        <v>0.1181686744</v>
      </c>
      <c r="BD73" s="24">
        <f>VLOOKUP(A73,'2022_PAPI_Indicators'!A68:BC248,54,FALSE)</f>
        <v>0.1437328011</v>
      </c>
      <c r="BE73" s="24">
        <f>VLOOKUP(A73,'2022_PAPI_Indicators'!A68:BD248,55,FALSE)</f>
        <v>0.167412743</v>
      </c>
      <c r="BF73" s="24">
        <f>VLOOKUP(A73,'2022_PAPI_Indicators'!A68:BE248,56,FALSE)</f>
        <v>0.2068955898</v>
      </c>
      <c r="BG73" s="24">
        <f>VLOOKUP(A73,'2022_PAPI_Indicators'!A68:BF248,57,FALSE)</f>
        <v>0.1537034661</v>
      </c>
      <c r="BH73" s="24">
        <f>VLOOKUP(A73,'2022_PAPI_Indicators'!A68:BG248,58,FALSE)</f>
        <v>0.06831594557</v>
      </c>
      <c r="BI73" s="24">
        <f>VLOOKUP(A73,'2022_PAPI_Indicators'!A68:BH248,59,FALSE)</f>
        <v>0.125680849</v>
      </c>
      <c r="BJ73" s="24">
        <f>VLOOKUP(A73,'2022_PAPI_Indicators'!A68:BI248,60,FALSE)</f>
        <v>0.1030144244</v>
      </c>
      <c r="BK73" s="24">
        <f>VLOOKUP(A73,'2022_PAPI_Indicators'!A68:BJ248,61,FALSE)</f>
        <v>0.1551454216</v>
      </c>
      <c r="BL73" s="24">
        <f>VLOOKUP(A73,'2022_PAPI_Indicators'!A68:BK248,62,FALSE)</f>
        <v>0.1112861857</v>
      </c>
      <c r="BM73" s="24">
        <f>VLOOKUP(A73,'2022_PAPI_Indicators'!A68:BL248,63,FALSE)</f>
        <v>0.2367786318</v>
      </c>
      <c r="BN73" s="24">
        <f>VLOOKUP(A73,'2022_PAPI_Indicators'!A68:BM248,64,FALSE)</f>
        <v>0.256108135</v>
      </c>
    </row>
    <row r="74" ht="13.5" customHeight="1">
      <c r="A74" s="19" t="s">
        <v>204</v>
      </c>
      <c r="B74" s="19" t="s">
        <v>205</v>
      </c>
      <c r="C74" s="20" t="s">
        <v>181</v>
      </c>
      <c r="D74" s="21">
        <f>VLOOKUP(A74,'2022_PAPI_Indicators'!A69:B249,2,)</f>
        <v>1.987553596</v>
      </c>
      <c r="E74" s="21">
        <f>VLOOKUP(A74,'2022_PAPI_Indicators'!A69:C249,3,FALSE)</f>
        <v>1.799581766</v>
      </c>
      <c r="F74" s="21">
        <f>VLOOKUP(A74,'2022_PAPI_Indicators'!A69:D249,4,FALSE)</f>
        <v>1.718376279</v>
      </c>
      <c r="G74" s="21">
        <f>VLOOKUP(A74,'2022_PAPI_Indicators'!A69:E249,5,FALSE)</f>
        <v>1.818285942</v>
      </c>
      <c r="H74" s="21">
        <f>VLOOKUP(A74,'2022_PAPI_Indicators'!A69:F249,6,FALSE)</f>
        <v>1.938069463</v>
      </c>
      <c r="I74" s="21">
        <f>VLOOKUP(A74,'2022_PAPI_Indicators'!A69:G249,7,FALSE)</f>
        <v>1.872118831</v>
      </c>
      <c r="J74" s="21">
        <f>VLOOKUP(A74,'2022_PAPI_Indicators'!A69:H249,8,FALSE)</f>
        <v>1.719488621</v>
      </c>
      <c r="K74" s="21">
        <f>VLOOKUP(A74,'2022_PAPI_Indicators'!A69:I249,9,FALSE)</f>
        <v>1.875151634</v>
      </c>
      <c r="L74" s="21">
        <f>VLOOKUP(A74,'2022_PAPI_Indicators'!A69:J249,10,FALSE)</f>
        <v>1.623166323</v>
      </c>
      <c r="M74" s="21">
        <f>VLOOKUP(A74,'2022_PAPI_Indicators'!A69:K249,11,FALSE)</f>
        <v>1.873182654</v>
      </c>
      <c r="N74" s="21">
        <f>VLOOKUP(A74,'2022_PAPI_Indicators'!A69:L249,12,FALSE)</f>
        <v>1.809710145</v>
      </c>
      <c r="O74" s="21">
        <f>VLOOKUP(A74,'2022_PAPI_Indicators'!A69:M249,13,FALSE)</f>
        <v>1.992575526</v>
      </c>
      <c r="P74" s="21">
        <f>VLOOKUP(A74,'2022_PAPI_Indicators'!A69:N249,14,FALSE)</f>
        <v>1.967496037</v>
      </c>
      <c r="Q74" s="21">
        <f>VLOOKUP(A74,'2022_PAPI_Indicators'!A69:O249,15,FALSE)</f>
        <v>2.060321569</v>
      </c>
      <c r="R74" s="22">
        <f>VLOOKUP(A74,'2022_PAPI_Indicators'!A69:P249,16,FALSE)</f>
        <v>1.90687871</v>
      </c>
      <c r="S74" s="21">
        <f>VLOOKUP(A74,'2022_PAPI_Indicators'!A69:R249,17,FALSE)</f>
        <v>1.976315498</v>
      </c>
      <c r="T74" s="21">
        <f>VLOOKUP(A74,'2022_PAPI_Indicators'!A69:S249,18,FALSE)</f>
        <v>2.078367949</v>
      </c>
      <c r="U74" s="22" t="str">
        <f>VLOOKUP(A74,'2022_PAPI_Indicators'!A69:T249,19,FALSE)</f>
        <v/>
      </c>
      <c r="V74" s="21">
        <f>VLOOKUP(A74,'2022_PAPI_Indicators'!A69:U249,20,FALSE)</f>
        <v>2.017015457</v>
      </c>
      <c r="W74" s="21">
        <f>VLOOKUP(A74,'2022_PAPI_Indicators'!A69:V249,21,FALSE)</f>
        <v>2.040302515</v>
      </c>
      <c r="X74" s="21">
        <f>VLOOKUP(A74,'2022_PAPI_Indicators'!A69:W249,22,FALSE)</f>
        <v>1.842888117</v>
      </c>
      <c r="Y74" s="21">
        <f>VLOOKUP(A74,'2022_PAPI_Indicators'!A69:X249,23,FALSE)</f>
        <v>1.965050459</v>
      </c>
      <c r="Z74" s="21">
        <f>VLOOKUP(A74,'2022_PAPI_Indicators'!A69:Y249,24,FALSE)</f>
        <v>1.93405211</v>
      </c>
      <c r="AA74" s="21">
        <f>VLOOKUP(A74,'2022_PAPI_Indicators'!A69:Z249,25,FALSE)</f>
        <v>1.827062726</v>
      </c>
      <c r="AB74" s="21">
        <f>VLOOKUP(A74,'2022_PAPI_Indicators'!A69:AA249,26,FALSE)</f>
        <v>1.824803352</v>
      </c>
      <c r="AC74" s="21">
        <f>VLOOKUP(A74,'2022_PAPI_Indicators'!A69:AB249,27,FALSE)</f>
        <v>2.005295515</v>
      </c>
      <c r="AD74" s="21">
        <f>VLOOKUP(A74,'2022_PAPI_Indicators'!A69:AC249,28,FALSE)</f>
        <v>1.931252718</v>
      </c>
      <c r="AE74" s="21">
        <f>VLOOKUP(A74,'2022_PAPI_Indicators'!A69:AD249,29,FALSE)</f>
        <v>1.934429049</v>
      </c>
      <c r="AF74" s="21">
        <f>VLOOKUP(A74,'2022_PAPI_Indicators'!A69:AE249,30,FALSE)</f>
        <v>1.664375901</v>
      </c>
      <c r="AG74" s="21">
        <f>VLOOKUP(A74,'2022_PAPI_Indicators'!A69:AF249,31,FALSE)</f>
        <v>1.751125813</v>
      </c>
      <c r="AH74" s="21">
        <f>VLOOKUP(A74,'2022_PAPI_Indicators'!A69:AG249,32,FALSE)</f>
        <v>1.749515057</v>
      </c>
      <c r="AI74" s="21">
        <f>VLOOKUP(A74,'2022_PAPI_Indicators'!A69:AH249,33,FALSE)</f>
        <v>1.909840345</v>
      </c>
      <c r="AJ74" s="21">
        <f>VLOOKUP(A74,'2022_PAPI_Indicators'!A69:AI249,34,FALSE)</f>
        <v>1.916138053</v>
      </c>
      <c r="AK74" s="21">
        <f>VLOOKUP(A74,'2022_PAPI_Indicators'!A69:AJ249,35,FALSE)</f>
        <v>1.857779264</v>
      </c>
      <c r="AL74" s="21">
        <f>VLOOKUP(A74,'2022_PAPI_Indicators'!A69:AK249,36,FALSE)</f>
        <v>1.736736178</v>
      </c>
      <c r="AM74" s="21">
        <f>VLOOKUP(A74,'2022_PAPI_Indicators'!A69:AL249,37,FALSE)</f>
        <v>1.653743386</v>
      </c>
      <c r="AN74" s="21">
        <f>VLOOKUP(A74,'2022_PAPI_Indicators'!A69:AM249,38,FALSE)</f>
        <v>1.903167009</v>
      </c>
      <c r="AO74" s="21">
        <f>VLOOKUP(A74,'2022_PAPI_Indicators'!A69:AN249,39,FALSE)</f>
        <v>1.822347045</v>
      </c>
      <c r="AP74" s="21">
        <f>VLOOKUP(A74,'2022_PAPI_Indicators'!A69:AO249,40,FALSE)</f>
        <v>1.795795679</v>
      </c>
      <c r="AQ74" s="21">
        <f>VLOOKUP(A74,'2022_PAPI_Indicators'!A69:AP249,41,FALSE)</f>
        <v>1.801395178</v>
      </c>
      <c r="AR74" s="21">
        <f>VLOOKUP(A74,'2022_PAPI_Indicators'!A69:AQ249,42,FALSE)</f>
        <v>1.727575898</v>
      </c>
      <c r="AS74" s="21">
        <f>VLOOKUP(A74,'2022_PAPI_Indicators'!A69:AR249,43,FALSE)</f>
        <v>1.831263661</v>
      </c>
      <c r="AT74" s="21">
        <f>VLOOKUP(A74,'2022_PAPI_Indicators'!A69:AS249,44,FALSE)</f>
        <v>1.863490105</v>
      </c>
      <c r="AU74" s="21">
        <f>VLOOKUP(A74,'2022_PAPI_Indicators'!A69:AT249,45,FALSE)</f>
        <v>1.656159043</v>
      </c>
      <c r="AV74" s="21">
        <f>VLOOKUP(A74,'2022_PAPI_Indicators'!A69:AU249,46,FALSE)</f>
        <v>1.694156766</v>
      </c>
      <c r="AW74" s="21">
        <f>VLOOKUP(A74,'2022_PAPI_Indicators'!A69:AV249,47,FALSE)</f>
        <v>1.659318686</v>
      </c>
      <c r="AX74" s="21">
        <f>VLOOKUP(A74,'2022_PAPI_Indicators'!A69:AW249,48,FALSE)</f>
        <v>1.937786818</v>
      </c>
      <c r="AY74" s="21">
        <f>VLOOKUP(A74,'2022_PAPI_Indicators'!A69:AX249,49,FALSE)</f>
        <v>1.805769444</v>
      </c>
      <c r="AZ74" s="21">
        <f>VLOOKUP(A74,'2022_PAPI_Indicators'!A69:AY249,50,FALSE)</f>
        <v>1.803292513</v>
      </c>
      <c r="BA74" s="21">
        <f>VLOOKUP(A74,'2022_PAPI_Indicators'!A69:AZ249,51,FALSE)</f>
        <v>1.881055713</v>
      </c>
      <c r="BB74" s="21">
        <f>VLOOKUP(A74,'2022_PAPI_Indicators'!A69:BA249,52,FALSE)</f>
        <v>1.610790372</v>
      </c>
      <c r="BC74" s="21">
        <f>VLOOKUP(A74,'2022_PAPI_Indicators'!A69:BB249,53,FALSE)</f>
        <v>1.696076155</v>
      </c>
      <c r="BD74" s="21">
        <f>VLOOKUP(A74,'2022_PAPI_Indicators'!A69:BC249,54,FALSE)</f>
        <v>1.666146398</v>
      </c>
      <c r="BE74" s="21">
        <f>VLOOKUP(A74,'2022_PAPI_Indicators'!A69:BD249,55,FALSE)</f>
        <v>1.600173831</v>
      </c>
      <c r="BF74" s="21">
        <f>VLOOKUP(A74,'2022_PAPI_Indicators'!A69:BE249,56,FALSE)</f>
        <v>1.866111398</v>
      </c>
      <c r="BG74" s="21">
        <f>VLOOKUP(A74,'2022_PAPI_Indicators'!A69:BF249,57,FALSE)</f>
        <v>1.621182442</v>
      </c>
      <c r="BH74" s="21">
        <f>VLOOKUP(A74,'2022_PAPI_Indicators'!A69:BG249,58,FALSE)</f>
        <v>1.869669318</v>
      </c>
      <c r="BI74" s="21">
        <f>VLOOKUP(A74,'2022_PAPI_Indicators'!A69:BH249,59,FALSE)</f>
        <v>1.901890993</v>
      </c>
      <c r="BJ74" s="21">
        <f>VLOOKUP(A74,'2022_PAPI_Indicators'!A69:BI249,60,FALSE)</f>
        <v>1.58862555</v>
      </c>
      <c r="BK74" s="21">
        <f>VLOOKUP(A74,'2022_PAPI_Indicators'!A69:BJ249,61,FALSE)</f>
        <v>1.68669641</v>
      </c>
      <c r="BL74" s="21">
        <f>VLOOKUP(A74,'2022_PAPI_Indicators'!A69:BK249,62,FALSE)</f>
        <v>1.846832037</v>
      </c>
      <c r="BM74" s="21">
        <f>VLOOKUP(A74,'2022_PAPI_Indicators'!A69:BL249,63,FALSE)</f>
        <v>1.803714156</v>
      </c>
      <c r="BN74" s="21">
        <f>VLOOKUP(A74,'2022_PAPI_Indicators'!A69:BM249,64,FALSE)</f>
        <v>1.818738699</v>
      </c>
    </row>
    <row r="75" ht="13.5" customHeight="1">
      <c r="A75" s="11" t="s">
        <v>206</v>
      </c>
      <c r="B75" s="11" t="s">
        <v>207</v>
      </c>
      <c r="C75" s="12" t="s">
        <v>83</v>
      </c>
      <c r="D75" s="24">
        <f>VLOOKUP(A75,'2022_PAPI_Indicators'!A70:B250,2,)</f>
        <v>0.9276664257</v>
      </c>
      <c r="E75" s="24">
        <f>VLOOKUP(A75,'2022_PAPI_Indicators'!A70:C250,3,FALSE)</f>
        <v>0.8675194979</v>
      </c>
      <c r="F75" s="24">
        <f>VLOOKUP(A75,'2022_PAPI_Indicators'!A70:D250,4,FALSE)</f>
        <v>0.7954813838</v>
      </c>
      <c r="G75" s="24">
        <f>VLOOKUP(A75,'2022_PAPI_Indicators'!A70:E250,5,FALSE)</f>
        <v>0.8551060557</v>
      </c>
      <c r="H75" s="24">
        <f>VLOOKUP(A75,'2022_PAPI_Indicators'!A70:F250,6,FALSE)</f>
        <v>0.9202421904</v>
      </c>
      <c r="I75" s="24">
        <f>VLOOKUP(A75,'2022_PAPI_Indicators'!A70:G250,7,FALSE)</f>
        <v>0.8319238424</v>
      </c>
      <c r="J75" s="24">
        <f>VLOOKUP(A75,'2022_PAPI_Indicators'!A70:H250,8,FALSE)</f>
        <v>0.8173158169</v>
      </c>
      <c r="K75" s="24">
        <f>VLOOKUP(A75,'2022_PAPI_Indicators'!A70:I250,9,FALSE)</f>
        <v>0.8803639412</v>
      </c>
      <c r="L75" s="24">
        <f>VLOOKUP(A75,'2022_PAPI_Indicators'!A70:J250,10,FALSE)</f>
        <v>0.7413060665</v>
      </c>
      <c r="M75" s="24">
        <f>VLOOKUP(A75,'2022_PAPI_Indicators'!A70:K250,11,FALSE)</f>
        <v>0.9099676609</v>
      </c>
      <c r="N75" s="24">
        <f>VLOOKUP(A75,'2022_PAPI_Indicators'!A70:L250,12,FALSE)</f>
        <v>0.8952975273</v>
      </c>
      <c r="O75" s="24">
        <f>VLOOKUP(A75,'2022_PAPI_Indicators'!A70:M250,13,FALSE)</f>
        <v>0.9445633888</v>
      </c>
      <c r="P75" s="24">
        <f>VLOOKUP(A75,'2022_PAPI_Indicators'!A70:N250,14,FALSE)</f>
        <v>0.9000955224</v>
      </c>
      <c r="Q75" s="24">
        <f>VLOOKUP(A75,'2022_PAPI_Indicators'!A70:O250,15,FALSE)</f>
        <v>0.9660202265</v>
      </c>
      <c r="R75" s="25">
        <f>VLOOKUP(A75,'2022_PAPI_Indicators'!A70:P250,16,FALSE)</f>
        <v>0.9449160695</v>
      </c>
      <c r="S75" s="24">
        <f>VLOOKUP(A75,'2022_PAPI_Indicators'!A70:R250,17,FALSE)</f>
        <v>0.9434568286</v>
      </c>
      <c r="T75" s="24">
        <f>VLOOKUP(A75,'2022_PAPI_Indicators'!A70:S250,18,FALSE)</f>
        <v>0.9402011037</v>
      </c>
      <c r="U75" s="25" t="str">
        <f>VLOOKUP(A75,'2022_PAPI_Indicators'!A70:T250,19,FALSE)</f>
        <v/>
      </c>
      <c r="V75" s="24">
        <f>VLOOKUP(A75,'2022_PAPI_Indicators'!A70:U250,20,FALSE)</f>
        <v>0.9467744231</v>
      </c>
      <c r="W75" s="24">
        <f>VLOOKUP(A75,'2022_PAPI_Indicators'!A70:V250,21,FALSE)</f>
        <v>0.9555155635</v>
      </c>
      <c r="X75" s="24">
        <f>VLOOKUP(A75,'2022_PAPI_Indicators'!A70:W250,22,FALSE)</f>
        <v>0.892146945</v>
      </c>
      <c r="Y75" s="24">
        <f>VLOOKUP(A75,'2022_PAPI_Indicators'!A70:X250,23,FALSE)</f>
        <v>0.9384059906</v>
      </c>
      <c r="Z75" s="24">
        <f>VLOOKUP(A75,'2022_PAPI_Indicators'!A70:Y250,24,FALSE)</f>
        <v>0.8980198503</v>
      </c>
      <c r="AA75" s="24">
        <f>VLOOKUP(A75,'2022_PAPI_Indicators'!A70:Z250,25,FALSE)</f>
        <v>0.9207644463</v>
      </c>
      <c r="AB75" s="24">
        <f>VLOOKUP(A75,'2022_PAPI_Indicators'!A70:AA250,26,FALSE)</f>
        <v>0.9073430896</v>
      </c>
      <c r="AC75" s="24">
        <f>VLOOKUP(A75,'2022_PAPI_Indicators'!A70:AB250,27,FALSE)</f>
        <v>0.9578593969</v>
      </c>
      <c r="AD75" s="24">
        <f>VLOOKUP(A75,'2022_PAPI_Indicators'!A70:AC250,28,FALSE)</f>
        <v>0.9331948161</v>
      </c>
      <c r="AE75" s="24">
        <f>VLOOKUP(A75,'2022_PAPI_Indicators'!A70:AD250,29,FALSE)</f>
        <v>0.943012476</v>
      </c>
      <c r="AF75" s="24">
        <f>VLOOKUP(A75,'2022_PAPI_Indicators'!A70:AE250,30,FALSE)</f>
        <v>0.8830223083</v>
      </c>
      <c r="AG75" s="24">
        <f>VLOOKUP(A75,'2022_PAPI_Indicators'!A70:AF250,31,FALSE)</f>
        <v>0.8488638997</v>
      </c>
      <c r="AH75" s="24">
        <f>VLOOKUP(A75,'2022_PAPI_Indicators'!A70:AG250,32,FALSE)</f>
        <v>0.8847134709</v>
      </c>
      <c r="AI75" s="24">
        <f>VLOOKUP(A75,'2022_PAPI_Indicators'!A70:AH250,33,FALSE)</f>
        <v>0.8710497618</v>
      </c>
      <c r="AJ75" s="24">
        <f>VLOOKUP(A75,'2022_PAPI_Indicators'!A70:AI250,34,FALSE)</f>
        <v>0.8132845759</v>
      </c>
      <c r="AK75" s="24">
        <f>VLOOKUP(A75,'2022_PAPI_Indicators'!A70:AJ250,35,FALSE)</f>
        <v>0.804625988</v>
      </c>
      <c r="AL75" s="24">
        <f>VLOOKUP(A75,'2022_PAPI_Indicators'!A70:AK250,36,FALSE)</f>
        <v>0.8516299725</v>
      </c>
      <c r="AM75" s="24">
        <f>VLOOKUP(A75,'2022_PAPI_Indicators'!A70:AL250,37,FALSE)</f>
        <v>0.7591934204</v>
      </c>
      <c r="AN75" s="24">
        <f>VLOOKUP(A75,'2022_PAPI_Indicators'!A70:AM250,38,FALSE)</f>
        <v>0.875</v>
      </c>
      <c r="AO75" s="24">
        <f>VLOOKUP(A75,'2022_PAPI_Indicators'!A70:AN250,39,FALSE)</f>
        <v>0.8748655319</v>
      </c>
      <c r="AP75" s="24">
        <f>VLOOKUP(A75,'2022_PAPI_Indicators'!A70:AO250,40,FALSE)</f>
        <v>0.8478265405</v>
      </c>
      <c r="AQ75" s="24">
        <f>VLOOKUP(A75,'2022_PAPI_Indicators'!A70:AP250,41,FALSE)</f>
        <v>0.8405071497</v>
      </c>
      <c r="AR75" s="24">
        <f>VLOOKUP(A75,'2022_PAPI_Indicators'!A70:AQ250,42,FALSE)</f>
        <v>0.815371573</v>
      </c>
      <c r="AS75" s="24">
        <f>VLOOKUP(A75,'2022_PAPI_Indicators'!A70:AR250,43,FALSE)</f>
        <v>0.8545835614</v>
      </c>
      <c r="AT75" s="24">
        <f>VLOOKUP(A75,'2022_PAPI_Indicators'!A70:AS250,44,FALSE)</f>
        <v>0.838270247</v>
      </c>
      <c r="AU75" s="24">
        <f>VLOOKUP(A75,'2022_PAPI_Indicators'!A70:AT250,45,FALSE)</f>
        <v>0.7711313367</v>
      </c>
      <c r="AV75" s="24">
        <f>VLOOKUP(A75,'2022_PAPI_Indicators'!A70:AU250,46,FALSE)</f>
        <v>0.8442388773</v>
      </c>
      <c r="AW75" s="24">
        <f>VLOOKUP(A75,'2022_PAPI_Indicators'!A70:AV250,47,FALSE)</f>
        <v>0.826715827</v>
      </c>
      <c r="AX75" s="24">
        <f>VLOOKUP(A75,'2022_PAPI_Indicators'!A70:AW250,48,FALSE)</f>
        <v>0.931213975</v>
      </c>
      <c r="AY75" s="24">
        <f>VLOOKUP(A75,'2022_PAPI_Indicators'!A70:AX250,49,FALSE)</f>
        <v>0.8484248519</v>
      </c>
      <c r="AZ75" s="24">
        <f>VLOOKUP(A75,'2022_PAPI_Indicators'!A70:AY250,50,FALSE)</f>
        <v>0.8585285544</v>
      </c>
      <c r="BA75" s="24">
        <f>VLOOKUP(A75,'2022_PAPI_Indicators'!A70:AZ250,51,FALSE)</f>
        <v>0.8485350013</v>
      </c>
      <c r="BB75" s="24">
        <f>VLOOKUP(A75,'2022_PAPI_Indicators'!A70:BA250,52,FALSE)</f>
        <v>0.8125706315</v>
      </c>
      <c r="BC75" s="24">
        <f>VLOOKUP(A75,'2022_PAPI_Indicators'!A70:BB250,53,FALSE)</f>
        <v>0.8069553375</v>
      </c>
      <c r="BD75" s="24">
        <f>VLOOKUP(A75,'2022_PAPI_Indicators'!A70:BC250,54,FALSE)</f>
        <v>0.8005225658</v>
      </c>
      <c r="BE75" s="24">
        <f>VLOOKUP(A75,'2022_PAPI_Indicators'!A70:BD250,55,FALSE)</f>
        <v>0.8011350632</v>
      </c>
      <c r="BF75" s="24">
        <f>VLOOKUP(A75,'2022_PAPI_Indicators'!A70:BE250,56,FALSE)</f>
        <v>0.8691860437</v>
      </c>
      <c r="BG75" s="24">
        <f>VLOOKUP(A75,'2022_PAPI_Indicators'!A70:BF250,57,FALSE)</f>
        <v>0.8321176767</v>
      </c>
      <c r="BH75" s="24">
        <f>VLOOKUP(A75,'2022_PAPI_Indicators'!A70:BG250,58,FALSE)</f>
        <v>0.8311849833</v>
      </c>
      <c r="BI75" s="24">
        <f>VLOOKUP(A75,'2022_PAPI_Indicators'!A70:BH250,59,FALSE)</f>
        <v>0.8722022772</v>
      </c>
      <c r="BJ75" s="24">
        <f>VLOOKUP(A75,'2022_PAPI_Indicators'!A70:BI250,60,FALSE)</f>
        <v>0.7725435495</v>
      </c>
      <c r="BK75" s="24">
        <f>VLOOKUP(A75,'2022_PAPI_Indicators'!A70:BJ250,61,FALSE)</f>
        <v>0.9059478641</v>
      </c>
      <c r="BL75" s="24">
        <f>VLOOKUP(A75,'2022_PAPI_Indicators'!A70:BK250,62,FALSE)</f>
        <v>0.8623437881</v>
      </c>
      <c r="BM75" s="24">
        <f>VLOOKUP(A75,'2022_PAPI_Indicators'!A70:BL250,63,FALSE)</f>
        <v>0.8700582981</v>
      </c>
      <c r="BN75" s="24">
        <f>VLOOKUP(A75,'2022_PAPI_Indicators'!A70:BM250,64,FALSE)</f>
        <v>0.8080312014</v>
      </c>
    </row>
    <row r="76" ht="13.5" customHeight="1">
      <c r="A76" s="11" t="s">
        <v>208</v>
      </c>
      <c r="B76" s="11" t="s">
        <v>209</v>
      </c>
      <c r="C76" s="12" t="s">
        <v>83</v>
      </c>
      <c r="D76" s="24">
        <f>VLOOKUP(A76,'2022_PAPI_Indicators'!A71:B251,2,)</f>
        <v>0.8577411175</v>
      </c>
      <c r="E76" s="24">
        <f>VLOOKUP(A76,'2022_PAPI_Indicators'!A71:C251,3,FALSE)</f>
        <v>0.7280175686</v>
      </c>
      <c r="F76" s="24">
        <f>VLOOKUP(A76,'2022_PAPI_Indicators'!A71:D251,4,FALSE)</f>
        <v>0.7180299163</v>
      </c>
      <c r="G76" s="24">
        <f>VLOOKUP(A76,'2022_PAPI_Indicators'!A71:E251,5,FALSE)</f>
        <v>0.759324193</v>
      </c>
      <c r="H76" s="24">
        <f>VLOOKUP(A76,'2022_PAPI_Indicators'!A71:F251,6,FALSE)</f>
        <v>0.8151814938</v>
      </c>
      <c r="I76" s="24">
        <f>VLOOKUP(A76,'2022_PAPI_Indicators'!A71:G251,7,FALSE)</f>
        <v>0.8368829489</v>
      </c>
      <c r="J76" s="24">
        <f>VLOOKUP(A76,'2022_PAPI_Indicators'!A71:H251,8,FALSE)</f>
        <v>0.6973190904</v>
      </c>
      <c r="K76" s="24">
        <f>VLOOKUP(A76,'2022_PAPI_Indicators'!A71:I251,9,FALSE)</f>
        <v>0.79150635</v>
      </c>
      <c r="L76" s="24">
        <f>VLOOKUP(A76,'2022_PAPI_Indicators'!A71:J251,10,FALSE)</f>
        <v>0.6760336161</v>
      </c>
      <c r="M76" s="24">
        <f>VLOOKUP(A76,'2022_PAPI_Indicators'!A71:K251,11,FALSE)</f>
        <v>0.7599137425</v>
      </c>
      <c r="N76" s="24">
        <f>VLOOKUP(A76,'2022_PAPI_Indicators'!A71:L251,12,FALSE)</f>
        <v>0.7104702592</v>
      </c>
      <c r="O76" s="24">
        <f>VLOOKUP(A76,'2022_PAPI_Indicators'!A71:M251,13,FALSE)</f>
        <v>0.8459169269</v>
      </c>
      <c r="P76" s="24">
        <f>VLOOKUP(A76,'2022_PAPI_Indicators'!A71:N251,14,FALSE)</f>
        <v>0.8650520444</v>
      </c>
      <c r="Q76" s="24">
        <f>VLOOKUP(A76,'2022_PAPI_Indicators'!A71:O251,15,FALSE)</f>
        <v>0.8928903937</v>
      </c>
      <c r="R76" s="25">
        <f>VLOOKUP(A76,'2022_PAPI_Indicators'!A71:P251,16,FALSE)</f>
        <v>0.7590017319</v>
      </c>
      <c r="S76" s="24">
        <f>VLOOKUP(A76,'2022_PAPI_Indicators'!A71:R251,17,FALSE)</f>
        <v>0.8305992484</v>
      </c>
      <c r="T76" s="24">
        <f>VLOOKUP(A76,'2022_PAPI_Indicators'!A71:S251,18,FALSE)</f>
        <v>0.936938107</v>
      </c>
      <c r="U76" s="25" t="str">
        <f>VLOOKUP(A76,'2022_PAPI_Indicators'!A71:T251,19,FALSE)</f>
        <v/>
      </c>
      <c r="V76" s="24">
        <f>VLOOKUP(A76,'2022_PAPI_Indicators'!A71:U251,20,FALSE)</f>
        <v>0.8683927655</v>
      </c>
      <c r="W76" s="24">
        <f>VLOOKUP(A76,'2022_PAPI_Indicators'!A71:V251,21,FALSE)</f>
        <v>0.883173883</v>
      </c>
      <c r="X76" s="24">
        <f>VLOOKUP(A76,'2022_PAPI_Indicators'!A71:W251,22,FALSE)</f>
        <v>0.7471338511</v>
      </c>
      <c r="Y76" s="24">
        <f>VLOOKUP(A76,'2022_PAPI_Indicators'!A71:X251,23,FALSE)</f>
        <v>0.8242712021</v>
      </c>
      <c r="Z76" s="24">
        <f>VLOOKUP(A76,'2022_PAPI_Indicators'!A71:Y251,24,FALSE)</f>
        <v>0.83334589</v>
      </c>
      <c r="AA76" s="24">
        <f>VLOOKUP(A76,'2022_PAPI_Indicators'!A71:Z251,25,FALSE)</f>
        <v>0.7025312185</v>
      </c>
      <c r="AB76" s="24">
        <f>VLOOKUP(A76,'2022_PAPI_Indicators'!A71:AA251,26,FALSE)</f>
        <v>0.7136703134</v>
      </c>
      <c r="AC76" s="24">
        <f>VLOOKUP(A76,'2022_PAPI_Indicators'!A71:AB251,27,FALSE)</f>
        <v>0.8454693556</v>
      </c>
      <c r="AD76" s="24">
        <f>VLOOKUP(A76,'2022_PAPI_Indicators'!A71:AC251,28,FALSE)</f>
        <v>0.7953432798</v>
      </c>
      <c r="AE76" s="24">
        <f>VLOOKUP(A76,'2022_PAPI_Indicators'!A71:AD251,29,FALSE)</f>
        <v>0.7887338996</v>
      </c>
      <c r="AF76" s="24">
        <f>VLOOKUP(A76,'2022_PAPI_Indicators'!A71:AE251,30,FALSE)</f>
        <v>0.5759432316</v>
      </c>
      <c r="AG76" s="24">
        <f>VLOOKUP(A76,'2022_PAPI_Indicators'!A71:AF251,31,FALSE)</f>
        <v>0.6977277994</v>
      </c>
      <c r="AH76" s="24">
        <f>VLOOKUP(A76,'2022_PAPI_Indicators'!A71:AG251,32,FALSE)</f>
        <v>0.6602511406</v>
      </c>
      <c r="AI76" s="24">
        <f>VLOOKUP(A76,'2022_PAPI_Indicators'!A71:AH251,33,FALSE)</f>
        <v>0.8358596563</v>
      </c>
      <c r="AJ76" s="24">
        <f>VLOOKUP(A76,'2022_PAPI_Indicators'!A71:AI251,34,FALSE)</f>
        <v>0.8999861479</v>
      </c>
      <c r="AK76" s="24">
        <f>VLOOKUP(A76,'2022_PAPI_Indicators'!A71:AJ251,35,FALSE)</f>
        <v>0.849696517</v>
      </c>
      <c r="AL76" s="24">
        <f>VLOOKUP(A76,'2022_PAPI_Indicators'!A71:AK251,36,FALSE)</f>
        <v>0.6804267764</v>
      </c>
      <c r="AM76" s="24">
        <f>VLOOKUP(A76,'2022_PAPI_Indicators'!A71:AL251,37,FALSE)</f>
        <v>0.6890322566</v>
      </c>
      <c r="AN76" s="24">
        <f>VLOOKUP(A76,'2022_PAPI_Indicators'!A71:AM251,38,FALSE)</f>
        <v>0.8251686692</v>
      </c>
      <c r="AO76" s="24">
        <f>VLOOKUP(A76,'2022_PAPI_Indicators'!A71:AN251,39,FALSE)</f>
        <v>0.7436667681</v>
      </c>
      <c r="AP76" s="24">
        <f>VLOOKUP(A76,'2022_PAPI_Indicators'!A71:AO251,40,FALSE)</f>
        <v>0.7438862324</v>
      </c>
      <c r="AQ76" s="24">
        <f>VLOOKUP(A76,'2022_PAPI_Indicators'!A71:AP251,41,FALSE)</f>
        <v>0.7568616271</v>
      </c>
      <c r="AR76" s="24">
        <f>VLOOKUP(A76,'2022_PAPI_Indicators'!A71:AQ251,42,FALSE)</f>
        <v>0.7074323893</v>
      </c>
      <c r="AS76" s="24">
        <f>VLOOKUP(A76,'2022_PAPI_Indicators'!A71:AR251,43,FALSE)</f>
        <v>0.7729554772</v>
      </c>
      <c r="AT76" s="24">
        <f>VLOOKUP(A76,'2022_PAPI_Indicators'!A71:AS251,44,FALSE)</f>
        <v>0.8218206763</v>
      </c>
      <c r="AU76" s="24">
        <f>VLOOKUP(A76,'2022_PAPI_Indicators'!A71:AT251,45,FALSE)</f>
        <v>0.6795343161</v>
      </c>
      <c r="AV76" s="24">
        <f>VLOOKUP(A76,'2022_PAPI_Indicators'!A71:AU251,46,FALSE)</f>
        <v>0.6448082924</v>
      </c>
      <c r="AW76" s="24">
        <f>VLOOKUP(A76,'2022_PAPI_Indicators'!A71:AV251,47,FALSE)</f>
        <v>0.6271414161</v>
      </c>
      <c r="AX76" s="24">
        <f>VLOOKUP(A76,'2022_PAPI_Indicators'!A71:AW251,48,FALSE)</f>
        <v>0.8039241433</v>
      </c>
      <c r="AY76" s="24">
        <f>VLOOKUP(A76,'2022_PAPI_Indicators'!A71:AX251,49,FALSE)</f>
        <v>0.7533624172</v>
      </c>
      <c r="AZ76" s="24">
        <f>VLOOKUP(A76,'2022_PAPI_Indicators'!A71:AY251,50,FALSE)</f>
        <v>0.7407566905</v>
      </c>
      <c r="BA76" s="24">
        <f>VLOOKUP(A76,'2022_PAPI_Indicators'!A71:AZ251,51,FALSE)</f>
        <v>0.8292989731</v>
      </c>
      <c r="BB76" s="24">
        <f>VLOOKUP(A76,'2022_PAPI_Indicators'!A71:BA251,52,FALSE)</f>
        <v>0.5922681093</v>
      </c>
      <c r="BC76" s="24">
        <f>VLOOKUP(A76,'2022_PAPI_Indicators'!A71:BB251,53,FALSE)</f>
        <v>0.6840305924</v>
      </c>
      <c r="BD76" s="24">
        <f>VLOOKUP(A76,'2022_PAPI_Indicators'!A71:BC251,54,FALSE)</f>
        <v>0.6602313519</v>
      </c>
      <c r="BE76" s="24">
        <f>VLOOKUP(A76,'2022_PAPI_Indicators'!A71:BD251,55,FALSE)</f>
        <v>0.5929798484</v>
      </c>
      <c r="BF76" s="24">
        <f>VLOOKUP(A76,'2022_PAPI_Indicators'!A71:BE251,56,FALSE)</f>
        <v>0.7935527563</v>
      </c>
      <c r="BG76" s="24">
        <f>VLOOKUP(A76,'2022_PAPI_Indicators'!A71:BF251,57,FALSE)</f>
        <v>0.5832180977</v>
      </c>
      <c r="BH76" s="24">
        <f>VLOOKUP(A76,'2022_PAPI_Indicators'!A71:BG251,58,FALSE)</f>
        <v>0.8351476789</v>
      </c>
      <c r="BI76" s="24">
        <f>VLOOKUP(A76,'2022_PAPI_Indicators'!A71:BH251,59,FALSE)</f>
        <v>0.8266774416</v>
      </c>
      <c r="BJ76" s="24">
        <f>VLOOKUP(A76,'2022_PAPI_Indicators'!A71:BI251,60,FALSE)</f>
        <v>0.6099064946</v>
      </c>
      <c r="BK76" s="24">
        <f>VLOOKUP(A76,'2022_PAPI_Indicators'!A71:BJ251,61,FALSE)</f>
        <v>0.5755636096</v>
      </c>
      <c r="BL76" s="24">
        <f>VLOOKUP(A76,'2022_PAPI_Indicators'!A71:BK251,62,FALSE)</f>
        <v>0.7809208632</v>
      </c>
      <c r="BM76" s="24">
        <f>VLOOKUP(A76,'2022_PAPI_Indicators'!A71:BL251,63,FALSE)</f>
        <v>0.7296528816</v>
      </c>
      <c r="BN76" s="24">
        <f>VLOOKUP(A76,'2022_PAPI_Indicators'!A71:BM251,64,FALSE)</f>
        <v>0.8068562746</v>
      </c>
    </row>
    <row r="77" ht="13.5" customHeight="1">
      <c r="A77" s="11" t="s">
        <v>210</v>
      </c>
      <c r="B77" s="11" t="s">
        <v>211</v>
      </c>
      <c r="C77" s="12" t="s">
        <v>83</v>
      </c>
      <c r="D77" s="24">
        <f>VLOOKUP(A77,'2022_PAPI_Indicators'!A72:B252,2,)</f>
        <v>0.07403124869</v>
      </c>
      <c r="E77" s="24">
        <f>VLOOKUP(A77,'2022_PAPI_Indicators'!A72:C252,3,FALSE)</f>
        <v>0.1179129854</v>
      </c>
      <c r="F77" s="24">
        <f>VLOOKUP(A77,'2022_PAPI_Indicators'!A72:D252,4,FALSE)</f>
        <v>0.1078450903</v>
      </c>
      <c r="G77" s="24">
        <f>VLOOKUP(A77,'2022_PAPI_Indicators'!A72:E252,5,FALSE)</f>
        <v>0.08622887731</v>
      </c>
      <c r="H77" s="24">
        <f>VLOOKUP(A77,'2022_PAPI_Indicators'!A72:F252,6,FALSE)</f>
        <v>0.1006600931</v>
      </c>
      <c r="I77" s="24">
        <f>VLOOKUP(A77,'2022_PAPI_Indicators'!A72:G252,7,FALSE)</f>
        <v>0.08228229731</v>
      </c>
      <c r="J77" s="24">
        <f>VLOOKUP(A77,'2022_PAPI_Indicators'!A72:H252,8,FALSE)</f>
        <v>0.1159835458</v>
      </c>
      <c r="K77" s="24">
        <f>VLOOKUP(A77,'2022_PAPI_Indicators'!A72:I252,9,FALSE)</f>
        <v>0.08389307559</v>
      </c>
      <c r="L77" s="24">
        <f>VLOOKUP(A77,'2022_PAPI_Indicators'!A72:J252,10,FALSE)</f>
        <v>0.07881810516</v>
      </c>
      <c r="M77" s="24">
        <f>VLOOKUP(A77,'2022_PAPI_Indicators'!A72:K252,11,FALSE)</f>
        <v>0.1573034376</v>
      </c>
      <c r="N77" s="24">
        <f>VLOOKUP(A77,'2022_PAPI_Indicators'!A72:L252,12,FALSE)</f>
        <v>0.1437972784</v>
      </c>
      <c r="O77" s="24">
        <f>VLOOKUP(A77,'2022_PAPI_Indicators'!A72:M252,13,FALSE)</f>
        <v>0.1019022986</v>
      </c>
      <c r="P77" s="24">
        <f>VLOOKUP(A77,'2022_PAPI_Indicators'!A72:N252,14,FALSE)</f>
        <v>0.09485533088</v>
      </c>
      <c r="Q77" s="24">
        <f>VLOOKUP(A77,'2022_PAPI_Indicators'!A72:O252,15,FALSE)</f>
        <v>0.05503246933</v>
      </c>
      <c r="R77" s="25">
        <f>VLOOKUP(A77,'2022_PAPI_Indicators'!A72:P252,16,FALSE)</f>
        <v>0.09295716882</v>
      </c>
      <c r="S77" s="24">
        <f>VLOOKUP(A77,'2022_PAPI_Indicators'!A72:R252,17,FALSE)</f>
        <v>0.08903028816</v>
      </c>
      <c r="T77" s="24">
        <f>VLOOKUP(A77,'2022_PAPI_Indicators'!A72:S252,18,FALSE)</f>
        <v>0.03859793767</v>
      </c>
      <c r="U77" s="25" t="str">
        <f>VLOOKUP(A77,'2022_PAPI_Indicators'!A72:T252,19,FALSE)</f>
        <v/>
      </c>
      <c r="V77" s="24">
        <f>VLOOKUP(A77,'2022_PAPI_Indicators'!A72:U252,20,FALSE)</f>
        <v>0.05527757853</v>
      </c>
      <c r="W77" s="24">
        <f>VLOOKUP(A77,'2022_PAPI_Indicators'!A72:V252,21,FALSE)</f>
        <v>0.05099898577</v>
      </c>
      <c r="X77" s="24">
        <f>VLOOKUP(A77,'2022_PAPI_Indicators'!A72:W252,22,FALSE)</f>
        <v>0.1375810802</v>
      </c>
      <c r="Y77" s="24">
        <f>VLOOKUP(A77,'2022_PAPI_Indicators'!A72:X252,23,FALSE)</f>
        <v>0.04980607703</v>
      </c>
      <c r="Z77" s="24">
        <f>VLOOKUP(A77,'2022_PAPI_Indicators'!A72:Y252,24,FALSE)</f>
        <v>0.07916729152</v>
      </c>
      <c r="AA77" s="24">
        <f>VLOOKUP(A77,'2022_PAPI_Indicators'!A72:Z252,25,FALSE)</f>
        <v>0.1623966396</v>
      </c>
      <c r="AB77" s="24">
        <f>VLOOKUP(A77,'2022_PAPI_Indicators'!A72:AA252,26,FALSE)</f>
        <v>0.1278934777</v>
      </c>
      <c r="AC77" s="24">
        <f>VLOOKUP(A77,'2022_PAPI_Indicators'!A72:AB252,27,FALSE)</f>
        <v>0.1034543812</v>
      </c>
      <c r="AD77" s="24">
        <f>VLOOKUP(A77,'2022_PAPI_Indicators'!A72:AC252,28,FALSE)</f>
        <v>0.09243988991</v>
      </c>
      <c r="AE77" s="24">
        <f>VLOOKUP(A77,'2022_PAPI_Indicators'!A72:AD252,29,FALSE)</f>
        <v>0.07746785134</v>
      </c>
      <c r="AF77" s="24">
        <f>VLOOKUP(A77,'2022_PAPI_Indicators'!A72:AE252,30,FALSE)</f>
        <v>0.2220730036</v>
      </c>
      <c r="AG77" s="24">
        <f>VLOOKUP(A77,'2022_PAPI_Indicators'!A72:AF252,31,FALSE)</f>
        <v>0.1237215251</v>
      </c>
      <c r="AH77" s="24">
        <f>VLOOKUP(A77,'2022_PAPI_Indicators'!A72:AG252,32,FALSE)</f>
        <v>0.1352547854</v>
      </c>
      <c r="AI77" s="24">
        <f>VLOOKUP(A77,'2022_PAPI_Indicators'!A72:AH252,33,FALSE)</f>
        <v>0.06848591566</v>
      </c>
      <c r="AJ77" s="24">
        <f>VLOOKUP(A77,'2022_PAPI_Indicators'!A72:AI252,34,FALSE)</f>
        <v>0.04304043204</v>
      </c>
      <c r="AK77" s="24">
        <f>VLOOKUP(A77,'2022_PAPI_Indicators'!A72:AJ252,35,FALSE)</f>
        <v>0.02367128059</v>
      </c>
      <c r="AL77" s="24">
        <f>VLOOKUP(A77,'2022_PAPI_Indicators'!A72:AK252,36,FALSE)</f>
        <v>0.107700713</v>
      </c>
      <c r="AM77" s="24">
        <f>VLOOKUP(A77,'2022_PAPI_Indicators'!A72:AL252,37,FALSE)</f>
        <v>0.1164213791</v>
      </c>
      <c r="AN77" s="24">
        <f>VLOOKUP(A77,'2022_PAPI_Indicators'!A72:AM252,38,FALSE)</f>
        <v>0.08755622059</v>
      </c>
      <c r="AO77" s="24">
        <f>VLOOKUP(A77,'2022_PAPI_Indicators'!A72:AN252,39,FALSE)</f>
        <v>0.1461833715</v>
      </c>
      <c r="AP77" s="24">
        <f>VLOOKUP(A77,'2022_PAPI_Indicators'!A72:AO252,40,FALSE)</f>
        <v>0.09918468446</v>
      </c>
      <c r="AQ77" s="24">
        <f>VLOOKUP(A77,'2022_PAPI_Indicators'!A72:AP252,41,FALSE)</f>
        <v>0.1027968898</v>
      </c>
      <c r="AR77" s="24">
        <f>VLOOKUP(A77,'2022_PAPI_Indicators'!A72:AQ252,42,FALSE)</f>
        <v>0.1618244946</v>
      </c>
      <c r="AS77" s="24">
        <f>VLOOKUP(A77,'2022_PAPI_Indicators'!A72:AR252,43,FALSE)</f>
        <v>0.06860230118</v>
      </c>
      <c r="AT77" s="24">
        <f>VLOOKUP(A77,'2022_PAPI_Indicators'!A72:AS252,44,FALSE)</f>
        <v>0.07856749743</v>
      </c>
      <c r="AU77" s="24">
        <f>VLOOKUP(A77,'2022_PAPI_Indicators'!A72:AT252,45,FALSE)</f>
        <v>0.1397617608</v>
      </c>
      <c r="AV77" s="24">
        <f>VLOOKUP(A77,'2022_PAPI_Indicators'!A72:AU252,46,FALSE)</f>
        <v>0.1821122319</v>
      </c>
      <c r="AW77" s="24">
        <f>VLOOKUP(A77,'2022_PAPI_Indicators'!A72:AV252,47,FALSE)</f>
        <v>0.1868995875</v>
      </c>
      <c r="AX77" s="24">
        <f>VLOOKUP(A77,'2022_PAPI_Indicators'!A72:AW252,48,FALSE)</f>
        <v>0.09447086602</v>
      </c>
      <c r="AY77" s="24">
        <f>VLOOKUP(A77,'2022_PAPI_Indicators'!A72:AX252,49,FALSE)</f>
        <v>0.1380772144</v>
      </c>
      <c r="AZ77" s="24">
        <f>VLOOKUP(A77,'2022_PAPI_Indicators'!A72:AY252,50,FALSE)</f>
        <v>0.09845795482</v>
      </c>
      <c r="BA77" s="24">
        <f>VLOOKUP(A77,'2022_PAPI_Indicators'!A72:AZ252,51,FALSE)</f>
        <v>0.07209634036</v>
      </c>
      <c r="BB77" s="24">
        <f>VLOOKUP(A77,'2022_PAPI_Indicators'!A72:BA252,52,FALSE)</f>
        <v>0.1934894323</v>
      </c>
      <c r="BC77" s="24">
        <f>VLOOKUP(A77,'2022_PAPI_Indicators'!A72:BB252,53,FALSE)</f>
        <v>0.186657697</v>
      </c>
      <c r="BD77" s="24">
        <f>VLOOKUP(A77,'2022_PAPI_Indicators'!A72:BC252,54,FALSE)</f>
        <v>0.1468981206</v>
      </c>
      <c r="BE77" s="24">
        <f>VLOOKUP(A77,'2022_PAPI_Indicators'!A72:BD252,55,FALSE)</f>
        <v>0.1554365307</v>
      </c>
      <c r="BF77" s="24">
        <f>VLOOKUP(A77,'2022_PAPI_Indicators'!A72:BE252,56,FALSE)</f>
        <v>0.08572278917</v>
      </c>
      <c r="BG77" s="24">
        <f>VLOOKUP(A77,'2022_PAPI_Indicators'!A72:BF252,57,FALSE)</f>
        <v>0.1488619298</v>
      </c>
      <c r="BH77" s="24">
        <f>VLOOKUP(A77,'2022_PAPI_Indicators'!A72:BG252,58,FALSE)</f>
        <v>0.05693212897</v>
      </c>
      <c r="BI77" s="24">
        <f>VLOOKUP(A77,'2022_PAPI_Indicators'!A72:BH252,59,FALSE)</f>
        <v>0.05989106372</v>
      </c>
      <c r="BJ77" s="24">
        <f>VLOOKUP(A77,'2022_PAPI_Indicators'!A72:BI252,60,FALSE)</f>
        <v>0.1736641675</v>
      </c>
      <c r="BK77" s="24">
        <f>VLOOKUP(A77,'2022_PAPI_Indicators'!A72:BJ252,61,FALSE)</f>
        <v>0.2090018392</v>
      </c>
      <c r="BL77" s="24">
        <f>VLOOKUP(A77,'2022_PAPI_Indicators'!A72:BK252,62,FALSE)</f>
        <v>0.1112861857</v>
      </c>
      <c r="BM77" s="24">
        <f>VLOOKUP(A77,'2022_PAPI_Indicators'!A72:BL252,63,FALSE)</f>
        <v>0.1754179001</v>
      </c>
      <c r="BN77" s="24">
        <f>VLOOKUP(A77,'2022_PAPI_Indicators'!A72:BM252,64,FALSE)</f>
        <v>0.07758233696</v>
      </c>
    </row>
    <row r="78" ht="13.5" customHeight="1">
      <c r="A78" s="112" t="s">
        <v>212</v>
      </c>
      <c r="B78" s="113" t="s">
        <v>213</v>
      </c>
      <c r="C78" s="114" t="s">
        <v>77</v>
      </c>
      <c r="D78" s="115">
        <f>VLOOKUP(A78,'2022_PAPI_Indicators'!A73:B253,2,)</f>
        <v>6.800744534</v>
      </c>
      <c r="E78" s="115">
        <f>VLOOKUP(A78,'2022_PAPI_Indicators'!A73:C253,3,FALSE)</f>
        <v>6.475175381</v>
      </c>
      <c r="F78" s="115">
        <f>VLOOKUP(A78,'2022_PAPI_Indicators'!A73:D253,4,FALSE)</f>
        <v>6.084314346</v>
      </c>
      <c r="G78" s="115">
        <f>VLOOKUP(A78,'2022_PAPI_Indicators'!A73:E253,5,FALSE)</f>
        <v>6.434009075</v>
      </c>
      <c r="H78" s="115">
        <f>VLOOKUP(A78,'2022_PAPI_Indicators'!A73:F253,6,FALSE)</f>
        <v>6.864923</v>
      </c>
      <c r="I78" s="115">
        <f>VLOOKUP(A78,'2022_PAPI_Indicators'!A73:G253,7,FALSE)</f>
        <v>5.783102512</v>
      </c>
      <c r="J78" s="115">
        <f>VLOOKUP(A78,'2022_PAPI_Indicators'!A73:H253,8,FALSE)</f>
        <v>5.712133408</v>
      </c>
      <c r="K78" s="115">
        <f>VLOOKUP(A78,'2022_PAPI_Indicators'!A73:I253,9,FALSE)</f>
        <v>6.156029224</v>
      </c>
      <c r="L78" s="115">
        <f>VLOOKUP(A78,'2022_PAPI_Indicators'!A73:J253,10,FALSE)</f>
        <v>6.622903347</v>
      </c>
      <c r="M78" s="115">
        <f>VLOOKUP(A78,'2022_PAPI_Indicators'!A73:K253,11,FALSE)</f>
        <v>6.652221203</v>
      </c>
      <c r="N78" s="115">
        <f>VLOOKUP(A78,'2022_PAPI_Indicators'!A73:L253,12,FALSE)</f>
        <v>6.441144466</v>
      </c>
      <c r="O78" s="115">
        <f>VLOOKUP(A78,'2022_PAPI_Indicators'!A73:M253,13,FALSE)</f>
        <v>6.558836937</v>
      </c>
      <c r="P78" s="115">
        <f>VLOOKUP(A78,'2022_PAPI_Indicators'!A73:N253,14,FALSE)</f>
        <v>6.747573376</v>
      </c>
      <c r="Q78" s="115">
        <f>VLOOKUP(A78,'2022_PAPI_Indicators'!A73:O253,15,FALSE)</f>
        <v>7.427385807</v>
      </c>
      <c r="R78" s="10" t="str">
        <f>VLOOKUP(A78,'2022_PAPI_Indicators'!A73:P253,16,FALSE)</f>
        <v/>
      </c>
      <c r="S78" s="115">
        <f>VLOOKUP(A78,'2022_PAPI_Indicators'!A73:R253,17,FALSE)</f>
        <v>7.049137592</v>
      </c>
      <c r="T78" s="115">
        <f>VLOOKUP(A78,'2022_PAPI_Indicators'!A73:S253,18,FALSE)</f>
        <v>6.793622971</v>
      </c>
      <c r="U78" s="10" t="str">
        <f>VLOOKUP(A78,'2022_PAPI_Indicators'!A73:T253,19,FALSE)</f>
        <v/>
      </c>
      <c r="V78" s="115">
        <f>VLOOKUP(A78,'2022_PAPI_Indicators'!A73:U253,20,FALSE)</f>
        <v>6.368030548</v>
      </c>
      <c r="W78" s="115">
        <f>VLOOKUP(A78,'2022_PAPI_Indicators'!A73:V253,21,FALSE)</f>
        <v>6.88965416</v>
      </c>
      <c r="X78" s="115">
        <f>VLOOKUP(A78,'2022_PAPI_Indicators'!A73:W253,22,FALSE)</f>
        <v>6.876390934</v>
      </c>
      <c r="Y78" s="115">
        <f>VLOOKUP(A78,'2022_PAPI_Indicators'!A73:X253,23,FALSE)</f>
        <v>6.813297272</v>
      </c>
      <c r="Z78" s="115">
        <f>VLOOKUP(A78,'2022_PAPI_Indicators'!A73:Y253,24,FALSE)</f>
        <v>7.00168848</v>
      </c>
      <c r="AA78" s="115">
        <f>VLOOKUP(A78,'2022_PAPI_Indicators'!A73:Z253,25,FALSE)</f>
        <v>6.763792992</v>
      </c>
      <c r="AB78" s="115">
        <f>VLOOKUP(A78,'2022_PAPI_Indicators'!A73:AA253,26,FALSE)</f>
        <v>6.73857832</v>
      </c>
      <c r="AC78" s="115">
        <f>VLOOKUP(A78,'2022_PAPI_Indicators'!A73:AB253,27,FALSE)</f>
        <v>7.282454014</v>
      </c>
      <c r="AD78" s="115">
        <f>VLOOKUP(A78,'2022_PAPI_Indicators'!A73:AC253,28,FALSE)</f>
        <v>6.599755764</v>
      </c>
      <c r="AE78" s="115">
        <f>VLOOKUP(A78,'2022_PAPI_Indicators'!A73:AD253,29,FALSE)</f>
        <v>6.705033779</v>
      </c>
      <c r="AF78" s="115">
        <f>VLOOKUP(A78,'2022_PAPI_Indicators'!A73:AE253,30,FALSE)</f>
        <v>7.206776619</v>
      </c>
      <c r="AG78" s="115">
        <f>VLOOKUP(A78,'2022_PAPI_Indicators'!A73:AF253,31,FALSE)</f>
        <v>6.533224106</v>
      </c>
      <c r="AH78" s="115">
        <f>VLOOKUP(A78,'2022_PAPI_Indicators'!A73:AG253,32,FALSE)</f>
        <v>7.035786152</v>
      </c>
      <c r="AI78" s="115">
        <f>VLOOKUP(A78,'2022_PAPI_Indicators'!A73:AH253,33,FALSE)</f>
        <v>6.595301628</v>
      </c>
      <c r="AJ78" s="115">
        <f>VLOOKUP(A78,'2022_PAPI_Indicators'!A73:AI253,34,FALSE)</f>
        <v>6.49161911</v>
      </c>
      <c r="AK78" s="115">
        <f>VLOOKUP(A78,'2022_PAPI_Indicators'!A73:AJ253,35,FALSE)</f>
        <v>6.784104347</v>
      </c>
      <c r="AL78" s="115">
        <f>VLOOKUP(A78,'2022_PAPI_Indicators'!A73:AK253,36,FALSE)</f>
        <v>7.065115452</v>
      </c>
      <c r="AM78" s="115">
        <f>VLOOKUP(A78,'2022_PAPI_Indicators'!A73:AL253,37,FALSE)</f>
        <v>6.252152443</v>
      </c>
      <c r="AN78" s="115">
        <f>VLOOKUP(A78,'2022_PAPI_Indicators'!A73:AM253,38,FALSE)</f>
        <v>6.94137907</v>
      </c>
      <c r="AO78" s="115">
        <f>VLOOKUP(A78,'2022_PAPI_Indicators'!A73:AN253,39,FALSE)</f>
        <v>7.520194054</v>
      </c>
      <c r="AP78" s="115">
        <f>VLOOKUP(A78,'2022_PAPI_Indicators'!A73:AO253,40,FALSE)</f>
        <v>6.943660259</v>
      </c>
      <c r="AQ78" s="115">
        <f>VLOOKUP(A78,'2022_PAPI_Indicators'!A73:AP253,41,FALSE)</f>
        <v>6.19991827</v>
      </c>
      <c r="AR78" s="115">
        <f>VLOOKUP(A78,'2022_PAPI_Indicators'!A73:AQ253,42,FALSE)</f>
        <v>6.228404522</v>
      </c>
      <c r="AS78" s="115">
        <f>VLOOKUP(A78,'2022_PAPI_Indicators'!A73:AR253,43,FALSE)</f>
        <v>6.389836311</v>
      </c>
      <c r="AT78" s="115">
        <f>VLOOKUP(A78,'2022_PAPI_Indicators'!A73:AS253,44,FALSE)</f>
        <v>6.078771114</v>
      </c>
      <c r="AU78" s="115">
        <f>VLOOKUP(A78,'2022_PAPI_Indicators'!A73:AT253,45,FALSE)</f>
        <v>6.523604393</v>
      </c>
      <c r="AV78" s="115">
        <f>VLOOKUP(A78,'2022_PAPI_Indicators'!A73:AU253,46,FALSE)</f>
        <v>5.970598221</v>
      </c>
      <c r="AW78" s="115">
        <f>VLOOKUP(A78,'2022_PAPI_Indicators'!A73:AV253,47,FALSE)</f>
        <v>6.403997898</v>
      </c>
      <c r="AX78" s="115">
        <f>VLOOKUP(A78,'2022_PAPI_Indicators'!A73:AW253,48,FALSE)</f>
        <v>7.939983845</v>
      </c>
      <c r="AY78" s="115">
        <f>VLOOKUP(A78,'2022_PAPI_Indicators'!A73:AX253,49,FALSE)</f>
        <v>6.538798809</v>
      </c>
      <c r="AZ78" s="115">
        <f>VLOOKUP(A78,'2022_PAPI_Indicators'!A73:AY253,50,FALSE)</f>
        <v>6.952959061</v>
      </c>
      <c r="BA78" s="115">
        <f>VLOOKUP(A78,'2022_PAPI_Indicators'!A73:AZ253,51,FALSE)</f>
        <v>6.321567535</v>
      </c>
      <c r="BB78" s="115">
        <f>VLOOKUP(A78,'2022_PAPI_Indicators'!A73:BA253,52,FALSE)</f>
        <v>6.243643761</v>
      </c>
      <c r="BC78" s="115">
        <f>VLOOKUP(A78,'2022_PAPI_Indicators'!A73:BB253,53,FALSE)</f>
        <v>7.402949333</v>
      </c>
      <c r="BD78" s="115">
        <f>VLOOKUP(A78,'2022_PAPI_Indicators'!A73:BC253,54,FALSE)</f>
        <v>6.626151562</v>
      </c>
      <c r="BE78" s="115">
        <f>VLOOKUP(A78,'2022_PAPI_Indicators'!A73:BD253,55,FALSE)</f>
        <v>6.599868774</v>
      </c>
      <c r="BF78" s="115">
        <f>VLOOKUP(A78,'2022_PAPI_Indicators'!A73:BE253,56,FALSE)</f>
        <v>6.757603645</v>
      </c>
      <c r="BG78" s="115">
        <f>VLOOKUP(A78,'2022_PAPI_Indicators'!A73:BF253,57,FALSE)</f>
        <v>6.634640694</v>
      </c>
      <c r="BH78" s="115">
        <f>VLOOKUP(A78,'2022_PAPI_Indicators'!A73:BG253,58,FALSE)</f>
        <v>6.425976753</v>
      </c>
      <c r="BI78" s="115">
        <f>VLOOKUP(A78,'2022_PAPI_Indicators'!A73:BH253,59,FALSE)</f>
        <v>6.413710117</v>
      </c>
      <c r="BJ78" s="115">
        <f>VLOOKUP(A78,'2022_PAPI_Indicators'!A73:BI253,60,FALSE)</f>
        <v>6.537229061</v>
      </c>
      <c r="BK78" s="115">
        <f>VLOOKUP(A78,'2022_PAPI_Indicators'!A73:BJ253,61,FALSE)</f>
        <v>7.199220181</v>
      </c>
      <c r="BL78" s="115">
        <f>VLOOKUP(A78,'2022_PAPI_Indicators'!A73:BK253,62,FALSE)</f>
        <v>7.399803162</v>
      </c>
      <c r="BM78" s="115">
        <f>VLOOKUP(A78,'2022_PAPI_Indicators'!A73:BL253,63,FALSE)</f>
        <v>7.507534981</v>
      </c>
      <c r="BN78" s="115">
        <f>VLOOKUP(A78,'2022_PAPI_Indicators'!A73:BM253,64,FALSE)</f>
        <v>6.953527927</v>
      </c>
    </row>
    <row r="79" ht="13.5" customHeight="1">
      <c r="A79" s="19" t="s">
        <v>214</v>
      </c>
      <c r="B79" s="19" t="s">
        <v>215</v>
      </c>
      <c r="C79" s="20" t="s">
        <v>88</v>
      </c>
      <c r="D79" s="21">
        <f>VLOOKUP(A79,'2022_PAPI_Indicators'!A74:B254,2,)</f>
        <v>1.642737865</v>
      </c>
      <c r="E79" s="21">
        <f>VLOOKUP(A79,'2022_PAPI_Indicators'!A74:C254,3,FALSE)</f>
        <v>1.482820272</v>
      </c>
      <c r="F79" s="21">
        <f>VLOOKUP(A79,'2022_PAPI_Indicators'!A74:D254,4,FALSE)</f>
        <v>1.421503544</v>
      </c>
      <c r="G79" s="21">
        <f>VLOOKUP(A79,'2022_PAPI_Indicators'!A74:E254,5,FALSE)</f>
        <v>1.577560186</v>
      </c>
      <c r="H79" s="21">
        <f>VLOOKUP(A79,'2022_PAPI_Indicators'!A74:F254,6,FALSE)</f>
        <v>1.704620123</v>
      </c>
      <c r="I79" s="21">
        <f>VLOOKUP(A79,'2022_PAPI_Indicators'!A74:G254,7,FALSE)</f>
        <v>1.348416686</v>
      </c>
      <c r="J79" s="21">
        <f>VLOOKUP(A79,'2022_PAPI_Indicators'!A74:H254,8,FALSE)</f>
        <v>1.369902968</v>
      </c>
      <c r="K79" s="21">
        <f>VLOOKUP(A79,'2022_PAPI_Indicators'!A74:I254,9,FALSE)</f>
        <v>1.525780559</v>
      </c>
      <c r="L79" s="21">
        <f>VLOOKUP(A79,'2022_PAPI_Indicators'!A74:J254,10,FALSE)</f>
        <v>1.630450726</v>
      </c>
      <c r="M79" s="21">
        <f>VLOOKUP(A79,'2022_PAPI_Indicators'!A74:K254,11,FALSE)</f>
        <v>1.622908354</v>
      </c>
      <c r="N79" s="21">
        <f>VLOOKUP(A79,'2022_PAPI_Indicators'!A74:L254,12,FALSE)</f>
        <v>1.692085981</v>
      </c>
      <c r="O79" s="21">
        <f>VLOOKUP(A79,'2022_PAPI_Indicators'!A74:M254,13,FALSE)</f>
        <v>1.589565396</v>
      </c>
      <c r="P79" s="21">
        <f>VLOOKUP(A79,'2022_PAPI_Indicators'!A74:N254,14,FALSE)</f>
        <v>1.62250638</v>
      </c>
      <c r="Q79" s="21">
        <f>VLOOKUP(A79,'2022_PAPI_Indicators'!A74:O254,15,FALSE)</f>
        <v>2.04473567</v>
      </c>
      <c r="R79" s="22" t="str">
        <f>VLOOKUP(A79,'2022_PAPI_Indicators'!A74:P254,16,FALSE)</f>
        <v/>
      </c>
      <c r="S79" s="21">
        <f>VLOOKUP(A79,'2022_PAPI_Indicators'!A74:R254,17,FALSE)</f>
        <v>1.799143791</v>
      </c>
      <c r="T79" s="21">
        <f>VLOOKUP(A79,'2022_PAPI_Indicators'!A74:S254,18,FALSE)</f>
        <v>1.678449988</v>
      </c>
      <c r="U79" s="22" t="str">
        <f>VLOOKUP(A79,'2022_PAPI_Indicators'!A74:T254,19,FALSE)</f>
        <v/>
      </c>
      <c r="V79" s="21">
        <f>VLOOKUP(A79,'2022_PAPI_Indicators'!A74:U254,20,FALSE)</f>
        <v>1.55271256</v>
      </c>
      <c r="W79" s="21">
        <f>VLOOKUP(A79,'2022_PAPI_Indicators'!A74:V254,21,FALSE)</f>
        <v>1.646941662</v>
      </c>
      <c r="X79" s="21">
        <f>VLOOKUP(A79,'2022_PAPI_Indicators'!A74:W254,22,FALSE)</f>
        <v>1.750874758</v>
      </c>
      <c r="Y79" s="21">
        <f>VLOOKUP(A79,'2022_PAPI_Indicators'!A74:X254,23,FALSE)</f>
        <v>1.826143384</v>
      </c>
      <c r="Z79" s="21">
        <f>VLOOKUP(A79,'2022_PAPI_Indicators'!A74:Y254,24,FALSE)</f>
        <v>1.813045859</v>
      </c>
      <c r="AA79" s="21">
        <f>VLOOKUP(A79,'2022_PAPI_Indicators'!A74:Z254,25,FALSE)</f>
        <v>1.60604322</v>
      </c>
      <c r="AB79" s="21">
        <f>VLOOKUP(A79,'2022_PAPI_Indicators'!A74:AA254,26,FALSE)</f>
        <v>1.595486164</v>
      </c>
      <c r="AC79" s="21">
        <f>VLOOKUP(A79,'2022_PAPI_Indicators'!A74:AB254,27,FALSE)</f>
        <v>1.922518373</v>
      </c>
      <c r="AD79" s="21">
        <f>VLOOKUP(A79,'2022_PAPI_Indicators'!A74:AC254,28,FALSE)</f>
        <v>1.697471023</v>
      </c>
      <c r="AE79" s="21">
        <f>VLOOKUP(A79,'2022_PAPI_Indicators'!A74:AD254,29,FALSE)</f>
        <v>1.709230781</v>
      </c>
      <c r="AF79" s="21">
        <f>VLOOKUP(A79,'2022_PAPI_Indicators'!A74:AE254,30,FALSE)</f>
        <v>1.927392602</v>
      </c>
      <c r="AG79" s="21">
        <f>VLOOKUP(A79,'2022_PAPI_Indicators'!A74:AF254,31,FALSE)</f>
        <v>1.63664794</v>
      </c>
      <c r="AH79" s="21">
        <f>VLOOKUP(A79,'2022_PAPI_Indicators'!A74:AG254,32,FALSE)</f>
        <v>1.787097692</v>
      </c>
      <c r="AI79" s="21">
        <f>VLOOKUP(A79,'2022_PAPI_Indicators'!A74:AH254,33,FALSE)</f>
        <v>1.535578012</v>
      </c>
      <c r="AJ79" s="21">
        <f>VLOOKUP(A79,'2022_PAPI_Indicators'!A74:AI254,34,FALSE)</f>
        <v>1.514623046</v>
      </c>
      <c r="AK79" s="21">
        <f>VLOOKUP(A79,'2022_PAPI_Indicators'!A74:AJ254,35,FALSE)</f>
        <v>1.628014207</v>
      </c>
      <c r="AL79" s="21">
        <f>VLOOKUP(A79,'2022_PAPI_Indicators'!A74:AK254,36,FALSE)</f>
        <v>1.841205001</v>
      </c>
      <c r="AM79" s="21">
        <f>VLOOKUP(A79,'2022_PAPI_Indicators'!A74:AL254,37,FALSE)</f>
        <v>1.422790051</v>
      </c>
      <c r="AN79" s="21">
        <f>VLOOKUP(A79,'2022_PAPI_Indicators'!A74:AM254,38,FALSE)</f>
        <v>1.620250344</v>
      </c>
      <c r="AO79" s="21">
        <f>VLOOKUP(A79,'2022_PAPI_Indicators'!A74:AN254,39,FALSE)</f>
        <v>1.852846503</v>
      </c>
      <c r="AP79" s="21">
        <f>VLOOKUP(A79,'2022_PAPI_Indicators'!A74:AO254,40,FALSE)</f>
        <v>1.638588309</v>
      </c>
      <c r="AQ79" s="21">
        <f>VLOOKUP(A79,'2022_PAPI_Indicators'!A74:AP254,41,FALSE)</f>
        <v>1.416757464</v>
      </c>
      <c r="AR79" s="21">
        <f>VLOOKUP(A79,'2022_PAPI_Indicators'!A74:AQ254,42,FALSE)</f>
        <v>1.434670568</v>
      </c>
      <c r="AS79" s="21">
        <f>VLOOKUP(A79,'2022_PAPI_Indicators'!A74:AR254,43,FALSE)</f>
        <v>1.539011359</v>
      </c>
      <c r="AT79" s="21">
        <f>VLOOKUP(A79,'2022_PAPI_Indicators'!A74:AS254,44,FALSE)</f>
        <v>1.390234113</v>
      </c>
      <c r="AU79" s="21">
        <f>VLOOKUP(A79,'2022_PAPI_Indicators'!A74:AT254,45,FALSE)</f>
        <v>1.500870466</v>
      </c>
      <c r="AV79" s="21">
        <f>VLOOKUP(A79,'2022_PAPI_Indicators'!A74:AU254,46,FALSE)</f>
        <v>1.409646153</v>
      </c>
      <c r="AW79" s="21">
        <f>VLOOKUP(A79,'2022_PAPI_Indicators'!A74:AV254,47,FALSE)</f>
        <v>1.479006171</v>
      </c>
      <c r="AX79" s="21">
        <f>VLOOKUP(A79,'2022_PAPI_Indicators'!A74:AW254,48,FALSE)</f>
        <v>1.969694853</v>
      </c>
      <c r="AY79" s="21">
        <f>VLOOKUP(A79,'2022_PAPI_Indicators'!A74:AX254,49,FALSE)</f>
        <v>1.452073455</v>
      </c>
      <c r="AZ79" s="21">
        <f>VLOOKUP(A79,'2022_PAPI_Indicators'!A74:AY254,50,FALSE)</f>
        <v>1.733554006</v>
      </c>
      <c r="BA79" s="21">
        <f>VLOOKUP(A79,'2022_PAPI_Indicators'!A74:AZ254,51,FALSE)</f>
        <v>1.41154933</v>
      </c>
      <c r="BB79" s="21">
        <f>VLOOKUP(A79,'2022_PAPI_Indicators'!A74:BA254,52,FALSE)</f>
        <v>1.451495767</v>
      </c>
      <c r="BC79" s="21">
        <f>VLOOKUP(A79,'2022_PAPI_Indicators'!A74:BB254,53,FALSE)</f>
        <v>1.928212523</v>
      </c>
      <c r="BD79" s="21">
        <f>VLOOKUP(A79,'2022_PAPI_Indicators'!A74:BC254,54,FALSE)</f>
        <v>1.574042559</v>
      </c>
      <c r="BE79" s="21">
        <f>VLOOKUP(A79,'2022_PAPI_Indicators'!A74:BD254,55,FALSE)</f>
        <v>1.627227545</v>
      </c>
      <c r="BF79" s="21">
        <f>VLOOKUP(A79,'2022_PAPI_Indicators'!A74:BE254,56,FALSE)</f>
        <v>1.671377182</v>
      </c>
      <c r="BG79" s="21">
        <f>VLOOKUP(A79,'2022_PAPI_Indicators'!A74:BF254,57,FALSE)</f>
        <v>1.573134184</v>
      </c>
      <c r="BH79" s="21">
        <f>VLOOKUP(A79,'2022_PAPI_Indicators'!A74:BG254,58,FALSE)</f>
        <v>1.559897661</v>
      </c>
      <c r="BI79" s="21">
        <f>VLOOKUP(A79,'2022_PAPI_Indicators'!A74:BH254,59,FALSE)</f>
        <v>1.542649746</v>
      </c>
      <c r="BJ79" s="21">
        <f>VLOOKUP(A79,'2022_PAPI_Indicators'!A74:BI254,60,FALSE)</f>
        <v>1.517295241</v>
      </c>
      <c r="BK79" s="21">
        <f>VLOOKUP(A79,'2022_PAPI_Indicators'!A74:BJ254,61,FALSE)</f>
        <v>1.784968019</v>
      </c>
      <c r="BL79" s="21">
        <f>VLOOKUP(A79,'2022_PAPI_Indicators'!A74:BK254,62,FALSE)</f>
        <v>1.894495726</v>
      </c>
      <c r="BM79" s="21">
        <f>VLOOKUP(A79,'2022_PAPI_Indicators'!A74:BL254,63,FALSE)</f>
        <v>1.935902357</v>
      </c>
      <c r="BN79" s="21">
        <f>VLOOKUP(A79,'2022_PAPI_Indicators'!A74:BM254,64,FALSE)</f>
        <v>1.769412875</v>
      </c>
    </row>
    <row r="80" ht="13.5" customHeight="1">
      <c r="A80" s="11" t="s">
        <v>216</v>
      </c>
      <c r="B80" s="11" t="s">
        <v>217</v>
      </c>
      <c r="C80" s="12" t="s">
        <v>83</v>
      </c>
      <c r="D80" s="24">
        <f>VLOOKUP(A80,'2022_PAPI_Indicators'!A75:B255,2,)</f>
        <v>0.6898249388</v>
      </c>
      <c r="E80" s="24">
        <f>VLOOKUP(A80,'2022_PAPI_Indicators'!A75:C255,3,FALSE)</f>
        <v>0.5237487555</v>
      </c>
      <c r="F80" s="24">
        <f>VLOOKUP(A80,'2022_PAPI_Indicators'!A75:D255,4,FALSE)</f>
        <v>0.548211813</v>
      </c>
      <c r="G80" s="24">
        <f>VLOOKUP(A80,'2022_PAPI_Indicators'!A75:E255,5,FALSE)</f>
        <v>0.6359425187</v>
      </c>
      <c r="H80" s="24">
        <f>VLOOKUP(A80,'2022_PAPI_Indicators'!A75:F255,6,FALSE)</f>
        <v>0.6595161557</v>
      </c>
      <c r="I80" s="24">
        <f>VLOOKUP(A80,'2022_PAPI_Indicators'!A75:G255,7,FALSE)</f>
        <v>0.5519978404</v>
      </c>
      <c r="J80" s="24">
        <f>VLOOKUP(A80,'2022_PAPI_Indicators'!A75:H255,8,FALSE)</f>
        <v>0.552493453</v>
      </c>
      <c r="K80" s="24">
        <f>VLOOKUP(A80,'2022_PAPI_Indicators'!A75:I255,9,FALSE)</f>
        <v>0.5704975128</v>
      </c>
      <c r="L80" s="24">
        <f>VLOOKUP(A80,'2022_PAPI_Indicators'!A75:J255,10,FALSE)</f>
        <v>0.6522495747</v>
      </c>
      <c r="M80" s="24">
        <f>VLOOKUP(A80,'2022_PAPI_Indicators'!A75:K255,11,FALSE)</f>
        <v>0.7425374985</v>
      </c>
      <c r="N80" s="24">
        <f>VLOOKUP(A80,'2022_PAPI_Indicators'!A75:L255,12,FALSE)</f>
        <v>0.702341795</v>
      </c>
      <c r="O80" s="24">
        <f>VLOOKUP(A80,'2022_PAPI_Indicators'!A75:M255,13,FALSE)</f>
        <v>0.7056834698</v>
      </c>
      <c r="P80" s="24">
        <f>VLOOKUP(A80,'2022_PAPI_Indicators'!A75:N255,14,FALSE)</f>
        <v>0.6841840148</v>
      </c>
      <c r="Q80" s="24">
        <f>VLOOKUP(A80,'2022_PAPI_Indicators'!A75:O255,15,FALSE)</f>
        <v>0.7944592237</v>
      </c>
      <c r="R80" s="25" t="str">
        <f>VLOOKUP(A80,'2022_PAPI_Indicators'!A75:P255,16,FALSE)</f>
        <v/>
      </c>
      <c r="S80" s="24">
        <f>VLOOKUP(A80,'2022_PAPI_Indicators'!A75:R255,17,FALSE)</f>
        <v>0.725943923</v>
      </c>
      <c r="T80" s="24">
        <f>VLOOKUP(A80,'2022_PAPI_Indicators'!A75:S255,18,FALSE)</f>
        <v>0.6901345253</v>
      </c>
      <c r="U80" s="25" t="str">
        <f>VLOOKUP(A80,'2022_PAPI_Indicators'!A75:T255,19,FALSE)</f>
        <v/>
      </c>
      <c r="V80" s="24">
        <f>VLOOKUP(A80,'2022_PAPI_Indicators'!A75:U255,20,FALSE)</f>
        <v>0.6154382229</v>
      </c>
      <c r="W80" s="24">
        <f>VLOOKUP(A80,'2022_PAPI_Indicators'!A75:V255,21,FALSE)</f>
        <v>0.6589527726</v>
      </c>
      <c r="X80" s="24">
        <f>VLOOKUP(A80,'2022_PAPI_Indicators'!A75:W255,22,FALSE)</f>
        <v>0.6844560504</v>
      </c>
      <c r="Y80" s="24">
        <f>VLOOKUP(A80,'2022_PAPI_Indicators'!A75:X255,23,FALSE)</f>
        <v>0.7237296104</v>
      </c>
      <c r="Z80" s="24">
        <f>VLOOKUP(A80,'2022_PAPI_Indicators'!A75:Y255,24,FALSE)</f>
        <v>0.727337718</v>
      </c>
      <c r="AA80" s="24">
        <f>VLOOKUP(A80,'2022_PAPI_Indicators'!A75:Z255,25,FALSE)</f>
        <v>0.5964879394</v>
      </c>
      <c r="AB80" s="24">
        <f>VLOOKUP(A80,'2022_PAPI_Indicators'!A75:AA255,26,FALSE)</f>
        <v>0.6533564925</v>
      </c>
      <c r="AC80" s="24">
        <f>VLOOKUP(A80,'2022_PAPI_Indicators'!A75:AB255,27,FALSE)</f>
        <v>0.772002399</v>
      </c>
      <c r="AD80" s="24">
        <f>VLOOKUP(A80,'2022_PAPI_Indicators'!A75:AC255,28,FALSE)</f>
        <v>0.6893829107</v>
      </c>
      <c r="AE80" s="24">
        <f>VLOOKUP(A80,'2022_PAPI_Indicators'!A75:AD255,29,FALSE)</f>
        <v>0.6949838996</v>
      </c>
      <c r="AF80" s="24">
        <f>VLOOKUP(A80,'2022_PAPI_Indicators'!A75:AE255,30,FALSE)</f>
        <v>0.8152860403</v>
      </c>
      <c r="AG80" s="24">
        <f>VLOOKUP(A80,'2022_PAPI_Indicators'!A75:AF255,31,FALSE)</f>
        <v>0.6693180203</v>
      </c>
      <c r="AH80" s="24">
        <f>VLOOKUP(A80,'2022_PAPI_Indicators'!A75:AG255,32,FALSE)</f>
        <v>0.7097146511</v>
      </c>
      <c r="AI80" s="24">
        <f>VLOOKUP(A80,'2022_PAPI_Indicators'!A75:AH255,33,FALSE)</f>
        <v>0.636304915</v>
      </c>
      <c r="AJ80" s="24">
        <f>VLOOKUP(A80,'2022_PAPI_Indicators'!A75:AI255,34,FALSE)</f>
        <v>0.6474686265</v>
      </c>
      <c r="AK80" s="24">
        <f>VLOOKUP(A80,'2022_PAPI_Indicators'!A75:AJ255,35,FALSE)</f>
        <v>0.6487942934</v>
      </c>
      <c r="AL80" s="24">
        <f>VLOOKUP(A80,'2022_PAPI_Indicators'!A75:AK255,36,FALSE)</f>
        <v>0.7098983526</v>
      </c>
      <c r="AM80" s="24">
        <f>VLOOKUP(A80,'2022_PAPI_Indicators'!A75:AL255,37,FALSE)</f>
        <v>0.5750605464</v>
      </c>
      <c r="AN80" s="24">
        <f>VLOOKUP(A80,'2022_PAPI_Indicators'!A75:AM255,38,FALSE)</f>
        <v>0.625</v>
      </c>
      <c r="AO80" s="24">
        <f>VLOOKUP(A80,'2022_PAPI_Indicators'!A75:AN255,39,FALSE)</f>
        <v>0.7425076962</v>
      </c>
      <c r="AP80" s="24">
        <f>VLOOKUP(A80,'2022_PAPI_Indicators'!A75:AO255,40,FALSE)</f>
        <v>0.6392668486</v>
      </c>
      <c r="AQ80" s="24">
        <f>VLOOKUP(A80,'2022_PAPI_Indicators'!A75:AP255,41,FALSE)</f>
        <v>0.5640673041</v>
      </c>
      <c r="AR80" s="24">
        <f>VLOOKUP(A80,'2022_PAPI_Indicators'!A75:AQ255,42,FALSE)</f>
        <v>0.6363176107</v>
      </c>
      <c r="AS80" s="24">
        <f>VLOOKUP(A80,'2022_PAPI_Indicators'!A75:AR255,43,FALSE)</f>
        <v>0.6323152184</v>
      </c>
      <c r="AT80" s="24">
        <f>VLOOKUP(A80,'2022_PAPI_Indicators'!A75:AS255,44,FALSE)</f>
        <v>0.5577956438</v>
      </c>
      <c r="AU80" s="24">
        <f>VLOOKUP(A80,'2022_PAPI_Indicators'!A75:AT255,45,FALSE)</f>
        <v>0.5691586137</v>
      </c>
      <c r="AV80" s="24">
        <f>VLOOKUP(A80,'2022_PAPI_Indicators'!A75:AU255,46,FALSE)</f>
        <v>0.5543385744</v>
      </c>
      <c r="AW80" s="24">
        <f>VLOOKUP(A80,'2022_PAPI_Indicators'!A75:AV255,47,FALSE)</f>
        <v>0.6255068183</v>
      </c>
      <c r="AX80" s="24">
        <f>VLOOKUP(A80,'2022_PAPI_Indicators'!A75:AW255,48,FALSE)</f>
        <v>0.8154280186</v>
      </c>
      <c r="AY80" s="24">
        <f>VLOOKUP(A80,'2022_PAPI_Indicators'!A75:AX255,49,FALSE)</f>
        <v>0.6058451533</v>
      </c>
      <c r="AZ80" s="24">
        <f>VLOOKUP(A80,'2022_PAPI_Indicators'!A75:AY255,50,FALSE)</f>
        <v>0.7175799608</v>
      </c>
      <c r="BA80" s="24">
        <f>VLOOKUP(A80,'2022_PAPI_Indicators'!A75:AZ255,51,FALSE)</f>
        <v>0.5660861731</v>
      </c>
      <c r="BB80" s="24">
        <f>VLOOKUP(A80,'2022_PAPI_Indicators'!A75:BA255,52,FALSE)</f>
        <v>0.5754408836</v>
      </c>
      <c r="BC80" s="24">
        <f>VLOOKUP(A80,'2022_PAPI_Indicators'!A75:BB255,53,FALSE)</f>
        <v>0.7801281214</v>
      </c>
      <c r="BD80" s="24">
        <f>VLOOKUP(A80,'2022_PAPI_Indicators'!A75:BC255,54,FALSE)</f>
        <v>0.6398954988</v>
      </c>
      <c r="BE80" s="24">
        <f>VLOOKUP(A80,'2022_PAPI_Indicators'!A75:BD255,55,FALSE)</f>
        <v>0.7270823717</v>
      </c>
      <c r="BF80" s="24">
        <f>VLOOKUP(A80,'2022_PAPI_Indicators'!A75:BE255,56,FALSE)</f>
        <v>0.6865797639</v>
      </c>
      <c r="BG80" s="24">
        <f>VLOOKUP(A80,'2022_PAPI_Indicators'!A75:BF255,57,FALSE)</f>
        <v>0.6110727191</v>
      </c>
      <c r="BH80" s="24">
        <f>VLOOKUP(A80,'2022_PAPI_Indicators'!A75:BG255,58,FALSE)</f>
        <v>0.6301965714</v>
      </c>
      <c r="BI80" s="24">
        <f>VLOOKUP(A80,'2022_PAPI_Indicators'!A75:BH255,59,FALSE)</f>
        <v>0.6395951509</v>
      </c>
      <c r="BJ80" s="24">
        <f>VLOOKUP(A80,'2022_PAPI_Indicators'!A75:BI255,60,FALSE)</f>
        <v>0.5896477103</v>
      </c>
      <c r="BK80" s="24">
        <f>VLOOKUP(A80,'2022_PAPI_Indicators'!A75:BJ255,61,FALSE)</f>
        <v>0.7483923435</v>
      </c>
      <c r="BL80" s="24">
        <f>VLOOKUP(A80,'2022_PAPI_Indicators'!A75:BK255,62,FALSE)</f>
        <v>0.7298045158</v>
      </c>
      <c r="BM80" s="24">
        <f>VLOOKUP(A80,'2022_PAPI_Indicators'!A75:BL255,63,FALSE)</f>
        <v>0.7803609371</v>
      </c>
      <c r="BN80" s="24">
        <f>VLOOKUP(A80,'2022_PAPI_Indicators'!A75:BM255,64,FALSE)</f>
        <v>0.735045135</v>
      </c>
    </row>
    <row r="81" ht="13.5" customHeight="1">
      <c r="A81" s="11" t="s">
        <v>218</v>
      </c>
      <c r="B81" s="11" t="s">
        <v>219</v>
      </c>
      <c r="C81" s="12" t="s">
        <v>83</v>
      </c>
      <c r="D81" s="24">
        <f>VLOOKUP(A81,'2022_PAPI_Indicators'!A76:B256,2,)</f>
        <v>0.6405847669</v>
      </c>
      <c r="E81" s="24">
        <f>VLOOKUP(A81,'2022_PAPI_Indicators'!A76:C256,3,FALSE)</f>
        <v>0.5190269947</v>
      </c>
      <c r="F81" s="24">
        <f>VLOOKUP(A81,'2022_PAPI_Indicators'!A76:D256,4,FALSE)</f>
        <v>0.483617425</v>
      </c>
      <c r="G81" s="24">
        <f>VLOOKUP(A81,'2022_PAPI_Indicators'!A76:E256,5,FALSE)</f>
        <v>0.5568963289</v>
      </c>
      <c r="H81" s="24">
        <f>VLOOKUP(A81,'2022_PAPI_Indicators'!A76:F256,6,FALSE)</f>
        <v>0.6155112982</v>
      </c>
      <c r="I81" s="24">
        <f>VLOOKUP(A81,'2022_PAPI_Indicators'!A76:G256,7,FALSE)</f>
        <v>0.465788424</v>
      </c>
      <c r="J81" s="24">
        <f>VLOOKUP(A81,'2022_PAPI_Indicators'!A76:H256,8,FALSE)</f>
        <v>0.4102631807</v>
      </c>
      <c r="K81" s="24">
        <f>VLOOKUP(A81,'2022_PAPI_Indicators'!A76:I256,9,FALSE)</f>
        <v>0.5536036491</v>
      </c>
      <c r="L81" s="24">
        <f>VLOOKUP(A81,'2022_PAPI_Indicators'!A76:J256,10,FALSE)</f>
        <v>0.5626581907</v>
      </c>
      <c r="M81" s="24">
        <f>VLOOKUP(A81,'2022_PAPI_Indicators'!A76:K256,11,FALSE)</f>
        <v>0.5440838933</v>
      </c>
      <c r="N81" s="24">
        <f>VLOOKUP(A81,'2022_PAPI_Indicators'!A76:L256,12,FALSE)</f>
        <v>0.5641579032</v>
      </c>
      <c r="O81" s="24">
        <f>VLOOKUP(A81,'2022_PAPI_Indicators'!A76:M256,13,FALSE)</f>
        <v>0.4937281013</v>
      </c>
      <c r="P81" s="24">
        <f>VLOOKUP(A81,'2022_PAPI_Indicators'!A76:N256,14,FALSE)</f>
        <v>0.5653384924</v>
      </c>
      <c r="Q81" s="24">
        <f>VLOOKUP(A81,'2022_PAPI_Indicators'!A76:O256,15,FALSE)</f>
        <v>0.7750685215</v>
      </c>
      <c r="R81" s="25" t="str">
        <f>VLOOKUP(A81,'2022_PAPI_Indicators'!A76:P256,16,FALSE)</f>
        <v/>
      </c>
      <c r="S81" s="24">
        <f>VLOOKUP(A81,'2022_PAPI_Indicators'!A76:R256,17,FALSE)</f>
        <v>0.6679348946</v>
      </c>
      <c r="T81" s="24">
        <f>VLOOKUP(A81,'2022_PAPI_Indicators'!A76:S256,18,FALSE)</f>
        <v>0.5849454999</v>
      </c>
      <c r="U81" s="25" t="str">
        <f>VLOOKUP(A81,'2022_PAPI_Indicators'!A76:T256,19,FALSE)</f>
        <v/>
      </c>
      <c r="V81" s="24">
        <f>VLOOKUP(A81,'2022_PAPI_Indicators'!A76:U256,20,FALSE)</f>
        <v>0.5372211337</v>
      </c>
      <c r="W81" s="24">
        <f>VLOOKUP(A81,'2022_PAPI_Indicators'!A76:V256,21,FALSE)</f>
        <v>0.5620301366</v>
      </c>
      <c r="X81" s="24">
        <f>VLOOKUP(A81,'2022_PAPI_Indicators'!A76:W256,22,FALSE)</f>
        <v>0.6137630939</v>
      </c>
      <c r="Y81" s="24">
        <f>VLOOKUP(A81,'2022_PAPI_Indicators'!A76:X256,23,FALSE)</f>
        <v>0.6694102883</v>
      </c>
      <c r="Z81" s="24">
        <f>VLOOKUP(A81,'2022_PAPI_Indicators'!A76:Y256,24,FALSE)</f>
        <v>0.6799051166</v>
      </c>
      <c r="AA81" s="24">
        <f>VLOOKUP(A81,'2022_PAPI_Indicators'!A76:Z256,25,FALSE)</f>
        <v>0.5530216098</v>
      </c>
      <c r="AB81" s="24">
        <f>VLOOKUP(A81,'2022_PAPI_Indicators'!A76:AA256,26,FALSE)</f>
        <v>0.5730453134</v>
      </c>
      <c r="AC81" s="24">
        <f>VLOOKUP(A81,'2022_PAPI_Indicators'!A76:AB256,27,FALSE)</f>
        <v>0.6962201595</v>
      </c>
      <c r="AD81" s="24">
        <f>VLOOKUP(A81,'2022_PAPI_Indicators'!A76:AC256,28,FALSE)</f>
        <v>0.5758852959</v>
      </c>
      <c r="AE81" s="24">
        <f>VLOOKUP(A81,'2022_PAPI_Indicators'!A76:AD256,29,FALSE)</f>
        <v>0.5521321893</v>
      </c>
      <c r="AF81" s="24">
        <f>VLOOKUP(A81,'2022_PAPI_Indicators'!A76:AE256,30,FALSE)</f>
        <v>0.6995335221</v>
      </c>
      <c r="AG81" s="24">
        <f>VLOOKUP(A81,'2022_PAPI_Indicators'!A76:AF256,31,FALSE)</f>
        <v>0.5566052198</v>
      </c>
      <c r="AH81" s="24">
        <f>VLOOKUP(A81,'2022_PAPI_Indicators'!A76:AG256,32,FALSE)</f>
        <v>0.6670836806</v>
      </c>
      <c r="AI81" s="24">
        <f>VLOOKUP(A81,'2022_PAPI_Indicators'!A76:AH256,33,FALSE)</f>
        <v>0.5450283885</v>
      </c>
      <c r="AJ81" s="24">
        <f>VLOOKUP(A81,'2022_PAPI_Indicators'!A76:AI256,34,FALSE)</f>
        <v>0.5140023232</v>
      </c>
      <c r="AK81" s="24">
        <f>VLOOKUP(A81,'2022_PAPI_Indicators'!A76:AJ256,35,FALSE)</f>
        <v>0.5359990001</v>
      </c>
      <c r="AL81" s="24">
        <f>VLOOKUP(A81,'2022_PAPI_Indicators'!A76:AK256,36,FALSE)</f>
        <v>0.6928828955</v>
      </c>
      <c r="AM81" s="24">
        <f>VLOOKUP(A81,'2022_PAPI_Indicators'!A76:AL256,37,FALSE)</f>
        <v>0.4641532898</v>
      </c>
      <c r="AN81" s="24">
        <f>VLOOKUP(A81,'2022_PAPI_Indicators'!A76:AM256,38,FALSE)</f>
        <v>0.5999437571</v>
      </c>
      <c r="AO81" s="24">
        <f>VLOOKUP(A81,'2022_PAPI_Indicators'!A76:AN256,39,FALSE)</f>
        <v>0.6818135381</v>
      </c>
      <c r="AP81" s="24">
        <f>VLOOKUP(A81,'2022_PAPI_Indicators'!A76:AO256,40,FALSE)</f>
        <v>0.590806663</v>
      </c>
      <c r="AQ81" s="24">
        <f>VLOOKUP(A81,'2022_PAPI_Indicators'!A76:AP256,41,FALSE)</f>
        <v>0.4522871971</v>
      </c>
      <c r="AR81" s="24">
        <f>VLOOKUP(A81,'2022_PAPI_Indicators'!A76:AQ256,42,FALSE)</f>
        <v>0.4588681459</v>
      </c>
      <c r="AS81" s="24">
        <f>VLOOKUP(A81,'2022_PAPI_Indicators'!A76:AR256,43,FALSE)</f>
        <v>0.5162350535</v>
      </c>
      <c r="AT81" s="24">
        <f>VLOOKUP(A81,'2022_PAPI_Indicators'!A76:AS256,44,FALSE)</f>
        <v>0.4565272331</v>
      </c>
      <c r="AU81" s="24">
        <f>VLOOKUP(A81,'2022_PAPI_Indicators'!A76:AT256,45,FALSE)</f>
        <v>0.5112811923</v>
      </c>
      <c r="AV81" s="24">
        <f>VLOOKUP(A81,'2022_PAPI_Indicators'!A76:AU256,46,FALSE)</f>
        <v>0.4628379047</v>
      </c>
      <c r="AW81" s="24">
        <f>VLOOKUP(A81,'2022_PAPI_Indicators'!A76:AV256,47,FALSE)</f>
        <v>0.4907404482</v>
      </c>
      <c r="AX81" s="24">
        <f>VLOOKUP(A81,'2022_PAPI_Indicators'!A76:AW256,48,FALSE)</f>
        <v>0.7602351904</v>
      </c>
      <c r="AY81" s="24">
        <f>VLOOKUP(A81,'2022_PAPI_Indicators'!A76:AX256,49,FALSE)</f>
        <v>0.5082344413</v>
      </c>
      <c r="AZ81" s="24">
        <f>VLOOKUP(A81,'2022_PAPI_Indicators'!A76:AY256,50,FALSE)</f>
        <v>0.6183962226</v>
      </c>
      <c r="BA81" s="24">
        <f>VLOOKUP(A81,'2022_PAPI_Indicators'!A76:AZ256,51,FALSE)</f>
        <v>0.512829721</v>
      </c>
      <c r="BB81" s="24">
        <f>VLOOKUP(A81,'2022_PAPI_Indicators'!A76:BA256,52,FALSE)</f>
        <v>0.543970108</v>
      </c>
      <c r="BC81" s="24">
        <f>VLOOKUP(A81,'2022_PAPI_Indicators'!A76:BB256,53,FALSE)</f>
        <v>0.7113559246</v>
      </c>
      <c r="BD81" s="24">
        <f>VLOOKUP(A81,'2022_PAPI_Indicators'!A76:BC256,54,FALSE)</f>
        <v>0.5511160493</v>
      </c>
      <c r="BE81" s="24">
        <f>VLOOKUP(A81,'2022_PAPI_Indicators'!A76:BD256,55,FALSE)</f>
        <v>0.5550581813</v>
      </c>
      <c r="BF81" s="24">
        <f>VLOOKUP(A81,'2022_PAPI_Indicators'!A76:BE256,56,FALSE)</f>
        <v>0.6305024624</v>
      </c>
      <c r="BG81" s="24">
        <f>VLOOKUP(A81,'2022_PAPI_Indicators'!A76:BF256,57,FALSE)</f>
        <v>0.5855130553</v>
      </c>
      <c r="BH81" s="24">
        <f>VLOOKUP(A81,'2022_PAPI_Indicators'!A76:BG256,58,FALSE)</f>
        <v>0.5490067005</v>
      </c>
      <c r="BI81" s="24">
        <f>VLOOKUP(A81,'2022_PAPI_Indicators'!A76:BH256,59,FALSE)</f>
        <v>0.5449182987</v>
      </c>
      <c r="BJ81" s="24">
        <f>VLOOKUP(A81,'2022_PAPI_Indicators'!A76:BI256,60,FALSE)</f>
        <v>0.5398284197</v>
      </c>
      <c r="BK81" s="24">
        <f>VLOOKUP(A81,'2022_PAPI_Indicators'!A76:BJ256,61,FALSE)</f>
        <v>0.6583606601</v>
      </c>
      <c r="BL81" s="24">
        <f>VLOOKUP(A81,'2022_PAPI_Indicators'!A76:BK256,62,FALSE)</f>
        <v>0.7116013169</v>
      </c>
      <c r="BM81" s="24">
        <f>VLOOKUP(A81,'2022_PAPI_Indicators'!A76:BL256,63,FALSE)</f>
        <v>0.7511246204</v>
      </c>
      <c r="BN81" s="24">
        <f>VLOOKUP(A81,'2022_PAPI_Indicators'!A76:BM256,64,FALSE)</f>
        <v>0.6472682357</v>
      </c>
    </row>
    <row r="82" ht="13.5" customHeight="1">
      <c r="A82" s="11" t="s">
        <v>220</v>
      </c>
      <c r="B82" s="29" t="s">
        <v>221</v>
      </c>
      <c r="C82" s="12" t="s">
        <v>83</v>
      </c>
      <c r="D82" s="24">
        <f>VLOOKUP(A82,'2022_PAPI_Indicators'!A77:B257,2,)</f>
        <v>0.5265740752</v>
      </c>
      <c r="E82" s="24">
        <f>VLOOKUP(A82,'2022_PAPI_Indicators'!A77:C257,3,FALSE)</f>
        <v>0.6009845734</v>
      </c>
      <c r="F82" s="24">
        <f>VLOOKUP(A82,'2022_PAPI_Indicators'!A77:D257,4,FALSE)</f>
        <v>0.5301755667</v>
      </c>
      <c r="G82" s="24">
        <f>VLOOKUP(A82,'2022_PAPI_Indicators'!A77:E257,5,FALSE)</f>
        <v>0.5772414804</v>
      </c>
      <c r="H82" s="24">
        <f>VLOOKUP(A82,'2022_PAPI_Indicators'!A77:F257,6,FALSE)</f>
        <v>0.6644660234</v>
      </c>
      <c r="I82" s="24">
        <f>VLOOKUP(A82,'2022_PAPI_Indicators'!A77:G257,7,FALSE)</f>
        <v>0.4467692971</v>
      </c>
      <c r="J82" s="24">
        <f>VLOOKUP(A82,'2022_PAPI_Indicators'!A77:H257,8,FALSE)</f>
        <v>0.5304473639</v>
      </c>
      <c r="K82" s="24">
        <f>VLOOKUP(A82,'2022_PAPI_Indicators'!A77:I257,9,FALSE)</f>
        <v>0.5769395828</v>
      </c>
      <c r="L82" s="24">
        <f>VLOOKUP(A82,'2022_PAPI_Indicators'!A77:J257,10,FALSE)</f>
        <v>0.6256930828</v>
      </c>
      <c r="M82" s="24">
        <f>VLOOKUP(A82,'2022_PAPI_Indicators'!A77:K257,11,FALSE)</f>
        <v>0.54392308</v>
      </c>
      <c r="N82" s="24">
        <f>VLOOKUP(A82,'2022_PAPI_Indicators'!A77:L257,12,FALSE)</f>
        <v>0.6562815905</v>
      </c>
      <c r="O82" s="24">
        <f>VLOOKUP(A82,'2022_PAPI_Indicators'!A77:M257,13,FALSE)</f>
        <v>0.5866756439</v>
      </c>
      <c r="P82" s="24">
        <f>VLOOKUP(A82,'2022_PAPI_Indicators'!A77:N257,14,FALSE)</f>
        <v>0.5804859996</v>
      </c>
      <c r="Q82" s="24">
        <f>VLOOKUP(A82,'2022_PAPI_Indicators'!A77:O257,15,FALSE)</f>
        <v>0.8234531283</v>
      </c>
      <c r="R82" s="25" t="str">
        <f>VLOOKUP(A82,'2022_PAPI_Indicators'!A77:P257,16,FALSE)</f>
        <v/>
      </c>
      <c r="S82" s="24">
        <f>VLOOKUP(A82,'2022_PAPI_Indicators'!A77:R257,17,FALSE)</f>
        <v>0.6716462374</v>
      </c>
      <c r="T82" s="24">
        <f>VLOOKUP(A82,'2022_PAPI_Indicators'!A77:S257,18,FALSE)</f>
        <v>0.6295198798</v>
      </c>
      <c r="U82" s="25" t="str">
        <f>VLOOKUP(A82,'2022_PAPI_Indicators'!A77:T257,19,FALSE)</f>
        <v/>
      </c>
      <c r="V82" s="24">
        <f>VLOOKUP(A82,'2022_PAPI_Indicators'!A77:U257,20,FALSE)</f>
        <v>0.5842907429</v>
      </c>
      <c r="W82" s="24">
        <f>VLOOKUP(A82,'2022_PAPI_Indicators'!A77:V257,21,FALSE)</f>
        <v>0.6416060328</v>
      </c>
      <c r="X82" s="24">
        <f>VLOOKUP(A82,'2022_PAPI_Indicators'!A77:W257,22,FALSE)</f>
        <v>0.7029471993</v>
      </c>
      <c r="Y82" s="24">
        <f>VLOOKUP(A82,'2022_PAPI_Indicators'!A77:X257,23,FALSE)</f>
        <v>0.7083846927</v>
      </c>
      <c r="Z82" s="24">
        <f>VLOOKUP(A82,'2022_PAPI_Indicators'!A77:Y257,24,FALSE)</f>
        <v>0.6768182516</v>
      </c>
      <c r="AA82" s="24">
        <f>VLOOKUP(A82,'2022_PAPI_Indicators'!A77:Z257,25,FALSE)</f>
        <v>0.6585481167</v>
      </c>
      <c r="AB82" s="24">
        <f>VLOOKUP(A82,'2022_PAPI_Indicators'!A77:AA257,26,FALSE)</f>
        <v>0.5675796866</v>
      </c>
      <c r="AC82" s="24">
        <f>VLOOKUP(A82,'2022_PAPI_Indicators'!A77:AB257,27,FALSE)</f>
        <v>0.7618019581</v>
      </c>
      <c r="AD82" s="24">
        <f>VLOOKUP(A82,'2022_PAPI_Indicators'!A77:AC257,28,FALSE)</f>
        <v>0.6646931767</v>
      </c>
      <c r="AE82" s="24">
        <f>VLOOKUP(A82,'2022_PAPI_Indicators'!A77:AD257,29,FALSE)</f>
        <v>0.6985249519</v>
      </c>
      <c r="AF82" s="24">
        <f>VLOOKUP(A82,'2022_PAPI_Indicators'!A77:AE257,30,FALSE)</f>
        <v>0.721703887</v>
      </c>
      <c r="AG82" s="24">
        <f>VLOOKUP(A82,'2022_PAPI_Indicators'!A77:AF257,31,FALSE)</f>
        <v>0.6229406595</v>
      </c>
      <c r="AH82" s="24">
        <f>VLOOKUP(A82,'2022_PAPI_Indicators'!A77:AG257,32,FALSE)</f>
        <v>0.6726651788</v>
      </c>
      <c r="AI82" s="24">
        <f>VLOOKUP(A82,'2022_PAPI_Indicators'!A77:AH257,33,FALSE)</f>
        <v>0.5327707529</v>
      </c>
      <c r="AJ82" s="24">
        <f>VLOOKUP(A82,'2022_PAPI_Indicators'!A77:AI257,34,FALSE)</f>
        <v>0.5246931314</v>
      </c>
      <c r="AK82" s="24">
        <f>VLOOKUP(A82,'2022_PAPI_Indicators'!A77:AJ257,35,FALSE)</f>
        <v>0.652559042</v>
      </c>
      <c r="AL82" s="24">
        <f>VLOOKUP(A82,'2022_PAPI_Indicators'!A77:AK257,36,FALSE)</f>
        <v>0.7188255191</v>
      </c>
      <c r="AM82" s="24">
        <f>VLOOKUP(A82,'2022_PAPI_Indicators'!A77:AL257,37,FALSE)</f>
        <v>0.5245062709</v>
      </c>
      <c r="AN82" s="24">
        <f>VLOOKUP(A82,'2022_PAPI_Indicators'!A77:AM257,38,FALSE)</f>
        <v>0.6020567417</v>
      </c>
      <c r="AO82" s="24">
        <f>VLOOKUP(A82,'2022_PAPI_Indicators'!A77:AN257,39,FALSE)</f>
        <v>0.7128074169</v>
      </c>
      <c r="AP82" s="24">
        <f>VLOOKUP(A82,'2022_PAPI_Indicators'!A77:AO257,40,FALSE)</f>
        <v>0.6213775873</v>
      </c>
      <c r="AQ82" s="24">
        <f>VLOOKUP(A82,'2022_PAPI_Indicators'!A77:AP257,41,FALSE)</f>
        <v>0.5393221378</v>
      </c>
      <c r="AR82" s="24">
        <f>VLOOKUP(A82,'2022_PAPI_Indicators'!A77:AQ257,42,FALSE)</f>
        <v>0.484375</v>
      </c>
      <c r="AS82" s="24">
        <f>VLOOKUP(A82,'2022_PAPI_Indicators'!A77:AR257,43,FALSE)</f>
        <v>0.5701314807</v>
      </c>
      <c r="AT82" s="24">
        <f>VLOOKUP(A82,'2022_PAPI_Indicators'!A77:AS257,44,FALSE)</f>
        <v>0.5059893727</v>
      </c>
      <c r="AU82" s="24">
        <f>VLOOKUP(A82,'2022_PAPI_Indicators'!A77:AT257,45,FALSE)</f>
        <v>0.5873875022</v>
      </c>
      <c r="AV82" s="24">
        <f>VLOOKUP(A82,'2022_PAPI_Indicators'!A77:AU257,46,FALSE)</f>
        <v>0.5290184021</v>
      </c>
      <c r="AW82" s="24">
        <f>VLOOKUP(A82,'2022_PAPI_Indicators'!A77:AV257,47,FALSE)</f>
        <v>0.5224276185</v>
      </c>
      <c r="AX82" s="24">
        <f>VLOOKUP(A82,'2022_PAPI_Indicators'!A77:AW257,48,FALSE)</f>
        <v>0.717263341</v>
      </c>
      <c r="AY82" s="24">
        <f>VLOOKUP(A82,'2022_PAPI_Indicators'!A77:AX257,49,FALSE)</f>
        <v>0.4886850417</v>
      </c>
      <c r="AZ82" s="24">
        <f>VLOOKUP(A82,'2022_PAPI_Indicators'!A77:AY257,50,FALSE)</f>
        <v>0.6420957446</v>
      </c>
      <c r="BA82" s="24">
        <f>VLOOKUP(A82,'2022_PAPI_Indicators'!A77:AZ257,51,FALSE)</f>
        <v>0.4698165059</v>
      </c>
      <c r="BB82" s="24">
        <f>VLOOKUP(A82,'2022_PAPI_Indicators'!A77:BA257,52,FALSE)</f>
        <v>0.4825834036</v>
      </c>
      <c r="BC82" s="24">
        <f>VLOOKUP(A82,'2022_PAPI_Indicators'!A77:BB257,53,FALSE)</f>
        <v>0.7461326718</v>
      </c>
      <c r="BD82" s="24">
        <f>VLOOKUP(A82,'2022_PAPI_Indicators'!A77:BC257,54,FALSE)</f>
        <v>0.5743785501</v>
      </c>
      <c r="BE82" s="24">
        <f>VLOOKUP(A82,'2022_PAPI_Indicators'!A77:BD257,55,FALSE)</f>
        <v>0.5541628599</v>
      </c>
      <c r="BF82" s="24">
        <f>VLOOKUP(A82,'2022_PAPI_Indicators'!A77:BE257,56,FALSE)</f>
        <v>0.5780872703</v>
      </c>
      <c r="BG82" s="24">
        <f>VLOOKUP(A82,'2022_PAPI_Indicators'!A77:BF257,57,FALSE)</f>
        <v>0.5675930977</v>
      </c>
      <c r="BH82" s="24">
        <f>VLOOKUP(A82,'2022_PAPI_Indicators'!A77:BG257,58,FALSE)</f>
        <v>0.5673269033</v>
      </c>
      <c r="BI82" s="24">
        <f>VLOOKUP(A82,'2022_PAPI_Indicators'!A77:BH257,59,FALSE)</f>
        <v>0.5390195847</v>
      </c>
      <c r="BJ82" s="24">
        <f>VLOOKUP(A82,'2022_PAPI_Indicators'!A77:BI257,60,FALSE)</f>
        <v>0.5602508783</v>
      </c>
      <c r="BK82" s="24">
        <f>VLOOKUP(A82,'2022_PAPI_Indicators'!A77:BJ257,61,FALSE)</f>
        <v>0.6398710012</v>
      </c>
      <c r="BL82" s="24">
        <f>VLOOKUP(A82,'2022_PAPI_Indicators'!A77:BK257,62,FALSE)</f>
        <v>0.7512552142</v>
      </c>
      <c r="BM82" s="24">
        <f>VLOOKUP(A82,'2022_PAPI_Indicators'!A77:BL257,63,FALSE)</f>
        <v>0.7163842916</v>
      </c>
      <c r="BN82" s="24">
        <f>VLOOKUP(A82,'2022_PAPI_Indicators'!A77:BM257,64,FALSE)</f>
        <v>0.6435705423</v>
      </c>
    </row>
    <row r="83" ht="13.5" customHeight="1">
      <c r="A83" s="11" t="s">
        <v>222</v>
      </c>
      <c r="B83" s="29" t="s">
        <v>223</v>
      </c>
      <c r="C83" s="12" t="s">
        <v>83</v>
      </c>
      <c r="D83" s="24">
        <f>VLOOKUP(A83,'2022_PAPI_Indicators'!A78:B258,2,)</f>
        <v>0.3401963413</v>
      </c>
      <c r="E83" s="24">
        <f>VLOOKUP(A83,'2022_PAPI_Indicators'!A78:C258,3,FALSE)</f>
        <v>0.3172589242</v>
      </c>
      <c r="F83" s="24">
        <f>VLOOKUP(A83,'2022_PAPI_Indicators'!A78:D258,4,FALSE)</f>
        <v>0.3154212534</v>
      </c>
      <c r="G83" s="24">
        <f>VLOOKUP(A83,'2022_PAPI_Indicators'!A78:E258,5,FALSE)</f>
        <v>0.3855697513</v>
      </c>
      <c r="H83" s="24">
        <f>VLOOKUP(A83,'2022_PAPI_Indicators'!A78:F258,6,FALSE)</f>
        <v>0.3740375638</v>
      </c>
      <c r="I83" s="24">
        <f>VLOOKUP(A83,'2022_PAPI_Indicators'!A78:G258,7,FALSE)</f>
        <v>0.3909447789</v>
      </c>
      <c r="J83" s="24">
        <f>VLOOKUP(A83,'2022_PAPI_Indicators'!A78:H258,8,FALSE)</f>
        <v>0.364993453</v>
      </c>
      <c r="K83" s="24">
        <f>VLOOKUP(A83,'2022_PAPI_Indicators'!A78:I258,9,FALSE)</f>
        <v>0.291074425</v>
      </c>
      <c r="L83" s="24">
        <f>VLOOKUP(A83,'2022_PAPI_Indicators'!A78:J258,10,FALSE)</f>
        <v>0.3201241791</v>
      </c>
      <c r="M83" s="24">
        <f>VLOOKUP(A83,'2022_PAPI_Indicators'!A78:K258,11,FALSE)</f>
        <v>0.4260661304</v>
      </c>
      <c r="N83" s="24">
        <f>VLOOKUP(A83,'2022_PAPI_Indicators'!A78:L258,12,FALSE)</f>
        <v>0.2794660926</v>
      </c>
      <c r="O83" s="24">
        <f>VLOOKUP(A83,'2022_PAPI_Indicators'!A78:M258,13,FALSE)</f>
        <v>0.3928982317</v>
      </c>
      <c r="P83" s="24">
        <f>VLOOKUP(A83,'2022_PAPI_Indicators'!A78:N258,14,FALSE)</f>
        <v>0.3353848457</v>
      </c>
      <c r="Q83" s="24">
        <f>VLOOKUP(A83,'2022_PAPI_Indicators'!A78:O258,15,FALSE)</f>
        <v>0.3534623086</v>
      </c>
      <c r="R83" s="25" t="str">
        <f>VLOOKUP(A83,'2022_PAPI_Indicators'!A78:P258,16,FALSE)</f>
        <v/>
      </c>
      <c r="S83" s="24">
        <f>VLOOKUP(A83,'2022_PAPI_Indicators'!A78:R258,17,FALSE)</f>
        <v>0.3509439528</v>
      </c>
      <c r="T83" s="24">
        <f>VLOOKUP(A83,'2022_PAPI_Indicators'!A78:S258,18,FALSE)</f>
        <v>0.2582240701</v>
      </c>
      <c r="U83" s="25" t="str">
        <f>VLOOKUP(A83,'2022_PAPI_Indicators'!A78:T258,19,FALSE)</f>
        <v/>
      </c>
      <c r="V83" s="24">
        <f>VLOOKUP(A83,'2022_PAPI_Indicators'!A78:U258,20,FALSE)</f>
        <v>0.2589458823</v>
      </c>
      <c r="W83" s="24">
        <f>VLOOKUP(A83,'2022_PAPI_Indicators'!A78:V258,21,FALSE)</f>
        <v>0.3454029858</v>
      </c>
      <c r="X83" s="24">
        <f>VLOOKUP(A83,'2022_PAPI_Indicators'!A78:W258,22,FALSE)</f>
        <v>0.3980570138</v>
      </c>
      <c r="Y83" s="24">
        <f>VLOOKUP(A83,'2022_PAPI_Indicators'!A78:X258,23,FALSE)</f>
        <v>0.3279085457</v>
      </c>
      <c r="Z83" s="24">
        <f>VLOOKUP(A83,'2022_PAPI_Indicators'!A78:Y258,24,FALSE)</f>
        <v>0.2695753872</v>
      </c>
      <c r="AA83" s="24">
        <f>VLOOKUP(A83,'2022_PAPI_Indicators'!A78:Z258,25,FALSE)</f>
        <v>0.3264206648</v>
      </c>
      <c r="AB83" s="24">
        <f>VLOOKUP(A83,'2022_PAPI_Indicators'!A78:AA258,26,FALSE)</f>
        <v>0.319444567</v>
      </c>
      <c r="AC83" s="24">
        <f>VLOOKUP(A83,'2022_PAPI_Indicators'!A78:AB258,27,FALSE)</f>
        <v>0.3726533055</v>
      </c>
      <c r="AD83" s="24">
        <f>VLOOKUP(A83,'2022_PAPI_Indicators'!A78:AC258,28,FALSE)</f>
        <v>0.2810144722</v>
      </c>
      <c r="AE83" s="24">
        <f>VLOOKUP(A83,'2022_PAPI_Indicators'!A78:AD258,29,FALSE)</f>
        <v>0.4088785946</v>
      </c>
      <c r="AF83" s="24">
        <f>VLOOKUP(A83,'2022_PAPI_Indicators'!A78:AE258,30,FALSE)</f>
        <v>0.2323610634</v>
      </c>
      <c r="AG83" s="24">
        <f>VLOOKUP(A83,'2022_PAPI_Indicators'!A78:AF258,31,FALSE)</f>
        <v>0.1803267449</v>
      </c>
      <c r="AH83" s="24">
        <f>VLOOKUP(A83,'2022_PAPI_Indicators'!A78:AG258,32,FALSE)</f>
        <v>0.2868690789</v>
      </c>
      <c r="AI83" s="24">
        <f>VLOOKUP(A83,'2022_PAPI_Indicators'!A78:AH258,33,FALSE)</f>
        <v>0.2884758413</v>
      </c>
      <c r="AJ83" s="24">
        <f>VLOOKUP(A83,'2022_PAPI_Indicators'!A78:AI258,34,FALSE)</f>
        <v>0.1822318137</v>
      </c>
      <c r="AK83" s="24">
        <f>VLOOKUP(A83,'2022_PAPI_Indicators'!A78:AJ258,35,FALSE)</f>
        <v>0.3084071577</v>
      </c>
      <c r="AL83" s="24">
        <f>VLOOKUP(A83,'2022_PAPI_Indicators'!A78:AK258,36,FALSE)</f>
        <v>0.1892490834</v>
      </c>
      <c r="AM83" s="24">
        <f>VLOOKUP(A83,'2022_PAPI_Indicators'!A78:AL258,37,FALSE)</f>
        <v>0.224878937</v>
      </c>
      <c r="AN83" s="24">
        <f>VLOOKUP(A83,'2022_PAPI_Indicators'!A78:AM258,38,FALSE)</f>
        <v>0.2767429352</v>
      </c>
      <c r="AO83" s="24">
        <f>VLOOKUP(A83,'2022_PAPI_Indicators'!A78:AN258,39,FALSE)</f>
        <v>0.2870581746</v>
      </c>
      <c r="AP83" s="24">
        <f>VLOOKUP(A83,'2022_PAPI_Indicators'!A78:AO258,40,FALSE)</f>
        <v>0.3152184486</v>
      </c>
      <c r="AQ83" s="24">
        <f>VLOOKUP(A83,'2022_PAPI_Indicators'!A78:AP258,41,FALSE)</f>
        <v>0.2405071408</v>
      </c>
      <c r="AR83" s="24">
        <f>VLOOKUP(A83,'2022_PAPI_Indicators'!A78:AQ258,42,FALSE)</f>
        <v>0.2215372473</v>
      </c>
      <c r="AS83" s="24">
        <f>VLOOKUP(A83,'2022_PAPI_Indicators'!A78:AR258,43,FALSE)</f>
        <v>0.2729177475</v>
      </c>
      <c r="AT83" s="24">
        <f>VLOOKUP(A83,'2022_PAPI_Indicators'!A78:AS258,44,FALSE)</f>
        <v>0.2727819383</v>
      </c>
      <c r="AU83" s="24">
        <f>VLOOKUP(A83,'2022_PAPI_Indicators'!A78:AT258,45,FALSE)</f>
        <v>0.2462027669</v>
      </c>
      <c r="AV83" s="24">
        <f>VLOOKUP(A83,'2022_PAPI_Indicators'!A78:AU258,46,FALSE)</f>
        <v>0.283534795</v>
      </c>
      <c r="AW83" s="24">
        <f>VLOOKUP(A83,'2022_PAPI_Indicators'!A78:AV258,47,FALSE)</f>
        <v>0.1831372976</v>
      </c>
      <c r="AX83" s="24">
        <f>VLOOKUP(A83,'2022_PAPI_Indicators'!A78:AW258,48,FALSE)</f>
        <v>0.3503284752</v>
      </c>
      <c r="AY83" s="24">
        <f>VLOOKUP(A83,'2022_PAPI_Indicators'!A78:AX258,49,FALSE)</f>
        <v>0.2583804429</v>
      </c>
      <c r="AZ83" s="24">
        <f>VLOOKUP(A83,'2022_PAPI_Indicators'!A78:AY258,50,FALSE)</f>
        <v>0.2843945026</v>
      </c>
      <c r="BA83" s="24">
        <f>VLOOKUP(A83,'2022_PAPI_Indicators'!A78:AZ258,51,FALSE)</f>
        <v>0.2431421131</v>
      </c>
      <c r="BB83" s="24">
        <f>VLOOKUP(A83,'2022_PAPI_Indicators'!A78:BA258,52,FALSE)</f>
        <v>0.2663197815</v>
      </c>
      <c r="BC83" s="24">
        <f>VLOOKUP(A83,'2022_PAPI_Indicators'!A78:BB258,53,FALSE)</f>
        <v>0.1696941108</v>
      </c>
      <c r="BD83" s="24">
        <f>VLOOKUP(A83,'2022_PAPI_Indicators'!A78:BC258,54,FALSE)</f>
        <v>0.2187456936</v>
      </c>
      <c r="BE83" s="24">
        <f>VLOOKUP(A83,'2022_PAPI_Indicators'!A78:BD258,55,FALSE)</f>
        <v>0.1942872256</v>
      </c>
      <c r="BF83" s="24">
        <f>VLOOKUP(A83,'2022_PAPI_Indicators'!A78:BE258,56,FALSE)</f>
        <v>0.2721656859</v>
      </c>
      <c r="BG83" s="24">
        <f>VLOOKUP(A83,'2022_PAPI_Indicators'!A78:BF258,57,FALSE)</f>
        <v>0.2466046214</v>
      </c>
      <c r="BH83" s="24">
        <f>VLOOKUP(A83,'2022_PAPI_Indicators'!A78:BG258,58,FALSE)</f>
        <v>0.1524762064</v>
      </c>
      <c r="BI83" s="24">
        <f>VLOOKUP(A83,'2022_PAPI_Indicators'!A78:BH258,59,FALSE)</f>
        <v>0.1876887977</v>
      </c>
      <c r="BJ83" s="24">
        <f>VLOOKUP(A83,'2022_PAPI_Indicators'!A78:BI258,60,FALSE)</f>
        <v>0.201082021</v>
      </c>
      <c r="BK83" s="24">
        <f>VLOOKUP(A83,'2022_PAPI_Indicators'!A78:BJ258,61,FALSE)</f>
        <v>0.1808674783</v>
      </c>
      <c r="BL83" s="24">
        <f>VLOOKUP(A83,'2022_PAPI_Indicators'!A78:BK258,62,FALSE)</f>
        <v>0.1957589984</v>
      </c>
      <c r="BM83" s="24">
        <f>VLOOKUP(A83,'2022_PAPI_Indicators'!A78:BL258,63,FALSE)</f>
        <v>0.2891197503</v>
      </c>
      <c r="BN83" s="24">
        <f>VLOOKUP(A83,'2022_PAPI_Indicators'!A78:BM258,64,FALSE)</f>
        <v>0.1514669657</v>
      </c>
    </row>
    <row r="84" ht="13.5" customHeight="1">
      <c r="A84" s="11" t="s">
        <v>224</v>
      </c>
      <c r="B84" s="29" t="s">
        <v>225</v>
      </c>
      <c r="C84" s="12" t="s">
        <v>83</v>
      </c>
      <c r="D84" s="24">
        <f>VLOOKUP(A84,'2022_PAPI_Indicators'!A79:B259,2,)</f>
        <v>0.1624023765</v>
      </c>
      <c r="E84" s="24">
        <f>VLOOKUP(A84,'2022_PAPI_Indicators'!A79:C259,3,FALSE)</f>
        <v>0.2342520356</v>
      </c>
      <c r="F84" s="24">
        <f>VLOOKUP(A84,'2022_PAPI_Indicators'!A79:D259,4,FALSE)</f>
        <v>0.2189976126</v>
      </c>
      <c r="G84" s="24">
        <f>VLOOKUP(A84,'2022_PAPI_Indicators'!A79:E259,5,FALSE)</f>
        <v>0.202391848</v>
      </c>
      <c r="H84" s="24">
        <f>VLOOKUP(A84,'2022_PAPI_Indicators'!A79:F259,6,FALSE)</f>
        <v>0.1727173924</v>
      </c>
      <c r="I84" s="24">
        <f>VLOOKUP(A84,'2022_PAPI_Indicators'!A79:G259,7,FALSE)</f>
        <v>0.2594593465</v>
      </c>
      <c r="J84" s="24">
        <f>VLOOKUP(A84,'2022_PAPI_Indicators'!A79:H259,8,FALSE)</f>
        <v>0.2533980012</v>
      </c>
      <c r="K84" s="24">
        <f>VLOOKUP(A84,'2022_PAPI_Indicators'!A79:I259,9,FALSE)</f>
        <v>0.1916616708</v>
      </c>
      <c r="L84" s="24">
        <f>VLOOKUP(A84,'2022_PAPI_Indicators'!A79:J259,10,FALSE)</f>
        <v>0.234375</v>
      </c>
      <c r="M84" s="24">
        <f>VLOOKUP(A84,'2022_PAPI_Indicators'!A79:K259,11,FALSE)</f>
        <v>0.2938709557</v>
      </c>
      <c r="N84" s="24">
        <f>VLOOKUP(A84,'2022_PAPI_Indicators'!A79:L259,12,FALSE)</f>
        <v>0.1499905586</v>
      </c>
      <c r="O84" s="24">
        <f>VLOOKUP(A84,'2022_PAPI_Indicators'!A79:M259,13,FALSE)</f>
        <v>0.1433404088</v>
      </c>
      <c r="P84" s="24">
        <f>VLOOKUP(A84,'2022_PAPI_Indicators'!A79:N259,14,FALSE)</f>
        <v>0.2544213235</v>
      </c>
      <c r="Q84" s="24">
        <f>VLOOKUP(A84,'2022_PAPI_Indicators'!A79:O259,15,FALSE)</f>
        <v>0.1719295532</v>
      </c>
      <c r="R84" s="25" t="str">
        <f>VLOOKUP(A84,'2022_PAPI_Indicators'!A79:P259,16,FALSE)</f>
        <v/>
      </c>
      <c r="S84" s="24">
        <f>VLOOKUP(A84,'2022_PAPI_Indicators'!A79:R259,17,FALSE)</f>
        <v>0.1792976856</v>
      </c>
      <c r="T84" s="24">
        <f>VLOOKUP(A84,'2022_PAPI_Indicators'!A79:S259,18,FALSE)</f>
        <v>0.165262714</v>
      </c>
      <c r="U84" s="25" t="str">
        <f>VLOOKUP(A84,'2022_PAPI_Indicators'!A79:T259,19,FALSE)</f>
        <v/>
      </c>
      <c r="V84" s="24">
        <f>VLOOKUP(A84,'2022_PAPI_Indicators'!A79:U259,20,FALSE)</f>
        <v>0.2087983191</v>
      </c>
      <c r="W84" s="24">
        <f>VLOOKUP(A84,'2022_PAPI_Indicators'!A79:V259,21,FALSE)</f>
        <v>0.2065145671</v>
      </c>
      <c r="X84" s="24">
        <f>VLOOKUP(A84,'2022_PAPI_Indicators'!A79:W259,22,FALSE)</f>
        <v>0.2067521065</v>
      </c>
      <c r="Y84" s="24">
        <f>VLOOKUP(A84,'2022_PAPI_Indicators'!A79:X259,23,FALSE)</f>
        <v>0.1775608808</v>
      </c>
      <c r="Z84" s="24">
        <f>VLOOKUP(A84,'2022_PAPI_Indicators'!A79:Y259,24,FALSE)</f>
        <v>0.2224062532</v>
      </c>
      <c r="AA84" s="24">
        <f>VLOOKUP(A84,'2022_PAPI_Indicators'!A79:Z259,25,FALSE)</f>
        <v>0.2081610709</v>
      </c>
      <c r="AB84" s="24">
        <f>VLOOKUP(A84,'2022_PAPI_Indicators'!A79:AA259,26,FALSE)</f>
        <v>0.1711677462</v>
      </c>
      <c r="AC84" s="24">
        <f>VLOOKUP(A84,'2022_PAPI_Indicators'!A79:AB259,27,FALSE)</f>
        <v>0.2210888416</v>
      </c>
      <c r="AD84" s="24">
        <f>VLOOKUP(A84,'2022_PAPI_Indicators'!A79:AC259,28,FALSE)</f>
        <v>0.2533644438</v>
      </c>
      <c r="AE84" s="24">
        <f>VLOOKUP(A84,'2022_PAPI_Indicators'!A79:AD259,29,FALSE)</f>
        <v>0.2317464203</v>
      </c>
      <c r="AF84" s="24">
        <f>VLOOKUP(A84,'2022_PAPI_Indicators'!A79:AE259,30,FALSE)</f>
        <v>0.2450994253</v>
      </c>
      <c r="AG84" s="24">
        <f>VLOOKUP(A84,'2022_PAPI_Indicators'!A79:AF259,31,FALSE)</f>
        <v>0.2154121697</v>
      </c>
      <c r="AH84" s="24">
        <f>VLOOKUP(A84,'2022_PAPI_Indicators'!A79:AG259,32,FALSE)</f>
        <v>0.1901073009</v>
      </c>
      <c r="AI84" s="24">
        <f>VLOOKUP(A84,'2022_PAPI_Indicators'!A79:AH259,33,FALSE)</f>
        <v>0.1845778525</v>
      </c>
      <c r="AJ84" s="24">
        <f>VLOOKUP(A84,'2022_PAPI_Indicators'!A79:AI259,34,FALSE)</f>
        <v>0.2158228755</v>
      </c>
      <c r="AK84" s="24">
        <f>VLOOKUP(A84,'2022_PAPI_Indicators'!A79:AJ259,35,FALSE)</f>
        <v>0.1931020319</v>
      </c>
      <c r="AL84" s="24">
        <f>VLOOKUP(A84,'2022_PAPI_Indicators'!A79:AK259,36,FALSE)</f>
        <v>0.1655952185</v>
      </c>
      <c r="AM84" s="24">
        <f>VLOOKUP(A84,'2022_PAPI_Indicators'!A79:AL259,37,FALSE)</f>
        <v>0.1810684204</v>
      </c>
      <c r="AN84" s="24">
        <f>VLOOKUP(A84,'2022_PAPI_Indicators'!A79:AM259,38,FALSE)</f>
        <v>0.2122751027</v>
      </c>
      <c r="AO84" s="24">
        <f>VLOOKUP(A84,'2022_PAPI_Indicators'!A79:AN259,39,FALSE)</f>
        <v>0.2649846077</v>
      </c>
      <c r="AP84" s="24">
        <f>VLOOKUP(A84,'2022_PAPI_Indicators'!A79:AO259,40,FALSE)</f>
        <v>0.215806663</v>
      </c>
      <c r="AQ84" s="24">
        <f>VLOOKUP(A84,'2022_PAPI_Indicators'!A79:AP259,41,FALSE)</f>
        <v>0.2443233877</v>
      </c>
      <c r="AR84" s="24">
        <f>VLOOKUP(A84,'2022_PAPI_Indicators'!A79:AQ259,42,FALSE)</f>
        <v>0.1378377527</v>
      </c>
      <c r="AS84" s="24">
        <f>VLOOKUP(A84,'2022_PAPI_Indicators'!A79:AR259,43,FALSE)</f>
        <v>0.2303670049</v>
      </c>
      <c r="AT84" s="24">
        <f>VLOOKUP(A84,'2022_PAPI_Indicators'!A79:AS259,44,FALSE)</f>
        <v>0.2018404752</v>
      </c>
      <c r="AU84" s="24">
        <f>VLOOKUP(A84,'2022_PAPI_Indicators'!A79:AT259,45,FALSE)</f>
        <v>0.2296663523</v>
      </c>
      <c r="AV84" s="24">
        <f>VLOOKUP(A84,'2022_PAPI_Indicators'!A79:AU259,46,FALSE)</f>
        <v>0.3433497846</v>
      </c>
      <c r="AW84" s="24">
        <f>VLOOKUP(A84,'2022_PAPI_Indicators'!A79:AV259,47,FALSE)</f>
        <v>0.195118174</v>
      </c>
      <c r="AX84" s="24">
        <f>VLOOKUP(A84,'2022_PAPI_Indicators'!A79:AW259,48,FALSE)</f>
        <v>0.1861185133</v>
      </c>
      <c r="AY84" s="24">
        <f>VLOOKUP(A84,'2022_PAPI_Indicators'!A79:AX259,49,FALSE)</f>
        <v>0.2265455872</v>
      </c>
      <c r="AZ84" s="24">
        <f>VLOOKUP(A84,'2022_PAPI_Indicators'!A79:AY259,50,FALSE)</f>
        <v>0.191890642</v>
      </c>
      <c r="BA84" s="24">
        <f>VLOOKUP(A84,'2022_PAPI_Indicators'!A79:AZ259,51,FALSE)</f>
        <v>0.1408956945</v>
      </c>
      <c r="BB84" s="24">
        <f>VLOOKUP(A84,'2022_PAPI_Indicators'!A79:BA259,52,FALSE)</f>
        <v>0.2520831227</v>
      </c>
      <c r="BC84" s="24">
        <f>VLOOKUP(A84,'2022_PAPI_Indicators'!A79:BB259,53,FALSE)</f>
        <v>0.2453513891</v>
      </c>
      <c r="BD84" s="24">
        <f>VLOOKUP(A84,'2022_PAPI_Indicators'!A79:BC259,54,FALSE)</f>
        <v>0.1984098107</v>
      </c>
      <c r="BE84" s="24">
        <f>VLOOKUP(A84,'2022_PAPI_Indicators'!A79:BD259,55,FALSE)</f>
        <v>0.2812452018</v>
      </c>
      <c r="BF84" s="24">
        <f>VLOOKUP(A84,'2022_PAPI_Indicators'!A79:BE259,56,FALSE)</f>
        <v>0.2397548109</v>
      </c>
      <c r="BG84" s="24">
        <f>VLOOKUP(A84,'2022_PAPI_Indicators'!A79:BF259,57,FALSE)</f>
        <v>0.3042630851</v>
      </c>
      <c r="BH84" s="24">
        <f>VLOOKUP(A84,'2022_PAPI_Indicators'!A79:BG259,58,FALSE)</f>
        <v>0.3099041581</v>
      </c>
      <c r="BI84" s="24">
        <f>VLOOKUP(A84,'2022_PAPI_Indicators'!A79:BH259,59,FALSE)</f>
        <v>0.2716266811</v>
      </c>
      <c r="BJ84" s="24">
        <f>VLOOKUP(A84,'2022_PAPI_Indicators'!A79:BI259,60,FALSE)</f>
        <v>0.2363442332</v>
      </c>
      <c r="BK84" s="24">
        <f>VLOOKUP(A84,'2022_PAPI_Indicators'!A79:BJ259,61,FALSE)</f>
        <v>0.2660768628</v>
      </c>
      <c r="BL84" s="24">
        <f>VLOOKUP(A84,'2022_PAPI_Indicators'!A79:BK259,62,FALSE)</f>
        <v>0.3670174181</v>
      </c>
      <c r="BM84" s="24">
        <f>VLOOKUP(A84,'2022_PAPI_Indicators'!A79:BL259,63,FALSE)</f>
        <v>0.3012996316</v>
      </c>
      <c r="BN84" s="24">
        <f>VLOOKUP(A84,'2022_PAPI_Indicators'!A79:BM259,64,FALSE)</f>
        <v>0.3022082746</v>
      </c>
    </row>
    <row r="85" ht="13.5" customHeight="1">
      <c r="A85" s="19" t="s">
        <v>226</v>
      </c>
      <c r="B85" s="19" t="s">
        <v>227</v>
      </c>
      <c r="C85" s="20" t="s">
        <v>88</v>
      </c>
      <c r="D85" s="21">
        <f>VLOOKUP(A85,'2022_PAPI_Indicators'!A80:B260,2,)</f>
        <v>1.972112298</v>
      </c>
      <c r="E85" s="21">
        <f>VLOOKUP(A85,'2022_PAPI_Indicators'!A80:C260,3,FALSE)</f>
        <v>2.022294998</v>
      </c>
      <c r="F85" s="21">
        <f>VLOOKUP(A85,'2022_PAPI_Indicators'!A80:D260,4,FALSE)</f>
        <v>1.823207021</v>
      </c>
      <c r="G85" s="21">
        <f>VLOOKUP(A85,'2022_PAPI_Indicators'!A80:E260,5,FALSE)</f>
        <v>1.993400812</v>
      </c>
      <c r="H85" s="21">
        <f>VLOOKUP(A85,'2022_PAPI_Indicators'!A80:F260,6,FALSE)</f>
        <v>2.043316364</v>
      </c>
      <c r="I85" s="21">
        <f>VLOOKUP(A85,'2022_PAPI_Indicators'!A80:G260,7,FALSE)</f>
        <v>1.756986737</v>
      </c>
      <c r="J85" s="21">
        <f>VLOOKUP(A85,'2022_PAPI_Indicators'!A80:H260,8,FALSE)</f>
        <v>1.776306868</v>
      </c>
      <c r="K85" s="21">
        <f>VLOOKUP(A85,'2022_PAPI_Indicators'!A80:I260,9,FALSE)</f>
        <v>1.868327379</v>
      </c>
      <c r="L85" s="21">
        <f>VLOOKUP(A85,'2022_PAPI_Indicators'!A80:J260,10,FALSE)</f>
        <v>1.996732235</v>
      </c>
      <c r="M85" s="21">
        <f>VLOOKUP(A85,'2022_PAPI_Indicators'!A80:K260,11,FALSE)</f>
        <v>1.963447094</v>
      </c>
      <c r="N85" s="21">
        <f>VLOOKUP(A85,'2022_PAPI_Indicators'!A80:L260,12,FALSE)</f>
        <v>1.970196724</v>
      </c>
      <c r="O85" s="21">
        <f>VLOOKUP(A85,'2022_PAPI_Indicators'!A80:M260,13,FALSE)</f>
        <v>1.966586947</v>
      </c>
      <c r="P85" s="21">
        <f>VLOOKUP(A85,'2022_PAPI_Indicators'!A80:N260,14,FALSE)</f>
        <v>2.034678698</v>
      </c>
      <c r="Q85" s="21">
        <f>VLOOKUP(A85,'2022_PAPI_Indicators'!A80:O260,15,FALSE)</f>
        <v>2.315511942</v>
      </c>
      <c r="R85" s="22" t="str">
        <f>VLOOKUP(A85,'2022_PAPI_Indicators'!A80:P260,16,FALSE)</f>
        <v/>
      </c>
      <c r="S85" s="21">
        <f>VLOOKUP(A85,'2022_PAPI_Indicators'!A80:R260,17,FALSE)</f>
        <v>2.116649389</v>
      </c>
      <c r="T85" s="21">
        <f>VLOOKUP(A85,'2022_PAPI_Indicators'!A80:S260,18,FALSE)</f>
        <v>2.076380014</v>
      </c>
      <c r="U85" s="22" t="str">
        <f>VLOOKUP(A85,'2022_PAPI_Indicators'!A80:T260,19,FALSE)</f>
        <v/>
      </c>
      <c r="V85" s="21">
        <f>VLOOKUP(A85,'2022_PAPI_Indicators'!A80:U260,20,FALSE)</f>
        <v>1.872835517</v>
      </c>
      <c r="W85" s="21">
        <f>VLOOKUP(A85,'2022_PAPI_Indicators'!A80:V260,21,FALSE)</f>
        <v>2.046221972</v>
      </c>
      <c r="X85" s="21">
        <f>VLOOKUP(A85,'2022_PAPI_Indicators'!A80:W260,22,FALSE)</f>
        <v>2.025979996</v>
      </c>
      <c r="Y85" s="21">
        <f>VLOOKUP(A85,'2022_PAPI_Indicators'!A80:X260,23,FALSE)</f>
        <v>2.045572042</v>
      </c>
      <c r="Z85" s="21">
        <f>VLOOKUP(A85,'2022_PAPI_Indicators'!A80:Y260,24,FALSE)</f>
        <v>2.039480209</v>
      </c>
      <c r="AA85" s="21">
        <f>VLOOKUP(A85,'2022_PAPI_Indicators'!A80:Z260,25,FALSE)</f>
        <v>1.996209145</v>
      </c>
      <c r="AB85" s="21">
        <f>VLOOKUP(A85,'2022_PAPI_Indicators'!A80:AA260,26,FALSE)</f>
        <v>2.030381918</v>
      </c>
      <c r="AC85" s="21">
        <f>VLOOKUP(A85,'2022_PAPI_Indicators'!A80:AB260,27,FALSE)</f>
        <v>2.155046701</v>
      </c>
      <c r="AD85" s="21">
        <f>VLOOKUP(A85,'2022_PAPI_Indicators'!A80:AC260,28,FALSE)</f>
        <v>2.003495455</v>
      </c>
      <c r="AE85" s="21">
        <f>VLOOKUP(A85,'2022_PAPI_Indicators'!A80:AD260,29,FALSE)</f>
        <v>1.926766992</v>
      </c>
      <c r="AF85" s="21">
        <f>VLOOKUP(A85,'2022_PAPI_Indicators'!A80:AE260,30,FALSE)</f>
        <v>2.155222178</v>
      </c>
      <c r="AG85" s="21">
        <f>VLOOKUP(A85,'2022_PAPI_Indicators'!A80:AF260,31,FALSE)</f>
        <v>1.956889629</v>
      </c>
      <c r="AH85" s="21">
        <f>VLOOKUP(A85,'2022_PAPI_Indicators'!A80:AG260,32,FALSE)</f>
        <v>2.053781986</v>
      </c>
      <c r="AI85" s="21">
        <f>VLOOKUP(A85,'2022_PAPI_Indicators'!A80:AH260,33,FALSE)</f>
        <v>2.011864662</v>
      </c>
      <c r="AJ85" s="21">
        <f>VLOOKUP(A85,'2022_PAPI_Indicators'!A80:AI260,34,FALSE)</f>
        <v>1.993033528</v>
      </c>
      <c r="AK85" s="21">
        <f>VLOOKUP(A85,'2022_PAPI_Indicators'!A80:AJ260,35,FALSE)</f>
        <v>2.052675962</v>
      </c>
      <c r="AL85" s="21">
        <f>VLOOKUP(A85,'2022_PAPI_Indicators'!A80:AK260,36,FALSE)</f>
        <v>2.107495546</v>
      </c>
      <c r="AM85" s="21">
        <f>VLOOKUP(A85,'2022_PAPI_Indicators'!A80:AL260,37,FALSE)</f>
        <v>1.960703373</v>
      </c>
      <c r="AN85" s="21">
        <f>VLOOKUP(A85,'2022_PAPI_Indicators'!A80:AM260,38,FALSE)</f>
        <v>2.002534628</v>
      </c>
      <c r="AO85" s="21">
        <f>VLOOKUP(A85,'2022_PAPI_Indicators'!A80:AN260,39,FALSE)</f>
        <v>2.128679037</v>
      </c>
      <c r="AP85" s="21">
        <f>VLOOKUP(A85,'2022_PAPI_Indicators'!A80:AO260,40,FALSE)</f>
        <v>2.030910969</v>
      </c>
      <c r="AQ85" s="21">
        <f>VLOOKUP(A85,'2022_PAPI_Indicators'!A80:AP260,41,FALSE)</f>
        <v>1.90718174</v>
      </c>
      <c r="AR85" s="21">
        <f>VLOOKUP(A85,'2022_PAPI_Indicators'!A80:AQ260,42,FALSE)</f>
        <v>1.923564315</v>
      </c>
      <c r="AS85" s="21">
        <f>VLOOKUP(A85,'2022_PAPI_Indicators'!A80:AR260,43,FALSE)</f>
        <v>1.959417343</v>
      </c>
      <c r="AT85" s="21">
        <f>VLOOKUP(A85,'2022_PAPI_Indicators'!A80:AS260,44,FALSE)</f>
        <v>1.924939513</v>
      </c>
      <c r="AU85" s="21">
        <f>VLOOKUP(A85,'2022_PAPI_Indicators'!A80:AT260,45,FALSE)</f>
        <v>1.999986529</v>
      </c>
      <c r="AV85" s="21">
        <f>VLOOKUP(A85,'2022_PAPI_Indicators'!A80:AU260,46,FALSE)</f>
        <v>2.019727945</v>
      </c>
      <c r="AW85" s="21">
        <f>VLOOKUP(A85,'2022_PAPI_Indicators'!A80:AV260,47,FALSE)</f>
        <v>1.923631191</v>
      </c>
      <c r="AX85" s="21">
        <f>VLOOKUP(A85,'2022_PAPI_Indicators'!A80:AW260,48,FALSE)</f>
        <v>2.201193571</v>
      </c>
      <c r="AY85" s="21">
        <f>VLOOKUP(A85,'2022_PAPI_Indicators'!A80:AX260,49,FALSE)</f>
        <v>2.037043333</v>
      </c>
      <c r="AZ85" s="21">
        <f>VLOOKUP(A85,'2022_PAPI_Indicators'!A80:AY260,50,FALSE)</f>
        <v>2.050448418</v>
      </c>
      <c r="BA85" s="21">
        <f>VLOOKUP(A85,'2022_PAPI_Indicators'!A80:AZ260,51,FALSE)</f>
        <v>1.867989063</v>
      </c>
      <c r="BB85" s="21">
        <f>VLOOKUP(A85,'2022_PAPI_Indicators'!A80:BA260,52,FALSE)</f>
        <v>1.886538863</v>
      </c>
      <c r="BC85" s="21">
        <f>VLOOKUP(A85,'2022_PAPI_Indicators'!A80:BB260,53,FALSE)</f>
        <v>2.164017677</v>
      </c>
      <c r="BD85" s="21">
        <f>VLOOKUP(A85,'2022_PAPI_Indicators'!A80:BC260,54,FALSE)</f>
        <v>1.972127676</v>
      </c>
      <c r="BE85" s="21">
        <f>VLOOKUP(A85,'2022_PAPI_Indicators'!A80:BD260,55,FALSE)</f>
        <v>1.967901707</v>
      </c>
      <c r="BF85" s="21">
        <f>VLOOKUP(A85,'2022_PAPI_Indicators'!A80:BE260,56,FALSE)</f>
        <v>1.986672044</v>
      </c>
      <c r="BG85" s="21">
        <f>VLOOKUP(A85,'2022_PAPI_Indicators'!A80:BF260,57,FALSE)</f>
        <v>1.941319823</v>
      </c>
      <c r="BH85" s="21">
        <f>VLOOKUP(A85,'2022_PAPI_Indicators'!A80:BG260,58,FALSE)</f>
        <v>1.98651278</v>
      </c>
      <c r="BI85" s="21">
        <f>VLOOKUP(A85,'2022_PAPI_Indicators'!A80:BH260,59,FALSE)</f>
        <v>1.945326805</v>
      </c>
      <c r="BJ85" s="21">
        <f>VLOOKUP(A85,'2022_PAPI_Indicators'!A80:BI260,60,FALSE)</f>
        <v>1.890548944</v>
      </c>
      <c r="BK85" s="21">
        <f>VLOOKUP(A85,'2022_PAPI_Indicators'!A80:BJ260,61,FALSE)</f>
        <v>2.056269169</v>
      </c>
      <c r="BL85" s="21">
        <f>VLOOKUP(A85,'2022_PAPI_Indicators'!A80:BK260,62,FALSE)</f>
        <v>2.175182819</v>
      </c>
      <c r="BM85" s="21">
        <f>VLOOKUP(A85,'2022_PAPI_Indicators'!A80:BL260,63,FALSE)</f>
        <v>2.143403053</v>
      </c>
      <c r="BN85" s="21">
        <f>VLOOKUP(A85,'2022_PAPI_Indicators'!A80:BM260,64,FALSE)</f>
        <v>2.021650553</v>
      </c>
    </row>
    <row r="86" ht="13.5" customHeight="1">
      <c r="A86" s="11" t="s">
        <v>228</v>
      </c>
      <c r="B86" s="29" t="s">
        <v>229</v>
      </c>
      <c r="C86" s="12" t="s">
        <v>83</v>
      </c>
      <c r="D86" s="24">
        <f>VLOOKUP(A86,'2022_PAPI_Indicators'!A81:B261,2,)</f>
        <v>0.6657554507</v>
      </c>
      <c r="E86" s="24">
        <f>VLOOKUP(A86,'2022_PAPI_Indicators'!A81:C261,3,FALSE)</f>
        <v>0.7017068267</v>
      </c>
      <c r="F86" s="24">
        <f>VLOOKUP(A86,'2022_PAPI_Indicators'!A81:D261,4,FALSE)</f>
        <v>0.5617549419</v>
      </c>
      <c r="G86" s="24">
        <f>VLOOKUP(A86,'2022_PAPI_Indicators'!A81:E261,5,FALSE)</f>
        <v>0.6718562245</v>
      </c>
      <c r="H86" s="24">
        <f>VLOOKUP(A86,'2022_PAPI_Indicators'!A81:F261,6,FALSE)</f>
        <v>0.6463143826</v>
      </c>
      <c r="I86" s="24">
        <f>VLOOKUP(A86,'2022_PAPI_Indicators'!A81:G261,7,FALSE)</f>
        <v>0.4569022059</v>
      </c>
      <c r="J86" s="24">
        <f>VLOOKUP(A86,'2022_PAPI_Indicators'!A81:H261,8,FALSE)</f>
        <v>0.528654635</v>
      </c>
      <c r="K86" s="24">
        <f>VLOOKUP(A86,'2022_PAPI_Indicators'!A81:I261,9,FALSE)</f>
        <v>0.5551082492</v>
      </c>
      <c r="L86" s="24">
        <f>VLOOKUP(A86,'2022_PAPI_Indicators'!A81:J261,10,FALSE)</f>
        <v>0.6305448413</v>
      </c>
      <c r="M86" s="24">
        <f>VLOOKUP(A86,'2022_PAPI_Indicators'!A81:K261,11,FALSE)</f>
        <v>0.6019192934</v>
      </c>
      <c r="N86" s="24">
        <f>VLOOKUP(A86,'2022_PAPI_Indicators'!A81:L261,12,FALSE)</f>
        <v>0.5914460421</v>
      </c>
      <c r="O86" s="24">
        <f>VLOOKUP(A86,'2022_PAPI_Indicators'!A81:M261,13,FALSE)</f>
        <v>0.5470541716</v>
      </c>
      <c r="P86" s="24">
        <f>VLOOKUP(A86,'2022_PAPI_Indicators'!A81:N261,14,FALSE)</f>
        <v>0.6395196915</v>
      </c>
      <c r="Q86" s="24">
        <f>VLOOKUP(A86,'2022_PAPI_Indicators'!A81:O261,15,FALSE)</f>
        <v>0.8770079017</v>
      </c>
      <c r="R86" s="25" t="str">
        <f>VLOOKUP(A86,'2022_PAPI_Indicators'!A81:P261,16,FALSE)</f>
        <v/>
      </c>
      <c r="S86" s="24">
        <f>VLOOKUP(A86,'2022_PAPI_Indicators'!A81:R261,17,FALSE)</f>
        <v>0.7450515628</v>
      </c>
      <c r="T86" s="24">
        <f>VLOOKUP(A86,'2022_PAPI_Indicators'!A81:S261,18,FALSE)</f>
        <v>0.7001897693</v>
      </c>
      <c r="U86" s="25" t="str">
        <f>VLOOKUP(A86,'2022_PAPI_Indicators'!A81:T261,19,FALSE)</f>
        <v/>
      </c>
      <c r="V86" s="24">
        <f>VLOOKUP(A86,'2022_PAPI_Indicators'!A81:U261,20,FALSE)</f>
        <v>0.5803513527</v>
      </c>
      <c r="W86" s="24">
        <f>VLOOKUP(A86,'2022_PAPI_Indicators'!A81:V261,21,FALSE)</f>
        <v>0.6524382234</v>
      </c>
      <c r="X86" s="24">
        <f>VLOOKUP(A86,'2022_PAPI_Indicators'!A81:W261,22,FALSE)</f>
        <v>0.6293880939</v>
      </c>
      <c r="Y86" s="24">
        <f>VLOOKUP(A86,'2022_PAPI_Indicators'!A81:X261,23,FALSE)</f>
        <v>0.6485691667</v>
      </c>
      <c r="Z86" s="24">
        <f>VLOOKUP(A86,'2022_PAPI_Indicators'!A81:Y261,24,FALSE)</f>
        <v>0.7242508531</v>
      </c>
      <c r="AA86" s="24">
        <f>VLOOKUP(A86,'2022_PAPI_Indicators'!A81:Z261,25,FALSE)</f>
        <v>0.6317403913</v>
      </c>
      <c r="AB86" s="24">
        <f>VLOOKUP(A86,'2022_PAPI_Indicators'!A81:AA261,26,FALSE)</f>
        <v>0.6638373137</v>
      </c>
      <c r="AC86" s="24">
        <f>VLOOKUP(A86,'2022_PAPI_Indicators'!A81:AB261,27,FALSE)</f>
        <v>0.7509135604</v>
      </c>
      <c r="AD86" s="24">
        <f>VLOOKUP(A86,'2022_PAPI_Indicators'!A81:AC261,28,FALSE)</f>
        <v>0.6275533438</v>
      </c>
      <c r="AE86" s="24">
        <f>VLOOKUP(A86,'2022_PAPI_Indicators'!A81:AD261,29,FALSE)</f>
        <v>0.5651285648</v>
      </c>
      <c r="AF86" s="24">
        <f>VLOOKUP(A86,'2022_PAPI_Indicators'!A81:AE261,30,FALSE)</f>
        <v>0.7602880597</v>
      </c>
      <c r="AG86" s="24">
        <f>VLOOKUP(A86,'2022_PAPI_Indicators'!A81:AF261,31,FALSE)</f>
        <v>0.6659802198</v>
      </c>
      <c r="AH86" s="24">
        <f>VLOOKUP(A86,'2022_PAPI_Indicators'!A81:AG261,32,FALSE)</f>
        <v>0.6870518923</v>
      </c>
      <c r="AI86" s="24">
        <f>VLOOKUP(A86,'2022_PAPI_Indicators'!A81:AH261,33,FALSE)</f>
        <v>0.705975771</v>
      </c>
      <c r="AJ86" s="24">
        <f>VLOOKUP(A86,'2022_PAPI_Indicators'!A81:AI261,34,FALSE)</f>
        <v>0.6353977919</v>
      </c>
      <c r="AK86" s="24">
        <f>VLOOKUP(A86,'2022_PAPI_Indicators'!A81:AJ261,35,FALSE)</f>
        <v>0.6910843253</v>
      </c>
      <c r="AL86" s="24">
        <f>VLOOKUP(A86,'2022_PAPI_Indicators'!A81:AK261,36,FALSE)</f>
        <v>0.7478775978</v>
      </c>
      <c r="AM86" s="24">
        <f>VLOOKUP(A86,'2022_PAPI_Indicators'!A81:AL261,37,FALSE)</f>
        <v>0.6026312709</v>
      </c>
      <c r="AN86" s="24">
        <f>VLOOKUP(A86,'2022_PAPI_Indicators'!A81:AM261,38,FALSE)</f>
        <v>0.7060813308</v>
      </c>
      <c r="AO86" s="24">
        <f>VLOOKUP(A86,'2022_PAPI_Indicators'!A81:AN261,39,FALSE)</f>
        <v>0.7387615442</v>
      </c>
      <c r="AP86" s="24">
        <f>VLOOKUP(A86,'2022_PAPI_Indicators'!A81:AO261,40,FALSE)</f>
        <v>0.6338321567</v>
      </c>
      <c r="AQ86" s="24">
        <f>VLOOKUP(A86,'2022_PAPI_Indicators'!A81:AP261,41,FALSE)</f>
        <v>0.6253376603</v>
      </c>
      <c r="AR86" s="24">
        <f>VLOOKUP(A86,'2022_PAPI_Indicators'!A81:AQ261,42,FALSE)</f>
        <v>0.6135137081</v>
      </c>
      <c r="AS86" s="24">
        <f>VLOOKUP(A86,'2022_PAPI_Indicators'!A81:AR261,43,FALSE)</f>
        <v>0.6322774887</v>
      </c>
      <c r="AT86" s="24">
        <f>VLOOKUP(A86,'2022_PAPI_Indicators'!A81:AS261,44,FALSE)</f>
        <v>0.6064399481</v>
      </c>
      <c r="AU86" s="24">
        <f>VLOOKUP(A86,'2022_PAPI_Indicators'!A81:AT261,45,FALSE)</f>
        <v>0.6748019457</v>
      </c>
      <c r="AV86" s="24">
        <f>VLOOKUP(A86,'2022_PAPI_Indicators'!A81:AU261,46,FALSE)</f>
        <v>0.704765141</v>
      </c>
      <c r="AW86" s="24">
        <f>VLOOKUP(A86,'2022_PAPI_Indicators'!A81:AV261,47,FALSE)</f>
        <v>0.6553128362</v>
      </c>
      <c r="AX86" s="24">
        <f>VLOOKUP(A86,'2022_PAPI_Indicators'!A81:AW261,48,FALSE)</f>
        <v>0.8289346695</v>
      </c>
      <c r="AY86" s="24">
        <f>VLOOKUP(A86,'2022_PAPI_Indicators'!A81:AX261,49,FALSE)</f>
        <v>0.7057257891</v>
      </c>
      <c r="AZ86" s="24">
        <f>VLOOKUP(A86,'2022_PAPI_Indicators'!A81:AY261,50,FALSE)</f>
        <v>0.7088087797</v>
      </c>
      <c r="BA86" s="24">
        <f>VLOOKUP(A86,'2022_PAPI_Indicators'!A81:AZ261,51,FALSE)</f>
        <v>0.6115606427</v>
      </c>
      <c r="BB86" s="24">
        <f>VLOOKUP(A86,'2022_PAPI_Indicators'!A81:BA261,52,FALSE)</f>
        <v>0.5868844986</v>
      </c>
      <c r="BC86" s="24">
        <f>VLOOKUP(A86,'2022_PAPI_Indicators'!A81:BB261,53,FALSE)</f>
        <v>0.7904898524</v>
      </c>
      <c r="BD86" s="24">
        <f>VLOOKUP(A86,'2022_PAPI_Indicators'!A81:BC261,54,FALSE)</f>
        <v>0.7030384541</v>
      </c>
      <c r="BE86" s="24">
        <f>VLOOKUP(A86,'2022_PAPI_Indicators'!A81:BD261,55,FALSE)</f>
        <v>0.6337223053</v>
      </c>
      <c r="BF86" s="24">
        <f>VLOOKUP(A86,'2022_PAPI_Indicators'!A81:BE261,56,FALSE)</f>
        <v>0.677113235</v>
      </c>
      <c r="BG86" s="24">
        <f>VLOOKUP(A86,'2022_PAPI_Indicators'!A81:BF261,57,FALSE)</f>
        <v>0.6514084339</v>
      </c>
      <c r="BH86" s="24">
        <f>VLOOKUP(A86,'2022_PAPI_Indicators'!A81:BG261,58,FALSE)</f>
        <v>0.628218472</v>
      </c>
      <c r="BI86" s="24">
        <f>VLOOKUP(A86,'2022_PAPI_Indicators'!A81:BH261,59,FALSE)</f>
        <v>0.6240158677</v>
      </c>
      <c r="BJ86" s="24">
        <f>VLOOKUP(A86,'2022_PAPI_Indicators'!A81:BI261,60,FALSE)</f>
        <v>0.5922573805</v>
      </c>
      <c r="BK86" s="24">
        <f>VLOOKUP(A86,'2022_PAPI_Indicators'!A81:BJ261,61,FALSE)</f>
        <v>0.6776522398</v>
      </c>
      <c r="BL86" s="24">
        <f>VLOOKUP(A86,'2022_PAPI_Indicators'!A81:BK261,62,FALSE)</f>
        <v>0.7848573923</v>
      </c>
      <c r="BM86" s="24">
        <f>VLOOKUP(A86,'2022_PAPI_Indicators'!A81:BL261,63,FALSE)</f>
        <v>0.786137104</v>
      </c>
      <c r="BN86" s="24">
        <f>VLOOKUP(A86,'2022_PAPI_Indicators'!A81:BM261,64,FALSE)</f>
        <v>0.6924698353</v>
      </c>
    </row>
    <row r="87" ht="13.5" customHeight="1">
      <c r="A87" s="11" t="s">
        <v>230</v>
      </c>
      <c r="B87" s="29" t="s">
        <v>231</v>
      </c>
      <c r="C87" s="12" t="s">
        <v>83</v>
      </c>
      <c r="D87" s="24">
        <f>VLOOKUP(A87,'2022_PAPI_Indicators'!A82:B262,2,)</f>
        <v>0.6848620772</v>
      </c>
      <c r="E87" s="24">
        <f>VLOOKUP(A87,'2022_PAPI_Indicators'!A82:C262,3,FALSE)</f>
        <v>0.7248697281</v>
      </c>
      <c r="F87" s="24">
        <f>VLOOKUP(A87,'2022_PAPI_Indicators'!A82:D262,4,FALSE)</f>
        <v>0.6227920651</v>
      </c>
      <c r="G87" s="24">
        <f>VLOOKUP(A87,'2022_PAPI_Indicators'!A82:E262,5,FALSE)</f>
        <v>0.7257447243</v>
      </c>
      <c r="H87" s="24">
        <f>VLOOKUP(A87,'2022_PAPI_Indicators'!A82:F262,6,FALSE)</f>
        <v>0.7827278972</v>
      </c>
      <c r="I87" s="24">
        <f>VLOOKUP(A87,'2022_PAPI_Indicators'!A82:G262,7,FALSE)</f>
        <v>0.6152610183</v>
      </c>
      <c r="J87" s="24">
        <f>VLOOKUP(A87,'2022_PAPI_Indicators'!A82:H262,8,FALSE)</f>
        <v>0.6051743627</v>
      </c>
      <c r="K87" s="24">
        <f>VLOOKUP(A87,'2022_PAPI_Indicators'!A82:I262,9,FALSE)</f>
        <v>0.6651147604</v>
      </c>
      <c r="L87" s="24">
        <f>VLOOKUP(A87,'2022_PAPI_Indicators'!A82:J262,10,FALSE)</f>
        <v>0.7357612252</v>
      </c>
      <c r="M87" s="24">
        <f>VLOOKUP(A87,'2022_PAPI_Indicators'!A82:K262,11,FALSE)</f>
        <v>0.7354488373</v>
      </c>
      <c r="N87" s="24">
        <f>VLOOKUP(A87,'2022_PAPI_Indicators'!A82:L262,12,FALSE)</f>
        <v>0.7551784515</v>
      </c>
      <c r="O87" s="24">
        <f>VLOOKUP(A87,'2022_PAPI_Indicators'!A82:M262,13,FALSE)</f>
        <v>0.749986887</v>
      </c>
      <c r="P87" s="24">
        <f>VLOOKUP(A87,'2022_PAPI_Indicators'!A82:N262,14,FALSE)</f>
        <v>0.7629368305</v>
      </c>
      <c r="Q87" s="24">
        <f>VLOOKUP(A87,'2022_PAPI_Indicators'!A82:O262,15,FALSE)</f>
        <v>0.883471489</v>
      </c>
      <c r="R87" s="25" t="str">
        <f>VLOOKUP(A87,'2022_PAPI_Indicators'!A82:P262,16,FALSE)</f>
        <v/>
      </c>
      <c r="S87" s="24">
        <f>VLOOKUP(A87,'2022_PAPI_Indicators'!A82:R262,17,FALSE)</f>
        <v>0.7678704858</v>
      </c>
      <c r="T87" s="24">
        <f>VLOOKUP(A87,'2022_PAPI_Indicators'!A82:S262,18,FALSE)</f>
        <v>0.7773856521</v>
      </c>
      <c r="U87" s="25" t="str">
        <f>VLOOKUP(A87,'2022_PAPI_Indicators'!A82:T262,19,FALSE)</f>
        <v/>
      </c>
      <c r="V87" s="24">
        <f>VLOOKUP(A87,'2022_PAPI_Indicators'!A82:U262,20,FALSE)</f>
        <v>0.6265595555</v>
      </c>
      <c r="W87" s="24">
        <f>VLOOKUP(A87,'2022_PAPI_Indicators'!A82:V262,21,FALSE)</f>
        <v>0.7649466991</v>
      </c>
      <c r="X87" s="24">
        <f>VLOOKUP(A87,'2022_PAPI_Indicators'!A82:W262,22,FALSE)</f>
        <v>0.7542102933</v>
      </c>
      <c r="Y87" s="24">
        <f>VLOOKUP(A87,'2022_PAPI_Indicators'!A82:X262,23,FALSE)</f>
        <v>0.7826692462</v>
      </c>
      <c r="Z87" s="24">
        <f>VLOOKUP(A87,'2022_PAPI_Indicators'!A82:Y262,24,FALSE)</f>
        <v>0.7153289914</v>
      </c>
      <c r="AA87" s="24">
        <f>VLOOKUP(A87,'2022_PAPI_Indicators'!A82:Z262,25,FALSE)</f>
        <v>0.7423029542</v>
      </c>
      <c r="AB87" s="24">
        <f>VLOOKUP(A87,'2022_PAPI_Indicators'!A82:AA262,26,FALSE)</f>
        <v>0.7485210299</v>
      </c>
      <c r="AC87" s="24">
        <f>VLOOKUP(A87,'2022_PAPI_Indicators'!A82:AB262,27,FALSE)</f>
        <v>0.8102375269</v>
      </c>
      <c r="AD87" s="24">
        <f>VLOOKUP(A87,'2022_PAPI_Indicators'!A82:AC262,28,FALSE)</f>
        <v>0.7377547622</v>
      </c>
      <c r="AE87" s="24">
        <f>VLOOKUP(A87,'2022_PAPI_Indicators'!A82:AD262,29,FALSE)</f>
        <v>0.6943267584</v>
      </c>
      <c r="AF87" s="24">
        <f>VLOOKUP(A87,'2022_PAPI_Indicators'!A82:AE262,30,FALSE)</f>
        <v>0.7882150412</v>
      </c>
      <c r="AG87" s="24">
        <f>VLOOKUP(A87,'2022_PAPI_Indicators'!A82:AF262,31,FALSE)</f>
        <v>0.7259232402</v>
      </c>
      <c r="AH87" s="24">
        <f>VLOOKUP(A87,'2022_PAPI_Indicators'!A82:AG262,32,FALSE)</f>
        <v>0.7509021759</v>
      </c>
      <c r="AI87" s="24">
        <f>VLOOKUP(A87,'2022_PAPI_Indicators'!A82:AH262,33,FALSE)</f>
        <v>0.6796130538</v>
      </c>
      <c r="AJ87" s="24">
        <f>VLOOKUP(A87,'2022_PAPI_Indicators'!A82:AI262,34,FALSE)</f>
        <v>0.6956133842</v>
      </c>
      <c r="AK87" s="24">
        <f>VLOOKUP(A87,'2022_PAPI_Indicators'!A82:AJ262,35,FALSE)</f>
        <v>0.7386646867</v>
      </c>
      <c r="AL87" s="24">
        <f>VLOOKUP(A87,'2022_PAPI_Indicators'!A82:AK262,36,FALSE)</f>
        <v>0.7630237341</v>
      </c>
      <c r="AM87" s="24">
        <f>VLOOKUP(A87,'2022_PAPI_Indicators'!A82:AL262,37,FALSE)</f>
        <v>0.6868851781</v>
      </c>
      <c r="AN87" s="24">
        <f>VLOOKUP(A87,'2022_PAPI_Indicators'!A82:AM262,38,FALSE)</f>
        <v>0.6368253231</v>
      </c>
      <c r="AO87" s="24">
        <f>VLOOKUP(A87,'2022_PAPI_Indicators'!A82:AN262,39,FALSE)</f>
        <v>0.7809938192</v>
      </c>
      <c r="AP87" s="24">
        <f>VLOOKUP(A87,'2022_PAPI_Indicators'!A82:AO262,40,FALSE)</f>
        <v>0.7493209243</v>
      </c>
      <c r="AQ87" s="24">
        <f>VLOOKUP(A87,'2022_PAPI_Indicators'!A82:AP262,41,FALSE)</f>
        <v>0.6173738241</v>
      </c>
      <c r="AR87" s="24">
        <f>VLOOKUP(A87,'2022_PAPI_Indicators'!A82:AQ262,42,FALSE)</f>
        <v>0.6860641837</v>
      </c>
      <c r="AS87" s="24">
        <f>VLOOKUP(A87,'2022_PAPI_Indicators'!A82:AR262,43,FALSE)</f>
        <v>0.6943480372</v>
      </c>
      <c r="AT87" s="24">
        <f>VLOOKUP(A87,'2022_PAPI_Indicators'!A82:AS262,44,FALSE)</f>
        <v>0.6674956679</v>
      </c>
      <c r="AU87" s="24">
        <f>VLOOKUP(A87,'2022_PAPI_Indicators'!A82:AT262,45,FALSE)</f>
        <v>0.6930307746</v>
      </c>
      <c r="AV87" s="24">
        <f>VLOOKUP(A87,'2022_PAPI_Indicators'!A82:AU262,46,FALSE)</f>
        <v>0.6548720598</v>
      </c>
      <c r="AW87" s="24">
        <f>VLOOKUP(A87,'2022_PAPI_Indicators'!A82:AV262,47,FALSE)</f>
        <v>0.6125853658</v>
      </c>
      <c r="AX87" s="24">
        <f>VLOOKUP(A87,'2022_PAPI_Indicators'!A82:AW262,48,FALSE)</f>
        <v>0.7830734849</v>
      </c>
      <c r="AY87" s="24">
        <f>VLOOKUP(A87,'2022_PAPI_Indicators'!A82:AX262,49,FALSE)</f>
        <v>0.6930732131</v>
      </c>
      <c r="AZ87" s="24">
        <f>VLOOKUP(A87,'2022_PAPI_Indicators'!A82:AY262,50,FALSE)</f>
        <v>0.6956519485</v>
      </c>
      <c r="BA87" s="24">
        <f>VLOOKUP(A87,'2022_PAPI_Indicators'!A82:AZ262,51,FALSE)</f>
        <v>0.5666170716</v>
      </c>
      <c r="BB87" s="24">
        <f>VLOOKUP(A87,'2022_PAPI_Indicators'!A82:BA262,52,FALSE)</f>
        <v>0.610593915</v>
      </c>
      <c r="BC87" s="24">
        <f>VLOOKUP(A87,'2022_PAPI_Indicators'!A82:BB262,53,FALSE)</f>
        <v>0.7625981569</v>
      </c>
      <c r="BD87" s="24">
        <f>VLOOKUP(A87,'2022_PAPI_Indicators'!A82:BC262,54,FALSE)</f>
        <v>0.6235162616</v>
      </c>
      <c r="BE87" s="24">
        <f>VLOOKUP(A87,'2022_PAPI_Indicators'!A82:BD262,55,FALSE)</f>
        <v>0.6790087819</v>
      </c>
      <c r="BF87" s="24">
        <f>VLOOKUP(A87,'2022_PAPI_Indicators'!A82:BE262,56,FALSE)</f>
        <v>0.660147965</v>
      </c>
      <c r="BG87" s="24">
        <f>VLOOKUP(A87,'2022_PAPI_Indicators'!A82:BF262,57,FALSE)</f>
        <v>0.65625</v>
      </c>
      <c r="BH87" s="24">
        <f>VLOOKUP(A87,'2022_PAPI_Indicators'!A82:BG262,58,FALSE)</f>
        <v>0.7024784684</v>
      </c>
      <c r="BI87" s="24">
        <f>VLOOKUP(A87,'2022_PAPI_Indicators'!A82:BH262,59,FALSE)</f>
        <v>0.6385367513</v>
      </c>
      <c r="BJ87" s="24">
        <f>VLOOKUP(A87,'2022_PAPI_Indicators'!A82:BI262,60,FALSE)</f>
        <v>0.6159291267</v>
      </c>
      <c r="BK87" s="24">
        <f>VLOOKUP(A87,'2022_PAPI_Indicators'!A82:BJ262,61,FALSE)</f>
        <v>0.7387455106</v>
      </c>
      <c r="BL87" s="24">
        <f>VLOOKUP(A87,'2022_PAPI_Indicators'!A82:BK262,62,FALSE)</f>
        <v>0.7902200818</v>
      </c>
      <c r="BM87" s="24">
        <f>VLOOKUP(A87,'2022_PAPI_Indicators'!A82:BL262,63,FALSE)</f>
        <v>0.7398443818</v>
      </c>
      <c r="BN87" s="24">
        <f>VLOOKUP(A87,'2022_PAPI_Indicators'!A82:BM262,64,FALSE)</f>
        <v>0.6921933889</v>
      </c>
    </row>
    <row r="88" ht="13.5" customHeight="1">
      <c r="A88" s="19" t="s">
        <v>232</v>
      </c>
      <c r="B88" s="19" t="s">
        <v>233</v>
      </c>
      <c r="C88" s="20" t="s">
        <v>88</v>
      </c>
      <c r="D88" s="21">
        <f>VLOOKUP(A88,'2022_PAPI_Indicators'!A83:B263,2,)</f>
        <v>1.12403512</v>
      </c>
      <c r="E88" s="21">
        <f>VLOOKUP(A88,'2022_PAPI_Indicators'!A83:C263,3,FALSE)</f>
        <v>0.9475719929</v>
      </c>
      <c r="F88" s="21">
        <f>VLOOKUP(A88,'2022_PAPI_Indicators'!A83:D263,4,FALSE)</f>
        <v>0.9505429268</v>
      </c>
      <c r="G88" s="21">
        <f>VLOOKUP(A88,'2022_PAPI_Indicators'!A83:E263,5,FALSE)</f>
        <v>1.061137915</v>
      </c>
      <c r="H88" s="21">
        <f>VLOOKUP(A88,'2022_PAPI_Indicators'!A83:F263,6,FALSE)</f>
        <v>1.10792017</v>
      </c>
      <c r="I88" s="21">
        <f>VLOOKUP(A88,'2022_PAPI_Indicators'!A83:G263,7,FALSE)</f>
        <v>0.8001583815</v>
      </c>
      <c r="J88" s="21">
        <f>VLOOKUP(A88,'2022_PAPI_Indicators'!A83:H263,8,FALSE)</f>
        <v>0.8418470025</v>
      </c>
      <c r="K88" s="21">
        <f>VLOOKUP(A88,'2022_PAPI_Indicators'!A83:I263,9,FALSE)</f>
        <v>0.9057148695</v>
      </c>
      <c r="L88" s="21">
        <f>VLOOKUP(A88,'2022_PAPI_Indicators'!A83:J263,10,FALSE)</f>
        <v>1.046750188</v>
      </c>
      <c r="M88" s="21">
        <f>VLOOKUP(A88,'2022_PAPI_Indicators'!A83:K263,11,FALSE)</f>
        <v>1.073745012</v>
      </c>
      <c r="N88" s="21">
        <f>VLOOKUP(A88,'2022_PAPI_Indicators'!A83:L263,12,FALSE)</f>
        <v>1.021106601</v>
      </c>
      <c r="O88" s="21">
        <f>VLOOKUP(A88,'2022_PAPI_Indicators'!A83:M263,13,FALSE)</f>
        <v>1.046820998</v>
      </c>
      <c r="P88" s="21">
        <f>VLOOKUP(A88,'2022_PAPI_Indicators'!A83:N263,14,FALSE)</f>
        <v>1.139481068</v>
      </c>
      <c r="Q88" s="21">
        <f>VLOOKUP(A88,'2022_PAPI_Indicators'!A83:O263,15,FALSE)</f>
        <v>1.683766007</v>
      </c>
      <c r="R88" s="22" t="str">
        <f>VLOOKUP(A88,'2022_PAPI_Indicators'!A83:P263,16,FALSE)</f>
        <v/>
      </c>
      <c r="S88" s="21">
        <f>VLOOKUP(A88,'2022_PAPI_Indicators'!A83:R263,17,FALSE)</f>
        <v>1.169723034</v>
      </c>
      <c r="T88" s="21">
        <f>VLOOKUP(A88,'2022_PAPI_Indicators'!A83:S263,18,FALSE)</f>
        <v>1.126208782</v>
      </c>
      <c r="U88" s="22" t="str">
        <f>VLOOKUP(A88,'2022_PAPI_Indicators'!A83:T263,19,FALSE)</f>
        <v/>
      </c>
      <c r="V88" s="21">
        <f>VLOOKUP(A88,'2022_PAPI_Indicators'!A83:U263,20,FALSE)</f>
        <v>1.034369349</v>
      </c>
      <c r="W88" s="21">
        <f>VLOOKUP(A88,'2022_PAPI_Indicators'!A83:V263,21,FALSE)</f>
        <v>1.192490339</v>
      </c>
      <c r="X88" s="21">
        <f>VLOOKUP(A88,'2022_PAPI_Indicators'!A83:W263,22,FALSE)</f>
        <v>1.123729587</v>
      </c>
      <c r="Y88" s="21">
        <f>VLOOKUP(A88,'2022_PAPI_Indicators'!A83:X263,23,FALSE)</f>
        <v>1.048730493</v>
      </c>
      <c r="Z88" s="21">
        <f>VLOOKUP(A88,'2022_PAPI_Indicators'!A83:Y263,24,FALSE)</f>
        <v>1.185549021</v>
      </c>
      <c r="AA88" s="21">
        <f>VLOOKUP(A88,'2022_PAPI_Indicators'!A83:Z263,25,FALSE)</f>
        <v>1.179310083</v>
      </c>
      <c r="AB88" s="21">
        <f>VLOOKUP(A88,'2022_PAPI_Indicators'!A83:AA263,26,FALSE)</f>
        <v>1.171889424</v>
      </c>
      <c r="AC88" s="21">
        <f>VLOOKUP(A88,'2022_PAPI_Indicators'!A83:AB263,27,FALSE)</f>
        <v>1.201893687</v>
      </c>
      <c r="AD88" s="21">
        <f>VLOOKUP(A88,'2022_PAPI_Indicators'!A83:AC263,28,FALSE)</f>
        <v>1.051045418</v>
      </c>
      <c r="AE88" s="21">
        <f>VLOOKUP(A88,'2022_PAPI_Indicators'!A83:AD263,29,FALSE)</f>
        <v>1.059185147</v>
      </c>
      <c r="AF88" s="21">
        <f>VLOOKUP(A88,'2022_PAPI_Indicators'!A83:AE263,30,FALSE)</f>
        <v>1.185054421</v>
      </c>
      <c r="AG88" s="21">
        <f>VLOOKUP(A88,'2022_PAPI_Indicators'!A83:AF263,31,FALSE)</f>
        <v>1.057842731</v>
      </c>
      <c r="AH88" s="21">
        <f>VLOOKUP(A88,'2022_PAPI_Indicators'!A83:AG263,32,FALSE)</f>
        <v>1.224787116</v>
      </c>
      <c r="AI88" s="21">
        <f>VLOOKUP(A88,'2022_PAPI_Indicators'!A83:AH263,33,FALSE)</f>
        <v>1.137129307</v>
      </c>
      <c r="AJ88" s="21">
        <f>VLOOKUP(A88,'2022_PAPI_Indicators'!A83:AI263,34,FALSE)</f>
        <v>1.129033208</v>
      </c>
      <c r="AK88" s="21">
        <f>VLOOKUP(A88,'2022_PAPI_Indicators'!A83:AJ263,35,FALSE)</f>
        <v>1.219048381</v>
      </c>
      <c r="AL88" s="21">
        <f>VLOOKUP(A88,'2022_PAPI_Indicators'!A83:AK263,36,FALSE)</f>
        <v>1.205143571</v>
      </c>
      <c r="AM88" s="21">
        <f>VLOOKUP(A88,'2022_PAPI_Indicators'!A83:AL263,37,FALSE)</f>
        <v>1.009858131</v>
      </c>
      <c r="AN88" s="21">
        <f>VLOOKUP(A88,'2022_PAPI_Indicators'!A83:AM263,38,FALSE)</f>
        <v>1.285781145</v>
      </c>
      <c r="AO88" s="21">
        <f>VLOOKUP(A88,'2022_PAPI_Indicators'!A83:AN263,39,FALSE)</f>
        <v>1.506232262</v>
      </c>
      <c r="AP88" s="21">
        <f>VLOOKUP(A88,'2022_PAPI_Indicators'!A83:AO263,40,FALSE)</f>
        <v>1.296843171</v>
      </c>
      <c r="AQ88" s="21">
        <f>VLOOKUP(A88,'2022_PAPI_Indicators'!A83:AP263,41,FALSE)</f>
        <v>0.9453082085</v>
      </c>
      <c r="AR88" s="21">
        <f>VLOOKUP(A88,'2022_PAPI_Indicators'!A83:AQ263,42,FALSE)</f>
        <v>1.009963632</v>
      </c>
      <c r="AS88" s="21">
        <f>VLOOKUP(A88,'2022_PAPI_Indicators'!A83:AR263,43,FALSE)</f>
        <v>1.159043074</v>
      </c>
      <c r="AT88" s="21">
        <f>VLOOKUP(A88,'2022_PAPI_Indicators'!A83:AS263,44,FALSE)</f>
        <v>0.9324120283</v>
      </c>
      <c r="AU88" s="21">
        <f>VLOOKUP(A88,'2022_PAPI_Indicators'!A83:AT263,45,FALSE)</f>
        <v>1.105138302</v>
      </c>
      <c r="AV88" s="21">
        <f>VLOOKUP(A88,'2022_PAPI_Indicators'!A83:AU263,46,FALSE)</f>
        <v>1.081194997</v>
      </c>
      <c r="AW88" s="21">
        <f>VLOOKUP(A88,'2022_PAPI_Indicators'!A83:AV263,47,FALSE)</f>
        <v>1.146155834</v>
      </c>
      <c r="AX88" s="21">
        <f>VLOOKUP(A88,'2022_PAPI_Indicators'!A83:AW263,48,FALSE)</f>
        <v>1.676371574</v>
      </c>
      <c r="AY88" s="21">
        <f>VLOOKUP(A88,'2022_PAPI_Indicators'!A83:AX263,49,FALSE)</f>
        <v>1.123011708</v>
      </c>
      <c r="AZ88" s="21">
        <f>VLOOKUP(A88,'2022_PAPI_Indicators'!A83:AY263,50,FALSE)</f>
        <v>1.287146211</v>
      </c>
      <c r="BA88" s="21">
        <f>VLOOKUP(A88,'2022_PAPI_Indicators'!A83:AZ263,51,FALSE)</f>
        <v>1.111544967</v>
      </c>
      <c r="BB88" s="21">
        <f>VLOOKUP(A88,'2022_PAPI_Indicators'!A83:BA263,52,FALSE)</f>
        <v>1.057451487</v>
      </c>
      <c r="BC88" s="21">
        <f>VLOOKUP(A88,'2022_PAPI_Indicators'!A83:BB263,53,FALSE)</f>
        <v>1.379647374</v>
      </c>
      <c r="BD88" s="21">
        <f>VLOOKUP(A88,'2022_PAPI_Indicators'!A83:BC263,54,FALSE)</f>
        <v>1.26883769</v>
      </c>
      <c r="BE88" s="21">
        <f>VLOOKUP(A88,'2022_PAPI_Indicators'!A83:BD263,55,FALSE)</f>
        <v>1.0680511</v>
      </c>
      <c r="BF88" s="21">
        <f>VLOOKUP(A88,'2022_PAPI_Indicators'!A83:BE263,56,FALSE)</f>
        <v>1.160184741</v>
      </c>
      <c r="BG88" s="21">
        <f>VLOOKUP(A88,'2022_PAPI_Indicators'!A83:BF263,57,FALSE)</f>
        <v>1.243450522</v>
      </c>
      <c r="BH88" s="21">
        <f>VLOOKUP(A88,'2022_PAPI_Indicators'!A83:BG263,58,FALSE)</f>
        <v>1.152335882</v>
      </c>
      <c r="BI88" s="21">
        <f>VLOOKUP(A88,'2022_PAPI_Indicators'!A83:BH263,59,FALSE)</f>
        <v>1.043421626</v>
      </c>
      <c r="BJ88" s="21">
        <f>VLOOKUP(A88,'2022_PAPI_Indicators'!A83:BI263,60,FALSE)</f>
        <v>1.214407921</v>
      </c>
      <c r="BK88" s="21">
        <f>VLOOKUP(A88,'2022_PAPI_Indicators'!A83:BJ263,61,FALSE)</f>
        <v>1.399598241</v>
      </c>
      <c r="BL88" s="21">
        <f>VLOOKUP(A88,'2022_PAPI_Indicators'!A83:BK263,62,FALSE)</f>
        <v>1.408308983</v>
      </c>
      <c r="BM88" s="21">
        <f>VLOOKUP(A88,'2022_PAPI_Indicators'!A83:BL263,63,FALSE)</f>
        <v>1.41704452</v>
      </c>
      <c r="BN88" s="21">
        <f>VLOOKUP(A88,'2022_PAPI_Indicators'!A83:BM263,64,FALSE)</f>
        <v>1.248725653</v>
      </c>
    </row>
    <row r="89" ht="13.5" customHeight="1">
      <c r="A89" s="11" t="s">
        <v>234</v>
      </c>
      <c r="B89" s="11" t="s">
        <v>235</v>
      </c>
      <c r="C89" s="12" t="s">
        <v>83</v>
      </c>
      <c r="D89" s="24">
        <f>VLOOKUP(A89,'2022_PAPI_Indicators'!A84:B264,2,)</f>
        <v>0.4193286598</v>
      </c>
      <c r="E89" s="24">
        <f>VLOOKUP(A89,'2022_PAPI_Indicators'!A84:C264,3,FALSE)</f>
        <v>0.3969168663</v>
      </c>
      <c r="F89" s="24">
        <f>VLOOKUP(A89,'2022_PAPI_Indicators'!A84:D264,4,FALSE)</f>
        <v>0.420208782</v>
      </c>
      <c r="G89" s="24">
        <f>VLOOKUP(A89,'2022_PAPI_Indicators'!A84:E264,5,FALSE)</f>
        <v>0.4479161203</v>
      </c>
      <c r="H89" s="24">
        <f>VLOOKUP(A89,'2022_PAPI_Indicators'!A84:F264,6,FALSE)</f>
        <v>0.4449941814</v>
      </c>
      <c r="I89" s="24">
        <f>VLOOKUP(A89,'2022_PAPI_Indicators'!A84:G264,7,FALSE)</f>
        <v>0.2749669254</v>
      </c>
      <c r="J89" s="24">
        <f>VLOOKUP(A89,'2022_PAPI_Indicators'!A84:H264,8,FALSE)</f>
        <v>0.338131547</v>
      </c>
      <c r="K89" s="24">
        <f>VLOOKUP(A89,'2022_PAPI_Indicators'!A84:I264,9,FALSE)</f>
        <v>0.3767800927</v>
      </c>
      <c r="L89" s="24">
        <f>VLOOKUP(A89,'2022_PAPI_Indicators'!A84:J264,10,FALSE)</f>
        <v>0.493227154</v>
      </c>
      <c r="M89" s="24">
        <f>VLOOKUP(A89,'2022_PAPI_Indicators'!A84:K264,11,FALSE)</f>
        <v>0.488273859</v>
      </c>
      <c r="N89" s="24">
        <f>VLOOKUP(A89,'2022_PAPI_Indicators'!A84:L264,12,FALSE)</f>
        <v>0.4370052218</v>
      </c>
      <c r="O89" s="24">
        <f>VLOOKUP(A89,'2022_PAPI_Indicators'!A84:M264,13,FALSE)</f>
        <v>0.4289450347</v>
      </c>
      <c r="P89" s="24">
        <f>VLOOKUP(A89,'2022_PAPI_Indicators'!A84:N264,14,FALSE)</f>
        <v>0.5146700144</v>
      </c>
      <c r="Q89" s="24">
        <f>VLOOKUP(A89,'2022_PAPI_Indicators'!A84:O264,15,FALSE)</f>
        <v>0.6842100024</v>
      </c>
      <c r="R89" s="25" t="str">
        <f>VLOOKUP(A89,'2022_PAPI_Indicators'!A84:P264,16,FALSE)</f>
        <v/>
      </c>
      <c r="S89" s="24">
        <f>VLOOKUP(A89,'2022_PAPI_Indicators'!A84:R264,17,FALSE)</f>
        <v>0.4747068286</v>
      </c>
      <c r="T89" s="24">
        <f>VLOOKUP(A89,'2022_PAPI_Indicators'!A84:S264,18,FALSE)</f>
        <v>0.4139725268</v>
      </c>
      <c r="U89" s="25" t="str">
        <f>VLOOKUP(A89,'2022_PAPI_Indicators'!A84:T264,19,FALSE)</f>
        <v/>
      </c>
      <c r="V89" s="24">
        <f>VLOOKUP(A89,'2022_PAPI_Indicators'!A84:U264,20,FALSE)</f>
        <v>0.4035618901</v>
      </c>
      <c r="W89" s="24">
        <f>VLOOKUP(A89,'2022_PAPI_Indicators'!A84:V264,21,FALSE)</f>
        <v>0.5146672726</v>
      </c>
      <c r="X89" s="24">
        <f>VLOOKUP(A89,'2022_PAPI_Indicators'!A84:W264,22,FALSE)</f>
        <v>0.4314121604</v>
      </c>
      <c r="Y89" s="24">
        <f>VLOOKUP(A89,'2022_PAPI_Indicators'!A84:X264,23,FALSE)</f>
        <v>0.3940425515</v>
      </c>
      <c r="Z89" s="24">
        <f>VLOOKUP(A89,'2022_PAPI_Indicators'!A84:Y264,24,FALSE)</f>
        <v>0.4648772776</v>
      </c>
      <c r="AA89" s="24">
        <f>VLOOKUP(A89,'2022_PAPI_Indicators'!A84:Z264,25,FALSE)</f>
        <v>0.4174326956</v>
      </c>
      <c r="AB89" s="24">
        <f>VLOOKUP(A89,'2022_PAPI_Indicators'!A84:AA264,26,FALSE)</f>
        <v>0.446180433</v>
      </c>
      <c r="AC89" s="24">
        <f>VLOOKUP(A89,'2022_PAPI_Indicators'!A84:AB264,27,FALSE)</f>
        <v>0.4701752961</v>
      </c>
      <c r="AD89" s="24">
        <f>VLOOKUP(A89,'2022_PAPI_Indicators'!A84:AC264,28,FALSE)</f>
        <v>0.4366275072</v>
      </c>
      <c r="AE89" s="24">
        <f>VLOOKUP(A89,'2022_PAPI_Indicators'!A84:AD264,29,FALSE)</f>
        <v>0.4179321229</v>
      </c>
      <c r="AF89" s="24">
        <f>VLOOKUP(A89,'2022_PAPI_Indicators'!A84:AE264,30,FALSE)</f>
        <v>0.6371846795</v>
      </c>
      <c r="AG89" s="24">
        <f>VLOOKUP(A89,'2022_PAPI_Indicators'!A84:AF264,31,FALSE)</f>
        <v>0.4877128303</v>
      </c>
      <c r="AH89" s="24">
        <f>VLOOKUP(A89,'2022_PAPI_Indicators'!A84:AG264,32,FALSE)</f>
        <v>0.5347158909</v>
      </c>
      <c r="AI89" s="24">
        <f>VLOOKUP(A89,'2022_PAPI_Indicators'!A84:AH264,33,FALSE)</f>
        <v>0.4512150586</v>
      </c>
      <c r="AJ89" s="24">
        <f>VLOOKUP(A89,'2022_PAPI_Indicators'!A84:AI264,34,FALSE)</f>
        <v>0.4779283702</v>
      </c>
      <c r="AK89" s="24">
        <f>VLOOKUP(A89,'2022_PAPI_Indicators'!A84:AJ264,35,FALSE)</f>
        <v>0.5062909722</v>
      </c>
      <c r="AL89" s="24">
        <f>VLOOKUP(A89,'2022_PAPI_Indicators'!A84:AK264,36,FALSE)</f>
        <v>0.5943190455</v>
      </c>
      <c r="AM89" s="24">
        <f>VLOOKUP(A89,'2022_PAPI_Indicators'!A84:AL264,37,FALSE)</f>
        <v>0.415746063</v>
      </c>
      <c r="AN89" s="24">
        <f>VLOOKUP(A89,'2022_PAPI_Indicators'!A84:AM264,38,FALSE)</f>
        <v>0.5050693154</v>
      </c>
      <c r="AO89" s="24">
        <f>VLOOKUP(A89,'2022_PAPI_Indicators'!A84:AN264,39,FALSE)</f>
        <v>0.6584464312</v>
      </c>
      <c r="AP89" s="24">
        <f>VLOOKUP(A89,'2022_PAPI_Indicators'!A84:AO264,40,FALSE)</f>
        <v>0.5643122792</v>
      </c>
      <c r="AQ89" s="24">
        <f>VLOOKUP(A89,'2022_PAPI_Indicators'!A84:AP264,41,FALSE)</f>
        <v>0.3808486164</v>
      </c>
      <c r="AR89" s="24">
        <f>VLOOKUP(A89,'2022_PAPI_Indicators'!A84:AQ264,42,FALSE)</f>
        <v>0.3907936513</v>
      </c>
      <c r="AS89" s="24">
        <f>VLOOKUP(A89,'2022_PAPI_Indicators'!A84:AR264,43,FALSE)</f>
        <v>0.499849081</v>
      </c>
      <c r="AT89" s="24">
        <f>VLOOKUP(A89,'2022_PAPI_Indicators'!A84:AS264,44,FALSE)</f>
        <v>0.391492039</v>
      </c>
      <c r="AU89" s="24">
        <f>VLOOKUP(A89,'2022_PAPI_Indicators'!A84:AT264,45,FALSE)</f>
        <v>0.4724303484</v>
      </c>
      <c r="AV89" s="24">
        <f>VLOOKUP(A89,'2022_PAPI_Indicators'!A84:AU264,46,FALSE)</f>
        <v>0.4431359768</v>
      </c>
      <c r="AW89" s="24">
        <f>VLOOKUP(A89,'2022_PAPI_Indicators'!A84:AV264,47,FALSE)</f>
        <v>0.4834624529</v>
      </c>
      <c r="AX89" s="24">
        <f>VLOOKUP(A89,'2022_PAPI_Indicators'!A84:AW264,48,FALSE)</f>
        <v>0.6874704361</v>
      </c>
      <c r="AY89" s="24">
        <f>VLOOKUP(A89,'2022_PAPI_Indicators'!A84:AX264,49,FALSE)</f>
        <v>0.4691333771</v>
      </c>
      <c r="AZ89" s="24">
        <f>VLOOKUP(A89,'2022_PAPI_Indicators'!A84:AY264,50,FALSE)</f>
        <v>0.580291152</v>
      </c>
      <c r="BA89" s="24">
        <f>VLOOKUP(A89,'2022_PAPI_Indicators'!A84:AZ264,51,FALSE)</f>
        <v>0.4682298601</v>
      </c>
      <c r="BB89" s="24">
        <f>VLOOKUP(A89,'2022_PAPI_Indicators'!A84:BA264,52,FALSE)</f>
        <v>0.4881212711</v>
      </c>
      <c r="BC89" s="24">
        <f>VLOOKUP(A89,'2022_PAPI_Indicators'!A84:BB264,53,FALSE)</f>
        <v>0.721434474</v>
      </c>
      <c r="BD89" s="24">
        <f>VLOOKUP(A89,'2022_PAPI_Indicators'!A84:BC264,54,FALSE)</f>
        <v>0.6023890376</v>
      </c>
      <c r="BE89" s="24">
        <f>VLOOKUP(A89,'2022_PAPI_Indicators'!A84:BD264,55,FALSE)</f>
        <v>0.5495176911</v>
      </c>
      <c r="BF89" s="24">
        <f>VLOOKUP(A89,'2022_PAPI_Indicators'!A84:BE264,56,FALSE)</f>
        <v>0.5447797179</v>
      </c>
      <c r="BG89" s="24">
        <f>VLOOKUP(A89,'2022_PAPI_Indicators'!A84:BF264,57,FALSE)</f>
        <v>0.5764272809</v>
      </c>
      <c r="BH89" s="24">
        <f>VLOOKUP(A89,'2022_PAPI_Indicators'!A84:BG264,58,FALSE)</f>
        <v>0.5514826179</v>
      </c>
      <c r="BI89" s="24">
        <f>VLOOKUP(A89,'2022_PAPI_Indicators'!A84:BH264,59,FALSE)</f>
        <v>0.5465832353</v>
      </c>
      <c r="BJ89" s="24">
        <f>VLOOKUP(A89,'2022_PAPI_Indicators'!A84:BI264,60,FALSE)</f>
        <v>0.592284739</v>
      </c>
      <c r="BK89" s="24">
        <f>VLOOKUP(A89,'2022_PAPI_Indicators'!A84:BJ264,61,FALSE)</f>
        <v>0.6864950061</v>
      </c>
      <c r="BL89" s="24">
        <f>VLOOKUP(A89,'2022_PAPI_Indicators'!A84:BK264,62,FALSE)</f>
        <v>0.6808033586</v>
      </c>
      <c r="BM89" s="24">
        <f>VLOOKUP(A89,'2022_PAPI_Indicators'!A84:BL264,63,FALSE)</f>
        <v>0.7302803993</v>
      </c>
      <c r="BN89" s="24">
        <f>VLOOKUP(A89,'2022_PAPI_Indicators'!A84:BM264,64,FALSE)</f>
        <v>0.626879096</v>
      </c>
    </row>
    <row r="90" ht="13.5" customHeight="1">
      <c r="A90" s="11" t="s">
        <v>236</v>
      </c>
      <c r="B90" s="11" t="s">
        <v>237</v>
      </c>
      <c r="C90" s="12" t="s">
        <v>238</v>
      </c>
      <c r="D90" s="13">
        <f>VLOOKUP(A90,'2022_PAPI_Indicators'!A85:B265,2,)</f>
        <v>1.787957311</v>
      </c>
      <c r="E90" s="13">
        <f>VLOOKUP(A90,'2022_PAPI_Indicators'!A85:C265,3,FALSE)</f>
        <v>1.115735769</v>
      </c>
      <c r="F90" s="13">
        <f>VLOOKUP(A90,'2022_PAPI_Indicators'!A85:D265,4,FALSE)</f>
        <v>1.01248014</v>
      </c>
      <c r="G90" s="13">
        <f>VLOOKUP(A90,'2022_PAPI_Indicators'!A85:E265,5,FALSE)</f>
        <v>1.365476489</v>
      </c>
      <c r="H90" s="13">
        <f>VLOOKUP(A90,'2022_PAPI_Indicators'!A85:F265,6,FALSE)</f>
        <v>1.588007569</v>
      </c>
      <c r="I90" s="13">
        <f>VLOOKUP(A90,'2022_PAPI_Indicators'!A85:G265,7,FALSE)</f>
        <v>1.070313931</v>
      </c>
      <c r="J90" s="13">
        <f>VLOOKUP(A90,'2022_PAPI_Indicators'!A85:H265,8,FALSE)</f>
        <v>0.9397733212</v>
      </c>
      <c r="K90" s="13">
        <f>VLOOKUP(A90,'2022_PAPI_Indicators'!A85:I265,9,FALSE)</f>
        <v>1.030387878</v>
      </c>
      <c r="L90" s="13">
        <f>VLOOKUP(A90,'2022_PAPI_Indicators'!A85:J265,10,FALSE)</f>
        <v>1.074975848</v>
      </c>
      <c r="M90" s="13">
        <f>VLOOKUP(A90,'2022_PAPI_Indicators'!A85:K265,11,FALSE)</f>
        <v>1.219719648</v>
      </c>
      <c r="N90" s="13">
        <f>VLOOKUP(A90,'2022_PAPI_Indicators'!A85:L265,12,FALSE)</f>
        <v>1.242114305</v>
      </c>
      <c r="O90" s="13">
        <f>VLOOKUP(A90,'2022_PAPI_Indicators'!A85:M265,13,FALSE)</f>
        <v>1.396701455</v>
      </c>
      <c r="P90" s="13">
        <f>VLOOKUP(A90,'2022_PAPI_Indicators'!A85:N265,14,FALSE)</f>
        <v>1.379898787</v>
      </c>
      <c r="Q90" s="13">
        <f>VLOOKUP(A90,'2022_PAPI_Indicators'!A85:O265,15,FALSE)</f>
        <v>2.951243401</v>
      </c>
      <c r="R90" s="14" t="str">
        <f>VLOOKUP(A90,'2022_PAPI_Indicators'!A85:P265,16,FALSE)</f>
        <v/>
      </c>
      <c r="S90" s="13">
        <f>VLOOKUP(A90,'2022_PAPI_Indicators'!A85:R265,17,FALSE)</f>
        <v>1.714123726</v>
      </c>
      <c r="T90" s="13">
        <f>VLOOKUP(A90,'2022_PAPI_Indicators'!A85:S265,18,FALSE)</f>
        <v>1.824398756</v>
      </c>
      <c r="U90" s="14" t="str">
        <f>VLOOKUP(A90,'2022_PAPI_Indicators'!A85:T265,19,FALSE)</f>
        <v/>
      </c>
      <c r="V90" s="13">
        <f>VLOOKUP(A90,'2022_PAPI_Indicators'!A85:U265,20,FALSE)</f>
        <v>1.468276381</v>
      </c>
      <c r="W90" s="13">
        <f>VLOOKUP(A90,'2022_PAPI_Indicators'!A85:V265,21,FALSE)</f>
        <v>1.615509629</v>
      </c>
      <c r="X90" s="13">
        <f>VLOOKUP(A90,'2022_PAPI_Indicators'!A85:W265,22,FALSE)</f>
        <v>1.726181984</v>
      </c>
      <c r="Y90" s="13">
        <f>VLOOKUP(A90,'2022_PAPI_Indicators'!A85:X265,23,FALSE)</f>
        <v>1.57970047</v>
      </c>
      <c r="Z90" s="13">
        <f>VLOOKUP(A90,'2022_PAPI_Indicators'!A85:Y265,24,FALSE)</f>
        <v>1.833609343</v>
      </c>
      <c r="AA90" s="13">
        <f>VLOOKUP(A90,'2022_PAPI_Indicators'!A85:Z265,25,FALSE)</f>
        <v>2.043103456</v>
      </c>
      <c r="AB90" s="13">
        <f>VLOOKUP(A90,'2022_PAPI_Indicators'!A85:AA265,26,FALSE)</f>
        <v>1.866384029</v>
      </c>
      <c r="AC90" s="13">
        <f>VLOOKUP(A90,'2022_PAPI_Indicators'!A85:AB265,27,FALSE)</f>
        <v>1.879761934</v>
      </c>
      <c r="AD90" s="13">
        <f>VLOOKUP(A90,'2022_PAPI_Indicators'!A85:AC265,28,FALSE)</f>
        <v>1.377064228</v>
      </c>
      <c r="AE90" s="13">
        <f>VLOOKUP(A90,'2022_PAPI_Indicators'!A85:AD265,29,FALSE)</f>
        <v>1.50671792</v>
      </c>
      <c r="AF90" s="13">
        <f>VLOOKUP(A90,'2022_PAPI_Indicators'!A85:AE265,30,FALSE)</f>
        <v>0.969874084</v>
      </c>
      <c r="AG90" s="13">
        <f>VLOOKUP(A90,'2022_PAPI_Indicators'!A85:AF265,31,FALSE)</f>
        <v>1.151847959</v>
      </c>
      <c r="AH90" s="13">
        <f>VLOOKUP(A90,'2022_PAPI_Indicators'!A85:AG265,32,FALSE)</f>
        <v>1.658807635</v>
      </c>
      <c r="AI90" s="13">
        <f>VLOOKUP(A90,'2022_PAPI_Indicators'!A85:AH265,33,FALSE)</f>
        <v>1.686721563</v>
      </c>
      <c r="AJ90" s="13">
        <f>VLOOKUP(A90,'2022_PAPI_Indicators'!A85:AI265,34,FALSE)</f>
        <v>1.517172217</v>
      </c>
      <c r="AK90" s="13">
        <f>VLOOKUP(A90,'2022_PAPI_Indicators'!A85:AJ265,35,FALSE)</f>
        <v>1.775426507</v>
      </c>
      <c r="AL90" s="13">
        <f>VLOOKUP(A90,'2022_PAPI_Indicators'!A85:AK265,36,FALSE)</f>
        <v>1.273487449</v>
      </c>
      <c r="AM90" s="13">
        <f>VLOOKUP(A90,'2022_PAPI_Indicators'!A85:AL265,37,FALSE)</f>
        <v>1.298416734</v>
      </c>
      <c r="AN90" s="13">
        <f>VLOOKUP(A90,'2022_PAPI_Indicators'!A85:AM265,38,FALSE)</f>
        <v>2.078125</v>
      </c>
      <c r="AO90" s="13">
        <f>VLOOKUP(A90,'2022_PAPI_Indicators'!A85:AN265,39,FALSE)</f>
        <v>2.291022301</v>
      </c>
      <c r="AP90" s="13">
        <f>VLOOKUP(A90,'2022_PAPI_Indicators'!A85:AO265,40,FALSE)</f>
        <v>1.831074834</v>
      </c>
      <c r="AQ90" s="13">
        <f>VLOOKUP(A90,'2022_PAPI_Indicators'!A85:AP265,41,FALSE)</f>
        <v>1.186015606</v>
      </c>
      <c r="AR90" s="13">
        <f>VLOOKUP(A90,'2022_PAPI_Indicators'!A85:AQ265,42,FALSE)</f>
        <v>1.423648119</v>
      </c>
      <c r="AS90" s="13">
        <f>VLOOKUP(A90,'2022_PAPI_Indicators'!A85:AR265,43,FALSE)</f>
        <v>1.540946126</v>
      </c>
      <c r="AT90" s="13">
        <f>VLOOKUP(A90,'2022_PAPI_Indicators'!A85:AS265,44,FALSE)</f>
        <v>1.075482249</v>
      </c>
      <c r="AU90" s="13">
        <f>VLOOKUP(A90,'2022_PAPI_Indicators'!A85:AT265,45,FALSE)</f>
        <v>1.438462734</v>
      </c>
      <c r="AV90" s="13">
        <f>VLOOKUP(A90,'2022_PAPI_Indicators'!A85:AU265,46,FALSE)</f>
        <v>1.478519917</v>
      </c>
      <c r="AW90" s="13">
        <f>VLOOKUP(A90,'2022_PAPI_Indicators'!A85:AV265,47,FALSE)</f>
        <v>1.565602422</v>
      </c>
      <c r="AX90" s="13">
        <f>VLOOKUP(A90,'2022_PAPI_Indicators'!A85:AW265,48,FALSE)</f>
        <v>2.902077198</v>
      </c>
      <c r="AY90" s="13">
        <f>VLOOKUP(A90,'2022_PAPI_Indicators'!A85:AX265,49,FALSE)</f>
        <v>1.534384966</v>
      </c>
      <c r="AZ90" s="13">
        <f>VLOOKUP(A90,'2022_PAPI_Indicators'!A85:AY265,50,FALSE)</f>
        <v>1.708082914</v>
      </c>
      <c r="BA90" s="13">
        <f>VLOOKUP(A90,'2022_PAPI_Indicators'!A85:AZ265,51,FALSE)</f>
        <v>1.487939358</v>
      </c>
      <c r="BB90" s="13">
        <f>VLOOKUP(A90,'2022_PAPI_Indicators'!A85:BA265,52,FALSE)</f>
        <v>1.148067117</v>
      </c>
      <c r="BC90" s="13">
        <f>VLOOKUP(A90,'2022_PAPI_Indicators'!A85:BB265,53,FALSE)</f>
        <v>1.413482904</v>
      </c>
      <c r="BD90" s="13">
        <f>VLOOKUP(A90,'2022_PAPI_Indicators'!A85:BC265,54,FALSE)</f>
        <v>1.516222239</v>
      </c>
      <c r="BE90" s="13">
        <f>VLOOKUP(A90,'2022_PAPI_Indicators'!A85:BD265,55,FALSE)</f>
        <v>0.888194263</v>
      </c>
      <c r="BF90" s="13">
        <f>VLOOKUP(A90,'2022_PAPI_Indicators'!A85:BE265,56,FALSE)</f>
        <v>1.321367264</v>
      </c>
      <c r="BG90" s="13">
        <f>VLOOKUP(A90,'2022_PAPI_Indicators'!A85:BF265,57,FALSE)</f>
        <v>1.533199191</v>
      </c>
      <c r="BH90" s="13">
        <f>VLOOKUP(A90,'2022_PAPI_Indicators'!A85:BG265,58,FALSE)</f>
        <v>1.252968788</v>
      </c>
      <c r="BI90" s="13">
        <f>VLOOKUP(A90,'2022_PAPI_Indicators'!A85:BH265,59,FALSE)</f>
        <v>0.7934020162</v>
      </c>
      <c r="BJ90" s="13">
        <f>VLOOKUP(A90,'2022_PAPI_Indicators'!A85:BI265,60,FALSE)</f>
        <v>1.324833632</v>
      </c>
      <c r="BK90" s="13">
        <f>VLOOKUP(A90,'2022_PAPI_Indicators'!A85:BJ265,61,FALSE)</f>
        <v>1.676850319</v>
      </c>
      <c r="BL90" s="13">
        <f>VLOOKUP(A90,'2022_PAPI_Indicators'!A85:BK265,62,FALSE)</f>
        <v>1.744023085</v>
      </c>
      <c r="BM90" s="13">
        <f>VLOOKUP(A90,'2022_PAPI_Indicators'!A85:BL265,63,FALSE)</f>
        <v>1.535462379</v>
      </c>
      <c r="BN90" s="13">
        <f>VLOOKUP(A90,'2022_PAPI_Indicators'!A85:BM265,64,FALSE)</f>
        <v>1.304385304</v>
      </c>
    </row>
    <row r="91" ht="13.5" customHeight="1">
      <c r="A91" s="19" t="s">
        <v>239</v>
      </c>
      <c r="B91" s="19" t="s">
        <v>240</v>
      </c>
      <c r="C91" s="20" t="s">
        <v>88</v>
      </c>
      <c r="D91" s="21">
        <f>VLOOKUP(A91,'2022_PAPI_Indicators'!A86:B266,2,)</f>
        <v>2.061859369</v>
      </c>
      <c r="E91" s="21">
        <f>VLOOKUP(A91,'2022_PAPI_Indicators'!A86:C266,3,FALSE)</f>
        <v>2.022488117</v>
      </c>
      <c r="F91" s="21">
        <f>VLOOKUP(A91,'2022_PAPI_Indicators'!A86:D266,4,FALSE)</f>
        <v>1.889060855</v>
      </c>
      <c r="G91" s="21">
        <f>VLOOKUP(A91,'2022_PAPI_Indicators'!A86:E266,5,FALSE)</f>
        <v>1.801910281</v>
      </c>
      <c r="H91" s="21">
        <f>VLOOKUP(A91,'2022_PAPI_Indicators'!A86:F266,6,FALSE)</f>
        <v>2.009066582</v>
      </c>
      <c r="I91" s="21">
        <f>VLOOKUP(A91,'2022_PAPI_Indicators'!A86:G266,7,FALSE)</f>
        <v>1.877540946</v>
      </c>
      <c r="J91" s="21">
        <f>VLOOKUP(A91,'2022_PAPI_Indicators'!A86:H266,8,FALSE)</f>
        <v>1.724076509</v>
      </c>
      <c r="K91" s="21">
        <f>VLOOKUP(A91,'2022_PAPI_Indicators'!A86:I266,9,FALSE)</f>
        <v>1.856206417</v>
      </c>
      <c r="L91" s="21">
        <f>VLOOKUP(A91,'2022_PAPI_Indicators'!A86:J266,10,FALSE)</f>
        <v>1.948970437</v>
      </c>
      <c r="M91" s="21">
        <f>VLOOKUP(A91,'2022_PAPI_Indicators'!A86:K266,11,FALSE)</f>
        <v>1.992120862</v>
      </c>
      <c r="N91" s="21">
        <f>VLOOKUP(A91,'2022_PAPI_Indicators'!A86:L266,12,FALSE)</f>
        <v>1.75775528</v>
      </c>
      <c r="O91" s="21">
        <f>VLOOKUP(A91,'2022_PAPI_Indicators'!A86:M266,13,FALSE)</f>
        <v>1.955863714</v>
      </c>
      <c r="P91" s="21">
        <f>VLOOKUP(A91,'2022_PAPI_Indicators'!A86:N266,14,FALSE)</f>
        <v>1.950907111</v>
      </c>
      <c r="Q91" s="21">
        <f>VLOOKUP(A91,'2022_PAPI_Indicators'!A86:O266,15,FALSE)</f>
        <v>1.383372188</v>
      </c>
      <c r="R91" s="22" t="str">
        <f>VLOOKUP(A91,'2022_PAPI_Indicators'!A86:P266,16,FALSE)</f>
        <v/>
      </c>
      <c r="S91" s="21">
        <f>VLOOKUP(A91,'2022_PAPI_Indicators'!A86:R266,17,FALSE)</f>
        <v>1.963621259</v>
      </c>
      <c r="T91" s="21">
        <f>VLOOKUP(A91,'2022_PAPI_Indicators'!A86:S266,18,FALSE)</f>
        <v>1.912583947</v>
      </c>
      <c r="U91" s="22" t="str">
        <f>VLOOKUP(A91,'2022_PAPI_Indicators'!A86:T266,19,FALSE)</f>
        <v/>
      </c>
      <c r="V91" s="21">
        <f>VLOOKUP(A91,'2022_PAPI_Indicators'!A86:U266,20,FALSE)</f>
        <v>1.90811336</v>
      </c>
      <c r="W91" s="21">
        <f>VLOOKUP(A91,'2022_PAPI_Indicators'!A86:V266,21,FALSE)</f>
        <v>2.003999949</v>
      </c>
      <c r="X91" s="21">
        <f>VLOOKUP(A91,'2022_PAPI_Indicators'!A86:W266,22,FALSE)</f>
        <v>1.975806355</v>
      </c>
      <c r="Y91" s="21">
        <f>VLOOKUP(A91,'2022_PAPI_Indicators'!A86:X266,23,FALSE)</f>
        <v>1.892851233</v>
      </c>
      <c r="Z91" s="21">
        <f>VLOOKUP(A91,'2022_PAPI_Indicators'!A86:Y266,24,FALSE)</f>
        <v>1.963613749</v>
      </c>
      <c r="AA91" s="21">
        <f>VLOOKUP(A91,'2022_PAPI_Indicators'!A86:Z266,25,FALSE)</f>
        <v>1.982230663</v>
      </c>
      <c r="AB91" s="21">
        <f>VLOOKUP(A91,'2022_PAPI_Indicators'!A86:AA266,26,FALSE)</f>
        <v>1.940821052</v>
      </c>
      <c r="AC91" s="21">
        <f>VLOOKUP(A91,'2022_PAPI_Indicators'!A86:AB266,27,FALSE)</f>
        <v>2.002995491</v>
      </c>
      <c r="AD91" s="21">
        <f>VLOOKUP(A91,'2022_PAPI_Indicators'!A86:AC266,28,FALSE)</f>
        <v>1.847743988</v>
      </c>
      <c r="AE91" s="21">
        <f>VLOOKUP(A91,'2022_PAPI_Indicators'!A86:AD266,29,FALSE)</f>
        <v>2.009850979</v>
      </c>
      <c r="AF91" s="21">
        <f>VLOOKUP(A91,'2022_PAPI_Indicators'!A86:AE266,30,FALSE)</f>
        <v>1.939107776</v>
      </c>
      <c r="AG91" s="21">
        <f>VLOOKUP(A91,'2022_PAPI_Indicators'!A86:AF266,31,FALSE)</f>
        <v>1.881843805</v>
      </c>
      <c r="AH91" s="21">
        <f>VLOOKUP(A91,'2022_PAPI_Indicators'!A86:AG266,32,FALSE)</f>
        <v>1.970119357</v>
      </c>
      <c r="AI91" s="21">
        <f>VLOOKUP(A91,'2022_PAPI_Indicators'!A86:AH266,33,FALSE)</f>
        <v>1.910729766</v>
      </c>
      <c r="AJ91" s="21">
        <f>VLOOKUP(A91,'2022_PAPI_Indicators'!A86:AI266,34,FALSE)</f>
        <v>1.854929566</v>
      </c>
      <c r="AK91" s="21">
        <f>VLOOKUP(A91,'2022_PAPI_Indicators'!A86:AJ266,35,FALSE)</f>
        <v>1.884365678</v>
      </c>
      <c r="AL91" s="21">
        <f>VLOOKUP(A91,'2022_PAPI_Indicators'!A86:AK266,36,FALSE)</f>
        <v>1.911271453</v>
      </c>
      <c r="AM91" s="21">
        <f>VLOOKUP(A91,'2022_PAPI_Indicators'!A86:AL266,37,FALSE)</f>
        <v>1.858800769</v>
      </c>
      <c r="AN91" s="21">
        <f>VLOOKUP(A91,'2022_PAPI_Indicators'!A86:AM266,38,FALSE)</f>
        <v>2.032812834</v>
      </c>
      <c r="AO91" s="21">
        <f>VLOOKUP(A91,'2022_PAPI_Indicators'!A86:AN266,39,FALSE)</f>
        <v>2.032436371</v>
      </c>
      <c r="AP91" s="21">
        <f>VLOOKUP(A91,'2022_PAPI_Indicators'!A86:AO266,40,FALSE)</f>
        <v>1.977317572</v>
      </c>
      <c r="AQ91" s="21">
        <f>VLOOKUP(A91,'2022_PAPI_Indicators'!A86:AP266,41,FALSE)</f>
        <v>1.930670977</v>
      </c>
      <c r="AR91" s="21">
        <f>VLOOKUP(A91,'2022_PAPI_Indicators'!A86:AQ266,42,FALSE)</f>
        <v>1.860206008</v>
      </c>
      <c r="AS91" s="21">
        <f>VLOOKUP(A91,'2022_PAPI_Indicators'!A86:AR266,43,FALSE)</f>
        <v>1.732364535</v>
      </c>
      <c r="AT91" s="21">
        <f>VLOOKUP(A91,'2022_PAPI_Indicators'!A86:AS266,44,FALSE)</f>
        <v>1.831185222</v>
      </c>
      <c r="AU91" s="21">
        <f>VLOOKUP(A91,'2022_PAPI_Indicators'!A86:AT266,45,FALSE)</f>
        <v>1.917609096</v>
      </c>
      <c r="AV91" s="21">
        <f>VLOOKUP(A91,'2022_PAPI_Indicators'!A86:AU266,46,FALSE)</f>
        <v>1.460029125</v>
      </c>
      <c r="AW91" s="21">
        <f>VLOOKUP(A91,'2022_PAPI_Indicators'!A86:AV266,47,FALSE)</f>
        <v>1.855204701</v>
      </c>
      <c r="AX91" s="21">
        <f>VLOOKUP(A91,'2022_PAPI_Indicators'!A86:AW266,48,FALSE)</f>
        <v>2.092723608</v>
      </c>
      <c r="AY91" s="21">
        <f>VLOOKUP(A91,'2022_PAPI_Indicators'!A86:AX266,49,FALSE)</f>
        <v>1.926670432</v>
      </c>
      <c r="AZ91" s="21">
        <f>VLOOKUP(A91,'2022_PAPI_Indicators'!A86:AY266,50,FALSE)</f>
        <v>1.881810308</v>
      </c>
      <c r="BA91" s="21">
        <f>VLOOKUP(A91,'2022_PAPI_Indicators'!A86:AZ266,51,FALSE)</f>
        <v>1.930484176</v>
      </c>
      <c r="BB91" s="21">
        <f>VLOOKUP(A91,'2022_PAPI_Indicators'!A86:BA266,52,FALSE)</f>
        <v>1.848157644</v>
      </c>
      <c r="BC91" s="21">
        <f>VLOOKUP(A91,'2022_PAPI_Indicators'!A86:BB266,53,FALSE)</f>
        <v>1.931071758</v>
      </c>
      <c r="BD91" s="21">
        <f>VLOOKUP(A91,'2022_PAPI_Indicators'!A86:BC266,54,FALSE)</f>
        <v>1.811143756</v>
      </c>
      <c r="BE91" s="21">
        <f>VLOOKUP(A91,'2022_PAPI_Indicators'!A86:BD266,55,FALSE)</f>
        <v>1.936688542</v>
      </c>
      <c r="BF91" s="21">
        <f>VLOOKUP(A91,'2022_PAPI_Indicators'!A86:BE266,56,FALSE)</f>
        <v>1.939369678</v>
      </c>
      <c r="BG91" s="21">
        <f>VLOOKUP(A91,'2022_PAPI_Indicators'!A86:BF266,57,FALSE)</f>
        <v>1.876736045</v>
      </c>
      <c r="BH91" s="21">
        <f>VLOOKUP(A91,'2022_PAPI_Indicators'!A86:BG266,58,FALSE)</f>
        <v>1.72723043</v>
      </c>
      <c r="BI91" s="21">
        <f>VLOOKUP(A91,'2022_PAPI_Indicators'!A86:BH266,59,FALSE)</f>
        <v>1.88231194</v>
      </c>
      <c r="BJ91" s="21">
        <f>VLOOKUP(A91,'2022_PAPI_Indicators'!A86:BI266,60,FALSE)</f>
        <v>1.914977193</v>
      </c>
      <c r="BK91" s="21">
        <f>VLOOKUP(A91,'2022_PAPI_Indicators'!A86:BJ266,61,FALSE)</f>
        <v>1.958384633</v>
      </c>
      <c r="BL91" s="21">
        <f>VLOOKUP(A91,'2022_PAPI_Indicators'!A86:BK266,62,FALSE)</f>
        <v>1.921815753</v>
      </c>
      <c r="BM91" s="21">
        <f>VLOOKUP(A91,'2022_PAPI_Indicators'!A86:BL266,63,FALSE)</f>
        <v>2.011184931</v>
      </c>
      <c r="BN91" s="21">
        <f>VLOOKUP(A91,'2022_PAPI_Indicators'!A86:BM266,64,FALSE)</f>
        <v>1.913738608</v>
      </c>
    </row>
    <row r="92" ht="13.5" customHeight="1">
      <c r="A92" s="11" t="s">
        <v>241</v>
      </c>
      <c r="B92" s="11" t="s">
        <v>242</v>
      </c>
      <c r="C92" s="12" t="s">
        <v>83</v>
      </c>
      <c r="D92" s="24">
        <f>VLOOKUP(A92,'2022_PAPI_Indicators'!A87:B267,2,)</f>
        <v>0.9455321431</v>
      </c>
      <c r="E92" s="24">
        <f>VLOOKUP(A92,'2022_PAPI_Indicators'!A87:C267,3,FALSE)</f>
        <v>0.9364835024</v>
      </c>
      <c r="F92" s="24">
        <f>VLOOKUP(A92,'2022_PAPI_Indicators'!A87:D267,4,FALSE)</f>
        <v>0.9130624533</v>
      </c>
      <c r="G92" s="24">
        <f>VLOOKUP(A92,'2022_PAPI_Indicators'!A87:E267,5,FALSE)</f>
        <v>0.9269334674</v>
      </c>
      <c r="H92" s="24">
        <f>VLOOKUP(A92,'2022_PAPI_Indicators'!A87:F267,6,FALSE)</f>
        <v>0.962046206</v>
      </c>
      <c r="I92" s="24">
        <f>VLOOKUP(A92,'2022_PAPI_Indicators'!A87:G267,7,FALSE)</f>
        <v>0.9371523857</v>
      </c>
      <c r="J92" s="24">
        <f>VLOOKUP(A92,'2022_PAPI_Indicators'!A87:H267,8,FALSE)</f>
        <v>0.9012467265</v>
      </c>
      <c r="K92" s="24">
        <f>VLOOKUP(A92,'2022_PAPI_Indicators'!A87:I267,9,FALSE)</f>
        <v>0.9375467896</v>
      </c>
      <c r="L92" s="24">
        <f>VLOOKUP(A92,'2022_PAPI_Indicators'!A87:J267,10,FALSE)</f>
        <v>0.9626702666</v>
      </c>
      <c r="M92" s="24">
        <f>VLOOKUP(A92,'2022_PAPI_Indicators'!A87:K267,11,FALSE)</f>
        <v>0.9472279549</v>
      </c>
      <c r="N92" s="24">
        <f>VLOOKUP(A92,'2022_PAPI_Indicators'!A87:L267,12,FALSE)</f>
        <v>0.9469711185</v>
      </c>
      <c r="O92" s="24">
        <f>VLOOKUP(A92,'2022_PAPI_Indicators'!A87:M267,13,FALSE)</f>
        <v>0.9917414784</v>
      </c>
      <c r="P92" s="24">
        <f>VLOOKUP(A92,'2022_PAPI_Indicators'!A87:N267,14,FALSE)</f>
        <v>0.9771151543</v>
      </c>
      <c r="Q92" s="24">
        <f>VLOOKUP(A92,'2022_PAPI_Indicators'!A87:O267,15,FALSE)</f>
        <v>0.9935364127</v>
      </c>
      <c r="R92" s="25" t="str">
        <f>VLOOKUP(A92,'2022_PAPI_Indicators'!A87:P267,16,FALSE)</f>
        <v/>
      </c>
      <c r="S92" s="24">
        <f>VLOOKUP(A92,'2022_PAPI_Indicators'!A87:R267,17,FALSE)</f>
        <v>0.975943923</v>
      </c>
      <c r="T92" s="24">
        <f>VLOOKUP(A92,'2022_PAPI_Indicators'!A87:S267,18,FALSE)</f>
        <v>0.9575980902</v>
      </c>
      <c r="U92" s="25" t="str">
        <f>VLOOKUP(A92,'2022_PAPI_Indicators'!A87:T267,19,FALSE)</f>
        <v/>
      </c>
      <c r="V92" s="24">
        <f>VLOOKUP(A92,'2022_PAPI_Indicators'!A87:U267,20,FALSE)</f>
        <v>0.956869781</v>
      </c>
      <c r="W92" s="24">
        <f>VLOOKUP(A92,'2022_PAPI_Indicators'!A87:V267,21,FALSE)</f>
        <v>0.9775778651</v>
      </c>
      <c r="X92" s="24">
        <f>VLOOKUP(A92,'2022_PAPI_Indicators'!A87:W267,22,FALSE)</f>
        <v>0.984375</v>
      </c>
      <c r="Y92" s="24">
        <f>VLOOKUP(A92,'2022_PAPI_Indicators'!A87:X267,23,FALSE)</f>
        <v>0.9628577232</v>
      </c>
      <c r="Z92" s="24">
        <f>VLOOKUP(A92,'2022_PAPI_Indicators'!A87:Y267,24,FALSE)</f>
        <v>0.946393609</v>
      </c>
      <c r="AA92" s="24">
        <f>VLOOKUP(A92,'2022_PAPI_Indicators'!A87:Z267,25,FALSE)</f>
        <v>0.9542355537</v>
      </c>
      <c r="AB92" s="24">
        <f>VLOOKUP(A92,'2022_PAPI_Indicators'!A87:AA267,26,FALSE)</f>
        <v>0.9614840746</v>
      </c>
      <c r="AC92" s="24">
        <f>VLOOKUP(A92,'2022_PAPI_Indicators'!A87:AB267,27,FALSE)</f>
        <v>0.9789111614</v>
      </c>
      <c r="AD92" s="24">
        <f>VLOOKUP(A92,'2022_PAPI_Indicators'!A87:AC267,28,FALSE)</f>
        <v>0.9726858735</v>
      </c>
      <c r="AE92" s="24">
        <f>VLOOKUP(A92,'2022_PAPI_Indicators'!A87:AD267,29,FALSE)</f>
        <v>0.9762338996</v>
      </c>
      <c r="AF92" s="24">
        <f>VLOOKUP(A92,'2022_PAPI_Indicators'!A87:AE267,30,FALSE)</f>
        <v>0.9917930961</v>
      </c>
      <c r="AG92" s="24">
        <f>VLOOKUP(A92,'2022_PAPI_Indicators'!A87:AF267,31,FALSE)</f>
        <v>0.8839493394</v>
      </c>
      <c r="AH92" s="24">
        <f>VLOOKUP(A92,'2022_PAPI_Indicators'!A87:AG267,32,FALSE)</f>
        <v>0.9670885205</v>
      </c>
      <c r="AI92" s="24">
        <f>VLOOKUP(A92,'2022_PAPI_Indicators'!A87:AH267,33,FALSE)</f>
        <v>0.9635639787</v>
      </c>
      <c r="AJ92" s="24">
        <f>VLOOKUP(A92,'2022_PAPI_Indicators'!A87:AI267,34,FALSE)</f>
        <v>0.9930335283</v>
      </c>
      <c r="AK92" s="24">
        <f>VLOOKUP(A92,'2022_PAPI_Indicators'!A87:AJ267,35,FALSE)</f>
        <v>0.9738188982</v>
      </c>
      <c r="AL92" s="24">
        <f>VLOOKUP(A92,'2022_PAPI_Indicators'!A87:AK267,36,FALSE)</f>
        <v>0.9657593369</v>
      </c>
      <c r="AM92" s="24">
        <f>VLOOKUP(A92,'2022_PAPI_Indicators'!A87:AL267,37,FALSE)</f>
        <v>0.9914214015</v>
      </c>
      <c r="AN92" s="24">
        <f>VLOOKUP(A92,'2022_PAPI_Indicators'!A87:AM267,38,FALSE)</f>
        <v>0.9938062429</v>
      </c>
      <c r="AO92" s="24">
        <f>VLOOKUP(A92,'2022_PAPI_Indicators'!A87:AN267,39,FALSE)</f>
        <v>0.9851498604</v>
      </c>
      <c r="AP92" s="24">
        <f>VLOOKUP(A92,'2022_PAPI_Indicators'!A87:AO267,40,FALSE)</f>
        <v>0.9913948774</v>
      </c>
      <c r="AQ92" s="24">
        <f>VLOOKUP(A92,'2022_PAPI_Indicators'!A87:AP267,41,FALSE)</f>
        <v>0.9668641686</v>
      </c>
      <c r="AR92" s="24">
        <f>VLOOKUP(A92,'2022_PAPI_Indicators'!A87:AQ267,42,FALSE)</f>
        <v>0.9318411946</v>
      </c>
      <c r="AS92" s="24">
        <f>VLOOKUP(A92,'2022_PAPI_Indicators'!A87:AR267,43,FALSE)</f>
        <v>0.9525976181</v>
      </c>
      <c r="AT92" s="24">
        <f>VLOOKUP(A92,'2022_PAPI_Indicators'!A87:AS267,44,FALSE)</f>
        <v>0.9593171477</v>
      </c>
      <c r="AU92" s="24">
        <f>VLOOKUP(A92,'2022_PAPI_Indicators'!A87:AT267,45,FALSE)</f>
        <v>0.9654826522</v>
      </c>
      <c r="AV92" s="24">
        <f>VLOOKUP(A92,'2022_PAPI_Indicators'!A87:AU267,46,FALSE)</f>
        <v>1</v>
      </c>
      <c r="AW92" s="24">
        <f>VLOOKUP(A92,'2022_PAPI_Indicators'!A87:AV267,47,FALSE)</f>
        <v>0.9636099935</v>
      </c>
      <c r="AX92" s="24">
        <f>VLOOKUP(A92,'2022_PAPI_Indicators'!A87:AW267,48,FALSE)</f>
        <v>0.9895833135</v>
      </c>
      <c r="AY92" s="24">
        <f>VLOOKUP(A92,'2022_PAPI_Indicators'!A87:AX267,49,FALSE)</f>
        <v>0.9839255214</v>
      </c>
      <c r="AZ92" s="24">
        <f>VLOOKUP(A92,'2022_PAPI_Indicators'!A87:AY267,50,FALSE)</f>
        <v>0.9961372018</v>
      </c>
      <c r="BA92" s="24">
        <f>VLOOKUP(A92,'2022_PAPI_Indicators'!A87:AZ267,51,FALSE)</f>
        <v>0.9791409373</v>
      </c>
      <c r="BB92" s="24">
        <f>VLOOKUP(A92,'2022_PAPI_Indicators'!A87:BA267,52,FALSE)</f>
        <v>0.9845733643</v>
      </c>
      <c r="BC92" s="24">
        <f>VLOOKUP(A92,'2022_PAPI_Indicators'!A87:BB267,53,FALSE)</f>
        <v>0.9989355206</v>
      </c>
      <c r="BD92" s="24">
        <f>VLOOKUP(A92,'2022_PAPI_Indicators'!A87:BC267,54,FALSE)</f>
        <v>0.969615519</v>
      </c>
      <c r="BE92" s="24">
        <f>VLOOKUP(A92,'2022_PAPI_Indicators'!A87:BD267,55,FALSE)</f>
        <v>0.9778044224</v>
      </c>
      <c r="BF92" s="24">
        <f>VLOOKUP(A92,'2022_PAPI_Indicators'!A87:BE267,56,FALSE)</f>
        <v>0.9783014655</v>
      </c>
      <c r="BG92" s="24">
        <f>VLOOKUP(A92,'2022_PAPI_Indicators'!A87:BF267,57,FALSE)</f>
        <v>0.9474346042</v>
      </c>
      <c r="BH92" s="24">
        <f>VLOOKUP(A92,'2022_PAPI_Indicators'!A87:BG267,58,FALSE)</f>
        <v>0.9846534729</v>
      </c>
      <c r="BI92" s="24">
        <f>VLOOKUP(A92,'2022_PAPI_Indicators'!A87:BH267,59,FALSE)</f>
        <v>0.997883141</v>
      </c>
      <c r="BJ92" s="24">
        <f>VLOOKUP(A92,'2022_PAPI_Indicators'!A87:BI267,60,FALSE)</f>
        <v>0.9792120457</v>
      </c>
      <c r="BK92" s="24">
        <f>VLOOKUP(A92,'2022_PAPI_Indicators'!A87:BJ267,61,FALSE)</f>
        <v>0.9919613004</v>
      </c>
      <c r="BL92" s="24">
        <f>VLOOKUP(A92,'2022_PAPI_Indicators'!A87:BK267,62,FALSE)</f>
        <v>0.9918331504</v>
      </c>
      <c r="BM92" s="24">
        <f>VLOOKUP(A92,'2022_PAPI_Indicators'!A87:BL267,63,FALSE)</f>
        <v>0.9985559583</v>
      </c>
      <c r="BN92" s="24">
        <f>VLOOKUP(A92,'2022_PAPI_Indicators'!A87:BM267,64,FALSE)</f>
        <v>0.9775373936</v>
      </c>
    </row>
    <row r="93" ht="13.5" customHeight="1">
      <c r="A93" s="11" t="s">
        <v>243</v>
      </c>
      <c r="B93" s="11" t="s">
        <v>244</v>
      </c>
      <c r="C93" s="12" t="s">
        <v>83</v>
      </c>
      <c r="D93" s="24">
        <f>VLOOKUP(A93,'2022_PAPI_Indicators'!A88:B268,2,)</f>
        <v>0.628351748</v>
      </c>
      <c r="E93" s="24">
        <f>VLOOKUP(A93,'2022_PAPI_Indicators'!A88:C268,3,FALSE)</f>
        <v>0.5093823075</v>
      </c>
      <c r="F93" s="24">
        <f>VLOOKUP(A93,'2022_PAPI_Indicators'!A88:D268,4,FALSE)</f>
        <v>0.3893154263</v>
      </c>
      <c r="G93" s="24">
        <f>VLOOKUP(A93,'2022_PAPI_Indicators'!A88:E268,5,FALSE)</f>
        <v>0.3736464977</v>
      </c>
      <c r="H93" s="24">
        <f>VLOOKUP(A93,'2022_PAPI_Indicators'!A88:F268,6,FALSE)</f>
        <v>0.551704824</v>
      </c>
      <c r="I93" s="24">
        <f>VLOOKUP(A93,'2022_PAPI_Indicators'!A88:G268,7,FALSE)</f>
        <v>0.3669665456</v>
      </c>
      <c r="J93" s="24">
        <f>VLOOKUP(A93,'2022_PAPI_Indicators'!A88:H268,8,FALSE)</f>
        <v>0.3896349072</v>
      </c>
      <c r="K93" s="24">
        <f>VLOOKUP(A93,'2022_PAPI_Indicators'!A88:I268,9,FALSE)</f>
        <v>0.3963857889</v>
      </c>
      <c r="L93" s="24">
        <f>VLOOKUP(A93,'2022_PAPI_Indicators'!A88:J268,10,FALSE)</f>
        <v>0.4642146826</v>
      </c>
      <c r="M93" s="24">
        <f>VLOOKUP(A93,'2022_PAPI_Indicators'!A88:K268,11,FALSE)</f>
        <v>0.5241998434</v>
      </c>
      <c r="N93" s="24">
        <f>VLOOKUP(A93,'2022_PAPI_Indicators'!A88:L268,12,FALSE)</f>
        <v>0.3979103863</v>
      </c>
      <c r="O93" s="24">
        <f>VLOOKUP(A93,'2022_PAPI_Indicators'!A88:M268,13,FALSE)</f>
        <v>0.5054641366</v>
      </c>
      <c r="P93" s="24">
        <f>VLOOKUP(A93,'2022_PAPI_Indicators'!A88:N268,14,FALSE)</f>
        <v>0.4933679998</v>
      </c>
      <c r="Q93" s="24">
        <f>VLOOKUP(A93,'2022_PAPI_Indicators'!A88:O268,15,FALSE)</f>
        <v>0.7525382042</v>
      </c>
      <c r="R93" s="25" t="str">
        <f>VLOOKUP(A93,'2022_PAPI_Indicators'!A88:P268,16,FALSE)</f>
        <v/>
      </c>
      <c r="S93" s="24">
        <f>VLOOKUP(A93,'2022_PAPI_Indicators'!A88:R268,17,FALSE)</f>
        <v>0.505728066</v>
      </c>
      <c r="T93" s="24">
        <f>VLOOKUP(A93,'2022_PAPI_Indicators'!A88:S268,18,FALSE)</f>
        <v>0.4267497659</v>
      </c>
      <c r="U93" s="25" t="str">
        <f>VLOOKUP(A93,'2022_PAPI_Indicators'!A88:T268,19,FALSE)</f>
        <v/>
      </c>
      <c r="V93" s="24">
        <f>VLOOKUP(A93,'2022_PAPI_Indicators'!A88:U268,20,FALSE)</f>
        <v>0.5300391316</v>
      </c>
      <c r="W93" s="24">
        <f>VLOOKUP(A93,'2022_PAPI_Indicators'!A88:V268,21,FALSE)</f>
        <v>0.5410472155</v>
      </c>
      <c r="X93" s="24">
        <f>VLOOKUP(A93,'2022_PAPI_Indicators'!A88:W268,22,FALSE)</f>
        <v>0.4992390275</v>
      </c>
      <c r="Y93" s="24">
        <f>VLOOKUP(A93,'2022_PAPI_Indicators'!A88:X268,23,FALSE)</f>
        <v>0.4683003426</v>
      </c>
      <c r="Z93" s="24">
        <f>VLOOKUP(A93,'2022_PAPI_Indicators'!A88:Y268,24,FALSE)</f>
        <v>0.4879536033</v>
      </c>
      <c r="AA93" s="24">
        <f>VLOOKUP(A93,'2022_PAPI_Indicators'!A88:Z268,25,FALSE)</f>
        <v>0.4871899188</v>
      </c>
      <c r="AB93" s="24">
        <f>VLOOKUP(A93,'2022_PAPI_Indicators'!A88:AA268,26,FALSE)</f>
        <v>0.4753086865</v>
      </c>
      <c r="AC93" s="24">
        <f>VLOOKUP(A93,'2022_PAPI_Indicators'!A88:AB268,27,FALSE)</f>
        <v>0.5608255863</v>
      </c>
      <c r="AD93" s="24">
        <f>VLOOKUP(A93,'2022_PAPI_Indicators'!A88:AC268,28,FALSE)</f>
        <v>0.5291301608</v>
      </c>
      <c r="AE93" s="24">
        <f>VLOOKUP(A93,'2022_PAPI_Indicators'!A88:AD268,29,FALSE)</f>
        <v>0.4856892824</v>
      </c>
      <c r="AF93" s="24">
        <f>VLOOKUP(A93,'2022_PAPI_Indicators'!A88:AE268,30,FALSE)</f>
        <v>0.4832170904</v>
      </c>
      <c r="AG93" s="24">
        <f>VLOOKUP(A93,'2022_PAPI_Indicators'!A88:AF268,31,FALSE)</f>
        <v>0.3872871697</v>
      </c>
      <c r="AH93" s="24">
        <f>VLOOKUP(A93,'2022_PAPI_Indicators'!A88:AG268,32,FALSE)</f>
        <v>0.5600731373</v>
      </c>
      <c r="AI93" s="24">
        <f>VLOOKUP(A93,'2022_PAPI_Indicators'!A88:AH268,33,FALSE)</f>
        <v>0.4623143077</v>
      </c>
      <c r="AJ93" s="24">
        <f>VLOOKUP(A93,'2022_PAPI_Indicators'!A88:AI268,34,FALSE)</f>
        <v>0.3734308779</v>
      </c>
      <c r="AK93" s="24">
        <f>VLOOKUP(A93,'2022_PAPI_Indicators'!A88:AJ268,35,FALSE)</f>
        <v>0.3600229621</v>
      </c>
      <c r="AL93" s="24">
        <f>VLOOKUP(A93,'2022_PAPI_Indicators'!A88:AK268,36,FALSE)</f>
        <v>0.4197966456</v>
      </c>
      <c r="AM93" s="24">
        <f>VLOOKUP(A93,'2022_PAPI_Indicators'!A88:AL268,37,FALSE)</f>
        <v>0.3679536283</v>
      </c>
      <c r="AN93" s="24">
        <f>VLOOKUP(A93,'2022_PAPI_Indicators'!A88:AM268,38,FALSE)</f>
        <v>0.5654563308</v>
      </c>
      <c r="AO93" s="24">
        <f>VLOOKUP(A93,'2022_PAPI_Indicators'!A88:AN268,39,FALSE)</f>
        <v>0.5639024973</v>
      </c>
      <c r="AP93" s="24">
        <f>VLOOKUP(A93,'2022_PAPI_Indicators'!A88:AO268,40,FALSE)</f>
        <v>0.5448378325</v>
      </c>
      <c r="AQ93" s="24">
        <f>VLOOKUP(A93,'2022_PAPI_Indicators'!A88:AP268,41,FALSE)</f>
        <v>0.3967762589</v>
      </c>
      <c r="AR93" s="24">
        <f>VLOOKUP(A93,'2022_PAPI_Indicators'!A88:AQ268,42,FALSE)</f>
        <v>0.3337838054</v>
      </c>
      <c r="AS93" s="24">
        <f>VLOOKUP(A93,'2022_PAPI_Indicators'!A88:AR268,43,FALSE)</f>
        <v>0.3398399353</v>
      </c>
      <c r="AT93" s="24">
        <f>VLOOKUP(A93,'2022_PAPI_Indicators'!A88:AS268,44,FALSE)</f>
        <v>0.3925260305</v>
      </c>
      <c r="AU93" s="24">
        <f>VLOOKUP(A93,'2022_PAPI_Indicators'!A88:AT268,45,FALSE)</f>
        <v>0.4045922458</v>
      </c>
      <c r="AV93" s="24">
        <f>VLOOKUP(A93,'2022_PAPI_Indicators'!A88:AU268,46,FALSE)</f>
        <v>0.3042676449</v>
      </c>
      <c r="AW93" s="24">
        <f>VLOOKUP(A93,'2022_PAPI_Indicators'!A88:AV268,47,FALSE)</f>
        <v>0.3665211797</v>
      </c>
      <c r="AX93" s="24">
        <f>VLOOKUP(A93,'2022_PAPI_Indicators'!A88:AW268,48,FALSE)</f>
        <v>0.6661872864</v>
      </c>
      <c r="AY93" s="24">
        <f>VLOOKUP(A93,'2022_PAPI_Indicators'!A88:AX268,49,FALSE)</f>
        <v>0.4579629004</v>
      </c>
      <c r="AZ93" s="24">
        <f>VLOOKUP(A93,'2022_PAPI_Indicators'!A88:AY268,50,FALSE)</f>
        <v>0.4035318494</v>
      </c>
      <c r="BA93" s="24">
        <f>VLOOKUP(A93,'2022_PAPI_Indicators'!A88:AZ268,51,FALSE)</f>
        <v>0.4504188299</v>
      </c>
      <c r="BB93" s="24">
        <f>VLOOKUP(A93,'2022_PAPI_Indicators'!A88:BA268,52,FALSE)</f>
        <v>0.3153887391</v>
      </c>
      <c r="BC93" s="24">
        <f>VLOOKUP(A93,'2022_PAPI_Indicators'!A88:BB268,53,FALSE)</f>
        <v>0.4527325332</v>
      </c>
      <c r="BD93" s="24">
        <f>VLOOKUP(A93,'2022_PAPI_Indicators'!A88:BC268,54,FALSE)</f>
        <v>0.3017095327</v>
      </c>
      <c r="BE93" s="24">
        <f>VLOOKUP(A93,'2022_PAPI_Indicators'!A88:BD268,55,FALSE)</f>
        <v>0.4403978586</v>
      </c>
      <c r="BF93" s="24">
        <f>VLOOKUP(A93,'2022_PAPI_Indicators'!A88:BE268,56,FALSE)</f>
        <v>0.4885278344</v>
      </c>
      <c r="BG93" s="24">
        <f>VLOOKUP(A93,'2022_PAPI_Indicators'!A88:BF268,57,FALSE)</f>
        <v>0.3627703786</v>
      </c>
      <c r="BH93" s="24">
        <f>VLOOKUP(A93,'2022_PAPI_Indicators'!A88:BG268,58,FALSE)</f>
        <v>0.5084166527</v>
      </c>
      <c r="BI93" s="24">
        <f>VLOOKUP(A93,'2022_PAPI_Indicators'!A88:BH268,59,FALSE)</f>
        <v>0.4080465138</v>
      </c>
      <c r="BJ93" s="24">
        <f>VLOOKUP(A93,'2022_PAPI_Indicators'!A88:BI268,60,FALSE)</f>
        <v>0.4303825498</v>
      </c>
      <c r="BK93" s="24">
        <f>VLOOKUP(A93,'2022_PAPI_Indicators'!A88:BJ268,61,FALSE)</f>
        <v>0.5048234463</v>
      </c>
      <c r="BL93" s="24">
        <f>VLOOKUP(A93,'2022_PAPI_Indicators'!A88:BK268,62,FALSE)</f>
        <v>0.4682672918</v>
      </c>
      <c r="BM93" s="24">
        <f>VLOOKUP(A93,'2022_PAPI_Indicators'!A88:BL268,63,FALSE)</f>
        <v>0.5450263619</v>
      </c>
      <c r="BN93" s="24">
        <f>VLOOKUP(A93,'2022_PAPI_Indicators'!A88:BM268,64,FALSE)</f>
        <v>0.4360852838</v>
      </c>
    </row>
    <row r="94" ht="13.5" customHeight="1">
      <c r="A94" s="11" t="s">
        <v>245</v>
      </c>
      <c r="B94" s="11" t="s">
        <v>246</v>
      </c>
      <c r="C94" s="12" t="s">
        <v>247</v>
      </c>
      <c r="D94" s="30">
        <f>VLOOKUP(A94,'2022_PAPI_Indicators'!A89:B269,2,)</f>
        <v>29282.1582</v>
      </c>
      <c r="E94" s="30">
        <f>VLOOKUP(A94,'2022_PAPI_Indicators'!A89:C269,3,FALSE)</f>
        <v>21065.08398</v>
      </c>
      <c r="F94" s="30">
        <f>VLOOKUP(A94,'2022_PAPI_Indicators'!A89:D269,4,FALSE)</f>
        <v>29353.64648</v>
      </c>
      <c r="G94" s="30">
        <f>VLOOKUP(A94,'2022_PAPI_Indicators'!A89:E269,5,FALSE)</f>
        <v>35712.82422</v>
      </c>
      <c r="H94" s="30">
        <f>VLOOKUP(A94,'2022_PAPI_Indicators'!A89:F269,6,FALSE)</f>
        <v>30436.65625</v>
      </c>
      <c r="I94" s="30">
        <f>VLOOKUP(A94,'2022_PAPI_Indicators'!A89:G269,7,FALSE)</f>
        <v>28735.91992</v>
      </c>
      <c r="J94" s="30">
        <f>VLOOKUP(A94,'2022_PAPI_Indicators'!A89:H269,8,FALSE)</f>
        <v>24894.95898</v>
      </c>
      <c r="K94" s="30">
        <f>VLOOKUP(A94,'2022_PAPI_Indicators'!A89:I269,9,FALSE)</f>
        <v>28136.39453</v>
      </c>
      <c r="L94" s="30">
        <f>VLOOKUP(A94,'2022_PAPI_Indicators'!A89:J269,10,FALSE)</f>
        <v>30289.07617</v>
      </c>
      <c r="M94" s="30">
        <f>VLOOKUP(A94,'2022_PAPI_Indicators'!A89:K269,11,FALSE)</f>
        <v>30430.15625</v>
      </c>
      <c r="N94" s="30">
        <f>VLOOKUP(A94,'2022_PAPI_Indicators'!A89:L269,12,FALSE)</f>
        <v>27664.66406</v>
      </c>
      <c r="O94" s="30">
        <f>VLOOKUP(A94,'2022_PAPI_Indicators'!A89:M269,13,FALSE)</f>
        <v>34603.10156</v>
      </c>
      <c r="P94" s="30">
        <f>VLOOKUP(A94,'2022_PAPI_Indicators'!A89:N269,14,FALSE)</f>
        <v>33213.61719</v>
      </c>
      <c r="Q94" s="30">
        <f>VLOOKUP(A94,'2022_PAPI_Indicators'!A89:O269,15,FALSE)</f>
        <v>35520.78516</v>
      </c>
      <c r="R94" s="31" t="str">
        <f>VLOOKUP(A94,'2022_PAPI_Indicators'!A89:P269,16,FALSE)</f>
        <v/>
      </c>
      <c r="S94" s="30">
        <f>VLOOKUP(A94,'2022_PAPI_Indicators'!A89:R269,17,FALSE)</f>
        <v>33948.05078</v>
      </c>
      <c r="T94" s="30">
        <f>VLOOKUP(A94,'2022_PAPI_Indicators'!A89:S269,18,FALSE)</f>
        <v>31236.5957</v>
      </c>
      <c r="U94" s="31" t="str">
        <f>VLOOKUP(A94,'2022_PAPI_Indicators'!A89:T269,19,FALSE)</f>
        <v/>
      </c>
      <c r="V94" s="30">
        <f>VLOOKUP(A94,'2022_PAPI_Indicators'!A89:U269,20,FALSE)</f>
        <v>26604.96875</v>
      </c>
      <c r="W94" s="30">
        <f>VLOOKUP(A94,'2022_PAPI_Indicators'!A89:V269,21,FALSE)</f>
        <v>30387.23047</v>
      </c>
      <c r="X94" s="30">
        <f>VLOOKUP(A94,'2022_PAPI_Indicators'!A89:W269,22,FALSE)</f>
        <v>29305.44727</v>
      </c>
      <c r="Y94" s="30">
        <f>VLOOKUP(A94,'2022_PAPI_Indicators'!A89:X269,23,FALSE)</f>
        <v>43008.98828</v>
      </c>
      <c r="Z94" s="30">
        <f>VLOOKUP(A94,'2022_PAPI_Indicators'!A89:Y269,24,FALSE)</f>
        <v>29823.17188</v>
      </c>
      <c r="AA94" s="30">
        <f>VLOOKUP(A94,'2022_PAPI_Indicators'!A89:Z269,25,FALSE)</f>
        <v>26187.62109</v>
      </c>
      <c r="AB94" s="30">
        <f>VLOOKUP(A94,'2022_PAPI_Indicators'!A89:AA269,26,FALSE)</f>
        <v>32138.37891</v>
      </c>
      <c r="AC94" s="30">
        <f>VLOOKUP(A94,'2022_PAPI_Indicators'!A89:AB269,27,FALSE)</f>
        <v>33421.65234</v>
      </c>
      <c r="AD94" s="30">
        <f>VLOOKUP(A94,'2022_PAPI_Indicators'!A89:AC269,28,FALSE)</f>
        <v>32375.81836</v>
      </c>
      <c r="AE94" s="30">
        <f>VLOOKUP(A94,'2022_PAPI_Indicators'!A89:AD269,29,FALSE)</f>
        <v>20271.99023</v>
      </c>
      <c r="AF94" s="30">
        <f>VLOOKUP(A94,'2022_PAPI_Indicators'!A89:AE269,30,FALSE)</f>
        <v>35334.28125</v>
      </c>
      <c r="AG94" s="30">
        <f>VLOOKUP(A94,'2022_PAPI_Indicators'!A89:AF269,31,FALSE)</f>
        <v>31538.96484</v>
      </c>
      <c r="AH94" s="30">
        <f>VLOOKUP(A94,'2022_PAPI_Indicators'!A89:AG269,32,FALSE)</f>
        <v>40747.80078</v>
      </c>
      <c r="AI94" s="30">
        <f>VLOOKUP(A94,'2022_PAPI_Indicators'!A89:AH269,33,FALSE)</f>
        <v>38031.55859</v>
      </c>
      <c r="AJ94" s="30">
        <f>VLOOKUP(A94,'2022_PAPI_Indicators'!A89:AI269,34,FALSE)</f>
        <v>35056.58203</v>
      </c>
      <c r="AK94" s="30">
        <f>VLOOKUP(A94,'2022_PAPI_Indicators'!A89:AJ269,35,FALSE)</f>
        <v>26826.72461</v>
      </c>
      <c r="AL94" s="30">
        <f>VLOOKUP(A94,'2022_PAPI_Indicators'!A89:AK269,36,FALSE)</f>
        <v>29896.82031</v>
      </c>
      <c r="AM94" s="30">
        <f>VLOOKUP(A94,'2022_PAPI_Indicators'!A89:AL269,37,FALSE)</f>
        <v>32075.64258</v>
      </c>
      <c r="AN94" s="30">
        <f>VLOOKUP(A94,'2022_PAPI_Indicators'!A89:AM269,38,FALSE)</f>
        <v>27751.23438</v>
      </c>
      <c r="AO94" s="30">
        <f>VLOOKUP(A94,'2022_PAPI_Indicators'!A89:AN269,39,FALSE)</f>
        <v>27778.41406</v>
      </c>
      <c r="AP94" s="30">
        <f>VLOOKUP(A94,'2022_PAPI_Indicators'!A89:AO269,40,FALSE)</f>
        <v>36270.46094</v>
      </c>
      <c r="AQ94" s="30">
        <f>VLOOKUP(A94,'2022_PAPI_Indicators'!A89:AP269,41,FALSE)</f>
        <v>23330.42969</v>
      </c>
      <c r="AR94" s="30">
        <f>VLOOKUP(A94,'2022_PAPI_Indicators'!A89:AQ269,42,FALSE)</f>
        <v>27710.55664</v>
      </c>
      <c r="AS94" s="30">
        <f>VLOOKUP(A94,'2022_PAPI_Indicators'!A89:AR269,43,FALSE)</f>
        <v>27289.54297</v>
      </c>
      <c r="AT94" s="30">
        <f>VLOOKUP(A94,'2022_PAPI_Indicators'!A89:AS269,44,FALSE)</f>
        <v>28958.49609</v>
      </c>
      <c r="AU94" s="30">
        <f>VLOOKUP(A94,'2022_PAPI_Indicators'!A89:AT269,45,FALSE)</f>
        <v>26072.02539</v>
      </c>
      <c r="AV94" s="30">
        <f>VLOOKUP(A94,'2022_PAPI_Indicators'!A89:AU269,46,FALSE)</f>
        <v>34942.01953</v>
      </c>
      <c r="AW94" s="30">
        <f>VLOOKUP(A94,'2022_PAPI_Indicators'!A89:AV269,47,FALSE)</f>
        <v>34526.86719</v>
      </c>
      <c r="AX94" s="30">
        <f>VLOOKUP(A94,'2022_PAPI_Indicators'!A89:AW269,48,FALSE)</f>
        <v>30701.33789</v>
      </c>
      <c r="AY94" s="30">
        <f>VLOOKUP(A94,'2022_PAPI_Indicators'!A89:AX269,49,FALSE)</f>
        <v>33323.04688</v>
      </c>
      <c r="AZ94" s="30">
        <f>VLOOKUP(A94,'2022_PAPI_Indicators'!A89:AY269,50,FALSE)</f>
        <v>33962.80859</v>
      </c>
      <c r="BA94" s="30">
        <f>VLOOKUP(A94,'2022_PAPI_Indicators'!A89:AZ269,51,FALSE)</f>
        <v>24891.39844</v>
      </c>
      <c r="BB94" s="30">
        <f>VLOOKUP(A94,'2022_PAPI_Indicators'!A89:BA269,52,FALSE)</f>
        <v>26905.55859</v>
      </c>
      <c r="BC94" s="30">
        <f>VLOOKUP(A94,'2022_PAPI_Indicators'!A89:BB269,53,FALSE)</f>
        <v>30421.26367</v>
      </c>
      <c r="BD94" s="30">
        <f>VLOOKUP(A94,'2022_PAPI_Indicators'!A89:BC269,54,FALSE)</f>
        <v>33805.1875</v>
      </c>
      <c r="BE94" s="30">
        <f>VLOOKUP(A94,'2022_PAPI_Indicators'!A89:BD269,55,FALSE)</f>
        <v>29137.15039</v>
      </c>
      <c r="BF94" s="30">
        <f>VLOOKUP(A94,'2022_PAPI_Indicators'!A89:BE269,56,FALSE)</f>
        <v>36037.75391</v>
      </c>
      <c r="BG94" s="30">
        <f>VLOOKUP(A94,'2022_PAPI_Indicators'!A89:BF269,57,FALSE)</f>
        <v>29452.30078</v>
      </c>
      <c r="BH94" s="30">
        <f>VLOOKUP(A94,'2022_PAPI_Indicators'!A89:BG269,58,FALSE)</f>
        <v>30765.48047</v>
      </c>
      <c r="BI94" s="30">
        <f>VLOOKUP(A94,'2022_PAPI_Indicators'!A89:BH269,59,FALSE)</f>
        <v>34132.51953</v>
      </c>
      <c r="BJ94" s="30">
        <f>VLOOKUP(A94,'2022_PAPI_Indicators'!A89:BI269,60,FALSE)</f>
        <v>31833.90625</v>
      </c>
      <c r="BK94" s="30">
        <f>VLOOKUP(A94,'2022_PAPI_Indicators'!A89:BJ269,61,FALSE)</f>
        <v>33598.37109</v>
      </c>
      <c r="BL94" s="30">
        <f>VLOOKUP(A94,'2022_PAPI_Indicators'!A89:BK269,62,FALSE)</f>
        <v>36333.55859</v>
      </c>
      <c r="BM94" s="30">
        <f>VLOOKUP(A94,'2022_PAPI_Indicators'!A89:BL269,63,FALSE)</f>
        <v>29821.69336</v>
      </c>
      <c r="BN94" s="30">
        <f>VLOOKUP(A94,'2022_PAPI_Indicators'!A89:BM269,64,FALSE)</f>
        <v>33726.26563</v>
      </c>
    </row>
    <row r="95" ht="13.5" customHeight="1">
      <c r="A95" s="11" t="s">
        <v>248</v>
      </c>
      <c r="B95" s="11" t="s">
        <v>249</v>
      </c>
      <c r="C95" s="12" t="s">
        <v>83</v>
      </c>
      <c r="D95" s="75">
        <v>0.021664895117282867</v>
      </c>
      <c r="E95" s="75">
        <v>0.0</v>
      </c>
      <c r="F95" s="75">
        <v>0.0</v>
      </c>
      <c r="G95" s="75">
        <v>0.0983041375875473</v>
      </c>
      <c r="H95" s="75">
        <v>0.0</v>
      </c>
      <c r="I95" s="75">
        <v>0.0</v>
      </c>
      <c r="J95" s="75">
        <v>0.3001897931098938</v>
      </c>
      <c r="K95" s="75">
        <v>0.08720651268959045</v>
      </c>
      <c r="L95" s="75">
        <v>0.0</v>
      </c>
      <c r="M95" s="75">
        <v>0.0</v>
      </c>
      <c r="N95" s="75">
        <v>0.27007436752319336</v>
      </c>
      <c r="O95" s="75">
        <v>0.0</v>
      </c>
      <c r="P95" s="75">
        <v>0.0</v>
      </c>
      <c r="Q95" s="75">
        <v>1.0</v>
      </c>
      <c r="R95" s="25">
        <v>0.0</v>
      </c>
      <c r="S95" s="75">
        <v>0.0</v>
      </c>
      <c r="T95" s="75">
        <v>0.0</v>
      </c>
      <c r="U95" s="25">
        <v>0.0</v>
      </c>
      <c r="V95" s="75">
        <v>0.0</v>
      </c>
      <c r="W95" s="75">
        <v>0.0</v>
      </c>
      <c r="X95" s="75">
        <v>0.0</v>
      </c>
      <c r="Y95" s="75">
        <v>0.0</v>
      </c>
      <c r="Z95" s="75">
        <v>0.0</v>
      </c>
      <c r="AA95" s="75">
        <v>0.0</v>
      </c>
      <c r="AB95" s="75">
        <v>0.0</v>
      </c>
      <c r="AC95" s="75">
        <v>0.21675676107406616</v>
      </c>
      <c r="AD95" s="75">
        <v>0.0</v>
      </c>
      <c r="AE95" s="75">
        <v>0.0</v>
      </c>
      <c r="AF95" s="75">
        <v>0.0</v>
      </c>
      <c r="AG95" s="75">
        <v>0.0</v>
      </c>
      <c r="AH95" s="75">
        <v>0.0</v>
      </c>
      <c r="AI95" s="75">
        <v>0.0</v>
      </c>
      <c r="AJ95" s="75">
        <v>0.0</v>
      </c>
      <c r="AK95" s="75">
        <v>0.0</v>
      </c>
      <c r="AL95" s="75">
        <v>0.0</v>
      </c>
      <c r="AM95" s="75">
        <v>0.0</v>
      </c>
      <c r="AN95" s="75">
        <v>0.0</v>
      </c>
      <c r="AO95" s="75">
        <v>0.0</v>
      </c>
      <c r="AP95" s="75">
        <v>0.0</v>
      </c>
      <c r="AQ95" s="75">
        <v>0.0</v>
      </c>
      <c r="AR95" s="75">
        <v>0.1724412441253662</v>
      </c>
      <c r="AS95" s="75">
        <v>0.1339082568883896</v>
      </c>
      <c r="AT95" s="75">
        <v>0.0</v>
      </c>
      <c r="AU95" s="75">
        <v>0.0</v>
      </c>
      <c r="AV95" s="75">
        <v>0.0</v>
      </c>
      <c r="AW95" s="75">
        <v>0.0</v>
      </c>
      <c r="AX95" s="75">
        <v>0.0</v>
      </c>
      <c r="AY95" s="75">
        <v>0.07561115175485611</v>
      </c>
      <c r="AZ95" s="75">
        <v>0.0</v>
      </c>
      <c r="BA95" s="75">
        <v>0.0</v>
      </c>
      <c r="BB95" s="75">
        <v>0.0</v>
      </c>
      <c r="BC95" s="75">
        <v>0.0</v>
      </c>
      <c r="BD95" s="75">
        <v>0.0</v>
      </c>
      <c r="BE95" s="75">
        <v>0.0</v>
      </c>
      <c r="BF95" s="75">
        <v>0.38711050152778625</v>
      </c>
      <c r="BG95" s="75">
        <v>0.0</v>
      </c>
      <c r="BH95" s="75">
        <v>0.0</v>
      </c>
      <c r="BI95" s="75">
        <v>0.0</v>
      </c>
      <c r="BJ95" s="75">
        <v>0.0</v>
      </c>
      <c r="BK95" s="75">
        <v>0.0</v>
      </c>
      <c r="BL95" s="75">
        <v>0.0</v>
      </c>
      <c r="BM95" s="70"/>
      <c r="BN95" s="70"/>
    </row>
    <row r="96" ht="13.5" customHeight="1">
      <c r="A96" s="32" t="s">
        <v>250</v>
      </c>
      <c r="B96" s="32" t="s">
        <v>251</v>
      </c>
      <c r="C96" s="33" t="s">
        <v>83</v>
      </c>
      <c r="D96" s="116">
        <v>0.5027243494987488</v>
      </c>
      <c r="E96" s="116">
        <v>0.37305721640586853</v>
      </c>
      <c r="F96" s="116">
        <v>0.5805469751358032</v>
      </c>
      <c r="G96" s="116">
        <v>0.36936527490615845</v>
      </c>
      <c r="H96" s="116">
        <v>0.42935463786125183</v>
      </c>
      <c r="I96" s="116">
        <v>0.6713609099388123</v>
      </c>
      <c r="J96" s="116">
        <v>0.15501955151557922</v>
      </c>
      <c r="K96" s="116">
        <v>0.20899952948093414</v>
      </c>
      <c r="L96" s="116">
        <v>0.7282024025917053</v>
      </c>
      <c r="M96" s="116">
        <v>0.3619726598262787</v>
      </c>
      <c r="N96" s="116">
        <v>0.4582374095916748</v>
      </c>
      <c r="O96" s="116">
        <v>0.4977487325668335</v>
      </c>
      <c r="P96" s="116">
        <v>0.5393589735031128</v>
      </c>
      <c r="Q96" s="116">
        <v>0.4565982222557068</v>
      </c>
      <c r="R96" s="25">
        <v>0.0</v>
      </c>
      <c r="S96" s="116">
        <v>0.682223379611969</v>
      </c>
      <c r="T96" s="116">
        <v>0.5026232600212097</v>
      </c>
      <c r="U96" s="25">
        <v>0.0</v>
      </c>
      <c r="V96" s="116">
        <v>0.5097317099571228</v>
      </c>
      <c r="W96" s="116">
        <v>0.35138723254203796</v>
      </c>
      <c r="X96" s="116">
        <v>0.25328055024147034</v>
      </c>
      <c r="Y96" s="116">
        <v>0.27594444155693054</v>
      </c>
      <c r="Z96" s="116">
        <v>0.2885505259037018</v>
      </c>
      <c r="AA96" s="116">
        <v>0.2543841302394867</v>
      </c>
      <c r="AB96" s="116">
        <v>0.40046724677085876</v>
      </c>
      <c r="AC96" s="116">
        <v>0.30980682373046875</v>
      </c>
      <c r="AD96" s="116">
        <v>0.4231768846511841</v>
      </c>
      <c r="AE96" s="116">
        <v>0.3845383822917938</v>
      </c>
      <c r="AF96" s="116">
        <v>0.6643639206886292</v>
      </c>
      <c r="AG96" s="116">
        <v>0.6901189684867859</v>
      </c>
      <c r="AH96" s="116">
        <v>0.46186333894729614</v>
      </c>
      <c r="AI96" s="116">
        <v>0.6422159671783447</v>
      </c>
      <c r="AJ96" s="116">
        <v>0.558699905872345</v>
      </c>
      <c r="AK96" s="116">
        <v>0.3663230836391449</v>
      </c>
      <c r="AL96" s="116">
        <v>0.5502822995185852</v>
      </c>
      <c r="AM96" s="116">
        <v>0.2848576605319977</v>
      </c>
      <c r="AN96" s="116">
        <v>0.3325076401233673</v>
      </c>
      <c r="AO96" s="116">
        <v>0.26272016763687134</v>
      </c>
      <c r="AP96" s="116">
        <v>0.27836358547210693</v>
      </c>
      <c r="AQ96" s="116">
        <v>0.47409719228744507</v>
      </c>
      <c r="AR96" s="116">
        <v>0.43787017464637756</v>
      </c>
      <c r="AS96" s="116">
        <v>0.8409122824668884</v>
      </c>
      <c r="AT96" s="116">
        <v>0.3293137848377228</v>
      </c>
      <c r="AU96" s="116">
        <v>0.5015904307365417</v>
      </c>
      <c r="AV96" s="116">
        <v>0.6110954880714417</v>
      </c>
      <c r="AW96" s="116">
        <v>0.3981429636478424</v>
      </c>
      <c r="AX96" s="116">
        <v>0.4226128160953522</v>
      </c>
      <c r="AY96" s="116">
        <v>0.46181750297546387</v>
      </c>
      <c r="AZ96" s="116">
        <v>0.5749438405036926</v>
      </c>
      <c r="BA96" s="116">
        <v>0.5023778080940247</v>
      </c>
      <c r="BB96" s="116">
        <v>0.3828352391719818</v>
      </c>
      <c r="BC96" s="116">
        <v>0.47088390588760376</v>
      </c>
      <c r="BD96" s="116">
        <v>0.6465039253234863</v>
      </c>
      <c r="BE96" s="116">
        <v>0.3383771479129791</v>
      </c>
      <c r="BF96" s="116">
        <v>0.23473115265369415</v>
      </c>
      <c r="BG96" s="116">
        <v>0.31958940625190735</v>
      </c>
      <c r="BH96" s="116">
        <v>0.45806166529655457</v>
      </c>
      <c r="BI96" s="116">
        <v>0.6064574122428894</v>
      </c>
      <c r="BJ96" s="116">
        <v>0.6241026520729065</v>
      </c>
      <c r="BK96" s="116">
        <v>0.3711634576320648</v>
      </c>
      <c r="BL96" s="116">
        <v>0.3295600116252899</v>
      </c>
      <c r="BM96" s="116">
        <v>0.3038982152938843</v>
      </c>
      <c r="BN96" s="116">
        <v>0.6657207012176514</v>
      </c>
    </row>
    <row r="97" ht="13.5" customHeight="1">
      <c r="A97" s="32" t="s">
        <v>252</v>
      </c>
      <c r="B97" s="32" t="s">
        <v>253</v>
      </c>
      <c r="C97" s="33" t="s">
        <v>83</v>
      </c>
      <c r="D97" s="116">
        <v>0.5302245020866394</v>
      </c>
      <c r="E97" s="116">
        <v>0.39818075299263</v>
      </c>
      <c r="F97" s="116">
        <v>0.44487133622169495</v>
      </c>
      <c r="G97" s="116">
        <v>0.6631942391395569</v>
      </c>
      <c r="H97" s="116">
        <v>0.46621042490005493</v>
      </c>
      <c r="I97" s="116">
        <v>0.7832050323486328</v>
      </c>
      <c r="J97" s="116">
        <v>0.579990565776825</v>
      </c>
      <c r="K97" s="116">
        <v>0.6397335529327393</v>
      </c>
      <c r="L97" s="116">
        <v>0.8526030778884888</v>
      </c>
      <c r="M97" s="116">
        <v>0.5786084532737732</v>
      </c>
      <c r="N97" s="116">
        <v>0.6014573574066162</v>
      </c>
      <c r="O97" s="116">
        <v>0.8043661713600159</v>
      </c>
      <c r="P97" s="116">
        <v>0.9025606513023376</v>
      </c>
      <c r="Q97" s="116">
        <v>0.7930150628089905</v>
      </c>
      <c r="R97" s="25">
        <v>0.0</v>
      </c>
      <c r="S97" s="116">
        <v>0.5516799092292786</v>
      </c>
      <c r="T97" s="116">
        <v>0.49220070242881775</v>
      </c>
      <c r="U97" s="25">
        <v>0.0</v>
      </c>
      <c r="V97" s="116">
        <v>0.5860315561294556</v>
      </c>
      <c r="W97" s="116">
        <v>0.5622924566268921</v>
      </c>
      <c r="X97" s="116">
        <v>0.47882235050201416</v>
      </c>
      <c r="Y97" s="116">
        <v>0.4778040647506714</v>
      </c>
      <c r="Z97" s="116">
        <v>0.46185436844825745</v>
      </c>
      <c r="AA97" s="116">
        <v>0.3978067636489868</v>
      </c>
      <c r="AB97" s="116">
        <v>0.5114847421646118</v>
      </c>
      <c r="AC97" s="116">
        <v>0.48502692580223083</v>
      </c>
      <c r="AD97" s="116">
        <v>0.5255903601646423</v>
      </c>
      <c r="AE97" s="116">
        <v>0.4846074879169464</v>
      </c>
      <c r="AF97" s="116">
        <v>0.7827901840209961</v>
      </c>
      <c r="AG97" s="116">
        <v>0.402057409286499</v>
      </c>
      <c r="AH97" s="116">
        <v>0.2980334162712097</v>
      </c>
      <c r="AI97" s="116">
        <v>0.4332774877548218</v>
      </c>
      <c r="AJ97" s="116">
        <v>0.39315375685691833</v>
      </c>
      <c r="AK97" s="116">
        <v>0.4565523862838745</v>
      </c>
      <c r="AL97" s="116">
        <v>0.3747307360172272</v>
      </c>
      <c r="AM97" s="116">
        <v>0.2314714789390564</v>
      </c>
      <c r="AN97" s="116">
        <v>0.3534716069698334</v>
      </c>
      <c r="AO97" s="116">
        <v>0.3600526452064514</v>
      </c>
      <c r="AP97" s="116">
        <v>0.4116584360599518</v>
      </c>
      <c r="AQ97" s="116">
        <v>0.4070216119289398</v>
      </c>
      <c r="AR97" s="116">
        <v>0.49609819054603577</v>
      </c>
      <c r="AS97" s="116">
        <v>0.41170260310173035</v>
      </c>
      <c r="AT97" s="116">
        <v>0.338850200176239</v>
      </c>
      <c r="AU97" s="116">
        <v>0.615623950958252</v>
      </c>
      <c r="AV97" s="116">
        <v>0.4001798629760742</v>
      </c>
      <c r="AW97" s="116">
        <v>0.543391227722168</v>
      </c>
      <c r="AX97" s="116">
        <v>0.30498969554901123</v>
      </c>
      <c r="AY97" s="116">
        <v>0.48741647601127625</v>
      </c>
      <c r="AZ97" s="116">
        <v>0.36876434087753296</v>
      </c>
      <c r="BA97" s="116">
        <v>0.2565816044807434</v>
      </c>
      <c r="BB97" s="116">
        <v>0.5742745995521545</v>
      </c>
      <c r="BC97" s="116">
        <v>0.41110730171203613</v>
      </c>
      <c r="BD97" s="116">
        <v>0.2321641594171524</v>
      </c>
      <c r="BE97" s="116">
        <v>0.3304643929004669</v>
      </c>
      <c r="BF97" s="116">
        <v>0.34796106815338135</v>
      </c>
      <c r="BG97" s="116">
        <v>0.4325439929962158</v>
      </c>
      <c r="BH97" s="116">
        <v>0.4215739071369171</v>
      </c>
      <c r="BI97" s="116">
        <v>0.36847448348999023</v>
      </c>
      <c r="BJ97" s="116">
        <v>0.5218817591667175</v>
      </c>
      <c r="BK97" s="116">
        <v>0.4585466980934143</v>
      </c>
      <c r="BL97" s="116">
        <v>0.3841829299926758</v>
      </c>
      <c r="BM97" s="116">
        <v>0.3616520166397095</v>
      </c>
      <c r="BN97" s="116">
        <v>0.34678950905799866</v>
      </c>
    </row>
    <row r="98" ht="13.5" customHeight="1">
      <c r="A98" s="112" t="s">
        <v>254</v>
      </c>
      <c r="B98" s="113" t="s">
        <v>255</v>
      </c>
      <c r="C98" s="114" t="s">
        <v>178</v>
      </c>
      <c r="D98" s="115">
        <f>VLOOKUP(A98,'2022_PAPI_Indicators'!A93:B273,2,)</f>
        <v>7.310088634</v>
      </c>
      <c r="E98" s="115">
        <f>VLOOKUP(A98,'2022_PAPI_Indicators'!A93:C273,3,FALSE)</f>
        <v>7.184366703</v>
      </c>
      <c r="F98" s="115">
        <f>VLOOKUP(A98,'2022_PAPI_Indicators'!A93:D273,4,FALSE)</f>
        <v>7.061397552</v>
      </c>
      <c r="G98" s="115">
        <f>VLOOKUP(A98,'2022_PAPI_Indicators'!A93:E273,5,FALSE)</f>
        <v>7.377445221</v>
      </c>
      <c r="H98" s="115">
        <f>VLOOKUP(A98,'2022_PAPI_Indicators'!A93:F273,6,FALSE)</f>
        <v>7.135579109</v>
      </c>
      <c r="I98" s="115">
        <f>VLOOKUP(A98,'2022_PAPI_Indicators'!A93:G273,7,FALSE)</f>
        <v>7.27202034</v>
      </c>
      <c r="J98" s="115">
        <f>VLOOKUP(A98,'2022_PAPI_Indicators'!A93:H273,8,FALSE)</f>
        <v>7.01262331</v>
      </c>
      <c r="K98" s="115">
        <f>VLOOKUP(A98,'2022_PAPI_Indicators'!A93:I273,9,FALSE)</f>
        <v>7.185085297</v>
      </c>
      <c r="L98" s="115">
        <f>VLOOKUP(A98,'2022_PAPI_Indicators'!A93:J273,10,FALSE)</f>
        <v>7.381396294</v>
      </c>
      <c r="M98" s="115">
        <f>VLOOKUP(A98,'2022_PAPI_Indicators'!A93:K273,11,FALSE)</f>
        <v>7.209057808</v>
      </c>
      <c r="N98" s="115">
        <f>VLOOKUP(A98,'2022_PAPI_Indicators'!A93:L273,12,FALSE)</f>
        <v>6.646802425</v>
      </c>
      <c r="O98" s="115">
        <f>VLOOKUP(A98,'2022_PAPI_Indicators'!A93:M273,13,FALSE)</f>
        <v>7.204213142</v>
      </c>
      <c r="P98" s="115">
        <f>VLOOKUP(A98,'2022_PAPI_Indicators'!A93:N273,14,FALSE)</f>
        <v>7.262708187</v>
      </c>
      <c r="Q98" s="115">
        <f>VLOOKUP(A98,'2022_PAPI_Indicators'!A93:O273,15,FALSE)</f>
        <v>7.655076027</v>
      </c>
      <c r="R98" s="10" t="str">
        <f>VLOOKUP(A98,'2022_PAPI_Indicators'!A93:P273,16,FALSE)</f>
        <v/>
      </c>
      <c r="S98" s="115">
        <f>VLOOKUP(A98,'2022_PAPI_Indicators'!A93:R273,17,FALSE)</f>
        <v>7.275005341</v>
      </c>
      <c r="T98" s="115">
        <f>VLOOKUP(A98,'2022_PAPI_Indicators'!A93:S273,18,FALSE)</f>
        <v>7.157936096</v>
      </c>
      <c r="U98" s="10">
        <f>VLOOKUP(A98,'2022_PAPI_Indicators'!A93:T273,19,FALSE)</f>
        <v>7.582088947</v>
      </c>
      <c r="V98" s="115">
        <f>VLOOKUP(A98,'2022_PAPI_Indicators'!A93:U273,20,FALSE)</f>
        <v>7.259856701</v>
      </c>
      <c r="W98" s="115">
        <f>VLOOKUP(A98,'2022_PAPI_Indicators'!A93:V273,21,FALSE)</f>
        <v>7.111545086</v>
      </c>
      <c r="X98" s="115">
        <f>VLOOKUP(A98,'2022_PAPI_Indicators'!A93:W273,22,FALSE)</f>
        <v>7.627562523</v>
      </c>
      <c r="Y98" s="115">
        <f>VLOOKUP(A98,'2022_PAPI_Indicators'!A93:X273,23,FALSE)</f>
        <v>7.083069801</v>
      </c>
      <c r="Z98" s="115">
        <f>VLOOKUP(A98,'2022_PAPI_Indicators'!A93:Y273,24,FALSE)</f>
        <v>7.24049902</v>
      </c>
      <c r="AA98" s="115">
        <f>VLOOKUP(A98,'2022_PAPI_Indicators'!A93:Z273,25,FALSE)</f>
        <v>7.364610195</v>
      </c>
      <c r="AB98" s="115">
        <f>VLOOKUP(A98,'2022_PAPI_Indicators'!A93:AA273,26,FALSE)</f>
        <v>7.436090946</v>
      </c>
      <c r="AC98" s="115">
        <f>VLOOKUP(A98,'2022_PAPI_Indicators'!A93:AB273,27,FALSE)</f>
        <v>7.439259529</v>
      </c>
      <c r="AD98" s="115">
        <f>VLOOKUP(A98,'2022_PAPI_Indicators'!A93:AC273,28,FALSE)</f>
        <v>7.063186169</v>
      </c>
      <c r="AE98" s="115">
        <f>VLOOKUP(A98,'2022_PAPI_Indicators'!A93:AD273,29,FALSE)</f>
        <v>7.388213634</v>
      </c>
      <c r="AF98" s="115">
        <f>VLOOKUP(A98,'2022_PAPI_Indicators'!A93:AE273,30,FALSE)</f>
        <v>7.13051796</v>
      </c>
      <c r="AG98" s="115">
        <f>VLOOKUP(A98,'2022_PAPI_Indicators'!A93:AF273,31,FALSE)</f>
        <v>6.993368626</v>
      </c>
      <c r="AH98" s="115">
        <f>VLOOKUP(A98,'2022_PAPI_Indicators'!A93:AG273,32,FALSE)</f>
        <v>7.293833733</v>
      </c>
      <c r="AI98" s="115">
        <f>VLOOKUP(A98,'2022_PAPI_Indicators'!A93:AH273,33,FALSE)</f>
        <v>7.306221962</v>
      </c>
      <c r="AJ98" s="115">
        <f>VLOOKUP(A98,'2022_PAPI_Indicators'!A93:AI273,34,FALSE)</f>
        <v>7.11782217</v>
      </c>
      <c r="AK98" s="115">
        <f>VLOOKUP(A98,'2022_PAPI_Indicators'!A93:AJ273,35,FALSE)</f>
        <v>7.178260326</v>
      </c>
      <c r="AL98" s="115">
        <f>VLOOKUP(A98,'2022_PAPI_Indicators'!A93:AK273,36,FALSE)</f>
        <v>7.035851955</v>
      </c>
      <c r="AM98" s="115">
        <f>VLOOKUP(A98,'2022_PAPI_Indicators'!A93:AL273,37,FALSE)</f>
        <v>7.017281532</v>
      </c>
      <c r="AN98" s="115">
        <f>VLOOKUP(A98,'2022_PAPI_Indicators'!A93:AM273,38,FALSE)</f>
        <v>7.342768192</v>
      </c>
      <c r="AO98" s="115">
        <f>VLOOKUP(A98,'2022_PAPI_Indicators'!A93:AN273,39,FALSE)</f>
        <v>7.529537678</v>
      </c>
      <c r="AP98" s="115">
        <f>VLOOKUP(A98,'2022_PAPI_Indicators'!A93:AO273,40,FALSE)</f>
        <v>7.438760281</v>
      </c>
      <c r="AQ98" s="115">
        <f>VLOOKUP(A98,'2022_PAPI_Indicators'!A93:AP273,41,FALSE)</f>
        <v>6.894007683</v>
      </c>
      <c r="AR98" s="115">
        <f>VLOOKUP(A98,'2022_PAPI_Indicators'!A93:AQ273,42,FALSE)</f>
        <v>6.638488293</v>
      </c>
      <c r="AS98" s="115">
        <f>VLOOKUP(A98,'2022_PAPI_Indicators'!A93:AR273,43,FALSE)</f>
        <v>7.245049477</v>
      </c>
      <c r="AT98" s="115">
        <f>VLOOKUP(A98,'2022_PAPI_Indicators'!A93:AS273,44,FALSE)</f>
        <v>7.254117489</v>
      </c>
      <c r="AU98" s="115">
        <f>VLOOKUP(A98,'2022_PAPI_Indicators'!A93:AT273,45,FALSE)</f>
        <v>7.209442616</v>
      </c>
      <c r="AV98" s="115">
        <f>VLOOKUP(A98,'2022_PAPI_Indicators'!A93:AU273,46,FALSE)</f>
        <v>7.077884674</v>
      </c>
      <c r="AW98" s="115">
        <f>VLOOKUP(A98,'2022_PAPI_Indicators'!A93:AV273,47,FALSE)</f>
        <v>6.576035023</v>
      </c>
      <c r="AX98" s="115">
        <f>VLOOKUP(A98,'2022_PAPI_Indicators'!A93:AW273,48,FALSE)</f>
        <v>7.475878716</v>
      </c>
      <c r="AY98" s="115">
        <f>VLOOKUP(A98,'2022_PAPI_Indicators'!A93:AX273,49,FALSE)</f>
        <v>7.164129734</v>
      </c>
      <c r="AZ98" s="115">
        <f>VLOOKUP(A98,'2022_PAPI_Indicators'!A93:AY273,50,FALSE)</f>
        <v>7.079618931</v>
      </c>
      <c r="BA98" s="115">
        <f>VLOOKUP(A98,'2022_PAPI_Indicators'!A93:AZ273,51,FALSE)</f>
        <v>7.154588699</v>
      </c>
      <c r="BB98" s="115">
        <f>VLOOKUP(A98,'2022_PAPI_Indicators'!A93:BA273,52,FALSE)</f>
        <v>7.219308853</v>
      </c>
      <c r="BC98" s="115">
        <f>VLOOKUP(A98,'2022_PAPI_Indicators'!A93:BB273,53,FALSE)</f>
        <v>7.192978382</v>
      </c>
      <c r="BD98" s="115">
        <f>VLOOKUP(A98,'2022_PAPI_Indicators'!A93:BC273,54,FALSE)</f>
        <v>7.383644581</v>
      </c>
      <c r="BE98" s="115">
        <f>VLOOKUP(A98,'2022_PAPI_Indicators'!A93:BD273,55,FALSE)</f>
        <v>7.285150528</v>
      </c>
      <c r="BF98" s="115">
        <f>VLOOKUP(A98,'2022_PAPI_Indicators'!A93:BE273,56,FALSE)</f>
        <v>7.279564857</v>
      </c>
      <c r="BG98" s="115">
        <f>VLOOKUP(A98,'2022_PAPI_Indicators'!A93:BF273,57,FALSE)</f>
        <v>7.5809865</v>
      </c>
      <c r="BH98" s="115">
        <f>VLOOKUP(A98,'2022_PAPI_Indicators'!A93:BG273,58,FALSE)</f>
        <v>7.061862946</v>
      </c>
      <c r="BI98" s="115">
        <f>VLOOKUP(A98,'2022_PAPI_Indicators'!A93:BH273,59,FALSE)</f>
        <v>7.186039925</v>
      </c>
      <c r="BJ98" s="115">
        <f>VLOOKUP(A98,'2022_PAPI_Indicators'!A93:BI273,60,FALSE)</f>
        <v>7.076688766</v>
      </c>
      <c r="BK98" s="115">
        <f>VLOOKUP(A98,'2022_PAPI_Indicators'!A93:BJ273,61,FALSE)</f>
        <v>7.264820576</v>
      </c>
      <c r="BL98" s="115">
        <f>VLOOKUP(A98,'2022_PAPI_Indicators'!A93:BK273,62,FALSE)</f>
        <v>7.412090302</v>
      </c>
      <c r="BM98" s="115">
        <f>VLOOKUP(A98,'2022_PAPI_Indicators'!A93:BL273,63,FALSE)</f>
        <v>7.473914146</v>
      </c>
      <c r="BN98" s="115">
        <f>VLOOKUP(A98,'2022_PAPI_Indicators'!A93:BM273,64,FALSE)</f>
        <v>7.336828232</v>
      </c>
    </row>
    <row r="99" ht="13.5" customHeight="1">
      <c r="A99" s="19" t="s">
        <v>256</v>
      </c>
      <c r="B99" s="19" t="s">
        <v>257</v>
      </c>
      <c r="C99" s="20" t="s">
        <v>181</v>
      </c>
      <c r="D99" s="21">
        <f>VLOOKUP(A99,'2022_PAPI_Indicators'!A94:B274,2,)</f>
        <v>2.50019002</v>
      </c>
      <c r="E99" s="21">
        <f>VLOOKUP(A99,'2022_PAPI_Indicators'!A94:C274,3,FALSE)</f>
        <v>2.474864244</v>
      </c>
      <c r="F99" s="21">
        <f>VLOOKUP(A99,'2022_PAPI_Indicators'!A94:D274,4,FALSE)</f>
        <v>2.411699772</v>
      </c>
      <c r="G99" s="21">
        <f>VLOOKUP(A99,'2022_PAPI_Indicators'!A94:E274,5,FALSE)</f>
        <v>2.573563814</v>
      </c>
      <c r="H99" s="21">
        <f>VLOOKUP(A99,'2022_PAPI_Indicators'!A94:F274,6,FALSE)</f>
        <v>2.51610446</v>
      </c>
      <c r="I99" s="21">
        <f>VLOOKUP(A99,'2022_PAPI_Indicators'!A94:G274,7,FALSE)</f>
        <v>2.496357441</v>
      </c>
      <c r="J99" s="21">
        <f>VLOOKUP(A99,'2022_PAPI_Indicators'!A94:H274,8,FALSE)</f>
        <v>2.495533228</v>
      </c>
      <c r="K99" s="21">
        <f>VLOOKUP(A99,'2022_PAPI_Indicators'!A94:I274,9,FALSE)</f>
        <v>2.438805103</v>
      </c>
      <c r="L99" s="21">
        <f>VLOOKUP(A99,'2022_PAPI_Indicators'!A94:J274,10,FALSE)</f>
        <v>2.451280117</v>
      </c>
      <c r="M99" s="21">
        <f>VLOOKUP(A99,'2022_PAPI_Indicators'!A94:K274,11,FALSE)</f>
        <v>2.589322805</v>
      </c>
      <c r="N99" s="21">
        <f>VLOOKUP(A99,'2022_PAPI_Indicators'!A94:L274,12,FALSE)</f>
        <v>2.391298056</v>
      </c>
      <c r="O99" s="21">
        <f>VLOOKUP(A99,'2022_PAPI_Indicators'!A94:M274,13,FALSE)</f>
        <v>2.496339083</v>
      </c>
      <c r="P99" s="21">
        <f>VLOOKUP(A99,'2022_PAPI_Indicators'!A94:N274,14,FALSE)</f>
        <v>2.500123501</v>
      </c>
      <c r="Q99" s="21">
        <f>VLOOKUP(A99,'2022_PAPI_Indicators'!A94:O274,15,FALSE)</f>
        <v>2.636192322</v>
      </c>
      <c r="R99" s="22" t="str">
        <f>VLOOKUP(A99,'2022_PAPI_Indicators'!A94:P274,16,FALSE)</f>
        <v/>
      </c>
      <c r="S99" s="21">
        <f>VLOOKUP(A99,'2022_PAPI_Indicators'!A94:R274,17,FALSE)</f>
        <v>2.494477749</v>
      </c>
      <c r="T99" s="21">
        <f>VLOOKUP(A99,'2022_PAPI_Indicators'!A94:S274,18,FALSE)</f>
        <v>2.445274591</v>
      </c>
      <c r="U99" s="22">
        <f>VLOOKUP(A99,'2022_PAPI_Indicators'!A94:T274,19,FALSE)</f>
        <v>2.553287983</v>
      </c>
      <c r="V99" s="21">
        <f>VLOOKUP(A99,'2022_PAPI_Indicators'!A94:U274,20,FALSE)</f>
        <v>2.388167143</v>
      </c>
      <c r="W99" s="21">
        <f>VLOOKUP(A99,'2022_PAPI_Indicators'!A94:V274,21,FALSE)</f>
        <v>2.514886379</v>
      </c>
      <c r="X99" s="21">
        <f>VLOOKUP(A99,'2022_PAPI_Indicators'!A94:W274,22,FALSE)</f>
        <v>2.607800484</v>
      </c>
      <c r="Y99" s="21">
        <f>VLOOKUP(A99,'2022_PAPI_Indicators'!A94:X274,23,FALSE)</f>
        <v>2.40959096</v>
      </c>
      <c r="Z99" s="21">
        <f>VLOOKUP(A99,'2022_PAPI_Indicators'!A94:Y274,24,FALSE)</f>
        <v>2.467427254</v>
      </c>
      <c r="AA99" s="21">
        <f>VLOOKUP(A99,'2022_PAPI_Indicators'!A94:Z274,25,FALSE)</f>
        <v>2.4781394</v>
      </c>
      <c r="AB99" s="21">
        <f>VLOOKUP(A99,'2022_PAPI_Indicators'!A94:AA274,26,FALSE)</f>
        <v>2.513949156</v>
      </c>
      <c r="AC99" s="21">
        <f>VLOOKUP(A99,'2022_PAPI_Indicators'!A94:AB274,27,FALSE)</f>
        <v>2.567255974</v>
      </c>
      <c r="AD99" s="21">
        <f>VLOOKUP(A99,'2022_PAPI_Indicators'!A94:AC274,28,FALSE)</f>
        <v>2.378833294</v>
      </c>
      <c r="AE99" s="21">
        <f>VLOOKUP(A99,'2022_PAPI_Indicators'!A94:AD274,29,FALSE)</f>
        <v>2.537431955</v>
      </c>
      <c r="AF99" s="21">
        <f>VLOOKUP(A99,'2022_PAPI_Indicators'!A94:AE274,30,FALSE)</f>
        <v>2.370885849</v>
      </c>
      <c r="AG99" s="21">
        <f>VLOOKUP(A99,'2022_PAPI_Indicators'!A94:AF274,31,FALSE)</f>
        <v>2.335752487</v>
      </c>
      <c r="AH99" s="21">
        <f>VLOOKUP(A99,'2022_PAPI_Indicators'!A94:AG274,32,FALSE)</f>
        <v>2.529489756</v>
      </c>
      <c r="AI99" s="21">
        <f>VLOOKUP(A99,'2022_PAPI_Indicators'!A94:AH274,33,FALSE)</f>
        <v>2.427236557</v>
      </c>
      <c r="AJ99" s="21">
        <f>VLOOKUP(A99,'2022_PAPI_Indicators'!A94:AI274,34,FALSE)</f>
        <v>2.332880259</v>
      </c>
      <c r="AK99" s="21">
        <f>VLOOKUP(A99,'2022_PAPI_Indicators'!A94:AJ274,35,FALSE)</f>
        <v>2.436233759</v>
      </c>
      <c r="AL99" s="21">
        <f>VLOOKUP(A99,'2022_PAPI_Indicators'!A94:AK274,36,FALSE)</f>
        <v>2.386637926</v>
      </c>
      <c r="AM99" s="21">
        <f>VLOOKUP(A99,'2022_PAPI_Indicators'!A94:AL274,37,FALSE)</f>
        <v>2.369901419</v>
      </c>
      <c r="AN99" s="21">
        <f>VLOOKUP(A99,'2022_PAPI_Indicators'!A94:AM274,38,FALSE)</f>
        <v>2.422943592</v>
      </c>
      <c r="AO99" s="21">
        <f>VLOOKUP(A99,'2022_PAPI_Indicators'!A94:AN274,39,FALSE)</f>
        <v>2.502878904</v>
      </c>
      <c r="AP99" s="21">
        <f>VLOOKUP(A99,'2022_PAPI_Indicators'!A94:AO274,40,FALSE)</f>
        <v>2.544967651</v>
      </c>
      <c r="AQ99" s="21">
        <f>VLOOKUP(A99,'2022_PAPI_Indicators'!A94:AP274,41,FALSE)</f>
        <v>2.314144611</v>
      </c>
      <c r="AR99" s="21">
        <f>VLOOKUP(A99,'2022_PAPI_Indicators'!A94:AQ274,42,FALSE)</f>
        <v>2.26103735</v>
      </c>
      <c r="AS99" s="21">
        <f>VLOOKUP(A99,'2022_PAPI_Indicators'!A94:AR274,43,FALSE)</f>
        <v>2.410403728</v>
      </c>
      <c r="AT99" s="21">
        <f>VLOOKUP(A99,'2022_PAPI_Indicators'!A94:AS274,44,FALSE)</f>
        <v>2.428447247</v>
      </c>
      <c r="AU99" s="21">
        <f>VLOOKUP(A99,'2022_PAPI_Indicators'!A94:AT274,45,FALSE)</f>
        <v>2.354398012</v>
      </c>
      <c r="AV99" s="21">
        <f>VLOOKUP(A99,'2022_PAPI_Indicators'!A94:AU274,46,FALSE)</f>
        <v>2.426774979</v>
      </c>
      <c r="AW99" s="21">
        <f>VLOOKUP(A99,'2022_PAPI_Indicators'!A94:AV274,47,FALSE)</f>
        <v>2.209133863</v>
      </c>
      <c r="AX99" s="21">
        <f>VLOOKUP(A99,'2022_PAPI_Indicators'!A94:AW274,48,FALSE)</f>
        <v>2.584961414</v>
      </c>
      <c r="AY99" s="21">
        <f>VLOOKUP(A99,'2022_PAPI_Indicators'!A94:AX274,49,FALSE)</f>
        <v>2.329236507</v>
      </c>
      <c r="AZ99" s="21">
        <f>VLOOKUP(A99,'2022_PAPI_Indicators'!A94:AY274,50,FALSE)</f>
        <v>2.405865669</v>
      </c>
      <c r="BA99" s="21">
        <f>VLOOKUP(A99,'2022_PAPI_Indicators'!A94:AZ274,51,FALSE)</f>
        <v>2.420888186</v>
      </c>
      <c r="BB99" s="21">
        <f>VLOOKUP(A99,'2022_PAPI_Indicators'!A94:BA274,52,FALSE)</f>
        <v>2.395335674</v>
      </c>
      <c r="BC99" s="21">
        <f>VLOOKUP(A99,'2022_PAPI_Indicators'!A94:BB274,53,FALSE)</f>
        <v>2.299164295</v>
      </c>
      <c r="BD99" s="21">
        <f>VLOOKUP(A99,'2022_PAPI_Indicators'!A94:BC274,54,FALSE)</f>
        <v>2.441634655</v>
      </c>
      <c r="BE99" s="21">
        <f>VLOOKUP(A99,'2022_PAPI_Indicators'!A94:BD274,55,FALSE)</f>
        <v>2.373730898</v>
      </c>
      <c r="BF99" s="21">
        <f>VLOOKUP(A99,'2022_PAPI_Indicators'!A94:BE274,56,FALSE)</f>
        <v>2.477628231</v>
      </c>
      <c r="BG99" s="21">
        <f>VLOOKUP(A99,'2022_PAPI_Indicators'!A94:BF274,57,FALSE)</f>
        <v>2.490729809</v>
      </c>
      <c r="BH99" s="21">
        <f>VLOOKUP(A99,'2022_PAPI_Indicators'!A94:BG274,58,FALSE)</f>
        <v>2.315816879</v>
      </c>
      <c r="BI99" s="21">
        <f>VLOOKUP(A99,'2022_PAPI_Indicators'!A94:BH274,59,FALSE)</f>
        <v>2.367749453</v>
      </c>
      <c r="BJ99" s="21">
        <f>VLOOKUP(A99,'2022_PAPI_Indicators'!A94:BI274,60,FALSE)</f>
        <v>2.321844101</v>
      </c>
      <c r="BK99" s="21">
        <f>VLOOKUP(A99,'2022_PAPI_Indicators'!A94:BJ274,61,FALSE)</f>
        <v>2.393470049</v>
      </c>
      <c r="BL99" s="21">
        <f>VLOOKUP(A99,'2022_PAPI_Indicators'!A94:BK274,62,FALSE)</f>
        <v>2.404147148</v>
      </c>
      <c r="BM99" s="21">
        <f>VLOOKUP(A99,'2022_PAPI_Indicators'!A94:BL274,63,FALSE)</f>
        <v>2.566386461</v>
      </c>
      <c r="BN99" s="21">
        <f>VLOOKUP(A99,'2022_PAPI_Indicators'!A94:BM274,64,FALSE)</f>
        <v>2.419113636</v>
      </c>
    </row>
    <row r="100" ht="13.5" customHeight="1">
      <c r="A100" s="11" t="s">
        <v>258</v>
      </c>
      <c r="B100" s="11" t="s">
        <v>259</v>
      </c>
      <c r="C100" s="12" t="s">
        <v>83</v>
      </c>
      <c r="D100" s="24">
        <v>0.36</v>
      </c>
      <c r="E100" s="75">
        <v>0.3786174952983856</v>
      </c>
      <c r="F100" s="75">
        <v>0.3388190269470215</v>
      </c>
      <c r="G100" s="75">
        <v>0.4354454576969147</v>
      </c>
      <c r="H100" s="75">
        <v>0.41740095615386963</v>
      </c>
      <c r="I100" s="75">
        <v>0.44934454560279846</v>
      </c>
      <c r="J100" s="75">
        <v>0.46677497029304504</v>
      </c>
      <c r="K100" s="75">
        <v>0.36077964305877686</v>
      </c>
      <c r="L100" s="75">
        <v>0.3608410358428955</v>
      </c>
      <c r="M100" s="75">
        <v>0.5032222270965576</v>
      </c>
      <c r="N100" s="75">
        <v>0.2947554290294647</v>
      </c>
      <c r="O100" s="75">
        <v>0.43430113792419434</v>
      </c>
      <c r="P100" s="75">
        <v>0.37278932332992554</v>
      </c>
      <c r="Q100" s="75">
        <v>0.36052507162094116</v>
      </c>
      <c r="R100" s="25">
        <v>0.0</v>
      </c>
      <c r="S100" s="75">
        <v>0.38095682859420776</v>
      </c>
      <c r="T100" s="75">
        <v>0.29379865527153015</v>
      </c>
      <c r="U100" s="116">
        <v>0.3988388478755951</v>
      </c>
      <c r="V100" s="75">
        <v>0.2760586440563202</v>
      </c>
      <c r="W100" s="75">
        <v>0.3598713278770447</v>
      </c>
      <c r="X100" s="75">
        <v>0.40960589051246643</v>
      </c>
      <c r="Y100" s="75">
        <v>0.35690027475357056</v>
      </c>
      <c r="Z100" s="75">
        <v>0.29144707322120667</v>
      </c>
      <c r="AA100" s="75">
        <v>0.36603844165802</v>
      </c>
      <c r="AB100" s="75">
        <v>0.3735854923725128</v>
      </c>
      <c r="AC100" s="75">
        <v>0.38003844022750854</v>
      </c>
      <c r="AD100" s="75">
        <v>0.2881237864494324</v>
      </c>
      <c r="AE100" s="75">
        <v>0.43458274006843567</v>
      </c>
      <c r="AF100" s="75">
        <v>0.28479573130607605</v>
      </c>
      <c r="AG100" s="75">
        <v>0.2473675161600113</v>
      </c>
      <c r="AH100" s="75">
        <v>0.34470805525779724</v>
      </c>
      <c r="AI100" s="75">
        <v>0.31370845437049866</v>
      </c>
      <c r="AJ100" s="75">
        <v>0.18347324430942535</v>
      </c>
      <c r="AK100" s="75">
        <v>0.3232611417770386</v>
      </c>
      <c r="AL100" s="75">
        <v>0.21124006807804108</v>
      </c>
      <c r="AM100" s="75">
        <v>0.2590411305427551</v>
      </c>
      <c r="AN100" s="75">
        <v>0.27846771478652954</v>
      </c>
      <c r="AO100" s="75">
        <v>0.29470252990722656</v>
      </c>
      <c r="AP100" s="75">
        <v>0.3457249701023102</v>
      </c>
      <c r="AQ100" s="75">
        <v>0.2719646096229553</v>
      </c>
      <c r="AR100" s="75">
        <v>0.2484963983297348</v>
      </c>
      <c r="AS100" s="75">
        <v>0.2794494926929474</v>
      </c>
      <c r="AT100" s="75">
        <v>0.32571929693222046</v>
      </c>
      <c r="AU100" s="75">
        <v>0.24934875965118408</v>
      </c>
      <c r="AV100" s="75">
        <v>0.29919910430908203</v>
      </c>
      <c r="AW100" s="75">
        <v>0.20852425694465637</v>
      </c>
      <c r="AX100" s="75">
        <v>0.352096825838089</v>
      </c>
      <c r="AY100" s="75">
        <v>0.2723693251609802</v>
      </c>
      <c r="AZ100" s="75">
        <v>0.3066396117210388</v>
      </c>
      <c r="BA100" s="75">
        <v>0.2521263659000397</v>
      </c>
      <c r="BB100" s="75">
        <v>0.28317952156066895</v>
      </c>
      <c r="BC100" s="75">
        <v>0.19257932901382446</v>
      </c>
      <c r="BD100" s="75">
        <v>0.24251319468021393</v>
      </c>
      <c r="BE100" s="75">
        <v>0.22014941275119781</v>
      </c>
      <c r="BF100" s="75">
        <v>0.29335376620292664</v>
      </c>
      <c r="BG100" s="75">
        <v>0.2653008997440338</v>
      </c>
      <c r="BH100" s="75">
        <v>0.15648332238197327</v>
      </c>
      <c r="BI100" s="75">
        <v>0.194645956158638</v>
      </c>
      <c r="BJ100" s="75">
        <v>0.2411239594221115</v>
      </c>
      <c r="BK100" s="75">
        <v>0.193574458360672</v>
      </c>
      <c r="BL100" s="75">
        <v>0.20299112796783447</v>
      </c>
      <c r="BM100" s="75">
        <v>0.30558034777641296</v>
      </c>
      <c r="BN100" s="75">
        <v>0.1747327744960785</v>
      </c>
    </row>
    <row r="101" ht="13.5" customHeight="1">
      <c r="A101" s="11" t="s">
        <v>260</v>
      </c>
      <c r="B101" s="11" t="s">
        <v>261</v>
      </c>
      <c r="C101" s="12" t="s">
        <v>262</v>
      </c>
      <c r="D101" s="13">
        <v>3.83</v>
      </c>
      <c r="E101" s="70">
        <v>3.7174246311187744</v>
      </c>
      <c r="F101" s="70">
        <v>3.650573253631592</v>
      </c>
      <c r="G101" s="70">
        <v>3.9085612297058105</v>
      </c>
      <c r="H101" s="70">
        <v>3.793200969696045</v>
      </c>
      <c r="I101" s="70">
        <v>3.6814141273498535</v>
      </c>
      <c r="J101" s="70">
        <v>3.5365567207336426</v>
      </c>
      <c r="K101" s="70">
        <v>3.779388904571533</v>
      </c>
      <c r="L101" s="70">
        <v>3.7599081993103027</v>
      </c>
      <c r="M101" s="70">
        <v>3.66339111328125</v>
      </c>
      <c r="N101" s="70">
        <v>3.7289581298828125</v>
      </c>
      <c r="O101" s="70">
        <v>3.748309373855591</v>
      </c>
      <c r="P101" s="70">
        <v>3.8345627784729004</v>
      </c>
      <c r="Q101" s="70">
        <v>3.980926275253296</v>
      </c>
      <c r="R101" s="14">
        <v>0.0</v>
      </c>
      <c r="S101" s="70">
        <v>3.874952554702759</v>
      </c>
      <c r="T101" s="70">
        <v>3.8444437980651855</v>
      </c>
      <c r="U101" s="119">
        <v>3.737476348876953</v>
      </c>
      <c r="V101" s="70">
        <v>3.7983522415161133</v>
      </c>
      <c r="W101" s="70">
        <v>3.915093183517456</v>
      </c>
      <c r="X101" s="70">
        <v>3.9191792011260986</v>
      </c>
      <c r="Y101" s="70">
        <v>3.697908639907837</v>
      </c>
      <c r="Z101" s="70">
        <v>3.7989108562469482</v>
      </c>
      <c r="AA101" s="70">
        <v>3.7674925327301025</v>
      </c>
      <c r="AB101" s="70">
        <v>3.87821102142334</v>
      </c>
      <c r="AC101" s="70">
        <v>3.8534178733825684</v>
      </c>
      <c r="AD101" s="70">
        <v>3.807042360305786</v>
      </c>
      <c r="AE101" s="70">
        <v>3.8460826873779297</v>
      </c>
      <c r="AF101" s="70">
        <v>3.8333332538604736</v>
      </c>
      <c r="AG101" s="70">
        <v>3.7934184074401855</v>
      </c>
      <c r="AH101" s="70">
        <v>3.865730047225952</v>
      </c>
      <c r="AI101" s="70">
        <v>3.865847587585449</v>
      </c>
      <c r="AJ101" s="70">
        <v>3.8689260482788086</v>
      </c>
      <c r="AK101" s="70">
        <v>3.851508617401123</v>
      </c>
      <c r="AL101" s="70">
        <v>3.9295597076416016</v>
      </c>
      <c r="AM101" s="70">
        <v>3.758538246154785</v>
      </c>
      <c r="AN101" s="70">
        <v>3.8919076919555664</v>
      </c>
      <c r="AO101" s="70">
        <v>3.8367724418640137</v>
      </c>
      <c r="AP101" s="70">
        <v>3.886950969696045</v>
      </c>
      <c r="AQ101" s="70">
        <v>3.7720305919647217</v>
      </c>
      <c r="AR101" s="70">
        <v>3.493739604949951</v>
      </c>
      <c r="AS101" s="70">
        <v>3.82631254196167</v>
      </c>
      <c r="AT101" s="70">
        <v>3.746718406677246</v>
      </c>
      <c r="AU101" s="70">
        <v>3.7252037525177</v>
      </c>
      <c r="AV101" s="70">
        <v>3.941915512084961</v>
      </c>
      <c r="AW101" s="70">
        <v>3.6029131412506104</v>
      </c>
      <c r="AX101" s="70">
        <v>3.9684762954711914</v>
      </c>
      <c r="AY101" s="70">
        <v>3.7366340160369873</v>
      </c>
      <c r="AZ101" s="70">
        <v>3.7800681591033936</v>
      </c>
      <c r="BA101" s="70">
        <v>3.8934011459350586</v>
      </c>
      <c r="BB101" s="70">
        <v>3.8181416988372803</v>
      </c>
      <c r="BC101" s="70">
        <v>3.7692019939422607</v>
      </c>
      <c r="BD101" s="70">
        <v>3.859978675842285</v>
      </c>
      <c r="BE101" s="70">
        <v>3.7876265048980713</v>
      </c>
      <c r="BF101" s="70">
        <v>3.768545150756836</v>
      </c>
      <c r="BG101" s="70">
        <v>3.941629409790039</v>
      </c>
      <c r="BH101" s="70">
        <v>3.8817718029022217</v>
      </c>
      <c r="BI101" s="70">
        <v>3.8887972831726074</v>
      </c>
      <c r="BJ101" s="70">
        <v>3.7029476165771484</v>
      </c>
      <c r="BK101" s="70">
        <v>3.831857919692993</v>
      </c>
      <c r="BL101" s="70">
        <v>3.917912244796753</v>
      </c>
      <c r="BM101" s="70">
        <v>3.9221320152282715</v>
      </c>
      <c r="BN101" s="70">
        <v>3.864158868789673</v>
      </c>
    </row>
    <row r="102" ht="13.5" customHeight="1">
      <c r="A102" s="11" t="s">
        <v>263</v>
      </c>
      <c r="B102" s="11" t="s">
        <v>264</v>
      </c>
      <c r="C102" s="12" t="s">
        <v>265</v>
      </c>
      <c r="D102" s="13">
        <v>4.19</v>
      </c>
      <c r="E102" s="70">
        <v>4.1239914894104</v>
      </c>
      <c r="F102" s="70">
        <v>4.025434494018555</v>
      </c>
      <c r="G102" s="70">
        <v>4.108956336975098</v>
      </c>
      <c r="H102" s="70">
        <v>4.102901935577393</v>
      </c>
      <c r="I102" s="70">
        <v>3.872626304626465</v>
      </c>
      <c r="J102" s="70">
        <v>3.974363327026367</v>
      </c>
      <c r="K102" s="70">
        <v>4.033595561981201</v>
      </c>
      <c r="L102" s="70">
        <v>4.030522346496582</v>
      </c>
      <c r="M102" s="70">
        <v>4.099230766296387</v>
      </c>
      <c r="N102" s="70">
        <v>4.124753952026367</v>
      </c>
      <c r="O102" s="70">
        <v>3.9763081073760986</v>
      </c>
      <c r="P102" s="70">
        <v>4.1422505378723145</v>
      </c>
      <c r="Q102" s="70">
        <v>4.5633649826049805</v>
      </c>
      <c r="R102" s="14">
        <v>0.0</v>
      </c>
      <c r="S102" s="70">
        <v>4.110055923461914</v>
      </c>
      <c r="T102" s="70">
        <v>4.233334541320801</v>
      </c>
      <c r="U102" s="119">
        <v>4.303919792175293</v>
      </c>
      <c r="V102" s="70">
        <v>4.199642181396484</v>
      </c>
      <c r="W102" s="70">
        <v>4.145713806152344</v>
      </c>
      <c r="X102" s="70">
        <v>4.3916707038879395</v>
      </c>
      <c r="Y102" s="70">
        <v>3.979691982269287</v>
      </c>
      <c r="Z102" s="70">
        <v>4.260139465332031</v>
      </c>
      <c r="AA102" s="70">
        <v>4.069993019104004</v>
      </c>
      <c r="AB102" s="70">
        <v>4.084681510925293</v>
      </c>
      <c r="AC102" s="70">
        <v>4.42004919052124</v>
      </c>
      <c r="AD102" s="70">
        <v>4.025286674499512</v>
      </c>
      <c r="AE102" s="70">
        <v>3.9729161262512207</v>
      </c>
      <c r="AF102" s="70">
        <v>3.9224798679351807</v>
      </c>
      <c r="AG102" s="70">
        <v>4.040496826171875</v>
      </c>
      <c r="AH102" s="70">
        <v>4.351508140563965</v>
      </c>
      <c r="AI102" s="70">
        <v>4.083587169647217</v>
      </c>
      <c r="AJ102" s="70">
        <v>4.3071441650390625</v>
      </c>
      <c r="AK102" s="70">
        <v>4.047523498535156</v>
      </c>
      <c r="AL102" s="70">
        <v>4.227496147155762</v>
      </c>
      <c r="AM102" s="70">
        <v>4.020469665527344</v>
      </c>
      <c r="AN102" s="70">
        <v>4.181079387664795</v>
      </c>
      <c r="AO102" s="70">
        <v>4.442974090576172</v>
      </c>
      <c r="AP102" s="70">
        <v>4.308049201965332</v>
      </c>
      <c r="AQ102" s="70">
        <v>3.9571800231933594</v>
      </c>
      <c r="AR102" s="70">
        <v>3.930497407913208</v>
      </c>
      <c r="AS102" s="70">
        <v>4.187124252319336</v>
      </c>
      <c r="AT102" s="70">
        <v>4.148905277252197</v>
      </c>
      <c r="AU102" s="70">
        <v>4.165324687957764</v>
      </c>
      <c r="AV102" s="70">
        <v>4.1515583992004395</v>
      </c>
      <c r="AW102" s="70">
        <v>3.9219841957092285</v>
      </c>
      <c r="AX102" s="70">
        <v>4.376313209533691</v>
      </c>
      <c r="AY102" s="70">
        <v>4.023410320281982</v>
      </c>
      <c r="AZ102" s="70">
        <v>4.1454644203186035</v>
      </c>
      <c r="BA102" s="70">
        <v>4.279667377471924</v>
      </c>
      <c r="BB102" s="70">
        <v>4.118546485900879</v>
      </c>
      <c r="BC102" s="70">
        <v>4.230514049530029</v>
      </c>
      <c r="BD102" s="70">
        <v>4.310364723205566</v>
      </c>
      <c r="BE102" s="70">
        <v>4.145442962646484</v>
      </c>
      <c r="BF102" s="70">
        <v>4.437152862548828</v>
      </c>
      <c r="BG102" s="70">
        <v>4.390185356140137</v>
      </c>
      <c r="BH102" s="70">
        <v>4.339696884155273</v>
      </c>
      <c r="BI102" s="70">
        <v>4.266511917114258</v>
      </c>
      <c r="BJ102" s="70">
        <v>4.009739875793457</v>
      </c>
      <c r="BK102" s="70">
        <v>4.442553997039795</v>
      </c>
      <c r="BL102" s="70">
        <v>4.467766761779785</v>
      </c>
      <c r="BM102" s="70">
        <v>4.594101428985596</v>
      </c>
      <c r="BN102" s="70">
        <v>4.5282793045043945</v>
      </c>
    </row>
    <row r="103" ht="13.5" customHeight="1">
      <c r="A103" s="19" t="s">
        <v>266</v>
      </c>
      <c r="B103" s="19" t="s">
        <v>267</v>
      </c>
      <c r="C103" s="20" t="s">
        <v>181</v>
      </c>
      <c r="D103" s="21">
        <f>VLOOKUP(A103,'2022_PAPI_Indicators'!A98:B278,2,)</f>
        <v>2.335384846</v>
      </c>
      <c r="E103" s="21">
        <f>VLOOKUP(A103,'2022_PAPI_Indicators'!A98:C278,3,FALSE)</f>
        <v>2.249491215</v>
      </c>
      <c r="F103" s="21">
        <f>VLOOKUP(A103,'2022_PAPI_Indicators'!A98:D278,4,FALSE)</f>
        <v>2.27902317</v>
      </c>
      <c r="G103" s="21">
        <f>VLOOKUP(A103,'2022_PAPI_Indicators'!A98:E278,5,FALSE)</f>
        <v>2.345335245</v>
      </c>
      <c r="H103" s="21">
        <f>VLOOKUP(A103,'2022_PAPI_Indicators'!A98:F278,6,FALSE)</f>
        <v>2.099972725</v>
      </c>
      <c r="I103" s="21">
        <f>VLOOKUP(A103,'2022_PAPI_Indicators'!A98:G278,7,FALSE)</f>
        <v>2.401865721</v>
      </c>
      <c r="J103" s="21">
        <f>VLOOKUP(A103,'2022_PAPI_Indicators'!A98:H278,8,FALSE)</f>
        <v>2.217203856</v>
      </c>
      <c r="K103" s="21">
        <f>VLOOKUP(A103,'2022_PAPI_Indicators'!A98:I278,9,FALSE)</f>
        <v>2.338667393</v>
      </c>
      <c r="L103" s="21">
        <f>VLOOKUP(A103,'2022_PAPI_Indicators'!A98:J278,10,FALSE)</f>
        <v>2.45238924</v>
      </c>
      <c r="M103" s="21">
        <f>VLOOKUP(A103,'2022_PAPI_Indicators'!A98:K278,11,FALSE)</f>
        <v>2.118068218</v>
      </c>
      <c r="N103" s="21">
        <f>VLOOKUP(A103,'2022_PAPI_Indicators'!A98:L278,12,FALSE)</f>
        <v>2.014273167</v>
      </c>
      <c r="O103" s="21">
        <f>VLOOKUP(A103,'2022_PAPI_Indicators'!A98:M278,13,FALSE)</f>
        <v>2.355725288</v>
      </c>
      <c r="P103" s="21">
        <f>VLOOKUP(A103,'2022_PAPI_Indicators'!A98:N278,14,FALSE)</f>
        <v>2.315616369</v>
      </c>
      <c r="Q103" s="21">
        <f>VLOOKUP(A103,'2022_PAPI_Indicators'!A98:O278,15,FALSE)</f>
        <v>2.490615606</v>
      </c>
      <c r="R103" s="22">
        <v>0.0</v>
      </c>
      <c r="S103" s="21">
        <f>VLOOKUP(A103,'2022_PAPI_Indicators'!A98:R278,17,FALSE)</f>
        <v>2.313584566</v>
      </c>
      <c r="T103" s="21">
        <f>VLOOKUP(A103,'2022_PAPI_Indicators'!A98:S278,18,FALSE)</f>
        <v>2.233322859</v>
      </c>
      <c r="U103" s="22">
        <f>VLOOKUP(A103,'2022_PAPI_Indicators'!A98:T278,19,FALSE)</f>
        <v>2.421214342</v>
      </c>
      <c r="V103" s="21">
        <f>VLOOKUP(A103,'2022_PAPI_Indicators'!A98:U278,20,FALSE)</f>
        <v>2.397284985</v>
      </c>
      <c r="W103" s="21">
        <f>VLOOKUP(A103,'2022_PAPI_Indicators'!A98:V278,21,FALSE)</f>
        <v>2.057993412</v>
      </c>
      <c r="X103" s="21">
        <f>VLOOKUP(A103,'2022_PAPI_Indicators'!A98:W278,22,FALSE)</f>
        <v>2.466593981</v>
      </c>
      <c r="Y103" s="21">
        <f>VLOOKUP(A103,'2022_PAPI_Indicators'!A98:X278,23,FALSE)</f>
        <v>2.240461826</v>
      </c>
      <c r="Z103" s="21">
        <f>VLOOKUP(A103,'2022_PAPI_Indicators'!A98:Y278,24,FALSE)</f>
        <v>2.322379827</v>
      </c>
      <c r="AA103" s="21">
        <f>VLOOKUP(A103,'2022_PAPI_Indicators'!A98:Z278,25,FALSE)</f>
        <v>2.375163555</v>
      </c>
      <c r="AB103" s="21">
        <f>VLOOKUP(A103,'2022_PAPI_Indicators'!A98:AA278,26,FALSE)</f>
        <v>2.514623165</v>
      </c>
      <c r="AC103" s="21">
        <f>VLOOKUP(A103,'2022_PAPI_Indicators'!A98:AB278,27,FALSE)</f>
        <v>2.36424017</v>
      </c>
      <c r="AD103" s="21">
        <f>VLOOKUP(A103,'2022_PAPI_Indicators'!A98:AC278,28,FALSE)</f>
        <v>2.242413521</v>
      </c>
      <c r="AE103" s="21">
        <f>VLOOKUP(A103,'2022_PAPI_Indicators'!A98:AD278,29,FALSE)</f>
        <v>2.388646603</v>
      </c>
      <c r="AF103" s="21">
        <f>VLOOKUP(A103,'2022_PAPI_Indicators'!A98:AE278,30,FALSE)</f>
        <v>2.370244503</v>
      </c>
      <c r="AG103" s="21">
        <f>VLOOKUP(A103,'2022_PAPI_Indicators'!A98:AF278,31,FALSE)</f>
        <v>2.292921782</v>
      </c>
      <c r="AH103" s="21">
        <f>VLOOKUP(A103,'2022_PAPI_Indicators'!A98:AG278,32,FALSE)</f>
        <v>2.364666462</v>
      </c>
      <c r="AI103" s="21">
        <f>VLOOKUP(A103,'2022_PAPI_Indicators'!A98:AH278,33,FALSE)</f>
        <v>2.436826229</v>
      </c>
      <c r="AJ103" s="21">
        <f>VLOOKUP(A103,'2022_PAPI_Indicators'!A98:AI278,34,FALSE)</f>
        <v>2.286021709</v>
      </c>
      <c r="AK103" s="21">
        <f>VLOOKUP(A103,'2022_PAPI_Indicators'!A98:AJ278,35,FALSE)</f>
        <v>2.378354311</v>
      </c>
      <c r="AL103" s="21">
        <f>VLOOKUP(A103,'2022_PAPI_Indicators'!A98:AK278,36,FALSE)</f>
        <v>2.1849823</v>
      </c>
      <c r="AM103" s="21">
        <f>VLOOKUP(A103,'2022_PAPI_Indicators'!A98:AL278,37,FALSE)</f>
        <v>2.279613256</v>
      </c>
      <c r="AN103" s="21">
        <f>VLOOKUP(A103,'2022_PAPI_Indicators'!A98:AM278,38,FALSE)</f>
        <v>2.458434105</v>
      </c>
      <c r="AO103" s="21">
        <f>VLOOKUP(A103,'2022_PAPI_Indicators'!A98:AN278,39,FALSE)</f>
        <v>2.509221554</v>
      </c>
      <c r="AP103" s="21">
        <f>VLOOKUP(A103,'2022_PAPI_Indicators'!A98:AO278,40,FALSE)</f>
        <v>2.382346392</v>
      </c>
      <c r="AQ103" s="21">
        <f>VLOOKUP(A103,'2022_PAPI_Indicators'!A98:AP278,41,FALSE)</f>
        <v>2.205830812</v>
      </c>
      <c r="AR103" s="21">
        <f>VLOOKUP(A103,'2022_PAPI_Indicators'!A98:AQ278,42,FALSE)</f>
        <v>2.144217253</v>
      </c>
      <c r="AS103" s="21">
        <f>VLOOKUP(A103,'2022_PAPI_Indicators'!A98:AR278,43,FALSE)</f>
        <v>2.329190254</v>
      </c>
      <c r="AT103" s="21">
        <f>VLOOKUP(A103,'2022_PAPI_Indicators'!A98:AS278,44,FALSE)</f>
        <v>2.401548147</v>
      </c>
      <c r="AU103" s="21">
        <f>VLOOKUP(A103,'2022_PAPI_Indicators'!A98:AT278,45,FALSE)</f>
        <v>2.380879164</v>
      </c>
      <c r="AV103" s="21">
        <f>VLOOKUP(A103,'2022_PAPI_Indicators'!A98:AU278,46,FALSE)</f>
        <v>2.124016762</v>
      </c>
      <c r="AW103" s="21">
        <f>VLOOKUP(A103,'2022_PAPI_Indicators'!A98:AV278,47,FALSE)</f>
        <v>1.985630274</v>
      </c>
      <c r="AX103" s="21">
        <f>VLOOKUP(A103,'2022_PAPI_Indicators'!A98:AW278,48,FALSE)</f>
        <v>2.391223431</v>
      </c>
      <c r="AY103" s="21">
        <f>VLOOKUP(A103,'2022_PAPI_Indicators'!A98:AX278,49,FALSE)</f>
        <v>2.398262262</v>
      </c>
      <c r="AZ103" s="21">
        <f>VLOOKUP(A103,'2022_PAPI_Indicators'!A98:AY278,50,FALSE)</f>
        <v>2.286161661</v>
      </c>
      <c r="BA103" s="21">
        <f>VLOOKUP(A103,'2022_PAPI_Indicators'!A98:AZ278,51,FALSE)</f>
        <v>2.336964369</v>
      </c>
      <c r="BB103" s="21">
        <f>VLOOKUP(A103,'2022_PAPI_Indicators'!A98:BA278,52,FALSE)</f>
        <v>2.374559402</v>
      </c>
      <c r="BC103" s="21">
        <f>VLOOKUP(A103,'2022_PAPI_Indicators'!A98:BB278,53,FALSE)</f>
        <v>2.396893024</v>
      </c>
      <c r="BD103" s="21">
        <f>VLOOKUP(A103,'2022_PAPI_Indicators'!A98:BC278,54,FALSE)</f>
        <v>2.444390774</v>
      </c>
      <c r="BE103" s="21">
        <f>VLOOKUP(A103,'2022_PAPI_Indicators'!A98:BD278,55,FALSE)</f>
        <v>2.405240536</v>
      </c>
      <c r="BF103" s="21">
        <f>VLOOKUP(A103,'2022_PAPI_Indicators'!A98:BE278,56,FALSE)</f>
        <v>2.35841918</v>
      </c>
      <c r="BG103" s="21">
        <f>VLOOKUP(A103,'2022_PAPI_Indicators'!A98:BF278,57,FALSE)</f>
        <v>2.544838667</v>
      </c>
      <c r="BH103" s="21">
        <f>VLOOKUP(A103,'2022_PAPI_Indicators'!A98:BG278,58,FALSE)</f>
        <v>2.258064747</v>
      </c>
      <c r="BI103" s="21">
        <f>VLOOKUP(A103,'2022_PAPI_Indicators'!A98:BH278,59,FALSE)</f>
        <v>2.203128815</v>
      </c>
      <c r="BJ103" s="21">
        <f>VLOOKUP(A103,'2022_PAPI_Indicators'!A98:BI278,60,FALSE)</f>
        <v>2.272251368</v>
      </c>
      <c r="BK103" s="21">
        <f>VLOOKUP(A103,'2022_PAPI_Indicators'!A98:BJ278,61,FALSE)</f>
        <v>2.397710085</v>
      </c>
      <c r="BL103" s="21">
        <f>VLOOKUP(A103,'2022_PAPI_Indicators'!A98:BK278,62,FALSE)</f>
        <v>2.364521503</v>
      </c>
      <c r="BM103" s="21">
        <f>VLOOKUP(A103,'2022_PAPI_Indicators'!A98:BL278,63,FALSE)</f>
        <v>2.327921391</v>
      </c>
      <c r="BN103" s="21">
        <f>VLOOKUP(A103,'2022_PAPI_Indicators'!A98:BM278,64,FALSE)</f>
        <v>2.423907995</v>
      </c>
    </row>
    <row r="104" ht="13.5" customHeight="1">
      <c r="A104" s="11" t="s">
        <v>268</v>
      </c>
      <c r="B104" s="11" t="s">
        <v>269</v>
      </c>
      <c r="C104" s="12" t="s">
        <v>83</v>
      </c>
      <c r="D104" s="24">
        <v>0.09</v>
      </c>
      <c r="E104" s="75">
        <v>0.09894724190235138</v>
      </c>
      <c r="F104" s="75">
        <v>0.11733118444681168</v>
      </c>
      <c r="G104" s="75">
        <v>0.20596522092819214</v>
      </c>
      <c r="H104" s="75">
        <v>0.11111123859882355</v>
      </c>
      <c r="I104" s="75">
        <v>0.09923742711544037</v>
      </c>
      <c r="J104" s="75">
        <v>0.07213165611028671</v>
      </c>
      <c r="K104" s="75">
        <v>0.08122823387384415</v>
      </c>
      <c r="L104" s="75">
        <v>0.05642026662826538</v>
      </c>
      <c r="M104" s="75">
        <v>0.10740858316421509</v>
      </c>
      <c r="N104" s="75">
        <v>0.04257751628756523</v>
      </c>
      <c r="O104" s="75">
        <v>0.22871515154838562</v>
      </c>
      <c r="P104" s="75">
        <v>0.11048033088445663</v>
      </c>
      <c r="Q104" s="75">
        <v>0.15217027068138123</v>
      </c>
      <c r="R104" s="25">
        <v>0.0</v>
      </c>
      <c r="S104" s="75">
        <v>0.15377576649188995</v>
      </c>
      <c r="T104" s="75">
        <v>0.12122929096221924</v>
      </c>
      <c r="U104" s="116">
        <v>0.10347582399845123</v>
      </c>
      <c r="V104" s="75">
        <v>0.15454673767089844</v>
      </c>
      <c r="W104" s="75">
        <v>0.07270149141550064</v>
      </c>
      <c r="X104" s="75">
        <v>0.06782685965299606</v>
      </c>
      <c r="Y104" s="75">
        <v>0.15217973291873932</v>
      </c>
      <c r="Z104" s="75">
        <v>0.10412587970495224</v>
      </c>
      <c r="AA104" s="75">
        <v>0.15402884781360626</v>
      </c>
      <c r="AB104" s="75">
        <v>0.13226594030857086</v>
      </c>
      <c r="AC104" s="75">
        <v>0.15254083275794983</v>
      </c>
      <c r="AD104" s="75">
        <v>0.12964248657226562</v>
      </c>
      <c r="AE104" s="75">
        <v>0.20666605234146118</v>
      </c>
      <c r="AF104" s="75">
        <v>0.14821097254753113</v>
      </c>
      <c r="AG104" s="75">
        <v>0.14651978015899658</v>
      </c>
      <c r="AH104" s="75">
        <v>0.1242842823266983</v>
      </c>
      <c r="AI104" s="75">
        <v>0.09689256548881531</v>
      </c>
      <c r="AJ104" s="75">
        <v>0.14243356883525848</v>
      </c>
      <c r="AK104" s="75">
        <v>0.16943074762821198</v>
      </c>
      <c r="AL104" s="75">
        <v>0.05125609412789345</v>
      </c>
      <c r="AM104" s="75">
        <v>0.11182467639446259</v>
      </c>
      <c r="AN104" s="75">
        <v>0.1347123384475708</v>
      </c>
      <c r="AO104" s="75">
        <v>0.15960554778575897</v>
      </c>
      <c r="AP104" s="75">
        <v>0.07586073130369186</v>
      </c>
      <c r="AQ104" s="75">
        <v>0.10457441955804825</v>
      </c>
      <c r="AR104" s="75">
        <v>0.19890196621418</v>
      </c>
      <c r="AS104" s="75">
        <v>0.2467152625322342</v>
      </c>
      <c r="AT104" s="75">
        <v>0.17471645772457123</v>
      </c>
      <c r="AU104" s="75">
        <v>0.16167736053466797</v>
      </c>
      <c r="AV104" s="75">
        <v>0.30426764488220215</v>
      </c>
      <c r="AW104" s="75">
        <v>0.18031556904315948</v>
      </c>
      <c r="AX104" s="75">
        <v>0.058010391891002655</v>
      </c>
      <c r="AY104" s="75">
        <v>0.16309691965579987</v>
      </c>
      <c r="AZ104" s="75">
        <v>0.11797487735748291</v>
      </c>
      <c r="BA104" s="75">
        <v>0.02741556614637375</v>
      </c>
      <c r="BB104" s="75">
        <v>0.09602143615484238</v>
      </c>
      <c r="BC104" s="75">
        <v>0.175231471657753</v>
      </c>
      <c r="BD104" s="75">
        <v>0.068958580493927</v>
      </c>
      <c r="BE104" s="75">
        <v>0.17759837210178375</v>
      </c>
      <c r="BF104" s="75">
        <v>0.15662282705307007</v>
      </c>
      <c r="BG104" s="75">
        <v>0.11022384464740753</v>
      </c>
      <c r="BH104" s="75">
        <v>0.09901225566864014</v>
      </c>
      <c r="BI104" s="75">
        <v>0.13157956302165985</v>
      </c>
      <c r="BJ104" s="75">
        <v>0.06559514254331589</v>
      </c>
      <c r="BK104" s="75">
        <v>0.13906800746917725</v>
      </c>
      <c r="BL104" s="75">
        <v>0.059037499129772186</v>
      </c>
      <c r="BM104" s="75">
        <v>0.08653707802295685</v>
      </c>
      <c r="BN104" s="75">
        <v>0.1482185423374176</v>
      </c>
    </row>
    <row r="105" ht="13.5" customHeight="1">
      <c r="A105" s="11" t="s">
        <v>270</v>
      </c>
      <c r="B105" s="11" t="s">
        <v>271</v>
      </c>
      <c r="C105" s="12" t="s">
        <v>83</v>
      </c>
      <c r="D105" s="24">
        <v>0.91</v>
      </c>
      <c r="E105" s="75">
        <v>0.9233298301696777</v>
      </c>
      <c r="F105" s="75">
        <v>0.7883082032203674</v>
      </c>
      <c r="G105" s="75">
        <v>0.9578138589859009</v>
      </c>
      <c r="H105" s="75">
        <v>0.787128746509552</v>
      </c>
      <c r="I105" s="75">
        <v>0.8604716658592224</v>
      </c>
      <c r="J105" s="75">
        <v>0.8638725876808167</v>
      </c>
      <c r="K105" s="75">
        <v>0.8670052886009216</v>
      </c>
      <c r="L105" s="75">
        <v>0.8676726222038269</v>
      </c>
      <c r="M105" s="75">
        <v>0.7503743171691895</v>
      </c>
      <c r="N105" s="75">
        <v>0.41395238041877747</v>
      </c>
      <c r="O105" s="75">
        <v>0.7450212240219116</v>
      </c>
      <c r="P105" s="75">
        <v>0.9042741060256958</v>
      </c>
      <c r="Q105" s="75">
        <v>0.9466023445129395</v>
      </c>
      <c r="R105" s="25">
        <v>0.0</v>
      </c>
      <c r="S105" s="75">
        <v>0.8048269748687744</v>
      </c>
      <c r="T105" s="75">
        <v>0.8599008321762085</v>
      </c>
      <c r="U105" s="116">
        <v>0.8523441553115845</v>
      </c>
      <c r="V105" s="75">
        <v>0.8573022484779358</v>
      </c>
      <c r="W105" s="75">
        <v>0.8009898066520691</v>
      </c>
      <c r="X105" s="75">
        <v>1.0</v>
      </c>
      <c r="Y105" s="75">
        <v>0.8393234014511108</v>
      </c>
      <c r="Z105" s="75">
        <v>0.8550252914428711</v>
      </c>
      <c r="AA105" s="75">
        <v>0.8442318439483643</v>
      </c>
      <c r="AB105" s="75">
        <v>0.8901312947273254</v>
      </c>
      <c r="AC105" s="75">
        <v>0.9525752067565918</v>
      </c>
      <c r="AD105" s="75">
        <v>0.8578139543533325</v>
      </c>
      <c r="AE105" s="75">
        <v>0.7657590508460999</v>
      </c>
      <c r="AF105" s="75">
        <v>0.8799957036972046</v>
      </c>
      <c r="AG105" s="75">
        <v>0.6743700504302979</v>
      </c>
      <c r="AH105" s="75">
        <v>0.741137683391571</v>
      </c>
      <c r="AI105" s="75">
        <v>0.9213520884513855</v>
      </c>
      <c r="AJ105" s="75">
        <v>0.635437548160553</v>
      </c>
      <c r="AK105" s="75">
        <v>0.8284404873847961</v>
      </c>
      <c r="AL105" s="75">
        <v>0.691581130027771</v>
      </c>
      <c r="AM105" s="75">
        <v>0.8109617233276367</v>
      </c>
      <c r="AN105" s="75">
        <v>1.0</v>
      </c>
      <c r="AO105" s="75">
        <v>0.9031975269317627</v>
      </c>
      <c r="AP105" s="75">
        <v>0.8484838604927063</v>
      </c>
      <c r="AQ105" s="75">
        <v>0.7633727192878723</v>
      </c>
      <c r="AR105" s="75">
        <v>0.7408044338226318</v>
      </c>
      <c r="AS105" s="75">
        <v>0.7866276502609253</v>
      </c>
      <c r="AT105" s="75">
        <v>0.8289300203323364</v>
      </c>
      <c r="AU105" s="75">
        <v>0.7695164680480957</v>
      </c>
      <c r="AV105" s="75">
        <v>0.5592986941337585</v>
      </c>
      <c r="AW105" s="75">
        <v>0.5113486647605896</v>
      </c>
      <c r="AX105" s="75">
        <v>0.9661624431610107</v>
      </c>
      <c r="AY105" s="75">
        <v>0.9032697081565857</v>
      </c>
      <c r="AZ105" s="75">
        <v>0.8396943807601929</v>
      </c>
      <c r="BA105" s="75">
        <v>0.9146109223365784</v>
      </c>
      <c r="BB105" s="75">
        <v>0.9246029257774353</v>
      </c>
      <c r="BC105" s="75">
        <v>0.8219298124313354</v>
      </c>
      <c r="BD105" s="75">
        <v>0.8798204660415649</v>
      </c>
      <c r="BE105" s="75">
        <v>0.862882137298584</v>
      </c>
      <c r="BF105" s="75">
        <v>0.8622525930404663</v>
      </c>
      <c r="BG105" s="75">
        <v>0.798916220664978</v>
      </c>
      <c r="BH105" s="75">
        <v>0.7712797522544861</v>
      </c>
      <c r="BI105" s="75">
        <v>0.5448993444442749</v>
      </c>
      <c r="BJ105" s="75">
        <v>0.6094746589660645</v>
      </c>
      <c r="BK105" s="75">
        <v>0.8841468691825867</v>
      </c>
      <c r="BL105" s="75">
        <v>0.86039799451828</v>
      </c>
      <c r="BM105" s="75">
        <v>0.7852166891098022</v>
      </c>
      <c r="BN105" s="75">
        <v>0.768710732460022</v>
      </c>
    </row>
    <row r="106" ht="13.5" customHeight="1">
      <c r="A106" s="11" t="s">
        <v>272</v>
      </c>
      <c r="B106" s="11" t="s">
        <v>273</v>
      </c>
      <c r="C106" s="12" t="s">
        <v>83</v>
      </c>
      <c r="D106" s="24">
        <v>0.83</v>
      </c>
      <c r="E106" s="75">
        <v>0.6790385842323303</v>
      </c>
      <c r="F106" s="75">
        <v>0.9006816148757935</v>
      </c>
      <c r="G106" s="75">
        <v>0.6927732825279236</v>
      </c>
      <c r="H106" s="75">
        <v>0.5940601825714111</v>
      </c>
      <c r="I106" s="75">
        <v>0.7645868062973022</v>
      </c>
      <c r="J106" s="75">
        <v>0.7722548246383667</v>
      </c>
      <c r="K106" s="75">
        <v>0.8670052886009216</v>
      </c>
      <c r="L106" s="75">
        <v>0.9877153038978577</v>
      </c>
      <c r="M106" s="75">
        <v>0.6530974507331848</v>
      </c>
      <c r="N106" s="75">
        <v>0.977274477481842</v>
      </c>
      <c r="O106" s="75">
        <v>0.7923488616943359</v>
      </c>
      <c r="P106" s="75">
        <v>0.8685768842697144</v>
      </c>
      <c r="Q106" s="75">
        <v>0.9041264653205872</v>
      </c>
      <c r="R106" s="25">
        <v>0.0</v>
      </c>
      <c r="S106" s="75">
        <v>0.8823011517524719</v>
      </c>
      <c r="T106" s="75">
        <v>0.8049299120903015</v>
      </c>
      <c r="U106" s="116">
        <v>0.8684686422348022</v>
      </c>
      <c r="V106" s="75">
        <v>0.8637816309928894</v>
      </c>
      <c r="W106" s="75">
        <v>0.8009898066520691</v>
      </c>
      <c r="X106" s="75">
        <v>0.9887805581092834</v>
      </c>
      <c r="Y106" s="75">
        <v>0.7618628740310669</v>
      </c>
      <c r="Z106" s="75">
        <v>0.7899494171142578</v>
      </c>
      <c r="AA106" s="75">
        <v>0.8913478255271912</v>
      </c>
      <c r="AB106" s="75">
        <v>0.9450656771659851</v>
      </c>
      <c r="AC106" s="75">
        <v>0.7256326079368591</v>
      </c>
      <c r="AD106" s="75">
        <v>0.7234005928039551</v>
      </c>
      <c r="AE106" s="75">
        <v>0.8551493883132935</v>
      </c>
      <c r="AF106" s="75">
        <v>0.764465868473053</v>
      </c>
      <c r="AG106" s="75">
        <v>0.8933591246604919</v>
      </c>
      <c r="AH106" s="75">
        <v>0.9392179846763611</v>
      </c>
      <c r="AI106" s="75">
        <v>0.9632222652435303</v>
      </c>
      <c r="AJ106" s="75">
        <v>0.8978210091590881</v>
      </c>
      <c r="AK106" s="75">
        <v>0.8736990094184875</v>
      </c>
      <c r="AL106" s="75">
        <v>0.7327877879142761</v>
      </c>
      <c r="AM106" s="75">
        <v>0.8109617233276367</v>
      </c>
      <c r="AN106" s="75">
        <v>0.8380343317985535</v>
      </c>
      <c r="AO106" s="75">
        <v>0.8834858536720276</v>
      </c>
      <c r="AP106" s="75">
        <v>0.8980271220207214</v>
      </c>
      <c r="AQ106" s="75">
        <v>0.8225295543670654</v>
      </c>
      <c r="AR106" s="75">
        <v>0.798545777797699</v>
      </c>
      <c r="AS106" s="75">
        <v>0.8344938158988953</v>
      </c>
      <c r="AT106" s="75">
        <v>0.8980849981307983</v>
      </c>
      <c r="AU106" s="75">
        <v>0.9066542387008667</v>
      </c>
      <c r="AV106" s="75">
        <v>0.7289627194404602</v>
      </c>
      <c r="AW106" s="75">
        <v>0.7526081204414368</v>
      </c>
      <c r="AX106" s="75">
        <v>0.9222559332847595</v>
      </c>
      <c r="AY106" s="75">
        <v>0.8642202615737915</v>
      </c>
      <c r="AZ106" s="75">
        <v>0.7755721211433411</v>
      </c>
      <c r="BA106" s="75">
        <v>0.8492494225502014</v>
      </c>
      <c r="BB106" s="75">
        <v>0.7994144558906555</v>
      </c>
      <c r="BC106" s="75">
        <v>0.8302959203720093</v>
      </c>
      <c r="BD106" s="75">
        <v>0.8927140235900879</v>
      </c>
      <c r="BE106" s="75">
        <v>0.9062203168869019</v>
      </c>
      <c r="BF106" s="75">
        <v>0.8243996500968933</v>
      </c>
      <c r="BG106" s="75">
        <v>0.9329720735549927</v>
      </c>
      <c r="BH106" s="75">
        <v>0.8085083961486816</v>
      </c>
      <c r="BI106" s="75">
        <v>0.8252891898155212</v>
      </c>
      <c r="BJ106" s="75">
        <v>0.9128453135490417</v>
      </c>
      <c r="BK106" s="75">
        <v>0.8439337015151978</v>
      </c>
      <c r="BL106" s="75">
        <v>0.8616665005683899</v>
      </c>
      <c r="BM106" s="75">
        <v>0.9666258692741394</v>
      </c>
      <c r="BN106" s="75">
        <v>0.8594077229499817</v>
      </c>
    </row>
    <row r="107" ht="13.5" customHeight="1">
      <c r="A107" s="11" t="s">
        <v>274</v>
      </c>
      <c r="B107" s="11" t="s">
        <v>275</v>
      </c>
      <c r="C107" s="12" t="s">
        <v>262</v>
      </c>
      <c r="D107" s="13">
        <v>3.47</v>
      </c>
      <c r="E107" s="70">
        <v>3.1949453353881836</v>
      </c>
      <c r="F107" s="70">
        <v>3.1335089206695557</v>
      </c>
      <c r="G107" s="70">
        <v>3.3140368461608887</v>
      </c>
      <c r="H107" s="70">
        <v>2.950498342514038</v>
      </c>
      <c r="I107" s="70">
        <v>3.9166667461395264</v>
      </c>
      <c r="J107" s="70">
        <v>2.6669111251831055</v>
      </c>
      <c r="K107" s="70">
        <v>3.60101580619812</v>
      </c>
      <c r="L107" s="70">
        <v>3.603017807006836</v>
      </c>
      <c r="M107" s="70">
        <v>3.219843626022339</v>
      </c>
      <c r="N107" s="70">
        <v>3.168184280395508</v>
      </c>
      <c r="O107" s="70">
        <v>3.5971012115478516</v>
      </c>
      <c r="P107" s="70">
        <v>3.3128700256347656</v>
      </c>
      <c r="Q107" s="70">
        <v>3.6601929664611816</v>
      </c>
      <c r="R107" s="14">
        <v>0.0</v>
      </c>
      <c r="S107" s="70">
        <v>3.609653949737549</v>
      </c>
      <c r="T107" s="70">
        <v>3.033644914627075</v>
      </c>
      <c r="U107" s="119">
        <v>3.220686912536621</v>
      </c>
      <c r="V107" s="70">
        <v>3.357675552368164</v>
      </c>
      <c r="W107" s="70">
        <v>2.7064337730407715</v>
      </c>
      <c r="X107" s="70">
        <v>3.668658971786499</v>
      </c>
      <c r="Y107" s="70">
        <v>3.2976274490356445</v>
      </c>
      <c r="Z107" s="70">
        <v>3.289949417114258</v>
      </c>
      <c r="AA107" s="70">
        <v>3.6158623695373535</v>
      </c>
      <c r="AB107" s="70">
        <v>3.670393943786621</v>
      </c>
      <c r="AC107" s="70">
        <v>3.553001880645752</v>
      </c>
      <c r="AD107" s="70">
        <v>3.542835235595703</v>
      </c>
      <c r="AE107" s="70">
        <v>3.3812050819396973</v>
      </c>
      <c r="AF107" s="70">
        <v>3.6925604343414307</v>
      </c>
      <c r="AG107" s="70">
        <v>3.346099615097046</v>
      </c>
      <c r="AH107" s="70">
        <v>3.4529616832733154</v>
      </c>
      <c r="AI107" s="70">
        <v>3.536442518234253</v>
      </c>
      <c r="AJ107" s="70">
        <v>3.5554473400115967</v>
      </c>
      <c r="AK107" s="70">
        <v>3.5408334732055664</v>
      </c>
      <c r="AL107" s="70">
        <v>3.1983633041381836</v>
      </c>
      <c r="AM107" s="70">
        <v>3.1808340549468994</v>
      </c>
      <c r="AN107" s="70">
        <v>3.492157459259033</v>
      </c>
      <c r="AO107" s="70">
        <v>3.6512999534606934</v>
      </c>
      <c r="AP107" s="70">
        <v>3.4238839149475098</v>
      </c>
      <c r="AQ107" s="70">
        <v>3.526745557785034</v>
      </c>
      <c r="AR107" s="70">
        <v>2.957536458969116</v>
      </c>
      <c r="AS107" s="70">
        <v>3.4438745975494385</v>
      </c>
      <c r="AT107" s="70">
        <v>3.547785758972168</v>
      </c>
      <c r="AU107" s="70">
        <v>3.517868995666504</v>
      </c>
      <c r="AV107" s="70">
        <v>2.7941808700561523</v>
      </c>
      <c r="AW107" s="70">
        <v>2.8893446922302246</v>
      </c>
      <c r="AX107" s="70">
        <v>3.6415109634399414</v>
      </c>
      <c r="AY107" s="70">
        <v>3.2403371334075928</v>
      </c>
      <c r="AZ107" s="70">
        <v>3.2946553230285645</v>
      </c>
      <c r="BA107" s="70">
        <v>3.51564621925354</v>
      </c>
      <c r="BB107" s="70">
        <v>3.2211806774139404</v>
      </c>
      <c r="BC107" s="70">
        <v>3.607534885406494</v>
      </c>
      <c r="BD107" s="70">
        <v>3.34480881690979</v>
      </c>
      <c r="BE107" s="70">
        <v>3.0625832080841064</v>
      </c>
      <c r="BF107" s="70">
        <v>3.2097983360290527</v>
      </c>
      <c r="BG107" s="70">
        <v>3.791215181350708</v>
      </c>
      <c r="BH107" s="70">
        <v>3.244997262954712</v>
      </c>
      <c r="BI107" s="70">
        <v>3.5080440044403076</v>
      </c>
      <c r="BJ107" s="70">
        <v>3.4735352993011475</v>
      </c>
      <c r="BK107" s="70">
        <v>3.2312164306640625</v>
      </c>
      <c r="BL107" s="70">
        <v>3.0474984645843506</v>
      </c>
      <c r="BM107" s="70">
        <v>3.4348244667053223</v>
      </c>
      <c r="BN107" s="70">
        <v>3.7656795978546143</v>
      </c>
    </row>
    <row r="108" ht="13.5" customHeight="1">
      <c r="A108" s="11" t="s">
        <v>276</v>
      </c>
      <c r="B108" s="11" t="s">
        <v>264</v>
      </c>
      <c r="C108" s="12" t="s">
        <v>265</v>
      </c>
      <c r="D108" s="13">
        <v>3.78</v>
      </c>
      <c r="E108" s="70">
        <v>3.2712090015411377</v>
      </c>
      <c r="F108" s="70">
        <v>3.6782069206237793</v>
      </c>
      <c r="G108" s="70">
        <v>3.8429815769195557</v>
      </c>
      <c r="H108" s="70">
        <v>3.2910072803497314</v>
      </c>
      <c r="I108" s="70">
        <v>3.6312813758850098</v>
      </c>
      <c r="J108" s="70">
        <v>3.4985337257385254</v>
      </c>
      <c r="K108" s="70">
        <v>3.6337344646453857</v>
      </c>
      <c r="L108" s="70">
        <v>3.8676726818084717</v>
      </c>
      <c r="M108" s="70">
        <v>3.103710412979126</v>
      </c>
      <c r="N108" s="70">
        <v>3.8863725662231445</v>
      </c>
      <c r="O108" s="70">
        <v>3.7880966663360596</v>
      </c>
      <c r="P108" s="70">
        <v>3.6871299743652344</v>
      </c>
      <c r="Q108" s="70">
        <v>3.9466023445129395</v>
      </c>
      <c r="R108" s="14">
        <v>0.0</v>
      </c>
      <c r="S108" s="70">
        <v>3.5387370586395264</v>
      </c>
      <c r="T108" s="70">
        <v>3.849766254425049</v>
      </c>
      <c r="U108" s="119">
        <v>3.783968925476074</v>
      </c>
      <c r="V108" s="70">
        <v>3.6500284671783447</v>
      </c>
      <c r="W108" s="70">
        <v>3.0</v>
      </c>
      <c r="X108" s="70">
        <v>4.370976448059082</v>
      </c>
      <c r="Y108" s="70">
        <v>3.5893235206604004</v>
      </c>
      <c r="Z108" s="70">
        <v>4.085460186004639</v>
      </c>
      <c r="AA108" s="70">
        <v>3.6701884269714355</v>
      </c>
      <c r="AB108" s="70">
        <v>3.793724536895752</v>
      </c>
      <c r="AC108" s="70">
        <v>3.881014585494995</v>
      </c>
      <c r="AD108" s="70">
        <v>3.681605339050293</v>
      </c>
      <c r="AE108" s="70">
        <v>3.789083480834961</v>
      </c>
      <c r="AF108" s="70">
        <v>4.030574321746826</v>
      </c>
      <c r="AG108" s="70">
        <v>3.621305227279663</v>
      </c>
      <c r="AH108" s="70">
        <v>3.676422119140625</v>
      </c>
      <c r="AI108" s="70">
        <v>3.9278361797332764</v>
      </c>
      <c r="AJ108" s="70">
        <v>3.75980544090271</v>
      </c>
      <c r="AK108" s="70">
        <v>3.806845188140869</v>
      </c>
      <c r="AL108" s="70">
        <v>3.7289528846740723</v>
      </c>
      <c r="AM108" s="70">
        <v>3.572612762451172</v>
      </c>
      <c r="AN108" s="70">
        <v>3.85323166847229</v>
      </c>
      <c r="AO108" s="70">
        <v>4.170719146728516</v>
      </c>
      <c r="AP108" s="70">
        <v>3.8567192554473877</v>
      </c>
      <c r="AQ108" s="70">
        <v>3.269038677215576</v>
      </c>
      <c r="AR108" s="70">
        <v>3.355790138244629</v>
      </c>
      <c r="AS108" s="70">
        <v>3.4372177124023438</v>
      </c>
      <c r="AT108" s="70">
        <v>3.9359586238861084</v>
      </c>
      <c r="AU108" s="70">
        <v>3.6380183696746826</v>
      </c>
      <c r="AV108" s="70">
        <v>3.4984986782073975</v>
      </c>
      <c r="AW108" s="70">
        <v>3.1736767292022705</v>
      </c>
      <c r="AX108" s="70">
        <v>3.99519944190979</v>
      </c>
      <c r="AY108" s="70">
        <v>3.976840019226074</v>
      </c>
      <c r="AZ108" s="70">
        <v>3.677874803543091</v>
      </c>
      <c r="BA108" s="70">
        <v>4.03872537612915</v>
      </c>
      <c r="BB108" s="70">
        <v>3.8870046138763428</v>
      </c>
      <c r="BC108" s="70">
        <v>4.147867679595947</v>
      </c>
      <c r="BD108" s="70">
        <v>4.417668342590332</v>
      </c>
      <c r="BE108" s="70">
        <v>4.011413097381592</v>
      </c>
      <c r="BF108" s="70">
        <v>3.743438959121704</v>
      </c>
      <c r="BG108" s="70">
        <v>4.543924808502197</v>
      </c>
      <c r="BH108" s="70">
        <v>4.005148887634277</v>
      </c>
      <c r="BI108" s="70">
        <v>3.9919559955596924</v>
      </c>
      <c r="BJ108" s="70">
        <v>3.708770513534546</v>
      </c>
      <c r="BK108" s="70">
        <v>3.81503963470459</v>
      </c>
      <c r="BL108" s="70">
        <v>4.124471187591553</v>
      </c>
      <c r="BM108" s="70">
        <v>4.163305282592773</v>
      </c>
      <c r="BN108" s="70">
        <v>4.17346715927124</v>
      </c>
    </row>
    <row r="109" ht="13.5" customHeight="1">
      <c r="A109" s="19" t="s">
        <v>277</v>
      </c>
      <c r="B109" s="19" t="s">
        <v>278</v>
      </c>
      <c r="C109" s="20" t="s">
        <v>181</v>
      </c>
      <c r="D109" s="21">
        <f>VLOOKUP(A109,'2022_PAPI_Indicators'!A104:B284,2,)</f>
        <v>2.474514008</v>
      </c>
      <c r="E109" s="21">
        <f>VLOOKUP(A109,'2022_PAPI_Indicators'!A104:C284,3,FALSE)</f>
        <v>2.460011482</v>
      </c>
      <c r="F109" s="21">
        <f>VLOOKUP(A109,'2022_PAPI_Indicators'!A104:D284,4,FALSE)</f>
        <v>2.370674372</v>
      </c>
      <c r="G109" s="21">
        <f>VLOOKUP(A109,'2022_PAPI_Indicators'!A104:E284,5,FALSE)</f>
        <v>2.4585464</v>
      </c>
      <c r="H109" s="21">
        <f>VLOOKUP(A109,'2022_PAPI_Indicators'!A104:F284,6,FALSE)</f>
        <v>2.519501686</v>
      </c>
      <c r="I109" s="21">
        <f>VLOOKUP(A109,'2022_PAPI_Indicators'!A104:G284,7,FALSE)</f>
        <v>2.373797178</v>
      </c>
      <c r="J109" s="21">
        <f>VLOOKUP(A109,'2022_PAPI_Indicators'!A104:H284,8,FALSE)</f>
        <v>2.299886227</v>
      </c>
      <c r="K109" s="21">
        <f>VLOOKUP(A109,'2022_PAPI_Indicators'!A104:I284,9,FALSE)</f>
        <v>2.407612562</v>
      </c>
      <c r="L109" s="21">
        <f>VLOOKUP(A109,'2022_PAPI_Indicators'!A104:J284,10,FALSE)</f>
        <v>2.477726936</v>
      </c>
      <c r="M109" s="21">
        <f>VLOOKUP(A109,'2022_PAPI_Indicators'!A104:K284,11,FALSE)</f>
        <v>2.501666784</v>
      </c>
      <c r="N109" s="21">
        <f>VLOOKUP(A109,'2022_PAPI_Indicators'!A104:L284,12,FALSE)</f>
        <v>2.241230965</v>
      </c>
      <c r="O109" s="21">
        <f>VLOOKUP(A109,'2022_PAPI_Indicators'!A104:M284,13,FALSE)</f>
        <v>2.352148533</v>
      </c>
      <c r="P109" s="21">
        <f>VLOOKUP(A109,'2022_PAPI_Indicators'!A104:N284,14,FALSE)</f>
        <v>2.446968079</v>
      </c>
      <c r="Q109" s="21">
        <f>VLOOKUP(A109,'2022_PAPI_Indicators'!A104:O284,15,FALSE)</f>
        <v>2.528268099</v>
      </c>
      <c r="R109" s="22" t="str">
        <f>VLOOKUP(A109,'2022_PAPI_Indicators'!A104:P284,16,FALSE)</f>
        <v/>
      </c>
      <c r="S109" s="21">
        <f>VLOOKUP(A109,'2022_PAPI_Indicators'!A104:R284,17,FALSE)</f>
        <v>2.466943264</v>
      </c>
      <c r="T109" s="21">
        <f>VLOOKUP(A109,'2022_PAPI_Indicators'!A104:S284,18,FALSE)</f>
        <v>2.479338408</v>
      </c>
      <c r="U109" s="22">
        <f>VLOOKUP(A109,'2022_PAPI_Indicators'!A104:T284,19,FALSE)</f>
        <v>2.607586622</v>
      </c>
      <c r="V109" s="21">
        <f>VLOOKUP(A109,'2022_PAPI_Indicators'!A104:U284,20,FALSE)</f>
        <v>2.474404573</v>
      </c>
      <c r="W109" s="21">
        <f>VLOOKUP(A109,'2022_PAPI_Indicators'!A104:V284,21,FALSE)</f>
        <v>2.538665533</v>
      </c>
      <c r="X109" s="21">
        <f>VLOOKUP(A109,'2022_PAPI_Indicators'!A104:W284,22,FALSE)</f>
        <v>2.553168058</v>
      </c>
      <c r="Y109" s="21">
        <f>VLOOKUP(A109,'2022_PAPI_Indicators'!A104:X284,23,FALSE)</f>
        <v>2.433016777</v>
      </c>
      <c r="Z109" s="21">
        <f>VLOOKUP(A109,'2022_PAPI_Indicators'!A104:Y284,24,FALSE)</f>
        <v>2.450691938</v>
      </c>
      <c r="AA109" s="21">
        <f>VLOOKUP(A109,'2022_PAPI_Indicators'!A104:Z284,25,FALSE)</f>
        <v>2.51130724</v>
      </c>
      <c r="AB109" s="21">
        <f>VLOOKUP(A109,'2022_PAPI_Indicators'!A104:AA284,26,FALSE)</f>
        <v>2.407518864</v>
      </c>
      <c r="AC109" s="21">
        <f>VLOOKUP(A109,'2022_PAPI_Indicators'!A104:AB284,27,FALSE)</f>
        <v>2.507763147</v>
      </c>
      <c r="AD109" s="21">
        <f>VLOOKUP(A109,'2022_PAPI_Indicators'!A104:AC284,28,FALSE)</f>
        <v>2.441939354</v>
      </c>
      <c r="AE109" s="21">
        <f>VLOOKUP(A109,'2022_PAPI_Indicators'!A104:AD284,29,FALSE)</f>
        <v>2.4621346</v>
      </c>
      <c r="AF109" s="21">
        <f>VLOOKUP(A109,'2022_PAPI_Indicators'!A104:AE284,30,FALSE)</f>
        <v>2.389387608</v>
      </c>
      <c r="AG109" s="21">
        <f>VLOOKUP(A109,'2022_PAPI_Indicators'!A104:AF284,31,FALSE)</f>
        <v>2.364694118</v>
      </c>
      <c r="AH109" s="21">
        <f>VLOOKUP(A109,'2022_PAPI_Indicators'!A104:AG284,32,FALSE)</f>
        <v>2.399677277</v>
      </c>
      <c r="AI109" s="21">
        <f>VLOOKUP(A109,'2022_PAPI_Indicators'!A104:AH284,33,FALSE)</f>
        <v>2.442159414</v>
      </c>
      <c r="AJ109" s="21">
        <f>VLOOKUP(A109,'2022_PAPI_Indicators'!A104:AI284,34,FALSE)</f>
        <v>2.498920202</v>
      </c>
      <c r="AK109" s="21">
        <f>VLOOKUP(A109,'2022_PAPI_Indicators'!A104:AJ284,35,FALSE)</f>
        <v>2.363672256</v>
      </c>
      <c r="AL109" s="21">
        <f>VLOOKUP(A109,'2022_PAPI_Indicators'!A104:AK284,36,FALSE)</f>
        <v>2.464231968</v>
      </c>
      <c r="AM109" s="21">
        <f>VLOOKUP(A109,'2022_PAPI_Indicators'!A104:AL284,37,FALSE)</f>
        <v>2.367766619</v>
      </c>
      <c r="AN109" s="21">
        <f>VLOOKUP(A109,'2022_PAPI_Indicators'!A104:AM284,38,FALSE)</f>
        <v>2.461390257</v>
      </c>
      <c r="AO109" s="21">
        <f>VLOOKUP(A109,'2022_PAPI_Indicators'!A104:AN284,39,FALSE)</f>
        <v>2.51743722</v>
      </c>
      <c r="AP109" s="21">
        <f>VLOOKUP(A109,'2022_PAPI_Indicators'!A104:AO284,40,FALSE)</f>
        <v>2.511446238</v>
      </c>
      <c r="AQ109" s="21">
        <f>VLOOKUP(A109,'2022_PAPI_Indicators'!A104:AP284,41,FALSE)</f>
        <v>2.374032021</v>
      </c>
      <c r="AR109" s="21">
        <f>VLOOKUP(A109,'2022_PAPI_Indicators'!A104:AQ284,42,FALSE)</f>
        <v>2.23323369</v>
      </c>
      <c r="AS109" s="21">
        <f>VLOOKUP(A109,'2022_PAPI_Indicators'!A104:AR284,43,FALSE)</f>
        <v>2.505455494</v>
      </c>
      <c r="AT109" s="21">
        <f>VLOOKUP(A109,'2022_PAPI_Indicators'!A104:AS284,44,FALSE)</f>
        <v>2.424122334</v>
      </c>
      <c r="AU109" s="21">
        <f>VLOOKUP(A109,'2022_PAPI_Indicators'!A104:AT284,45,FALSE)</f>
        <v>2.47416544</v>
      </c>
      <c r="AV109" s="21">
        <f>VLOOKUP(A109,'2022_PAPI_Indicators'!A104:AU284,46,FALSE)</f>
        <v>2.527092695</v>
      </c>
      <c r="AW109" s="21">
        <f>VLOOKUP(A109,'2022_PAPI_Indicators'!A104:AV284,47,FALSE)</f>
        <v>2.381270647</v>
      </c>
      <c r="AX109" s="21">
        <f>VLOOKUP(A109,'2022_PAPI_Indicators'!A104:AW284,48,FALSE)</f>
        <v>2.499693871</v>
      </c>
      <c r="AY109" s="21">
        <f>VLOOKUP(A109,'2022_PAPI_Indicators'!A104:AX284,49,FALSE)</f>
        <v>2.436630964</v>
      </c>
      <c r="AZ109" s="21">
        <f>VLOOKUP(A109,'2022_PAPI_Indicators'!A104:AY284,50,FALSE)</f>
        <v>2.3875916</v>
      </c>
      <c r="BA109" s="21">
        <f>VLOOKUP(A109,'2022_PAPI_Indicators'!A104:AZ284,51,FALSE)</f>
        <v>2.396736145</v>
      </c>
      <c r="BB109" s="21">
        <f>VLOOKUP(A109,'2022_PAPI_Indicators'!A104:BA284,52,FALSE)</f>
        <v>2.449413776</v>
      </c>
      <c r="BC109" s="21">
        <f>VLOOKUP(A109,'2022_PAPI_Indicators'!A104:BB284,53,FALSE)</f>
        <v>2.496921062</v>
      </c>
      <c r="BD109" s="21">
        <f>VLOOKUP(A109,'2022_PAPI_Indicators'!A104:BC284,54,FALSE)</f>
        <v>2.497618914</v>
      </c>
      <c r="BE109" s="21">
        <f>VLOOKUP(A109,'2022_PAPI_Indicators'!A104:BD284,55,FALSE)</f>
        <v>2.506179333</v>
      </c>
      <c r="BF109" s="21">
        <f>VLOOKUP(A109,'2022_PAPI_Indicators'!A104:BE284,56,FALSE)</f>
        <v>2.443517685</v>
      </c>
      <c r="BG109" s="21">
        <f>VLOOKUP(A109,'2022_PAPI_Indicators'!A104:BF284,57,FALSE)</f>
        <v>2.545418024</v>
      </c>
      <c r="BH109" s="21">
        <f>VLOOKUP(A109,'2022_PAPI_Indicators'!A104:BG284,58,FALSE)</f>
        <v>2.487981319</v>
      </c>
      <c r="BI109" s="21">
        <f>VLOOKUP(A109,'2022_PAPI_Indicators'!A104:BH284,59,FALSE)</f>
        <v>2.615161657</v>
      </c>
      <c r="BJ109" s="21">
        <f>VLOOKUP(A109,'2022_PAPI_Indicators'!A104:BI284,60,FALSE)</f>
        <v>2.482593298</v>
      </c>
      <c r="BK109" s="21">
        <f>VLOOKUP(A109,'2022_PAPI_Indicators'!A104:BJ284,61,FALSE)</f>
        <v>2.473640442</v>
      </c>
      <c r="BL109" s="21">
        <f>VLOOKUP(A109,'2022_PAPI_Indicators'!A104:BK284,62,FALSE)</f>
        <v>2.643421412</v>
      </c>
      <c r="BM109" s="21">
        <f>VLOOKUP(A109,'2022_PAPI_Indicators'!A104:BL284,63,FALSE)</f>
        <v>2.579606295</v>
      </c>
      <c r="BN109" s="21">
        <f>VLOOKUP(A109,'2022_PAPI_Indicators'!A104:BM284,64,FALSE)</f>
        <v>2.493806601</v>
      </c>
    </row>
    <row r="110" ht="13.5" customHeight="1">
      <c r="A110" s="11" t="s">
        <v>279</v>
      </c>
      <c r="B110" s="11" t="s">
        <v>280</v>
      </c>
      <c r="C110" s="12" t="s">
        <v>83</v>
      </c>
      <c r="D110" s="24">
        <f>VLOOKUP(A110,'2022_PAPI_Indicators'!A105:B285,2,)</f>
        <v>0.1514829397</v>
      </c>
      <c r="E110" s="24">
        <f>VLOOKUP(A110,'2022_PAPI_Indicators'!A105:C285,3,FALSE)</f>
        <v>0.3032160401</v>
      </c>
      <c r="F110" s="24">
        <f>VLOOKUP(A110,'2022_PAPI_Indicators'!A105:D285,4,FALSE)</f>
        <v>0.2790988088</v>
      </c>
      <c r="G110" s="24">
        <f>VLOOKUP(A110,'2022_PAPI_Indicators'!A105:E285,5,FALSE)</f>
        <v>0.2311228067</v>
      </c>
      <c r="H110" s="24">
        <f>VLOOKUP(A110,'2022_PAPI_Indicators'!A105:F285,6,FALSE)</f>
        <v>0.2035204768</v>
      </c>
      <c r="I110" s="24">
        <f>VLOOKUP(A110,'2022_PAPI_Indicators'!A105:G285,7,FALSE)</f>
        <v>0.3032878339</v>
      </c>
      <c r="J110" s="24">
        <f>VLOOKUP(A110,'2022_PAPI_Indicators'!A105:H285,8,FALSE)</f>
        <v>0.3399242461</v>
      </c>
      <c r="K110" s="24">
        <f>VLOOKUP(A110,'2022_PAPI_Indicators'!A105:I285,9,FALSE)</f>
        <v>0.2318735868</v>
      </c>
      <c r="L110" s="24">
        <f>VLOOKUP(A110,'2022_PAPI_Indicators'!A105:J285,10,FALSE)</f>
        <v>0.279170692</v>
      </c>
      <c r="M110" s="24">
        <f>VLOOKUP(A110,'2022_PAPI_Indicators'!A105:K285,11,FALSE)</f>
        <v>0.3291059136</v>
      </c>
      <c r="N110" s="24">
        <f>VLOOKUP(A110,'2022_PAPI_Indicators'!A105:L285,12,FALSE)</f>
        <v>0.1652798951</v>
      </c>
      <c r="O110" s="24">
        <f>VLOOKUP(A110,'2022_PAPI_Indicators'!A105:M285,13,FALSE)</f>
        <v>0.1552140266</v>
      </c>
      <c r="P110" s="24">
        <f>VLOOKUP(A110,'2022_PAPI_Indicators'!A105:N285,14,FALSE)</f>
        <v>0.2834606767</v>
      </c>
      <c r="Q110" s="24">
        <f>VLOOKUP(A110,'2022_PAPI_Indicators'!A105:O285,15,FALSE)</f>
        <v>0.1669436544</v>
      </c>
      <c r="R110" s="25" t="str">
        <f>VLOOKUP(A110,'2022_PAPI_Indicators'!A105:P285,16,FALSE)</f>
        <v/>
      </c>
      <c r="S110" s="24">
        <f>VLOOKUP(A110,'2022_PAPI_Indicators'!A105:R285,17,FALSE)</f>
        <v>0.1755863428</v>
      </c>
      <c r="T110" s="24">
        <f>VLOOKUP(A110,'2022_PAPI_Indicators'!A105:S285,18,FALSE)</f>
        <v>0.1527602375</v>
      </c>
      <c r="U110" s="25">
        <f>VLOOKUP(A110,'2022_PAPI_Indicators'!A105:T285,19,FALSE)</f>
        <v>0.2915599644</v>
      </c>
      <c r="V110" s="24">
        <f>VLOOKUP(A110,'2022_PAPI_Indicators'!A105:U285,20,FALSE)</f>
        <v>0.2207810581</v>
      </c>
      <c r="W110" s="24">
        <f>VLOOKUP(A110,'2022_PAPI_Indicators'!A105:V285,21,FALSE)</f>
        <v>0.2137487382</v>
      </c>
      <c r="X110" s="24">
        <f>VLOOKUP(A110,'2022_PAPI_Indicators'!A105:W285,22,FALSE)</f>
        <v>0.2505832016</v>
      </c>
      <c r="Y110" s="24">
        <f>VLOOKUP(A110,'2022_PAPI_Indicators'!A105:X285,23,FALSE)</f>
        <v>0.2002073079</v>
      </c>
      <c r="Z110" s="24">
        <f>VLOOKUP(A110,'2022_PAPI_Indicators'!A105:Y285,24,FALSE)</f>
        <v>0.2322692275</v>
      </c>
      <c r="AA110" s="24">
        <f>VLOOKUP(A110,'2022_PAPI_Indicators'!A105:Z285,25,FALSE)</f>
        <v>0.2589615583</v>
      </c>
      <c r="AB110" s="24">
        <f>VLOOKUP(A110,'2022_PAPI_Indicators'!A105:AA285,26,FALSE)</f>
        <v>0.2074974626</v>
      </c>
      <c r="AC110" s="24">
        <f>VLOOKUP(A110,'2022_PAPI_Indicators'!A105:AB285,27,FALSE)</f>
        <v>0.2243804932</v>
      </c>
      <c r="AD110" s="24">
        <f>VLOOKUP(A110,'2022_PAPI_Indicators'!A105:AC285,28,FALSE)</f>
        <v>0.2526926696</v>
      </c>
      <c r="AE110" s="24">
        <f>VLOOKUP(A110,'2022_PAPI_Indicators'!A105:AD285,29,FALSE)</f>
        <v>0.2453999817</v>
      </c>
      <c r="AF110" s="24">
        <f>VLOOKUP(A110,'2022_PAPI_Indicators'!A105:AE285,30,FALSE)</f>
        <v>0.2906653285</v>
      </c>
      <c r="AG110" s="24">
        <f>VLOOKUP(A110,'2022_PAPI_Indicators'!A105:AF285,31,FALSE)</f>
        <v>0.35092327</v>
      </c>
      <c r="AH110" s="24">
        <f>VLOOKUP(A110,'2022_PAPI_Indicators'!A105:AG285,32,FALSE)</f>
        <v>0.2388490587</v>
      </c>
      <c r="AI110" s="24">
        <f>VLOOKUP(A110,'2022_PAPI_Indicators'!A105:AH285,33,FALSE)</f>
        <v>0.201301381</v>
      </c>
      <c r="AJ110" s="24">
        <f>VLOOKUP(A110,'2022_PAPI_Indicators'!A105:AI285,34,FALSE)</f>
        <v>0.2303765863</v>
      </c>
      <c r="AK110" s="24">
        <f>VLOOKUP(A110,'2022_PAPI_Indicators'!A105:AJ285,35,FALSE)</f>
        <v>0.207956031</v>
      </c>
      <c r="AL110" s="24">
        <f>VLOOKUP(A110,'2022_PAPI_Indicators'!A105:AK285,36,FALSE)</f>
        <v>0.1861395985</v>
      </c>
      <c r="AM110" s="24">
        <f>VLOOKUP(A110,'2022_PAPI_Indicators'!A105:AL285,37,FALSE)</f>
        <v>0.2420361787</v>
      </c>
      <c r="AN110" s="24">
        <f>VLOOKUP(A110,'2022_PAPI_Indicators'!A105:AM285,38,FALSE)</f>
        <v>0.2214252055</v>
      </c>
      <c r="AO110" s="24">
        <f>VLOOKUP(A110,'2022_PAPI_Indicators'!A105:AN285,39,FALSE)</f>
        <v>0.2860335112</v>
      </c>
      <c r="AP110" s="24">
        <f>VLOOKUP(A110,'2022_PAPI_Indicators'!A105:AO285,40,FALSE)</f>
        <v>0.2142214626</v>
      </c>
      <c r="AQ110" s="24">
        <f>VLOOKUP(A110,'2022_PAPI_Indicators'!A105:AP285,41,FALSE)</f>
        <v>0.2858498991</v>
      </c>
      <c r="AR110" s="24">
        <f>VLOOKUP(A110,'2022_PAPI_Indicators'!A105:AQ285,42,FALSE)</f>
        <v>0.1889357865</v>
      </c>
      <c r="AS110" s="24">
        <f>VLOOKUP(A110,'2022_PAPI_Indicators'!A105:AR285,43,FALSE)</f>
        <v>0.2483198941</v>
      </c>
      <c r="AT110" s="24">
        <f>VLOOKUP(A110,'2022_PAPI_Indicators'!A105:AS285,44,FALSE)</f>
        <v>0.2107870132</v>
      </c>
      <c r="AU110" s="24">
        <f>VLOOKUP(A110,'2022_PAPI_Indicators'!A105:AT285,45,FALSE)</f>
        <v>0.22677733</v>
      </c>
      <c r="AV110" s="24">
        <f>VLOOKUP(A110,'2022_PAPI_Indicators'!A105:AU285,46,FALSE)</f>
        <v>0.3985774517</v>
      </c>
      <c r="AW110" s="24">
        <f>VLOOKUP(A110,'2022_PAPI_Indicators'!A105:AV285,47,FALSE)</f>
        <v>0.2352705002</v>
      </c>
      <c r="AX110" s="24">
        <f>VLOOKUP(A110,'2022_PAPI_Indicators'!A105:AW285,48,FALSE)</f>
        <v>0.1833221167</v>
      </c>
      <c r="AY110" s="24">
        <f>VLOOKUP(A110,'2022_PAPI_Indicators'!A105:AX285,49,FALSE)</f>
        <v>0.2395602912</v>
      </c>
      <c r="AZ110" s="24">
        <f>VLOOKUP(A110,'2022_PAPI_Indicators'!A105:AY285,50,FALSE)</f>
        <v>0.2271785289</v>
      </c>
      <c r="BA110" s="24">
        <f>VLOOKUP(A110,'2022_PAPI_Indicators'!A105:AZ285,51,FALSE)</f>
        <v>0.1405660659</v>
      </c>
      <c r="BB110" s="24">
        <f>VLOOKUP(A110,'2022_PAPI_Indicators'!A105:BA285,52,FALSE)</f>
        <v>0.2840721905</v>
      </c>
      <c r="BC110" s="24">
        <f>VLOOKUP(A110,'2022_PAPI_Indicators'!A105:BB285,53,FALSE)</f>
        <v>0.3427965939</v>
      </c>
      <c r="BD110" s="24">
        <f>VLOOKUP(A110,'2022_PAPI_Indicators'!A105:BC285,54,FALSE)</f>
        <v>0.2287942916</v>
      </c>
      <c r="BE110" s="24">
        <f>VLOOKUP(A110,'2022_PAPI_Indicators'!A105:BD285,55,FALSE)</f>
        <v>0.3108393252</v>
      </c>
      <c r="BF110" s="24">
        <f>VLOOKUP(A110,'2022_PAPI_Indicators'!A105:BE285,56,FALSE)</f>
        <v>0.2444880903</v>
      </c>
      <c r="BG110" s="24">
        <f>VLOOKUP(A110,'2022_PAPI_Indicators'!A105:BF285,57,FALSE)</f>
        <v>0.3576773107</v>
      </c>
      <c r="BH110" s="24">
        <f>VLOOKUP(A110,'2022_PAPI_Indicators'!A105:BG285,58,FALSE)</f>
        <v>0.3198044002</v>
      </c>
      <c r="BI110" s="24">
        <f>VLOOKUP(A110,'2022_PAPI_Indicators'!A105:BH285,59,FALSE)</f>
        <v>0.3213852346</v>
      </c>
      <c r="BJ110" s="24">
        <f>VLOOKUP(A110,'2022_PAPI_Indicators'!A105:BI285,60,FALSE)</f>
        <v>0.2802508473</v>
      </c>
      <c r="BK110" s="24">
        <f>VLOOKUP(A110,'2022_PAPI_Indicators'!A105:BJ285,61,FALSE)</f>
        <v>0.2958193719</v>
      </c>
      <c r="BL110" s="24">
        <f>VLOOKUP(A110,'2022_PAPI_Indicators'!A105:BK285,62,FALSE)</f>
        <v>0.3814816773</v>
      </c>
      <c r="BM110" s="24">
        <f>VLOOKUP(A110,'2022_PAPI_Indicators'!A105:BL285,63,FALSE)</f>
        <v>0.3041877449</v>
      </c>
      <c r="BN110" s="24">
        <f>VLOOKUP(A110,'2022_PAPI_Indicators'!A105:BM285,64,FALSE)</f>
        <v>0.289940238</v>
      </c>
    </row>
    <row r="111" ht="13.5" customHeight="1">
      <c r="A111" s="11" t="s">
        <v>281</v>
      </c>
      <c r="B111" s="11" t="s">
        <v>282</v>
      </c>
      <c r="C111" s="12" t="s">
        <v>83</v>
      </c>
      <c r="D111" s="24">
        <f>VLOOKUP(A111,'2022_PAPI_Indicators'!A106:B286,2,)</f>
        <v>0.9941860437</v>
      </c>
      <c r="E111" s="24">
        <f>VLOOKUP(A111,'2022_PAPI_Indicators'!A106:C286,3,FALSE)</f>
        <v>0.928571403</v>
      </c>
      <c r="F111" s="24">
        <f>VLOOKUP(A111,'2022_PAPI_Indicators'!A106:D286,4,FALSE)</f>
        <v>0.9375</v>
      </c>
      <c r="G111" s="24">
        <f>VLOOKUP(A111,'2022_PAPI_Indicators'!A106:E286,5,FALSE)</f>
        <v>1</v>
      </c>
      <c r="H111" s="24">
        <f>VLOOKUP(A111,'2022_PAPI_Indicators'!A106:F286,6,FALSE)</f>
        <v>0.9756097794</v>
      </c>
      <c r="I111" s="24">
        <f>VLOOKUP(A111,'2022_PAPI_Indicators'!A106:G286,7,FALSE)</f>
        <v>0.9016393423</v>
      </c>
      <c r="J111" s="24">
        <f>VLOOKUP(A111,'2022_PAPI_Indicators'!A106:H286,8,FALSE)</f>
        <v>0.875</v>
      </c>
      <c r="K111" s="24">
        <f>VLOOKUP(A111,'2022_PAPI_Indicators'!A106:I286,9,FALSE)</f>
        <v>0.9516128898</v>
      </c>
      <c r="L111" s="24">
        <f>VLOOKUP(A111,'2022_PAPI_Indicators'!A106:J286,10,FALSE)</f>
        <v>0.9811320901</v>
      </c>
      <c r="M111" s="24">
        <f>VLOOKUP(A111,'2022_PAPI_Indicators'!A106:K286,11,FALSE)</f>
        <v>1</v>
      </c>
      <c r="N111" s="24">
        <f>VLOOKUP(A111,'2022_PAPI_Indicators'!A106:L286,12,FALSE)</f>
        <v>0.9666666389</v>
      </c>
      <c r="O111" s="24">
        <f>VLOOKUP(A111,'2022_PAPI_Indicators'!A106:M286,13,FALSE)</f>
        <v>0.9454545379</v>
      </c>
      <c r="P111" s="24">
        <f>VLOOKUP(A111,'2022_PAPI_Indicators'!A106:N286,14,FALSE)</f>
        <v>0.946428597</v>
      </c>
      <c r="Q111" s="24">
        <f>VLOOKUP(A111,'2022_PAPI_Indicators'!A106:O286,15,FALSE)</f>
        <v>1</v>
      </c>
      <c r="R111" s="25" t="str">
        <f>VLOOKUP(A111,'2022_PAPI_Indicators'!A106:P286,16,FALSE)</f>
        <v/>
      </c>
      <c r="S111" s="24">
        <f>VLOOKUP(A111,'2022_PAPI_Indicators'!A106:R286,17,FALSE)</f>
        <v>0.9761904478</v>
      </c>
      <c r="T111" s="24">
        <f>VLOOKUP(A111,'2022_PAPI_Indicators'!A106:S286,18,FALSE)</f>
        <v>0.944444418</v>
      </c>
      <c r="U111" s="25">
        <f>VLOOKUP(A111,'2022_PAPI_Indicators'!A106:T286,19,FALSE)</f>
        <v>0.9764705896</v>
      </c>
      <c r="V111" s="24">
        <f>VLOOKUP(A111,'2022_PAPI_Indicators'!A106:U286,20,FALSE)</f>
        <v>0.976744175</v>
      </c>
      <c r="W111" s="24">
        <f>VLOOKUP(A111,'2022_PAPI_Indicators'!A106:V286,21,FALSE)</f>
        <v>0.9743589759</v>
      </c>
      <c r="X111" s="24">
        <f>VLOOKUP(A111,'2022_PAPI_Indicators'!A106:W286,22,FALSE)</f>
        <v>1</v>
      </c>
      <c r="Y111" s="24">
        <f>VLOOKUP(A111,'2022_PAPI_Indicators'!A106:X286,23,FALSE)</f>
        <v>1</v>
      </c>
      <c r="Z111" s="24">
        <f>VLOOKUP(A111,'2022_PAPI_Indicators'!A106:Y286,24,FALSE)</f>
        <v>0.9047619104</v>
      </c>
      <c r="AA111" s="24">
        <f>VLOOKUP(A111,'2022_PAPI_Indicators'!A106:Z286,25,FALSE)</f>
        <v>0.9777777791</v>
      </c>
      <c r="AB111" s="24">
        <f>VLOOKUP(A111,'2022_PAPI_Indicators'!A106:AA286,26,FALSE)</f>
        <v>0.9318181872</v>
      </c>
      <c r="AC111" s="24">
        <f>VLOOKUP(A111,'2022_PAPI_Indicators'!A106:AB286,27,FALSE)</f>
        <v>0.9565217495</v>
      </c>
      <c r="AD111" s="24">
        <f>VLOOKUP(A111,'2022_PAPI_Indicators'!A106:AC286,28,FALSE)</f>
        <v>0.9499999881</v>
      </c>
      <c r="AE111" s="24">
        <f>VLOOKUP(A111,'2022_PAPI_Indicators'!A106:AD286,29,FALSE)</f>
        <v>0.9090909362</v>
      </c>
      <c r="AF111" s="24">
        <f>VLOOKUP(A111,'2022_PAPI_Indicators'!A106:AE286,30,FALSE)</f>
        <v>0.946428597</v>
      </c>
      <c r="AG111" s="24">
        <f>VLOOKUP(A111,'2022_PAPI_Indicators'!A106:AF286,31,FALSE)</f>
        <v>0.8970588446</v>
      </c>
      <c r="AH111" s="24">
        <f>VLOOKUP(A111,'2022_PAPI_Indicators'!A106:AG286,32,FALSE)</f>
        <v>0.9555555582</v>
      </c>
      <c r="AI111" s="24">
        <f>VLOOKUP(A111,'2022_PAPI_Indicators'!A106:AH286,33,FALSE)</f>
        <v>0.9814814925</v>
      </c>
      <c r="AJ111" s="24">
        <f>VLOOKUP(A111,'2022_PAPI_Indicators'!A106:AI286,34,FALSE)</f>
        <v>0.9791666865</v>
      </c>
      <c r="AK111" s="24">
        <f>VLOOKUP(A111,'2022_PAPI_Indicators'!A106:AJ286,35,FALSE)</f>
        <v>0.9069767594</v>
      </c>
      <c r="AL111" s="24">
        <f>VLOOKUP(A111,'2022_PAPI_Indicators'!A106:AK286,36,FALSE)</f>
        <v>1</v>
      </c>
      <c r="AM111" s="24">
        <f>VLOOKUP(A111,'2022_PAPI_Indicators'!A106:AL286,37,FALSE)</f>
        <v>0.9423077106</v>
      </c>
      <c r="AN111" s="24">
        <f>VLOOKUP(A111,'2022_PAPI_Indicators'!A106:AM286,38,FALSE)</f>
        <v>0.9523809552</v>
      </c>
      <c r="AO111" s="24">
        <f>VLOOKUP(A111,'2022_PAPI_Indicators'!A106:AN286,39,FALSE)</f>
        <v>0.944444418</v>
      </c>
      <c r="AP111" s="24">
        <f>VLOOKUP(A111,'2022_PAPI_Indicators'!A106:AO286,40,FALSE)</f>
        <v>0.9591836929</v>
      </c>
      <c r="AQ111" s="24">
        <f>VLOOKUP(A111,'2022_PAPI_Indicators'!A106:AP286,41,FALSE)</f>
        <v>0.9677419066</v>
      </c>
      <c r="AR111" s="24">
        <f>VLOOKUP(A111,'2022_PAPI_Indicators'!A106:AQ286,42,FALSE)</f>
        <v>0.8378378153</v>
      </c>
      <c r="AS111" s="24">
        <f>VLOOKUP(A111,'2022_PAPI_Indicators'!A106:AR286,43,FALSE)</f>
        <v>0.9787234068</v>
      </c>
      <c r="AT111" s="24">
        <f>VLOOKUP(A111,'2022_PAPI_Indicators'!A106:AS286,44,FALSE)</f>
        <v>0.953125</v>
      </c>
      <c r="AU111" s="24">
        <f>VLOOKUP(A111,'2022_PAPI_Indicators'!A106:AT286,45,FALSE)</f>
        <v>0.9818181992</v>
      </c>
      <c r="AV111" s="24">
        <f>VLOOKUP(A111,'2022_PAPI_Indicators'!A106:AU286,46,FALSE)</f>
        <v>0.9594594836</v>
      </c>
      <c r="AW111" s="24">
        <f>VLOOKUP(A111,'2022_PAPI_Indicators'!A106:AV286,47,FALSE)</f>
        <v>0.9599999785</v>
      </c>
      <c r="AX111" s="24">
        <f>VLOOKUP(A111,'2022_PAPI_Indicators'!A106:AW286,48,FALSE)</f>
        <v>0.9508196712</v>
      </c>
      <c r="AY111" s="24">
        <f>VLOOKUP(A111,'2022_PAPI_Indicators'!A106:AX286,49,FALSE)</f>
        <v>0.9457364082</v>
      </c>
      <c r="AZ111" s="24">
        <f>VLOOKUP(A111,'2022_PAPI_Indicators'!A106:AY286,50,FALSE)</f>
        <v>0.961538434</v>
      </c>
      <c r="BA111" s="24">
        <f>VLOOKUP(A111,'2022_PAPI_Indicators'!A106:AZ286,51,FALSE)</f>
        <v>0.9642857313</v>
      </c>
      <c r="BB111" s="24">
        <f>VLOOKUP(A111,'2022_PAPI_Indicators'!A106:BA286,52,FALSE)</f>
        <v>1</v>
      </c>
      <c r="BC111" s="24">
        <f>VLOOKUP(A111,'2022_PAPI_Indicators'!A106:BB286,53,FALSE)</f>
        <v>0.9354838729</v>
      </c>
      <c r="BD111" s="24">
        <f>VLOOKUP(A111,'2022_PAPI_Indicators'!A106:BC286,54,FALSE)</f>
        <v>1</v>
      </c>
      <c r="BE111" s="24">
        <f>VLOOKUP(A111,'2022_PAPI_Indicators'!A106:BD286,55,FALSE)</f>
        <v>0.953125</v>
      </c>
      <c r="BF111" s="24">
        <f>VLOOKUP(A111,'2022_PAPI_Indicators'!A106:BE286,56,FALSE)</f>
        <v>0.9361702204</v>
      </c>
      <c r="BG111" s="24">
        <f>VLOOKUP(A111,'2022_PAPI_Indicators'!A106:BF286,57,FALSE)</f>
        <v>0.9701492786</v>
      </c>
      <c r="BH111" s="24">
        <f>VLOOKUP(A111,'2022_PAPI_Indicators'!A106:BG286,58,FALSE)</f>
        <v>0.9173553586</v>
      </c>
      <c r="BI111" s="24">
        <f>VLOOKUP(A111,'2022_PAPI_Indicators'!A106:BH286,59,FALSE)</f>
        <v>0.953125</v>
      </c>
      <c r="BJ111" s="24">
        <f>VLOOKUP(A111,'2022_PAPI_Indicators'!A106:BI286,60,FALSE)</f>
        <v>0.9534883499</v>
      </c>
      <c r="BK111" s="24">
        <f>VLOOKUP(A111,'2022_PAPI_Indicators'!A106:BJ286,61,FALSE)</f>
        <v>0.9298245907</v>
      </c>
      <c r="BL111" s="24">
        <f>VLOOKUP(A111,'2022_PAPI_Indicators'!A106:BK286,62,FALSE)</f>
        <v>0.9358974099</v>
      </c>
      <c r="BM111" s="24">
        <f>VLOOKUP(A111,'2022_PAPI_Indicators'!A106:BL286,63,FALSE)</f>
        <v>0.953125</v>
      </c>
      <c r="BN111" s="24">
        <f>VLOOKUP(A111,'2022_PAPI_Indicators'!A106:BM286,64,FALSE)</f>
        <v>0.8909090757</v>
      </c>
    </row>
    <row r="112" ht="13.5" customHeight="1">
      <c r="A112" s="11" t="s">
        <v>283</v>
      </c>
      <c r="B112" s="11" t="s">
        <v>284</v>
      </c>
      <c r="C112" s="12" t="s">
        <v>262</v>
      </c>
      <c r="D112" s="13">
        <f>VLOOKUP(A112,'2022_PAPI_Indicators'!A107:B287,2,)</f>
        <v>3.816399574</v>
      </c>
      <c r="E112" s="13">
        <f>VLOOKUP(A112,'2022_PAPI_Indicators'!A107:C287,3,FALSE)</f>
        <v>3.397525787</v>
      </c>
      <c r="F112" s="13">
        <f>VLOOKUP(A112,'2022_PAPI_Indicators'!A107:D287,4,FALSE)</f>
        <v>3.113147736</v>
      </c>
      <c r="G112" s="13">
        <f>VLOOKUP(A112,'2022_PAPI_Indicators'!A107:E287,5,FALSE)</f>
        <v>3.409369946</v>
      </c>
      <c r="H112" s="13">
        <f>VLOOKUP(A112,'2022_PAPI_Indicators'!A107:F287,6,FALSE)</f>
        <v>3.678379297</v>
      </c>
      <c r="I112" s="13">
        <f>VLOOKUP(A112,'2022_PAPI_Indicators'!A107:G287,7,FALSE)</f>
        <v>3.344926834</v>
      </c>
      <c r="J112" s="13">
        <f>VLOOKUP(A112,'2022_PAPI_Indicators'!A107:H287,8,FALSE)</f>
        <v>2.745454311</v>
      </c>
      <c r="K112" s="13">
        <f>VLOOKUP(A112,'2022_PAPI_Indicators'!A107:I287,9,FALSE)</f>
        <v>3.335653305</v>
      </c>
      <c r="L112" s="13">
        <f>VLOOKUP(A112,'2022_PAPI_Indicators'!A107:J287,10,FALSE)</f>
        <v>3.224444151</v>
      </c>
      <c r="M112" s="13">
        <f>VLOOKUP(A112,'2022_PAPI_Indicators'!A107:K287,11,FALSE)</f>
        <v>3.386783123</v>
      </c>
      <c r="N112" s="13">
        <f>VLOOKUP(A112,'2022_PAPI_Indicators'!A107:L287,12,FALSE)</f>
        <v>2.88173151</v>
      </c>
      <c r="O112" s="13">
        <f>VLOOKUP(A112,'2022_PAPI_Indicators'!A107:M287,13,FALSE)</f>
        <v>3.37726593</v>
      </c>
      <c r="P112" s="13">
        <f>VLOOKUP(A112,'2022_PAPI_Indicators'!A107:N287,14,FALSE)</f>
        <v>3.374157667</v>
      </c>
      <c r="Q112" s="13">
        <f>VLOOKUP(A112,'2022_PAPI_Indicators'!A107:O287,15,FALSE)</f>
        <v>3.737831831</v>
      </c>
      <c r="R112" s="14" t="str">
        <f>VLOOKUP(A112,'2022_PAPI_Indicators'!A107:P287,16,FALSE)</f>
        <v/>
      </c>
      <c r="S112" s="13">
        <f>VLOOKUP(A112,'2022_PAPI_Indicators'!A107:R287,17,FALSE)</f>
        <v>3.745825768</v>
      </c>
      <c r="T112" s="13">
        <f>VLOOKUP(A112,'2022_PAPI_Indicators'!A107:S287,18,FALSE)</f>
        <v>3.896795988</v>
      </c>
      <c r="U112" s="14">
        <f>VLOOKUP(A112,'2022_PAPI_Indicators'!A107:T287,19,FALSE)</f>
        <v>3.785269022</v>
      </c>
      <c r="V112" s="13">
        <f>VLOOKUP(A112,'2022_PAPI_Indicators'!A107:U287,20,FALSE)</f>
        <v>3.663568497</v>
      </c>
      <c r="W112" s="13">
        <f>VLOOKUP(A112,'2022_PAPI_Indicators'!A107:V287,21,FALSE)</f>
        <v>3.695401669</v>
      </c>
      <c r="X112" s="13">
        <f>VLOOKUP(A112,'2022_PAPI_Indicators'!A107:W287,22,FALSE)</f>
        <v>3.552080393</v>
      </c>
      <c r="Y112" s="13">
        <f>VLOOKUP(A112,'2022_PAPI_Indicators'!A107:X287,23,FALSE)</f>
        <v>3.651638269</v>
      </c>
      <c r="Z112" s="13">
        <f>VLOOKUP(A112,'2022_PAPI_Indicators'!A107:Y287,24,FALSE)</f>
        <v>3.64846015</v>
      </c>
      <c r="AA112" s="13">
        <f>VLOOKUP(A112,'2022_PAPI_Indicators'!A107:Z287,25,FALSE)</f>
        <v>3.523587227</v>
      </c>
      <c r="AB112" s="13">
        <f>VLOOKUP(A112,'2022_PAPI_Indicators'!A107:AA287,26,FALSE)</f>
        <v>3.504493713</v>
      </c>
      <c r="AC112" s="13">
        <f>VLOOKUP(A112,'2022_PAPI_Indicators'!A107:AB287,27,FALSE)</f>
        <v>3.691600084</v>
      </c>
      <c r="AD112" s="13">
        <f>VLOOKUP(A112,'2022_PAPI_Indicators'!A107:AC287,28,FALSE)</f>
        <v>3.606763124</v>
      </c>
      <c r="AE112" s="13">
        <f>VLOOKUP(A112,'2022_PAPI_Indicators'!A107:AD287,29,FALSE)</f>
        <v>3.867301226</v>
      </c>
      <c r="AF112" s="13">
        <f>VLOOKUP(A112,'2022_PAPI_Indicators'!A107:AE287,30,FALSE)</f>
        <v>3.221663952</v>
      </c>
      <c r="AG112" s="13">
        <f>VLOOKUP(A112,'2022_PAPI_Indicators'!A107:AF287,31,FALSE)</f>
        <v>3.105041504</v>
      </c>
      <c r="AH112" s="13">
        <f>VLOOKUP(A112,'2022_PAPI_Indicators'!A107:AG287,32,FALSE)</f>
        <v>3.442788124</v>
      </c>
      <c r="AI112" s="13">
        <f>VLOOKUP(A112,'2022_PAPI_Indicators'!A107:AH287,33,FALSE)</f>
        <v>3.629298449</v>
      </c>
      <c r="AJ112" s="13">
        <f>VLOOKUP(A112,'2022_PAPI_Indicators'!A107:AI287,34,FALSE)</f>
        <v>3.629041433</v>
      </c>
      <c r="AK112" s="13">
        <f>VLOOKUP(A112,'2022_PAPI_Indicators'!A107:AJ287,35,FALSE)</f>
        <v>3.202216864</v>
      </c>
      <c r="AL112" s="13">
        <f>VLOOKUP(A112,'2022_PAPI_Indicators'!A107:AK287,36,FALSE)</f>
        <v>3.696761847</v>
      </c>
      <c r="AM112" s="13">
        <f>VLOOKUP(A112,'2022_PAPI_Indicators'!A107:AL287,37,FALSE)</f>
        <v>3.153184891</v>
      </c>
      <c r="AN112" s="13">
        <f>VLOOKUP(A112,'2022_PAPI_Indicators'!A107:AM287,38,FALSE)</f>
        <v>3.551173449</v>
      </c>
      <c r="AO112" s="13">
        <f>VLOOKUP(A112,'2022_PAPI_Indicators'!A107:AN287,39,FALSE)</f>
        <v>3.432489395</v>
      </c>
      <c r="AP112" s="13">
        <f>VLOOKUP(A112,'2022_PAPI_Indicators'!A107:AO287,40,FALSE)</f>
        <v>3.559198856</v>
      </c>
      <c r="AQ112" s="13">
        <f>VLOOKUP(A112,'2022_PAPI_Indicators'!A107:AP287,41,FALSE)</f>
        <v>3.099917412</v>
      </c>
      <c r="AR112" s="13">
        <f>VLOOKUP(A112,'2022_PAPI_Indicators'!A107:AQ287,42,FALSE)</f>
        <v>3.2485466</v>
      </c>
      <c r="AS112" s="13">
        <f>VLOOKUP(A112,'2022_PAPI_Indicators'!A107:AR287,43,FALSE)</f>
        <v>3.638208866</v>
      </c>
      <c r="AT112" s="13">
        <f>VLOOKUP(A112,'2022_PAPI_Indicators'!A107:AS287,44,FALSE)</f>
        <v>3.456706285</v>
      </c>
      <c r="AU112" s="13">
        <f>VLOOKUP(A112,'2022_PAPI_Indicators'!A107:AT287,45,FALSE)</f>
        <v>3.521414757</v>
      </c>
      <c r="AV112" s="13">
        <f>VLOOKUP(A112,'2022_PAPI_Indicators'!A107:AU287,46,FALSE)</f>
        <v>3.200213432</v>
      </c>
      <c r="AW112" s="13">
        <f>VLOOKUP(A112,'2022_PAPI_Indicators'!A107:AV287,47,FALSE)</f>
        <v>3.178660154</v>
      </c>
      <c r="AX112" s="13">
        <f>VLOOKUP(A112,'2022_PAPI_Indicators'!A107:AW287,48,FALSE)</f>
        <v>3.839771748</v>
      </c>
      <c r="AY112" s="13">
        <f>VLOOKUP(A112,'2022_PAPI_Indicators'!A107:AX287,49,FALSE)</f>
        <v>3.510323286</v>
      </c>
      <c r="AZ112" s="13">
        <f>VLOOKUP(A112,'2022_PAPI_Indicators'!A107:AY287,50,FALSE)</f>
        <v>3.209222317</v>
      </c>
      <c r="BA112" s="13">
        <f>VLOOKUP(A112,'2022_PAPI_Indicators'!A107:AZ287,51,FALSE)</f>
        <v>3.504765749</v>
      </c>
      <c r="BB112" s="13">
        <f>VLOOKUP(A112,'2022_PAPI_Indicators'!A107:BA287,52,FALSE)</f>
        <v>3.110406876</v>
      </c>
      <c r="BC112" s="13">
        <f>VLOOKUP(A112,'2022_PAPI_Indicators'!A107:BB287,53,FALSE)</f>
        <v>3.271844149</v>
      </c>
      <c r="BD112" s="13">
        <f>VLOOKUP(A112,'2022_PAPI_Indicators'!A107:BC287,54,FALSE)</f>
        <v>3.322152138</v>
      </c>
      <c r="BE112" s="13">
        <f>VLOOKUP(A112,'2022_PAPI_Indicators'!A107:BD287,55,FALSE)</f>
        <v>3.232257128</v>
      </c>
      <c r="BF112" s="13">
        <f>VLOOKUP(A112,'2022_PAPI_Indicators'!A107:BE287,56,FALSE)</f>
        <v>3.420012236</v>
      </c>
      <c r="BG112" s="13">
        <f>VLOOKUP(A112,'2022_PAPI_Indicators'!A107:BF287,57,FALSE)</f>
        <v>3.260437727</v>
      </c>
      <c r="BH112" s="13">
        <f>VLOOKUP(A112,'2022_PAPI_Indicators'!A107:BG287,58,FALSE)</f>
        <v>3.558836937</v>
      </c>
      <c r="BI112" s="13">
        <f>VLOOKUP(A112,'2022_PAPI_Indicators'!A107:BH287,59,FALSE)</f>
        <v>3.7552917</v>
      </c>
      <c r="BJ112" s="13">
        <f>VLOOKUP(A112,'2022_PAPI_Indicators'!A107:BI287,60,FALSE)</f>
        <v>3.285706997</v>
      </c>
      <c r="BK112" s="13">
        <f>VLOOKUP(A112,'2022_PAPI_Indicators'!A107:BJ287,61,FALSE)</f>
        <v>3.358695507</v>
      </c>
      <c r="BL112" s="13">
        <f>VLOOKUP(A112,'2022_PAPI_Indicators'!A107:BK287,62,FALSE)</f>
        <v>3.731493473</v>
      </c>
      <c r="BM112" s="13">
        <f>VLOOKUP(A112,'2022_PAPI_Indicators'!A107:BL287,63,FALSE)</f>
        <v>3.765049458</v>
      </c>
      <c r="BN112" s="13">
        <f>VLOOKUP(A112,'2022_PAPI_Indicators'!A107:BM287,64,FALSE)</f>
        <v>3.516805649</v>
      </c>
    </row>
    <row r="113" ht="13.5" customHeight="1">
      <c r="A113" s="11" t="s">
        <v>285</v>
      </c>
      <c r="B113" s="11" t="s">
        <v>264</v>
      </c>
      <c r="C113" s="12" t="s">
        <v>265</v>
      </c>
      <c r="D113" s="13">
        <f>VLOOKUP(A113,'2022_PAPI_Indicators'!A108:B288,2,)</f>
        <v>4.222671986</v>
      </c>
      <c r="E113" s="13">
        <f>VLOOKUP(A113,'2022_PAPI_Indicators'!A108:C288,3,FALSE)</f>
        <v>4.033412933</v>
      </c>
      <c r="F113" s="13">
        <f>VLOOKUP(A113,'2022_PAPI_Indicators'!A108:D288,4,FALSE)</f>
        <v>3.906932116</v>
      </c>
      <c r="G113" s="13">
        <f>VLOOKUP(A113,'2022_PAPI_Indicators'!A108:E288,5,FALSE)</f>
        <v>4.079837322</v>
      </c>
      <c r="H113" s="13">
        <f>VLOOKUP(A113,'2022_PAPI_Indicators'!A108:F288,6,FALSE)</f>
        <v>4.289189816</v>
      </c>
      <c r="I113" s="13">
        <f>VLOOKUP(A113,'2022_PAPI_Indicators'!A108:G288,7,FALSE)</f>
        <v>3.805727482</v>
      </c>
      <c r="J113" s="13">
        <f>VLOOKUP(A113,'2022_PAPI_Indicators'!A108:H288,8,FALSE)</f>
        <v>3.938011885</v>
      </c>
      <c r="K113" s="13">
        <f>VLOOKUP(A113,'2022_PAPI_Indicators'!A108:I288,9,FALSE)</f>
        <v>4.156784058</v>
      </c>
      <c r="L113" s="13">
        <f>VLOOKUP(A113,'2022_PAPI_Indicators'!A108:J288,10,FALSE)</f>
        <v>4.027309895</v>
      </c>
      <c r="M113" s="13">
        <f>VLOOKUP(A113,'2022_PAPI_Indicators'!A108:K288,11,FALSE)</f>
        <v>3.945356846</v>
      </c>
      <c r="N113" s="13">
        <f>VLOOKUP(A113,'2022_PAPI_Indicators'!A108:L288,12,FALSE)</f>
        <v>3.836269855</v>
      </c>
      <c r="O113" s="13">
        <f>VLOOKUP(A113,'2022_PAPI_Indicators'!A108:M288,13,FALSE)</f>
        <v>4.108836174</v>
      </c>
      <c r="P113" s="13">
        <f>VLOOKUP(A113,'2022_PAPI_Indicators'!A108:N288,14,FALSE)</f>
        <v>4.214278698</v>
      </c>
      <c r="Q113" s="13">
        <f>VLOOKUP(A113,'2022_PAPI_Indicators'!A108:O288,15,FALSE)</f>
        <v>4.400619984</v>
      </c>
      <c r="R113" s="14" t="str">
        <f>VLOOKUP(A113,'2022_PAPI_Indicators'!A108:P288,16,FALSE)</f>
        <v/>
      </c>
      <c r="S113" s="13">
        <f>VLOOKUP(A113,'2022_PAPI_Indicators'!A108:R288,17,FALSE)</f>
        <v>4.223083973</v>
      </c>
      <c r="T113" s="13">
        <f>VLOOKUP(A113,'2022_PAPI_Indicators'!A108:S288,18,FALSE)</f>
        <v>4.283391476</v>
      </c>
      <c r="U113" s="14">
        <f>VLOOKUP(A113,'2022_PAPI_Indicators'!A108:T288,19,FALSE)</f>
        <v>4.427207947</v>
      </c>
      <c r="V113" s="13">
        <f>VLOOKUP(A113,'2022_PAPI_Indicators'!A108:U288,20,FALSE)</f>
        <v>4.126021862</v>
      </c>
      <c r="W113" s="13">
        <f>VLOOKUP(A113,'2022_PAPI_Indicators'!A108:V288,21,FALSE)</f>
        <v>4.380703449</v>
      </c>
      <c r="X113" s="13">
        <f>VLOOKUP(A113,'2022_PAPI_Indicators'!A108:W288,22,FALSE)</f>
        <v>4.333562374</v>
      </c>
      <c r="Y113" s="13">
        <f>VLOOKUP(A113,'2022_PAPI_Indicators'!A108:X288,23,FALSE)</f>
        <v>3.990983009</v>
      </c>
      <c r="Z113" s="13">
        <f>VLOOKUP(A113,'2022_PAPI_Indicators'!A108:Y288,24,FALSE)</f>
        <v>4.302834511</v>
      </c>
      <c r="AA113" s="13">
        <f>VLOOKUP(A113,'2022_PAPI_Indicators'!A108:Z288,25,FALSE)</f>
        <v>4.157275677</v>
      </c>
      <c r="AB113" s="13">
        <f>VLOOKUP(A113,'2022_PAPI_Indicators'!A108:AA288,26,FALSE)</f>
        <v>3.921701908</v>
      </c>
      <c r="AC113" s="13">
        <f>VLOOKUP(A113,'2022_PAPI_Indicators'!A108:AB288,27,FALSE)</f>
        <v>4.333386421</v>
      </c>
      <c r="AD113" s="13">
        <f>VLOOKUP(A113,'2022_PAPI_Indicators'!A108:AC288,28,FALSE)</f>
        <v>3.966135502</v>
      </c>
      <c r="AE113" s="13">
        <f>VLOOKUP(A113,'2022_PAPI_Indicators'!A108:AD288,29,FALSE)</f>
        <v>4.038223267</v>
      </c>
      <c r="AF113" s="13">
        <f>VLOOKUP(A113,'2022_PAPI_Indicators'!A108:AE288,30,FALSE)</f>
        <v>3.885405779</v>
      </c>
      <c r="AG113" s="13">
        <f>VLOOKUP(A113,'2022_PAPI_Indicators'!A108:AF288,31,FALSE)</f>
        <v>3.788391113</v>
      </c>
      <c r="AH113" s="13">
        <f>VLOOKUP(A113,'2022_PAPI_Indicators'!A108:AG288,32,FALSE)</f>
        <v>4.065321445</v>
      </c>
      <c r="AI113" s="13">
        <f>VLOOKUP(A113,'2022_PAPI_Indicators'!A108:AH288,33,FALSE)</f>
        <v>4.050022602</v>
      </c>
      <c r="AJ113" s="13">
        <f>VLOOKUP(A113,'2022_PAPI_Indicators'!A108:AI288,34,FALSE)</f>
        <v>4.178727627</v>
      </c>
      <c r="AK113" s="13">
        <f>VLOOKUP(A113,'2022_PAPI_Indicators'!A108:AJ288,35,FALSE)</f>
        <v>4.149089813</v>
      </c>
      <c r="AL113" s="13">
        <f>VLOOKUP(A113,'2022_PAPI_Indicators'!A108:AK288,36,FALSE)</f>
        <v>4.008837223</v>
      </c>
      <c r="AM113" s="13">
        <f>VLOOKUP(A113,'2022_PAPI_Indicators'!A108:AL288,37,FALSE)</f>
        <v>3.886805058</v>
      </c>
      <c r="AN113" s="13">
        <f>VLOOKUP(A113,'2022_PAPI_Indicators'!A108:AM288,38,FALSE)</f>
        <v>4.221805096</v>
      </c>
      <c r="AO113" s="13">
        <f>VLOOKUP(A113,'2022_PAPI_Indicators'!A108:AN288,39,FALSE)</f>
        <v>4.407268524</v>
      </c>
      <c r="AP113" s="13">
        <f>VLOOKUP(A113,'2022_PAPI_Indicators'!A108:AO288,40,FALSE)</f>
        <v>4.398029804</v>
      </c>
      <c r="AQ113" s="13">
        <f>VLOOKUP(A113,'2022_PAPI_Indicators'!A108:AP288,41,FALSE)</f>
        <v>3.850283146</v>
      </c>
      <c r="AR113" s="13">
        <f>VLOOKUP(A113,'2022_PAPI_Indicators'!A108:AQ288,42,FALSE)</f>
        <v>3.744699717</v>
      </c>
      <c r="AS113" s="13">
        <f>VLOOKUP(A113,'2022_PAPI_Indicators'!A108:AR288,43,FALSE)</f>
        <v>4.150366306</v>
      </c>
      <c r="AT113" s="13">
        <f>VLOOKUP(A113,'2022_PAPI_Indicators'!A108:AS288,44,FALSE)</f>
        <v>4.100338936</v>
      </c>
      <c r="AU113" s="13">
        <f>VLOOKUP(A113,'2022_PAPI_Indicators'!A108:AT288,45,FALSE)</f>
        <v>4.202507973</v>
      </c>
      <c r="AV113" s="13">
        <f>VLOOKUP(A113,'2022_PAPI_Indicators'!A108:AU288,46,FALSE)</f>
        <v>4.241073608</v>
      </c>
      <c r="AW113" s="13">
        <f>VLOOKUP(A113,'2022_PAPI_Indicators'!A108:AV288,47,FALSE)</f>
        <v>4.098504543</v>
      </c>
      <c r="AX113" s="13">
        <f>VLOOKUP(A113,'2022_PAPI_Indicators'!A108:AW288,48,FALSE)</f>
        <v>4.318083763</v>
      </c>
      <c r="AY113" s="13">
        <f>VLOOKUP(A113,'2022_PAPI_Indicators'!A108:AX288,49,FALSE)</f>
        <v>4.155696869</v>
      </c>
      <c r="AZ113" s="13">
        <f>VLOOKUP(A113,'2022_PAPI_Indicators'!A108:AY288,50,FALSE)</f>
        <v>4.122775078</v>
      </c>
      <c r="BA113" s="13">
        <f>VLOOKUP(A113,'2022_PAPI_Indicators'!A108:AZ288,51,FALSE)</f>
        <v>4.173390865</v>
      </c>
      <c r="BB113" s="13">
        <f>VLOOKUP(A113,'2022_PAPI_Indicators'!A108:BA288,52,FALSE)</f>
        <v>4.054950237</v>
      </c>
      <c r="BC113" s="13">
        <f>VLOOKUP(A113,'2022_PAPI_Indicators'!A108:BB288,53,FALSE)</f>
        <v>4.329286575</v>
      </c>
      <c r="BD113" s="13">
        <f>VLOOKUP(A113,'2022_PAPI_Indicators'!A108:BC288,54,FALSE)</f>
        <v>4.451925278</v>
      </c>
      <c r="BE113" s="13">
        <f>VLOOKUP(A113,'2022_PAPI_Indicators'!A108:BD288,55,FALSE)</f>
        <v>4.286673069</v>
      </c>
      <c r="BF113" s="13">
        <f>VLOOKUP(A113,'2022_PAPI_Indicators'!A108:BE288,56,FALSE)</f>
        <v>4.245885849</v>
      </c>
      <c r="BG113" s="13">
        <f>VLOOKUP(A113,'2022_PAPI_Indicators'!A108:BF288,57,FALSE)</f>
        <v>4.258660793</v>
      </c>
      <c r="BH113" s="13">
        <f>VLOOKUP(A113,'2022_PAPI_Indicators'!A108:BG288,58,FALSE)</f>
        <v>4.140618801</v>
      </c>
      <c r="BI113" s="13">
        <f>VLOOKUP(A113,'2022_PAPI_Indicators'!A108:BH288,59,FALSE)</f>
        <v>4.394417286</v>
      </c>
      <c r="BJ113" s="13">
        <f>VLOOKUP(A113,'2022_PAPI_Indicators'!A108:BI288,60,FALSE)</f>
        <v>4.276502132</v>
      </c>
      <c r="BK113" s="13">
        <f>VLOOKUP(A113,'2022_PAPI_Indicators'!A108:BJ288,61,FALSE)</f>
        <v>4.343913555</v>
      </c>
      <c r="BL113" s="13">
        <f>VLOOKUP(A113,'2022_PAPI_Indicators'!A108:BK288,62,FALSE)</f>
        <v>4.5212183</v>
      </c>
      <c r="BM113" s="13">
        <f>VLOOKUP(A113,'2022_PAPI_Indicators'!A108:BL288,63,FALSE)</f>
        <v>4.400396347</v>
      </c>
      <c r="BN113" s="13">
        <f>VLOOKUP(A113,'2022_PAPI_Indicators'!A108:BM288,64,FALSE)</f>
        <v>4.432893753</v>
      </c>
    </row>
    <row r="114" ht="13.5" customHeight="1">
      <c r="A114" s="112" t="s">
        <v>286</v>
      </c>
      <c r="B114" s="113" t="s">
        <v>287</v>
      </c>
      <c r="C114" s="114" t="s">
        <v>77</v>
      </c>
      <c r="D114" s="120">
        <f>VLOOKUP(A114,'2022_PAPI_Indicators'!A109:B289,2,)</f>
        <v>7.229401112</v>
      </c>
      <c r="E114" s="120">
        <f>VLOOKUP(A114,'2022_PAPI_Indicators'!A109:C289,3,FALSE)</f>
        <v>7.071150303</v>
      </c>
      <c r="F114" s="120">
        <f>VLOOKUP(A114,'2022_PAPI_Indicators'!A109:D289,4,FALSE)</f>
        <v>6.689774513</v>
      </c>
      <c r="G114" s="120">
        <f>VLOOKUP(A114,'2022_PAPI_Indicators'!A109:E289,5,FALSE)</f>
        <v>7.149053574</v>
      </c>
      <c r="H114" s="120">
        <f>VLOOKUP(A114,'2022_PAPI_Indicators'!A109:F289,6,FALSE)</f>
        <v>7.307861805</v>
      </c>
      <c r="I114" s="120">
        <f>VLOOKUP(A114,'2022_PAPI_Indicators'!A109:G289,7,FALSE)</f>
        <v>7.10873127</v>
      </c>
      <c r="J114" s="120">
        <f>VLOOKUP(A114,'2022_PAPI_Indicators'!A109:H289,8,FALSE)</f>
        <v>6.879299164</v>
      </c>
      <c r="K114" s="120">
        <f>VLOOKUP(A114,'2022_PAPI_Indicators'!A109:I289,9,FALSE)</f>
        <v>7.526416302</v>
      </c>
      <c r="L114" s="120">
        <f>VLOOKUP(A114,'2022_PAPI_Indicators'!A109:J289,10,FALSE)</f>
        <v>7.074441433</v>
      </c>
      <c r="M114" s="120">
        <f>VLOOKUP(A114,'2022_PAPI_Indicators'!A109:K289,11,FALSE)</f>
        <v>7.069461823</v>
      </c>
      <c r="N114" s="120">
        <f>VLOOKUP(A114,'2022_PAPI_Indicators'!A109:L289,12,FALSE)</f>
        <v>7.387359142</v>
      </c>
      <c r="O114" s="120">
        <f>VLOOKUP(A114,'2022_PAPI_Indicators'!A109:M289,13,FALSE)</f>
        <v>7.610792637</v>
      </c>
      <c r="P114" s="120">
        <f>VLOOKUP(A114,'2022_PAPI_Indicators'!A109:N289,14,FALSE)</f>
        <v>7.790291786</v>
      </c>
      <c r="Q114" s="120">
        <f>VLOOKUP(A114,'2022_PAPI_Indicators'!A109:O289,15,FALSE)</f>
        <v>8.258439064</v>
      </c>
      <c r="R114" s="22">
        <f>VLOOKUP(A114,'2022_PAPI_Indicators'!A109:P289,16,FALSE)</f>
        <v>8.084983826</v>
      </c>
      <c r="S114" s="120">
        <f>VLOOKUP(A114,'2022_PAPI_Indicators'!A109:R289,17,FALSE)</f>
        <v>7.537661076</v>
      </c>
      <c r="T114" s="120">
        <f>VLOOKUP(A114,'2022_PAPI_Indicators'!A109:S289,18,FALSE)</f>
        <v>8.314781189</v>
      </c>
      <c r="U114" s="22">
        <f>VLOOKUP(A114,'2022_PAPI_Indicators'!A109:T289,19,FALSE)</f>
        <v>8.085028648</v>
      </c>
      <c r="V114" s="120">
        <f>VLOOKUP(A114,'2022_PAPI_Indicators'!A109:U289,20,FALSE)</f>
        <v>7.804859638</v>
      </c>
      <c r="W114" s="120">
        <f>VLOOKUP(A114,'2022_PAPI_Indicators'!A109:V289,21,FALSE)</f>
        <v>7.564064026</v>
      </c>
      <c r="X114" s="120">
        <f>VLOOKUP(A114,'2022_PAPI_Indicators'!A109:W289,22,FALSE)</f>
        <v>7.508164883</v>
      </c>
      <c r="Y114" s="120">
        <f>VLOOKUP(A114,'2022_PAPI_Indicators'!A109:X289,23,FALSE)</f>
        <v>8.2383461</v>
      </c>
      <c r="Z114" s="120">
        <f>VLOOKUP(A114,'2022_PAPI_Indicators'!A109:Y289,24,FALSE)</f>
        <v>7.328749657</v>
      </c>
      <c r="AA114" s="120">
        <f>VLOOKUP(A114,'2022_PAPI_Indicators'!A109:Z289,25,FALSE)</f>
        <v>7.41070652</v>
      </c>
      <c r="AB114" s="120">
        <f>VLOOKUP(A114,'2022_PAPI_Indicators'!A109:AA289,26,FALSE)</f>
        <v>7.328378677</v>
      </c>
      <c r="AC114" s="120">
        <f>VLOOKUP(A114,'2022_PAPI_Indicators'!A109:AB289,27,FALSE)</f>
        <v>7.943686008</v>
      </c>
      <c r="AD114" s="120">
        <f>VLOOKUP(A114,'2022_PAPI_Indicators'!A109:AC289,28,FALSE)</f>
        <v>7.584626675</v>
      </c>
      <c r="AE114" s="120">
        <f>VLOOKUP(A114,'2022_PAPI_Indicators'!A109:AD289,29,FALSE)</f>
        <v>8.063362122</v>
      </c>
      <c r="AF114" s="120">
        <f>VLOOKUP(A114,'2022_PAPI_Indicators'!A109:AE289,30,FALSE)</f>
        <v>7.232150078</v>
      </c>
      <c r="AG114" s="120">
        <f>VLOOKUP(A114,'2022_PAPI_Indicators'!A109:AF289,31,FALSE)</f>
        <v>7.227528572</v>
      </c>
      <c r="AH114" s="120">
        <f>VLOOKUP(A114,'2022_PAPI_Indicators'!A109:AG289,32,FALSE)</f>
        <v>7.955768585</v>
      </c>
      <c r="AI114" s="120">
        <f>VLOOKUP(A114,'2022_PAPI_Indicators'!A109:AH289,33,FALSE)</f>
        <v>8.200037003</v>
      </c>
      <c r="AJ114" s="120">
        <f>VLOOKUP(A114,'2022_PAPI_Indicators'!A109:AI289,34,FALSE)</f>
        <v>8.058112144</v>
      </c>
      <c r="AK114" s="120">
        <f>VLOOKUP(A114,'2022_PAPI_Indicators'!A109:AJ289,35,FALSE)</f>
        <v>7.519645691</v>
      </c>
      <c r="AL114" s="120">
        <f>VLOOKUP(A114,'2022_PAPI_Indicators'!A109:AK289,36,FALSE)</f>
        <v>7.805873871</v>
      </c>
      <c r="AM114" s="120">
        <f>VLOOKUP(A114,'2022_PAPI_Indicators'!A109:AL289,37,FALSE)</f>
        <v>7.697281837</v>
      </c>
      <c r="AN114" s="120">
        <f>VLOOKUP(A114,'2022_PAPI_Indicators'!A109:AM289,38,FALSE)</f>
        <v>7.807182312</v>
      </c>
      <c r="AO114" s="120">
        <f>VLOOKUP(A114,'2022_PAPI_Indicators'!A109:AN289,39,FALSE)</f>
        <v>8.06213665</v>
      </c>
      <c r="AP114" s="120">
        <f>VLOOKUP(A114,'2022_PAPI_Indicators'!A109:AO289,40,FALSE)</f>
        <v>7.698271751</v>
      </c>
      <c r="AQ114" s="120">
        <f>VLOOKUP(A114,'2022_PAPI_Indicators'!A109:AP289,41,FALSE)</f>
        <v>7.435923576</v>
      </c>
      <c r="AR114" s="120">
        <f>VLOOKUP(A114,'2022_PAPI_Indicators'!A109:AQ289,42,FALSE)</f>
        <v>6.851564407</v>
      </c>
      <c r="AS114" s="120">
        <f>VLOOKUP(A114,'2022_PAPI_Indicators'!A109:AR289,43,FALSE)</f>
        <v>7.491158485</v>
      </c>
      <c r="AT114" s="120">
        <f>VLOOKUP(A114,'2022_PAPI_Indicators'!A109:AS289,44,FALSE)</f>
        <v>6.620819569</v>
      </c>
      <c r="AU114" s="120">
        <f>VLOOKUP(A114,'2022_PAPI_Indicators'!A109:AT289,45,FALSE)</f>
        <v>6.659929276</v>
      </c>
      <c r="AV114" s="120">
        <f>VLOOKUP(A114,'2022_PAPI_Indicators'!A109:AU289,46,FALSE)</f>
        <v>6.413235664</v>
      </c>
      <c r="AW114" s="120">
        <f>VLOOKUP(A114,'2022_PAPI_Indicators'!A109:AV289,47,FALSE)</f>
        <v>7.518882751</v>
      </c>
      <c r="AX114" s="120">
        <f>VLOOKUP(A114,'2022_PAPI_Indicators'!A109:AW289,48,FALSE)</f>
        <v>8.206472397</v>
      </c>
      <c r="AY114" s="120">
        <f>VLOOKUP(A114,'2022_PAPI_Indicators'!A109:AX289,49,FALSE)</f>
        <v>7.661888599</v>
      </c>
      <c r="AZ114" s="120">
        <f>VLOOKUP(A114,'2022_PAPI_Indicators'!A109:AY289,50,FALSE)</f>
        <v>7.857851982</v>
      </c>
      <c r="BA114" s="120">
        <f>VLOOKUP(A114,'2022_PAPI_Indicators'!A109:AZ289,51,FALSE)</f>
        <v>7.517289162</v>
      </c>
      <c r="BB114" s="120">
        <f>VLOOKUP(A114,'2022_PAPI_Indicators'!A109:BA289,52,FALSE)</f>
        <v>6.834802151</v>
      </c>
      <c r="BC114" s="120">
        <f>VLOOKUP(A114,'2022_PAPI_Indicators'!A109:BB289,53,FALSE)</f>
        <v>7.270500183</v>
      </c>
      <c r="BD114" s="120">
        <f>VLOOKUP(A114,'2022_PAPI_Indicators'!A109:BC289,54,FALSE)</f>
        <v>7.708116055</v>
      </c>
      <c r="BE114" s="120">
        <f>VLOOKUP(A114,'2022_PAPI_Indicators'!A109:BD289,55,FALSE)</f>
        <v>8.059465408</v>
      </c>
      <c r="BF114" s="120">
        <f>VLOOKUP(A114,'2022_PAPI_Indicators'!A109:BE289,56,FALSE)</f>
        <v>8.271787643</v>
      </c>
      <c r="BG114" s="120">
        <f>VLOOKUP(A114,'2022_PAPI_Indicators'!A109:BF289,57,FALSE)</f>
        <v>7.374769211</v>
      </c>
      <c r="BH114" s="120">
        <f>VLOOKUP(A114,'2022_PAPI_Indicators'!A109:BG289,58,FALSE)</f>
        <v>7.613801479</v>
      </c>
      <c r="BI114" s="120">
        <f>VLOOKUP(A114,'2022_PAPI_Indicators'!A109:BH289,59,FALSE)</f>
        <v>7.147267342</v>
      </c>
      <c r="BJ114" s="120">
        <f>VLOOKUP(A114,'2022_PAPI_Indicators'!A109:BI289,60,FALSE)</f>
        <v>7.198083401</v>
      </c>
      <c r="BK114" s="120">
        <f>VLOOKUP(A114,'2022_PAPI_Indicators'!A109:BJ289,61,FALSE)</f>
        <v>7.205704689</v>
      </c>
      <c r="BL114" s="120">
        <f>VLOOKUP(A114,'2022_PAPI_Indicators'!A109:BK289,62,FALSE)</f>
        <v>7.274377346</v>
      </c>
      <c r="BM114" s="120">
        <f>VLOOKUP(A114,'2022_PAPI_Indicators'!A109:BL289,63,FALSE)</f>
        <v>7.86895752</v>
      </c>
      <c r="BN114" s="120">
        <f>VLOOKUP(A114,'2022_PAPI_Indicators'!A109:BM289,64,FALSE)</f>
        <v>7.251173496</v>
      </c>
    </row>
    <row r="115" ht="13.5" customHeight="1">
      <c r="A115" s="19" t="s">
        <v>288</v>
      </c>
      <c r="B115" s="19" t="s">
        <v>289</v>
      </c>
      <c r="C115" s="20" t="s">
        <v>88</v>
      </c>
      <c r="D115" s="21">
        <f>VLOOKUP(A115,'2022_PAPI_Indicators'!A110:B290,2,)</f>
        <v>1.734438539</v>
      </c>
      <c r="E115" s="21">
        <f>VLOOKUP(A115,'2022_PAPI_Indicators'!A110:C290,3,FALSE)</f>
        <v>2.000513315</v>
      </c>
      <c r="F115" s="21">
        <f>VLOOKUP(A115,'2022_PAPI_Indicators'!A110:D290,4,FALSE)</f>
        <v>1.826665163</v>
      </c>
      <c r="G115" s="21">
        <f>VLOOKUP(A115,'2022_PAPI_Indicators'!A110:E290,5,FALSE)</f>
        <v>2.07796526</v>
      </c>
      <c r="H115" s="21">
        <f>VLOOKUP(A115,'2022_PAPI_Indicators'!A110:F290,6,FALSE)</f>
        <v>2.020263672</v>
      </c>
      <c r="I115" s="21">
        <f>VLOOKUP(A115,'2022_PAPI_Indicators'!A110:G290,7,FALSE)</f>
        <v>1.822898149</v>
      </c>
      <c r="J115" s="21">
        <f>VLOOKUP(A115,'2022_PAPI_Indicators'!A110:H290,8,FALSE)</f>
        <v>1.976102352</v>
      </c>
      <c r="K115" s="21">
        <f>VLOOKUP(A115,'2022_PAPI_Indicators'!A110:I290,9,FALSE)</f>
        <v>1.881203771</v>
      </c>
      <c r="L115" s="21">
        <f>VLOOKUP(A115,'2022_PAPI_Indicators'!A110:J290,10,FALSE)</f>
        <v>1.881569028</v>
      </c>
      <c r="M115" s="21">
        <f>VLOOKUP(A115,'2022_PAPI_Indicators'!A110:K290,11,FALSE)</f>
        <v>1.931523085</v>
      </c>
      <c r="N115" s="21">
        <f>VLOOKUP(A115,'2022_PAPI_Indicators'!A110:L290,12,FALSE)</f>
        <v>2.044586658</v>
      </c>
      <c r="O115" s="21">
        <f>VLOOKUP(A115,'2022_PAPI_Indicators'!A110:M290,13,FALSE)</f>
        <v>1.897633791</v>
      </c>
      <c r="P115" s="21">
        <f>VLOOKUP(A115,'2022_PAPI_Indicators'!A110:N290,14,FALSE)</f>
        <v>1.900079608</v>
      </c>
      <c r="Q115" s="21">
        <f>VLOOKUP(A115,'2022_PAPI_Indicators'!A110:O290,15,FALSE)</f>
        <v>2.075232506</v>
      </c>
      <c r="R115" s="22">
        <f>VLOOKUP(A115,'2022_PAPI_Indicators'!A110:P290,16,FALSE)</f>
        <v>2.145908356</v>
      </c>
      <c r="S115" s="21">
        <f>VLOOKUP(A115,'2022_PAPI_Indicators'!A110:R290,17,FALSE)</f>
        <v>1.988848329</v>
      </c>
      <c r="T115" s="21">
        <f>VLOOKUP(A115,'2022_PAPI_Indicators'!A110:S290,18,FALSE)</f>
        <v>2.084694147</v>
      </c>
      <c r="U115" s="22">
        <f>VLOOKUP(A115,'2022_PAPI_Indicators'!A110:T290,19,FALSE)</f>
        <v>2.108806372</v>
      </c>
      <c r="V115" s="21">
        <f>VLOOKUP(A115,'2022_PAPI_Indicators'!A110:U290,20,FALSE)</f>
        <v>1.917222738</v>
      </c>
      <c r="W115" s="21">
        <f>VLOOKUP(A115,'2022_PAPI_Indicators'!A110:V290,21,FALSE)</f>
        <v>1.96857965</v>
      </c>
      <c r="X115" s="21">
        <f>VLOOKUP(A115,'2022_PAPI_Indicators'!A110:W290,22,FALSE)</f>
        <v>1.980020404</v>
      </c>
      <c r="Y115" s="21">
        <f>VLOOKUP(A115,'2022_PAPI_Indicators'!A110:X290,23,FALSE)</f>
        <v>2.017397881</v>
      </c>
      <c r="Z115" s="21">
        <f>VLOOKUP(A115,'2022_PAPI_Indicators'!A110:Y290,24,FALSE)</f>
        <v>1.901239872</v>
      </c>
      <c r="AA115" s="21">
        <f>VLOOKUP(A115,'2022_PAPI_Indicators'!A110:Z290,25,FALSE)</f>
        <v>2.035162449</v>
      </c>
      <c r="AB115" s="21">
        <f>VLOOKUP(A115,'2022_PAPI_Indicators'!A110:AA290,26,FALSE)</f>
        <v>1.979368448</v>
      </c>
      <c r="AC115" s="21">
        <f>VLOOKUP(A115,'2022_PAPI_Indicators'!A110:AB290,27,FALSE)</f>
        <v>2.069726229</v>
      </c>
      <c r="AD115" s="21">
        <f>VLOOKUP(A115,'2022_PAPI_Indicators'!A110:AC290,28,FALSE)</f>
        <v>1.980927706</v>
      </c>
      <c r="AE115" s="21">
        <f>VLOOKUP(A115,'2022_PAPI_Indicators'!A110:AD290,29,FALSE)</f>
        <v>1.987227201</v>
      </c>
      <c r="AF115" s="21">
        <f>VLOOKUP(A115,'2022_PAPI_Indicators'!A110:AE290,30,FALSE)</f>
        <v>2.026335955</v>
      </c>
      <c r="AG115" s="21">
        <f>VLOOKUP(A115,'2022_PAPI_Indicators'!A110:AF290,31,FALSE)</f>
        <v>1.978013039</v>
      </c>
      <c r="AH115" s="21">
        <f>VLOOKUP(A115,'2022_PAPI_Indicators'!A110:AG290,32,FALSE)</f>
        <v>2.108403683</v>
      </c>
      <c r="AI115" s="21">
        <f>VLOOKUP(A115,'2022_PAPI_Indicators'!A110:AH290,33,FALSE)</f>
        <v>1.989223838</v>
      </c>
      <c r="AJ115" s="21">
        <f>VLOOKUP(A115,'2022_PAPI_Indicators'!A110:AI290,34,FALSE)</f>
        <v>1.972071767</v>
      </c>
      <c r="AK115" s="21">
        <f>VLOOKUP(A115,'2022_PAPI_Indicators'!A110:AJ290,35,FALSE)</f>
        <v>1.897575974</v>
      </c>
      <c r="AL115" s="21">
        <f>VLOOKUP(A115,'2022_PAPI_Indicators'!A110:AK290,36,FALSE)</f>
        <v>1.996161222</v>
      </c>
      <c r="AM115" s="21">
        <f>VLOOKUP(A115,'2022_PAPI_Indicators'!A110:AL290,37,FALSE)</f>
        <v>1.935598731</v>
      </c>
      <c r="AN115" s="21">
        <f>VLOOKUP(A115,'2022_PAPI_Indicators'!A110:AM290,38,FALSE)</f>
        <v>1.853887796</v>
      </c>
      <c r="AO115" s="21">
        <f>VLOOKUP(A115,'2022_PAPI_Indicators'!A110:AN290,39,FALSE)</f>
        <v>1.993018508</v>
      </c>
      <c r="AP115" s="21">
        <f>VLOOKUP(A115,'2022_PAPI_Indicators'!A110:AO290,40,FALSE)</f>
        <v>2.008978844</v>
      </c>
      <c r="AQ115" s="21">
        <f>VLOOKUP(A115,'2022_PAPI_Indicators'!A110:AP290,41,FALSE)</f>
        <v>1.852850914</v>
      </c>
      <c r="AR115" s="21">
        <f>VLOOKUP(A115,'2022_PAPI_Indicators'!A110:AQ290,42,FALSE)</f>
        <v>1.876927018</v>
      </c>
      <c r="AS115" s="21">
        <f>VLOOKUP(A115,'2022_PAPI_Indicators'!A110:AR290,43,FALSE)</f>
        <v>1.893850446</v>
      </c>
      <c r="AT115" s="21">
        <f>VLOOKUP(A115,'2022_PAPI_Indicators'!A110:AS290,44,FALSE)</f>
        <v>1.879449964</v>
      </c>
      <c r="AU115" s="21">
        <f>VLOOKUP(A115,'2022_PAPI_Indicators'!A110:AT290,45,FALSE)</f>
        <v>1.87699163</v>
      </c>
      <c r="AV115" s="21">
        <f>VLOOKUP(A115,'2022_PAPI_Indicators'!A110:AU290,46,FALSE)</f>
        <v>1.769618392</v>
      </c>
      <c r="AW115" s="21">
        <f>VLOOKUP(A115,'2022_PAPI_Indicators'!A110:AV290,47,FALSE)</f>
        <v>1.781774879</v>
      </c>
      <c r="AX115" s="21">
        <f>VLOOKUP(A115,'2022_PAPI_Indicators'!A110:AW290,48,FALSE)</f>
        <v>1.976566195</v>
      </c>
      <c r="AY115" s="21">
        <f>VLOOKUP(A115,'2022_PAPI_Indicators'!A110:AX290,49,FALSE)</f>
        <v>1.756614208</v>
      </c>
      <c r="AZ115" s="21">
        <f>VLOOKUP(A115,'2022_PAPI_Indicators'!A110:AY290,50,FALSE)</f>
        <v>1.793134332</v>
      </c>
      <c r="BA115" s="21">
        <f>VLOOKUP(A115,'2022_PAPI_Indicators'!A110:AZ290,51,FALSE)</f>
        <v>1.823340535</v>
      </c>
      <c r="BB115" s="21">
        <f>VLOOKUP(A115,'2022_PAPI_Indicators'!A110:BA290,52,FALSE)</f>
        <v>1.766487837</v>
      </c>
      <c r="BC115" s="21">
        <f>VLOOKUP(A115,'2022_PAPI_Indicators'!A110:BB290,53,FALSE)</f>
        <v>1.867979527</v>
      </c>
      <c r="BD115" s="21">
        <f>VLOOKUP(A115,'2022_PAPI_Indicators'!A110:BC290,54,FALSE)</f>
        <v>1.949302197</v>
      </c>
      <c r="BE115" s="21">
        <f>VLOOKUP(A115,'2022_PAPI_Indicators'!A110:BD290,55,FALSE)</f>
        <v>1.936469436</v>
      </c>
      <c r="BF115" s="21">
        <f>VLOOKUP(A115,'2022_PAPI_Indicators'!A110:BE290,56,FALSE)</f>
        <v>1.998887181</v>
      </c>
      <c r="BG115" s="21">
        <f>VLOOKUP(A115,'2022_PAPI_Indicators'!A110:BF290,57,FALSE)</f>
        <v>2.022435188</v>
      </c>
      <c r="BH115" s="21">
        <f>VLOOKUP(A115,'2022_PAPI_Indicators'!A110:BG290,58,FALSE)</f>
        <v>1.939215422</v>
      </c>
      <c r="BI115" s="21">
        <f>VLOOKUP(A115,'2022_PAPI_Indicators'!A110:BH290,59,FALSE)</f>
        <v>1.922813654</v>
      </c>
      <c r="BJ115" s="21">
        <f>VLOOKUP(A115,'2022_PAPI_Indicators'!A110:BI290,60,FALSE)</f>
        <v>1.886114717</v>
      </c>
      <c r="BK115" s="21">
        <f>VLOOKUP(A115,'2022_PAPI_Indicators'!A110:BJ290,61,FALSE)</f>
        <v>2.023255587</v>
      </c>
      <c r="BL115" s="21">
        <f>VLOOKUP(A115,'2022_PAPI_Indicators'!A110:BK290,62,FALSE)</f>
        <v>1.906895638</v>
      </c>
      <c r="BM115" s="21">
        <f>VLOOKUP(A115,'2022_PAPI_Indicators'!A110:BL290,63,FALSE)</f>
        <v>2.008382559</v>
      </c>
      <c r="BN115" s="21">
        <f>VLOOKUP(A115,'2022_PAPI_Indicators'!A110:BM290,64,FALSE)</f>
        <v>1.872383475</v>
      </c>
    </row>
    <row r="116" ht="13.5" customHeight="1">
      <c r="A116" s="11" t="s">
        <v>290</v>
      </c>
      <c r="B116" s="11" t="s">
        <v>291</v>
      </c>
      <c r="C116" s="12" t="s">
        <v>83</v>
      </c>
      <c r="D116" s="24">
        <f>VLOOKUP(A116,'2022_PAPI_Indicators'!A111:B291,2,)</f>
        <v>0.9193407893</v>
      </c>
      <c r="E116" s="24">
        <f>VLOOKUP(A116,'2022_PAPI_Indicators'!A111:C291,3,FALSE)</f>
        <v>0.982947886</v>
      </c>
      <c r="F116" s="24">
        <f>VLOOKUP(A116,'2022_PAPI_Indicators'!A111:D291,4,FALSE)</f>
        <v>0.9308392406</v>
      </c>
      <c r="G116" s="24">
        <f>VLOOKUP(A116,'2022_PAPI_Indicators'!A111:E291,5,FALSE)</f>
        <v>0.968862772</v>
      </c>
      <c r="H116" s="24">
        <f>VLOOKUP(A116,'2022_PAPI_Indicators'!A111:F291,6,FALSE)</f>
        <v>0.9262927175</v>
      </c>
      <c r="I116" s="24">
        <f>VLOOKUP(A116,'2022_PAPI_Indicators'!A111:G291,7,FALSE)</f>
        <v>0.9162701368</v>
      </c>
      <c r="J116" s="24">
        <f>VLOOKUP(A116,'2022_PAPI_Indicators'!A111:H291,8,FALSE)</f>
        <v>0.9547302723</v>
      </c>
      <c r="K116" s="24">
        <f>VLOOKUP(A116,'2022_PAPI_Indicators'!A111:I291,9,FALSE)</f>
        <v>0.9133636951</v>
      </c>
      <c r="L116" s="24">
        <f>VLOOKUP(A116,'2022_PAPI_Indicators'!A111:J291,10,FALSE)</f>
        <v>0.8411357999</v>
      </c>
      <c r="M116" s="24">
        <f>VLOOKUP(A116,'2022_PAPI_Indicators'!A111:K291,11,FALSE)</f>
        <v>0.8364596963</v>
      </c>
      <c r="N116" s="24">
        <f>VLOOKUP(A116,'2022_PAPI_Indicators'!A111:L291,12,FALSE)</f>
        <v>0.8538798094</v>
      </c>
      <c r="O116" s="24">
        <f>VLOOKUP(A116,'2022_PAPI_Indicators'!A111:M291,13,FALSE)</f>
        <v>0.9476491809</v>
      </c>
      <c r="P116" s="24">
        <f>VLOOKUP(A116,'2022_PAPI_Indicators'!A111:N291,14,FALSE)</f>
        <v>0.9022241831</v>
      </c>
      <c r="Q116" s="24">
        <f>VLOOKUP(A116,'2022_PAPI_Indicators'!A111:O291,15,FALSE)</f>
        <v>0.943305552</v>
      </c>
      <c r="R116" s="25">
        <f>VLOOKUP(A116,'2022_PAPI_Indicators'!A111:P291,16,FALSE)</f>
        <v>0.9465017319</v>
      </c>
      <c r="S116" s="24">
        <f>VLOOKUP(A116,'2022_PAPI_Indicators'!A111:R291,17,FALSE)</f>
        <v>0.8489271998</v>
      </c>
      <c r="T116" s="24">
        <f>VLOOKUP(A116,'2022_PAPI_Indicators'!A111:S291,18,FALSE)</f>
        <v>0.9771675467</v>
      </c>
      <c r="U116" s="25">
        <f>VLOOKUP(A116,'2022_PAPI_Indicators'!A111:T291,19,FALSE)</f>
        <v>0.9128404856</v>
      </c>
      <c r="V116" s="24">
        <f>VLOOKUP(A116,'2022_PAPI_Indicators'!A111:U291,20,FALSE)</f>
        <v>0.8786527514</v>
      </c>
      <c r="W116" s="24">
        <f>VLOOKUP(A116,'2022_PAPI_Indicators'!A111:V291,21,FALSE)</f>
        <v>0.9265788794</v>
      </c>
      <c r="X116" s="24">
        <f>VLOOKUP(A116,'2022_PAPI_Indicators'!A111:W291,22,FALSE)</f>
        <v>0.946413219</v>
      </c>
      <c r="Y116" s="24">
        <f>VLOOKUP(A116,'2022_PAPI_Indicators'!A111:X291,23,FALSE)</f>
        <v>0.9393086433</v>
      </c>
      <c r="Z116" s="24">
        <f>VLOOKUP(A116,'2022_PAPI_Indicators'!A111:Y291,24,FALSE)</f>
        <v>0.9139238</v>
      </c>
      <c r="AA116" s="24">
        <f>VLOOKUP(A116,'2022_PAPI_Indicators'!A111:Z291,25,FALSE)</f>
        <v>0.9541640878</v>
      </c>
      <c r="AB116" s="24">
        <f>VLOOKUP(A116,'2022_PAPI_Indicators'!A111:AA291,26,FALSE)</f>
        <v>0.9240612388</v>
      </c>
      <c r="AC116" s="24">
        <f>VLOOKUP(A116,'2022_PAPI_Indicators'!A111:AB291,27,FALSE)</f>
        <v>0.9518899322</v>
      </c>
      <c r="AD116" s="24">
        <f>VLOOKUP(A116,'2022_PAPI_Indicators'!A111:AC291,28,FALSE)</f>
        <v>0.9443640709</v>
      </c>
      <c r="AE116" s="24">
        <f>VLOOKUP(A116,'2022_PAPI_Indicators'!A111:AD291,29,FALSE)</f>
        <v>0.9313303828</v>
      </c>
      <c r="AF116" s="24">
        <f>VLOOKUP(A116,'2022_PAPI_Indicators'!A111:AE291,30,FALSE)</f>
        <v>0.9359391332</v>
      </c>
      <c r="AG116" s="24">
        <f>VLOOKUP(A116,'2022_PAPI_Indicators'!A111:AF291,31,FALSE)</f>
        <v>0.9527863264</v>
      </c>
      <c r="AH116" s="24">
        <f>VLOOKUP(A116,'2022_PAPI_Indicators'!A111:AG291,32,FALSE)</f>
        <v>0.9164225459</v>
      </c>
      <c r="AI116" s="24">
        <f>VLOOKUP(A116,'2022_PAPI_Indicators'!A111:AH291,33,FALSE)</f>
        <v>0.9441414475</v>
      </c>
      <c r="AJ116" s="24">
        <f>VLOOKUP(A116,'2022_PAPI_Indicators'!A111:AI291,34,FALSE)</f>
        <v>0.9575802684</v>
      </c>
      <c r="AK116" s="24">
        <f>VLOOKUP(A116,'2022_PAPI_Indicators'!A111:AJ291,35,FALSE)</f>
        <v>0.9685285091</v>
      </c>
      <c r="AL116" s="24">
        <f>VLOOKUP(A116,'2022_PAPI_Indicators'!A111:AK291,36,FALSE)</f>
        <v>0.9692882895</v>
      </c>
      <c r="AM116" s="24">
        <f>VLOOKUP(A116,'2022_PAPI_Indicators'!A111:AL291,37,FALSE)</f>
        <v>0.9420967102</v>
      </c>
      <c r="AN116" s="24">
        <f>VLOOKUP(A116,'2022_PAPI_Indicators'!A111:AM291,38,FALSE)</f>
        <v>0.9127249122</v>
      </c>
      <c r="AO116" s="24">
        <f>VLOOKUP(A116,'2022_PAPI_Indicators'!A111:AN291,39,FALSE)</f>
        <v>0.897208035</v>
      </c>
      <c r="AP116" s="24">
        <f>VLOOKUP(A116,'2022_PAPI_Indicators'!A111:AO291,40,FALSE)</f>
        <v>0.8155724406</v>
      </c>
      <c r="AQ116" s="24">
        <f>VLOOKUP(A116,'2022_PAPI_Indicators'!A111:AP291,41,FALSE)</f>
        <v>0.9087278843</v>
      </c>
      <c r="AR116" s="24">
        <f>VLOOKUP(A116,'2022_PAPI_Indicators'!A111:AQ291,42,FALSE)</f>
        <v>0.8182431459</v>
      </c>
      <c r="AS116" s="24">
        <f>VLOOKUP(A116,'2022_PAPI_Indicators'!A111:AR291,43,FALSE)</f>
        <v>0.9052329659</v>
      </c>
      <c r="AT116" s="24">
        <f>VLOOKUP(A116,'2022_PAPI_Indicators'!A111:AS291,44,FALSE)</f>
        <v>0.8640824556</v>
      </c>
      <c r="AU116" s="24">
        <f>VLOOKUP(A116,'2022_PAPI_Indicators'!A111:AT291,45,FALSE)</f>
        <v>0.8689053059</v>
      </c>
      <c r="AV116" s="24">
        <f>VLOOKUP(A116,'2022_PAPI_Indicators'!A111:AU291,46,FALSE)</f>
        <v>0.9148648381</v>
      </c>
      <c r="AW116" s="24">
        <f>VLOOKUP(A116,'2022_PAPI_Indicators'!A111:AV291,47,FALSE)</f>
        <v>0.8687493205</v>
      </c>
      <c r="AX116" s="24">
        <f>VLOOKUP(A116,'2022_PAPI_Indicators'!A111:AW291,48,FALSE)</f>
        <v>0.9018833041</v>
      </c>
      <c r="AY116" s="24">
        <f>VLOOKUP(A116,'2022_PAPI_Indicators'!A111:AX291,49,FALSE)</f>
        <v>0.8812557459</v>
      </c>
      <c r="AZ116" s="24">
        <f>VLOOKUP(A116,'2022_PAPI_Indicators'!A111:AY291,50,FALSE)</f>
        <v>0.9101743102</v>
      </c>
      <c r="BA116" s="24">
        <f>VLOOKUP(A116,'2022_PAPI_Indicators'!A111:AZ291,51,FALSE)</f>
        <v>0.8876281381</v>
      </c>
      <c r="BB116" s="24">
        <f>VLOOKUP(A116,'2022_PAPI_Indicators'!A111:BA291,52,FALSE)</f>
        <v>0.9073334932</v>
      </c>
      <c r="BC116" s="24">
        <f>VLOOKUP(A116,'2022_PAPI_Indicators'!A111:BB291,53,FALSE)</f>
        <v>0.7817590237</v>
      </c>
      <c r="BD116" s="24">
        <f>VLOOKUP(A116,'2022_PAPI_Indicators'!A111:BC291,54,FALSE)</f>
        <v>0.9048898816</v>
      </c>
      <c r="BE116" s="24">
        <f>VLOOKUP(A116,'2022_PAPI_Indicators'!A111:BD291,55,FALSE)</f>
        <v>0.8575361967</v>
      </c>
      <c r="BF116" s="24">
        <f>VLOOKUP(A116,'2022_PAPI_Indicators'!A111:BE291,56,FALSE)</f>
        <v>0.9063302279</v>
      </c>
      <c r="BG116" s="24">
        <f>VLOOKUP(A116,'2022_PAPI_Indicators'!A111:BF291,57,FALSE)</f>
        <v>0.9129952788</v>
      </c>
      <c r="BH116" s="24">
        <f>VLOOKUP(A116,'2022_PAPI_Indicators'!A111:BG291,58,FALSE)</f>
        <v>0.8490567803</v>
      </c>
      <c r="BI116" s="24">
        <f>VLOOKUP(A116,'2022_PAPI_Indicators'!A111:BH291,59,FALSE)</f>
        <v>0.8486073613</v>
      </c>
      <c r="BJ116" s="24">
        <f>VLOOKUP(A116,'2022_PAPI_Indicators'!A111:BI291,60,FALSE)</f>
        <v>0.875356853</v>
      </c>
      <c r="BK116" s="24">
        <f>VLOOKUP(A116,'2022_PAPI_Indicators'!A111:BJ291,61,FALSE)</f>
        <v>0.8786175847</v>
      </c>
      <c r="BL116" s="24">
        <f>VLOOKUP(A116,'2022_PAPI_Indicators'!A111:BK291,62,FALSE)</f>
        <v>0.7897767425</v>
      </c>
      <c r="BM116" s="24">
        <f>VLOOKUP(A116,'2022_PAPI_Indicators'!A111:BL291,63,FALSE)</f>
        <v>0.930247128</v>
      </c>
      <c r="BN116" s="24">
        <f>VLOOKUP(A116,'2022_PAPI_Indicators'!A111:BM291,64,FALSE)</f>
        <v>0.9240418673</v>
      </c>
    </row>
    <row r="117" ht="13.5" customHeight="1">
      <c r="A117" s="11" t="s">
        <v>292</v>
      </c>
      <c r="B117" s="11" t="s">
        <v>293</v>
      </c>
      <c r="C117" s="12" t="s">
        <v>262</v>
      </c>
      <c r="D117" s="13">
        <f>VLOOKUP(A117,'2022_PAPI_Indicators'!A112:B292,2,)</f>
        <v>3.429002762</v>
      </c>
      <c r="E117" s="13">
        <f>VLOOKUP(A117,'2022_PAPI_Indicators'!A112:C292,3,FALSE)</f>
        <v>3.682170153</v>
      </c>
      <c r="F117" s="13">
        <f>VLOOKUP(A117,'2022_PAPI_Indicators'!A112:D292,4,FALSE)</f>
        <v>3.627112389</v>
      </c>
      <c r="G117" s="13">
        <f>VLOOKUP(A117,'2022_PAPI_Indicators'!A112:E292,5,FALSE)</f>
        <v>3.737499952</v>
      </c>
      <c r="H117" s="13">
        <f>VLOOKUP(A117,'2022_PAPI_Indicators'!A112:F292,6,FALSE)</f>
        <v>3.636196613</v>
      </c>
      <c r="I117" s="13">
        <f>VLOOKUP(A117,'2022_PAPI_Indicators'!A112:G292,7,FALSE)</f>
        <v>3.339681149</v>
      </c>
      <c r="J117" s="13">
        <f>VLOOKUP(A117,'2022_PAPI_Indicators'!A112:H292,8,FALSE)</f>
        <v>3.766410351</v>
      </c>
      <c r="K117" s="13">
        <f>VLOOKUP(A117,'2022_PAPI_Indicators'!A112:I292,9,FALSE)</f>
        <v>3.633650541</v>
      </c>
      <c r="L117" s="13">
        <f>VLOOKUP(A117,'2022_PAPI_Indicators'!A112:J292,10,FALSE)</f>
        <v>3.679640293</v>
      </c>
      <c r="M117" s="13">
        <f>VLOOKUP(A117,'2022_PAPI_Indicators'!A112:K292,11,FALSE)</f>
        <v>3.681447029</v>
      </c>
      <c r="N117" s="13">
        <f>VLOOKUP(A117,'2022_PAPI_Indicators'!A112:L292,12,FALSE)</f>
        <v>3.661037922</v>
      </c>
      <c r="O117" s="13">
        <f>VLOOKUP(A117,'2022_PAPI_Indicators'!A112:M292,13,FALSE)</f>
        <v>3.517565012</v>
      </c>
      <c r="P117" s="13">
        <f>VLOOKUP(A117,'2022_PAPI_Indicators'!A112:N292,14,FALSE)</f>
        <v>3.58146596</v>
      </c>
      <c r="Q117" s="13">
        <f>VLOOKUP(A117,'2022_PAPI_Indicators'!A112:O292,15,FALSE)</f>
        <v>3.769075155</v>
      </c>
      <c r="R117" s="14">
        <f>VLOOKUP(A117,'2022_PAPI_Indicators'!A112:P292,16,FALSE)</f>
        <v>3.765601635</v>
      </c>
      <c r="S117" s="13">
        <f>VLOOKUP(A117,'2022_PAPI_Indicators'!A112:R292,17,FALSE)</f>
        <v>3.423187256</v>
      </c>
      <c r="T117" s="13">
        <f>VLOOKUP(A117,'2022_PAPI_Indicators'!A112:S292,18,FALSE)</f>
        <v>3.550924063</v>
      </c>
      <c r="U117" s="14">
        <f>VLOOKUP(A117,'2022_PAPI_Indicators'!A112:T292,19,FALSE)</f>
        <v>3.73526597</v>
      </c>
      <c r="V117" s="13">
        <f>VLOOKUP(A117,'2022_PAPI_Indicators'!A112:U292,20,FALSE)</f>
        <v>3.54834199</v>
      </c>
      <c r="W117" s="13">
        <f>VLOOKUP(A117,'2022_PAPI_Indicators'!A112:V292,21,FALSE)</f>
        <v>3.438557863</v>
      </c>
      <c r="X117" s="13">
        <f>VLOOKUP(A117,'2022_PAPI_Indicators'!A112:W292,22,FALSE)</f>
        <v>3.525322199</v>
      </c>
      <c r="Y117" s="13">
        <f>VLOOKUP(A117,'2022_PAPI_Indicators'!A112:X292,23,FALSE)</f>
        <v>3.468815804</v>
      </c>
      <c r="Z117" s="13">
        <f>VLOOKUP(A117,'2022_PAPI_Indicators'!A112:Y292,24,FALSE)</f>
        <v>3.533628464</v>
      </c>
      <c r="AA117" s="13">
        <f>VLOOKUP(A117,'2022_PAPI_Indicators'!A112:Z292,25,FALSE)</f>
        <v>3.519924879</v>
      </c>
      <c r="AB117" s="13">
        <f>VLOOKUP(A117,'2022_PAPI_Indicators'!A112:AA292,26,FALSE)</f>
        <v>3.606681585</v>
      </c>
      <c r="AC117" s="13">
        <f>VLOOKUP(A117,'2022_PAPI_Indicators'!A112:AB292,27,FALSE)</f>
        <v>3.660041571</v>
      </c>
      <c r="AD117" s="13">
        <f>VLOOKUP(A117,'2022_PAPI_Indicators'!A112:AC292,28,FALSE)</f>
        <v>3.59732151</v>
      </c>
      <c r="AE117" s="13">
        <f>VLOOKUP(A117,'2022_PAPI_Indicators'!A112:AD292,29,FALSE)</f>
        <v>3.565257072</v>
      </c>
      <c r="AF117" s="13">
        <f>VLOOKUP(A117,'2022_PAPI_Indicators'!A112:AE292,30,FALSE)</f>
        <v>3.644632816</v>
      </c>
      <c r="AG117" s="13">
        <f>VLOOKUP(A117,'2022_PAPI_Indicators'!A112:AF292,31,FALSE)</f>
        <v>3.563465595</v>
      </c>
      <c r="AH117" s="13">
        <f>VLOOKUP(A117,'2022_PAPI_Indicators'!A112:AG292,32,FALSE)</f>
        <v>3.71987462</v>
      </c>
      <c r="AI117" s="13">
        <f>VLOOKUP(A117,'2022_PAPI_Indicators'!A112:AH292,33,FALSE)</f>
        <v>3.462492466</v>
      </c>
      <c r="AJ117" s="13">
        <f>VLOOKUP(A117,'2022_PAPI_Indicators'!A112:AI292,34,FALSE)</f>
        <v>3.667824268</v>
      </c>
      <c r="AK117" s="13">
        <f>VLOOKUP(A117,'2022_PAPI_Indicators'!A112:AJ292,35,FALSE)</f>
        <v>3.417603016</v>
      </c>
      <c r="AL117" s="13">
        <f>VLOOKUP(A117,'2022_PAPI_Indicators'!A112:AK292,36,FALSE)</f>
        <v>3.64752388</v>
      </c>
      <c r="AM117" s="13">
        <f>VLOOKUP(A117,'2022_PAPI_Indicators'!A112:AL292,37,FALSE)</f>
        <v>3.501725674</v>
      </c>
      <c r="AN117" s="13">
        <f>VLOOKUP(A117,'2022_PAPI_Indicators'!A112:AM292,38,FALSE)</f>
        <v>3.588785172</v>
      </c>
      <c r="AO117" s="13">
        <f>VLOOKUP(A117,'2022_PAPI_Indicators'!A112:AN292,39,FALSE)</f>
        <v>3.776595116</v>
      </c>
      <c r="AP117" s="13">
        <f>VLOOKUP(A117,'2022_PAPI_Indicators'!A112:AO292,40,FALSE)</f>
        <v>3.572758198</v>
      </c>
      <c r="AQ117" s="13">
        <f>VLOOKUP(A117,'2022_PAPI_Indicators'!A112:AP292,41,FALSE)</f>
        <v>3.628712654</v>
      </c>
      <c r="AR117" s="13">
        <f>VLOOKUP(A117,'2022_PAPI_Indicators'!A112:AQ292,42,FALSE)</f>
        <v>3.460605383</v>
      </c>
      <c r="AS117" s="13">
        <f>VLOOKUP(A117,'2022_PAPI_Indicators'!A112:AR292,43,FALSE)</f>
        <v>3.620504379</v>
      </c>
      <c r="AT117" s="13">
        <f>VLOOKUP(A117,'2022_PAPI_Indicators'!A112:AS292,44,FALSE)</f>
        <v>3.566342831</v>
      </c>
      <c r="AU117" s="13">
        <f>VLOOKUP(A117,'2022_PAPI_Indicators'!A112:AT292,45,FALSE)</f>
        <v>3.58935833</v>
      </c>
      <c r="AV117" s="13">
        <f>VLOOKUP(A117,'2022_PAPI_Indicators'!A112:AU292,46,FALSE)</f>
        <v>3.537611246</v>
      </c>
      <c r="AW117" s="13">
        <f>VLOOKUP(A117,'2022_PAPI_Indicators'!A112:AV292,47,FALSE)</f>
        <v>3.465503454</v>
      </c>
      <c r="AX117" s="13">
        <f>VLOOKUP(A117,'2022_PAPI_Indicators'!A112:AW292,48,FALSE)</f>
        <v>3.690161943</v>
      </c>
      <c r="AY117" s="13">
        <f>VLOOKUP(A117,'2022_PAPI_Indicators'!A112:AX292,49,FALSE)</f>
        <v>3.484616041</v>
      </c>
      <c r="AZ117" s="13">
        <f>VLOOKUP(A117,'2022_PAPI_Indicators'!A112:AY292,50,FALSE)</f>
        <v>3.508495808</v>
      </c>
      <c r="BA117" s="13">
        <f>VLOOKUP(A117,'2022_PAPI_Indicators'!A112:AZ292,51,FALSE)</f>
        <v>3.541901588</v>
      </c>
      <c r="BB117" s="13">
        <f>VLOOKUP(A117,'2022_PAPI_Indicators'!A112:BA292,52,FALSE)</f>
        <v>3.431327105</v>
      </c>
      <c r="BC117" s="13">
        <f>VLOOKUP(A117,'2022_PAPI_Indicators'!A112:BB292,53,FALSE)</f>
        <v>3.617170095</v>
      </c>
      <c r="BD117" s="13">
        <f>VLOOKUP(A117,'2022_PAPI_Indicators'!A112:BC292,54,FALSE)</f>
        <v>3.743628263</v>
      </c>
      <c r="BE117" s="13">
        <f>VLOOKUP(A117,'2022_PAPI_Indicators'!A112:BD292,55,FALSE)</f>
        <v>3.505038738</v>
      </c>
      <c r="BF117" s="13">
        <f>VLOOKUP(A117,'2022_PAPI_Indicators'!A112:BE292,56,FALSE)</f>
        <v>3.712424994</v>
      </c>
      <c r="BG117" s="13">
        <f>VLOOKUP(A117,'2022_PAPI_Indicators'!A112:BF292,57,FALSE)</f>
        <v>3.558757067</v>
      </c>
      <c r="BH117" s="13">
        <f>VLOOKUP(A117,'2022_PAPI_Indicators'!A112:BG292,58,FALSE)</f>
        <v>3.655883789</v>
      </c>
      <c r="BI117" s="13">
        <f>VLOOKUP(A117,'2022_PAPI_Indicators'!A112:BH292,59,FALSE)</f>
        <v>3.694158792</v>
      </c>
      <c r="BJ117" s="13">
        <f>VLOOKUP(A117,'2022_PAPI_Indicators'!A112:BI292,60,FALSE)</f>
        <v>3.537402391</v>
      </c>
      <c r="BK117" s="13">
        <f>VLOOKUP(A117,'2022_PAPI_Indicators'!A112:BJ292,61,FALSE)</f>
        <v>3.634770155</v>
      </c>
      <c r="BL117" s="13">
        <f>VLOOKUP(A117,'2022_PAPI_Indicators'!A112:BK292,62,FALSE)</f>
        <v>3.723284245</v>
      </c>
      <c r="BM117" s="13">
        <f>VLOOKUP(A117,'2022_PAPI_Indicators'!A112:BL292,63,FALSE)</f>
        <v>3.730999231</v>
      </c>
      <c r="BN117" s="13">
        <f>VLOOKUP(A117,'2022_PAPI_Indicators'!A112:BM292,64,FALSE)</f>
        <v>3.713170528</v>
      </c>
    </row>
    <row r="118" ht="13.5" customHeight="1">
      <c r="A118" s="11" t="s">
        <v>294</v>
      </c>
      <c r="B118" s="11" t="s">
        <v>295</v>
      </c>
      <c r="C118" s="12" t="s">
        <v>238</v>
      </c>
      <c r="D118" s="13">
        <f>VLOOKUP(A118,'2022_PAPI_Indicators'!A113:B293,2,)</f>
        <v>4.043252945</v>
      </c>
      <c r="E118" s="13">
        <f>VLOOKUP(A118,'2022_PAPI_Indicators'!A113:C293,3,FALSE)</f>
        <v>4.516340733</v>
      </c>
      <c r="F118" s="13">
        <f>VLOOKUP(A118,'2022_PAPI_Indicators'!A113:D293,4,FALSE)</f>
        <v>3.836397648</v>
      </c>
      <c r="G118" s="13">
        <f>VLOOKUP(A118,'2022_PAPI_Indicators'!A113:E293,5,FALSE)</f>
        <v>4.398083687</v>
      </c>
      <c r="H118" s="13">
        <f>VLOOKUP(A118,'2022_PAPI_Indicators'!A113:F293,6,FALSE)</f>
        <v>4.310769558</v>
      </c>
      <c r="I118" s="13">
        <f>VLOOKUP(A118,'2022_PAPI_Indicators'!A113:G293,7,FALSE)</f>
        <v>3.919791937</v>
      </c>
      <c r="J118" s="13">
        <f>VLOOKUP(A118,'2022_PAPI_Indicators'!A113:H293,8,FALSE)</f>
        <v>4.253117561</v>
      </c>
      <c r="K118" s="13">
        <f>VLOOKUP(A118,'2022_PAPI_Indicators'!A113:I293,9,FALSE)</f>
        <v>4.127868176</v>
      </c>
      <c r="L118" s="13">
        <f>VLOOKUP(A118,'2022_PAPI_Indicators'!A113:J293,10,FALSE)</f>
        <v>4.15405798</v>
      </c>
      <c r="M118" s="13">
        <f>VLOOKUP(A118,'2022_PAPI_Indicators'!A113:K293,11,FALSE)</f>
        <v>4.537151337</v>
      </c>
      <c r="N118" s="13">
        <f>VLOOKUP(A118,'2022_PAPI_Indicators'!A113:L293,12,FALSE)</f>
        <v>4.478125095</v>
      </c>
      <c r="O118" s="13">
        <f>VLOOKUP(A118,'2022_PAPI_Indicators'!A113:M293,13,FALSE)</f>
        <v>4.097184658</v>
      </c>
      <c r="P118" s="13">
        <f>VLOOKUP(A118,'2022_PAPI_Indicators'!A113:N293,14,FALSE)</f>
        <v>4.225654602</v>
      </c>
      <c r="Q118" s="13">
        <f>VLOOKUP(A118,'2022_PAPI_Indicators'!A113:O293,15,FALSE)</f>
        <v>4.396875858</v>
      </c>
      <c r="R118" s="14">
        <f>VLOOKUP(A118,'2022_PAPI_Indicators'!A113:P293,16,FALSE)</f>
        <v>4.574876308</v>
      </c>
      <c r="S118" s="13">
        <f>VLOOKUP(A118,'2022_PAPI_Indicators'!A113:R293,17,FALSE)</f>
        <v>4.317448616</v>
      </c>
      <c r="T118" s="13">
        <f>VLOOKUP(A118,'2022_PAPI_Indicators'!A113:S293,18,FALSE)</f>
        <v>4.337080002</v>
      </c>
      <c r="U118" s="14">
        <f>VLOOKUP(A118,'2022_PAPI_Indicators'!A113:T293,19,FALSE)</f>
        <v>4.315228462</v>
      </c>
      <c r="V118" s="13">
        <f>VLOOKUP(A118,'2022_PAPI_Indicators'!A113:U293,20,FALSE)</f>
        <v>3.982673883</v>
      </c>
      <c r="W118" s="13">
        <f>VLOOKUP(A118,'2022_PAPI_Indicators'!A113:V293,21,FALSE)</f>
        <v>4.007030487</v>
      </c>
      <c r="X118" s="13">
        <f>VLOOKUP(A118,'2022_PAPI_Indicators'!A113:W293,22,FALSE)</f>
        <v>3.926548004</v>
      </c>
      <c r="Y118" s="13">
        <f>VLOOKUP(A118,'2022_PAPI_Indicators'!A113:X293,23,FALSE)</f>
        <v>4.019797325</v>
      </c>
      <c r="Z118" s="13">
        <f>VLOOKUP(A118,'2022_PAPI_Indicators'!A113:Y293,24,FALSE)</f>
        <v>3.978500128</v>
      </c>
      <c r="AA118" s="13">
        <f>VLOOKUP(A118,'2022_PAPI_Indicators'!A113:Z293,25,FALSE)</f>
        <v>3.893952131</v>
      </c>
      <c r="AB118" s="13">
        <f>VLOOKUP(A118,'2022_PAPI_Indicators'!A113:AA293,26,FALSE)</f>
        <v>4.009061813</v>
      </c>
      <c r="AC118" s="13">
        <f>VLOOKUP(A118,'2022_PAPI_Indicators'!A113:AB293,27,FALSE)</f>
        <v>4.35557127</v>
      </c>
      <c r="AD118" s="13">
        <f>VLOOKUP(A118,'2022_PAPI_Indicators'!A113:AC293,28,FALSE)</f>
        <v>3.997685432</v>
      </c>
      <c r="AE118" s="13">
        <f>VLOOKUP(A118,'2022_PAPI_Indicators'!A113:AD293,29,FALSE)</f>
        <v>4.206514359</v>
      </c>
      <c r="AF118" s="13">
        <f>VLOOKUP(A118,'2022_PAPI_Indicators'!A113:AE293,30,FALSE)</f>
        <v>3.952624083</v>
      </c>
      <c r="AG118" s="13">
        <f>VLOOKUP(A118,'2022_PAPI_Indicators'!A113:AF293,31,FALSE)</f>
        <v>4.056751251</v>
      </c>
      <c r="AH118" s="13">
        <f>VLOOKUP(A118,'2022_PAPI_Indicators'!A113:AG293,32,FALSE)</f>
        <v>4.369844437</v>
      </c>
      <c r="AI118" s="13">
        <f>VLOOKUP(A118,'2022_PAPI_Indicators'!A113:AH293,33,FALSE)</f>
        <v>4.244030952</v>
      </c>
      <c r="AJ118" s="13">
        <f>VLOOKUP(A118,'2022_PAPI_Indicators'!A113:AI293,34,FALSE)</f>
        <v>4.304725647</v>
      </c>
      <c r="AK118" s="13">
        <f>VLOOKUP(A118,'2022_PAPI_Indicators'!A113:AJ293,35,FALSE)</f>
        <v>3.558650255</v>
      </c>
      <c r="AL118" s="13">
        <f>VLOOKUP(A118,'2022_PAPI_Indicators'!A113:AK293,36,FALSE)</f>
        <v>4.227071285</v>
      </c>
      <c r="AM118" s="13">
        <f>VLOOKUP(A118,'2022_PAPI_Indicators'!A113:AL293,37,FALSE)</f>
        <v>4.112741947</v>
      </c>
      <c r="AN118" s="13">
        <f>VLOOKUP(A118,'2022_PAPI_Indicators'!A113:AM293,38,FALSE)</f>
        <v>4.375109673</v>
      </c>
      <c r="AO118" s="13">
        <f>VLOOKUP(A118,'2022_PAPI_Indicators'!A113:AN293,39,FALSE)</f>
        <v>4.375242233</v>
      </c>
      <c r="AP118" s="13">
        <f>VLOOKUP(A118,'2022_PAPI_Indicators'!A113:AO293,40,FALSE)</f>
        <v>4.15285778</v>
      </c>
      <c r="AQ118" s="13">
        <f>VLOOKUP(A118,'2022_PAPI_Indicators'!A113:AP293,41,FALSE)</f>
        <v>4.130586624</v>
      </c>
      <c r="AR118" s="13">
        <f>VLOOKUP(A118,'2022_PAPI_Indicators'!A113:AQ293,42,FALSE)</f>
        <v>3.814836979</v>
      </c>
      <c r="AS118" s="13">
        <f>VLOOKUP(A118,'2022_PAPI_Indicators'!A113:AR293,43,FALSE)</f>
        <v>4.169827938</v>
      </c>
      <c r="AT118" s="13">
        <f>VLOOKUP(A118,'2022_PAPI_Indicators'!A113:AS293,44,FALSE)</f>
        <v>4.186372757</v>
      </c>
      <c r="AU118" s="13">
        <f>VLOOKUP(A118,'2022_PAPI_Indicators'!A113:AT293,45,FALSE)</f>
        <v>3.887694597</v>
      </c>
      <c r="AV118" s="13">
        <f>VLOOKUP(A118,'2022_PAPI_Indicators'!A113:AU293,46,FALSE)</f>
        <v>4.019753456</v>
      </c>
      <c r="AW118" s="13">
        <f>VLOOKUP(A118,'2022_PAPI_Indicators'!A113:AV293,47,FALSE)</f>
        <v>4</v>
      </c>
      <c r="AX118" s="13">
        <f>VLOOKUP(A118,'2022_PAPI_Indicators'!A113:AW293,48,FALSE)</f>
        <v>4.204919338</v>
      </c>
      <c r="AY118" s="13">
        <f>VLOOKUP(A118,'2022_PAPI_Indicators'!A113:AX293,49,FALSE)</f>
        <v>4.1011796</v>
      </c>
      <c r="AZ118" s="13">
        <f>VLOOKUP(A118,'2022_PAPI_Indicators'!A113:AY293,50,FALSE)</f>
        <v>3.900762796</v>
      </c>
      <c r="BA118" s="13">
        <f>VLOOKUP(A118,'2022_PAPI_Indicators'!A113:AZ293,51,FALSE)</f>
        <v>4.23572588</v>
      </c>
      <c r="BB118" s="13">
        <f>VLOOKUP(A118,'2022_PAPI_Indicators'!A113:BA293,52,FALSE)</f>
        <v>4.191040516</v>
      </c>
      <c r="BC118" s="13">
        <f>VLOOKUP(A118,'2022_PAPI_Indicators'!A113:BB293,53,FALSE)</f>
        <v>4.347548485</v>
      </c>
      <c r="BD118" s="13">
        <f>VLOOKUP(A118,'2022_PAPI_Indicators'!A113:BC293,54,FALSE)</f>
        <v>4.344710827</v>
      </c>
      <c r="BE118" s="13">
        <f>VLOOKUP(A118,'2022_PAPI_Indicators'!A113:BD293,55,FALSE)</f>
        <v>4.716271877</v>
      </c>
      <c r="BF118" s="13">
        <f>VLOOKUP(A118,'2022_PAPI_Indicators'!A113:BE293,56,FALSE)</f>
        <v>4.210111618</v>
      </c>
      <c r="BG118" s="13">
        <f>VLOOKUP(A118,'2022_PAPI_Indicators'!A113:BF293,57,FALSE)</f>
        <v>4.247694492</v>
      </c>
      <c r="BH118" s="13">
        <f>VLOOKUP(A118,'2022_PAPI_Indicators'!A113:BG293,58,FALSE)</f>
        <v>4.102354527</v>
      </c>
      <c r="BI118" s="13">
        <f>VLOOKUP(A118,'2022_PAPI_Indicators'!A113:BH293,59,FALSE)</f>
        <v>4.478792667</v>
      </c>
      <c r="BJ118" s="13">
        <f>VLOOKUP(A118,'2022_PAPI_Indicators'!A113:BI293,60,FALSE)</f>
        <v>4.241321087</v>
      </c>
      <c r="BK118" s="13">
        <f>VLOOKUP(A118,'2022_PAPI_Indicators'!A113:BJ293,61,FALSE)</f>
        <v>4.449996471</v>
      </c>
      <c r="BL118" s="13">
        <f>VLOOKUP(A118,'2022_PAPI_Indicators'!A113:BK293,62,FALSE)</f>
        <v>4.401625156</v>
      </c>
      <c r="BM118" s="13">
        <f>VLOOKUP(A118,'2022_PAPI_Indicators'!A113:BL293,63,FALSE)</f>
        <v>4.585743427</v>
      </c>
      <c r="BN118" s="13">
        <f>VLOOKUP(A118,'2022_PAPI_Indicators'!A113:BM293,64,FALSE)</f>
        <v>4.414173126</v>
      </c>
    </row>
    <row r="119" ht="13.5" customHeight="1">
      <c r="A119" s="11" t="s">
        <v>296</v>
      </c>
      <c r="B119" s="11" t="s">
        <v>297</v>
      </c>
      <c r="C119" s="12" t="s">
        <v>83</v>
      </c>
      <c r="D119" s="24">
        <f>VLOOKUP(A119,'2022_PAPI_Indicators'!A114:B294,2,)</f>
        <v>0.6325132251</v>
      </c>
      <c r="E119" s="24">
        <f>VLOOKUP(A119,'2022_PAPI_Indicators'!A114:C294,3,FALSE)</f>
        <v>0.7313665152</v>
      </c>
      <c r="F119" s="24">
        <f>VLOOKUP(A119,'2022_PAPI_Indicators'!A114:D294,4,FALSE)</f>
        <v>0.6869502664</v>
      </c>
      <c r="G119" s="24">
        <f>VLOOKUP(A119,'2022_PAPI_Indicators'!A114:E294,5,FALSE)</f>
        <v>0.7508663535</v>
      </c>
      <c r="H119" s="24">
        <f>VLOOKUP(A119,'2022_PAPI_Indicators'!A114:F294,6,FALSE)</f>
        <v>0.7920789123</v>
      </c>
      <c r="I119" s="24">
        <f>VLOOKUP(A119,'2022_PAPI_Indicators'!A114:G294,7,FALSE)</f>
        <v>0.6582583785</v>
      </c>
      <c r="J119" s="24">
        <f>VLOOKUP(A119,'2022_PAPI_Indicators'!A114:H294,8,FALSE)</f>
        <v>0.7321545482</v>
      </c>
      <c r="K119" s="24">
        <f>VLOOKUP(A119,'2022_PAPI_Indicators'!A114:I294,9,FALSE)</f>
        <v>0.6774570346</v>
      </c>
      <c r="L119" s="24">
        <f>VLOOKUP(A119,'2022_PAPI_Indicators'!A114:J294,10,FALSE)</f>
        <v>0.701045692</v>
      </c>
      <c r="M119" s="24">
        <f>VLOOKUP(A119,'2022_PAPI_Indicators'!A114:K294,11,FALSE)</f>
        <v>0.6255323887</v>
      </c>
      <c r="N119" s="24">
        <f>VLOOKUP(A119,'2022_PAPI_Indicators'!A114:L294,12,FALSE)</f>
        <v>0.8182709813</v>
      </c>
      <c r="O119" s="24">
        <f>VLOOKUP(A119,'2022_PAPI_Indicators'!A114:M294,13,FALSE)</f>
        <v>0.7472436428</v>
      </c>
      <c r="P119" s="24">
        <f>VLOOKUP(A119,'2022_PAPI_Indicators'!A114:N294,14,FALSE)</f>
        <v>0.7043806911</v>
      </c>
      <c r="Q119" s="24">
        <f>VLOOKUP(A119,'2022_PAPI_Indicators'!A114:O294,15,FALSE)</f>
        <v>0.8535560966</v>
      </c>
      <c r="R119" s="25">
        <f>VLOOKUP(A119,'2022_PAPI_Indicators'!A114:P294,16,FALSE)</f>
        <v>0.8649248481</v>
      </c>
      <c r="S119" s="24">
        <f>VLOOKUP(A119,'2022_PAPI_Indicators'!A114:R294,17,FALSE)</f>
        <v>0.8289046288</v>
      </c>
      <c r="T119" s="24">
        <f>VLOOKUP(A119,'2022_PAPI_Indicators'!A114:S294,18,FALSE)</f>
        <v>0.7898881435</v>
      </c>
      <c r="U119" s="25">
        <f>VLOOKUP(A119,'2022_PAPI_Indicators'!A114:T294,19,FALSE)</f>
        <v>0.832024157</v>
      </c>
      <c r="V119" s="24">
        <f>VLOOKUP(A119,'2022_PAPI_Indicators'!A114:U294,20,FALSE)</f>
        <v>0.7650195956</v>
      </c>
      <c r="W119" s="24">
        <f>VLOOKUP(A119,'2022_PAPI_Indicators'!A114:V294,21,FALSE)</f>
        <v>0.7924060225</v>
      </c>
      <c r="X119" s="24">
        <f>VLOOKUP(A119,'2022_PAPI_Indicators'!A114:W294,22,FALSE)</f>
        <v>0.8776883483</v>
      </c>
      <c r="Y119" s="24">
        <f>VLOOKUP(A119,'2022_PAPI_Indicators'!A114:X294,23,FALSE)</f>
        <v>0.8116341829</v>
      </c>
      <c r="Z119" s="24">
        <f>VLOOKUP(A119,'2022_PAPI_Indicators'!A114:Y294,24,FALSE)</f>
        <v>0.7575289607</v>
      </c>
      <c r="AA119" s="24">
        <f>VLOOKUP(A119,'2022_PAPI_Indicators'!A114:Z294,25,FALSE)</f>
        <v>0.8605625629</v>
      </c>
      <c r="AB119" s="24">
        <f>VLOOKUP(A119,'2022_PAPI_Indicators'!A114:AA294,26,FALSE)</f>
        <v>0.8491510749</v>
      </c>
      <c r="AC119" s="24">
        <f>VLOOKUP(A119,'2022_PAPI_Indicators'!A114:AB294,27,FALSE)</f>
        <v>0.8109255433</v>
      </c>
      <c r="AD119" s="24">
        <f>VLOOKUP(A119,'2022_PAPI_Indicators'!A114:AC294,28,FALSE)</f>
        <v>0.8663268685</v>
      </c>
      <c r="AE119" s="24">
        <f>VLOOKUP(A119,'2022_PAPI_Indicators'!A114:AD294,29,FALSE)</f>
        <v>0.8499196172</v>
      </c>
      <c r="AF119" s="24">
        <f>VLOOKUP(A119,'2022_PAPI_Indicators'!A114:AE294,30,FALSE)</f>
        <v>0.8753023148</v>
      </c>
      <c r="AG119" s="24">
        <f>VLOOKUP(A119,'2022_PAPI_Indicators'!A114:AF294,31,FALSE)</f>
        <v>0.79559654</v>
      </c>
      <c r="AH119" s="24">
        <f>VLOOKUP(A119,'2022_PAPI_Indicators'!A114:AG294,32,FALSE)</f>
        <v>0.8793244958</v>
      </c>
      <c r="AI119" s="24">
        <f>VLOOKUP(A119,'2022_PAPI_Indicators'!A114:AH294,33,FALSE)</f>
        <v>0.8256394267</v>
      </c>
      <c r="AJ119" s="24">
        <f>VLOOKUP(A119,'2022_PAPI_Indicators'!A114:AI294,34,FALSE)</f>
        <v>0.7132707238</v>
      </c>
      <c r="AK119" s="24">
        <f>VLOOKUP(A119,'2022_PAPI_Indicators'!A114:AJ294,35,FALSE)</f>
        <v>0.8104248643</v>
      </c>
      <c r="AL119" s="24">
        <f>VLOOKUP(A119,'2022_PAPI_Indicators'!A114:AK294,36,FALSE)</f>
        <v>0.8387725949</v>
      </c>
      <c r="AM119" s="24">
        <f>VLOOKUP(A119,'2022_PAPI_Indicators'!A114:AL294,37,FALSE)</f>
        <v>0.7591934204</v>
      </c>
      <c r="AN119" s="24">
        <f>VLOOKUP(A119,'2022_PAPI_Indicators'!A114:AM294,38,FALSE)</f>
        <v>0.6845436692</v>
      </c>
      <c r="AO119" s="24">
        <f>VLOOKUP(A119,'2022_PAPI_Indicators'!A114:AN294,39,FALSE)</f>
        <v>0.8193455338</v>
      </c>
      <c r="AP119" s="24">
        <f>VLOOKUP(A119,'2022_PAPI_Indicators'!A114:AO294,40,FALSE)</f>
        <v>0.8328806162</v>
      </c>
      <c r="AQ119" s="24">
        <f>VLOOKUP(A119,'2022_PAPI_Indicators'!A114:AP294,41,FALSE)</f>
        <v>0.6760129929</v>
      </c>
      <c r="AR119" s="24">
        <f>VLOOKUP(A119,'2022_PAPI_Indicators'!A114:AQ294,42,FALSE)</f>
        <v>0.8081083298</v>
      </c>
      <c r="AS119" s="24">
        <f>VLOOKUP(A119,'2022_PAPI_Indicators'!A114:AR294,43,FALSE)</f>
        <v>0.6959903836</v>
      </c>
      <c r="AT119" s="24">
        <f>VLOOKUP(A119,'2022_PAPI_Indicators'!A114:AS294,44,FALSE)</f>
        <v>0.6526648998</v>
      </c>
      <c r="AU119" s="24">
        <f>VLOOKUP(A119,'2022_PAPI_Indicators'!A114:AT294,45,FALSE)</f>
        <v>0.6553764939</v>
      </c>
      <c r="AV119" s="24">
        <f>VLOOKUP(A119,'2022_PAPI_Indicators'!A114:AU294,46,FALSE)</f>
        <v>0.5343529582</v>
      </c>
      <c r="AW119" s="24">
        <f>VLOOKUP(A119,'2022_PAPI_Indicators'!A114:AV294,47,FALSE)</f>
        <v>0.6306570768</v>
      </c>
      <c r="AX119" s="24">
        <f>VLOOKUP(A119,'2022_PAPI_Indicators'!A114:AW294,48,FALSE)</f>
        <v>0.7612990737</v>
      </c>
      <c r="AY119" s="24">
        <f>VLOOKUP(A119,'2022_PAPI_Indicators'!A114:AX294,49,FALSE)</f>
        <v>0.6135854125</v>
      </c>
      <c r="AZ119" s="24">
        <f>VLOOKUP(A119,'2022_PAPI_Indicators'!A114:AY294,50,FALSE)</f>
        <v>0.6756983399</v>
      </c>
      <c r="BA119" s="24">
        <f>VLOOKUP(A119,'2022_PAPI_Indicators'!A114:AZ294,51,FALSE)</f>
        <v>0.6515375376</v>
      </c>
      <c r="BB119" s="24">
        <f>VLOOKUP(A119,'2022_PAPI_Indicators'!A114:BA294,52,FALSE)</f>
        <v>0.5724402666</v>
      </c>
      <c r="BC119" s="24">
        <f>VLOOKUP(A119,'2022_PAPI_Indicators'!A114:BB294,53,FALSE)</f>
        <v>0.601703167</v>
      </c>
      <c r="BD119" s="24">
        <f>VLOOKUP(A119,'2022_PAPI_Indicators'!A114:BC294,54,FALSE)</f>
        <v>0.697499156</v>
      </c>
      <c r="BE119" s="24">
        <f>VLOOKUP(A119,'2022_PAPI_Indicators'!A114:BD294,55,FALSE)</f>
        <v>0.6836202145</v>
      </c>
      <c r="BF119" s="24">
        <f>VLOOKUP(A119,'2022_PAPI_Indicators'!A114:BE294,56,FALSE)</f>
        <v>0.725691855</v>
      </c>
      <c r="BG119" s="24">
        <f>VLOOKUP(A119,'2022_PAPI_Indicators'!A114:BF294,57,FALSE)</f>
        <v>0.796875</v>
      </c>
      <c r="BH119" s="24">
        <f>VLOOKUP(A119,'2022_PAPI_Indicators'!A114:BG294,58,FALSE)</f>
        <v>0.7638678551</v>
      </c>
      <c r="BI119" s="24">
        <f>VLOOKUP(A119,'2022_PAPI_Indicators'!A114:BH294,59,FALSE)</f>
        <v>0.7460694909</v>
      </c>
      <c r="BJ119" s="24">
        <f>VLOOKUP(A119,'2022_PAPI_Indicators'!A114:BI294,60,FALSE)</f>
        <v>0.6618459821</v>
      </c>
      <c r="BK119" s="24">
        <f>VLOOKUP(A119,'2022_PAPI_Indicators'!A114:BJ294,61,FALSE)</f>
        <v>0.716237545</v>
      </c>
      <c r="BL119" s="24">
        <f>VLOOKUP(A119,'2022_PAPI_Indicators'!A114:BK294,62,FALSE)</f>
        <v>0.7706388235</v>
      </c>
      <c r="BM119" s="24">
        <f>VLOOKUP(A119,'2022_PAPI_Indicators'!A114:BL294,63,FALSE)</f>
        <v>0.7966008186</v>
      </c>
      <c r="BN119" s="24">
        <f>VLOOKUP(A119,'2022_PAPI_Indicators'!A114:BM294,64,FALSE)</f>
        <v>0.7037357688</v>
      </c>
    </row>
    <row r="120" ht="13.5" customHeight="1">
      <c r="A120" s="11" t="s">
        <v>298</v>
      </c>
      <c r="B120" s="11" t="s">
        <v>299</v>
      </c>
      <c r="C120" s="12" t="s">
        <v>83</v>
      </c>
      <c r="D120" s="24">
        <f>VLOOKUP(A120,'2022_PAPI_Indicators'!A115:B295,2,)</f>
        <v>0.5836173892</v>
      </c>
      <c r="E120" s="24">
        <f>VLOOKUP(A120,'2022_PAPI_Indicators'!A115:C295,3,FALSE)</f>
        <v>0.6361563802</v>
      </c>
      <c r="F120" s="24">
        <f>VLOOKUP(A120,'2022_PAPI_Indicators'!A115:D295,4,FALSE)</f>
        <v>0.5306972861</v>
      </c>
      <c r="G120" s="24">
        <f>VLOOKUP(A120,'2022_PAPI_Indicators'!A115:E295,5,FALSE)</f>
        <v>0.7957776189</v>
      </c>
      <c r="H120" s="24">
        <f>VLOOKUP(A120,'2022_PAPI_Indicators'!A115:F295,6,FALSE)</f>
        <v>0.797347784</v>
      </c>
      <c r="I120" s="24">
        <f>VLOOKUP(A120,'2022_PAPI_Indicators'!A115:G295,7,FALSE)</f>
        <v>0.5587211847</v>
      </c>
      <c r="J120" s="24">
        <f>VLOOKUP(A120,'2022_PAPI_Indicators'!A115:H295,8,FALSE)</f>
        <v>0.7401576638</v>
      </c>
      <c r="K120" s="24">
        <f>VLOOKUP(A120,'2022_PAPI_Indicators'!A115:I295,9,FALSE)</f>
        <v>0.6495540738</v>
      </c>
      <c r="L120" s="24">
        <f>VLOOKUP(A120,'2022_PAPI_Indicators'!A115:J295,10,FALSE)</f>
        <v>0.6133838296</v>
      </c>
      <c r="M120" s="24">
        <f>VLOOKUP(A120,'2022_PAPI_Indicators'!A115:K295,11,FALSE)</f>
        <v>0.6443292499</v>
      </c>
      <c r="N120" s="24">
        <f>VLOOKUP(A120,'2022_PAPI_Indicators'!A115:L295,12,FALSE)</f>
        <v>0.8270537853</v>
      </c>
      <c r="O120" s="24">
        <f>VLOOKUP(A120,'2022_PAPI_Indicators'!A115:M295,13,FALSE)</f>
        <v>0.7385774255</v>
      </c>
      <c r="P120" s="24">
        <f>VLOOKUP(A120,'2022_PAPI_Indicators'!A115:N295,14,FALSE)</f>
        <v>0.6761373878</v>
      </c>
      <c r="Q120" s="24">
        <f>VLOOKUP(A120,'2022_PAPI_Indicators'!A115:O295,15,FALSE)</f>
        <v>0.8647977114</v>
      </c>
      <c r="R120" s="25">
        <f>VLOOKUP(A120,'2022_PAPI_Indicators'!A115:P295,16,FALSE)</f>
        <v>0.8022377491</v>
      </c>
      <c r="S120" s="24">
        <f>VLOOKUP(A120,'2022_PAPI_Indicators'!A115:R295,17,FALSE)</f>
        <v>0.9192309976</v>
      </c>
      <c r="T120" s="24">
        <f>VLOOKUP(A120,'2022_PAPI_Indicators'!A115:S295,18,FALSE)</f>
        <v>0.7720704079</v>
      </c>
      <c r="U120" s="25">
        <f>VLOOKUP(A120,'2022_PAPI_Indicators'!A115:T295,19,FALSE)</f>
        <v>0.8257689476</v>
      </c>
      <c r="V120" s="24">
        <f>VLOOKUP(A120,'2022_PAPI_Indicators'!A115:U295,20,FALSE)</f>
        <v>0.6845904589</v>
      </c>
      <c r="W120" s="24">
        <f>VLOOKUP(A120,'2022_PAPI_Indicators'!A115:V295,21,FALSE)</f>
        <v>0.8086255789</v>
      </c>
      <c r="X120" s="24">
        <f>VLOOKUP(A120,'2022_PAPI_Indicators'!A115:W295,22,FALSE)</f>
        <v>0.8442699313</v>
      </c>
      <c r="Y120" s="24">
        <f>VLOOKUP(A120,'2022_PAPI_Indicators'!A115:X295,23,FALSE)</f>
        <v>0.8277944922</v>
      </c>
      <c r="Z120" s="24">
        <f>VLOOKUP(A120,'2022_PAPI_Indicators'!A115:Y295,24,FALSE)</f>
        <v>0.7303468585</v>
      </c>
      <c r="AA120" s="24">
        <f>VLOOKUP(A120,'2022_PAPI_Indicators'!A115:Z295,25,FALSE)</f>
        <v>0.8804715276</v>
      </c>
      <c r="AB120" s="24">
        <f>VLOOKUP(A120,'2022_PAPI_Indicators'!A115:AA295,26,FALSE)</f>
        <v>0.8559954762</v>
      </c>
      <c r="AC120" s="24">
        <f>VLOOKUP(A120,'2022_PAPI_Indicators'!A115:AB295,27,FALSE)</f>
        <v>0.8021627069</v>
      </c>
      <c r="AD120" s="24">
        <f>VLOOKUP(A120,'2022_PAPI_Indicators'!A115:AC295,28,FALSE)</f>
        <v>0.8426659107</v>
      </c>
      <c r="AE120" s="24">
        <f>VLOOKUP(A120,'2022_PAPI_Indicators'!A115:AD295,29,FALSE)</f>
        <v>0.7279759645</v>
      </c>
      <c r="AF120" s="24">
        <f>VLOOKUP(A120,'2022_PAPI_Indicators'!A115:AE295,30,FALSE)</f>
        <v>0.8209244013</v>
      </c>
      <c r="AG120" s="24">
        <f>VLOOKUP(A120,'2022_PAPI_Indicators'!A115:AF295,31,FALSE)</f>
        <v>0.7442393303</v>
      </c>
      <c r="AH120" s="24">
        <f>VLOOKUP(A120,'2022_PAPI_Indicators'!A115:AG295,32,FALSE)</f>
        <v>0.9094501734</v>
      </c>
      <c r="AI120" s="24">
        <f>VLOOKUP(A120,'2022_PAPI_Indicators'!A115:AH295,33,FALSE)</f>
        <v>0.8506388068</v>
      </c>
      <c r="AJ120" s="24">
        <f>VLOOKUP(A120,'2022_PAPI_Indicators'!A115:AI295,34,FALSE)</f>
        <v>0.7573379874</v>
      </c>
      <c r="AK120" s="24">
        <f>VLOOKUP(A120,'2022_PAPI_Indicators'!A115:AJ295,35,FALSE)</f>
        <v>0.75</v>
      </c>
      <c r="AL120" s="24">
        <f>VLOOKUP(A120,'2022_PAPI_Indicators'!A115:AK295,36,FALSE)</f>
        <v>0.842972219</v>
      </c>
      <c r="AM120" s="24">
        <f>VLOOKUP(A120,'2022_PAPI_Indicators'!A115:AL295,37,FALSE)</f>
        <v>0.6744143963</v>
      </c>
      <c r="AN120" s="24">
        <f>VLOOKUP(A120,'2022_PAPI_Indicators'!A115:AM295,38,FALSE)</f>
        <v>0.7003640532</v>
      </c>
      <c r="AO120" s="24">
        <f>VLOOKUP(A120,'2022_PAPI_Indicators'!A115:AN295,39,FALSE)</f>
        <v>0.8345780969</v>
      </c>
      <c r="AP120" s="24">
        <f>VLOOKUP(A120,'2022_PAPI_Indicators'!A115:AO295,40,FALSE)</f>
        <v>0.9362880588</v>
      </c>
      <c r="AQ120" s="24">
        <f>VLOOKUP(A120,'2022_PAPI_Indicators'!A115:AP295,41,FALSE)</f>
        <v>0.6210078001</v>
      </c>
      <c r="AR120" s="24">
        <f>VLOOKUP(A120,'2022_PAPI_Indicators'!A115:AQ295,42,FALSE)</f>
        <v>0.8181241155</v>
      </c>
      <c r="AS120" s="24">
        <f>VLOOKUP(A120,'2022_PAPI_Indicators'!A115:AR295,43,FALSE)</f>
        <v>0.5784646273</v>
      </c>
      <c r="AT120" s="24">
        <f>VLOOKUP(A120,'2022_PAPI_Indicators'!A115:AS295,44,FALSE)</f>
        <v>0.5429107547</v>
      </c>
      <c r="AU120" s="24">
        <f>VLOOKUP(A120,'2022_PAPI_Indicators'!A115:AT295,45,FALSE)</f>
        <v>0.6489834785</v>
      </c>
      <c r="AV120" s="24">
        <f>VLOOKUP(A120,'2022_PAPI_Indicators'!A115:AU295,46,FALSE)</f>
        <v>0.5676689148</v>
      </c>
      <c r="AW120" s="24">
        <f>VLOOKUP(A120,'2022_PAPI_Indicators'!A115:AV295,47,FALSE)</f>
        <v>0.7033618093</v>
      </c>
      <c r="AX120" s="24">
        <f>VLOOKUP(A120,'2022_PAPI_Indicators'!A115:AW295,48,FALSE)</f>
        <v>0.8248897195</v>
      </c>
      <c r="AY120" s="24">
        <f>VLOOKUP(A120,'2022_PAPI_Indicators'!A115:AX295,49,FALSE)</f>
        <v>0.5301245451</v>
      </c>
      <c r="AZ120" s="24">
        <f>VLOOKUP(A120,'2022_PAPI_Indicators'!A115:AY295,50,FALSE)</f>
        <v>0.6482806802</v>
      </c>
      <c r="BA120" s="24">
        <f>VLOOKUP(A120,'2022_PAPI_Indicators'!A115:AZ295,51,FALSE)</f>
        <v>0.636476934</v>
      </c>
      <c r="BB120" s="24">
        <f>VLOOKUP(A120,'2022_PAPI_Indicators'!A115:BA295,52,FALSE)</f>
        <v>0.3715693057</v>
      </c>
      <c r="BC120" s="24">
        <f>VLOOKUP(A120,'2022_PAPI_Indicators'!A115:BB295,53,FALSE)</f>
        <v>0.5503408909</v>
      </c>
      <c r="BD120" s="24">
        <f>VLOOKUP(A120,'2022_PAPI_Indicators'!A115:BC295,54,FALSE)</f>
        <v>0.6647757888</v>
      </c>
      <c r="BE120" s="24">
        <f>VLOOKUP(A120,'2022_PAPI_Indicators'!A115:BD295,55,FALSE)</f>
        <v>0.6829964519</v>
      </c>
      <c r="BF120" s="24">
        <f>VLOOKUP(A120,'2022_PAPI_Indicators'!A115:BE295,56,FALSE)</f>
        <v>0.836191535</v>
      </c>
      <c r="BG120" s="24">
        <f>VLOOKUP(A120,'2022_PAPI_Indicators'!A115:BF295,57,FALSE)</f>
        <v>0.7991546392</v>
      </c>
      <c r="BH120" s="24">
        <f>VLOOKUP(A120,'2022_PAPI_Indicators'!A115:BG295,58,FALSE)</f>
        <v>0.7653388381</v>
      </c>
      <c r="BI120" s="24">
        <f>VLOOKUP(A120,'2022_PAPI_Indicators'!A115:BH295,59,FALSE)</f>
        <v>0.7855205536</v>
      </c>
      <c r="BJ120" s="24">
        <f>VLOOKUP(A120,'2022_PAPI_Indicators'!A115:BI295,60,FALSE)</f>
        <v>0.6976212859</v>
      </c>
      <c r="BK120" s="24">
        <f>VLOOKUP(A120,'2022_PAPI_Indicators'!A115:BJ295,61,FALSE)</f>
        <v>0.7978717089</v>
      </c>
      <c r="BL120" s="24">
        <f>VLOOKUP(A120,'2022_PAPI_Indicators'!A115:BK295,62,FALSE)</f>
        <v>0.6831368804</v>
      </c>
      <c r="BM120" s="24">
        <f>VLOOKUP(A120,'2022_PAPI_Indicators'!A115:BL295,63,FALSE)</f>
        <v>0.7491492033</v>
      </c>
      <c r="BN120" s="24">
        <f>VLOOKUP(A120,'2022_PAPI_Indicators'!A115:BM295,64,FALSE)</f>
        <v>0.6373339295</v>
      </c>
    </row>
    <row r="121" ht="13.5" customHeight="1">
      <c r="A121" s="11" t="s">
        <v>300</v>
      </c>
      <c r="B121" s="11" t="s">
        <v>301</v>
      </c>
      <c r="C121" s="12" t="s">
        <v>178</v>
      </c>
      <c r="D121" s="13">
        <f>VLOOKUP(A121,'2022_PAPI_Indicators'!A116:B296,2,)</f>
        <v>2.507805586</v>
      </c>
      <c r="E121" s="13">
        <f>VLOOKUP(A121,'2022_PAPI_Indicators'!A116:C296,3,FALSE)</f>
        <v>5.396870613</v>
      </c>
      <c r="F121" s="13">
        <f>VLOOKUP(A121,'2022_PAPI_Indicators'!A116:D296,4,FALSE)</f>
        <v>3.783986568</v>
      </c>
      <c r="G121" s="13">
        <f>VLOOKUP(A121,'2022_PAPI_Indicators'!A116:E296,5,FALSE)</f>
        <v>6.711748123</v>
      </c>
      <c r="H121" s="13">
        <f>VLOOKUP(A121,'2022_PAPI_Indicators'!A116:F296,6,FALSE)</f>
        <v>5.450786114</v>
      </c>
      <c r="I121" s="13">
        <f>VLOOKUP(A121,'2022_PAPI_Indicators'!A116:G296,7,FALSE)</f>
        <v>4.979251385</v>
      </c>
      <c r="J121" s="13">
        <f>VLOOKUP(A121,'2022_PAPI_Indicators'!A116:H296,8,FALSE)</f>
        <v>4.685807705</v>
      </c>
      <c r="K121" s="13">
        <f>VLOOKUP(A121,'2022_PAPI_Indicators'!A116:I296,9,FALSE)</f>
        <v>4.768275738</v>
      </c>
      <c r="L121" s="13">
        <f>VLOOKUP(A121,'2022_PAPI_Indicators'!A116:J296,10,FALSE)</f>
        <v>4.944987774</v>
      </c>
      <c r="M121" s="13">
        <f>VLOOKUP(A121,'2022_PAPI_Indicators'!A116:K296,11,FALSE)</f>
        <v>6.065029144</v>
      </c>
      <c r="N121" s="13">
        <f>VLOOKUP(A121,'2022_PAPI_Indicators'!A116:L296,12,FALSE)</f>
        <v>5.957840919</v>
      </c>
      <c r="O121" s="13">
        <f>VLOOKUP(A121,'2022_PAPI_Indicators'!A116:M296,13,FALSE)</f>
        <v>3.425585508</v>
      </c>
      <c r="P121" s="13">
        <f>VLOOKUP(A121,'2022_PAPI_Indicators'!A116:N296,14,FALSE)</f>
        <v>4.907000065</v>
      </c>
      <c r="Q121" s="13">
        <f>VLOOKUP(A121,'2022_PAPI_Indicators'!A116:O296,15,FALSE)</f>
        <v>4.951891899</v>
      </c>
      <c r="R121" s="14">
        <f>VLOOKUP(A121,'2022_PAPI_Indicators'!A116:P296,16,FALSE)</f>
        <v>6.063416481</v>
      </c>
      <c r="S121" s="13">
        <f>VLOOKUP(A121,'2022_PAPI_Indicators'!A116:R296,17,FALSE)</f>
        <v>4.46821928</v>
      </c>
      <c r="T121" s="13">
        <f>VLOOKUP(A121,'2022_PAPI_Indicators'!A116:S296,18,FALSE)</f>
        <v>6.71149683</v>
      </c>
      <c r="U121" s="14">
        <f>VLOOKUP(A121,'2022_PAPI_Indicators'!A116:T296,19,FALSE)</f>
        <v>5.908934593</v>
      </c>
      <c r="V121" s="13">
        <f>VLOOKUP(A121,'2022_PAPI_Indicators'!A116:U296,20,FALSE)</f>
        <v>5.215956211</v>
      </c>
      <c r="W121" s="13">
        <f>VLOOKUP(A121,'2022_PAPI_Indicators'!A116:V296,21,FALSE)</f>
        <v>4.569800854</v>
      </c>
      <c r="X121" s="13">
        <f>VLOOKUP(A121,'2022_PAPI_Indicators'!A116:W296,22,FALSE)</f>
        <v>4.578728676</v>
      </c>
      <c r="Y121" s="13">
        <f>VLOOKUP(A121,'2022_PAPI_Indicators'!A116:X296,23,FALSE)</f>
        <v>5.840818882</v>
      </c>
      <c r="Z121" s="13">
        <f>VLOOKUP(A121,'2022_PAPI_Indicators'!A116:Y296,24,FALSE)</f>
        <v>4.497920513</v>
      </c>
      <c r="AA121" s="13">
        <f>VLOOKUP(A121,'2022_PAPI_Indicators'!A116:Z296,25,FALSE)</f>
        <v>5.315670967</v>
      </c>
      <c r="AB121" s="13">
        <f>VLOOKUP(A121,'2022_PAPI_Indicators'!A116:AA296,26,FALSE)</f>
        <v>3.836727142</v>
      </c>
      <c r="AC121" s="13">
        <f>VLOOKUP(A121,'2022_PAPI_Indicators'!A116:AB296,27,FALSE)</f>
        <v>5.800530434</v>
      </c>
      <c r="AD121" s="13">
        <f>VLOOKUP(A121,'2022_PAPI_Indicators'!A116:AC296,28,FALSE)</f>
        <v>3.660007</v>
      </c>
      <c r="AE121" s="13">
        <f>VLOOKUP(A121,'2022_PAPI_Indicators'!A116:AD296,29,FALSE)</f>
        <v>4.686442852</v>
      </c>
      <c r="AF121" s="13">
        <f>VLOOKUP(A121,'2022_PAPI_Indicators'!A116:AE296,30,FALSE)</f>
        <v>5.347432137</v>
      </c>
      <c r="AG121" s="13">
        <f>VLOOKUP(A121,'2022_PAPI_Indicators'!A116:AF296,31,FALSE)</f>
        <v>5.217536926</v>
      </c>
      <c r="AH121" s="13">
        <f>VLOOKUP(A121,'2022_PAPI_Indicators'!A116:AG296,32,FALSE)</f>
        <v>5.482213497</v>
      </c>
      <c r="AI121" s="13">
        <f>VLOOKUP(A121,'2022_PAPI_Indicators'!A116:AH296,33,FALSE)</f>
        <v>4.284330368</v>
      </c>
      <c r="AJ121" s="13">
        <f>VLOOKUP(A121,'2022_PAPI_Indicators'!A116:AI296,34,FALSE)</f>
        <v>4.935564995</v>
      </c>
      <c r="AK121" s="13">
        <f>VLOOKUP(A121,'2022_PAPI_Indicators'!A116:AJ296,35,FALSE)</f>
        <v>4.226734161</v>
      </c>
      <c r="AL121" s="13">
        <f>VLOOKUP(A121,'2022_PAPI_Indicators'!A116:AK296,36,FALSE)</f>
        <v>4.103899956</v>
      </c>
      <c r="AM121" s="13">
        <f>VLOOKUP(A121,'2022_PAPI_Indicators'!A116:AL296,37,FALSE)</f>
        <v>5.699890614</v>
      </c>
      <c r="AN121" s="13">
        <f>VLOOKUP(A121,'2022_PAPI_Indicators'!A116:AM296,38,FALSE)</f>
        <v>3.007777452</v>
      </c>
      <c r="AO121" s="13">
        <f>VLOOKUP(A121,'2022_PAPI_Indicators'!A116:AN296,39,FALSE)</f>
        <v>3.644329309</v>
      </c>
      <c r="AP121" s="13">
        <f>VLOOKUP(A121,'2022_PAPI_Indicators'!A116:AO296,40,FALSE)</f>
        <v>4.549310207</v>
      </c>
      <c r="AQ121" s="13">
        <f>VLOOKUP(A121,'2022_PAPI_Indicators'!A116:AP296,41,FALSE)</f>
        <v>4.522241116</v>
      </c>
      <c r="AR121" s="13">
        <f>VLOOKUP(A121,'2022_PAPI_Indicators'!A116:AQ296,42,FALSE)</f>
        <v>3.596319437</v>
      </c>
      <c r="AS121" s="13">
        <f>VLOOKUP(A121,'2022_PAPI_Indicators'!A116:AR296,43,FALSE)</f>
        <v>5.398606777</v>
      </c>
      <c r="AT121" s="13">
        <f>VLOOKUP(A121,'2022_PAPI_Indicators'!A116:AS296,44,FALSE)</f>
        <v>6.903014183</v>
      </c>
      <c r="AU121" s="13">
        <f>VLOOKUP(A121,'2022_PAPI_Indicators'!A116:AT296,45,FALSE)</f>
        <v>5.829152584</v>
      </c>
      <c r="AV121" s="13">
        <f>VLOOKUP(A121,'2022_PAPI_Indicators'!A116:AU296,46,FALSE)</f>
        <v>3.839013815</v>
      </c>
      <c r="AW121" s="13">
        <f>VLOOKUP(A121,'2022_PAPI_Indicators'!A116:AV296,47,FALSE)</f>
        <v>3.921808481</v>
      </c>
      <c r="AX121" s="13">
        <f>VLOOKUP(A121,'2022_PAPI_Indicators'!A116:AW296,48,FALSE)</f>
        <v>4.337165356</v>
      </c>
      <c r="AY121" s="13">
        <f>VLOOKUP(A121,'2022_PAPI_Indicators'!A116:AX296,49,FALSE)</f>
        <v>4.070066452</v>
      </c>
      <c r="AZ121" s="13">
        <f>VLOOKUP(A121,'2022_PAPI_Indicators'!A116:AY296,50,FALSE)</f>
        <v>3.354352474</v>
      </c>
      <c r="BA121" s="13">
        <f>VLOOKUP(A121,'2022_PAPI_Indicators'!A116:AZ296,51,FALSE)</f>
        <v>3.867102146</v>
      </c>
      <c r="BB121" s="13">
        <f>VLOOKUP(A121,'2022_PAPI_Indicators'!A116:BA296,52,FALSE)</f>
        <v>5.934212685</v>
      </c>
      <c r="BC121" s="13">
        <f>VLOOKUP(A121,'2022_PAPI_Indicators'!A116:BB296,53,FALSE)</f>
        <v>5.544914722</v>
      </c>
      <c r="BD121" s="13">
        <f>VLOOKUP(A121,'2022_PAPI_Indicators'!A116:BC296,54,FALSE)</f>
        <v>5.086176395</v>
      </c>
      <c r="BE121" s="13">
        <f>VLOOKUP(A121,'2022_PAPI_Indicators'!A116:BD296,55,FALSE)</f>
        <v>5.667003155</v>
      </c>
      <c r="BF121" s="13">
        <f>VLOOKUP(A121,'2022_PAPI_Indicators'!A116:BE296,56,FALSE)</f>
        <v>5.459568024</v>
      </c>
      <c r="BG121" s="13">
        <f>VLOOKUP(A121,'2022_PAPI_Indicators'!A116:BF296,57,FALSE)</f>
        <v>5.931239605</v>
      </c>
      <c r="BH121" s="13">
        <f>VLOOKUP(A121,'2022_PAPI_Indicators'!A116:BG296,58,FALSE)</f>
        <v>4.710167408</v>
      </c>
      <c r="BI121" s="13">
        <f>VLOOKUP(A121,'2022_PAPI_Indicators'!A116:BH296,59,FALSE)</f>
        <v>3.963795662</v>
      </c>
      <c r="BJ121" s="13">
        <f>VLOOKUP(A121,'2022_PAPI_Indicators'!A116:BI296,60,FALSE)</f>
        <v>5.12796545</v>
      </c>
      <c r="BK121" s="13">
        <f>VLOOKUP(A121,'2022_PAPI_Indicators'!A116:BJ296,61,FALSE)</f>
        <v>6.352604866</v>
      </c>
      <c r="BL121" s="13">
        <f>VLOOKUP(A121,'2022_PAPI_Indicators'!A116:BK296,62,FALSE)</f>
        <v>4.95613575</v>
      </c>
      <c r="BM121" s="13">
        <f>VLOOKUP(A121,'2022_PAPI_Indicators'!A116:BL296,63,FALSE)</f>
        <v>4.655930996</v>
      </c>
      <c r="BN121" s="13">
        <f>VLOOKUP(A121,'2022_PAPI_Indicators'!A116:BM296,64,FALSE)</f>
        <v>3.789821625</v>
      </c>
    </row>
    <row r="122" ht="13.5" customHeight="1">
      <c r="A122" s="19" t="s">
        <v>302</v>
      </c>
      <c r="B122" s="19" t="s">
        <v>303</v>
      </c>
      <c r="C122" s="20" t="s">
        <v>88</v>
      </c>
      <c r="D122" s="21">
        <f>VLOOKUP(A122,'2022_PAPI_Indicators'!A117:B297,2,)</f>
        <v>1.410908699</v>
      </c>
      <c r="E122" s="21">
        <f>VLOOKUP(A122,'2022_PAPI_Indicators'!A117:C297,3,FALSE)</f>
        <v>1.404863715</v>
      </c>
      <c r="F122" s="21">
        <f>VLOOKUP(A122,'2022_PAPI_Indicators'!A117:D297,4,FALSE)</f>
        <v>1.371455669</v>
      </c>
      <c r="G122" s="21">
        <f>VLOOKUP(A122,'2022_PAPI_Indicators'!A117:E297,5,FALSE)</f>
        <v>1.414925098</v>
      </c>
      <c r="H122" s="21">
        <f>VLOOKUP(A122,'2022_PAPI_Indicators'!A117:F297,6,FALSE)</f>
        <v>1.280879617</v>
      </c>
      <c r="I122" s="21">
        <f>VLOOKUP(A122,'2022_PAPI_Indicators'!A117:G297,7,FALSE)</f>
        <v>1.501506329</v>
      </c>
      <c r="J122" s="21">
        <f>VLOOKUP(A122,'2022_PAPI_Indicators'!A117:H297,8,FALSE)</f>
        <v>1.336602569</v>
      </c>
      <c r="K122" s="21">
        <f>VLOOKUP(A122,'2022_PAPI_Indicators'!A117:I297,9,FALSE)</f>
        <v>1.963278651</v>
      </c>
      <c r="L122" s="21">
        <f>VLOOKUP(A122,'2022_PAPI_Indicators'!A117:J297,10,FALSE)</f>
        <v>1.409973502</v>
      </c>
      <c r="M122" s="21">
        <f>VLOOKUP(A122,'2022_PAPI_Indicators'!A117:K297,11,FALSE)</f>
        <v>1.423374891</v>
      </c>
      <c r="N122" s="21">
        <f>VLOOKUP(A122,'2022_PAPI_Indicators'!A117:L297,12,FALSE)</f>
        <v>1.683349013</v>
      </c>
      <c r="O122" s="21">
        <f>VLOOKUP(A122,'2022_PAPI_Indicators'!A117:M297,13,FALSE)</f>
        <v>1.80888021</v>
      </c>
      <c r="P122" s="21">
        <f>VLOOKUP(A122,'2022_PAPI_Indicators'!A117:N297,14,FALSE)</f>
        <v>1.972275376</v>
      </c>
      <c r="Q122" s="21">
        <f>VLOOKUP(A122,'2022_PAPI_Indicators'!A117:O297,15,FALSE)</f>
        <v>2.002254486</v>
      </c>
      <c r="R122" s="22">
        <f>VLOOKUP(A122,'2022_PAPI_Indicators'!A117:P297,16,FALSE)</f>
        <v>1.893425465</v>
      </c>
      <c r="S122" s="21">
        <f>VLOOKUP(A122,'2022_PAPI_Indicators'!A117:R297,17,FALSE)</f>
        <v>1.483832598</v>
      </c>
      <c r="T122" s="21">
        <f>VLOOKUP(A122,'2022_PAPI_Indicators'!A117:S297,18,FALSE)</f>
        <v>2.037855148</v>
      </c>
      <c r="U122" s="22">
        <f>VLOOKUP(A122,'2022_PAPI_Indicators'!A117:T297,19,FALSE)</f>
        <v>1.787302017</v>
      </c>
      <c r="V122" s="21">
        <f>VLOOKUP(A122,'2022_PAPI_Indicators'!A117:U297,20,FALSE)</f>
        <v>1.82664609</v>
      </c>
      <c r="W122" s="21">
        <f>VLOOKUP(A122,'2022_PAPI_Indicators'!A117:V297,21,FALSE)</f>
        <v>1.460503221</v>
      </c>
      <c r="X122" s="21">
        <f>VLOOKUP(A122,'2022_PAPI_Indicators'!A117:W297,22,FALSE)</f>
        <v>1.423664451</v>
      </c>
      <c r="Y122" s="21">
        <f>VLOOKUP(A122,'2022_PAPI_Indicators'!A117:X297,23,FALSE)</f>
        <v>2.041315079</v>
      </c>
      <c r="Z122" s="21">
        <f>VLOOKUP(A122,'2022_PAPI_Indicators'!A117:Y297,24,FALSE)</f>
        <v>1.575487494</v>
      </c>
      <c r="AA122" s="21">
        <f>VLOOKUP(A122,'2022_PAPI_Indicators'!A117:Z297,25,FALSE)</f>
        <v>1.456660151</v>
      </c>
      <c r="AB122" s="21">
        <f>VLOOKUP(A122,'2022_PAPI_Indicators'!A117:AA297,26,FALSE)</f>
        <v>1.39747715</v>
      </c>
      <c r="AC122" s="21">
        <f>VLOOKUP(A122,'2022_PAPI_Indicators'!A117:AB297,27,FALSE)</f>
        <v>1.88691175</v>
      </c>
      <c r="AD122" s="21">
        <f>VLOOKUP(A122,'2022_PAPI_Indicators'!A117:AC297,28,FALSE)</f>
        <v>1.752440453</v>
      </c>
      <c r="AE122" s="21">
        <f>VLOOKUP(A122,'2022_PAPI_Indicators'!A117:AD297,29,FALSE)</f>
        <v>2.127815723</v>
      </c>
      <c r="AF122" s="21">
        <f>VLOOKUP(A122,'2022_PAPI_Indicators'!A117:AE297,30,FALSE)</f>
        <v>1.47080946</v>
      </c>
      <c r="AG122" s="21">
        <f>VLOOKUP(A122,'2022_PAPI_Indicators'!A117:AF297,31,FALSE)</f>
        <v>1.549912572</v>
      </c>
      <c r="AH122" s="21">
        <f>VLOOKUP(A122,'2022_PAPI_Indicators'!A117:AG297,32,FALSE)</f>
        <v>1.766491055</v>
      </c>
      <c r="AI122" s="21">
        <f>VLOOKUP(A122,'2022_PAPI_Indicators'!A117:AH297,33,FALSE)</f>
        <v>1.947589517</v>
      </c>
      <c r="AJ122" s="21">
        <f>VLOOKUP(A122,'2022_PAPI_Indicators'!A117:AI297,34,FALSE)</f>
        <v>1.980439663</v>
      </c>
      <c r="AK122" s="21">
        <f>VLOOKUP(A122,'2022_PAPI_Indicators'!A117:AJ297,35,FALSE)</f>
        <v>1.933002949</v>
      </c>
      <c r="AL122" s="21">
        <f>VLOOKUP(A122,'2022_PAPI_Indicators'!A117:AK297,36,FALSE)</f>
        <v>1.983593941</v>
      </c>
      <c r="AM122" s="21">
        <f>VLOOKUP(A122,'2022_PAPI_Indicators'!A117:AL297,37,FALSE)</f>
        <v>1.995669127</v>
      </c>
      <c r="AN122" s="21">
        <f>VLOOKUP(A122,'2022_PAPI_Indicators'!A117:AM297,38,FALSE)</f>
        <v>1.986343861</v>
      </c>
      <c r="AO122" s="21">
        <f>VLOOKUP(A122,'2022_PAPI_Indicators'!A117:AN297,39,FALSE)</f>
        <v>2.01683259</v>
      </c>
      <c r="AP122" s="21">
        <f>VLOOKUP(A122,'2022_PAPI_Indicators'!A117:AO297,40,FALSE)</f>
        <v>1.815867066</v>
      </c>
      <c r="AQ122" s="21">
        <f>VLOOKUP(A122,'2022_PAPI_Indicators'!A117:AP297,41,FALSE)</f>
        <v>1.949077845</v>
      </c>
      <c r="AR122" s="21">
        <f>VLOOKUP(A122,'2022_PAPI_Indicators'!A117:AQ297,42,FALSE)</f>
        <v>1.373482943</v>
      </c>
      <c r="AS122" s="21">
        <f>VLOOKUP(A122,'2022_PAPI_Indicators'!A117:AR297,43,FALSE)</f>
        <v>1.961737514</v>
      </c>
      <c r="AT122" s="21">
        <f>VLOOKUP(A122,'2022_PAPI_Indicators'!A117:AS297,44,FALSE)</f>
        <v>1.203953147</v>
      </c>
      <c r="AU122" s="21">
        <f>VLOOKUP(A122,'2022_PAPI_Indicators'!A117:AT297,45,FALSE)</f>
        <v>1.030984879</v>
      </c>
      <c r="AV122" s="21">
        <f>VLOOKUP(A122,'2022_PAPI_Indicators'!A117:AU297,46,FALSE)</f>
        <v>0.9157982469</v>
      </c>
      <c r="AW122" s="21">
        <f>VLOOKUP(A122,'2022_PAPI_Indicators'!A117:AV297,47,FALSE)</f>
        <v>1.943094134</v>
      </c>
      <c r="AX122" s="21">
        <f>VLOOKUP(A122,'2022_PAPI_Indicators'!A117:AW297,48,FALSE)</f>
        <v>2.01435113</v>
      </c>
      <c r="AY122" s="21">
        <f>VLOOKUP(A122,'2022_PAPI_Indicators'!A117:AX297,49,FALSE)</f>
        <v>1.941108108</v>
      </c>
      <c r="AZ122" s="21">
        <f>VLOOKUP(A122,'2022_PAPI_Indicators'!A117:AY297,50,FALSE)</f>
        <v>1.904075146</v>
      </c>
      <c r="BA122" s="21">
        <f>VLOOKUP(A122,'2022_PAPI_Indicators'!A117:AZ297,51,FALSE)</f>
        <v>1.637849331</v>
      </c>
      <c r="BB122" s="21">
        <f>VLOOKUP(A122,'2022_PAPI_Indicators'!A117:BA297,52,FALSE)</f>
        <v>1.310291052</v>
      </c>
      <c r="BC122" s="21">
        <f>VLOOKUP(A122,'2022_PAPI_Indicators'!A117:BB297,53,FALSE)</f>
        <v>1.414688468</v>
      </c>
      <c r="BD122" s="21">
        <f>VLOOKUP(A122,'2022_PAPI_Indicators'!A117:BC297,54,FALSE)</f>
        <v>1.960393667</v>
      </c>
      <c r="BE122" s="21">
        <f>VLOOKUP(A122,'2022_PAPI_Indicators'!A117:BD297,55,FALSE)</f>
        <v>2.040260077</v>
      </c>
      <c r="BF122" s="21">
        <f>VLOOKUP(A122,'2022_PAPI_Indicators'!A117:BE297,56,FALSE)</f>
        <v>1.96756506</v>
      </c>
      <c r="BG122" s="21">
        <f>VLOOKUP(A122,'2022_PAPI_Indicators'!A117:BF297,57,FALSE)</f>
        <v>1.342565417</v>
      </c>
      <c r="BH122" s="21">
        <f>VLOOKUP(A122,'2022_PAPI_Indicators'!A117:BG297,58,FALSE)</f>
        <v>1.415238738</v>
      </c>
      <c r="BI122" s="21">
        <f>VLOOKUP(A122,'2022_PAPI_Indicators'!A117:BH297,59,FALSE)</f>
        <v>1.392534971</v>
      </c>
      <c r="BJ122" s="21">
        <f>VLOOKUP(A122,'2022_PAPI_Indicators'!A117:BI297,60,FALSE)</f>
        <v>1.412725091</v>
      </c>
      <c r="BK122" s="21">
        <f>VLOOKUP(A122,'2022_PAPI_Indicators'!A117:BJ297,61,FALSE)</f>
        <v>1.2128824</v>
      </c>
      <c r="BL122" s="21">
        <f>VLOOKUP(A122,'2022_PAPI_Indicators'!A117:BK297,62,FALSE)</f>
        <v>1.378053069</v>
      </c>
      <c r="BM122" s="21">
        <f>VLOOKUP(A122,'2022_PAPI_Indicators'!A117:BL297,63,FALSE)</f>
        <v>1.796557665</v>
      </c>
      <c r="BN122" s="21">
        <f>VLOOKUP(A122,'2022_PAPI_Indicators'!A117:BM297,64,FALSE)</f>
        <v>1.450579524</v>
      </c>
    </row>
    <row r="123" ht="13.5" customHeight="1">
      <c r="A123" s="11" t="s">
        <v>304</v>
      </c>
      <c r="B123" s="11" t="s">
        <v>305</v>
      </c>
      <c r="C123" s="12" t="s">
        <v>306</v>
      </c>
      <c r="D123" s="13">
        <f>VLOOKUP(A123,'2022_PAPI_Indicators'!A118:B298,2,)</f>
        <v>1</v>
      </c>
      <c r="E123" s="13">
        <f>VLOOKUP(A123,'2022_PAPI_Indicators'!A118:C298,3,FALSE)</f>
        <v>1</v>
      </c>
      <c r="F123" s="13">
        <f>VLOOKUP(A123,'2022_PAPI_Indicators'!A118:D298,4,FALSE)</f>
        <v>1</v>
      </c>
      <c r="G123" s="13">
        <f>VLOOKUP(A123,'2022_PAPI_Indicators'!A118:E298,5,FALSE)</f>
        <v>1</v>
      </c>
      <c r="H123" s="13">
        <f>VLOOKUP(A123,'2022_PAPI_Indicators'!A118:F298,6,FALSE)</f>
        <v>1.5</v>
      </c>
      <c r="I123" s="13">
        <f>VLOOKUP(A123,'2022_PAPI_Indicators'!A118:G298,7,FALSE)</f>
        <v>1</v>
      </c>
      <c r="J123" s="13">
        <f>VLOOKUP(A123,'2022_PAPI_Indicators'!A118:H298,8,FALSE)</f>
        <v>1</v>
      </c>
      <c r="K123" s="13">
        <f>VLOOKUP(A123,'2022_PAPI_Indicators'!A118:I298,9,FALSE)</f>
        <v>1</v>
      </c>
      <c r="L123" s="13">
        <f>VLOOKUP(A123,'2022_PAPI_Indicators'!A118:J298,10,FALSE)</f>
        <v>1</v>
      </c>
      <c r="M123" s="13">
        <f>VLOOKUP(A123,'2022_PAPI_Indicators'!A118:K298,11,FALSE)</f>
        <v>1</v>
      </c>
      <c r="N123" s="13">
        <f>VLOOKUP(A123,'2022_PAPI_Indicators'!A118:L298,12,FALSE)</f>
        <v>1</v>
      </c>
      <c r="O123" s="13">
        <f>VLOOKUP(A123,'2022_PAPI_Indicators'!A118:M298,13,FALSE)</f>
        <v>1</v>
      </c>
      <c r="P123" s="13">
        <f>VLOOKUP(A123,'2022_PAPI_Indicators'!A118:N298,14,FALSE)</f>
        <v>1</v>
      </c>
      <c r="Q123" s="13">
        <f>VLOOKUP(A123,'2022_PAPI_Indicators'!A118:O298,15,FALSE)</f>
        <v>0.5</v>
      </c>
      <c r="R123" s="14">
        <f>VLOOKUP(A123,'2022_PAPI_Indicators'!A118:P298,16,FALSE)</f>
        <v>1</v>
      </c>
      <c r="S123" s="13">
        <f>VLOOKUP(A123,'2022_PAPI_Indicators'!A118:R298,17,FALSE)</f>
        <v>1</v>
      </c>
      <c r="T123" s="13">
        <f>VLOOKUP(A123,'2022_PAPI_Indicators'!A118:S298,18,FALSE)</f>
        <v>1</v>
      </c>
      <c r="U123" s="14">
        <f>VLOOKUP(A123,'2022_PAPI_Indicators'!A118:T298,19,FALSE)</f>
        <v>1</v>
      </c>
      <c r="V123" s="13">
        <f>VLOOKUP(A123,'2022_PAPI_Indicators'!A118:U298,20,FALSE)</f>
        <v>0.8999999762</v>
      </c>
      <c r="W123" s="13">
        <f>VLOOKUP(A123,'2022_PAPI_Indicators'!A118:V298,21,FALSE)</f>
        <v>1</v>
      </c>
      <c r="X123" s="13">
        <f>VLOOKUP(A123,'2022_PAPI_Indicators'!A118:W298,22,FALSE)</f>
        <v>1</v>
      </c>
      <c r="Y123" s="13">
        <f>VLOOKUP(A123,'2022_PAPI_Indicators'!A118:X298,23,FALSE)</f>
        <v>0.8500000238</v>
      </c>
      <c r="Z123" s="13">
        <f>VLOOKUP(A123,'2022_PAPI_Indicators'!A118:Y298,24,FALSE)</f>
        <v>0.6000000238</v>
      </c>
      <c r="AA123" s="13">
        <f>VLOOKUP(A123,'2022_PAPI_Indicators'!A118:Z298,25,FALSE)</f>
        <v>1</v>
      </c>
      <c r="AB123" s="13">
        <f>VLOOKUP(A123,'2022_PAPI_Indicators'!A118:AA298,26,FALSE)</f>
        <v>1</v>
      </c>
      <c r="AC123" s="13">
        <f>VLOOKUP(A123,'2022_PAPI_Indicators'!A118:AB298,27,FALSE)</f>
        <v>1</v>
      </c>
      <c r="AD123" s="13">
        <f>VLOOKUP(A123,'2022_PAPI_Indicators'!A118:AC298,28,FALSE)</f>
        <v>1</v>
      </c>
      <c r="AE123" s="13">
        <f>VLOOKUP(A123,'2022_PAPI_Indicators'!A118:AD298,29,FALSE)</f>
        <v>0.5</v>
      </c>
      <c r="AF123" s="13">
        <f>VLOOKUP(A123,'2022_PAPI_Indicators'!A118:AE298,30,FALSE)</f>
        <v>1</v>
      </c>
      <c r="AG123" s="13">
        <f>VLOOKUP(A123,'2022_PAPI_Indicators'!A118:AF298,31,FALSE)</f>
        <v>1</v>
      </c>
      <c r="AH123" s="13">
        <f>VLOOKUP(A123,'2022_PAPI_Indicators'!A118:AG298,32,FALSE)</f>
        <v>1</v>
      </c>
      <c r="AI123" s="13">
        <f>VLOOKUP(A123,'2022_PAPI_Indicators'!A118:AH298,33,FALSE)</f>
        <v>1</v>
      </c>
      <c r="AJ123" s="13">
        <f>VLOOKUP(A123,'2022_PAPI_Indicators'!A118:AI298,34,FALSE)</f>
        <v>1</v>
      </c>
      <c r="AK123" s="13">
        <f>VLOOKUP(A123,'2022_PAPI_Indicators'!A118:AJ298,35,FALSE)</f>
        <v>1</v>
      </c>
      <c r="AL123" s="13">
        <f>VLOOKUP(A123,'2022_PAPI_Indicators'!A118:AK298,36,FALSE)</f>
        <v>1</v>
      </c>
      <c r="AM123" s="13">
        <f>VLOOKUP(A123,'2022_PAPI_Indicators'!A118:AL298,37,FALSE)</f>
        <v>1</v>
      </c>
      <c r="AN123" s="13">
        <f>VLOOKUP(A123,'2022_PAPI_Indicators'!A118:AM298,38,FALSE)</f>
        <v>1</v>
      </c>
      <c r="AO123" s="13">
        <f>VLOOKUP(A123,'2022_PAPI_Indicators'!A118:AN298,39,FALSE)</f>
        <v>1</v>
      </c>
      <c r="AP123" s="13">
        <f>VLOOKUP(A123,'2022_PAPI_Indicators'!A118:AO298,40,FALSE)</f>
        <v>1</v>
      </c>
      <c r="AQ123" s="13">
        <f>VLOOKUP(A123,'2022_PAPI_Indicators'!A118:AP298,41,FALSE)</f>
        <v>0.75</v>
      </c>
      <c r="AR123" s="13">
        <f>VLOOKUP(A123,'2022_PAPI_Indicators'!A118:AQ298,42,FALSE)</f>
        <v>1</v>
      </c>
      <c r="AS123" s="13">
        <f>VLOOKUP(A123,'2022_PAPI_Indicators'!A118:AR298,43,FALSE)</f>
        <v>1</v>
      </c>
      <c r="AT123" s="13">
        <f>VLOOKUP(A123,'2022_PAPI_Indicators'!A118:AS298,44,FALSE)</f>
        <v>1.350000024</v>
      </c>
      <c r="AU123" s="13">
        <f>VLOOKUP(A123,'2022_PAPI_Indicators'!A118:AT298,45,FALSE)</f>
        <v>2</v>
      </c>
      <c r="AV123" s="13">
        <f>VLOOKUP(A123,'2022_PAPI_Indicators'!A118:AU298,46,FALSE)</f>
        <v>2</v>
      </c>
      <c r="AW123" s="13">
        <f>VLOOKUP(A123,'2022_PAPI_Indicators'!A118:AV298,47,FALSE)</f>
        <v>1</v>
      </c>
      <c r="AX123" s="13">
        <f>VLOOKUP(A123,'2022_PAPI_Indicators'!A118:AW298,48,FALSE)</f>
        <v>1</v>
      </c>
      <c r="AY123" s="13">
        <f>VLOOKUP(A123,'2022_PAPI_Indicators'!A118:AX298,49,FALSE)</f>
        <v>1</v>
      </c>
      <c r="AZ123" s="13">
        <f>VLOOKUP(A123,'2022_PAPI_Indicators'!A118:AY298,50,FALSE)</f>
        <v>1</v>
      </c>
      <c r="BA123" s="13">
        <f>VLOOKUP(A123,'2022_PAPI_Indicators'!A118:AZ298,51,FALSE)</f>
        <v>1</v>
      </c>
      <c r="BB123" s="13">
        <f>VLOOKUP(A123,'2022_PAPI_Indicators'!A118:BA298,52,FALSE)</f>
        <v>1</v>
      </c>
      <c r="BC123" s="13">
        <f>VLOOKUP(A123,'2022_PAPI_Indicators'!A118:BB298,53,FALSE)</f>
        <v>1</v>
      </c>
      <c r="BD123" s="13">
        <f>VLOOKUP(A123,'2022_PAPI_Indicators'!A118:BC298,54,FALSE)</f>
        <v>1</v>
      </c>
      <c r="BE123" s="13">
        <f>VLOOKUP(A123,'2022_PAPI_Indicators'!A118:BD298,55,FALSE)</f>
        <v>1</v>
      </c>
      <c r="BF123" s="13">
        <f>VLOOKUP(A123,'2022_PAPI_Indicators'!A118:BE298,56,FALSE)</f>
        <v>1</v>
      </c>
      <c r="BG123" s="13">
        <f>VLOOKUP(A123,'2022_PAPI_Indicators'!A118:BF298,57,FALSE)</f>
        <v>1</v>
      </c>
      <c r="BH123" s="13">
        <f>VLOOKUP(A123,'2022_PAPI_Indicators'!A118:BG298,58,FALSE)</f>
        <v>1</v>
      </c>
      <c r="BI123" s="13">
        <f>VLOOKUP(A123,'2022_PAPI_Indicators'!A118:BH298,59,FALSE)</f>
        <v>1</v>
      </c>
      <c r="BJ123" s="13">
        <f>VLOOKUP(A123,'2022_PAPI_Indicators'!A118:BI298,60,FALSE)</f>
        <v>1</v>
      </c>
      <c r="BK123" s="13">
        <f>VLOOKUP(A123,'2022_PAPI_Indicators'!A118:BJ298,61,FALSE)</f>
        <v>1.5</v>
      </c>
      <c r="BL123" s="13">
        <f>VLOOKUP(A123,'2022_PAPI_Indicators'!A118:BK298,62,FALSE)</f>
        <v>1</v>
      </c>
      <c r="BM123" s="13">
        <f>VLOOKUP(A123,'2022_PAPI_Indicators'!A118:BL298,63,FALSE)</f>
        <v>1</v>
      </c>
      <c r="BN123" s="13">
        <f>VLOOKUP(A123,'2022_PAPI_Indicators'!A118:BM298,64,FALSE)</f>
        <v>1</v>
      </c>
    </row>
    <row r="124" ht="13.5" customHeight="1">
      <c r="A124" s="11" t="s">
        <v>307</v>
      </c>
      <c r="B124" s="11" t="s">
        <v>308</v>
      </c>
      <c r="C124" s="12" t="s">
        <v>306</v>
      </c>
      <c r="D124" s="13">
        <f>VLOOKUP(A124,'2022_PAPI_Indicators'!A119:B299,2,)</f>
        <v>10</v>
      </c>
      <c r="E124" s="13">
        <f>VLOOKUP(A124,'2022_PAPI_Indicators'!A119:C299,3,FALSE)</f>
        <v>10</v>
      </c>
      <c r="F124" s="13">
        <f>VLOOKUP(A124,'2022_PAPI_Indicators'!A119:D299,4,FALSE)</f>
        <v>10</v>
      </c>
      <c r="G124" s="13">
        <f>VLOOKUP(A124,'2022_PAPI_Indicators'!A119:E299,5,FALSE)</f>
        <v>10</v>
      </c>
      <c r="H124" s="13">
        <f>VLOOKUP(A124,'2022_PAPI_Indicators'!A119:F299,6,FALSE)</f>
        <v>10</v>
      </c>
      <c r="I124" s="13">
        <f>VLOOKUP(A124,'2022_PAPI_Indicators'!A119:G299,7,FALSE)</f>
        <v>9</v>
      </c>
      <c r="J124" s="13">
        <f>VLOOKUP(A124,'2022_PAPI_Indicators'!A119:H299,8,FALSE)</f>
        <v>10</v>
      </c>
      <c r="K124" s="13">
        <f>VLOOKUP(A124,'2022_PAPI_Indicators'!A119:I299,9,FALSE)</f>
        <v>5</v>
      </c>
      <c r="L124" s="13">
        <f>VLOOKUP(A124,'2022_PAPI_Indicators'!A119:J299,10,FALSE)</f>
        <v>10</v>
      </c>
      <c r="M124" s="13">
        <f>VLOOKUP(A124,'2022_PAPI_Indicators'!A119:K299,11,FALSE)</f>
        <v>10</v>
      </c>
      <c r="N124" s="13">
        <f>VLOOKUP(A124,'2022_PAPI_Indicators'!A119:L299,12,FALSE)</f>
        <v>7</v>
      </c>
      <c r="O124" s="13">
        <f>VLOOKUP(A124,'2022_PAPI_Indicators'!A119:M299,13,FALSE)</f>
        <v>7</v>
      </c>
      <c r="P124" s="13">
        <f>VLOOKUP(A124,'2022_PAPI_Indicators'!A119:N299,14,FALSE)</f>
        <v>5</v>
      </c>
      <c r="Q124" s="13">
        <f>VLOOKUP(A124,'2022_PAPI_Indicators'!A119:O299,15,FALSE)</f>
        <v>7</v>
      </c>
      <c r="R124" s="14">
        <f>VLOOKUP(A124,'2022_PAPI_Indicators'!A119:P299,16,FALSE)</f>
        <v>7</v>
      </c>
      <c r="S124" s="13">
        <f>VLOOKUP(A124,'2022_PAPI_Indicators'!A119:R299,17,FALSE)</f>
        <v>10</v>
      </c>
      <c r="T124" s="13">
        <f>VLOOKUP(A124,'2022_PAPI_Indicators'!A119:S299,18,FALSE)</f>
        <v>5</v>
      </c>
      <c r="U124" s="14">
        <f>VLOOKUP(A124,'2022_PAPI_Indicators'!A119:T299,19,FALSE)</f>
        <v>7</v>
      </c>
      <c r="V124" s="13">
        <f>VLOOKUP(A124,'2022_PAPI_Indicators'!A119:U299,20,FALSE)</f>
        <v>7</v>
      </c>
      <c r="W124" s="13">
        <f>VLOOKUP(A124,'2022_PAPI_Indicators'!A119:V299,21,FALSE)</f>
        <v>10</v>
      </c>
      <c r="X124" s="13">
        <f>VLOOKUP(A124,'2022_PAPI_Indicators'!A119:W299,22,FALSE)</f>
        <v>10</v>
      </c>
      <c r="Y124" s="13">
        <f>VLOOKUP(A124,'2022_PAPI_Indicators'!A119:X299,23,FALSE)</f>
        <v>5</v>
      </c>
      <c r="Z124" s="13">
        <f>VLOOKUP(A124,'2022_PAPI_Indicators'!A119:Y299,24,FALSE)</f>
        <v>10</v>
      </c>
      <c r="AA124" s="13">
        <f>VLOOKUP(A124,'2022_PAPI_Indicators'!A119:Z299,25,FALSE)</f>
        <v>10</v>
      </c>
      <c r="AB124" s="13">
        <f>VLOOKUP(A124,'2022_PAPI_Indicators'!A119:AA299,26,FALSE)</f>
        <v>10</v>
      </c>
      <c r="AC124" s="13">
        <f>VLOOKUP(A124,'2022_PAPI_Indicators'!A119:AB299,27,FALSE)</f>
        <v>6</v>
      </c>
      <c r="AD124" s="13">
        <f>VLOOKUP(A124,'2022_PAPI_Indicators'!A119:AC299,28,FALSE)</f>
        <v>7</v>
      </c>
      <c r="AE124" s="13">
        <f>VLOOKUP(A124,'2022_PAPI_Indicators'!A119:AD299,29,FALSE)</f>
        <v>5</v>
      </c>
      <c r="AF124" s="13">
        <f>VLOOKUP(A124,'2022_PAPI_Indicators'!A119:AE299,30,FALSE)</f>
        <v>10</v>
      </c>
      <c r="AG124" s="13">
        <f>VLOOKUP(A124,'2022_PAPI_Indicators'!A119:AF299,31,FALSE)</f>
        <v>8.75</v>
      </c>
      <c r="AH124" s="13">
        <f>VLOOKUP(A124,'2022_PAPI_Indicators'!A119:AG299,32,FALSE)</f>
        <v>7</v>
      </c>
      <c r="AI124" s="13">
        <f>VLOOKUP(A124,'2022_PAPI_Indicators'!A119:AH299,33,FALSE)</f>
        <v>5</v>
      </c>
      <c r="AJ124" s="13">
        <f>VLOOKUP(A124,'2022_PAPI_Indicators'!A119:AI299,34,FALSE)</f>
        <v>5</v>
      </c>
      <c r="AK124" s="13">
        <f>VLOOKUP(A124,'2022_PAPI_Indicators'!A119:AJ299,35,FALSE)</f>
        <v>5</v>
      </c>
      <c r="AL124" s="13">
        <f>VLOOKUP(A124,'2022_PAPI_Indicators'!A119:AK299,36,FALSE)</f>
        <v>5</v>
      </c>
      <c r="AM124" s="13">
        <f>VLOOKUP(A124,'2022_PAPI_Indicators'!A119:AL299,37,FALSE)</f>
        <v>5</v>
      </c>
      <c r="AN124" s="13">
        <f>VLOOKUP(A124,'2022_PAPI_Indicators'!A119:AM299,38,FALSE)</f>
        <v>5</v>
      </c>
      <c r="AO124" s="13">
        <f>VLOOKUP(A124,'2022_PAPI_Indicators'!A119:AN299,39,FALSE)</f>
        <v>5</v>
      </c>
      <c r="AP124" s="13">
        <f>VLOOKUP(A124,'2022_PAPI_Indicators'!A119:AO299,40,FALSE)</f>
        <v>6</v>
      </c>
      <c r="AQ124" s="13">
        <f>VLOOKUP(A124,'2022_PAPI_Indicators'!A119:AP299,41,FALSE)</f>
        <v>6</v>
      </c>
      <c r="AR124" s="13">
        <f>VLOOKUP(A124,'2022_PAPI_Indicators'!A119:AQ299,42,FALSE)</f>
        <v>10</v>
      </c>
      <c r="AS124" s="13">
        <f>VLOOKUP(A124,'2022_PAPI_Indicators'!A119:AR299,43,FALSE)</f>
        <v>5</v>
      </c>
      <c r="AT124" s="13">
        <f>VLOOKUP(A124,'2022_PAPI_Indicators'!A119:AS299,44,FALSE)</f>
        <v>10</v>
      </c>
      <c r="AU124" s="13">
        <f>VLOOKUP(A124,'2022_PAPI_Indicators'!A119:AT299,45,FALSE)</f>
        <v>10</v>
      </c>
      <c r="AV124" s="13">
        <f>VLOOKUP(A124,'2022_PAPI_Indicators'!A119:AU299,46,FALSE)</f>
        <v>10</v>
      </c>
      <c r="AW124" s="13">
        <f>VLOOKUP(A124,'2022_PAPI_Indicators'!A119:AV299,47,FALSE)</f>
        <v>5</v>
      </c>
      <c r="AX124" s="13">
        <f>VLOOKUP(A124,'2022_PAPI_Indicators'!A119:AW299,48,FALSE)</f>
        <v>5</v>
      </c>
      <c r="AY124" s="13">
        <f>VLOOKUP(A124,'2022_PAPI_Indicators'!A119:AX299,49,FALSE)</f>
        <v>5</v>
      </c>
      <c r="AZ124" s="13">
        <f>VLOOKUP(A124,'2022_PAPI_Indicators'!A119:AY299,50,FALSE)</f>
        <v>5</v>
      </c>
      <c r="BA124" s="13">
        <f>VLOOKUP(A124,'2022_PAPI_Indicators'!A119:AZ299,51,FALSE)</f>
        <v>8</v>
      </c>
      <c r="BB124" s="13">
        <f>VLOOKUP(A124,'2022_PAPI_Indicators'!A119:BA299,52,FALSE)</f>
        <v>10</v>
      </c>
      <c r="BC124" s="13">
        <f>VLOOKUP(A124,'2022_PAPI_Indicators'!A119:BB299,53,FALSE)</f>
        <v>10</v>
      </c>
      <c r="BD124" s="13">
        <f>VLOOKUP(A124,'2022_PAPI_Indicators'!A119:BC299,54,FALSE)</f>
        <v>5</v>
      </c>
      <c r="BE124" s="13">
        <f>VLOOKUP(A124,'2022_PAPI_Indicators'!A119:BD299,55,FALSE)</f>
        <v>5</v>
      </c>
      <c r="BF124" s="13">
        <f>VLOOKUP(A124,'2022_PAPI_Indicators'!A119:BE299,56,FALSE)</f>
        <v>5</v>
      </c>
      <c r="BG124" s="13">
        <f>VLOOKUP(A124,'2022_PAPI_Indicators'!A119:BF299,57,FALSE)</f>
        <v>10</v>
      </c>
      <c r="BH124" s="13">
        <f>VLOOKUP(A124,'2022_PAPI_Indicators'!A119:BG299,58,FALSE)</f>
        <v>10</v>
      </c>
      <c r="BI124" s="13">
        <f>VLOOKUP(A124,'2022_PAPI_Indicators'!A119:BH299,59,FALSE)</f>
        <v>10</v>
      </c>
      <c r="BJ124" s="13">
        <f>VLOOKUP(A124,'2022_PAPI_Indicators'!A119:BI299,60,FALSE)</f>
        <v>10</v>
      </c>
      <c r="BK124" s="13">
        <f>VLOOKUP(A124,'2022_PAPI_Indicators'!A119:BJ299,61,FALSE)</f>
        <v>10</v>
      </c>
      <c r="BL124" s="13">
        <f>VLOOKUP(A124,'2022_PAPI_Indicators'!A119:BK299,62,FALSE)</f>
        <v>10</v>
      </c>
      <c r="BM124" s="13">
        <f>VLOOKUP(A124,'2022_PAPI_Indicators'!A119:BL299,63,FALSE)</f>
        <v>7</v>
      </c>
      <c r="BN124" s="13">
        <f>VLOOKUP(A124,'2022_PAPI_Indicators'!A119:BM299,64,FALSE)</f>
        <v>10</v>
      </c>
    </row>
    <row r="125" ht="13.5" customHeight="1">
      <c r="A125" s="11" t="s">
        <v>309</v>
      </c>
      <c r="B125" s="11" t="s">
        <v>310</v>
      </c>
      <c r="C125" s="12" t="s">
        <v>238</v>
      </c>
      <c r="D125" s="13">
        <f>VLOOKUP(A125,'2022_PAPI_Indicators'!A120:B300,2,)</f>
        <v>4.161837101</v>
      </c>
      <c r="E125" s="13">
        <f>VLOOKUP(A125,'2022_PAPI_Indicators'!A120:C300,3,FALSE)</f>
        <v>4.186024189</v>
      </c>
      <c r="F125" s="13">
        <f>VLOOKUP(A125,'2022_PAPI_Indicators'!A120:D300,4,FALSE)</f>
        <v>4.026751518</v>
      </c>
      <c r="G125" s="13">
        <f>VLOOKUP(A125,'2022_PAPI_Indicators'!A120:E300,5,FALSE)</f>
        <v>4.052327156</v>
      </c>
      <c r="H125" s="13">
        <f>VLOOKUP(A125,'2022_PAPI_Indicators'!A120:F300,6,FALSE)</f>
        <v>4.112794399</v>
      </c>
      <c r="I125" s="13">
        <f>VLOOKUP(A125,'2022_PAPI_Indicators'!A120:G300,7,FALSE)</f>
        <v>3.847499371</v>
      </c>
      <c r="J125" s="13">
        <f>VLOOKUP(A125,'2022_PAPI_Indicators'!A120:H300,8,FALSE)</f>
        <v>3.774163485</v>
      </c>
      <c r="K125" s="13">
        <f>VLOOKUP(A125,'2022_PAPI_Indicators'!A120:I300,9,FALSE)</f>
        <v>4.025765896</v>
      </c>
      <c r="L125" s="13">
        <f>VLOOKUP(A125,'2022_PAPI_Indicators'!A120:J300,10,FALSE)</f>
        <v>4.045415401</v>
      </c>
      <c r="M125" s="13">
        <f>VLOOKUP(A125,'2022_PAPI_Indicators'!A120:K300,11,FALSE)</f>
        <v>4.13822937</v>
      </c>
      <c r="N125" s="13">
        <f>VLOOKUP(A125,'2022_PAPI_Indicators'!A120:L300,12,FALSE)</f>
        <v>4.025623322</v>
      </c>
      <c r="O125" s="13">
        <f>VLOOKUP(A125,'2022_PAPI_Indicators'!A120:M300,13,FALSE)</f>
        <v>4.180946827</v>
      </c>
      <c r="P125" s="13">
        <f>VLOOKUP(A125,'2022_PAPI_Indicators'!A120:N300,14,FALSE)</f>
        <v>4.103335381</v>
      </c>
      <c r="Q125" s="13">
        <f>VLOOKUP(A125,'2022_PAPI_Indicators'!A120:O300,15,FALSE)</f>
        <v>4.313537121</v>
      </c>
      <c r="R125" s="14">
        <f>VLOOKUP(A125,'2022_PAPI_Indicators'!A120:P300,16,FALSE)</f>
        <v>4.457203388</v>
      </c>
      <c r="S125" s="13">
        <f>VLOOKUP(A125,'2022_PAPI_Indicators'!A120:R300,17,FALSE)</f>
        <v>4.322769642</v>
      </c>
      <c r="T125" s="13">
        <f>VLOOKUP(A125,'2022_PAPI_Indicators'!A120:S300,18,FALSE)</f>
        <v>4.336167336</v>
      </c>
      <c r="U125" s="14">
        <f>VLOOKUP(A125,'2022_PAPI_Indicators'!A120:T300,19,FALSE)</f>
        <v>4.392855644</v>
      </c>
      <c r="V125" s="13">
        <f>VLOOKUP(A125,'2022_PAPI_Indicators'!A120:U300,20,FALSE)</f>
        <v>4.108398914</v>
      </c>
      <c r="W125" s="13">
        <f>VLOOKUP(A125,'2022_PAPI_Indicators'!A120:V300,21,FALSE)</f>
        <v>4.095935822</v>
      </c>
      <c r="X125" s="13">
        <f>VLOOKUP(A125,'2022_PAPI_Indicators'!A120:W300,22,FALSE)</f>
        <v>4.149410248</v>
      </c>
      <c r="Y125" s="13">
        <f>VLOOKUP(A125,'2022_PAPI_Indicators'!A120:X300,23,FALSE)</f>
        <v>4.097581387</v>
      </c>
      <c r="Z125" s="13">
        <f>VLOOKUP(A125,'2022_PAPI_Indicators'!A120:Y300,24,FALSE)</f>
        <v>4.103786945</v>
      </c>
      <c r="AA125" s="13">
        <f>VLOOKUP(A125,'2022_PAPI_Indicators'!A120:Z300,25,FALSE)</f>
        <v>4.436635971</v>
      </c>
      <c r="AB125" s="13">
        <f>VLOOKUP(A125,'2022_PAPI_Indicators'!A120:AA300,26,FALSE)</f>
        <v>4.259581566</v>
      </c>
      <c r="AC125" s="13">
        <f>VLOOKUP(A125,'2022_PAPI_Indicators'!A120:AB300,27,FALSE)</f>
        <v>4.298951626</v>
      </c>
      <c r="AD125" s="13">
        <f>VLOOKUP(A125,'2022_PAPI_Indicators'!A120:AC300,28,FALSE)</f>
        <v>4.1552248</v>
      </c>
      <c r="AE125" s="13">
        <f>VLOOKUP(A125,'2022_PAPI_Indicators'!A120:AD300,29,FALSE)</f>
        <v>4.044070244</v>
      </c>
      <c r="AF125" s="13">
        <f>VLOOKUP(A125,'2022_PAPI_Indicators'!A120:AE300,30,FALSE)</f>
        <v>4.245703697</v>
      </c>
      <c r="AG125" s="13">
        <f>VLOOKUP(A125,'2022_PAPI_Indicators'!A120:AF300,31,FALSE)</f>
        <v>4.033586979</v>
      </c>
      <c r="AH125" s="13">
        <f>VLOOKUP(A125,'2022_PAPI_Indicators'!A120:AG300,32,FALSE)</f>
        <v>4.243808746</v>
      </c>
      <c r="AI125" s="13">
        <f>VLOOKUP(A125,'2022_PAPI_Indicators'!A120:AH300,33,FALSE)</f>
        <v>4.076934814</v>
      </c>
      <c r="AJ125" s="13">
        <f>VLOOKUP(A125,'2022_PAPI_Indicators'!A120:AI300,34,FALSE)</f>
        <v>4.187678337</v>
      </c>
      <c r="AK125" s="13">
        <f>VLOOKUP(A125,'2022_PAPI_Indicators'!A120:AJ300,35,FALSE)</f>
        <v>4.128288746</v>
      </c>
      <c r="AL125" s="13">
        <f>VLOOKUP(A125,'2022_PAPI_Indicators'!A120:AK300,36,FALSE)</f>
        <v>3.96926403</v>
      </c>
      <c r="AM125" s="13">
        <f>VLOOKUP(A125,'2022_PAPI_Indicators'!A120:AL300,37,FALSE)</f>
        <v>4.275257587</v>
      </c>
      <c r="AN125" s="13">
        <f>VLOOKUP(A125,'2022_PAPI_Indicators'!A120:AM300,38,FALSE)</f>
        <v>4.214667797</v>
      </c>
      <c r="AO125" s="13">
        <f>VLOOKUP(A125,'2022_PAPI_Indicators'!A120:AN300,39,FALSE)</f>
        <v>4.472757339</v>
      </c>
      <c r="AP125" s="13">
        <f>VLOOKUP(A125,'2022_PAPI_Indicators'!A120:AO300,40,FALSE)</f>
        <v>4.366241932</v>
      </c>
      <c r="AQ125" s="13">
        <f>VLOOKUP(A125,'2022_PAPI_Indicators'!A120:AP300,41,FALSE)</f>
        <v>4.090312481</v>
      </c>
      <c r="AR125" s="13">
        <f>VLOOKUP(A125,'2022_PAPI_Indicators'!A120:AQ300,42,FALSE)</f>
        <v>3.88330245</v>
      </c>
      <c r="AS125" s="13">
        <f>VLOOKUP(A125,'2022_PAPI_Indicators'!A120:AR300,43,FALSE)</f>
        <v>4.329442501</v>
      </c>
      <c r="AT125" s="13">
        <f>VLOOKUP(A125,'2022_PAPI_Indicators'!A120:AS300,44,FALSE)</f>
        <v>3.895991087</v>
      </c>
      <c r="AU125" s="13">
        <f>VLOOKUP(A125,'2022_PAPI_Indicators'!A120:AT300,45,FALSE)</f>
        <v>4.154821396</v>
      </c>
      <c r="AV125" s="13">
        <f>VLOOKUP(A125,'2022_PAPI_Indicators'!A120:AU300,46,FALSE)</f>
        <v>4.305922985</v>
      </c>
      <c r="AW125" s="13">
        <f>VLOOKUP(A125,'2022_PAPI_Indicators'!A120:AV300,47,FALSE)</f>
        <v>4.110140324</v>
      </c>
      <c r="AX125" s="13">
        <f>VLOOKUP(A125,'2022_PAPI_Indicators'!A120:AW300,48,FALSE)</f>
        <v>4.412406921</v>
      </c>
      <c r="AY125" s="13">
        <f>VLOOKUP(A125,'2022_PAPI_Indicators'!A120:AX300,49,FALSE)</f>
        <v>4.199962616</v>
      </c>
      <c r="AZ125" s="13">
        <f>VLOOKUP(A125,'2022_PAPI_Indicators'!A120:AY300,50,FALSE)</f>
        <v>4.034351349</v>
      </c>
      <c r="BA125" s="13">
        <f>VLOOKUP(A125,'2022_PAPI_Indicators'!A120:AZ300,51,FALSE)</f>
        <v>4.253511906</v>
      </c>
      <c r="BB125" s="13">
        <f>VLOOKUP(A125,'2022_PAPI_Indicators'!A120:BA300,52,FALSE)</f>
        <v>3.990632534</v>
      </c>
      <c r="BC125" s="13">
        <f>VLOOKUP(A125,'2022_PAPI_Indicators'!A120:BB300,53,FALSE)</f>
        <v>4.2984972</v>
      </c>
      <c r="BD125" s="13">
        <f>VLOOKUP(A125,'2022_PAPI_Indicators'!A120:BC300,54,FALSE)</f>
        <v>4.304389477</v>
      </c>
      <c r="BE125" s="13">
        <f>VLOOKUP(A125,'2022_PAPI_Indicators'!A120:BD300,55,FALSE)</f>
        <v>4.248514175</v>
      </c>
      <c r="BF125" s="13">
        <f>VLOOKUP(A125,'2022_PAPI_Indicators'!A120:BE300,56,FALSE)</f>
        <v>4.43960619</v>
      </c>
      <c r="BG125" s="13">
        <f>VLOOKUP(A125,'2022_PAPI_Indicators'!A120:BF300,57,FALSE)</f>
        <v>4.234069824</v>
      </c>
      <c r="BH125" s="13">
        <f>VLOOKUP(A125,'2022_PAPI_Indicators'!A120:BG300,58,FALSE)</f>
        <v>4.25494194</v>
      </c>
      <c r="BI125" s="13">
        <f>VLOOKUP(A125,'2022_PAPI_Indicators'!A120:BH300,59,FALSE)</f>
        <v>4.318433762</v>
      </c>
      <c r="BJ125" s="13">
        <f>VLOOKUP(A125,'2022_PAPI_Indicators'!A120:BI300,60,FALSE)</f>
        <v>4.245812893</v>
      </c>
      <c r="BK125" s="13">
        <f>VLOOKUP(A125,'2022_PAPI_Indicators'!A120:BJ300,61,FALSE)</f>
        <v>4.33657074</v>
      </c>
      <c r="BL125" s="13">
        <f>VLOOKUP(A125,'2022_PAPI_Indicators'!A120:BK300,62,FALSE)</f>
        <v>4.268539906</v>
      </c>
      <c r="BM125" s="13">
        <f>VLOOKUP(A125,'2022_PAPI_Indicators'!A120:BL300,63,FALSE)</f>
        <v>4.483522415</v>
      </c>
      <c r="BN125" s="13">
        <f>VLOOKUP(A125,'2022_PAPI_Indicators'!A120:BM300,64,FALSE)</f>
        <v>4.280333519</v>
      </c>
    </row>
    <row r="126" ht="13.5" customHeight="1">
      <c r="A126" s="11" t="s">
        <v>311</v>
      </c>
      <c r="B126" s="11" t="s">
        <v>312</v>
      </c>
      <c r="C126" s="12" t="s">
        <v>313</v>
      </c>
      <c r="D126" s="13">
        <f>VLOOKUP(A126,'2022_PAPI_Indicators'!A121:B301,2,)</f>
        <v>4.861872673</v>
      </c>
      <c r="E126" s="13">
        <f>VLOOKUP(A126,'2022_PAPI_Indicators'!A121:C301,3,FALSE)</f>
        <v>4.741325855</v>
      </c>
      <c r="F126" s="13">
        <f>VLOOKUP(A126,'2022_PAPI_Indicators'!A121:D301,4,FALSE)</f>
        <v>4.532402992</v>
      </c>
      <c r="G126" s="13">
        <f>VLOOKUP(A126,'2022_PAPI_Indicators'!A121:E301,5,FALSE)</f>
        <v>4.924893379</v>
      </c>
      <c r="H126" s="13">
        <f>VLOOKUP(A126,'2022_PAPI_Indicators'!A121:F301,6,FALSE)</f>
        <v>5.721637249</v>
      </c>
      <c r="I126" s="13">
        <f>VLOOKUP(A126,'2022_PAPI_Indicators'!A121:G301,7,FALSE)</f>
        <v>4.95361948</v>
      </c>
      <c r="J126" s="13">
        <f>VLOOKUP(A126,'2022_PAPI_Indicators'!A121:H301,8,FALSE)</f>
        <v>4.413853645</v>
      </c>
      <c r="K126" s="13">
        <f>VLOOKUP(A126,'2022_PAPI_Indicators'!A121:I301,9,FALSE)</f>
        <v>4.740501404</v>
      </c>
      <c r="L126" s="13">
        <f>VLOOKUP(A126,'2022_PAPI_Indicators'!A121:J301,10,FALSE)</f>
        <v>5.299414635</v>
      </c>
      <c r="M126" s="13">
        <f>VLOOKUP(A126,'2022_PAPI_Indicators'!A121:K301,11,FALSE)</f>
        <v>4.962228298</v>
      </c>
      <c r="N126" s="13">
        <f>VLOOKUP(A126,'2022_PAPI_Indicators'!A121:L301,12,FALSE)</f>
        <v>4.218610764</v>
      </c>
      <c r="O126" s="13">
        <f>VLOOKUP(A126,'2022_PAPI_Indicators'!A121:M301,13,FALSE)</f>
        <v>5.800508022</v>
      </c>
      <c r="P126" s="13">
        <f>VLOOKUP(A126,'2022_PAPI_Indicators'!A121:N301,14,FALSE)</f>
        <v>4.971540928</v>
      </c>
      <c r="Q126" s="13">
        <f>VLOOKUP(A126,'2022_PAPI_Indicators'!A121:O301,15,FALSE)</f>
        <v>5.429461002</v>
      </c>
      <c r="R126" s="14">
        <f>VLOOKUP(A126,'2022_PAPI_Indicators'!A121:P301,16,FALSE)</f>
        <v>6.281709194</v>
      </c>
      <c r="S126" s="13">
        <f>VLOOKUP(A126,'2022_PAPI_Indicators'!A121:R301,17,FALSE)</f>
        <v>5.719573975</v>
      </c>
      <c r="T126" s="13">
        <f>VLOOKUP(A126,'2022_PAPI_Indicators'!A121:S301,18,FALSE)</f>
        <v>5.528596878</v>
      </c>
      <c r="U126" s="14">
        <f>VLOOKUP(A126,'2022_PAPI_Indicators'!A121:T301,19,FALSE)</f>
        <v>4.855085373</v>
      </c>
      <c r="V126" s="13">
        <f>VLOOKUP(A126,'2022_PAPI_Indicators'!A121:U301,20,FALSE)</f>
        <v>5.831224918</v>
      </c>
      <c r="W126" s="13">
        <f>VLOOKUP(A126,'2022_PAPI_Indicators'!A121:V301,21,FALSE)</f>
        <v>5.32154274</v>
      </c>
      <c r="X126" s="13">
        <f>VLOOKUP(A126,'2022_PAPI_Indicators'!A121:W301,22,FALSE)</f>
        <v>5.447942257</v>
      </c>
      <c r="Y126" s="13">
        <f>VLOOKUP(A126,'2022_PAPI_Indicators'!A121:X301,23,FALSE)</f>
        <v>5.44643116</v>
      </c>
      <c r="Z126" s="13">
        <f>VLOOKUP(A126,'2022_PAPI_Indicators'!A121:Y301,24,FALSE)</f>
        <v>5.141906261</v>
      </c>
      <c r="AA126" s="13">
        <f>VLOOKUP(A126,'2022_PAPI_Indicators'!A121:Z301,25,FALSE)</f>
        <v>4.750961781</v>
      </c>
      <c r="AB126" s="13">
        <f>VLOOKUP(A126,'2022_PAPI_Indicators'!A121:AA301,26,FALSE)</f>
        <v>4.329867363</v>
      </c>
      <c r="AC126" s="13">
        <f>VLOOKUP(A126,'2022_PAPI_Indicators'!A121:AB301,27,FALSE)</f>
        <v>5.003087997</v>
      </c>
      <c r="AD126" s="13">
        <f>VLOOKUP(A126,'2022_PAPI_Indicators'!A121:AC301,28,FALSE)</f>
        <v>4.957482338</v>
      </c>
      <c r="AE126" s="13">
        <f>VLOOKUP(A126,'2022_PAPI_Indicators'!A121:AD301,29,FALSE)</f>
        <v>4.643360138</v>
      </c>
      <c r="AF126" s="13">
        <f>VLOOKUP(A126,'2022_PAPI_Indicators'!A121:AE301,30,FALSE)</f>
        <v>5.452172279</v>
      </c>
      <c r="AG126" s="13">
        <f>VLOOKUP(A126,'2022_PAPI_Indicators'!A121:AF301,31,FALSE)</f>
        <v>5.108759403</v>
      </c>
      <c r="AH126" s="13">
        <f>VLOOKUP(A126,'2022_PAPI_Indicators'!A121:AG301,32,FALSE)</f>
        <v>4.814229488</v>
      </c>
      <c r="AI126" s="13">
        <f>VLOOKUP(A126,'2022_PAPI_Indicators'!A121:AH301,33,FALSE)</f>
        <v>4.617573261</v>
      </c>
      <c r="AJ126" s="13">
        <f>VLOOKUP(A126,'2022_PAPI_Indicators'!A121:AI301,34,FALSE)</f>
        <v>4.936741829</v>
      </c>
      <c r="AK126" s="13">
        <f>VLOOKUP(A126,'2022_PAPI_Indicators'!A121:AJ301,35,FALSE)</f>
        <v>4.238222122</v>
      </c>
      <c r="AL126" s="13">
        <f>VLOOKUP(A126,'2022_PAPI_Indicators'!A121:AK301,36,FALSE)</f>
        <v>5.358333588</v>
      </c>
      <c r="AM126" s="13">
        <f>VLOOKUP(A126,'2022_PAPI_Indicators'!A121:AL301,37,FALSE)</f>
        <v>5.040646553</v>
      </c>
      <c r="AN126" s="13">
        <f>VLOOKUP(A126,'2022_PAPI_Indicators'!A121:AM301,38,FALSE)</f>
        <v>4.974151134</v>
      </c>
      <c r="AO126" s="13">
        <f>VLOOKUP(A126,'2022_PAPI_Indicators'!A121:AN301,39,FALSE)</f>
        <v>4.778474331</v>
      </c>
      <c r="AP126" s="13">
        <f>VLOOKUP(A126,'2022_PAPI_Indicators'!A121:AO301,40,FALSE)</f>
        <v>3.600006342</v>
      </c>
      <c r="AQ126" s="13">
        <f>VLOOKUP(A126,'2022_PAPI_Indicators'!A121:AP301,41,FALSE)</f>
        <v>4.901208401</v>
      </c>
      <c r="AR126" s="13">
        <f>VLOOKUP(A126,'2022_PAPI_Indicators'!A121:AQ301,42,FALSE)</f>
        <v>4.797801495</v>
      </c>
      <c r="AS126" s="13">
        <f>VLOOKUP(A126,'2022_PAPI_Indicators'!A121:AR301,43,FALSE)</f>
        <v>4.534261227</v>
      </c>
      <c r="AT126" s="13">
        <f>VLOOKUP(A126,'2022_PAPI_Indicators'!A121:AS301,44,FALSE)</f>
        <v>4.350832462</v>
      </c>
      <c r="AU126" s="13">
        <f>VLOOKUP(A126,'2022_PAPI_Indicators'!A121:AT301,45,FALSE)</f>
        <v>4.865596771</v>
      </c>
      <c r="AV126" s="13">
        <f>VLOOKUP(A126,'2022_PAPI_Indicators'!A121:AU301,46,FALSE)</f>
        <v>3.214725971</v>
      </c>
      <c r="AW126" s="13">
        <f>VLOOKUP(A126,'2022_PAPI_Indicators'!A121:AV301,47,FALSE)</f>
        <v>4.386905193</v>
      </c>
      <c r="AX126" s="13">
        <f>VLOOKUP(A126,'2022_PAPI_Indicators'!A121:AW301,48,FALSE)</f>
        <v>4.982076645</v>
      </c>
      <c r="AY126" s="13">
        <f>VLOOKUP(A126,'2022_PAPI_Indicators'!A121:AX301,49,FALSE)</f>
        <v>4.41428709</v>
      </c>
      <c r="AZ126" s="13">
        <f>VLOOKUP(A126,'2022_PAPI_Indicators'!A121:AY301,50,FALSE)</f>
        <v>3.875769377</v>
      </c>
      <c r="BA126" s="13">
        <f>VLOOKUP(A126,'2022_PAPI_Indicators'!A121:AZ301,51,FALSE)</f>
        <v>4.839430332</v>
      </c>
      <c r="BB126" s="13">
        <f>VLOOKUP(A126,'2022_PAPI_Indicators'!A121:BA301,52,FALSE)</f>
        <v>3.87923336</v>
      </c>
      <c r="BC126" s="13">
        <f>VLOOKUP(A126,'2022_PAPI_Indicators'!A121:BB301,53,FALSE)</f>
        <v>4.535151005</v>
      </c>
      <c r="BD126" s="13">
        <f>VLOOKUP(A126,'2022_PAPI_Indicators'!A121:BC301,54,FALSE)</f>
        <v>4.19449091</v>
      </c>
      <c r="BE126" s="13">
        <f>VLOOKUP(A126,'2022_PAPI_Indicators'!A121:BD301,55,FALSE)</f>
        <v>5.58528471</v>
      </c>
      <c r="BF126" s="13">
        <f>VLOOKUP(A126,'2022_PAPI_Indicators'!A121:BE301,56,FALSE)</f>
        <v>4.277294159</v>
      </c>
      <c r="BG126" s="13">
        <f>VLOOKUP(A126,'2022_PAPI_Indicators'!A121:BF301,57,FALSE)</f>
        <v>3.42310977</v>
      </c>
      <c r="BH126" s="13">
        <f>VLOOKUP(A126,'2022_PAPI_Indicators'!A121:BG301,58,FALSE)</f>
        <v>4.743353844</v>
      </c>
      <c r="BI126" s="13">
        <f>VLOOKUP(A126,'2022_PAPI_Indicators'!A121:BH301,59,FALSE)</f>
        <v>4.168598652</v>
      </c>
      <c r="BJ126" s="13">
        <f>VLOOKUP(A126,'2022_PAPI_Indicators'!A121:BI301,60,FALSE)</f>
        <v>4.750004768</v>
      </c>
      <c r="BK126" s="13">
        <f>VLOOKUP(A126,'2022_PAPI_Indicators'!A121:BJ301,61,FALSE)</f>
        <v>4.352439404</v>
      </c>
      <c r="BL126" s="13">
        <f>VLOOKUP(A126,'2022_PAPI_Indicators'!A121:BK301,62,FALSE)</f>
        <v>4.071847916</v>
      </c>
      <c r="BM126" s="13">
        <f>VLOOKUP(A126,'2022_PAPI_Indicators'!A121:BL301,63,FALSE)</f>
        <v>5.068971157</v>
      </c>
      <c r="BN126" s="13">
        <f>VLOOKUP(A126,'2022_PAPI_Indicators'!A121:BM301,64,FALSE)</f>
        <v>5.215295792</v>
      </c>
    </row>
    <row r="127" ht="13.5" customHeight="1">
      <c r="A127" s="19" t="s">
        <v>314</v>
      </c>
      <c r="B127" s="19" t="s">
        <v>315</v>
      </c>
      <c r="C127" s="20" t="s">
        <v>88</v>
      </c>
      <c r="D127" s="21">
        <f>VLOOKUP(A127,'2022_PAPI_Indicators'!A122:B302,2,)</f>
        <v>2.130283356</v>
      </c>
      <c r="E127" s="21">
        <f>VLOOKUP(A127,'2022_PAPI_Indicators'!A122:C302,3,FALSE)</f>
        <v>1.780265212</v>
      </c>
      <c r="F127" s="21">
        <f>VLOOKUP(A127,'2022_PAPI_Indicators'!A122:D302,4,FALSE)</f>
        <v>1.63223505</v>
      </c>
      <c r="G127" s="21">
        <f>VLOOKUP(A127,'2022_PAPI_Indicators'!A122:E302,5,FALSE)</f>
        <v>1.792564273</v>
      </c>
      <c r="H127" s="21">
        <f>VLOOKUP(A127,'2022_PAPI_Indicators'!A122:F302,6,FALSE)</f>
        <v>1.983461618</v>
      </c>
      <c r="I127" s="21">
        <f>VLOOKUP(A127,'2022_PAPI_Indicators'!A122:G302,7,FALSE)</f>
        <v>1.908400059</v>
      </c>
      <c r="J127" s="21">
        <f>VLOOKUP(A127,'2022_PAPI_Indicators'!A122:H302,8,FALSE)</f>
        <v>1.61429441</v>
      </c>
      <c r="K127" s="21">
        <f>VLOOKUP(A127,'2022_PAPI_Indicators'!A122:I302,9,FALSE)</f>
        <v>1.813593149</v>
      </c>
      <c r="L127" s="21">
        <f>VLOOKUP(A127,'2022_PAPI_Indicators'!A122:J302,10,FALSE)</f>
        <v>1.839120507</v>
      </c>
      <c r="M127" s="21">
        <f>VLOOKUP(A127,'2022_PAPI_Indicators'!A122:K302,11,FALSE)</f>
        <v>1.732480645</v>
      </c>
      <c r="N127" s="21">
        <f>VLOOKUP(A127,'2022_PAPI_Indicators'!A122:L302,12,FALSE)</f>
        <v>1.710058808</v>
      </c>
      <c r="O127" s="21">
        <f>VLOOKUP(A127,'2022_PAPI_Indicators'!A122:M302,13,FALSE)</f>
        <v>1.986708879</v>
      </c>
      <c r="P127" s="21">
        <f>VLOOKUP(A127,'2022_PAPI_Indicators'!A122:N302,14,FALSE)</f>
        <v>1.916491985</v>
      </c>
      <c r="Q127" s="21">
        <f>VLOOKUP(A127,'2022_PAPI_Indicators'!A122:O302,15,FALSE)</f>
        <v>2.057328463</v>
      </c>
      <c r="R127" s="22">
        <f>VLOOKUP(A127,'2022_PAPI_Indicators'!A122:P302,16,FALSE)</f>
        <v>2.0311203</v>
      </c>
      <c r="S127" s="21">
        <f>VLOOKUP(A127,'2022_PAPI_Indicators'!A122:R302,17,FALSE)</f>
        <v>2.060187101</v>
      </c>
      <c r="T127" s="21">
        <f>VLOOKUP(A127,'2022_PAPI_Indicators'!A122:S302,18,FALSE)</f>
        <v>2.178014278</v>
      </c>
      <c r="U127" s="22">
        <f>VLOOKUP(A127,'2022_PAPI_Indicators'!A122:T302,19,FALSE)</f>
        <v>2.136574984</v>
      </c>
      <c r="V127" s="21">
        <f>VLOOKUP(A127,'2022_PAPI_Indicators'!A122:U302,20,FALSE)</f>
        <v>2.078040838</v>
      </c>
      <c r="W127" s="21">
        <f>VLOOKUP(A127,'2022_PAPI_Indicators'!A122:V302,21,FALSE)</f>
        <v>2.188075304</v>
      </c>
      <c r="X127" s="21">
        <f>VLOOKUP(A127,'2022_PAPI_Indicators'!A122:W302,22,FALSE)</f>
        <v>2.097178459</v>
      </c>
      <c r="Y127" s="21">
        <f>VLOOKUP(A127,'2022_PAPI_Indicators'!A122:X302,23,FALSE)</f>
        <v>2.249528885</v>
      </c>
      <c r="Z127" s="21">
        <f>VLOOKUP(A127,'2022_PAPI_Indicators'!A122:Y302,24,FALSE)</f>
        <v>1.856285572</v>
      </c>
      <c r="AA127" s="21">
        <f>VLOOKUP(A127,'2022_PAPI_Indicators'!A122:Z302,25,FALSE)</f>
        <v>1.903426409</v>
      </c>
      <c r="AB127" s="21">
        <f>VLOOKUP(A127,'2022_PAPI_Indicators'!A122:AA302,26,FALSE)</f>
        <v>1.968391061</v>
      </c>
      <c r="AC127" s="21">
        <f>VLOOKUP(A127,'2022_PAPI_Indicators'!A122:AB302,27,FALSE)</f>
        <v>1.961559653</v>
      </c>
      <c r="AD127" s="21">
        <f>VLOOKUP(A127,'2022_PAPI_Indicators'!A122:AC302,28,FALSE)</f>
        <v>1.918074489</v>
      </c>
      <c r="AE127" s="21">
        <f>VLOOKUP(A127,'2022_PAPI_Indicators'!A122:AD302,29,FALSE)</f>
        <v>2.019565821</v>
      </c>
      <c r="AF127" s="21">
        <f>VLOOKUP(A127,'2022_PAPI_Indicators'!A122:AE302,30,FALSE)</f>
        <v>1.850036979</v>
      </c>
      <c r="AG127" s="21">
        <f>VLOOKUP(A127,'2022_PAPI_Indicators'!A122:AF302,31,FALSE)</f>
        <v>1.879388928</v>
      </c>
      <c r="AH127" s="21">
        <f>VLOOKUP(A127,'2022_PAPI_Indicators'!A122:AG302,32,FALSE)</f>
        <v>2.095992804</v>
      </c>
      <c r="AI127" s="21">
        <f>VLOOKUP(A127,'2022_PAPI_Indicators'!A122:AH302,33,FALSE)</f>
        <v>2.30171895</v>
      </c>
      <c r="AJ127" s="21">
        <f>VLOOKUP(A127,'2022_PAPI_Indicators'!A122:AI302,34,FALSE)</f>
        <v>2.138534069</v>
      </c>
      <c r="AK127" s="21">
        <f>VLOOKUP(A127,'2022_PAPI_Indicators'!A122:AJ302,35,FALSE)</f>
        <v>1.727511764</v>
      </c>
      <c r="AL127" s="21">
        <f>VLOOKUP(A127,'2022_PAPI_Indicators'!A122:AK302,36,FALSE)</f>
        <v>1.842829347</v>
      </c>
      <c r="AM127" s="21">
        <f>VLOOKUP(A127,'2022_PAPI_Indicators'!A122:AL302,37,FALSE)</f>
        <v>1.832829833</v>
      </c>
      <c r="AN127" s="21">
        <f>VLOOKUP(A127,'2022_PAPI_Indicators'!A122:AM302,38,FALSE)</f>
        <v>2.050811052</v>
      </c>
      <c r="AO127" s="21">
        <f>VLOOKUP(A127,'2022_PAPI_Indicators'!A122:AN302,39,FALSE)</f>
        <v>2.043094873</v>
      </c>
      <c r="AP127" s="21">
        <f>VLOOKUP(A127,'2022_PAPI_Indicators'!A122:AO302,40,FALSE)</f>
        <v>1.965008497</v>
      </c>
      <c r="AQ127" s="21">
        <f>VLOOKUP(A127,'2022_PAPI_Indicators'!A122:AP302,41,FALSE)</f>
        <v>1.760209322</v>
      </c>
      <c r="AR127" s="21">
        <f>VLOOKUP(A127,'2022_PAPI_Indicators'!A122:AQ302,42,FALSE)</f>
        <v>1.745757461</v>
      </c>
      <c r="AS127" s="21">
        <f>VLOOKUP(A127,'2022_PAPI_Indicators'!A122:AR302,43,FALSE)</f>
        <v>1.733687162</v>
      </c>
      <c r="AT127" s="21">
        <f>VLOOKUP(A127,'2022_PAPI_Indicators'!A122:AS302,44,FALSE)</f>
        <v>1.631533861</v>
      </c>
      <c r="AU127" s="21">
        <f>VLOOKUP(A127,'2022_PAPI_Indicators'!A122:AT302,45,FALSE)</f>
        <v>1.875357032</v>
      </c>
      <c r="AV127" s="21">
        <f>VLOOKUP(A127,'2022_PAPI_Indicators'!A122:AU302,46,FALSE)</f>
        <v>1.831947923</v>
      </c>
      <c r="AW127" s="21">
        <f>VLOOKUP(A127,'2022_PAPI_Indicators'!A122:AV302,47,FALSE)</f>
        <v>1.880970359</v>
      </c>
      <c r="AX127" s="21">
        <f>VLOOKUP(A127,'2022_PAPI_Indicators'!A122:AW302,48,FALSE)</f>
        <v>2.221148968</v>
      </c>
      <c r="AY127" s="21">
        <f>VLOOKUP(A127,'2022_PAPI_Indicators'!A122:AX302,49,FALSE)</f>
        <v>2.063844442</v>
      </c>
      <c r="AZ127" s="21">
        <f>VLOOKUP(A127,'2022_PAPI_Indicators'!A122:AY302,50,FALSE)</f>
        <v>2.229481459</v>
      </c>
      <c r="BA127" s="21">
        <f>VLOOKUP(A127,'2022_PAPI_Indicators'!A122:AZ302,51,FALSE)</f>
        <v>2.166852236</v>
      </c>
      <c r="BB127" s="21">
        <f>VLOOKUP(A127,'2022_PAPI_Indicators'!A122:BA302,52,FALSE)</f>
        <v>1.897780657</v>
      </c>
      <c r="BC127" s="21">
        <f>VLOOKUP(A127,'2022_PAPI_Indicators'!A122:BB302,53,FALSE)</f>
        <v>2.136065006</v>
      </c>
      <c r="BD127" s="21">
        <f>VLOOKUP(A127,'2022_PAPI_Indicators'!A122:BC302,54,FALSE)</f>
        <v>1.898064017</v>
      </c>
      <c r="BE127" s="21">
        <f>VLOOKUP(A127,'2022_PAPI_Indicators'!A122:BD302,55,FALSE)</f>
        <v>2.155714273</v>
      </c>
      <c r="BF127" s="21">
        <f>VLOOKUP(A127,'2022_PAPI_Indicators'!A122:BE302,56,FALSE)</f>
        <v>2.279672384</v>
      </c>
      <c r="BG127" s="21">
        <f>VLOOKUP(A127,'2022_PAPI_Indicators'!A122:BF302,57,FALSE)</f>
        <v>2.106667995</v>
      </c>
      <c r="BH127" s="21">
        <f>VLOOKUP(A127,'2022_PAPI_Indicators'!A122:BG302,58,FALSE)</f>
        <v>2.324555159</v>
      </c>
      <c r="BI127" s="21">
        <f>VLOOKUP(A127,'2022_PAPI_Indicators'!A122:BH302,59,FALSE)</f>
        <v>1.896184087</v>
      </c>
      <c r="BJ127" s="21">
        <f>VLOOKUP(A127,'2022_PAPI_Indicators'!A122:BI302,60,FALSE)</f>
        <v>2.004210234</v>
      </c>
      <c r="BK127" s="21">
        <f>VLOOKUP(A127,'2022_PAPI_Indicators'!A122:BJ302,61,FALSE)</f>
        <v>2.024978161</v>
      </c>
      <c r="BL127" s="21">
        <f>VLOOKUP(A127,'2022_PAPI_Indicators'!A122:BK302,62,FALSE)</f>
        <v>2.01420927</v>
      </c>
      <c r="BM127" s="21">
        <f>VLOOKUP(A127,'2022_PAPI_Indicators'!A122:BL302,63,FALSE)</f>
        <v>2.054677248</v>
      </c>
      <c r="BN127" s="21">
        <f>VLOOKUP(A127,'2022_PAPI_Indicators'!A122:BM302,64,FALSE)</f>
        <v>2.003832817</v>
      </c>
    </row>
    <row r="128" ht="13.5" customHeight="1">
      <c r="A128" s="11" t="s">
        <v>316</v>
      </c>
      <c r="B128" s="11" t="s">
        <v>317</v>
      </c>
      <c r="C128" s="12" t="s">
        <v>83</v>
      </c>
      <c r="D128" s="24">
        <f>VLOOKUP(A128,'2022_PAPI_Indicators'!A123:B303,2,)</f>
        <v>0.9963670969</v>
      </c>
      <c r="E128" s="24">
        <f>VLOOKUP(A128,'2022_PAPI_Indicators'!A123:C303,3,FALSE)</f>
        <v>0.9849078655</v>
      </c>
      <c r="F128" s="24">
        <f>VLOOKUP(A128,'2022_PAPI_Indicators'!A123:D303,4,FALSE)</f>
        <v>0.8600757718</v>
      </c>
      <c r="G128" s="24">
        <f>VLOOKUP(A128,'2022_PAPI_Indicators'!A123:E303,5,FALSE)</f>
        <v>0.9928172827</v>
      </c>
      <c r="H128" s="24">
        <f>VLOOKUP(A128,'2022_PAPI_Indicators'!A123:F303,6,FALSE)</f>
        <v>1</v>
      </c>
      <c r="I128" s="24">
        <f>VLOOKUP(A128,'2022_PAPI_Indicators'!A123:G303,7,FALSE)</f>
        <v>0.9795333147</v>
      </c>
      <c r="J128" s="24">
        <f>VLOOKUP(A128,'2022_PAPI_Indicators'!A123:H303,8,FALSE)</f>
        <v>0.8665987253</v>
      </c>
      <c r="K128" s="24">
        <f>VLOOKUP(A128,'2022_PAPI_Indicators'!A123:I303,9,FALSE)</f>
        <v>0.9945398569</v>
      </c>
      <c r="L128" s="24">
        <f>VLOOKUP(A128,'2022_PAPI_Indicators'!A123:J303,10,FALSE)</f>
        <v>0.9925340414</v>
      </c>
      <c r="M128" s="24">
        <f>VLOOKUP(A128,'2022_PAPI_Indicators'!A123:K303,11,FALSE)</f>
        <v>0.9927504659</v>
      </c>
      <c r="N128" s="24">
        <f>VLOOKUP(A128,'2022_PAPI_Indicators'!A123:L303,12,FALSE)</f>
        <v>0.9928391576</v>
      </c>
      <c r="O128" s="24">
        <f>VLOOKUP(A128,'2022_PAPI_Indicators'!A123:M303,13,FALSE)</f>
        <v>0.9954968095</v>
      </c>
      <c r="P128" s="24">
        <f>VLOOKUP(A128,'2022_PAPI_Indicators'!A123:N303,14,FALSE)</f>
        <v>1</v>
      </c>
      <c r="Q128" s="24">
        <f>VLOOKUP(A128,'2022_PAPI_Indicators'!A123:O303,15,FALSE)</f>
        <v>1</v>
      </c>
      <c r="R128" s="25">
        <f>VLOOKUP(A128,'2022_PAPI_Indicators'!A123:P303,16,FALSE)</f>
        <v>0.9984143376</v>
      </c>
      <c r="S128" s="24">
        <f>VLOOKUP(A128,'2022_PAPI_Indicators'!A123:R303,17,FALSE)</f>
        <v>1</v>
      </c>
      <c r="T128" s="24">
        <f>VLOOKUP(A128,'2022_PAPI_Indicators'!A123:S303,18,FALSE)</f>
        <v>0.9991842508</v>
      </c>
      <c r="U128" s="25">
        <f>VLOOKUP(A128,'2022_PAPI_Indicators'!A123:T303,19,FALSE)</f>
        <v>1</v>
      </c>
      <c r="V128" s="24">
        <f>VLOOKUP(A128,'2022_PAPI_Indicators'!A123:U303,20,FALSE)</f>
        <v>0.992982626</v>
      </c>
      <c r="W128" s="24">
        <f>VLOOKUP(A128,'2022_PAPI_Indicators'!A123:V303,21,FALSE)</f>
        <v>1</v>
      </c>
      <c r="X128" s="24">
        <f>VLOOKUP(A128,'2022_PAPI_Indicators'!A123:W303,22,FALSE)</f>
        <v>1</v>
      </c>
      <c r="Y128" s="24">
        <f>VLOOKUP(A128,'2022_PAPI_Indicators'!A123:X303,23,FALSE)</f>
        <v>0.9990973473</v>
      </c>
      <c r="Z128" s="24">
        <f>VLOOKUP(A128,'2022_PAPI_Indicators'!A123:Y303,24,FALSE)</f>
        <v>1</v>
      </c>
      <c r="AA128" s="24">
        <f>VLOOKUP(A128,'2022_PAPI_Indicators'!A123:Z303,25,FALSE)</f>
        <v>1</v>
      </c>
      <c r="AB128" s="24">
        <f>VLOOKUP(A128,'2022_PAPI_Indicators'!A123:AA303,26,FALSE)</f>
        <v>1</v>
      </c>
      <c r="AC128" s="24">
        <f>VLOOKUP(A128,'2022_PAPI_Indicators'!A123:AB303,27,FALSE)</f>
        <v>1</v>
      </c>
      <c r="AD128" s="24">
        <f>VLOOKUP(A128,'2022_PAPI_Indicators'!A123:AC303,28,FALSE)</f>
        <v>1</v>
      </c>
      <c r="AE128" s="24">
        <f>VLOOKUP(A128,'2022_PAPI_Indicators'!A123:AD303,29,FALSE)</f>
        <v>0.9775482416</v>
      </c>
      <c r="AF128" s="24">
        <f>VLOOKUP(A128,'2022_PAPI_Indicators'!A123:AE303,30,FALSE)</f>
        <v>0.9683975577</v>
      </c>
      <c r="AG128" s="24">
        <f>VLOOKUP(A128,'2022_PAPI_Indicators'!A123:AF303,31,FALSE)</f>
        <v>0.9413354397</v>
      </c>
      <c r="AH128" s="24">
        <f>VLOOKUP(A128,'2022_PAPI_Indicators'!A123:AG303,32,FALSE)</f>
        <v>0.9780589938</v>
      </c>
      <c r="AI128" s="24">
        <f>VLOOKUP(A128,'2022_PAPI_Indicators'!A123:AH303,33,FALSE)</f>
        <v>0.998832643</v>
      </c>
      <c r="AJ128" s="24">
        <f>VLOOKUP(A128,'2022_PAPI_Indicators'!A123:AI303,34,FALSE)</f>
        <v>1</v>
      </c>
      <c r="AK128" s="24">
        <f>VLOOKUP(A128,'2022_PAPI_Indicators'!A123:AJ303,35,FALSE)</f>
        <v>0.998236537</v>
      </c>
      <c r="AL128" s="24">
        <f>VLOOKUP(A128,'2022_PAPI_Indicators'!A123:AK303,36,FALSE)</f>
        <v>0.9863037467</v>
      </c>
      <c r="AM128" s="24">
        <f>VLOOKUP(A128,'2022_PAPI_Indicators'!A123:AL303,37,FALSE)</f>
        <v>0.9577217102</v>
      </c>
      <c r="AN128" s="24">
        <f>VLOOKUP(A128,'2022_PAPI_Indicators'!A123:AM303,38,FALSE)</f>
        <v>0.9967625737</v>
      </c>
      <c r="AO128" s="24">
        <f>VLOOKUP(A128,'2022_PAPI_Indicators'!A123:AN303,39,FALSE)</f>
        <v>1</v>
      </c>
      <c r="AP128" s="24">
        <f>VLOOKUP(A128,'2022_PAPI_Indicators'!A123:AO303,40,FALSE)</f>
        <v>0.9929801226</v>
      </c>
      <c r="AQ128" s="24">
        <f>VLOOKUP(A128,'2022_PAPI_Indicators'!A123:AP303,41,FALSE)</f>
        <v>1</v>
      </c>
      <c r="AR128" s="24">
        <f>VLOOKUP(A128,'2022_PAPI_Indicators'!A123:AQ303,42,FALSE)</f>
        <v>0.9858108163</v>
      </c>
      <c r="AS128" s="24">
        <f>VLOOKUP(A128,'2022_PAPI_Indicators'!A123:AR303,43,FALSE)</f>
        <v>1</v>
      </c>
      <c r="AT128" s="24">
        <f>VLOOKUP(A128,'2022_PAPI_Indicators'!A123:AS303,44,FALSE)</f>
        <v>0.9669032097</v>
      </c>
      <c r="AU128" s="24">
        <f>VLOOKUP(A128,'2022_PAPI_Indicators'!A123:AT303,45,FALSE)</f>
        <v>1</v>
      </c>
      <c r="AV128" s="24">
        <f>VLOOKUP(A128,'2022_PAPI_Indicators'!A123:AU303,46,FALSE)</f>
        <v>1</v>
      </c>
      <c r="AW128" s="24">
        <f>VLOOKUP(A128,'2022_PAPI_Indicators'!A123:AV303,47,FALSE)</f>
        <v>0.970887959</v>
      </c>
      <c r="AX128" s="24">
        <f>VLOOKUP(A128,'2022_PAPI_Indicators'!A123:AW303,48,FALSE)</f>
        <v>1</v>
      </c>
      <c r="AY128" s="24">
        <f>VLOOKUP(A128,'2022_PAPI_Indicators'!A123:AX303,49,FALSE)</f>
        <v>0.9810231924</v>
      </c>
      <c r="AZ128" s="24">
        <f>VLOOKUP(A128,'2022_PAPI_Indicators'!A123:AY303,50,FALSE)</f>
        <v>0.9922744036</v>
      </c>
      <c r="BA128" s="24">
        <f>VLOOKUP(A128,'2022_PAPI_Indicators'!A123:AZ303,51,FALSE)</f>
        <v>0.9956151843</v>
      </c>
      <c r="BB128" s="24">
        <f>VLOOKUP(A128,'2022_PAPI_Indicators'!A123:BA303,52,FALSE)</f>
        <v>0.9855588078</v>
      </c>
      <c r="BC128" s="24">
        <f>VLOOKUP(A128,'2022_PAPI_Indicators'!A123:BB303,53,FALSE)</f>
        <v>0.9856634736</v>
      </c>
      <c r="BD128" s="24">
        <f>VLOOKUP(A128,'2022_PAPI_Indicators'!A123:BC303,54,FALSE)</f>
        <v>0.9778051376</v>
      </c>
      <c r="BE128" s="24">
        <f>VLOOKUP(A128,'2022_PAPI_Indicators'!A123:BD303,55,FALSE)</f>
        <v>1</v>
      </c>
      <c r="BF128" s="24">
        <f>VLOOKUP(A128,'2022_PAPI_Indicators'!A123:BE303,56,FALSE)</f>
        <v>0.9862484932</v>
      </c>
      <c r="BG128" s="24">
        <f>VLOOKUP(A128,'2022_PAPI_Indicators'!A123:BF303,57,FALSE)</f>
        <v>0.96875</v>
      </c>
      <c r="BH128" s="24">
        <f>VLOOKUP(A128,'2022_PAPI_Indicators'!A123:BG303,58,FALSE)</f>
        <v>0.9970296025</v>
      </c>
      <c r="BI128" s="24">
        <f>VLOOKUP(A128,'2022_PAPI_Indicators'!A123:BH303,59,FALSE)</f>
        <v>0.9721713662</v>
      </c>
      <c r="BJ128" s="24">
        <f>VLOOKUP(A128,'2022_PAPI_Indicators'!A123:BI303,60,FALSE)</f>
        <v>0.9953352213</v>
      </c>
      <c r="BK128" s="24">
        <f>VLOOKUP(A128,'2022_PAPI_Indicators'!A123:BJ303,61,FALSE)</f>
        <v>0.9855307937</v>
      </c>
      <c r="BL128" s="24">
        <f>VLOOKUP(A128,'2022_PAPI_Indicators'!A123:BK303,62,FALSE)</f>
        <v>1</v>
      </c>
      <c r="BM128" s="24">
        <f>VLOOKUP(A128,'2022_PAPI_Indicators'!A123:BL303,63,FALSE)</f>
        <v>0.9861038923</v>
      </c>
      <c r="BN128" s="24">
        <f>VLOOKUP(A128,'2022_PAPI_Indicators'!A123:BM303,64,FALSE)</f>
        <v>0.9861077666</v>
      </c>
    </row>
    <row r="129" ht="13.5" customHeight="1">
      <c r="A129" s="11" t="s">
        <v>318</v>
      </c>
      <c r="B129" s="11" t="s">
        <v>319</v>
      </c>
      <c r="C129" s="12" t="s">
        <v>83</v>
      </c>
      <c r="D129" s="24">
        <f>VLOOKUP(A129,'2022_PAPI_Indicators'!A124:B304,2,)</f>
        <v>0.6479762793</v>
      </c>
      <c r="E129" s="24">
        <f>VLOOKUP(A129,'2022_PAPI_Indicators'!A124:C304,3,FALSE)</f>
        <v>0.5499370098</v>
      </c>
      <c r="F129" s="24">
        <f>VLOOKUP(A129,'2022_PAPI_Indicators'!A124:D304,4,FALSE)</f>
        <v>0.4439240098</v>
      </c>
      <c r="G129" s="24">
        <f>VLOOKUP(A129,'2022_PAPI_Indicators'!A124:E304,5,FALSE)</f>
        <v>0.4778142273</v>
      </c>
      <c r="H129" s="24">
        <f>VLOOKUP(A129,'2022_PAPI_Indicators'!A124:F304,6,FALSE)</f>
        <v>0.3844887316</v>
      </c>
      <c r="I129" s="24">
        <f>VLOOKUP(A129,'2022_PAPI_Indicators'!A124:G304,7,FALSE)</f>
        <v>0.4945248961</v>
      </c>
      <c r="J129" s="24">
        <f>VLOOKUP(A129,'2022_PAPI_Indicators'!A124:H304,8,FALSE)</f>
        <v>0.3790131807</v>
      </c>
      <c r="K129" s="24">
        <f>VLOOKUP(A129,'2022_PAPI_Indicators'!A124:I304,9,FALSE)</f>
        <v>0.5469214916</v>
      </c>
      <c r="L129" s="24">
        <f>VLOOKUP(A129,'2022_PAPI_Indicators'!A124:J304,10,FALSE)</f>
        <v>0.4383513331</v>
      </c>
      <c r="M129" s="24">
        <f>VLOOKUP(A129,'2022_PAPI_Indicators'!A124:K304,11,FALSE)</f>
        <v>0.5585829616</v>
      </c>
      <c r="N129" s="24">
        <f>VLOOKUP(A129,'2022_PAPI_Indicators'!A124:L304,12,FALSE)</f>
        <v>0.4720341563</v>
      </c>
      <c r="O129" s="24">
        <f>VLOOKUP(A129,'2022_PAPI_Indicators'!A124:M304,13,FALSE)</f>
        <v>0.2066306919</v>
      </c>
      <c r="P129" s="24">
        <f>VLOOKUP(A129,'2022_PAPI_Indicators'!A124:N304,14,FALSE)</f>
        <v>0.3530701399</v>
      </c>
      <c r="Q129" s="24">
        <f>VLOOKUP(A129,'2022_PAPI_Indicators'!A124:O304,15,FALSE)</f>
        <v>0.5333331227</v>
      </c>
      <c r="R129" s="25">
        <f>VLOOKUP(A129,'2022_PAPI_Indicators'!A124:P304,16,FALSE)</f>
        <v>0.3228068352</v>
      </c>
      <c r="S129" s="24">
        <f>VLOOKUP(A129,'2022_PAPI_Indicators'!A124:R304,17,FALSE)</f>
        <v>0.2214529812</v>
      </c>
      <c r="T129" s="24">
        <f>VLOOKUP(A129,'2022_PAPI_Indicators'!A124:S304,18,FALSE)</f>
        <v>0.4234867692</v>
      </c>
      <c r="U129" s="25">
        <f>VLOOKUP(A129,'2022_PAPI_Indicators'!A124:T304,19,FALSE)</f>
        <v>0.4845771194</v>
      </c>
      <c r="V129" s="24">
        <f>VLOOKUP(A129,'2022_PAPI_Indicators'!A124:U304,20,FALSE)</f>
        <v>0.3154141009</v>
      </c>
      <c r="W129" s="24">
        <f>VLOOKUP(A129,'2022_PAPI_Indicators'!A124:V304,21,FALSE)</f>
        <v>0.4372121394</v>
      </c>
      <c r="X129" s="24">
        <f>VLOOKUP(A129,'2022_PAPI_Indicators'!A124:W304,22,FALSE)</f>
        <v>0.3090506792</v>
      </c>
      <c r="Y129" s="24">
        <f>VLOOKUP(A129,'2022_PAPI_Indicators'!A124:X304,23,FALSE)</f>
        <v>0.2853236198</v>
      </c>
      <c r="Z129" s="24">
        <f>VLOOKUP(A129,'2022_PAPI_Indicators'!A124:Y304,24,FALSE)</f>
        <v>0.3049992621</v>
      </c>
      <c r="AA129" s="24">
        <f>VLOOKUP(A129,'2022_PAPI_Indicators'!A124:Z304,25,FALSE)</f>
        <v>0.3571538627</v>
      </c>
      <c r="AB129" s="24">
        <f>VLOOKUP(A129,'2022_PAPI_Indicators'!A124:AA304,26,FALSE)</f>
        <v>0.4880402088</v>
      </c>
      <c r="AC129" s="24">
        <f>VLOOKUP(A129,'2022_PAPI_Indicators'!A124:AB304,27,FALSE)</f>
        <v>0.4570086896</v>
      </c>
      <c r="AD129" s="24">
        <f>VLOOKUP(A129,'2022_PAPI_Indicators'!A124:AC304,28,FALSE)</f>
        <v>0.1961745471</v>
      </c>
      <c r="AE129" s="24">
        <f>VLOOKUP(A129,'2022_PAPI_Indicators'!A124:AD304,29,FALSE)</f>
        <v>0.3652893007</v>
      </c>
      <c r="AF129" s="24">
        <f>VLOOKUP(A129,'2022_PAPI_Indicators'!A124:AE304,30,FALSE)</f>
        <v>0.684227109</v>
      </c>
      <c r="AG129" s="24">
        <f>VLOOKUP(A129,'2022_PAPI_Indicators'!A124:AF304,31,FALSE)</f>
        <v>0.3960222006</v>
      </c>
      <c r="AH129" s="24">
        <f>VLOOKUP(A129,'2022_PAPI_Indicators'!A124:AG304,32,FALSE)</f>
        <v>0.5429918766</v>
      </c>
      <c r="AI129" s="24">
        <f>VLOOKUP(A129,'2022_PAPI_Indicators'!A124:AH304,33,FALSE)</f>
        <v>0.2738611102</v>
      </c>
      <c r="AJ129" s="24">
        <f>VLOOKUP(A129,'2022_PAPI_Indicators'!A124:AI304,34,FALSE)</f>
        <v>0.07276858389</v>
      </c>
      <c r="AK129" s="24">
        <f>VLOOKUP(A129,'2022_PAPI_Indicators'!A124:AJ304,35,FALSE)</f>
        <v>0.3844406009</v>
      </c>
      <c r="AL129" s="24">
        <f>VLOOKUP(A129,'2022_PAPI_Indicators'!A124:AK304,36,FALSE)</f>
        <v>0.3733096421</v>
      </c>
      <c r="AM129" s="24">
        <f>VLOOKUP(A129,'2022_PAPI_Indicators'!A124:AL304,37,FALSE)</f>
        <v>0.6541029811</v>
      </c>
      <c r="AN129" s="24">
        <f>VLOOKUP(A129,'2022_PAPI_Indicators'!A124:AM304,38,FALSE)</f>
        <v>0.4154001176</v>
      </c>
      <c r="AO129" s="24">
        <f>VLOOKUP(A129,'2022_PAPI_Indicators'!A124:AN304,39,FALSE)</f>
        <v>0.37370646</v>
      </c>
      <c r="AP129" s="24">
        <f>VLOOKUP(A129,'2022_PAPI_Indicators'!A124:AO304,40,FALSE)</f>
        <v>0.2398096919</v>
      </c>
      <c r="AQ129" s="24">
        <f>VLOOKUP(A129,'2022_PAPI_Indicators'!A124:AP304,41,FALSE)</f>
        <v>0.4061862826</v>
      </c>
      <c r="AR129" s="24">
        <f>VLOOKUP(A129,'2022_PAPI_Indicators'!A124:AQ304,42,FALSE)</f>
        <v>0.3482260108</v>
      </c>
      <c r="AS129" s="24">
        <f>VLOOKUP(A129,'2022_PAPI_Indicators'!A124:AR304,43,FALSE)</f>
        <v>0.4084799588</v>
      </c>
      <c r="AT129" s="24">
        <f>VLOOKUP(A129,'2022_PAPI_Indicators'!A124:AS304,44,FALSE)</f>
        <v>0.5344855785</v>
      </c>
      <c r="AU129" s="24">
        <f>VLOOKUP(A129,'2022_PAPI_Indicators'!A124:AT304,45,FALSE)</f>
        <v>0.2925241292</v>
      </c>
      <c r="AV129" s="24">
        <f>VLOOKUP(A129,'2022_PAPI_Indicators'!A124:AU304,46,FALSE)</f>
        <v>0.4995364249</v>
      </c>
      <c r="AW129" s="24">
        <f>VLOOKUP(A129,'2022_PAPI_Indicators'!A124:AV304,47,FALSE)</f>
        <v>0.2463108003</v>
      </c>
      <c r="AX129" s="24">
        <f>VLOOKUP(A129,'2022_PAPI_Indicators'!A124:AW304,48,FALSE)</f>
        <v>0.1761646271</v>
      </c>
      <c r="AY129" s="24">
        <f>VLOOKUP(A129,'2022_PAPI_Indicators'!A124:AX304,49,FALSE)</f>
        <v>0.2523122728</v>
      </c>
      <c r="AZ129" s="24">
        <f>VLOOKUP(A129,'2022_PAPI_Indicators'!A124:AY304,50,FALSE)</f>
        <v>0.1595367044</v>
      </c>
      <c r="BA129" s="24">
        <f>VLOOKUP(A129,'2022_PAPI_Indicators'!A124:AZ304,51,FALSE)</f>
        <v>0.5290803909</v>
      </c>
      <c r="BB129" s="24">
        <f>VLOOKUP(A129,'2022_PAPI_Indicators'!A124:BA304,52,FALSE)</f>
        <v>0.2052429169</v>
      </c>
      <c r="BC129" s="24">
        <f>VLOOKUP(A129,'2022_PAPI_Indicators'!A124:BB304,53,FALSE)</f>
        <v>0.1110004261</v>
      </c>
      <c r="BD129" s="24">
        <f>VLOOKUP(A129,'2022_PAPI_Indicators'!A124:BC304,54,FALSE)</f>
        <v>0.1278685778</v>
      </c>
      <c r="BE129" s="24">
        <f>VLOOKUP(A129,'2022_PAPI_Indicators'!A124:BD304,55,FALSE)</f>
        <v>0.1258424222</v>
      </c>
      <c r="BF129" s="24">
        <f>VLOOKUP(A129,'2022_PAPI_Indicators'!A124:BE304,56,FALSE)</f>
        <v>0.1713463962</v>
      </c>
      <c r="BG129" s="24">
        <f>VLOOKUP(A129,'2022_PAPI_Indicators'!A124:BF304,57,FALSE)</f>
        <v>0.2607834637</v>
      </c>
      <c r="BH129" s="24">
        <f>VLOOKUP(A129,'2022_PAPI_Indicators'!A124:BG304,58,FALSE)</f>
        <v>0.0960418582</v>
      </c>
      <c r="BI129" s="24">
        <f>VLOOKUP(A129,'2022_PAPI_Indicators'!A124:BH304,59,FALSE)</f>
        <v>0.07803915441</v>
      </c>
      <c r="BJ129" s="24">
        <f>VLOOKUP(A129,'2022_PAPI_Indicators'!A124:BI304,60,FALSE)</f>
        <v>0.2263887227</v>
      </c>
      <c r="BK129" s="24">
        <f>VLOOKUP(A129,'2022_PAPI_Indicators'!A124:BJ304,61,FALSE)</f>
        <v>0.1591636539</v>
      </c>
      <c r="BL129" s="24">
        <f>VLOOKUP(A129,'2022_PAPI_Indicators'!A124:BK304,62,FALSE)</f>
        <v>0.1976284534</v>
      </c>
      <c r="BM129" s="24">
        <f>VLOOKUP(A129,'2022_PAPI_Indicators'!A124:BL304,63,FALSE)</f>
        <v>0.1293973476</v>
      </c>
      <c r="BN129" s="24">
        <f>VLOOKUP(A129,'2022_PAPI_Indicators'!A124:BM304,64,FALSE)</f>
        <v>0.1357776374</v>
      </c>
    </row>
    <row r="130" ht="13.5" customHeight="1">
      <c r="A130" s="11" t="s">
        <v>320</v>
      </c>
      <c r="B130" s="11" t="s">
        <v>321</v>
      </c>
      <c r="C130" s="12" t="s">
        <v>322</v>
      </c>
      <c r="D130" s="13">
        <f>VLOOKUP(A130,'2022_PAPI_Indicators'!A125:B305,2,)</f>
        <v>3.394983768</v>
      </c>
      <c r="E130" s="13">
        <f>VLOOKUP(A130,'2022_PAPI_Indicators'!A125:C305,3,FALSE)</f>
        <v>3.115412235</v>
      </c>
      <c r="F130" s="13">
        <f>VLOOKUP(A130,'2022_PAPI_Indicators'!A125:D305,4,FALSE)</f>
        <v>2.362532139</v>
      </c>
      <c r="G130" s="13">
        <f>VLOOKUP(A130,'2022_PAPI_Indicators'!A125:E305,5,FALSE)</f>
        <v>3.322128296</v>
      </c>
      <c r="H130" s="13">
        <f>VLOOKUP(A130,'2022_PAPI_Indicators'!A125:F305,6,FALSE)</f>
        <v>3.375688076</v>
      </c>
      <c r="I130" s="13">
        <f>VLOOKUP(A130,'2022_PAPI_Indicators'!A125:G305,7,FALSE)</f>
        <v>3.112079859</v>
      </c>
      <c r="J130" s="13">
        <f>VLOOKUP(A130,'2022_PAPI_Indicators'!A125:H305,8,FALSE)</f>
        <v>2.718751431</v>
      </c>
      <c r="K130" s="13">
        <f>VLOOKUP(A130,'2022_PAPI_Indicators'!A125:I305,9,FALSE)</f>
        <v>3.103341579</v>
      </c>
      <c r="L130" s="13">
        <f>VLOOKUP(A130,'2022_PAPI_Indicators'!A125:J305,10,FALSE)</f>
        <v>3.013862133</v>
      </c>
      <c r="M130" s="13">
        <f>VLOOKUP(A130,'2022_PAPI_Indicators'!A125:K305,11,FALSE)</f>
        <v>3.113162994</v>
      </c>
      <c r="N130" s="13">
        <f>VLOOKUP(A130,'2022_PAPI_Indicators'!A125:L305,12,FALSE)</f>
        <v>3.1136446</v>
      </c>
      <c r="O130" s="13">
        <f>VLOOKUP(A130,'2022_PAPI_Indicators'!A125:M305,13,FALSE)</f>
        <v>3.344586611</v>
      </c>
      <c r="P130" s="13">
        <f>VLOOKUP(A130,'2022_PAPI_Indicators'!A125:N305,14,FALSE)</f>
        <v>3.056044817</v>
      </c>
      <c r="Q130" s="13">
        <f>VLOOKUP(A130,'2022_PAPI_Indicators'!A125:O305,15,FALSE)</f>
        <v>3.256140232</v>
      </c>
      <c r="R130" s="14">
        <f>VLOOKUP(A130,'2022_PAPI_Indicators'!A125:P305,16,FALSE)</f>
        <v>3.232740402</v>
      </c>
      <c r="S130" s="13">
        <f>VLOOKUP(A130,'2022_PAPI_Indicators'!A125:R305,17,FALSE)</f>
        <v>3.270344734</v>
      </c>
      <c r="T130" s="13">
        <f>VLOOKUP(A130,'2022_PAPI_Indicators'!A125:S305,18,FALSE)</f>
        <v>3.520400524</v>
      </c>
      <c r="U130" s="14">
        <f>VLOOKUP(A130,'2022_PAPI_Indicators'!A125:T305,19,FALSE)</f>
        <v>3.481034517</v>
      </c>
      <c r="V130" s="13">
        <f>VLOOKUP(A130,'2022_PAPI_Indicators'!A125:U305,20,FALSE)</f>
        <v>3.385752439</v>
      </c>
      <c r="W130" s="13">
        <f>VLOOKUP(A130,'2022_PAPI_Indicators'!A125:V305,21,FALSE)</f>
        <v>3.524216413</v>
      </c>
      <c r="X130" s="13">
        <f>VLOOKUP(A130,'2022_PAPI_Indicators'!A125:W305,22,FALSE)</f>
        <v>3.376294374</v>
      </c>
      <c r="Y130" s="13">
        <f>VLOOKUP(A130,'2022_PAPI_Indicators'!A125:X305,23,FALSE)</f>
        <v>3.469176292</v>
      </c>
      <c r="Z130" s="13">
        <f>VLOOKUP(A130,'2022_PAPI_Indicators'!A125:Y305,24,FALSE)</f>
        <v>3.337938547</v>
      </c>
      <c r="AA130" s="13">
        <f>VLOOKUP(A130,'2022_PAPI_Indicators'!A125:Z305,25,FALSE)</f>
        <v>3.406624556</v>
      </c>
      <c r="AB130" s="13">
        <f>VLOOKUP(A130,'2022_PAPI_Indicators'!A125:AA305,26,FALSE)</f>
        <v>3.437564373</v>
      </c>
      <c r="AC130" s="13">
        <f>VLOOKUP(A130,'2022_PAPI_Indicators'!A125:AB305,27,FALSE)</f>
        <v>3.337095976</v>
      </c>
      <c r="AD130" s="13">
        <f>VLOOKUP(A130,'2022_PAPI_Indicators'!A125:AC305,28,FALSE)</f>
        <v>3.242320776</v>
      </c>
      <c r="AE130" s="13">
        <f>VLOOKUP(A130,'2022_PAPI_Indicators'!A125:AD305,29,FALSE)</f>
        <v>3.296108961</v>
      </c>
      <c r="AF130" s="13">
        <f>VLOOKUP(A130,'2022_PAPI_Indicators'!A125:AE305,30,FALSE)</f>
        <v>3.226604462</v>
      </c>
      <c r="AG130" s="13">
        <f>VLOOKUP(A130,'2022_PAPI_Indicators'!A125:AF305,31,FALSE)</f>
        <v>3.211532354</v>
      </c>
      <c r="AH130" s="13">
        <f>VLOOKUP(A130,'2022_PAPI_Indicators'!A125:AG305,32,FALSE)</f>
        <v>3.538859606</v>
      </c>
      <c r="AI130" s="13">
        <f>VLOOKUP(A130,'2022_PAPI_Indicators'!A125:AH305,33,FALSE)</f>
        <v>3.502896309</v>
      </c>
      <c r="AJ130" s="13">
        <f>VLOOKUP(A130,'2022_PAPI_Indicators'!A125:AI305,34,FALSE)</f>
        <v>3.336597681</v>
      </c>
      <c r="AK130" s="13">
        <f>VLOOKUP(A130,'2022_PAPI_Indicators'!A125:AJ305,35,FALSE)</f>
        <v>3.072777271</v>
      </c>
      <c r="AL130" s="13">
        <f>VLOOKUP(A130,'2022_PAPI_Indicators'!A125:AK305,36,FALSE)</f>
        <v>3.3531847</v>
      </c>
      <c r="AM130" s="13">
        <f>VLOOKUP(A130,'2022_PAPI_Indicators'!A125:AL305,37,FALSE)</f>
        <v>3.263175249</v>
      </c>
      <c r="AN130" s="13">
        <f>VLOOKUP(A130,'2022_PAPI_Indicators'!A125:AM305,38,FALSE)</f>
        <v>3.166660547</v>
      </c>
      <c r="AO130" s="13">
        <f>VLOOKUP(A130,'2022_PAPI_Indicators'!A125:AN305,39,FALSE)</f>
        <v>2.731487274</v>
      </c>
      <c r="AP130" s="13">
        <f>VLOOKUP(A130,'2022_PAPI_Indicators'!A125:AO305,40,FALSE)</f>
        <v>3.171877146</v>
      </c>
      <c r="AQ130" s="13">
        <f>VLOOKUP(A130,'2022_PAPI_Indicators'!A125:AP305,41,FALSE)</f>
        <v>3.205332518</v>
      </c>
      <c r="AR130" s="13">
        <f>VLOOKUP(A130,'2022_PAPI_Indicators'!A125:AQ305,42,FALSE)</f>
        <v>3.292904854</v>
      </c>
      <c r="AS130" s="13">
        <f>VLOOKUP(A130,'2022_PAPI_Indicators'!A125:AR305,43,FALSE)</f>
        <v>3.434795618</v>
      </c>
      <c r="AT130" s="13">
        <f>VLOOKUP(A130,'2022_PAPI_Indicators'!A125:AS305,44,FALSE)</f>
        <v>3.130923033</v>
      </c>
      <c r="AU130" s="13">
        <f>VLOOKUP(A130,'2022_PAPI_Indicators'!A125:AT305,45,FALSE)</f>
        <v>3.446731091</v>
      </c>
      <c r="AV130" s="13">
        <f>VLOOKUP(A130,'2022_PAPI_Indicators'!A125:AU305,46,FALSE)</f>
        <v>3.38659358</v>
      </c>
      <c r="AW130" s="13">
        <f>VLOOKUP(A130,'2022_PAPI_Indicators'!A125:AV305,47,FALSE)</f>
        <v>3.477325916</v>
      </c>
      <c r="AX130" s="13">
        <f>VLOOKUP(A130,'2022_PAPI_Indicators'!A125:AW305,48,FALSE)</f>
        <v>3.617614031</v>
      </c>
      <c r="AY130" s="13">
        <f>VLOOKUP(A130,'2022_PAPI_Indicators'!A125:AX305,49,FALSE)</f>
        <v>3.45060873</v>
      </c>
      <c r="AZ130" s="13">
        <f>VLOOKUP(A130,'2022_PAPI_Indicators'!A125:AY305,50,FALSE)</f>
        <v>3.644283533</v>
      </c>
      <c r="BA130" s="13">
        <f>VLOOKUP(A130,'2022_PAPI_Indicators'!A125:AZ305,51,FALSE)</f>
        <v>3.645342112</v>
      </c>
      <c r="BB130" s="13">
        <f>VLOOKUP(A130,'2022_PAPI_Indicators'!A125:BA305,52,FALSE)</f>
        <v>3.142333269</v>
      </c>
      <c r="BC130" s="13">
        <f>VLOOKUP(A130,'2022_PAPI_Indicators'!A125:BB305,53,FALSE)</f>
        <v>3.179841042</v>
      </c>
      <c r="BD130" s="13">
        <f>VLOOKUP(A130,'2022_PAPI_Indicators'!A125:BC305,54,FALSE)</f>
        <v>3.24344945</v>
      </c>
      <c r="BE130" s="13">
        <f>VLOOKUP(A130,'2022_PAPI_Indicators'!A125:BD305,55,FALSE)</f>
        <v>3.399689198</v>
      </c>
      <c r="BF130" s="13">
        <f>VLOOKUP(A130,'2022_PAPI_Indicators'!A125:BE305,56,FALSE)</f>
        <v>3.59809351</v>
      </c>
      <c r="BG130" s="13">
        <f>VLOOKUP(A130,'2022_PAPI_Indicators'!A125:BF305,57,FALSE)</f>
        <v>3.469095707</v>
      </c>
      <c r="BH130" s="13">
        <f>VLOOKUP(A130,'2022_PAPI_Indicators'!A125:BG305,58,FALSE)</f>
        <v>3.583171129</v>
      </c>
      <c r="BI130" s="13">
        <f>VLOOKUP(A130,'2022_PAPI_Indicators'!A125:BH305,59,FALSE)</f>
        <v>3.208703041</v>
      </c>
      <c r="BJ130" s="13">
        <f>VLOOKUP(A130,'2022_PAPI_Indicators'!A125:BI305,60,FALSE)</f>
        <v>3.281219721</v>
      </c>
      <c r="BK130" s="13">
        <f>VLOOKUP(A130,'2022_PAPI_Indicators'!A125:BJ305,61,FALSE)</f>
        <v>3.264470816</v>
      </c>
      <c r="BL130" s="13">
        <f>VLOOKUP(A130,'2022_PAPI_Indicators'!A125:BK305,62,FALSE)</f>
        <v>3.29000473</v>
      </c>
      <c r="BM130" s="13">
        <f>VLOOKUP(A130,'2022_PAPI_Indicators'!A125:BL305,63,FALSE)</f>
        <v>3.394973755</v>
      </c>
      <c r="BN130" s="13">
        <f>VLOOKUP(A130,'2022_PAPI_Indicators'!A125:BM305,64,FALSE)</f>
        <v>3.352109671</v>
      </c>
    </row>
    <row r="131" ht="13.5" customHeight="1">
      <c r="A131" s="11" t="s">
        <v>323</v>
      </c>
      <c r="B131" s="11" t="s">
        <v>324</v>
      </c>
      <c r="C131" s="12" t="s">
        <v>262</v>
      </c>
      <c r="D131" s="13">
        <f>VLOOKUP(A131,'2022_PAPI_Indicators'!A126:B306,2,)</f>
        <v>3.779237747</v>
      </c>
      <c r="E131" s="13">
        <f>VLOOKUP(A131,'2022_PAPI_Indicators'!A126:C306,3,FALSE)</f>
        <v>2.065211773</v>
      </c>
      <c r="F131" s="13">
        <f>VLOOKUP(A131,'2022_PAPI_Indicators'!A126:D306,4,FALSE)</f>
        <v>1.750831008</v>
      </c>
      <c r="G131" s="13">
        <f>VLOOKUP(A131,'2022_PAPI_Indicators'!A126:E306,5,FALSE)</f>
        <v>1.568674326</v>
      </c>
      <c r="H131" s="13">
        <f>VLOOKUP(A131,'2022_PAPI_Indicators'!A126:F306,6,FALSE)</f>
        <v>2.972269058</v>
      </c>
      <c r="I131" s="13">
        <f>VLOOKUP(A131,'2022_PAPI_Indicators'!A126:G306,7,FALSE)</f>
        <v>2.469751596</v>
      </c>
      <c r="J131" s="13">
        <f>VLOOKUP(A131,'2022_PAPI_Indicators'!A126:H306,8,FALSE)</f>
        <v>1.688773513</v>
      </c>
      <c r="K131" s="13">
        <f>VLOOKUP(A131,'2022_PAPI_Indicators'!A126:I306,9,FALSE)</f>
        <v>2.223776102</v>
      </c>
      <c r="L131" s="13">
        <f>VLOOKUP(A131,'2022_PAPI_Indicators'!A126:J306,10,FALSE)</f>
        <v>2.428127527</v>
      </c>
      <c r="M131" s="13">
        <f>VLOOKUP(A131,'2022_PAPI_Indicators'!A126:K306,11,FALSE)</f>
        <v>1.804110408</v>
      </c>
      <c r="N131" s="13">
        <f>VLOOKUP(A131,'2022_PAPI_Indicators'!A126:L306,12,FALSE)</f>
        <v>2.097620487</v>
      </c>
      <c r="O131" s="13">
        <f>VLOOKUP(A131,'2022_PAPI_Indicators'!A126:M306,13,FALSE)</f>
        <v>2.815272808</v>
      </c>
      <c r="P131" s="13">
        <f>VLOOKUP(A131,'2022_PAPI_Indicators'!A126:N306,14,FALSE)</f>
        <v>2.504351854</v>
      </c>
      <c r="Q131" s="13">
        <f>VLOOKUP(A131,'2022_PAPI_Indicators'!A126:O306,15,FALSE)</f>
        <v>3.851153612</v>
      </c>
      <c r="R131" s="14">
        <f>VLOOKUP(A131,'2022_PAPI_Indicators'!A126:P306,16,FALSE)</f>
        <v>2.589379072</v>
      </c>
      <c r="S131" s="13">
        <f>VLOOKUP(A131,'2022_PAPI_Indicators'!A126:R306,17,FALSE)</f>
        <v>2.784375191</v>
      </c>
      <c r="T131" s="13">
        <f>VLOOKUP(A131,'2022_PAPI_Indicators'!A126:S306,18,FALSE)</f>
        <v>3.551516771</v>
      </c>
      <c r="U131" s="14">
        <f>VLOOKUP(A131,'2022_PAPI_Indicators'!A126:T306,19,FALSE)</f>
        <v>3.713811636</v>
      </c>
      <c r="V131" s="13">
        <f>VLOOKUP(A131,'2022_PAPI_Indicators'!A126:U306,20,FALSE)</f>
        <v>2.756215096</v>
      </c>
      <c r="W131" s="13">
        <f>VLOOKUP(A131,'2022_PAPI_Indicators'!A126:V306,21,FALSE)</f>
        <v>3.662868977</v>
      </c>
      <c r="X131" s="13">
        <f>VLOOKUP(A131,'2022_PAPI_Indicators'!A126:W306,22,FALSE)</f>
        <v>3.047012329</v>
      </c>
      <c r="Y131" s="13">
        <f>VLOOKUP(A131,'2022_PAPI_Indicators'!A126:X306,23,FALSE)</f>
        <v>3.498996258</v>
      </c>
      <c r="Z131" s="13">
        <f>VLOOKUP(A131,'2022_PAPI_Indicators'!A126:Y306,24,FALSE)</f>
        <v>2.622291088</v>
      </c>
      <c r="AA131" s="13">
        <f>VLOOKUP(A131,'2022_PAPI_Indicators'!A126:Z306,25,FALSE)</f>
        <v>2.700036526</v>
      </c>
      <c r="AB131" s="13">
        <f>VLOOKUP(A131,'2022_PAPI_Indicators'!A126:AA306,26,FALSE)</f>
        <v>2.714749098</v>
      </c>
      <c r="AC131" s="13">
        <f>VLOOKUP(A131,'2022_PAPI_Indicators'!A126:AB306,27,FALSE)</f>
        <v>2.747101545</v>
      </c>
      <c r="AD131" s="13">
        <f>VLOOKUP(A131,'2022_PAPI_Indicators'!A126:AC306,28,FALSE)</f>
        <v>2.620327711</v>
      </c>
      <c r="AE131" s="13">
        <f>VLOOKUP(A131,'2022_PAPI_Indicators'!A126:AD306,29,FALSE)</f>
        <v>2.592218161</v>
      </c>
      <c r="AF131" s="13">
        <f>VLOOKUP(A131,'2022_PAPI_Indicators'!A126:AE306,30,FALSE)</f>
        <v>2.883808136</v>
      </c>
      <c r="AG131" s="13">
        <f>VLOOKUP(A131,'2022_PAPI_Indicators'!A126:AF306,31,FALSE)</f>
        <v>2.560464144</v>
      </c>
      <c r="AH131" s="13">
        <f>VLOOKUP(A131,'2022_PAPI_Indicators'!A126:AG306,32,FALSE)</f>
        <v>3.070953846</v>
      </c>
      <c r="AI131" s="13">
        <f>VLOOKUP(A131,'2022_PAPI_Indicators'!A126:AH306,33,FALSE)</f>
        <v>3.754845142</v>
      </c>
      <c r="AJ131" s="13">
        <f>VLOOKUP(A131,'2022_PAPI_Indicators'!A126:AI306,34,FALSE)</f>
        <v>2.897894859</v>
      </c>
      <c r="AK131" s="13">
        <f>VLOOKUP(A131,'2022_PAPI_Indicators'!A126:AJ306,35,FALSE)</f>
        <v>1.513475537</v>
      </c>
      <c r="AL131" s="13">
        <f>VLOOKUP(A131,'2022_PAPI_Indicators'!A126:AK306,36,FALSE)</f>
        <v>2.217479706</v>
      </c>
      <c r="AM131" s="13">
        <f>VLOOKUP(A131,'2022_PAPI_Indicators'!A126:AL306,37,FALSE)</f>
        <v>2.219484091</v>
      </c>
      <c r="AN131" s="13">
        <f>VLOOKUP(A131,'2022_PAPI_Indicators'!A126:AM306,38,FALSE)</f>
        <v>2.90643096</v>
      </c>
      <c r="AO131" s="13">
        <f>VLOOKUP(A131,'2022_PAPI_Indicators'!A126:AN306,39,FALSE)</f>
        <v>2.435081005</v>
      </c>
      <c r="AP131" s="13">
        <f>VLOOKUP(A131,'2022_PAPI_Indicators'!A126:AO306,40,FALSE)</f>
        <v>1.646805167</v>
      </c>
      <c r="AQ131" s="13">
        <f>VLOOKUP(A131,'2022_PAPI_Indicators'!A126:AP306,41,FALSE)</f>
        <v>2.191053867</v>
      </c>
      <c r="AR131" s="13">
        <f>VLOOKUP(A131,'2022_PAPI_Indicators'!A126:AQ306,42,FALSE)</f>
        <v>1.772239685</v>
      </c>
      <c r="AS131" s="13">
        <f>VLOOKUP(A131,'2022_PAPI_Indicators'!A126:AR306,43,FALSE)</f>
        <v>1.747667193</v>
      </c>
      <c r="AT131" s="13">
        <f>VLOOKUP(A131,'2022_PAPI_Indicators'!A126:AS306,44,FALSE)</f>
        <v>1.546915293</v>
      </c>
      <c r="AU131" s="13">
        <f>VLOOKUP(A131,'2022_PAPI_Indicators'!A126:AT306,45,FALSE)</f>
        <v>2.411124706</v>
      </c>
      <c r="AV131" s="13">
        <f>VLOOKUP(A131,'2022_PAPI_Indicators'!A126:AU306,46,FALSE)</f>
        <v>2.586415768</v>
      </c>
      <c r="AW131" s="13">
        <f>VLOOKUP(A131,'2022_PAPI_Indicators'!A126:AV306,47,FALSE)</f>
        <v>2.368132353</v>
      </c>
      <c r="AX131" s="13">
        <f>VLOOKUP(A131,'2022_PAPI_Indicators'!A126:AW306,48,FALSE)</f>
        <v>3.158478498</v>
      </c>
      <c r="AY131" s="13">
        <f>VLOOKUP(A131,'2022_PAPI_Indicators'!A126:AX306,49,FALSE)</f>
        <v>2.654410601</v>
      </c>
      <c r="AZ131" s="13">
        <f>VLOOKUP(A131,'2022_PAPI_Indicators'!A126:AY306,50,FALSE)</f>
        <v>3.065285921</v>
      </c>
      <c r="BA131" s="13">
        <f>VLOOKUP(A131,'2022_PAPI_Indicators'!A126:AZ306,51,FALSE)</f>
        <v>3.345379114</v>
      </c>
      <c r="BB131" s="13">
        <f>VLOOKUP(A131,'2022_PAPI_Indicators'!A126:BA306,52,FALSE)</f>
        <v>2.496687412</v>
      </c>
      <c r="BC131" s="13">
        <f>VLOOKUP(A131,'2022_PAPI_Indicators'!A126:BB306,53,FALSE)</f>
        <v>2.501242161</v>
      </c>
      <c r="BD131" s="13">
        <f>VLOOKUP(A131,'2022_PAPI_Indicators'!A126:BC306,54,FALSE)</f>
        <v>1.960781455</v>
      </c>
      <c r="BE131" s="13">
        <f>VLOOKUP(A131,'2022_PAPI_Indicators'!A126:BD306,55,FALSE)</f>
        <v>2.802131176</v>
      </c>
      <c r="BF131" s="13">
        <f>VLOOKUP(A131,'2022_PAPI_Indicators'!A126:BE306,56,FALSE)</f>
        <v>3.392493963</v>
      </c>
      <c r="BG131" s="13">
        <f>VLOOKUP(A131,'2022_PAPI_Indicators'!A126:BF306,57,FALSE)</f>
        <v>2.256680727</v>
      </c>
      <c r="BH131" s="13">
        <f>VLOOKUP(A131,'2022_PAPI_Indicators'!A126:BG306,58,FALSE)</f>
        <v>3.590810537</v>
      </c>
      <c r="BI131" s="13">
        <f>VLOOKUP(A131,'2022_PAPI_Indicators'!A126:BH306,59,FALSE)</f>
        <v>1.802848935</v>
      </c>
      <c r="BJ131" s="13">
        <f>VLOOKUP(A131,'2022_PAPI_Indicators'!A126:BI306,60,FALSE)</f>
        <v>1.651651859</v>
      </c>
      <c r="BK131" s="13">
        <f>VLOOKUP(A131,'2022_PAPI_Indicators'!A126:BJ306,61,FALSE)</f>
        <v>2.343272209</v>
      </c>
      <c r="BL131" s="13">
        <f>VLOOKUP(A131,'2022_PAPI_Indicators'!A126:BK306,62,FALSE)</f>
        <v>2.354253054</v>
      </c>
      <c r="BM131" s="13">
        <f>VLOOKUP(A131,'2022_PAPI_Indicators'!A126:BL306,63,FALSE)</f>
        <v>1.736500382</v>
      </c>
      <c r="BN131" s="13">
        <f>VLOOKUP(A131,'2022_PAPI_Indicators'!A126:BM306,64,FALSE)</f>
        <v>2.141299725</v>
      </c>
    </row>
    <row r="132" ht="12.0" customHeight="1">
      <c r="A132" s="11" t="s">
        <v>325</v>
      </c>
      <c r="B132" s="11" t="s">
        <v>326</v>
      </c>
      <c r="C132" s="12" t="s">
        <v>83</v>
      </c>
      <c r="D132" s="24">
        <f>VLOOKUP(A132,'2022_PAPI_Indicators'!A127:B307,2,)</f>
        <v>0.9298329353</v>
      </c>
      <c r="E132" s="24">
        <f>VLOOKUP(A132,'2022_PAPI_Indicators'!A127:C307,3,FALSE)</f>
        <v>0.5104315877</v>
      </c>
      <c r="F132" s="24">
        <f>VLOOKUP(A132,'2022_PAPI_Indicators'!A127:D307,4,FALSE)</f>
        <v>0.3740233183</v>
      </c>
      <c r="G132" s="24">
        <f>VLOOKUP(A132,'2022_PAPI_Indicators'!A127:E307,5,FALSE)</f>
        <v>0.4310724437</v>
      </c>
      <c r="H132" s="24">
        <f>VLOOKUP(A132,'2022_PAPI_Indicators'!A127:F307,6,FALSE)</f>
        <v>0.4719464481</v>
      </c>
      <c r="I132" s="24">
        <f>VLOOKUP(A132,'2022_PAPI_Indicators'!A127:G307,7,FALSE)</f>
        <v>0.6185716987</v>
      </c>
      <c r="J132" s="24">
        <f>VLOOKUP(A132,'2022_PAPI_Indicators'!A127:H307,8,FALSE)</f>
        <v>0.1403030008</v>
      </c>
      <c r="K132" s="24">
        <f>VLOOKUP(A132,'2022_PAPI_Indicators'!A127:I307,9,FALSE)</f>
        <v>0.4596603513</v>
      </c>
      <c r="L132" s="24">
        <f>VLOOKUP(A132,'2022_PAPI_Indicators'!A127:J307,10,FALSE)</f>
        <v>0.4277362823</v>
      </c>
      <c r="M132" s="24">
        <f>VLOOKUP(A132,'2022_PAPI_Indicators'!A127:K307,11,FALSE)</f>
        <v>0.3593252301</v>
      </c>
      <c r="N132" s="24">
        <f>VLOOKUP(A132,'2022_PAPI_Indicators'!A127:L307,12,FALSE)</f>
        <v>0.1908217818</v>
      </c>
      <c r="O132" s="24">
        <f>VLOOKUP(A132,'2022_PAPI_Indicators'!A127:M307,13,FALSE)</f>
        <v>0.3610239923</v>
      </c>
      <c r="P132" s="24">
        <f>VLOOKUP(A132,'2022_PAPI_Indicators'!A127:N307,14,FALSE)</f>
        <v>0.5159521103</v>
      </c>
      <c r="Q132" s="24">
        <f>VLOOKUP(A132,'2022_PAPI_Indicators'!A127:O307,15,FALSE)</f>
        <v>0.6832852364</v>
      </c>
      <c r="R132" s="25">
        <f>VLOOKUP(A132,'2022_PAPI_Indicators'!A127:P307,16,FALSE)</f>
        <v>0.6885244846</v>
      </c>
      <c r="S132" s="24">
        <f>VLOOKUP(A132,'2022_PAPI_Indicators'!A127:R307,17,FALSE)</f>
        <v>0.6162468195</v>
      </c>
      <c r="T132" s="24">
        <f>VLOOKUP(A132,'2022_PAPI_Indicators'!A127:S307,18,FALSE)</f>
        <v>0.851593256</v>
      </c>
      <c r="U132" s="25">
        <f>VLOOKUP(A132,'2022_PAPI_Indicators'!A127:T307,19,FALSE)</f>
        <v>0.7930482626</v>
      </c>
      <c r="V132" s="24">
        <f>VLOOKUP(A132,'2022_PAPI_Indicators'!A127:U307,20,FALSE)</f>
        <v>0.7684268355</v>
      </c>
      <c r="W132" s="24">
        <f>VLOOKUP(A132,'2022_PAPI_Indicators'!A127:V307,21,FALSE)</f>
        <v>0.8987216353</v>
      </c>
      <c r="X132" s="24">
        <f>VLOOKUP(A132,'2022_PAPI_Indicators'!A127:W307,22,FALSE)</f>
        <v>0.7768619061</v>
      </c>
      <c r="Y132" s="24">
        <f>VLOOKUP(A132,'2022_PAPI_Indicators'!A127:X307,23,FALSE)</f>
        <v>0.9492644668</v>
      </c>
      <c r="Z132" s="24">
        <f>VLOOKUP(A132,'2022_PAPI_Indicators'!A127:Y307,24,FALSE)</f>
        <v>0.5274808407</v>
      </c>
      <c r="AA132" s="24">
        <f>VLOOKUP(A132,'2022_PAPI_Indicators'!A127:Z307,25,FALSE)</f>
        <v>0.6443965435</v>
      </c>
      <c r="AB132" s="24">
        <f>VLOOKUP(A132,'2022_PAPI_Indicators'!A127:AA307,26,FALSE)</f>
        <v>0.7093623281</v>
      </c>
      <c r="AC132" s="24">
        <f>VLOOKUP(A132,'2022_PAPI_Indicators'!A127:AB307,27,FALSE)</f>
        <v>0.5847322345</v>
      </c>
      <c r="AD132" s="24">
        <f>VLOOKUP(A132,'2022_PAPI_Indicators'!A127:AC307,28,FALSE)</f>
        <v>0.4253733456</v>
      </c>
      <c r="AE132" s="24">
        <f>VLOOKUP(A132,'2022_PAPI_Indicators'!A127:AD307,29,FALSE)</f>
        <v>0.7754821777</v>
      </c>
      <c r="AF132" s="24">
        <f>VLOOKUP(A132,'2022_PAPI_Indicators'!A127:AE307,30,FALSE)</f>
        <v>0.5252411366</v>
      </c>
      <c r="AG132" s="24">
        <f>VLOOKUP(A132,'2022_PAPI_Indicators'!A127:AF307,31,FALSE)</f>
        <v>0.4822466671</v>
      </c>
      <c r="AH132" s="24">
        <f>VLOOKUP(A132,'2022_PAPI_Indicators'!A127:AG307,32,FALSE)</f>
        <v>0.8722994924</v>
      </c>
      <c r="AI132" s="24">
        <f>VLOOKUP(A132,'2022_PAPI_Indicators'!A127:AH307,33,FALSE)</f>
        <v>0.9729815125</v>
      </c>
      <c r="AJ132" s="24">
        <f>VLOOKUP(A132,'2022_PAPI_Indicators'!A127:AI307,34,FALSE)</f>
        <v>0.6055310369</v>
      </c>
      <c r="AK132" s="24">
        <f>VLOOKUP(A132,'2022_PAPI_Indicators'!A127:AJ307,35,FALSE)</f>
        <v>0.2563157082</v>
      </c>
      <c r="AL132" s="24">
        <f>VLOOKUP(A132,'2022_PAPI_Indicators'!A127:AK307,36,FALSE)</f>
        <v>0.2936124504</v>
      </c>
      <c r="AM132" s="24">
        <f>VLOOKUP(A132,'2022_PAPI_Indicators'!A127:AL307,37,FALSE)</f>
        <v>0.6057052612</v>
      </c>
      <c r="AN132" s="24">
        <f>VLOOKUP(A132,'2022_PAPI_Indicators'!A127:AM307,38,FALSE)</f>
        <v>0.7708302736</v>
      </c>
      <c r="AO132" s="24">
        <f>VLOOKUP(A132,'2022_PAPI_Indicators'!A127:AN307,39,FALSE)</f>
        <v>0.9690061808</v>
      </c>
      <c r="AP132" s="24">
        <f>VLOOKUP(A132,'2022_PAPI_Indicators'!A127:AO307,40,FALSE)</f>
        <v>0.7013127208</v>
      </c>
      <c r="AQ132" s="24">
        <f>VLOOKUP(A132,'2022_PAPI_Indicators'!A127:AP307,41,FALSE)</f>
        <v>0.1503440291</v>
      </c>
      <c r="AR132" s="24">
        <f>VLOOKUP(A132,'2022_PAPI_Indicators'!A127:AQ307,42,FALSE)</f>
        <v>0.1479725838</v>
      </c>
      <c r="AS132" s="24">
        <f>VLOOKUP(A132,'2022_PAPI_Indicators'!A127:AR307,43,FALSE)</f>
        <v>0.1458314657</v>
      </c>
      <c r="AT132" s="24">
        <f>VLOOKUP(A132,'2022_PAPI_Indicators'!A127:AS307,44,FALSE)</f>
        <v>0.1589609385</v>
      </c>
      <c r="AU132" s="24">
        <f>VLOOKUP(A132,'2022_PAPI_Indicators'!A127:AT307,45,FALSE)</f>
        <v>0.2084514201</v>
      </c>
      <c r="AV132" s="24">
        <f>VLOOKUP(A132,'2022_PAPI_Indicators'!A127:AU307,46,FALSE)</f>
        <v>0.2810474336</v>
      </c>
      <c r="AW132" s="24">
        <f>VLOOKUP(A132,'2022_PAPI_Indicators'!A127:AV307,47,FALSE)</f>
        <v>0.2036291361</v>
      </c>
      <c r="AX132" s="24">
        <f>VLOOKUP(A132,'2022_PAPI_Indicators'!A127:AW307,48,FALSE)</f>
        <v>0.7697535753</v>
      </c>
      <c r="AY132" s="24">
        <f>VLOOKUP(A132,'2022_PAPI_Indicators'!A127:AX307,49,FALSE)</f>
        <v>0.6320389509</v>
      </c>
      <c r="AZ132" s="24">
        <f>VLOOKUP(A132,'2022_PAPI_Indicators'!A127:AY307,50,FALSE)</f>
        <v>0.7974498272</v>
      </c>
      <c r="BA132" s="24">
        <f>VLOOKUP(A132,'2022_PAPI_Indicators'!A127:AZ307,51,FALSE)</f>
        <v>0.9267973304</v>
      </c>
      <c r="BB132" s="24">
        <f>VLOOKUP(A132,'2022_PAPI_Indicators'!A127:BA307,52,FALSE)</f>
        <v>0.2901266217</v>
      </c>
      <c r="BC132" s="24">
        <f>VLOOKUP(A132,'2022_PAPI_Indicators'!A127:BB307,53,FALSE)</f>
        <v>0.83910501</v>
      </c>
      <c r="BD132" s="24">
        <f>VLOOKUP(A132,'2022_PAPI_Indicators'!A127:BC307,54,FALSE)</f>
        <v>0.5769912004</v>
      </c>
      <c r="BE132" s="24">
        <f>VLOOKUP(A132,'2022_PAPI_Indicators'!A127:BD307,55,FALSE)</f>
        <v>0.716930449</v>
      </c>
      <c r="BF132" s="24">
        <f>VLOOKUP(A132,'2022_PAPI_Indicators'!A127:BE307,56,FALSE)</f>
        <v>0.9037393928</v>
      </c>
      <c r="BG132" s="24">
        <f>VLOOKUP(A132,'2022_PAPI_Indicators'!A127:BF307,57,FALSE)</f>
        <v>0.856231153</v>
      </c>
      <c r="BH132" s="24">
        <f>VLOOKUP(A132,'2022_PAPI_Indicators'!A127:BG307,58,FALSE)</f>
        <v>0.8811839819</v>
      </c>
      <c r="BI132" s="24">
        <f>VLOOKUP(A132,'2022_PAPI_Indicators'!A127:BH307,59,FALSE)</f>
        <v>0.5125467181</v>
      </c>
      <c r="BJ132" s="24">
        <f>VLOOKUP(A132,'2022_PAPI_Indicators'!A127:BI307,60,FALSE)</f>
        <v>0.8140326142</v>
      </c>
      <c r="BK132" s="24">
        <f>VLOOKUP(A132,'2022_PAPI_Indicators'!A127:BJ307,61,FALSE)</f>
        <v>0.6294222474</v>
      </c>
      <c r="BL132" s="24">
        <f>VLOOKUP(A132,'2022_PAPI_Indicators'!A127:BK307,62,FALSE)</f>
        <v>0.621568203</v>
      </c>
      <c r="BM132" s="24">
        <f>VLOOKUP(A132,'2022_PAPI_Indicators'!A127:BL307,63,FALSE)</f>
        <v>0.7811774611</v>
      </c>
      <c r="BN132" s="24">
        <f>VLOOKUP(A132,'2022_PAPI_Indicators'!A127:BM307,64,FALSE)</f>
        <v>0.5767355561</v>
      </c>
    </row>
    <row r="133" ht="13.5" customHeight="1">
      <c r="A133" s="11" t="s">
        <v>327</v>
      </c>
      <c r="B133" s="11" t="s">
        <v>328</v>
      </c>
      <c r="C133" s="12" t="s">
        <v>83</v>
      </c>
      <c r="D133" s="24">
        <f>VLOOKUP(A133,'2022_PAPI_Indicators'!A128:B308,2,)</f>
        <v>0.007265792694</v>
      </c>
      <c r="E133" s="24">
        <f>VLOOKUP(A133,'2022_PAPI_Indicators'!A128:C308,3,FALSE)</f>
        <v>0.09055295587</v>
      </c>
      <c r="F133" s="24">
        <f>VLOOKUP(A133,'2022_PAPI_Indicators'!A128:D308,4,FALSE)</f>
        <v>0.007364431396</v>
      </c>
      <c r="G133" s="24">
        <f>VLOOKUP(A133,'2022_PAPI_Indicators'!A128:E308,5,FALSE)</f>
        <v>0</v>
      </c>
      <c r="H133" s="24">
        <f>VLOOKUP(A133,'2022_PAPI_Indicators'!A128:F308,6,FALSE)</f>
        <v>0</v>
      </c>
      <c r="I133" s="24">
        <f>VLOOKUP(A133,'2022_PAPI_Indicators'!A128:G308,7,FALSE)</f>
        <v>0.006822227966</v>
      </c>
      <c r="J133" s="24">
        <f>VLOOKUP(A133,'2022_PAPI_Indicators'!A128:H308,8,FALSE)</f>
        <v>0</v>
      </c>
      <c r="K133" s="24">
        <f>VLOOKUP(A133,'2022_PAPI_Indicators'!A128:I308,9,FALSE)</f>
        <v>0.005460144486</v>
      </c>
      <c r="L133" s="24">
        <f>VLOOKUP(A133,'2022_PAPI_Indicators'!A128:J308,10,FALSE)</f>
        <v>0.02378405258</v>
      </c>
      <c r="M133" s="24">
        <f>VLOOKUP(A133,'2022_PAPI_Indicators'!A128:K308,11,FALSE)</f>
        <v>0</v>
      </c>
      <c r="N133" s="24">
        <f>VLOOKUP(A133,'2022_PAPI_Indicators'!A128:L308,12,FALSE)</f>
        <v>0.0501260832</v>
      </c>
      <c r="O133" s="24">
        <f>VLOOKUP(A133,'2022_PAPI_Indicators'!A128:M308,13,FALSE)</f>
        <v>0.004503207747</v>
      </c>
      <c r="P133" s="24">
        <f>VLOOKUP(A133,'2022_PAPI_Indicators'!A128:N308,14,FALSE)</f>
        <v>0.03125</v>
      </c>
      <c r="Q133" s="24">
        <f>VLOOKUP(A133,'2022_PAPI_Indicators'!A128:O308,15,FALSE)</f>
        <v>0.04524496943</v>
      </c>
      <c r="R133" s="25">
        <f>VLOOKUP(A133,'2022_PAPI_Indicators'!A128:P308,16,FALSE)</f>
        <v>0.007416083477</v>
      </c>
      <c r="S133" s="24">
        <f>VLOOKUP(A133,'2022_PAPI_Indicators'!A128:R308,17,FALSE)</f>
        <v>0.02158182859</v>
      </c>
      <c r="T133" s="24">
        <f>VLOOKUP(A133,'2022_PAPI_Indicators'!A128:S308,18,FALSE)</f>
        <v>0.01413397305</v>
      </c>
      <c r="U133" s="25">
        <f>VLOOKUP(A133,'2022_PAPI_Indicators'!A128:T308,19,FALSE)</f>
        <v>0.03328493237</v>
      </c>
      <c r="V133" s="24">
        <f>VLOOKUP(A133,'2022_PAPI_Indicators'!A128:U308,20,FALSE)</f>
        <v>0.05613894761</v>
      </c>
      <c r="W133" s="24">
        <f>VLOOKUP(A133,'2022_PAPI_Indicators'!A128:V308,21,FALSE)</f>
        <v>0.05063918605</v>
      </c>
      <c r="X133" s="24">
        <f>VLOOKUP(A133,'2022_PAPI_Indicators'!A128:W308,22,FALSE)</f>
        <v>0.0967939198</v>
      </c>
      <c r="Y133" s="24">
        <f>VLOOKUP(A133,'2022_PAPI_Indicators'!A128:X308,23,FALSE)</f>
        <v>0.02899171785</v>
      </c>
      <c r="Z133" s="24">
        <f>VLOOKUP(A133,'2022_PAPI_Indicators'!A128:Y308,24,FALSE)</f>
        <v>0.3745670319</v>
      </c>
      <c r="AA133" s="24">
        <f>VLOOKUP(A133,'2022_PAPI_Indicators'!A128:Z308,25,FALSE)</f>
        <v>0.3556034267</v>
      </c>
      <c r="AB133" s="24">
        <f>VLOOKUP(A133,'2022_PAPI_Indicators'!A128:AA308,26,FALSE)</f>
        <v>0.1307869554</v>
      </c>
      <c r="AC133" s="24">
        <f>VLOOKUP(A133,'2022_PAPI_Indicators'!A128:AB308,27,FALSE)</f>
        <v>0.02966198139</v>
      </c>
      <c r="AD133" s="24">
        <f>VLOOKUP(A133,'2022_PAPI_Indicators'!A128:AC308,28,FALSE)</f>
        <v>0.1835362166</v>
      </c>
      <c r="AE133" s="24">
        <f>VLOOKUP(A133,'2022_PAPI_Indicators'!A128:AD308,29,FALSE)</f>
        <v>0.082323201</v>
      </c>
      <c r="AF133" s="24">
        <f>VLOOKUP(A133,'2022_PAPI_Indicators'!A128:AE308,30,FALSE)</f>
        <v>0.006981747691</v>
      </c>
      <c r="AG133" s="24">
        <f>VLOOKUP(A133,'2022_PAPI_Indicators'!A128:AF308,31,FALSE)</f>
        <v>0.06455935538</v>
      </c>
      <c r="AH133" s="24">
        <f>VLOOKUP(A133,'2022_PAPI_Indicators'!A128:AG308,32,FALSE)</f>
        <v>0</v>
      </c>
      <c r="AI133" s="24">
        <f>VLOOKUP(A133,'2022_PAPI_Indicators'!A128:AH308,33,FALSE)</f>
        <v>0</v>
      </c>
      <c r="AJ133" s="24">
        <f>VLOOKUP(A133,'2022_PAPI_Indicators'!A128:AI308,34,FALSE)</f>
        <v>0</v>
      </c>
      <c r="AK133" s="24">
        <f>VLOOKUP(A133,'2022_PAPI_Indicators'!A128:AJ308,35,FALSE)</f>
        <v>0</v>
      </c>
      <c r="AL133" s="24">
        <f>VLOOKUP(A133,'2022_PAPI_Indicators'!A128:AK308,36,FALSE)</f>
        <v>0</v>
      </c>
      <c r="AM133" s="24">
        <f>VLOOKUP(A133,'2022_PAPI_Indicators'!A128:AL308,37,FALSE)</f>
        <v>0</v>
      </c>
      <c r="AN133" s="24">
        <f>VLOOKUP(A133,'2022_PAPI_Indicators'!A128:AM308,38,FALSE)</f>
        <v>0</v>
      </c>
      <c r="AO133" s="24">
        <f>VLOOKUP(A133,'2022_PAPI_Indicators'!A128:AN308,39,FALSE)</f>
        <v>0</v>
      </c>
      <c r="AP133" s="24">
        <f>VLOOKUP(A133,'2022_PAPI_Indicators'!A128:AO308,40,FALSE)</f>
        <v>0.02105968818</v>
      </c>
      <c r="AQ133" s="24">
        <f>VLOOKUP(A133,'2022_PAPI_Indicators'!A128:AP308,41,FALSE)</f>
        <v>0</v>
      </c>
      <c r="AR133" s="24">
        <f>VLOOKUP(A133,'2022_PAPI_Indicators'!A128:AQ308,42,FALSE)</f>
        <v>0.007094606757</v>
      </c>
      <c r="AS133" s="24">
        <f>VLOOKUP(A133,'2022_PAPI_Indicators'!A128:AR308,43,FALSE)</f>
        <v>0.03265877813</v>
      </c>
      <c r="AT133" s="24">
        <f>VLOOKUP(A133,'2022_PAPI_Indicators'!A128:AS308,44,FALSE)</f>
        <v>0.005850085523</v>
      </c>
      <c r="AU133" s="24">
        <f>VLOOKUP(A133,'2022_PAPI_Indicators'!A128:AT308,45,FALSE)</f>
        <v>0</v>
      </c>
      <c r="AV133" s="24">
        <f>VLOOKUP(A133,'2022_PAPI_Indicators'!A128:AU308,46,FALSE)</f>
        <v>0.007254599128</v>
      </c>
      <c r="AW133" s="24">
        <f>VLOOKUP(A133,'2022_PAPI_Indicators'!A128:AV308,47,FALSE)</f>
        <v>0</v>
      </c>
      <c r="AX133" s="24">
        <f>VLOOKUP(A133,'2022_PAPI_Indicators'!A128:AW308,48,FALSE)</f>
        <v>0</v>
      </c>
      <c r="AY133" s="24">
        <f>VLOOKUP(A133,'2022_PAPI_Indicators'!A128:AX308,49,FALSE)</f>
        <v>0.004313890357</v>
      </c>
      <c r="AZ133" s="24">
        <f>VLOOKUP(A133,'2022_PAPI_Indicators'!A128:AY308,50,FALSE)</f>
        <v>0</v>
      </c>
      <c r="BA133" s="24">
        <f>VLOOKUP(A133,'2022_PAPI_Indicators'!A128:AZ308,51,FALSE)</f>
        <v>0</v>
      </c>
      <c r="BB133" s="24">
        <f>VLOOKUP(A133,'2022_PAPI_Indicators'!A128:BA308,52,FALSE)</f>
        <v>0.01873790473</v>
      </c>
      <c r="BC133" s="24">
        <f>VLOOKUP(A133,'2022_PAPI_Indicators'!A128:BB308,53,FALSE)</f>
        <v>0.04300949723</v>
      </c>
      <c r="BD133" s="24">
        <f>VLOOKUP(A133,'2022_PAPI_Indicators'!A128:BC308,54,FALSE)</f>
        <v>0.2737366557</v>
      </c>
      <c r="BE133" s="24">
        <f>VLOOKUP(A133,'2022_PAPI_Indicators'!A128:BD308,55,FALSE)</f>
        <v>0.01572608575</v>
      </c>
      <c r="BF133" s="24">
        <f>VLOOKUP(A133,'2022_PAPI_Indicators'!A128:BE308,56,FALSE)</f>
        <v>0.02062726952</v>
      </c>
      <c r="BG133" s="24">
        <f>VLOOKUP(A133,'2022_PAPI_Indicators'!A128:BF308,57,FALSE)</f>
        <v>0.0008488463936</v>
      </c>
      <c r="BH133" s="24">
        <f>VLOOKUP(A133,'2022_PAPI_Indicators'!A128:BG308,58,FALSE)</f>
        <v>0.008911200799</v>
      </c>
      <c r="BI133" s="24">
        <f>VLOOKUP(A133,'2022_PAPI_Indicators'!A128:BH308,59,FALSE)</f>
        <v>0.2087148577</v>
      </c>
      <c r="BJ133" s="24">
        <f>VLOOKUP(A133,'2022_PAPI_Indicators'!A128:BI308,60,FALSE)</f>
        <v>0.08396591991</v>
      </c>
      <c r="BK133" s="24">
        <f>VLOOKUP(A133,'2022_PAPI_Indicators'!A128:BJ308,61,FALSE)</f>
        <v>0.06350553036</v>
      </c>
      <c r="BL133" s="24">
        <f>VLOOKUP(A133,'2022_PAPI_Indicators'!A128:BK308,62,FALSE)</f>
        <v>0.0760602504</v>
      </c>
      <c r="BM133" s="24">
        <f>VLOOKUP(A133,'2022_PAPI_Indicators'!A128:BL308,63,FALSE)</f>
        <v>0.05991668254</v>
      </c>
      <c r="BN133" s="24">
        <f>VLOOKUP(A133,'2022_PAPI_Indicators'!A128:BM308,64,FALSE)</f>
        <v>0.07108547539</v>
      </c>
    </row>
    <row r="134" ht="13.5" customHeight="1">
      <c r="A134" s="19" t="s">
        <v>329</v>
      </c>
      <c r="B134" s="19" t="s">
        <v>330</v>
      </c>
      <c r="C134" s="20" t="s">
        <v>88</v>
      </c>
      <c r="D134" s="21">
        <f>VLOOKUP(A134,'2022_PAPI_Indicators'!A129:B309,2,)</f>
        <v>1.953770757</v>
      </c>
      <c r="E134" s="21">
        <f>VLOOKUP(A134,'2022_PAPI_Indicators'!A129:C309,3,FALSE)</f>
        <v>1.88550806</v>
      </c>
      <c r="F134" s="21">
        <f>VLOOKUP(A134,'2022_PAPI_Indicators'!A129:D309,4,FALSE)</f>
        <v>1.859418869</v>
      </c>
      <c r="G134" s="21">
        <f>VLOOKUP(A134,'2022_PAPI_Indicators'!A129:E309,5,FALSE)</f>
        <v>1.863598824</v>
      </c>
      <c r="H134" s="21">
        <f>VLOOKUP(A134,'2022_PAPI_Indicators'!A129:F309,6,FALSE)</f>
        <v>2.023257017</v>
      </c>
      <c r="I134" s="21">
        <f>VLOOKUP(A134,'2022_PAPI_Indicators'!A129:G309,7,FALSE)</f>
        <v>1.875926614</v>
      </c>
      <c r="J134" s="21">
        <f>VLOOKUP(A134,'2022_PAPI_Indicators'!A129:H309,8,FALSE)</f>
        <v>1.952300072</v>
      </c>
      <c r="K134" s="21">
        <f>VLOOKUP(A134,'2022_PAPI_Indicators'!A129:I309,9,FALSE)</f>
        <v>1.868340731</v>
      </c>
      <c r="L134" s="21">
        <f>VLOOKUP(A134,'2022_PAPI_Indicators'!A129:J309,10,FALSE)</f>
        <v>1.943778276</v>
      </c>
      <c r="M134" s="21">
        <f>VLOOKUP(A134,'2022_PAPI_Indicators'!A129:K309,11,FALSE)</f>
        <v>1.982083201</v>
      </c>
      <c r="N134" s="21">
        <f>VLOOKUP(A134,'2022_PAPI_Indicators'!A129:L309,12,FALSE)</f>
        <v>1.949364901</v>
      </c>
      <c r="O134" s="21">
        <f>VLOOKUP(A134,'2022_PAPI_Indicators'!A129:M309,13,FALSE)</f>
        <v>1.917569518</v>
      </c>
      <c r="P134" s="21">
        <f>VLOOKUP(A134,'2022_PAPI_Indicators'!A129:N309,14,FALSE)</f>
        <v>2.001445055</v>
      </c>
      <c r="Q134" s="21">
        <f>VLOOKUP(A134,'2022_PAPI_Indicators'!A129:O309,15,FALSE)</f>
        <v>2.123624086</v>
      </c>
      <c r="R134" s="22">
        <f>VLOOKUP(A134,'2022_PAPI_Indicators'!A129:P309,16,FALSE)</f>
        <v>2.014529467</v>
      </c>
      <c r="S134" s="21">
        <f>VLOOKUP(A134,'2022_PAPI_Indicators'!A129:R309,17,FALSE)</f>
        <v>2.004793167</v>
      </c>
      <c r="T134" s="21">
        <f>VLOOKUP(A134,'2022_PAPI_Indicators'!A129:S309,18,FALSE)</f>
        <v>2.014217615</v>
      </c>
      <c r="U134" s="22">
        <f>VLOOKUP(A134,'2022_PAPI_Indicators'!A129:T309,19,FALSE)</f>
        <v>2.052344799</v>
      </c>
      <c r="V134" s="21">
        <f>VLOOKUP(A134,'2022_PAPI_Indicators'!A129:U309,20,FALSE)</f>
        <v>1.982950091</v>
      </c>
      <c r="W134" s="21">
        <f>VLOOKUP(A134,'2022_PAPI_Indicators'!A129:V309,21,FALSE)</f>
        <v>1.946905971</v>
      </c>
      <c r="X134" s="21">
        <f>VLOOKUP(A134,'2022_PAPI_Indicators'!A129:W309,22,FALSE)</f>
        <v>2.007301569</v>
      </c>
      <c r="Y134" s="21">
        <f>VLOOKUP(A134,'2022_PAPI_Indicators'!A129:X309,23,FALSE)</f>
        <v>1.930104852</v>
      </c>
      <c r="Z134" s="21">
        <f>VLOOKUP(A134,'2022_PAPI_Indicators'!A129:Y309,24,FALSE)</f>
        <v>1.995736718</v>
      </c>
      <c r="AA134" s="21">
        <f>VLOOKUP(A134,'2022_PAPI_Indicators'!A129:Z309,25,FALSE)</f>
        <v>2.015457392</v>
      </c>
      <c r="AB134" s="21">
        <f>VLOOKUP(A134,'2022_PAPI_Indicators'!A129:AA309,26,FALSE)</f>
        <v>1.983142138</v>
      </c>
      <c r="AC134" s="21">
        <f>VLOOKUP(A134,'2022_PAPI_Indicators'!A129:AB309,27,FALSE)</f>
        <v>2.025488615</v>
      </c>
      <c r="AD134" s="21">
        <f>VLOOKUP(A134,'2022_PAPI_Indicators'!A129:AC309,28,FALSE)</f>
        <v>1.933184147</v>
      </c>
      <c r="AE134" s="21">
        <f>VLOOKUP(A134,'2022_PAPI_Indicators'!A129:AD309,29,FALSE)</f>
        <v>1.928753138</v>
      </c>
      <c r="AF134" s="21">
        <f>VLOOKUP(A134,'2022_PAPI_Indicators'!A129:AE309,30,FALSE)</f>
        <v>1.884967804</v>
      </c>
      <c r="AG134" s="21">
        <f>VLOOKUP(A134,'2022_PAPI_Indicators'!A129:AF309,31,FALSE)</f>
        <v>1.820213795</v>
      </c>
      <c r="AH134" s="21">
        <f>VLOOKUP(A134,'2022_PAPI_Indicators'!A129:AG309,32,FALSE)</f>
        <v>1.984880924</v>
      </c>
      <c r="AI134" s="21">
        <f>VLOOKUP(A134,'2022_PAPI_Indicators'!A129:AH309,33,FALSE)</f>
        <v>1.96150434</v>
      </c>
      <c r="AJ134" s="21">
        <f>VLOOKUP(A134,'2022_PAPI_Indicators'!A129:AI309,34,FALSE)</f>
        <v>1.967066526</v>
      </c>
      <c r="AK134" s="21">
        <f>VLOOKUP(A134,'2022_PAPI_Indicators'!A129:AJ309,35,FALSE)</f>
        <v>1.961554766</v>
      </c>
      <c r="AL134" s="21">
        <f>VLOOKUP(A134,'2022_PAPI_Indicators'!A129:AK309,36,FALSE)</f>
        <v>1.983289242</v>
      </c>
      <c r="AM134" s="21">
        <f>VLOOKUP(A134,'2022_PAPI_Indicators'!A129:AL309,37,FALSE)</f>
        <v>1.933184147</v>
      </c>
      <c r="AN134" s="21">
        <f>VLOOKUP(A134,'2022_PAPI_Indicators'!A129:AM309,38,FALSE)</f>
        <v>1.916139483</v>
      </c>
      <c r="AO134" s="21">
        <f>VLOOKUP(A134,'2022_PAPI_Indicators'!A129:AN309,39,FALSE)</f>
        <v>2.009190798</v>
      </c>
      <c r="AP134" s="21">
        <f>VLOOKUP(A134,'2022_PAPI_Indicators'!A129:AO309,40,FALSE)</f>
        <v>1.908417225</v>
      </c>
      <c r="AQ134" s="21">
        <f>VLOOKUP(A134,'2022_PAPI_Indicators'!A129:AP309,41,FALSE)</f>
        <v>1.873785615</v>
      </c>
      <c r="AR134" s="21">
        <f>VLOOKUP(A134,'2022_PAPI_Indicators'!A129:AQ309,42,FALSE)</f>
        <v>1.855396628</v>
      </c>
      <c r="AS134" s="21">
        <f>VLOOKUP(A134,'2022_PAPI_Indicators'!A129:AR309,43,FALSE)</f>
        <v>1.901883364</v>
      </c>
      <c r="AT134" s="21">
        <f>VLOOKUP(A134,'2022_PAPI_Indicators'!A129:AS309,44,FALSE)</f>
        <v>1.905882716</v>
      </c>
      <c r="AU134" s="21">
        <f>VLOOKUP(A134,'2022_PAPI_Indicators'!A129:AT309,45,FALSE)</f>
        <v>1.876595736</v>
      </c>
      <c r="AV134" s="21">
        <f>VLOOKUP(A134,'2022_PAPI_Indicators'!A129:AU309,46,FALSE)</f>
        <v>1.895870924</v>
      </c>
      <c r="AW134" s="21">
        <f>VLOOKUP(A134,'2022_PAPI_Indicators'!A129:AV309,47,FALSE)</f>
        <v>1.91304338</v>
      </c>
      <c r="AX134" s="21">
        <f>VLOOKUP(A134,'2022_PAPI_Indicators'!A129:AW309,48,FALSE)</f>
        <v>1.994406223</v>
      </c>
      <c r="AY134" s="21">
        <f>VLOOKUP(A134,'2022_PAPI_Indicators'!A129:AX309,49,FALSE)</f>
        <v>1.900321722</v>
      </c>
      <c r="AZ134" s="21">
        <f>VLOOKUP(A134,'2022_PAPI_Indicators'!A129:AY309,50,FALSE)</f>
        <v>1.931160927</v>
      </c>
      <c r="BA134" s="21">
        <f>VLOOKUP(A134,'2022_PAPI_Indicators'!A129:AZ309,51,FALSE)</f>
        <v>1.889246941</v>
      </c>
      <c r="BB134" s="21">
        <f>VLOOKUP(A134,'2022_PAPI_Indicators'!A129:BA309,52,FALSE)</f>
        <v>1.860242605</v>
      </c>
      <c r="BC134" s="21">
        <f>VLOOKUP(A134,'2022_PAPI_Indicators'!A129:BB309,53,FALSE)</f>
        <v>1.851767182</v>
      </c>
      <c r="BD134" s="21">
        <f>VLOOKUP(A134,'2022_PAPI_Indicators'!A129:BC309,54,FALSE)</f>
        <v>1.900356174</v>
      </c>
      <c r="BE134" s="21">
        <f>VLOOKUP(A134,'2022_PAPI_Indicators'!A129:BD309,55,FALSE)</f>
        <v>1.927021861</v>
      </c>
      <c r="BF134" s="21">
        <f>VLOOKUP(A134,'2022_PAPI_Indicators'!A129:BE309,56,FALSE)</f>
        <v>2.025662661</v>
      </c>
      <c r="BG134" s="21">
        <f>VLOOKUP(A134,'2022_PAPI_Indicators'!A129:BF309,57,FALSE)</f>
        <v>1.903100133</v>
      </c>
      <c r="BH134" s="21">
        <f>VLOOKUP(A134,'2022_PAPI_Indicators'!A129:BG309,58,FALSE)</f>
        <v>1.93479228</v>
      </c>
      <c r="BI134" s="21">
        <f>VLOOKUP(A134,'2022_PAPI_Indicators'!A129:BH309,59,FALSE)</f>
        <v>1.935734749</v>
      </c>
      <c r="BJ134" s="21">
        <f>VLOOKUP(A134,'2022_PAPI_Indicators'!A129:BI309,60,FALSE)</f>
        <v>1.89503336</v>
      </c>
      <c r="BK134" s="21">
        <f>VLOOKUP(A134,'2022_PAPI_Indicators'!A129:BJ309,61,FALSE)</f>
        <v>1.944588661</v>
      </c>
      <c r="BL134" s="21">
        <f>VLOOKUP(A134,'2022_PAPI_Indicators'!A129:BK309,62,FALSE)</f>
        <v>1.97521925</v>
      </c>
      <c r="BM134" s="21">
        <f>VLOOKUP(A134,'2022_PAPI_Indicators'!A129:BL309,63,FALSE)</f>
        <v>2.009340286</v>
      </c>
      <c r="BN134" s="21">
        <f>VLOOKUP(A134,'2022_PAPI_Indicators'!A129:BM309,64,FALSE)</f>
        <v>1.924377799</v>
      </c>
    </row>
    <row r="135" ht="13.5" customHeight="1">
      <c r="A135" s="11" t="s">
        <v>331</v>
      </c>
      <c r="B135" s="11" t="s">
        <v>332</v>
      </c>
      <c r="C135" s="12" t="s">
        <v>169</v>
      </c>
      <c r="D135" s="13">
        <f>VLOOKUP(A135,'2022_PAPI_Indicators'!A130:B310,2,)</f>
        <v>2.32221365</v>
      </c>
      <c r="E135" s="13">
        <f>VLOOKUP(A135,'2022_PAPI_Indicators'!A130:C310,3,FALSE)</f>
        <v>2.28746891</v>
      </c>
      <c r="F135" s="13">
        <f>VLOOKUP(A135,'2022_PAPI_Indicators'!A130:D310,4,FALSE)</f>
        <v>2.10668087</v>
      </c>
      <c r="G135" s="13">
        <f>VLOOKUP(A135,'2022_PAPI_Indicators'!A130:E310,5,FALSE)</f>
        <v>2.140117407</v>
      </c>
      <c r="H135" s="13">
        <f>VLOOKUP(A135,'2022_PAPI_Indicators'!A130:F310,6,FALSE)</f>
        <v>2.444444418</v>
      </c>
      <c r="I135" s="13">
        <f>VLOOKUP(A135,'2022_PAPI_Indicators'!A130:G310,7,FALSE)</f>
        <v>2.20488143</v>
      </c>
      <c r="J135" s="13">
        <f>VLOOKUP(A135,'2022_PAPI_Indicators'!A130:H310,8,FALSE)</f>
        <v>2.371142149</v>
      </c>
      <c r="K135" s="13">
        <f>VLOOKUP(A135,'2022_PAPI_Indicators'!A130:I310,9,FALSE)</f>
        <v>2.167803288</v>
      </c>
      <c r="L135" s="13">
        <f>VLOOKUP(A135,'2022_PAPI_Indicators'!A130:J310,10,FALSE)</f>
        <v>2.322389126</v>
      </c>
      <c r="M135" s="13">
        <f>VLOOKUP(A135,'2022_PAPI_Indicators'!A130:K310,11,FALSE)</f>
        <v>2.357621431</v>
      </c>
      <c r="N135" s="13">
        <f>VLOOKUP(A135,'2022_PAPI_Indicators'!A130:L310,12,FALSE)</f>
        <v>2.286239386</v>
      </c>
      <c r="O135" s="13">
        <f>VLOOKUP(A135,'2022_PAPI_Indicators'!A130:M310,13,FALSE)</f>
        <v>2.243406534</v>
      </c>
      <c r="P135" s="13">
        <f>VLOOKUP(A135,'2022_PAPI_Indicators'!A130:N310,14,FALSE)</f>
        <v>2.400723457</v>
      </c>
      <c r="Q135" s="13">
        <f>VLOOKUP(A135,'2022_PAPI_Indicators'!A130:O310,15,FALSE)</f>
        <v>2.65854001</v>
      </c>
      <c r="R135" s="14">
        <f>VLOOKUP(A135,'2022_PAPI_Indicators'!A130:P310,16,FALSE)</f>
        <v>2.461053371</v>
      </c>
      <c r="S135" s="13">
        <f>VLOOKUP(A135,'2022_PAPI_Indicators'!A130:R310,17,FALSE)</f>
        <v>2.371164083</v>
      </c>
      <c r="T135" s="13">
        <f>VLOOKUP(A135,'2022_PAPI_Indicators'!A130:S310,18,FALSE)</f>
        <v>2.446860313</v>
      </c>
      <c r="U135" s="14">
        <f>VLOOKUP(A135,'2022_PAPI_Indicators'!A130:T310,19,FALSE)</f>
        <v>2.519896746</v>
      </c>
      <c r="V135" s="13">
        <f>VLOOKUP(A135,'2022_PAPI_Indicators'!A130:U310,20,FALSE)</f>
        <v>2.325509548</v>
      </c>
      <c r="W135" s="13">
        <f>VLOOKUP(A135,'2022_PAPI_Indicators'!A130:V310,21,FALSE)</f>
        <v>2.292161703</v>
      </c>
      <c r="X135" s="13">
        <f>VLOOKUP(A135,'2022_PAPI_Indicators'!A130:W310,22,FALSE)</f>
        <v>2.382609844</v>
      </c>
      <c r="Y135" s="13">
        <f>VLOOKUP(A135,'2022_PAPI_Indicators'!A130:X310,23,FALSE)</f>
        <v>2.198348522</v>
      </c>
      <c r="Z135" s="13">
        <f>VLOOKUP(A135,'2022_PAPI_Indicators'!A130:Y310,24,FALSE)</f>
        <v>2.444549084</v>
      </c>
      <c r="AA135" s="13">
        <f>VLOOKUP(A135,'2022_PAPI_Indicators'!A130:Z310,25,FALSE)</f>
        <v>2.420120478</v>
      </c>
      <c r="AB135" s="13">
        <f>VLOOKUP(A135,'2022_PAPI_Indicators'!A130:AA310,26,FALSE)</f>
        <v>2.351771593</v>
      </c>
      <c r="AC135" s="13">
        <f>VLOOKUP(A135,'2022_PAPI_Indicators'!A130:AB310,27,FALSE)</f>
        <v>2.459110737</v>
      </c>
      <c r="AD135" s="13">
        <f>VLOOKUP(A135,'2022_PAPI_Indicators'!A130:AC310,28,FALSE)</f>
        <v>2.236337423</v>
      </c>
      <c r="AE135" s="13">
        <f>VLOOKUP(A135,'2022_PAPI_Indicators'!A130:AD310,29,FALSE)</f>
        <v>2.285192966</v>
      </c>
      <c r="AF135" s="13">
        <f>VLOOKUP(A135,'2022_PAPI_Indicators'!A130:AE310,30,FALSE)</f>
        <v>2.092700243</v>
      </c>
      <c r="AG135" s="13">
        <f>VLOOKUP(A135,'2022_PAPI_Indicators'!A130:AF310,31,FALSE)</f>
        <v>2.073559999</v>
      </c>
      <c r="AH135" s="13">
        <f>VLOOKUP(A135,'2022_PAPI_Indicators'!A130:AG310,32,FALSE)</f>
        <v>2.36770153</v>
      </c>
      <c r="AI135" s="13">
        <f>VLOOKUP(A135,'2022_PAPI_Indicators'!A130:AH310,33,FALSE)</f>
        <v>2.346256018</v>
      </c>
      <c r="AJ135" s="13">
        <f>VLOOKUP(A135,'2022_PAPI_Indicators'!A130:AI310,34,FALSE)</f>
        <v>2.347565651</v>
      </c>
      <c r="AK135" s="13">
        <f>VLOOKUP(A135,'2022_PAPI_Indicators'!A130:AJ310,35,FALSE)</f>
        <v>2.392298698</v>
      </c>
      <c r="AL135" s="13">
        <f>VLOOKUP(A135,'2022_PAPI_Indicators'!A130:AK310,36,FALSE)</f>
        <v>2.395513535</v>
      </c>
      <c r="AM135" s="13">
        <f>VLOOKUP(A135,'2022_PAPI_Indicators'!A130:AL310,37,FALSE)</f>
        <v>2.326175213</v>
      </c>
      <c r="AN135" s="13">
        <f>VLOOKUP(A135,'2022_PAPI_Indicators'!A130:AM310,38,FALSE)</f>
        <v>2.275618553</v>
      </c>
      <c r="AO135" s="13">
        <f>VLOOKUP(A135,'2022_PAPI_Indicators'!A130:AN310,39,FALSE)</f>
        <v>2.444211006</v>
      </c>
      <c r="AP135" s="13">
        <f>VLOOKUP(A135,'2022_PAPI_Indicators'!A130:AO310,40,FALSE)</f>
        <v>2.264945984</v>
      </c>
      <c r="AQ135" s="13">
        <f>VLOOKUP(A135,'2022_PAPI_Indicators'!A130:AP310,41,FALSE)</f>
        <v>2.239399195</v>
      </c>
      <c r="AR135" s="13">
        <f>VLOOKUP(A135,'2022_PAPI_Indicators'!A130:AQ310,42,FALSE)</f>
        <v>2.12939167</v>
      </c>
      <c r="AS135" s="13">
        <f>VLOOKUP(A135,'2022_PAPI_Indicators'!A130:AR310,43,FALSE)</f>
        <v>2.209280252</v>
      </c>
      <c r="AT135" s="13">
        <f>VLOOKUP(A135,'2022_PAPI_Indicators'!A130:AS310,44,FALSE)</f>
        <v>2.268083096</v>
      </c>
      <c r="AU135" s="13">
        <f>VLOOKUP(A135,'2022_PAPI_Indicators'!A130:AT310,45,FALSE)</f>
        <v>2.206852913</v>
      </c>
      <c r="AV135" s="13">
        <f>VLOOKUP(A135,'2022_PAPI_Indicators'!A130:AU310,46,FALSE)</f>
        <v>2.217354298</v>
      </c>
      <c r="AW135" s="13">
        <f>VLOOKUP(A135,'2022_PAPI_Indicators'!A130:AV310,47,FALSE)</f>
        <v>2.254282713</v>
      </c>
      <c r="AX135" s="13">
        <f>VLOOKUP(A135,'2022_PAPI_Indicators'!A130:AW310,48,FALSE)</f>
        <v>2.415036201</v>
      </c>
      <c r="AY135" s="13">
        <f>VLOOKUP(A135,'2022_PAPI_Indicators'!A130:AX310,49,FALSE)</f>
        <v>2.253602743</v>
      </c>
      <c r="AZ135" s="13">
        <f>VLOOKUP(A135,'2022_PAPI_Indicators'!A130:AY310,50,FALSE)</f>
        <v>2.35645771</v>
      </c>
      <c r="BA135" s="13">
        <f>VLOOKUP(A135,'2022_PAPI_Indicators'!A130:AZ310,51,FALSE)</f>
        <v>2.24079895</v>
      </c>
      <c r="BB135" s="13">
        <f>VLOOKUP(A135,'2022_PAPI_Indicators'!A130:BA310,52,FALSE)</f>
        <v>2.172883987</v>
      </c>
      <c r="BC135" s="13">
        <f>VLOOKUP(A135,'2022_PAPI_Indicators'!A130:BB310,53,FALSE)</f>
        <v>2.144970655</v>
      </c>
      <c r="BD135" s="13">
        <f>VLOOKUP(A135,'2022_PAPI_Indicators'!A130:BC310,54,FALSE)</f>
        <v>2.237952948</v>
      </c>
      <c r="BE135" s="13">
        <f>VLOOKUP(A135,'2022_PAPI_Indicators'!A130:BD310,55,FALSE)</f>
        <v>2.290795088</v>
      </c>
      <c r="BF135" s="13">
        <f>VLOOKUP(A135,'2022_PAPI_Indicators'!A130:BE310,56,FALSE)</f>
        <v>2.508532286</v>
      </c>
      <c r="BG135" s="13">
        <f>VLOOKUP(A135,'2022_PAPI_Indicators'!A130:BF310,57,FALSE)</f>
        <v>2.309356213</v>
      </c>
      <c r="BH135" s="13">
        <f>VLOOKUP(A135,'2022_PAPI_Indicators'!A130:BG310,58,FALSE)</f>
        <v>2.366930723</v>
      </c>
      <c r="BI135" s="13">
        <f>VLOOKUP(A135,'2022_PAPI_Indicators'!A130:BH310,59,FALSE)</f>
        <v>2.332124233</v>
      </c>
      <c r="BJ135" s="13">
        <f>VLOOKUP(A135,'2022_PAPI_Indicators'!A130:BI310,60,FALSE)</f>
        <v>2.254686594</v>
      </c>
      <c r="BK135" s="13">
        <f>VLOOKUP(A135,'2022_PAPI_Indicators'!A130:BJ310,61,FALSE)</f>
        <v>2.374596119</v>
      </c>
      <c r="BL135" s="13">
        <f>VLOOKUP(A135,'2022_PAPI_Indicators'!A130:BK310,62,FALSE)</f>
        <v>2.417612791</v>
      </c>
      <c r="BM135" s="13">
        <f>VLOOKUP(A135,'2022_PAPI_Indicators'!A130:BL310,63,FALSE)</f>
        <v>2.539482832</v>
      </c>
      <c r="BN135" s="13">
        <f>VLOOKUP(A135,'2022_PAPI_Indicators'!A130:BM310,64,FALSE)</f>
        <v>2.313128471</v>
      </c>
    </row>
    <row r="136" ht="13.5" customHeight="1">
      <c r="A136" s="11" t="s">
        <v>333</v>
      </c>
      <c r="B136" s="11" t="s">
        <v>334</v>
      </c>
      <c r="C136" s="12" t="s">
        <v>83</v>
      </c>
      <c r="D136" s="24">
        <f>VLOOKUP(A136,'2022_PAPI_Indicators'!A131:B311,2,)</f>
        <v>0.153140381</v>
      </c>
      <c r="E136" s="24">
        <f>VLOOKUP(A136,'2022_PAPI_Indicators'!A131:C311,3,FALSE)</f>
        <v>0.08326418698</v>
      </c>
      <c r="F136" s="24">
        <f>VLOOKUP(A136,'2022_PAPI_Indicators'!A131:D311,4,FALSE)</f>
        <v>0.1640105844</v>
      </c>
      <c r="G136" s="24">
        <f>VLOOKUP(A136,'2022_PAPI_Indicators'!A131:E311,5,FALSE)</f>
        <v>0.174302876</v>
      </c>
      <c r="H136" s="24">
        <f>VLOOKUP(A136,'2022_PAPI_Indicators'!A131:F311,6,FALSE)</f>
        <v>0.1754674911</v>
      </c>
      <c r="I136" s="24">
        <f>VLOOKUP(A136,'2022_PAPI_Indicators'!A131:G311,7,FALSE)</f>
        <v>0.1157536581</v>
      </c>
      <c r="J136" s="24">
        <f>VLOOKUP(A136,'2022_PAPI_Indicators'!A131:H311,8,FALSE)</f>
        <v>0.1356292367</v>
      </c>
      <c r="K136" s="24">
        <f>VLOOKUP(A136,'2022_PAPI_Indicators'!A131:I311,9,FALSE)</f>
        <v>0.02472969517</v>
      </c>
      <c r="L136" s="24">
        <f>VLOOKUP(A136,'2022_PAPI_Indicators'!A131:J311,10,FALSE)</f>
        <v>0.07729562372</v>
      </c>
      <c r="M136" s="24">
        <f>VLOOKUP(A136,'2022_PAPI_Indicators'!A131:K311,11,FALSE)</f>
        <v>0.1923775673</v>
      </c>
      <c r="N136" s="24">
        <f>VLOOKUP(A136,'2022_PAPI_Indicators'!A131:L311,12,FALSE)</f>
        <v>0.2541131079</v>
      </c>
      <c r="O136" s="24">
        <f>VLOOKUP(A136,'2022_PAPI_Indicators'!A131:M311,13,FALSE)</f>
        <v>0.1712669581</v>
      </c>
      <c r="P136" s="24">
        <f>VLOOKUP(A136,'2022_PAPI_Indicators'!A131:N311,14,FALSE)</f>
        <v>0.1808680147</v>
      </c>
      <c r="Q136" s="24">
        <f>VLOOKUP(A136,'2022_PAPI_Indicators'!A131:O311,15,FALSE)</f>
        <v>0.1761615574</v>
      </c>
      <c r="R136" s="25">
        <f>VLOOKUP(A136,'2022_PAPI_Indicators'!A131:P311,16,FALSE)</f>
        <v>0.1570428312</v>
      </c>
      <c r="S136" s="24">
        <f>VLOOKUP(A136,'2022_PAPI_Indicators'!A131:R311,17,FALSE)</f>
        <v>0.1959245205</v>
      </c>
      <c r="T136" s="24">
        <f>VLOOKUP(A136,'2022_PAPI_Indicators'!A131:S311,18,FALSE)</f>
        <v>0.15737997</v>
      </c>
      <c r="U136" s="25">
        <f>VLOOKUP(A136,'2022_PAPI_Indicators'!A131:T311,19,FALSE)</f>
        <v>0.1286228746</v>
      </c>
      <c r="V136" s="24">
        <f>VLOOKUP(A136,'2022_PAPI_Indicators'!A131:U311,20,FALSE)</f>
        <v>0.2438851595</v>
      </c>
      <c r="W136" s="24">
        <f>VLOOKUP(A136,'2022_PAPI_Indicators'!A131:V311,21,FALSE)</f>
        <v>0.1647739559</v>
      </c>
      <c r="X136" s="24">
        <f>VLOOKUP(A136,'2022_PAPI_Indicators'!A131:W311,22,FALSE)</f>
        <v>0.3163312078</v>
      </c>
      <c r="Y136" s="24">
        <f>VLOOKUP(A136,'2022_PAPI_Indicators'!A131:X311,23,FALSE)</f>
        <v>0.1077382118</v>
      </c>
      <c r="Z136" s="24">
        <f>VLOOKUP(A136,'2022_PAPI_Indicators'!A131:Y311,24,FALSE)</f>
        <v>0.2771134675</v>
      </c>
      <c r="AA136" s="24">
        <f>VLOOKUP(A136,'2022_PAPI_Indicators'!A131:Z311,25,FALSE)</f>
        <v>0.1720660925</v>
      </c>
      <c r="AB136" s="24">
        <f>VLOOKUP(A136,'2022_PAPI_Indicators'!A131:AA311,26,FALSE)</f>
        <v>0.1637087017</v>
      </c>
      <c r="AC136" s="24">
        <f>VLOOKUP(A136,'2022_PAPI_Indicators'!A131:AB311,27,FALSE)</f>
        <v>0.2606294751</v>
      </c>
      <c r="AD136" s="24">
        <f>VLOOKUP(A136,'2022_PAPI_Indicators'!A131:AC311,28,FALSE)</f>
        <v>0.1430502832</v>
      </c>
      <c r="AE136" s="24">
        <f>VLOOKUP(A136,'2022_PAPI_Indicators'!A131:AD311,29,FALSE)</f>
        <v>0.2855236828</v>
      </c>
      <c r="AF136" s="24">
        <f>VLOOKUP(A136,'2022_PAPI_Indicators'!A131:AE311,30,FALSE)</f>
        <v>0.140350461</v>
      </c>
      <c r="AG136" s="24">
        <f>VLOOKUP(A136,'2022_PAPI_Indicators'!A131:AF311,31,FALSE)</f>
        <v>0.03268544003</v>
      </c>
      <c r="AH136" s="24">
        <f>VLOOKUP(A136,'2022_PAPI_Indicators'!A131:AG311,32,FALSE)</f>
        <v>0.1146328375</v>
      </c>
      <c r="AI136" s="24">
        <f>VLOOKUP(A136,'2022_PAPI_Indicators'!A131:AH311,33,FALSE)</f>
        <v>0.07571457326</v>
      </c>
      <c r="AJ136" s="24">
        <f>VLOOKUP(A136,'2022_PAPI_Indicators'!A131:AI311,34,FALSE)</f>
        <v>0.2282423228</v>
      </c>
      <c r="AK136" s="24">
        <f>VLOOKUP(A136,'2022_PAPI_Indicators'!A131:AJ311,35,FALSE)</f>
        <v>0.1180494055</v>
      </c>
      <c r="AL136" s="24">
        <f>VLOOKUP(A136,'2022_PAPI_Indicators'!A131:AK311,36,FALSE)</f>
        <v>0.0480562672</v>
      </c>
      <c r="AM136" s="24">
        <f>VLOOKUP(A136,'2022_PAPI_Indicators'!A131:AL311,37,FALSE)</f>
        <v>0.05851494521</v>
      </c>
      <c r="AN136" s="24">
        <f>VLOOKUP(A136,'2022_PAPI_Indicators'!A131:AM311,38,FALSE)</f>
        <v>0.04191993922</v>
      </c>
      <c r="AO136" s="24">
        <f>VLOOKUP(A136,'2022_PAPI_Indicators'!A131:AN311,39,FALSE)</f>
        <v>0.18814677</v>
      </c>
      <c r="AP136" s="24">
        <f>VLOOKUP(A136,'2022_PAPI_Indicators'!A131:AO311,40,FALSE)</f>
        <v>0.07708089054</v>
      </c>
      <c r="AQ136" s="24">
        <f>VLOOKUP(A136,'2022_PAPI_Indicators'!A131:AP311,41,FALSE)</f>
        <v>0.009090264328</v>
      </c>
      <c r="AR136" s="24">
        <f>VLOOKUP(A136,'2022_PAPI_Indicators'!A131:AQ311,42,FALSE)</f>
        <v>0.08149668574</v>
      </c>
      <c r="AS136" s="24">
        <f>VLOOKUP(A136,'2022_PAPI_Indicators'!A131:AR311,43,FALSE)</f>
        <v>0.1307860315</v>
      </c>
      <c r="AT136" s="24">
        <f>VLOOKUP(A136,'2022_PAPI_Indicators'!A131:AS311,44,FALSE)</f>
        <v>0.1326673031</v>
      </c>
      <c r="AU136" s="24">
        <f>VLOOKUP(A136,'2022_PAPI_Indicators'!A131:AT311,45,FALSE)</f>
        <v>0.1107836515</v>
      </c>
      <c r="AV136" s="24">
        <f>VLOOKUP(A136,'2022_PAPI_Indicators'!A131:AU311,46,FALSE)</f>
        <v>0.04965357482</v>
      </c>
      <c r="AW136" s="24">
        <f>VLOOKUP(A136,'2022_PAPI_Indicators'!A131:AV311,47,FALSE)</f>
        <v>0.05733739585</v>
      </c>
      <c r="AX136" s="24">
        <f>VLOOKUP(A136,'2022_PAPI_Indicators'!A131:AW311,48,FALSE)</f>
        <v>0.1232352927</v>
      </c>
      <c r="AY136" s="24">
        <f>VLOOKUP(A136,'2022_PAPI_Indicators'!A131:AX311,49,FALSE)</f>
        <v>0.1363027841</v>
      </c>
      <c r="AZ136" s="24">
        <f>VLOOKUP(A136,'2022_PAPI_Indicators'!A131:AY311,50,FALSE)</f>
        <v>0.1072226986</v>
      </c>
      <c r="BA136" s="24">
        <f>VLOOKUP(A136,'2022_PAPI_Indicators'!A131:AZ311,51,FALSE)</f>
        <v>0.1041644514</v>
      </c>
      <c r="BB136" s="24">
        <f>VLOOKUP(A136,'2022_PAPI_Indicators'!A131:BA311,52,FALSE)</f>
        <v>0.04341018945</v>
      </c>
      <c r="BC136" s="24">
        <f>VLOOKUP(A136,'2022_PAPI_Indicators'!A131:BB311,53,FALSE)</f>
        <v>0.1182702705</v>
      </c>
      <c r="BD136" s="24">
        <f>VLOOKUP(A136,'2022_PAPI_Indicators'!A131:BC311,54,FALSE)</f>
        <v>0.05976883322</v>
      </c>
      <c r="BE136" s="24">
        <f>VLOOKUP(A136,'2022_PAPI_Indicators'!A131:BD311,55,FALSE)</f>
        <v>0.07819105685</v>
      </c>
      <c r="BF136" s="24">
        <f>VLOOKUP(A136,'2022_PAPI_Indicators'!A131:BE311,56,FALSE)</f>
        <v>0.1126010865</v>
      </c>
      <c r="BG136" s="24">
        <f>VLOOKUP(A136,'2022_PAPI_Indicators'!A131:BF311,57,FALSE)</f>
        <v>0.08443922549</v>
      </c>
      <c r="BH136" s="24">
        <f>VLOOKUP(A136,'2022_PAPI_Indicators'!A131:BG311,58,FALSE)</f>
        <v>0.07418253273</v>
      </c>
      <c r="BI136" s="24">
        <f>VLOOKUP(A136,'2022_PAPI_Indicators'!A131:BH311,59,FALSE)</f>
        <v>0.1142261699</v>
      </c>
      <c r="BJ136" s="24">
        <f>VLOOKUP(A136,'2022_PAPI_Indicators'!A131:BI311,60,FALSE)</f>
        <v>0.0926040411</v>
      </c>
      <c r="BK136" s="24">
        <f>VLOOKUP(A136,'2022_PAPI_Indicators'!A131:BJ311,61,FALSE)</f>
        <v>0.1700384766</v>
      </c>
      <c r="BL136" s="24">
        <f>VLOOKUP(A136,'2022_PAPI_Indicators'!A131:BK311,62,FALSE)</f>
        <v>0.09495012462</v>
      </c>
      <c r="BM136" s="24">
        <f>VLOOKUP(A136,'2022_PAPI_Indicators'!A131:BL311,63,FALSE)</f>
        <v>0.1684684902</v>
      </c>
      <c r="BN136" s="24">
        <f>VLOOKUP(A136,'2022_PAPI_Indicators'!A131:BM311,64,FALSE)</f>
        <v>0.0636831671</v>
      </c>
    </row>
    <row r="137" ht="13.5" customHeight="1">
      <c r="A137" s="11" t="s">
        <v>335</v>
      </c>
      <c r="B137" s="11" t="s">
        <v>336</v>
      </c>
      <c r="C137" s="12" t="s">
        <v>83</v>
      </c>
      <c r="D137" s="13">
        <f>VLOOKUP(A137,'2022_PAPI_Indicators'!A132:B312,2,)</f>
        <v>3.78034687</v>
      </c>
      <c r="E137" s="13">
        <f>VLOOKUP(A137,'2022_PAPI_Indicators'!A132:C312,3,FALSE)</f>
        <v>4.559554577</v>
      </c>
      <c r="F137" s="13">
        <f>VLOOKUP(A137,'2022_PAPI_Indicators'!A132:D312,4,FALSE)</f>
        <v>5.18209219</v>
      </c>
      <c r="G137" s="13">
        <f>VLOOKUP(A137,'2022_PAPI_Indicators'!A132:E312,5,FALSE)</f>
        <v>5.866505146</v>
      </c>
      <c r="H137" s="13">
        <f>VLOOKUP(A137,'2022_PAPI_Indicators'!A132:F312,6,FALSE)</f>
        <v>2.255223513</v>
      </c>
      <c r="I137" s="13">
        <f>VLOOKUP(A137,'2022_PAPI_Indicators'!A132:G312,7,FALSE)</f>
        <v>13.43805599</v>
      </c>
      <c r="J137" s="13">
        <f>VLOOKUP(A137,'2022_PAPI_Indicators'!A132:H312,8,FALSE)</f>
        <v>10.53618145</v>
      </c>
      <c r="K137" s="13">
        <f>VLOOKUP(A137,'2022_PAPI_Indicators'!A132:I312,9,FALSE)</f>
        <v>12.75386333</v>
      </c>
      <c r="L137" s="13">
        <f>VLOOKUP(A137,'2022_PAPI_Indicators'!A132:J312,10,FALSE)</f>
        <v>8.420473099</v>
      </c>
      <c r="M137" s="13">
        <f>VLOOKUP(A137,'2022_PAPI_Indicators'!A132:K312,11,FALSE)</f>
        <v>6.88139534</v>
      </c>
      <c r="N137" s="13">
        <f>VLOOKUP(A137,'2022_PAPI_Indicators'!A132:L312,12,FALSE)</f>
        <v>2.961107254</v>
      </c>
      <c r="O137" s="13">
        <f>VLOOKUP(A137,'2022_PAPI_Indicators'!A132:M312,13,FALSE)</f>
        <v>5.024015903</v>
      </c>
      <c r="P137" s="13">
        <f>VLOOKUP(A137,'2022_PAPI_Indicators'!A132:N312,14,FALSE)</f>
        <v>0.7259834409</v>
      </c>
      <c r="Q137" s="13">
        <f>VLOOKUP(A137,'2022_PAPI_Indicators'!A132:O312,15,FALSE)</f>
        <v>0</v>
      </c>
      <c r="R137" s="14">
        <f>VLOOKUP(A137,'2022_PAPI_Indicators'!A132:P312,16,FALSE)</f>
        <v>4.449650288</v>
      </c>
      <c r="S137" s="13">
        <f>VLOOKUP(A137,'2022_PAPI_Indicators'!A132:R312,17,FALSE)</f>
        <v>0.7193942666</v>
      </c>
      <c r="T137" s="13">
        <f>VLOOKUP(A137,'2022_PAPI_Indicators'!A132:S312,18,FALSE)</f>
        <v>5.191616058</v>
      </c>
      <c r="U137" s="14">
        <f>VLOOKUP(A137,'2022_PAPI_Indicators'!A132:T312,19,FALSE)</f>
        <v>2.167077065</v>
      </c>
      <c r="V137" s="13">
        <f>VLOOKUP(A137,'2022_PAPI_Indicators'!A132:U312,20,FALSE)</f>
        <v>3.816484213</v>
      </c>
      <c r="W137" s="13">
        <f>VLOOKUP(A137,'2022_PAPI_Indicators'!A132:V312,21,FALSE)</f>
        <v>7.306129456</v>
      </c>
      <c r="X137" s="13">
        <f>VLOOKUP(A137,'2022_PAPI_Indicators'!A132:W312,22,FALSE)</f>
        <v>6.497749805</v>
      </c>
      <c r="Y137" s="13">
        <f>VLOOKUP(A137,'2022_PAPI_Indicators'!A132:X312,23,FALSE)</f>
        <v>3.07970047</v>
      </c>
      <c r="Z137" s="13">
        <f>VLOOKUP(A137,'2022_PAPI_Indicators'!A132:Y312,24,FALSE)</f>
        <v>5.381381512</v>
      </c>
      <c r="AA137" s="13">
        <f>VLOOKUP(A137,'2022_PAPI_Indicators'!A132:Z312,25,FALSE)</f>
        <v>2.297604799</v>
      </c>
      <c r="AB137" s="13">
        <f>VLOOKUP(A137,'2022_PAPI_Indicators'!A132:AA312,26,FALSE)</f>
        <v>3.234311581</v>
      </c>
      <c r="AC137" s="13">
        <f>VLOOKUP(A137,'2022_PAPI_Indicators'!A132:AB312,27,FALSE)</f>
        <v>3.360454559</v>
      </c>
      <c r="AD137" s="13">
        <f>VLOOKUP(A137,'2022_PAPI_Indicators'!A132:AC312,28,FALSE)</f>
        <v>6.875779629</v>
      </c>
      <c r="AE137" s="13">
        <f>VLOOKUP(A137,'2022_PAPI_Indicators'!A132:AD312,29,FALSE)</f>
        <v>3.128918171</v>
      </c>
      <c r="AF137" s="13">
        <f>VLOOKUP(A137,'2022_PAPI_Indicators'!A132:AE312,30,FALSE)</f>
        <v>5.254766941</v>
      </c>
      <c r="AG137" s="13">
        <f>VLOOKUP(A137,'2022_PAPI_Indicators'!A132:AF312,31,FALSE)</f>
        <v>22.54347229</v>
      </c>
      <c r="AH137" s="13">
        <f>VLOOKUP(A137,'2022_PAPI_Indicators'!A132:AG312,32,FALSE)</f>
        <v>2.656348228</v>
      </c>
      <c r="AI137" s="13">
        <f>VLOOKUP(A137,'2022_PAPI_Indicators'!A132:AH312,33,FALSE)</f>
        <v>4.863230228</v>
      </c>
      <c r="AJ137" s="13">
        <f>VLOOKUP(A137,'2022_PAPI_Indicators'!A132:AI312,34,FALSE)</f>
        <v>3.741731644</v>
      </c>
      <c r="AK137" s="13">
        <f>VLOOKUP(A137,'2022_PAPI_Indicators'!A132:AJ312,35,FALSE)</f>
        <v>1.328888893</v>
      </c>
      <c r="AL137" s="13">
        <f>VLOOKUP(A137,'2022_PAPI_Indicators'!A132:AK312,36,FALSE)</f>
        <v>2.90521121</v>
      </c>
      <c r="AM137" s="13">
        <f>VLOOKUP(A137,'2022_PAPI_Indicators'!A132:AL312,37,FALSE)</f>
        <v>16.26815796</v>
      </c>
      <c r="AN137" s="13">
        <f>VLOOKUP(A137,'2022_PAPI_Indicators'!A132:AM312,38,FALSE)</f>
        <v>14.35813236</v>
      </c>
      <c r="AO137" s="13">
        <f>VLOOKUP(A137,'2022_PAPI_Indicators'!A132:AN312,39,FALSE)</f>
        <v>10.40855217</v>
      </c>
      <c r="AP137" s="13">
        <f>VLOOKUP(A137,'2022_PAPI_Indicators'!A132:AO312,40,FALSE)</f>
        <v>8.673010826</v>
      </c>
      <c r="AQ137" s="13">
        <f>VLOOKUP(A137,'2022_PAPI_Indicators'!A132:AP312,41,FALSE)</f>
        <v>7.671207428</v>
      </c>
      <c r="AR137" s="13">
        <f>VLOOKUP(A137,'2022_PAPI_Indicators'!A132:AQ312,42,FALSE)</f>
        <v>17.34121895</v>
      </c>
      <c r="AS137" s="13">
        <f>VLOOKUP(A137,'2022_PAPI_Indicators'!A132:AR312,43,FALSE)</f>
        <v>8.987766266</v>
      </c>
      <c r="AT137" s="13">
        <f>VLOOKUP(A137,'2022_PAPI_Indicators'!A132:AS312,44,FALSE)</f>
        <v>12.65913868</v>
      </c>
      <c r="AU137" s="13">
        <f>VLOOKUP(A137,'2022_PAPI_Indicators'!A132:AT312,45,FALSE)</f>
        <v>10.27542686</v>
      </c>
      <c r="AV137" s="13">
        <f>VLOOKUP(A137,'2022_PAPI_Indicators'!A132:AU312,46,FALSE)</f>
        <v>7.066355228</v>
      </c>
      <c r="AW137" s="13">
        <f>VLOOKUP(A137,'2022_PAPI_Indicators'!A132:AV312,47,FALSE)</f>
        <v>6.749632359</v>
      </c>
      <c r="AX137" s="13">
        <f>VLOOKUP(A137,'2022_PAPI_Indicators'!A132:AW312,48,FALSE)</f>
        <v>5.317485332</v>
      </c>
      <c r="AY137" s="13">
        <f>VLOOKUP(A137,'2022_PAPI_Indicators'!A132:AX312,49,FALSE)</f>
        <v>8.748887062</v>
      </c>
      <c r="AZ137" s="13">
        <f>VLOOKUP(A137,'2022_PAPI_Indicators'!A132:AY312,50,FALSE)</f>
        <v>3.962577581</v>
      </c>
      <c r="BA137" s="13">
        <f>VLOOKUP(A137,'2022_PAPI_Indicators'!A132:AZ312,51,FALSE)</f>
        <v>8.011210442</v>
      </c>
      <c r="BB137" s="13">
        <f>VLOOKUP(A137,'2022_PAPI_Indicators'!A132:BA312,52,FALSE)</f>
        <v>6.630704403</v>
      </c>
      <c r="BC137" s="13">
        <f>VLOOKUP(A137,'2022_PAPI_Indicators'!A132:BB312,53,FALSE)</f>
        <v>8.329442024</v>
      </c>
      <c r="BD137" s="13">
        <f>VLOOKUP(A137,'2022_PAPI_Indicators'!A132:BC312,54,FALSE)</f>
        <v>8.375515938</v>
      </c>
      <c r="BE137" s="13">
        <f>VLOOKUP(A137,'2022_PAPI_Indicators'!A132:BD312,55,FALSE)</f>
        <v>3.609733343</v>
      </c>
      <c r="BF137" s="13">
        <f>VLOOKUP(A137,'2022_PAPI_Indicators'!A132:BE312,56,FALSE)</f>
        <v>6.043065071</v>
      </c>
      <c r="BG137" s="13">
        <f>VLOOKUP(A137,'2022_PAPI_Indicators'!A132:BF312,57,FALSE)</f>
        <v>9.866889954</v>
      </c>
      <c r="BH137" s="13">
        <f>VLOOKUP(A137,'2022_PAPI_Indicators'!A132:BG312,58,FALSE)</f>
        <v>4.108781815</v>
      </c>
      <c r="BI137" s="13">
        <f>VLOOKUP(A137,'2022_PAPI_Indicators'!A132:BH312,59,FALSE)</f>
        <v>9.245041847</v>
      </c>
      <c r="BJ137" s="13">
        <f>VLOOKUP(A137,'2022_PAPI_Indicators'!A132:BI312,60,FALSE)</f>
        <v>8.082870483</v>
      </c>
      <c r="BK137" s="13">
        <f>VLOOKUP(A137,'2022_PAPI_Indicators'!A132:BJ312,61,FALSE)</f>
        <v>5.546682835</v>
      </c>
      <c r="BL137" s="13">
        <f>VLOOKUP(A137,'2022_PAPI_Indicators'!A132:BK312,62,FALSE)</f>
        <v>2.838939428</v>
      </c>
      <c r="BM137" s="13">
        <f>VLOOKUP(A137,'2022_PAPI_Indicators'!A132:BL312,63,FALSE)</f>
        <v>10.85531521</v>
      </c>
      <c r="BN137" s="13">
        <f>VLOOKUP(A137,'2022_PAPI_Indicators'!A132:BM312,64,FALSE)</f>
        <v>6.953361511</v>
      </c>
    </row>
    <row r="138" ht="13.5" customHeight="1">
      <c r="A138" s="11" t="s">
        <v>337</v>
      </c>
      <c r="B138" s="11" t="s">
        <v>338</v>
      </c>
      <c r="C138" s="12" t="s">
        <v>169</v>
      </c>
      <c r="D138" s="13">
        <f>VLOOKUP(A138,'2022_PAPI_Indicators'!A133:B313,2,)</f>
        <v>2.321853876</v>
      </c>
      <c r="E138" s="13">
        <f>VLOOKUP(A138,'2022_PAPI_Indicators'!A133:C313,3,FALSE)</f>
        <v>2.231952429</v>
      </c>
      <c r="F138" s="13">
        <f>VLOOKUP(A138,'2022_PAPI_Indicators'!A133:D313,4,FALSE)</f>
        <v>2.160503387</v>
      </c>
      <c r="G138" s="13">
        <f>VLOOKUP(A138,'2022_PAPI_Indicators'!A133:E313,5,FALSE)</f>
        <v>2.216291189</v>
      </c>
      <c r="H138" s="13">
        <f>VLOOKUP(A138,'2022_PAPI_Indicators'!A133:F313,6,FALSE)</f>
        <v>2.534653425</v>
      </c>
      <c r="I138" s="13">
        <f>VLOOKUP(A138,'2022_PAPI_Indicators'!A133:G313,7,FALSE)</f>
        <v>2.238376141</v>
      </c>
      <c r="J138" s="13">
        <f>VLOOKUP(A138,'2022_PAPI_Indicators'!A133:H313,8,FALSE)</f>
        <v>2.372570515</v>
      </c>
      <c r="K138" s="13">
        <f>VLOOKUP(A138,'2022_PAPI_Indicators'!A133:I313,9,FALSE)</f>
        <v>2.210690022</v>
      </c>
      <c r="L138" s="13">
        <f>VLOOKUP(A138,'2022_PAPI_Indicators'!A133:J313,10,FALSE)</f>
        <v>2.429170847</v>
      </c>
      <c r="M138" s="13">
        <f>VLOOKUP(A138,'2022_PAPI_Indicators'!A133:K313,11,FALSE)</f>
        <v>2.478677273</v>
      </c>
      <c r="N138" s="13">
        <f>VLOOKUP(A138,'2022_PAPI_Indicators'!A133:L313,12,FALSE)</f>
        <v>2.379330635</v>
      </c>
      <c r="O138" s="13">
        <f>VLOOKUP(A138,'2022_PAPI_Indicators'!A133:M313,13,FALSE)</f>
        <v>2.244116783</v>
      </c>
      <c r="P138" s="13">
        <f>VLOOKUP(A138,'2022_PAPI_Indicators'!A133:N313,14,FALSE)</f>
        <v>2.491157293</v>
      </c>
      <c r="Q138" s="13">
        <f>VLOOKUP(A138,'2022_PAPI_Indicators'!A133:O313,15,FALSE)</f>
        <v>2.671467066</v>
      </c>
      <c r="R138" s="14">
        <f>VLOOKUP(A138,'2022_PAPI_Indicators'!A133:P313,16,FALSE)</f>
        <v>2.51455164</v>
      </c>
      <c r="S138" s="13">
        <f>VLOOKUP(A138,'2022_PAPI_Indicators'!A133:R313,17,FALSE)</f>
        <v>2.452116728</v>
      </c>
      <c r="T138" s="13">
        <f>VLOOKUP(A138,'2022_PAPI_Indicators'!A133:S313,18,FALSE)</f>
        <v>2.567814827</v>
      </c>
      <c r="U138" s="14">
        <f>VLOOKUP(A138,'2022_PAPI_Indicators'!A133:T313,19,FALSE)</f>
        <v>2.553420067</v>
      </c>
      <c r="V138" s="13">
        <f>VLOOKUP(A138,'2022_PAPI_Indicators'!A133:U313,20,FALSE)</f>
        <v>2.412631273</v>
      </c>
      <c r="W138" s="13">
        <f>VLOOKUP(A138,'2022_PAPI_Indicators'!A133:V313,21,FALSE)</f>
        <v>2.333213329</v>
      </c>
      <c r="X138" s="13">
        <f>VLOOKUP(A138,'2022_PAPI_Indicators'!A133:W313,22,FALSE)</f>
        <v>2.479225874</v>
      </c>
      <c r="Y138" s="13">
        <f>VLOOKUP(A138,'2022_PAPI_Indicators'!A133:X313,23,FALSE)</f>
        <v>2.336961746</v>
      </c>
      <c r="Z138" s="13">
        <f>VLOOKUP(A138,'2022_PAPI_Indicators'!A133:Y313,24,FALSE)</f>
        <v>2.420531511</v>
      </c>
      <c r="AA138" s="13">
        <f>VLOOKUP(A138,'2022_PAPI_Indicators'!A133:Z313,25,FALSE)</f>
        <v>2.494447231</v>
      </c>
      <c r="AB138" s="13">
        <f>VLOOKUP(A138,'2022_PAPI_Indicators'!A133:AA313,26,FALSE)</f>
        <v>2.424061298</v>
      </c>
      <c r="AC138" s="13">
        <f>VLOOKUP(A138,'2022_PAPI_Indicators'!A133:AB313,27,FALSE)</f>
        <v>2.489962339</v>
      </c>
      <c r="AD138" s="13">
        <f>VLOOKUP(A138,'2022_PAPI_Indicators'!A133:AC313,28,FALSE)</f>
        <v>2.33039403</v>
      </c>
      <c r="AE138" s="13">
        <f>VLOOKUP(A138,'2022_PAPI_Indicators'!A133:AD313,29,FALSE)</f>
        <v>2.247116089</v>
      </c>
      <c r="AF138" s="13">
        <f>VLOOKUP(A138,'2022_PAPI_Indicators'!A133:AE313,30,FALSE)</f>
        <v>2.16035676</v>
      </c>
      <c r="AG138" s="13">
        <f>VLOOKUP(A138,'2022_PAPI_Indicators'!A133:AF313,31,FALSE)</f>
        <v>2.114902258</v>
      </c>
      <c r="AH138" s="13">
        <f>VLOOKUP(A138,'2022_PAPI_Indicators'!A133:AG313,32,FALSE)</f>
        <v>2.412224054</v>
      </c>
      <c r="AI138" s="13">
        <f>VLOOKUP(A138,'2022_PAPI_Indicators'!A133:AH313,33,FALSE)</f>
        <v>2.365553856</v>
      </c>
      <c r="AJ138" s="13">
        <f>VLOOKUP(A138,'2022_PAPI_Indicators'!A133:AI313,34,FALSE)</f>
        <v>2.355152845</v>
      </c>
      <c r="AK138" s="13">
        <f>VLOOKUP(A138,'2022_PAPI_Indicators'!A133:AJ313,35,FALSE)</f>
        <v>2.389024496</v>
      </c>
      <c r="AL138" s="13">
        <f>VLOOKUP(A138,'2022_PAPI_Indicators'!A133:AK313,36,FALSE)</f>
        <v>2.418137074</v>
      </c>
      <c r="AM138" s="13">
        <f>VLOOKUP(A138,'2022_PAPI_Indicators'!A133:AL313,37,FALSE)</f>
        <v>2.389992237</v>
      </c>
      <c r="AN138" s="13">
        <f>VLOOKUP(A138,'2022_PAPI_Indicators'!A133:AM313,38,FALSE)</f>
        <v>2.331643581</v>
      </c>
      <c r="AO138" s="13">
        <f>VLOOKUP(A138,'2022_PAPI_Indicators'!A133:AN313,39,FALSE)</f>
        <v>2.496253967</v>
      </c>
      <c r="AP138" s="13">
        <f>VLOOKUP(A138,'2022_PAPI_Indicators'!A133:AO313,40,FALSE)</f>
        <v>2.350969315</v>
      </c>
      <c r="AQ138" s="13">
        <f>VLOOKUP(A138,'2022_PAPI_Indicators'!A133:AP313,41,FALSE)</f>
        <v>2.226406336</v>
      </c>
      <c r="AR138" s="13">
        <f>VLOOKUP(A138,'2022_PAPI_Indicators'!A133:AQ313,42,FALSE)</f>
        <v>2.233023643</v>
      </c>
      <c r="AS138" s="13">
        <f>VLOOKUP(A138,'2022_PAPI_Indicators'!A133:AR313,43,FALSE)</f>
        <v>2.327423573</v>
      </c>
      <c r="AT138" s="13">
        <f>VLOOKUP(A138,'2022_PAPI_Indicators'!A133:AS313,44,FALSE)</f>
        <v>2.290956497</v>
      </c>
      <c r="AU138" s="13">
        <f>VLOOKUP(A138,'2022_PAPI_Indicators'!A133:AT313,45,FALSE)</f>
        <v>2.177424431</v>
      </c>
      <c r="AV138" s="13">
        <f>VLOOKUP(A138,'2022_PAPI_Indicators'!A133:AU313,46,FALSE)</f>
        <v>2.260881901</v>
      </c>
      <c r="AW138" s="13">
        <f>VLOOKUP(A138,'2022_PAPI_Indicators'!A133:AV313,47,FALSE)</f>
        <v>2.316269159</v>
      </c>
      <c r="AX138" s="13">
        <f>VLOOKUP(A138,'2022_PAPI_Indicators'!A133:AW313,48,FALSE)</f>
        <v>2.444401979</v>
      </c>
      <c r="AY138" s="13">
        <f>VLOOKUP(A138,'2022_PAPI_Indicators'!A133:AX313,49,FALSE)</f>
        <v>2.285791636</v>
      </c>
      <c r="AZ138" s="13">
        <f>VLOOKUP(A138,'2022_PAPI_Indicators'!A133:AY313,50,FALSE)</f>
        <v>2.31856513</v>
      </c>
      <c r="BA138" s="13">
        <f>VLOOKUP(A138,'2022_PAPI_Indicators'!A133:AZ313,51,FALSE)</f>
        <v>2.217314959</v>
      </c>
      <c r="BB138" s="13">
        <f>VLOOKUP(A138,'2022_PAPI_Indicators'!A133:BA313,52,FALSE)</f>
        <v>2.196693659</v>
      </c>
      <c r="BC138" s="13">
        <f>VLOOKUP(A138,'2022_PAPI_Indicators'!A133:BB313,53,FALSE)</f>
        <v>2.181029797</v>
      </c>
      <c r="BD138" s="13">
        <f>VLOOKUP(A138,'2022_PAPI_Indicators'!A133:BC313,54,FALSE)</f>
        <v>2.349690914</v>
      </c>
      <c r="BE138" s="13">
        <f>VLOOKUP(A138,'2022_PAPI_Indicators'!A133:BD313,55,FALSE)</f>
        <v>2.296971321</v>
      </c>
      <c r="BF138" s="13">
        <f>VLOOKUP(A138,'2022_PAPI_Indicators'!A133:BE313,56,FALSE)</f>
        <v>2.580383778</v>
      </c>
      <c r="BG138" s="13">
        <f>VLOOKUP(A138,'2022_PAPI_Indicators'!A133:BF313,57,FALSE)</f>
        <v>2.341430902</v>
      </c>
      <c r="BH138" s="13">
        <f>VLOOKUP(A138,'2022_PAPI_Indicators'!A133:BG313,58,FALSE)</f>
        <v>2.333331108</v>
      </c>
      <c r="BI138" s="13">
        <f>VLOOKUP(A138,'2022_PAPI_Indicators'!A133:BH313,59,FALSE)</f>
        <v>2.360187292</v>
      </c>
      <c r="BJ138" s="13">
        <f>VLOOKUP(A138,'2022_PAPI_Indicators'!A133:BI313,60,FALSE)</f>
        <v>2.215145111</v>
      </c>
      <c r="BK138" s="13">
        <f>VLOOKUP(A138,'2022_PAPI_Indicators'!A133:BJ313,61,FALSE)</f>
        <v>2.369773626</v>
      </c>
      <c r="BL138" s="13">
        <f>VLOOKUP(A138,'2022_PAPI_Indicators'!A133:BK313,62,FALSE)</f>
        <v>2.515139818</v>
      </c>
      <c r="BM138" s="13">
        <f>VLOOKUP(A138,'2022_PAPI_Indicators'!A133:BL313,63,FALSE)</f>
        <v>2.542682648</v>
      </c>
      <c r="BN138" s="13">
        <f>VLOOKUP(A138,'2022_PAPI_Indicators'!A133:BM313,64,FALSE)</f>
        <v>2.357604504</v>
      </c>
    </row>
    <row r="139" ht="13.5" customHeight="1">
      <c r="A139" s="11" t="s">
        <v>339</v>
      </c>
      <c r="B139" s="11" t="s">
        <v>340</v>
      </c>
      <c r="C139" s="12" t="s">
        <v>169</v>
      </c>
      <c r="D139" s="13">
        <f>VLOOKUP(A139,'2022_PAPI_Indicators'!A134:B314,2,)</f>
        <v>2.157670975</v>
      </c>
      <c r="E139" s="13">
        <f>VLOOKUP(A139,'2022_PAPI_Indicators'!A134:C314,3,FALSE)</f>
        <v>1.862406492</v>
      </c>
      <c r="F139" s="13">
        <f>VLOOKUP(A139,'2022_PAPI_Indicators'!A134:D314,4,FALSE)</f>
        <v>1.868084431</v>
      </c>
      <c r="G139" s="13">
        <f>VLOOKUP(A139,'2022_PAPI_Indicators'!A134:E314,5,FALSE)</f>
        <v>1.849184752</v>
      </c>
      <c r="H139" s="13">
        <f>VLOOKUP(A139,'2022_PAPI_Indicators'!A134:F314,6,FALSE)</f>
        <v>2.271775246</v>
      </c>
      <c r="I139" s="13">
        <f>VLOOKUP(A139,'2022_PAPI_Indicators'!A134:G314,7,FALSE)</f>
        <v>1.920788884</v>
      </c>
      <c r="J139" s="13">
        <f>VLOOKUP(A139,'2022_PAPI_Indicators'!A134:H314,8,FALSE)</f>
        <v>2.090573072</v>
      </c>
      <c r="K139" s="13">
        <f>VLOOKUP(A139,'2022_PAPI_Indicators'!A134:I314,9,FALSE)</f>
        <v>1.975394845</v>
      </c>
      <c r="L139" s="13">
        <f>VLOOKUP(A139,'2022_PAPI_Indicators'!A134:J314,10,FALSE)</f>
        <v>2.042011023</v>
      </c>
      <c r="M139" s="13">
        <f>VLOOKUP(A139,'2022_PAPI_Indicators'!A134:K314,11,FALSE)</f>
        <v>2.164953947</v>
      </c>
      <c r="N139" s="13">
        <f>VLOOKUP(A139,'2022_PAPI_Indicators'!A134:L314,12,FALSE)</f>
        <v>2.058789253</v>
      </c>
      <c r="O139" s="13">
        <f>VLOOKUP(A139,'2022_PAPI_Indicators'!A134:M314,13,FALSE)</f>
        <v>2.062284946</v>
      </c>
      <c r="P139" s="13">
        <f>VLOOKUP(A139,'2022_PAPI_Indicators'!A134:N314,14,FALSE)</f>
        <v>2.199836254</v>
      </c>
      <c r="Q139" s="13">
        <f>VLOOKUP(A139,'2022_PAPI_Indicators'!A134:O314,15,FALSE)</f>
        <v>2.558652163</v>
      </c>
      <c r="R139" s="14">
        <f>VLOOKUP(A139,'2022_PAPI_Indicators'!A134:P314,16,FALSE)</f>
        <v>2.242516279</v>
      </c>
      <c r="S139" s="13">
        <f>VLOOKUP(A139,'2022_PAPI_Indicators'!A134:R314,17,FALSE)</f>
        <v>2.266638517</v>
      </c>
      <c r="T139" s="13">
        <f>VLOOKUP(A139,'2022_PAPI_Indicators'!A134:S314,18,FALSE)</f>
        <v>2.207188606</v>
      </c>
      <c r="U139" s="14">
        <f>VLOOKUP(A139,'2022_PAPI_Indicators'!A134:T314,19,FALSE)</f>
        <v>2.380415916</v>
      </c>
      <c r="V139" s="13">
        <f>VLOOKUP(A139,'2022_PAPI_Indicators'!A134:U314,20,FALSE)</f>
        <v>2.221135855</v>
      </c>
      <c r="W139" s="13">
        <f>VLOOKUP(A139,'2022_PAPI_Indicators'!A134:V314,21,FALSE)</f>
        <v>2.145386457</v>
      </c>
      <c r="X139" s="13">
        <f>VLOOKUP(A139,'2022_PAPI_Indicators'!A134:W314,22,FALSE)</f>
        <v>2.228339672</v>
      </c>
      <c r="Y139" s="13">
        <f>VLOOKUP(A139,'2022_PAPI_Indicators'!A134:X314,23,FALSE)</f>
        <v>2.130208969</v>
      </c>
      <c r="Z139" s="13">
        <f>VLOOKUP(A139,'2022_PAPI_Indicators'!A134:Y314,24,FALSE)</f>
        <v>2.163371563</v>
      </c>
      <c r="AA139" s="13">
        <f>VLOOKUP(A139,'2022_PAPI_Indicators'!A134:Z314,25,FALSE)</f>
        <v>2.285810232</v>
      </c>
      <c r="AB139" s="13">
        <f>VLOOKUP(A139,'2022_PAPI_Indicators'!A134:AA314,26,FALSE)</f>
        <v>2.208374023</v>
      </c>
      <c r="AC139" s="13">
        <f>VLOOKUP(A139,'2022_PAPI_Indicators'!A134:AB314,27,FALSE)</f>
        <v>2.277592182</v>
      </c>
      <c r="AD139" s="13">
        <f>VLOOKUP(A139,'2022_PAPI_Indicators'!A134:AC314,28,FALSE)</f>
        <v>2.129993439</v>
      </c>
      <c r="AE139" s="13">
        <f>VLOOKUP(A139,'2022_PAPI_Indicators'!A134:AD314,29,FALSE)</f>
        <v>2.030994654</v>
      </c>
      <c r="AF139" s="13">
        <f>VLOOKUP(A139,'2022_PAPI_Indicators'!A134:AE314,30,FALSE)</f>
        <v>2.098354578</v>
      </c>
      <c r="AG139" s="13">
        <f>VLOOKUP(A139,'2022_PAPI_Indicators'!A134:AF314,31,FALSE)</f>
        <v>1.90912497</v>
      </c>
      <c r="AH139" s="13">
        <f>VLOOKUP(A139,'2022_PAPI_Indicators'!A134:AG314,32,FALSE)</f>
        <v>2.234670877</v>
      </c>
      <c r="AI139" s="13">
        <f>VLOOKUP(A139,'2022_PAPI_Indicators'!A134:AH314,33,FALSE)</f>
        <v>2.17509675</v>
      </c>
      <c r="AJ139" s="13">
        <f>VLOOKUP(A139,'2022_PAPI_Indicators'!A134:AI314,34,FALSE)</f>
        <v>2.152210474</v>
      </c>
      <c r="AK139" s="13">
        <f>VLOOKUP(A139,'2022_PAPI_Indicators'!A134:AJ314,35,FALSE)</f>
        <v>2.072711945</v>
      </c>
      <c r="AL139" s="13">
        <f>VLOOKUP(A139,'2022_PAPI_Indicators'!A134:AK314,36,FALSE)</f>
        <v>2.233179808</v>
      </c>
      <c r="AM139" s="13">
        <f>VLOOKUP(A139,'2022_PAPI_Indicators'!A134:AL314,37,FALSE)</f>
        <v>2.085390091</v>
      </c>
      <c r="AN139" s="13">
        <f>VLOOKUP(A139,'2022_PAPI_Indicators'!A134:AM314,38,FALSE)</f>
        <v>2.078144789</v>
      </c>
      <c r="AO139" s="13">
        <f>VLOOKUP(A139,'2022_PAPI_Indicators'!A134:AN314,39,FALSE)</f>
        <v>2.27119565</v>
      </c>
      <c r="AP139" s="13">
        <f>VLOOKUP(A139,'2022_PAPI_Indicators'!A134:AO314,40,FALSE)</f>
        <v>1.960380912</v>
      </c>
      <c r="AQ139" s="13">
        <f>VLOOKUP(A139,'2022_PAPI_Indicators'!A134:AP314,41,FALSE)</f>
        <v>1.904474735</v>
      </c>
      <c r="AR139" s="13">
        <f>VLOOKUP(A139,'2022_PAPI_Indicators'!A134:AQ314,42,FALSE)</f>
        <v>1.924099088</v>
      </c>
      <c r="AS139" s="13">
        <f>VLOOKUP(A139,'2022_PAPI_Indicators'!A134:AR314,43,FALSE)</f>
        <v>1.976854801</v>
      </c>
      <c r="AT139" s="13">
        <f>VLOOKUP(A139,'2022_PAPI_Indicators'!A134:AS314,44,FALSE)</f>
        <v>1.998387814</v>
      </c>
      <c r="AU139" s="13">
        <f>VLOOKUP(A139,'2022_PAPI_Indicators'!A134:AT314,45,FALSE)</f>
        <v>1.980814815</v>
      </c>
      <c r="AV139" s="13">
        <f>VLOOKUP(A139,'2022_PAPI_Indicators'!A134:AU314,46,FALSE)</f>
        <v>2.022223711</v>
      </c>
      <c r="AW139" s="13">
        <f>VLOOKUP(A139,'2022_PAPI_Indicators'!A134:AV314,47,FALSE)</f>
        <v>2.038202047</v>
      </c>
      <c r="AX139" s="13">
        <f>VLOOKUP(A139,'2022_PAPI_Indicators'!A134:AW314,48,FALSE)</f>
        <v>2.231668949</v>
      </c>
      <c r="AY139" s="13">
        <f>VLOOKUP(A139,'2022_PAPI_Indicators'!A134:AX314,49,FALSE)</f>
        <v>1.949753404</v>
      </c>
      <c r="AZ139" s="13">
        <f>VLOOKUP(A139,'2022_PAPI_Indicators'!A134:AY314,50,FALSE)</f>
        <v>1.988781452</v>
      </c>
      <c r="BA139" s="13">
        <f>VLOOKUP(A139,'2022_PAPI_Indicators'!A134:AZ314,51,FALSE)</f>
        <v>1.959584236</v>
      </c>
      <c r="BB139" s="13">
        <f>VLOOKUP(A139,'2022_PAPI_Indicators'!A134:BA314,52,FALSE)</f>
        <v>1.883623719</v>
      </c>
      <c r="BC139" s="13">
        <f>VLOOKUP(A139,'2022_PAPI_Indicators'!A134:BB314,53,FALSE)</f>
        <v>1.843814135</v>
      </c>
      <c r="BD139" s="13">
        <f>VLOOKUP(A139,'2022_PAPI_Indicators'!A134:BC314,54,FALSE)</f>
        <v>1.920059919</v>
      </c>
      <c r="BE139" s="13">
        <f>VLOOKUP(A139,'2022_PAPI_Indicators'!A134:BD314,55,FALSE)</f>
        <v>2.056927919</v>
      </c>
      <c r="BF139" s="13">
        <f>VLOOKUP(A139,'2022_PAPI_Indicators'!A134:BE314,56,FALSE)</f>
        <v>2.235995054</v>
      </c>
      <c r="BG139" s="13">
        <f>VLOOKUP(A139,'2022_PAPI_Indicators'!A134:BF314,57,FALSE)</f>
        <v>1.892442942</v>
      </c>
      <c r="BH139" s="13">
        <f>VLOOKUP(A139,'2022_PAPI_Indicators'!A134:BG314,58,FALSE)</f>
        <v>2.018390179</v>
      </c>
      <c r="BI139" s="13">
        <f>VLOOKUP(A139,'2022_PAPI_Indicators'!A134:BH314,59,FALSE)</f>
        <v>2.04932642</v>
      </c>
      <c r="BJ139" s="13">
        <f>VLOOKUP(A139,'2022_PAPI_Indicators'!A134:BI314,60,FALSE)</f>
        <v>1.991222262</v>
      </c>
      <c r="BK139" s="13">
        <f>VLOOKUP(A139,'2022_PAPI_Indicators'!A134:BJ314,61,FALSE)</f>
        <v>2.005086184</v>
      </c>
      <c r="BL139" s="13">
        <f>VLOOKUP(A139,'2022_PAPI_Indicators'!A134:BK314,62,FALSE)</f>
        <v>2.03855896</v>
      </c>
      <c r="BM139" s="13">
        <f>VLOOKUP(A139,'2022_PAPI_Indicators'!A134:BL314,63,FALSE)</f>
        <v>2.136639357</v>
      </c>
      <c r="BN139" s="13">
        <f>VLOOKUP(A139,'2022_PAPI_Indicators'!A134:BM314,64,FALSE)</f>
        <v>2.005428076</v>
      </c>
    </row>
    <row r="140" ht="13.5" customHeight="1">
      <c r="A140" s="112" t="s">
        <v>341</v>
      </c>
      <c r="B140" s="113" t="s">
        <v>342</v>
      </c>
      <c r="C140" s="114" t="s">
        <v>77</v>
      </c>
      <c r="D140" s="115">
        <f>VLOOKUP(A140,'2022_PAPI_Indicators'!A135:B315,2,)</f>
        <v>2.933843851</v>
      </c>
      <c r="E140" s="115">
        <f>VLOOKUP(A140,'2022_PAPI_Indicators'!A135:C315,3,FALSE)</f>
        <v>3.407034397</v>
      </c>
      <c r="F140" s="115">
        <f>VLOOKUP(A140,'2022_PAPI_Indicators'!A135:D315,4,FALSE)</f>
        <v>3.307436705</v>
      </c>
      <c r="G140" s="115">
        <f>VLOOKUP(A140,'2022_PAPI_Indicators'!A135:E315,5,FALSE)</f>
        <v>3.357782602</v>
      </c>
      <c r="H140" s="115">
        <f>VLOOKUP(A140,'2022_PAPI_Indicators'!A135:F315,6,FALSE)</f>
        <v>3.523713112</v>
      </c>
      <c r="I140" s="115">
        <f>VLOOKUP(A140,'2022_PAPI_Indicators'!A135:G315,7,FALSE)</f>
        <v>3.097465992</v>
      </c>
      <c r="J140" s="115">
        <f>VLOOKUP(A140,'2022_PAPI_Indicators'!A135:H315,8,FALSE)</f>
        <v>3.807531357</v>
      </c>
      <c r="K140" s="115">
        <f>VLOOKUP(A140,'2022_PAPI_Indicators'!A135:I315,9,FALSE)</f>
        <v>3.702507019</v>
      </c>
      <c r="L140" s="115">
        <f>VLOOKUP(A140,'2022_PAPI_Indicators'!A135:J315,10,FALSE)</f>
        <v>3.402070522</v>
      </c>
      <c r="M140" s="115">
        <f>VLOOKUP(A140,'2022_PAPI_Indicators'!A135:K315,11,FALSE)</f>
        <v>3.424804449</v>
      </c>
      <c r="N140" s="115">
        <f>VLOOKUP(A140,'2022_PAPI_Indicators'!A135:L315,12,FALSE)</f>
        <v>3.425501823</v>
      </c>
      <c r="O140" s="115">
        <f>VLOOKUP(A140,'2022_PAPI_Indicators'!A135:M315,13,FALSE)</f>
        <v>3.042483091</v>
      </c>
      <c r="P140" s="115">
        <f>VLOOKUP(A140,'2022_PAPI_Indicators'!A135:N315,14,FALSE)</f>
        <v>3.436534643</v>
      </c>
      <c r="Q140" s="115">
        <f>VLOOKUP(A140,'2022_PAPI_Indicators'!A135:O315,15,FALSE)</f>
        <v>4.121368408</v>
      </c>
      <c r="R140" s="10">
        <f>VLOOKUP(A140,'2022_PAPI_Indicators'!A135:P315,16,FALSE)</f>
        <v>4.202124596</v>
      </c>
      <c r="S140" s="115">
        <f>VLOOKUP(A140,'2022_PAPI_Indicators'!A135:R315,17,FALSE)</f>
        <v>3.390373707</v>
      </c>
      <c r="T140" s="115">
        <f>VLOOKUP(A140,'2022_PAPI_Indicators'!A135:S315,18,FALSE)</f>
        <v>3.037186146</v>
      </c>
      <c r="U140" s="10">
        <f>VLOOKUP(A140,'2022_PAPI_Indicators'!A135:T315,19,FALSE)</f>
        <v>3.76510644</v>
      </c>
      <c r="V140" s="115">
        <f>VLOOKUP(A140,'2022_PAPI_Indicators'!A135:U315,20,FALSE)</f>
        <v>2.819452524</v>
      </c>
      <c r="W140" s="115">
        <f>VLOOKUP(A140,'2022_PAPI_Indicators'!A135:V315,21,FALSE)</f>
        <v>3.374097824</v>
      </c>
      <c r="X140" s="115">
        <f>VLOOKUP(A140,'2022_PAPI_Indicators'!A135:W315,22,FALSE)</f>
        <v>3.33989954</v>
      </c>
      <c r="Y140" s="115">
        <f>VLOOKUP(A140,'2022_PAPI_Indicators'!A135:X315,23,FALSE)</f>
        <v>3.078080893</v>
      </c>
      <c r="Z140" s="115">
        <f>VLOOKUP(A140,'2022_PAPI_Indicators'!A135:Y315,24,FALSE)</f>
        <v>3.372951508</v>
      </c>
      <c r="AA140" s="115">
        <f>VLOOKUP(A140,'2022_PAPI_Indicators'!A135:Z315,25,FALSE)</f>
        <v>3.399353743</v>
      </c>
      <c r="AB140" s="115">
        <f>VLOOKUP(A140,'2022_PAPI_Indicators'!A135:AA315,26,FALSE)</f>
        <v>3.472200632</v>
      </c>
      <c r="AC140" s="115">
        <f>VLOOKUP(A140,'2022_PAPI_Indicators'!A135:AB315,27,FALSE)</f>
        <v>3.653627872</v>
      </c>
      <c r="AD140" s="115">
        <f>VLOOKUP(A140,'2022_PAPI_Indicators'!A135:AC315,28,FALSE)</f>
        <v>3.574595451</v>
      </c>
      <c r="AE140" s="115">
        <f>VLOOKUP(A140,'2022_PAPI_Indicators'!A135:AD315,29,FALSE)</f>
        <v>3.454867125</v>
      </c>
      <c r="AF140" s="115">
        <f>VLOOKUP(A140,'2022_PAPI_Indicators'!A135:AE315,30,FALSE)</f>
        <v>3.52468586</v>
      </c>
      <c r="AG140" s="115">
        <f>VLOOKUP(A140,'2022_PAPI_Indicators'!A135:AF315,31,FALSE)</f>
        <v>3.423738003</v>
      </c>
      <c r="AH140" s="115">
        <f>VLOOKUP(A140,'2022_PAPI_Indicators'!A135:AG315,32,FALSE)</f>
        <v>4.03400898</v>
      </c>
      <c r="AI140" s="115">
        <f>VLOOKUP(A140,'2022_PAPI_Indicators'!A135:AH315,33,FALSE)</f>
        <v>3.166664124</v>
      </c>
      <c r="AJ140" s="115">
        <f>VLOOKUP(A140,'2022_PAPI_Indicators'!A135:AI315,34,FALSE)</f>
        <v>3.218251228</v>
      </c>
      <c r="AK140" s="115">
        <f>VLOOKUP(A140,'2022_PAPI_Indicators'!A135:AJ315,35,FALSE)</f>
        <v>3.440557241</v>
      </c>
      <c r="AL140" s="115">
        <f>VLOOKUP(A140,'2022_PAPI_Indicators'!A135:AK315,36,FALSE)</f>
        <v>3.364360332</v>
      </c>
      <c r="AM140" s="115">
        <f>VLOOKUP(A140,'2022_PAPI_Indicators'!A135:AL315,37,FALSE)</f>
        <v>3.509333372</v>
      </c>
      <c r="AN140" s="115">
        <f>VLOOKUP(A140,'2022_PAPI_Indicators'!A135:AM315,38,FALSE)</f>
        <v>3.428427935</v>
      </c>
      <c r="AO140" s="115">
        <f>VLOOKUP(A140,'2022_PAPI_Indicators'!A135:AN315,39,FALSE)</f>
        <v>3.732057571</v>
      </c>
      <c r="AP140" s="115">
        <f>VLOOKUP(A140,'2022_PAPI_Indicators'!A135:AO315,40,FALSE)</f>
        <v>3.353551626</v>
      </c>
      <c r="AQ140" s="115">
        <f>VLOOKUP(A140,'2022_PAPI_Indicators'!A135:AP315,41,FALSE)</f>
        <v>3.251834154</v>
      </c>
      <c r="AR140" s="115">
        <f>VLOOKUP(A140,'2022_PAPI_Indicators'!A135:AQ315,42,FALSE)</f>
        <v>3.091630936</v>
      </c>
      <c r="AS140" s="115">
        <f>VLOOKUP(A140,'2022_PAPI_Indicators'!A135:AR315,43,FALSE)</f>
        <v>2.983391285</v>
      </c>
      <c r="AT140" s="115">
        <f>VLOOKUP(A140,'2022_PAPI_Indicators'!A135:AS315,44,FALSE)</f>
        <v>3.464863062</v>
      </c>
      <c r="AU140" s="115">
        <f>VLOOKUP(A140,'2022_PAPI_Indicators'!A135:AT315,45,FALSE)</f>
        <v>3.053857803</v>
      </c>
      <c r="AV140" s="115">
        <f>VLOOKUP(A140,'2022_PAPI_Indicators'!A135:AU315,46,FALSE)</f>
        <v>2.901616335</v>
      </c>
      <c r="AW140" s="115">
        <f>VLOOKUP(A140,'2022_PAPI_Indicators'!A135:AV315,47,FALSE)</f>
        <v>2.981499434</v>
      </c>
      <c r="AX140" s="115">
        <f>VLOOKUP(A140,'2022_PAPI_Indicators'!A135:AW315,48,FALSE)</f>
        <v>3.46852088</v>
      </c>
      <c r="AY140" s="115">
        <f>VLOOKUP(A140,'2022_PAPI_Indicators'!A135:AX315,49,FALSE)</f>
        <v>2.830004692</v>
      </c>
      <c r="AZ140" s="115">
        <f>VLOOKUP(A140,'2022_PAPI_Indicators'!A135:AY315,50,FALSE)</f>
        <v>3.197337151</v>
      </c>
      <c r="BA140" s="115">
        <f>VLOOKUP(A140,'2022_PAPI_Indicators'!A135:AZ315,51,FALSE)</f>
        <v>2.973711014</v>
      </c>
      <c r="BB140" s="115">
        <f>VLOOKUP(A140,'2022_PAPI_Indicators'!A135:BA315,52,FALSE)</f>
        <v>3.15186286</v>
      </c>
      <c r="BC140" s="115">
        <f>VLOOKUP(A140,'2022_PAPI_Indicators'!A135:BB315,53,FALSE)</f>
        <v>4.179821014</v>
      </c>
      <c r="BD140" s="115">
        <f>VLOOKUP(A140,'2022_PAPI_Indicators'!A135:BC315,54,FALSE)</f>
        <v>3.255767107</v>
      </c>
      <c r="BE140" s="115">
        <f>VLOOKUP(A140,'2022_PAPI_Indicators'!A135:BD315,55,FALSE)</f>
        <v>3.157342434</v>
      </c>
      <c r="BF140" s="115">
        <f>VLOOKUP(A140,'2022_PAPI_Indicators'!A135:BE315,56,FALSE)</f>
        <v>3.653509855</v>
      </c>
      <c r="BG140" s="115">
        <f>VLOOKUP(A140,'2022_PAPI_Indicators'!A135:BF315,57,FALSE)</f>
        <v>4.626371861</v>
      </c>
      <c r="BH140" s="115">
        <f>VLOOKUP(A140,'2022_PAPI_Indicators'!A135:BG315,58,FALSE)</f>
        <v>4.101153374</v>
      </c>
      <c r="BI140" s="115">
        <f>VLOOKUP(A140,'2022_PAPI_Indicators'!A135:BH315,59,FALSE)</f>
        <v>3.877878189</v>
      </c>
      <c r="BJ140" s="115">
        <f>VLOOKUP(A140,'2022_PAPI_Indicators'!A135:BI315,60,FALSE)</f>
        <v>4.071680069</v>
      </c>
      <c r="BK140" s="115">
        <f>VLOOKUP(A140,'2022_PAPI_Indicators'!A135:BJ315,61,FALSE)</f>
        <v>4.371936321</v>
      </c>
      <c r="BL140" s="115">
        <f>VLOOKUP(A140,'2022_PAPI_Indicators'!A135:BK315,62,FALSE)</f>
        <v>3.811965227</v>
      </c>
      <c r="BM140" s="115">
        <f>VLOOKUP(A140,'2022_PAPI_Indicators'!A135:BL315,63,FALSE)</f>
        <v>3.675782442</v>
      </c>
      <c r="BN140" s="115">
        <f>VLOOKUP(A140,'2022_PAPI_Indicators'!A135:BM315,64,FALSE)</f>
        <v>3.47486496</v>
      </c>
    </row>
    <row r="141" ht="13.5" customHeight="1">
      <c r="A141" s="19" t="s">
        <v>343</v>
      </c>
      <c r="B141" s="19" t="s">
        <v>344</v>
      </c>
      <c r="C141" s="20" t="s">
        <v>181</v>
      </c>
      <c r="D141" s="21">
        <f>VLOOKUP(A141,'2022_PAPI_Indicators'!A136:B316,2,)</f>
        <v>0.898277998</v>
      </c>
      <c r="E141" s="21">
        <f>VLOOKUP(A141,'2022_PAPI_Indicators'!A136:C316,3,FALSE)</f>
        <v>0.8814436197</v>
      </c>
      <c r="F141" s="21">
        <f>VLOOKUP(A141,'2022_PAPI_Indicators'!A136:D316,4,FALSE)</f>
        <v>0.7728300095</v>
      </c>
      <c r="G141" s="21">
        <f>VLOOKUP(A141,'2022_PAPI_Indicators'!A136:E316,5,FALSE)</f>
        <v>0.7965587974</v>
      </c>
      <c r="H141" s="21">
        <f>VLOOKUP(A141,'2022_PAPI_Indicators'!A136:F316,6,FALSE)</f>
        <v>0.985209167</v>
      </c>
      <c r="I141" s="21">
        <f>VLOOKUP(A141,'2022_PAPI_Indicators'!A136:G316,7,FALSE)</f>
        <v>0.7258174419</v>
      </c>
      <c r="J141" s="21">
        <f>VLOOKUP(A141,'2022_PAPI_Indicators'!A136:H316,8,FALSE)</f>
        <v>0.7520853281</v>
      </c>
      <c r="K141" s="21">
        <f>VLOOKUP(A141,'2022_PAPI_Indicators'!A136:I316,9,FALSE)</f>
        <v>0.8317338228</v>
      </c>
      <c r="L141" s="21">
        <f>VLOOKUP(A141,'2022_PAPI_Indicators'!A136:J316,10,FALSE)</f>
        <v>0.8794943094</v>
      </c>
      <c r="M141" s="21">
        <f>VLOOKUP(A141,'2022_PAPI_Indicators'!A136:K316,11,FALSE)</f>
        <v>0.9636802077</v>
      </c>
      <c r="N141" s="21">
        <f>VLOOKUP(A141,'2022_PAPI_Indicators'!A136:L316,12,FALSE)</f>
        <v>0.9123083949</v>
      </c>
      <c r="O141" s="21">
        <f>VLOOKUP(A141,'2022_PAPI_Indicators'!A136:M316,13,FALSE)</f>
        <v>0.9109458923</v>
      </c>
      <c r="P141" s="21">
        <f>VLOOKUP(A141,'2022_PAPI_Indicators'!A136:N316,14,FALSE)</f>
        <v>0.9628946781</v>
      </c>
      <c r="Q141" s="21">
        <f>VLOOKUP(A141,'2022_PAPI_Indicators'!A136:O316,15,FALSE)</f>
        <v>1.223494411</v>
      </c>
      <c r="R141" s="22">
        <f>VLOOKUP(A141,'2022_PAPI_Indicators'!A136:P316,16,FALSE)</f>
        <v>1.321513653</v>
      </c>
      <c r="S141" s="21">
        <f>VLOOKUP(A141,'2022_PAPI_Indicators'!A136:R316,17,FALSE)</f>
        <v>0.9655047059</v>
      </c>
      <c r="T141" s="21">
        <f>VLOOKUP(A141,'2022_PAPI_Indicators'!A136:S316,18,FALSE)</f>
        <v>0.9331648946</v>
      </c>
      <c r="U141" s="22">
        <f>VLOOKUP(A141,'2022_PAPI_Indicators'!A136:T316,19,FALSE)</f>
        <v>1.169756055</v>
      </c>
      <c r="V141" s="21">
        <f>VLOOKUP(A141,'2022_PAPI_Indicators'!A136:U316,20,FALSE)</f>
        <v>0.8397912383</v>
      </c>
      <c r="W141" s="21">
        <f>VLOOKUP(A141,'2022_PAPI_Indicators'!A136:V316,21,FALSE)</f>
        <v>1.074934602</v>
      </c>
      <c r="X141" s="21">
        <f>VLOOKUP(A141,'2022_PAPI_Indicators'!A136:W316,22,FALSE)</f>
        <v>0.9098909497</v>
      </c>
      <c r="Y141" s="21">
        <f>VLOOKUP(A141,'2022_PAPI_Indicators'!A136:X316,23,FALSE)</f>
        <v>0.8479880095</v>
      </c>
      <c r="Z141" s="21">
        <f>VLOOKUP(A141,'2022_PAPI_Indicators'!A136:Y316,24,FALSE)</f>
        <v>0.958355248</v>
      </c>
      <c r="AA141" s="21">
        <f>VLOOKUP(A141,'2022_PAPI_Indicators'!A136:Z316,25,FALSE)</f>
        <v>0.8738289475</v>
      </c>
      <c r="AB141" s="21">
        <f>VLOOKUP(A141,'2022_PAPI_Indicators'!A136:AA316,26,FALSE)</f>
        <v>0.9701430798</v>
      </c>
      <c r="AC141" s="21">
        <f>VLOOKUP(A141,'2022_PAPI_Indicators'!A136:AB316,27,FALSE)</f>
        <v>1.03575933</v>
      </c>
      <c r="AD141" s="21">
        <f>VLOOKUP(A141,'2022_PAPI_Indicators'!A136:AC316,28,FALSE)</f>
        <v>1.053169847</v>
      </c>
      <c r="AE141" s="21">
        <f>VLOOKUP(A141,'2022_PAPI_Indicators'!A136:AD316,29,FALSE)</f>
        <v>0.9367111325</v>
      </c>
      <c r="AF141" s="21">
        <f>VLOOKUP(A141,'2022_PAPI_Indicators'!A136:AE316,30,FALSE)</f>
        <v>1.07592988</v>
      </c>
      <c r="AG141" s="21">
        <f>VLOOKUP(A141,'2022_PAPI_Indicators'!A136:AF316,31,FALSE)</f>
        <v>0.9506805539</v>
      </c>
      <c r="AH141" s="21">
        <f>VLOOKUP(A141,'2022_PAPI_Indicators'!A136:AG316,32,FALSE)</f>
        <v>1.082782626</v>
      </c>
      <c r="AI141" s="21">
        <f>VLOOKUP(A141,'2022_PAPI_Indicators'!A136:AH316,33,FALSE)</f>
        <v>0.9441549778</v>
      </c>
      <c r="AJ141" s="21">
        <f>VLOOKUP(A141,'2022_PAPI_Indicators'!A136:AI316,34,FALSE)</f>
        <v>0.9672964811</v>
      </c>
      <c r="AK141" s="21">
        <f>VLOOKUP(A141,'2022_PAPI_Indicators'!A136:AJ316,35,FALSE)</f>
        <v>1.039261341</v>
      </c>
      <c r="AL141" s="21">
        <f>VLOOKUP(A141,'2022_PAPI_Indicators'!A136:AK316,36,FALSE)</f>
        <v>1.065814734</v>
      </c>
      <c r="AM141" s="21">
        <f>VLOOKUP(A141,'2022_PAPI_Indicators'!A136:AL316,37,FALSE)</f>
        <v>0.9247831106</v>
      </c>
      <c r="AN141" s="21">
        <f>VLOOKUP(A141,'2022_PAPI_Indicators'!A136:AM316,38,FALSE)</f>
        <v>0.9937422276</v>
      </c>
      <c r="AO141" s="21">
        <f>VLOOKUP(A141,'2022_PAPI_Indicators'!A136:AN316,39,FALSE)</f>
        <v>1.062669396</v>
      </c>
      <c r="AP141" s="21">
        <f>VLOOKUP(A141,'2022_PAPI_Indicators'!A136:AO316,40,FALSE)</f>
        <v>1.010027289</v>
      </c>
      <c r="AQ141" s="21">
        <f>VLOOKUP(A141,'2022_PAPI_Indicators'!A136:AP316,41,FALSE)</f>
        <v>0.7907612324</v>
      </c>
      <c r="AR141" s="21">
        <f>VLOOKUP(A141,'2022_PAPI_Indicators'!A136:AQ316,42,FALSE)</f>
        <v>0.7700657248</v>
      </c>
      <c r="AS141" s="21">
        <f>VLOOKUP(A141,'2022_PAPI_Indicators'!A136:AR316,43,FALSE)</f>
        <v>0.9098492265</v>
      </c>
      <c r="AT141" s="21">
        <f>VLOOKUP(A141,'2022_PAPI_Indicators'!A136:AS316,44,FALSE)</f>
        <v>0.8777596951</v>
      </c>
      <c r="AU141" s="21">
        <f>VLOOKUP(A141,'2022_PAPI_Indicators'!A136:AT316,45,FALSE)</f>
        <v>0.8920474052</v>
      </c>
      <c r="AV141" s="21">
        <f>VLOOKUP(A141,'2022_PAPI_Indicators'!A136:AU316,46,FALSE)</f>
        <v>0.9679858088</v>
      </c>
      <c r="AW141" s="21">
        <f>VLOOKUP(A141,'2022_PAPI_Indicators'!A136:AV316,47,FALSE)</f>
        <v>0.828795135</v>
      </c>
      <c r="AX141" s="21">
        <f>VLOOKUP(A141,'2022_PAPI_Indicators'!A136:AW316,48,FALSE)</f>
        <v>1.212091327</v>
      </c>
      <c r="AY141" s="21">
        <f>VLOOKUP(A141,'2022_PAPI_Indicators'!A136:AX316,49,FALSE)</f>
        <v>0.8527143598</v>
      </c>
      <c r="AZ141" s="21">
        <f>VLOOKUP(A141,'2022_PAPI_Indicators'!A136:AY316,50,FALSE)</f>
        <v>1.033066392</v>
      </c>
      <c r="BA141" s="21">
        <f>VLOOKUP(A141,'2022_PAPI_Indicators'!A136:AZ316,51,FALSE)</f>
        <v>0.9004843235</v>
      </c>
      <c r="BB141" s="21">
        <f>VLOOKUP(A141,'2022_PAPI_Indicators'!A136:BA316,52,FALSE)</f>
        <v>0.8682353497</v>
      </c>
      <c r="BC141" s="21">
        <f>VLOOKUP(A141,'2022_PAPI_Indicators'!A136:BB316,53,FALSE)</f>
        <v>1.209743977</v>
      </c>
      <c r="BD141" s="21">
        <f>VLOOKUP(A141,'2022_PAPI_Indicators'!A136:BC316,54,FALSE)</f>
        <v>1.00759995</v>
      </c>
      <c r="BE141" s="21">
        <f>VLOOKUP(A141,'2022_PAPI_Indicators'!A136:BD316,55,FALSE)</f>
        <v>0.9466984272</v>
      </c>
      <c r="BF141" s="21">
        <f>VLOOKUP(A141,'2022_PAPI_Indicators'!A136:BE316,56,FALSE)</f>
        <v>0.9803165197</v>
      </c>
      <c r="BG141" s="21">
        <f>VLOOKUP(A141,'2022_PAPI_Indicators'!A136:BF316,57,FALSE)</f>
        <v>0.9874655604</v>
      </c>
      <c r="BH141" s="21">
        <f>VLOOKUP(A141,'2022_PAPI_Indicators'!A136:BG316,58,FALSE)</f>
        <v>0.9785481691</v>
      </c>
      <c r="BI141" s="21">
        <f>VLOOKUP(A141,'2022_PAPI_Indicators'!A136:BH316,59,FALSE)</f>
        <v>1.012771964</v>
      </c>
      <c r="BJ141" s="21">
        <f>VLOOKUP(A141,'2022_PAPI_Indicators'!A136:BI316,60,FALSE)</f>
        <v>1.016723752</v>
      </c>
      <c r="BK141" s="21">
        <f>VLOOKUP(A141,'2022_PAPI_Indicators'!A136:BJ316,61,FALSE)</f>
        <v>1.148200154</v>
      </c>
      <c r="BL141" s="21">
        <f>VLOOKUP(A141,'2022_PAPI_Indicators'!A136:BK316,62,FALSE)</f>
        <v>1.228639007</v>
      </c>
      <c r="BM141" s="21">
        <f>VLOOKUP(A141,'2022_PAPI_Indicators'!A136:BL316,63,FALSE)</f>
        <v>1.124261618</v>
      </c>
      <c r="BN141" s="21">
        <f>VLOOKUP(A141,'2022_PAPI_Indicators'!A136:BM316,64,FALSE)</f>
        <v>1.039597511</v>
      </c>
    </row>
    <row r="142" ht="13.5" customHeight="1">
      <c r="A142" s="11" t="s">
        <v>345</v>
      </c>
      <c r="B142" s="11" t="s">
        <v>346</v>
      </c>
      <c r="C142" s="12" t="s">
        <v>83</v>
      </c>
      <c r="D142" s="24">
        <f>VLOOKUP(A142,'2022_PAPI_Indicators'!A137:B317,2,)</f>
        <v>0.4807857573</v>
      </c>
      <c r="E142" s="24">
        <f>VLOOKUP(A142,'2022_PAPI_Indicators'!A137:C317,3,FALSE)</f>
        <v>0.4770994484</v>
      </c>
      <c r="F142" s="24">
        <f>VLOOKUP(A142,'2022_PAPI_Indicators'!A137:D317,4,FALSE)</f>
        <v>0.3905012012</v>
      </c>
      <c r="G142" s="24">
        <f>VLOOKUP(A142,'2022_PAPI_Indicators'!A137:E317,5,FALSE)</f>
        <v>0.4180180132</v>
      </c>
      <c r="H142" s="24">
        <f>VLOOKUP(A142,'2022_PAPI_Indicators'!A137:F317,6,FALSE)</f>
        <v>0.551704824</v>
      </c>
      <c r="I142" s="24">
        <f>VLOOKUP(A142,'2022_PAPI_Indicators'!A137:G317,7,FALSE)</f>
        <v>0.3928079009</v>
      </c>
      <c r="J142" s="24">
        <f>VLOOKUP(A142,'2022_PAPI_Indicators'!A137:H317,8,FALSE)</f>
        <v>0.3824111819</v>
      </c>
      <c r="K142" s="24">
        <f>VLOOKUP(A142,'2022_PAPI_Indicators'!A137:I317,9,FALSE)</f>
        <v>0.4336897135</v>
      </c>
      <c r="L142" s="24">
        <f>VLOOKUP(A142,'2022_PAPI_Indicators'!A137:J317,10,FALSE)</f>
        <v>0.515625</v>
      </c>
      <c r="M142" s="24">
        <f>VLOOKUP(A142,'2022_PAPI_Indicators'!A137:K317,11,FALSE)</f>
        <v>0.5390205383</v>
      </c>
      <c r="N142" s="24">
        <f>VLOOKUP(A142,'2022_PAPI_Indicators'!A137:L317,12,FALSE)</f>
        <v>0.5215803385</v>
      </c>
      <c r="O142" s="24">
        <f>VLOOKUP(A142,'2022_PAPI_Indicators'!A137:M317,13,FALSE)</f>
        <v>0.4739254713</v>
      </c>
      <c r="P142" s="24">
        <f>VLOOKUP(A142,'2022_PAPI_Indicators'!A137:N317,14,FALSE)</f>
        <v>0.5413483381</v>
      </c>
      <c r="Q142" s="24">
        <f>VLOOKUP(A142,'2022_PAPI_Indicators'!A137:O317,15,FALSE)</f>
        <v>0.7000924945</v>
      </c>
      <c r="R142" s="25">
        <f>VLOOKUP(A142,'2022_PAPI_Indicators'!A137:P317,16,FALSE)</f>
        <v>0.7714554071</v>
      </c>
      <c r="S142" s="24">
        <f>VLOOKUP(A142,'2022_PAPI_Indicators'!A137:R317,17,FALSE)</f>
        <v>0.515625</v>
      </c>
      <c r="T142" s="24">
        <f>VLOOKUP(A142,'2022_PAPI_Indicators'!A137:S317,18,FALSE)</f>
        <v>0.5012236238</v>
      </c>
      <c r="U142" s="25">
        <f>VLOOKUP(A142,'2022_PAPI_Indicators'!A137:T317,19,FALSE)</f>
        <v>0.6656056643</v>
      </c>
      <c r="V142" s="24">
        <f>VLOOKUP(A142,'2022_PAPI_Indicators'!A137:U317,20,FALSE)</f>
        <v>0.480917573</v>
      </c>
      <c r="W142" s="24">
        <f>VLOOKUP(A142,'2022_PAPI_Indicators'!A137:V317,21,FALSE)</f>
        <v>0.6047155261</v>
      </c>
      <c r="X142" s="24">
        <f>VLOOKUP(A142,'2022_PAPI_Indicators'!A137:W317,22,FALSE)</f>
        <v>0.4685721993</v>
      </c>
      <c r="Y142" s="24">
        <f>VLOOKUP(A142,'2022_PAPI_Indicators'!A137:X317,23,FALSE)</f>
        <v>0.4764777124</v>
      </c>
      <c r="Z142" s="24">
        <f>VLOOKUP(A142,'2022_PAPI_Indicators'!A137:Y317,24,FALSE)</f>
        <v>0.5357250571</v>
      </c>
      <c r="AA142" s="24">
        <f>VLOOKUP(A142,'2022_PAPI_Indicators'!A137:Z317,25,FALSE)</f>
        <v>0.4631971419</v>
      </c>
      <c r="AB142" s="24">
        <f>VLOOKUP(A142,'2022_PAPI_Indicators'!A137:AA317,26,FALSE)</f>
        <v>0.5123456717</v>
      </c>
      <c r="AC142" s="24">
        <f>VLOOKUP(A142,'2022_PAPI_Indicators'!A137:AB317,27,FALSE)</f>
        <v>0.5509135723</v>
      </c>
      <c r="AD142" s="24">
        <f>VLOOKUP(A142,'2022_PAPI_Indicators'!A137:AC317,28,FALSE)</f>
        <v>0.5932482481</v>
      </c>
      <c r="AE142" s="24">
        <f>VLOOKUP(A142,'2022_PAPI_Indicators'!A137:AD317,29,FALSE)</f>
        <v>0.527964294</v>
      </c>
      <c r="AF142" s="24">
        <f>VLOOKUP(A142,'2022_PAPI_Indicators'!A137:AE317,30,FALSE)</f>
        <v>0.6268966198</v>
      </c>
      <c r="AG142" s="24">
        <f>VLOOKUP(A142,'2022_PAPI_Indicators'!A137:AF317,31,FALSE)</f>
        <v>0.5801843405</v>
      </c>
      <c r="AH142" s="24">
        <f>VLOOKUP(A142,'2022_PAPI_Indicators'!A137:AG317,32,FALSE)</f>
        <v>0.6053986549</v>
      </c>
      <c r="AI142" s="24">
        <f>VLOOKUP(A142,'2022_PAPI_Indicators'!A137:AH317,33,FALSE)</f>
        <v>0.5347361565</v>
      </c>
      <c r="AJ142" s="24">
        <f>VLOOKUP(A142,'2022_PAPI_Indicators'!A137:AI317,34,FALSE)</f>
        <v>0.5310388803</v>
      </c>
      <c r="AK142" s="24">
        <f>VLOOKUP(A142,'2022_PAPI_Indicators'!A137:AJ317,35,FALSE)</f>
        <v>0.5740157366</v>
      </c>
      <c r="AL142" s="24">
        <f>VLOOKUP(A142,'2022_PAPI_Indicators'!A137:AK317,36,FALSE)</f>
        <v>0.625030756</v>
      </c>
      <c r="AM142" s="24">
        <f>VLOOKUP(A142,'2022_PAPI_Indicators'!A137:AL317,37,FALSE)</f>
        <v>0.487742126</v>
      </c>
      <c r="AN142" s="24">
        <f>VLOOKUP(A142,'2022_PAPI_Indicators'!A137:AM317,38,FALSE)</f>
        <v>0.5395567417</v>
      </c>
      <c r="AO142" s="24">
        <f>VLOOKUP(A142,'2022_PAPI_Indicators'!A137:AN317,39,FALSE)</f>
        <v>0.5767033696</v>
      </c>
      <c r="AP142" s="24">
        <f>VLOOKUP(A142,'2022_PAPI_Indicators'!A137:AO317,40,FALSE)</f>
        <v>0.5735964775</v>
      </c>
      <c r="AQ142" s="24">
        <f>VLOOKUP(A142,'2022_PAPI_Indicators'!A137:AP317,41,FALSE)</f>
        <v>0.4247451723</v>
      </c>
      <c r="AR142" s="24">
        <f>VLOOKUP(A142,'2022_PAPI_Indicators'!A137:AQ317,42,FALSE)</f>
        <v>0.4021956325</v>
      </c>
      <c r="AS142" s="24">
        <f>VLOOKUP(A142,'2022_PAPI_Indicators'!A137:AR317,43,FALSE)</f>
        <v>0.5097033381</v>
      </c>
      <c r="AT142" s="24">
        <f>VLOOKUP(A142,'2022_PAPI_Indicators'!A137:AS317,44,FALSE)</f>
        <v>0.4699470401</v>
      </c>
      <c r="AU142" s="24">
        <f>VLOOKUP(A142,'2022_PAPI_Indicators'!A137:AT317,45,FALSE)</f>
        <v>0.461273104</v>
      </c>
      <c r="AV142" s="24">
        <f>VLOOKUP(A142,'2022_PAPI_Indicators'!A137:AU317,46,FALSE)</f>
        <v>0.515540123</v>
      </c>
      <c r="AW142" s="24">
        <f>VLOOKUP(A142,'2022_PAPI_Indicators'!A137:AV317,47,FALSE)</f>
        <v>0.4651441276</v>
      </c>
      <c r="AX142" s="24">
        <f>VLOOKUP(A142,'2022_PAPI_Indicators'!A137:AW317,48,FALSE)</f>
        <v>0.6968252659</v>
      </c>
      <c r="AY142" s="24">
        <f>VLOOKUP(A142,'2022_PAPI_Indicators'!A137:AX317,49,FALSE)</f>
        <v>0.477899164</v>
      </c>
      <c r="AZ142" s="24">
        <f>VLOOKUP(A142,'2022_PAPI_Indicators'!A137:AY317,50,FALSE)</f>
        <v>0.6078535318</v>
      </c>
      <c r="BA142" s="24">
        <f>VLOOKUP(A142,'2022_PAPI_Indicators'!A137:AZ317,51,FALSE)</f>
        <v>0.4873895943</v>
      </c>
      <c r="BB142" s="24">
        <f>VLOOKUP(A142,'2022_PAPI_Indicators'!A137:BA317,52,FALSE)</f>
        <v>0.5007488728</v>
      </c>
      <c r="BC142" s="24">
        <f>VLOOKUP(A142,'2022_PAPI_Indicators'!A137:BB317,53,FALSE)</f>
        <v>0.7429391742</v>
      </c>
      <c r="BD142" s="24">
        <f>VLOOKUP(A142,'2022_PAPI_Indicators'!A137:BC317,54,FALSE)</f>
        <v>0.5817768574</v>
      </c>
      <c r="BE142" s="24">
        <f>VLOOKUP(A142,'2022_PAPI_Indicators'!A137:BD317,55,FALSE)</f>
        <v>0.5273221135</v>
      </c>
      <c r="BF142" s="24">
        <f>VLOOKUP(A142,'2022_PAPI_Indicators'!A137:BE317,56,FALSE)</f>
        <v>0.54049474</v>
      </c>
      <c r="BG142" s="24">
        <f>VLOOKUP(A142,'2022_PAPI_Indicators'!A137:BF317,57,FALSE)</f>
        <v>0.5460261703</v>
      </c>
      <c r="BH142" s="24">
        <f>VLOOKUP(A142,'2022_PAPI_Indicators'!A137:BG317,58,FALSE)</f>
        <v>0.5410878062</v>
      </c>
      <c r="BI142" s="24">
        <f>VLOOKUP(A142,'2022_PAPI_Indicators'!A137:BH317,59,FALSE)</f>
        <v>0.5786456466</v>
      </c>
      <c r="BJ142" s="24">
        <f>VLOOKUP(A142,'2022_PAPI_Indicators'!A137:BI317,60,FALSE)</f>
        <v>0.5845798254</v>
      </c>
      <c r="BK142" s="24">
        <f>VLOOKUP(A142,'2022_PAPI_Indicators'!A137:BJ317,61,FALSE)</f>
        <v>0.6792604327</v>
      </c>
      <c r="BL142" s="24">
        <f>VLOOKUP(A142,'2022_PAPI_Indicators'!A137:BK317,62,FALSE)</f>
        <v>0.7116013169</v>
      </c>
      <c r="BM142" s="24">
        <f>VLOOKUP(A142,'2022_PAPI_Indicators'!A137:BL317,63,FALSE)</f>
        <v>0.6425714493</v>
      </c>
      <c r="BN142" s="24">
        <f>VLOOKUP(A142,'2022_PAPI_Indicators'!A137:BM317,64,FALSE)</f>
        <v>0.5622904897</v>
      </c>
    </row>
    <row r="143" ht="13.5" customHeight="1">
      <c r="A143" s="11" t="s">
        <v>347</v>
      </c>
      <c r="B143" s="11" t="s">
        <v>348</v>
      </c>
      <c r="C143" s="12" t="s">
        <v>83</v>
      </c>
      <c r="D143" s="24">
        <f>VLOOKUP(A143,'2022_PAPI_Indicators'!A138:B318,2,)</f>
        <v>0.7788218856</v>
      </c>
      <c r="E143" s="24">
        <f>VLOOKUP(A143,'2022_PAPI_Indicators'!A138:C318,3,FALSE)</f>
        <v>0.6967839599</v>
      </c>
      <c r="F143" s="24">
        <f>VLOOKUP(A143,'2022_PAPI_Indicators'!A138:D318,4,FALSE)</f>
        <v>0.4876109064</v>
      </c>
      <c r="G143" s="24">
        <f>VLOOKUP(A143,'2022_PAPI_Indicators'!A138:E318,5,FALSE)</f>
        <v>0.6527141929</v>
      </c>
      <c r="H143" s="24">
        <f>VLOOKUP(A143,'2022_PAPI_Indicators'!A138:F318,6,FALSE)</f>
        <v>0.8118810654</v>
      </c>
      <c r="I143" s="24">
        <f>VLOOKUP(A143,'2022_PAPI_Indicators'!A138:G318,7,FALSE)</f>
        <v>0.686793983</v>
      </c>
      <c r="J143" s="24">
        <f>VLOOKUP(A143,'2022_PAPI_Indicators'!A138:H318,8,FALSE)</f>
        <v>0.4090856612</v>
      </c>
      <c r="K143" s="24">
        <f>VLOOKUP(A143,'2022_PAPI_Indicators'!A138:I318,9,FALSE)</f>
        <v>0.6344752312</v>
      </c>
      <c r="L143" s="24">
        <f>VLOOKUP(A143,'2022_PAPI_Indicators'!A138:J318,10,FALSE)</f>
        <v>0.6156129241</v>
      </c>
      <c r="M143" s="24">
        <f>VLOOKUP(A143,'2022_PAPI_Indicators'!A138:K318,11,FALSE)</f>
        <v>0.7186027765</v>
      </c>
      <c r="N143" s="24">
        <f>VLOOKUP(A143,'2022_PAPI_Indicators'!A138:L318,12,FALSE)</f>
        <v>0.7029216886</v>
      </c>
      <c r="O143" s="24">
        <f>VLOOKUP(A143,'2022_PAPI_Indicators'!A138:M318,13,FALSE)</f>
        <v>0.7771300673</v>
      </c>
      <c r="P143" s="24">
        <f>VLOOKUP(A143,'2022_PAPI_Indicators'!A138:N318,14,FALSE)</f>
        <v>0.7477893233</v>
      </c>
      <c r="Q143" s="24">
        <f>VLOOKUP(A143,'2022_PAPI_Indicators'!A138:O318,15,FALSE)</f>
        <v>0.8201292157</v>
      </c>
      <c r="R143" s="25">
        <f>VLOOKUP(A143,'2022_PAPI_Indicators'!A138:P318,16,FALSE)</f>
        <v>0.7785909176</v>
      </c>
      <c r="S143" s="24">
        <f>VLOOKUP(A143,'2022_PAPI_Indicators'!A138:R318,17,FALSE)</f>
        <v>0.765625</v>
      </c>
      <c r="T143" s="24">
        <f>VLOOKUP(A143,'2022_PAPI_Indicators'!A138:S318,18,FALSE)</f>
        <v>0.755368948</v>
      </c>
      <c r="U143" s="25">
        <f>VLOOKUP(A143,'2022_PAPI_Indicators'!A138:T318,19,FALSE)</f>
        <v>0.8637735248</v>
      </c>
      <c r="V143" s="24">
        <f>VLOOKUP(A143,'2022_PAPI_Indicators'!A138:U318,20,FALSE)</f>
        <v>0.8151671886</v>
      </c>
      <c r="W143" s="24">
        <f>VLOOKUP(A143,'2022_PAPI_Indicators'!A138:V318,21,FALSE)</f>
        <v>0.7754190564</v>
      </c>
      <c r="X143" s="24">
        <f>VLOOKUP(A143,'2022_PAPI_Indicators'!A138:W318,22,FALSE)</f>
        <v>0.7694299221</v>
      </c>
      <c r="Y143" s="24">
        <f>VLOOKUP(A143,'2022_PAPI_Indicators'!A138:X318,23,FALSE)</f>
        <v>0.7817130685</v>
      </c>
      <c r="Z143" s="24">
        <f>VLOOKUP(A143,'2022_PAPI_Indicators'!A138:Y318,24,FALSE)</f>
        <v>0.7187547088</v>
      </c>
      <c r="AA143" s="24">
        <f>VLOOKUP(A143,'2022_PAPI_Indicators'!A138:Z318,25,FALSE)</f>
        <v>0.7751033902</v>
      </c>
      <c r="AB143" s="24">
        <f>VLOOKUP(A143,'2022_PAPI_Indicators'!A138:AA318,26,FALSE)</f>
        <v>0.7627314925</v>
      </c>
      <c r="AC143" s="24">
        <f>VLOOKUP(A143,'2022_PAPI_Indicators'!A138:AB318,27,FALSE)</f>
        <v>0.7631037831</v>
      </c>
      <c r="AD143" s="24">
        <f>VLOOKUP(A143,'2022_PAPI_Indicators'!A138:AC318,28,FALSE)</f>
        <v>0.7608278394</v>
      </c>
      <c r="AE143" s="24">
        <f>VLOOKUP(A143,'2022_PAPI_Indicators'!A138:AD318,29,FALSE)</f>
        <v>0.7301768064</v>
      </c>
      <c r="AF143" s="24">
        <f>VLOOKUP(A143,'2022_PAPI_Indicators'!A138:AE318,30,FALSE)</f>
        <v>0.6600933075</v>
      </c>
      <c r="AG143" s="24">
        <f>VLOOKUP(A143,'2022_PAPI_Indicators'!A138:AF318,31,FALSE)</f>
        <v>0.6985086799</v>
      </c>
      <c r="AH143" s="24">
        <f>VLOOKUP(A143,'2022_PAPI_Indicators'!A138:AG318,32,FALSE)</f>
        <v>0.7419044375</v>
      </c>
      <c r="AI143" s="24">
        <f>VLOOKUP(A143,'2022_PAPI_Indicators'!A138:AH318,33,FALSE)</f>
        <v>0.7025478482</v>
      </c>
      <c r="AJ143" s="24">
        <f>VLOOKUP(A143,'2022_PAPI_Indicators'!A138:AI318,34,FALSE)</f>
        <v>0.7005791664</v>
      </c>
      <c r="AK143" s="24">
        <f>VLOOKUP(A143,'2022_PAPI_Indicators'!A138:AJ318,35,FALSE)</f>
        <v>0.6885744929</v>
      </c>
      <c r="AL143" s="24">
        <f>VLOOKUP(A143,'2022_PAPI_Indicators'!A138:AK318,36,FALSE)</f>
        <v>0.6329092979</v>
      </c>
      <c r="AM143" s="24">
        <f>VLOOKUP(A143,'2022_PAPI_Indicators'!A138:AL318,37,FALSE)</f>
        <v>0.684132874</v>
      </c>
      <c r="AN143" s="24">
        <f>VLOOKUP(A143,'2022_PAPI_Indicators'!A138:AM318,38,FALSE)</f>
        <v>0.6420305967</v>
      </c>
      <c r="AO143" s="24">
        <f>VLOOKUP(A143,'2022_PAPI_Indicators'!A138:AN318,39,FALSE)</f>
        <v>0.7028625011</v>
      </c>
      <c r="AP143" s="24">
        <f>VLOOKUP(A143,'2022_PAPI_Indicators'!A138:AO318,40,FALSE)</f>
        <v>0.7336959243</v>
      </c>
      <c r="AQ143" s="24">
        <f>VLOOKUP(A143,'2022_PAPI_Indicators'!A138:AP318,41,FALSE)</f>
        <v>0.574069798</v>
      </c>
      <c r="AR143" s="24">
        <f>VLOOKUP(A143,'2022_PAPI_Indicators'!A138:AQ318,42,FALSE)</f>
        <v>0.6548141837</v>
      </c>
      <c r="AS143" s="24">
        <f>VLOOKUP(A143,'2022_PAPI_Indicators'!A138:AR318,43,FALSE)</f>
        <v>0.6569130421</v>
      </c>
      <c r="AT143" s="24">
        <f>VLOOKUP(A143,'2022_PAPI_Indicators'!A138:AS318,44,FALSE)</f>
        <v>0.6545813084</v>
      </c>
      <c r="AU143" s="24">
        <f>VLOOKUP(A143,'2022_PAPI_Indicators'!A138:AT318,45,FALSE)</f>
        <v>0.6741551161</v>
      </c>
      <c r="AV143" s="24">
        <f>VLOOKUP(A143,'2022_PAPI_Indicators'!A138:AU318,46,FALSE)</f>
        <v>0.7355617285</v>
      </c>
      <c r="AW143" s="24">
        <f>VLOOKUP(A143,'2022_PAPI_Indicators'!A138:AV318,47,FALSE)</f>
        <v>0.624566257</v>
      </c>
      <c r="AX143" s="24">
        <f>VLOOKUP(A143,'2022_PAPI_Indicators'!A138:AW318,48,FALSE)</f>
        <v>0.7609959245</v>
      </c>
      <c r="AY143" s="24">
        <f>VLOOKUP(A143,'2022_PAPI_Indicators'!A138:AX318,49,FALSE)</f>
        <v>0.6958908439</v>
      </c>
      <c r="AZ143" s="24">
        <f>VLOOKUP(A143,'2022_PAPI_Indicators'!A138:AY318,50,FALSE)</f>
        <v>0.6608868241</v>
      </c>
      <c r="BA143" s="24">
        <f>VLOOKUP(A143,'2022_PAPI_Indicators'!A138:AZ318,51,FALSE)</f>
        <v>0.629930079</v>
      </c>
      <c r="BB143" s="24">
        <f>VLOOKUP(A143,'2022_PAPI_Indicators'!A138:BA318,52,FALSE)</f>
        <v>0.5770018697</v>
      </c>
      <c r="BC143" s="24">
        <f>VLOOKUP(A143,'2022_PAPI_Indicators'!A138:BB318,53,FALSE)</f>
        <v>0.5924059749</v>
      </c>
      <c r="BD143" s="24">
        <f>VLOOKUP(A143,'2022_PAPI_Indicators'!A138:BC318,54,FALSE)</f>
        <v>0.6391041875</v>
      </c>
      <c r="BE143" s="24">
        <f>VLOOKUP(A143,'2022_PAPI_Indicators'!A138:BD318,55,FALSE)</f>
        <v>0.7122852802</v>
      </c>
      <c r="BF143" s="24">
        <f>VLOOKUP(A143,'2022_PAPI_Indicators'!A138:BE318,56,FALSE)</f>
        <v>0.6839889884</v>
      </c>
      <c r="BG143" s="24">
        <f>VLOOKUP(A143,'2022_PAPI_Indicators'!A138:BF318,57,FALSE)</f>
        <v>0.5809230804</v>
      </c>
      <c r="BH143" s="24">
        <f>VLOOKUP(A143,'2022_PAPI_Indicators'!A138:BG318,58,FALSE)</f>
        <v>0.5915879011</v>
      </c>
      <c r="BI143" s="24">
        <f>VLOOKUP(A143,'2022_PAPI_Indicators'!A138:BH318,59,FALSE)</f>
        <v>0.7123421431</v>
      </c>
      <c r="BJ143" s="24">
        <f>VLOOKUP(A143,'2022_PAPI_Indicators'!A138:BI318,60,FALSE)</f>
        <v>0.5606612563</v>
      </c>
      <c r="BK143" s="24">
        <f>VLOOKUP(A143,'2022_PAPI_Indicators'!A138:BJ318,61,FALSE)</f>
        <v>0.6342445612</v>
      </c>
      <c r="BL143" s="24">
        <f>VLOOKUP(A143,'2022_PAPI_Indicators'!A138:BK318,62,FALSE)</f>
        <v>0.6432645917</v>
      </c>
      <c r="BM143" s="24">
        <f>VLOOKUP(A143,'2022_PAPI_Indicators'!A138:BL318,63,FALSE)</f>
        <v>0.6949125528</v>
      </c>
      <c r="BN143" s="24">
        <f>VLOOKUP(A143,'2022_PAPI_Indicators'!A138:BM318,64,FALSE)</f>
        <v>0.6651346087</v>
      </c>
    </row>
    <row r="144" ht="13.5" customHeight="1">
      <c r="A144" s="11" t="s">
        <v>349</v>
      </c>
      <c r="B144" s="11" t="s">
        <v>350</v>
      </c>
      <c r="C144" s="12" t="s">
        <v>83</v>
      </c>
      <c r="D144" s="24">
        <f>VLOOKUP(A144,'2022_PAPI_Indicators'!A139:B319,2,)</f>
        <v>0.8997419477</v>
      </c>
      <c r="E144" s="24">
        <f>VLOOKUP(A144,'2022_PAPI_Indicators'!A139:C319,3,FALSE)</f>
        <v>0.8134914637</v>
      </c>
      <c r="F144" s="24">
        <f>VLOOKUP(A144,'2022_PAPI_Indicators'!A139:D319,4,FALSE)</f>
        <v>0.6787836552</v>
      </c>
      <c r="G144" s="24">
        <f>VLOOKUP(A144,'2022_PAPI_Indicators'!A139:E319,5,FALSE)</f>
        <v>0.8553106189</v>
      </c>
      <c r="H144" s="24">
        <f>VLOOKUP(A144,'2022_PAPI_Indicators'!A139:F319,6,FALSE)</f>
        <v>0.8592163324</v>
      </c>
      <c r="I144" s="24">
        <f>VLOOKUP(A144,'2022_PAPI_Indicators'!A139:G319,7,FALSE)</f>
        <v>0.7876808047</v>
      </c>
      <c r="J144" s="24">
        <f>VLOOKUP(A144,'2022_PAPI_Indicators'!A139:H319,8,FALSE)</f>
        <v>0.7425717115</v>
      </c>
      <c r="K144" s="24">
        <f>VLOOKUP(A144,'2022_PAPI_Indicators'!A139:I319,9,FALSE)</f>
        <v>0.8067125678</v>
      </c>
      <c r="L144" s="24">
        <f>VLOOKUP(A144,'2022_PAPI_Indicators'!A139:J319,10,FALSE)</f>
        <v>0.8107175231</v>
      </c>
      <c r="M144" s="24">
        <f>VLOOKUP(A144,'2022_PAPI_Indicators'!A139:K319,11,FALSE)</f>
        <v>0.8682140112</v>
      </c>
      <c r="N144" s="24">
        <f>VLOOKUP(A144,'2022_PAPI_Indicators'!A139:L319,12,FALSE)</f>
        <v>0.8840476871</v>
      </c>
      <c r="O144" s="24">
        <f>VLOOKUP(A144,'2022_PAPI_Indicators'!A139:M319,13,FALSE)</f>
        <v>0.9095155597</v>
      </c>
      <c r="P144" s="24">
        <f>VLOOKUP(A144,'2022_PAPI_Indicators'!A139:N319,14,FALSE)</f>
        <v>0.8996180296</v>
      </c>
      <c r="Q144" s="24">
        <f>VLOOKUP(A144,'2022_PAPI_Indicators'!A139:O319,15,FALSE)</f>
        <v>0.8471788168</v>
      </c>
      <c r="R144" s="25">
        <f>VLOOKUP(A144,'2022_PAPI_Indicators'!A139:P319,16,FALSE)</f>
        <v>0.9869027734</v>
      </c>
      <c r="S144" s="24">
        <f>VLOOKUP(A144,'2022_PAPI_Indicators'!A139:R319,17,FALSE)</f>
        <v>0.9422172308</v>
      </c>
      <c r="T144" s="24">
        <f>VLOOKUP(A144,'2022_PAPI_Indicators'!A139:S319,18,FALSE)</f>
        <v>0.783439815</v>
      </c>
      <c r="U144" s="25">
        <f>VLOOKUP(A144,'2022_PAPI_Indicators'!A139:T319,19,FALSE)</f>
        <v>0.94698596</v>
      </c>
      <c r="V144" s="24">
        <f>VLOOKUP(A144,'2022_PAPI_Indicators'!A139:U319,20,FALSE)</f>
        <v>0.6553691626</v>
      </c>
      <c r="W144" s="24">
        <f>VLOOKUP(A144,'2022_PAPI_Indicators'!A139:V319,21,FALSE)</f>
        <v>0.8401166201</v>
      </c>
      <c r="X144" s="24">
        <f>VLOOKUP(A144,'2022_PAPI_Indicators'!A139:W319,22,FALSE)</f>
        <v>0.9291201234</v>
      </c>
      <c r="Y144" s="24">
        <f>VLOOKUP(A144,'2022_PAPI_Indicators'!A139:X319,23,FALSE)</f>
        <v>0.8578977585</v>
      </c>
      <c r="Z144" s="24">
        <f>VLOOKUP(A144,'2022_PAPI_Indicators'!A139:Y319,24,FALSE)</f>
        <v>0.7274339795</v>
      </c>
      <c r="AA144" s="24">
        <f>VLOOKUP(A144,'2022_PAPI_Indicators'!A139:Z319,25,FALSE)</f>
        <v>0.8375107646</v>
      </c>
      <c r="AB144" s="24">
        <f>VLOOKUP(A144,'2022_PAPI_Indicators'!A139:AA319,26,FALSE)</f>
        <v>0.9231209159</v>
      </c>
      <c r="AC144" s="24">
        <f>VLOOKUP(A144,'2022_PAPI_Indicators'!A139:AB319,27,FALSE)</f>
        <v>0.8882257342</v>
      </c>
      <c r="AD144" s="24">
        <f>VLOOKUP(A144,'2022_PAPI_Indicators'!A139:AC319,28,FALSE)</f>
        <v>0.8834100366</v>
      </c>
      <c r="AE144" s="24">
        <f>VLOOKUP(A144,'2022_PAPI_Indicators'!A139:AD319,29,FALSE)</f>
        <v>0.9075273275</v>
      </c>
      <c r="AF144" s="24">
        <f>VLOOKUP(A144,'2022_PAPI_Indicators'!A139:AE319,30,FALSE)</f>
        <v>0.835747838</v>
      </c>
      <c r="AG144" s="24">
        <f>VLOOKUP(A144,'2022_PAPI_Indicators'!A139:AF319,31,FALSE)</f>
        <v>0.8293688893</v>
      </c>
      <c r="AH144" s="24">
        <f>VLOOKUP(A144,'2022_PAPI_Indicators'!A139:AG319,32,FALSE)</f>
        <v>0.9357978106</v>
      </c>
      <c r="AI144" s="24">
        <f>VLOOKUP(A144,'2022_PAPI_Indicators'!A139:AH319,33,FALSE)</f>
        <v>0.8652368784</v>
      </c>
      <c r="AJ144" s="24">
        <f>VLOOKUP(A144,'2022_PAPI_Indicators'!A139:AI319,34,FALSE)</f>
        <v>0.9635098577</v>
      </c>
      <c r="AK144" s="24">
        <f>VLOOKUP(A144,'2022_PAPI_Indicators'!A139:AJ319,35,FALSE)</f>
        <v>0.7937065959</v>
      </c>
      <c r="AL144" s="24">
        <f>VLOOKUP(A144,'2022_PAPI_Indicators'!A139:AK319,36,FALSE)</f>
        <v>0.8661795259</v>
      </c>
      <c r="AM144" s="24">
        <f>VLOOKUP(A144,'2022_PAPI_Indicators'!A139:AL319,37,FALSE)</f>
        <v>0.8990402222</v>
      </c>
      <c r="AN144" s="24">
        <f>VLOOKUP(A144,'2022_PAPI_Indicators'!A139:AM319,38,FALSE)</f>
        <v>0.9054566622</v>
      </c>
      <c r="AO144" s="24">
        <f>VLOOKUP(A144,'2022_PAPI_Indicators'!A139:AN319,39,FALSE)</f>
        <v>0.8371399045</v>
      </c>
      <c r="AP144" s="24">
        <f>VLOOKUP(A144,'2022_PAPI_Indicators'!A139:AO319,40,FALSE)</f>
        <v>0.7583268285</v>
      </c>
      <c r="AQ144" s="24">
        <f>VLOOKUP(A144,'2022_PAPI_Indicators'!A139:AP319,41,FALSE)</f>
        <v>0.6809545755</v>
      </c>
      <c r="AR144" s="24">
        <f>VLOOKUP(A144,'2022_PAPI_Indicators'!A139:AQ319,42,FALSE)</f>
        <v>0.6873683333</v>
      </c>
      <c r="AS144" s="24">
        <f>VLOOKUP(A144,'2022_PAPI_Indicators'!A139:AR319,43,FALSE)</f>
        <v>0.7586664557</v>
      </c>
      <c r="AT144" s="24">
        <f>VLOOKUP(A144,'2022_PAPI_Indicators'!A139:AS319,44,FALSE)</f>
        <v>0.8578650951</v>
      </c>
      <c r="AU144" s="24">
        <f>VLOOKUP(A144,'2022_PAPI_Indicators'!A139:AT319,45,FALSE)</f>
        <v>0.8289033175</v>
      </c>
      <c r="AV144" s="24">
        <f>VLOOKUP(A144,'2022_PAPI_Indicators'!A139:AU319,46,FALSE)</f>
        <v>0.822271347</v>
      </c>
      <c r="AW144" s="24">
        <f>VLOOKUP(A144,'2022_PAPI_Indicators'!A139:AV319,47,FALSE)</f>
        <v>0.8885034323</v>
      </c>
      <c r="AX144" s="24">
        <f>VLOOKUP(A144,'2022_PAPI_Indicators'!A139:AW319,48,FALSE)</f>
        <v>0.9807606339</v>
      </c>
      <c r="AY144" s="24">
        <f>VLOOKUP(A144,'2022_PAPI_Indicators'!A139:AX319,49,FALSE)</f>
        <v>0.7294112444</v>
      </c>
      <c r="AZ144" s="24">
        <f>VLOOKUP(A144,'2022_PAPI_Indicators'!A139:AY319,50,FALSE)</f>
        <v>0.6905952096</v>
      </c>
      <c r="BA144" s="24">
        <f>VLOOKUP(A144,'2022_PAPI_Indicators'!A139:AZ319,51,FALSE)</f>
        <v>0.9005589485</v>
      </c>
      <c r="BB144" s="24">
        <f>VLOOKUP(A144,'2022_PAPI_Indicators'!A139:BA319,52,FALSE)</f>
        <v>0.8310230374</v>
      </c>
      <c r="BC144" s="24">
        <f>VLOOKUP(A144,'2022_PAPI_Indicators'!A139:BB319,53,FALSE)</f>
        <v>0.8906998038</v>
      </c>
      <c r="BD144" s="24">
        <f>VLOOKUP(A144,'2022_PAPI_Indicators'!A139:BC319,54,FALSE)</f>
        <v>0.8292338848</v>
      </c>
      <c r="BE144" s="24">
        <f>VLOOKUP(A144,'2022_PAPI_Indicators'!A139:BD319,55,FALSE)</f>
        <v>0.8101924062</v>
      </c>
      <c r="BF144" s="24">
        <f>VLOOKUP(A144,'2022_PAPI_Indicators'!A139:BE319,56,FALSE)</f>
        <v>0.8714673519</v>
      </c>
      <c r="BG144" s="24">
        <f>VLOOKUP(A144,'2022_PAPI_Indicators'!A139:BF319,57,FALSE)</f>
        <v>0.8893490434</v>
      </c>
      <c r="BH144" s="24">
        <f>VLOOKUP(A144,'2022_PAPI_Indicators'!A139:BG319,58,FALSE)</f>
        <v>0.7281829715</v>
      </c>
      <c r="BI144" s="24">
        <f>VLOOKUP(A144,'2022_PAPI_Indicators'!A139:BH319,59,FALSE)</f>
        <v>0.7195408344</v>
      </c>
      <c r="BJ144" s="24">
        <f>VLOOKUP(A144,'2022_PAPI_Indicators'!A139:BI319,60,FALSE)</f>
        <v>0.7168692946</v>
      </c>
      <c r="BK144" s="24">
        <f>VLOOKUP(A144,'2022_PAPI_Indicators'!A139:BJ319,61,FALSE)</f>
        <v>0.8718926907</v>
      </c>
      <c r="BL144" s="24">
        <f>VLOOKUP(A144,'2022_PAPI_Indicators'!A139:BK319,62,FALSE)</f>
        <v>0.7409909368</v>
      </c>
      <c r="BM144" s="24">
        <f>VLOOKUP(A144,'2022_PAPI_Indicators'!A139:BL319,63,FALSE)</f>
        <v>0.8682437539</v>
      </c>
      <c r="BN144" s="24">
        <f>VLOOKUP(A144,'2022_PAPI_Indicators'!A139:BM319,64,FALSE)</f>
        <v>0.9725455642</v>
      </c>
    </row>
    <row r="145" ht="13.5" customHeight="1">
      <c r="A145" s="11" t="s">
        <v>351</v>
      </c>
      <c r="B145" s="11" t="s">
        <v>352</v>
      </c>
      <c r="C145" s="12" t="s">
        <v>83</v>
      </c>
      <c r="D145" s="24">
        <f>VLOOKUP(A145,'2022_PAPI_Indicators'!A140:B320,2,)</f>
        <v>0.5726316571</v>
      </c>
      <c r="E145" s="24">
        <f>VLOOKUP(A145,'2022_PAPI_Indicators'!A140:C320,3,FALSE)</f>
        <v>0.622764945</v>
      </c>
      <c r="F145" s="24">
        <f>VLOOKUP(A145,'2022_PAPI_Indicators'!A140:D320,4,FALSE)</f>
        <v>0.7247110009</v>
      </c>
      <c r="G145" s="24">
        <f>VLOOKUP(A145,'2022_PAPI_Indicators'!A140:E320,5,FALSE)</f>
        <v>0.4471526742</v>
      </c>
      <c r="H145" s="24">
        <f>VLOOKUP(A145,'2022_PAPI_Indicators'!A140:F320,6,FALSE)</f>
        <v>0.540541172</v>
      </c>
      <c r="I145" s="24">
        <f>VLOOKUP(A145,'2022_PAPI_Indicators'!A140:G320,7,FALSE)</f>
        <v>0.4091863632</v>
      </c>
      <c r="J145" s="24">
        <f>VLOOKUP(A145,'2022_PAPI_Indicators'!A140:H320,8,FALSE)</f>
        <v>0.5416050553</v>
      </c>
      <c r="K145" s="24">
        <f>VLOOKUP(A145,'2022_PAPI_Indicators'!A140:I320,9,FALSE)</f>
        <v>0.5285207033</v>
      </c>
      <c r="L145" s="24">
        <f>VLOOKUP(A145,'2022_PAPI_Indicators'!A140:J320,10,FALSE)</f>
        <v>0.4034089148</v>
      </c>
      <c r="M145" s="24">
        <f>VLOOKUP(A145,'2022_PAPI_Indicators'!A140:K320,11,FALSE)</f>
        <v>0.5094638467</v>
      </c>
      <c r="N145" s="24">
        <f>VLOOKUP(A145,'2022_PAPI_Indicators'!A140:L320,12,FALSE)</f>
        <v>0.5180453062</v>
      </c>
      <c r="O145" s="24">
        <f>VLOOKUP(A145,'2022_PAPI_Indicators'!A140:M320,13,FALSE)</f>
        <v>0.5831722617</v>
      </c>
      <c r="P145" s="24">
        <f>VLOOKUP(A145,'2022_PAPI_Indicators'!A140:N320,14,FALSE)</f>
        <v>0.6252653599</v>
      </c>
      <c r="Q145" s="24">
        <f>VLOOKUP(A145,'2022_PAPI_Indicators'!A140:O320,15,FALSE)</f>
        <v>0.6707012057</v>
      </c>
      <c r="R145" s="25">
        <f>VLOOKUP(A145,'2022_PAPI_Indicators'!A140:P320,16,FALSE)</f>
        <v>0.8127864599</v>
      </c>
      <c r="S145" s="24">
        <f>VLOOKUP(A145,'2022_PAPI_Indicators'!A140:R320,17,FALSE)</f>
        <v>0.6434853673</v>
      </c>
      <c r="T145" s="24">
        <f>VLOOKUP(A145,'2022_PAPI_Indicators'!A140:S320,18,FALSE)</f>
        <v>0.5121998191</v>
      </c>
      <c r="U145" s="25">
        <f>VLOOKUP(A145,'2022_PAPI_Indicators'!A140:T320,19,FALSE)</f>
        <v>0.7894650698</v>
      </c>
      <c r="V145" s="24">
        <f>VLOOKUP(A145,'2022_PAPI_Indicators'!A140:U320,20,FALSE)</f>
        <v>0.3452066183</v>
      </c>
      <c r="W145" s="24">
        <f>VLOOKUP(A145,'2022_PAPI_Indicators'!A140:V320,21,FALSE)</f>
        <v>0.6380621791</v>
      </c>
      <c r="X145" s="24">
        <f>VLOOKUP(A145,'2022_PAPI_Indicators'!A140:W320,22,FALSE)</f>
        <v>0.6983008981</v>
      </c>
      <c r="Y145" s="24">
        <f>VLOOKUP(A145,'2022_PAPI_Indicators'!A140:X320,23,FALSE)</f>
        <v>0.5029922128</v>
      </c>
      <c r="Z145" s="24">
        <f>VLOOKUP(A145,'2022_PAPI_Indicators'!A140:Y320,24,FALSE)</f>
        <v>0.5432131886</v>
      </c>
      <c r="AA145" s="24">
        <f>VLOOKUP(A145,'2022_PAPI_Indicators'!A140:Z320,25,FALSE)</f>
        <v>0.5</v>
      </c>
      <c r="AB145" s="24">
        <f>VLOOKUP(A145,'2022_PAPI_Indicators'!A140:AA320,26,FALSE)</f>
        <v>0.6231389642</v>
      </c>
      <c r="AC145" s="24">
        <f>VLOOKUP(A145,'2022_PAPI_Indicators'!A140:AB320,27,FALSE)</f>
        <v>0.6581398249</v>
      </c>
      <c r="AD145" s="24">
        <f>VLOOKUP(A145,'2022_PAPI_Indicators'!A140:AC320,28,FALSE)</f>
        <v>0.5928621888</v>
      </c>
      <c r="AE145" s="24">
        <f>VLOOKUP(A145,'2022_PAPI_Indicators'!A140:AD320,29,FALSE)</f>
        <v>0.6307153106</v>
      </c>
      <c r="AF145" s="24">
        <f>VLOOKUP(A145,'2022_PAPI_Indicators'!A140:AE320,30,FALSE)</f>
        <v>0.6802721024</v>
      </c>
      <c r="AG145" s="24">
        <f>VLOOKUP(A145,'2022_PAPI_Indicators'!A140:AF320,31,FALSE)</f>
        <v>0.3834494054</v>
      </c>
      <c r="AH145" s="24">
        <f>VLOOKUP(A145,'2022_PAPI_Indicators'!A140:AG320,32,FALSE)</f>
        <v>0.6733088493</v>
      </c>
      <c r="AI145" s="24">
        <f>VLOOKUP(A145,'2022_PAPI_Indicators'!A140:AH320,33,FALSE)</f>
        <v>0.4243665636</v>
      </c>
      <c r="AJ145" s="24">
        <f>VLOOKUP(A145,'2022_PAPI_Indicators'!A140:AI320,34,FALSE)</f>
        <v>0.5135139227</v>
      </c>
      <c r="AK145" s="24">
        <f>VLOOKUP(A145,'2022_PAPI_Indicators'!A140:AJ320,35,FALSE)</f>
        <v>0.7357987761</v>
      </c>
      <c r="AL145" s="24">
        <f>VLOOKUP(A145,'2022_PAPI_Indicators'!A140:AK320,36,FALSE)</f>
        <v>0.5158358216</v>
      </c>
      <c r="AM145" s="24">
        <f>VLOOKUP(A145,'2022_PAPI_Indicators'!A140:AL320,37,FALSE)</f>
        <v>0.5710067153</v>
      </c>
      <c r="AN145" s="24">
        <f>VLOOKUP(A145,'2022_PAPI_Indicators'!A140:AM320,38,FALSE)</f>
        <v>0.5984835029</v>
      </c>
      <c r="AO145" s="24">
        <f>VLOOKUP(A145,'2022_PAPI_Indicators'!A140:AN320,39,FALSE)</f>
        <v>0.8348490596</v>
      </c>
      <c r="AP145" s="24">
        <f>VLOOKUP(A145,'2022_PAPI_Indicators'!A140:AO320,40,FALSE)</f>
        <v>0.5337857604</v>
      </c>
      <c r="AQ145" s="24">
        <f>VLOOKUP(A145,'2022_PAPI_Indicators'!A140:AP320,41,FALSE)</f>
        <v>0.4153794646</v>
      </c>
      <c r="AR145" s="24">
        <f>VLOOKUP(A145,'2022_PAPI_Indicators'!A140:AQ320,42,FALSE)</f>
        <v>0.5321593285</v>
      </c>
      <c r="AS145" s="24">
        <f>VLOOKUP(A145,'2022_PAPI_Indicators'!A140:AR320,43,FALSE)</f>
        <v>0.4998250604</v>
      </c>
      <c r="AT145" s="24">
        <f>VLOOKUP(A145,'2022_PAPI_Indicators'!A140:AS320,44,FALSE)</f>
        <v>0.5365172029</v>
      </c>
      <c r="AU145" s="24">
        <f>VLOOKUP(A145,'2022_PAPI_Indicators'!A140:AT320,45,FALSE)</f>
        <v>0.6529321671</v>
      </c>
      <c r="AV145" s="24">
        <f>VLOOKUP(A145,'2022_PAPI_Indicators'!A140:AU320,46,FALSE)</f>
        <v>0.6005807519</v>
      </c>
      <c r="AW145" s="24">
        <f>VLOOKUP(A145,'2022_PAPI_Indicators'!A140:AV320,47,FALSE)</f>
        <v>0.3309186399</v>
      </c>
      <c r="AX145" s="24">
        <f>VLOOKUP(A145,'2022_PAPI_Indicators'!A140:AW320,48,FALSE)</f>
        <v>0.6772931218</v>
      </c>
      <c r="AY145" s="24">
        <f>VLOOKUP(A145,'2022_PAPI_Indicators'!A140:AX320,49,FALSE)</f>
        <v>0.3653925657</v>
      </c>
      <c r="AZ145" s="24">
        <f>VLOOKUP(A145,'2022_PAPI_Indicators'!A140:AY320,50,FALSE)</f>
        <v>0.4742999375</v>
      </c>
      <c r="BA145" s="24">
        <f>VLOOKUP(A145,'2022_PAPI_Indicators'!A140:AZ320,51,FALSE)</f>
        <v>0.5330678225</v>
      </c>
      <c r="BB145" s="24">
        <f>VLOOKUP(A145,'2022_PAPI_Indicators'!A140:BA320,52,FALSE)</f>
        <v>0.541842103</v>
      </c>
      <c r="BC145" s="24">
        <f>VLOOKUP(A145,'2022_PAPI_Indicators'!A140:BB320,53,FALSE)</f>
        <v>0.4808117449</v>
      </c>
      <c r="BD145" s="24">
        <f>VLOOKUP(A145,'2022_PAPI_Indicators'!A140:BC320,54,FALSE)</f>
        <v>0.4284588099</v>
      </c>
      <c r="BE145" s="24">
        <f>VLOOKUP(A145,'2022_PAPI_Indicators'!A140:BD320,55,FALSE)</f>
        <v>0.531560123</v>
      </c>
      <c r="BF145" s="24">
        <f>VLOOKUP(A145,'2022_PAPI_Indicators'!A140:BE320,56,FALSE)</f>
        <v>0.5747511387</v>
      </c>
      <c r="BG145" s="24">
        <f>VLOOKUP(A145,'2022_PAPI_Indicators'!A140:BF320,57,FALSE)</f>
        <v>0.6294796467</v>
      </c>
      <c r="BH145" s="24">
        <f>VLOOKUP(A145,'2022_PAPI_Indicators'!A140:BG320,58,FALSE)</f>
        <v>0.6912593842</v>
      </c>
      <c r="BI145" s="24">
        <f>VLOOKUP(A145,'2022_PAPI_Indicators'!A140:BH320,59,FALSE)</f>
        <v>0.4121342003</v>
      </c>
      <c r="BJ145" s="24">
        <f>VLOOKUP(A145,'2022_PAPI_Indicators'!A140:BI320,60,FALSE)</f>
        <v>0.3194834292</v>
      </c>
      <c r="BK145" s="24">
        <f>VLOOKUP(A145,'2022_PAPI_Indicators'!A140:BJ320,61,FALSE)</f>
        <v>0.6951776743</v>
      </c>
      <c r="BL145" s="24">
        <f>VLOOKUP(A145,'2022_PAPI_Indicators'!A140:BK320,62,FALSE)</f>
        <v>0.7549395561</v>
      </c>
      <c r="BM145" s="24">
        <f>VLOOKUP(A145,'2022_PAPI_Indicators'!A140:BL320,63,FALSE)</f>
        <v>0.7788639069</v>
      </c>
      <c r="BN145" s="24">
        <f>VLOOKUP(A145,'2022_PAPI_Indicators'!A140:BM320,64,FALSE)</f>
        <v>0.7073875666</v>
      </c>
    </row>
    <row r="146" ht="13.5" customHeight="1">
      <c r="A146" s="19" t="s">
        <v>353</v>
      </c>
      <c r="B146" s="19" t="s">
        <v>354</v>
      </c>
      <c r="C146" s="20" t="s">
        <v>181</v>
      </c>
      <c r="D146" s="21">
        <f>VLOOKUP(A146,'2022_PAPI_Indicators'!A141:B321,2,)</f>
        <v>1.682638049</v>
      </c>
      <c r="E146" s="21">
        <f>VLOOKUP(A146,'2022_PAPI_Indicators'!A141:C321,3,FALSE)</f>
        <v>1.999408245</v>
      </c>
      <c r="F146" s="21">
        <f>VLOOKUP(A146,'2022_PAPI_Indicators'!A141:D321,4,FALSE)</f>
        <v>1.849715829</v>
      </c>
      <c r="G146" s="21">
        <f>VLOOKUP(A146,'2022_PAPI_Indicators'!A141:E321,5,FALSE)</f>
        <v>1.837544203</v>
      </c>
      <c r="H146" s="21">
        <f>VLOOKUP(A146,'2022_PAPI_Indicators'!A141:F321,6,FALSE)</f>
        <v>1.963696361</v>
      </c>
      <c r="I146" s="21">
        <f>VLOOKUP(A146,'2022_PAPI_Indicators'!A141:G321,7,FALSE)</f>
        <v>1.892153382</v>
      </c>
      <c r="J146" s="21">
        <f>VLOOKUP(A146,'2022_PAPI_Indicators'!A141:H321,8,FALSE)</f>
        <v>2.112977982</v>
      </c>
      <c r="K146" s="21">
        <f>VLOOKUP(A146,'2022_PAPI_Indicators'!A141:I321,9,FALSE)</f>
        <v>2.069680691</v>
      </c>
      <c r="L146" s="21">
        <f>VLOOKUP(A146,'2022_PAPI_Indicators'!A141:J321,10,FALSE)</f>
        <v>1.851195812</v>
      </c>
      <c r="M146" s="21">
        <f>VLOOKUP(A146,'2022_PAPI_Indicators'!A141:K321,11,FALSE)</f>
        <v>1.931201935</v>
      </c>
      <c r="N146" s="21">
        <f>VLOOKUP(A146,'2022_PAPI_Indicators'!A141:L321,12,FALSE)</f>
        <v>1.916650891</v>
      </c>
      <c r="O146" s="21">
        <f>VLOOKUP(A146,'2022_PAPI_Indicators'!A141:M321,13,FALSE)</f>
        <v>1.73859334</v>
      </c>
      <c r="P146" s="21">
        <f>VLOOKUP(A146,'2022_PAPI_Indicators'!A141:N321,14,FALSE)</f>
        <v>1.902465343</v>
      </c>
      <c r="Q146" s="21">
        <f>VLOOKUP(A146,'2022_PAPI_Indicators'!A141:O321,15,FALSE)</f>
        <v>2.47405076</v>
      </c>
      <c r="R146" s="22">
        <f>VLOOKUP(A146,'2022_PAPI_Indicators'!A141:P321,16,FALSE)</f>
        <v>2.276895285</v>
      </c>
      <c r="S146" s="21">
        <f>VLOOKUP(A146,'2022_PAPI_Indicators'!A141:R321,17,FALSE)</f>
        <v>1.92066896</v>
      </c>
      <c r="T146" s="21">
        <f>VLOOKUP(A146,'2022_PAPI_Indicators'!A141:S321,18,FALSE)</f>
        <v>1.7318151</v>
      </c>
      <c r="U146" s="22">
        <f>VLOOKUP(A146,'2022_PAPI_Indicators'!A141:T321,19,FALSE)</f>
        <v>2.085000515</v>
      </c>
      <c r="V146" s="21">
        <f>VLOOKUP(A146,'2022_PAPI_Indicators'!A141:U321,20,FALSE)</f>
        <v>1.569998264</v>
      </c>
      <c r="W146" s="21">
        <f>VLOOKUP(A146,'2022_PAPI_Indicators'!A141:V321,21,FALSE)</f>
        <v>1.844326377</v>
      </c>
      <c r="X146" s="21">
        <f>VLOOKUP(A146,'2022_PAPI_Indicators'!A141:W321,22,FALSE)</f>
        <v>1.960616231</v>
      </c>
      <c r="Y146" s="21">
        <f>VLOOKUP(A146,'2022_PAPI_Indicators'!A141:X321,23,FALSE)</f>
        <v>1.843315959</v>
      </c>
      <c r="Z146" s="21">
        <f>VLOOKUP(A146,'2022_PAPI_Indicators'!A141:Y321,24,FALSE)</f>
        <v>1.778484583</v>
      </c>
      <c r="AA146" s="21">
        <f>VLOOKUP(A146,'2022_PAPI_Indicators'!A141:Z321,25,FALSE)</f>
        <v>2.061561584</v>
      </c>
      <c r="AB146" s="21">
        <f>VLOOKUP(A146,'2022_PAPI_Indicators'!A141:AA321,26,FALSE)</f>
        <v>1.958719134</v>
      </c>
      <c r="AC146" s="21">
        <f>VLOOKUP(A146,'2022_PAPI_Indicators'!A141:AB321,27,FALSE)</f>
        <v>2.089202881</v>
      </c>
      <c r="AD146" s="21">
        <f>VLOOKUP(A146,'2022_PAPI_Indicators'!A141:AC321,28,FALSE)</f>
        <v>1.980873942</v>
      </c>
      <c r="AE146" s="21">
        <f>VLOOKUP(A146,'2022_PAPI_Indicators'!A141:AD321,29,FALSE)</f>
        <v>2.117467165</v>
      </c>
      <c r="AF146" s="21">
        <f>VLOOKUP(A146,'2022_PAPI_Indicators'!A141:AE321,30,FALSE)</f>
        <v>1.88710618</v>
      </c>
      <c r="AG146" s="21">
        <f>VLOOKUP(A146,'2022_PAPI_Indicators'!A141:AF321,31,FALSE)</f>
        <v>1.718561172</v>
      </c>
      <c r="AH146" s="21">
        <f>VLOOKUP(A146,'2022_PAPI_Indicators'!A141:AG321,32,FALSE)</f>
        <v>2.003304005</v>
      </c>
      <c r="AI146" s="21">
        <f>VLOOKUP(A146,'2022_PAPI_Indicators'!A141:AH321,33,FALSE)</f>
        <v>1.836529255</v>
      </c>
      <c r="AJ146" s="21">
        <f>VLOOKUP(A146,'2022_PAPI_Indicators'!A141:AI321,34,FALSE)</f>
        <v>1.867614388</v>
      </c>
      <c r="AK146" s="21">
        <f>VLOOKUP(A146,'2022_PAPI_Indicators'!A141:AJ321,35,FALSE)</f>
        <v>1.838877916</v>
      </c>
      <c r="AL146" s="21">
        <f>VLOOKUP(A146,'2022_PAPI_Indicators'!A141:AK321,36,FALSE)</f>
        <v>1.866019249</v>
      </c>
      <c r="AM146" s="21">
        <f>VLOOKUP(A146,'2022_PAPI_Indicators'!A141:AL321,37,FALSE)</f>
        <v>1.978857636</v>
      </c>
      <c r="AN146" s="21">
        <f>VLOOKUP(A146,'2022_PAPI_Indicators'!A141:AM321,38,FALSE)</f>
        <v>1.98015213</v>
      </c>
      <c r="AO146" s="21">
        <f>VLOOKUP(A146,'2022_PAPI_Indicators'!A141:AN321,39,FALSE)</f>
        <v>2.065896034</v>
      </c>
      <c r="AP146" s="21">
        <f>VLOOKUP(A146,'2022_PAPI_Indicators'!A141:AO321,40,FALSE)</f>
        <v>1.947690964</v>
      </c>
      <c r="AQ146" s="21">
        <f>VLOOKUP(A146,'2022_PAPI_Indicators'!A141:AP321,41,FALSE)</f>
        <v>1.878249168</v>
      </c>
      <c r="AR146" s="21">
        <f>VLOOKUP(A146,'2022_PAPI_Indicators'!A141:AQ321,42,FALSE)</f>
        <v>1.890258789</v>
      </c>
      <c r="AS146" s="21">
        <f>VLOOKUP(A146,'2022_PAPI_Indicators'!A141:AR321,43,FALSE)</f>
        <v>1.705907464</v>
      </c>
      <c r="AT146" s="21">
        <f>VLOOKUP(A146,'2022_PAPI_Indicators'!A141:AS321,44,FALSE)</f>
        <v>2.066706657</v>
      </c>
      <c r="AU146" s="21">
        <f>VLOOKUP(A146,'2022_PAPI_Indicators'!A141:AT321,45,FALSE)</f>
        <v>1.746592641</v>
      </c>
      <c r="AV146" s="21">
        <f>VLOOKUP(A146,'2022_PAPI_Indicators'!A141:AU321,46,FALSE)</f>
        <v>1.526862025</v>
      </c>
      <c r="AW146" s="21">
        <f>VLOOKUP(A146,'2022_PAPI_Indicators'!A141:AV321,47,FALSE)</f>
        <v>1.752928257</v>
      </c>
      <c r="AX146" s="21">
        <f>VLOOKUP(A146,'2022_PAPI_Indicators'!A141:AW321,48,FALSE)</f>
        <v>1.903021455</v>
      </c>
      <c r="AY146" s="21">
        <f>VLOOKUP(A146,'2022_PAPI_Indicators'!A141:AX321,49,FALSE)</f>
        <v>1.615697503</v>
      </c>
      <c r="AZ146" s="21">
        <f>VLOOKUP(A146,'2022_PAPI_Indicators'!A141:AY321,50,FALSE)</f>
        <v>1.725596666</v>
      </c>
      <c r="BA146" s="21">
        <f>VLOOKUP(A146,'2022_PAPI_Indicators'!A141:AZ321,51,FALSE)</f>
        <v>1.730911732</v>
      </c>
      <c r="BB146" s="21">
        <f>VLOOKUP(A146,'2022_PAPI_Indicators'!A141:BA321,52,FALSE)</f>
        <v>1.844697595</v>
      </c>
      <c r="BC146" s="21">
        <f>VLOOKUP(A146,'2022_PAPI_Indicators'!A141:BB321,53,FALSE)</f>
        <v>1.95760572</v>
      </c>
      <c r="BD146" s="21">
        <f>VLOOKUP(A146,'2022_PAPI_Indicators'!A141:BC321,54,FALSE)</f>
        <v>1.684971929</v>
      </c>
      <c r="BE146" s="21">
        <f>VLOOKUP(A146,'2022_PAPI_Indicators'!A141:BD321,55,FALSE)</f>
        <v>1.773731232</v>
      </c>
      <c r="BF146" s="21">
        <f>VLOOKUP(A146,'2022_PAPI_Indicators'!A141:BE321,56,FALSE)</f>
        <v>1.871062636</v>
      </c>
      <c r="BG146" s="21">
        <f>VLOOKUP(A146,'2022_PAPI_Indicators'!A141:BF321,57,FALSE)</f>
        <v>1.889294028</v>
      </c>
      <c r="BH146" s="21">
        <f>VLOOKUP(A146,'2022_PAPI_Indicators'!A141:BG321,58,FALSE)</f>
        <v>1.939272165</v>
      </c>
      <c r="BI146" s="21">
        <f>VLOOKUP(A146,'2022_PAPI_Indicators'!A141:BH321,59,FALSE)</f>
        <v>1.840445042</v>
      </c>
      <c r="BJ146" s="21">
        <f>VLOOKUP(A146,'2022_PAPI_Indicators'!A141:BI321,60,FALSE)</f>
        <v>1.933218837</v>
      </c>
      <c r="BK146" s="21">
        <f>VLOOKUP(A146,'2022_PAPI_Indicators'!A141:BJ321,61,FALSE)</f>
        <v>1.794749141</v>
      </c>
      <c r="BL146" s="21">
        <f>VLOOKUP(A146,'2022_PAPI_Indicators'!A141:BK321,62,FALSE)</f>
        <v>1.974237084</v>
      </c>
      <c r="BM146" s="21">
        <f>VLOOKUP(A146,'2022_PAPI_Indicators'!A141:BL321,63,FALSE)</f>
        <v>1.939992547</v>
      </c>
      <c r="BN146" s="21">
        <f>VLOOKUP(A146,'2022_PAPI_Indicators'!A141:BM321,64,FALSE)</f>
        <v>1.765271664</v>
      </c>
    </row>
    <row r="147" ht="13.5" customHeight="1">
      <c r="A147" s="11" t="s">
        <v>355</v>
      </c>
      <c r="B147" s="11" t="s">
        <v>356</v>
      </c>
      <c r="C147" s="12" t="s">
        <v>83</v>
      </c>
      <c r="D147" s="24">
        <f>VLOOKUP(A147,'2022_PAPI_Indicators'!A142:B322,2,)</f>
        <v>0.1730142385</v>
      </c>
      <c r="E147" s="24">
        <f>VLOOKUP(A147,'2022_PAPI_Indicators'!A142:C322,3,FALSE)</f>
        <v>0.3781521916</v>
      </c>
      <c r="F147" s="24">
        <f>VLOOKUP(A147,'2022_PAPI_Indicators'!A142:D322,4,FALSE)</f>
        <v>0.3524932861</v>
      </c>
      <c r="G147" s="24">
        <f>VLOOKUP(A147,'2022_PAPI_Indicators'!A142:E322,5,FALSE)</f>
        <v>0.3005799651</v>
      </c>
      <c r="H147" s="24">
        <f>VLOOKUP(A147,'2022_PAPI_Indicators'!A142:F322,6,FALSE)</f>
        <v>0.2310231179</v>
      </c>
      <c r="I147" s="24">
        <f>VLOOKUP(A147,'2022_PAPI_Indicators'!A142:G322,7,FALSE)</f>
        <v>0.3675830066</v>
      </c>
      <c r="J147" s="24">
        <f>VLOOKUP(A147,'2022_PAPI_Indicators'!A142:H322,8,FALSE)</f>
        <v>0.3874144554</v>
      </c>
      <c r="K147" s="24">
        <f>VLOOKUP(A147,'2022_PAPI_Indicators'!A142:I322,9,FALSE)</f>
        <v>0.3965633214</v>
      </c>
      <c r="L147" s="24">
        <f>VLOOKUP(A147,'2022_PAPI_Indicators'!A142:J322,10,FALSE)</f>
        <v>0.28125</v>
      </c>
      <c r="M147" s="24">
        <f>VLOOKUP(A147,'2022_PAPI_Indicators'!A142:K322,11,FALSE)</f>
        <v>0.2938709557</v>
      </c>
      <c r="N147" s="24">
        <f>VLOOKUP(A147,'2022_PAPI_Indicators'!A142:L322,12,FALSE)</f>
        <v>0.2823688984</v>
      </c>
      <c r="O147" s="24">
        <f>VLOOKUP(A147,'2022_PAPI_Indicators'!A142:M322,13,FALSE)</f>
        <v>0.1488780081</v>
      </c>
      <c r="P147" s="24">
        <f>VLOOKUP(A147,'2022_PAPI_Indicators'!A142:N322,14,FALSE)</f>
        <v>0.2627864778</v>
      </c>
      <c r="Q147" s="24">
        <f>VLOOKUP(A147,'2022_PAPI_Indicators'!A142:O322,15,FALSE)</f>
        <v>0.4821774662</v>
      </c>
      <c r="R147" s="25">
        <f>VLOOKUP(A147,'2022_PAPI_Indicators'!A142:P322,16,FALSE)</f>
        <v>0.4406713247</v>
      </c>
      <c r="S147" s="24">
        <f>VLOOKUP(A147,'2022_PAPI_Indicators'!A142:R322,17,FALSE)</f>
        <v>0.217284143</v>
      </c>
      <c r="T147" s="24">
        <f>VLOOKUP(A147,'2022_PAPI_Indicators'!A142:S322,18,FALSE)</f>
        <v>0.2068488896</v>
      </c>
      <c r="U147" s="25">
        <f>VLOOKUP(A147,'2022_PAPI_Indicators'!A142:T322,19,FALSE)</f>
        <v>0.2915790975</v>
      </c>
      <c r="V147" s="24">
        <f>VLOOKUP(A147,'2022_PAPI_Indicators'!A142:U322,20,FALSE)</f>
        <v>0.2640759051</v>
      </c>
      <c r="W147" s="24">
        <f>VLOOKUP(A147,'2022_PAPI_Indicators'!A142:V322,21,FALSE)</f>
        <v>0.1641889513</v>
      </c>
      <c r="X147" s="24">
        <f>VLOOKUP(A147,'2022_PAPI_Indicators'!A142:W322,22,FALSE)</f>
        <v>0.2850548923</v>
      </c>
      <c r="Y147" s="24">
        <f>VLOOKUP(A147,'2022_PAPI_Indicators'!A142:X322,23,FALSE)</f>
        <v>0.2581639588</v>
      </c>
      <c r="Z147" s="24">
        <f>VLOOKUP(A147,'2022_PAPI_Indicators'!A142:Y322,24,FALSE)</f>
        <v>0.1832931638</v>
      </c>
      <c r="AA147" s="24">
        <f>VLOOKUP(A147,'2022_PAPI_Indicators'!A142:Z322,25,FALSE)</f>
        <v>0.3030216396</v>
      </c>
      <c r="AB147" s="24">
        <f>VLOOKUP(A147,'2022_PAPI_Indicators'!A142:AA322,26,FALSE)</f>
        <v>0.2896090448</v>
      </c>
      <c r="AC147" s="24">
        <f>VLOOKUP(A147,'2022_PAPI_Indicators'!A142:AB322,27,FALSE)</f>
        <v>0.2026407421</v>
      </c>
      <c r="AD147" s="24">
        <f>VLOOKUP(A147,'2022_PAPI_Indicators'!A142:AC322,28,FALSE)</f>
        <v>0.2862631977</v>
      </c>
      <c r="AE147" s="24">
        <f>VLOOKUP(A147,'2022_PAPI_Indicators'!A142:AD322,29,FALSE)</f>
        <v>0.3173553348</v>
      </c>
      <c r="AF147" s="24">
        <f>VLOOKUP(A147,'2022_PAPI_Indicators'!A142:AE322,30,FALSE)</f>
        <v>0.1633996069</v>
      </c>
      <c r="AG147" s="24">
        <f>VLOOKUP(A147,'2022_PAPI_Indicators'!A142:AF322,31,FALSE)</f>
        <v>0.1308947802</v>
      </c>
      <c r="AH147" s="24">
        <f>VLOOKUP(A147,'2022_PAPI_Indicators'!A142:AG322,32,FALSE)</f>
        <v>0.2059375495</v>
      </c>
      <c r="AI147" s="24">
        <f>VLOOKUP(A147,'2022_PAPI_Indicators'!A142:AH322,33,FALSE)</f>
        <v>0.1723827422</v>
      </c>
      <c r="AJ147" s="24">
        <f>VLOOKUP(A147,'2022_PAPI_Indicators'!A142:AI322,34,FALSE)</f>
        <v>0.1354670674</v>
      </c>
      <c r="AK147" s="24">
        <f>VLOOKUP(A147,'2022_PAPI_Indicators'!A142:AJ322,35,FALSE)</f>
        <v>0.2157562226</v>
      </c>
      <c r="AL147" s="24">
        <f>VLOOKUP(A147,'2022_PAPI_Indicators'!A142:AK322,36,FALSE)</f>
        <v>0.1877992004</v>
      </c>
      <c r="AM147" s="24">
        <f>VLOOKUP(A147,'2022_PAPI_Indicators'!A142:AL322,37,FALSE)</f>
        <v>0.2251815796</v>
      </c>
      <c r="AN147" s="24">
        <f>VLOOKUP(A147,'2022_PAPI_Indicators'!A142:AM322,38,FALSE)</f>
        <v>0.2316997945</v>
      </c>
      <c r="AO147" s="24">
        <f>VLOOKUP(A147,'2022_PAPI_Indicators'!A142:AN322,39,FALSE)</f>
        <v>0.2364433706</v>
      </c>
      <c r="AP147" s="24">
        <f>VLOOKUP(A147,'2022_PAPI_Indicators'!A142:AO322,40,FALSE)</f>
        <v>0.1204714552</v>
      </c>
      <c r="AQ147" s="24">
        <f>VLOOKUP(A147,'2022_PAPI_Indicators'!A142:AP322,41,FALSE)</f>
        <v>0.2966105938</v>
      </c>
      <c r="AR147" s="24">
        <f>VLOOKUP(A147,'2022_PAPI_Indicators'!A142:AQ322,42,FALSE)</f>
        <v>0.3010137081</v>
      </c>
      <c r="AS147" s="24">
        <f>VLOOKUP(A147,'2022_PAPI_Indicators'!A142:AR322,43,FALSE)</f>
        <v>0.1716189384</v>
      </c>
      <c r="AT147" s="24">
        <f>VLOOKUP(A147,'2022_PAPI_Indicators'!A142:AS322,44,FALSE)</f>
        <v>0.3784756958</v>
      </c>
      <c r="AU147" s="24">
        <f>VLOOKUP(A147,'2022_PAPI_Indicators'!A142:AT322,45,FALSE)</f>
        <v>0.1815016419</v>
      </c>
      <c r="AV147" s="24">
        <f>VLOOKUP(A147,'2022_PAPI_Indicators'!A142:AU322,46,FALSE)</f>
        <v>0.07418234646</v>
      </c>
      <c r="AW147" s="24">
        <f>VLOOKUP(A147,'2022_PAPI_Indicators'!A142:AV322,47,FALSE)</f>
        <v>0.09392008185</v>
      </c>
      <c r="AX147" s="24">
        <f>VLOOKUP(A147,'2022_PAPI_Indicators'!A142:AW322,48,FALSE)</f>
        <v>0.1339093298</v>
      </c>
      <c r="AY147" s="24">
        <f>VLOOKUP(A147,'2022_PAPI_Indicators'!A142:AX322,49,FALSE)</f>
        <v>0.125308305</v>
      </c>
      <c r="AZ147" s="24">
        <f>VLOOKUP(A147,'2022_PAPI_Indicators'!A142:AY322,50,FALSE)</f>
        <v>0.1200661883</v>
      </c>
      <c r="BA147" s="24">
        <f>VLOOKUP(A147,'2022_PAPI_Indicators'!A142:AZ322,51,FALSE)</f>
        <v>0.1024419889</v>
      </c>
      <c r="BB147" s="24">
        <f>VLOOKUP(A147,'2022_PAPI_Indicators'!A142:BA322,52,FALSE)</f>
        <v>0.1108244434</v>
      </c>
      <c r="BC147" s="24">
        <f>VLOOKUP(A147,'2022_PAPI_Indicators'!A142:BB322,53,FALSE)</f>
        <v>0.146841675</v>
      </c>
      <c r="BD147" s="24">
        <f>VLOOKUP(A147,'2022_PAPI_Indicators'!A142:BC322,54,FALSE)</f>
        <v>0.08771181107</v>
      </c>
      <c r="BE147" s="24">
        <f>VLOOKUP(A147,'2022_PAPI_Indicators'!A142:BD322,55,FALSE)</f>
        <v>0.07494803518</v>
      </c>
      <c r="BF147" s="24">
        <f>VLOOKUP(A147,'2022_PAPI_Indicators'!A142:BE322,56,FALSE)</f>
        <v>0.1402805001</v>
      </c>
      <c r="BG147" s="24">
        <f>VLOOKUP(A147,'2022_PAPI_Indicators'!A142:BF322,57,FALSE)</f>
        <v>0.15625</v>
      </c>
      <c r="BH147" s="24">
        <f>VLOOKUP(A147,'2022_PAPI_Indicators'!A142:BG322,58,FALSE)</f>
        <v>0.12079411</v>
      </c>
      <c r="BI147" s="24">
        <f>VLOOKUP(A147,'2022_PAPI_Indicators'!A142:BH322,59,FALSE)</f>
        <v>0.08877815306</v>
      </c>
      <c r="BJ147" s="24">
        <f>VLOOKUP(A147,'2022_PAPI_Indicators'!A142:BI322,60,FALSE)</f>
        <v>0.1635411084</v>
      </c>
      <c r="BK147" s="24">
        <f>VLOOKUP(A147,'2022_PAPI_Indicators'!A142:BJ322,61,FALSE)</f>
        <v>0.1471067071</v>
      </c>
      <c r="BL147" s="24">
        <f>VLOOKUP(A147,'2022_PAPI_Indicators'!A142:BK322,62,FALSE)</f>
        <v>0.1185183227</v>
      </c>
      <c r="BM147" s="24">
        <f>VLOOKUP(A147,'2022_PAPI_Indicators'!A142:BL322,63,FALSE)</f>
        <v>0.113157481</v>
      </c>
      <c r="BN147" s="24">
        <f>VLOOKUP(A147,'2022_PAPI_Indicators'!A142:BM322,64,FALSE)</f>
        <v>0.1118636951</v>
      </c>
    </row>
    <row r="148" ht="13.5" customHeight="1">
      <c r="A148" s="11" t="s">
        <v>357</v>
      </c>
      <c r="B148" s="11" t="s">
        <v>358</v>
      </c>
      <c r="C148" s="12" t="s">
        <v>83</v>
      </c>
      <c r="D148" s="24">
        <f>VLOOKUP(A148,'2022_PAPI_Indicators'!A143:B323,2,)</f>
        <v>0.8207901716</v>
      </c>
      <c r="E148" s="24">
        <f>VLOOKUP(A148,'2022_PAPI_Indicators'!A143:C323,3,FALSE)</f>
        <v>0.8857595325</v>
      </c>
      <c r="F148" s="24">
        <f>VLOOKUP(A148,'2022_PAPI_Indicators'!A143:D323,4,FALSE)</f>
        <v>0.7952315211</v>
      </c>
      <c r="G148" s="24">
        <f>VLOOKUP(A148,'2022_PAPI_Indicators'!A143:E323,5,FALSE)</f>
        <v>0.9042181373</v>
      </c>
      <c r="H148" s="24">
        <f>VLOOKUP(A148,'2022_PAPI_Indicators'!A143:F323,6,FALSE)</f>
        <v>0.916941762</v>
      </c>
      <c r="I148" s="24">
        <f>VLOOKUP(A148,'2022_PAPI_Indicators'!A143:G323,7,FALSE)</f>
        <v>0.860244751</v>
      </c>
      <c r="J148" s="24">
        <f>VLOOKUP(A148,'2022_PAPI_Indicators'!A143:H323,8,FALSE)</f>
        <v>0.903654635</v>
      </c>
      <c r="K148" s="24">
        <f>VLOOKUP(A148,'2022_PAPI_Indicators'!A143:I323,9,FALSE)</f>
        <v>0.8659659028</v>
      </c>
      <c r="L148" s="24">
        <f>VLOOKUP(A148,'2022_PAPI_Indicators'!A143:J323,10,FALSE)</f>
        <v>0.8038060665</v>
      </c>
      <c r="M148" s="24">
        <f>VLOOKUP(A148,'2022_PAPI_Indicators'!A143:K323,11,FALSE)</f>
        <v>0.9109803438</v>
      </c>
      <c r="N148" s="24">
        <f>VLOOKUP(A148,'2022_PAPI_Indicators'!A143:L323,12,FALSE)</f>
        <v>0.8786529303</v>
      </c>
      <c r="O148" s="24">
        <f>VLOOKUP(A148,'2022_PAPI_Indicators'!A143:M323,13,FALSE)</f>
        <v>0.8703305125</v>
      </c>
      <c r="P148" s="24">
        <f>VLOOKUP(A148,'2022_PAPI_Indicators'!A143:N323,14,FALSE)</f>
        <v>0.890625</v>
      </c>
      <c r="Q148" s="24">
        <f>VLOOKUP(A148,'2022_PAPI_Indicators'!A143:O323,15,FALSE)</f>
        <v>0.9482914805</v>
      </c>
      <c r="R148" s="25">
        <f>VLOOKUP(A148,'2022_PAPI_Indicators'!A143:P323,16,FALSE)</f>
        <v>0.9472945929</v>
      </c>
      <c r="S148" s="24">
        <f>VLOOKUP(A148,'2022_PAPI_Indicators'!A143:R323,17,FALSE)</f>
        <v>0.8712886572</v>
      </c>
      <c r="T148" s="24">
        <f>VLOOKUP(A148,'2022_PAPI_Indicators'!A143:S323,18,FALSE)</f>
        <v>0.7556437254</v>
      </c>
      <c r="U148" s="25">
        <f>VLOOKUP(A148,'2022_PAPI_Indicators'!A143:T323,19,FALSE)</f>
        <v>0.9122700095</v>
      </c>
      <c r="V148" s="24">
        <f>VLOOKUP(A148,'2022_PAPI_Indicators'!A143:U323,20,FALSE)</f>
        <v>0.6208974719</v>
      </c>
      <c r="W148" s="24">
        <f>VLOOKUP(A148,'2022_PAPI_Indicators'!A143:V323,21,FALSE)</f>
        <v>0.8242211342</v>
      </c>
      <c r="X148" s="24">
        <f>VLOOKUP(A148,'2022_PAPI_Indicators'!A143:W323,22,FALSE)</f>
        <v>0.9159649611</v>
      </c>
      <c r="Y148" s="24">
        <f>VLOOKUP(A148,'2022_PAPI_Indicators'!A143:X323,23,FALSE)</f>
        <v>0.9067063332</v>
      </c>
      <c r="Z148" s="24">
        <f>VLOOKUP(A148,'2022_PAPI_Indicators'!A143:Y323,24,FALSE)</f>
        <v>0.855819881</v>
      </c>
      <c r="AA148" s="24">
        <f>VLOOKUP(A148,'2022_PAPI_Indicators'!A143:Z323,25,FALSE)</f>
        <v>0.921875</v>
      </c>
      <c r="AB148" s="24">
        <f>VLOOKUP(A148,'2022_PAPI_Indicators'!A143:AA323,26,FALSE)</f>
        <v>0.8877314925</v>
      </c>
      <c r="AC148" s="24">
        <f>VLOOKUP(A148,'2022_PAPI_Indicators'!A143:AB323,27,FALSE)</f>
        <v>0.932790935</v>
      </c>
      <c r="AD148" s="24">
        <f>VLOOKUP(A148,'2022_PAPI_Indicators'!A143:AC323,28,FALSE)</f>
        <v>0.9072242379</v>
      </c>
      <c r="AE148" s="24">
        <f>VLOOKUP(A148,'2022_PAPI_Indicators'!A143:AD323,29,FALSE)</f>
        <v>0.8919392824</v>
      </c>
      <c r="AF148" s="24">
        <f>VLOOKUP(A148,'2022_PAPI_Indicators'!A143:AE323,30,FALSE)</f>
        <v>0.9018864036</v>
      </c>
      <c r="AG148" s="24">
        <f>VLOOKUP(A148,'2022_PAPI_Indicators'!A143:AF323,31,FALSE)</f>
        <v>0.8109382391</v>
      </c>
      <c r="AH148" s="24">
        <f>VLOOKUP(A148,'2022_PAPI_Indicators'!A143:AG323,32,FALSE)</f>
        <v>0.9670885205</v>
      </c>
      <c r="AI148" s="24">
        <f>VLOOKUP(A148,'2022_PAPI_Indicators'!A143:AH323,33,FALSE)</f>
        <v>0.9504211545</v>
      </c>
      <c r="AJ148" s="24">
        <f>VLOOKUP(A148,'2022_PAPI_Indicators'!A143:AI323,34,FALSE)</f>
        <v>0.9563388228</v>
      </c>
      <c r="AK148" s="24">
        <f>VLOOKUP(A148,'2022_PAPI_Indicators'!A143:AJ323,35,FALSE)</f>
        <v>0.9244750738</v>
      </c>
      <c r="AL148" s="24">
        <f>VLOOKUP(A148,'2022_PAPI_Indicators'!A143:AK323,36,FALSE)</f>
        <v>0.9196918011</v>
      </c>
      <c r="AM148" s="24">
        <f>VLOOKUP(A148,'2022_PAPI_Indicators'!A143:AL323,37,FALSE)</f>
        <v>0.9430141449</v>
      </c>
      <c r="AN148" s="24">
        <f>VLOOKUP(A148,'2022_PAPI_Indicators'!A143:AM323,38,FALSE)</f>
        <v>0.9410185814</v>
      </c>
      <c r="AO148" s="24">
        <f>VLOOKUP(A148,'2022_PAPI_Indicators'!A143:AN323,39,FALSE)</f>
        <v>0.93555969</v>
      </c>
      <c r="AP148" s="24">
        <f>VLOOKUP(A148,'2022_PAPI_Indicators'!A143:AO323,40,FALSE)</f>
        <v>0.9141760468</v>
      </c>
      <c r="AQ148" s="24">
        <f>VLOOKUP(A148,'2022_PAPI_Indicators'!A143:AP323,41,FALSE)</f>
        <v>0.8662716746</v>
      </c>
      <c r="AR148" s="24">
        <f>VLOOKUP(A148,'2022_PAPI_Indicators'!A143:AQ323,42,FALSE)</f>
        <v>0.9119931459</v>
      </c>
      <c r="AS148" s="24">
        <f>VLOOKUP(A148,'2022_PAPI_Indicators'!A143:AR323,43,FALSE)</f>
        <v>0.8383107781</v>
      </c>
      <c r="AT148" s="24">
        <f>VLOOKUP(A148,'2022_PAPI_Indicators'!A143:AS323,44,FALSE)</f>
        <v>0.9423553348</v>
      </c>
      <c r="AU148" s="24">
        <f>VLOOKUP(A148,'2022_PAPI_Indicators'!A143:AT323,45,FALSE)</f>
        <v>0.9206058383</v>
      </c>
      <c r="AV148" s="24">
        <f>VLOOKUP(A148,'2022_PAPI_Indicators'!A143:AU323,46,FALSE)</f>
        <v>0.8586062193</v>
      </c>
      <c r="AW148" s="24">
        <f>VLOOKUP(A148,'2022_PAPI_Indicators'!A143:AV323,47,FALSE)</f>
        <v>0.881670773</v>
      </c>
      <c r="AX148" s="24">
        <f>VLOOKUP(A148,'2022_PAPI_Indicators'!A143:AW323,48,FALSE)</f>
        <v>0.9536687136</v>
      </c>
      <c r="AY148" s="24">
        <f>VLOOKUP(A148,'2022_PAPI_Indicators'!A143:AX323,49,FALSE)</f>
        <v>0.836507678</v>
      </c>
      <c r="AZ148" s="24">
        <f>VLOOKUP(A148,'2022_PAPI_Indicators'!A143:AY323,50,FALSE)</f>
        <v>0.8495543599</v>
      </c>
      <c r="BA148" s="24">
        <f>VLOOKUP(A148,'2022_PAPI_Indicators'!A143:AZ323,51,FALSE)</f>
        <v>0.9056532979</v>
      </c>
      <c r="BB148" s="24">
        <f>VLOOKUP(A148,'2022_PAPI_Indicators'!A143:BA323,52,FALSE)</f>
        <v>0.9222493172</v>
      </c>
      <c r="BC148" s="24">
        <f>VLOOKUP(A148,'2022_PAPI_Indicators'!A143:BB323,53,FALSE)</f>
        <v>0.9599007964</v>
      </c>
      <c r="BD148" s="24">
        <f>VLOOKUP(A148,'2022_PAPI_Indicators'!A143:BC323,54,FALSE)</f>
        <v>0.8274653554</v>
      </c>
      <c r="BE148" s="24">
        <f>VLOOKUP(A148,'2022_PAPI_Indicators'!A143:BD323,55,FALSE)</f>
        <v>0.9158291221</v>
      </c>
      <c r="BF148" s="24">
        <f>VLOOKUP(A148,'2022_PAPI_Indicators'!A143:BE323,56,FALSE)</f>
        <v>0.9443710446</v>
      </c>
      <c r="BG148" s="24">
        <f>VLOOKUP(A148,'2022_PAPI_Indicators'!A143:BF323,57,FALSE)</f>
        <v>0.9127892256</v>
      </c>
      <c r="BH148" s="24">
        <f>VLOOKUP(A148,'2022_PAPI_Indicators'!A143:BG323,58,FALSE)</f>
        <v>0.9391084313</v>
      </c>
      <c r="BI148" s="24">
        <f>VLOOKUP(A148,'2022_PAPI_Indicators'!A143:BH323,59,FALSE)</f>
        <v>0.9080465436</v>
      </c>
      <c r="BJ148" s="24">
        <f>VLOOKUP(A148,'2022_PAPI_Indicators'!A143:BI323,60,FALSE)</f>
        <v>0.9280807972</v>
      </c>
      <c r="BK148" s="24">
        <f>VLOOKUP(A148,'2022_PAPI_Indicators'!A143:BJ323,61,FALSE)</f>
        <v>0.9019296169</v>
      </c>
      <c r="BL148" s="24">
        <f>VLOOKUP(A148,'2022_PAPI_Indicators'!A143:BK323,62,FALSE)</f>
        <v>0.9393387437</v>
      </c>
      <c r="BM148" s="24">
        <f>VLOOKUP(A148,'2022_PAPI_Indicators'!A143:BL323,63,FALSE)</f>
        <v>0.958039403</v>
      </c>
      <c r="BN148" s="24">
        <f>VLOOKUP(A148,'2022_PAPI_Indicators'!A143:BM323,64,FALSE)</f>
        <v>0.8999550939</v>
      </c>
    </row>
    <row r="149" ht="13.5" customHeight="1">
      <c r="A149" s="11" t="s">
        <v>359</v>
      </c>
      <c r="B149" s="11" t="s">
        <v>360</v>
      </c>
      <c r="C149" s="12" t="s">
        <v>83</v>
      </c>
      <c r="D149" s="24">
        <f>VLOOKUP(A149,'2022_PAPI_Indicators'!A144:B324,2,)</f>
        <v>0.3555003703</v>
      </c>
      <c r="E149" s="24">
        <f>VLOOKUP(A149,'2022_PAPI_Indicators'!A144:C324,3,FALSE)</f>
        <v>0.4021632969</v>
      </c>
      <c r="F149" s="24">
        <f>VLOOKUP(A149,'2022_PAPI_Indicators'!A144:D324,4,FALSE)</f>
        <v>0.3686577678</v>
      </c>
      <c r="G149" s="24">
        <f>VLOOKUP(A149,'2022_PAPI_Indicators'!A144:E324,5,FALSE)</f>
        <v>0.2994128466</v>
      </c>
      <c r="H149" s="24">
        <f>VLOOKUP(A149,'2022_PAPI_Indicators'!A144:F324,6,FALSE)</f>
        <v>0.4823981524</v>
      </c>
      <c r="I149" s="24">
        <f>VLOOKUP(A149,'2022_PAPI_Indicators'!A144:G324,7,FALSE)</f>
        <v>0.3309923112</v>
      </c>
      <c r="J149" s="24">
        <f>VLOOKUP(A149,'2022_PAPI_Indicators'!A144:H324,8,FALSE)</f>
        <v>0.4885756373</v>
      </c>
      <c r="K149" s="24">
        <f>VLOOKUP(A149,'2022_PAPI_Indicators'!A144:I324,9,FALSE)</f>
        <v>0.4738182127</v>
      </c>
      <c r="L149" s="24">
        <f>VLOOKUP(A149,'2022_PAPI_Indicators'!A144:J324,10,FALSE)</f>
        <v>0.432806462</v>
      </c>
      <c r="M149" s="24">
        <f>VLOOKUP(A149,'2022_PAPI_Indicators'!A144:K324,11,FALSE)</f>
        <v>0.3930173516</v>
      </c>
      <c r="N149" s="24">
        <f>VLOOKUP(A149,'2022_PAPI_Indicators'!A144:L324,12,FALSE)</f>
        <v>0.422295779</v>
      </c>
      <c r="O149" s="24">
        <f>VLOOKUP(A149,'2022_PAPI_Indicators'!A144:M324,13,FALSE)</f>
        <v>0.3860515058</v>
      </c>
      <c r="P149" s="24">
        <f>VLOOKUP(A149,'2022_PAPI_Indicators'!A144:N324,14,FALSE)</f>
        <v>0.4157204926</v>
      </c>
      <c r="Q149" s="24">
        <f>VLOOKUP(A149,'2022_PAPI_Indicators'!A144:O324,15,FALSE)</f>
        <v>0.7102485895</v>
      </c>
      <c r="R149" s="25">
        <f>VLOOKUP(A149,'2022_PAPI_Indicators'!A144:P324,16,FALSE)</f>
        <v>0.5555961728</v>
      </c>
      <c r="S149" s="24">
        <f>VLOOKUP(A149,'2022_PAPI_Indicators'!A144:R324,17,FALSE)</f>
        <v>0.4987628758</v>
      </c>
      <c r="T149" s="24">
        <f>VLOOKUP(A149,'2022_PAPI_Indicators'!A144:S324,18,FALSE)</f>
        <v>0.4359892309</v>
      </c>
      <c r="U149" s="25">
        <f>VLOOKUP(A149,'2022_PAPI_Indicators'!A144:T324,19,FALSE)</f>
        <v>0.5478181839</v>
      </c>
      <c r="V149" s="24">
        <f>VLOOKUP(A149,'2022_PAPI_Indicators'!A144:U324,20,FALSE)</f>
        <v>0.3516915739</v>
      </c>
      <c r="W149" s="24">
        <f>VLOOKUP(A149,'2022_PAPI_Indicators'!A144:V324,21,FALSE)</f>
        <v>0.5225829482</v>
      </c>
      <c r="X149" s="24">
        <f>VLOOKUP(A149,'2022_PAPI_Indicators'!A144:W324,22,FALSE)</f>
        <v>0.4262630939</v>
      </c>
      <c r="Y149" s="24">
        <f>VLOOKUP(A149,'2022_PAPI_Indicators'!A144:X324,23,FALSE)</f>
        <v>0.3451123238</v>
      </c>
      <c r="Z149" s="24">
        <f>VLOOKUP(A149,'2022_PAPI_Indicators'!A144:Y324,24,FALSE)</f>
        <v>0.4060382545</v>
      </c>
      <c r="AA149" s="24">
        <f>VLOOKUP(A149,'2022_PAPI_Indicators'!A144:Z324,25,FALSE)</f>
        <v>0.5033317208</v>
      </c>
      <c r="AB149" s="24">
        <f>VLOOKUP(A149,'2022_PAPI_Indicators'!A144:AA324,26,FALSE)</f>
        <v>0.4480452836</v>
      </c>
      <c r="AC149" s="24">
        <f>VLOOKUP(A149,'2022_PAPI_Indicators'!A144:AB324,27,FALSE)</f>
        <v>0.6204379201</v>
      </c>
      <c r="AD149" s="24">
        <f>VLOOKUP(A149,'2022_PAPI_Indicators'!A144:AC324,28,FALSE)</f>
        <v>0.4540531933</v>
      </c>
      <c r="AE149" s="24">
        <f>VLOOKUP(A149,'2022_PAPI_Indicators'!A144:AD324,29,FALSE)</f>
        <v>0.574839294</v>
      </c>
      <c r="AF149" s="24">
        <f>VLOOKUP(A149,'2022_PAPI_Indicators'!A144:AE324,30,FALSE)</f>
        <v>0.4884867966</v>
      </c>
      <c r="AG149" s="24">
        <f>VLOOKUP(A149,'2022_PAPI_Indicators'!A144:AF324,31,FALSE)</f>
        <v>0.4433947802</v>
      </c>
      <c r="AH149" s="24">
        <f>VLOOKUP(A149,'2022_PAPI_Indicators'!A144:AG324,32,FALSE)</f>
        <v>0.4969446361</v>
      </c>
      <c r="AI149" s="24">
        <f>VLOOKUP(A149,'2022_PAPI_Indicators'!A144:AH324,33,FALSE)</f>
        <v>0.3803920746</v>
      </c>
      <c r="AJ149" s="24">
        <f>VLOOKUP(A149,'2022_PAPI_Indicators'!A144:AI324,34,FALSE)</f>
        <v>0.4424751401</v>
      </c>
      <c r="AK149" s="24">
        <f>VLOOKUP(A149,'2022_PAPI_Indicators'!A144:AJ324,35,FALSE)</f>
        <v>0.3653133512</v>
      </c>
      <c r="AL149" s="24">
        <f>VLOOKUP(A149,'2022_PAPI_Indicators'!A144:AK324,36,FALSE)</f>
        <v>0.4251948893</v>
      </c>
      <c r="AM149" s="24">
        <f>VLOOKUP(A149,'2022_PAPI_Indicators'!A144:AL324,37,FALSE)</f>
        <v>0.4773286283</v>
      </c>
      <c r="AN149" s="24">
        <f>VLOOKUP(A149,'2022_PAPI_Indicators'!A144:AM324,38,FALSE)</f>
        <v>0.4741004109</v>
      </c>
      <c r="AO149" s="24">
        <f>VLOOKUP(A149,'2022_PAPI_Indicators'!A144:AN324,39,FALSE)</f>
        <v>0.56055969</v>
      </c>
      <c r="AP149" s="24">
        <f>VLOOKUP(A149,'2022_PAPI_Indicators'!A144:AO324,40,FALSE)</f>
        <v>0.5797101855</v>
      </c>
      <c r="AQ149" s="24">
        <f>VLOOKUP(A149,'2022_PAPI_Indicators'!A144:AP324,41,FALSE)</f>
        <v>0.3820336461</v>
      </c>
      <c r="AR149" s="24">
        <f>VLOOKUP(A149,'2022_PAPI_Indicators'!A144:AQ324,42,FALSE)</f>
        <v>0.3439186513</v>
      </c>
      <c r="AS149" s="24">
        <f>VLOOKUP(A149,'2022_PAPI_Indicators'!A144:AR324,43,FALSE)</f>
        <v>0.3626444936</v>
      </c>
      <c r="AT149" s="24">
        <f>VLOOKUP(A149,'2022_PAPI_Indicators'!A144:AS324,44,FALSE)</f>
        <v>0.4125421941</v>
      </c>
      <c r="AU149" s="24">
        <f>VLOOKUP(A149,'2022_PAPI_Indicators'!A144:AT324,45,FALSE)</f>
        <v>0.3111518323</v>
      </c>
      <c r="AV149" s="24">
        <f>VLOOKUP(A149,'2022_PAPI_Indicators'!A144:AU324,46,FALSE)</f>
        <v>0.2607400715</v>
      </c>
      <c r="AW149" s="24">
        <f>VLOOKUP(A149,'2022_PAPI_Indicators'!A144:AV324,47,FALSE)</f>
        <v>0.4440040886</v>
      </c>
      <c r="AX149" s="24">
        <f>VLOOKUP(A149,'2022_PAPI_Indicators'!A144:AW324,48,FALSE)</f>
        <v>0.4821101129</v>
      </c>
      <c r="AY149" s="24">
        <f>VLOOKUP(A149,'2022_PAPI_Indicators'!A144:AX324,49,FALSE)</f>
        <v>0.3205482662</v>
      </c>
      <c r="AZ149" s="24">
        <f>VLOOKUP(A149,'2022_PAPI_Indicators'!A144:AY324,50,FALSE)</f>
        <v>0.4226427972</v>
      </c>
      <c r="BA149" s="24">
        <f>VLOOKUP(A149,'2022_PAPI_Indicators'!A144:AZ324,51,FALSE)</f>
        <v>0.3894831836</v>
      </c>
      <c r="BB149" s="24">
        <f>VLOOKUP(A149,'2022_PAPI_Indicators'!A144:BA324,52,FALSE)</f>
        <v>0.4782905877</v>
      </c>
      <c r="BC149" s="24">
        <f>VLOOKUP(A149,'2022_PAPI_Indicators'!A144:BB324,53,FALSE)</f>
        <v>0.5175299644</v>
      </c>
      <c r="BD149" s="24">
        <f>VLOOKUP(A149,'2022_PAPI_Indicators'!A144:BC324,54,FALSE)</f>
        <v>0.4364613891</v>
      </c>
      <c r="BE149" s="24">
        <f>VLOOKUP(A149,'2022_PAPI_Indicators'!A144:BD324,55,FALSE)</f>
        <v>0.4496207237</v>
      </c>
      <c r="BF149" s="24">
        <f>VLOOKUP(A149,'2022_PAPI_Indicators'!A144:BE324,56,FALSE)</f>
        <v>0.4530778229</v>
      </c>
      <c r="BG149" s="24">
        <f>VLOOKUP(A149,'2022_PAPI_Indicators'!A144:BF324,57,FALSE)</f>
        <v>0.4869215488</v>
      </c>
      <c r="BH149" s="24">
        <f>VLOOKUP(A149,'2022_PAPI_Indicators'!A144:BG324,58,FALSE)</f>
        <v>0.546036303</v>
      </c>
      <c r="BI149" s="24">
        <f>VLOOKUP(A149,'2022_PAPI_Indicators'!A144:BH324,59,FALSE)</f>
        <v>0.5102870464</v>
      </c>
      <c r="BJ149" s="24">
        <f>VLOOKUP(A149,'2022_PAPI_Indicators'!A144:BI324,60,FALSE)</f>
        <v>0.5082636476</v>
      </c>
      <c r="BK149" s="24">
        <f>VLOOKUP(A149,'2022_PAPI_Indicators'!A144:BJ324,61,FALSE)</f>
        <v>0.4123794734</v>
      </c>
      <c r="BL149" s="24">
        <f>VLOOKUP(A149,'2022_PAPI_Indicators'!A144:BK324,62,FALSE)</f>
        <v>0.5830466747</v>
      </c>
      <c r="BM149" s="24">
        <f>VLOOKUP(A149,'2022_PAPI_Indicators'!A144:BL324,63,FALSE)</f>
        <v>0.5354623795</v>
      </c>
      <c r="BN149" s="24">
        <f>VLOOKUP(A149,'2022_PAPI_Indicators'!A144:BM324,64,FALSE)</f>
        <v>0.4201195538</v>
      </c>
    </row>
    <row r="150" ht="13.5" customHeight="1">
      <c r="A150" s="19" t="s">
        <v>361</v>
      </c>
      <c r="B150" s="19" t="s">
        <v>362</v>
      </c>
      <c r="C150" s="20" t="s">
        <v>181</v>
      </c>
      <c r="D150" s="21">
        <f>VLOOKUP(A150,'2022_PAPI_Indicators'!A145:B325,2,)</f>
        <v>0.3529277146</v>
      </c>
      <c r="E150" s="21">
        <f>VLOOKUP(A150,'2022_PAPI_Indicators'!A145:C325,3,FALSE)</f>
        <v>0.5261824727</v>
      </c>
      <c r="F150" s="21">
        <f>VLOOKUP(A150,'2022_PAPI_Indicators'!A145:D325,4,FALSE)</f>
        <v>0.6848906875</v>
      </c>
      <c r="G150" s="21">
        <f>VLOOKUP(A150,'2022_PAPI_Indicators'!A145:E325,5,FALSE)</f>
        <v>0.7236796021</v>
      </c>
      <c r="H150" s="21">
        <f>VLOOKUP(A150,'2022_PAPI_Indicators'!A145:F325,6,FALSE)</f>
        <v>0.5748075843</v>
      </c>
      <c r="I150" s="21">
        <f>VLOOKUP(A150,'2022_PAPI_Indicators'!A145:G325,7,FALSE)</f>
        <v>0.4794952571</v>
      </c>
      <c r="J150" s="21">
        <f>VLOOKUP(A150,'2022_PAPI_Indicators'!A145:H325,8,FALSE)</f>
        <v>0.9424679875</v>
      </c>
      <c r="K150" s="21">
        <f>VLOOKUP(A150,'2022_PAPI_Indicators'!A145:I325,9,FALSE)</f>
        <v>0.8010923862</v>
      </c>
      <c r="L150" s="21">
        <f>VLOOKUP(A150,'2022_PAPI_Indicators'!A145:J325,10,FALSE)</f>
        <v>0.6713802814</v>
      </c>
      <c r="M150" s="21">
        <f>VLOOKUP(A150,'2022_PAPI_Indicators'!A145:K325,11,FALSE)</f>
        <v>0.5299224257</v>
      </c>
      <c r="N150" s="21">
        <f>VLOOKUP(A150,'2022_PAPI_Indicators'!A145:L325,12,FALSE)</f>
        <v>0.5965424776</v>
      </c>
      <c r="O150" s="21">
        <f>VLOOKUP(A150,'2022_PAPI_Indicators'!A145:M325,13,FALSE)</f>
        <v>0.3929437399</v>
      </c>
      <c r="P150" s="21">
        <f>VLOOKUP(A150,'2022_PAPI_Indicators'!A145:N325,14,FALSE)</f>
        <v>0.5711746812</v>
      </c>
      <c r="Q150" s="21">
        <f>VLOOKUP(A150,'2022_PAPI_Indicators'!A145:O325,15,FALSE)</f>
        <v>0.423823297</v>
      </c>
      <c r="R150" s="22">
        <f>VLOOKUP(A150,'2022_PAPI_Indicators'!A145:P325,16,FALSE)</f>
        <v>0.6037153602</v>
      </c>
      <c r="S150" s="21">
        <f>VLOOKUP(A150,'2022_PAPI_Indicators'!A145:R325,17,FALSE)</f>
        <v>0.5041999817</v>
      </c>
      <c r="T150" s="21">
        <f>VLOOKUP(A150,'2022_PAPI_Indicators'!A145:S325,18,FALSE)</f>
        <v>0.3722060621</v>
      </c>
      <c r="U150" s="22">
        <f>VLOOKUP(A150,'2022_PAPI_Indicators'!A145:T325,19,FALSE)</f>
        <v>0.5103498101</v>
      </c>
      <c r="V150" s="21">
        <f>VLOOKUP(A150,'2022_PAPI_Indicators'!A145:U325,20,FALSE)</f>
        <v>0.4096630216</v>
      </c>
      <c r="W150" s="21">
        <f>VLOOKUP(A150,'2022_PAPI_Indicators'!A145:V325,21,FALSE)</f>
        <v>0.4548368752</v>
      </c>
      <c r="X150" s="21">
        <f>VLOOKUP(A150,'2022_PAPI_Indicators'!A145:W325,22,FALSE)</f>
        <v>0.4693924487</v>
      </c>
      <c r="Y150" s="21">
        <f>VLOOKUP(A150,'2022_PAPI_Indicators'!A145:X325,23,FALSE)</f>
        <v>0.3867767751</v>
      </c>
      <c r="Z150" s="21">
        <f>VLOOKUP(A150,'2022_PAPI_Indicators'!A145:Y325,24,FALSE)</f>
        <v>0.6361114979</v>
      </c>
      <c r="AA150" s="21">
        <f>VLOOKUP(A150,'2022_PAPI_Indicators'!A145:Z325,25,FALSE)</f>
        <v>0.4639631808</v>
      </c>
      <c r="AB150" s="21">
        <f>VLOOKUP(A150,'2022_PAPI_Indicators'!A145:AA325,26,FALSE)</f>
        <v>0.543338418</v>
      </c>
      <c r="AC150" s="21">
        <f>VLOOKUP(A150,'2022_PAPI_Indicators'!A145:AB325,27,FALSE)</f>
        <v>0.5286656618</v>
      </c>
      <c r="AD150" s="21">
        <f>VLOOKUP(A150,'2022_PAPI_Indicators'!A145:AC325,28,FALSE)</f>
        <v>0.5405516624</v>
      </c>
      <c r="AE150" s="21">
        <f>VLOOKUP(A150,'2022_PAPI_Indicators'!A145:AD325,29,FALSE)</f>
        <v>0.400688678</v>
      </c>
      <c r="AF150" s="21">
        <f>VLOOKUP(A150,'2022_PAPI_Indicators'!A145:AE325,30,FALSE)</f>
        <v>0.561649859</v>
      </c>
      <c r="AG150" s="21">
        <f>VLOOKUP(A150,'2022_PAPI_Indicators'!A145:AF325,31,FALSE)</f>
        <v>0.7544964552</v>
      </c>
      <c r="AH150" s="21">
        <f>VLOOKUP(A150,'2022_PAPI_Indicators'!A145:AG325,32,FALSE)</f>
        <v>0.9479222298</v>
      </c>
      <c r="AI150" s="21">
        <f>VLOOKUP(A150,'2022_PAPI_Indicators'!A145:AH325,33,FALSE)</f>
        <v>0.3859797716</v>
      </c>
      <c r="AJ150" s="21">
        <f>VLOOKUP(A150,'2022_PAPI_Indicators'!A145:AI325,34,FALSE)</f>
        <v>0.3833402693</v>
      </c>
      <c r="AK150" s="21">
        <f>VLOOKUP(A150,'2022_PAPI_Indicators'!A145:AJ325,35,FALSE)</f>
        <v>0.5624179244</v>
      </c>
      <c r="AL150" s="21">
        <f>VLOOKUP(A150,'2022_PAPI_Indicators'!A145:AK325,36,FALSE)</f>
        <v>0.4325263202</v>
      </c>
      <c r="AM150" s="21">
        <f>VLOOKUP(A150,'2022_PAPI_Indicators'!A145:AL325,37,FALSE)</f>
        <v>0.6056925654</v>
      </c>
      <c r="AN150" s="21">
        <f>VLOOKUP(A150,'2022_PAPI_Indicators'!A145:AM325,38,FALSE)</f>
        <v>0.4545336664</v>
      </c>
      <c r="AO150" s="21">
        <f>VLOOKUP(A150,'2022_PAPI_Indicators'!A145:AN325,39,FALSE)</f>
        <v>0.6034920812</v>
      </c>
      <c r="AP150" s="21">
        <f>VLOOKUP(A150,'2022_PAPI_Indicators'!A145:AO325,40,FALSE)</f>
        <v>0.3958333433</v>
      </c>
      <c r="AQ150" s="21">
        <f>VLOOKUP(A150,'2022_PAPI_Indicators'!A145:AP325,41,FALSE)</f>
        <v>0.5828236341</v>
      </c>
      <c r="AR150" s="21">
        <f>VLOOKUP(A150,'2022_PAPI_Indicators'!A145:AQ325,42,FALSE)</f>
        <v>0.4313063622</v>
      </c>
      <c r="AS150" s="21">
        <f>VLOOKUP(A150,'2022_PAPI_Indicators'!A145:AR325,43,FALSE)</f>
        <v>0.367634505</v>
      </c>
      <c r="AT150" s="21">
        <f>VLOOKUP(A150,'2022_PAPI_Indicators'!A145:AS325,44,FALSE)</f>
        <v>0.5203968287</v>
      </c>
      <c r="AU150" s="21">
        <f>VLOOKUP(A150,'2022_PAPI_Indicators'!A145:AT325,45,FALSE)</f>
        <v>0.4152176678</v>
      </c>
      <c r="AV150" s="21">
        <f>VLOOKUP(A150,'2022_PAPI_Indicators'!A145:AU325,46,FALSE)</f>
        <v>0.4067684412</v>
      </c>
      <c r="AW150" s="21">
        <f>VLOOKUP(A150,'2022_PAPI_Indicators'!A145:AV325,47,FALSE)</f>
        <v>0.3997759521</v>
      </c>
      <c r="AX150" s="21">
        <f>VLOOKUP(A150,'2022_PAPI_Indicators'!A145:AW325,48,FALSE)</f>
        <v>0.353408128</v>
      </c>
      <c r="AY150" s="21">
        <f>VLOOKUP(A150,'2022_PAPI_Indicators'!A145:AX325,49,FALSE)</f>
        <v>0.3615927398</v>
      </c>
      <c r="AZ150" s="21">
        <f>VLOOKUP(A150,'2022_PAPI_Indicators'!A145:AY325,50,FALSE)</f>
        <v>0.4386742115</v>
      </c>
      <c r="BA150" s="21">
        <f>VLOOKUP(A150,'2022_PAPI_Indicators'!A145:AZ325,51,FALSE)</f>
        <v>0.3423149884</v>
      </c>
      <c r="BB150" s="21">
        <f>VLOOKUP(A150,'2022_PAPI_Indicators'!A145:BA325,52,FALSE)</f>
        <v>0.4389297962</v>
      </c>
      <c r="BC150" s="21">
        <f>VLOOKUP(A150,'2022_PAPI_Indicators'!A145:BB325,53,FALSE)</f>
        <v>1.012471199</v>
      </c>
      <c r="BD150" s="21">
        <f>VLOOKUP(A150,'2022_PAPI_Indicators'!A145:BC325,54,FALSE)</f>
        <v>0.5631952882</v>
      </c>
      <c r="BE150" s="21">
        <f>VLOOKUP(A150,'2022_PAPI_Indicators'!A145:BD325,55,FALSE)</f>
        <v>0.4369127154</v>
      </c>
      <c r="BF150" s="21">
        <f>VLOOKUP(A150,'2022_PAPI_Indicators'!A145:BE325,56,FALSE)</f>
        <v>0.8021305799</v>
      </c>
      <c r="BG150" s="21">
        <f>VLOOKUP(A150,'2022_PAPI_Indicators'!A145:BF325,57,FALSE)</f>
        <v>1.749612093</v>
      </c>
      <c r="BH150" s="21">
        <f>VLOOKUP(A150,'2022_PAPI_Indicators'!A145:BG325,58,FALSE)</f>
        <v>1.183333039</v>
      </c>
      <c r="BI150" s="21">
        <f>VLOOKUP(A150,'2022_PAPI_Indicators'!A145:BH325,59,FALSE)</f>
        <v>1.024661183</v>
      </c>
      <c r="BJ150" s="21">
        <f>VLOOKUP(A150,'2022_PAPI_Indicators'!A145:BI325,60,FALSE)</f>
        <v>1.12173748</v>
      </c>
      <c r="BK150" s="21">
        <f>VLOOKUP(A150,'2022_PAPI_Indicators'!A145:BJ325,61,FALSE)</f>
        <v>1.428987026</v>
      </c>
      <c r="BL150" s="21">
        <f>VLOOKUP(A150,'2022_PAPI_Indicators'!A145:BK325,62,FALSE)</f>
        <v>0.6090891361</v>
      </c>
      <c r="BM150" s="21">
        <f>VLOOKUP(A150,'2022_PAPI_Indicators'!A145:BL325,63,FALSE)</f>
        <v>0.6115282178</v>
      </c>
      <c r="BN150" s="21">
        <f>VLOOKUP(A150,'2022_PAPI_Indicators'!A145:BM325,64,FALSE)</f>
        <v>0.6699958444</v>
      </c>
    </row>
    <row r="151" ht="13.5" customHeight="1">
      <c r="A151" s="11" t="s">
        <v>363</v>
      </c>
      <c r="B151" s="11" t="s">
        <v>364</v>
      </c>
      <c r="C151" s="12" t="s">
        <v>83</v>
      </c>
      <c r="D151" s="24">
        <f>VLOOKUP(A151,'2022_PAPI_Indicators'!A146:B326,2,)</f>
        <v>0.001614900189</v>
      </c>
      <c r="E151" s="24">
        <f>VLOOKUP(A151,'2022_PAPI_Indicators'!A146:C326,3,FALSE)</f>
        <v>0.03070896119</v>
      </c>
      <c r="F151" s="24">
        <f>VLOOKUP(A151,'2022_PAPI_Indicators'!A146:D326,4,FALSE)</f>
        <v>0.07601583749</v>
      </c>
      <c r="G151" s="24">
        <f>VLOOKUP(A151,'2022_PAPI_Indicators'!A146:E326,5,FALSE)</f>
        <v>0.06107129529</v>
      </c>
      <c r="H151" s="24">
        <f>VLOOKUP(A151,'2022_PAPI_Indicators'!A146:F326,6,FALSE)</f>
        <v>0.04015407711</v>
      </c>
      <c r="I151" s="24">
        <f>VLOOKUP(A151,'2022_PAPI_Indicators'!A146:G326,7,FALSE)</f>
        <v>0.03411113843</v>
      </c>
      <c r="J151" s="24">
        <f>VLOOKUP(A151,'2022_PAPI_Indicators'!A146:H326,8,FALSE)</f>
        <v>0.1564374417</v>
      </c>
      <c r="K151" s="24">
        <f>VLOOKUP(A151,'2022_PAPI_Indicators'!A146:I326,9,FALSE)</f>
        <v>0.07992822677</v>
      </c>
      <c r="L151" s="24">
        <f>VLOOKUP(A151,'2022_PAPI_Indicators'!A146:J326,10,FALSE)</f>
        <v>0.07535257936</v>
      </c>
      <c r="M151" s="24">
        <f>VLOOKUP(A151,'2022_PAPI_Indicators'!A146:K326,11,FALSE)</f>
        <v>0.03203612193</v>
      </c>
      <c r="N151" s="24">
        <f>VLOOKUP(A151,'2022_PAPI_Indicators'!A146:L326,12,FALSE)</f>
        <v>0.04490040615</v>
      </c>
      <c r="O151" s="24">
        <f>VLOOKUP(A151,'2022_PAPI_Indicators'!A146:M326,13,FALSE)</f>
        <v>0.004503207747</v>
      </c>
      <c r="P151" s="24">
        <f>VLOOKUP(A151,'2022_PAPI_Indicators'!A146:N326,14,FALSE)</f>
        <v>0.00110533135</v>
      </c>
      <c r="Q151" s="24">
        <f>VLOOKUP(A151,'2022_PAPI_Indicators'!A146:O326,15,FALSE)</f>
        <v>0</v>
      </c>
      <c r="R151" s="25">
        <f>VLOOKUP(A151,'2022_PAPI_Indicators'!A146:P326,16,FALSE)</f>
        <v>0.03125</v>
      </c>
      <c r="S151" s="24">
        <f>VLOOKUP(A151,'2022_PAPI_Indicators'!A146:R326,17,FALSE)</f>
        <v>0.03248711303</v>
      </c>
      <c r="T151" s="24">
        <f>VLOOKUP(A151,'2022_PAPI_Indicators'!A146:S326,18,FALSE)</f>
        <v>0.01032998972</v>
      </c>
      <c r="U151" s="25">
        <f>VLOOKUP(A151,'2022_PAPI_Indicators'!A146:T326,19,FALSE)</f>
        <v>0.02588293701</v>
      </c>
      <c r="V151" s="24">
        <f>VLOOKUP(A151,'2022_PAPI_Indicators'!A146:U326,20,FALSE)</f>
        <v>0.007017368451</v>
      </c>
      <c r="W151" s="24">
        <f>VLOOKUP(A151,'2022_PAPI_Indicators'!A146:V326,21,FALSE)</f>
        <v>0.03037588671</v>
      </c>
      <c r="X151" s="24">
        <f>VLOOKUP(A151,'2022_PAPI_Indicators'!A146:W326,22,FALSE)</f>
        <v>0.02229603007</v>
      </c>
      <c r="Y151" s="24">
        <f>VLOOKUP(A151,'2022_PAPI_Indicators'!A146:X326,23,FALSE)</f>
        <v>0.02264643088</v>
      </c>
      <c r="Z151" s="24">
        <f>VLOOKUP(A151,'2022_PAPI_Indicators'!A146:Y326,24,FALSE)</f>
        <v>0.02710434608</v>
      </c>
      <c r="AA151" s="24">
        <f>VLOOKUP(A151,'2022_PAPI_Indicators'!A146:Z326,25,FALSE)</f>
        <v>0.02177163959</v>
      </c>
      <c r="AB151" s="24">
        <f>VLOOKUP(A151,'2022_PAPI_Indicators'!A146:AA326,26,FALSE)</f>
        <v>0.007265942171</v>
      </c>
      <c r="AC151" s="24">
        <f>VLOOKUP(A151,'2022_PAPI_Indicators'!A146:AB326,27,FALSE)</f>
        <v>0.02438049577</v>
      </c>
      <c r="AD151" s="24">
        <f>VLOOKUP(A151,'2022_PAPI_Indicators'!A146:AC326,28,FALSE)</f>
        <v>0.01184104662</v>
      </c>
      <c r="AE151" s="24">
        <f>VLOOKUP(A151,'2022_PAPI_Indicators'!A146:AD326,29,FALSE)</f>
        <v>0.007483927067</v>
      </c>
      <c r="AF151" s="24">
        <f>VLOOKUP(A151,'2022_PAPI_Indicators'!A146:AE326,30,FALSE)</f>
        <v>0.02094524354</v>
      </c>
      <c r="AG151" s="24">
        <f>VLOOKUP(A151,'2022_PAPI_Indicators'!A146:AF326,31,FALSE)</f>
        <v>0.05021283403</v>
      </c>
      <c r="AH151" s="24">
        <f>VLOOKUP(A151,'2022_PAPI_Indicators'!A146:AG326,32,FALSE)</f>
        <v>0.0714045167</v>
      </c>
      <c r="AI151" s="24">
        <f>VLOOKUP(A151,'2022_PAPI_Indicators'!A146:AH326,33,FALSE)</f>
        <v>0</v>
      </c>
      <c r="AJ151" s="24">
        <f>VLOOKUP(A151,'2022_PAPI_Indicators'!A146:AI326,34,FALSE)</f>
        <v>0.0006207184633</v>
      </c>
      <c r="AK151" s="24">
        <f>VLOOKUP(A151,'2022_PAPI_Indicators'!A146:AJ326,35,FALSE)</f>
        <v>0.04581691325</v>
      </c>
      <c r="AL151" s="24">
        <f>VLOOKUP(A151,'2022_PAPI_Indicators'!A146:AK326,36,FALSE)</f>
        <v>0.01369625423</v>
      </c>
      <c r="AM151" s="24">
        <f>VLOOKUP(A151,'2022_PAPI_Indicators'!A146:AL326,37,FALSE)</f>
        <v>0.03523191065</v>
      </c>
      <c r="AN151" s="24">
        <f>VLOOKUP(A151,'2022_PAPI_Indicators'!A146:AM326,38,FALSE)</f>
        <v>0.009431224316</v>
      </c>
      <c r="AO151" s="24">
        <f>VLOOKUP(A151,'2022_PAPI_Indicators'!A146:AN326,39,FALSE)</f>
        <v>0.02104892209</v>
      </c>
      <c r="AP151" s="24">
        <f>VLOOKUP(A151,'2022_PAPI_Indicators'!A146:AO326,40,FALSE)</f>
        <v>0</v>
      </c>
      <c r="AQ151" s="24">
        <f>VLOOKUP(A151,'2022_PAPI_Indicators'!A146:AP326,41,FALSE)</f>
        <v>0.04889781028</v>
      </c>
      <c r="AR151" s="24">
        <f>VLOOKUP(A151,'2022_PAPI_Indicators'!A146:AQ326,42,FALSE)</f>
        <v>0.015625</v>
      </c>
      <c r="AS151" s="24">
        <f>VLOOKUP(A151,'2022_PAPI_Indicators'!A146:AR326,43,FALSE)</f>
        <v>0.00653175544</v>
      </c>
      <c r="AT151" s="24">
        <f>VLOOKUP(A151,'2022_PAPI_Indicators'!A146:AS326,44,FALSE)</f>
        <v>0.02877081372</v>
      </c>
      <c r="AU151" s="24">
        <f>VLOOKUP(A151,'2022_PAPI_Indicators'!A146:AT326,45,FALSE)</f>
        <v>0.006823694799</v>
      </c>
      <c r="AV151" s="24">
        <f>VLOOKUP(A151,'2022_PAPI_Indicators'!A146:AU326,46,FALSE)</f>
        <v>0.007254599128</v>
      </c>
      <c r="AW151" s="24">
        <f>VLOOKUP(A151,'2022_PAPI_Indicators'!A146:AV326,47,FALSE)</f>
        <v>0.01455601025</v>
      </c>
      <c r="AX151" s="24">
        <f>VLOOKUP(A151,'2022_PAPI_Indicators'!A146:AW326,48,FALSE)</f>
        <v>0.0007957586204</v>
      </c>
      <c r="AY151" s="24">
        <f>VLOOKUP(A151,'2022_PAPI_Indicators'!A146:AX326,49,FALSE)</f>
        <v>0.005428881384</v>
      </c>
      <c r="AZ151" s="24">
        <f>VLOOKUP(A151,'2022_PAPI_Indicators'!A146:AY326,50,FALSE)</f>
        <v>0.01545114256</v>
      </c>
      <c r="BA151" s="24">
        <f>VLOOKUP(A151,'2022_PAPI_Indicators'!A146:AZ326,51,FALSE)</f>
        <v>0.001532269293</v>
      </c>
      <c r="BB151" s="24">
        <f>VLOOKUP(A151,'2022_PAPI_Indicators'!A146:BA326,52,FALSE)</f>
        <v>0.006056159269</v>
      </c>
      <c r="BC151" s="24">
        <f>VLOOKUP(A151,'2022_PAPI_Indicators'!A146:BB326,53,FALSE)</f>
        <v>0.007168249693</v>
      </c>
      <c r="BD151" s="24">
        <f>VLOOKUP(A151,'2022_PAPI_Indicators'!A146:BC326,54,FALSE)</f>
        <v>0.02219486423</v>
      </c>
      <c r="BE151" s="24">
        <f>VLOOKUP(A151,'2022_PAPI_Indicators'!A146:BD326,55,FALSE)</f>
        <v>0.00739852665</v>
      </c>
      <c r="BF151" s="24">
        <f>VLOOKUP(A151,'2022_PAPI_Indicators'!A146:BE326,56,FALSE)</f>
        <v>0.02750302479</v>
      </c>
      <c r="BG151" s="24">
        <f>VLOOKUP(A151,'2022_PAPI_Indicators'!A146:BF326,57,FALSE)</f>
        <v>0.2128080726</v>
      </c>
      <c r="BH151" s="24">
        <f>VLOOKUP(A151,'2022_PAPI_Indicators'!A146:BG326,58,FALSE)</f>
        <v>0.1232699826</v>
      </c>
      <c r="BI151" s="24">
        <f>VLOOKUP(A151,'2022_PAPI_Indicators'!A146:BH326,59,FALSE)</f>
        <v>0.02087148651</v>
      </c>
      <c r="BJ151" s="24">
        <f>VLOOKUP(A151,'2022_PAPI_Indicators'!A146:BI326,60,FALSE)</f>
        <v>0.05931640044</v>
      </c>
      <c r="BK151" s="24">
        <f>VLOOKUP(A151,'2022_PAPI_Indicators'!A146:BJ326,61,FALSE)</f>
        <v>0.03778123856</v>
      </c>
      <c r="BL151" s="24">
        <f>VLOOKUP(A151,'2022_PAPI_Indicators'!A146:BK326,62,FALSE)</f>
        <v>0.007232133299</v>
      </c>
      <c r="BM151" s="24">
        <f>VLOOKUP(A151,'2022_PAPI_Indicators'!A146:BL326,63,FALSE)</f>
        <v>0.02923631668</v>
      </c>
      <c r="BN151" s="24">
        <f>VLOOKUP(A151,'2022_PAPI_Indicators'!A146:BM326,64,FALSE)</f>
        <v>0.006946125999</v>
      </c>
    </row>
    <row r="152" ht="13.5" customHeight="1">
      <c r="A152" s="11" t="s">
        <v>365</v>
      </c>
      <c r="B152" s="11" t="s">
        <v>366</v>
      </c>
      <c r="C152" s="12" t="s">
        <v>83</v>
      </c>
      <c r="D152" s="24">
        <f>VLOOKUP(A152,'2022_PAPI_Indicators'!A147:B327,2,)</f>
        <v>0.005938748363</v>
      </c>
      <c r="E152" s="24">
        <f>VLOOKUP(A152,'2022_PAPI_Indicators'!A147:C327,3,FALSE)</f>
        <v>0.07703472674</v>
      </c>
      <c r="F152" s="24">
        <f>VLOOKUP(A152,'2022_PAPI_Indicators'!A147:D327,4,FALSE)</f>
        <v>0.1629533917</v>
      </c>
      <c r="G152" s="24">
        <f>VLOOKUP(A152,'2022_PAPI_Indicators'!A147:E327,5,FALSE)</f>
        <v>0.1664421558</v>
      </c>
      <c r="H152" s="24">
        <f>VLOOKUP(A152,'2022_PAPI_Indicators'!A147:F327,6,FALSE)</f>
        <v>0.08525855094</v>
      </c>
      <c r="I152" s="24">
        <f>VLOOKUP(A152,'2022_PAPI_Indicators'!A147:G327,7,FALSE)</f>
        <v>0.06284760684</v>
      </c>
      <c r="J152" s="24">
        <f>VLOOKUP(A152,'2022_PAPI_Indicators'!A147:H327,8,FALSE)</f>
        <v>0.2559933364</v>
      </c>
      <c r="K152" s="24">
        <f>VLOOKUP(A152,'2022_PAPI_Indicators'!A147:I327,9,FALSE)</f>
        <v>0.1774326861</v>
      </c>
      <c r="L152" s="24">
        <f>VLOOKUP(A152,'2022_PAPI_Indicators'!A147:J327,10,FALSE)</f>
        <v>0.1649439335</v>
      </c>
      <c r="M152" s="24">
        <f>VLOOKUP(A152,'2022_PAPI_Indicators'!A147:K327,11,FALSE)</f>
        <v>0.09728187323</v>
      </c>
      <c r="N152" s="24">
        <f>VLOOKUP(A152,'2022_PAPI_Indicators'!A147:L327,12,FALSE)</f>
        <v>0.113218613</v>
      </c>
      <c r="O152" s="24">
        <f>VLOOKUP(A152,'2022_PAPI_Indicators'!A147:M327,13,FALSE)</f>
        <v>0.02160868235</v>
      </c>
      <c r="P152" s="24">
        <f>VLOOKUP(A152,'2022_PAPI_Indicators'!A147:N327,14,FALSE)</f>
        <v>0.1183680147</v>
      </c>
      <c r="Q152" s="24">
        <f>VLOOKUP(A152,'2022_PAPI_Indicators'!A147:O327,15,FALSE)</f>
        <v>0.01939070225</v>
      </c>
      <c r="R152" s="25">
        <f>VLOOKUP(A152,'2022_PAPI_Indicators'!A147:P327,16,FALSE)</f>
        <v>0.1027517468</v>
      </c>
      <c r="S152" s="24">
        <f>VLOOKUP(A152,'2022_PAPI_Indicators'!A147:R327,17,FALSE)</f>
        <v>0.05654317141</v>
      </c>
      <c r="T152" s="24">
        <f>VLOOKUP(A152,'2022_PAPI_Indicators'!A147:S327,18,FALSE)</f>
        <v>0.00326300296</v>
      </c>
      <c r="U152" s="25">
        <f>VLOOKUP(A152,'2022_PAPI_Indicators'!A147:T327,19,FALSE)</f>
        <v>0.06100461632</v>
      </c>
      <c r="V152" s="24">
        <f>VLOOKUP(A152,'2022_PAPI_Indicators'!A147:U327,20,FALSE)</f>
        <v>0.03114747256</v>
      </c>
      <c r="W152" s="24">
        <f>VLOOKUP(A152,'2022_PAPI_Indicators'!A147:V327,21,FALSE)</f>
        <v>0.03796985745</v>
      </c>
      <c r="X152" s="24">
        <f>VLOOKUP(A152,'2022_PAPI_Indicators'!A147:W327,22,FALSE)</f>
        <v>0.06021706015</v>
      </c>
      <c r="Y152" s="24">
        <f>VLOOKUP(A152,'2022_PAPI_Indicators'!A147:X327,23,FALSE)</f>
        <v>0.02174378932</v>
      </c>
      <c r="Z152" s="24">
        <f>VLOOKUP(A152,'2022_PAPI_Indicators'!A147:Y327,24,FALSE)</f>
        <v>0.145384714</v>
      </c>
      <c r="AA152" s="24">
        <f>VLOOKUP(A152,'2022_PAPI_Indicators'!A147:Z327,25,FALSE)</f>
        <v>0.05805770308</v>
      </c>
      <c r="AB152" s="24">
        <f>VLOOKUP(A152,'2022_PAPI_Indicators'!A147:AA327,26,FALSE)</f>
        <v>0.07484565675</v>
      </c>
      <c r="AC152" s="24">
        <f>VLOOKUP(A152,'2022_PAPI_Indicators'!A147:AB327,27,FALSE)</f>
        <v>0.07147711515</v>
      </c>
      <c r="AD152" s="24">
        <f>VLOOKUP(A152,'2022_PAPI_Indicators'!A147:AC327,28,FALSE)</f>
        <v>0.07104627788</v>
      </c>
      <c r="AE152" s="24">
        <f>VLOOKUP(A152,'2022_PAPI_Indicators'!A147:AD327,29,FALSE)</f>
        <v>0.01496785413</v>
      </c>
      <c r="AF152" s="24">
        <f>VLOOKUP(A152,'2022_PAPI_Indicators'!A147:AE327,30,FALSE)</f>
        <v>0.05585398152</v>
      </c>
      <c r="AG152" s="24">
        <f>VLOOKUP(A152,'2022_PAPI_Indicators'!A147:AF327,31,FALSE)</f>
        <v>0.1734367609</v>
      </c>
      <c r="AH152" s="24">
        <f>VLOOKUP(A152,'2022_PAPI_Indicators'!A147:AG327,32,FALSE)</f>
        <v>0.2527065575</v>
      </c>
      <c r="AI152" s="24">
        <f>VLOOKUP(A152,'2022_PAPI_Indicators'!A147:AH327,33,FALSE)</f>
        <v>0.02329435945</v>
      </c>
      <c r="AJ152" s="24">
        <f>VLOOKUP(A152,'2022_PAPI_Indicators'!A147:AI327,34,FALSE)</f>
        <v>0.00758721726</v>
      </c>
      <c r="AK152" s="24">
        <f>VLOOKUP(A152,'2022_PAPI_Indicators'!A147:AJ327,35,FALSE)</f>
        <v>0.0850885585</v>
      </c>
      <c r="AL152" s="24">
        <f>VLOOKUP(A152,'2022_PAPI_Indicators'!A147:AK327,36,FALSE)</f>
        <v>0.0359002389</v>
      </c>
      <c r="AM152" s="24">
        <f>VLOOKUP(A152,'2022_PAPI_Indicators'!A147:AL327,37,FALSE)</f>
        <v>0.08455658704</v>
      </c>
      <c r="AN152" s="24">
        <f>VLOOKUP(A152,'2022_PAPI_Indicators'!A147:AM327,38,FALSE)</f>
        <v>0.04659388214</v>
      </c>
      <c r="AO152" s="24">
        <f>VLOOKUP(A152,'2022_PAPI_Indicators'!A147:AN327,39,FALSE)</f>
        <v>0.1016329005</v>
      </c>
      <c r="AP152" s="24">
        <f>VLOOKUP(A152,'2022_PAPI_Indicators'!A147:AO327,40,FALSE)</f>
        <v>0.02264489606</v>
      </c>
      <c r="AQ152" s="24">
        <f>VLOOKUP(A152,'2022_PAPI_Indicators'!A147:AP327,41,FALSE)</f>
        <v>0.1061862931</v>
      </c>
      <c r="AR152" s="24">
        <f>VLOOKUP(A152,'2022_PAPI_Indicators'!A147:AQ327,42,FALSE)</f>
        <v>0.03690882027</v>
      </c>
      <c r="AS152" s="24">
        <f>VLOOKUP(A152,'2022_PAPI_Indicators'!A147:AR327,43,FALSE)</f>
        <v>0.01306351088</v>
      </c>
      <c r="AT152" s="24">
        <f>VLOOKUP(A152,'2022_PAPI_Indicators'!A147:AS327,44,FALSE)</f>
        <v>0.07715658098</v>
      </c>
      <c r="AU152" s="24">
        <f>VLOOKUP(A152,'2022_PAPI_Indicators'!A147:AT327,45,FALSE)</f>
        <v>0.0136473896</v>
      </c>
      <c r="AV152" s="24">
        <f>VLOOKUP(A152,'2022_PAPI_Indicators'!A147:AU327,46,FALSE)</f>
        <v>0.02901839651</v>
      </c>
      <c r="AW152" s="24">
        <f>VLOOKUP(A152,'2022_PAPI_Indicators'!A147:AV327,47,FALSE)</f>
        <v>0.007278005127</v>
      </c>
      <c r="AX152" s="24">
        <f>VLOOKUP(A152,'2022_PAPI_Indicators'!A147:AW327,48,FALSE)</f>
        <v>0.008445875719</v>
      </c>
      <c r="AY152" s="24">
        <f>VLOOKUP(A152,'2022_PAPI_Indicators'!A147:AX327,49,FALSE)</f>
        <v>0.01197275426</v>
      </c>
      <c r="AZ152" s="24">
        <f>VLOOKUP(A152,'2022_PAPI_Indicators'!A147:AY327,50,FALSE)</f>
        <v>0.03528789803</v>
      </c>
      <c r="BA152" s="24">
        <f>VLOOKUP(A152,'2022_PAPI_Indicators'!A147:AZ327,51,FALSE)</f>
        <v>0.002993877279</v>
      </c>
      <c r="BB152" s="24">
        <f>VLOOKUP(A152,'2022_PAPI_Indicators'!A147:BA327,52,FALSE)</f>
        <v>0.03592397273</v>
      </c>
      <c r="BC152" s="24">
        <f>VLOOKUP(A152,'2022_PAPI_Indicators'!A147:BB327,53,FALSE)</f>
        <v>0.2877944708</v>
      </c>
      <c r="BD152" s="24">
        <f>VLOOKUP(A152,'2022_PAPI_Indicators'!A147:BC327,54,FALSE)</f>
        <v>0.08375515789</v>
      </c>
      <c r="BE152" s="24">
        <f>VLOOKUP(A152,'2022_PAPI_Indicators'!A147:BD327,55,FALSE)</f>
        <v>0</v>
      </c>
      <c r="BF152" s="24">
        <f>VLOOKUP(A152,'2022_PAPI_Indicators'!A147:BE327,56,FALSE)</f>
        <v>0.2253803909</v>
      </c>
      <c r="BG152" s="24">
        <f>VLOOKUP(A152,'2022_PAPI_Indicators'!A147:BF327,57,FALSE)</f>
        <v>0.5878080726</v>
      </c>
      <c r="BH152" s="24">
        <f>VLOOKUP(A152,'2022_PAPI_Indicators'!A147:BG327,58,FALSE)</f>
        <v>0.3584131002</v>
      </c>
      <c r="BI152" s="24">
        <f>VLOOKUP(A152,'2022_PAPI_Indicators'!A147:BH327,59,FALSE)</f>
        <v>0.2686059177</v>
      </c>
      <c r="BJ152" s="24">
        <f>VLOOKUP(A152,'2022_PAPI_Indicators'!A147:BI327,60,FALSE)</f>
        <v>0.3211382926</v>
      </c>
      <c r="BK152" s="24">
        <f>VLOOKUP(A152,'2022_PAPI_Indicators'!A147:BJ327,61,FALSE)</f>
        <v>0.5168781877</v>
      </c>
      <c r="BL152" s="24">
        <f>VLOOKUP(A152,'2022_PAPI_Indicators'!A147:BK327,62,FALSE)</f>
        <v>0.07232133299</v>
      </c>
      <c r="BM152" s="24">
        <f>VLOOKUP(A152,'2022_PAPI_Indicators'!A147:BL327,63,FALSE)</f>
        <v>0.04313245043</v>
      </c>
      <c r="BN152" s="24">
        <f>VLOOKUP(A152,'2022_PAPI_Indicators'!A147:BM327,64,FALSE)</f>
        <v>0.06946126372</v>
      </c>
    </row>
    <row r="153" ht="13.5" customHeight="1">
      <c r="A153" s="11" t="s">
        <v>367</v>
      </c>
      <c r="B153" s="11" t="s">
        <v>368</v>
      </c>
      <c r="C153" s="12" t="s">
        <v>83</v>
      </c>
      <c r="D153" s="24">
        <f>VLOOKUP(A153,'2022_PAPI_Indicators'!A148:B328,2,)</f>
        <v>0.0120407166</v>
      </c>
      <c r="E153" s="24">
        <f>VLOOKUP(A153,'2022_PAPI_Indicators'!A148:C328,3,FALSE)</f>
        <v>0.08510544896</v>
      </c>
      <c r="F153" s="24">
        <f>VLOOKUP(A153,'2022_PAPI_Indicators'!A148:D328,4,FALSE)</f>
        <v>0.1125881374</v>
      </c>
      <c r="G153" s="24">
        <f>VLOOKUP(A153,'2022_PAPI_Indicators'!A148:E328,5,FALSE)</f>
        <v>0.1628327966</v>
      </c>
      <c r="H153" s="24">
        <f>VLOOKUP(A153,'2022_PAPI_Indicators'!A148:F328,6,FALSE)</f>
        <v>0.1160616279</v>
      </c>
      <c r="I153" s="24">
        <f>VLOOKUP(A153,'2022_PAPI_Indicators'!A148:G328,7,FALSE)</f>
        <v>0.0492031537</v>
      </c>
      <c r="J153" s="24">
        <f>VLOOKUP(A153,'2022_PAPI_Indicators'!A148:H328,8,FALSE)</f>
        <v>0.1967038959</v>
      </c>
      <c r="K153" s="24">
        <f>VLOOKUP(A153,'2022_PAPI_Indicators'!A148:I328,9,FALSE)</f>
        <v>0.2103981376</v>
      </c>
      <c r="L153" s="24">
        <f>VLOOKUP(A153,'2022_PAPI_Indicators'!A148:J328,10,FALSE)</f>
        <v>0.09775041789</v>
      </c>
      <c r="M153" s="24">
        <f>VLOOKUP(A153,'2022_PAPI_Indicators'!A148:K328,11,FALSE)</f>
        <v>0.06727109104</v>
      </c>
      <c r="N153" s="24">
        <f>VLOOKUP(A153,'2022_PAPI_Indicators'!A148:L328,12,FALSE)</f>
        <v>0.1050901487</v>
      </c>
      <c r="O153" s="24">
        <f>VLOOKUP(A153,'2022_PAPI_Indicators'!A148:M328,13,FALSE)</f>
        <v>0.03349849582</v>
      </c>
      <c r="P153" s="24">
        <f>VLOOKUP(A153,'2022_PAPI_Indicators'!A148:N328,14,FALSE)</f>
        <v>0.1183680147</v>
      </c>
      <c r="Q153" s="24">
        <f>VLOOKUP(A153,'2022_PAPI_Indicators'!A148:O328,15,FALSE)</f>
        <v>0.07109923661</v>
      </c>
      <c r="R153" s="25">
        <f>VLOOKUP(A153,'2022_PAPI_Indicators'!A148:P328,16,FALSE)</f>
        <v>0.1363802552</v>
      </c>
      <c r="S153" s="24">
        <f>VLOOKUP(A153,'2022_PAPI_Indicators'!A148:R328,17,FALSE)</f>
        <v>0.08183634281</v>
      </c>
      <c r="T153" s="24">
        <f>VLOOKUP(A153,'2022_PAPI_Indicators'!A148:S328,18,FALSE)</f>
        <v>0.02527971379</v>
      </c>
      <c r="U153" s="25">
        <f>VLOOKUP(A153,'2022_PAPI_Indicators'!A148:T328,19,FALSE)</f>
        <v>0.09012892842</v>
      </c>
      <c r="V153" s="24">
        <f>VLOOKUP(A153,'2022_PAPI_Indicators'!A148:U328,20,FALSE)</f>
        <v>0.03816484287</v>
      </c>
      <c r="W153" s="24">
        <f>VLOOKUP(A153,'2022_PAPI_Indicators'!A148:V328,21,FALSE)</f>
        <v>0.05315780267</v>
      </c>
      <c r="X153" s="24">
        <f>VLOOKUP(A153,'2022_PAPI_Indicators'!A148:W328,22,FALSE)</f>
        <v>0.05354603007</v>
      </c>
      <c r="Y153" s="24">
        <f>VLOOKUP(A153,'2022_PAPI_Indicators'!A148:X328,23,FALSE)</f>
        <v>0.009053215384</v>
      </c>
      <c r="Z153" s="24">
        <f>VLOOKUP(A153,'2022_PAPI_Indicators'!A148:Y328,24,FALSE)</f>
        <v>0.1302890927</v>
      </c>
      <c r="AA153" s="24">
        <f>VLOOKUP(A153,'2022_PAPI_Indicators'!A148:Z328,25,FALSE)</f>
        <v>0.05080049112</v>
      </c>
      <c r="AB153" s="24">
        <f>VLOOKUP(A153,'2022_PAPI_Indicators'!A148:AA328,26,FALSE)</f>
        <v>0.1278934777</v>
      </c>
      <c r="AC153" s="24">
        <f>VLOOKUP(A153,'2022_PAPI_Indicators'!A148:AB328,27,FALSE)</f>
        <v>0.09947471321</v>
      </c>
      <c r="AD153" s="24">
        <f>VLOOKUP(A153,'2022_PAPI_Indicators'!A148:AC328,28,FALSE)</f>
        <v>0.12433099</v>
      </c>
      <c r="AE153" s="24">
        <f>VLOOKUP(A153,'2022_PAPI_Indicators'!A148:AD328,29,FALSE)</f>
        <v>0.04490356147</v>
      </c>
      <c r="AF153" s="24">
        <f>VLOOKUP(A153,'2022_PAPI_Indicators'!A148:AE328,30,FALSE)</f>
        <v>0.1515172869</v>
      </c>
      <c r="AG153" s="24">
        <f>VLOOKUP(A153,'2022_PAPI_Indicators'!A148:AF328,31,FALSE)</f>
        <v>0.1975135058</v>
      </c>
      <c r="AH153" s="24">
        <f>VLOOKUP(A153,'2022_PAPI_Indicators'!A148:AG328,32,FALSE)</f>
        <v>0.2904778123</v>
      </c>
      <c r="AI153" s="24">
        <f>VLOOKUP(A153,'2022_PAPI_Indicators'!A148:AH328,33,FALSE)</f>
        <v>0.02935205959</v>
      </c>
      <c r="AJ153" s="24">
        <f>VLOOKUP(A153,'2022_PAPI_Indicators'!A148:AI328,34,FALSE)</f>
        <v>0.04179899395</v>
      </c>
      <c r="AK153" s="24">
        <f>VLOOKUP(A153,'2022_PAPI_Indicators'!A148:AJ328,35,FALSE)</f>
        <v>0.09817910194</v>
      </c>
      <c r="AL153" s="24">
        <f>VLOOKUP(A153,'2022_PAPI_Indicators'!A148:AK328,36,FALSE)</f>
        <v>0.0495964922</v>
      </c>
      <c r="AM153" s="24">
        <f>VLOOKUP(A153,'2022_PAPI_Indicators'!A148:AL328,37,FALSE)</f>
        <v>0.1525707245</v>
      </c>
      <c r="AN153" s="24">
        <f>VLOOKUP(A153,'2022_PAPI_Indicators'!A148:AM328,38,FALSE)</f>
        <v>0.06517520547</v>
      </c>
      <c r="AO153" s="24">
        <f>VLOOKUP(A153,'2022_PAPI_Indicators'!A148:AN328,39,FALSE)</f>
        <v>0.1474768966</v>
      </c>
      <c r="AP153" s="24">
        <f>VLOOKUP(A153,'2022_PAPI_Indicators'!A148:AO328,40,FALSE)</f>
        <v>0.03985510394</v>
      </c>
      <c r="AQ153" s="24">
        <f>VLOOKUP(A153,'2022_PAPI_Indicators'!A148:AP328,41,FALSE)</f>
        <v>0.09440621734</v>
      </c>
      <c r="AR153" s="24">
        <f>VLOOKUP(A153,'2022_PAPI_Indicators'!A148:AQ328,42,FALSE)</f>
        <v>0.04543921351</v>
      </c>
      <c r="AS153" s="24">
        <f>VLOOKUP(A153,'2022_PAPI_Indicators'!A148:AR328,43,FALSE)</f>
        <v>0.01470588241</v>
      </c>
      <c r="AT153" s="24">
        <f>VLOOKUP(A153,'2022_PAPI_Indicators'!A148:AS328,44,FALSE)</f>
        <v>0.0811361149</v>
      </c>
      <c r="AU153" s="24">
        <f>VLOOKUP(A153,'2022_PAPI_Indicators'!A148:AT328,45,FALSE)</f>
        <v>0.06141325086</v>
      </c>
      <c r="AV153" s="24">
        <f>VLOOKUP(A153,'2022_PAPI_Indicators'!A148:AU328,46,FALSE)</f>
        <v>0.03716209158</v>
      </c>
      <c r="AW153" s="24">
        <f>VLOOKUP(A153,'2022_PAPI_Indicators'!A148:AV328,47,FALSE)</f>
        <v>0.04460860416</v>
      </c>
      <c r="AX153" s="24">
        <f>VLOOKUP(A153,'2022_PAPI_Indicators'!A148:AW328,48,FALSE)</f>
        <v>0.01083315164</v>
      </c>
      <c r="AY153" s="24">
        <f>VLOOKUP(A153,'2022_PAPI_Indicators'!A148:AX328,49,FALSE)</f>
        <v>0.01085776277</v>
      </c>
      <c r="AZ153" s="24">
        <f>VLOOKUP(A153,'2022_PAPI_Indicators'!A148:AY328,50,FALSE)</f>
        <v>0.05460182577</v>
      </c>
      <c r="BA153" s="24">
        <f>VLOOKUP(A153,'2022_PAPI_Indicators'!A148:AZ328,51,FALSE)</f>
        <v>0.004455484916</v>
      </c>
      <c r="BB153" s="24">
        <f>VLOOKUP(A153,'2022_PAPI_Indicators'!A148:BA328,52,FALSE)</f>
        <v>0.06361632794</v>
      </c>
      <c r="BC153" s="24">
        <f>VLOOKUP(A153,'2022_PAPI_Indicators'!A148:BB328,53,FALSE)</f>
        <v>0.3841752112</v>
      </c>
      <c r="BD153" s="24">
        <f>VLOOKUP(A153,'2022_PAPI_Indicators'!A148:BC328,54,FALSE)</f>
        <v>0.1239119247</v>
      </c>
      <c r="BE153" s="24">
        <f>VLOOKUP(A153,'2022_PAPI_Indicators'!A148:BD328,55,FALSE)</f>
        <v>0.09618084878</v>
      </c>
      <c r="BF153" s="24">
        <f>VLOOKUP(A153,'2022_PAPI_Indicators'!A148:BE328,56,FALSE)</f>
        <v>0.2159138173</v>
      </c>
      <c r="BG153" s="24">
        <f>VLOOKUP(A153,'2022_PAPI_Indicators'!A148:BF328,57,FALSE)</f>
        <v>0.615662694</v>
      </c>
      <c r="BH153" s="24">
        <f>VLOOKUP(A153,'2022_PAPI_Indicators'!A148:BG328,58,FALSE)</f>
        <v>0.3683165908</v>
      </c>
      <c r="BI153" s="24">
        <f>VLOOKUP(A153,'2022_PAPI_Indicators'!A148:BH328,59,FALSE)</f>
        <v>0.401850462</v>
      </c>
      <c r="BJ153" s="24">
        <f>VLOOKUP(A153,'2022_PAPI_Indicators'!A148:BI328,60,FALSE)</f>
        <v>0.4079494178</v>
      </c>
      <c r="BK153" s="24">
        <f>VLOOKUP(A153,'2022_PAPI_Indicators'!A148:BJ328,61,FALSE)</f>
        <v>0.5409942865</v>
      </c>
      <c r="BL153" s="24">
        <f>VLOOKUP(A153,'2022_PAPI_Indicators'!A148:BK328,62,FALSE)</f>
        <v>0.1962023228</v>
      </c>
      <c r="BM153" s="24">
        <f>VLOOKUP(A153,'2022_PAPI_Indicators'!A148:BL328,63,FALSE)</f>
        <v>0.2058260888</v>
      </c>
      <c r="BN153" s="24">
        <f>VLOOKUP(A153,'2022_PAPI_Indicators'!A148:BM328,64,FALSE)</f>
        <v>0.2602550983</v>
      </c>
    </row>
    <row r="154" ht="13.5" customHeight="1">
      <c r="A154" s="112" t="s">
        <v>369</v>
      </c>
      <c r="B154" s="113" t="s">
        <v>370</v>
      </c>
      <c r="C154" s="114" t="s">
        <v>77</v>
      </c>
      <c r="D154" s="115">
        <f>VLOOKUP(A154,'2022_PAPI_Indicators'!A149:B329,2,)</f>
        <v>3.657763243</v>
      </c>
      <c r="E154" s="115">
        <f>VLOOKUP(A154,'2022_PAPI_Indicators'!A149:C329,3,FALSE)</f>
        <v>2.58642149</v>
      </c>
      <c r="F154" s="115">
        <f>VLOOKUP(A154,'2022_PAPI_Indicators'!A149:D329,4,FALSE)</f>
        <v>2.16656208</v>
      </c>
      <c r="G154" s="115">
        <f>VLOOKUP(A154,'2022_PAPI_Indicators'!A149:E329,5,FALSE)</f>
        <v>2.883094311</v>
      </c>
      <c r="H154" s="115">
        <f>VLOOKUP(A154,'2022_PAPI_Indicators'!A149:F329,6,FALSE)</f>
        <v>3.117237568</v>
      </c>
      <c r="I154" s="115">
        <f>VLOOKUP(A154,'2022_PAPI_Indicators'!A149:G329,7,FALSE)</f>
        <v>2.853792667</v>
      </c>
      <c r="J154" s="115">
        <f>VLOOKUP(A154,'2022_PAPI_Indicators'!A149:H329,8,FALSE)</f>
        <v>2.450977325</v>
      </c>
      <c r="K154" s="115">
        <f>VLOOKUP(A154,'2022_PAPI_Indicators'!A149:I329,9,FALSE)</f>
        <v>2.88101244</v>
      </c>
      <c r="L154" s="115">
        <f>VLOOKUP(A154,'2022_PAPI_Indicators'!A149:J329,10,FALSE)</f>
        <v>2.328163147</v>
      </c>
      <c r="M154" s="115">
        <f>VLOOKUP(A154,'2022_PAPI_Indicators'!A149:K329,11,FALSE)</f>
        <v>2.812162638</v>
      </c>
      <c r="N154" s="115">
        <f>VLOOKUP(A154,'2022_PAPI_Indicators'!A149:L329,12,FALSE)</f>
        <v>2.587966681</v>
      </c>
      <c r="O154" s="115">
        <f>VLOOKUP(A154,'2022_PAPI_Indicators'!A149:M329,13,FALSE)</f>
        <v>3.316725016</v>
      </c>
      <c r="P154" s="115">
        <f>VLOOKUP(A154,'2022_PAPI_Indicators'!A149:N329,14,FALSE)</f>
        <v>2.975640297</v>
      </c>
      <c r="Q154" s="115">
        <f>VLOOKUP(A154,'2022_PAPI_Indicators'!A149:O329,15,FALSE)</f>
        <v>3.709876776</v>
      </c>
      <c r="R154" s="10">
        <f>VLOOKUP(A154,'2022_PAPI_Indicators'!A149:P329,16,FALSE)</f>
        <v>3.434272766</v>
      </c>
      <c r="S154" s="115">
        <f>VLOOKUP(A154,'2022_PAPI_Indicators'!A149:R329,17,FALSE)</f>
        <v>3.29188633</v>
      </c>
      <c r="T154" s="115">
        <f>VLOOKUP(A154,'2022_PAPI_Indicators'!A149:S329,18,FALSE)</f>
        <v>3.467173338</v>
      </c>
      <c r="U154" s="10" t="str">
        <f>VLOOKUP(A154,'2022_PAPI_Indicators'!A149:T329,19,FALSE)</f>
        <v/>
      </c>
      <c r="V154" s="115">
        <f>VLOOKUP(A154,'2022_PAPI_Indicators'!A149:U329,20,FALSE)</f>
        <v>3.122311592</v>
      </c>
      <c r="W154" s="115">
        <f>VLOOKUP(A154,'2022_PAPI_Indicators'!A149:V329,21,FALSE)</f>
        <v>3.027573824</v>
      </c>
      <c r="X154" s="115">
        <f>VLOOKUP(A154,'2022_PAPI_Indicators'!A149:W329,22,FALSE)</f>
        <v>3.23926878</v>
      </c>
      <c r="Y154" s="115">
        <f>VLOOKUP(A154,'2022_PAPI_Indicators'!A149:X329,23,FALSE)</f>
        <v>3.115983963</v>
      </c>
      <c r="Z154" s="115">
        <f>VLOOKUP(A154,'2022_PAPI_Indicators'!A149:Y329,24,FALSE)</f>
        <v>3.016656637</v>
      </c>
      <c r="AA154" s="115">
        <f>VLOOKUP(A154,'2022_PAPI_Indicators'!A149:Z329,25,FALSE)</f>
        <v>2.897331238</v>
      </c>
      <c r="AB154" s="115">
        <f>VLOOKUP(A154,'2022_PAPI_Indicators'!A149:AA329,26,FALSE)</f>
        <v>3.207627296</v>
      </c>
      <c r="AC154" s="115">
        <f>VLOOKUP(A154,'2022_PAPI_Indicators'!A149:AB329,27,FALSE)</f>
        <v>3.090583086</v>
      </c>
      <c r="AD154" s="115">
        <f>VLOOKUP(A154,'2022_PAPI_Indicators'!A149:AC329,28,FALSE)</f>
        <v>3.068288803</v>
      </c>
      <c r="AE154" s="115">
        <f>VLOOKUP(A154,'2022_PAPI_Indicators'!A149:AD329,29,FALSE)</f>
        <v>3.191097736</v>
      </c>
      <c r="AF154" s="115">
        <f>VLOOKUP(A154,'2022_PAPI_Indicators'!A149:AE329,30,FALSE)</f>
        <v>2.766744137</v>
      </c>
      <c r="AG154" s="115">
        <f>VLOOKUP(A154,'2022_PAPI_Indicators'!A149:AF329,31,FALSE)</f>
        <v>3.032058477</v>
      </c>
      <c r="AH154" s="115">
        <f>VLOOKUP(A154,'2022_PAPI_Indicators'!A149:AG329,32,FALSE)</f>
        <v>3.119012833</v>
      </c>
      <c r="AI154" s="115">
        <f>VLOOKUP(A154,'2022_PAPI_Indicators'!A149:AH329,33,FALSE)</f>
        <v>3.694105387</v>
      </c>
      <c r="AJ154" s="115">
        <f>VLOOKUP(A154,'2022_PAPI_Indicators'!A149:AI329,34,FALSE)</f>
        <v>3.010246038</v>
      </c>
      <c r="AK154" s="115">
        <f>VLOOKUP(A154,'2022_PAPI_Indicators'!A149:AJ329,35,FALSE)</f>
        <v>3.190704107</v>
      </c>
      <c r="AL154" s="115">
        <f>VLOOKUP(A154,'2022_PAPI_Indicators'!A149:AK329,36,FALSE)</f>
        <v>2.870212078</v>
      </c>
      <c r="AM154" s="115">
        <f>VLOOKUP(A154,'2022_PAPI_Indicators'!A149:AL329,37,FALSE)</f>
        <v>2.80961895</v>
      </c>
      <c r="AN154" s="115">
        <f>VLOOKUP(A154,'2022_PAPI_Indicators'!A149:AM329,38,FALSE)</f>
        <v>3.478623629</v>
      </c>
      <c r="AO154" s="115">
        <f>VLOOKUP(A154,'2022_PAPI_Indicators'!A149:AN329,39,FALSE)</f>
        <v>3.53253746</v>
      </c>
      <c r="AP154" s="115">
        <f>VLOOKUP(A154,'2022_PAPI_Indicators'!A149:AO329,40,FALSE)</f>
        <v>3.289687872</v>
      </c>
      <c r="AQ154" s="115">
        <f>VLOOKUP(A154,'2022_PAPI_Indicators'!A149:AP329,41,FALSE)</f>
        <v>2.610697985</v>
      </c>
      <c r="AR154" s="115">
        <f>VLOOKUP(A154,'2022_PAPI_Indicators'!A149:AQ329,42,FALSE)</f>
        <v>2.888888836</v>
      </c>
      <c r="AS154" s="115">
        <f>VLOOKUP(A154,'2022_PAPI_Indicators'!A149:AR329,43,FALSE)</f>
        <v>2.887472153</v>
      </c>
      <c r="AT154" s="115">
        <f>VLOOKUP(A154,'2022_PAPI_Indicators'!A149:AS329,44,FALSE)</f>
        <v>3.121876478</v>
      </c>
      <c r="AU154" s="115">
        <f>VLOOKUP(A154,'2022_PAPI_Indicators'!A149:AT329,45,FALSE)</f>
        <v>3.092808962</v>
      </c>
      <c r="AV154" s="115">
        <f>VLOOKUP(A154,'2022_PAPI_Indicators'!A149:AU329,46,FALSE)</f>
        <v>3.398012638</v>
      </c>
      <c r="AW154" s="115">
        <f>VLOOKUP(A154,'2022_PAPI_Indicators'!A149:AV329,47,FALSE)</f>
        <v>3.088407755</v>
      </c>
      <c r="AX154" s="115">
        <f>VLOOKUP(A154,'2022_PAPI_Indicators'!A149:AW329,48,FALSE)</f>
        <v>3.656406164</v>
      </c>
      <c r="AY154" s="115">
        <f>VLOOKUP(A154,'2022_PAPI_Indicators'!A149:AX329,49,FALSE)</f>
        <v>3.148781061</v>
      </c>
      <c r="AZ154" s="115">
        <f>VLOOKUP(A154,'2022_PAPI_Indicators'!A149:AY329,50,FALSE)</f>
        <v>3.147659063</v>
      </c>
      <c r="BA154" s="115">
        <f>VLOOKUP(A154,'2022_PAPI_Indicators'!A149:AZ329,51,FALSE)</f>
        <v>3.316409349</v>
      </c>
      <c r="BB154" s="115">
        <f>VLOOKUP(A154,'2022_PAPI_Indicators'!A149:BA329,52,FALSE)</f>
        <v>2.808084011</v>
      </c>
      <c r="BC154" s="115">
        <f>VLOOKUP(A154,'2022_PAPI_Indicators'!A149:BB329,53,FALSE)</f>
        <v>2.300216913</v>
      </c>
      <c r="BD154" s="115">
        <f>VLOOKUP(A154,'2022_PAPI_Indicators'!A149:BC329,54,FALSE)</f>
        <v>2.632608891</v>
      </c>
      <c r="BE154" s="115">
        <f>VLOOKUP(A154,'2022_PAPI_Indicators'!A149:BD329,55,FALSE)</f>
        <v>2.667722464</v>
      </c>
      <c r="BF154" s="115">
        <f>VLOOKUP(A154,'2022_PAPI_Indicators'!A149:BE329,56,FALSE)</f>
        <v>2.932793379</v>
      </c>
      <c r="BG154" s="115">
        <f>VLOOKUP(A154,'2022_PAPI_Indicators'!A149:BF329,57,FALSE)</f>
        <v>2.761313438</v>
      </c>
      <c r="BH154" s="115">
        <f>VLOOKUP(A154,'2022_PAPI_Indicators'!A149:BG329,58,FALSE)</f>
        <v>2.592271328</v>
      </c>
      <c r="BI154" s="115">
        <f>VLOOKUP(A154,'2022_PAPI_Indicators'!A149:BH329,59,FALSE)</f>
        <v>2.597040653</v>
      </c>
      <c r="BJ154" s="115">
        <f>VLOOKUP(A154,'2022_PAPI_Indicators'!A149:BI329,60,FALSE)</f>
        <v>2.623971701</v>
      </c>
      <c r="BK154" s="115">
        <f>VLOOKUP(A154,'2022_PAPI_Indicators'!A149:BJ329,61,FALSE)</f>
        <v>2.947430611</v>
      </c>
      <c r="BL154" s="115">
        <f>VLOOKUP(A154,'2022_PAPI_Indicators'!A149:BK329,62,FALSE)</f>
        <v>3.018780708</v>
      </c>
      <c r="BM154" s="115">
        <f>VLOOKUP(A154,'2022_PAPI_Indicators'!A149:BL329,63,FALSE)</f>
        <v>3.085555553</v>
      </c>
      <c r="BN154" s="115">
        <f>VLOOKUP(A154,'2022_PAPI_Indicators'!A149:BM329,64,FALSE)</f>
        <v>3.069447517</v>
      </c>
    </row>
    <row r="155" ht="13.5" customHeight="1">
      <c r="A155" s="19" t="s">
        <v>503</v>
      </c>
      <c r="B155" s="19" t="s">
        <v>372</v>
      </c>
      <c r="C155" s="20" t="s">
        <v>181</v>
      </c>
      <c r="D155" s="21">
        <f>VLOOKUP(A155,'2022_PAPI_Indicators'!A150:B330,2,)</f>
        <v>0.4992937744</v>
      </c>
      <c r="E155" s="21">
        <f>VLOOKUP(A155,'2022_PAPI_Indicators'!A150:C330,3,FALSE)</f>
        <v>0.4235429168</v>
      </c>
      <c r="F155" s="21">
        <f>VLOOKUP(A155,'2022_PAPI_Indicators'!A150:D330,4,FALSE)</f>
        <v>0.3624375165</v>
      </c>
      <c r="G155" s="21">
        <f>VLOOKUP(A155,'2022_PAPI_Indicators'!A150:E330,5,FALSE)</f>
        <v>0.4864757359</v>
      </c>
      <c r="H155" s="21">
        <f>VLOOKUP(A155,'2022_PAPI_Indicators'!A150:F330,6,FALSE)</f>
        <v>0.4247526228</v>
      </c>
      <c r="I155" s="21">
        <f>VLOOKUP(A155,'2022_PAPI_Indicators'!A150:G330,7,FALSE)</f>
        <v>0.4138148129</v>
      </c>
      <c r="J155" s="21">
        <f>VLOOKUP(A155,'2022_PAPI_Indicators'!A150:H330,8,FALSE)</f>
        <v>0.4177664816</v>
      </c>
      <c r="K155" s="21">
        <f>VLOOKUP(A155,'2022_PAPI_Indicators'!A150:I330,9,FALSE)</f>
        <v>0.4089016318</v>
      </c>
      <c r="L155" s="21">
        <f>VLOOKUP(A155,'2022_PAPI_Indicators'!A150:J330,10,FALSE)</f>
        <v>0.3725241721</v>
      </c>
      <c r="M155" s="21">
        <f>VLOOKUP(A155,'2022_PAPI_Indicators'!A150:K330,11,FALSE)</f>
        <v>0.444935739</v>
      </c>
      <c r="N155" s="21">
        <f>VLOOKUP(A155,'2022_PAPI_Indicators'!A150:L330,12,FALSE)</f>
        <v>0.4222555459</v>
      </c>
      <c r="O155" s="21">
        <f>VLOOKUP(A155,'2022_PAPI_Indicators'!A150:M330,13,FALSE)</f>
        <v>0.4751823545</v>
      </c>
      <c r="P155" s="21">
        <f>VLOOKUP(A155,'2022_PAPI_Indicators'!A150:N330,14,FALSE)</f>
        <v>0.4460156262</v>
      </c>
      <c r="Q155" s="21">
        <f>VLOOKUP(A155,'2022_PAPI_Indicators'!A150:O330,15,FALSE)</f>
        <v>0.5296456814</v>
      </c>
      <c r="R155" s="22">
        <f>VLOOKUP(A155,'2022_PAPI_Indicators'!A150:P330,16,FALSE)</f>
        <v>0.4739281833</v>
      </c>
      <c r="S155" s="21">
        <f>VLOOKUP(A155,'2022_PAPI_Indicators'!A150:R330,17,FALSE)</f>
        <v>0.4334955215</v>
      </c>
      <c r="T155" s="21">
        <f>VLOOKUP(A155,'2022_PAPI_Indicators'!A150:S330,18,FALSE)</f>
        <v>0.4490734041</v>
      </c>
      <c r="U155" s="22" t="str">
        <f>VLOOKUP(A155,'2022_PAPI_Indicators'!A150:T330,19,FALSE)</f>
        <v/>
      </c>
      <c r="V155" s="21">
        <f>VLOOKUP(A155,'2022_PAPI_Indicators'!A150:U330,20,FALSE)</f>
        <v>0.4001428187</v>
      </c>
      <c r="W155" s="21">
        <f>VLOOKUP(A155,'2022_PAPI_Indicators'!A150:V330,21,FALSE)</f>
        <v>0.3847823441</v>
      </c>
      <c r="X155" s="21">
        <f>VLOOKUP(A155,'2022_PAPI_Indicators'!A150:W330,22,FALSE)</f>
        <v>0.3953531981</v>
      </c>
      <c r="Y155" s="21">
        <f>VLOOKUP(A155,'2022_PAPI_Indicators'!A150:X330,23,FALSE)</f>
        <v>0.3676512539</v>
      </c>
      <c r="Z155" s="21">
        <f>VLOOKUP(A155,'2022_PAPI_Indicators'!A150:Y330,24,FALSE)</f>
        <v>0.3547090292</v>
      </c>
      <c r="AA155" s="21">
        <f>VLOOKUP(A155,'2022_PAPI_Indicators'!A150:Z330,25,FALSE)</f>
        <v>0.4169831574</v>
      </c>
      <c r="AB155" s="21">
        <f>VLOOKUP(A155,'2022_PAPI_Indicators'!A150:AA330,26,FALSE)</f>
        <v>0.4120225906</v>
      </c>
      <c r="AC155" s="21">
        <f>VLOOKUP(A155,'2022_PAPI_Indicators'!A150:AB330,27,FALSE)</f>
        <v>0.4317387342</v>
      </c>
      <c r="AD155" s="21">
        <f>VLOOKUP(A155,'2022_PAPI_Indicators'!A150:AC330,28,FALSE)</f>
        <v>0.4062282145</v>
      </c>
      <c r="AE155" s="21">
        <f>VLOOKUP(A155,'2022_PAPI_Indicators'!A150:AD330,29,FALSE)</f>
        <v>0.5126974583</v>
      </c>
      <c r="AF155" s="21">
        <f>VLOOKUP(A155,'2022_PAPI_Indicators'!A150:AE330,30,FALSE)</f>
        <v>0.4373176396</v>
      </c>
      <c r="AG155" s="21">
        <f>VLOOKUP(A155,'2022_PAPI_Indicators'!A150:AF330,31,FALSE)</f>
        <v>0.444117099</v>
      </c>
      <c r="AH155" s="21">
        <f>VLOOKUP(A155,'2022_PAPI_Indicators'!A150:AG330,32,FALSE)</f>
        <v>0.478764385</v>
      </c>
      <c r="AI155" s="21">
        <f>VLOOKUP(A155,'2022_PAPI_Indicators'!A150:AH330,33,FALSE)</f>
        <v>0.4540288448</v>
      </c>
      <c r="AJ155" s="21">
        <f>VLOOKUP(A155,'2022_PAPI_Indicators'!A150:AI330,34,FALSE)</f>
        <v>0.3966803551</v>
      </c>
      <c r="AK155" s="21">
        <f>VLOOKUP(A155,'2022_PAPI_Indicators'!A150:AJ330,35,FALSE)</f>
        <v>0.4668314457</v>
      </c>
      <c r="AL155" s="21">
        <f>VLOOKUP(A155,'2022_PAPI_Indicators'!A150:AK330,36,FALSE)</f>
        <v>0.4135088325</v>
      </c>
      <c r="AM155" s="21">
        <f>VLOOKUP(A155,'2022_PAPI_Indicators'!A150:AL330,37,FALSE)</f>
        <v>0.391420871</v>
      </c>
      <c r="AN155" s="21">
        <f>VLOOKUP(A155,'2022_PAPI_Indicators'!A150:AM330,38,FALSE)</f>
        <v>0.4464330971</v>
      </c>
      <c r="AO155" s="21">
        <f>VLOOKUP(A155,'2022_PAPI_Indicators'!A150:AN330,39,FALSE)</f>
        <v>0.4402624071</v>
      </c>
      <c r="AP155" s="21">
        <f>VLOOKUP(A155,'2022_PAPI_Indicators'!A150:AO330,40,FALSE)</f>
        <v>0.4658563137</v>
      </c>
      <c r="AQ155" s="21">
        <f>VLOOKUP(A155,'2022_PAPI_Indicators'!A150:AP330,41,FALSE)</f>
        <v>0.3708999455</v>
      </c>
      <c r="AR155" s="21">
        <f>VLOOKUP(A155,'2022_PAPI_Indicators'!A150:AQ330,42,FALSE)</f>
        <v>0.4417513609</v>
      </c>
      <c r="AS155" s="21">
        <f>VLOOKUP(A155,'2022_PAPI_Indicators'!A150:AR330,43,FALSE)</f>
        <v>0.3858710825</v>
      </c>
      <c r="AT155" s="21">
        <f>VLOOKUP(A155,'2022_PAPI_Indicators'!A150:AS330,44,FALSE)</f>
        <v>0.4462869763</v>
      </c>
      <c r="AU155" s="21">
        <f>VLOOKUP(A155,'2022_PAPI_Indicators'!A150:AT330,45,FALSE)</f>
        <v>0.3818505406</v>
      </c>
      <c r="AV155" s="21">
        <f>VLOOKUP(A155,'2022_PAPI_Indicators'!A150:AU330,46,FALSE)</f>
        <v>0.4065212607</v>
      </c>
      <c r="AW155" s="21">
        <f>VLOOKUP(A155,'2022_PAPI_Indicators'!A150:AV330,47,FALSE)</f>
        <v>0.36521703</v>
      </c>
      <c r="AX155" s="21">
        <f>VLOOKUP(A155,'2022_PAPI_Indicators'!A150:AW330,48,FALSE)</f>
        <v>0.4559816718</v>
      </c>
      <c r="AY155" s="21">
        <f>VLOOKUP(A155,'2022_PAPI_Indicators'!A150:AX330,49,FALSE)</f>
        <v>0.3824144304</v>
      </c>
      <c r="AZ155" s="21">
        <f>VLOOKUP(A155,'2022_PAPI_Indicators'!A150:AY330,50,FALSE)</f>
        <v>0.4061238766</v>
      </c>
      <c r="BA155" s="21">
        <f>VLOOKUP(A155,'2022_PAPI_Indicators'!A150:AZ330,51,FALSE)</f>
        <v>0.4122441113</v>
      </c>
      <c r="BB155" s="21">
        <f>VLOOKUP(A155,'2022_PAPI_Indicators'!A150:BA330,52,FALSE)</f>
        <v>0.3628234863</v>
      </c>
      <c r="BC155" s="21">
        <f>VLOOKUP(A155,'2022_PAPI_Indicators'!A150:BB330,53,FALSE)</f>
        <v>0.3485487401</v>
      </c>
      <c r="BD155" s="21">
        <f>VLOOKUP(A155,'2022_PAPI_Indicators'!A150:BC330,54,FALSE)</f>
        <v>0.3323502541</v>
      </c>
      <c r="BE155" s="21">
        <f>VLOOKUP(A155,'2022_PAPI_Indicators'!A150:BD330,55,FALSE)</f>
        <v>0.3616309166</v>
      </c>
      <c r="BF155" s="21">
        <f>VLOOKUP(A155,'2022_PAPI_Indicators'!A150:BE330,56,FALSE)</f>
        <v>0.4110182226</v>
      </c>
      <c r="BG155" s="21">
        <f>VLOOKUP(A155,'2022_PAPI_Indicators'!A150:BF330,57,FALSE)</f>
        <v>0.4033910036</v>
      </c>
      <c r="BH155" s="21">
        <f>VLOOKUP(A155,'2022_PAPI_Indicators'!A150:BG330,58,FALSE)</f>
        <v>0.3763135672</v>
      </c>
      <c r="BI155" s="21">
        <f>VLOOKUP(A155,'2022_PAPI_Indicators'!A150:BH330,59,FALSE)</f>
        <v>0.3641377389</v>
      </c>
      <c r="BJ155" s="21">
        <f>VLOOKUP(A155,'2022_PAPI_Indicators'!A150:BI330,60,FALSE)</f>
        <v>0.3730817735</v>
      </c>
      <c r="BK155" s="21">
        <f>VLOOKUP(A155,'2022_PAPI_Indicators'!A150:BJ330,61,FALSE)</f>
        <v>0.4350491166</v>
      </c>
      <c r="BL155" s="21">
        <f>VLOOKUP(A155,'2022_PAPI_Indicators'!A150:BK330,62,FALSE)</f>
        <v>0.4093422592</v>
      </c>
      <c r="BM155" s="21">
        <f>VLOOKUP(A155,'2022_PAPI_Indicators'!A150:BL330,63,FALSE)</f>
        <v>0.4292941689</v>
      </c>
      <c r="BN155" s="21">
        <f>VLOOKUP(A155,'2022_PAPI_Indicators'!A150:BM330,64,FALSE)</f>
        <v>0.4348947704</v>
      </c>
    </row>
    <row r="156" ht="12.75" customHeight="1">
      <c r="A156" s="11" t="s">
        <v>373</v>
      </c>
      <c r="B156" s="11" t="s">
        <v>374</v>
      </c>
      <c r="C156" s="12" t="s">
        <v>83</v>
      </c>
      <c r="D156" s="24">
        <f>VLOOKUP(A156,'2022_PAPI_Indicators'!A151:B331,2,)</f>
        <v>0.086108841</v>
      </c>
      <c r="E156" s="24">
        <f>VLOOKUP(A156,'2022_PAPI_Indicators'!A151:C331,3,FALSE)</f>
        <v>0.05387184396</v>
      </c>
      <c r="F156" s="24">
        <f>VLOOKUP(A156,'2022_PAPI_Indicators'!A151:D331,4,FALSE)</f>
        <v>0.01210747939</v>
      </c>
      <c r="G156" s="24">
        <f>VLOOKUP(A156,'2022_PAPI_Indicators'!A151:E331,5,FALSE)</f>
        <v>0.06705091149</v>
      </c>
      <c r="H156" s="24">
        <f>VLOOKUP(A156,'2022_PAPI_Indicators'!A151:F331,6,FALSE)</f>
        <v>0.0616061613</v>
      </c>
      <c r="I156" s="24">
        <f>VLOOKUP(A156,'2022_PAPI_Indicators'!A151:G331,7,FALSE)</f>
        <v>0.03845381364</v>
      </c>
      <c r="J156" s="24">
        <f>VLOOKUP(A156,'2022_PAPI_Indicators'!A151:H331,8,FALSE)</f>
        <v>0.03446055204</v>
      </c>
      <c r="K156" s="24">
        <f>VLOOKUP(A156,'2022_PAPI_Indicators'!A151:I331,9,FALSE)</f>
        <v>0.04022969306</v>
      </c>
      <c r="L156" s="24">
        <f>VLOOKUP(A156,'2022_PAPI_Indicators'!A151:J331,10,FALSE)</f>
        <v>0.02794268914</v>
      </c>
      <c r="M156" s="24">
        <f>VLOOKUP(A156,'2022_PAPI_Indicators'!A151:K331,11,FALSE)</f>
        <v>0.06609758735</v>
      </c>
      <c r="N156" s="24">
        <f>VLOOKUP(A156,'2022_PAPI_Indicators'!A151:L331,12,FALSE)</f>
        <v>0.05302887037</v>
      </c>
      <c r="O156" s="24">
        <f>VLOOKUP(A156,'2022_PAPI_Indicators'!A151:M331,13,FALSE)</f>
        <v>0.06715079397</v>
      </c>
      <c r="P156" s="24">
        <f>VLOOKUP(A156,'2022_PAPI_Indicators'!A151:N331,14,FALSE)</f>
        <v>0.06028933823</v>
      </c>
      <c r="Q156" s="24">
        <f>VLOOKUP(A156,'2022_PAPI_Indicators'!A151:O331,15,FALSE)</f>
        <v>0.09233620018</v>
      </c>
      <c r="R156" s="25">
        <f>VLOOKUP(A156,'2022_PAPI_Indicators'!A151:P331,16,FALSE)</f>
        <v>0.078125</v>
      </c>
      <c r="S156" s="24">
        <f>VLOOKUP(A156,'2022_PAPI_Indicators'!A151:R331,17,FALSE)</f>
        <v>0.046875</v>
      </c>
      <c r="T156" s="24">
        <f>VLOOKUP(A156,'2022_PAPI_Indicators'!A151:S331,18,FALSE)</f>
        <v>0.03696643561</v>
      </c>
      <c r="U156" s="25" t="str">
        <f>VLOOKUP(A156,'2022_PAPI_Indicators'!A151:T331,19,FALSE)</f>
        <v/>
      </c>
      <c r="V156" s="24">
        <f>VLOOKUP(A156,'2022_PAPI_Indicators'!A151:U331,20,FALSE)</f>
        <v>0.03114747256</v>
      </c>
      <c r="W156" s="24">
        <f>VLOOKUP(A156,'2022_PAPI_Indicators'!A151:V331,21,FALSE)</f>
        <v>0.02965628169</v>
      </c>
      <c r="X156" s="24">
        <f>VLOOKUP(A156,'2022_PAPI_Indicators'!A151:W331,22,FALSE)</f>
        <v>0.02610093169</v>
      </c>
      <c r="Y156" s="24">
        <f>VLOOKUP(A156,'2022_PAPI_Indicators'!A151:X331,23,FALSE)</f>
        <v>0.01630114578</v>
      </c>
      <c r="Z156" s="24">
        <f>VLOOKUP(A156,'2022_PAPI_Indicators'!A151:Y331,24,FALSE)</f>
        <v>0.009862976149</v>
      </c>
      <c r="AA156" s="24">
        <f>VLOOKUP(A156,'2022_PAPI_Indicators'!A151:Z331,25,FALSE)</f>
        <v>0.03569229692</v>
      </c>
      <c r="AB156" s="24">
        <f>VLOOKUP(A156,'2022_PAPI_Indicators'!A151:AA331,26,FALSE)</f>
        <v>0.05523405597</v>
      </c>
      <c r="AC156" s="24">
        <f>VLOOKUP(A156,'2022_PAPI_Indicators'!A151:AB331,27,FALSE)</f>
        <v>0.04413041845</v>
      </c>
      <c r="AD156" s="24">
        <f>VLOOKUP(A156,'2022_PAPI_Indicators'!A151:AC331,28,FALSE)</f>
        <v>0.03619492054</v>
      </c>
      <c r="AE156" s="24">
        <f>VLOOKUP(A156,'2022_PAPI_Indicators'!A151:AD331,29,FALSE)</f>
        <v>0.09991963208</v>
      </c>
      <c r="AF156" s="24">
        <f>VLOOKUP(A156,'2022_PAPI_Indicators'!A151:AE331,30,FALSE)</f>
        <v>0.06406087428</v>
      </c>
      <c r="AG156" s="24">
        <f>VLOOKUP(A156,'2022_PAPI_Indicators'!A151:AF331,31,FALSE)</f>
        <v>0.06122152507</v>
      </c>
      <c r="AH156" s="24">
        <f>VLOOKUP(A156,'2022_PAPI_Indicators'!A151:AG331,32,FALSE)</f>
        <v>0.06654476374</v>
      </c>
      <c r="AI156" s="24">
        <f>VLOOKUP(A156,'2022_PAPI_Indicators'!A151:AH331,33,FALSE)</f>
        <v>0.05884637311</v>
      </c>
      <c r="AJ156" s="24">
        <f>VLOOKUP(A156,'2022_PAPI_Indicators'!A151:AI331,34,FALSE)</f>
        <v>0.02338237129</v>
      </c>
      <c r="AK156" s="24">
        <f>VLOOKUP(A156,'2022_PAPI_Indicators'!A151:AJ331,35,FALSE)</f>
        <v>0.04279855266</v>
      </c>
      <c r="AL156" s="24">
        <f>VLOOKUP(A156,'2022_PAPI_Indicators'!A151:AK331,36,FALSE)</f>
        <v>0.04087904468</v>
      </c>
      <c r="AM156" s="24">
        <f>VLOOKUP(A156,'2022_PAPI_Indicators'!A151:AL331,37,FALSE)</f>
        <v>0.02573585324</v>
      </c>
      <c r="AN156" s="24">
        <f>VLOOKUP(A156,'2022_PAPI_Indicators'!A151:AM331,38,FALSE)</f>
        <v>0.046875</v>
      </c>
      <c r="AO156" s="24">
        <f>VLOOKUP(A156,'2022_PAPI_Indicators'!A151:AN331,39,FALSE)</f>
        <v>0.03964522481</v>
      </c>
      <c r="AP156" s="24">
        <f>VLOOKUP(A156,'2022_PAPI_Indicators'!A151:AO331,40,FALSE)</f>
        <v>0.08990052342</v>
      </c>
      <c r="AQ156" s="24">
        <f>VLOOKUP(A156,'2022_PAPI_Indicators'!A151:AP331,41,FALSE)</f>
        <v>0.01516946964</v>
      </c>
      <c r="AR156" s="24">
        <f>VLOOKUP(A156,'2022_PAPI_Indicators'!A151:AQ331,42,FALSE)</f>
        <v>0.03547303379</v>
      </c>
      <c r="AS156" s="24">
        <f>VLOOKUP(A156,'2022_PAPI_Indicators'!A151:AR331,43,FALSE)</f>
        <v>0.01963299513</v>
      </c>
      <c r="AT156" s="24">
        <f>VLOOKUP(A156,'2022_PAPI_Indicators'!A151:AS331,44,FALSE)</f>
        <v>0.06358361989</v>
      </c>
      <c r="AU156" s="24">
        <f>VLOOKUP(A156,'2022_PAPI_Indicators'!A151:AT331,45,FALSE)</f>
        <v>0.02375895716</v>
      </c>
      <c r="AV156" s="24">
        <f>VLOOKUP(A156,'2022_PAPI_Indicators'!A151:AU331,46,FALSE)</f>
        <v>0.01806557924</v>
      </c>
      <c r="AW156" s="24">
        <f>VLOOKUP(A156,'2022_PAPI_Indicators'!A151:AV331,47,FALSE)</f>
        <v>0.009159154259</v>
      </c>
      <c r="AX156" s="24">
        <f>VLOOKUP(A156,'2022_PAPI_Indicators'!A151:AW331,48,FALSE)</f>
        <v>0.07282795012</v>
      </c>
      <c r="AY156" s="24">
        <f>VLOOKUP(A156,'2022_PAPI_Indicators'!A151:AX331,49,FALSE)</f>
        <v>0.02012425847</v>
      </c>
      <c r="AZ156" s="24">
        <f>VLOOKUP(A156,'2022_PAPI_Indicators'!A151:AY331,50,FALSE)</f>
        <v>0.03915068507</v>
      </c>
      <c r="BA156" s="24">
        <f>VLOOKUP(A156,'2022_PAPI_Indicators'!A151:AZ331,51,FALSE)</f>
        <v>0.04920717329</v>
      </c>
      <c r="BB156" s="24">
        <f>VLOOKUP(A156,'2022_PAPI_Indicators'!A151:BA331,52,FALSE)</f>
        <v>0.01439002901</v>
      </c>
      <c r="BC156" s="24">
        <f>VLOOKUP(A156,'2022_PAPI_Indicators'!A151:BB331,53,FALSE)</f>
        <v>0.01036172919</v>
      </c>
      <c r="BD156" s="24">
        <f>VLOOKUP(A156,'2022_PAPI_Indicators'!A151:BC331,54,FALSE)</f>
        <v>0.001582659665</v>
      </c>
      <c r="BE156" s="24">
        <f>VLOOKUP(A156,'2022_PAPI_Indicators'!A151:BD331,55,FALSE)</f>
        <v>0.01758415066</v>
      </c>
      <c r="BF156" s="24">
        <f>VLOOKUP(A156,'2022_PAPI_Indicators'!A151:BE331,56,FALSE)</f>
        <v>0.04446825013</v>
      </c>
      <c r="BG156" s="24">
        <f>VLOOKUP(A156,'2022_PAPI_Indicators'!A151:BF331,57,FALSE)</f>
        <v>0.04118461534</v>
      </c>
      <c r="BH156" s="24">
        <f>VLOOKUP(A156,'2022_PAPI_Indicators'!A151:BG331,58,FALSE)</f>
        <v>0.02178184874</v>
      </c>
      <c r="BI156" s="24">
        <f>VLOOKUP(A156,'2022_PAPI_Indicators'!A151:BH331,59,FALSE)</f>
        <v>0.01391432434</v>
      </c>
      <c r="BJ156" s="24">
        <f>VLOOKUP(A156,'2022_PAPI_Indicators'!A151:BI331,60,FALSE)</f>
        <v>0.02352904901</v>
      </c>
      <c r="BK156" s="24">
        <f>VLOOKUP(A156,'2022_PAPI_Indicators'!A151:BJ331,61,FALSE)</f>
        <v>0.06109325588</v>
      </c>
      <c r="BL156" s="24">
        <f>VLOOKUP(A156,'2022_PAPI_Indicators'!A151:BK331,62,FALSE)</f>
        <v>0.05342911929</v>
      </c>
      <c r="BM156" s="24">
        <f>VLOOKUP(A156,'2022_PAPI_Indicators'!A151:BL331,63,FALSE)</f>
        <v>0.06686475128</v>
      </c>
      <c r="BN156" s="24">
        <f>VLOOKUP(A156,'2022_PAPI_Indicators'!A151:BM331,64,FALSE)</f>
        <v>0.04122748971</v>
      </c>
    </row>
    <row r="157" ht="12.75" customHeight="1">
      <c r="A157" s="11" t="s">
        <v>375</v>
      </c>
      <c r="B157" s="11" t="s">
        <v>376</v>
      </c>
      <c r="C157" s="12" t="s">
        <v>83</v>
      </c>
      <c r="D157" s="24">
        <f>VLOOKUP(A157,'2022_PAPI_Indicators'!A152:B332,2,)</f>
        <v>0.02789368667</v>
      </c>
      <c r="E157" s="24">
        <f>VLOOKUP(A157,'2022_PAPI_Indicators'!A152:C332,3,FALSE)</f>
        <v>0.009120008908</v>
      </c>
      <c r="F157" s="24">
        <f>VLOOKUP(A157,'2022_PAPI_Indicators'!A152:D332,4,FALSE)</f>
        <v>0.009735955857</v>
      </c>
      <c r="G157" s="24">
        <f>VLOOKUP(A157,'2022_PAPI_Indicators'!A152:E332,5,FALSE)</f>
        <v>0.03831994906</v>
      </c>
      <c r="H157" s="24">
        <f>VLOOKUP(A157,'2022_PAPI_Indicators'!A152:F332,6,FALSE)</f>
        <v>0.002200299874</v>
      </c>
      <c r="I157" s="24">
        <f>VLOOKUP(A157,'2022_PAPI_Indicators'!A152:G332,7,FALSE)</f>
        <v>0.01798712835</v>
      </c>
      <c r="J157" s="24">
        <f>VLOOKUP(A157,'2022_PAPI_Indicators'!A152:H332,8,FALSE)</f>
        <v>0.02464145608</v>
      </c>
      <c r="K157" s="24">
        <f>VLOOKUP(A157,'2022_PAPI_Indicators'!A152:I332,9,FALSE)</f>
        <v>0.01290271152</v>
      </c>
      <c r="L157" s="24">
        <f>VLOOKUP(A157,'2022_PAPI_Indicators'!A152:J332,10,FALSE)</f>
        <v>0.0006931059761</v>
      </c>
      <c r="M157" s="24">
        <f>VLOOKUP(A157,'2022_PAPI_Indicators'!A152:K332,11,FALSE)</f>
        <v>0.01130021177</v>
      </c>
      <c r="N157" s="24">
        <f>VLOOKUP(A157,'2022_PAPI_Indicators'!A152:L332,12,FALSE)</f>
        <v>0.00909606088</v>
      </c>
      <c r="O157" s="24">
        <f>VLOOKUP(A157,'2022_PAPI_Indicators'!A152:M332,13,FALSE)</f>
        <v>0.03061509877</v>
      </c>
      <c r="P157" s="24">
        <f>VLOOKUP(A157,'2022_PAPI_Indicators'!A152:N332,14,FALSE)</f>
        <v>0.01783566177</v>
      </c>
      <c r="Q157" s="24">
        <f>VLOOKUP(A157,'2022_PAPI_Indicators'!A152:O332,15,FALSE)</f>
        <v>0.04210533202</v>
      </c>
      <c r="R157" s="25">
        <f>VLOOKUP(A157,'2022_PAPI_Indicators'!A152:P332,16,FALSE)</f>
        <v>0.01879633218</v>
      </c>
      <c r="S157" s="24">
        <f>VLOOKUP(A157,'2022_PAPI_Indicators'!A152:R332,17,FALSE)</f>
        <v>0.02281894349</v>
      </c>
      <c r="T157" s="24">
        <f>VLOOKUP(A157,'2022_PAPI_Indicators'!A152:S332,18,FALSE)</f>
        <v>0.04321767017</v>
      </c>
      <c r="U157" s="25" t="str">
        <f>VLOOKUP(A157,'2022_PAPI_Indicators'!A152:T332,19,FALSE)</f>
        <v/>
      </c>
      <c r="V157" s="24">
        <f>VLOOKUP(A157,'2022_PAPI_Indicators'!A152:U332,20,FALSE)</f>
        <v>0.01608673669</v>
      </c>
      <c r="W157" s="24">
        <f>VLOOKUP(A157,'2022_PAPI_Indicators'!A152:V332,21,FALSE)</f>
        <v>0.00723416917</v>
      </c>
      <c r="X157" s="24">
        <f>VLOOKUP(A157,'2022_PAPI_Indicators'!A152:W332,22,FALSE)</f>
        <v>0.01790793985</v>
      </c>
      <c r="Y157" s="24">
        <f>VLOOKUP(A157,'2022_PAPI_Indicators'!A152:X332,23,FALSE)</f>
        <v>0.009053215384</v>
      </c>
      <c r="Z157" s="24">
        <f>VLOOKUP(A157,'2022_PAPI_Indicators'!A152:Y332,24,FALSE)</f>
        <v>0.00677608652</v>
      </c>
      <c r="AA157" s="24">
        <f>VLOOKUP(A157,'2022_PAPI_Indicators'!A152:Z332,25,FALSE)</f>
        <v>0.02288221382</v>
      </c>
      <c r="AB157" s="24">
        <f>VLOOKUP(A157,'2022_PAPI_Indicators'!A152:AA332,26,FALSE)</f>
        <v>0</v>
      </c>
      <c r="AC157" s="24">
        <f>VLOOKUP(A157,'2022_PAPI_Indicators'!A152:AB332,27,FALSE)</f>
        <v>0.02438049577</v>
      </c>
      <c r="AD157" s="24">
        <f>VLOOKUP(A157,'2022_PAPI_Indicators'!A152:AC332,28,FALSE)</f>
        <v>0.01513719838</v>
      </c>
      <c r="AE157" s="24">
        <f>VLOOKUP(A157,'2022_PAPI_Indicators'!A152:AD332,29,FALSE)</f>
        <v>0.02310892753</v>
      </c>
      <c r="AF157" s="24">
        <f>VLOOKUP(A157,'2022_PAPI_Indicators'!A152:AE332,30,FALSE)</f>
        <v>0.008206892759</v>
      </c>
      <c r="AG157" s="24">
        <f>VLOOKUP(A157,'2022_PAPI_Indicators'!A152:AF332,31,FALSE)</f>
        <v>0.015625</v>
      </c>
      <c r="AH157" s="24">
        <f>VLOOKUP(A157,'2022_PAPI_Indicators'!A152:AG332,32,FALSE)</f>
        <v>0.03363325819</v>
      </c>
      <c r="AI157" s="24">
        <f>VLOOKUP(A157,'2022_PAPI_Indicators'!A152:AH332,33,FALSE)</f>
        <v>0.02467472479</v>
      </c>
      <c r="AJ157" s="24">
        <f>VLOOKUP(A157,'2022_PAPI_Indicators'!A152:AI332,34,FALSE)</f>
        <v>0.02152021602</v>
      </c>
      <c r="AK157" s="24">
        <f>VLOOKUP(A157,'2022_PAPI_Indicators'!A152:AJ332,35,FALSE)</f>
        <v>0.04934382439</v>
      </c>
      <c r="AL157" s="24">
        <f>VLOOKUP(A157,'2022_PAPI_Indicators'!A152:AK332,36,FALSE)</f>
        <v>0.01535585616</v>
      </c>
      <c r="AM157" s="24">
        <f>VLOOKUP(A157,'2022_PAPI_Indicators'!A152:AL332,37,FALSE)</f>
        <v>0.015625</v>
      </c>
      <c r="AN157" s="24">
        <f>VLOOKUP(A157,'2022_PAPI_Indicators'!A152:AM332,38,FALSE)</f>
        <v>0.03153111786</v>
      </c>
      <c r="AO157" s="24">
        <f>VLOOKUP(A157,'2022_PAPI_Indicators'!A152:AN332,39,FALSE)</f>
        <v>0.03460554406</v>
      </c>
      <c r="AP157" s="24">
        <f>VLOOKUP(A157,'2022_PAPI_Indicators'!A152:AO332,40,FALSE)</f>
        <v>0.001585208229</v>
      </c>
      <c r="AQ157" s="24">
        <f>VLOOKUP(A157,'2022_PAPI_Indicators'!A152:AP332,41,FALSE)</f>
        <v>0.01237257943</v>
      </c>
      <c r="AR157" s="24">
        <f>VLOOKUP(A157,'2022_PAPI_Indicators'!A152:AQ332,42,FALSE)</f>
        <v>0.03978039324</v>
      </c>
      <c r="AS157" s="24">
        <f>VLOOKUP(A157,'2022_PAPI_Indicators'!A152:AR332,43,FALSE)</f>
        <v>0.01799062453</v>
      </c>
      <c r="AT157" s="24">
        <f>VLOOKUP(A157,'2022_PAPI_Indicators'!A152:AS332,44,FALSE)</f>
        <v>0.01472409349</v>
      </c>
      <c r="AU157" s="24">
        <f>VLOOKUP(A157,'2022_PAPI_Indicators'!A152:AT332,45,FALSE)</f>
        <v>0.01115722395</v>
      </c>
      <c r="AV157" s="24">
        <f>VLOOKUP(A157,'2022_PAPI_Indicators'!A152:AU332,46,FALSE)</f>
        <v>0.03346387297</v>
      </c>
      <c r="AW157" s="24">
        <f>VLOOKUP(A157,'2022_PAPI_Indicators'!A152:AV332,47,FALSE)</f>
        <v>0.01455601025</v>
      </c>
      <c r="AX157" s="24">
        <f>VLOOKUP(A157,'2022_PAPI_Indicators'!A152:AW332,48,FALSE)</f>
        <v>0.01200817712</v>
      </c>
      <c r="AY157" s="24">
        <f>VLOOKUP(A157,'2022_PAPI_Indicators'!A152:AX332,49,FALSE)</f>
        <v>0.01517165359</v>
      </c>
      <c r="AZ157" s="24">
        <f>VLOOKUP(A157,'2022_PAPI_Indicators'!A152:AY332,50,FALSE)</f>
        <v>0.01211118419</v>
      </c>
      <c r="BA157" s="24">
        <f>VLOOKUP(A157,'2022_PAPI_Indicators'!A152:AZ332,51,FALSE)</f>
        <v>0.006176049821</v>
      </c>
      <c r="BB157" s="24">
        <f>VLOOKUP(A157,'2022_PAPI_Indicators'!A152:BA332,52,FALSE)</f>
        <v>0.007713317871</v>
      </c>
      <c r="BC157" s="24">
        <f>VLOOKUP(A157,'2022_PAPI_Indicators'!A152:BB332,53,FALSE)</f>
        <v>0.002128986176</v>
      </c>
      <c r="BD157" s="24">
        <f>VLOOKUP(A157,'2022_PAPI_Indicators'!A152:BC332,54,FALSE)</f>
        <v>0</v>
      </c>
      <c r="BE157" s="24">
        <f>VLOOKUP(A157,'2022_PAPI_Indicators'!A152:BD332,55,FALSE)</f>
        <v>0.003716130275</v>
      </c>
      <c r="BF157" s="24">
        <f>VLOOKUP(A157,'2022_PAPI_Indicators'!A152:BE332,56,FALSE)</f>
        <v>0.01008946821</v>
      </c>
      <c r="BG157" s="24">
        <f>VLOOKUP(A157,'2022_PAPI_Indicators'!A152:BF332,57,FALSE)</f>
        <v>0.008236923255</v>
      </c>
      <c r="BH157" s="24">
        <f>VLOOKUP(A157,'2022_PAPI_Indicators'!A152:BG332,58,FALSE)</f>
        <v>0.009405723773</v>
      </c>
      <c r="BI157" s="24">
        <f>VLOOKUP(A157,'2022_PAPI_Indicators'!A152:BH332,59,FALSE)</f>
        <v>0.009074046277</v>
      </c>
      <c r="BJ157" s="24">
        <f>VLOOKUP(A157,'2022_PAPI_Indicators'!A152:BI332,60,FALSE)</f>
        <v>0.005482235458</v>
      </c>
      <c r="BK157" s="24">
        <f>VLOOKUP(A157,'2022_PAPI_Indicators'!A152:BJ332,61,FALSE)</f>
        <v>0.009646888822</v>
      </c>
      <c r="BL157" s="24">
        <f>VLOOKUP(A157,'2022_PAPI_Indicators'!A152:BK332,62,FALSE)</f>
        <v>0</v>
      </c>
      <c r="BM157" s="24">
        <f>VLOOKUP(A157,'2022_PAPI_Indicators'!A152:BL332,63,FALSE)</f>
        <v>0</v>
      </c>
      <c r="BN157" s="24">
        <f>VLOOKUP(A157,'2022_PAPI_Indicators'!A152:BM332,64,FALSE)</f>
        <v>0.02940871939</v>
      </c>
    </row>
    <row r="158" ht="13.5" customHeight="1">
      <c r="A158" s="19" t="s">
        <v>377</v>
      </c>
      <c r="B158" s="19" t="s">
        <v>378</v>
      </c>
      <c r="C158" s="20" t="s">
        <v>181</v>
      </c>
      <c r="D158" s="21">
        <f>VLOOKUP(A158,'2022_PAPI_Indicators'!A153:B333,2,)</f>
        <v>2.639581442</v>
      </c>
      <c r="E158" s="21">
        <f>VLOOKUP(A158,'2022_PAPI_Indicators'!A153:C333,3,FALSE)</f>
        <v>1.645833373</v>
      </c>
      <c r="F158" s="21">
        <f>VLOOKUP(A158,'2022_PAPI_Indicators'!A153:D333,4,FALSE)</f>
        <v>1.44798708</v>
      </c>
      <c r="G158" s="21">
        <f>VLOOKUP(A158,'2022_PAPI_Indicators'!A153:E333,5,FALSE)</f>
        <v>2.033794165</v>
      </c>
      <c r="H158" s="21">
        <f>VLOOKUP(A158,'2022_PAPI_Indicators'!A153:F333,6,FALSE)</f>
        <v>2.265890837</v>
      </c>
      <c r="I158" s="21">
        <f>VLOOKUP(A158,'2022_PAPI_Indicators'!A153:G333,7,FALSE)</f>
        <v>2.010893583</v>
      </c>
      <c r="J158" s="21">
        <f>VLOOKUP(A158,'2022_PAPI_Indicators'!A153:H333,8,FALSE)</f>
        <v>1.540851951</v>
      </c>
      <c r="K158" s="21">
        <f>VLOOKUP(A158,'2022_PAPI_Indicators'!A153:I333,9,FALSE)</f>
        <v>1.981963992</v>
      </c>
      <c r="L158" s="21">
        <f>VLOOKUP(A158,'2022_PAPI_Indicators'!A153:J333,10,FALSE)</f>
        <v>1.572586656</v>
      </c>
      <c r="M158" s="21">
        <f>VLOOKUP(A158,'2022_PAPI_Indicators'!A153:K333,11,FALSE)</f>
        <v>1.921222448</v>
      </c>
      <c r="N158" s="21">
        <f>VLOOKUP(A158,'2022_PAPI_Indicators'!A153:L333,12,FALSE)</f>
        <v>1.779934287</v>
      </c>
      <c r="O158" s="21">
        <f>VLOOKUP(A158,'2022_PAPI_Indicators'!A153:M333,13,FALSE)</f>
        <v>2.430170059</v>
      </c>
      <c r="P158" s="21">
        <f>VLOOKUP(A158,'2022_PAPI_Indicators'!A153:N333,14,FALSE)</f>
        <v>2.138688087</v>
      </c>
      <c r="Q158" s="21">
        <f>VLOOKUP(A158,'2022_PAPI_Indicators'!A153:O333,15,FALSE)</f>
        <v>2.792384624</v>
      </c>
      <c r="R158" s="22">
        <f>VLOOKUP(A158,'2022_PAPI_Indicators'!A153:P333,16,FALSE)</f>
        <v>2.557083368</v>
      </c>
      <c r="S158" s="21">
        <f>VLOOKUP(A158,'2022_PAPI_Indicators'!A153:R333,17,FALSE)</f>
        <v>2.45951581</v>
      </c>
      <c r="T158" s="21">
        <f>VLOOKUP(A158,'2022_PAPI_Indicators'!A153:S333,18,FALSE)</f>
        <v>2.577883244</v>
      </c>
      <c r="U158" s="22" t="str">
        <f>VLOOKUP(A158,'2022_PAPI_Indicators'!A153:T333,19,FALSE)</f>
        <v/>
      </c>
      <c r="V158" s="21">
        <f>VLOOKUP(A158,'2022_PAPI_Indicators'!A153:U333,20,FALSE)</f>
        <v>2.360906363</v>
      </c>
      <c r="W158" s="21">
        <f>VLOOKUP(A158,'2022_PAPI_Indicators'!A153:V333,21,FALSE)</f>
        <v>2.241390705</v>
      </c>
      <c r="X158" s="21">
        <f>VLOOKUP(A158,'2022_PAPI_Indicators'!A153:W333,22,FALSE)</f>
        <v>2.391350031</v>
      </c>
      <c r="Y158" s="21">
        <f>VLOOKUP(A158,'2022_PAPI_Indicators'!A153:X333,23,FALSE)</f>
        <v>2.346257687</v>
      </c>
      <c r="Z158" s="21">
        <f>VLOOKUP(A158,'2022_PAPI_Indicators'!A153:Y333,24,FALSE)</f>
        <v>2.282570362</v>
      </c>
      <c r="AA158" s="21">
        <f>VLOOKUP(A158,'2022_PAPI_Indicators'!A153:Z333,25,FALSE)</f>
        <v>2.070887566</v>
      </c>
      <c r="AB158" s="21">
        <f>VLOOKUP(A158,'2022_PAPI_Indicators'!A153:AA333,26,FALSE)</f>
        <v>2.408064365</v>
      </c>
      <c r="AC158" s="21">
        <f>VLOOKUP(A158,'2022_PAPI_Indicators'!A153:AB333,27,FALSE)</f>
        <v>2.278305769</v>
      </c>
      <c r="AD158" s="21">
        <f>VLOOKUP(A158,'2022_PAPI_Indicators'!A153:AC333,28,FALSE)</f>
        <v>2.264761209</v>
      </c>
      <c r="AE158" s="21">
        <f>VLOOKUP(A158,'2022_PAPI_Indicators'!A153:AD333,29,FALSE)</f>
        <v>2.248487473</v>
      </c>
      <c r="AF158" s="21">
        <f>VLOOKUP(A158,'2022_PAPI_Indicators'!A153:AE333,30,FALSE)</f>
        <v>1.89049089</v>
      </c>
      <c r="AG158" s="21">
        <f>VLOOKUP(A158,'2022_PAPI_Indicators'!A153:AF333,31,FALSE)</f>
        <v>2.026783943</v>
      </c>
      <c r="AH158" s="21">
        <f>VLOOKUP(A158,'2022_PAPI_Indicators'!A153:AG333,32,FALSE)</f>
        <v>2.275440693</v>
      </c>
      <c r="AI158" s="21">
        <f>VLOOKUP(A158,'2022_PAPI_Indicators'!A153:AH333,33,FALSE)</f>
        <v>2.842644453</v>
      </c>
      <c r="AJ158" s="21">
        <f>VLOOKUP(A158,'2022_PAPI_Indicators'!A153:AI333,34,FALSE)</f>
        <v>2.232085466</v>
      </c>
      <c r="AK158" s="21">
        <f>VLOOKUP(A158,'2022_PAPI_Indicators'!A153:AJ333,35,FALSE)</f>
        <v>2.246846199</v>
      </c>
      <c r="AL158" s="21">
        <f>VLOOKUP(A158,'2022_PAPI_Indicators'!A153:AK333,36,FALSE)</f>
        <v>2.08153224</v>
      </c>
      <c r="AM158" s="21">
        <f>VLOOKUP(A158,'2022_PAPI_Indicators'!A153:AL333,37,FALSE)</f>
        <v>2.020653963</v>
      </c>
      <c r="AN158" s="21">
        <f>VLOOKUP(A158,'2022_PAPI_Indicators'!A153:AM333,38,FALSE)</f>
        <v>2.557284355</v>
      </c>
      <c r="AO158" s="21">
        <f>VLOOKUP(A158,'2022_PAPI_Indicators'!A153:AN333,39,FALSE)</f>
        <v>2.676368713</v>
      </c>
      <c r="AP158" s="21">
        <f>VLOOKUP(A158,'2022_PAPI_Indicators'!A153:AO333,40,FALSE)</f>
        <v>2.41223073</v>
      </c>
      <c r="AQ158" s="21">
        <f>VLOOKUP(A158,'2022_PAPI_Indicators'!A153:AP333,41,FALSE)</f>
        <v>1.868606091</v>
      </c>
      <c r="AR158" s="21">
        <f>VLOOKUP(A158,'2022_PAPI_Indicators'!A153:AQ333,42,FALSE)</f>
        <v>2.070484877</v>
      </c>
      <c r="AS158" s="21">
        <f>VLOOKUP(A158,'2022_PAPI_Indicators'!A153:AR333,43,FALSE)</f>
        <v>2.128332138</v>
      </c>
      <c r="AT158" s="21">
        <f>VLOOKUP(A158,'2022_PAPI_Indicators'!A153:AS333,44,FALSE)</f>
        <v>2.274131536</v>
      </c>
      <c r="AU158" s="21">
        <f>VLOOKUP(A158,'2022_PAPI_Indicators'!A153:AT333,45,FALSE)</f>
        <v>2.305539131</v>
      </c>
      <c r="AV158" s="21">
        <f>VLOOKUP(A158,'2022_PAPI_Indicators'!A153:AU333,46,FALSE)</f>
        <v>2.496822357</v>
      </c>
      <c r="AW158" s="21">
        <f>VLOOKUP(A158,'2022_PAPI_Indicators'!A153:AV333,47,FALSE)</f>
        <v>2.249442577</v>
      </c>
      <c r="AX158" s="21">
        <f>VLOOKUP(A158,'2022_PAPI_Indicators'!A153:AW333,48,FALSE)</f>
        <v>2.811207294</v>
      </c>
      <c r="AY158" s="21">
        <f>VLOOKUP(A158,'2022_PAPI_Indicators'!A153:AX333,49,FALSE)</f>
        <v>2.388168097</v>
      </c>
      <c r="AZ158" s="21">
        <f>VLOOKUP(A158,'2022_PAPI_Indicators'!A153:AY333,50,FALSE)</f>
        <v>2.384312391</v>
      </c>
      <c r="BA158" s="21">
        <f>VLOOKUP(A158,'2022_PAPI_Indicators'!A153:AZ333,51,FALSE)</f>
        <v>2.514257193</v>
      </c>
      <c r="BB158" s="21">
        <f>VLOOKUP(A158,'2022_PAPI_Indicators'!A153:BA333,52,FALSE)</f>
        <v>2.066446304</v>
      </c>
      <c r="BC158" s="21">
        <f>VLOOKUP(A158,'2022_PAPI_Indicators'!A153:BB333,53,FALSE)</f>
        <v>1.61126852</v>
      </c>
      <c r="BD158" s="21">
        <f>VLOOKUP(A158,'2022_PAPI_Indicators'!A153:BC333,54,FALSE)</f>
        <v>1.909886599</v>
      </c>
      <c r="BE158" s="21">
        <f>VLOOKUP(A158,'2022_PAPI_Indicators'!A153:BD333,55,FALSE)</f>
        <v>1.941473603</v>
      </c>
      <c r="BF158" s="21">
        <f>VLOOKUP(A158,'2022_PAPI_Indicators'!A153:BE333,56,FALSE)</f>
        <v>2.139997959</v>
      </c>
      <c r="BG158" s="21">
        <f>VLOOKUP(A158,'2022_PAPI_Indicators'!A153:BF333,57,FALSE)</f>
        <v>1.941986918</v>
      </c>
      <c r="BH158" s="21">
        <f>VLOOKUP(A158,'2022_PAPI_Indicators'!A153:BG333,58,FALSE)</f>
        <v>1.81499517</v>
      </c>
      <c r="BI158" s="21">
        <f>VLOOKUP(A158,'2022_PAPI_Indicators'!A153:BH333,59,FALSE)</f>
        <v>1.812068462</v>
      </c>
      <c r="BJ158" s="21">
        <f>VLOOKUP(A158,'2022_PAPI_Indicators'!A153:BI333,60,FALSE)</f>
        <v>1.874823093</v>
      </c>
      <c r="BK158" s="21">
        <f>VLOOKUP(A158,'2022_PAPI_Indicators'!A153:BJ333,61,FALSE)</f>
        <v>2.038229704</v>
      </c>
      <c r="BL158" s="21">
        <f>VLOOKUP(A158,'2022_PAPI_Indicators'!A153:BK333,62,FALSE)</f>
        <v>2.163929701</v>
      </c>
      <c r="BM158" s="21">
        <f>VLOOKUP(A158,'2022_PAPI_Indicators'!A153:BL333,63,FALSE)</f>
        <v>2.238718033</v>
      </c>
      <c r="BN158" s="21">
        <f>VLOOKUP(A158,'2022_PAPI_Indicators'!A153:BM333,64,FALSE)</f>
        <v>2.229498386</v>
      </c>
    </row>
    <row r="159" ht="13.5" customHeight="1">
      <c r="A159" s="11" t="s">
        <v>379</v>
      </c>
      <c r="B159" s="11" t="s">
        <v>380</v>
      </c>
      <c r="C159" s="12" t="s">
        <v>83</v>
      </c>
      <c r="D159" s="24">
        <f>VLOOKUP(A159,'2022_PAPI_Indicators'!A154:B334,2,)</f>
        <v>0.649556756</v>
      </c>
      <c r="E159" s="24">
        <f>VLOOKUP(A159,'2022_PAPI_Indicators'!A154:C334,3,FALSE)</f>
        <v>0.3940925598</v>
      </c>
      <c r="F159" s="24">
        <f>VLOOKUP(A159,'2022_PAPI_Indicators'!A154:D334,4,FALSE)</f>
        <v>0.3491223156</v>
      </c>
      <c r="G159" s="24">
        <f>VLOOKUP(A159,'2022_PAPI_Indicators'!A154:E334,5,FALSE)</f>
        <v>0.5712258816</v>
      </c>
      <c r="H159" s="24">
        <f>VLOOKUP(A159,'2022_PAPI_Indicators'!A154:F334,6,FALSE)</f>
        <v>0.5192517638</v>
      </c>
      <c r="I159" s="24">
        <f>VLOOKUP(A159,'2022_PAPI_Indicators'!A154:G334,7,FALSE)</f>
        <v>0.5606831908</v>
      </c>
      <c r="J159" s="24">
        <f>VLOOKUP(A159,'2022_PAPI_Indicators'!A154:H334,8,FALSE)</f>
        <v>0.4485494792</v>
      </c>
      <c r="K159" s="24">
        <f>VLOOKUP(A159,'2022_PAPI_Indicators'!A154:I334,9,FALSE)</f>
        <v>0.5550820231</v>
      </c>
      <c r="L159" s="24">
        <f>VLOOKUP(A159,'2022_PAPI_Indicators'!A154:J334,10,FALSE)</f>
        <v>0.4518969953</v>
      </c>
      <c r="M159" s="24">
        <f>VLOOKUP(A159,'2022_PAPI_Indicators'!A154:K334,11,FALSE)</f>
        <v>0.4970662594</v>
      </c>
      <c r="N159" s="24">
        <f>VLOOKUP(A159,'2022_PAPI_Indicators'!A154:L334,12,FALSE)</f>
        <v>0.3861037493</v>
      </c>
      <c r="O159" s="24">
        <f>VLOOKUP(A159,'2022_PAPI_Indicators'!A154:M334,13,FALSE)</f>
        <v>0.5698049664</v>
      </c>
      <c r="P159" s="24">
        <f>VLOOKUP(A159,'2022_PAPI_Indicators'!A154:N334,14,FALSE)</f>
        <v>0.5607668161</v>
      </c>
      <c r="Q159" s="24">
        <f>VLOOKUP(A159,'2022_PAPI_Indicators'!A154:O334,15,FALSE)</f>
        <v>0.7473679781</v>
      </c>
      <c r="R159" s="25">
        <f>VLOOKUP(A159,'2022_PAPI_Indicators'!A154:P334,16,FALSE)</f>
        <v>0.6957089305</v>
      </c>
      <c r="S159" s="24">
        <f>VLOOKUP(A159,'2022_PAPI_Indicators'!A154:R334,17,FALSE)</f>
        <v>0.578125</v>
      </c>
      <c r="T159" s="24">
        <f>VLOOKUP(A159,'2022_PAPI_Indicators'!A154:S334,18,FALSE)</f>
        <v>0.6246253848</v>
      </c>
      <c r="U159" s="25" t="str">
        <f>VLOOKUP(A159,'2022_PAPI_Indicators'!A154:T334,19,FALSE)</f>
        <v/>
      </c>
      <c r="V159" s="24">
        <f>VLOOKUP(A159,'2022_PAPI_Indicators'!A154:U334,20,FALSE)</f>
        <v>0.4961429536</v>
      </c>
      <c r="W159" s="24">
        <f>VLOOKUP(A159,'2022_PAPI_Indicators'!A154:V334,21,FALSE)</f>
        <v>0.506315589</v>
      </c>
      <c r="X159" s="24">
        <f>VLOOKUP(A159,'2022_PAPI_Indicators'!A154:W334,22,FALSE)</f>
        <v>0.5539016128</v>
      </c>
      <c r="Y159" s="24">
        <f>VLOOKUP(A159,'2022_PAPI_Indicators'!A154:X334,23,FALSE)</f>
        <v>0.6014174223</v>
      </c>
      <c r="Z159" s="24">
        <f>VLOOKUP(A159,'2022_PAPI_Indicators'!A154:Y334,24,FALSE)</f>
        <v>0.5434422493</v>
      </c>
      <c r="AA159" s="24">
        <f>VLOOKUP(A159,'2022_PAPI_Indicators'!A154:Z334,25,FALSE)</f>
        <v>0.5049591064</v>
      </c>
      <c r="AB159" s="24">
        <f>VLOOKUP(A159,'2022_PAPI_Indicators'!A154:AA334,26,FALSE)</f>
        <v>0.5981224775</v>
      </c>
      <c r="AC159" s="24">
        <f>VLOOKUP(A159,'2022_PAPI_Indicators'!A154:AB334,27,FALSE)</f>
        <v>0.5225533843</v>
      </c>
      <c r="AD159" s="24">
        <f>VLOOKUP(A159,'2022_PAPI_Indicators'!A154:AC334,28,FALSE)</f>
        <v>0.5746045113</v>
      </c>
      <c r="AE159" s="24">
        <f>VLOOKUP(A159,'2022_PAPI_Indicators'!A154:AD334,29,FALSE)</f>
        <v>0.6374857426</v>
      </c>
      <c r="AF159" s="24">
        <f>VLOOKUP(A159,'2022_PAPI_Indicators'!A154:AE334,30,FALSE)</f>
        <v>0.4683975875</v>
      </c>
      <c r="AG159" s="24">
        <f>VLOOKUP(A159,'2022_PAPI_Indicators'!A154:AF334,31,FALSE)</f>
        <v>0.5681114793</v>
      </c>
      <c r="AH159" s="24">
        <f>VLOOKUP(A159,'2022_PAPI_Indicators'!A154:AG334,32,FALSE)</f>
        <v>0.6107876301</v>
      </c>
      <c r="AI159" s="24">
        <f>VLOOKUP(A159,'2022_PAPI_Indicators'!A154:AH334,33,FALSE)</f>
        <v>0.7792694569</v>
      </c>
      <c r="AJ159" s="24">
        <f>VLOOKUP(A159,'2022_PAPI_Indicators'!A154:AI334,34,FALSE)</f>
        <v>0.5429711342</v>
      </c>
      <c r="AK159" s="24">
        <f>VLOOKUP(A159,'2022_PAPI_Indicators'!A154:AJ334,35,FALSE)</f>
        <v>0.5589239001</v>
      </c>
      <c r="AL159" s="24">
        <f>VLOOKUP(A159,'2022_PAPI_Indicators'!A154:AK334,36,FALSE)</f>
        <v>0.5335066319</v>
      </c>
      <c r="AM159" s="24">
        <f>VLOOKUP(A159,'2022_PAPI_Indicators'!A154:AL334,37,FALSE)</f>
        <v>0.4941832125</v>
      </c>
      <c r="AN159" s="24">
        <f>VLOOKUP(A159,'2022_PAPI_Indicators'!A154:AM334,38,FALSE)</f>
        <v>0.6953805089</v>
      </c>
      <c r="AO159" s="24">
        <f>VLOOKUP(A159,'2022_PAPI_Indicators'!A154:AN334,39,FALSE)</f>
        <v>0.74611938</v>
      </c>
      <c r="AP159" s="24">
        <f>VLOOKUP(A159,'2022_PAPI_Indicators'!A154:AO334,40,FALSE)</f>
        <v>0.6019031405</v>
      </c>
      <c r="AQ159" s="24">
        <f>VLOOKUP(A159,'2022_PAPI_Indicators'!A154:AP334,41,FALSE)</f>
        <v>0.5299121141</v>
      </c>
      <c r="AR159" s="24">
        <f>VLOOKUP(A159,'2022_PAPI_Indicators'!A154:AQ334,42,FALSE)</f>
        <v>0.546875</v>
      </c>
      <c r="AS159" s="24">
        <f>VLOOKUP(A159,'2022_PAPI_Indicators'!A154:AR334,43,FALSE)</f>
        <v>0.5311295986</v>
      </c>
      <c r="AT159" s="24">
        <f>VLOOKUP(A159,'2022_PAPI_Indicators'!A154:AS334,44,FALSE)</f>
        <v>0.6174345613</v>
      </c>
      <c r="AU159" s="24">
        <f>VLOOKUP(A159,'2022_PAPI_Indicators'!A154:AT334,45,FALSE)</f>
        <v>0.511033237</v>
      </c>
      <c r="AV159" s="24">
        <f>VLOOKUP(A159,'2022_PAPI_Indicators'!A154:AU334,46,FALSE)</f>
        <v>0.6040898561</v>
      </c>
      <c r="AW159" s="24">
        <f>VLOOKUP(A159,'2022_PAPI_Indicators'!A154:AV334,47,FALSE)</f>
        <v>0.492128402</v>
      </c>
      <c r="AX159" s="24">
        <f>VLOOKUP(A159,'2022_PAPI_Indicators'!A154:AW334,48,FALSE)</f>
        <v>0.7231393456</v>
      </c>
      <c r="AY159" s="24">
        <f>VLOOKUP(A159,'2022_PAPI_Indicators'!A154:AX334,49,FALSE)</f>
        <v>0.5247190595</v>
      </c>
      <c r="AZ159" s="24">
        <f>VLOOKUP(A159,'2022_PAPI_Indicators'!A154:AY334,50,FALSE)</f>
        <v>0.5367549062</v>
      </c>
      <c r="BA159" s="24">
        <f>VLOOKUP(A159,'2022_PAPI_Indicators'!A154:AZ334,51,FALSE)</f>
        <v>0.5970666409</v>
      </c>
      <c r="BB159" s="24">
        <f>VLOOKUP(A159,'2022_PAPI_Indicators'!A154:BA334,52,FALSE)</f>
        <v>0.4288579822</v>
      </c>
      <c r="BC159" s="24">
        <f>VLOOKUP(A159,'2022_PAPI_Indicators'!A154:BB334,53,FALSE)</f>
        <v>0.3239872456</v>
      </c>
      <c r="BD159" s="24">
        <f>VLOOKUP(A159,'2022_PAPI_Indicators'!A154:BC334,54,FALSE)</f>
        <v>0.3201864362</v>
      </c>
      <c r="BE159" s="24">
        <f>VLOOKUP(A159,'2022_PAPI_Indicators'!A154:BD334,55,FALSE)</f>
        <v>0.4227799773</v>
      </c>
      <c r="BF159" s="24">
        <f>VLOOKUP(A159,'2022_PAPI_Indicators'!A154:BE334,56,FALSE)</f>
        <v>0.5262948871</v>
      </c>
      <c r="BG159" s="24">
        <f>VLOOKUP(A159,'2022_PAPI_Indicators'!A154:BF334,57,FALSE)</f>
        <v>0.4727426767</v>
      </c>
      <c r="BH159" s="24">
        <f>VLOOKUP(A159,'2022_PAPI_Indicators'!A154:BG334,58,FALSE)</f>
        <v>0.3866335154</v>
      </c>
      <c r="BI159" s="24">
        <f>VLOOKUP(A159,'2022_PAPI_Indicators'!A154:BH334,59,FALSE)</f>
        <v>0.3741645813</v>
      </c>
      <c r="BJ159" s="24">
        <f>VLOOKUP(A159,'2022_PAPI_Indicators'!A154:BI334,60,FALSE)</f>
        <v>0.3765613139</v>
      </c>
      <c r="BK159" s="24">
        <f>VLOOKUP(A159,'2022_PAPI_Indicators'!A154:BJ334,61,FALSE)</f>
        <v>0.5474292636</v>
      </c>
      <c r="BL159" s="24">
        <f>VLOOKUP(A159,'2022_PAPI_Indicators'!A154:BK334,62,FALSE)</f>
        <v>0.5100363493</v>
      </c>
      <c r="BM159" s="24">
        <f>VLOOKUP(A159,'2022_PAPI_Indicators'!A154:BL334,63,FALSE)</f>
        <v>0.5038822889</v>
      </c>
      <c r="BN159" s="24">
        <f>VLOOKUP(A159,'2022_PAPI_Indicators'!A154:BM334,64,FALSE)</f>
        <v>0.5336074829</v>
      </c>
    </row>
    <row r="160" ht="13.5" customHeight="1">
      <c r="A160" s="11" t="s">
        <v>381</v>
      </c>
      <c r="B160" s="11" t="s">
        <v>382</v>
      </c>
      <c r="C160" s="12" t="s">
        <v>83</v>
      </c>
      <c r="D160" s="24">
        <f>VLOOKUP(A160,'2022_PAPI_Indicators'!A155:B335,2,)</f>
        <v>0.9057169557</v>
      </c>
      <c r="E160" s="24">
        <f>VLOOKUP(A160,'2022_PAPI_Indicators'!A155:C335,3,FALSE)</f>
        <v>0.4919905066</v>
      </c>
      <c r="F160" s="24">
        <f>VLOOKUP(A160,'2022_PAPI_Indicators'!A155:D335,4,FALSE)</f>
        <v>0.4037308991</v>
      </c>
      <c r="G160" s="24">
        <f>VLOOKUP(A160,'2022_PAPI_Indicators'!A155:E335,5,FALSE)</f>
        <v>0.5761103034</v>
      </c>
      <c r="H160" s="24">
        <f>VLOOKUP(A160,'2022_PAPI_Indicators'!A155:F335,6,FALSE)</f>
        <v>0.7843784094</v>
      </c>
      <c r="I160" s="24">
        <f>VLOOKUP(A160,'2022_PAPI_Indicators'!A155:G335,7,FALSE)</f>
        <v>0.5712316632</v>
      </c>
      <c r="J160" s="24">
        <f>VLOOKUP(A160,'2022_PAPI_Indicators'!A155:H335,8,FALSE)</f>
        <v>0.3668390512</v>
      </c>
      <c r="K160" s="24">
        <f>VLOOKUP(A160,'2022_PAPI_Indicators'!A155:I335,9,FALSE)</f>
        <v>0.5573516488</v>
      </c>
      <c r="L160" s="24">
        <f>VLOOKUP(A160,'2022_PAPI_Indicators'!A155:J335,10,FALSE)</f>
        <v>0.3848617077</v>
      </c>
      <c r="M160" s="24">
        <f>VLOOKUP(A160,'2022_PAPI_Indicators'!A155:K335,11,FALSE)</f>
        <v>0.5744640231</v>
      </c>
      <c r="N160" s="24">
        <f>VLOOKUP(A160,'2022_PAPI_Indicators'!A155:L335,12,FALSE)</f>
        <v>0.5902829766</v>
      </c>
      <c r="O160" s="24">
        <f>VLOOKUP(A160,'2022_PAPI_Indicators'!A155:M335,13,FALSE)</f>
        <v>0.844450891</v>
      </c>
      <c r="P160" s="24">
        <f>VLOOKUP(A160,'2022_PAPI_Indicators'!A155:N335,14,FALSE)</f>
        <v>0.6572049856</v>
      </c>
      <c r="Q160" s="24">
        <f>VLOOKUP(A160,'2022_PAPI_Indicators'!A155:O335,15,FALSE)</f>
        <v>0.9108034372</v>
      </c>
      <c r="R160" s="25">
        <f>VLOOKUP(A160,'2022_PAPI_Indicators'!A155:P335,16,FALSE)</f>
        <v>0.8040105104</v>
      </c>
      <c r="S160" s="24">
        <f>VLOOKUP(A160,'2022_PAPI_Indicators'!A155:R335,17,FALSE)</f>
        <v>0.8558924198</v>
      </c>
      <c r="T160" s="24">
        <f>VLOOKUP(A160,'2022_PAPI_Indicators'!A155:S335,18,FALSE)</f>
        <v>0.8891006708</v>
      </c>
      <c r="U160" s="25" t="str">
        <f>VLOOKUP(A160,'2022_PAPI_Indicators'!A155:T335,19,FALSE)</f>
        <v/>
      </c>
      <c r="V160" s="24">
        <f>VLOOKUP(A160,'2022_PAPI_Indicators'!A155:U335,20,FALSE)</f>
        <v>0.8714707494</v>
      </c>
      <c r="W160" s="24">
        <f>VLOOKUP(A160,'2022_PAPI_Indicators'!A155:V335,21,FALSE)</f>
        <v>0.7808161378</v>
      </c>
      <c r="X160" s="24">
        <f>VLOOKUP(A160,'2022_PAPI_Indicators'!A155:W335,22,FALSE)</f>
        <v>0.8342128396</v>
      </c>
      <c r="Y160" s="24">
        <f>VLOOKUP(A160,'2022_PAPI_Indicators'!A155:X335,23,FALSE)</f>
        <v>0.7563319206</v>
      </c>
      <c r="Z160" s="24">
        <f>VLOOKUP(A160,'2022_PAPI_Indicators'!A155:Y335,24,FALSE)</f>
        <v>0.771420002</v>
      </c>
      <c r="AA160" s="24">
        <f>VLOOKUP(A160,'2022_PAPI_Indicators'!A155:Z335,25,FALSE)</f>
        <v>0.6673557162</v>
      </c>
      <c r="AB160" s="24">
        <f>VLOOKUP(A160,'2022_PAPI_Indicators'!A155:AA335,26,FALSE)</f>
        <v>0.8012474775</v>
      </c>
      <c r="AC160" s="24">
        <f>VLOOKUP(A160,'2022_PAPI_Indicators'!A155:AB335,27,FALSE)</f>
        <v>0.7894370556</v>
      </c>
      <c r="AD160" s="24">
        <f>VLOOKUP(A160,'2022_PAPI_Indicators'!A155:AC335,28,FALSE)</f>
        <v>0.7282649875</v>
      </c>
      <c r="AE160" s="24">
        <f>VLOOKUP(A160,'2022_PAPI_Indicators'!A155:AD335,29,FALSE)</f>
        <v>0.6544250846</v>
      </c>
      <c r="AF160" s="24">
        <f>VLOOKUP(A160,'2022_PAPI_Indicators'!A155:AE335,30,FALSE)</f>
        <v>0.5824380517</v>
      </c>
      <c r="AG160" s="24">
        <f>VLOOKUP(A160,'2022_PAPI_Indicators'!A155:AF335,31,FALSE)</f>
        <v>0.5745038986</v>
      </c>
      <c r="AH160" s="24">
        <f>VLOOKUP(A160,'2022_PAPI_Indicators'!A155:AG335,32,FALSE)</f>
        <v>0.6992734075</v>
      </c>
      <c r="AI160" s="24">
        <f>VLOOKUP(A160,'2022_PAPI_Indicators'!A155:AH335,33,FALSE)</f>
        <v>0.9127469659</v>
      </c>
      <c r="AJ160" s="24">
        <f>VLOOKUP(A160,'2022_PAPI_Indicators'!A155:AI335,34,FALSE)</f>
        <v>0.7378945351</v>
      </c>
      <c r="AK160" s="24">
        <f>VLOOKUP(A160,'2022_PAPI_Indicators'!A155:AJ335,35,FALSE)</f>
        <v>0.7318816185</v>
      </c>
      <c r="AL160" s="24">
        <f>VLOOKUP(A160,'2022_PAPI_Indicators'!A155:AK335,36,FALSE)</f>
        <v>0.6459764242</v>
      </c>
      <c r="AM160" s="24">
        <f>VLOOKUP(A160,'2022_PAPI_Indicators'!A155:AL335,37,FALSE)</f>
        <v>0.6443042755</v>
      </c>
      <c r="AN160" s="24">
        <f>VLOOKUP(A160,'2022_PAPI_Indicators'!A155:AM335,38,FALSE)</f>
        <v>0.8044743538</v>
      </c>
      <c r="AO160" s="24">
        <f>VLOOKUP(A160,'2022_PAPI_Indicators'!A155:AN335,39,FALSE)</f>
        <v>0.8339267969</v>
      </c>
      <c r="AP160" s="24">
        <f>VLOOKUP(A160,'2022_PAPI_Indicators'!A155:AO335,40,FALSE)</f>
        <v>0.8002725244</v>
      </c>
      <c r="AQ160" s="24">
        <f>VLOOKUP(A160,'2022_PAPI_Indicators'!A155:AP335,41,FALSE)</f>
        <v>0.5061863065</v>
      </c>
      <c r="AR160" s="24">
        <f>VLOOKUP(A160,'2022_PAPI_Indicators'!A155:AQ335,42,FALSE)</f>
        <v>0.6251686811</v>
      </c>
      <c r="AS160" s="24">
        <f>VLOOKUP(A160,'2022_PAPI_Indicators'!A155:AR335,43,FALSE)</f>
        <v>0.6798685193</v>
      </c>
      <c r="AT160" s="24">
        <f>VLOOKUP(A160,'2022_PAPI_Indicators'!A155:AS335,44,FALSE)</f>
        <v>0.6917449832</v>
      </c>
      <c r="AU160" s="24">
        <f>VLOOKUP(A160,'2022_PAPI_Indicators'!A155:AT335,45,FALSE)</f>
        <v>0.819296062</v>
      </c>
      <c r="AV160" s="24">
        <f>VLOOKUP(A160,'2022_PAPI_Indicators'!A155:AU335,46,FALSE)</f>
        <v>0.8550498486</v>
      </c>
      <c r="AW160" s="24">
        <f>VLOOKUP(A160,'2022_PAPI_Indicators'!A155:AV335,47,FALSE)</f>
        <v>0.8004255295</v>
      </c>
      <c r="AX160" s="24">
        <f>VLOOKUP(A160,'2022_PAPI_Indicators'!A155:AW335,48,FALSE)</f>
        <v>0.9477072954</v>
      </c>
      <c r="AY160" s="24">
        <f>VLOOKUP(A160,'2022_PAPI_Indicators'!A155:AX335,49,FALSE)</f>
        <v>0.8612527251</v>
      </c>
      <c r="AZ160" s="24">
        <f>VLOOKUP(A160,'2022_PAPI_Indicators'!A155:AY335,50,FALSE)</f>
        <v>0.8466203809</v>
      </c>
      <c r="BA160" s="24">
        <f>VLOOKUP(A160,'2022_PAPI_Indicators'!A155:AZ335,51,FALSE)</f>
        <v>0.8738136888</v>
      </c>
      <c r="BB160" s="24">
        <f>VLOOKUP(A160,'2022_PAPI_Indicators'!A155:BA335,52,FALSE)</f>
        <v>0.7404661179</v>
      </c>
      <c r="BC160" s="24">
        <f>VLOOKUP(A160,'2022_PAPI_Indicators'!A155:BB335,53,FALSE)</f>
        <v>0.5388198495</v>
      </c>
      <c r="BD160" s="24">
        <f>VLOOKUP(A160,'2022_PAPI_Indicators'!A155:BC335,54,FALSE)</f>
        <v>0.7437102199</v>
      </c>
      <c r="BE160" s="24">
        <f>VLOOKUP(A160,'2022_PAPI_Indicators'!A155:BD335,55,FALSE)</f>
        <v>0.6623874307</v>
      </c>
      <c r="BF160" s="24">
        <f>VLOOKUP(A160,'2022_PAPI_Indicators'!A155:BE335,56,FALSE)</f>
        <v>0.6925588846</v>
      </c>
      <c r="BG160" s="24">
        <f>VLOOKUP(A160,'2022_PAPI_Indicators'!A155:BF335,57,FALSE)</f>
        <v>0.6127703786</v>
      </c>
      <c r="BH160" s="24">
        <f>VLOOKUP(A160,'2022_PAPI_Indicators'!A155:BG335,58,FALSE)</f>
        <v>0.6133632064</v>
      </c>
      <c r="BI160" s="24">
        <f>VLOOKUP(A160,'2022_PAPI_Indicators'!A155:BH335,59,FALSE)</f>
        <v>0.6238613129</v>
      </c>
      <c r="BJ160" s="24">
        <f>VLOOKUP(A160,'2022_PAPI_Indicators'!A155:BI335,60,FALSE)</f>
        <v>0.6637235284</v>
      </c>
      <c r="BK160" s="24">
        <f>VLOOKUP(A160,'2022_PAPI_Indicators'!A155:BJ335,61,FALSE)</f>
        <v>0.6028938293</v>
      </c>
      <c r="BL160" s="24">
        <f>VLOOKUP(A160,'2022_PAPI_Indicators'!A155:BK335,62,FALSE)</f>
        <v>0.724933207</v>
      </c>
      <c r="BM160" s="24">
        <f>VLOOKUP(A160,'2022_PAPI_Indicators'!A155:BL335,63,FALSE)</f>
        <v>0.781449616</v>
      </c>
      <c r="BN160" s="24">
        <f>VLOOKUP(A160,'2022_PAPI_Indicators'!A155:BM335,64,FALSE)</f>
        <v>0.7455160618</v>
      </c>
    </row>
    <row r="161" ht="13.5" customHeight="1">
      <c r="A161" s="19" t="s">
        <v>383</v>
      </c>
      <c r="B161" s="19" t="s">
        <v>384</v>
      </c>
      <c r="C161" s="20" t="s">
        <v>181</v>
      </c>
      <c r="D161" s="21">
        <f>VLOOKUP(A161,'2022_PAPI_Indicators'!A156:B336,2,)</f>
        <v>0.5188880563</v>
      </c>
      <c r="E161" s="21">
        <f>VLOOKUP(A161,'2022_PAPI_Indicators'!A156:C336,3,FALSE)</f>
        <v>0.5170451999</v>
      </c>
      <c r="F161" s="21">
        <f>VLOOKUP(A161,'2022_PAPI_Indicators'!A156:D336,4,FALSE)</f>
        <v>0.3561374843</v>
      </c>
      <c r="G161" s="21">
        <f>VLOOKUP(A161,'2022_PAPI_Indicators'!A156:E336,5,FALSE)</f>
        <v>0.3628244698</v>
      </c>
      <c r="H161" s="21">
        <f>VLOOKUP(A161,'2022_PAPI_Indicators'!A156:F336,6,FALSE)</f>
        <v>0.4265940487</v>
      </c>
      <c r="I161" s="21">
        <f>VLOOKUP(A161,'2022_PAPI_Indicators'!A156:G336,7,FALSE)</f>
        <v>0.4290845394</v>
      </c>
      <c r="J161" s="21">
        <f>VLOOKUP(A161,'2022_PAPI_Indicators'!A156:H336,8,FALSE)</f>
        <v>0.4923588037</v>
      </c>
      <c r="K161" s="21">
        <f>VLOOKUP(A161,'2022_PAPI_Indicators'!A156:I336,9,FALSE)</f>
        <v>0.490146935</v>
      </c>
      <c r="L161" s="21">
        <f>VLOOKUP(A161,'2022_PAPI_Indicators'!A156:J336,10,FALSE)</f>
        <v>0.3830522299</v>
      </c>
      <c r="M161" s="21">
        <f>VLOOKUP(A161,'2022_PAPI_Indicators'!A156:K336,11,FALSE)</f>
        <v>0.4460044801</v>
      </c>
      <c r="N161" s="21">
        <f>VLOOKUP(A161,'2022_PAPI_Indicators'!A156:L336,12,FALSE)</f>
        <v>0.3857769072</v>
      </c>
      <c r="O161" s="21">
        <f>VLOOKUP(A161,'2022_PAPI_Indicators'!A156:M336,13,FALSE)</f>
        <v>0.4113728106</v>
      </c>
      <c r="P161" s="21">
        <f>VLOOKUP(A161,'2022_PAPI_Indicators'!A156:N336,14,FALSE)</f>
        <v>0.3909366131</v>
      </c>
      <c r="Q161" s="21">
        <f>VLOOKUP(A161,'2022_PAPI_Indicators'!A156:O336,15,FALSE)</f>
        <v>0.3878465593</v>
      </c>
      <c r="R161" s="22">
        <f>VLOOKUP(A161,'2022_PAPI_Indicators'!A156:P336,16,FALSE)</f>
        <v>0.4032614827</v>
      </c>
      <c r="S161" s="21">
        <f>VLOOKUP(A161,'2022_PAPI_Indicators'!A156:R336,17,FALSE)</f>
        <v>0.3988749683</v>
      </c>
      <c r="T161" s="21">
        <f>VLOOKUP(A161,'2022_PAPI_Indicators'!A156:S336,18,FALSE)</f>
        <v>0.4402168095</v>
      </c>
      <c r="U161" s="22" t="str">
        <f>VLOOKUP(A161,'2022_PAPI_Indicators'!A156:T336,19,FALSE)</f>
        <v/>
      </c>
      <c r="V161" s="21">
        <f>VLOOKUP(A161,'2022_PAPI_Indicators'!A156:U336,20,FALSE)</f>
        <v>0.3612625003</v>
      </c>
      <c r="W161" s="21">
        <f>VLOOKUP(A161,'2022_PAPI_Indicators'!A156:V336,21,FALSE)</f>
        <v>0.4014008641</v>
      </c>
      <c r="X161" s="21">
        <f>VLOOKUP(A161,'2022_PAPI_Indicators'!A156:W336,22,FALSE)</f>
        <v>0.4525656104</v>
      </c>
      <c r="Y161" s="21">
        <f>VLOOKUP(A161,'2022_PAPI_Indicators'!A156:X336,23,FALSE)</f>
        <v>0.4020751715</v>
      </c>
      <c r="Z161" s="21">
        <f>VLOOKUP(A161,'2022_PAPI_Indicators'!A156:Y336,24,FALSE)</f>
        <v>0.3793774247</v>
      </c>
      <c r="AA161" s="21">
        <f>VLOOKUP(A161,'2022_PAPI_Indicators'!A156:Z336,25,FALSE)</f>
        <v>0.4094606936</v>
      </c>
      <c r="AB161" s="21">
        <f>VLOOKUP(A161,'2022_PAPI_Indicators'!A156:AA336,26,FALSE)</f>
        <v>0.387540549</v>
      </c>
      <c r="AC161" s="21">
        <f>VLOOKUP(A161,'2022_PAPI_Indicators'!A156:AB336,27,FALSE)</f>
        <v>0.3805385828</v>
      </c>
      <c r="AD161" s="21">
        <f>VLOOKUP(A161,'2022_PAPI_Indicators'!A156:AC336,28,FALSE)</f>
        <v>0.3972994983</v>
      </c>
      <c r="AE161" s="21">
        <f>VLOOKUP(A161,'2022_PAPI_Indicators'!A156:AD336,29,FALSE)</f>
        <v>0.4299128652</v>
      </c>
      <c r="AF161" s="21">
        <f>VLOOKUP(A161,'2022_PAPI_Indicators'!A156:AE336,30,FALSE)</f>
        <v>0.4389356673</v>
      </c>
      <c r="AG161" s="21">
        <f>VLOOKUP(A161,'2022_PAPI_Indicators'!A156:AF336,31,FALSE)</f>
        <v>0.5611575246</v>
      </c>
      <c r="AH161" s="21">
        <f>VLOOKUP(A161,'2022_PAPI_Indicators'!A156:AG336,32,FALSE)</f>
        <v>0.3648077548</v>
      </c>
      <c r="AI161" s="21">
        <f>VLOOKUP(A161,'2022_PAPI_Indicators'!A156:AH336,33,FALSE)</f>
        <v>0.3974321783</v>
      </c>
      <c r="AJ161" s="21">
        <f>VLOOKUP(A161,'2022_PAPI_Indicators'!A156:AI336,34,FALSE)</f>
        <v>0.381480217</v>
      </c>
      <c r="AK161" s="21">
        <f>VLOOKUP(A161,'2022_PAPI_Indicators'!A156:AJ336,35,FALSE)</f>
        <v>0.4770265818</v>
      </c>
      <c r="AL161" s="21">
        <f>VLOOKUP(A161,'2022_PAPI_Indicators'!A156:AK336,36,FALSE)</f>
        <v>0.3751709163</v>
      </c>
      <c r="AM161" s="21">
        <f>VLOOKUP(A161,'2022_PAPI_Indicators'!A156:AL336,37,FALSE)</f>
        <v>0.3975442648</v>
      </c>
      <c r="AN161" s="21">
        <f>VLOOKUP(A161,'2022_PAPI_Indicators'!A156:AM336,38,FALSE)</f>
        <v>0.4749062359</v>
      </c>
      <c r="AO161" s="21">
        <f>VLOOKUP(A161,'2022_PAPI_Indicators'!A156:AN336,39,FALSE)</f>
        <v>0.4159065485</v>
      </c>
      <c r="AP161" s="21">
        <f>VLOOKUP(A161,'2022_PAPI_Indicators'!A156:AO336,40,FALSE)</f>
        <v>0.4116008282</v>
      </c>
      <c r="AQ161" s="21">
        <f>VLOOKUP(A161,'2022_PAPI_Indicators'!A156:AP336,41,FALSE)</f>
        <v>0.3711919785</v>
      </c>
      <c r="AR161" s="21">
        <f>VLOOKUP(A161,'2022_PAPI_Indicators'!A156:AQ336,42,FALSE)</f>
        <v>0.3766527772</v>
      </c>
      <c r="AS161" s="21">
        <f>VLOOKUP(A161,'2022_PAPI_Indicators'!A156:AR336,43,FALSE)</f>
        <v>0.3732689023</v>
      </c>
      <c r="AT161" s="21">
        <f>VLOOKUP(A161,'2022_PAPI_Indicators'!A156:AS336,44,FALSE)</f>
        <v>0.4014579952</v>
      </c>
      <c r="AU161" s="21">
        <f>VLOOKUP(A161,'2022_PAPI_Indicators'!A156:AT336,45,FALSE)</f>
        <v>0.4054194093</v>
      </c>
      <c r="AV161" s="21">
        <f>VLOOKUP(A161,'2022_PAPI_Indicators'!A156:AU336,46,FALSE)</f>
        <v>0.4946691394</v>
      </c>
      <c r="AW161" s="21">
        <f>VLOOKUP(A161,'2022_PAPI_Indicators'!A156:AV336,47,FALSE)</f>
        <v>0.4737481773</v>
      </c>
      <c r="AX161" s="21">
        <f>VLOOKUP(A161,'2022_PAPI_Indicators'!A156:AW336,48,FALSE)</f>
        <v>0.3892173469</v>
      </c>
      <c r="AY161" s="21">
        <f>VLOOKUP(A161,'2022_PAPI_Indicators'!A156:AX336,49,FALSE)</f>
        <v>0.3781985343</v>
      </c>
      <c r="AZ161" s="21">
        <f>VLOOKUP(A161,'2022_PAPI_Indicators'!A156:AY336,50,FALSE)</f>
        <v>0.3572230637</v>
      </c>
      <c r="BA161" s="21">
        <f>VLOOKUP(A161,'2022_PAPI_Indicators'!A156:AZ336,51,FALSE)</f>
        <v>0.3899080157</v>
      </c>
      <c r="BB161" s="21">
        <f>VLOOKUP(A161,'2022_PAPI_Indicators'!A156:BA336,52,FALSE)</f>
        <v>0.378814429</v>
      </c>
      <c r="BC161" s="21">
        <f>VLOOKUP(A161,'2022_PAPI_Indicators'!A156:BB336,53,FALSE)</f>
        <v>0.3403997123</v>
      </c>
      <c r="BD161" s="21">
        <f>VLOOKUP(A161,'2022_PAPI_Indicators'!A156:BC336,54,FALSE)</f>
        <v>0.3903721869</v>
      </c>
      <c r="BE161" s="21">
        <f>VLOOKUP(A161,'2022_PAPI_Indicators'!A156:BD336,55,FALSE)</f>
        <v>0.3646179736</v>
      </c>
      <c r="BF161" s="21">
        <f>VLOOKUP(A161,'2022_PAPI_Indicators'!A156:BE336,56,FALSE)</f>
        <v>0.3817773163</v>
      </c>
      <c r="BG161" s="21">
        <f>VLOOKUP(A161,'2022_PAPI_Indicators'!A156:BF336,57,FALSE)</f>
        <v>0.4159354568</v>
      </c>
      <c r="BH161" s="21">
        <f>VLOOKUP(A161,'2022_PAPI_Indicators'!A156:BG336,58,FALSE)</f>
        <v>0.40096277</v>
      </c>
      <c r="BI161" s="21">
        <f>VLOOKUP(A161,'2022_PAPI_Indicators'!A156:BH336,59,FALSE)</f>
        <v>0.4208345711</v>
      </c>
      <c r="BJ161" s="21">
        <f>VLOOKUP(A161,'2022_PAPI_Indicators'!A156:BI336,60,FALSE)</f>
        <v>0.3760669231</v>
      </c>
      <c r="BK161" s="21">
        <f>VLOOKUP(A161,'2022_PAPI_Indicators'!A156:BJ336,61,FALSE)</f>
        <v>0.4741518199</v>
      </c>
      <c r="BL161" s="21">
        <f>VLOOKUP(A161,'2022_PAPI_Indicators'!A156:BK336,62,FALSE)</f>
        <v>0.4455087483</v>
      </c>
      <c r="BM161" s="21">
        <f>VLOOKUP(A161,'2022_PAPI_Indicators'!A156:BL336,63,FALSE)</f>
        <v>0.4175435603</v>
      </c>
      <c r="BN161" s="21">
        <f>VLOOKUP(A161,'2022_PAPI_Indicators'!A156:BM336,64,FALSE)</f>
        <v>0.4050544202</v>
      </c>
    </row>
    <row r="162" ht="13.5" customHeight="1">
      <c r="A162" s="11" t="s">
        <v>385</v>
      </c>
      <c r="B162" s="11" t="s">
        <v>386</v>
      </c>
      <c r="C162" s="12" t="s">
        <v>83</v>
      </c>
      <c r="D162" s="24">
        <f>VLOOKUP(A162,'2022_PAPI_Indicators'!A157:B337,2,)</f>
        <v>0.06150633842</v>
      </c>
      <c r="E162" s="24">
        <f>VLOOKUP(A162,'2022_PAPI_Indicators'!A157:C337,3,FALSE)</f>
        <v>0.06089328229</v>
      </c>
      <c r="F162" s="24">
        <f>VLOOKUP(A162,'2022_PAPI_Indicators'!A157:D337,4,FALSE)</f>
        <v>0.007364431396</v>
      </c>
      <c r="G162" s="24">
        <f>VLOOKUP(A162,'2022_PAPI_Indicators'!A157:E337,5,FALSE)</f>
        <v>0.00958898291</v>
      </c>
      <c r="H162" s="24">
        <f>VLOOKUP(A162,'2022_PAPI_Indicators'!A157:F337,6,FALSE)</f>
        <v>0.03080308065</v>
      </c>
      <c r="I162" s="24">
        <f>VLOOKUP(A162,'2022_PAPI_Indicators'!A157:G337,7,FALSE)</f>
        <v>0.03163158521</v>
      </c>
      <c r="J162" s="24">
        <f>VLOOKUP(A162,'2022_PAPI_Indicators'!A157:H337,8,FALSE)</f>
        <v>0.05268090591</v>
      </c>
      <c r="K162" s="24">
        <f>VLOOKUP(A162,'2022_PAPI_Indicators'!A157:I337,9,FALSE)</f>
        <v>0.05194509029</v>
      </c>
      <c r="L162" s="24">
        <f>VLOOKUP(A162,'2022_PAPI_Indicators'!A157:J337,10,FALSE)</f>
        <v>0.01631810516</v>
      </c>
      <c r="M162" s="24">
        <f>VLOOKUP(A162,'2022_PAPI_Indicators'!A157:K337,11,FALSE)</f>
        <v>0.03726030886</v>
      </c>
      <c r="N162" s="24">
        <f>VLOOKUP(A162,'2022_PAPI_Indicators'!A157:L337,12,FALSE)</f>
        <v>0.01722452603</v>
      </c>
      <c r="O162" s="24">
        <f>VLOOKUP(A162,'2022_PAPI_Indicators'!A157:M337,13,FALSE)</f>
        <v>0.02573945746</v>
      </c>
      <c r="P162" s="24">
        <f>VLOOKUP(A162,'2022_PAPI_Indicators'!A157:N337,14,FALSE)</f>
        <v>0.01894099452</v>
      </c>
      <c r="Q162" s="24">
        <f>VLOOKUP(A162,'2022_PAPI_Indicators'!A157:O337,15,FALSE)</f>
        <v>0.01791303046</v>
      </c>
      <c r="R162" s="25">
        <f>VLOOKUP(A162,'2022_PAPI_Indicators'!A157:P337,16,FALSE)</f>
        <v>0.02304108255</v>
      </c>
      <c r="S162" s="24">
        <f>VLOOKUP(A162,'2022_PAPI_Indicators'!A157:R337,17,FALSE)</f>
        <v>0.02158182859</v>
      </c>
      <c r="T162" s="24">
        <f>VLOOKUP(A162,'2022_PAPI_Indicators'!A157:S337,18,FALSE)</f>
        <v>0.03533493355</v>
      </c>
      <c r="U162" s="25" t="str">
        <f>VLOOKUP(A162,'2022_PAPI_Indicators'!A157:T337,19,FALSE)</f>
        <v/>
      </c>
      <c r="V162" s="24">
        <f>VLOOKUP(A162,'2022_PAPI_Indicators'!A157:U337,20,FALSE)</f>
        <v>0.009069368243</v>
      </c>
      <c r="W162" s="24">
        <f>VLOOKUP(A162,'2022_PAPI_Indicators'!A157:V337,21,FALSE)</f>
        <v>0.02242211252</v>
      </c>
      <c r="X162" s="24">
        <f>VLOOKUP(A162,'2022_PAPI_Indicators'!A157:W337,22,FALSE)</f>
        <v>0.03944298998</v>
      </c>
      <c r="Y162" s="24">
        <f>VLOOKUP(A162,'2022_PAPI_Indicators'!A157:X337,23,FALSE)</f>
        <v>0.02264643088</v>
      </c>
      <c r="Z162" s="24">
        <f>VLOOKUP(A162,'2022_PAPI_Indicators'!A157:Y337,24,FALSE)</f>
        <v>0.01509561855</v>
      </c>
      <c r="AA162" s="24">
        <f>VLOOKUP(A162,'2022_PAPI_Indicators'!A157:Z337,25,FALSE)</f>
        <v>0.02510336041</v>
      </c>
      <c r="AB162" s="24">
        <f>VLOOKUP(A162,'2022_PAPI_Indicators'!A157:AA337,26,FALSE)</f>
        <v>0.01781123132</v>
      </c>
      <c r="AC162" s="24">
        <f>VLOOKUP(A162,'2022_PAPI_Indicators'!A157:AB337,27,FALSE)</f>
        <v>0.01548190136</v>
      </c>
      <c r="AD162" s="24">
        <f>VLOOKUP(A162,'2022_PAPI_Indicators'!A157:AC337,28,FALSE)</f>
        <v>0.02105772123</v>
      </c>
      <c r="AE162" s="24">
        <f>VLOOKUP(A162,'2022_PAPI_Indicators'!A157:AD337,29,FALSE)</f>
        <v>0.03190714493</v>
      </c>
      <c r="AF162" s="24">
        <f>VLOOKUP(A162,'2022_PAPI_Indicators'!A157:AE337,30,FALSE)</f>
        <v>0.03490873799</v>
      </c>
      <c r="AG162" s="24">
        <f>VLOOKUP(A162,'2022_PAPI_Indicators'!A157:AF337,31,FALSE)</f>
        <v>0.07556805015</v>
      </c>
      <c r="AH162" s="24">
        <f>VLOOKUP(A162,'2022_PAPI_Indicators'!A157:AG337,32,FALSE)</f>
        <v>0.01024875231</v>
      </c>
      <c r="AI162" s="24">
        <f>VLOOKUP(A162,'2022_PAPI_Indicators'!A157:AH337,33,FALSE)</f>
        <v>0.02110185847</v>
      </c>
      <c r="AJ162" s="24">
        <f>VLOOKUP(A162,'2022_PAPI_Indicators'!A157:AI337,34,FALSE)</f>
        <v>0.01579515263</v>
      </c>
      <c r="AK162" s="24">
        <f>VLOOKUP(A162,'2022_PAPI_Indicators'!A157:AJ337,35,FALSE)</f>
        <v>0.04758036882</v>
      </c>
      <c r="AL162" s="24">
        <f>VLOOKUP(A162,'2022_PAPI_Indicators'!A157:AK337,36,FALSE)</f>
        <v>0.01369625423</v>
      </c>
      <c r="AM162" s="24">
        <f>VLOOKUP(A162,'2022_PAPI_Indicators'!A157:AL337,37,FALSE)</f>
        <v>0.02113914676</v>
      </c>
      <c r="AN162" s="24">
        <f>VLOOKUP(A162,'2022_PAPI_Indicators'!A157:AM337,38,FALSE)</f>
        <v>0.046875</v>
      </c>
      <c r="AO162" s="24">
        <f>VLOOKUP(A162,'2022_PAPI_Indicators'!A157:AN337,39,FALSE)</f>
        <v>0.02724768966</v>
      </c>
      <c r="AP162" s="24">
        <f>VLOOKUP(A162,'2022_PAPI_Indicators'!A157:AO337,40,FALSE)</f>
        <v>0.02581531182</v>
      </c>
      <c r="AQ162" s="24">
        <f>VLOOKUP(A162,'2022_PAPI_Indicators'!A157:AP337,41,FALSE)</f>
        <v>0.01237257943</v>
      </c>
      <c r="AR162" s="24">
        <f>VLOOKUP(A162,'2022_PAPI_Indicators'!A157:AQ337,42,FALSE)</f>
        <v>0.01418921351</v>
      </c>
      <c r="AS162" s="24">
        <f>VLOOKUP(A162,'2022_PAPI_Indicators'!A157:AR337,43,FALSE)</f>
        <v>0.01306351088</v>
      </c>
      <c r="AT162" s="24">
        <f>VLOOKUP(A162,'2022_PAPI_Indicators'!A157:AS337,44,FALSE)</f>
        <v>0.02244111523</v>
      </c>
      <c r="AU162" s="24">
        <f>VLOOKUP(A162,'2022_PAPI_Indicators'!A157:AT337,45,FALSE)</f>
        <v>0.02375895716</v>
      </c>
      <c r="AV162" s="24">
        <f>VLOOKUP(A162,'2022_PAPI_Indicators'!A157:AU337,46,FALSE)</f>
        <v>0.05344948173</v>
      </c>
      <c r="AW162" s="24">
        <f>VLOOKUP(A162,'2022_PAPI_Indicators'!A157:AV337,47,FALSE)</f>
        <v>0.04648975283</v>
      </c>
      <c r="AX162" s="24">
        <f>VLOOKUP(A162,'2022_PAPI_Indicators'!A157:AW337,48,FALSE)</f>
        <v>0.01836904697</v>
      </c>
      <c r="AY162" s="24">
        <f>VLOOKUP(A162,'2022_PAPI_Indicators'!A157:AX337,49,FALSE)</f>
        <v>0.01470343955</v>
      </c>
      <c r="AZ162" s="24">
        <f>VLOOKUP(A162,'2022_PAPI_Indicators'!A157:AY337,50,FALSE)</f>
        <v>0.007725571282</v>
      </c>
      <c r="BA162" s="24">
        <f>VLOOKUP(A162,'2022_PAPI_Indicators'!A157:AZ337,51,FALSE)</f>
        <v>0.0185988117</v>
      </c>
      <c r="BB162" s="24">
        <f>VLOOKUP(A162,'2022_PAPI_Indicators'!A157:BA337,52,FALSE)</f>
        <v>0.01490833238</v>
      </c>
      <c r="BC162" s="24">
        <f>VLOOKUP(A162,'2022_PAPI_Indicators'!A157:BB337,53,FALSE)</f>
        <v>0.002128986176</v>
      </c>
      <c r="BD162" s="24">
        <f>VLOOKUP(A162,'2022_PAPI_Indicators'!A157:BC337,54,FALSE)</f>
        <v>0.01875322498</v>
      </c>
      <c r="BE162" s="24">
        <f>VLOOKUP(A162,'2022_PAPI_Indicators'!A157:BD337,55,FALSE)</f>
        <v>0.01018562447</v>
      </c>
      <c r="BF162" s="24">
        <f>VLOOKUP(A162,'2022_PAPI_Indicators'!A157:BE337,56,FALSE)</f>
        <v>0.01589398645</v>
      </c>
      <c r="BG162" s="24">
        <f>VLOOKUP(A162,'2022_PAPI_Indicators'!A157:BF337,57,FALSE)</f>
        <v>0.02725730836</v>
      </c>
      <c r="BH162" s="24">
        <f>VLOOKUP(A162,'2022_PAPI_Indicators'!A157:BG337,58,FALSE)</f>
        <v>0.02227637172</v>
      </c>
      <c r="BI162" s="24">
        <f>VLOOKUP(A162,'2022_PAPI_Indicators'!A157:BH337,59,FALSE)</f>
        <v>0.02888708934</v>
      </c>
      <c r="BJ162" s="24">
        <f>VLOOKUP(A162,'2022_PAPI_Indicators'!A157:BI337,60,FALSE)</f>
        <v>0.0139943203</v>
      </c>
      <c r="BK162" s="24">
        <f>VLOOKUP(A162,'2022_PAPI_Indicators'!A157:BJ337,61,FALSE)</f>
        <v>0.04662403464</v>
      </c>
      <c r="BL162" s="24">
        <f>VLOOKUP(A162,'2022_PAPI_Indicators'!A157:BK337,62,FALSE)</f>
        <v>0.03709539399</v>
      </c>
      <c r="BM162" s="24">
        <f>VLOOKUP(A162,'2022_PAPI_Indicators'!A157:BL337,63,FALSE)</f>
        <v>0.0277922675</v>
      </c>
      <c r="BN162" s="24">
        <f>VLOOKUP(A162,'2022_PAPI_Indicators'!A157:BM337,64,FALSE)</f>
        <v>0.02363753878</v>
      </c>
    </row>
    <row r="163" ht="13.5" customHeight="1">
      <c r="A163" s="11" t="s">
        <v>387</v>
      </c>
      <c r="B163" s="11" t="s">
        <v>388</v>
      </c>
      <c r="C163" s="12" t="s">
        <v>83</v>
      </c>
      <c r="D163" s="24">
        <v>0.27</v>
      </c>
      <c r="E163" s="75">
        <v>0.2293291687965393</v>
      </c>
      <c r="F163" s="75">
        <v>0.17481102049350739</v>
      </c>
      <c r="G163" s="75">
        <v>0.19757936894893646</v>
      </c>
      <c r="H163" s="75">
        <v>0.17051710188388824</v>
      </c>
      <c r="I163" s="75">
        <v>0.2030183970928192</v>
      </c>
      <c r="J163" s="75">
        <v>0.27025339007377625</v>
      </c>
      <c r="K163" s="75">
        <v>0.24651475250720978</v>
      </c>
      <c r="L163" s="75">
        <v>0.21474958956241608</v>
      </c>
      <c r="M163" s="75">
        <v>0.23048971593379974</v>
      </c>
      <c r="N163" s="75">
        <v>0.16915027797222137</v>
      </c>
      <c r="O163" s="75">
        <v>0.1607217937707901</v>
      </c>
      <c r="P163" s="75">
        <v>0.21038483083248138</v>
      </c>
      <c r="Q163" s="75">
        <v>0.47072798013687134</v>
      </c>
      <c r="R163" s="116">
        <v>0.2886660695075989</v>
      </c>
      <c r="S163" s="75">
        <v>0.16367268562316895</v>
      </c>
      <c r="T163" s="75">
        <v>0.27751874923706055</v>
      </c>
      <c r="U163" s="116"/>
      <c r="V163" s="75">
        <v>0.30515411496162415</v>
      </c>
      <c r="W163" s="75">
        <v>0.3403276205062866</v>
      </c>
      <c r="X163" s="75">
        <v>0.21816681325435638</v>
      </c>
      <c r="Y163" s="75">
        <v>0.2046937495470047</v>
      </c>
      <c r="Z163" s="75">
        <v>0.1894669532775879</v>
      </c>
      <c r="AA163" s="75">
        <v>0.25333172082901</v>
      </c>
      <c r="AB163" s="75">
        <v>0.26202428340911865</v>
      </c>
      <c r="AC163" s="75">
        <v>0.17001256346702576</v>
      </c>
      <c r="AD163" s="75">
        <v>0.23728232085704803</v>
      </c>
      <c r="AE163" s="75">
        <v>0.3164428770542145</v>
      </c>
      <c r="AF163" s="75">
        <v>0.21227185428142548</v>
      </c>
      <c r="AG163" s="75">
        <v>0.25049760937690735</v>
      </c>
      <c r="AH163" s="75">
        <v>0.30053406953811646</v>
      </c>
      <c r="AI163" s="75">
        <v>0.34082555770874023</v>
      </c>
      <c r="AJ163" s="75">
        <v>0.18099038302898407</v>
      </c>
      <c r="AK163" s="75">
        <v>0.2774442434310913</v>
      </c>
      <c r="AL163" s="75">
        <v>0.1736835092306137</v>
      </c>
      <c r="AM163" s="75">
        <v>0.25919342041015625</v>
      </c>
      <c r="AN163" s="75">
        <v>0.2694246768951416</v>
      </c>
      <c r="AO163" s="75">
        <v>0.3538166284561157</v>
      </c>
      <c r="AP163" s="75">
        <v>0.2884969711303711</v>
      </c>
      <c r="AQ163" s="75">
        <v>0.25389906764030457</v>
      </c>
      <c r="AR163" s="75">
        <v>0.2869088053703308</v>
      </c>
      <c r="AS163" s="75">
        <v>0.21245183050632477</v>
      </c>
      <c r="AT163" s="75">
        <v>0.22206959128379822</v>
      </c>
      <c r="AU163" s="75">
        <v>0.2836091220378876</v>
      </c>
      <c r="AV163" s="75">
        <v>0.1938123106956482</v>
      </c>
      <c r="AW163" s="75">
        <v>0.3160225450992584</v>
      </c>
      <c r="AX163" s="75">
        <v>0.4635165333747864</v>
      </c>
      <c r="AY163" s="75">
        <v>0.2464115470647812</v>
      </c>
      <c r="AZ163" s="75">
        <v>0.20432165265083313</v>
      </c>
      <c r="BA163" s="75">
        <v>0.2703644931316376</v>
      </c>
      <c r="BB163" s="75">
        <v>0.21056929230690002</v>
      </c>
      <c r="BC163" s="75">
        <v>0.2097933441400528</v>
      </c>
      <c r="BD163" s="75">
        <v>0.1984098106622696</v>
      </c>
      <c r="BE163" s="75">
        <v>0.17949017882347107</v>
      </c>
      <c r="BF163" s="75">
        <v>0.2519867420196533</v>
      </c>
      <c r="BG163" s="75">
        <v>0.20821808278560638</v>
      </c>
      <c r="BH163" s="75">
        <v>0.20346426963806152</v>
      </c>
      <c r="BI163" s="75">
        <v>0.20099660754203796</v>
      </c>
      <c r="BJ163" s="75">
        <v>0.148596853017807</v>
      </c>
      <c r="BK163" s="75">
        <v>0.23794472217559814</v>
      </c>
      <c r="BL163" s="75">
        <v>0.2610939145088196</v>
      </c>
      <c r="BM163" s="75">
        <v>0.2610552906990051</v>
      </c>
      <c r="BN163" s="75">
        <v>0.2760479748249054</v>
      </c>
    </row>
    <row r="164" ht="13.5" customHeight="1">
      <c r="A164" s="121" t="s">
        <v>389</v>
      </c>
      <c r="B164" s="121" t="s">
        <v>390</v>
      </c>
      <c r="C164" s="122" t="s">
        <v>83</v>
      </c>
      <c r="D164" s="123">
        <v>0.7</v>
      </c>
      <c r="E164" s="124">
        <v>0.5804449319839478</v>
      </c>
      <c r="F164" s="124">
        <v>0.46314606070518494</v>
      </c>
      <c r="G164" s="124">
        <v>0.684946596622467</v>
      </c>
      <c r="H164" s="124">
        <v>0.6237621307373047</v>
      </c>
      <c r="I164" s="124">
        <v>0.5383533835411072</v>
      </c>
      <c r="J164" s="124">
        <v>0.4453389346599579</v>
      </c>
      <c r="K164" s="124">
        <v>0.5128876566886902</v>
      </c>
      <c r="L164" s="124">
        <v>0.6128405332565308</v>
      </c>
      <c r="M164" s="124">
        <v>0.6648180484771729</v>
      </c>
      <c r="N164" s="124">
        <v>0.396555095911026</v>
      </c>
      <c r="O164" s="124">
        <v>0.614183783531189</v>
      </c>
      <c r="P164" s="124">
        <v>0.546875</v>
      </c>
      <c r="Q164" s="124">
        <v>0.804246723651886</v>
      </c>
      <c r="R164" s="125">
        <v>0.7653444409370422</v>
      </c>
      <c r="S164" s="124">
        <v>0.6428704857826233</v>
      </c>
      <c r="T164" s="124">
        <v>0.6781730651855469</v>
      </c>
      <c r="U164" s="116"/>
      <c r="V164" s="75">
        <v>0.6145768165588379</v>
      </c>
      <c r="W164" s="75">
        <v>0.43976888060569763</v>
      </c>
      <c r="X164" s="75">
        <v>0.5350549221038818</v>
      </c>
      <c r="Y164" s="75">
        <v>0.5688419342041016</v>
      </c>
      <c r="Z164" s="75">
        <v>0.6611202955245972</v>
      </c>
      <c r="AA164" s="75">
        <v>0.6953510046005249</v>
      </c>
      <c r="AB164" s="75">
        <v>0.6667953133583069</v>
      </c>
      <c r="AC164" s="75">
        <v>0.39703381061553955</v>
      </c>
      <c r="AD164" s="75">
        <v>0.589678943157196</v>
      </c>
      <c r="AE164" s="75">
        <v>0.5290232300758362</v>
      </c>
      <c r="AF164" s="75">
        <v>0.7019838094711304</v>
      </c>
      <c r="AG164" s="75">
        <v>0.6144888997077942</v>
      </c>
      <c r="AH164" s="75">
        <v>0.60664963722229</v>
      </c>
      <c r="AI164" s="75">
        <v>0.6124367713928223</v>
      </c>
      <c r="AJ164" s="75">
        <v>0.5613877773284912</v>
      </c>
      <c r="AK164" s="75">
        <v>0.5359990000724792</v>
      </c>
      <c r="AL164" s="75">
        <v>0.5017644762992859</v>
      </c>
      <c r="AM164" s="75">
        <v>0.4748789370059967</v>
      </c>
      <c r="AN164" s="75">
        <v>0.5816435813903809</v>
      </c>
      <c r="AO164" s="75">
        <v>0.6547002792358398</v>
      </c>
      <c r="AP164" s="75">
        <v>0.5471020936965942</v>
      </c>
      <c r="AQ164" s="75">
        <v>0.5</v>
      </c>
      <c r="AR164" s="75">
        <v>0.5270269513130188</v>
      </c>
      <c r="AS164" s="75">
        <v>0.4967529773712158</v>
      </c>
      <c r="AT164" s="75">
        <v>0.44124048948287964</v>
      </c>
      <c r="AU164" s="75">
        <v>0.4531558156013489</v>
      </c>
      <c r="AV164" s="75">
        <v>0.48815807700157166</v>
      </c>
      <c r="AW164" s="75">
        <v>0.5259432792663574</v>
      </c>
      <c r="AX164" s="75">
        <v>0.7682464122772217</v>
      </c>
      <c r="AY164" s="75">
        <v>0.5054318308830261</v>
      </c>
      <c r="AZ164" s="75">
        <v>0.485696017742157</v>
      </c>
      <c r="BA164" s="75">
        <v>0.5736353397369385</v>
      </c>
      <c r="BB164" s="75">
        <v>0.4955277740955353</v>
      </c>
      <c r="BC164" s="75">
        <v>0.42193055152893066</v>
      </c>
      <c r="BD164" s="75">
        <v>0.47503548860549927</v>
      </c>
      <c r="BE164" s="75">
        <v>0.44315123558044434</v>
      </c>
      <c r="BF164" s="75">
        <v>0.5336189866065979</v>
      </c>
      <c r="BG164" s="75">
        <v>0.5815203785896301</v>
      </c>
      <c r="BH164" s="75">
        <v>0.506929874420166</v>
      </c>
      <c r="BI164" s="75">
        <v>0.48986750841140747</v>
      </c>
      <c r="BJ164" s="75">
        <v>0.45346927642822266</v>
      </c>
      <c r="BK164" s="75">
        <v>0.6663971543312073</v>
      </c>
      <c r="BL164" s="75">
        <v>0.6511857509613037</v>
      </c>
      <c r="BM164" s="75">
        <v>0.598267138004303</v>
      </c>
      <c r="BN164" s="75">
        <v>0.6414970755577087</v>
      </c>
    </row>
    <row r="165" ht="13.5" customHeight="1">
      <c r="A165" s="126" t="s">
        <v>494</v>
      </c>
      <c r="B165" s="126" t="s">
        <v>504</v>
      </c>
      <c r="C165" s="127" t="s">
        <v>505</v>
      </c>
      <c r="D165" s="128">
        <v>1102.0</v>
      </c>
      <c r="E165" s="128">
        <v>193.0</v>
      </c>
      <c r="F165" s="128">
        <v>192.0</v>
      </c>
      <c r="G165" s="128">
        <v>195.0</v>
      </c>
      <c r="H165" s="128">
        <v>194.0</v>
      </c>
      <c r="I165" s="128">
        <v>197.0</v>
      </c>
      <c r="J165" s="128">
        <v>192.0</v>
      </c>
      <c r="K165" s="128">
        <v>294.0</v>
      </c>
      <c r="L165" s="128">
        <v>192.0</v>
      </c>
      <c r="M165" s="128">
        <v>193.0</v>
      </c>
      <c r="N165" s="128">
        <v>195.0</v>
      </c>
      <c r="O165" s="128">
        <v>300.0</v>
      </c>
      <c r="P165" s="128">
        <v>192.0</v>
      </c>
      <c r="Q165" s="128">
        <v>203.0</v>
      </c>
      <c r="R165" s="128">
        <v>192.0</v>
      </c>
      <c r="S165" s="128">
        <v>192.0</v>
      </c>
      <c r="T165" s="128">
        <v>199.0</v>
      </c>
      <c r="U165" s="128">
        <v>314.0</v>
      </c>
      <c r="V165" s="128">
        <v>198.0</v>
      </c>
      <c r="W165" s="128">
        <v>200.0</v>
      </c>
      <c r="X165" s="128">
        <v>192.0</v>
      </c>
      <c r="Y165" s="128">
        <v>194.0</v>
      </c>
      <c r="Z165" s="128">
        <v>197.0</v>
      </c>
      <c r="AA165" s="128">
        <v>192.0</v>
      </c>
      <c r="AB165" s="128">
        <v>192.0</v>
      </c>
      <c r="AC165" s="128">
        <v>395.0</v>
      </c>
      <c r="AD165" s="128">
        <v>391.0</v>
      </c>
      <c r="AE165" s="128">
        <v>192.0</v>
      </c>
      <c r="AF165" s="128">
        <v>196.0</v>
      </c>
      <c r="AG165" s="128">
        <v>192.0</v>
      </c>
      <c r="AH165" s="128">
        <v>197.0</v>
      </c>
      <c r="AI165" s="128">
        <v>300.0</v>
      </c>
      <c r="AJ165" s="128">
        <v>206.0</v>
      </c>
      <c r="AK165" s="128">
        <v>201.0</v>
      </c>
      <c r="AL165" s="128">
        <v>193.0</v>
      </c>
      <c r="AM165" s="128">
        <v>192.0</v>
      </c>
      <c r="AN165" s="128">
        <v>192.0</v>
      </c>
      <c r="AO165" s="128">
        <v>200.0</v>
      </c>
      <c r="AP165" s="128">
        <v>192.0</v>
      </c>
      <c r="AQ165" s="128">
        <v>200.0</v>
      </c>
      <c r="AR165" s="128">
        <v>192.0</v>
      </c>
      <c r="AS165" s="128">
        <v>204.0</v>
      </c>
      <c r="AT165" s="128">
        <v>295.0</v>
      </c>
      <c r="AU165" s="128">
        <v>197.0</v>
      </c>
      <c r="AV165" s="128">
        <v>194.0</v>
      </c>
      <c r="AW165" s="128">
        <v>194.0</v>
      </c>
      <c r="AX165" s="128">
        <v>319.0</v>
      </c>
      <c r="AY165" s="128">
        <v>593.0</v>
      </c>
      <c r="AZ165" s="128">
        <v>428.0</v>
      </c>
      <c r="BA165" s="128">
        <v>1024.0</v>
      </c>
      <c r="BB165" s="128">
        <v>289.0</v>
      </c>
      <c r="BC165" s="128">
        <v>194.0</v>
      </c>
      <c r="BD165" s="128">
        <v>195.0</v>
      </c>
      <c r="BE165" s="128">
        <v>192.0</v>
      </c>
      <c r="BF165" s="128">
        <v>202.0</v>
      </c>
      <c r="BG165" s="128">
        <v>192.0</v>
      </c>
      <c r="BH165" s="128">
        <v>390.0</v>
      </c>
      <c r="BI165" s="128">
        <v>198.0</v>
      </c>
      <c r="BJ165" s="128">
        <v>313.0</v>
      </c>
      <c r="BK165" s="128">
        <v>196.0</v>
      </c>
      <c r="BL165" s="128">
        <v>194.0</v>
      </c>
      <c r="BM165" s="128">
        <v>197.0</v>
      </c>
      <c r="BN165" s="128">
        <v>193.0</v>
      </c>
    </row>
    <row r="166" ht="13.5" customHeight="1">
      <c r="A166" s="34" t="s">
        <v>397</v>
      </c>
      <c r="B166" s="34" t="s">
        <v>398</v>
      </c>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c r="AB166" s="42"/>
      <c r="AC166" s="42"/>
      <c r="AD166" s="42"/>
      <c r="AE166" s="42"/>
      <c r="AF166" s="42"/>
      <c r="AG166" s="42"/>
      <c r="AH166" s="42"/>
      <c r="AI166" s="42"/>
      <c r="AJ166" s="42"/>
      <c r="AK166" s="42"/>
      <c r="AL166" s="42"/>
      <c r="AM166" s="42"/>
      <c r="AN166" s="42"/>
      <c r="AO166" s="42"/>
      <c r="AP166" s="42"/>
      <c r="AQ166" s="42"/>
      <c r="AR166" s="42"/>
      <c r="AS166" s="42"/>
      <c r="AT166" s="42"/>
      <c r="AU166" s="42"/>
      <c r="AV166" s="42"/>
      <c r="AW166" s="42"/>
      <c r="AX166" s="42"/>
      <c r="AY166" s="42"/>
      <c r="AZ166" s="42"/>
      <c r="BA166" s="42"/>
      <c r="BB166" s="42"/>
      <c r="BC166" s="42"/>
      <c r="BD166" s="42"/>
      <c r="BE166" s="42"/>
      <c r="BF166" s="42"/>
      <c r="BG166" s="42"/>
      <c r="BH166" s="42"/>
      <c r="BI166" s="42"/>
      <c r="BJ166" s="42"/>
      <c r="BK166" s="42"/>
      <c r="BL166" s="42"/>
      <c r="BM166" s="42"/>
      <c r="BN166" s="42"/>
    </row>
    <row r="167" ht="13.5" customHeight="1">
      <c r="A167" s="34" t="s">
        <v>399</v>
      </c>
      <c r="B167" s="34" t="s">
        <v>506</v>
      </c>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42"/>
      <c r="AC167" s="42"/>
      <c r="AD167" s="42"/>
      <c r="AE167" s="42"/>
      <c r="AF167" s="42"/>
      <c r="AG167" s="42"/>
      <c r="AH167" s="42"/>
      <c r="AI167" s="42"/>
      <c r="AJ167" s="42"/>
      <c r="AK167" s="42"/>
      <c r="AL167" s="42"/>
      <c r="AM167" s="42"/>
      <c r="AN167" s="42"/>
      <c r="AO167" s="42"/>
      <c r="AP167" s="42"/>
      <c r="AQ167" s="42"/>
      <c r="AR167" s="42"/>
      <c r="AS167" s="42"/>
      <c r="AT167" s="42"/>
      <c r="AU167" s="42"/>
      <c r="AV167" s="42"/>
      <c r="AW167" s="42"/>
      <c r="AX167" s="42"/>
      <c r="AY167" s="42"/>
      <c r="AZ167" s="42"/>
      <c r="BA167" s="42"/>
      <c r="BB167" s="42"/>
      <c r="BC167" s="42"/>
      <c r="BD167" s="42"/>
      <c r="BE167" s="42"/>
      <c r="BF167" s="42"/>
      <c r="BG167" s="42"/>
      <c r="BH167" s="42"/>
      <c r="BI167" s="42"/>
      <c r="BJ167" s="42"/>
      <c r="BK167" s="42"/>
      <c r="BL167" s="42"/>
      <c r="BM167" s="42"/>
      <c r="BN167" s="42"/>
    </row>
    <row r="168" ht="13.5" customHeight="1">
      <c r="A168" s="11"/>
      <c r="B168" s="11"/>
      <c r="C168" s="43"/>
      <c r="D168" s="43"/>
      <c r="E168" s="43"/>
      <c r="F168" s="43"/>
      <c r="G168" s="43"/>
      <c r="H168" s="43"/>
      <c r="I168" s="43"/>
      <c r="J168" s="43"/>
      <c r="K168" s="43"/>
      <c r="L168" s="43"/>
      <c r="M168" s="43"/>
      <c r="N168" s="43"/>
      <c r="O168" s="43"/>
      <c r="P168" s="43"/>
      <c r="Q168" s="43"/>
      <c r="R168" s="44"/>
      <c r="S168" s="43"/>
      <c r="T168" s="43"/>
      <c r="U168" s="44"/>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43"/>
      <c r="BH168" s="43"/>
      <c r="BI168" s="43"/>
      <c r="BJ168" s="43"/>
      <c r="BK168" s="43"/>
      <c r="BL168" s="43"/>
      <c r="BM168" s="43"/>
      <c r="BN168" s="43"/>
    </row>
    <row r="169" ht="13.5" customHeight="1">
      <c r="A169" s="11" t="s">
        <v>510</v>
      </c>
      <c r="B169" s="11"/>
      <c r="C169" s="43"/>
      <c r="D169" s="43"/>
      <c r="E169" s="43"/>
      <c r="F169" s="43"/>
      <c r="G169" s="43"/>
      <c r="H169" s="43"/>
      <c r="I169" s="43"/>
      <c r="J169" s="43"/>
      <c r="K169" s="43"/>
      <c r="L169" s="43"/>
      <c r="M169" s="43"/>
      <c r="N169" s="43"/>
      <c r="O169" s="43"/>
      <c r="P169" s="43"/>
      <c r="Q169" s="43"/>
      <c r="R169" s="44"/>
      <c r="S169" s="43"/>
      <c r="T169" s="43"/>
      <c r="U169" s="44"/>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43"/>
      <c r="BH169" s="43"/>
      <c r="BI169" s="43"/>
      <c r="BJ169" s="43"/>
      <c r="BK169" s="43"/>
      <c r="BL169" s="43"/>
      <c r="BM169" s="43"/>
      <c r="BN169" s="43"/>
    </row>
    <row r="170" ht="13.5" customHeight="1">
      <c r="A170" s="11"/>
      <c r="B170" s="11"/>
      <c r="C170" s="43"/>
      <c r="D170" s="43"/>
      <c r="E170" s="43"/>
      <c r="F170" s="43"/>
      <c r="G170" s="43"/>
      <c r="H170" s="43"/>
      <c r="I170" s="43"/>
      <c r="J170" s="43"/>
      <c r="K170" s="43"/>
      <c r="L170" s="43"/>
      <c r="M170" s="43"/>
      <c r="N170" s="43"/>
      <c r="O170" s="43"/>
      <c r="P170" s="43"/>
      <c r="Q170" s="43"/>
      <c r="R170" s="44"/>
      <c r="S170" s="43"/>
      <c r="T170" s="43"/>
      <c r="U170" s="44"/>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43"/>
      <c r="BL170" s="43"/>
      <c r="BM170" s="43"/>
      <c r="BN170" s="43"/>
    </row>
    <row r="171" ht="13.5" customHeight="1">
      <c r="A171" s="11"/>
      <c r="B171" s="11"/>
      <c r="C171" s="43"/>
      <c r="D171" s="43"/>
      <c r="E171" s="43"/>
      <c r="F171" s="43"/>
      <c r="G171" s="43"/>
      <c r="H171" s="43"/>
      <c r="I171" s="43"/>
      <c r="J171" s="43"/>
      <c r="K171" s="43"/>
      <c r="L171" s="43"/>
      <c r="M171" s="43"/>
      <c r="N171" s="43"/>
      <c r="O171" s="43"/>
      <c r="P171" s="43"/>
      <c r="Q171" s="43"/>
      <c r="R171" s="44"/>
      <c r="S171" s="43"/>
      <c r="T171" s="43"/>
      <c r="U171" s="44"/>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43"/>
      <c r="BL171" s="43"/>
      <c r="BM171" s="43"/>
      <c r="BN171" s="43"/>
    </row>
    <row r="172" ht="13.5" customHeight="1">
      <c r="A172" s="11"/>
      <c r="B172" s="11"/>
      <c r="C172" s="43"/>
      <c r="D172" s="43"/>
      <c r="E172" s="43"/>
      <c r="F172" s="43"/>
      <c r="G172" s="43"/>
      <c r="H172" s="43"/>
      <c r="I172" s="43"/>
      <c r="J172" s="43"/>
      <c r="K172" s="43"/>
      <c r="L172" s="43"/>
      <c r="M172" s="43"/>
      <c r="N172" s="43"/>
      <c r="O172" s="43"/>
      <c r="P172" s="43"/>
      <c r="Q172" s="43"/>
      <c r="R172" s="44"/>
      <c r="S172" s="43"/>
      <c r="T172" s="43"/>
      <c r="U172" s="44"/>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43"/>
      <c r="BH172" s="43"/>
      <c r="BI172" s="43"/>
      <c r="BJ172" s="43"/>
      <c r="BK172" s="43"/>
      <c r="BL172" s="43"/>
      <c r="BM172" s="43"/>
      <c r="BN172" s="43"/>
    </row>
    <row r="173" ht="13.5" customHeight="1">
      <c r="A173" s="11"/>
      <c r="B173" s="11"/>
      <c r="C173" s="43"/>
      <c r="D173" s="43"/>
      <c r="E173" s="43"/>
      <c r="F173" s="43"/>
      <c r="G173" s="43"/>
      <c r="H173" s="43"/>
      <c r="I173" s="43"/>
      <c r="J173" s="43"/>
      <c r="K173" s="43"/>
      <c r="L173" s="43"/>
      <c r="M173" s="43"/>
      <c r="N173" s="43"/>
      <c r="O173" s="43"/>
      <c r="P173" s="43"/>
      <c r="Q173" s="43"/>
      <c r="R173" s="44"/>
      <c r="S173" s="43"/>
      <c r="T173" s="43"/>
      <c r="U173" s="44"/>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43"/>
      <c r="BH173" s="43"/>
      <c r="BI173" s="43"/>
      <c r="BJ173" s="43"/>
      <c r="BK173" s="43"/>
      <c r="BL173" s="43"/>
      <c r="BM173" s="43"/>
      <c r="BN173" s="43"/>
    </row>
    <row r="174" ht="13.5" customHeight="1">
      <c r="A174" s="11"/>
      <c r="B174" s="11"/>
      <c r="C174" s="43"/>
      <c r="D174" s="43"/>
      <c r="E174" s="43"/>
      <c r="F174" s="43"/>
      <c r="G174" s="43"/>
      <c r="H174" s="43"/>
      <c r="I174" s="43"/>
      <c r="J174" s="43"/>
      <c r="K174" s="43"/>
      <c r="L174" s="43"/>
      <c r="M174" s="43"/>
      <c r="N174" s="43"/>
      <c r="O174" s="43"/>
      <c r="P174" s="43"/>
      <c r="Q174" s="43"/>
      <c r="R174" s="44"/>
      <c r="S174" s="43"/>
      <c r="T174" s="43"/>
      <c r="U174" s="44"/>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43"/>
      <c r="BH174" s="43"/>
      <c r="BI174" s="43"/>
      <c r="BJ174" s="43"/>
      <c r="BK174" s="43"/>
      <c r="BL174" s="43"/>
      <c r="BM174" s="43"/>
      <c r="BN174" s="43"/>
    </row>
    <row r="175" ht="13.5" customHeight="1">
      <c r="A175" s="11"/>
      <c r="B175" s="11"/>
      <c r="C175" s="43"/>
      <c r="D175" s="43"/>
      <c r="E175" s="43"/>
      <c r="F175" s="43"/>
      <c r="G175" s="43"/>
      <c r="H175" s="43"/>
      <c r="I175" s="43"/>
      <c r="J175" s="43"/>
      <c r="K175" s="43"/>
      <c r="L175" s="43"/>
      <c r="M175" s="43"/>
      <c r="N175" s="43"/>
      <c r="O175" s="43"/>
      <c r="P175" s="43"/>
      <c r="Q175" s="43"/>
      <c r="R175" s="44"/>
      <c r="S175" s="43"/>
      <c r="T175" s="43"/>
      <c r="U175" s="44"/>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row>
    <row r="176" ht="13.5" customHeight="1">
      <c r="A176" s="11"/>
      <c r="B176" s="11"/>
      <c r="C176" s="43"/>
      <c r="D176" s="43"/>
      <c r="E176" s="43"/>
      <c r="F176" s="43"/>
      <c r="G176" s="43"/>
      <c r="H176" s="43"/>
      <c r="I176" s="43"/>
      <c r="J176" s="43"/>
      <c r="K176" s="43"/>
      <c r="L176" s="43"/>
      <c r="M176" s="43"/>
      <c r="N176" s="43"/>
      <c r="O176" s="43"/>
      <c r="P176" s="43"/>
      <c r="Q176" s="43"/>
      <c r="R176" s="44"/>
      <c r="S176" s="43"/>
      <c r="T176" s="43"/>
      <c r="U176" s="44"/>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43"/>
      <c r="BH176" s="43"/>
      <c r="BI176" s="43"/>
      <c r="BJ176" s="43"/>
      <c r="BK176" s="43"/>
      <c r="BL176" s="43"/>
      <c r="BM176" s="43"/>
      <c r="BN176" s="43"/>
    </row>
    <row r="177" ht="13.5" customHeight="1">
      <c r="A177" s="11"/>
      <c r="B177" s="11"/>
      <c r="C177" s="43"/>
      <c r="D177" s="43"/>
      <c r="E177" s="43"/>
      <c r="F177" s="43"/>
      <c r="G177" s="43"/>
      <c r="H177" s="43"/>
      <c r="I177" s="43"/>
      <c r="J177" s="43"/>
      <c r="K177" s="43"/>
      <c r="L177" s="43"/>
      <c r="M177" s="43"/>
      <c r="N177" s="43"/>
      <c r="O177" s="43"/>
      <c r="P177" s="43"/>
      <c r="Q177" s="43"/>
      <c r="R177" s="44"/>
      <c r="S177" s="43"/>
      <c r="T177" s="43"/>
      <c r="U177" s="44"/>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43"/>
      <c r="BH177" s="43"/>
      <c r="BI177" s="43"/>
      <c r="BJ177" s="43"/>
      <c r="BK177" s="43"/>
      <c r="BL177" s="43"/>
      <c r="BM177" s="43"/>
      <c r="BN177" s="43"/>
    </row>
    <row r="178" ht="13.5" customHeight="1">
      <c r="A178" s="11"/>
      <c r="B178" s="11"/>
      <c r="C178" s="43"/>
      <c r="D178" s="43"/>
      <c r="E178" s="43"/>
      <c r="F178" s="43"/>
      <c r="G178" s="43"/>
      <c r="H178" s="43"/>
      <c r="I178" s="43"/>
      <c r="J178" s="43"/>
      <c r="K178" s="43"/>
      <c r="L178" s="43"/>
      <c r="M178" s="43"/>
      <c r="N178" s="43"/>
      <c r="O178" s="43"/>
      <c r="P178" s="43"/>
      <c r="Q178" s="43"/>
      <c r="R178" s="44"/>
      <c r="S178" s="43"/>
      <c r="T178" s="43"/>
      <c r="U178" s="44"/>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43"/>
      <c r="BH178" s="43"/>
      <c r="BI178" s="43"/>
      <c r="BJ178" s="43"/>
      <c r="BK178" s="43"/>
      <c r="BL178" s="43"/>
      <c r="BM178" s="43"/>
      <c r="BN178" s="43"/>
    </row>
    <row r="179" ht="13.5" customHeight="1">
      <c r="A179" s="11"/>
      <c r="B179" s="11"/>
      <c r="C179" s="43"/>
      <c r="D179" s="43"/>
      <c r="E179" s="43"/>
      <c r="F179" s="43"/>
      <c r="G179" s="43"/>
      <c r="H179" s="43"/>
      <c r="I179" s="43"/>
      <c r="J179" s="43"/>
      <c r="K179" s="43"/>
      <c r="L179" s="43"/>
      <c r="M179" s="43"/>
      <c r="N179" s="43"/>
      <c r="O179" s="43"/>
      <c r="P179" s="43"/>
      <c r="Q179" s="43"/>
      <c r="R179" s="44"/>
      <c r="S179" s="43"/>
      <c r="T179" s="43"/>
      <c r="U179" s="44"/>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43"/>
      <c r="BH179" s="43"/>
      <c r="BI179" s="43"/>
      <c r="BJ179" s="43"/>
      <c r="BK179" s="43"/>
      <c r="BL179" s="43"/>
      <c r="BM179" s="43"/>
      <c r="BN179" s="43"/>
    </row>
    <row r="180" ht="13.5" customHeight="1">
      <c r="A180" s="11"/>
      <c r="B180" s="11"/>
      <c r="C180" s="43"/>
      <c r="D180" s="43"/>
      <c r="E180" s="43"/>
      <c r="F180" s="43"/>
      <c r="G180" s="43"/>
      <c r="H180" s="43"/>
      <c r="I180" s="43"/>
      <c r="J180" s="43"/>
      <c r="K180" s="43"/>
      <c r="L180" s="43"/>
      <c r="M180" s="43"/>
      <c r="N180" s="43"/>
      <c r="O180" s="43"/>
      <c r="P180" s="43"/>
      <c r="Q180" s="43"/>
      <c r="R180" s="44"/>
      <c r="S180" s="43"/>
      <c r="T180" s="43"/>
      <c r="U180" s="44"/>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43"/>
      <c r="BH180" s="43"/>
      <c r="BI180" s="43"/>
      <c r="BJ180" s="43"/>
      <c r="BK180" s="43"/>
      <c r="BL180" s="43"/>
      <c r="BM180" s="43"/>
      <c r="BN180" s="43"/>
    </row>
    <row r="181" ht="13.5" customHeight="1">
      <c r="A181" s="11"/>
      <c r="B181" s="11"/>
      <c r="C181" s="43"/>
      <c r="D181" s="43"/>
      <c r="E181" s="43"/>
      <c r="F181" s="43"/>
      <c r="G181" s="43"/>
      <c r="H181" s="43"/>
      <c r="I181" s="43"/>
      <c r="J181" s="43"/>
      <c r="K181" s="43"/>
      <c r="L181" s="43"/>
      <c r="M181" s="43"/>
      <c r="N181" s="43"/>
      <c r="O181" s="43"/>
      <c r="P181" s="43"/>
      <c r="Q181" s="43"/>
      <c r="R181" s="44"/>
      <c r="S181" s="43"/>
      <c r="T181" s="43"/>
      <c r="U181" s="44"/>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43"/>
      <c r="BH181" s="43"/>
      <c r="BI181" s="43"/>
      <c r="BJ181" s="43"/>
      <c r="BK181" s="43"/>
      <c r="BL181" s="43"/>
      <c r="BM181" s="43"/>
      <c r="BN181" s="43"/>
    </row>
    <row r="182" ht="13.5" customHeight="1">
      <c r="A182" s="11"/>
      <c r="B182" s="11"/>
      <c r="C182" s="43"/>
      <c r="D182" s="43"/>
      <c r="E182" s="43"/>
      <c r="F182" s="43"/>
      <c r="G182" s="43"/>
      <c r="H182" s="43"/>
      <c r="I182" s="43"/>
      <c r="J182" s="43"/>
      <c r="K182" s="43"/>
      <c r="L182" s="43"/>
      <c r="M182" s="43"/>
      <c r="N182" s="43"/>
      <c r="O182" s="43"/>
      <c r="P182" s="43"/>
      <c r="Q182" s="43"/>
      <c r="R182" s="44"/>
      <c r="S182" s="43"/>
      <c r="T182" s="43"/>
      <c r="U182" s="44"/>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43"/>
      <c r="BH182" s="43"/>
      <c r="BI182" s="43"/>
      <c r="BJ182" s="43"/>
      <c r="BK182" s="43"/>
      <c r="BL182" s="43"/>
      <c r="BM182" s="43"/>
      <c r="BN182" s="43"/>
    </row>
    <row r="183" ht="13.5" customHeight="1">
      <c r="A183" s="11"/>
      <c r="B183" s="11"/>
      <c r="C183" s="43"/>
      <c r="D183" s="43"/>
      <c r="E183" s="43"/>
      <c r="F183" s="43"/>
      <c r="G183" s="43"/>
      <c r="H183" s="43"/>
      <c r="I183" s="43"/>
      <c r="J183" s="43"/>
      <c r="K183" s="43"/>
      <c r="L183" s="43"/>
      <c r="M183" s="43"/>
      <c r="N183" s="43"/>
      <c r="O183" s="43"/>
      <c r="P183" s="43"/>
      <c r="Q183" s="43"/>
      <c r="R183" s="44"/>
      <c r="S183" s="43"/>
      <c r="T183" s="43"/>
      <c r="U183" s="44"/>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43"/>
      <c r="BH183" s="43"/>
      <c r="BI183" s="43"/>
      <c r="BJ183" s="43"/>
      <c r="BK183" s="43"/>
      <c r="BL183" s="43"/>
      <c r="BM183" s="43"/>
      <c r="BN183" s="43"/>
    </row>
    <row r="184" ht="13.5" customHeight="1">
      <c r="A184" s="11"/>
      <c r="B184" s="11"/>
      <c r="C184" s="43"/>
      <c r="D184" s="43"/>
      <c r="E184" s="43"/>
      <c r="F184" s="43"/>
      <c r="G184" s="43"/>
      <c r="H184" s="43"/>
      <c r="I184" s="43"/>
      <c r="J184" s="43"/>
      <c r="K184" s="43"/>
      <c r="L184" s="43"/>
      <c r="M184" s="43"/>
      <c r="N184" s="43"/>
      <c r="O184" s="43"/>
      <c r="P184" s="43"/>
      <c r="Q184" s="43"/>
      <c r="R184" s="44"/>
      <c r="S184" s="43"/>
      <c r="T184" s="43"/>
      <c r="U184" s="44"/>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43"/>
      <c r="BH184" s="43"/>
      <c r="BI184" s="43"/>
      <c r="BJ184" s="43"/>
      <c r="BK184" s="43"/>
      <c r="BL184" s="43"/>
      <c r="BM184" s="43"/>
      <c r="BN184" s="43"/>
    </row>
    <row r="185" ht="13.5" customHeight="1">
      <c r="A185" s="11"/>
      <c r="B185" s="11"/>
      <c r="C185" s="43"/>
      <c r="D185" s="43"/>
      <c r="E185" s="43"/>
      <c r="F185" s="43"/>
      <c r="G185" s="43"/>
      <c r="H185" s="43"/>
      <c r="I185" s="43"/>
      <c r="J185" s="43"/>
      <c r="K185" s="43"/>
      <c r="L185" s="43"/>
      <c r="M185" s="43"/>
      <c r="N185" s="43"/>
      <c r="O185" s="43"/>
      <c r="P185" s="43"/>
      <c r="Q185" s="43"/>
      <c r="R185" s="44"/>
      <c r="S185" s="43"/>
      <c r="T185" s="43"/>
      <c r="U185" s="44"/>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43"/>
      <c r="BH185" s="43"/>
      <c r="BI185" s="43"/>
      <c r="BJ185" s="43"/>
      <c r="BK185" s="43"/>
      <c r="BL185" s="43"/>
      <c r="BM185" s="43"/>
      <c r="BN185" s="43"/>
    </row>
    <row r="186" ht="13.5" customHeight="1">
      <c r="A186" s="11"/>
      <c r="B186" s="11"/>
      <c r="C186" s="43"/>
      <c r="D186" s="43"/>
      <c r="E186" s="43"/>
      <c r="F186" s="43"/>
      <c r="G186" s="43"/>
      <c r="H186" s="43"/>
      <c r="I186" s="43"/>
      <c r="J186" s="43"/>
      <c r="K186" s="43"/>
      <c r="L186" s="43"/>
      <c r="M186" s="43"/>
      <c r="N186" s="43"/>
      <c r="O186" s="43"/>
      <c r="P186" s="43"/>
      <c r="Q186" s="43"/>
      <c r="R186" s="44"/>
      <c r="S186" s="43"/>
      <c r="T186" s="43"/>
      <c r="U186" s="44"/>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43"/>
      <c r="BH186" s="43"/>
      <c r="BI186" s="43"/>
      <c r="BJ186" s="43"/>
      <c r="BK186" s="43"/>
      <c r="BL186" s="43"/>
      <c r="BM186" s="43"/>
      <c r="BN186" s="43"/>
    </row>
    <row r="187" ht="13.5" customHeight="1">
      <c r="A187" s="11"/>
      <c r="B187" s="11"/>
      <c r="C187" s="43"/>
      <c r="D187" s="43"/>
      <c r="E187" s="43"/>
      <c r="F187" s="43"/>
      <c r="G187" s="43"/>
      <c r="H187" s="43"/>
      <c r="I187" s="43"/>
      <c r="J187" s="43"/>
      <c r="K187" s="43"/>
      <c r="L187" s="43"/>
      <c r="M187" s="43"/>
      <c r="N187" s="43"/>
      <c r="O187" s="43"/>
      <c r="P187" s="43"/>
      <c r="Q187" s="43"/>
      <c r="R187" s="44"/>
      <c r="S187" s="43"/>
      <c r="T187" s="43"/>
      <c r="U187" s="44"/>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43"/>
      <c r="BH187" s="43"/>
      <c r="BI187" s="43"/>
      <c r="BJ187" s="43"/>
      <c r="BK187" s="43"/>
      <c r="BL187" s="43"/>
      <c r="BM187" s="43"/>
      <c r="BN187" s="43"/>
    </row>
    <row r="188" ht="13.5" customHeight="1">
      <c r="A188" s="11"/>
      <c r="B188" s="11"/>
      <c r="C188" s="43"/>
      <c r="D188" s="43"/>
      <c r="E188" s="43"/>
      <c r="F188" s="43"/>
      <c r="G188" s="43"/>
      <c r="H188" s="43"/>
      <c r="I188" s="43"/>
      <c r="J188" s="43"/>
      <c r="K188" s="43"/>
      <c r="L188" s="43"/>
      <c r="M188" s="43"/>
      <c r="N188" s="43"/>
      <c r="O188" s="43"/>
      <c r="P188" s="43"/>
      <c r="Q188" s="43"/>
      <c r="R188" s="44"/>
      <c r="S188" s="43"/>
      <c r="T188" s="43"/>
      <c r="U188" s="44"/>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43"/>
      <c r="BH188" s="43"/>
      <c r="BI188" s="43"/>
      <c r="BJ188" s="43"/>
      <c r="BK188" s="43"/>
      <c r="BL188" s="43"/>
      <c r="BM188" s="43"/>
      <c r="BN188" s="43"/>
    </row>
    <row r="189" ht="13.5" customHeight="1">
      <c r="A189" s="11"/>
      <c r="B189" s="11"/>
      <c r="C189" s="43"/>
      <c r="D189" s="43"/>
      <c r="E189" s="43"/>
      <c r="F189" s="43"/>
      <c r="G189" s="43"/>
      <c r="H189" s="43"/>
      <c r="I189" s="43"/>
      <c r="J189" s="43"/>
      <c r="K189" s="43"/>
      <c r="L189" s="43"/>
      <c r="M189" s="43"/>
      <c r="N189" s="43"/>
      <c r="O189" s="43"/>
      <c r="P189" s="43"/>
      <c r="Q189" s="43"/>
      <c r="R189" s="44"/>
      <c r="S189" s="43"/>
      <c r="T189" s="43"/>
      <c r="U189" s="44"/>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43"/>
      <c r="BH189" s="43"/>
      <c r="BI189" s="43"/>
      <c r="BJ189" s="43"/>
      <c r="BK189" s="43"/>
      <c r="BL189" s="43"/>
      <c r="BM189" s="43"/>
      <c r="BN189" s="43"/>
    </row>
    <row r="190" ht="13.5" customHeight="1">
      <c r="A190" s="11"/>
      <c r="B190" s="11"/>
      <c r="C190" s="43"/>
      <c r="D190" s="43"/>
      <c r="E190" s="43"/>
      <c r="F190" s="43"/>
      <c r="G190" s="43"/>
      <c r="H190" s="43"/>
      <c r="I190" s="43"/>
      <c r="J190" s="43"/>
      <c r="K190" s="43"/>
      <c r="L190" s="43"/>
      <c r="M190" s="43"/>
      <c r="N190" s="43"/>
      <c r="O190" s="43"/>
      <c r="P190" s="43"/>
      <c r="Q190" s="43"/>
      <c r="R190" s="44"/>
      <c r="S190" s="43"/>
      <c r="T190" s="43"/>
      <c r="U190" s="44"/>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43"/>
      <c r="BH190" s="43"/>
      <c r="BI190" s="43"/>
      <c r="BJ190" s="43"/>
      <c r="BK190" s="43"/>
      <c r="BL190" s="43"/>
      <c r="BM190" s="43"/>
      <c r="BN190" s="43"/>
    </row>
    <row r="191" ht="13.5" customHeight="1">
      <c r="A191" s="11"/>
      <c r="B191" s="11"/>
      <c r="C191" s="43"/>
      <c r="D191" s="43"/>
      <c r="E191" s="43"/>
      <c r="F191" s="43"/>
      <c r="G191" s="43"/>
      <c r="H191" s="43"/>
      <c r="I191" s="43"/>
      <c r="J191" s="43"/>
      <c r="K191" s="43"/>
      <c r="L191" s="43"/>
      <c r="M191" s="43"/>
      <c r="N191" s="43"/>
      <c r="O191" s="43"/>
      <c r="P191" s="43"/>
      <c r="Q191" s="43"/>
      <c r="R191" s="44"/>
      <c r="S191" s="43"/>
      <c r="T191" s="43"/>
      <c r="U191" s="44"/>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43"/>
      <c r="BH191" s="43"/>
      <c r="BI191" s="43"/>
      <c r="BJ191" s="43"/>
      <c r="BK191" s="43"/>
      <c r="BL191" s="43"/>
      <c r="BM191" s="43"/>
      <c r="BN191" s="43"/>
    </row>
    <row r="192" ht="13.5" customHeight="1">
      <c r="A192" s="11"/>
      <c r="B192" s="11"/>
      <c r="C192" s="43"/>
      <c r="D192" s="43"/>
      <c r="E192" s="43"/>
      <c r="F192" s="43"/>
      <c r="G192" s="43"/>
      <c r="H192" s="43"/>
      <c r="I192" s="43"/>
      <c r="J192" s="43"/>
      <c r="K192" s="43"/>
      <c r="L192" s="43"/>
      <c r="M192" s="43"/>
      <c r="N192" s="43"/>
      <c r="O192" s="43"/>
      <c r="P192" s="43"/>
      <c r="Q192" s="43"/>
      <c r="R192" s="44"/>
      <c r="S192" s="43"/>
      <c r="T192" s="43"/>
      <c r="U192" s="44"/>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43"/>
      <c r="BH192" s="43"/>
      <c r="BI192" s="43"/>
      <c r="BJ192" s="43"/>
      <c r="BK192" s="43"/>
      <c r="BL192" s="43"/>
      <c r="BM192" s="43"/>
      <c r="BN192" s="43"/>
    </row>
    <row r="193" ht="13.5" customHeight="1">
      <c r="A193" s="11"/>
      <c r="B193" s="11"/>
      <c r="C193" s="43"/>
      <c r="D193" s="43"/>
      <c r="E193" s="43"/>
      <c r="F193" s="43"/>
      <c r="G193" s="43"/>
      <c r="H193" s="43"/>
      <c r="I193" s="43"/>
      <c r="J193" s="43"/>
      <c r="K193" s="43"/>
      <c r="L193" s="43"/>
      <c r="M193" s="43"/>
      <c r="N193" s="43"/>
      <c r="O193" s="43"/>
      <c r="P193" s="43"/>
      <c r="Q193" s="43"/>
      <c r="R193" s="44"/>
      <c r="S193" s="43"/>
      <c r="T193" s="43"/>
      <c r="U193" s="44"/>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43"/>
      <c r="BH193" s="43"/>
      <c r="BI193" s="43"/>
      <c r="BJ193" s="43"/>
      <c r="BK193" s="43"/>
      <c r="BL193" s="43"/>
      <c r="BM193" s="43"/>
      <c r="BN193" s="43"/>
    </row>
    <row r="194" ht="13.5" customHeight="1">
      <c r="A194" s="11"/>
      <c r="B194" s="11"/>
      <c r="C194" s="43"/>
      <c r="D194" s="43"/>
      <c r="E194" s="43"/>
      <c r="F194" s="43"/>
      <c r="G194" s="43"/>
      <c r="H194" s="43"/>
      <c r="I194" s="43"/>
      <c r="J194" s="43"/>
      <c r="K194" s="43"/>
      <c r="L194" s="43"/>
      <c r="M194" s="43"/>
      <c r="N194" s="43"/>
      <c r="O194" s="43"/>
      <c r="P194" s="43"/>
      <c r="Q194" s="43"/>
      <c r="R194" s="44"/>
      <c r="S194" s="43"/>
      <c r="T194" s="43"/>
      <c r="U194" s="44"/>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43"/>
      <c r="BH194" s="43"/>
      <c r="BI194" s="43"/>
      <c r="BJ194" s="43"/>
      <c r="BK194" s="43"/>
      <c r="BL194" s="43"/>
      <c r="BM194" s="43"/>
      <c r="BN194" s="43"/>
    </row>
    <row r="195" ht="13.5" customHeight="1">
      <c r="A195" s="11"/>
      <c r="B195" s="11"/>
      <c r="C195" s="43"/>
      <c r="D195" s="43"/>
      <c r="E195" s="43"/>
      <c r="F195" s="43"/>
      <c r="G195" s="43"/>
      <c r="H195" s="43"/>
      <c r="I195" s="43"/>
      <c r="J195" s="43"/>
      <c r="K195" s="43"/>
      <c r="L195" s="43"/>
      <c r="M195" s="43"/>
      <c r="N195" s="43"/>
      <c r="O195" s="43"/>
      <c r="P195" s="43"/>
      <c r="Q195" s="43"/>
      <c r="R195" s="44"/>
      <c r="S195" s="43"/>
      <c r="T195" s="43"/>
      <c r="U195" s="44"/>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43"/>
      <c r="BH195" s="43"/>
      <c r="BI195" s="43"/>
      <c r="BJ195" s="43"/>
      <c r="BK195" s="43"/>
      <c r="BL195" s="43"/>
      <c r="BM195" s="43"/>
      <c r="BN195" s="43"/>
    </row>
    <row r="196" ht="13.5" customHeight="1">
      <c r="A196" s="11"/>
      <c r="B196" s="11"/>
      <c r="C196" s="43"/>
      <c r="D196" s="43"/>
      <c r="E196" s="43"/>
      <c r="F196" s="43"/>
      <c r="G196" s="43"/>
      <c r="H196" s="43"/>
      <c r="I196" s="43"/>
      <c r="J196" s="43"/>
      <c r="K196" s="43"/>
      <c r="L196" s="43"/>
      <c r="M196" s="43"/>
      <c r="N196" s="43"/>
      <c r="O196" s="43"/>
      <c r="P196" s="43"/>
      <c r="Q196" s="43"/>
      <c r="R196" s="44"/>
      <c r="S196" s="43"/>
      <c r="T196" s="43"/>
      <c r="U196" s="44"/>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43"/>
      <c r="BH196" s="43"/>
      <c r="BI196" s="43"/>
      <c r="BJ196" s="43"/>
      <c r="BK196" s="43"/>
      <c r="BL196" s="43"/>
      <c r="BM196" s="43"/>
      <c r="BN196" s="43"/>
    </row>
    <row r="197" ht="13.5" customHeight="1">
      <c r="A197" s="11"/>
      <c r="B197" s="11"/>
      <c r="C197" s="43"/>
      <c r="D197" s="43"/>
      <c r="E197" s="43"/>
      <c r="F197" s="43"/>
      <c r="G197" s="43"/>
      <c r="H197" s="43"/>
      <c r="I197" s="43"/>
      <c r="J197" s="43"/>
      <c r="K197" s="43"/>
      <c r="L197" s="43"/>
      <c r="M197" s="43"/>
      <c r="N197" s="43"/>
      <c r="O197" s="43"/>
      <c r="P197" s="43"/>
      <c r="Q197" s="43"/>
      <c r="R197" s="44"/>
      <c r="S197" s="43"/>
      <c r="T197" s="43"/>
      <c r="U197" s="44"/>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43"/>
      <c r="BH197" s="43"/>
      <c r="BI197" s="43"/>
      <c r="BJ197" s="43"/>
      <c r="BK197" s="43"/>
      <c r="BL197" s="43"/>
      <c r="BM197" s="43"/>
      <c r="BN197" s="43"/>
    </row>
    <row r="198" ht="13.5" customHeight="1">
      <c r="A198" s="11"/>
      <c r="B198" s="11"/>
      <c r="C198" s="43"/>
      <c r="D198" s="43"/>
      <c r="E198" s="43"/>
      <c r="F198" s="43"/>
      <c r="G198" s="43"/>
      <c r="H198" s="43"/>
      <c r="I198" s="43"/>
      <c r="J198" s="43"/>
      <c r="K198" s="43"/>
      <c r="L198" s="43"/>
      <c r="M198" s="43"/>
      <c r="N198" s="43"/>
      <c r="O198" s="43"/>
      <c r="P198" s="43"/>
      <c r="Q198" s="43"/>
      <c r="R198" s="44"/>
      <c r="S198" s="43"/>
      <c r="T198" s="43"/>
      <c r="U198" s="44"/>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43"/>
      <c r="BH198" s="43"/>
      <c r="BI198" s="43"/>
      <c r="BJ198" s="43"/>
      <c r="BK198" s="43"/>
      <c r="BL198" s="43"/>
      <c r="BM198" s="43"/>
      <c r="BN198" s="43"/>
    </row>
    <row r="199" ht="13.5" customHeight="1">
      <c r="A199" s="11"/>
      <c r="B199" s="11"/>
      <c r="C199" s="43"/>
      <c r="D199" s="43"/>
      <c r="E199" s="43"/>
      <c r="F199" s="43"/>
      <c r="G199" s="43"/>
      <c r="H199" s="43"/>
      <c r="I199" s="43"/>
      <c r="J199" s="43"/>
      <c r="K199" s="43"/>
      <c r="L199" s="43"/>
      <c r="M199" s="43"/>
      <c r="N199" s="43"/>
      <c r="O199" s="43"/>
      <c r="P199" s="43"/>
      <c r="Q199" s="43"/>
      <c r="R199" s="44"/>
      <c r="S199" s="43"/>
      <c r="T199" s="43"/>
      <c r="U199" s="44"/>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43"/>
      <c r="BH199" s="43"/>
      <c r="BI199" s="43"/>
      <c r="BJ199" s="43"/>
      <c r="BK199" s="43"/>
      <c r="BL199" s="43"/>
      <c r="BM199" s="43"/>
      <c r="BN199" s="43"/>
    </row>
    <row r="200" ht="13.5" customHeight="1">
      <c r="A200" s="11"/>
      <c r="B200" s="11"/>
      <c r="C200" s="43"/>
      <c r="D200" s="43"/>
      <c r="E200" s="43"/>
      <c r="F200" s="43"/>
      <c r="G200" s="43"/>
      <c r="H200" s="43"/>
      <c r="I200" s="43"/>
      <c r="J200" s="43"/>
      <c r="K200" s="43"/>
      <c r="L200" s="43"/>
      <c r="M200" s="43"/>
      <c r="N200" s="43"/>
      <c r="O200" s="43"/>
      <c r="P200" s="43"/>
      <c r="Q200" s="43"/>
      <c r="R200" s="44"/>
      <c r="S200" s="43"/>
      <c r="T200" s="43"/>
      <c r="U200" s="44"/>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43"/>
      <c r="BH200" s="43"/>
      <c r="BI200" s="43"/>
      <c r="BJ200" s="43"/>
      <c r="BK200" s="43"/>
      <c r="BL200" s="43"/>
      <c r="BM200" s="43"/>
      <c r="BN200" s="43"/>
    </row>
    <row r="201" ht="13.5" customHeight="1">
      <c r="A201" s="11"/>
      <c r="B201" s="11"/>
      <c r="C201" s="43"/>
      <c r="D201" s="43"/>
      <c r="E201" s="43"/>
      <c r="F201" s="43"/>
      <c r="G201" s="43"/>
      <c r="H201" s="43"/>
      <c r="I201" s="43"/>
      <c r="J201" s="43"/>
      <c r="K201" s="43"/>
      <c r="L201" s="43"/>
      <c r="M201" s="43"/>
      <c r="N201" s="43"/>
      <c r="O201" s="43"/>
      <c r="P201" s="43"/>
      <c r="Q201" s="43"/>
      <c r="R201" s="44"/>
      <c r="S201" s="43"/>
      <c r="T201" s="43"/>
      <c r="U201" s="44"/>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43"/>
      <c r="BH201" s="43"/>
      <c r="BI201" s="43"/>
      <c r="BJ201" s="43"/>
      <c r="BK201" s="43"/>
      <c r="BL201" s="43"/>
      <c r="BM201" s="43"/>
      <c r="BN201" s="43"/>
    </row>
    <row r="202" ht="13.5" customHeight="1">
      <c r="A202" s="11"/>
      <c r="B202" s="11"/>
      <c r="C202" s="43"/>
      <c r="D202" s="43"/>
      <c r="E202" s="43"/>
      <c r="F202" s="43"/>
      <c r="G202" s="43"/>
      <c r="H202" s="43"/>
      <c r="I202" s="43"/>
      <c r="J202" s="43"/>
      <c r="K202" s="43"/>
      <c r="L202" s="43"/>
      <c r="M202" s="43"/>
      <c r="N202" s="43"/>
      <c r="O202" s="43"/>
      <c r="P202" s="43"/>
      <c r="Q202" s="43"/>
      <c r="R202" s="44"/>
      <c r="S202" s="43"/>
      <c r="T202" s="43"/>
      <c r="U202" s="44"/>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43"/>
      <c r="BH202" s="43"/>
      <c r="BI202" s="43"/>
      <c r="BJ202" s="43"/>
      <c r="BK202" s="43"/>
      <c r="BL202" s="43"/>
      <c r="BM202" s="43"/>
      <c r="BN202" s="43"/>
    </row>
    <row r="203" ht="13.5" customHeight="1">
      <c r="A203" s="11"/>
      <c r="B203" s="11"/>
      <c r="C203" s="43"/>
      <c r="D203" s="43"/>
      <c r="E203" s="43"/>
      <c r="F203" s="43"/>
      <c r="G203" s="43"/>
      <c r="H203" s="43"/>
      <c r="I203" s="43"/>
      <c r="J203" s="43"/>
      <c r="K203" s="43"/>
      <c r="L203" s="43"/>
      <c r="M203" s="43"/>
      <c r="N203" s="43"/>
      <c r="O203" s="43"/>
      <c r="P203" s="43"/>
      <c r="Q203" s="43"/>
      <c r="R203" s="44"/>
      <c r="S203" s="43"/>
      <c r="T203" s="43"/>
      <c r="U203" s="44"/>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43"/>
      <c r="BH203" s="43"/>
      <c r="BI203" s="43"/>
      <c r="BJ203" s="43"/>
      <c r="BK203" s="43"/>
      <c r="BL203" s="43"/>
      <c r="BM203" s="43"/>
      <c r="BN203" s="43"/>
    </row>
    <row r="204" ht="13.5" customHeight="1">
      <c r="A204" s="11"/>
      <c r="B204" s="11"/>
      <c r="C204" s="43"/>
      <c r="D204" s="43"/>
      <c r="E204" s="43"/>
      <c r="F204" s="43"/>
      <c r="G204" s="43"/>
      <c r="H204" s="43"/>
      <c r="I204" s="43"/>
      <c r="J204" s="43"/>
      <c r="K204" s="43"/>
      <c r="L204" s="43"/>
      <c r="M204" s="43"/>
      <c r="N204" s="43"/>
      <c r="O204" s="43"/>
      <c r="P204" s="43"/>
      <c r="Q204" s="43"/>
      <c r="R204" s="44"/>
      <c r="S204" s="43"/>
      <c r="T204" s="43"/>
      <c r="U204" s="44"/>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43"/>
      <c r="BH204" s="43"/>
      <c r="BI204" s="43"/>
      <c r="BJ204" s="43"/>
      <c r="BK204" s="43"/>
      <c r="BL204" s="43"/>
      <c r="BM204" s="43"/>
      <c r="BN204" s="43"/>
    </row>
    <row r="205" ht="13.5" customHeight="1">
      <c r="A205" s="11"/>
      <c r="B205" s="11"/>
      <c r="C205" s="43"/>
      <c r="D205" s="43"/>
      <c r="E205" s="43"/>
      <c r="F205" s="43"/>
      <c r="G205" s="43"/>
      <c r="H205" s="43"/>
      <c r="I205" s="43"/>
      <c r="J205" s="43"/>
      <c r="K205" s="43"/>
      <c r="L205" s="43"/>
      <c r="M205" s="43"/>
      <c r="N205" s="43"/>
      <c r="O205" s="43"/>
      <c r="P205" s="43"/>
      <c r="Q205" s="43"/>
      <c r="R205" s="44"/>
      <c r="S205" s="43"/>
      <c r="T205" s="43"/>
      <c r="U205" s="44"/>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43"/>
      <c r="BH205" s="43"/>
      <c r="BI205" s="43"/>
      <c r="BJ205" s="43"/>
      <c r="BK205" s="43"/>
      <c r="BL205" s="43"/>
      <c r="BM205" s="43"/>
      <c r="BN205" s="43"/>
    </row>
    <row r="206" ht="13.5" customHeight="1">
      <c r="A206" s="11"/>
      <c r="B206" s="11"/>
      <c r="C206" s="43"/>
      <c r="D206" s="43"/>
      <c r="E206" s="43"/>
      <c r="F206" s="43"/>
      <c r="G206" s="43"/>
      <c r="H206" s="43"/>
      <c r="I206" s="43"/>
      <c r="J206" s="43"/>
      <c r="K206" s="43"/>
      <c r="L206" s="43"/>
      <c r="M206" s="43"/>
      <c r="N206" s="43"/>
      <c r="O206" s="43"/>
      <c r="P206" s="43"/>
      <c r="Q206" s="43"/>
      <c r="R206" s="44"/>
      <c r="S206" s="43"/>
      <c r="T206" s="43"/>
      <c r="U206" s="44"/>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43"/>
      <c r="BH206" s="43"/>
      <c r="BI206" s="43"/>
      <c r="BJ206" s="43"/>
      <c r="BK206" s="43"/>
      <c r="BL206" s="43"/>
      <c r="BM206" s="43"/>
      <c r="BN206" s="43"/>
    </row>
    <row r="207" ht="13.5" customHeight="1">
      <c r="A207" s="11"/>
      <c r="B207" s="11"/>
      <c r="C207" s="43"/>
      <c r="D207" s="43"/>
      <c r="E207" s="43"/>
      <c r="F207" s="43"/>
      <c r="G207" s="43"/>
      <c r="H207" s="43"/>
      <c r="I207" s="43"/>
      <c r="J207" s="43"/>
      <c r="K207" s="43"/>
      <c r="L207" s="43"/>
      <c r="M207" s="43"/>
      <c r="N207" s="43"/>
      <c r="O207" s="43"/>
      <c r="P207" s="43"/>
      <c r="Q207" s="43"/>
      <c r="R207" s="44"/>
      <c r="S207" s="43"/>
      <c r="T207" s="43"/>
      <c r="U207" s="44"/>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43"/>
      <c r="BH207" s="43"/>
      <c r="BI207" s="43"/>
      <c r="BJ207" s="43"/>
      <c r="BK207" s="43"/>
      <c r="BL207" s="43"/>
      <c r="BM207" s="43"/>
      <c r="BN207" s="43"/>
    </row>
    <row r="208" ht="13.5" customHeight="1">
      <c r="A208" s="11"/>
      <c r="B208" s="11"/>
      <c r="C208" s="43"/>
      <c r="D208" s="43"/>
      <c r="E208" s="43"/>
      <c r="F208" s="43"/>
      <c r="G208" s="43"/>
      <c r="H208" s="43"/>
      <c r="I208" s="43"/>
      <c r="J208" s="43"/>
      <c r="K208" s="43"/>
      <c r="L208" s="43"/>
      <c r="M208" s="43"/>
      <c r="N208" s="43"/>
      <c r="O208" s="43"/>
      <c r="P208" s="43"/>
      <c r="Q208" s="43"/>
      <c r="R208" s="44"/>
      <c r="S208" s="43"/>
      <c r="T208" s="43"/>
      <c r="U208" s="44"/>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43"/>
      <c r="BH208" s="43"/>
      <c r="BI208" s="43"/>
      <c r="BJ208" s="43"/>
      <c r="BK208" s="43"/>
      <c r="BL208" s="43"/>
      <c r="BM208" s="43"/>
      <c r="BN208" s="43"/>
    </row>
    <row r="209" ht="13.5" customHeight="1">
      <c r="A209" s="11"/>
      <c r="B209" s="11"/>
      <c r="C209" s="43"/>
      <c r="D209" s="43"/>
      <c r="E209" s="43"/>
      <c r="F209" s="43"/>
      <c r="G209" s="43"/>
      <c r="H209" s="43"/>
      <c r="I209" s="43"/>
      <c r="J209" s="43"/>
      <c r="K209" s="43"/>
      <c r="L209" s="43"/>
      <c r="M209" s="43"/>
      <c r="N209" s="43"/>
      <c r="O209" s="43"/>
      <c r="P209" s="43"/>
      <c r="Q209" s="43"/>
      <c r="R209" s="44"/>
      <c r="S209" s="43"/>
      <c r="T209" s="43"/>
      <c r="U209" s="44"/>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43"/>
      <c r="BH209" s="43"/>
      <c r="BI209" s="43"/>
      <c r="BJ209" s="43"/>
      <c r="BK209" s="43"/>
      <c r="BL209" s="43"/>
      <c r="BM209" s="43"/>
      <c r="BN209" s="43"/>
    </row>
    <row r="210" ht="13.5" customHeight="1">
      <c r="A210" s="11"/>
      <c r="B210" s="11"/>
      <c r="C210" s="43"/>
      <c r="D210" s="43"/>
      <c r="E210" s="43"/>
      <c r="F210" s="43"/>
      <c r="G210" s="43"/>
      <c r="H210" s="43"/>
      <c r="I210" s="43"/>
      <c r="J210" s="43"/>
      <c r="K210" s="43"/>
      <c r="L210" s="43"/>
      <c r="M210" s="43"/>
      <c r="N210" s="43"/>
      <c r="O210" s="43"/>
      <c r="P210" s="43"/>
      <c r="Q210" s="43"/>
      <c r="R210" s="44"/>
      <c r="S210" s="43"/>
      <c r="T210" s="43"/>
      <c r="U210" s="44"/>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43"/>
      <c r="BH210" s="43"/>
      <c r="BI210" s="43"/>
      <c r="BJ210" s="43"/>
      <c r="BK210" s="43"/>
      <c r="BL210" s="43"/>
      <c r="BM210" s="43"/>
      <c r="BN210" s="43"/>
    </row>
    <row r="211" ht="13.5" customHeight="1">
      <c r="A211" s="11"/>
      <c r="B211" s="11"/>
      <c r="C211" s="43"/>
      <c r="D211" s="43"/>
      <c r="E211" s="43"/>
      <c r="F211" s="43"/>
      <c r="G211" s="43"/>
      <c r="H211" s="43"/>
      <c r="I211" s="43"/>
      <c r="J211" s="43"/>
      <c r="K211" s="43"/>
      <c r="L211" s="43"/>
      <c r="M211" s="43"/>
      <c r="N211" s="43"/>
      <c r="O211" s="43"/>
      <c r="P211" s="43"/>
      <c r="Q211" s="43"/>
      <c r="R211" s="44"/>
      <c r="S211" s="43"/>
      <c r="T211" s="43"/>
      <c r="U211" s="44"/>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43"/>
      <c r="BH211" s="43"/>
      <c r="BI211" s="43"/>
      <c r="BJ211" s="43"/>
      <c r="BK211" s="43"/>
      <c r="BL211" s="43"/>
      <c r="BM211" s="43"/>
      <c r="BN211" s="43"/>
    </row>
    <row r="212" ht="13.5" customHeight="1">
      <c r="A212" s="11"/>
      <c r="B212" s="11"/>
      <c r="C212" s="43"/>
      <c r="D212" s="43"/>
      <c r="E212" s="43"/>
      <c r="F212" s="43"/>
      <c r="G212" s="43"/>
      <c r="H212" s="43"/>
      <c r="I212" s="43"/>
      <c r="J212" s="43"/>
      <c r="K212" s="43"/>
      <c r="L212" s="43"/>
      <c r="M212" s="43"/>
      <c r="N212" s="43"/>
      <c r="O212" s="43"/>
      <c r="P212" s="43"/>
      <c r="Q212" s="43"/>
      <c r="R212" s="44"/>
      <c r="S212" s="43"/>
      <c r="T212" s="43"/>
      <c r="U212" s="44"/>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43"/>
      <c r="BH212" s="43"/>
      <c r="BI212" s="43"/>
      <c r="BJ212" s="43"/>
      <c r="BK212" s="43"/>
      <c r="BL212" s="43"/>
      <c r="BM212" s="43"/>
      <c r="BN212" s="43"/>
    </row>
    <row r="213" ht="13.5" customHeight="1">
      <c r="A213" s="11"/>
      <c r="B213" s="11"/>
      <c r="C213" s="43"/>
      <c r="D213" s="43"/>
      <c r="E213" s="43"/>
      <c r="F213" s="43"/>
      <c r="G213" s="43"/>
      <c r="H213" s="43"/>
      <c r="I213" s="43"/>
      <c r="J213" s="43"/>
      <c r="K213" s="43"/>
      <c r="L213" s="43"/>
      <c r="M213" s="43"/>
      <c r="N213" s="43"/>
      <c r="O213" s="43"/>
      <c r="P213" s="43"/>
      <c r="Q213" s="43"/>
      <c r="R213" s="44"/>
      <c r="S213" s="43"/>
      <c r="T213" s="43"/>
      <c r="U213" s="44"/>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43"/>
      <c r="BH213" s="43"/>
      <c r="BI213" s="43"/>
      <c r="BJ213" s="43"/>
      <c r="BK213" s="43"/>
      <c r="BL213" s="43"/>
      <c r="BM213" s="43"/>
      <c r="BN213" s="43"/>
    </row>
    <row r="214" ht="13.5" customHeight="1">
      <c r="A214" s="11"/>
      <c r="B214" s="11"/>
      <c r="C214" s="43"/>
      <c r="D214" s="43"/>
      <c r="E214" s="43"/>
      <c r="F214" s="43"/>
      <c r="G214" s="43"/>
      <c r="H214" s="43"/>
      <c r="I214" s="43"/>
      <c r="J214" s="43"/>
      <c r="K214" s="43"/>
      <c r="L214" s="43"/>
      <c r="M214" s="43"/>
      <c r="N214" s="43"/>
      <c r="O214" s="43"/>
      <c r="P214" s="43"/>
      <c r="Q214" s="43"/>
      <c r="R214" s="44"/>
      <c r="S214" s="43"/>
      <c r="T214" s="43"/>
      <c r="U214" s="44"/>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43"/>
      <c r="BH214" s="43"/>
      <c r="BI214" s="43"/>
      <c r="BJ214" s="43"/>
      <c r="BK214" s="43"/>
      <c r="BL214" s="43"/>
      <c r="BM214" s="43"/>
      <c r="BN214" s="43"/>
    </row>
    <row r="215" ht="13.5" customHeight="1">
      <c r="A215" s="11"/>
      <c r="B215" s="11"/>
      <c r="C215" s="43"/>
      <c r="D215" s="43"/>
      <c r="E215" s="43"/>
      <c r="F215" s="43"/>
      <c r="G215" s="43"/>
      <c r="H215" s="43"/>
      <c r="I215" s="43"/>
      <c r="J215" s="43"/>
      <c r="K215" s="43"/>
      <c r="L215" s="43"/>
      <c r="M215" s="43"/>
      <c r="N215" s="43"/>
      <c r="O215" s="43"/>
      <c r="P215" s="43"/>
      <c r="Q215" s="43"/>
      <c r="R215" s="44"/>
      <c r="S215" s="43"/>
      <c r="T215" s="43"/>
      <c r="U215" s="44"/>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43"/>
      <c r="BH215" s="43"/>
      <c r="BI215" s="43"/>
      <c r="BJ215" s="43"/>
      <c r="BK215" s="43"/>
      <c r="BL215" s="43"/>
      <c r="BM215" s="43"/>
      <c r="BN215" s="43"/>
    </row>
    <row r="216" ht="13.5" customHeight="1">
      <c r="A216" s="11"/>
      <c r="B216" s="11"/>
      <c r="C216" s="43"/>
      <c r="D216" s="43"/>
      <c r="E216" s="43"/>
      <c r="F216" s="43"/>
      <c r="G216" s="43"/>
      <c r="H216" s="43"/>
      <c r="I216" s="43"/>
      <c r="J216" s="43"/>
      <c r="K216" s="43"/>
      <c r="L216" s="43"/>
      <c r="M216" s="43"/>
      <c r="N216" s="43"/>
      <c r="O216" s="43"/>
      <c r="P216" s="43"/>
      <c r="Q216" s="43"/>
      <c r="R216" s="44"/>
      <c r="S216" s="43"/>
      <c r="T216" s="43"/>
      <c r="U216" s="44"/>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43"/>
      <c r="BH216" s="43"/>
      <c r="BI216" s="43"/>
      <c r="BJ216" s="43"/>
      <c r="BK216" s="43"/>
      <c r="BL216" s="43"/>
      <c r="BM216" s="43"/>
      <c r="BN216" s="43"/>
    </row>
    <row r="217" ht="13.5" customHeight="1">
      <c r="A217" s="11"/>
      <c r="B217" s="11"/>
      <c r="C217" s="43"/>
      <c r="D217" s="43"/>
      <c r="E217" s="43"/>
      <c r="F217" s="43"/>
      <c r="G217" s="43"/>
      <c r="H217" s="43"/>
      <c r="I217" s="43"/>
      <c r="J217" s="43"/>
      <c r="K217" s="43"/>
      <c r="L217" s="43"/>
      <c r="M217" s="43"/>
      <c r="N217" s="43"/>
      <c r="O217" s="43"/>
      <c r="P217" s="43"/>
      <c r="Q217" s="43"/>
      <c r="R217" s="44"/>
      <c r="S217" s="43"/>
      <c r="T217" s="43"/>
      <c r="U217" s="44"/>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43"/>
      <c r="BH217" s="43"/>
      <c r="BI217" s="43"/>
      <c r="BJ217" s="43"/>
      <c r="BK217" s="43"/>
      <c r="BL217" s="43"/>
      <c r="BM217" s="43"/>
      <c r="BN217" s="43"/>
    </row>
    <row r="218" ht="13.5" customHeight="1">
      <c r="A218" s="11"/>
      <c r="B218" s="11"/>
      <c r="C218" s="43"/>
      <c r="D218" s="43"/>
      <c r="E218" s="43"/>
      <c r="F218" s="43"/>
      <c r="G218" s="43"/>
      <c r="H218" s="43"/>
      <c r="I218" s="43"/>
      <c r="J218" s="43"/>
      <c r="K218" s="43"/>
      <c r="L218" s="43"/>
      <c r="M218" s="43"/>
      <c r="N218" s="43"/>
      <c r="O218" s="43"/>
      <c r="P218" s="43"/>
      <c r="Q218" s="43"/>
      <c r="R218" s="44"/>
      <c r="S218" s="43"/>
      <c r="T218" s="43"/>
      <c r="U218" s="44"/>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43"/>
      <c r="BH218" s="43"/>
      <c r="BI218" s="43"/>
      <c r="BJ218" s="43"/>
      <c r="BK218" s="43"/>
      <c r="BL218" s="43"/>
      <c r="BM218" s="43"/>
      <c r="BN218" s="43"/>
    </row>
    <row r="219" ht="13.5" customHeight="1">
      <c r="A219" s="11"/>
      <c r="B219" s="11"/>
      <c r="C219" s="43"/>
      <c r="D219" s="43"/>
      <c r="E219" s="43"/>
      <c r="F219" s="43"/>
      <c r="G219" s="43"/>
      <c r="H219" s="43"/>
      <c r="I219" s="43"/>
      <c r="J219" s="43"/>
      <c r="K219" s="43"/>
      <c r="L219" s="43"/>
      <c r="M219" s="43"/>
      <c r="N219" s="43"/>
      <c r="O219" s="43"/>
      <c r="P219" s="43"/>
      <c r="Q219" s="43"/>
      <c r="R219" s="44"/>
      <c r="S219" s="43"/>
      <c r="T219" s="43"/>
      <c r="U219" s="44"/>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43"/>
      <c r="BH219" s="43"/>
      <c r="BI219" s="43"/>
      <c r="BJ219" s="43"/>
      <c r="BK219" s="43"/>
      <c r="BL219" s="43"/>
      <c r="BM219" s="43"/>
      <c r="BN219" s="43"/>
    </row>
    <row r="220" ht="13.5" customHeight="1">
      <c r="A220" s="11"/>
      <c r="B220" s="11"/>
      <c r="C220" s="43"/>
      <c r="D220" s="43"/>
      <c r="E220" s="43"/>
      <c r="F220" s="43"/>
      <c r="G220" s="43"/>
      <c r="H220" s="43"/>
      <c r="I220" s="43"/>
      <c r="J220" s="43"/>
      <c r="K220" s="43"/>
      <c r="L220" s="43"/>
      <c r="M220" s="43"/>
      <c r="N220" s="43"/>
      <c r="O220" s="43"/>
      <c r="P220" s="43"/>
      <c r="Q220" s="43"/>
      <c r="R220" s="44"/>
      <c r="S220" s="43"/>
      <c r="T220" s="43"/>
      <c r="U220" s="44"/>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43"/>
      <c r="BH220" s="43"/>
      <c r="BI220" s="43"/>
      <c r="BJ220" s="43"/>
      <c r="BK220" s="43"/>
      <c r="BL220" s="43"/>
      <c r="BM220" s="43"/>
      <c r="BN220" s="43"/>
    </row>
    <row r="221" ht="13.5" customHeight="1">
      <c r="A221" s="11"/>
      <c r="B221" s="11"/>
      <c r="C221" s="43"/>
      <c r="D221" s="43"/>
      <c r="E221" s="43"/>
      <c r="F221" s="43"/>
      <c r="G221" s="43"/>
      <c r="H221" s="43"/>
      <c r="I221" s="43"/>
      <c r="J221" s="43"/>
      <c r="K221" s="43"/>
      <c r="L221" s="43"/>
      <c r="M221" s="43"/>
      <c r="N221" s="43"/>
      <c r="O221" s="43"/>
      <c r="P221" s="43"/>
      <c r="Q221" s="43"/>
      <c r="R221" s="44"/>
      <c r="S221" s="43"/>
      <c r="T221" s="43"/>
      <c r="U221" s="44"/>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43"/>
      <c r="BH221" s="43"/>
      <c r="BI221" s="43"/>
      <c r="BJ221" s="43"/>
      <c r="BK221" s="43"/>
      <c r="BL221" s="43"/>
      <c r="BM221" s="43"/>
      <c r="BN221" s="43"/>
    </row>
    <row r="222" ht="13.5" customHeight="1">
      <c r="A222" s="11"/>
      <c r="B222" s="11"/>
      <c r="C222" s="43"/>
      <c r="D222" s="43"/>
      <c r="E222" s="43"/>
      <c r="F222" s="43"/>
      <c r="G222" s="43"/>
      <c r="H222" s="43"/>
      <c r="I222" s="43"/>
      <c r="J222" s="43"/>
      <c r="K222" s="43"/>
      <c r="L222" s="43"/>
      <c r="M222" s="43"/>
      <c r="N222" s="43"/>
      <c r="O222" s="43"/>
      <c r="P222" s="43"/>
      <c r="Q222" s="43"/>
      <c r="R222" s="44"/>
      <c r="S222" s="43"/>
      <c r="T222" s="43"/>
      <c r="U222" s="44"/>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43"/>
      <c r="BH222" s="43"/>
      <c r="BI222" s="43"/>
      <c r="BJ222" s="43"/>
      <c r="BK222" s="43"/>
      <c r="BL222" s="43"/>
      <c r="BM222" s="43"/>
      <c r="BN222" s="43"/>
    </row>
    <row r="223" ht="13.5" customHeight="1">
      <c r="A223" s="11"/>
      <c r="B223" s="11"/>
      <c r="C223" s="43"/>
      <c r="D223" s="43"/>
      <c r="E223" s="43"/>
      <c r="F223" s="43"/>
      <c r="G223" s="43"/>
      <c r="H223" s="43"/>
      <c r="I223" s="43"/>
      <c r="J223" s="43"/>
      <c r="K223" s="43"/>
      <c r="L223" s="43"/>
      <c r="M223" s="43"/>
      <c r="N223" s="43"/>
      <c r="O223" s="43"/>
      <c r="P223" s="43"/>
      <c r="Q223" s="43"/>
      <c r="R223" s="44"/>
      <c r="S223" s="43"/>
      <c r="T223" s="43"/>
      <c r="U223" s="44"/>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43"/>
      <c r="BH223" s="43"/>
      <c r="BI223" s="43"/>
      <c r="BJ223" s="43"/>
      <c r="BK223" s="43"/>
      <c r="BL223" s="43"/>
      <c r="BM223" s="43"/>
      <c r="BN223" s="43"/>
    </row>
    <row r="224" ht="13.5" customHeight="1">
      <c r="A224" s="11"/>
      <c r="B224" s="11"/>
      <c r="C224" s="43"/>
      <c r="D224" s="43"/>
      <c r="E224" s="43"/>
      <c r="F224" s="43"/>
      <c r="G224" s="43"/>
      <c r="H224" s="43"/>
      <c r="I224" s="43"/>
      <c r="J224" s="43"/>
      <c r="K224" s="43"/>
      <c r="L224" s="43"/>
      <c r="M224" s="43"/>
      <c r="N224" s="43"/>
      <c r="O224" s="43"/>
      <c r="P224" s="43"/>
      <c r="Q224" s="43"/>
      <c r="R224" s="44"/>
      <c r="S224" s="43"/>
      <c r="T224" s="43"/>
      <c r="U224" s="44"/>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43"/>
      <c r="BH224" s="43"/>
      <c r="BI224" s="43"/>
      <c r="BJ224" s="43"/>
      <c r="BK224" s="43"/>
      <c r="BL224" s="43"/>
      <c r="BM224" s="43"/>
      <c r="BN224" s="43"/>
    </row>
    <row r="225" ht="13.5" customHeight="1">
      <c r="A225" s="11"/>
      <c r="B225" s="11"/>
      <c r="C225" s="43"/>
      <c r="D225" s="43"/>
      <c r="E225" s="43"/>
      <c r="F225" s="43"/>
      <c r="G225" s="43"/>
      <c r="H225" s="43"/>
      <c r="I225" s="43"/>
      <c r="J225" s="43"/>
      <c r="K225" s="43"/>
      <c r="L225" s="43"/>
      <c r="M225" s="43"/>
      <c r="N225" s="43"/>
      <c r="O225" s="43"/>
      <c r="P225" s="43"/>
      <c r="Q225" s="43"/>
      <c r="R225" s="44"/>
      <c r="S225" s="43"/>
      <c r="T225" s="43"/>
      <c r="U225" s="44"/>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43"/>
      <c r="BL225" s="43"/>
      <c r="BM225" s="43"/>
      <c r="BN225" s="43"/>
    </row>
    <row r="226" ht="13.5" customHeight="1">
      <c r="A226" s="11"/>
      <c r="B226" s="11"/>
      <c r="C226" s="43"/>
      <c r="D226" s="43"/>
      <c r="E226" s="43"/>
      <c r="F226" s="43"/>
      <c r="G226" s="43"/>
      <c r="H226" s="43"/>
      <c r="I226" s="43"/>
      <c r="J226" s="43"/>
      <c r="K226" s="43"/>
      <c r="L226" s="43"/>
      <c r="M226" s="43"/>
      <c r="N226" s="43"/>
      <c r="O226" s="43"/>
      <c r="P226" s="43"/>
      <c r="Q226" s="43"/>
      <c r="R226" s="44"/>
      <c r="S226" s="43"/>
      <c r="T226" s="43"/>
      <c r="U226" s="44"/>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43"/>
      <c r="BH226" s="43"/>
      <c r="BI226" s="43"/>
      <c r="BJ226" s="43"/>
      <c r="BK226" s="43"/>
      <c r="BL226" s="43"/>
      <c r="BM226" s="43"/>
      <c r="BN226" s="43"/>
    </row>
    <row r="227" ht="13.5" customHeight="1">
      <c r="A227" s="11"/>
      <c r="B227" s="11"/>
      <c r="C227" s="43"/>
      <c r="D227" s="43"/>
      <c r="E227" s="43"/>
      <c r="F227" s="43"/>
      <c r="G227" s="43"/>
      <c r="H227" s="43"/>
      <c r="I227" s="43"/>
      <c r="J227" s="43"/>
      <c r="K227" s="43"/>
      <c r="L227" s="43"/>
      <c r="M227" s="43"/>
      <c r="N227" s="43"/>
      <c r="O227" s="43"/>
      <c r="P227" s="43"/>
      <c r="Q227" s="43"/>
      <c r="R227" s="44"/>
      <c r="S227" s="43"/>
      <c r="T227" s="43"/>
      <c r="U227" s="44"/>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43"/>
      <c r="BH227" s="43"/>
      <c r="BI227" s="43"/>
      <c r="BJ227" s="43"/>
      <c r="BK227" s="43"/>
      <c r="BL227" s="43"/>
      <c r="BM227" s="43"/>
      <c r="BN227" s="43"/>
    </row>
    <row r="228" ht="13.5" customHeight="1">
      <c r="A228" s="11"/>
      <c r="B228" s="11"/>
      <c r="C228" s="43"/>
      <c r="D228" s="43"/>
      <c r="E228" s="43"/>
      <c r="F228" s="43"/>
      <c r="G228" s="43"/>
      <c r="H228" s="43"/>
      <c r="I228" s="43"/>
      <c r="J228" s="43"/>
      <c r="K228" s="43"/>
      <c r="L228" s="43"/>
      <c r="M228" s="43"/>
      <c r="N228" s="43"/>
      <c r="O228" s="43"/>
      <c r="P228" s="43"/>
      <c r="Q228" s="43"/>
      <c r="R228" s="44"/>
      <c r="S228" s="43"/>
      <c r="T228" s="43"/>
      <c r="U228" s="44"/>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43"/>
      <c r="BH228" s="43"/>
      <c r="BI228" s="43"/>
      <c r="BJ228" s="43"/>
      <c r="BK228" s="43"/>
      <c r="BL228" s="43"/>
      <c r="BM228" s="43"/>
      <c r="BN228" s="43"/>
    </row>
    <row r="229" ht="13.5" customHeight="1">
      <c r="A229" s="11"/>
      <c r="B229" s="11"/>
      <c r="C229" s="43"/>
      <c r="D229" s="43"/>
      <c r="E229" s="43"/>
      <c r="F229" s="43"/>
      <c r="G229" s="43"/>
      <c r="H229" s="43"/>
      <c r="I229" s="43"/>
      <c r="J229" s="43"/>
      <c r="K229" s="43"/>
      <c r="L229" s="43"/>
      <c r="M229" s="43"/>
      <c r="N229" s="43"/>
      <c r="O229" s="43"/>
      <c r="P229" s="43"/>
      <c r="Q229" s="43"/>
      <c r="R229" s="44"/>
      <c r="S229" s="43"/>
      <c r="T229" s="43"/>
      <c r="U229" s="44"/>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43"/>
      <c r="BH229" s="43"/>
      <c r="BI229" s="43"/>
      <c r="BJ229" s="43"/>
      <c r="BK229" s="43"/>
      <c r="BL229" s="43"/>
      <c r="BM229" s="43"/>
      <c r="BN229" s="43"/>
    </row>
    <row r="230" ht="13.5" customHeight="1">
      <c r="A230" s="11"/>
      <c r="B230" s="11"/>
      <c r="C230" s="43"/>
      <c r="D230" s="43"/>
      <c r="E230" s="43"/>
      <c r="F230" s="43"/>
      <c r="G230" s="43"/>
      <c r="H230" s="43"/>
      <c r="I230" s="43"/>
      <c r="J230" s="43"/>
      <c r="K230" s="43"/>
      <c r="L230" s="43"/>
      <c r="M230" s="43"/>
      <c r="N230" s="43"/>
      <c r="O230" s="43"/>
      <c r="P230" s="43"/>
      <c r="Q230" s="43"/>
      <c r="R230" s="44"/>
      <c r="S230" s="43"/>
      <c r="T230" s="43"/>
      <c r="U230" s="44"/>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43"/>
      <c r="BH230" s="43"/>
      <c r="BI230" s="43"/>
      <c r="BJ230" s="43"/>
      <c r="BK230" s="43"/>
      <c r="BL230" s="43"/>
      <c r="BM230" s="43"/>
      <c r="BN230" s="43"/>
    </row>
    <row r="231" ht="13.5" customHeight="1">
      <c r="A231" s="11"/>
      <c r="B231" s="11"/>
      <c r="C231" s="43"/>
      <c r="D231" s="43"/>
      <c r="E231" s="43"/>
      <c r="F231" s="43"/>
      <c r="G231" s="43"/>
      <c r="H231" s="43"/>
      <c r="I231" s="43"/>
      <c r="J231" s="43"/>
      <c r="K231" s="43"/>
      <c r="L231" s="43"/>
      <c r="M231" s="43"/>
      <c r="N231" s="43"/>
      <c r="O231" s="43"/>
      <c r="P231" s="43"/>
      <c r="Q231" s="43"/>
      <c r="R231" s="44"/>
      <c r="S231" s="43"/>
      <c r="T231" s="43"/>
      <c r="U231" s="44"/>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43"/>
      <c r="BH231" s="43"/>
      <c r="BI231" s="43"/>
      <c r="BJ231" s="43"/>
      <c r="BK231" s="43"/>
      <c r="BL231" s="43"/>
      <c r="BM231" s="43"/>
      <c r="BN231" s="43"/>
    </row>
    <row r="232" ht="13.5" customHeight="1">
      <c r="A232" s="11"/>
      <c r="B232" s="11"/>
      <c r="C232" s="43"/>
      <c r="D232" s="43"/>
      <c r="E232" s="43"/>
      <c r="F232" s="43"/>
      <c r="G232" s="43"/>
      <c r="H232" s="43"/>
      <c r="I232" s="43"/>
      <c r="J232" s="43"/>
      <c r="K232" s="43"/>
      <c r="L232" s="43"/>
      <c r="M232" s="43"/>
      <c r="N232" s="43"/>
      <c r="O232" s="43"/>
      <c r="P232" s="43"/>
      <c r="Q232" s="43"/>
      <c r="R232" s="44"/>
      <c r="S232" s="43"/>
      <c r="T232" s="43"/>
      <c r="U232" s="44"/>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43"/>
      <c r="BH232" s="43"/>
      <c r="BI232" s="43"/>
      <c r="BJ232" s="43"/>
      <c r="BK232" s="43"/>
      <c r="BL232" s="43"/>
      <c r="BM232" s="43"/>
      <c r="BN232" s="43"/>
    </row>
    <row r="233" ht="13.5" customHeight="1">
      <c r="A233" s="11"/>
      <c r="B233" s="11"/>
      <c r="C233" s="43"/>
      <c r="D233" s="43"/>
      <c r="E233" s="43"/>
      <c r="F233" s="43"/>
      <c r="G233" s="43"/>
      <c r="H233" s="43"/>
      <c r="I233" s="43"/>
      <c r="J233" s="43"/>
      <c r="K233" s="43"/>
      <c r="L233" s="43"/>
      <c r="M233" s="43"/>
      <c r="N233" s="43"/>
      <c r="O233" s="43"/>
      <c r="P233" s="43"/>
      <c r="Q233" s="43"/>
      <c r="R233" s="44"/>
      <c r="S233" s="43"/>
      <c r="T233" s="43"/>
      <c r="U233" s="44"/>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43"/>
      <c r="BH233" s="43"/>
      <c r="BI233" s="43"/>
      <c r="BJ233" s="43"/>
      <c r="BK233" s="43"/>
      <c r="BL233" s="43"/>
      <c r="BM233" s="43"/>
      <c r="BN233" s="43"/>
    </row>
    <row r="234" ht="13.5" customHeight="1">
      <c r="A234" s="11"/>
      <c r="B234" s="11"/>
      <c r="C234" s="43"/>
      <c r="D234" s="43"/>
      <c r="E234" s="43"/>
      <c r="F234" s="43"/>
      <c r="G234" s="43"/>
      <c r="H234" s="43"/>
      <c r="I234" s="43"/>
      <c r="J234" s="43"/>
      <c r="K234" s="43"/>
      <c r="L234" s="43"/>
      <c r="M234" s="43"/>
      <c r="N234" s="43"/>
      <c r="O234" s="43"/>
      <c r="P234" s="43"/>
      <c r="Q234" s="43"/>
      <c r="R234" s="44"/>
      <c r="S234" s="43"/>
      <c r="T234" s="43"/>
      <c r="U234" s="44"/>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43"/>
      <c r="BH234" s="43"/>
      <c r="BI234" s="43"/>
      <c r="BJ234" s="43"/>
      <c r="BK234" s="43"/>
      <c r="BL234" s="43"/>
      <c r="BM234" s="43"/>
      <c r="BN234" s="43"/>
    </row>
    <row r="235" ht="13.5" customHeight="1">
      <c r="A235" s="11"/>
      <c r="B235" s="11"/>
      <c r="C235" s="43"/>
      <c r="D235" s="43"/>
      <c r="E235" s="43"/>
      <c r="F235" s="43"/>
      <c r="G235" s="43"/>
      <c r="H235" s="43"/>
      <c r="I235" s="43"/>
      <c r="J235" s="43"/>
      <c r="K235" s="43"/>
      <c r="L235" s="43"/>
      <c r="M235" s="43"/>
      <c r="N235" s="43"/>
      <c r="O235" s="43"/>
      <c r="P235" s="43"/>
      <c r="Q235" s="43"/>
      <c r="R235" s="44"/>
      <c r="S235" s="43"/>
      <c r="T235" s="43"/>
      <c r="U235" s="44"/>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43"/>
      <c r="BH235" s="43"/>
      <c r="BI235" s="43"/>
      <c r="BJ235" s="43"/>
      <c r="BK235" s="43"/>
      <c r="BL235" s="43"/>
      <c r="BM235" s="43"/>
      <c r="BN235" s="43"/>
    </row>
    <row r="236" ht="13.5" customHeight="1">
      <c r="A236" s="11"/>
      <c r="B236" s="11"/>
      <c r="C236" s="43"/>
      <c r="D236" s="43"/>
      <c r="E236" s="43"/>
      <c r="F236" s="43"/>
      <c r="G236" s="43"/>
      <c r="H236" s="43"/>
      <c r="I236" s="43"/>
      <c r="J236" s="43"/>
      <c r="K236" s="43"/>
      <c r="L236" s="43"/>
      <c r="M236" s="43"/>
      <c r="N236" s="43"/>
      <c r="O236" s="43"/>
      <c r="P236" s="43"/>
      <c r="Q236" s="43"/>
      <c r="R236" s="44"/>
      <c r="S236" s="43"/>
      <c r="T236" s="43"/>
      <c r="U236" s="44"/>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43"/>
      <c r="BH236" s="43"/>
      <c r="BI236" s="43"/>
      <c r="BJ236" s="43"/>
      <c r="BK236" s="43"/>
      <c r="BL236" s="43"/>
      <c r="BM236" s="43"/>
      <c r="BN236" s="43"/>
    </row>
    <row r="237" ht="13.5" customHeight="1">
      <c r="A237" s="11"/>
      <c r="B237" s="11"/>
      <c r="C237" s="43"/>
      <c r="D237" s="43"/>
      <c r="E237" s="43"/>
      <c r="F237" s="43"/>
      <c r="G237" s="43"/>
      <c r="H237" s="43"/>
      <c r="I237" s="43"/>
      <c r="J237" s="43"/>
      <c r="K237" s="43"/>
      <c r="L237" s="43"/>
      <c r="M237" s="43"/>
      <c r="N237" s="43"/>
      <c r="O237" s="43"/>
      <c r="P237" s="43"/>
      <c r="Q237" s="43"/>
      <c r="R237" s="44"/>
      <c r="S237" s="43"/>
      <c r="T237" s="43"/>
      <c r="U237" s="44"/>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43"/>
      <c r="BH237" s="43"/>
      <c r="BI237" s="43"/>
      <c r="BJ237" s="43"/>
      <c r="BK237" s="43"/>
      <c r="BL237" s="43"/>
      <c r="BM237" s="43"/>
      <c r="BN237" s="43"/>
    </row>
    <row r="238" ht="13.5" customHeight="1">
      <c r="A238" s="11"/>
      <c r="B238" s="11"/>
      <c r="C238" s="43"/>
      <c r="D238" s="43"/>
      <c r="E238" s="43"/>
      <c r="F238" s="43"/>
      <c r="G238" s="43"/>
      <c r="H238" s="43"/>
      <c r="I238" s="43"/>
      <c r="J238" s="43"/>
      <c r="K238" s="43"/>
      <c r="L238" s="43"/>
      <c r="M238" s="43"/>
      <c r="N238" s="43"/>
      <c r="O238" s="43"/>
      <c r="P238" s="43"/>
      <c r="Q238" s="43"/>
      <c r="R238" s="44"/>
      <c r="S238" s="43"/>
      <c r="T238" s="43"/>
      <c r="U238" s="44"/>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43"/>
      <c r="BH238" s="43"/>
      <c r="BI238" s="43"/>
      <c r="BJ238" s="43"/>
      <c r="BK238" s="43"/>
      <c r="BL238" s="43"/>
      <c r="BM238" s="43"/>
      <c r="BN238" s="43"/>
    </row>
    <row r="239" ht="13.5" customHeight="1">
      <c r="A239" s="11"/>
      <c r="B239" s="11"/>
      <c r="C239" s="43"/>
      <c r="D239" s="43"/>
      <c r="E239" s="43"/>
      <c r="F239" s="43"/>
      <c r="G239" s="43"/>
      <c r="H239" s="43"/>
      <c r="I239" s="43"/>
      <c r="J239" s="43"/>
      <c r="K239" s="43"/>
      <c r="L239" s="43"/>
      <c r="M239" s="43"/>
      <c r="N239" s="43"/>
      <c r="O239" s="43"/>
      <c r="P239" s="43"/>
      <c r="Q239" s="43"/>
      <c r="R239" s="44"/>
      <c r="S239" s="43"/>
      <c r="T239" s="43"/>
      <c r="U239" s="44"/>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43"/>
      <c r="BH239" s="43"/>
      <c r="BI239" s="43"/>
      <c r="BJ239" s="43"/>
      <c r="BK239" s="43"/>
      <c r="BL239" s="43"/>
      <c r="BM239" s="43"/>
      <c r="BN239" s="43"/>
    </row>
    <row r="240" ht="13.5" customHeight="1">
      <c r="A240" s="11"/>
      <c r="B240" s="11"/>
      <c r="C240" s="43"/>
      <c r="D240" s="43"/>
      <c r="E240" s="43"/>
      <c r="F240" s="43"/>
      <c r="G240" s="43"/>
      <c r="H240" s="43"/>
      <c r="I240" s="43"/>
      <c r="J240" s="43"/>
      <c r="K240" s="43"/>
      <c r="L240" s="43"/>
      <c r="M240" s="43"/>
      <c r="N240" s="43"/>
      <c r="O240" s="43"/>
      <c r="P240" s="43"/>
      <c r="Q240" s="43"/>
      <c r="R240" s="44"/>
      <c r="S240" s="43"/>
      <c r="T240" s="43"/>
      <c r="U240" s="44"/>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43"/>
      <c r="BH240" s="43"/>
      <c r="BI240" s="43"/>
      <c r="BJ240" s="43"/>
      <c r="BK240" s="43"/>
      <c r="BL240" s="43"/>
      <c r="BM240" s="43"/>
      <c r="BN240" s="43"/>
    </row>
    <row r="241" ht="13.5" customHeight="1">
      <c r="A241" s="11"/>
      <c r="B241" s="11"/>
      <c r="C241" s="43"/>
      <c r="D241" s="43"/>
      <c r="E241" s="43"/>
      <c r="F241" s="43"/>
      <c r="G241" s="43"/>
      <c r="H241" s="43"/>
      <c r="I241" s="43"/>
      <c r="J241" s="43"/>
      <c r="K241" s="43"/>
      <c r="L241" s="43"/>
      <c r="M241" s="43"/>
      <c r="N241" s="43"/>
      <c r="O241" s="43"/>
      <c r="P241" s="43"/>
      <c r="Q241" s="43"/>
      <c r="R241" s="44"/>
      <c r="S241" s="43"/>
      <c r="T241" s="43"/>
      <c r="U241" s="44"/>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43"/>
      <c r="BH241" s="43"/>
      <c r="BI241" s="43"/>
      <c r="BJ241" s="43"/>
      <c r="BK241" s="43"/>
      <c r="BL241" s="43"/>
      <c r="BM241" s="43"/>
      <c r="BN241" s="43"/>
    </row>
    <row r="242" ht="13.5" customHeight="1">
      <c r="A242" s="11"/>
      <c r="B242" s="11"/>
      <c r="C242" s="43"/>
      <c r="D242" s="43"/>
      <c r="E242" s="43"/>
      <c r="F242" s="43"/>
      <c r="G242" s="43"/>
      <c r="H242" s="43"/>
      <c r="I242" s="43"/>
      <c r="J242" s="43"/>
      <c r="K242" s="43"/>
      <c r="L242" s="43"/>
      <c r="M242" s="43"/>
      <c r="N242" s="43"/>
      <c r="O242" s="43"/>
      <c r="P242" s="43"/>
      <c r="Q242" s="43"/>
      <c r="R242" s="44"/>
      <c r="S242" s="43"/>
      <c r="T242" s="43"/>
      <c r="U242" s="44"/>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43"/>
      <c r="BH242" s="43"/>
      <c r="BI242" s="43"/>
      <c r="BJ242" s="43"/>
      <c r="BK242" s="43"/>
      <c r="BL242" s="43"/>
      <c r="BM242" s="43"/>
      <c r="BN242" s="43"/>
    </row>
    <row r="243" ht="13.5" customHeight="1">
      <c r="A243" s="11"/>
      <c r="B243" s="11"/>
      <c r="C243" s="43"/>
      <c r="D243" s="43"/>
      <c r="E243" s="43"/>
      <c r="F243" s="43"/>
      <c r="G243" s="43"/>
      <c r="H243" s="43"/>
      <c r="I243" s="43"/>
      <c r="J243" s="43"/>
      <c r="K243" s="43"/>
      <c r="L243" s="43"/>
      <c r="M243" s="43"/>
      <c r="N243" s="43"/>
      <c r="O243" s="43"/>
      <c r="P243" s="43"/>
      <c r="Q243" s="43"/>
      <c r="R243" s="44"/>
      <c r="S243" s="43"/>
      <c r="T243" s="43"/>
      <c r="U243" s="44"/>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43"/>
      <c r="BH243" s="43"/>
      <c r="BI243" s="43"/>
      <c r="BJ243" s="43"/>
      <c r="BK243" s="43"/>
      <c r="BL243" s="43"/>
      <c r="BM243" s="43"/>
      <c r="BN243" s="43"/>
    </row>
    <row r="244" ht="13.5" customHeight="1">
      <c r="A244" s="11"/>
      <c r="B244" s="11"/>
      <c r="C244" s="43"/>
      <c r="D244" s="43"/>
      <c r="E244" s="43"/>
      <c r="F244" s="43"/>
      <c r="G244" s="43"/>
      <c r="H244" s="43"/>
      <c r="I244" s="43"/>
      <c r="J244" s="43"/>
      <c r="K244" s="43"/>
      <c r="L244" s="43"/>
      <c r="M244" s="43"/>
      <c r="N244" s="43"/>
      <c r="O244" s="43"/>
      <c r="P244" s="43"/>
      <c r="Q244" s="43"/>
      <c r="R244" s="44"/>
      <c r="S244" s="43"/>
      <c r="T244" s="43"/>
      <c r="U244" s="44"/>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43"/>
      <c r="BH244" s="43"/>
      <c r="BI244" s="43"/>
      <c r="BJ244" s="43"/>
      <c r="BK244" s="43"/>
      <c r="BL244" s="43"/>
      <c r="BM244" s="43"/>
      <c r="BN244" s="43"/>
    </row>
    <row r="245" ht="13.5" customHeight="1">
      <c r="A245" s="11"/>
      <c r="B245" s="11"/>
      <c r="C245" s="43"/>
      <c r="D245" s="43"/>
      <c r="E245" s="43"/>
      <c r="F245" s="43"/>
      <c r="G245" s="43"/>
      <c r="H245" s="43"/>
      <c r="I245" s="43"/>
      <c r="J245" s="43"/>
      <c r="K245" s="43"/>
      <c r="L245" s="43"/>
      <c r="M245" s="43"/>
      <c r="N245" s="43"/>
      <c r="O245" s="43"/>
      <c r="P245" s="43"/>
      <c r="Q245" s="43"/>
      <c r="R245" s="44"/>
      <c r="S245" s="43"/>
      <c r="T245" s="43"/>
      <c r="U245" s="44"/>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43"/>
      <c r="BH245" s="43"/>
      <c r="BI245" s="43"/>
      <c r="BJ245" s="43"/>
      <c r="BK245" s="43"/>
      <c r="BL245" s="43"/>
      <c r="BM245" s="43"/>
      <c r="BN245" s="43"/>
    </row>
    <row r="246" ht="13.5" customHeight="1">
      <c r="A246" s="11"/>
      <c r="B246" s="11"/>
      <c r="C246" s="43"/>
      <c r="D246" s="43"/>
      <c r="E246" s="43"/>
      <c r="F246" s="43"/>
      <c r="G246" s="43"/>
      <c r="H246" s="43"/>
      <c r="I246" s="43"/>
      <c r="J246" s="43"/>
      <c r="K246" s="43"/>
      <c r="L246" s="43"/>
      <c r="M246" s="43"/>
      <c r="N246" s="43"/>
      <c r="O246" s="43"/>
      <c r="P246" s="43"/>
      <c r="Q246" s="43"/>
      <c r="R246" s="44"/>
      <c r="S246" s="43"/>
      <c r="T246" s="43"/>
      <c r="U246" s="44"/>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43"/>
      <c r="BH246" s="43"/>
      <c r="BI246" s="43"/>
      <c r="BJ246" s="43"/>
      <c r="BK246" s="43"/>
      <c r="BL246" s="43"/>
      <c r="BM246" s="43"/>
      <c r="BN246" s="43"/>
    </row>
    <row r="247" ht="13.5" customHeight="1">
      <c r="A247" s="11"/>
      <c r="B247" s="11"/>
      <c r="C247" s="43"/>
      <c r="D247" s="43"/>
      <c r="E247" s="43"/>
      <c r="F247" s="43"/>
      <c r="G247" s="43"/>
      <c r="H247" s="43"/>
      <c r="I247" s="43"/>
      <c r="J247" s="43"/>
      <c r="K247" s="43"/>
      <c r="L247" s="43"/>
      <c r="M247" s="43"/>
      <c r="N247" s="43"/>
      <c r="O247" s="43"/>
      <c r="P247" s="43"/>
      <c r="Q247" s="43"/>
      <c r="R247" s="44"/>
      <c r="S247" s="43"/>
      <c r="T247" s="43"/>
      <c r="U247" s="44"/>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43"/>
      <c r="BH247" s="43"/>
      <c r="BI247" s="43"/>
      <c r="BJ247" s="43"/>
      <c r="BK247" s="43"/>
      <c r="BL247" s="43"/>
      <c r="BM247" s="43"/>
      <c r="BN247" s="43"/>
    </row>
    <row r="248" ht="13.5" customHeight="1">
      <c r="A248" s="11"/>
      <c r="B248" s="11"/>
      <c r="C248" s="43"/>
      <c r="D248" s="43"/>
      <c r="E248" s="43"/>
      <c r="F248" s="43"/>
      <c r="G248" s="43"/>
      <c r="H248" s="43"/>
      <c r="I248" s="43"/>
      <c r="J248" s="43"/>
      <c r="K248" s="43"/>
      <c r="L248" s="43"/>
      <c r="M248" s="43"/>
      <c r="N248" s="43"/>
      <c r="O248" s="43"/>
      <c r="P248" s="43"/>
      <c r="Q248" s="43"/>
      <c r="R248" s="44"/>
      <c r="S248" s="43"/>
      <c r="T248" s="43"/>
      <c r="U248" s="44"/>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43"/>
      <c r="BH248" s="43"/>
      <c r="BI248" s="43"/>
      <c r="BJ248" s="43"/>
      <c r="BK248" s="43"/>
      <c r="BL248" s="43"/>
      <c r="BM248" s="43"/>
      <c r="BN248" s="43"/>
    </row>
    <row r="249" ht="13.5" customHeight="1">
      <c r="A249" s="11"/>
      <c r="B249" s="11"/>
      <c r="C249" s="43"/>
      <c r="D249" s="43"/>
      <c r="E249" s="43"/>
      <c r="F249" s="43"/>
      <c r="G249" s="43"/>
      <c r="H249" s="43"/>
      <c r="I249" s="43"/>
      <c r="J249" s="43"/>
      <c r="K249" s="43"/>
      <c r="L249" s="43"/>
      <c r="M249" s="43"/>
      <c r="N249" s="43"/>
      <c r="O249" s="43"/>
      <c r="P249" s="43"/>
      <c r="Q249" s="43"/>
      <c r="R249" s="44"/>
      <c r="S249" s="43"/>
      <c r="T249" s="43"/>
      <c r="U249" s="44"/>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43"/>
      <c r="BH249" s="43"/>
      <c r="BI249" s="43"/>
      <c r="BJ249" s="43"/>
      <c r="BK249" s="43"/>
      <c r="BL249" s="43"/>
      <c r="BM249" s="43"/>
      <c r="BN249" s="43"/>
    </row>
    <row r="250" ht="13.5" customHeight="1">
      <c r="A250" s="11"/>
      <c r="B250" s="11"/>
      <c r="C250" s="43"/>
      <c r="D250" s="43"/>
      <c r="E250" s="43"/>
      <c r="F250" s="43"/>
      <c r="G250" s="43"/>
      <c r="H250" s="43"/>
      <c r="I250" s="43"/>
      <c r="J250" s="43"/>
      <c r="K250" s="43"/>
      <c r="L250" s="43"/>
      <c r="M250" s="43"/>
      <c r="N250" s="43"/>
      <c r="O250" s="43"/>
      <c r="P250" s="43"/>
      <c r="Q250" s="43"/>
      <c r="R250" s="44"/>
      <c r="S250" s="43"/>
      <c r="T250" s="43"/>
      <c r="U250" s="44"/>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43"/>
      <c r="BH250" s="43"/>
      <c r="BI250" s="43"/>
      <c r="BJ250" s="43"/>
      <c r="BK250" s="43"/>
      <c r="BL250" s="43"/>
      <c r="BM250" s="43"/>
      <c r="BN250" s="43"/>
    </row>
    <row r="251" ht="13.5" customHeight="1">
      <c r="A251" s="11"/>
      <c r="B251" s="11"/>
      <c r="C251" s="43"/>
      <c r="D251" s="43"/>
      <c r="E251" s="43"/>
      <c r="F251" s="43"/>
      <c r="G251" s="43"/>
      <c r="H251" s="43"/>
      <c r="I251" s="43"/>
      <c r="J251" s="43"/>
      <c r="K251" s="43"/>
      <c r="L251" s="43"/>
      <c r="M251" s="43"/>
      <c r="N251" s="43"/>
      <c r="O251" s="43"/>
      <c r="P251" s="43"/>
      <c r="Q251" s="43"/>
      <c r="R251" s="44"/>
      <c r="S251" s="43"/>
      <c r="T251" s="43"/>
      <c r="U251" s="44"/>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43"/>
      <c r="BH251" s="43"/>
      <c r="BI251" s="43"/>
      <c r="BJ251" s="43"/>
      <c r="BK251" s="43"/>
      <c r="BL251" s="43"/>
      <c r="BM251" s="43"/>
      <c r="BN251" s="43"/>
    </row>
    <row r="252" ht="13.5" customHeight="1">
      <c r="A252" s="11"/>
      <c r="B252" s="11"/>
      <c r="C252" s="43"/>
      <c r="D252" s="43"/>
      <c r="E252" s="43"/>
      <c r="F252" s="43"/>
      <c r="G252" s="43"/>
      <c r="H252" s="43"/>
      <c r="I252" s="43"/>
      <c r="J252" s="43"/>
      <c r="K252" s="43"/>
      <c r="L252" s="43"/>
      <c r="M252" s="43"/>
      <c r="N252" s="43"/>
      <c r="O252" s="43"/>
      <c r="P252" s="43"/>
      <c r="Q252" s="43"/>
      <c r="R252" s="44"/>
      <c r="S252" s="43"/>
      <c r="T252" s="43"/>
      <c r="U252" s="44"/>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43"/>
      <c r="BH252" s="43"/>
      <c r="BI252" s="43"/>
      <c r="BJ252" s="43"/>
      <c r="BK252" s="43"/>
      <c r="BL252" s="43"/>
      <c r="BM252" s="43"/>
      <c r="BN252" s="43"/>
    </row>
    <row r="253" ht="13.5" customHeight="1">
      <c r="A253" s="11"/>
      <c r="B253" s="11"/>
      <c r="C253" s="43"/>
      <c r="D253" s="43"/>
      <c r="E253" s="43"/>
      <c r="F253" s="43"/>
      <c r="G253" s="43"/>
      <c r="H253" s="43"/>
      <c r="I253" s="43"/>
      <c r="J253" s="43"/>
      <c r="K253" s="43"/>
      <c r="L253" s="43"/>
      <c r="M253" s="43"/>
      <c r="N253" s="43"/>
      <c r="O253" s="43"/>
      <c r="P253" s="43"/>
      <c r="Q253" s="43"/>
      <c r="R253" s="44"/>
      <c r="S253" s="43"/>
      <c r="T253" s="43"/>
      <c r="U253" s="44"/>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43"/>
      <c r="BH253" s="43"/>
      <c r="BI253" s="43"/>
      <c r="BJ253" s="43"/>
      <c r="BK253" s="43"/>
      <c r="BL253" s="43"/>
      <c r="BM253" s="43"/>
      <c r="BN253" s="43"/>
    </row>
    <row r="254" ht="13.5" customHeight="1">
      <c r="A254" s="11"/>
      <c r="B254" s="11"/>
      <c r="C254" s="43"/>
      <c r="D254" s="43"/>
      <c r="E254" s="43"/>
      <c r="F254" s="43"/>
      <c r="G254" s="43"/>
      <c r="H254" s="43"/>
      <c r="I254" s="43"/>
      <c r="J254" s="43"/>
      <c r="K254" s="43"/>
      <c r="L254" s="43"/>
      <c r="M254" s="43"/>
      <c r="N254" s="43"/>
      <c r="O254" s="43"/>
      <c r="P254" s="43"/>
      <c r="Q254" s="43"/>
      <c r="R254" s="44"/>
      <c r="S254" s="43"/>
      <c r="T254" s="43"/>
      <c r="U254" s="44"/>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43"/>
      <c r="BH254" s="43"/>
      <c r="BI254" s="43"/>
      <c r="BJ254" s="43"/>
      <c r="BK254" s="43"/>
      <c r="BL254" s="43"/>
      <c r="BM254" s="43"/>
      <c r="BN254" s="43"/>
    </row>
    <row r="255" ht="13.5" customHeight="1">
      <c r="A255" s="11"/>
      <c r="B255" s="11"/>
      <c r="C255" s="43"/>
      <c r="D255" s="43"/>
      <c r="E255" s="43"/>
      <c r="F255" s="43"/>
      <c r="G255" s="43"/>
      <c r="H255" s="43"/>
      <c r="I255" s="43"/>
      <c r="J255" s="43"/>
      <c r="K255" s="43"/>
      <c r="L255" s="43"/>
      <c r="M255" s="43"/>
      <c r="N255" s="43"/>
      <c r="O255" s="43"/>
      <c r="P255" s="43"/>
      <c r="Q255" s="43"/>
      <c r="R255" s="44"/>
      <c r="S255" s="43"/>
      <c r="T255" s="43"/>
      <c r="U255" s="44"/>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43"/>
      <c r="BH255" s="43"/>
      <c r="BI255" s="43"/>
      <c r="BJ255" s="43"/>
      <c r="BK255" s="43"/>
      <c r="BL255" s="43"/>
      <c r="BM255" s="43"/>
      <c r="BN255" s="43"/>
    </row>
    <row r="256" ht="13.5" customHeight="1">
      <c r="A256" s="11"/>
      <c r="B256" s="11"/>
      <c r="C256" s="43"/>
      <c r="D256" s="43"/>
      <c r="E256" s="43"/>
      <c r="F256" s="43"/>
      <c r="G256" s="43"/>
      <c r="H256" s="43"/>
      <c r="I256" s="43"/>
      <c r="J256" s="43"/>
      <c r="K256" s="43"/>
      <c r="L256" s="43"/>
      <c r="M256" s="43"/>
      <c r="N256" s="43"/>
      <c r="O256" s="43"/>
      <c r="P256" s="43"/>
      <c r="Q256" s="43"/>
      <c r="R256" s="44"/>
      <c r="S256" s="43"/>
      <c r="T256" s="43"/>
      <c r="U256" s="44"/>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43"/>
      <c r="BH256" s="43"/>
      <c r="BI256" s="43"/>
      <c r="BJ256" s="43"/>
      <c r="BK256" s="43"/>
      <c r="BL256" s="43"/>
      <c r="BM256" s="43"/>
      <c r="BN256" s="43"/>
    </row>
    <row r="257" ht="13.5" customHeight="1">
      <c r="A257" s="11"/>
      <c r="B257" s="11"/>
      <c r="C257" s="43"/>
      <c r="D257" s="43"/>
      <c r="E257" s="43"/>
      <c r="F257" s="43"/>
      <c r="G257" s="43"/>
      <c r="H257" s="43"/>
      <c r="I257" s="43"/>
      <c r="J257" s="43"/>
      <c r="K257" s="43"/>
      <c r="L257" s="43"/>
      <c r="M257" s="43"/>
      <c r="N257" s="43"/>
      <c r="O257" s="43"/>
      <c r="P257" s="43"/>
      <c r="Q257" s="43"/>
      <c r="R257" s="44"/>
      <c r="S257" s="43"/>
      <c r="T257" s="43"/>
      <c r="U257" s="44"/>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43"/>
      <c r="BH257" s="43"/>
      <c r="BI257" s="43"/>
      <c r="BJ257" s="43"/>
      <c r="BK257" s="43"/>
      <c r="BL257" s="43"/>
      <c r="BM257" s="43"/>
      <c r="BN257" s="43"/>
    </row>
    <row r="258" ht="13.5" customHeight="1">
      <c r="A258" s="11"/>
      <c r="B258" s="11"/>
      <c r="C258" s="43"/>
      <c r="D258" s="43"/>
      <c r="E258" s="43"/>
      <c r="F258" s="43"/>
      <c r="G258" s="43"/>
      <c r="H258" s="43"/>
      <c r="I258" s="43"/>
      <c r="J258" s="43"/>
      <c r="K258" s="43"/>
      <c r="L258" s="43"/>
      <c r="M258" s="43"/>
      <c r="N258" s="43"/>
      <c r="O258" s="43"/>
      <c r="P258" s="43"/>
      <c r="Q258" s="43"/>
      <c r="R258" s="44"/>
      <c r="S258" s="43"/>
      <c r="T258" s="43"/>
      <c r="U258" s="44"/>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43"/>
      <c r="BH258" s="43"/>
      <c r="BI258" s="43"/>
      <c r="BJ258" s="43"/>
      <c r="BK258" s="43"/>
      <c r="BL258" s="43"/>
      <c r="BM258" s="43"/>
      <c r="BN258" s="43"/>
    </row>
    <row r="259" ht="13.5" customHeight="1">
      <c r="A259" s="11"/>
      <c r="B259" s="11"/>
      <c r="C259" s="43"/>
      <c r="D259" s="43"/>
      <c r="E259" s="43"/>
      <c r="F259" s="43"/>
      <c r="G259" s="43"/>
      <c r="H259" s="43"/>
      <c r="I259" s="43"/>
      <c r="J259" s="43"/>
      <c r="K259" s="43"/>
      <c r="L259" s="43"/>
      <c r="M259" s="43"/>
      <c r="N259" s="43"/>
      <c r="O259" s="43"/>
      <c r="P259" s="43"/>
      <c r="Q259" s="43"/>
      <c r="R259" s="44"/>
      <c r="S259" s="43"/>
      <c r="T259" s="43"/>
      <c r="U259" s="44"/>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43"/>
      <c r="BH259" s="43"/>
      <c r="BI259" s="43"/>
      <c r="BJ259" s="43"/>
      <c r="BK259" s="43"/>
      <c r="BL259" s="43"/>
      <c r="BM259" s="43"/>
      <c r="BN259" s="43"/>
    </row>
    <row r="260" ht="13.5" customHeight="1">
      <c r="A260" s="11"/>
      <c r="B260" s="11"/>
      <c r="C260" s="43"/>
      <c r="D260" s="43"/>
      <c r="E260" s="43"/>
      <c r="F260" s="43"/>
      <c r="G260" s="43"/>
      <c r="H260" s="43"/>
      <c r="I260" s="43"/>
      <c r="J260" s="43"/>
      <c r="K260" s="43"/>
      <c r="L260" s="43"/>
      <c r="M260" s="43"/>
      <c r="N260" s="43"/>
      <c r="O260" s="43"/>
      <c r="P260" s="43"/>
      <c r="Q260" s="43"/>
      <c r="R260" s="44"/>
      <c r="S260" s="43"/>
      <c r="T260" s="43"/>
      <c r="U260" s="44"/>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43"/>
      <c r="BH260" s="43"/>
      <c r="BI260" s="43"/>
      <c r="BJ260" s="43"/>
      <c r="BK260" s="43"/>
      <c r="BL260" s="43"/>
      <c r="BM260" s="43"/>
      <c r="BN260" s="43"/>
    </row>
    <row r="261" ht="13.5" customHeight="1">
      <c r="A261" s="11"/>
      <c r="B261" s="11"/>
      <c r="C261" s="43"/>
      <c r="D261" s="43"/>
      <c r="E261" s="43"/>
      <c r="F261" s="43"/>
      <c r="G261" s="43"/>
      <c r="H261" s="43"/>
      <c r="I261" s="43"/>
      <c r="J261" s="43"/>
      <c r="K261" s="43"/>
      <c r="L261" s="43"/>
      <c r="M261" s="43"/>
      <c r="N261" s="43"/>
      <c r="O261" s="43"/>
      <c r="P261" s="43"/>
      <c r="Q261" s="43"/>
      <c r="R261" s="44"/>
      <c r="S261" s="43"/>
      <c r="T261" s="43"/>
      <c r="U261" s="44"/>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43"/>
      <c r="BH261" s="43"/>
      <c r="BI261" s="43"/>
      <c r="BJ261" s="43"/>
      <c r="BK261" s="43"/>
      <c r="BL261" s="43"/>
      <c r="BM261" s="43"/>
      <c r="BN261" s="43"/>
    </row>
    <row r="262" ht="13.5" customHeight="1">
      <c r="A262" s="11"/>
      <c r="B262" s="11"/>
      <c r="C262" s="43"/>
      <c r="D262" s="43"/>
      <c r="E262" s="43"/>
      <c r="F262" s="43"/>
      <c r="G262" s="43"/>
      <c r="H262" s="43"/>
      <c r="I262" s="43"/>
      <c r="J262" s="43"/>
      <c r="K262" s="43"/>
      <c r="L262" s="43"/>
      <c r="M262" s="43"/>
      <c r="N262" s="43"/>
      <c r="O262" s="43"/>
      <c r="P262" s="43"/>
      <c r="Q262" s="43"/>
      <c r="R262" s="44"/>
      <c r="S262" s="43"/>
      <c r="T262" s="43"/>
      <c r="U262" s="44"/>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43"/>
      <c r="BH262" s="43"/>
      <c r="BI262" s="43"/>
      <c r="BJ262" s="43"/>
      <c r="BK262" s="43"/>
      <c r="BL262" s="43"/>
      <c r="BM262" s="43"/>
      <c r="BN262" s="43"/>
    </row>
    <row r="263" ht="13.5" customHeight="1">
      <c r="A263" s="11"/>
      <c r="B263" s="11"/>
      <c r="C263" s="43"/>
      <c r="D263" s="43"/>
      <c r="E263" s="43"/>
      <c r="F263" s="43"/>
      <c r="G263" s="43"/>
      <c r="H263" s="43"/>
      <c r="I263" s="43"/>
      <c r="J263" s="43"/>
      <c r="K263" s="43"/>
      <c r="L263" s="43"/>
      <c r="M263" s="43"/>
      <c r="N263" s="43"/>
      <c r="O263" s="43"/>
      <c r="P263" s="43"/>
      <c r="Q263" s="43"/>
      <c r="R263" s="44"/>
      <c r="S263" s="43"/>
      <c r="T263" s="43"/>
      <c r="U263" s="44"/>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43"/>
      <c r="BH263" s="43"/>
      <c r="BI263" s="43"/>
      <c r="BJ263" s="43"/>
      <c r="BK263" s="43"/>
      <c r="BL263" s="43"/>
      <c r="BM263" s="43"/>
      <c r="BN263" s="43"/>
    </row>
    <row r="264" ht="13.5" customHeight="1">
      <c r="A264" s="11"/>
      <c r="B264" s="11"/>
      <c r="C264" s="43"/>
      <c r="D264" s="43"/>
      <c r="E264" s="43"/>
      <c r="F264" s="43"/>
      <c r="G264" s="43"/>
      <c r="H264" s="43"/>
      <c r="I264" s="43"/>
      <c r="J264" s="43"/>
      <c r="K264" s="43"/>
      <c r="L264" s="43"/>
      <c r="M264" s="43"/>
      <c r="N264" s="43"/>
      <c r="O264" s="43"/>
      <c r="P264" s="43"/>
      <c r="Q264" s="43"/>
      <c r="R264" s="44"/>
      <c r="S264" s="43"/>
      <c r="T264" s="43"/>
      <c r="U264" s="44"/>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43"/>
      <c r="BH264" s="43"/>
      <c r="BI264" s="43"/>
      <c r="BJ264" s="43"/>
      <c r="BK264" s="43"/>
      <c r="BL264" s="43"/>
      <c r="BM264" s="43"/>
      <c r="BN264" s="43"/>
    </row>
    <row r="265" ht="13.5" customHeight="1">
      <c r="A265" s="11"/>
      <c r="B265" s="11"/>
      <c r="C265" s="43"/>
      <c r="D265" s="43"/>
      <c r="E265" s="43"/>
      <c r="F265" s="43"/>
      <c r="G265" s="43"/>
      <c r="H265" s="43"/>
      <c r="I265" s="43"/>
      <c r="J265" s="43"/>
      <c r="K265" s="43"/>
      <c r="L265" s="43"/>
      <c r="M265" s="43"/>
      <c r="N265" s="43"/>
      <c r="O265" s="43"/>
      <c r="P265" s="43"/>
      <c r="Q265" s="43"/>
      <c r="R265" s="44"/>
      <c r="S265" s="43"/>
      <c r="T265" s="43"/>
      <c r="U265" s="44"/>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43"/>
      <c r="BH265" s="43"/>
      <c r="BI265" s="43"/>
      <c r="BJ265" s="43"/>
      <c r="BK265" s="43"/>
      <c r="BL265" s="43"/>
      <c r="BM265" s="43"/>
      <c r="BN265" s="43"/>
    </row>
    <row r="266" ht="13.5" customHeight="1">
      <c r="A266" s="11"/>
      <c r="B266" s="11"/>
      <c r="C266" s="43"/>
      <c r="D266" s="43"/>
      <c r="E266" s="43"/>
      <c r="F266" s="43"/>
      <c r="G266" s="43"/>
      <c r="H266" s="43"/>
      <c r="I266" s="43"/>
      <c r="J266" s="43"/>
      <c r="K266" s="43"/>
      <c r="L266" s="43"/>
      <c r="M266" s="43"/>
      <c r="N266" s="43"/>
      <c r="O266" s="43"/>
      <c r="P266" s="43"/>
      <c r="Q266" s="43"/>
      <c r="R266" s="44"/>
      <c r="S266" s="43"/>
      <c r="T266" s="43"/>
      <c r="U266" s="44"/>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43"/>
      <c r="BH266" s="43"/>
      <c r="BI266" s="43"/>
      <c r="BJ266" s="43"/>
      <c r="BK266" s="43"/>
      <c r="BL266" s="43"/>
      <c r="BM266" s="43"/>
      <c r="BN266" s="43"/>
    </row>
    <row r="267" ht="13.5" customHeight="1">
      <c r="A267" s="11"/>
      <c r="B267" s="11"/>
      <c r="C267" s="43"/>
      <c r="D267" s="43"/>
      <c r="E267" s="43"/>
      <c r="F267" s="43"/>
      <c r="G267" s="43"/>
      <c r="H267" s="43"/>
      <c r="I267" s="43"/>
      <c r="J267" s="43"/>
      <c r="K267" s="43"/>
      <c r="L267" s="43"/>
      <c r="M267" s="43"/>
      <c r="N267" s="43"/>
      <c r="O267" s="43"/>
      <c r="P267" s="43"/>
      <c r="Q267" s="43"/>
      <c r="R267" s="44"/>
      <c r="S267" s="43"/>
      <c r="T267" s="43"/>
      <c r="U267" s="44"/>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43"/>
      <c r="BH267" s="43"/>
      <c r="BI267" s="43"/>
      <c r="BJ267" s="43"/>
      <c r="BK267" s="43"/>
      <c r="BL267" s="43"/>
      <c r="BM267" s="43"/>
      <c r="BN267" s="43"/>
    </row>
    <row r="268" ht="13.5" customHeight="1">
      <c r="A268" s="11"/>
      <c r="B268" s="11"/>
      <c r="C268" s="43"/>
      <c r="D268" s="43"/>
      <c r="E268" s="43"/>
      <c r="F268" s="43"/>
      <c r="G268" s="43"/>
      <c r="H268" s="43"/>
      <c r="I268" s="43"/>
      <c r="J268" s="43"/>
      <c r="K268" s="43"/>
      <c r="L268" s="43"/>
      <c r="M268" s="43"/>
      <c r="N268" s="43"/>
      <c r="O268" s="43"/>
      <c r="P268" s="43"/>
      <c r="Q268" s="43"/>
      <c r="R268" s="44"/>
      <c r="S268" s="43"/>
      <c r="T268" s="43"/>
      <c r="U268" s="44"/>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43"/>
      <c r="BH268" s="43"/>
      <c r="BI268" s="43"/>
      <c r="BJ268" s="43"/>
      <c r="BK268" s="43"/>
      <c r="BL268" s="43"/>
      <c r="BM268" s="43"/>
      <c r="BN268" s="43"/>
    </row>
    <row r="269" ht="13.5" customHeight="1">
      <c r="A269" s="11"/>
      <c r="B269" s="11"/>
      <c r="C269" s="43"/>
      <c r="D269" s="43"/>
      <c r="E269" s="43"/>
      <c r="F269" s="43"/>
      <c r="G269" s="43"/>
      <c r="H269" s="43"/>
      <c r="I269" s="43"/>
      <c r="J269" s="43"/>
      <c r="K269" s="43"/>
      <c r="L269" s="43"/>
      <c r="M269" s="43"/>
      <c r="N269" s="43"/>
      <c r="O269" s="43"/>
      <c r="P269" s="43"/>
      <c r="Q269" s="43"/>
      <c r="R269" s="44"/>
      <c r="S269" s="43"/>
      <c r="T269" s="43"/>
      <c r="U269" s="44"/>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43"/>
      <c r="BH269" s="43"/>
      <c r="BI269" s="43"/>
      <c r="BJ269" s="43"/>
      <c r="BK269" s="43"/>
      <c r="BL269" s="43"/>
      <c r="BM269" s="43"/>
      <c r="BN269" s="43"/>
    </row>
    <row r="270" ht="13.5" customHeight="1">
      <c r="A270" s="11"/>
      <c r="B270" s="11"/>
      <c r="C270" s="43"/>
      <c r="D270" s="43"/>
      <c r="E270" s="43"/>
      <c r="F270" s="43"/>
      <c r="G270" s="43"/>
      <c r="H270" s="43"/>
      <c r="I270" s="43"/>
      <c r="J270" s="43"/>
      <c r="K270" s="43"/>
      <c r="L270" s="43"/>
      <c r="M270" s="43"/>
      <c r="N270" s="43"/>
      <c r="O270" s="43"/>
      <c r="P270" s="43"/>
      <c r="Q270" s="43"/>
      <c r="R270" s="44"/>
      <c r="S270" s="43"/>
      <c r="T270" s="43"/>
      <c r="U270" s="44"/>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43"/>
      <c r="BH270" s="43"/>
      <c r="BI270" s="43"/>
      <c r="BJ270" s="43"/>
      <c r="BK270" s="43"/>
      <c r="BL270" s="43"/>
      <c r="BM270" s="43"/>
      <c r="BN270" s="43"/>
    </row>
    <row r="271" ht="13.5" customHeight="1">
      <c r="A271" s="11"/>
      <c r="B271" s="11"/>
      <c r="C271" s="43"/>
      <c r="D271" s="43"/>
      <c r="E271" s="43"/>
      <c r="F271" s="43"/>
      <c r="G271" s="43"/>
      <c r="H271" s="43"/>
      <c r="I271" s="43"/>
      <c r="J271" s="43"/>
      <c r="K271" s="43"/>
      <c r="L271" s="43"/>
      <c r="M271" s="43"/>
      <c r="N271" s="43"/>
      <c r="O271" s="43"/>
      <c r="P271" s="43"/>
      <c r="Q271" s="43"/>
      <c r="R271" s="44"/>
      <c r="S271" s="43"/>
      <c r="T271" s="43"/>
      <c r="U271" s="44"/>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43"/>
      <c r="BH271" s="43"/>
      <c r="BI271" s="43"/>
      <c r="BJ271" s="43"/>
      <c r="BK271" s="43"/>
      <c r="BL271" s="43"/>
      <c r="BM271" s="43"/>
      <c r="BN271" s="43"/>
    </row>
    <row r="272" ht="13.5" customHeight="1">
      <c r="A272" s="11"/>
      <c r="B272" s="11"/>
      <c r="C272" s="43"/>
      <c r="D272" s="43"/>
      <c r="E272" s="43"/>
      <c r="F272" s="43"/>
      <c r="G272" s="43"/>
      <c r="H272" s="43"/>
      <c r="I272" s="43"/>
      <c r="J272" s="43"/>
      <c r="K272" s="43"/>
      <c r="L272" s="43"/>
      <c r="M272" s="43"/>
      <c r="N272" s="43"/>
      <c r="O272" s="43"/>
      <c r="P272" s="43"/>
      <c r="Q272" s="43"/>
      <c r="R272" s="44"/>
      <c r="S272" s="43"/>
      <c r="T272" s="43"/>
      <c r="U272" s="44"/>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43"/>
      <c r="BH272" s="43"/>
      <c r="BI272" s="43"/>
      <c r="BJ272" s="43"/>
      <c r="BK272" s="43"/>
      <c r="BL272" s="43"/>
      <c r="BM272" s="43"/>
      <c r="BN272" s="43"/>
    </row>
    <row r="273" ht="13.5" customHeight="1">
      <c r="A273" s="11"/>
      <c r="B273" s="11"/>
      <c r="C273" s="43"/>
      <c r="D273" s="43"/>
      <c r="E273" s="43"/>
      <c r="F273" s="43"/>
      <c r="G273" s="43"/>
      <c r="H273" s="43"/>
      <c r="I273" s="43"/>
      <c r="J273" s="43"/>
      <c r="K273" s="43"/>
      <c r="L273" s="43"/>
      <c r="M273" s="43"/>
      <c r="N273" s="43"/>
      <c r="O273" s="43"/>
      <c r="P273" s="43"/>
      <c r="Q273" s="43"/>
      <c r="R273" s="44"/>
      <c r="S273" s="43"/>
      <c r="T273" s="43"/>
      <c r="U273" s="44"/>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43"/>
      <c r="BH273" s="43"/>
      <c r="BI273" s="43"/>
      <c r="BJ273" s="43"/>
      <c r="BK273" s="43"/>
      <c r="BL273" s="43"/>
      <c r="BM273" s="43"/>
      <c r="BN273" s="43"/>
    </row>
    <row r="274" ht="13.5" customHeight="1">
      <c r="A274" s="11"/>
      <c r="B274" s="11"/>
      <c r="C274" s="43"/>
      <c r="D274" s="43"/>
      <c r="E274" s="43"/>
      <c r="F274" s="43"/>
      <c r="G274" s="43"/>
      <c r="H274" s="43"/>
      <c r="I274" s="43"/>
      <c r="J274" s="43"/>
      <c r="K274" s="43"/>
      <c r="L274" s="43"/>
      <c r="M274" s="43"/>
      <c r="N274" s="43"/>
      <c r="O274" s="43"/>
      <c r="P274" s="43"/>
      <c r="Q274" s="43"/>
      <c r="R274" s="44"/>
      <c r="S274" s="43"/>
      <c r="T274" s="43"/>
      <c r="U274" s="44"/>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43"/>
      <c r="BH274" s="43"/>
      <c r="BI274" s="43"/>
      <c r="BJ274" s="43"/>
      <c r="BK274" s="43"/>
      <c r="BL274" s="43"/>
      <c r="BM274" s="43"/>
      <c r="BN274" s="43"/>
    </row>
    <row r="275" ht="13.5" customHeight="1">
      <c r="A275" s="11"/>
      <c r="B275" s="11"/>
      <c r="C275" s="43"/>
      <c r="D275" s="43"/>
      <c r="E275" s="43"/>
      <c r="F275" s="43"/>
      <c r="G275" s="43"/>
      <c r="H275" s="43"/>
      <c r="I275" s="43"/>
      <c r="J275" s="43"/>
      <c r="K275" s="43"/>
      <c r="L275" s="43"/>
      <c r="M275" s="43"/>
      <c r="N275" s="43"/>
      <c r="O275" s="43"/>
      <c r="P275" s="43"/>
      <c r="Q275" s="43"/>
      <c r="R275" s="44"/>
      <c r="S275" s="43"/>
      <c r="T275" s="43"/>
      <c r="U275" s="44"/>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43"/>
      <c r="BH275" s="43"/>
      <c r="BI275" s="43"/>
      <c r="BJ275" s="43"/>
      <c r="BK275" s="43"/>
      <c r="BL275" s="43"/>
      <c r="BM275" s="43"/>
      <c r="BN275" s="43"/>
    </row>
    <row r="276" ht="13.5" customHeight="1">
      <c r="A276" s="11"/>
      <c r="B276" s="11"/>
      <c r="C276" s="43"/>
      <c r="D276" s="43"/>
      <c r="E276" s="43"/>
      <c r="F276" s="43"/>
      <c r="G276" s="43"/>
      <c r="H276" s="43"/>
      <c r="I276" s="43"/>
      <c r="J276" s="43"/>
      <c r="K276" s="43"/>
      <c r="L276" s="43"/>
      <c r="M276" s="43"/>
      <c r="N276" s="43"/>
      <c r="O276" s="43"/>
      <c r="P276" s="43"/>
      <c r="Q276" s="43"/>
      <c r="R276" s="44"/>
      <c r="S276" s="43"/>
      <c r="T276" s="43"/>
      <c r="U276" s="44"/>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43"/>
      <c r="BH276" s="43"/>
      <c r="BI276" s="43"/>
      <c r="BJ276" s="43"/>
      <c r="BK276" s="43"/>
      <c r="BL276" s="43"/>
      <c r="BM276" s="43"/>
      <c r="BN276" s="43"/>
    </row>
    <row r="277" ht="13.5" customHeight="1">
      <c r="A277" s="11"/>
      <c r="B277" s="11"/>
      <c r="C277" s="43"/>
      <c r="D277" s="43"/>
      <c r="E277" s="43"/>
      <c r="F277" s="43"/>
      <c r="G277" s="43"/>
      <c r="H277" s="43"/>
      <c r="I277" s="43"/>
      <c r="J277" s="43"/>
      <c r="K277" s="43"/>
      <c r="L277" s="43"/>
      <c r="M277" s="43"/>
      <c r="N277" s="43"/>
      <c r="O277" s="43"/>
      <c r="P277" s="43"/>
      <c r="Q277" s="43"/>
      <c r="R277" s="44"/>
      <c r="S277" s="43"/>
      <c r="T277" s="43"/>
      <c r="U277" s="44"/>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43"/>
      <c r="BH277" s="43"/>
      <c r="BI277" s="43"/>
      <c r="BJ277" s="43"/>
      <c r="BK277" s="43"/>
      <c r="BL277" s="43"/>
      <c r="BM277" s="43"/>
      <c r="BN277" s="43"/>
    </row>
    <row r="278" ht="13.5" customHeight="1">
      <c r="A278" s="11"/>
      <c r="B278" s="11"/>
      <c r="C278" s="43"/>
      <c r="D278" s="43"/>
      <c r="E278" s="43"/>
      <c r="F278" s="43"/>
      <c r="G278" s="43"/>
      <c r="H278" s="43"/>
      <c r="I278" s="43"/>
      <c r="J278" s="43"/>
      <c r="K278" s="43"/>
      <c r="L278" s="43"/>
      <c r="M278" s="43"/>
      <c r="N278" s="43"/>
      <c r="O278" s="43"/>
      <c r="P278" s="43"/>
      <c r="Q278" s="43"/>
      <c r="R278" s="44"/>
      <c r="S278" s="43"/>
      <c r="T278" s="43"/>
      <c r="U278" s="44"/>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43"/>
      <c r="BH278" s="43"/>
      <c r="BI278" s="43"/>
      <c r="BJ278" s="43"/>
      <c r="BK278" s="43"/>
      <c r="BL278" s="43"/>
      <c r="BM278" s="43"/>
      <c r="BN278" s="43"/>
    </row>
    <row r="279" ht="13.5" customHeight="1">
      <c r="A279" s="11"/>
      <c r="B279" s="11"/>
      <c r="C279" s="43"/>
      <c r="D279" s="43"/>
      <c r="E279" s="43"/>
      <c r="F279" s="43"/>
      <c r="G279" s="43"/>
      <c r="H279" s="43"/>
      <c r="I279" s="43"/>
      <c r="J279" s="43"/>
      <c r="K279" s="43"/>
      <c r="L279" s="43"/>
      <c r="M279" s="43"/>
      <c r="N279" s="43"/>
      <c r="O279" s="43"/>
      <c r="P279" s="43"/>
      <c r="Q279" s="43"/>
      <c r="R279" s="44"/>
      <c r="S279" s="43"/>
      <c r="T279" s="43"/>
      <c r="U279" s="44"/>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43"/>
      <c r="BH279" s="43"/>
      <c r="BI279" s="43"/>
      <c r="BJ279" s="43"/>
      <c r="BK279" s="43"/>
      <c r="BL279" s="43"/>
      <c r="BM279" s="43"/>
      <c r="BN279" s="43"/>
    </row>
    <row r="280" ht="13.5" customHeight="1">
      <c r="A280" s="11"/>
      <c r="B280" s="11"/>
      <c r="C280" s="43"/>
      <c r="D280" s="43"/>
      <c r="E280" s="43"/>
      <c r="F280" s="43"/>
      <c r="G280" s="43"/>
      <c r="H280" s="43"/>
      <c r="I280" s="43"/>
      <c r="J280" s="43"/>
      <c r="K280" s="43"/>
      <c r="L280" s="43"/>
      <c r="M280" s="43"/>
      <c r="N280" s="43"/>
      <c r="O280" s="43"/>
      <c r="P280" s="43"/>
      <c r="Q280" s="43"/>
      <c r="R280" s="44"/>
      <c r="S280" s="43"/>
      <c r="T280" s="43"/>
      <c r="U280" s="44"/>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43"/>
      <c r="BH280" s="43"/>
      <c r="BI280" s="43"/>
      <c r="BJ280" s="43"/>
      <c r="BK280" s="43"/>
      <c r="BL280" s="43"/>
      <c r="BM280" s="43"/>
      <c r="BN280" s="43"/>
    </row>
    <row r="281" ht="13.5" customHeight="1">
      <c r="A281" s="11"/>
      <c r="B281" s="11"/>
      <c r="C281" s="43"/>
      <c r="D281" s="43"/>
      <c r="E281" s="43"/>
      <c r="F281" s="43"/>
      <c r="G281" s="43"/>
      <c r="H281" s="43"/>
      <c r="I281" s="43"/>
      <c r="J281" s="43"/>
      <c r="K281" s="43"/>
      <c r="L281" s="43"/>
      <c r="M281" s="43"/>
      <c r="N281" s="43"/>
      <c r="O281" s="43"/>
      <c r="P281" s="43"/>
      <c r="Q281" s="43"/>
      <c r="R281" s="44"/>
      <c r="S281" s="43"/>
      <c r="T281" s="43"/>
      <c r="U281" s="44"/>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43"/>
      <c r="BH281" s="43"/>
      <c r="BI281" s="43"/>
      <c r="BJ281" s="43"/>
      <c r="BK281" s="43"/>
      <c r="BL281" s="43"/>
      <c r="BM281" s="43"/>
      <c r="BN281" s="43"/>
    </row>
    <row r="282" ht="13.5" customHeight="1">
      <c r="A282" s="11"/>
      <c r="B282" s="11"/>
      <c r="C282" s="43"/>
      <c r="D282" s="43"/>
      <c r="E282" s="43"/>
      <c r="F282" s="43"/>
      <c r="G282" s="43"/>
      <c r="H282" s="43"/>
      <c r="I282" s="43"/>
      <c r="J282" s="43"/>
      <c r="K282" s="43"/>
      <c r="L282" s="43"/>
      <c r="M282" s="43"/>
      <c r="N282" s="43"/>
      <c r="O282" s="43"/>
      <c r="P282" s="43"/>
      <c r="Q282" s="43"/>
      <c r="R282" s="44"/>
      <c r="S282" s="43"/>
      <c r="T282" s="43"/>
      <c r="U282" s="44"/>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43"/>
      <c r="BH282" s="43"/>
      <c r="BI282" s="43"/>
      <c r="BJ282" s="43"/>
      <c r="BK282" s="43"/>
      <c r="BL282" s="43"/>
      <c r="BM282" s="43"/>
      <c r="BN282" s="43"/>
    </row>
    <row r="283" ht="13.5" customHeight="1">
      <c r="A283" s="11"/>
      <c r="B283" s="11"/>
      <c r="C283" s="43"/>
      <c r="D283" s="43"/>
      <c r="E283" s="43"/>
      <c r="F283" s="43"/>
      <c r="G283" s="43"/>
      <c r="H283" s="43"/>
      <c r="I283" s="43"/>
      <c r="J283" s="43"/>
      <c r="K283" s="43"/>
      <c r="L283" s="43"/>
      <c r="M283" s="43"/>
      <c r="N283" s="43"/>
      <c r="O283" s="43"/>
      <c r="P283" s="43"/>
      <c r="Q283" s="43"/>
      <c r="R283" s="44"/>
      <c r="S283" s="43"/>
      <c r="T283" s="43"/>
      <c r="U283" s="44"/>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43"/>
      <c r="BH283" s="43"/>
      <c r="BI283" s="43"/>
      <c r="BJ283" s="43"/>
      <c r="BK283" s="43"/>
      <c r="BL283" s="43"/>
      <c r="BM283" s="43"/>
      <c r="BN283" s="43"/>
    </row>
    <row r="284" ht="13.5" customHeight="1">
      <c r="A284" s="11"/>
      <c r="B284" s="11"/>
      <c r="C284" s="43"/>
      <c r="D284" s="43"/>
      <c r="E284" s="43"/>
      <c r="F284" s="43"/>
      <c r="G284" s="43"/>
      <c r="H284" s="43"/>
      <c r="I284" s="43"/>
      <c r="J284" s="43"/>
      <c r="K284" s="43"/>
      <c r="L284" s="43"/>
      <c r="M284" s="43"/>
      <c r="N284" s="43"/>
      <c r="O284" s="43"/>
      <c r="P284" s="43"/>
      <c r="Q284" s="43"/>
      <c r="R284" s="44"/>
      <c r="S284" s="43"/>
      <c r="T284" s="43"/>
      <c r="U284" s="44"/>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43"/>
      <c r="BH284" s="43"/>
      <c r="BI284" s="43"/>
      <c r="BJ284" s="43"/>
      <c r="BK284" s="43"/>
      <c r="BL284" s="43"/>
      <c r="BM284" s="43"/>
      <c r="BN284" s="43"/>
    </row>
    <row r="285" ht="13.5" customHeight="1">
      <c r="A285" s="11"/>
      <c r="B285" s="11"/>
      <c r="C285" s="43"/>
      <c r="D285" s="43"/>
      <c r="E285" s="43"/>
      <c r="F285" s="43"/>
      <c r="G285" s="43"/>
      <c r="H285" s="43"/>
      <c r="I285" s="43"/>
      <c r="J285" s="43"/>
      <c r="K285" s="43"/>
      <c r="L285" s="43"/>
      <c r="M285" s="43"/>
      <c r="N285" s="43"/>
      <c r="O285" s="43"/>
      <c r="P285" s="43"/>
      <c r="Q285" s="43"/>
      <c r="R285" s="44"/>
      <c r="S285" s="43"/>
      <c r="T285" s="43"/>
      <c r="U285" s="44"/>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43"/>
      <c r="BH285" s="43"/>
      <c r="BI285" s="43"/>
      <c r="BJ285" s="43"/>
      <c r="BK285" s="43"/>
      <c r="BL285" s="43"/>
      <c r="BM285" s="43"/>
      <c r="BN285" s="43"/>
    </row>
    <row r="286" ht="13.5" customHeight="1">
      <c r="A286" s="11"/>
      <c r="B286" s="11"/>
      <c r="C286" s="43"/>
      <c r="D286" s="43"/>
      <c r="E286" s="43"/>
      <c r="F286" s="43"/>
      <c r="G286" s="43"/>
      <c r="H286" s="43"/>
      <c r="I286" s="43"/>
      <c r="J286" s="43"/>
      <c r="K286" s="43"/>
      <c r="L286" s="43"/>
      <c r="M286" s="43"/>
      <c r="N286" s="43"/>
      <c r="O286" s="43"/>
      <c r="P286" s="43"/>
      <c r="Q286" s="43"/>
      <c r="R286" s="44"/>
      <c r="S286" s="43"/>
      <c r="T286" s="43"/>
      <c r="U286" s="44"/>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43"/>
      <c r="BH286" s="43"/>
      <c r="BI286" s="43"/>
      <c r="BJ286" s="43"/>
      <c r="BK286" s="43"/>
      <c r="BL286" s="43"/>
      <c r="BM286" s="43"/>
      <c r="BN286" s="43"/>
    </row>
    <row r="287" ht="13.5" customHeight="1">
      <c r="A287" s="11"/>
      <c r="B287" s="11"/>
      <c r="C287" s="43"/>
      <c r="D287" s="43"/>
      <c r="E287" s="43"/>
      <c r="F287" s="43"/>
      <c r="G287" s="43"/>
      <c r="H287" s="43"/>
      <c r="I287" s="43"/>
      <c r="J287" s="43"/>
      <c r="K287" s="43"/>
      <c r="L287" s="43"/>
      <c r="M287" s="43"/>
      <c r="N287" s="43"/>
      <c r="O287" s="43"/>
      <c r="P287" s="43"/>
      <c r="Q287" s="43"/>
      <c r="R287" s="44"/>
      <c r="S287" s="43"/>
      <c r="T287" s="43"/>
      <c r="U287" s="44"/>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43"/>
      <c r="BH287" s="43"/>
      <c r="BI287" s="43"/>
      <c r="BJ287" s="43"/>
      <c r="BK287" s="43"/>
      <c r="BL287" s="43"/>
      <c r="BM287" s="43"/>
      <c r="BN287" s="43"/>
    </row>
    <row r="288" ht="13.5" customHeight="1">
      <c r="A288" s="11"/>
      <c r="B288" s="11"/>
      <c r="C288" s="43"/>
      <c r="D288" s="43"/>
      <c r="E288" s="43"/>
      <c r="F288" s="43"/>
      <c r="G288" s="43"/>
      <c r="H288" s="43"/>
      <c r="I288" s="43"/>
      <c r="J288" s="43"/>
      <c r="K288" s="43"/>
      <c r="L288" s="43"/>
      <c r="M288" s="43"/>
      <c r="N288" s="43"/>
      <c r="O288" s="43"/>
      <c r="P288" s="43"/>
      <c r="Q288" s="43"/>
      <c r="R288" s="44"/>
      <c r="S288" s="43"/>
      <c r="T288" s="43"/>
      <c r="U288" s="44"/>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43"/>
      <c r="BH288" s="43"/>
      <c r="BI288" s="43"/>
      <c r="BJ288" s="43"/>
      <c r="BK288" s="43"/>
      <c r="BL288" s="43"/>
      <c r="BM288" s="43"/>
      <c r="BN288" s="43"/>
    </row>
    <row r="289" ht="13.5" customHeight="1">
      <c r="A289" s="11"/>
      <c r="B289" s="11"/>
      <c r="C289" s="43"/>
      <c r="D289" s="43"/>
      <c r="E289" s="43"/>
      <c r="F289" s="43"/>
      <c r="G289" s="43"/>
      <c r="H289" s="43"/>
      <c r="I289" s="43"/>
      <c r="J289" s="43"/>
      <c r="K289" s="43"/>
      <c r="L289" s="43"/>
      <c r="M289" s="43"/>
      <c r="N289" s="43"/>
      <c r="O289" s="43"/>
      <c r="P289" s="43"/>
      <c r="Q289" s="43"/>
      <c r="R289" s="44"/>
      <c r="S289" s="43"/>
      <c r="T289" s="43"/>
      <c r="U289" s="44"/>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43"/>
      <c r="BH289" s="43"/>
      <c r="BI289" s="43"/>
      <c r="BJ289" s="43"/>
      <c r="BK289" s="43"/>
      <c r="BL289" s="43"/>
      <c r="BM289" s="43"/>
      <c r="BN289" s="43"/>
    </row>
    <row r="290" ht="13.5" customHeight="1">
      <c r="A290" s="11"/>
      <c r="B290" s="11"/>
      <c r="C290" s="43"/>
      <c r="D290" s="43"/>
      <c r="E290" s="43"/>
      <c r="F290" s="43"/>
      <c r="G290" s="43"/>
      <c r="H290" s="43"/>
      <c r="I290" s="43"/>
      <c r="J290" s="43"/>
      <c r="K290" s="43"/>
      <c r="L290" s="43"/>
      <c r="M290" s="43"/>
      <c r="N290" s="43"/>
      <c r="O290" s="43"/>
      <c r="P290" s="43"/>
      <c r="Q290" s="43"/>
      <c r="R290" s="44"/>
      <c r="S290" s="43"/>
      <c r="T290" s="43"/>
      <c r="U290" s="44"/>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43"/>
      <c r="BH290" s="43"/>
      <c r="BI290" s="43"/>
      <c r="BJ290" s="43"/>
      <c r="BK290" s="43"/>
      <c r="BL290" s="43"/>
      <c r="BM290" s="43"/>
      <c r="BN290" s="43"/>
    </row>
    <row r="291" ht="13.5" customHeight="1">
      <c r="A291" s="11"/>
      <c r="B291" s="11"/>
      <c r="C291" s="43"/>
      <c r="D291" s="43"/>
      <c r="E291" s="43"/>
      <c r="F291" s="43"/>
      <c r="G291" s="43"/>
      <c r="H291" s="43"/>
      <c r="I291" s="43"/>
      <c r="J291" s="43"/>
      <c r="K291" s="43"/>
      <c r="L291" s="43"/>
      <c r="M291" s="43"/>
      <c r="N291" s="43"/>
      <c r="O291" s="43"/>
      <c r="P291" s="43"/>
      <c r="Q291" s="43"/>
      <c r="R291" s="44"/>
      <c r="S291" s="43"/>
      <c r="T291" s="43"/>
      <c r="U291" s="44"/>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43"/>
      <c r="BH291" s="43"/>
      <c r="BI291" s="43"/>
      <c r="BJ291" s="43"/>
      <c r="BK291" s="43"/>
      <c r="BL291" s="43"/>
      <c r="BM291" s="43"/>
      <c r="BN291" s="43"/>
    </row>
    <row r="292" ht="13.5" customHeight="1">
      <c r="A292" s="11"/>
      <c r="B292" s="11"/>
      <c r="C292" s="43"/>
      <c r="D292" s="43"/>
      <c r="E292" s="43"/>
      <c r="F292" s="43"/>
      <c r="G292" s="43"/>
      <c r="H292" s="43"/>
      <c r="I292" s="43"/>
      <c r="J292" s="43"/>
      <c r="K292" s="43"/>
      <c r="L292" s="43"/>
      <c r="M292" s="43"/>
      <c r="N292" s="43"/>
      <c r="O292" s="43"/>
      <c r="P292" s="43"/>
      <c r="Q292" s="43"/>
      <c r="R292" s="44"/>
      <c r="S292" s="43"/>
      <c r="T292" s="43"/>
      <c r="U292" s="44"/>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43"/>
      <c r="BH292" s="43"/>
      <c r="BI292" s="43"/>
      <c r="BJ292" s="43"/>
      <c r="BK292" s="43"/>
      <c r="BL292" s="43"/>
      <c r="BM292" s="43"/>
      <c r="BN292" s="43"/>
    </row>
    <row r="293" ht="13.5" customHeight="1">
      <c r="A293" s="11"/>
      <c r="B293" s="11"/>
      <c r="C293" s="43"/>
      <c r="D293" s="43"/>
      <c r="E293" s="43"/>
      <c r="F293" s="43"/>
      <c r="G293" s="43"/>
      <c r="H293" s="43"/>
      <c r="I293" s="43"/>
      <c r="J293" s="43"/>
      <c r="K293" s="43"/>
      <c r="L293" s="43"/>
      <c r="M293" s="43"/>
      <c r="N293" s="43"/>
      <c r="O293" s="43"/>
      <c r="P293" s="43"/>
      <c r="Q293" s="43"/>
      <c r="R293" s="44"/>
      <c r="S293" s="43"/>
      <c r="T293" s="43"/>
      <c r="U293" s="44"/>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43"/>
      <c r="BH293" s="43"/>
      <c r="BI293" s="43"/>
      <c r="BJ293" s="43"/>
      <c r="BK293" s="43"/>
      <c r="BL293" s="43"/>
      <c r="BM293" s="43"/>
      <c r="BN293" s="43"/>
    </row>
    <row r="294" ht="13.5" customHeight="1">
      <c r="A294" s="11"/>
      <c r="B294" s="11"/>
      <c r="C294" s="43"/>
      <c r="D294" s="43"/>
      <c r="E294" s="43"/>
      <c r="F294" s="43"/>
      <c r="G294" s="43"/>
      <c r="H294" s="43"/>
      <c r="I294" s="43"/>
      <c r="J294" s="43"/>
      <c r="K294" s="43"/>
      <c r="L294" s="43"/>
      <c r="M294" s="43"/>
      <c r="N294" s="43"/>
      <c r="O294" s="43"/>
      <c r="P294" s="43"/>
      <c r="Q294" s="43"/>
      <c r="R294" s="44"/>
      <c r="S294" s="43"/>
      <c r="T294" s="43"/>
      <c r="U294" s="44"/>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43"/>
      <c r="BH294" s="43"/>
      <c r="BI294" s="43"/>
      <c r="BJ294" s="43"/>
      <c r="BK294" s="43"/>
      <c r="BL294" s="43"/>
      <c r="BM294" s="43"/>
      <c r="BN294" s="43"/>
    </row>
    <row r="295" ht="13.5" customHeight="1">
      <c r="A295" s="11"/>
      <c r="B295" s="11"/>
      <c r="C295" s="43"/>
      <c r="D295" s="43"/>
      <c r="E295" s="43"/>
      <c r="F295" s="43"/>
      <c r="G295" s="43"/>
      <c r="H295" s="43"/>
      <c r="I295" s="43"/>
      <c r="J295" s="43"/>
      <c r="K295" s="43"/>
      <c r="L295" s="43"/>
      <c r="M295" s="43"/>
      <c r="N295" s="43"/>
      <c r="O295" s="43"/>
      <c r="P295" s="43"/>
      <c r="Q295" s="43"/>
      <c r="R295" s="44"/>
      <c r="S295" s="43"/>
      <c r="T295" s="43"/>
      <c r="U295" s="44"/>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43"/>
      <c r="BH295" s="43"/>
      <c r="BI295" s="43"/>
      <c r="BJ295" s="43"/>
      <c r="BK295" s="43"/>
      <c r="BL295" s="43"/>
      <c r="BM295" s="43"/>
      <c r="BN295" s="43"/>
    </row>
    <row r="296" ht="13.5" customHeight="1">
      <c r="A296" s="11"/>
      <c r="B296" s="11"/>
      <c r="C296" s="43"/>
      <c r="D296" s="43"/>
      <c r="E296" s="43"/>
      <c r="F296" s="43"/>
      <c r="G296" s="43"/>
      <c r="H296" s="43"/>
      <c r="I296" s="43"/>
      <c r="J296" s="43"/>
      <c r="K296" s="43"/>
      <c r="L296" s="43"/>
      <c r="M296" s="43"/>
      <c r="N296" s="43"/>
      <c r="O296" s="43"/>
      <c r="P296" s="43"/>
      <c r="Q296" s="43"/>
      <c r="R296" s="44"/>
      <c r="S296" s="43"/>
      <c r="T296" s="43"/>
      <c r="U296" s="44"/>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43"/>
      <c r="BH296" s="43"/>
      <c r="BI296" s="43"/>
      <c r="BJ296" s="43"/>
      <c r="BK296" s="43"/>
      <c r="BL296" s="43"/>
      <c r="BM296" s="43"/>
      <c r="BN296" s="43"/>
    </row>
    <row r="297" ht="13.5" customHeight="1">
      <c r="A297" s="11"/>
      <c r="B297" s="11"/>
      <c r="C297" s="43"/>
      <c r="D297" s="43"/>
      <c r="E297" s="43"/>
      <c r="F297" s="43"/>
      <c r="G297" s="43"/>
      <c r="H297" s="43"/>
      <c r="I297" s="43"/>
      <c r="J297" s="43"/>
      <c r="K297" s="43"/>
      <c r="L297" s="43"/>
      <c r="M297" s="43"/>
      <c r="N297" s="43"/>
      <c r="O297" s="43"/>
      <c r="P297" s="43"/>
      <c r="Q297" s="43"/>
      <c r="R297" s="44"/>
      <c r="S297" s="43"/>
      <c r="T297" s="43"/>
      <c r="U297" s="44"/>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43"/>
      <c r="BH297" s="43"/>
      <c r="BI297" s="43"/>
      <c r="BJ297" s="43"/>
      <c r="BK297" s="43"/>
      <c r="BL297" s="43"/>
      <c r="BM297" s="43"/>
      <c r="BN297" s="43"/>
    </row>
    <row r="298" ht="13.5" customHeight="1">
      <c r="A298" s="11"/>
      <c r="B298" s="11"/>
      <c r="C298" s="43"/>
      <c r="D298" s="43"/>
      <c r="E298" s="43"/>
      <c r="F298" s="43"/>
      <c r="G298" s="43"/>
      <c r="H298" s="43"/>
      <c r="I298" s="43"/>
      <c r="J298" s="43"/>
      <c r="K298" s="43"/>
      <c r="L298" s="43"/>
      <c r="M298" s="43"/>
      <c r="N298" s="43"/>
      <c r="O298" s="43"/>
      <c r="P298" s="43"/>
      <c r="Q298" s="43"/>
      <c r="R298" s="44"/>
      <c r="S298" s="43"/>
      <c r="T298" s="43"/>
      <c r="U298" s="44"/>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43"/>
      <c r="BH298" s="43"/>
      <c r="BI298" s="43"/>
      <c r="BJ298" s="43"/>
      <c r="BK298" s="43"/>
      <c r="BL298" s="43"/>
      <c r="BM298" s="43"/>
      <c r="BN298" s="43"/>
    </row>
    <row r="299" ht="13.5" customHeight="1">
      <c r="A299" s="11"/>
      <c r="B299" s="11"/>
      <c r="C299" s="43"/>
      <c r="D299" s="43"/>
      <c r="E299" s="43"/>
      <c r="F299" s="43"/>
      <c r="G299" s="43"/>
      <c r="H299" s="43"/>
      <c r="I299" s="43"/>
      <c r="J299" s="43"/>
      <c r="K299" s="43"/>
      <c r="L299" s="43"/>
      <c r="M299" s="43"/>
      <c r="N299" s="43"/>
      <c r="O299" s="43"/>
      <c r="P299" s="43"/>
      <c r="Q299" s="43"/>
      <c r="R299" s="44"/>
      <c r="S299" s="43"/>
      <c r="T299" s="43"/>
      <c r="U299" s="44"/>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43"/>
      <c r="BH299" s="43"/>
      <c r="BI299" s="43"/>
      <c r="BJ299" s="43"/>
      <c r="BK299" s="43"/>
      <c r="BL299" s="43"/>
      <c r="BM299" s="43"/>
      <c r="BN299" s="43"/>
    </row>
    <row r="300" ht="13.5" customHeight="1">
      <c r="A300" s="11"/>
      <c r="B300" s="11"/>
      <c r="C300" s="43"/>
      <c r="D300" s="43"/>
      <c r="E300" s="43"/>
      <c r="F300" s="43"/>
      <c r="G300" s="43"/>
      <c r="H300" s="43"/>
      <c r="I300" s="43"/>
      <c r="J300" s="43"/>
      <c r="K300" s="43"/>
      <c r="L300" s="43"/>
      <c r="M300" s="43"/>
      <c r="N300" s="43"/>
      <c r="O300" s="43"/>
      <c r="P300" s="43"/>
      <c r="Q300" s="43"/>
      <c r="R300" s="44"/>
      <c r="S300" s="43"/>
      <c r="T300" s="43"/>
      <c r="U300" s="44"/>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43"/>
      <c r="BH300" s="43"/>
      <c r="BI300" s="43"/>
      <c r="BJ300" s="43"/>
      <c r="BK300" s="43"/>
      <c r="BL300" s="43"/>
      <c r="BM300" s="43"/>
      <c r="BN300" s="43"/>
    </row>
    <row r="301" ht="13.5" customHeight="1">
      <c r="A301" s="11"/>
      <c r="B301" s="11"/>
      <c r="C301" s="43"/>
      <c r="D301" s="43"/>
      <c r="E301" s="43"/>
      <c r="F301" s="43"/>
      <c r="G301" s="43"/>
      <c r="H301" s="43"/>
      <c r="I301" s="43"/>
      <c r="J301" s="43"/>
      <c r="K301" s="43"/>
      <c r="L301" s="43"/>
      <c r="M301" s="43"/>
      <c r="N301" s="43"/>
      <c r="O301" s="43"/>
      <c r="P301" s="43"/>
      <c r="Q301" s="43"/>
      <c r="R301" s="44"/>
      <c r="S301" s="43"/>
      <c r="T301" s="43"/>
      <c r="U301" s="44"/>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43"/>
      <c r="BH301" s="43"/>
      <c r="BI301" s="43"/>
      <c r="BJ301" s="43"/>
      <c r="BK301" s="43"/>
      <c r="BL301" s="43"/>
      <c r="BM301" s="43"/>
      <c r="BN301" s="43"/>
    </row>
    <row r="302" ht="13.5" customHeight="1">
      <c r="A302" s="11"/>
      <c r="B302" s="11"/>
      <c r="C302" s="43"/>
      <c r="D302" s="43"/>
      <c r="E302" s="43"/>
      <c r="F302" s="43"/>
      <c r="G302" s="43"/>
      <c r="H302" s="43"/>
      <c r="I302" s="43"/>
      <c r="J302" s="43"/>
      <c r="K302" s="43"/>
      <c r="L302" s="43"/>
      <c r="M302" s="43"/>
      <c r="N302" s="43"/>
      <c r="O302" s="43"/>
      <c r="P302" s="43"/>
      <c r="Q302" s="43"/>
      <c r="R302" s="44"/>
      <c r="S302" s="43"/>
      <c r="T302" s="43"/>
      <c r="U302" s="44"/>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43"/>
      <c r="BH302" s="43"/>
      <c r="BI302" s="43"/>
      <c r="BJ302" s="43"/>
      <c r="BK302" s="43"/>
      <c r="BL302" s="43"/>
      <c r="BM302" s="43"/>
      <c r="BN302" s="43"/>
    </row>
    <row r="303" ht="13.5" customHeight="1">
      <c r="A303" s="11"/>
      <c r="B303" s="11"/>
      <c r="C303" s="43"/>
      <c r="D303" s="43"/>
      <c r="E303" s="43"/>
      <c r="F303" s="43"/>
      <c r="G303" s="43"/>
      <c r="H303" s="43"/>
      <c r="I303" s="43"/>
      <c r="J303" s="43"/>
      <c r="K303" s="43"/>
      <c r="L303" s="43"/>
      <c r="M303" s="43"/>
      <c r="N303" s="43"/>
      <c r="O303" s="43"/>
      <c r="P303" s="43"/>
      <c r="Q303" s="43"/>
      <c r="R303" s="44"/>
      <c r="S303" s="43"/>
      <c r="T303" s="43"/>
      <c r="U303" s="44"/>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43"/>
      <c r="BH303" s="43"/>
      <c r="BI303" s="43"/>
      <c r="BJ303" s="43"/>
      <c r="BK303" s="43"/>
      <c r="BL303" s="43"/>
      <c r="BM303" s="43"/>
      <c r="BN303" s="43"/>
    </row>
    <row r="304" ht="13.5" customHeight="1">
      <c r="A304" s="11"/>
      <c r="B304" s="11"/>
      <c r="C304" s="43"/>
      <c r="D304" s="43"/>
      <c r="E304" s="43"/>
      <c r="F304" s="43"/>
      <c r="G304" s="43"/>
      <c r="H304" s="43"/>
      <c r="I304" s="43"/>
      <c r="J304" s="43"/>
      <c r="K304" s="43"/>
      <c r="L304" s="43"/>
      <c r="M304" s="43"/>
      <c r="N304" s="43"/>
      <c r="O304" s="43"/>
      <c r="P304" s="43"/>
      <c r="Q304" s="43"/>
      <c r="R304" s="44"/>
      <c r="S304" s="43"/>
      <c r="T304" s="43"/>
      <c r="U304" s="44"/>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43"/>
      <c r="BH304" s="43"/>
      <c r="BI304" s="43"/>
      <c r="BJ304" s="43"/>
      <c r="BK304" s="43"/>
      <c r="BL304" s="43"/>
      <c r="BM304" s="43"/>
      <c r="BN304" s="43"/>
    </row>
    <row r="305" ht="13.5" customHeight="1">
      <c r="A305" s="11"/>
      <c r="B305" s="11"/>
      <c r="C305" s="43"/>
      <c r="D305" s="43"/>
      <c r="E305" s="43"/>
      <c r="F305" s="43"/>
      <c r="G305" s="43"/>
      <c r="H305" s="43"/>
      <c r="I305" s="43"/>
      <c r="J305" s="43"/>
      <c r="K305" s="43"/>
      <c r="L305" s="43"/>
      <c r="M305" s="43"/>
      <c r="N305" s="43"/>
      <c r="O305" s="43"/>
      <c r="P305" s="43"/>
      <c r="Q305" s="43"/>
      <c r="R305" s="44"/>
      <c r="S305" s="43"/>
      <c r="T305" s="43"/>
      <c r="U305" s="44"/>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43"/>
      <c r="BH305" s="43"/>
      <c r="BI305" s="43"/>
      <c r="BJ305" s="43"/>
      <c r="BK305" s="43"/>
      <c r="BL305" s="43"/>
      <c r="BM305" s="43"/>
      <c r="BN305" s="43"/>
    </row>
    <row r="306" ht="13.5" customHeight="1">
      <c r="A306" s="11"/>
      <c r="B306" s="11"/>
      <c r="C306" s="43"/>
      <c r="D306" s="43"/>
      <c r="E306" s="43"/>
      <c r="F306" s="43"/>
      <c r="G306" s="43"/>
      <c r="H306" s="43"/>
      <c r="I306" s="43"/>
      <c r="J306" s="43"/>
      <c r="K306" s="43"/>
      <c r="L306" s="43"/>
      <c r="M306" s="43"/>
      <c r="N306" s="43"/>
      <c r="O306" s="43"/>
      <c r="P306" s="43"/>
      <c r="Q306" s="43"/>
      <c r="R306" s="44"/>
      <c r="S306" s="43"/>
      <c r="T306" s="43"/>
      <c r="U306" s="44"/>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43"/>
      <c r="BH306" s="43"/>
      <c r="BI306" s="43"/>
      <c r="BJ306" s="43"/>
      <c r="BK306" s="43"/>
      <c r="BL306" s="43"/>
      <c r="BM306" s="43"/>
      <c r="BN306" s="43"/>
    </row>
    <row r="307" ht="13.5" customHeight="1">
      <c r="A307" s="11"/>
      <c r="B307" s="11"/>
      <c r="C307" s="43"/>
      <c r="D307" s="43"/>
      <c r="E307" s="43"/>
      <c r="F307" s="43"/>
      <c r="G307" s="43"/>
      <c r="H307" s="43"/>
      <c r="I307" s="43"/>
      <c r="J307" s="43"/>
      <c r="K307" s="43"/>
      <c r="L307" s="43"/>
      <c r="M307" s="43"/>
      <c r="N307" s="43"/>
      <c r="O307" s="43"/>
      <c r="P307" s="43"/>
      <c r="Q307" s="43"/>
      <c r="R307" s="44"/>
      <c r="S307" s="43"/>
      <c r="T307" s="43"/>
      <c r="U307" s="44"/>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43"/>
      <c r="BH307" s="43"/>
      <c r="BI307" s="43"/>
      <c r="BJ307" s="43"/>
      <c r="BK307" s="43"/>
      <c r="BL307" s="43"/>
      <c r="BM307" s="43"/>
      <c r="BN307" s="43"/>
    </row>
    <row r="308" ht="13.5" customHeight="1">
      <c r="A308" s="11"/>
      <c r="B308" s="11"/>
      <c r="C308" s="43"/>
      <c r="D308" s="43"/>
      <c r="E308" s="43"/>
      <c r="F308" s="43"/>
      <c r="G308" s="43"/>
      <c r="H308" s="43"/>
      <c r="I308" s="43"/>
      <c r="J308" s="43"/>
      <c r="K308" s="43"/>
      <c r="L308" s="43"/>
      <c r="M308" s="43"/>
      <c r="N308" s="43"/>
      <c r="O308" s="43"/>
      <c r="P308" s="43"/>
      <c r="Q308" s="43"/>
      <c r="R308" s="44"/>
      <c r="S308" s="43"/>
      <c r="T308" s="43"/>
      <c r="U308" s="44"/>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43"/>
      <c r="BH308" s="43"/>
      <c r="BI308" s="43"/>
      <c r="BJ308" s="43"/>
      <c r="BK308" s="43"/>
      <c r="BL308" s="43"/>
      <c r="BM308" s="43"/>
      <c r="BN308" s="43"/>
    </row>
    <row r="309" ht="13.5" customHeight="1">
      <c r="A309" s="11"/>
      <c r="B309" s="11"/>
      <c r="C309" s="43"/>
      <c r="D309" s="43"/>
      <c r="E309" s="43"/>
      <c r="F309" s="43"/>
      <c r="G309" s="43"/>
      <c r="H309" s="43"/>
      <c r="I309" s="43"/>
      <c r="J309" s="43"/>
      <c r="K309" s="43"/>
      <c r="L309" s="43"/>
      <c r="M309" s="43"/>
      <c r="N309" s="43"/>
      <c r="O309" s="43"/>
      <c r="P309" s="43"/>
      <c r="Q309" s="43"/>
      <c r="R309" s="44"/>
      <c r="S309" s="43"/>
      <c r="T309" s="43"/>
      <c r="U309" s="44"/>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43"/>
      <c r="BH309" s="43"/>
      <c r="BI309" s="43"/>
      <c r="BJ309" s="43"/>
      <c r="BK309" s="43"/>
      <c r="BL309" s="43"/>
      <c r="BM309" s="43"/>
      <c r="BN309" s="43"/>
    </row>
    <row r="310" ht="13.5" customHeight="1">
      <c r="A310" s="11"/>
      <c r="B310" s="11"/>
      <c r="C310" s="43"/>
      <c r="D310" s="43"/>
      <c r="E310" s="43"/>
      <c r="F310" s="43"/>
      <c r="G310" s="43"/>
      <c r="H310" s="43"/>
      <c r="I310" s="43"/>
      <c r="J310" s="43"/>
      <c r="K310" s="43"/>
      <c r="L310" s="43"/>
      <c r="M310" s="43"/>
      <c r="N310" s="43"/>
      <c r="O310" s="43"/>
      <c r="P310" s="43"/>
      <c r="Q310" s="43"/>
      <c r="R310" s="44"/>
      <c r="S310" s="43"/>
      <c r="T310" s="43"/>
      <c r="U310" s="44"/>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43"/>
      <c r="BH310" s="43"/>
      <c r="BI310" s="43"/>
      <c r="BJ310" s="43"/>
      <c r="BK310" s="43"/>
      <c r="BL310" s="43"/>
      <c r="BM310" s="43"/>
      <c r="BN310" s="43"/>
    </row>
    <row r="311" ht="13.5" customHeight="1">
      <c r="A311" s="11"/>
      <c r="B311" s="11"/>
      <c r="C311" s="43"/>
      <c r="D311" s="43"/>
      <c r="E311" s="43"/>
      <c r="F311" s="43"/>
      <c r="G311" s="43"/>
      <c r="H311" s="43"/>
      <c r="I311" s="43"/>
      <c r="J311" s="43"/>
      <c r="K311" s="43"/>
      <c r="L311" s="43"/>
      <c r="M311" s="43"/>
      <c r="N311" s="43"/>
      <c r="O311" s="43"/>
      <c r="P311" s="43"/>
      <c r="Q311" s="43"/>
      <c r="R311" s="44"/>
      <c r="S311" s="43"/>
      <c r="T311" s="43"/>
      <c r="U311" s="44"/>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43"/>
      <c r="BH311" s="43"/>
      <c r="BI311" s="43"/>
      <c r="BJ311" s="43"/>
      <c r="BK311" s="43"/>
      <c r="BL311" s="43"/>
      <c r="BM311" s="43"/>
      <c r="BN311" s="43"/>
    </row>
    <row r="312" ht="13.5" customHeight="1">
      <c r="A312" s="11"/>
      <c r="B312" s="11"/>
      <c r="C312" s="43"/>
      <c r="D312" s="43"/>
      <c r="E312" s="43"/>
      <c r="F312" s="43"/>
      <c r="G312" s="43"/>
      <c r="H312" s="43"/>
      <c r="I312" s="43"/>
      <c r="J312" s="43"/>
      <c r="K312" s="43"/>
      <c r="L312" s="43"/>
      <c r="M312" s="43"/>
      <c r="N312" s="43"/>
      <c r="O312" s="43"/>
      <c r="P312" s="43"/>
      <c r="Q312" s="43"/>
      <c r="R312" s="44"/>
      <c r="S312" s="43"/>
      <c r="T312" s="43"/>
      <c r="U312" s="44"/>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43"/>
      <c r="BH312" s="43"/>
      <c r="BI312" s="43"/>
      <c r="BJ312" s="43"/>
      <c r="BK312" s="43"/>
      <c r="BL312" s="43"/>
      <c r="BM312" s="43"/>
      <c r="BN312" s="43"/>
    </row>
    <row r="313" ht="13.5" customHeight="1">
      <c r="A313" s="11"/>
      <c r="B313" s="11"/>
      <c r="C313" s="43"/>
      <c r="D313" s="43"/>
      <c r="E313" s="43"/>
      <c r="F313" s="43"/>
      <c r="G313" s="43"/>
      <c r="H313" s="43"/>
      <c r="I313" s="43"/>
      <c r="J313" s="43"/>
      <c r="K313" s="43"/>
      <c r="L313" s="43"/>
      <c r="M313" s="43"/>
      <c r="N313" s="43"/>
      <c r="O313" s="43"/>
      <c r="P313" s="43"/>
      <c r="Q313" s="43"/>
      <c r="R313" s="44"/>
      <c r="S313" s="43"/>
      <c r="T313" s="43"/>
      <c r="U313" s="44"/>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43"/>
      <c r="BH313" s="43"/>
      <c r="BI313" s="43"/>
      <c r="BJ313" s="43"/>
      <c r="BK313" s="43"/>
      <c r="BL313" s="43"/>
      <c r="BM313" s="43"/>
      <c r="BN313" s="43"/>
    </row>
    <row r="314" ht="13.5" customHeight="1">
      <c r="A314" s="11"/>
      <c r="B314" s="11"/>
      <c r="C314" s="43"/>
      <c r="D314" s="43"/>
      <c r="E314" s="43"/>
      <c r="F314" s="43"/>
      <c r="G314" s="43"/>
      <c r="H314" s="43"/>
      <c r="I314" s="43"/>
      <c r="J314" s="43"/>
      <c r="K314" s="43"/>
      <c r="L314" s="43"/>
      <c r="M314" s="43"/>
      <c r="N314" s="43"/>
      <c r="O314" s="43"/>
      <c r="P314" s="43"/>
      <c r="Q314" s="43"/>
      <c r="R314" s="44"/>
      <c r="S314" s="43"/>
      <c r="T314" s="43"/>
      <c r="U314" s="44"/>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43"/>
      <c r="BH314" s="43"/>
      <c r="BI314" s="43"/>
      <c r="BJ314" s="43"/>
      <c r="BK314" s="43"/>
      <c r="BL314" s="43"/>
      <c r="BM314" s="43"/>
      <c r="BN314" s="43"/>
    </row>
    <row r="315" ht="13.5" customHeight="1">
      <c r="A315" s="11"/>
      <c r="B315" s="11"/>
      <c r="C315" s="43"/>
      <c r="D315" s="43"/>
      <c r="E315" s="43"/>
      <c r="F315" s="43"/>
      <c r="G315" s="43"/>
      <c r="H315" s="43"/>
      <c r="I315" s="43"/>
      <c r="J315" s="43"/>
      <c r="K315" s="43"/>
      <c r="L315" s="43"/>
      <c r="M315" s="43"/>
      <c r="N315" s="43"/>
      <c r="O315" s="43"/>
      <c r="P315" s="43"/>
      <c r="Q315" s="43"/>
      <c r="R315" s="44"/>
      <c r="S315" s="43"/>
      <c r="T315" s="43"/>
      <c r="U315" s="44"/>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43"/>
      <c r="BH315" s="43"/>
      <c r="BI315" s="43"/>
      <c r="BJ315" s="43"/>
      <c r="BK315" s="43"/>
      <c r="BL315" s="43"/>
      <c r="BM315" s="43"/>
      <c r="BN315" s="43"/>
    </row>
    <row r="316" ht="13.5" customHeight="1">
      <c r="A316" s="11"/>
      <c r="B316" s="11"/>
      <c r="C316" s="43"/>
      <c r="D316" s="43"/>
      <c r="E316" s="43"/>
      <c r="F316" s="43"/>
      <c r="G316" s="43"/>
      <c r="H316" s="43"/>
      <c r="I316" s="43"/>
      <c r="J316" s="43"/>
      <c r="K316" s="43"/>
      <c r="L316" s="43"/>
      <c r="M316" s="43"/>
      <c r="N316" s="43"/>
      <c r="O316" s="43"/>
      <c r="P316" s="43"/>
      <c r="Q316" s="43"/>
      <c r="R316" s="44"/>
      <c r="S316" s="43"/>
      <c r="T316" s="43"/>
      <c r="U316" s="44"/>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43"/>
      <c r="BH316" s="43"/>
      <c r="BI316" s="43"/>
      <c r="BJ316" s="43"/>
      <c r="BK316" s="43"/>
      <c r="BL316" s="43"/>
      <c r="BM316" s="43"/>
      <c r="BN316" s="43"/>
    </row>
    <row r="317" ht="13.5" customHeight="1">
      <c r="A317" s="11"/>
      <c r="B317" s="11"/>
      <c r="C317" s="43"/>
      <c r="D317" s="43"/>
      <c r="E317" s="43"/>
      <c r="F317" s="43"/>
      <c r="G317" s="43"/>
      <c r="H317" s="43"/>
      <c r="I317" s="43"/>
      <c r="J317" s="43"/>
      <c r="K317" s="43"/>
      <c r="L317" s="43"/>
      <c r="M317" s="43"/>
      <c r="N317" s="43"/>
      <c r="O317" s="43"/>
      <c r="P317" s="43"/>
      <c r="Q317" s="43"/>
      <c r="R317" s="44"/>
      <c r="S317" s="43"/>
      <c r="T317" s="43"/>
      <c r="U317" s="44"/>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43"/>
      <c r="BH317" s="43"/>
      <c r="BI317" s="43"/>
      <c r="BJ317" s="43"/>
      <c r="BK317" s="43"/>
      <c r="BL317" s="43"/>
      <c r="BM317" s="43"/>
      <c r="BN317" s="43"/>
    </row>
    <row r="318" ht="13.5" customHeight="1">
      <c r="A318" s="11"/>
      <c r="B318" s="11"/>
      <c r="C318" s="43"/>
      <c r="D318" s="43"/>
      <c r="E318" s="43"/>
      <c r="F318" s="43"/>
      <c r="G318" s="43"/>
      <c r="H318" s="43"/>
      <c r="I318" s="43"/>
      <c r="J318" s="43"/>
      <c r="K318" s="43"/>
      <c r="L318" s="43"/>
      <c r="M318" s="43"/>
      <c r="N318" s="43"/>
      <c r="O318" s="43"/>
      <c r="P318" s="43"/>
      <c r="Q318" s="43"/>
      <c r="R318" s="44"/>
      <c r="S318" s="43"/>
      <c r="T318" s="43"/>
      <c r="U318" s="44"/>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43"/>
      <c r="BH318" s="43"/>
      <c r="BI318" s="43"/>
      <c r="BJ318" s="43"/>
      <c r="BK318" s="43"/>
      <c r="BL318" s="43"/>
      <c r="BM318" s="43"/>
      <c r="BN318" s="43"/>
    </row>
    <row r="319" ht="13.5" customHeight="1">
      <c r="A319" s="11"/>
      <c r="B319" s="11"/>
      <c r="C319" s="43"/>
      <c r="D319" s="43"/>
      <c r="E319" s="43"/>
      <c r="F319" s="43"/>
      <c r="G319" s="43"/>
      <c r="H319" s="43"/>
      <c r="I319" s="43"/>
      <c r="J319" s="43"/>
      <c r="K319" s="43"/>
      <c r="L319" s="43"/>
      <c r="M319" s="43"/>
      <c r="N319" s="43"/>
      <c r="O319" s="43"/>
      <c r="P319" s="43"/>
      <c r="Q319" s="43"/>
      <c r="R319" s="44"/>
      <c r="S319" s="43"/>
      <c r="T319" s="43"/>
      <c r="U319" s="44"/>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43"/>
      <c r="BH319" s="43"/>
      <c r="BI319" s="43"/>
      <c r="BJ319" s="43"/>
      <c r="BK319" s="43"/>
      <c r="BL319" s="43"/>
      <c r="BM319" s="43"/>
      <c r="BN319" s="43"/>
    </row>
    <row r="320" ht="13.5" customHeight="1">
      <c r="A320" s="11"/>
      <c r="B320" s="11"/>
      <c r="C320" s="43"/>
      <c r="D320" s="43"/>
      <c r="E320" s="43"/>
      <c r="F320" s="43"/>
      <c r="G320" s="43"/>
      <c r="H320" s="43"/>
      <c r="I320" s="43"/>
      <c r="J320" s="43"/>
      <c r="K320" s="43"/>
      <c r="L320" s="43"/>
      <c r="M320" s="43"/>
      <c r="N320" s="43"/>
      <c r="O320" s="43"/>
      <c r="P320" s="43"/>
      <c r="Q320" s="43"/>
      <c r="R320" s="44"/>
      <c r="S320" s="43"/>
      <c r="T320" s="43"/>
      <c r="U320" s="44"/>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43"/>
      <c r="BH320" s="43"/>
      <c r="BI320" s="43"/>
      <c r="BJ320" s="43"/>
      <c r="BK320" s="43"/>
      <c r="BL320" s="43"/>
      <c r="BM320" s="43"/>
      <c r="BN320" s="43"/>
    </row>
    <row r="321" ht="13.5" customHeight="1">
      <c r="A321" s="11"/>
      <c r="B321" s="11"/>
      <c r="C321" s="43"/>
      <c r="D321" s="43"/>
      <c r="E321" s="43"/>
      <c r="F321" s="43"/>
      <c r="G321" s="43"/>
      <c r="H321" s="43"/>
      <c r="I321" s="43"/>
      <c r="J321" s="43"/>
      <c r="K321" s="43"/>
      <c r="L321" s="43"/>
      <c r="M321" s="43"/>
      <c r="N321" s="43"/>
      <c r="O321" s="43"/>
      <c r="P321" s="43"/>
      <c r="Q321" s="43"/>
      <c r="R321" s="44"/>
      <c r="S321" s="43"/>
      <c r="T321" s="43"/>
      <c r="U321" s="44"/>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43"/>
      <c r="BH321" s="43"/>
      <c r="BI321" s="43"/>
      <c r="BJ321" s="43"/>
      <c r="BK321" s="43"/>
      <c r="BL321" s="43"/>
      <c r="BM321" s="43"/>
      <c r="BN321" s="43"/>
    </row>
    <row r="322" ht="13.5" customHeight="1">
      <c r="A322" s="11"/>
      <c r="B322" s="11"/>
      <c r="C322" s="43"/>
      <c r="D322" s="43"/>
      <c r="E322" s="43"/>
      <c r="F322" s="43"/>
      <c r="G322" s="43"/>
      <c r="H322" s="43"/>
      <c r="I322" s="43"/>
      <c r="J322" s="43"/>
      <c r="K322" s="43"/>
      <c r="L322" s="43"/>
      <c r="M322" s="43"/>
      <c r="N322" s="43"/>
      <c r="O322" s="43"/>
      <c r="P322" s="43"/>
      <c r="Q322" s="43"/>
      <c r="R322" s="44"/>
      <c r="S322" s="43"/>
      <c r="T322" s="43"/>
      <c r="U322" s="44"/>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43"/>
      <c r="BH322" s="43"/>
      <c r="BI322" s="43"/>
      <c r="BJ322" s="43"/>
      <c r="BK322" s="43"/>
      <c r="BL322" s="43"/>
      <c r="BM322" s="43"/>
      <c r="BN322" s="43"/>
    </row>
    <row r="323" ht="13.5" customHeight="1">
      <c r="A323" s="11"/>
      <c r="B323" s="11"/>
      <c r="C323" s="43"/>
      <c r="D323" s="43"/>
      <c r="E323" s="43"/>
      <c r="F323" s="43"/>
      <c r="G323" s="43"/>
      <c r="H323" s="43"/>
      <c r="I323" s="43"/>
      <c r="J323" s="43"/>
      <c r="K323" s="43"/>
      <c r="L323" s="43"/>
      <c r="M323" s="43"/>
      <c r="N323" s="43"/>
      <c r="O323" s="43"/>
      <c r="P323" s="43"/>
      <c r="Q323" s="43"/>
      <c r="R323" s="44"/>
      <c r="S323" s="43"/>
      <c r="T323" s="43"/>
      <c r="U323" s="44"/>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43"/>
      <c r="BH323" s="43"/>
      <c r="BI323" s="43"/>
      <c r="BJ323" s="43"/>
      <c r="BK323" s="43"/>
      <c r="BL323" s="43"/>
      <c r="BM323" s="43"/>
      <c r="BN323" s="43"/>
    </row>
    <row r="324" ht="13.5" customHeight="1">
      <c r="A324" s="11"/>
      <c r="B324" s="11"/>
      <c r="C324" s="43"/>
      <c r="D324" s="43"/>
      <c r="E324" s="43"/>
      <c r="F324" s="43"/>
      <c r="G324" s="43"/>
      <c r="H324" s="43"/>
      <c r="I324" s="43"/>
      <c r="J324" s="43"/>
      <c r="K324" s="43"/>
      <c r="L324" s="43"/>
      <c r="M324" s="43"/>
      <c r="N324" s="43"/>
      <c r="O324" s="43"/>
      <c r="P324" s="43"/>
      <c r="Q324" s="43"/>
      <c r="R324" s="44"/>
      <c r="S324" s="43"/>
      <c r="T324" s="43"/>
      <c r="U324" s="44"/>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43"/>
      <c r="BH324" s="43"/>
      <c r="BI324" s="43"/>
      <c r="BJ324" s="43"/>
      <c r="BK324" s="43"/>
      <c r="BL324" s="43"/>
      <c r="BM324" s="43"/>
      <c r="BN324" s="43"/>
    </row>
    <row r="325" ht="13.5" customHeight="1">
      <c r="A325" s="11"/>
      <c r="B325" s="11"/>
      <c r="C325" s="43"/>
      <c r="D325" s="43"/>
      <c r="E325" s="43"/>
      <c r="F325" s="43"/>
      <c r="G325" s="43"/>
      <c r="H325" s="43"/>
      <c r="I325" s="43"/>
      <c r="J325" s="43"/>
      <c r="K325" s="43"/>
      <c r="L325" s="43"/>
      <c r="M325" s="43"/>
      <c r="N325" s="43"/>
      <c r="O325" s="43"/>
      <c r="P325" s="43"/>
      <c r="Q325" s="43"/>
      <c r="R325" s="44"/>
      <c r="S325" s="43"/>
      <c r="T325" s="43"/>
      <c r="U325" s="44"/>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43"/>
      <c r="BH325" s="43"/>
      <c r="BI325" s="43"/>
      <c r="BJ325" s="43"/>
      <c r="BK325" s="43"/>
      <c r="BL325" s="43"/>
      <c r="BM325" s="43"/>
      <c r="BN325" s="43"/>
    </row>
    <row r="326" ht="13.5" customHeight="1">
      <c r="A326" s="11"/>
      <c r="B326" s="11"/>
      <c r="C326" s="43"/>
      <c r="D326" s="43"/>
      <c r="E326" s="43"/>
      <c r="F326" s="43"/>
      <c r="G326" s="43"/>
      <c r="H326" s="43"/>
      <c r="I326" s="43"/>
      <c r="J326" s="43"/>
      <c r="K326" s="43"/>
      <c r="L326" s="43"/>
      <c r="M326" s="43"/>
      <c r="N326" s="43"/>
      <c r="O326" s="43"/>
      <c r="P326" s="43"/>
      <c r="Q326" s="43"/>
      <c r="R326" s="44"/>
      <c r="S326" s="43"/>
      <c r="T326" s="43"/>
      <c r="U326" s="44"/>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43"/>
      <c r="BH326" s="43"/>
      <c r="BI326" s="43"/>
      <c r="BJ326" s="43"/>
      <c r="BK326" s="43"/>
      <c r="BL326" s="43"/>
      <c r="BM326" s="43"/>
      <c r="BN326" s="43"/>
    </row>
    <row r="327" ht="13.5" customHeight="1">
      <c r="A327" s="11"/>
      <c r="B327" s="11"/>
      <c r="C327" s="43"/>
      <c r="D327" s="43"/>
      <c r="E327" s="43"/>
      <c r="F327" s="43"/>
      <c r="G327" s="43"/>
      <c r="H327" s="43"/>
      <c r="I327" s="43"/>
      <c r="J327" s="43"/>
      <c r="K327" s="43"/>
      <c r="L327" s="43"/>
      <c r="M327" s="43"/>
      <c r="N327" s="43"/>
      <c r="O327" s="43"/>
      <c r="P327" s="43"/>
      <c r="Q327" s="43"/>
      <c r="R327" s="44"/>
      <c r="S327" s="43"/>
      <c r="T327" s="43"/>
      <c r="U327" s="44"/>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43"/>
      <c r="BH327" s="43"/>
      <c r="BI327" s="43"/>
      <c r="BJ327" s="43"/>
      <c r="BK327" s="43"/>
      <c r="BL327" s="43"/>
      <c r="BM327" s="43"/>
      <c r="BN327" s="43"/>
    </row>
    <row r="328" ht="13.5" customHeight="1">
      <c r="A328" s="11"/>
      <c r="B328" s="11"/>
      <c r="C328" s="43"/>
      <c r="D328" s="43"/>
      <c r="E328" s="43"/>
      <c r="F328" s="43"/>
      <c r="G328" s="43"/>
      <c r="H328" s="43"/>
      <c r="I328" s="43"/>
      <c r="J328" s="43"/>
      <c r="K328" s="43"/>
      <c r="L328" s="43"/>
      <c r="M328" s="43"/>
      <c r="N328" s="43"/>
      <c r="O328" s="43"/>
      <c r="P328" s="43"/>
      <c r="Q328" s="43"/>
      <c r="R328" s="44"/>
      <c r="S328" s="43"/>
      <c r="T328" s="43"/>
      <c r="U328" s="44"/>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43"/>
      <c r="BH328" s="43"/>
      <c r="BI328" s="43"/>
      <c r="BJ328" s="43"/>
      <c r="BK328" s="43"/>
      <c r="BL328" s="43"/>
      <c r="BM328" s="43"/>
      <c r="BN328" s="43"/>
    </row>
    <row r="329" ht="13.5" customHeight="1">
      <c r="A329" s="11"/>
      <c r="B329" s="11"/>
      <c r="C329" s="43"/>
      <c r="D329" s="43"/>
      <c r="E329" s="43"/>
      <c r="F329" s="43"/>
      <c r="G329" s="43"/>
      <c r="H329" s="43"/>
      <c r="I329" s="43"/>
      <c r="J329" s="43"/>
      <c r="K329" s="43"/>
      <c r="L329" s="43"/>
      <c r="M329" s="43"/>
      <c r="N329" s="43"/>
      <c r="O329" s="43"/>
      <c r="P329" s="43"/>
      <c r="Q329" s="43"/>
      <c r="R329" s="44"/>
      <c r="S329" s="43"/>
      <c r="T329" s="43"/>
      <c r="U329" s="44"/>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43"/>
      <c r="BH329" s="43"/>
      <c r="BI329" s="43"/>
      <c r="BJ329" s="43"/>
      <c r="BK329" s="43"/>
      <c r="BL329" s="43"/>
      <c r="BM329" s="43"/>
      <c r="BN329" s="43"/>
    </row>
    <row r="330" ht="13.5" customHeight="1">
      <c r="A330" s="11"/>
      <c r="B330" s="11"/>
      <c r="C330" s="43"/>
      <c r="D330" s="43"/>
      <c r="E330" s="43"/>
      <c r="F330" s="43"/>
      <c r="G330" s="43"/>
      <c r="H330" s="43"/>
      <c r="I330" s="43"/>
      <c r="J330" s="43"/>
      <c r="K330" s="43"/>
      <c r="L330" s="43"/>
      <c r="M330" s="43"/>
      <c r="N330" s="43"/>
      <c r="O330" s="43"/>
      <c r="P330" s="43"/>
      <c r="Q330" s="43"/>
      <c r="R330" s="44"/>
      <c r="S330" s="43"/>
      <c r="T330" s="43"/>
      <c r="U330" s="44"/>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43"/>
      <c r="BH330" s="43"/>
      <c r="BI330" s="43"/>
      <c r="BJ330" s="43"/>
      <c r="BK330" s="43"/>
      <c r="BL330" s="43"/>
      <c r="BM330" s="43"/>
      <c r="BN330" s="43"/>
    </row>
    <row r="331" ht="13.5" customHeight="1">
      <c r="A331" s="11"/>
      <c r="B331" s="11"/>
      <c r="C331" s="43"/>
      <c r="D331" s="43"/>
      <c r="E331" s="43"/>
      <c r="F331" s="43"/>
      <c r="G331" s="43"/>
      <c r="H331" s="43"/>
      <c r="I331" s="43"/>
      <c r="J331" s="43"/>
      <c r="K331" s="43"/>
      <c r="L331" s="43"/>
      <c r="M331" s="43"/>
      <c r="N331" s="43"/>
      <c r="O331" s="43"/>
      <c r="P331" s="43"/>
      <c r="Q331" s="43"/>
      <c r="R331" s="44"/>
      <c r="S331" s="43"/>
      <c r="T331" s="43"/>
      <c r="U331" s="44"/>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43"/>
      <c r="BH331" s="43"/>
      <c r="BI331" s="43"/>
      <c r="BJ331" s="43"/>
      <c r="BK331" s="43"/>
      <c r="BL331" s="43"/>
      <c r="BM331" s="43"/>
      <c r="BN331" s="43"/>
    </row>
    <row r="332" ht="13.5" customHeight="1">
      <c r="A332" s="11"/>
      <c r="B332" s="11"/>
      <c r="C332" s="43"/>
      <c r="D332" s="43"/>
      <c r="E332" s="43"/>
      <c r="F332" s="43"/>
      <c r="G332" s="43"/>
      <c r="H332" s="43"/>
      <c r="I332" s="43"/>
      <c r="J332" s="43"/>
      <c r="K332" s="43"/>
      <c r="L332" s="43"/>
      <c r="M332" s="43"/>
      <c r="N332" s="43"/>
      <c r="O332" s="43"/>
      <c r="P332" s="43"/>
      <c r="Q332" s="43"/>
      <c r="R332" s="44"/>
      <c r="S332" s="43"/>
      <c r="T332" s="43"/>
      <c r="U332" s="44"/>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43"/>
      <c r="BH332" s="43"/>
      <c r="BI332" s="43"/>
      <c r="BJ332" s="43"/>
      <c r="BK332" s="43"/>
      <c r="BL332" s="43"/>
      <c r="BM332" s="43"/>
      <c r="BN332" s="43"/>
    </row>
    <row r="333" ht="13.5" customHeight="1">
      <c r="A333" s="11"/>
      <c r="B333" s="11"/>
      <c r="C333" s="43"/>
      <c r="D333" s="43"/>
      <c r="E333" s="43"/>
      <c r="F333" s="43"/>
      <c r="G333" s="43"/>
      <c r="H333" s="43"/>
      <c r="I333" s="43"/>
      <c r="J333" s="43"/>
      <c r="K333" s="43"/>
      <c r="L333" s="43"/>
      <c r="M333" s="43"/>
      <c r="N333" s="43"/>
      <c r="O333" s="43"/>
      <c r="P333" s="43"/>
      <c r="Q333" s="43"/>
      <c r="R333" s="44"/>
      <c r="S333" s="43"/>
      <c r="T333" s="43"/>
      <c r="U333" s="44"/>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43"/>
      <c r="BH333" s="43"/>
      <c r="BI333" s="43"/>
      <c r="BJ333" s="43"/>
      <c r="BK333" s="43"/>
      <c r="BL333" s="43"/>
      <c r="BM333" s="43"/>
      <c r="BN333" s="43"/>
    </row>
    <row r="334" ht="13.5" customHeight="1">
      <c r="A334" s="11"/>
      <c r="B334" s="11"/>
      <c r="C334" s="43"/>
      <c r="D334" s="43"/>
      <c r="E334" s="43"/>
      <c r="F334" s="43"/>
      <c r="G334" s="43"/>
      <c r="H334" s="43"/>
      <c r="I334" s="43"/>
      <c r="J334" s="43"/>
      <c r="K334" s="43"/>
      <c r="L334" s="43"/>
      <c r="M334" s="43"/>
      <c r="N334" s="43"/>
      <c r="O334" s="43"/>
      <c r="P334" s="43"/>
      <c r="Q334" s="43"/>
      <c r="R334" s="44"/>
      <c r="S334" s="43"/>
      <c r="T334" s="43"/>
      <c r="U334" s="44"/>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43"/>
      <c r="BH334" s="43"/>
      <c r="BI334" s="43"/>
      <c r="BJ334" s="43"/>
      <c r="BK334" s="43"/>
      <c r="BL334" s="43"/>
      <c r="BM334" s="43"/>
      <c r="BN334" s="43"/>
    </row>
    <row r="335" ht="13.5" customHeight="1">
      <c r="A335" s="11"/>
      <c r="B335" s="11"/>
      <c r="C335" s="43"/>
      <c r="D335" s="43"/>
      <c r="E335" s="43"/>
      <c r="F335" s="43"/>
      <c r="G335" s="43"/>
      <c r="H335" s="43"/>
      <c r="I335" s="43"/>
      <c r="J335" s="43"/>
      <c r="K335" s="43"/>
      <c r="L335" s="43"/>
      <c r="M335" s="43"/>
      <c r="N335" s="43"/>
      <c r="O335" s="43"/>
      <c r="P335" s="43"/>
      <c r="Q335" s="43"/>
      <c r="R335" s="44"/>
      <c r="S335" s="43"/>
      <c r="T335" s="43"/>
      <c r="U335" s="44"/>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43"/>
      <c r="BH335" s="43"/>
      <c r="BI335" s="43"/>
      <c r="BJ335" s="43"/>
      <c r="BK335" s="43"/>
      <c r="BL335" s="43"/>
      <c r="BM335" s="43"/>
      <c r="BN335" s="43"/>
    </row>
    <row r="336" ht="13.5" customHeight="1">
      <c r="A336" s="11"/>
      <c r="B336" s="11"/>
      <c r="C336" s="43"/>
      <c r="D336" s="43"/>
      <c r="E336" s="43"/>
      <c r="F336" s="43"/>
      <c r="G336" s="43"/>
      <c r="H336" s="43"/>
      <c r="I336" s="43"/>
      <c r="J336" s="43"/>
      <c r="K336" s="43"/>
      <c r="L336" s="43"/>
      <c r="M336" s="43"/>
      <c r="N336" s="43"/>
      <c r="O336" s="43"/>
      <c r="P336" s="43"/>
      <c r="Q336" s="43"/>
      <c r="R336" s="44"/>
      <c r="S336" s="43"/>
      <c r="T336" s="43"/>
      <c r="U336" s="44"/>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43"/>
      <c r="BH336" s="43"/>
      <c r="BI336" s="43"/>
      <c r="BJ336" s="43"/>
      <c r="BK336" s="43"/>
      <c r="BL336" s="43"/>
      <c r="BM336" s="43"/>
      <c r="BN336" s="43"/>
    </row>
    <row r="337" ht="13.5" customHeight="1">
      <c r="A337" s="11"/>
      <c r="B337" s="11"/>
      <c r="C337" s="43"/>
      <c r="D337" s="43"/>
      <c r="E337" s="43"/>
      <c r="F337" s="43"/>
      <c r="G337" s="43"/>
      <c r="H337" s="43"/>
      <c r="I337" s="43"/>
      <c r="J337" s="43"/>
      <c r="K337" s="43"/>
      <c r="L337" s="43"/>
      <c r="M337" s="43"/>
      <c r="N337" s="43"/>
      <c r="O337" s="43"/>
      <c r="P337" s="43"/>
      <c r="Q337" s="43"/>
      <c r="R337" s="44"/>
      <c r="S337" s="43"/>
      <c r="T337" s="43"/>
      <c r="U337" s="44"/>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43"/>
      <c r="BH337" s="43"/>
      <c r="BI337" s="43"/>
      <c r="BJ337" s="43"/>
      <c r="BK337" s="43"/>
      <c r="BL337" s="43"/>
      <c r="BM337" s="43"/>
      <c r="BN337" s="43"/>
    </row>
    <row r="338" ht="13.5" customHeight="1">
      <c r="A338" s="11"/>
      <c r="B338" s="11"/>
      <c r="C338" s="43"/>
      <c r="D338" s="43"/>
      <c r="E338" s="43"/>
      <c r="F338" s="43"/>
      <c r="G338" s="43"/>
      <c r="H338" s="43"/>
      <c r="I338" s="43"/>
      <c r="J338" s="43"/>
      <c r="K338" s="43"/>
      <c r="L338" s="43"/>
      <c r="M338" s="43"/>
      <c r="N338" s="43"/>
      <c r="O338" s="43"/>
      <c r="P338" s="43"/>
      <c r="Q338" s="43"/>
      <c r="R338" s="44"/>
      <c r="S338" s="43"/>
      <c r="T338" s="43"/>
      <c r="U338" s="44"/>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43"/>
      <c r="BH338" s="43"/>
      <c r="BI338" s="43"/>
      <c r="BJ338" s="43"/>
      <c r="BK338" s="43"/>
      <c r="BL338" s="43"/>
      <c r="BM338" s="43"/>
      <c r="BN338" s="43"/>
    </row>
    <row r="339" ht="13.5" customHeight="1">
      <c r="A339" s="11"/>
      <c r="B339" s="11"/>
      <c r="C339" s="43"/>
      <c r="D339" s="43"/>
      <c r="E339" s="43"/>
      <c r="F339" s="43"/>
      <c r="G339" s="43"/>
      <c r="H339" s="43"/>
      <c r="I339" s="43"/>
      <c r="J339" s="43"/>
      <c r="K339" s="43"/>
      <c r="L339" s="43"/>
      <c r="M339" s="43"/>
      <c r="N339" s="43"/>
      <c r="O339" s="43"/>
      <c r="P339" s="43"/>
      <c r="Q339" s="43"/>
      <c r="R339" s="44"/>
      <c r="S339" s="43"/>
      <c r="T339" s="43"/>
      <c r="U339" s="44"/>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43"/>
      <c r="BH339" s="43"/>
      <c r="BI339" s="43"/>
      <c r="BJ339" s="43"/>
      <c r="BK339" s="43"/>
      <c r="BL339" s="43"/>
      <c r="BM339" s="43"/>
      <c r="BN339" s="43"/>
    </row>
    <row r="340" ht="13.5" customHeight="1">
      <c r="A340" s="11"/>
      <c r="B340" s="11"/>
      <c r="C340" s="43"/>
      <c r="D340" s="43"/>
      <c r="E340" s="43"/>
      <c r="F340" s="43"/>
      <c r="G340" s="43"/>
      <c r="H340" s="43"/>
      <c r="I340" s="43"/>
      <c r="J340" s="43"/>
      <c r="K340" s="43"/>
      <c r="L340" s="43"/>
      <c r="M340" s="43"/>
      <c r="N340" s="43"/>
      <c r="O340" s="43"/>
      <c r="P340" s="43"/>
      <c r="Q340" s="43"/>
      <c r="R340" s="44"/>
      <c r="S340" s="43"/>
      <c r="T340" s="43"/>
      <c r="U340" s="44"/>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43"/>
      <c r="BH340" s="43"/>
      <c r="BI340" s="43"/>
      <c r="BJ340" s="43"/>
      <c r="BK340" s="43"/>
      <c r="BL340" s="43"/>
      <c r="BM340" s="43"/>
      <c r="BN340" s="43"/>
    </row>
    <row r="341" ht="13.5" customHeight="1">
      <c r="A341" s="11"/>
      <c r="B341" s="11"/>
      <c r="C341" s="43"/>
      <c r="D341" s="43"/>
      <c r="E341" s="43"/>
      <c r="F341" s="43"/>
      <c r="G341" s="43"/>
      <c r="H341" s="43"/>
      <c r="I341" s="43"/>
      <c r="J341" s="43"/>
      <c r="K341" s="43"/>
      <c r="L341" s="43"/>
      <c r="M341" s="43"/>
      <c r="N341" s="43"/>
      <c r="O341" s="43"/>
      <c r="P341" s="43"/>
      <c r="Q341" s="43"/>
      <c r="R341" s="44"/>
      <c r="S341" s="43"/>
      <c r="T341" s="43"/>
      <c r="U341" s="44"/>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43"/>
      <c r="BH341" s="43"/>
      <c r="BI341" s="43"/>
      <c r="BJ341" s="43"/>
      <c r="BK341" s="43"/>
      <c r="BL341" s="43"/>
      <c r="BM341" s="43"/>
      <c r="BN341" s="43"/>
    </row>
    <row r="342" ht="13.5" customHeight="1">
      <c r="A342" s="11"/>
      <c r="B342" s="11"/>
      <c r="C342" s="43"/>
      <c r="D342" s="43"/>
      <c r="E342" s="43"/>
      <c r="F342" s="43"/>
      <c r="G342" s="43"/>
      <c r="H342" s="43"/>
      <c r="I342" s="43"/>
      <c r="J342" s="43"/>
      <c r="K342" s="43"/>
      <c r="L342" s="43"/>
      <c r="M342" s="43"/>
      <c r="N342" s="43"/>
      <c r="O342" s="43"/>
      <c r="P342" s="43"/>
      <c r="Q342" s="43"/>
      <c r="R342" s="44"/>
      <c r="S342" s="43"/>
      <c r="T342" s="43"/>
      <c r="U342" s="44"/>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43"/>
      <c r="BH342" s="43"/>
      <c r="BI342" s="43"/>
      <c r="BJ342" s="43"/>
      <c r="BK342" s="43"/>
      <c r="BL342" s="43"/>
      <c r="BM342" s="43"/>
      <c r="BN342" s="43"/>
    </row>
    <row r="343" ht="13.5" customHeight="1">
      <c r="A343" s="11"/>
      <c r="B343" s="11"/>
      <c r="C343" s="43"/>
      <c r="D343" s="43"/>
      <c r="E343" s="43"/>
      <c r="F343" s="43"/>
      <c r="G343" s="43"/>
      <c r="H343" s="43"/>
      <c r="I343" s="43"/>
      <c r="J343" s="43"/>
      <c r="K343" s="43"/>
      <c r="L343" s="43"/>
      <c r="M343" s="43"/>
      <c r="N343" s="43"/>
      <c r="O343" s="43"/>
      <c r="P343" s="43"/>
      <c r="Q343" s="43"/>
      <c r="R343" s="44"/>
      <c r="S343" s="43"/>
      <c r="T343" s="43"/>
      <c r="U343" s="44"/>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43"/>
      <c r="BH343" s="43"/>
      <c r="BI343" s="43"/>
      <c r="BJ343" s="43"/>
      <c r="BK343" s="43"/>
      <c r="BL343" s="43"/>
      <c r="BM343" s="43"/>
      <c r="BN343" s="43"/>
    </row>
    <row r="344" ht="13.5" customHeight="1">
      <c r="A344" s="11"/>
      <c r="B344" s="11"/>
      <c r="C344" s="43"/>
      <c r="D344" s="43"/>
      <c r="E344" s="43"/>
      <c r="F344" s="43"/>
      <c r="G344" s="43"/>
      <c r="H344" s="43"/>
      <c r="I344" s="43"/>
      <c r="J344" s="43"/>
      <c r="K344" s="43"/>
      <c r="L344" s="43"/>
      <c r="M344" s="43"/>
      <c r="N344" s="43"/>
      <c r="O344" s="43"/>
      <c r="P344" s="43"/>
      <c r="Q344" s="43"/>
      <c r="R344" s="44"/>
      <c r="S344" s="43"/>
      <c r="T344" s="43"/>
      <c r="U344" s="44"/>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43"/>
      <c r="BH344" s="43"/>
      <c r="BI344" s="43"/>
      <c r="BJ344" s="43"/>
      <c r="BK344" s="43"/>
      <c r="BL344" s="43"/>
      <c r="BM344" s="43"/>
      <c r="BN344" s="43"/>
    </row>
    <row r="345" ht="13.5" customHeight="1">
      <c r="A345" s="11"/>
      <c r="B345" s="11"/>
      <c r="C345" s="43"/>
      <c r="D345" s="43"/>
      <c r="E345" s="43"/>
      <c r="F345" s="43"/>
      <c r="G345" s="43"/>
      <c r="H345" s="43"/>
      <c r="I345" s="43"/>
      <c r="J345" s="43"/>
      <c r="K345" s="43"/>
      <c r="L345" s="43"/>
      <c r="M345" s="43"/>
      <c r="N345" s="43"/>
      <c r="O345" s="43"/>
      <c r="P345" s="43"/>
      <c r="Q345" s="43"/>
      <c r="R345" s="44"/>
      <c r="S345" s="43"/>
      <c r="T345" s="43"/>
      <c r="U345" s="44"/>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43"/>
      <c r="BH345" s="43"/>
      <c r="BI345" s="43"/>
      <c r="BJ345" s="43"/>
      <c r="BK345" s="43"/>
      <c r="BL345" s="43"/>
      <c r="BM345" s="43"/>
      <c r="BN345" s="43"/>
    </row>
    <row r="346" ht="13.5" customHeight="1">
      <c r="A346" s="11"/>
      <c r="B346" s="11"/>
      <c r="C346" s="43"/>
      <c r="D346" s="43"/>
      <c r="E346" s="43"/>
      <c r="F346" s="43"/>
      <c r="G346" s="43"/>
      <c r="H346" s="43"/>
      <c r="I346" s="43"/>
      <c r="J346" s="43"/>
      <c r="K346" s="43"/>
      <c r="L346" s="43"/>
      <c r="M346" s="43"/>
      <c r="N346" s="43"/>
      <c r="O346" s="43"/>
      <c r="P346" s="43"/>
      <c r="Q346" s="43"/>
      <c r="R346" s="44"/>
      <c r="S346" s="43"/>
      <c r="T346" s="43"/>
      <c r="U346" s="44"/>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43"/>
      <c r="BH346" s="43"/>
      <c r="BI346" s="43"/>
      <c r="BJ346" s="43"/>
      <c r="BK346" s="43"/>
      <c r="BL346" s="43"/>
      <c r="BM346" s="43"/>
      <c r="BN346" s="43"/>
    </row>
    <row r="347" ht="13.5" customHeight="1">
      <c r="A347" s="11"/>
      <c r="B347" s="11"/>
      <c r="C347" s="43"/>
      <c r="D347" s="43"/>
      <c r="E347" s="43"/>
      <c r="F347" s="43"/>
      <c r="G347" s="43"/>
      <c r="H347" s="43"/>
      <c r="I347" s="43"/>
      <c r="J347" s="43"/>
      <c r="K347" s="43"/>
      <c r="L347" s="43"/>
      <c r="M347" s="43"/>
      <c r="N347" s="43"/>
      <c r="O347" s="43"/>
      <c r="P347" s="43"/>
      <c r="Q347" s="43"/>
      <c r="R347" s="44"/>
      <c r="S347" s="43"/>
      <c r="T347" s="43"/>
      <c r="U347" s="44"/>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43"/>
      <c r="BH347" s="43"/>
      <c r="BI347" s="43"/>
      <c r="BJ347" s="43"/>
      <c r="BK347" s="43"/>
      <c r="BL347" s="43"/>
      <c r="BM347" s="43"/>
      <c r="BN347" s="43"/>
    </row>
    <row r="348" ht="13.5" customHeight="1">
      <c r="A348" s="11"/>
      <c r="B348" s="11"/>
      <c r="C348" s="43"/>
      <c r="D348" s="43"/>
      <c r="E348" s="43"/>
      <c r="F348" s="43"/>
      <c r="G348" s="43"/>
      <c r="H348" s="43"/>
      <c r="I348" s="43"/>
      <c r="J348" s="43"/>
      <c r="K348" s="43"/>
      <c r="L348" s="43"/>
      <c r="M348" s="43"/>
      <c r="N348" s="43"/>
      <c r="O348" s="43"/>
      <c r="P348" s="43"/>
      <c r="Q348" s="43"/>
      <c r="R348" s="44"/>
      <c r="S348" s="43"/>
      <c r="T348" s="43"/>
      <c r="U348" s="44"/>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43"/>
      <c r="BH348" s="43"/>
      <c r="BI348" s="43"/>
      <c r="BJ348" s="43"/>
      <c r="BK348" s="43"/>
      <c r="BL348" s="43"/>
      <c r="BM348" s="43"/>
      <c r="BN348" s="43"/>
    </row>
    <row r="349" ht="13.5" customHeight="1">
      <c r="A349" s="11"/>
      <c r="B349" s="11"/>
      <c r="C349" s="43"/>
      <c r="D349" s="43"/>
      <c r="E349" s="43"/>
      <c r="F349" s="43"/>
      <c r="G349" s="43"/>
      <c r="H349" s="43"/>
      <c r="I349" s="43"/>
      <c r="J349" s="43"/>
      <c r="K349" s="43"/>
      <c r="L349" s="43"/>
      <c r="M349" s="43"/>
      <c r="N349" s="43"/>
      <c r="O349" s="43"/>
      <c r="P349" s="43"/>
      <c r="Q349" s="43"/>
      <c r="R349" s="44"/>
      <c r="S349" s="43"/>
      <c r="T349" s="43"/>
      <c r="U349" s="44"/>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43"/>
      <c r="BH349" s="43"/>
      <c r="BI349" s="43"/>
      <c r="BJ349" s="43"/>
      <c r="BK349" s="43"/>
      <c r="BL349" s="43"/>
      <c r="BM349" s="43"/>
      <c r="BN349" s="43"/>
    </row>
    <row r="350" ht="13.5" customHeight="1">
      <c r="A350" s="11"/>
      <c r="B350" s="11"/>
      <c r="C350" s="43"/>
      <c r="D350" s="43"/>
      <c r="E350" s="43"/>
      <c r="F350" s="43"/>
      <c r="G350" s="43"/>
      <c r="H350" s="43"/>
      <c r="I350" s="43"/>
      <c r="J350" s="43"/>
      <c r="K350" s="43"/>
      <c r="L350" s="43"/>
      <c r="M350" s="43"/>
      <c r="N350" s="43"/>
      <c r="O350" s="43"/>
      <c r="P350" s="43"/>
      <c r="Q350" s="43"/>
      <c r="R350" s="44"/>
      <c r="S350" s="43"/>
      <c r="T350" s="43"/>
      <c r="U350" s="44"/>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43"/>
      <c r="BH350" s="43"/>
      <c r="BI350" s="43"/>
      <c r="BJ350" s="43"/>
      <c r="BK350" s="43"/>
      <c r="BL350" s="43"/>
      <c r="BM350" s="43"/>
      <c r="BN350" s="43"/>
    </row>
    <row r="351" ht="13.5" customHeight="1">
      <c r="A351" s="11"/>
      <c r="B351" s="11"/>
      <c r="C351" s="43"/>
      <c r="D351" s="43"/>
      <c r="E351" s="43"/>
      <c r="F351" s="43"/>
      <c r="G351" s="43"/>
      <c r="H351" s="43"/>
      <c r="I351" s="43"/>
      <c r="J351" s="43"/>
      <c r="K351" s="43"/>
      <c r="L351" s="43"/>
      <c r="M351" s="43"/>
      <c r="N351" s="43"/>
      <c r="O351" s="43"/>
      <c r="P351" s="43"/>
      <c r="Q351" s="43"/>
      <c r="R351" s="44"/>
      <c r="S351" s="43"/>
      <c r="T351" s="43"/>
      <c r="U351" s="44"/>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43"/>
      <c r="BH351" s="43"/>
      <c r="BI351" s="43"/>
      <c r="BJ351" s="43"/>
      <c r="BK351" s="43"/>
      <c r="BL351" s="43"/>
      <c r="BM351" s="43"/>
      <c r="BN351" s="43"/>
    </row>
    <row r="352" ht="13.5" customHeight="1">
      <c r="A352" s="11"/>
      <c r="B352" s="11"/>
      <c r="C352" s="43"/>
      <c r="D352" s="43"/>
      <c r="E352" s="43"/>
      <c r="F352" s="43"/>
      <c r="G352" s="43"/>
      <c r="H352" s="43"/>
      <c r="I352" s="43"/>
      <c r="J352" s="43"/>
      <c r="K352" s="43"/>
      <c r="L352" s="43"/>
      <c r="M352" s="43"/>
      <c r="N352" s="43"/>
      <c r="O352" s="43"/>
      <c r="P352" s="43"/>
      <c r="Q352" s="43"/>
      <c r="R352" s="44"/>
      <c r="S352" s="43"/>
      <c r="T352" s="43"/>
      <c r="U352" s="44"/>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43"/>
      <c r="BH352" s="43"/>
      <c r="BI352" s="43"/>
      <c r="BJ352" s="43"/>
      <c r="BK352" s="43"/>
      <c r="BL352" s="43"/>
      <c r="BM352" s="43"/>
      <c r="BN352" s="43"/>
    </row>
    <row r="353" ht="13.5" customHeight="1">
      <c r="A353" s="11"/>
      <c r="B353" s="11"/>
      <c r="C353" s="43"/>
      <c r="D353" s="43"/>
      <c r="E353" s="43"/>
      <c r="F353" s="43"/>
      <c r="G353" s="43"/>
      <c r="H353" s="43"/>
      <c r="I353" s="43"/>
      <c r="J353" s="43"/>
      <c r="K353" s="43"/>
      <c r="L353" s="43"/>
      <c r="M353" s="43"/>
      <c r="N353" s="43"/>
      <c r="O353" s="43"/>
      <c r="P353" s="43"/>
      <c r="Q353" s="43"/>
      <c r="R353" s="44"/>
      <c r="S353" s="43"/>
      <c r="T353" s="43"/>
      <c r="U353" s="44"/>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43"/>
      <c r="BH353" s="43"/>
      <c r="BI353" s="43"/>
      <c r="BJ353" s="43"/>
      <c r="BK353" s="43"/>
      <c r="BL353" s="43"/>
      <c r="BM353" s="43"/>
      <c r="BN353" s="43"/>
    </row>
    <row r="354" ht="13.5" customHeight="1">
      <c r="A354" s="11"/>
      <c r="B354" s="11"/>
      <c r="C354" s="43"/>
      <c r="D354" s="43"/>
      <c r="E354" s="43"/>
      <c r="F354" s="43"/>
      <c r="G354" s="43"/>
      <c r="H354" s="43"/>
      <c r="I354" s="43"/>
      <c r="J354" s="43"/>
      <c r="K354" s="43"/>
      <c r="L354" s="43"/>
      <c r="M354" s="43"/>
      <c r="N354" s="43"/>
      <c r="O354" s="43"/>
      <c r="P354" s="43"/>
      <c r="Q354" s="43"/>
      <c r="R354" s="44"/>
      <c r="S354" s="43"/>
      <c r="T354" s="43"/>
      <c r="U354" s="44"/>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43"/>
      <c r="BH354" s="43"/>
      <c r="BI354" s="43"/>
      <c r="BJ354" s="43"/>
      <c r="BK354" s="43"/>
      <c r="BL354" s="43"/>
      <c r="BM354" s="43"/>
      <c r="BN354" s="43"/>
    </row>
    <row r="355" ht="13.5" customHeight="1">
      <c r="A355" s="11"/>
      <c r="B355" s="11"/>
      <c r="C355" s="43"/>
      <c r="D355" s="43"/>
      <c r="E355" s="43"/>
      <c r="F355" s="43"/>
      <c r="G355" s="43"/>
      <c r="H355" s="43"/>
      <c r="I355" s="43"/>
      <c r="J355" s="43"/>
      <c r="K355" s="43"/>
      <c r="L355" s="43"/>
      <c r="M355" s="43"/>
      <c r="N355" s="43"/>
      <c r="O355" s="43"/>
      <c r="P355" s="43"/>
      <c r="Q355" s="43"/>
      <c r="R355" s="44"/>
      <c r="S355" s="43"/>
      <c r="T355" s="43"/>
      <c r="U355" s="44"/>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43"/>
      <c r="BH355" s="43"/>
      <c r="BI355" s="43"/>
      <c r="BJ355" s="43"/>
      <c r="BK355" s="43"/>
      <c r="BL355" s="43"/>
      <c r="BM355" s="43"/>
      <c r="BN355" s="43"/>
    </row>
    <row r="356" ht="13.5" customHeight="1">
      <c r="A356" s="11"/>
      <c r="B356" s="11"/>
      <c r="C356" s="43"/>
      <c r="D356" s="43"/>
      <c r="E356" s="43"/>
      <c r="F356" s="43"/>
      <c r="G356" s="43"/>
      <c r="H356" s="43"/>
      <c r="I356" s="43"/>
      <c r="J356" s="43"/>
      <c r="K356" s="43"/>
      <c r="L356" s="43"/>
      <c r="M356" s="43"/>
      <c r="N356" s="43"/>
      <c r="O356" s="43"/>
      <c r="P356" s="43"/>
      <c r="Q356" s="43"/>
      <c r="R356" s="44"/>
      <c r="S356" s="43"/>
      <c r="T356" s="43"/>
      <c r="U356" s="44"/>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43"/>
      <c r="BH356" s="43"/>
      <c r="BI356" s="43"/>
      <c r="BJ356" s="43"/>
      <c r="BK356" s="43"/>
      <c r="BL356" s="43"/>
      <c r="BM356" s="43"/>
      <c r="BN356" s="43"/>
    </row>
    <row r="357" ht="13.5" customHeight="1">
      <c r="A357" s="11"/>
      <c r="B357" s="11"/>
      <c r="C357" s="43"/>
      <c r="D357" s="43"/>
      <c r="E357" s="43"/>
      <c r="F357" s="43"/>
      <c r="G357" s="43"/>
      <c r="H357" s="43"/>
      <c r="I357" s="43"/>
      <c r="J357" s="43"/>
      <c r="K357" s="43"/>
      <c r="L357" s="43"/>
      <c r="M357" s="43"/>
      <c r="N357" s="43"/>
      <c r="O357" s="43"/>
      <c r="P357" s="43"/>
      <c r="Q357" s="43"/>
      <c r="R357" s="44"/>
      <c r="S357" s="43"/>
      <c r="T357" s="43"/>
      <c r="U357" s="44"/>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43"/>
      <c r="BH357" s="43"/>
      <c r="BI357" s="43"/>
      <c r="BJ357" s="43"/>
      <c r="BK357" s="43"/>
      <c r="BL357" s="43"/>
      <c r="BM357" s="43"/>
      <c r="BN357" s="43"/>
    </row>
    <row r="358" ht="13.5" customHeight="1">
      <c r="A358" s="11"/>
      <c r="B358" s="11"/>
      <c r="C358" s="43"/>
      <c r="D358" s="43"/>
      <c r="E358" s="43"/>
      <c r="F358" s="43"/>
      <c r="G358" s="43"/>
      <c r="H358" s="43"/>
      <c r="I358" s="43"/>
      <c r="J358" s="43"/>
      <c r="K358" s="43"/>
      <c r="L358" s="43"/>
      <c r="M358" s="43"/>
      <c r="N358" s="43"/>
      <c r="O358" s="43"/>
      <c r="P358" s="43"/>
      <c r="Q358" s="43"/>
      <c r="R358" s="44"/>
      <c r="S358" s="43"/>
      <c r="T358" s="43"/>
      <c r="U358" s="44"/>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43"/>
      <c r="BH358" s="43"/>
      <c r="BI358" s="43"/>
      <c r="BJ358" s="43"/>
      <c r="BK358" s="43"/>
      <c r="BL358" s="43"/>
      <c r="BM358" s="43"/>
      <c r="BN358" s="43"/>
    </row>
    <row r="359" ht="13.5" customHeight="1">
      <c r="A359" s="11"/>
      <c r="B359" s="11"/>
      <c r="C359" s="43"/>
      <c r="D359" s="43"/>
      <c r="E359" s="43"/>
      <c r="F359" s="43"/>
      <c r="G359" s="43"/>
      <c r="H359" s="43"/>
      <c r="I359" s="43"/>
      <c r="J359" s="43"/>
      <c r="K359" s="43"/>
      <c r="L359" s="43"/>
      <c r="M359" s="43"/>
      <c r="N359" s="43"/>
      <c r="O359" s="43"/>
      <c r="P359" s="43"/>
      <c r="Q359" s="43"/>
      <c r="R359" s="44"/>
      <c r="S359" s="43"/>
      <c r="T359" s="43"/>
      <c r="U359" s="44"/>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43"/>
      <c r="BH359" s="43"/>
      <c r="BI359" s="43"/>
      <c r="BJ359" s="43"/>
      <c r="BK359" s="43"/>
      <c r="BL359" s="43"/>
      <c r="BM359" s="43"/>
      <c r="BN359" s="43"/>
    </row>
    <row r="360" ht="13.5" customHeight="1">
      <c r="A360" s="11"/>
      <c r="B360" s="11"/>
      <c r="C360" s="43"/>
      <c r="D360" s="43"/>
      <c r="E360" s="43"/>
      <c r="F360" s="43"/>
      <c r="G360" s="43"/>
      <c r="H360" s="43"/>
      <c r="I360" s="43"/>
      <c r="J360" s="43"/>
      <c r="K360" s="43"/>
      <c r="L360" s="43"/>
      <c r="M360" s="43"/>
      <c r="N360" s="43"/>
      <c r="O360" s="43"/>
      <c r="P360" s="43"/>
      <c r="Q360" s="43"/>
      <c r="R360" s="44"/>
      <c r="S360" s="43"/>
      <c r="T360" s="43"/>
      <c r="U360" s="44"/>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43"/>
      <c r="BH360" s="43"/>
      <c r="BI360" s="43"/>
      <c r="BJ360" s="43"/>
      <c r="BK360" s="43"/>
      <c r="BL360" s="43"/>
      <c r="BM360" s="43"/>
      <c r="BN360" s="43"/>
    </row>
    <row r="361" ht="13.5" customHeight="1">
      <c r="A361" s="11"/>
      <c r="B361" s="11"/>
      <c r="C361" s="43"/>
      <c r="D361" s="43"/>
      <c r="E361" s="43"/>
      <c r="F361" s="43"/>
      <c r="G361" s="43"/>
      <c r="H361" s="43"/>
      <c r="I361" s="43"/>
      <c r="J361" s="43"/>
      <c r="K361" s="43"/>
      <c r="L361" s="43"/>
      <c r="M361" s="43"/>
      <c r="N361" s="43"/>
      <c r="O361" s="43"/>
      <c r="P361" s="43"/>
      <c r="Q361" s="43"/>
      <c r="R361" s="44"/>
      <c r="S361" s="43"/>
      <c r="T361" s="43"/>
      <c r="U361" s="44"/>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43"/>
      <c r="BH361" s="43"/>
      <c r="BI361" s="43"/>
      <c r="BJ361" s="43"/>
      <c r="BK361" s="43"/>
      <c r="BL361" s="43"/>
      <c r="BM361" s="43"/>
      <c r="BN361" s="43"/>
    </row>
    <row r="362" ht="13.5" customHeight="1">
      <c r="A362" s="11"/>
      <c r="B362" s="11"/>
      <c r="C362" s="43"/>
      <c r="D362" s="43"/>
      <c r="E362" s="43"/>
      <c r="F362" s="43"/>
      <c r="G362" s="43"/>
      <c r="H362" s="43"/>
      <c r="I362" s="43"/>
      <c r="J362" s="43"/>
      <c r="K362" s="43"/>
      <c r="L362" s="43"/>
      <c r="M362" s="43"/>
      <c r="N362" s="43"/>
      <c r="O362" s="43"/>
      <c r="P362" s="43"/>
      <c r="Q362" s="43"/>
      <c r="R362" s="44"/>
      <c r="S362" s="43"/>
      <c r="T362" s="43"/>
      <c r="U362" s="44"/>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43"/>
      <c r="BH362" s="43"/>
      <c r="BI362" s="43"/>
      <c r="BJ362" s="43"/>
      <c r="BK362" s="43"/>
      <c r="BL362" s="43"/>
      <c r="BM362" s="43"/>
      <c r="BN362" s="43"/>
    </row>
    <row r="363" ht="13.5" customHeight="1">
      <c r="A363" s="11"/>
      <c r="B363" s="11"/>
      <c r="C363" s="43"/>
      <c r="D363" s="43"/>
      <c r="E363" s="43"/>
      <c r="F363" s="43"/>
      <c r="G363" s="43"/>
      <c r="H363" s="43"/>
      <c r="I363" s="43"/>
      <c r="J363" s="43"/>
      <c r="K363" s="43"/>
      <c r="L363" s="43"/>
      <c r="M363" s="43"/>
      <c r="N363" s="43"/>
      <c r="O363" s="43"/>
      <c r="P363" s="43"/>
      <c r="Q363" s="43"/>
      <c r="R363" s="44"/>
      <c r="S363" s="43"/>
      <c r="T363" s="43"/>
      <c r="U363" s="44"/>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43"/>
      <c r="BH363" s="43"/>
      <c r="BI363" s="43"/>
      <c r="BJ363" s="43"/>
      <c r="BK363" s="43"/>
      <c r="BL363" s="43"/>
      <c r="BM363" s="43"/>
      <c r="BN363" s="43"/>
    </row>
    <row r="364" ht="13.5" customHeight="1">
      <c r="A364" s="11"/>
      <c r="B364" s="11"/>
      <c r="C364" s="43"/>
      <c r="D364" s="43"/>
      <c r="E364" s="43"/>
      <c r="F364" s="43"/>
      <c r="G364" s="43"/>
      <c r="H364" s="43"/>
      <c r="I364" s="43"/>
      <c r="J364" s="43"/>
      <c r="K364" s="43"/>
      <c r="L364" s="43"/>
      <c r="M364" s="43"/>
      <c r="N364" s="43"/>
      <c r="O364" s="43"/>
      <c r="P364" s="43"/>
      <c r="Q364" s="43"/>
      <c r="R364" s="44"/>
      <c r="S364" s="43"/>
      <c r="T364" s="43"/>
      <c r="U364" s="44"/>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43"/>
      <c r="BH364" s="43"/>
      <c r="BI364" s="43"/>
      <c r="BJ364" s="43"/>
      <c r="BK364" s="43"/>
      <c r="BL364" s="43"/>
      <c r="BM364" s="43"/>
      <c r="BN364" s="43"/>
    </row>
    <row r="365" ht="13.5" customHeight="1">
      <c r="A365" s="11"/>
      <c r="B365" s="11"/>
      <c r="C365" s="43"/>
      <c r="D365" s="43"/>
      <c r="E365" s="43"/>
      <c r="F365" s="43"/>
      <c r="G365" s="43"/>
      <c r="H365" s="43"/>
      <c r="I365" s="43"/>
      <c r="J365" s="43"/>
      <c r="K365" s="43"/>
      <c r="L365" s="43"/>
      <c r="M365" s="43"/>
      <c r="N365" s="43"/>
      <c r="O365" s="43"/>
      <c r="P365" s="43"/>
      <c r="Q365" s="43"/>
      <c r="R365" s="44"/>
      <c r="S365" s="43"/>
      <c r="T365" s="43"/>
      <c r="U365" s="44"/>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43"/>
      <c r="BH365" s="43"/>
      <c r="BI365" s="43"/>
      <c r="BJ365" s="43"/>
      <c r="BK365" s="43"/>
      <c r="BL365" s="43"/>
      <c r="BM365" s="43"/>
      <c r="BN365" s="43"/>
    </row>
    <row r="366" ht="13.5" customHeight="1">
      <c r="A366" s="11"/>
      <c r="B366" s="11"/>
      <c r="C366" s="43"/>
      <c r="D366" s="43"/>
      <c r="E366" s="43"/>
      <c r="F366" s="43"/>
      <c r="G366" s="43"/>
      <c r="H366" s="43"/>
      <c r="I366" s="43"/>
      <c r="J366" s="43"/>
      <c r="K366" s="43"/>
      <c r="L366" s="43"/>
      <c r="M366" s="43"/>
      <c r="N366" s="43"/>
      <c r="O366" s="43"/>
      <c r="P366" s="43"/>
      <c r="Q366" s="43"/>
      <c r="R366" s="44"/>
      <c r="S366" s="43"/>
      <c r="T366" s="43"/>
      <c r="U366" s="44"/>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43"/>
      <c r="BH366" s="43"/>
      <c r="BI366" s="43"/>
      <c r="BJ366" s="43"/>
      <c r="BK366" s="43"/>
      <c r="BL366" s="43"/>
      <c r="BM366" s="43"/>
      <c r="BN366" s="43"/>
    </row>
    <row r="367" ht="13.5" customHeight="1">
      <c r="A367" s="11"/>
      <c r="B367" s="11"/>
      <c r="C367" s="43"/>
      <c r="D367" s="43"/>
      <c r="E367" s="43"/>
      <c r="F367" s="43"/>
      <c r="G367" s="43"/>
      <c r="H367" s="43"/>
      <c r="I367" s="43"/>
      <c r="J367" s="43"/>
      <c r="K367" s="43"/>
      <c r="L367" s="43"/>
      <c r="M367" s="43"/>
      <c r="N367" s="43"/>
      <c r="O367" s="43"/>
      <c r="P367" s="43"/>
      <c r="Q367" s="43"/>
      <c r="R367" s="44"/>
      <c r="S367" s="43"/>
      <c r="T367" s="43"/>
      <c r="U367" s="44"/>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43"/>
      <c r="BH367" s="43"/>
      <c r="BI367" s="43"/>
      <c r="BJ367" s="43"/>
      <c r="BK367" s="43"/>
      <c r="BL367" s="43"/>
      <c r="BM367" s="43"/>
      <c r="BN367" s="43"/>
    </row>
    <row r="368" ht="13.5" customHeight="1">
      <c r="A368" s="11"/>
      <c r="B368" s="11"/>
      <c r="C368" s="43"/>
      <c r="D368" s="43"/>
      <c r="E368" s="43"/>
      <c r="F368" s="43"/>
      <c r="G368" s="43"/>
      <c r="H368" s="43"/>
      <c r="I368" s="43"/>
      <c r="J368" s="43"/>
      <c r="K368" s="43"/>
      <c r="L368" s="43"/>
      <c r="M368" s="43"/>
      <c r="N368" s="43"/>
      <c r="O368" s="43"/>
      <c r="P368" s="43"/>
      <c r="Q368" s="43"/>
      <c r="R368" s="44"/>
      <c r="S368" s="43"/>
      <c r="T368" s="43"/>
      <c r="U368" s="44"/>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43"/>
      <c r="BH368" s="43"/>
      <c r="BI368" s="43"/>
      <c r="BJ368" s="43"/>
      <c r="BK368" s="43"/>
      <c r="BL368" s="43"/>
      <c r="BM368" s="43"/>
      <c r="BN368" s="43"/>
    </row>
    <row r="369" ht="13.5" customHeight="1">
      <c r="A369" s="11"/>
      <c r="B369" s="11"/>
      <c r="C369" s="43"/>
      <c r="D369" s="43"/>
      <c r="E369" s="43"/>
      <c r="F369" s="43"/>
      <c r="G369" s="43"/>
      <c r="H369" s="43"/>
      <c r="I369" s="43"/>
      <c r="J369" s="43"/>
      <c r="K369" s="43"/>
      <c r="L369" s="43"/>
      <c r="M369" s="43"/>
      <c r="N369" s="43"/>
      <c r="O369" s="43"/>
      <c r="P369" s="43"/>
      <c r="Q369" s="43"/>
      <c r="R369" s="44"/>
      <c r="S369" s="43"/>
      <c r="T369" s="43"/>
      <c r="U369" s="44"/>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43"/>
      <c r="BH369" s="43"/>
      <c r="BI369" s="43"/>
      <c r="BJ369" s="43"/>
      <c r="BK369" s="43"/>
      <c r="BL369" s="43"/>
      <c r="BM369" s="43"/>
      <c r="BN369" s="43"/>
    </row>
    <row r="370" ht="13.5" customHeight="1">
      <c r="A370" s="11"/>
      <c r="B370" s="11"/>
      <c r="C370" s="43"/>
      <c r="D370" s="43"/>
      <c r="E370" s="43"/>
      <c r="F370" s="43"/>
      <c r="G370" s="43"/>
      <c r="H370" s="43"/>
      <c r="I370" s="43"/>
      <c r="J370" s="43"/>
      <c r="K370" s="43"/>
      <c r="L370" s="43"/>
      <c r="M370" s="43"/>
      <c r="N370" s="43"/>
      <c r="O370" s="43"/>
      <c r="P370" s="43"/>
      <c r="Q370" s="44"/>
      <c r="R370" s="44"/>
      <c r="S370" s="43"/>
      <c r="T370" s="43"/>
      <c r="U370" s="44"/>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43"/>
      <c r="BH370" s="43"/>
      <c r="BI370" s="43"/>
      <c r="BJ370" s="43"/>
      <c r="BK370" s="43"/>
      <c r="BL370" s="43"/>
      <c r="BM370" s="43"/>
      <c r="BN370" s="43"/>
    </row>
    <row r="371" ht="13.5" customHeight="1">
      <c r="A371" s="11"/>
      <c r="B371" s="11"/>
      <c r="C371" s="43"/>
      <c r="D371" s="43"/>
      <c r="E371" s="43"/>
      <c r="F371" s="43"/>
      <c r="G371" s="43"/>
      <c r="H371" s="43"/>
      <c r="I371" s="43"/>
      <c r="J371" s="43"/>
      <c r="K371" s="43"/>
      <c r="L371" s="43"/>
      <c r="M371" s="43"/>
      <c r="N371" s="43"/>
      <c r="O371" s="43"/>
      <c r="P371" s="43"/>
      <c r="Q371" s="44"/>
      <c r="R371" s="44"/>
      <c r="S371" s="43"/>
      <c r="T371" s="43"/>
      <c r="U371" s="44"/>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43"/>
      <c r="BH371" s="43"/>
      <c r="BI371" s="43"/>
      <c r="BJ371" s="43"/>
      <c r="BK371" s="43"/>
      <c r="BL371" s="43"/>
      <c r="BM371" s="43"/>
      <c r="BN371" s="43"/>
    </row>
    <row r="372" ht="13.5" customHeight="1">
      <c r="A372" s="11"/>
      <c r="B372" s="11"/>
      <c r="C372" s="43"/>
      <c r="D372" s="43"/>
      <c r="E372" s="43"/>
      <c r="F372" s="43"/>
      <c r="G372" s="43"/>
      <c r="H372" s="43"/>
      <c r="I372" s="43"/>
      <c r="J372" s="43"/>
      <c r="K372" s="43"/>
      <c r="L372" s="43"/>
      <c r="M372" s="43"/>
      <c r="N372" s="43"/>
      <c r="O372" s="43"/>
      <c r="P372" s="43"/>
      <c r="Q372" s="44"/>
      <c r="R372" s="44"/>
      <c r="S372" s="43"/>
      <c r="T372" s="43"/>
      <c r="U372" s="44"/>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43"/>
      <c r="BH372" s="43"/>
      <c r="BI372" s="43"/>
      <c r="BJ372" s="43"/>
      <c r="BK372" s="43"/>
      <c r="BL372" s="43"/>
      <c r="BM372" s="43"/>
      <c r="BN372" s="43"/>
    </row>
    <row r="373" ht="13.5" customHeight="1">
      <c r="A373" s="11"/>
      <c r="B373" s="11"/>
      <c r="C373" s="43"/>
      <c r="D373" s="43"/>
      <c r="E373" s="43"/>
      <c r="F373" s="43"/>
      <c r="G373" s="43"/>
      <c r="H373" s="43"/>
      <c r="I373" s="43"/>
      <c r="J373" s="43"/>
      <c r="K373" s="43"/>
      <c r="L373" s="43"/>
      <c r="M373" s="43"/>
      <c r="N373" s="43"/>
      <c r="O373" s="43"/>
      <c r="P373" s="43"/>
      <c r="Q373" s="44"/>
      <c r="R373" s="44"/>
      <c r="S373" s="43"/>
      <c r="T373" s="43"/>
      <c r="U373" s="44"/>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43"/>
      <c r="BH373" s="43"/>
      <c r="BI373" s="43"/>
      <c r="BJ373" s="43"/>
      <c r="BK373" s="43"/>
      <c r="BL373" s="43"/>
      <c r="BM373" s="43"/>
      <c r="BN373" s="43"/>
    </row>
    <row r="374" ht="13.5" customHeight="1">
      <c r="A374" s="11"/>
      <c r="B374" s="11"/>
      <c r="C374" s="43"/>
      <c r="D374" s="43"/>
      <c r="E374" s="43"/>
      <c r="F374" s="43"/>
      <c r="G374" s="43"/>
      <c r="H374" s="43"/>
      <c r="I374" s="43"/>
      <c r="J374" s="43"/>
      <c r="K374" s="43"/>
      <c r="L374" s="43"/>
      <c r="M374" s="43"/>
      <c r="N374" s="43"/>
      <c r="O374" s="43"/>
      <c r="P374" s="43"/>
      <c r="Q374" s="44"/>
      <c r="R374" s="44"/>
      <c r="S374" s="43"/>
      <c r="T374" s="43"/>
      <c r="U374" s="44"/>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43"/>
      <c r="BH374" s="43"/>
      <c r="BI374" s="43"/>
      <c r="BJ374" s="43"/>
      <c r="BK374" s="43"/>
      <c r="BL374" s="43"/>
      <c r="BM374" s="43"/>
      <c r="BN374" s="43"/>
    </row>
    <row r="375" ht="13.5" customHeight="1">
      <c r="A375" s="11"/>
      <c r="B375" s="11"/>
      <c r="C375" s="43"/>
      <c r="D375" s="43"/>
      <c r="E375" s="43"/>
      <c r="F375" s="43"/>
      <c r="G375" s="43"/>
      <c r="H375" s="43"/>
      <c r="I375" s="43"/>
      <c r="J375" s="43"/>
      <c r="K375" s="43"/>
      <c r="L375" s="43"/>
      <c r="M375" s="43"/>
      <c r="N375" s="43"/>
      <c r="O375" s="43"/>
      <c r="P375" s="43"/>
      <c r="Q375" s="44"/>
      <c r="R375" s="44"/>
      <c r="S375" s="43"/>
      <c r="T375" s="43"/>
      <c r="U375" s="44"/>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43"/>
      <c r="BH375" s="43"/>
      <c r="BI375" s="43"/>
      <c r="BJ375" s="43"/>
      <c r="BK375" s="43"/>
      <c r="BL375" s="43"/>
      <c r="BM375" s="43"/>
      <c r="BN375" s="43"/>
    </row>
    <row r="376" ht="13.5" customHeight="1">
      <c r="A376" s="11"/>
      <c r="B376" s="11"/>
      <c r="C376" s="43"/>
      <c r="D376" s="43"/>
      <c r="E376" s="43"/>
      <c r="F376" s="43"/>
      <c r="G376" s="43"/>
      <c r="H376" s="43"/>
      <c r="I376" s="43"/>
      <c r="J376" s="43"/>
      <c r="K376" s="43"/>
      <c r="L376" s="43"/>
      <c r="M376" s="43"/>
      <c r="N376" s="43"/>
      <c r="O376" s="43"/>
      <c r="P376" s="43"/>
      <c r="Q376" s="44"/>
      <c r="R376" s="44"/>
      <c r="S376" s="43"/>
      <c r="T376" s="43"/>
      <c r="U376" s="44"/>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43"/>
      <c r="BH376" s="43"/>
      <c r="BI376" s="43"/>
      <c r="BJ376" s="43"/>
      <c r="BK376" s="43"/>
      <c r="BL376" s="43"/>
      <c r="BM376" s="43"/>
      <c r="BN376" s="43"/>
    </row>
    <row r="377" ht="13.5" customHeight="1">
      <c r="A377" s="11"/>
      <c r="B377" s="11"/>
      <c r="C377" s="43"/>
      <c r="D377" s="43"/>
      <c r="E377" s="43"/>
      <c r="F377" s="43"/>
      <c r="G377" s="43"/>
      <c r="H377" s="43"/>
      <c r="I377" s="43"/>
      <c r="J377" s="43"/>
      <c r="K377" s="43"/>
      <c r="L377" s="43"/>
      <c r="M377" s="43"/>
      <c r="N377" s="43"/>
      <c r="O377" s="43"/>
      <c r="P377" s="43"/>
      <c r="Q377" s="44"/>
      <c r="R377" s="44"/>
      <c r="S377" s="43"/>
      <c r="T377" s="43"/>
      <c r="U377" s="44"/>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43"/>
      <c r="BH377" s="43"/>
      <c r="BI377" s="43"/>
      <c r="BJ377" s="43"/>
      <c r="BK377" s="43"/>
      <c r="BL377" s="43"/>
      <c r="BM377" s="43"/>
      <c r="BN377" s="43"/>
    </row>
    <row r="378" ht="13.5" customHeight="1">
      <c r="A378" s="11"/>
      <c r="B378" s="11"/>
      <c r="C378" s="43"/>
      <c r="D378" s="43"/>
      <c r="E378" s="43"/>
      <c r="F378" s="43"/>
      <c r="G378" s="43"/>
      <c r="H378" s="43"/>
      <c r="I378" s="43"/>
      <c r="J378" s="43"/>
      <c r="K378" s="43"/>
      <c r="L378" s="43"/>
      <c r="M378" s="43"/>
      <c r="N378" s="43"/>
      <c r="O378" s="43"/>
      <c r="P378" s="43"/>
      <c r="Q378" s="44"/>
      <c r="R378" s="44"/>
      <c r="S378" s="43"/>
      <c r="T378" s="43"/>
      <c r="U378" s="44"/>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43"/>
      <c r="BH378" s="43"/>
      <c r="BI378" s="43"/>
      <c r="BJ378" s="43"/>
      <c r="BK378" s="43"/>
      <c r="BL378" s="43"/>
      <c r="BM378" s="43"/>
      <c r="BN378" s="43"/>
    </row>
    <row r="379" ht="13.5" customHeight="1">
      <c r="A379" s="11"/>
      <c r="B379" s="11"/>
      <c r="C379" s="43"/>
      <c r="D379" s="43"/>
      <c r="E379" s="43"/>
      <c r="F379" s="43"/>
      <c r="G379" s="43"/>
      <c r="H379" s="43"/>
      <c r="I379" s="43"/>
      <c r="J379" s="43"/>
      <c r="K379" s="43"/>
      <c r="L379" s="43"/>
      <c r="M379" s="43"/>
      <c r="N379" s="43"/>
      <c r="O379" s="43"/>
      <c r="P379" s="43"/>
      <c r="Q379" s="44"/>
      <c r="R379" s="44"/>
      <c r="S379" s="43"/>
      <c r="T379" s="43"/>
      <c r="U379" s="44"/>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43"/>
      <c r="BH379" s="43"/>
      <c r="BI379" s="43"/>
      <c r="BJ379" s="43"/>
      <c r="BK379" s="43"/>
      <c r="BL379" s="43"/>
      <c r="BM379" s="43"/>
      <c r="BN379" s="43"/>
    </row>
    <row r="380" ht="13.5" customHeight="1">
      <c r="A380" s="11"/>
      <c r="B380" s="11"/>
      <c r="C380" s="43"/>
      <c r="D380" s="43"/>
      <c r="E380" s="43"/>
      <c r="F380" s="43"/>
      <c r="G380" s="43"/>
      <c r="H380" s="43"/>
      <c r="I380" s="43"/>
      <c r="J380" s="43"/>
      <c r="K380" s="43"/>
      <c r="L380" s="43"/>
      <c r="M380" s="43"/>
      <c r="N380" s="43"/>
      <c r="O380" s="43"/>
      <c r="P380" s="43"/>
      <c r="Q380" s="44"/>
      <c r="R380" s="44"/>
      <c r="S380" s="43"/>
      <c r="T380" s="43"/>
      <c r="U380" s="44"/>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43"/>
      <c r="BH380" s="43"/>
      <c r="BI380" s="43"/>
      <c r="BJ380" s="43"/>
      <c r="BK380" s="43"/>
      <c r="BL380" s="43"/>
      <c r="BM380" s="43"/>
      <c r="BN380" s="43"/>
    </row>
    <row r="381" ht="13.5" customHeight="1">
      <c r="A381" s="11"/>
      <c r="B381" s="11"/>
      <c r="C381" s="43"/>
      <c r="D381" s="43"/>
      <c r="E381" s="43"/>
      <c r="F381" s="43"/>
      <c r="G381" s="43"/>
      <c r="H381" s="43"/>
      <c r="I381" s="43"/>
      <c r="J381" s="43"/>
      <c r="K381" s="43"/>
      <c r="L381" s="43"/>
      <c r="M381" s="43"/>
      <c r="N381" s="43"/>
      <c r="O381" s="43"/>
      <c r="P381" s="43"/>
      <c r="Q381" s="44"/>
      <c r="R381" s="44"/>
      <c r="S381" s="43"/>
      <c r="T381" s="43"/>
      <c r="U381" s="44"/>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43"/>
      <c r="BH381" s="43"/>
      <c r="BI381" s="43"/>
      <c r="BJ381" s="43"/>
      <c r="BK381" s="43"/>
      <c r="BL381" s="43"/>
      <c r="BM381" s="43"/>
      <c r="BN381" s="43"/>
    </row>
    <row r="382" ht="13.5" customHeight="1">
      <c r="A382" s="11"/>
      <c r="B382" s="11"/>
      <c r="C382" s="43"/>
      <c r="D382" s="43"/>
      <c r="E382" s="43"/>
      <c r="F382" s="43"/>
      <c r="G382" s="43"/>
      <c r="H382" s="43"/>
      <c r="I382" s="43"/>
      <c r="J382" s="43"/>
      <c r="K382" s="43"/>
      <c r="L382" s="43"/>
      <c r="M382" s="43"/>
      <c r="N382" s="43"/>
      <c r="O382" s="43"/>
      <c r="P382" s="43"/>
      <c r="Q382" s="44"/>
      <c r="R382" s="44"/>
      <c r="S382" s="43"/>
      <c r="T382" s="43"/>
      <c r="U382" s="44"/>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43"/>
      <c r="BH382" s="43"/>
      <c r="BI382" s="43"/>
      <c r="BJ382" s="43"/>
      <c r="BK382" s="43"/>
      <c r="BL382" s="43"/>
      <c r="BM382" s="43"/>
      <c r="BN382" s="43"/>
    </row>
    <row r="383" ht="13.5" customHeight="1">
      <c r="A383" s="11"/>
      <c r="B383" s="11"/>
      <c r="C383" s="43"/>
      <c r="D383" s="43"/>
      <c r="E383" s="43"/>
      <c r="F383" s="43"/>
      <c r="G383" s="43"/>
      <c r="H383" s="43"/>
      <c r="I383" s="43"/>
      <c r="J383" s="43"/>
      <c r="K383" s="43"/>
      <c r="L383" s="43"/>
      <c r="M383" s="43"/>
      <c r="N383" s="43"/>
      <c r="O383" s="43"/>
      <c r="P383" s="43"/>
      <c r="Q383" s="44"/>
      <c r="R383" s="44"/>
      <c r="S383" s="43"/>
      <c r="T383" s="43"/>
      <c r="U383" s="44"/>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43"/>
      <c r="BH383" s="43"/>
      <c r="BI383" s="43"/>
      <c r="BJ383" s="43"/>
      <c r="BK383" s="43"/>
      <c r="BL383" s="43"/>
      <c r="BM383" s="43"/>
      <c r="BN383" s="43"/>
    </row>
    <row r="384" ht="13.5" customHeight="1">
      <c r="A384" s="11"/>
      <c r="B384" s="11"/>
      <c r="C384" s="43"/>
      <c r="D384" s="43"/>
      <c r="E384" s="43"/>
      <c r="F384" s="43"/>
      <c r="G384" s="43"/>
      <c r="H384" s="43"/>
      <c r="I384" s="43"/>
      <c r="J384" s="43"/>
      <c r="K384" s="43"/>
      <c r="L384" s="43"/>
      <c r="M384" s="43"/>
      <c r="N384" s="43"/>
      <c r="O384" s="43"/>
      <c r="P384" s="43"/>
      <c r="Q384" s="44"/>
      <c r="R384" s="44"/>
      <c r="S384" s="43"/>
      <c r="T384" s="43"/>
      <c r="U384" s="44"/>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43"/>
      <c r="BH384" s="43"/>
      <c r="BI384" s="43"/>
      <c r="BJ384" s="43"/>
      <c r="BK384" s="43"/>
      <c r="BL384" s="43"/>
      <c r="BM384" s="43"/>
      <c r="BN384" s="43"/>
    </row>
    <row r="385" ht="13.5" customHeight="1">
      <c r="A385" s="11"/>
      <c r="B385" s="11"/>
      <c r="C385" s="43"/>
      <c r="D385" s="43"/>
      <c r="E385" s="43"/>
      <c r="F385" s="43"/>
      <c r="G385" s="43"/>
      <c r="H385" s="43"/>
      <c r="I385" s="43"/>
      <c r="J385" s="43"/>
      <c r="K385" s="43"/>
      <c r="L385" s="43"/>
      <c r="M385" s="43"/>
      <c r="N385" s="43"/>
      <c r="O385" s="43"/>
      <c r="P385" s="43"/>
      <c r="Q385" s="44"/>
      <c r="R385" s="44"/>
      <c r="S385" s="43"/>
      <c r="T385" s="43"/>
      <c r="U385" s="44"/>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43"/>
      <c r="BH385" s="43"/>
      <c r="BI385" s="43"/>
      <c r="BJ385" s="43"/>
      <c r="BK385" s="43"/>
      <c r="BL385" s="43"/>
      <c r="BM385" s="43"/>
      <c r="BN385" s="43"/>
    </row>
    <row r="386" ht="13.5" customHeight="1">
      <c r="A386" s="11"/>
      <c r="B386" s="11"/>
      <c r="C386" s="43"/>
      <c r="D386" s="43"/>
      <c r="E386" s="43"/>
      <c r="F386" s="43"/>
      <c r="G386" s="43"/>
      <c r="H386" s="43"/>
      <c r="I386" s="43"/>
      <c r="J386" s="43"/>
      <c r="K386" s="43"/>
      <c r="L386" s="43"/>
      <c r="M386" s="43"/>
      <c r="N386" s="43"/>
      <c r="O386" s="43"/>
      <c r="P386" s="43"/>
      <c r="Q386" s="44"/>
      <c r="R386" s="44"/>
      <c r="S386" s="43"/>
      <c r="T386" s="43"/>
      <c r="U386" s="44"/>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43"/>
      <c r="BH386" s="43"/>
      <c r="BI386" s="43"/>
      <c r="BJ386" s="43"/>
      <c r="BK386" s="43"/>
      <c r="BL386" s="43"/>
      <c r="BM386" s="43"/>
      <c r="BN386" s="43"/>
    </row>
    <row r="387" ht="13.5" customHeight="1">
      <c r="A387" s="11"/>
      <c r="B387" s="11"/>
      <c r="C387" s="43"/>
      <c r="D387" s="43"/>
      <c r="E387" s="43"/>
      <c r="F387" s="43"/>
      <c r="G387" s="43"/>
      <c r="H387" s="43"/>
      <c r="I387" s="43"/>
      <c r="J387" s="43"/>
      <c r="K387" s="43"/>
      <c r="L387" s="43"/>
      <c r="M387" s="43"/>
      <c r="N387" s="43"/>
      <c r="O387" s="43"/>
      <c r="P387" s="43"/>
      <c r="Q387" s="44"/>
      <c r="R387" s="44"/>
      <c r="S387" s="43"/>
      <c r="T387" s="43"/>
      <c r="U387" s="44"/>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43"/>
      <c r="BH387" s="43"/>
      <c r="BI387" s="43"/>
      <c r="BJ387" s="43"/>
      <c r="BK387" s="43"/>
      <c r="BL387" s="43"/>
      <c r="BM387" s="43"/>
      <c r="BN387" s="43"/>
    </row>
    <row r="388" ht="13.5" customHeight="1">
      <c r="A388" s="11"/>
      <c r="B388" s="11"/>
      <c r="C388" s="43"/>
      <c r="D388" s="43"/>
      <c r="E388" s="43"/>
      <c r="F388" s="43"/>
      <c r="G388" s="43"/>
      <c r="H388" s="43"/>
      <c r="I388" s="43"/>
      <c r="J388" s="43"/>
      <c r="K388" s="43"/>
      <c r="L388" s="43"/>
      <c r="M388" s="43"/>
      <c r="N388" s="43"/>
      <c r="O388" s="43"/>
      <c r="P388" s="43"/>
      <c r="Q388" s="44"/>
      <c r="R388" s="44"/>
      <c r="S388" s="43"/>
      <c r="T388" s="43"/>
      <c r="U388" s="44"/>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43"/>
      <c r="BH388" s="43"/>
      <c r="BI388" s="43"/>
      <c r="BJ388" s="43"/>
      <c r="BK388" s="43"/>
      <c r="BL388" s="43"/>
      <c r="BM388" s="43"/>
      <c r="BN388" s="43"/>
    </row>
    <row r="389" ht="13.5" customHeight="1">
      <c r="A389" s="11"/>
      <c r="B389" s="11"/>
      <c r="C389" s="43"/>
      <c r="D389" s="43"/>
      <c r="E389" s="43"/>
      <c r="F389" s="43"/>
      <c r="G389" s="43"/>
      <c r="H389" s="43"/>
      <c r="I389" s="43"/>
      <c r="J389" s="43"/>
      <c r="K389" s="43"/>
      <c r="L389" s="43"/>
      <c r="M389" s="43"/>
      <c r="N389" s="43"/>
      <c r="O389" s="43"/>
      <c r="P389" s="43"/>
      <c r="Q389" s="44"/>
      <c r="R389" s="44"/>
      <c r="S389" s="43"/>
      <c r="T389" s="43"/>
      <c r="U389" s="44"/>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43"/>
      <c r="BH389" s="43"/>
      <c r="BI389" s="43"/>
      <c r="BJ389" s="43"/>
      <c r="BK389" s="43"/>
      <c r="BL389" s="43"/>
      <c r="BM389" s="43"/>
      <c r="BN389" s="43"/>
    </row>
    <row r="390" ht="13.5" customHeight="1">
      <c r="A390" s="11"/>
      <c r="B390" s="11"/>
      <c r="C390" s="43"/>
      <c r="D390" s="43"/>
      <c r="E390" s="43"/>
      <c r="F390" s="43"/>
      <c r="G390" s="43"/>
      <c r="H390" s="43"/>
      <c r="I390" s="43"/>
      <c r="J390" s="43"/>
      <c r="K390" s="43"/>
      <c r="L390" s="43"/>
      <c r="M390" s="43"/>
      <c r="N390" s="43"/>
      <c r="O390" s="43"/>
      <c r="P390" s="43"/>
      <c r="Q390" s="44"/>
      <c r="R390" s="44"/>
      <c r="S390" s="43"/>
      <c r="T390" s="43"/>
      <c r="U390" s="44"/>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43"/>
      <c r="BH390" s="43"/>
      <c r="BI390" s="43"/>
      <c r="BJ390" s="43"/>
      <c r="BK390" s="43"/>
      <c r="BL390" s="43"/>
      <c r="BM390" s="43"/>
      <c r="BN390" s="43"/>
    </row>
    <row r="391" ht="13.5" customHeight="1">
      <c r="A391" s="11"/>
      <c r="B391" s="11"/>
      <c r="C391" s="43"/>
      <c r="D391" s="43"/>
      <c r="E391" s="43"/>
      <c r="F391" s="43"/>
      <c r="G391" s="43"/>
      <c r="H391" s="43"/>
      <c r="I391" s="43"/>
      <c r="J391" s="43"/>
      <c r="K391" s="43"/>
      <c r="L391" s="43"/>
      <c r="M391" s="43"/>
      <c r="N391" s="43"/>
      <c r="O391" s="43"/>
      <c r="P391" s="43"/>
      <c r="Q391" s="44"/>
      <c r="R391" s="44"/>
      <c r="S391" s="43"/>
      <c r="T391" s="43"/>
      <c r="U391" s="44"/>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43"/>
      <c r="BH391" s="43"/>
      <c r="BI391" s="43"/>
      <c r="BJ391" s="43"/>
      <c r="BK391" s="43"/>
      <c r="BL391" s="43"/>
      <c r="BM391" s="43"/>
      <c r="BN391" s="43"/>
    </row>
    <row r="392" ht="13.5" customHeight="1">
      <c r="A392" s="11"/>
      <c r="B392" s="11"/>
      <c r="C392" s="43"/>
      <c r="D392" s="43"/>
      <c r="E392" s="43"/>
      <c r="F392" s="43"/>
      <c r="G392" s="43"/>
      <c r="H392" s="43"/>
      <c r="I392" s="43"/>
      <c r="J392" s="43"/>
      <c r="K392" s="43"/>
      <c r="L392" s="43"/>
      <c r="M392" s="43"/>
      <c r="N392" s="43"/>
      <c r="O392" s="43"/>
      <c r="P392" s="43"/>
      <c r="Q392" s="44"/>
      <c r="R392" s="44"/>
      <c r="S392" s="43"/>
      <c r="T392" s="43"/>
      <c r="U392" s="44"/>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43"/>
      <c r="BH392" s="43"/>
      <c r="BI392" s="43"/>
      <c r="BJ392" s="43"/>
      <c r="BK392" s="43"/>
      <c r="BL392" s="43"/>
      <c r="BM392" s="43"/>
      <c r="BN392" s="43"/>
    </row>
    <row r="393" ht="13.5" customHeight="1">
      <c r="A393" s="11"/>
      <c r="B393" s="11"/>
      <c r="C393" s="43"/>
      <c r="D393" s="43"/>
      <c r="E393" s="43"/>
      <c r="F393" s="43"/>
      <c r="G393" s="43"/>
      <c r="H393" s="43"/>
      <c r="I393" s="43"/>
      <c r="J393" s="43"/>
      <c r="K393" s="43"/>
      <c r="L393" s="43"/>
      <c r="M393" s="43"/>
      <c r="N393" s="43"/>
      <c r="O393" s="43"/>
      <c r="P393" s="43"/>
      <c r="Q393" s="44"/>
      <c r="R393" s="44"/>
      <c r="S393" s="43"/>
      <c r="T393" s="43"/>
      <c r="U393" s="44"/>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43"/>
      <c r="BH393" s="43"/>
      <c r="BI393" s="43"/>
      <c r="BJ393" s="43"/>
      <c r="BK393" s="43"/>
      <c r="BL393" s="43"/>
      <c r="BM393" s="43"/>
      <c r="BN393" s="43"/>
    </row>
    <row r="394" ht="13.5" customHeight="1">
      <c r="A394" s="11"/>
      <c r="B394" s="11"/>
      <c r="C394" s="43"/>
      <c r="D394" s="43"/>
      <c r="E394" s="43"/>
      <c r="F394" s="43"/>
      <c r="G394" s="43"/>
      <c r="H394" s="43"/>
      <c r="I394" s="43"/>
      <c r="J394" s="43"/>
      <c r="K394" s="43"/>
      <c r="L394" s="43"/>
      <c r="M394" s="43"/>
      <c r="N394" s="43"/>
      <c r="O394" s="43"/>
      <c r="P394" s="43"/>
      <c r="Q394" s="44"/>
      <c r="R394" s="44"/>
      <c r="S394" s="43"/>
      <c r="T394" s="43"/>
      <c r="U394" s="44"/>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43"/>
      <c r="BH394" s="43"/>
      <c r="BI394" s="43"/>
      <c r="BJ394" s="43"/>
      <c r="BK394" s="43"/>
      <c r="BL394" s="43"/>
      <c r="BM394" s="43"/>
      <c r="BN394" s="43"/>
    </row>
    <row r="395" ht="13.5" customHeight="1">
      <c r="A395" s="11"/>
      <c r="B395" s="11"/>
      <c r="C395" s="43"/>
      <c r="D395" s="43"/>
      <c r="E395" s="43"/>
      <c r="F395" s="43"/>
      <c r="G395" s="43"/>
      <c r="H395" s="43"/>
      <c r="I395" s="43"/>
      <c r="J395" s="43"/>
      <c r="K395" s="43"/>
      <c r="L395" s="43"/>
      <c r="M395" s="43"/>
      <c r="N395" s="43"/>
      <c r="O395" s="43"/>
      <c r="P395" s="43"/>
      <c r="Q395" s="44"/>
      <c r="R395" s="44"/>
      <c r="S395" s="43"/>
      <c r="T395" s="43"/>
      <c r="U395" s="44"/>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43"/>
      <c r="BH395" s="43"/>
      <c r="BI395" s="43"/>
      <c r="BJ395" s="43"/>
      <c r="BK395" s="43"/>
      <c r="BL395" s="43"/>
      <c r="BM395" s="43"/>
      <c r="BN395" s="43"/>
    </row>
    <row r="396" ht="13.5" customHeight="1">
      <c r="A396" s="11"/>
      <c r="B396" s="11"/>
      <c r="C396" s="43"/>
      <c r="D396" s="43"/>
      <c r="E396" s="43"/>
      <c r="F396" s="43"/>
      <c r="G396" s="43"/>
      <c r="H396" s="43"/>
      <c r="I396" s="43"/>
      <c r="J396" s="43"/>
      <c r="K396" s="43"/>
      <c r="L396" s="43"/>
      <c r="M396" s="43"/>
      <c r="N396" s="43"/>
      <c r="O396" s="43"/>
      <c r="P396" s="43"/>
      <c r="Q396" s="44"/>
      <c r="R396" s="44"/>
      <c r="S396" s="43"/>
      <c r="T396" s="43"/>
      <c r="U396" s="44"/>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43"/>
      <c r="BH396" s="43"/>
      <c r="BI396" s="43"/>
      <c r="BJ396" s="43"/>
      <c r="BK396" s="43"/>
      <c r="BL396" s="43"/>
      <c r="BM396" s="43"/>
      <c r="BN396" s="43"/>
    </row>
    <row r="397" ht="13.5" customHeight="1">
      <c r="A397" s="11"/>
      <c r="B397" s="11"/>
      <c r="C397" s="43"/>
      <c r="D397" s="43"/>
      <c r="E397" s="43"/>
      <c r="F397" s="43"/>
      <c r="G397" s="43"/>
      <c r="H397" s="43"/>
      <c r="I397" s="43"/>
      <c r="J397" s="43"/>
      <c r="K397" s="43"/>
      <c r="L397" s="43"/>
      <c r="M397" s="43"/>
      <c r="N397" s="43"/>
      <c r="O397" s="43"/>
      <c r="P397" s="43"/>
      <c r="Q397" s="44"/>
      <c r="R397" s="44"/>
      <c r="S397" s="43"/>
      <c r="T397" s="43"/>
      <c r="U397" s="44"/>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43"/>
      <c r="BH397" s="43"/>
      <c r="BI397" s="43"/>
      <c r="BJ397" s="43"/>
      <c r="BK397" s="43"/>
      <c r="BL397" s="43"/>
      <c r="BM397" s="43"/>
      <c r="BN397" s="43"/>
    </row>
    <row r="398" ht="13.5" customHeight="1">
      <c r="A398" s="11"/>
      <c r="B398" s="11"/>
      <c r="C398" s="43"/>
      <c r="D398" s="43"/>
      <c r="E398" s="43"/>
      <c r="F398" s="43"/>
      <c r="G398" s="43"/>
      <c r="H398" s="43"/>
      <c r="I398" s="43"/>
      <c r="J398" s="43"/>
      <c r="K398" s="43"/>
      <c r="L398" s="43"/>
      <c r="M398" s="43"/>
      <c r="N398" s="43"/>
      <c r="O398" s="43"/>
      <c r="P398" s="43"/>
      <c r="Q398" s="44"/>
      <c r="R398" s="44"/>
      <c r="S398" s="43"/>
      <c r="T398" s="43"/>
      <c r="U398" s="44"/>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43"/>
      <c r="BH398" s="43"/>
      <c r="BI398" s="43"/>
      <c r="BJ398" s="43"/>
      <c r="BK398" s="43"/>
      <c r="BL398" s="43"/>
      <c r="BM398" s="43"/>
      <c r="BN398" s="43"/>
    </row>
    <row r="399" ht="13.5" customHeight="1">
      <c r="A399" s="11"/>
      <c r="B399" s="11"/>
      <c r="C399" s="43"/>
      <c r="D399" s="43"/>
      <c r="E399" s="43"/>
      <c r="F399" s="43"/>
      <c r="G399" s="43"/>
      <c r="H399" s="43"/>
      <c r="I399" s="43"/>
      <c r="J399" s="43"/>
      <c r="K399" s="43"/>
      <c r="L399" s="43"/>
      <c r="M399" s="43"/>
      <c r="N399" s="43"/>
      <c r="O399" s="43"/>
      <c r="P399" s="43"/>
      <c r="Q399" s="44"/>
      <c r="R399" s="44"/>
      <c r="S399" s="43"/>
      <c r="T399" s="43"/>
      <c r="U399" s="44"/>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43"/>
      <c r="BH399" s="43"/>
      <c r="BI399" s="43"/>
      <c r="BJ399" s="43"/>
      <c r="BK399" s="43"/>
      <c r="BL399" s="43"/>
      <c r="BM399" s="43"/>
      <c r="BN399" s="43"/>
    </row>
    <row r="400" ht="13.5" customHeight="1">
      <c r="A400" s="11"/>
      <c r="B400" s="11"/>
      <c r="C400" s="43"/>
      <c r="D400" s="43"/>
      <c r="E400" s="43"/>
      <c r="F400" s="43"/>
      <c r="G400" s="43"/>
      <c r="H400" s="43"/>
      <c r="I400" s="43"/>
      <c r="J400" s="43"/>
      <c r="K400" s="43"/>
      <c r="L400" s="43"/>
      <c r="M400" s="43"/>
      <c r="N400" s="43"/>
      <c r="O400" s="43"/>
      <c r="P400" s="43"/>
      <c r="Q400" s="44"/>
      <c r="R400" s="44"/>
      <c r="S400" s="43"/>
      <c r="T400" s="43"/>
      <c r="U400" s="44"/>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43"/>
      <c r="BH400" s="43"/>
      <c r="BI400" s="43"/>
      <c r="BJ400" s="43"/>
      <c r="BK400" s="43"/>
      <c r="BL400" s="43"/>
      <c r="BM400" s="43"/>
      <c r="BN400" s="43"/>
    </row>
    <row r="401" ht="13.5" customHeight="1">
      <c r="A401" s="11"/>
      <c r="B401" s="11"/>
      <c r="C401" s="43"/>
      <c r="D401" s="43"/>
      <c r="E401" s="43"/>
      <c r="F401" s="43"/>
      <c r="G401" s="43"/>
      <c r="H401" s="43"/>
      <c r="I401" s="43"/>
      <c r="J401" s="43"/>
      <c r="K401" s="43"/>
      <c r="L401" s="43"/>
      <c r="M401" s="43"/>
      <c r="N401" s="43"/>
      <c r="O401" s="43"/>
      <c r="P401" s="43"/>
      <c r="Q401" s="44"/>
      <c r="R401" s="44"/>
      <c r="S401" s="43"/>
      <c r="T401" s="43"/>
      <c r="U401" s="44"/>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43"/>
      <c r="BH401" s="43"/>
      <c r="BI401" s="43"/>
      <c r="BJ401" s="43"/>
      <c r="BK401" s="43"/>
      <c r="BL401" s="43"/>
      <c r="BM401" s="43"/>
      <c r="BN401" s="43"/>
    </row>
    <row r="402" ht="13.5" customHeight="1">
      <c r="A402" s="11"/>
      <c r="B402" s="11"/>
      <c r="C402" s="43"/>
      <c r="D402" s="43"/>
      <c r="E402" s="43"/>
      <c r="F402" s="43"/>
      <c r="G402" s="43"/>
      <c r="H402" s="43"/>
      <c r="I402" s="43"/>
      <c r="J402" s="43"/>
      <c r="K402" s="43"/>
      <c r="L402" s="43"/>
      <c r="M402" s="43"/>
      <c r="N402" s="43"/>
      <c r="O402" s="43"/>
      <c r="P402" s="43"/>
      <c r="Q402" s="44"/>
      <c r="R402" s="44"/>
      <c r="S402" s="43"/>
      <c r="T402" s="43"/>
      <c r="U402" s="44"/>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43"/>
      <c r="BH402" s="43"/>
      <c r="BI402" s="43"/>
      <c r="BJ402" s="43"/>
      <c r="BK402" s="43"/>
      <c r="BL402" s="43"/>
      <c r="BM402" s="43"/>
      <c r="BN402" s="43"/>
    </row>
    <row r="403" ht="13.5" customHeight="1">
      <c r="A403" s="11"/>
      <c r="B403" s="11"/>
      <c r="C403" s="43"/>
      <c r="D403" s="43"/>
      <c r="E403" s="43"/>
      <c r="F403" s="43"/>
      <c r="G403" s="43"/>
      <c r="H403" s="43"/>
      <c r="I403" s="43"/>
      <c r="J403" s="43"/>
      <c r="K403" s="43"/>
      <c r="L403" s="43"/>
      <c r="M403" s="43"/>
      <c r="N403" s="43"/>
      <c r="O403" s="43"/>
      <c r="P403" s="43"/>
      <c r="Q403" s="44"/>
      <c r="R403" s="44"/>
      <c r="S403" s="43"/>
      <c r="T403" s="43"/>
      <c r="U403" s="44"/>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43"/>
      <c r="BH403" s="43"/>
      <c r="BI403" s="43"/>
      <c r="BJ403" s="43"/>
      <c r="BK403" s="43"/>
      <c r="BL403" s="43"/>
      <c r="BM403" s="43"/>
      <c r="BN403" s="43"/>
    </row>
    <row r="404" ht="13.5" customHeight="1">
      <c r="A404" s="11"/>
      <c r="B404" s="11"/>
      <c r="C404" s="43"/>
      <c r="D404" s="43"/>
      <c r="E404" s="43"/>
      <c r="F404" s="43"/>
      <c r="G404" s="43"/>
      <c r="H404" s="43"/>
      <c r="I404" s="43"/>
      <c r="J404" s="43"/>
      <c r="K404" s="43"/>
      <c r="L404" s="43"/>
      <c r="M404" s="43"/>
      <c r="N404" s="43"/>
      <c r="O404" s="43"/>
      <c r="P404" s="43"/>
      <c r="Q404" s="44"/>
      <c r="R404" s="44"/>
      <c r="S404" s="43"/>
      <c r="T404" s="43"/>
      <c r="U404" s="44"/>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43"/>
      <c r="BH404" s="43"/>
      <c r="BI404" s="43"/>
      <c r="BJ404" s="43"/>
      <c r="BK404" s="43"/>
      <c r="BL404" s="43"/>
      <c r="BM404" s="43"/>
      <c r="BN404" s="43"/>
    </row>
    <row r="405" ht="13.5" customHeight="1">
      <c r="A405" s="11"/>
      <c r="B405" s="11"/>
      <c r="C405" s="43"/>
      <c r="D405" s="43"/>
      <c r="E405" s="43"/>
      <c r="F405" s="43"/>
      <c r="G405" s="43"/>
      <c r="H405" s="43"/>
      <c r="I405" s="43"/>
      <c r="J405" s="43"/>
      <c r="K405" s="43"/>
      <c r="L405" s="43"/>
      <c r="M405" s="43"/>
      <c r="N405" s="43"/>
      <c r="O405" s="43"/>
      <c r="P405" s="43"/>
      <c r="Q405" s="44"/>
      <c r="R405" s="44"/>
      <c r="S405" s="43"/>
      <c r="T405" s="43"/>
      <c r="U405" s="44"/>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43"/>
      <c r="BH405" s="43"/>
      <c r="BI405" s="43"/>
      <c r="BJ405" s="43"/>
      <c r="BK405" s="43"/>
      <c r="BL405" s="43"/>
      <c r="BM405" s="43"/>
      <c r="BN405" s="43"/>
    </row>
    <row r="406" ht="13.5" customHeight="1">
      <c r="A406" s="11"/>
      <c r="B406" s="11"/>
      <c r="C406" s="43"/>
      <c r="D406" s="43"/>
      <c r="E406" s="43"/>
      <c r="F406" s="43"/>
      <c r="G406" s="43"/>
      <c r="H406" s="43"/>
      <c r="I406" s="43"/>
      <c r="J406" s="43"/>
      <c r="K406" s="43"/>
      <c r="L406" s="43"/>
      <c r="M406" s="43"/>
      <c r="N406" s="43"/>
      <c r="O406" s="43"/>
      <c r="P406" s="43"/>
      <c r="Q406" s="44"/>
      <c r="R406" s="44"/>
      <c r="S406" s="43"/>
      <c r="T406" s="43"/>
      <c r="U406" s="44"/>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43"/>
      <c r="BH406" s="43"/>
      <c r="BI406" s="43"/>
      <c r="BJ406" s="43"/>
      <c r="BK406" s="43"/>
      <c r="BL406" s="43"/>
      <c r="BM406" s="43"/>
      <c r="BN406" s="43"/>
    </row>
    <row r="407" ht="13.5" customHeight="1">
      <c r="A407" s="11"/>
      <c r="B407" s="11"/>
      <c r="C407" s="43"/>
      <c r="D407" s="43"/>
      <c r="E407" s="43"/>
      <c r="F407" s="43"/>
      <c r="G407" s="43"/>
      <c r="H407" s="43"/>
      <c r="I407" s="43"/>
      <c r="J407" s="43"/>
      <c r="K407" s="43"/>
      <c r="L407" s="43"/>
      <c r="M407" s="43"/>
      <c r="N407" s="43"/>
      <c r="O407" s="43"/>
      <c r="P407" s="43"/>
      <c r="Q407" s="44"/>
      <c r="R407" s="44"/>
      <c r="S407" s="43"/>
      <c r="T407" s="43"/>
      <c r="U407" s="44"/>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43"/>
      <c r="BH407" s="43"/>
      <c r="BI407" s="43"/>
      <c r="BJ407" s="43"/>
      <c r="BK407" s="43"/>
      <c r="BL407" s="43"/>
      <c r="BM407" s="43"/>
      <c r="BN407" s="43"/>
    </row>
    <row r="408" ht="13.5" customHeight="1">
      <c r="A408" s="11"/>
      <c r="B408" s="11"/>
      <c r="C408" s="43"/>
      <c r="D408" s="43"/>
      <c r="E408" s="43"/>
      <c r="F408" s="43"/>
      <c r="G408" s="43"/>
      <c r="H408" s="43"/>
      <c r="I408" s="43"/>
      <c r="J408" s="43"/>
      <c r="K408" s="43"/>
      <c r="L408" s="43"/>
      <c r="M408" s="43"/>
      <c r="N408" s="43"/>
      <c r="O408" s="43"/>
      <c r="P408" s="43"/>
      <c r="Q408" s="44"/>
      <c r="R408" s="44"/>
      <c r="S408" s="43"/>
      <c r="T408" s="43"/>
      <c r="U408" s="44"/>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43"/>
      <c r="BH408" s="43"/>
      <c r="BI408" s="43"/>
      <c r="BJ408" s="43"/>
      <c r="BK408" s="43"/>
      <c r="BL408" s="43"/>
      <c r="BM408" s="43"/>
      <c r="BN408" s="43"/>
    </row>
    <row r="409" ht="13.5" customHeight="1">
      <c r="A409" s="11"/>
      <c r="B409" s="11"/>
      <c r="C409" s="43"/>
      <c r="D409" s="43"/>
      <c r="E409" s="43"/>
      <c r="F409" s="43"/>
      <c r="G409" s="43"/>
      <c r="H409" s="43"/>
      <c r="I409" s="43"/>
      <c r="J409" s="43"/>
      <c r="K409" s="43"/>
      <c r="L409" s="43"/>
      <c r="M409" s="43"/>
      <c r="N409" s="43"/>
      <c r="O409" s="43"/>
      <c r="P409" s="43"/>
      <c r="Q409" s="44"/>
      <c r="R409" s="44"/>
      <c r="S409" s="43"/>
      <c r="T409" s="43"/>
      <c r="U409" s="44"/>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43"/>
      <c r="BH409" s="43"/>
      <c r="BI409" s="43"/>
      <c r="BJ409" s="43"/>
      <c r="BK409" s="43"/>
      <c r="BL409" s="43"/>
      <c r="BM409" s="43"/>
      <c r="BN409" s="43"/>
    </row>
    <row r="410" ht="13.5" customHeight="1">
      <c r="A410" s="11"/>
      <c r="B410" s="11"/>
      <c r="C410" s="43"/>
      <c r="D410" s="43"/>
      <c r="E410" s="43"/>
      <c r="F410" s="43"/>
      <c r="G410" s="43"/>
      <c r="H410" s="43"/>
      <c r="I410" s="43"/>
      <c r="J410" s="43"/>
      <c r="K410" s="43"/>
      <c r="L410" s="43"/>
      <c r="M410" s="43"/>
      <c r="N410" s="43"/>
      <c r="O410" s="43"/>
      <c r="P410" s="43"/>
      <c r="Q410" s="44"/>
      <c r="R410" s="44"/>
      <c r="S410" s="43"/>
      <c r="T410" s="43"/>
      <c r="U410" s="44"/>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43"/>
      <c r="BH410" s="43"/>
      <c r="BI410" s="43"/>
      <c r="BJ410" s="43"/>
      <c r="BK410" s="43"/>
      <c r="BL410" s="43"/>
      <c r="BM410" s="43"/>
      <c r="BN410" s="43"/>
    </row>
    <row r="411" ht="13.5" customHeight="1">
      <c r="A411" s="11"/>
      <c r="B411" s="11"/>
      <c r="C411" s="43"/>
      <c r="D411" s="43"/>
      <c r="E411" s="43"/>
      <c r="F411" s="43"/>
      <c r="G411" s="43"/>
      <c r="H411" s="43"/>
      <c r="I411" s="43"/>
      <c r="J411" s="43"/>
      <c r="K411" s="43"/>
      <c r="L411" s="43"/>
      <c r="M411" s="43"/>
      <c r="N411" s="43"/>
      <c r="O411" s="43"/>
      <c r="P411" s="43"/>
      <c r="Q411" s="44"/>
      <c r="R411" s="44"/>
      <c r="S411" s="43"/>
      <c r="T411" s="43"/>
      <c r="U411" s="44"/>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43"/>
      <c r="BH411" s="43"/>
      <c r="BI411" s="43"/>
      <c r="BJ411" s="43"/>
      <c r="BK411" s="43"/>
      <c r="BL411" s="43"/>
      <c r="BM411" s="43"/>
      <c r="BN411" s="43"/>
    </row>
    <row r="412" ht="13.5" customHeight="1">
      <c r="A412" s="11"/>
      <c r="B412" s="11"/>
      <c r="C412" s="43"/>
      <c r="D412" s="43"/>
      <c r="E412" s="43"/>
      <c r="F412" s="43"/>
      <c r="G412" s="43"/>
      <c r="H412" s="43"/>
      <c r="I412" s="43"/>
      <c r="J412" s="43"/>
      <c r="K412" s="43"/>
      <c r="L412" s="43"/>
      <c r="M412" s="43"/>
      <c r="N412" s="43"/>
      <c r="O412" s="43"/>
      <c r="P412" s="43"/>
      <c r="Q412" s="44"/>
      <c r="R412" s="44"/>
      <c r="S412" s="43"/>
      <c r="T412" s="43"/>
      <c r="U412" s="44"/>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43"/>
      <c r="BH412" s="43"/>
      <c r="BI412" s="43"/>
      <c r="BJ412" s="43"/>
      <c r="BK412" s="43"/>
      <c r="BL412" s="43"/>
      <c r="BM412" s="43"/>
      <c r="BN412" s="43"/>
    </row>
    <row r="413" ht="13.5" customHeight="1">
      <c r="A413" s="11"/>
      <c r="B413" s="11"/>
      <c r="C413" s="43"/>
      <c r="D413" s="43"/>
      <c r="E413" s="43"/>
      <c r="F413" s="43"/>
      <c r="G413" s="43"/>
      <c r="H413" s="43"/>
      <c r="I413" s="43"/>
      <c r="J413" s="43"/>
      <c r="K413" s="43"/>
      <c r="L413" s="43"/>
      <c r="M413" s="43"/>
      <c r="N413" s="43"/>
      <c r="O413" s="43"/>
      <c r="P413" s="43"/>
      <c r="Q413" s="44"/>
      <c r="R413" s="44"/>
      <c r="S413" s="43"/>
      <c r="T413" s="43"/>
      <c r="U413" s="44"/>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43"/>
      <c r="BH413" s="43"/>
      <c r="BI413" s="43"/>
      <c r="BJ413" s="43"/>
      <c r="BK413" s="43"/>
      <c r="BL413" s="43"/>
      <c r="BM413" s="43"/>
      <c r="BN413" s="43"/>
    </row>
    <row r="414" ht="13.5" customHeight="1">
      <c r="A414" s="11"/>
      <c r="B414" s="11"/>
      <c r="C414" s="43"/>
      <c r="D414" s="43"/>
      <c r="E414" s="43"/>
      <c r="F414" s="43"/>
      <c r="G414" s="43"/>
      <c r="H414" s="43"/>
      <c r="I414" s="43"/>
      <c r="J414" s="43"/>
      <c r="K414" s="43"/>
      <c r="L414" s="43"/>
      <c r="M414" s="43"/>
      <c r="N414" s="43"/>
      <c r="O414" s="43"/>
      <c r="P414" s="43"/>
      <c r="Q414" s="44"/>
      <c r="R414" s="44"/>
      <c r="S414" s="43"/>
      <c r="T414" s="43"/>
      <c r="U414" s="44"/>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43"/>
      <c r="BH414" s="43"/>
      <c r="BI414" s="43"/>
      <c r="BJ414" s="43"/>
      <c r="BK414" s="43"/>
      <c r="BL414" s="43"/>
      <c r="BM414" s="43"/>
      <c r="BN414" s="43"/>
    </row>
    <row r="415" ht="13.5" customHeight="1">
      <c r="A415" s="11"/>
      <c r="B415" s="11"/>
      <c r="C415" s="43"/>
      <c r="D415" s="43"/>
      <c r="E415" s="43"/>
      <c r="F415" s="43"/>
      <c r="G415" s="43"/>
      <c r="H415" s="43"/>
      <c r="I415" s="43"/>
      <c r="J415" s="43"/>
      <c r="K415" s="43"/>
      <c r="L415" s="43"/>
      <c r="M415" s="43"/>
      <c r="N415" s="43"/>
      <c r="O415" s="43"/>
      <c r="P415" s="43"/>
      <c r="Q415" s="44"/>
      <c r="R415" s="44"/>
      <c r="S415" s="43"/>
      <c r="T415" s="43"/>
      <c r="U415" s="44"/>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43"/>
      <c r="BH415" s="43"/>
      <c r="BI415" s="43"/>
      <c r="BJ415" s="43"/>
      <c r="BK415" s="43"/>
      <c r="BL415" s="43"/>
      <c r="BM415" s="43"/>
      <c r="BN415" s="43"/>
    </row>
    <row r="416" ht="13.5" customHeight="1">
      <c r="A416" s="11"/>
      <c r="B416" s="11"/>
      <c r="C416" s="43"/>
      <c r="D416" s="43"/>
      <c r="E416" s="43"/>
      <c r="F416" s="43"/>
      <c r="G416" s="43"/>
      <c r="H416" s="43"/>
      <c r="I416" s="43"/>
      <c r="J416" s="43"/>
      <c r="K416" s="43"/>
      <c r="L416" s="43"/>
      <c r="M416" s="43"/>
      <c r="N416" s="43"/>
      <c r="O416" s="43"/>
      <c r="P416" s="43"/>
      <c r="Q416" s="44"/>
      <c r="R416" s="44"/>
      <c r="S416" s="43"/>
      <c r="T416" s="43"/>
      <c r="U416" s="44"/>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43"/>
      <c r="BH416" s="43"/>
      <c r="BI416" s="43"/>
      <c r="BJ416" s="43"/>
      <c r="BK416" s="43"/>
      <c r="BL416" s="43"/>
      <c r="BM416" s="43"/>
      <c r="BN416" s="43"/>
    </row>
    <row r="417" ht="13.5" customHeight="1">
      <c r="A417" s="11"/>
      <c r="B417" s="11"/>
      <c r="C417" s="43"/>
      <c r="D417" s="43"/>
      <c r="E417" s="43"/>
      <c r="F417" s="43"/>
      <c r="G417" s="43"/>
      <c r="H417" s="43"/>
      <c r="I417" s="43"/>
      <c r="J417" s="43"/>
      <c r="K417" s="43"/>
      <c r="L417" s="43"/>
      <c r="M417" s="43"/>
      <c r="N417" s="43"/>
      <c r="O417" s="43"/>
      <c r="P417" s="43"/>
      <c r="Q417" s="44"/>
      <c r="R417" s="44"/>
      <c r="S417" s="43"/>
      <c r="T417" s="43"/>
      <c r="U417" s="44"/>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43"/>
      <c r="BH417" s="43"/>
      <c r="BI417" s="43"/>
      <c r="BJ417" s="43"/>
      <c r="BK417" s="43"/>
      <c r="BL417" s="43"/>
      <c r="BM417" s="43"/>
      <c r="BN417" s="43"/>
    </row>
    <row r="418" ht="13.5" customHeight="1">
      <c r="A418" s="11"/>
      <c r="B418" s="11"/>
      <c r="C418" s="43"/>
      <c r="D418" s="43"/>
      <c r="E418" s="43"/>
      <c r="F418" s="43"/>
      <c r="G418" s="43"/>
      <c r="H418" s="43"/>
      <c r="I418" s="43"/>
      <c r="J418" s="43"/>
      <c r="K418" s="43"/>
      <c r="L418" s="43"/>
      <c r="M418" s="43"/>
      <c r="N418" s="43"/>
      <c r="O418" s="43"/>
      <c r="P418" s="43"/>
      <c r="Q418" s="44"/>
      <c r="R418" s="44"/>
      <c r="S418" s="43"/>
      <c r="T418" s="43"/>
      <c r="U418" s="44"/>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43"/>
      <c r="BH418" s="43"/>
      <c r="BI418" s="43"/>
      <c r="BJ418" s="43"/>
      <c r="BK418" s="43"/>
      <c r="BL418" s="43"/>
      <c r="BM418" s="43"/>
      <c r="BN418" s="43"/>
    </row>
    <row r="419" ht="13.5" customHeight="1">
      <c r="A419" s="11"/>
      <c r="B419" s="11"/>
      <c r="C419" s="43"/>
      <c r="D419" s="43"/>
      <c r="E419" s="43"/>
      <c r="F419" s="43"/>
      <c r="G419" s="43"/>
      <c r="H419" s="43"/>
      <c r="I419" s="43"/>
      <c r="J419" s="43"/>
      <c r="K419" s="43"/>
      <c r="L419" s="43"/>
      <c r="M419" s="43"/>
      <c r="N419" s="43"/>
      <c r="O419" s="43"/>
      <c r="P419" s="43"/>
      <c r="Q419" s="44"/>
      <c r="R419" s="44"/>
      <c r="S419" s="43"/>
      <c r="T419" s="43"/>
      <c r="U419" s="44"/>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43"/>
      <c r="BH419" s="43"/>
      <c r="BI419" s="43"/>
      <c r="BJ419" s="43"/>
      <c r="BK419" s="43"/>
      <c r="BL419" s="43"/>
      <c r="BM419" s="43"/>
      <c r="BN419" s="43"/>
    </row>
    <row r="420" ht="13.5" customHeight="1">
      <c r="A420" s="11"/>
      <c r="B420" s="11"/>
      <c r="C420" s="43"/>
      <c r="D420" s="43"/>
      <c r="E420" s="43"/>
      <c r="F420" s="43"/>
      <c r="G420" s="43"/>
      <c r="H420" s="43"/>
      <c r="I420" s="43"/>
      <c r="J420" s="43"/>
      <c r="K420" s="43"/>
      <c r="L420" s="43"/>
      <c r="M420" s="43"/>
      <c r="N420" s="43"/>
      <c r="O420" s="43"/>
      <c r="P420" s="43"/>
      <c r="Q420" s="44"/>
      <c r="R420" s="44"/>
      <c r="S420" s="43"/>
      <c r="T420" s="43"/>
      <c r="U420" s="44"/>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43"/>
      <c r="BH420" s="43"/>
      <c r="BI420" s="43"/>
      <c r="BJ420" s="43"/>
      <c r="BK420" s="43"/>
      <c r="BL420" s="43"/>
      <c r="BM420" s="43"/>
      <c r="BN420" s="43"/>
    </row>
    <row r="421" ht="13.5" customHeight="1">
      <c r="A421" s="11"/>
      <c r="B421" s="11"/>
      <c r="C421" s="43"/>
      <c r="D421" s="43"/>
      <c r="E421" s="43"/>
      <c r="F421" s="43"/>
      <c r="G421" s="43"/>
      <c r="H421" s="43"/>
      <c r="I421" s="43"/>
      <c r="J421" s="43"/>
      <c r="K421" s="43"/>
      <c r="L421" s="43"/>
      <c r="M421" s="43"/>
      <c r="N421" s="43"/>
      <c r="O421" s="43"/>
      <c r="P421" s="43"/>
      <c r="Q421" s="44"/>
      <c r="R421" s="44"/>
      <c r="S421" s="43"/>
      <c r="T421" s="43"/>
      <c r="U421" s="44"/>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43"/>
      <c r="BH421" s="43"/>
      <c r="BI421" s="43"/>
      <c r="BJ421" s="43"/>
      <c r="BK421" s="43"/>
      <c r="BL421" s="43"/>
      <c r="BM421" s="43"/>
      <c r="BN421" s="43"/>
    </row>
    <row r="422" ht="13.5" customHeight="1">
      <c r="A422" s="11"/>
      <c r="B422" s="11"/>
      <c r="C422" s="43"/>
      <c r="D422" s="43"/>
      <c r="E422" s="43"/>
      <c r="F422" s="43"/>
      <c r="G422" s="43"/>
      <c r="H422" s="43"/>
      <c r="I422" s="43"/>
      <c r="J422" s="43"/>
      <c r="K422" s="43"/>
      <c r="L422" s="43"/>
      <c r="M422" s="43"/>
      <c r="N422" s="43"/>
      <c r="O422" s="43"/>
      <c r="P422" s="43"/>
      <c r="Q422" s="44"/>
      <c r="R422" s="44"/>
      <c r="S422" s="43"/>
      <c r="T422" s="43"/>
      <c r="U422" s="44"/>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43"/>
      <c r="BH422" s="43"/>
      <c r="BI422" s="43"/>
      <c r="BJ422" s="43"/>
      <c r="BK422" s="43"/>
      <c r="BL422" s="43"/>
      <c r="BM422" s="43"/>
      <c r="BN422" s="43"/>
    </row>
    <row r="423" ht="13.5" customHeight="1">
      <c r="A423" s="11"/>
      <c r="B423" s="11"/>
      <c r="C423" s="43"/>
      <c r="D423" s="43"/>
      <c r="E423" s="43"/>
      <c r="F423" s="43"/>
      <c r="G423" s="43"/>
      <c r="H423" s="43"/>
      <c r="I423" s="43"/>
      <c r="J423" s="43"/>
      <c r="K423" s="43"/>
      <c r="L423" s="43"/>
      <c r="M423" s="43"/>
      <c r="N423" s="43"/>
      <c r="O423" s="43"/>
      <c r="P423" s="43"/>
      <c r="Q423" s="44"/>
      <c r="R423" s="44"/>
      <c r="S423" s="43"/>
      <c r="T423" s="43"/>
      <c r="U423" s="44"/>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43"/>
      <c r="BH423" s="43"/>
      <c r="BI423" s="43"/>
      <c r="BJ423" s="43"/>
      <c r="BK423" s="43"/>
      <c r="BL423" s="43"/>
      <c r="BM423" s="43"/>
      <c r="BN423" s="43"/>
    </row>
    <row r="424" ht="13.5" customHeight="1">
      <c r="A424" s="11"/>
      <c r="B424" s="11"/>
      <c r="C424" s="43"/>
      <c r="D424" s="43"/>
      <c r="E424" s="43"/>
      <c r="F424" s="43"/>
      <c r="G424" s="43"/>
      <c r="H424" s="43"/>
      <c r="I424" s="43"/>
      <c r="J424" s="43"/>
      <c r="K424" s="43"/>
      <c r="L424" s="43"/>
      <c r="M424" s="43"/>
      <c r="N424" s="43"/>
      <c r="O424" s="43"/>
      <c r="P424" s="43"/>
      <c r="Q424" s="44"/>
      <c r="R424" s="44"/>
      <c r="S424" s="43"/>
      <c r="T424" s="43"/>
      <c r="U424" s="44"/>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43"/>
      <c r="BH424" s="43"/>
      <c r="BI424" s="43"/>
      <c r="BJ424" s="43"/>
      <c r="BK424" s="43"/>
      <c r="BL424" s="43"/>
      <c r="BM424" s="43"/>
      <c r="BN424" s="43"/>
    </row>
    <row r="425" ht="13.5" customHeight="1">
      <c r="A425" s="11"/>
      <c r="B425" s="11"/>
      <c r="C425" s="43"/>
      <c r="D425" s="43"/>
      <c r="E425" s="43"/>
      <c r="F425" s="43"/>
      <c r="G425" s="43"/>
      <c r="H425" s="43"/>
      <c r="I425" s="43"/>
      <c r="J425" s="43"/>
      <c r="K425" s="43"/>
      <c r="L425" s="43"/>
      <c r="M425" s="43"/>
      <c r="N425" s="43"/>
      <c r="O425" s="43"/>
      <c r="P425" s="43"/>
      <c r="Q425" s="44"/>
      <c r="R425" s="44"/>
      <c r="S425" s="43"/>
      <c r="T425" s="43"/>
      <c r="U425" s="44"/>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43"/>
      <c r="BH425" s="43"/>
      <c r="BI425" s="43"/>
      <c r="BJ425" s="43"/>
      <c r="BK425" s="43"/>
      <c r="BL425" s="43"/>
      <c r="BM425" s="43"/>
      <c r="BN425" s="43"/>
    </row>
    <row r="426" ht="13.5" customHeight="1">
      <c r="A426" s="11"/>
      <c r="B426" s="11"/>
      <c r="C426" s="43"/>
      <c r="D426" s="43"/>
      <c r="E426" s="43"/>
      <c r="F426" s="43"/>
      <c r="G426" s="43"/>
      <c r="H426" s="43"/>
      <c r="I426" s="43"/>
      <c r="J426" s="43"/>
      <c r="K426" s="43"/>
      <c r="L426" s="43"/>
      <c r="M426" s="43"/>
      <c r="N426" s="43"/>
      <c r="O426" s="43"/>
      <c r="P426" s="43"/>
      <c r="Q426" s="44"/>
      <c r="R426" s="44"/>
      <c r="S426" s="43"/>
      <c r="T426" s="43"/>
      <c r="U426" s="44"/>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43"/>
      <c r="BH426" s="43"/>
      <c r="BI426" s="43"/>
      <c r="BJ426" s="43"/>
      <c r="BK426" s="43"/>
      <c r="BL426" s="43"/>
      <c r="BM426" s="43"/>
      <c r="BN426" s="43"/>
    </row>
    <row r="427" ht="13.5" customHeight="1">
      <c r="A427" s="11"/>
      <c r="B427" s="11"/>
      <c r="C427" s="43"/>
      <c r="D427" s="43"/>
      <c r="E427" s="43"/>
      <c r="F427" s="43"/>
      <c r="G427" s="43"/>
      <c r="H427" s="43"/>
      <c r="I427" s="43"/>
      <c r="J427" s="43"/>
      <c r="K427" s="43"/>
      <c r="L427" s="43"/>
      <c r="M427" s="43"/>
      <c r="N427" s="43"/>
      <c r="O427" s="43"/>
      <c r="P427" s="43"/>
      <c r="Q427" s="44"/>
      <c r="R427" s="44"/>
      <c r="S427" s="43"/>
      <c r="T427" s="43"/>
      <c r="U427" s="44"/>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43"/>
      <c r="BH427" s="43"/>
      <c r="BI427" s="43"/>
      <c r="BJ427" s="43"/>
      <c r="BK427" s="43"/>
      <c r="BL427" s="43"/>
      <c r="BM427" s="43"/>
      <c r="BN427" s="43"/>
    </row>
    <row r="428" ht="13.5" customHeight="1">
      <c r="A428" s="11"/>
      <c r="B428" s="11"/>
      <c r="C428" s="43"/>
      <c r="D428" s="43"/>
      <c r="E428" s="43"/>
      <c r="F428" s="43"/>
      <c r="G428" s="43"/>
      <c r="H428" s="43"/>
      <c r="I428" s="43"/>
      <c r="J428" s="43"/>
      <c r="K428" s="43"/>
      <c r="L428" s="43"/>
      <c r="M428" s="43"/>
      <c r="N428" s="43"/>
      <c r="O428" s="43"/>
      <c r="P428" s="43"/>
      <c r="Q428" s="44"/>
      <c r="R428" s="44"/>
      <c r="S428" s="43"/>
      <c r="T428" s="43"/>
      <c r="U428" s="44"/>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43"/>
      <c r="BH428" s="43"/>
      <c r="BI428" s="43"/>
      <c r="BJ428" s="43"/>
      <c r="BK428" s="43"/>
      <c r="BL428" s="43"/>
      <c r="BM428" s="43"/>
      <c r="BN428" s="43"/>
    </row>
    <row r="429" ht="13.5" customHeight="1">
      <c r="A429" s="11"/>
      <c r="B429" s="11"/>
      <c r="C429" s="43"/>
      <c r="D429" s="43"/>
      <c r="E429" s="43"/>
      <c r="F429" s="43"/>
      <c r="G429" s="43"/>
      <c r="H429" s="43"/>
      <c r="I429" s="43"/>
      <c r="J429" s="43"/>
      <c r="K429" s="43"/>
      <c r="L429" s="43"/>
      <c r="M429" s="43"/>
      <c r="N429" s="43"/>
      <c r="O429" s="43"/>
      <c r="P429" s="43"/>
      <c r="Q429" s="44"/>
      <c r="R429" s="44"/>
      <c r="S429" s="43"/>
      <c r="T429" s="43"/>
      <c r="U429" s="44"/>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43"/>
      <c r="BH429" s="43"/>
      <c r="BI429" s="43"/>
      <c r="BJ429" s="43"/>
      <c r="BK429" s="43"/>
      <c r="BL429" s="43"/>
      <c r="BM429" s="43"/>
      <c r="BN429" s="43"/>
    </row>
    <row r="430" ht="13.5" customHeight="1">
      <c r="A430" s="11"/>
      <c r="B430" s="11"/>
      <c r="C430" s="43"/>
      <c r="D430" s="43"/>
      <c r="E430" s="43"/>
      <c r="F430" s="43"/>
      <c r="G430" s="43"/>
      <c r="H430" s="43"/>
      <c r="I430" s="43"/>
      <c r="J430" s="43"/>
      <c r="K430" s="43"/>
      <c r="L430" s="43"/>
      <c r="M430" s="43"/>
      <c r="N430" s="43"/>
      <c r="O430" s="43"/>
      <c r="P430" s="43"/>
      <c r="Q430" s="44"/>
      <c r="R430" s="44"/>
      <c r="S430" s="43"/>
      <c r="T430" s="43"/>
      <c r="U430" s="44"/>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43"/>
      <c r="BH430" s="43"/>
      <c r="BI430" s="43"/>
      <c r="BJ430" s="43"/>
      <c r="BK430" s="43"/>
      <c r="BL430" s="43"/>
      <c r="BM430" s="43"/>
      <c r="BN430" s="43"/>
    </row>
    <row r="431" ht="13.5" customHeight="1">
      <c r="A431" s="11"/>
      <c r="B431" s="11"/>
      <c r="C431" s="43"/>
      <c r="D431" s="43"/>
      <c r="E431" s="43"/>
      <c r="F431" s="43"/>
      <c r="G431" s="43"/>
      <c r="H431" s="43"/>
      <c r="I431" s="43"/>
      <c r="J431" s="43"/>
      <c r="K431" s="43"/>
      <c r="L431" s="43"/>
      <c r="M431" s="43"/>
      <c r="N431" s="43"/>
      <c r="O431" s="43"/>
      <c r="P431" s="43"/>
      <c r="Q431" s="44"/>
      <c r="R431" s="44"/>
      <c r="S431" s="43"/>
      <c r="T431" s="43"/>
      <c r="U431" s="44"/>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43"/>
      <c r="BH431" s="43"/>
      <c r="BI431" s="43"/>
      <c r="BJ431" s="43"/>
      <c r="BK431" s="43"/>
      <c r="BL431" s="43"/>
      <c r="BM431" s="43"/>
      <c r="BN431" s="43"/>
    </row>
    <row r="432" ht="13.5" customHeight="1">
      <c r="A432" s="11"/>
      <c r="B432" s="11"/>
      <c r="C432" s="43"/>
      <c r="D432" s="43"/>
      <c r="E432" s="43"/>
      <c r="F432" s="43"/>
      <c r="G432" s="43"/>
      <c r="H432" s="43"/>
      <c r="I432" s="43"/>
      <c r="J432" s="43"/>
      <c r="K432" s="43"/>
      <c r="L432" s="43"/>
      <c r="M432" s="43"/>
      <c r="N432" s="43"/>
      <c r="O432" s="43"/>
      <c r="P432" s="43"/>
      <c r="Q432" s="44"/>
      <c r="R432" s="44"/>
      <c r="S432" s="43"/>
      <c r="T432" s="43"/>
      <c r="U432" s="44"/>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43"/>
      <c r="BH432" s="43"/>
      <c r="BI432" s="43"/>
      <c r="BJ432" s="43"/>
      <c r="BK432" s="43"/>
      <c r="BL432" s="43"/>
      <c r="BM432" s="43"/>
      <c r="BN432" s="43"/>
    </row>
    <row r="433" ht="13.5" customHeight="1">
      <c r="A433" s="11"/>
      <c r="B433" s="11"/>
      <c r="C433" s="43"/>
      <c r="D433" s="43"/>
      <c r="E433" s="43"/>
      <c r="F433" s="43"/>
      <c r="G433" s="43"/>
      <c r="H433" s="43"/>
      <c r="I433" s="43"/>
      <c r="J433" s="43"/>
      <c r="K433" s="43"/>
      <c r="L433" s="43"/>
      <c r="M433" s="43"/>
      <c r="N433" s="43"/>
      <c r="O433" s="43"/>
      <c r="P433" s="43"/>
      <c r="Q433" s="44"/>
      <c r="R433" s="44"/>
      <c r="S433" s="43"/>
      <c r="T433" s="43"/>
      <c r="U433" s="44"/>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43"/>
      <c r="BH433" s="43"/>
      <c r="BI433" s="43"/>
      <c r="BJ433" s="43"/>
      <c r="BK433" s="43"/>
      <c r="BL433" s="43"/>
      <c r="BM433" s="43"/>
      <c r="BN433" s="43"/>
    </row>
    <row r="434" ht="13.5" customHeight="1">
      <c r="A434" s="11"/>
      <c r="B434" s="11"/>
      <c r="C434" s="43"/>
      <c r="D434" s="43"/>
      <c r="E434" s="43"/>
      <c r="F434" s="43"/>
      <c r="G434" s="43"/>
      <c r="H434" s="43"/>
      <c r="I434" s="43"/>
      <c r="J434" s="43"/>
      <c r="K434" s="43"/>
      <c r="L434" s="43"/>
      <c r="M434" s="43"/>
      <c r="N434" s="43"/>
      <c r="O434" s="43"/>
      <c r="P434" s="43"/>
      <c r="Q434" s="44"/>
      <c r="R434" s="44"/>
      <c r="S434" s="43"/>
      <c r="T434" s="43"/>
      <c r="U434" s="44"/>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43"/>
      <c r="BH434" s="43"/>
      <c r="BI434" s="43"/>
      <c r="BJ434" s="43"/>
      <c r="BK434" s="43"/>
      <c r="BL434" s="43"/>
      <c r="BM434" s="43"/>
      <c r="BN434" s="43"/>
    </row>
    <row r="435" ht="13.5" customHeight="1">
      <c r="A435" s="11"/>
      <c r="B435" s="11"/>
      <c r="C435" s="43"/>
      <c r="D435" s="43"/>
      <c r="E435" s="43"/>
      <c r="F435" s="43"/>
      <c r="G435" s="43"/>
      <c r="H435" s="43"/>
      <c r="I435" s="43"/>
      <c r="J435" s="43"/>
      <c r="K435" s="43"/>
      <c r="L435" s="43"/>
      <c r="M435" s="43"/>
      <c r="N435" s="43"/>
      <c r="O435" s="43"/>
      <c r="P435" s="43"/>
      <c r="Q435" s="44"/>
      <c r="R435" s="44"/>
      <c r="S435" s="43"/>
      <c r="T435" s="43"/>
      <c r="U435" s="44"/>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43"/>
      <c r="BH435" s="43"/>
      <c r="BI435" s="43"/>
      <c r="BJ435" s="43"/>
      <c r="BK435" s="43"/>
      <c r="BL435" s="43"/>
      <c r="BM435" s="43"/>
      <c r="BN435" s="43"/>
    </row>
    <row r="436" ht="13.5" customHeight="1">
      <c r="A436" s="11"/>
      <c r="B436" s="11"/>
      <c r="C436" s="43"/>
      <c r="D436" s="43"/>
      <c r="E436" s="43"/>
      <c r="F436" s="43"/>
      <c r="G436" s="43"/>
      <c r="H436" s="43"/>
      <c r="I436" s="43"/>
      <c r="J436" s="43"/>
      <c r="K436" s="43"/>
      <c r="L436" s="43"/>
      <c r="M436" s="43"/>
      <c r="N436" s="43"/>
      <c r="O436" s="43"/>
      <c r="P436" s="43"/>
      <c r="Q436" s="44"/>
      <c r="R436" s="44"/>
      <c r="S436" s="43"/>
      <c r="T436" s="43"/>
      <c r="U436" s="44"/>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43"/>
      <c r="BH436" s="43"/>
      <c r="BI436" s="43"/>
      <c r="BJ436" s="43"/>
      <c r="BK436" s="43"/>
      <c r="BL436" s="43"/>
      <c r="BM436" s="43"/>
      <c r="BN436" s="43"/>
    </row>
    <row r="437" ht="13.5" customHeight="1">
      <c r="A437" s="11"/>
      <c r="B437" s="11"/>
      <c r="C437" s="43"/>
      <c r="D437" s="43"/>
      <c r="E437" s="43"/>
      <c r="F437" s="43"/>
      <c r="G437" s="43"/>
      <c r="H437" s="43"/>
      <c r="I437" s="43"/>
      <c r="J437" s="43"/>
      <c r="K437" s="43"/>
      <c r="L437" s="43"/>
      <c r="M437" s="43"/>
      <c r="N437" s="43"/>
      <c r="O437" s="43"/>
      <c r="P437" s="43"/>
      <c r="Q437" s="44"/>
      <c r="R437" s="44"/>
      <c r="S437" s="43"/>
      <c r="T437" s="43"/>
      <c r="U437" s="44"/>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43"/>
      <c r="BH437" s="43"/>
      <c r="BI437" s="43"/>
      <c r="BJ437" s="43"/>
      <c r="BK437" s="43"/>
      <c r="BL437" s="43"/>
      <c r="BM437" s="43"/>
      <c r="BN437" s="43"/>
    </row>
    <row r="438" ht="13.5" customHeight="1">
      <c r="A438" s="11"/>
      <c r="B438" s="11"/>
      <c r="C438" s="43"/>
      <c r="D438" s="43"/>
      <c r="E438" s="43"/>
      <c r="F438" s="43"/>
      <c r="G438" s="43"/>
      <c r="H438" s="43"/>
      <c r="I438" s="43"/>
      <c r="J438" s="43"/>
      <c r="K438" s="43"/>
      <c r="L438" s="43"/>
      <c r="M438" s="43"/>
      <c r="N438" s="43"/>
      <c r="O438" s="43"/>
      <c r="P438" s="43"/>
      <c r="Q438" s="44"/>
      <c r="R438" s="44"/>
      <c r="S438" s="43"/>
      <c r="T438" s="43"/>
      <c r="U438" s="44"/>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43"/>
      <c r="BH438" s="43"/>
      <c r="BI438" s="43"/>
      <c r="BJ438" s="43"/>
      <c r="BK438" s="43"/>
      <c r="BL438" s="43"/>
      <c r="BM438" s="43"/>
      <c r="BN438" s="43"/>
    </row>
    <row r="439" ht="13.5" customHeight="1">
      <c r="A439" s="11"/>
      <c r="B439" s="11"/>
      <c r="C439" s="43"/>
      <c r="D439" s="43"/>
      <c r="E439" s="43"/>
      <c r="F439" s="43"/>
      <c r="G439" s="43"/>
      <c r="H439" s="43"/>
      <c r="I439" s="43"/>
      <c r="J439" s="43"/>
      <c r="K439" s="43"/>
      <c r="L439" s="43"/>
      <c r="M439" s="43"/>
      <c r="N439" s="43"/>
      <c r="O439" s="43"/>
      <c r="P439" s="43"/>
      <c r="Q439" s="44"/>
      <c r="R439" s="44"/>
      <c r="S439" s="43"/>
      <c r="T439" s="43"/>
      <c r="U439" s="44"/>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43"/>
      <c r="BH439" s="43"/>
      <c r="BI439" s="43"/>
      <c r="BJ439" s="43"/>
      <c r="BK439" s="43"/>
      <c r="BL439" s="43"/>
      <c r="BM439" s="43"/>
      <c r="BN439" s="43"/>
    </row>
    <row r="440" ht="13.5" customHeight="1">
      <c r="A440" s="11"/>
      <c r="B440" s="11"/>
      <c r="C440" s="43"/>
      <c r="D440" s="43"/>
      <c r="E440" s="43"/>
      <c r="F440" s="43"/>
      <c r="G440" s="43"/>
      <c r="H440" s="43"/>
      <c r="I440" s="43"/>
      <c r="J440" s="43"/>
      <c r="K440" s="43"/>
      <c r="L440" s="43"/>
      <c r="M440" s="43"/>
      <c r="N440" s="43"/>
      <c r="O440" s="43"/>
      <c r="P440" s="43"/>
      <c r="Q440" s="44"/>
      <c r="R440" s="44"/>
      <c r="S440" s="43"/>
      <c r="T440" s="43"/>
      <c r="U440" s="44"/>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43"/>
      <c r="BH440" s="43"/>
      <c r="BI440" s="43"/>
      <c r="BJ440" s="43"/>
      <c r="BK440" s="43"/>
      <c r="BL440" s="43"/>
      <c r="BM440" s="43"/>
      <c r="BN440" s="43"/>
    </row>
    <row r="441" ht="13.5" customHeight="1">
      <c r="A441" s="11"/>
      <c r="B441" s="11"/>
      <c r="C441" s="43"/>
      <c r="D441" s="43"/>
      <c r="E441" s="43"/>
      <c r="F441" s="43"/>
      <c r="G441" s="43"/>
      <c r="H441" s="43"/>
      <c r="I441" s="43"/>
      <c r="J441" s="43"/>
      <c r="K441" s="43"/>
      <c r="L441" s="43"/>
      <c r="M441" s="43"/>
      <c r="N441" s="43"/>
      <c r="O441" s="43"/>
      <c r="P441" s="43"/>
      <c r="Q441" s="44"/>
      <c r="R441" s="44"/>
      <c r="S441" s="43"/>
      <c r="T441" s="43"/>
      <c r="U441" s="44"/>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43"/>
      <c r="BH441" s="43"/>
      <c r="BI441" s="43"/>
      <c r="BJ441" s="43"/>
      <c r="BK441" s="43"/>
      <c r="BL441" s="43"/>
      <c r="BM441" s="43"/>
      <c r="BN441" s="43"/>
    </row>
    <row r="442" ht="13.5" customHeight="1">
      <c r="A442" s="11"/>
      <c r="B442" s="11"/>
      <c r="C442" s="43"/>
      <c r="D442" s="43"/>
      <c r="E442" s="43"/>
      <c r="F442" s="43"/>
      <c r="G442" s="43"/>
      <c r="H442" s="43"/>
      <c r="I442" s="43"/>
      <c r="J442" s="43"/>
      <c r="K442" s="43"/>
      <c r="L442" s="43"/>
      <c r="M442" s="43"/>
      <c r="N442" s="43"/>
      <c r="O442" s="43"/>
      <c r="P442" s="43"/>
      <c r="Q442" s="44"/>
      <c r="R442" s="44"/>
      <c r="S442" s="43"/>
      <c r="T442" s="43"/>
      <c r="U442" s="44"/>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43"/>
      <c r="BH442" s="43"/>
      <c r="BI442" s="43"/>
      <c r="BJ442" s="43"/>
      <c r="BK442" s="43"/>
      <c r="BL442" s="43"/>
      <c r="BM442" s="43"/>
      <c r="BN442" s="43"/>
    </row>
    <row r="443" ht="13.5" customHeight="1">
      <c r="A443" s="11"/>
      <c r="B443" s="11"/>
      <c r="C443" s="43"/>
      <c r="D443" s="43"/>
      <c r="E443" s="43"/>
      <c r="F443" s="43"/>
      <c r="G443" s="43"/>
      <c r="H443" s="43"/>
      <c r="I443" s="43"/>
      <c r="J443" s="43"/>
      <c r="K443" s="43"/>
      <c r="L443" s="43"/>
      <c r="M443" s="43"/>
      <c r="N443" s="43"/>
      <c r="O443" s="43"/>
      <c r="P443" s="43"/>
      <c r="Q443" s="44"/>
      <c r="R443" s="44"/>
      <c r="S443" s="43"/>
      <c r="T443" s="43"/>
      <c r="U443" s="44"/>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43"/>
      <c r="BH443" s="43"/>
      <c r="BI443" s="43"/>
      <c r="BJ443" s="43"/>
      <c r="BK443" s="43"/>
      <c r="BL443" s="43"/>
      <c r="BM443" s="43"/>
      <c r="BN443" s="43"/>
    </row>
    <row r="444" ht="13.5" customHeight="1">
      <c r="A444" s="11"/>
      <c r="B444" s="11"/>
      <c r="C444" s="43"/>
      <c r="D444" s="43"/>
      <c r="E444" s="43"/>
      <c r="F444" s="43"/>
      <c r="G444" s="43"/>
      <c r="H444" s="43"/>
      <c r="I444" s="43"/>
      <c r="J444" s="43"/>
      <c r="K444" s="43"/>
      <c r="L444" s="43"/>
      <c r="M444" s="43"/>
      <c r="N444" s="43"/>
      <c r="O444" s="43"/>
      <c r="P444" s="43"/>
      <c r="Q444" s="44"/>
      <c r="R444" s="44"/>
      <c r="S444" s="43"/>
      <c r="T444" s="43"/>
      <c r="U444" s="44"/>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43"/>
      <c r="BH444" s="43"/>
      <c r="BI444" s="43"/>
      <c r="BJ444" s="43"/>
      <c r="BK444" s="43"/>
      <c r="BL444" s="43"/>
      <c r="BM444" s="43"/>
      <c r="BN444" s="43"/>
    </row>
    <row r="445" ht="13.5" customHeight="1">
      <c r="A445" s="11"/>
      <c r="B445" s="11"/>
      <c r="C445" s="43"/>
      <c r="D445" s="43"/>
      <c r="E445" s="43"/>
      <c r="F445" s="43"/>
      <c r="G445" s="43"/>
      <c r="H445" s="43"/>
      <c r="I445" s="43"/>
      <c r="J445" s="43"/>
      <c r="K445" s="43"/>
      <c r="L445" s="43"/>
      <c r="M445" s="43"/>
      <c r="N445" s="43"/>
      <c r="O445" s="43"/>
      <c r="P445" s="43"/>
      <c r="Q445" s="44"/>
      <c r="R445" s="44"/>
      <c r="S445" s="43"/>
      <c r="T445" s="43"/>
      <c r="U445" s="44"/>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43"/>
      <c r="BH445" s="43"/>
      <c r="BI445" s="43"/>
      <c r="BJ445" s="43"/>
      <c r="BK445" s="43"/>
      <c r="BL445" s="43"/>
      <c r="BM445" s="43"/>
      <c r="BN445" s="43"/>
    </row>
    <row r="446" ht="13.5" customHeight="1">
      <c r="A446" s="11"/>
      <c r="B446" s="11"/>
      <c r="C446" s="43"/>
      <c r="D446" s="43"/>
      <c r="E446" s="43"/>
      <c r="F446" s="43"/>
      <c r="G446" s="43"/>
      <c r="H446" s="43"/>
      <c r="I446" s="43"/>
      <c r="J446" s="43"/>
      <c r="K446" s="43"/>
      <c r="L446" s="43"/>
      <c r="M446" s="43"/>
      <c r="N446" s="43"/>
      <c r="O446" s="43"/>
      <c r="P446" s="43"/>
      <c r="Q446" s="44"/>
      <c r="R446" s="44"/>
      <c r="S446" s="43"/>
      <c r="T446" s="43"/>
      <c r="U446" s="44"/>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43"/>
      <c r="BH446" s="43"/>
      <c r="BI446" s="43"/>
      <c r="BJ446" s="43"/>
      <c r="BK446" s="43"/>
      <c r="BL446" s="43"/>
      <c r="BM446" s="43"/>
      <c r="BN446" s="43"/>
    </row>
    <row r="447" ht="13.5" customHeight="1">
      <c r="A447" s="11"/>
      <c r="B447" s="11"/>
      <c r="C447" s="43"/>
      <c r="D447" s="43"/>
      <c r="E447" s="43"/>
      <c r="F447" s="43"/>
      <c r="G447" s="43"/>
      <c r="H447" s="43"/>
      <c r="I447" s="43"/>
      <c r="J447" s="43"/>
      <c r="K447" s="43"/>
      <c r="L447" s="43"/>
      <c r="M447" s="43"/>
      <c r="N447" s="43"/>
      <c r="O447" s="43"/>
      <c r="P447" s="43"/>
      <c r="Q447" s="44"/>
      <c r="R447" s="44"/>
      <c r="S447" s="43"/>
      <c r="T447" s="43"/>
      <c r="U447" s="44"/>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43"/>
      <c r="BH447" s="43"/>
      <c r="BI447" s="43"/>
      <c r="BJ447" s="43"/>
      <c r="BK447" s="43"/>
      <c r="BL447" s="43"/>
      <c r="BM447" s="43"/>
      <c r="BN447" s="43"/>
    </row>
    <row r="448" ht="13.5" customHeight="1">
      <c r="A448" s="11"/>
      <c r="B448" s="11"/>
      <c r="C448" s="43"/>
      <c r="D448" s="43"/>
      <c r="E448" s="43"/>
      <c r="F448" s="43"/>
      <c r="G448" s="43"/>
      <c r="H448" s="43"/>
      <c r="I448" s="43"/>
      <c r="J448" s="43"/>
      <c r="K448" s="43"/>
      <c r="L448" s="43"/>
      <c r="M448" s="43"/>
      <c r="N448" s="43"/>
      <c r="O448" s="43"/>
      <c r="P448" s="43"/>
      <c r="Q448" s="44"/>
      <c r="R448" s="44"/>
      <c r="S448" s="43"/>
      <c r="T448" s="43"/>
      <c r="U448" s="44"/>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43"/>
      <c r="BH448" s="43"/>
      <c r="BI448" s="43"/>
      <c r="BJ448" s="43"/>
      <c r="BK448" s="43"/>
      <c r="BL448" s="43"/>
      <c r="BM448" s="43"/>
      <c r="BN448" s="43"/>
    </row>
    <row r="449" ht="13.5" customHeight="1">
      <c r="A449" s="11"/>
      <c r="B449" s="11"/>
      <c r="C449" s="43"/>
      <c r="D449" s="43"/>
      <c r="E449" s="43"/>
      <c r="F449" s="43"/>
      <c r="G449" s="43"/>
      <c r="H449" s="43"/>
      <c r="I449" s="43"/>
      <c r="J449" s="43"/>
      <c r="K449" s="43"/>
      <c r="L449" s="43"/>
      <c r="M449" s="43"/>
      <c r="N449" s="43"/>
      <c r="O449" s="43"/>
      <c r="P449" s="43"/>
      <c r="Q449" s="44"/>
      <c r="R449" s="44"/>
      <c r="S449" s="43"/>
      <c r="T449" s="43"/>
      <c r="U449" s="44"/>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43"/>
      <c r="BH449" s="43"/>
      <c r="BI449" s="43"/>
      <c r="BJ449" s="43"/>
      <c r="BK449" s="43"/>
      <c r="BL449" s="43"/>
      <c r="BM449" s="43"/>
      <c r="BN449" s="43"/>
    </row>
    <row r="450" ht="13.5" customHeight="1">
      <c r="A450" s="11"/>
      <c r="B450" s="11"/>
      <c r="C450" s="43"/>
      <c r="D450" s="43"/>
      <c r="E450" s="43"/>
      <c r="F450" s="43"/>
      <c r="G450" s="43"/>
      <c r="H450" s="43"/>
      <c r="I450" s="43"/>
      <c r="J450" s="43"/>
      <c r="K450" s="43"/>
      <c r="L450" s="43"/>
      <c r="M450" s="43"/>
      <c r="N450" s="43"/>
      <c r="O450" s="43"/>
      <c r="P450" s="43"/>
      <c r="Q450" s="44"/>
      <c r="R450" s="44"/>
      <c r="S450" s="43"/>
      <c r="T450" s="43"/>
      <c r="U450" s="44"/>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43"/>
      <c r="BH450" s="43"/>
      <c r="BI450" s="43"/>
      <c r="BJ450" s="43"/>
      <c r="BK450" s="43"/>
      <c r="BL450" s="43"/>
      <c r="BM450" s="43"/>
      <c r="BN450" s="43"/>
    </row>
    <row r="451" ht="13.5" customHeight="1">
      <c r="A451" s="11"/>
      <c r="B451" s="11"/>
      <c r="C451" s="43"/>
      <c r="D451" s="43"/>
      <c r="E451" s="43"/>
      <c r="F451" s="43"/>
      <c r="G451" s="43"/>
      <c r="H451" s="43"/>
      <c r="I451" s="43"/>
      <c r="J451" s="43"/>
      <c r="K451" s="43"/>
      <c r="L451" s="43"/>
      <c r="M451" s="43"/>
      <c r="N451" s="43"/>
      <c r="O451" s="43"/>
      <c r="P451" s="43"/>
      <c r="Q451" s="44"/>
      <c r="R451" s="44"/>
      <c r="S451" s="43"/>
      <c r="T451" s="43"/>
      <c r="U451" s="44"/>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43"/>
      <c r="BH451" s="43"/>
      <c r="BI451" s="43"/>
      <c r="BJ451" s="43"/>
      <c r="BK451" s="43"/>
      <c r="BL451" s="43"/>
      <c r="BM451" s="43"/>
      <c r="BN451" s="43"/>
    </row>
    <row r="452" ht="13.5" customHeight="1">
      <c r="A452" s="11"/>
      <c r="B452" s="11"/>
      <c r="C452" s="43"/>
      <c r="D452" s="43"/>
      <c r="E452" s="43"/>
      <c r="F452" s="43"/>
      <c r="G452" s="43"/>
      <c r="H452" s="43"/>
      <c r="I452" s="43"/>
      <c r="J452" s="43"/>
      <c r="K452" s="43"/>
      <c r="L452" s="43"/>
      <c r="M452" s="43"/>
      <c r="N452" s="43"/>
      <c r="O452" s="43"/>
      <c r="P452" s="43"/>
      <c r="Q452" s="44"/>
      <c r="R452" s="44"/>
      <c r="S452" s="43"/>
      <c r="T452" s="43"/>
      <c r="U452" s="44"/>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43"/>
      <c r="BH452" s="43"/>
      <c r="BI452" s="43"/>
      <c r="BJ452" s="43"/>
      <c r="BK452" s="43"/>
      <c r="BL452" s="43"/>
      <c r="BM452" s="43"/>
      <c r="BN452" s="43"/>
    </row>
    <row r="453" ht="13.5" customHeight="1">
      <c r="A453" s="11"/>
      <c r="B453" s="11"/>
      <c r="C453" s="43"/>
      <c r="D453" s="43"/>
      <c r="E453" s="43"/>
      <c r="F453" s="43"/>
      <c r="G453" s="43"/>
      <c r="H453" s="43"/>
      <c r="I453" s="43"/>
      <c r="J453" s="43"/>
      <c r="K453" s="43"/>
      <c r="L453" s="43"/>
      <c r="M453" s="43"/>
      <c r="N453" s="43"/>
      <c r="O453" s="43"/>
      <c r="P453" s="43"/>
      <c r="Q453" s="44"/>
      <c r="R453" s="44"/>
      <c r="S453" s="43"/>
      <c r="T453" s="43"/>
      <c r="U453" s="44"/>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43"/>
      <c r="BH453" s="43"/>
      <c r="BI453" s="43"/>
      <c r="BJ453" s="43"/>
      <c r="BK453" s="43"/>
      <c r="BL453" s="43"/>
      <c r="BM453" s="43"/>
      <c r="BN453" s="43"/>
    </row>
    <row r="454" ht="13.5" customHeight="1">
      <c r="A454" s="11"/>
      <c r="B454" s="11"/>
      <c r="C454" s="43"/>
      <c r="D454" s="43"/>
      <c r="E454" s="43"/>
      <c r="F454" s="43"/>
      <c r="G454" s="43"/>
      <c r="H454" s="43"/>
      <c r="I454" s="43"/>
      <c r="J454" s="43"/>
      <c r="K454" s="43"/>
      <c r="L454" s="43"/>
      <c r="M454" s="43"/>
      <c r="N454" s="43"/>
      <c r="O454" s="43"/>
      <c r="P454" s="43"/>
      <c r="Q454" s="44"/>
      <c r="R454" s="44"/>
      <c r="S454" s="43"/>
      <c r="T454" s="43"/>
      <c r="U454" s="44"/>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43"/>
      <c r="BH454" s="43"/>
      <c r="BI454" s="43"/>
      <c r="BJ454" s="43"/>
      <c r="BK454" s="43"/>
      <c r="BL454" s="43"/>
      <c r="BM454" s="43"/>
      <c r="BN454" s="43"/>
    </row>
    <row r="455" ht="13.5" customHeight="1">
      <c r="A455" s="11"/>
      <c r="B455" s="11"/>
      <c r="C455" s="43"/>
      <c r="D455" s="43"/>
      <c r="E455" s="43"/>
      <c r="F455" s="43"/>
      <c r="G455" s="43"/>
      <c r="H455" s="43"/>
      <c r="I455" s="43"/>
      <c r="J455" s="43"/>
      <c r="K455" s="43"/>
      <c r="L455" s="43"/>
      <c r="M455" s="43"/>
      <c r="N455" s="43"/>
      <c r="O455" s="43"/>
      <c r="P455" s="43"/>
      <c r="Q455" s="44"/>
      <c r="R455" s="44"/>
      <c r="S455" s="43"/>
      <c r="T455" s="43"/>
      <c r="U455" s="44"/>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43"/>
      <c r="BH455" s="43"/>
      <c r="BI455" s="43"/>
      <c r="BJ455" s="43"/>
      <c r="BK455" s="43"/>
      <c r="BL455" s="43"/>
      <c r="BM455" s="43"/>
      <c r="BN455" s="43"/>
    </row>
    <row r="456" ht="13.5" customHeight="1">
      <c r="A456" s="11"/>
      <c r="B456" s="11"/>
      <c r="C456" s="43"/>
      <c r="D456" s="43"/>
      <c r="E456" s="43"/>
      <c r="F456" s="43"/>
      <c r="G456" s="43"/>
      <c r="H456" s="43"/>
      <c r="I456" s="43"/>
      <c r="J456" s="43"/>
      <c r="K456" s="43"/>
      <c r="L456" s="43"/>
      <c r="M456" s="43"/>
      <c r="N456" s="43"/>
      <c r="O456" s="43"/>
      <c r="P456" s="43"/>
      <c r="Q456" s="44"/>
      <c r="R456" s="44"/>
      <c r="S456" s="43"/>
      <c r="T456" s="43"/>
      <c r="U456" s="44"/>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43"/>
      <c r="BH456" s="43"/>
      <c r="BI456" s="43"/>
      <c r="BJ456" s="43"/>
      <c r="BK456" s="43"/>
      <c r="BL456" s="43"/>
      <c r="BM456" s="43"/>
      <c r="BN456" s="43"/>
    </row>
    <row r="457" ht="13.5" customHeight="1">
      <c r="A457" s="11"/>
      <c r="B457" s="11"/>
      <c r="C457" s="43"/>
      <c r="D457" s="43"/>
      <c r="E457" s="43"/>
      <c r="F457" s="43"/>
      <c r="G457" s="43"/>
      <c r="H457" s="43"/>
      <c r="I457" s="43"/>
      <c r="J457" s="43"/>
      <c r="K457" s="43"/>
      <c r="L457" s="43"/>
      <c r="M457" s="43"/>
      <c r="N457" s="43"/>
      <c r="O457" s="43"/>
      <c r="P457" s="43"/>
      <c r="Q457" s="44"/>
      <c r="R457" s="44"/>
      <c r="S457" s="43"/>
      <c r="T457" s="43"/>
      <c r="U457" s="44"/>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43"/>
      <c r="BH457" s="43"/>
      <c r="BI457" s="43"/>
      <c r="BJ457" s="43"/>
      <c r="BK457" s="43"/>
      <c r="BL457" s="43"/>
      <c r="BM457" s="43"/>
      <c r="BN457" s="43"/>
    </row>
    <row r="458" ht="13.5" customHeight="1">
      <c r="A458" s="11"/>
      <c r="B458" s="11"/>
      <c r="C458" s="43"/>
      <c r="D458" s="43"/>
      <c r="E458" s="43"/>
      <c r="F458" s="43"/>
      <c r="G458" s="43"/>
      <c r="H458" s="43"/>
      <c r="I458" s="43"/>
      <c r="J458" s="43"/>
      <c r="K458" s="43"/>
      <c r="L458" s="43"/>
      <c r="M458" s="43"/>
      <c r="N458" s="43"/>
      <c r="O458" s="43"/>
      <c r="P458" s="43"/>
      <c r="Q458" s="44"/>
      <c r="R458" s="44"/>
      <c r="S458" s="43"/>
      <c r="T458" s="43"/>
      <c r="U458" s="44"/>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43"/>
      <c r="BH458" s="43"/>
      <c r="BI458" s="43"/>
      <c r="BJ458" s="43"/>
      <c r="BK458" s="43"/>
      <c r="BL458" s="43"/>
      <c r="BM458" s="43"/>
      <c r="BN458" s="43"/>
    </row>
    <row r="459" ht="13.5" customHeight="1">
      <c r="A459" s="11"/>
      <c r="B459" s="11"/>
      <c r="C459" s="43"/>
      <c r="D459" s="43"/>
      <c r="E459" s="43"/>
      <c r="F459" s="43"/>
      <c r="G459" s="43"/>
      <c r="H459" s="43"/>
      <c r="I459" s="43"/>
      <c r="J459" s="43"/>
      <c r="K459" s="43"/>
      <c r="L459" s="43"/>
      <c r="M459" s="43"/>
      <c r="N459" s="43"/>
      <c r="O459" s="43"/>
      <c r="P459" s="43"/>
      <c r="Q459" s="44"/>
      <c r="R459" s="44"/>
      <c r="S459" s="43"/>
      <c r="T459" s="43"/>
      <c r="U459" s="44"/>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43"/>
      <c r="BH459" s="43"/>
      <c r="BI459" s="43"/>
      <c r="BJ459" s="43"/>
      <c r="BK459" s="43"/>
      <c r="BL459" s="43"/>
      <c r="BM459" s="43"/>
      <c r="BN459" s="43"/>
    </row>
    <row r="460" ht="13.5" customHeight="1">
      <c r="A460" s="11"/>
      <c r="B460" s="11"/>
      <c r="C460" s="43"/>
      <c r="D460" s="43"/>
      <c r="E460" s="43"/>
      <c r="F460" s="43"/>
      <c r="G460" s="43"/>
      <c r="H460" s="43"/>
      <c r="I460" s="43"/>
      <c r="J460" s="43"/>
      <c r="K460" s="43"/>
      <c r="L460" s="43"/>
      <c r="M460" s="43"/>
      <c r="N460" s="43"/>
      <c r="O460" s="43"/>
      <c r="P460" s="43"/>
      <c r="Q460" s="44"/>
      <c r="R460" s="44"/>
      <c r="S460" s="43"/>
      <c r="T460" s="43"/>
      <c r="U460" s="44"/>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43"/>
      <c r="BH460" s="43"/>
      <c r="BI460" s="43"/>
      <c r="BJ460" s="43"/>
      <c r="BK460" s="43"/>
      <c r="BL460" s="43"/>
      <c r="BM460" s="43"/>
      <c r="BN460" s="43"/>
    </row>
    <row r="461" ht="13.5" customHeight="1">
      <c r="A461" s="11"/>
      <c r="B461" s="11"/>
      <c r="C461" s="43"/>
      <c r="D461" s="43"/>
      <c r="E461" s="43"/>
      <c r="F461" s="43"/>
      <c r="G461" s="43"/>
      <c r="H461" s="43"/>
      <c r="I461" s="43"/>
      <c r="J461" s="43"/>
      <c r="K461" s="43"/>
      <c r="L461" s="43"/>
      <c r="M461" s="43"/>
      <c r="N461" s="43"/>
      <c r="O461" s="43"/>
      <c r="P461" s="43"/>
      <c r="Q461" s="44"/>
      <c r="R461" s="44"/>
      <c r="S461" s="43"/>
      <c r="T461" s="43"/>
      <c r="U461" s="44"/>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43"/>
      <c r="BH461" s="43"/>
      <c r="BI461" s="43"/>
      <c r="BJ461" s="43"/>
      <c r="BK461" s="43"/>
      <c r="BL461" s="43"/>
      <c r="BM461" s="43"/>
      <c r="BN461" s="43"/>
    </row>
    <row r="462" ht="13.5" customHeight="1">
      <c r="A462" s="11"/>
      <c r="B462" s="11"/>
      <c r="C462" s="43"/>
      <c r="D462" s="43"/>
      <c r="E462" s="43"/>
      <c r="F462" s="43"/>
      <c r="G462" s="43"/>
      <c r="H462" s="43"/>
      <c r="I462" s="43"/>
      <c r="J462" s="43"/>
      <c r="K462" s="43"/>
      <c r="L462" s="43"/>
      <c r="M462" s="43"/>
      <c r="N462" s="43"/>
      <c r="O462" s="43"/>
      <c r="P462" s="43"/>
      <c r="Q462" s="44"/>
      <c r="R462" s="44"/>
      <c r="S462" s="43"/>
      <c r="T462" s="43"/>
      <c r="U462" s="44"/>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43"/>
      <c r="BH462" s="43"/>
      <c r="BI462" s="43"/>
      <c r="BJ462" s="43"/>
      <c r="BK462" s="43"/>
      <c r="BL462" s="43"/>
      <c r="BM462" s="43"/>
      <c r="BN462" s="43"/>
    </row>
    <row r="463" ht="13.5" customHeight="1">
      <c r="A463" s="11"/>
      <c r="B463" s="11"/>
      <c r="C463" s="43"/>
      <c r="D463" s="43"/>
      <c r="E463" s="43"/>
      <c r="F463" s="43"/>
      <c r="G463" s="43"/>
      <c r="H463" s="43"/>
      <c r="I463" s="43"/>
      <c r="J463" s="43"/>
      <c r="K463" s="43"/>
      <c r="L463" s="43"/>
      <c r="M463" s="43"/>
      <c r="N463" s="43"/>
      <c r="O463" s="43"/>
      <c r="P463" s="43"/>
      <c r="Q463" s="44"/>
      <c r="R463" s="44"/>
      <c r="S463" s="43"/>
      <c r="T463" s="43"/>
      <c r="U463" s="44"/>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43"/>
      <c r="BH463" s="43"/>
      <c r="BI463" s="43"/>
      <c r="BJ463" s="43"/>
      <c r="BK463" s="43"/>
      <c r="BL463" s="43"/>
      <c r="BM463" s="43"/>
      <c r="BN463" s="43"/>
    </row>
    <row r="464" ht="13.5" customHeight="1">
      <c r="A464" s="11"/>
      <c r="B464" s="11"/>
      <c r="C464" s="43"/>
      <c r="D464" s="43"/>
      <c r="E464" s="43"/>
      <c r="F464" s="43"/>
      <c r="G464" s="43"/>
      <c r="H464" s="43"/>
      <c r="I464" s="43"/>
      <c r="J464" s="43"/>
      <c r="K464" s="43"/>
      <c r="L464" s="43"/>
      <c r="M464" s="43"/>
      <c r="N464" s="43"/>
      <c r="O464" s="43"/>
      <c r="P464" s="43"/>
      <c r="Q464" s="44"/>
      <c r="R464" s="44"/>
      <c r="S464" s="43"/>
      <c r="T464" s="43"/>
      <c r="U464" s="44"/>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43"/>
      <c r="BH464" s="43"/>
      <c r="BI464" s="43"/>
      <c r="BJ464" s="43"/>
      <c r="BK464" s="43"/>
      <c r="BL464" s="43"/>
      <c r="BM464" s="43"/>
      <c r="BN464" s="43"/>
    </row>
    <row r="465" ht="13.5" customHeight="1">
      <c r="A465" s="11"/>
      <c r="B465" s="11"/>
      <c r="C465" s="43"/>
      <c r="D465" s="43"/>
      <c r="E465" s="43"/>
      <c r="F465" s="43"/>
      <c r="G465" s="43"/>
      <c r="H465" s="43"/>
      <c r="I465" s="43"/>
      <c r="J465" s="43"/>
      <c r="K465" s="43"/>
      <c r="L465" s="43"/>
      <c r="M465" s="43"/>
      <c r="N465" s="43"/>
      <c r="O465" s="43"/>
      <c r="P465" s="43"/>
      <c r="Q465" s="44"/>
      <c r="R465" s="44"/>
      <c r="S465" s="43"/>
      <c r="T465" s="43"/>
      <c r="U465" s="44"/>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43"/>
      <c r="BH465" s="43"/>
      <c r="BI465" s="43"/>
      <c r="BJ465" s="43"/>
      <c r="BK465" s="43"/>
      <c r="BL465" s="43"/>
      <c r="BM465" s="43"/>
      <c r="BN465" s="43"/>
    </row>
    <row r="466" ht="13.5" customHeight="1">
      <c r="A466" s="11"/>
      <c r="B466" s="11"/>
      <c r="C466" s="43"/>
      <c r="D466" s="43"/>
      <c r="E466" s="43"/>
      <c r="F466" s="43"/>
      <c r="G466" s="43"/>
      <c r="H466" s="43"/>
      <c r="I466" s="43"/>
      <c r="J466" s="43"/>
      <c r="K466" s="43"/>
      <c r="L466" s="43"/>
      <c r="M466" s="43"/>
      <c r="N466" s="43"/>
      <c r="O466" s="43"/>
      <c r="P466" s="43"/>
      <c r="Q466" s="44"/>
      <c r="R466" s="44"/>
      <c r="S466" s="43"/>
      <c r="T466" s="43"/>
      <c r="U466" s="44"/>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43"/>
      <c r="BH466" s="43"/>
      <c r="BI466" s="43"/>
      <c r="BJ466" s="43"/>
      <c r="BK466" s="43"/>
      <c r="BL466" s="43"/>
      <c r="BM466" s="43"/>
      <c r="BN466" s="43"/>
    </row>
    <row r="467" ht="13.5" customHeight="1">
      <c r="A467" s="11"/>
      <c r="B467" s="11"/>
      <c r="C467" s="43"/>
      <c r="D467" s="43"/>
      <c r="E467" s="43"/>
      <c r="F467" s="43"/>
      <c r="G467" s="43"/>
      <c r="H467" s="43"/>
      <c r="I467" s="43"/>
      <c r="J467" s="43"/>
      <c r="K467" s="43"/>
      <c r="L467" s="43"/>
      <c r="M467" s="43"/>
      <c r="N467" s="43"/>
      <c r="O467" s="43"/>
      <c r="P467" s="43"/>
      <c r="Q467" s="44"/>
      <c r="R467" s="44"/>
      <c r="S467" s="43"/>
      <c r="T467" s="43"/>
      <c r="U467" s="44"/>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43"/>
      <c r="BH467" s="43"/>
      <c r="BI467" s="43"/>
      <c r="BJ467" s="43"/>
      <c r="BK467" s="43"/>
      <c r="BL467" s="43"/>
      <c r="BM467" s="43"/>
      <c r="BN467" s="43"/>
    </row>
    <row r="468" ht="13.5" customHeight="1">
      <c r="A468" s="11"/>
      <c r="B468" s="11"/>
      <c r="C468" s="43"/>
      <c r="D468" s="43"/>
      <c r="E468" s="43"/>
      <c r="F468" s="43"/>
      <c r="G468" s="43"/>
      <c r="H468" s="43"/>
      <c r="I468" s="43"/>
      <c r="J468" s="43"/>
      <c r="K468" s="43"/>
      <c r="L468" s="43"/>
      <c r="M468" s="43"/>
      <c r="N468" s="43"/>
      <c r="O468" s="43"/>
      <c r="P468" s="43"/>
      <c r="Q468" s="44"/>
      <c r="R468" s="44"/>
      <c r="S468" s="43"/>
      <c r="T468" s="43"/>
      <c r="U468" s="44"/>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43"/>
      <c r="BH468" s="43"/>
      <c r="BI468" s="43"/>
      <c r="BJ468" s="43"/>
      <c r="BK468" s="43"/>
      <c r="BL468" s="43"/>
      <c r="BM468" s="43"/>
      <c r="BN468" s="43"/>
    </row>
    <row r="469" ht="13.5" customHeight="1">
      <c r="A469" s="11"/>
      <c r="B469" s="11"/>
      <c r="C469" s="43"/>
      <c r="D469" s="43"/>
      <c r="E469" s="43"/>
      <c r="F469" s="43"/>
      <c r="G469" s="43"/>
      <c r="H469" s="43"/>
      <c r="I469" s="43"/>
      <c r="J469" s="43"/>
      <c r="K469" s="43"/>
      <c r="L469" s="43"/>
      <c r="M469" s="43"/>
      <c r="N469" s="43"/>
      <c r="O469" s="43"/>
      <c r="P469" s="43"/>
      <c r="Q469" s="44"/>
      <c r="R469" s="44"/>
      <c r="S469" s="43"/>
      <c r="T469" s="43"/>
      <c r="U469" s="44"/>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43"/>
      <c r="BH469" s="43"/>
      <c r="BI469" s="43"/>
      <c r="BJ469" s="43"/>
      <c r="BK469" s="43"/>
      <c r="BL469" s="43"/>
      <c r="BM469" s="43"/>
      <c r="BN469" s="43"/>
    </row>
    <row r="470" ht="13.5" customHeight="1">
      <c r="A470" s="11"/>
      <c r="B470" s="11"/>
      <c r="C470" s="43"/>
      <c r="D470" s="43"/>
      <c r="E470" s="43"/>
      <c r="F470" s="43"/>
      <c r="G470" s="43"/>
      <c r="H470" s="43"/>
      <c r="I470" s="43"/>
      <c r="J470" s="43"/>
      <c r="K470" s="43"/>
      <c r="L470" s="43"/>
      <c r="M470" s="43"/>
      <c r="N470" s="43"/>
      <c r="O470" s="43"/>
      <c r="P470" s="43"/>
      <c r="Q470" s="44"/>
      <c r="R470" s="44"/>
      <c r="S470" s="43"/>
      <c r="T470" s="43"/>
      <c r="U470" s="44"/>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43"/>
      <c r="BH470" s="43"/>
      <c r="BI470" s="43"/>
      <c r="BJ470" s="43"/>
      <c r="BK470" s="43"/>
      <c r="BL470" s="43"/>
      <c r="BM470" s="43"/>
      <c r="BN470" s="43"/>
    </row>
    <row r="471" ht="13.5" customHeight="1">
      <c r="A471" s="11"/>
      <c r="B471" s="11"/>
      <c r="C471" s="43"/>
      <c r="D471" s="43"/>
      <c r="E471" s="43"/>
      <c r="F471" s="43"/>
      <c r="G471" s="43"/>
      <c r="H471" s="43"/>
      <c r="I471" s="43"/>
      <c r="J471" s="43"/>
      <c r="K471" s="43"/>
      <c r="L471" s="43"/>
      <c r="M471" s="43"/>
      <c r="N471" s="43"/>
      <c r="O471" s="43"/>
      <c r="P471" s="43"/>
      <c r="Q471" s="44"/>
      <c r="R471" s="44"/>
      <c r="S471" s="43"/>
      <c r="T471" s="43"/>
      <c r="U471" s="44"/>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43"/>
      <c r="BH471" s="43"/>
      <c r="BI471" s="43"/>
      <c r="BJ471" s="43"/>
      <c r="BK471" s="43"/>
      <c r="BL471" s="43"/>
      <c r="BM471" s="43"/>
      <c r="BN471" s="43"/>
    </row>
    <row r="472" ht="13.5" customHeight="1">
      <c r="A472" s="11"/>
      <c r="B472" s="11"/>
      <c r="C472" s="43"/>
      <c r="D472" s="43"/>
      <c r="E472" s="43"/>
      <c r="F472" s="43"/>
      <c r="G472" s="43"/>
      <c r="H472" s="43"/>
      <c r="I472" s="43"/>
      <c r="J472" s="43"/>
      <c r="K472" s="43"/>
      <c r="L472" s="43"/>
      <c r="M472" s="43"/>
      <c r="N472" s="43"/>
      <c r="O472" s="43"/>
      <c r="P472" s="43"/>
      <c r="Q472" s="44"/>
      <c r="R472" s="44"/>
      <c r="S472" s="43"/>
      <c r="T472" s="43"/>
      <c r="U472" s="44"/>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43"/>
      <c r="BH472" s="43"/>
      <c r="BI472" s="43"/>
      <c r="BJ472" s="43"/>
      <c r="BK472" s="43"/>
      <c r="BL472" s="43"/>
      <c r="BM472" s="43"/>
      <c r="BN472" s="43"/>
    </row>
    <row r="473" ht="13.5" customHeight="1">
      <c r="A473" s="11"/>
      <c r="B473" s="11"/>
      <c r="C473" s="43"/>
      <c r="D473" s="43"/>
      <c r="E473" s="43"/>
      <c r="F473" s="43"/>
      <c r="G473" s="43"/>
      <c r="H473" s="43"/>
      <c r="I473" s="43"/>
      <c r="J473" s="43"/>
      <c r="K473" s="43"/>
      <c r="L473" s="43"/>
      <c r="M473" s="43"/>
      <c r="N473" s="43"/>
      <c r="O473" s="43"/>
      <c r="P473" s="43"/>
      <c r="Q473" s="44"/>
      <c r="R473" s="44"/>
      <c r="S473" s="43"/>
      <c r="T473" s="43"/>
      <c r="U473" s="44"/>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43"/>
      <c r="BH473" s="43"/>
      <c r="BI473" s="43"/>
      <c r="BJ473" s="43"/>
      <c r="BK473" s="43"/>
      <c r="BL473" s="43"/>
      <c r="BM473" s="43"/>
      <c r="BN473" s="43"/>
    </row>
    <row r="474" ht="13.5" customHeight="1">
      <c r="A474" s="11"/>
      <c r="B474" s="11"/>
      <c r="C474" s="43"/>
      <c r="D474" s="43"/>
      <c r="E474" s="43"/>
      <c r="F474" s="43"/>
      <c r="G474" s="43"/>
      <c r="H474" s="43"/>
      <c r="I474" s="43"/>
      <c r="J474" s="43"/>
      <c r="K474" s="43"/>
      <c r="L474" s="43"/>
      <c r="M474" s="43"/>
      <c r="N474" s="43"/>
      <c r="O474" s="43"/>
      <c r="P474" s="43"/>
      <c r="Q474" s="44"/>
      <c r="R474" s="44"/>
      <c r="S474" s="43"/>
      <c r="T474" s="43"/>
      <c r="U474" s="44"/>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43"/>
      <c r="BH474" s="43"/>
      <c r="BI474" s="43"/>
      <c r="BJ474" s="43"/>
      <c r="BK474" s="43"/>
      <c r="BL474" s="43"/>
      <c r="BM474" s="43"/>
      <c r="BN474" s="43"/>
    </row>
    <row r="475" ht="13.5" customHeight="1">
      <c r="A475" s="11"/>
      <c r="B475" s="11"/>
      <c r="C475" s="43"/>
      <c r="D475" s="43"/>
      <c r="E475" s="43"/>
      <c r="F475" s="43"/>
      <c r="G475" s="43"/>
      <c r="H475" s="43"/>
      <c r="I475" s="43"/>
      <c r="J475" s="43"/>
      <c r="K475" s="43"/>
      <c r="L475" s="43"/>
      <c r="M475" s="43"/>
      <c r="N475" s="43"/>
      <c r="O475" s="43"/>
      <c r="P475" s="43"/>
      <c r="Q475" s="44"/>
      <c r="R475" s="44"/>
      <c r="S475" s="43"/>
      <c r="T475" s="43"/>
      <c r="U475" s="44"/>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43"/>
      <c r="BH475" s="43"/>
      <c r="BI475" s="43"/>
      <c r="BJ475" s="43"/>
      <c r="BK475" s="43"/>
      <c r="BL475" s="43"/>
      <c r="BM475" s="43"/>
      <c r="BN475" s="43"/>
    </row>
    <row r="476" ht="13.5" customHeight="1">
      <c r="A476" s="11"/>
      <c r="B476" s="11"/>
      <c r="C476" s="43"/>
      <c r="D476" s="43"/>
      <c r="E476" s="43"/>
      <c r="F476" s="43"/>
      <c r="G476" s="43"/>
      <c r="H476" s="43"/>
      <c r="I476" s="43"/>
      <c r="J476" s="43"/>
      <c r="K476" s="43"/>
      <c r="L476" s="43"/>
      <c r="M476" s="43"/>
      <c r="N476" s="43"/>
      <c r="O476" s="43"/>
      <c r="P476" s="43"/>
      <c r="Q476" s="44"/>
      <c r="R476" s="44"/>
      <c r="S476" s="43"/>
      <c r="T476" s="43"/>
      <c r="U476" s="44"/>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43"/>
      <c r="BH476" s="43"/>
      <c r="BI476" s="43"/>
      <c r="BJ476" s="43"/>
      <c r="BK476" s="43"/>
      <c r="BL476" s="43"/>
      <c r="BM476" s="43"/>
      <c r="BN476" s="43"/>
    </row>
    <row r="477" ht="13.5" customHeight="1">
      <c r="A477" s="11"/>
      <c r="B477" s="11"/>
      <c r="C477" s="43"/>
      <c r="D477" s="43"/>
      <c r="E477" s="43"/>
      <c r="F477" s="43"/>
      <c r="G477" s="43"/>
      <c r="H477" s="43"/>
      <c r="I477" s="43"/>
      <c r="J477" s="43"/>
      <c r="K477" s="43"/>
      <c r="L477" s="43"/>
      <c r="M477" s="43"/>
      <c r="N477" s="43"/>
      <c r="O477" s="43"/>
      <c r="P477" s="43"/>
      <c r="Q477" s="44"/>
      <c r="R477" s="44"/>
      <c r="S477" s="43"/>
      <c r="T477" s="43"/>
      <c r="U477" s="44"/>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43"/>
      <c r="BH477" s="43"/>
      <c r="BI477" s="43"/>
      <c r="BJ477" s="43"/>
      <c r="BK477" s="43"/>
      <c r="BL477" s="43"/>
      <c r="BM477" s="43"/>
      <c r="BN477" s="43"/>
    </row>
    <row r="478" ht="13.5" customHeight="1">
      <c r="A478" s="11"/>
      <c r="B478" s="11"/>
      <c r="C478" s="43"/>
      <c r="D478" s="43"/>
      <c r="E478" s="43"/>
      <c r="F478" s="43"/>
      <c r="G478" s="43"/>
      <c r="H478" s="43"/>
      <c r="I478" s="43"/>
      <c r="J478" s="43"/>
      <c r="K478" s="43"/>
      <c r="L478" s="43"/>
      <c r="M478" s="43"/>
      <c r="N478" s="43"/>
      <c r="O478" s="43"/>
      <c r="P478" s="43"/>
      <c r="Q478" s="44"/>
      <c r="R478" s="44"/>
      <c r="S478" s="43"/>
      <c r="T478" s="43"/>
      <c r="U478" s="44"/>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43"/>
      <c r="BH478" s="43"/>
      <c r="BI478" s="43"/>
      <c r="BJ478" s="43"/>
      <c r="BK478" s="43"/>
      <c r="BL478" s="43"/>
      <c r="BM478" s="43"/>
      <c r="BN478" s="43"/>
    </row>
    <row r="479" ht="13.5" customHeight="1">
      <c r="A479" s="11"/>
      <c r="B479" s="11"/>
      <c r="C479" s="43"/>
      <c r="D479" s="43"/>
      <c r="E479" s="43"/>
      <c r="F479" s="43"/>
      <c r="G479" s="43"/>
      <c r="H479" s="43"/>
      <c r="I479" s="43"/>
      <c r="J479" s="43"/>
      <c r="K479" s="43"/>
      <c r="L479" s="43"/>
      <c r="M479" s="43"/>
      <c r="N479" s="43"/>
      <c r="O479" s="43"/>
      <c r="P479" s="43"/>
      <c r="Q479" s="44"/>
      <c r="R479" s="44"/>
      <c r="S479" s="43"/>
      <c r="T479" s="43"/>
      <c r="U479" s="44"/>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43"/>
      <c r="BH479" s="43"/>
      <c r="BI479" s="43"/>
      <c r="BJ479" s="43"/>
      <c r="BK479" s="43"/>
      <c r="BL479" s="43"/>
      <c r="BM479" s="43"/>
      <c r="BN479" s="43"/>
    </row>
    <row r="480" ht="13.5" customHeight="1">
      <c r="A480" s="11"/>
      <c r="B480" s="11"/>
      <c r="C480" s="43"/>
      <c r="D480" s="43"/>
      <c r="E480" s="43"/>
      <c r="F480" s="43"/>
      <c r="G480" s="43"/>
      <c r="H480" s="43"/>
      <c r="I480" s="43"/>
      <c r="J480" s="43"/>
      <c r="K480" s="43"/>
      <c r="L480" s="43"/>
      <c r="M480" s="43"/>
      <c r="N480" s="43"/>
      <c r="O480" s="43"/>
      <c r="P480" s="43"/>
      <c r="Q480" s="44"/>
      <c r="R480" s="44"/>
      <c r="S480" s="43"/>
      <c r="T480" s="43"/>
      <c r="U480" s="44"/>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43"/>
      <c r="BH480" s="43"/>
      <c r="BI480" s="43"/>
      <c r="BJ480" s="43"/>
      <c r="BK480" s="43"/>
      <c r="BL480" s="43"/>
      <c r="BM480" s="43"/>
      <c r="BN480" s="43"/>
    </row>
    <row r="481" ht="13.5" customHeight="1">
      <c r="A481" s="11"/>
      <c r="B481" s="11"/>
      <c r="C481" s="43"/>
      <c r="D481" s="43"/>
      <c r="E481" s="43"/>
      <c r="F481" s="43"/>
      <c r="G481" s="43"/>
      <c r="H481" s="43"/>
      <c r="I481" s="43"/>
      <c r="J481" s="43"/>
      <c r="K481" s="43"/>
      <c r="L481" s="43"/>
      <c r="M481" s="43"/>
      <c r="N481" s="43"/>
      <c r="O481" s="43"/>
      <c r="P481" s="43"/>
      <c r="Q481" s="44"/>
      <c r="R481" s="44"/>
      <c r="S481" s="43"/>
      <c r="T481" s="43"/>
      <c r="U481" s="44"/>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43"/>
      <c r="BH481" s="43"/>
      <c r="BI481" s="43"/>
      <c r="BJ481" s="43"/>
      <c r="BK481" s="43"/>
      <c r="BL481" s="43"/>
      <c r="BM481" s="43"/>
      <c r="BN481" s="43"/>
    </row>
    <row r="482" ht="13.5" customHeight="1">
      <c r="A482" s="11"/>
      <c r="B482" s="11"/>
      <c r="C482" s="43"/>
      <c r="D482" s="43"/>
      <c r="E482" s="43"/>
      <c r="F482" s="43"/>
      <c r="G482" s="43"/>
      <c r="H482" s="43"/>
      <c r="I482" s="43"/>
      <c r="J482" s="43"/>
      <c r="K482" s="43"/>
      <c r="L482" s="43"/>
      <c r="M482" s="43"/>
      <c r="N482" s="43"/>
      <c r="O482" s="43"/>
      <c r="P482" s="43"/>
      <c r="Q482" s="44"/>
      <c r="R482" s="44"/>
      <c r="S482" s="43"/>
      <c r="T482" s="43"/>
      <c r="U482" s="44"/>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43"/>
      <c r="BH482" s="43"/>
      <c r="BI482" s="43"/>
      <c r="BJ482" s="43"/>
      <c r="BK482" s="43"/>
      <c r="BL482" s="43"/>
      <c r="BM482" s="43"/>
      <c r="BN482" s="43"/>
    </row>
    <row r="483" ht="13.5" customHeight="1">
      <c r="A483" s="11"/>
      <c r="B483" s="11"/>
      <c r="C483" s="43"/>
      <c r="D483" s="43"/>
      <c r="E483" s="43"/>
      <c r="F483" s="43"/>
      <c r="G483" s="43"/>
      <c r="H483" s="43"/>
      <c r="I483" s="43"/>
      <c r="J483" s="43"/>
      <c r="K483" s="43"/>
      <c r="L483" s="43"/>
      <c r="M483" s="43"/>
      <c r="N483" s="43"/>
      <c r="O483" s="43"/>
      <c r="P483" s="43"/>
      <c r="Q483" s="44"/>
      <c r="R483" s="44"/>
      <c r="S483" s="43"/>
      <c r="T483" s="43"/>
      <c r="U483" s="44"/>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43"/>
      <c r="BH483" s="43"/>
      <c r="BI483" s="43"/>
      <c r="BJ483" s="43"/>
      <c r="BK483" s="43"/>
      <c r="BL483" s="43"/>
      <c r="BM483" s="43"/>
      <c r="BN483" s="43"/>
    </row>
    <row r="484" ht="13.5" customHeight="1">
      <c r="A484" s="11"/>
      <c r="B484" s="11"/>
      <c r="C484" s="43"/>
      <c r="D484" s="43"/>
      <c r="E484" s="43"/>
      <c r="F484" s="43"/>
      <c r="G484" s="43"/>
      <c r="H484" s="43"/>
      <c r="I484" s="43"/>
      <c r="J484" s="43"/>
      <c r="K484" s="43"/>
      <c r="L484" s="43"/>
      <c r="M484" s="43"/>
      <c r="N484" s="43"/>
      <c r="O484" s="43"/>
      <c r="P484" s="43"/>
      <c r="Q484" s="44"/>
      <c r="R484" s="44"/>
      <c r="S484" s="43"/>
      <c r="T484" s="43"/>
      <c r="U484" s="44"/>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43"/>
      <c r="BH484" s="43"/>
      <c r="BI484" s="43"/>
      <c r="BJ484" s="43"/>
      <c r="BK484" s="43"/>
      <c r="BL484" s="43"/>
      <c r="BM484" s="43"/>
      <c r="BN484" s="43"/>
    </row>
    <row r="485" ht="13.5" customHeight="1">
      <c r="A485" s="11"/>
      <c r="B485" s="11"/>
      <c r="C485" s="43"/>
      <c r="D485" s="43"/>
      <c r="E485" s="43"/>
      <c r="F485" s="43"/>
      <c r="G485" s="43"/>
      <c r="H485" s="43"/>
      <c r="I485" s="43"/>
      <c r="J485" s="43"/>
      <c r="K485" s="43"/>
      <c r="L485" s="43"/>
      <c r="M485" s="43"/>
      <c r="N485" s="43"/>
      <c r="O485" s="43"/>
      <c r="P485" s="43"/>
      <c r="Q485" s="44"/>
      <c r="R485" s="44"/>
      <c r="S485" s="43"/>
      <c r="T485" s="43"/>
      <c r="U485" s="44"/>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43"/>
      <c r="BH485" s="43"/>
      <c r="BI485" s="43"/>
      <c r="BJ485" s="43"/>
      <c r="BK485" s="43"/>
      <c r="BL485" s="43"/>
      <c r="BM485" s="43"/>
      <c r="BN485" s="43"/>
    </row>
    <row r="486" ht="13.5" customHeight="1">
      <c r="A486" s="11"/>
      <c r="B486" s="11"/>
      <c r="C486" s="43"/>
      <c r="D486" s="43"/>
      <c r="E486" s="43"/>
      <c r="F486" s="43"/>
      <c r="G486" s="43"/>
      <c r="H486" s="43"/>
      <c r="I486" s="43"/>
      <c r="J486" s="43"/>
      <c r="K486" s="43"/>
      <c r="L486" s="43"/>
      <c r="M486" s="43"/>
      <c r="N486" s="43"/>
      <c r="O486" s="43"/>
      <c r="P486" s="43"/>
      <c r="Q486" s="44"/>
      <c r="R486" s="44"/>
      <c r="S486" s="43"/>
      <c r="T486" s="43"/>
      <c r="U486" s="44"/>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43"/>
      <c r="BH486" s="43"/>
      <c r="BI486" s="43"/>
      <c r="BJ486" s="43"/>
      <c r="BK486" s="43"/>
      <c r="BL486" s="43"/>
      <c r="BM486" s="43"/>
      <c r="BN486" s="43"/>
    </row>
    <row r="487" ht="13.5" customHeight="1">
      <c r="A487" s="11"/>
      <c r="B487" s="11"/>
      <c r="C487" s="43"/>
      <c r="D487" s="43"/>
      <c r="E487" s="43"/>
      <c r="F487" s="43"/>
      <c r="G487" s="43"/>
      <c r="H487" s="43"/>
      <c r="I487" s="43"/>
      <c r="J487" s="43"/>
      <c r="K487" s="43"/>
      <c r="L487" s="43"/>
      <c r="M487" s="43"/>
      <c r="N487" s="43"/>
      <c r="O487" s="43"/>
      <c r="P487" s="43"/>
      <c r="Q487" s="44"/>
      <c r="R487" s="44"/>
      <c r="S487" s="43"/>
      <c r="T487" s="43"/>
      <c r="U487" s="44"/>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43"/>
      <c r="BH487" s="43"/>
      <c r="BI487" s="43"/>
      <c r="BJ487" s="43"/>
      <c r="BK487" s="43"/>
      <c r="BL487" s="43"/>
      <c r="BM487" s="43"/>
      <c r="BN487" s="43"/>
    </row>
    <row r="488" ht="13.5" customHeight="1">
      <c r="A488" s="11"/>
      <c r="B488" s="11"/>
      <c r="C488" s="43"/>
      <c r="D488" s="43"/>
      <c r="E488" s="43"/>
      <c r="F488" s="43"/>
      <c r="G488" s="43"/>
      <c r="H488" s="43"/>
      <c r="I488" s="43"/>
      <c r="J488" s="43"/>
      <c r="K488" s="43"/>
      <c r="L488" s="43"/>
      <c r="M488" s="43"/>
      <c r="N488" s="43"/>
      <c r="O488" s="43"/>
      <c r="P488" s="43"/>
      <c r="Q488" s="44"/>
      <c r="R488" s="44"/>
      <c r="S488" s="43"/>
      <c r="T488" s="43"/>
      <c r="U488" s="44"/>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43"/>
      <c r="BH488" s="43"/>
      <c r="BI488" s="43"/>
      <c r="BJ488" s="43"/>
      <c r="BK488" s="43"/>
      <c r="BL488" s="43"/>
      <c r="BM488" s="43"/>
      <c r="BN488" s="43"/>
    </row>
    <row r="489" ht="13.5" customHeight="1">
      <c r="A489" s="11"/>
      <c r="B489" s="11"/>
      <c r="C489" s="43"/>
      <c r="D489" s="43"/>
      <c r="E489" s="43"/>
      <c r="F489" s="43"/>
      <c r="G489" s="43"/>
      <c r="H489" s="43"/>
      <c r="I489" s="43"/>
      <c r="J489" s="43"/>
      <c r="K489" s="43"/>
      <c r="L489" s="43"/>
      <c r="M489" s="43"/>
      <c r="N489" s="43"/>
      <c r="O489" s="43"/>
      <c r="P489" s="43"/>
      <c r="Q489" s="44"/>
      <c r="R489" s="44"/>
      <c r="S489" s="43"/>
      <c r="T489" s="43"/>
      <c r="U489" s="44"/>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43"/>
      <c r="BH489" s="43"/>
      <c r="BI489" s="43"/>
      <c r="BJ489" s="43"/>
      <c r="BK489" s="43"/>
      <c r="BL489" s="43"/>
      <c r="BM489" s="43"/>
      <c r="BN489" s="43"/>
    </row>
    <row r="490" ht="13.5" customHeight="1">
      <c r="A490" s="11"/>
      <c r="B490" s="11"/>
      <c r="C490" s="43"/>
      <c r="D490" s="43"/>
      <c r="E490" s="43"/>
      <c r="F490" s="43"/>
      <c r="G490" s="43"/>
      <c r="H490" s="43"/>
      <c r="I490" s="43"/>
      <c r="J490" s="43"/>
      <c r="K490" s="43"/>
      <c r="L490" s="43"/>
      <c r="M490" s="43"/>
      <c r="N490" s="43"/>
      <c r="O490" s="43"/>
      <c r="P490" s="43"/>
      <c r="Q490" s="44"/>
      <c r="R490" s="44"/>
      <c r="S490" s="43"/>
      <c r="T490" s="43"/>
      <c r="U490" s="44"/>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43"/>
      <c r="BH490" s="43"/>
      <c r="BI490" s="43"/>
      <c r="BJ490" s="43"/>
      <c r="BK490" s="43"/>
      <c r="BL490" s="43"/>
      <c r="BM490" s="43"/>
      <c r="BN490" s="43"/>
    </row>
    <row r="491" ht="13.5" customHeight="1">
      <c r="A491" s="11"/>
      <c r="B491" s="11"/>
      <c r="C491" s="43"/>
      <c r="D491" s="43"/>
      <c r="E491" s="43"/>
      <c r="F491" s="43"/>
      <c r="G491" s="43"/>
      <c r="H491" s="43"/>
      <c r="I491" s="43"/>
      <c r="J491" s="43"/>
      <c r="K491" s="43"/>
      <c r="L491" s="43"/>
      <c r="M491" s="43"/>
      <c r="N491" s="43"/>
      <c r="O491" s="43"/>
      <c r="P491" s="43"/>
      <c r="Q491" s="44"/>
      <c r="R491" s="44"/>
      <c r="S491" s="43"/>
      <c r="T491" s="43"/>
      <c r="U491" s="44"/>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43"/>
      <c r="BH491" s="43"/>
      <c r="BI491" s="43"/>
      <c r="BJ491" s="43"/>
      <c r="BK491" s="43"/>
      <c r="BL491" s="43"/>
      <c r="BM491" s="43"/>
      <c r="BN491" s="43"/>
    </row>
    <row r="492" ht="13.5" customHeight="1">
      <c r="A492" s="11"/>
      <c r="B492" s="11"/>
      <c r="C492" s="43"/>
      <c r="D492" s="43"/>
      <c r="E492" s="43"/>
      <c r="F492" s="43"/>
      <c r="G492" s="43"/>
      <c r="H492" s="43"/>
      <c r="I492" s="43"/>
      <c r="J492" s="43"/>
      <c r="K492" s="43"/>
      <c r="L492" s="43"/>
      <c r="M492" s="43"/>
      <c r="N492" s="43"/>
      <c r="O492" s="43"/>
      <c r="P492" s="43"/>
      <c r="Q492" s="44"/>
      <c r="R492" s="44"/>
      <c r="S492" s="43"/>
      <c r="T492" s="43"/>
      <c r="U492" s="44"/>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43"/>
      <c r="BH492" s="43"/>
      <c r="BI492" s="43"/>
      <c r="BJ492" s="43"/>
      <c r="BK492" s="43"/>
      <c r="BL492" s="43"/>
      <c r="BM492" s="43"/>
      <c r="BN492" s="43"/>
    </row>
    <row r="493" ht="13.5" customHeight="1">
      <c r="A493" s="11"/>
      <c r="B493" s="11"/>
      <c r="C493" s="43"/>
      <c r="D493" s="43"/>
      <c r="E493" s="43"/>
      <c r="F493" s="43"/>
      <c r="G493" s="43"/>
      <c r="H493" s="43"/>
      <c r="I493" s="43"/>
      <c r="J493" s="43"/>
      <c r="K493" s="43"/>
      <c r="L493" s="43"/>
      <c r="M493" s="43"/>
      <c r="N493" s="43"/>
      <c r="O493" s="43"/>
      <c r="P493" s="43"/>
      <c r="Q493" s="44"/>
      <c r="R493" s="44"/>
      <c r="S493" s="43"/>
      <c r="T493" s="43"/>
      <c r="U493" s="44"/>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43"/>
      <c r="BH493" s="43"/>
      <c r="BI493" s="43"/>
      <c r="BJ493" s="43"/>
      <c r="BK493" s="43"/>
      <c r="BL493" s="43"/>
      <c r="BM493" s="43"/>
      <c r="BN493" s="43"/>
    </row>
    <row r="494" ht="13.5" customHeight="1">
      <c r="A494" s="11"/>
      <c r="B494" s="11"/>
      <c r="C494" s="43"/>
      <c r="D494" s="43"/>
      <c r="E494" s="43"/>
      <c r="F494" s="43"/>
      <c r="G494" s="43"/>
      <c r="H494" s="43"/>
      <c r="I494" s="43"/>
      <c r="J494" s="43"/>
      <c r="K494" s="43"/>
      <c r="L494" s="43"/>
      <c r="M494" s="43"/>
      <c r="N494" s="43"/>
      <c r="O494" s="43"/>
      <c r="P494" s="43"/>
      <c r="Q494" s="44"/>
      <c r="R494" s="44"/>
      <c r="S494" s="43"/>
      <c r="T494" s="43"/>
      <c r="U494" s="44"/>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43"/>
      <c r="BH494" s="43"/>
      <c r="BI494" s="43"/>
      <c r="BJ494" s="43"/>
      <c r="BK494" s="43"/>
      <c r="BL494" s="43"/>
      <c r="BM494" s="43"/>
      <c r="BN494" s="43"/>
    </row>
    <row r="495" ht="13.5" customHeight="1">
      <c r="A495" s="11"/>
      <c r="B495" s="11"/>
      <c r="C495" s="43"/>
      <c r="D495" s="43"/>
      <c r="E495" s="43"/>
      <c r="F495" s="43"/>
      <c r="G495" s="43"/>
      <c r="H495" s="43"/>
      <c r="I495" s="43"/>
      <c r="J495" s="43"/>
      <c r="K495" s="43"/>
      <c r="L495" s="43"/>
      <c r="M495" s="43"/>
      <c r="N495" s="43"/>
      <c r="O495" s="43"/>
      <c r="P495" s="43"/>
      <c r="Q495" s="44"/>
      <c r="R495" s="44"/>
      <c r="S495" s="43"/>
      <c r="T495" s="43"/>
      <c r="U495" s="44"/>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43"/>
      <c r="BH495" s="43"/>
      <c r="BI495" s="43"/>
      <c r="BJ495" s="43"/>
      <c r="BK495" s="43"/>
      <c r="BL495" s="43"/>
      <c r="BM495" s="43"/>
      <c r="BN495" s="43"/>
    </row>
    <row r="496" ht="13.5" customHeight="1">
      <c r="A496" s="11"/>
      <c r="B496" s="11"/>
      <c r="C496" s="43"/>
      <c r="D496" s="43"/>
      <c r="E496" s="43"/>
      <c r="F496" s="43"/>
      <c r="G496" s="43"/>
      <c r="H496" s="43"/>
      <c r="I496" s="43"/>
      <c r="J496" s="43"/>
      <c r="K496" s="43"/>
      <c r="L496" s="43"/>
      <c r="M496" s="43"/>
      <c r="N496" s="43"/>
      <c r="O496" s="43"/>
      <c r="P496" s="43"/>
      <c r="Q496" s="44"/>
      <c r="R496" s="44"/>
      <c r="S496" s="43"/>
      <c r="T496" s="43"/>
      <c r="U496" s="44"/>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43"/>
      <c r="BH496" s="43"/>
      <c r="BI496" s="43"/>
      <c r="BJ496" s="43"/>
      <c r="BK496" s="43"/>
      <c r="BL496" s="43"/>
      <c r="BM496" s="43"/>
      <c r="BN496" s="43"/>
    </row>
    <row r="497" ht="13.5" customHeight="1">
      <c r="A497" s="11"/>
      <c r="B497" s="11"/>
      <c r="C497" s="43"/>
      <c r="D497" s="43"/>
      <c r="E497" s="43"/>
      <c r="F497" s="43"/>
      <c r="G497" s="43"/>
      <c r="H497" s="43"/>
      <c r="I497" s="43"/>
      <c r="J497" s="43"/>
      <c r="K497" s="43"/>
      <c r="L497" s="43"/>
      <c r="M497" s="43"/>
      <c r="N497" s="43"/>
      <c r="O497" s="43"/>
      <c r="P497" s="43"/>
      <c r="Q497" s="44"/>
      <c r="R497" s="44"/>
      <c r="S497" s="43"/>
      <c r="T497" s="43"/>
      <c r="U497" s="44"/>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43"/>
      <c r="BH497" s="43"/>
      <c r="BI497" s="43"/>
      <c r="BJ497" s="43"/>
      <c r="BK497" s="43"/>
      <c r="BL497" s="43"/>
      <c r="BM497" s="43"/>
      <c r="BN497" s="43"/>
    </row>
    <row r="498" ht="13.5" customHeight="1">
      <c r="A498" s="11"/>
      <c r="B498" s="11"/>
      <c r="C498" s="43"/>
      <c r="D498" s="43"/>
      <c r="E498" s="43"/>
      <c r="F498" s="43"/>
      <c r="G498" s="43"/>
      <c r="H498" s="43"/>
      <c r="I498" s="43"/>
      <c r="J498" s="43"/>
      <c r="K498" s="43"/>
      <c r="L498" s="43"/>
      <c r="M498" s="43"/>
      <c r="N498" s="43"/>
      <c r="O498" s="43"/>
      <c r="P498" s="43"/>
      <c r="Q498" s="44"/>
      <c r="R498" s="44"/>
      <c r="S498" s="43"/>
      <c r="T498" s="43"/>
      <c r="U498" s="44"/>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43"/>
      <c r="BH498" s="43"/>
      <c r="BI498" s="43"/>
      <c r="BJ498" s="43"/>
      <c r="BK498" s="43"/>
      <c r="BL498" s="43"/>
      <c r="BM498" s="43"/>
      <c r="BN498" s="43"/>
    </row>
    <row r="499" ht="13.5" customHeight="1">
      <c r="A499" s="11"/>
      <c r="B499" s="11"/>
      <c r="C499" s="43"/>
      <c r="D499" s="43"/>
      <c r="E499" s="43"/>
      <c r="F499" s="43"/>
      <c r="G499" s="43"/>
      <c r="H499" s="43"/>
      <c r="I499" s="43"/>
      <c r="J499" s="43"/>
      <c r="K499" s="43"/>
      <c r="L499" s="43"/>
      <c r="M499" s="43"/>
      <c r="N499" s="43"/>
      <c r="O499" s="43"/>
      <c r="P499" s="43"/>
      <c r="Q499" s="44"/>
      <c r="R499" s="44"/>
      <c r="S499" s="43"/>
      <c r="T499" s="43"/>
      <c r="U499" s="44"/>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43"/>
      <c r="BH499" s="43"/>
      <c r="BI499" s="43"/>
      <c r="BJ499" s="43"/>
      <c r="BK499" s="43"/>
      <c r="BL499" s="43"/>
      <c r="BM499" s="43"/>
      <c r="BN499" s="43"/>
    </row>
    <row r="500" ht="13.5" customHeight="1">
      <c r="A500" s="11"/>
      <c r="B500" s="11"/>
      <c r="C500" s="43"/>
      <c r="D500" s="43"/>
      <c r="E500" s="43"/>
      <c r="F500" s="43"/>
      <c r="G500" s="43"/>
      <c r="H500" s="43"/>
      <c r="I500" s="43"/>
      <c r="J500" s="43"/>
      <c r="K500" s="43"/>
      <c r="L500" s="43"/>
      <c r="M500" s="43"/>
      <c r="N500" s="43"/>
      <c r="O500" s="43"/>
      <c r="P500" s="43"/>
      <c r="Q500" s="44"/>
      <c r="R500" s="44"/>
      <c r="S500" s="43"/>
      <c r="T500" s="43"/>
      <c r="U500" s="44"/>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43"/>
      <c r="BH500" s="43"/>
      <c r="BI500" s="43"/>
      <c r="BJ500" s="43"/>
      <c r="BK500" s="43"/>
      <c r="BL500" s="43"/>
      <c r="BM500" s="43"/>
      <c r="BN500" s="43"/>
    </row>
    <row r="501" ht="13.5" customHeight="1">
      <c r="A501" s="11"/>
      <c r="B501" s="11"/>
      <c r="C501" s="43"/>
      <c r="D501" s="43"/>
      <c r="E501" s="43"/>
      <c r="F501" s="43"/>
      <c r="G501" s="43"/>
      <c r="H501" s="43"/>
      <c r="I501" s="43"/>
      <c r="J501" s="43"/>
      <c r="K501" s="43"/>
      <c r="L501" s="43"/>
      <c r="M501" s="43"/>
      <c r="N501" s="43"/>
      <c r="O501" s="43"/>
      <c r="P501" s="43"/>
      <c r="Q501" s="44"/>
      <c r="R501" s="44"/>
      <c r="S501" s="43"/>
      <c r="T501" s="43"/>
      <c r="U501" s="44"/>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43"/>
      <c r="BH501" s="43"/>
      <c r="BI501" s="43"/>
      <c r="BJ501" s="43"/>
      <c r="BK501" s="43"/>
      <c r="BL501" s="43"/>
      <c r="BM501" s="43"/>
      <c r="BN501" s="43"/>
    </row>
    <row r="502" ht="13.5" customHeight="1">
      <c r="A502" s="11"/>
      <c r="B502" s="11"/>
      <c r="C502" s="43"/>
      <c r="D502" s="43"/>
      <c r="E502" s="43"/>
      <c r="F502" s="43"/>
      <c r="G502" s="43"/>
      <c r="H502" s="43"/>
      <c r="I502" s="43"/>
      <c r="J502" s="43"/>
      <c r="K502" s="43"/>
      <c r="L502" s="43"/>
      <c r="M502" s="43"/>
      <c r="N502" s="43"/>
      <c r="O502" s="43"/>
      <c r="P502" s="43"/>
      <c r="Q502" s="44"/>
      <c r="R502" s="44"/>
      <c r="S502" s="43"/>
      <c r="T502" s="43"/>
      <c r="U502" s="44"/>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43"/>
      <c r="BH502" s="43"/>
      <c r="BI502" s="43"/>
      <c r="BJ502" s="43"/>
      <c r="BK502" s="43"/>
      <c r="BL502" s="43"/>
      <c r="BM502" s="43"/>
      <c r="BN502" s="43"/>
    </row>
    <row r="503" ht="13.5" customHeight="1">
      <c r="A503" s="11"/>
      <c r="B503" s="11"/>
      <c r="C503" s="43"/>
      <c r="D503" s="43"/>
      <c r="E503" s="43"/>
      <c r="F503" s="43"/>
      <c r="G503" s="43"/>
      <c r="H503" s="43"/>
      <c r="I503" s="43"/>
      <c r="J503" s="43"/>
      <c r="K503" s="43"/>
      <c r="L503" s="43"/>
      <c r="M503" s="43"/>
      <c r="N503" s="43"/>
      <c r="O503" s="43"/>
      <c r="P503" s="43"/>
      <c r="Q503" s="44"/>
      <c r="R503" s="44"/>
      <c r="S503" s="43"/>
      <c r="T503" s="43"/>
      <c r="U503" s="44"/>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43"/>
      <c r="BH503" s="43"/>
      <c r="BI503" s="43"/>
      <c r="BJ503" s="43"/>
      <c r="BK503" s="43"/>
      <c r="BL503" s="43"/>
      <c r="BM503" s="43"/>
      <c r="BN503" s="43"/>
    </row>
    <row r="504" ht="13.5" customHeight="1">
      <c r="A504" s="11"/>
      <c r="B504" s="11"/>
      <c r="C504" s="43"/>
      <c r="D504" s="43"/>
      <c r="E504" s="43"/>
      <c r="F504" s="43"/>
      <c r="G504" s="43"/>
      <c r="H504" s="43"/>
      <c r="I504" s="43"/>
      <c r="J504" s="43"/>
      <c r="K504" s="43"/>
      <c r="L504" s="43"/>
      <c r="M504" s="43"/>
      <c r="N504" s="43"/>
      <c r="O504" s="43"/>
      <c r="P504" s="43"/>
      <c r="Q504" s="44"/>
      <c r="R504" s="44"/>
      <c r="S504" s="43"/>
      <c r="T504" s="43"/>
      <c r="U504" s="44"/>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43"/>
      <c r="BH504" s="43"/>
      <c r="BI504" s="43"/>
      <c r="BJ504" s="43"/>
      <c r="BK504" s="43"/>
      <c r="BL504" s="43"/>
      <c r="BM504" s="43"/>
      <c r="BN504" s="43"/>
    </row>
    <row r="505" ht="13.5" customHeight="1">
      <c r="A505" s="11"/>
      <c r="B505" s="11"/>
      <c r="C505" s="43"/>
      <c r="D505" s="43"/>
      <c r="E505" s="43"/>
      <c r="F505" s="43"/>
      <c r="G505" s="43"/>
      <c r="H505" s="43"/>
      <c r="I505" s="43"/>
      <c r="J505" s="43"/>
      <c r="K505" s="43"/>
      <c r="L505" s="43"/>
      <c r="M505" s="43"/>
      <c r="N505" s="43"/>
      <c r="O505" s="43"/>
      <c r="P505" s="43"/>
      <c r="Q505" s="44"/>
      <c r="R505" s="44"/>
      <c r="S505" s="43"/>
      <c r="T505" s="43"/>
      <c r="U505" s="44"/>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43"/>
      <c r="BH505" s="43"/>
      <c r="BI505" s="43"/>
      <c r="BJ505" s="43"/>
      <c r="BK505" s="43"/>
      <c r="BL505" s="43"/>
      <c r="BM505" s="43"/>
      <c r="BN505" s="43"/>
    </row>
    <row r="506" ht="13.5" customHeight="1">
      <c r="A506" s="11"/>
      <c r="B506" s="11"/>
      <c r="C506" s="43"/>
      <c r="D506" s="43"/>
      <c r="E506" s="43"/>
      <c r="F506" s="43"/>
      <c r="G506" s="43"/>
      <c r="H506" s="43"/>
      <c r="I506" s="43"/>
      <c r="J506" s="43"/>
      <c r="K506" s="43"/>
      <c r="L506" s="43"/>
      <c r="M506" s="43"/>
      <c r="N506" s="43"/>
      <c r="O506" s="43"/>
      <c r="P506" s="43"/>
      <c r="Q506" s="44"/>
      <c r="R506" s="44"/>
      <c r="S506" s="43"/>
      <c r="T506" s="43"/>
      <c r="U506" s="44"/>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43"/>
      <c r="BH506" s="43"/>
      <c r="BI506" s="43"/>
      <c r="BJ506" s="43"/>
      <c r="BK506" s="43"/>
      <c r="BL506" s="43"/>
      <c r="BM506" s="43"/>
      <c r="BN506" s="43"/>
    </row>
    <row r="507" ht="13.5" customHeight="1">
      <c r="A507" s="11"/>
      <c r="B507" s="11"/>
      <c r="C507" s="43"/>
      <c r="D507" s="43"/>
      <c r="E507" s="43"/>
      <c r="F507" s="43"/>
      <c r="G507" s="43"/>
      <c r="H507" s="43"/>
      <c r="I507" s="43"/>
      <c r="J507" s="43"/>
      <c r="K507" s="43"/>
      <c r="L507" s="43"/>
      <c r="M507" s="43"/>
      <c r="N507" s="43"/>
      <c r="O507" s="43"/>
      <c r="P507" s="43"/>
      <c r="Q507" s="44"/>
      <c r="R507" s="44"/>
      <c r="S507" s="43"/>
      <c r="T507" s="43"/>
      <c r="U507" s="44"/>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43"/>
      <c r="BH507" s="43"/>
      <c r="BI507" s="43"/>
      <c r="BJ507" s="43"/>
      <c r="BK507" s="43"/>
      <c r="BL507" s="43"/>
      <c r="BM507" s="43"/>
      <c r="BN507" s="43"/>
    </row>
    <row r="508" ht="13.5" customHeight="1">
      <c r="A508" s="11"/>
      <c r="B508" s="11"/>
      <c r="C508" s="43"/>
      <c r="D508" s="43"/>
      <c r="E508" s="43"/>
      <c r="F508" s="43"/>
      <c r="G508" s="43"/>
      <c r="H508" s="43"/>
      <c r="I508" s="43"/>
      <c r="J508" s="43"/>
      <c r="K508" s="43"/>
      <c r="L508" s="43"/>
      <c r="M508" s="43"/>
      <c r="N508" s="43"/>
      <c r="O508" s="43"/>
      <c r="P508" s="43"/>
      <c r="Q508" s="44"/>
      <c r="R508" s="44"/>
      <c r="S508" s="43"/>
      <c r="T508" s="43"/>
      <c r="U508" s="44"/>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43"/>
      <c r="BH508" s="43"/>
      <c r="BI508" s="43"/>
      <c r="BJ508" s="43"/>
      <c r="BK508" s="43"/>
      <c r="BL508" s="43"/>
      <c r="BM508" s="43"/>
      <c r="BN508" s="43"/>
    </row>
    <row r="509" ht="13.5" customHeight="1">
      <c r="A509" s="11"/>
      <c r="B509" s="11"/>
      <c r="C509" s="43"/>
      <c r="D509" s="43"/>
      <c r="E509" s="43"/>
      <c r="F509" s="43"/>
      <c r="G509" s="43"/>
      <c r="H509" s="43"/>
      <c r="I509" s="43"/>
      <c r="J509" s="43"/>
      <c r="K509" s="43"/>
      <c r="L509" s="43"/>
      <c r="M509" s="43"/>
      <c r="N509" s="43"/>
      <c r="O509" s="43"/>
      <c r="P509" s="43"/>
      <c r="Q509" s="44"/>
      <c r="R509" s="44"/>
      <c r="S509" s="43"/>
      <c r="T509" s="43"/>
      <c r="U509" s="44"/>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43"/>
      <c r="BH509" s="43"/>
      <c r="BI509" s="43"/>
      <c r="BJ509" s="43"/>
      <c r="BK509" s="43"/>
      <c r="BL509" s="43"/>
      <c r="BM509" s="43"/>
      <c r="BN509" s="43"/>
    </row>
    <row r="510" ht="13.5" customHeight="1">
      <c r="A510" s="11"/>
      <c r="B510" s="11"/>
      <c r="C510" s="43"/>
      <c r="D510" s="43"/>
      <c r="E510" s="43"/>
      <c r="F510" s="43"/>
      <c r="G510" s="43"/>
      <c r="H510" s="43"/>
      <c r="I510" s="43"/>
      <c r="J510" s="43"/>
      <c r="K510" s="43"/>
      <c r="L510" s="43"/>
      <c r="M510" s="43"/>
      <c r="N510" s="43"/>
      <c r="O510" s="43"/>
      <c r="P510" s="43"/>
      <c r="Q510" s="44"/>
      <c r="R510" s="44"/>
      <c r="S510" s="43"/>
      <c r="T510" s="43"/>
      <c r="U510" s="44"/>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43"/>
      <c r="BH510" s="43"/>
      <c r="BI510" s="43"/>
      <c r="BJ510" s="43"/>
      <c r="BK510" s="43"/>
      <c r="BL510" s="43"/>
      <c r="BM510" s="43"/>
      <c r="BN510" s="43"/>
    </row>
    <row r="511" ht="13.5" customHeight="1">
      <c r="A511" s="11"/>
      <c r="B511" s="11"/>
      <c r="C511" s="43"/>
      <c r="D511" s="43"/>
      <c r="E511" s="43"/>
      <c r="F511" s="43"/>
      <c r="G511" s="43"/>
      <c r="H511" s="43"/>
      <c r="I511" s="43"/>
      <c r="J511" s="43"/>
      <c r="K511" s="43"/>
      <c r="L511" s="43"/>
      <c r="M511" s="43"/>
      <c r="N511" s="43"/>
      <c r="O511" s="43"/>
      <c r="P511" s="43"/>
      <c r="Q511" s="44"/>
      <c r="R511" s="44"/>
      <c r="S511" s="43"/>
      <c r="T511" s="43"/>
      <c r="U511" s="44"/>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43"/>
      <c r="BH511" s="43"/>
      <c r="BI511" s="43"/>
      <c r="BJ511" s="43"/>
      <c r="BK511" s="43"/>
      <c r="BL511" s="43"/>
      <c r="BM511" s="43"/>
      <c r="BN511" s="43"/>
    </row>
    <row r="512" ht="13.5" customHeight="1">
      <c r="A512" s="11"/>
      <c r="B512" s="11"/>
      <c r="C512" s="43"/>
      <c r="D512" s="43"/>
      <c r="E512" s="43"/>
      <c r="F512" s="43"/>
      <c r="G512" s="43"/>
      <c r="H512" s="43"/>
      <c r="I512" s="43"/>
      <c r="J512" s="43"/>
      <c r="K512" s="43"/>
      <c r="L512" s="43"/>
      <c r="M512" s="43"/>
      <c r="N512" s="43"/>
      <c r="O512" s="43"/>
      <c r="P512" s="43"/>
      <c r="Q512" s="44"/>
      <c r="R512" s="44"/>
      <c r="S512" s="43"/>
      <c r="T512" s="43"/>
      <c r="U512" s="44"/>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43"/>
      <c r="BH512" s="43"/>
      <c r="BI512" s="43"/>
      <c r="BJ512" s="43"/>
      <c r="BK512" s="43"/>
      <c r="BL512" s="43"/>
      <c r="BM512" s="43"/>
      <c r="BN512" s="43"/>
    </row>
    <row r="513" ht="13.5" customHeight="1">
      <c r="A513" s="11"/>
      <c r="B513" s="11"/>
      <c r="C513" s="43"/>
      <c r="D513" s="43"/>
      <c r="E513" s="43"/>
      <c r="F513" s="43"/>
      <c r="G513" s="43"/>
      <c r="H513" s="43"/>
      <c r="I513" s="43"/>
      <c r="J513" s="43"/>
      <c r="K513" s="43"/>
      <c r="L513" s="43"/>
      <c r="M513" s="43"/>
      <c r="N513" s="43"/>
      <c r="O513" s="43"/>
      <c r="P513" s="43"/>
      <c r="Q513" s="44"/>
      <c r="R513" s="44"/>
      <c r="S513" s="43"/>
      <c r="T513" s="43"/>
      <c r="U513" s="44"/>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43"/>
      <c r="BH513" s="43"/>
      <c r="BI513" s="43"/>
      <c r="BJ513" s="43"/>
      <c r="BK513" s="43"/>
      <c r="BL513" s="43"/>
      <c r="BM513" s="43"/>
      <c r="BN513" s="43"/>
    </row>
    <row r="514" ht="13.5" customHeight="1">
      <c r="A514" s="11"/>
      <c r="B514" s="11"/>
      <c r="C514" s="43"/>
      <c r="D514" s="43"/>
      <c r="E514" s="43"/>
      <c r="F514" s="43"/>
      <c r="G514" s="43"/>
      <c r="H514" s="43"/>
      <c r="I514" s="43"/>
      <c r="J514" s="43"/>
      <c r="K514" s="43"/>
      <c r="L514" s="43"/>
      <c r="M514" s="43"/>
      <c r="N514" s="43"/>
      <c r="O514" s="43"/>
      <c r="P514" s="43"/>
      <c r="Q514" s="44"/>
      <c r="R514" s="44"/>
      <c r="S514" s="43"/>
      <c r="T514" s="43"/>
      <c r="U514" s="44"/>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43"/>
      <c r="BH514" s="43"/>
      <c r="BI514" s="43"/>
      <c r="BJ514" s="43"/>
      <c r="BK514" s="43"/>
      <c r="BL514" s="43"/>
      <c r="BM514" s="43"/>
      <c r="BN514" s="43"/>
    </row>
    <row r="515" ht="13.5" customHeight="1">
      <c r="A515" s="11"/>
      <c r="B515" s="11"/>
      <c r="C515" s="43"/>
      <c r="D515" s="43"/>
      <c r="E515" s="43"/>
      <c r="F515" s="43"/>
      <c r="G515" s="43"/>
      <c r="H515" s="43"/>
      <c r="I515" s="43"/>
      <c r="J515" s="43"/>
      <c r="K515" s="43"/>
      <c r="L515" s="43"/>
      <c r="M515" s="43"/>
      <c r="N515" s="43"/>
      <c r="O515" s="43"/>
      <c r="P515" s="43"/>
      <c r="Q515" s="44"/>
      <c r="R515" s="44"/>
      <c r="S515" s="43"/>
      <c r="T515" s="43"/>
      <c r="U515" s="44"/>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43"/>
      <c r="BH515" s="43"/>
      <c r="BI515" s="43"/>
      <c r="BJ515" s="43"/>
      <c r="BK515" s="43"/>
      <c r="BL515" s="43"/>
      <c r="BM515" s="43"/>
      <c r="BN515" s="43"/>
    </row>
    <row r="516" ht="13.5" customHeight="1">
      <c r="A516" s="11"/>
      <c r="B516" s="11"/>
      <c r="C516" s="43"/>
      <c r="D516" s="43"/>
      <c r="E516" s="43"/>
      <c r="F516" s="43"/>
      <c r="G516" s="43"/>
      <c r="H516" s="43"/>
      <c r="I516" s="43"/>
      <c r="J516" s="43"/>
      <c r="K516" s="43"/>
      <c r="L516" s="43"/>
      <c r="M516" s="43"/>
      <c r="N516" s="43"/>
      <c r="O516" s="43"/>
      <c r="P516" s="43"/>
      <c r="Q516" s="44"/>
      <c r="R516" s="44"/>
      <c r="S516" s="43"/>
      <c r="T516" s="43"/>
      <c r="U516" s="44"/>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43"/>
      <c r="BH516" s="43"/>
      <c r="BI516" s="43"/>
      <c r="BJ516" s="43"/>
      <c r="BK516" s="43"/>
      <c r="BL516" s="43"/>
      <c r="BM516" s="43"/>
      <c r="BN516" s="43"/>
    </row>
    <row r="517" ht="13.5" customHeight="1">
      <c r="A517" s="11"/>
      <c r="B517" s="11"/>
      <c r="C517" s="43"/>
      <c r="D517" s="43"/>
      <c r="E517" s="43"/>
      <c r="F517" s="43"/>
      <c r="G517" s="43"/>
      <c r="H517" s="43"/>
      <c r="I517" s="43"/>
      <c r="J517" s="43"/>
      <c r="K517" s="43"/>
      <c r="L517" s="43"/>
      <c r="M517" s="43"/>
      <c r="N517" s="43"/>
      <c r="O517" s="43"/>
      <c r="P517" s="43"/>
      <c r="Q517" s="44"/>
      <c r="R517" s="44"/>
      <c r="S517" s="43"/>
      <c r="T517" s="43"/>
      <c r="U517" s="44"/>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43"/>
      <c r="BH517" s="43"/>
      <c r="BI517" s="43"/>
      <c r="BJ517" s="43"/>
      <c r="BK517" s="43"/>
      <c r="BL517" s="43"/>
      <c r="BM517" s="43"/>
      <c r="BN517" s="43"/>
    </row>
    <row r="518" ht="13.5" customHeight="1">
      <c r="A518" s="11"/>
      <c r="B518" s="11"/>
      <c r="C518" s="43"/>
      <c r="D518" s="43"/>
      <c r="E518" s="43"/>
      <c r="F518" s="43"/>
      <c r="G518" s="43"/>
      <c r="H518" s="43"/>
      <c r="I518" s="43"/>
      <c r="J518" s="43"/>
      <c r="K518" s="43"/>
      <c r="L518" s="43"/>
      <c r="M518" s="43"/>
      <c r="N518" s="43"/>
      <c r="O518" s="43"/>
      <c r="P518" s="43"/>
      <c r="Q518" s="44"/>
      <c r="R518" s="44"/>
      <c r="S518" s="43"/>
      <c r="T518" s="43"/>
      <c r="U518" s="44"/>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43"/>
      <c r="BH518" s="43"/>
      <c r="BI518" s="43"/>
      <c r="BJ518" s="43"/>
      <c r="BK518" s="43"/>
      <c r="BL518" s="43"/>
      <c r="BM518" s="43"/>
      <c r="BN518" s="43"/>
    </row>
    <row r="519" ht="13.5" customHeight="1">
      <c r="A519" s="11"/>
      <c r="B519" s="11"/>
      <c r="C519" s="43"/>
      <c r="D519" s="43"/>
      <c r="E519" s="43"/>
      <c r="F519" s="43"/>
      <c r="G519" s="43"/>
      <c r="H519" s="43"/>
      <c r="I519" s="43"/>
      <c r="J519" s="43"/>
      <c r="K519" s="43"/>
      <c r="L519" s="43"/>
      <c r="M519" s="43"/>
      <c r="N519" s="43"/>
      <c r="O519" s="43"/>
      <c r="P519" s="43"/>
      <c r="Q519" s="44"/>
      <c r="R519" s="44"/>
      <c r="S519" s="43"/>
      <c r="T519" s="43"/>
      <c r="U519" s="44"/>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43"/>
      <c r="BH519" s="43"/>
      <c r="BI519" s="43"/>
      <c r="BJ519" s="43"/>
      <c r="BK519" s="43"/>
      <c r="BL519" s="43"/>
      <c r="BM519" s="43"/>
      <c r="BN519" s="43"/>
    </row>
    <row r="520" ht="13.5" customHeight="1">
      <c r="A520" s="11"/>
      <c r="B520" s="11"/>
      <c r="C520" s="43"/>
      <c r="D520" s="43"/>
      <c r="E520" s="43"/>
      <c r="F520" s="43"/>
      <c r="G520" s="43"/>
      <c r="H520" s="43"/>
      <c r="I520" s="43"/>
      <c r="J520" s="43"/>
      <c r="K520" s="43"/>
      <c r="L520" s="43"/>
      <c r="M520" s="43"/>
      <c r="N520" s="43"/>
      <c r="O520" s="43"/>
      <c r="P520" s="43"/>
      <c r="Q520" s="44"/>
      <c r="R520" s="44"/>
      <c r="S520" s="43"/>
      <c r="T520" s="43"/>
      <c r="U520" s="44"/>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43"/>
      <c r="BH520" s="43"/>
      <c r="BI520" s="43"/>
      <c r="BJ520" s="43"/>
      <c r="BK520" s="43"/>
      <c r="BL520" s="43"/>
      <c r="BM520" s="43"/>
      <c r="BN520" s="43"/>
    </row>
    <row r="521" ht="13.5" customHeight="1">
      <c r="A521" s="11"/>
      <c r="B521" s="11"/>
      <c r="C521" s="43"/>
      <c r="D521" s="43"/>
      <c r="E521" s="43"/>
      <c r="F521" s="43"/>
      <c r="G521" s="43"/>
      <c r="H521" s="43"/>
      <c r="I521" s="43"/>
      <c r="J521" s="43"/>
      <c r="K521" s="43"/>
      <c r="L521" s="43"/>
      <c r="M521" s="43"/>
      <c r="N521" s="43"/>
      <c r="O521" s="43"/>
      <c r="P521" s="43"/>
      <c r="Q521" s="44"/>
      <c r="R521" s="44"/>
      <c r="S521" s="43"/>
      <c r="T521" s="43"/>
      <c r="U521" s="44"/>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43"/>
      <c r="BH521" s="43"/>
      <c r="BI521" s="43"/>
      <c r="BJ521" s="43"/>
      <c r="BK521" s="43"/>
      <c r="BL521" s="43"/>
      <c r="BM521" s="43"/>
      <c r="BN521" s="43"/>
    </row>
    <row r="522" ht="13.5" customHeight="1">
      <c r="A522" s="11"/>
      <c r="B522" s="11"/>
      <c r="C522" s="43"/>
      <c r="D522" s="43"/>
      <c r="E522" s="43"/>
      <c r="F522" s="43"/>
      <c r="G522" s="43"/>
      <c r="H522" s="43"/>
      <c r="I522" s="43"/>
      <c r="J522" s="43"/>
      <c r="K522" s="43"/>
      <c r="L522" s="43"/>
      <c r="M522" s="43"/>
      <c r="N522" s="43"/>
      <c r="O522" s="43"/>
      <c r="P522" s="43"/>
      <c r="Q522" s="44"/>
      <c r="R522" s="44"/>
      <c r="S522" s="43"/>
      <c r="T522" s="43"/>
      <c r="U522" s="44"/>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43"/>
      <c r="BH522" s="43"/>
      <c r="BI522" s="43"/>
      <c r="BJ522" s="43"/>
      <c r="BK522" s="43"/>
      <c r="BL522" s="43"/>
      <c r="BM522" s="43"/>
      <c r="BN522" s="43"/>
    </row>
    <row r="523" ht="13.5" customHeight="1">
      <c r="A523" s="11"/>
      <c r="B523" s="11"/>
      <c r="C523" s="43"/>
      <c r="D523" s="43"/>
      <c r="E523" s="43"/>
      <c r="F523" s="43"/>
      <c r="G523" s="43"/>
      <c r="H523" s="43"/>
      <c r="I523" s="43"/>
      <c r="J523" s="43"/>
      <c r="K523" s="43"/>
      <c r="L523" s="43"/>
      <c r="M523" s="43"/>
      <c r="N523" s="43"/>
      <c r="O523" s="43"/>
      <c r="P523" s="43"/>
      <c r="Q523" s="44"/>
      <c r="R523" s="44"/>
      <c r="S523" s="43"/>
      <c r="T523" s="43"/>
      <c r="U523" s="44"/>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43"/>
      <c r="BH523" s="43"/>
      <c r="BI523" s="43"/>
      <c r="BJ523" s="43"/>
      <c r="BK523" s="43"/>
      <c r="BL523" s="43"/>
      <c r="BM523" s="43"/>
      <c r="BN523" s="43"/>
    </row>
    <row r="524" ht="13.5" customHeight="1">
      <c r="A524" s="11"/>
      <c r="B524" s="11"/>
      <c r="C524" s="43"/>
      <c r="D524" s="43"/>
      <c r="E524" s="43"/>
      <c r="F524" s="43"/>
      <c r="G524" s="43"/>
      <c r="H524" s="43"/>
      <c r="I524" s="43"/>
      <c r="J524" s="43"/>
      <c r="K524" s="43"/>
      <c r="L524" s="43"/>
      <c r="M524" s="43"/>
      <c r="N524" s="43"/>
      <c r="O524" s="43"/>
      <c r="P524" s="43"/>
      <c r="Q524" s="44"/>
      <c r="R524" s="44"/>
      <c r="S524" s="43"/>
      <c r="T524" s="43"/>
      <c r="U524" s="44"/>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43"/>
      <c r="BH524" s="43"/>
      <c r="BI524" s="43"/>
      <c r="BJ524" s="43"/>
      <c r="BK524" s="43"/>
      <c r="BL524" s="43"/>
      <c r="BM524" s="43"/>
      <c r="BN524" s="43"/>
    </row>
    <row r="525" ht="13.5" customHeight="1">
      <c r="A525" s="11"/>
      <c r="B525" s="11"/>
      <c r="C525" s="43"/>
      <c r="D525" s="43"/>
      <c r="E525" s="43"/>
      <c r="F525" s="43"/>
      <c r="G525" s="43"/>
      <c r="H525" s="43"/>
      <c r="I525" s="43"/>
      <c r="J525" s="43"/>
      <c r="K525" s="43"/>
      <c r="L525" s="43"/>
      <c r="M525" s="43"/>
      <c r="N525" s="43"/>
      <c r="O525" s="43"/>
      <c r="P525" s="43"/>
      <c r="Q525" s="44"/>
      <c r="R525" s="44"/>
      <c r="S525" s="43"/>
      <c r="T525" s="43"/>
      <c r="U525" s="44"/>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43"/>
      <c r="BH525" s="43"/>
      <c r="BI525" s="43"/>
      <c r="BJ525" s="43"/>
      <c r="BK525" s="43"/>
      <c r="BL525" s="43"/>
      <c r="BM525" s="43"/>
      <c r="BN525" s="43"/>
    </row>
    <row r="526" ht="13.5" customHeight="1">
      <c r="A526" s="11"/>
      <c r="B526" s="11"/>
      <c r="C526" s="43"/>
      <c r="D526" s="43"/>
      <c r="E526" s="43"/>
      <c r="F526" s="43"/>
      <c r="G526" s="43"/>
      <c r="H526" s="43"/>
      <c r="I526" s="43"/>
      <c r="J526" s="43"/>
      <c r="K526" s="43"/>
      <c r="L526" s="43"/>
      <c r="M526" s="43"/>
      <c r="N526" s="43"/>
      <c r="O526" s="43"/>
      <c r="P526" s="43"/>
      <c r="Q526" s="44"/>
      <c r="R526" s="44"/>
      <c r="S526" s="43"/>
      <c r="T526" s="43"/>
      <c r="U526" s="44"/>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43"/>
      <c r="BH526" s="43"/>
      <c r="BI526" s="43"/>
      <c r="BJ526" s="43"/>
      <c r="BK526" s="43"/>
      <c r="BL526" s="43"/>
      <c r="BM526" s="43"/>
      <c r="BN526" s="43"/>
    </row>
    <row r="527" ht="13.5" customHeight="1">
      <c r="A527" s="11"/>
      <c r="B527" s="11"/>
      <c r="C527" s="43"/>
      <c r="D527" s="43"/>
      <c r="E527" s="43"/>
      <c r="F527" s="43"/>
      <c r="G527" s="43"/>
      <c r="H527" s="43"/>
      <c r="I527" s="43"/>
      <c r="J527" s="43"/>
      <c r="K527" s="43"/>
      <c r="L527" s="43"/>
      <c r="M527" s="43"/>
      <c r="N527" s="43"/>
      <c r="O527" s="43"/>
      <c r="P527" s="43"/>
      <c r="Q527" s="44"/>
      <c r="R527" s="44"/>
      <c r="S527" s="43"/>
      <c r="T527" s="43"/>
      <c r="U527" s="44"/>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43"/>
      <c r="BH527" s="43"/>
      <c r="BI527" s="43"/>
      <c r="BJ527" s="43"/>
      <c r="BK527" s="43"/>
      <c r="BL527" s="43"/>
      <c r="BM527" s="43"/>
      <c r="BN527" s="43"/>
    </row>
    <row r="528" ht="13.5" customHeight="1">
      <c r="A528" s="11"/>
      <c r="B528" s="11"/>
      <c r="C528" s="43"/>
      <c r="D528" s="43"/>
      <c r="E528" s="43"/>
      <c r="F528" s="43"/>
      <c r="G528" s="43"/>
      <c r="H528" s="43"/>
      <c r="I528" s="43"/>
      <c r="J528" s="43"/>
      <c r="K528" s="43"/>
      <c r="L528" s="43"/>
      <c r="M528" s="43"/>
      <c r="N528" s="43"/>
      <c r="O528" s="43"/>
      <c r="P528" s="43"/>
      <c r="Q528" s="44"/>
      <c r="R528" s="44"/>
      <c r="S528" s="43"/>
      <c r="T528" s="43"/>
      <c r="U528" s="44"/>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43"/>
      <c r="BH528" s="43"/>
      <c r="BI528" s="43"/>
      <c r="BJ528" s="43"/>
      <c r="BK528" s="43"/>
      <c r="BL528" s="43"/>
      <c r="BM528" s="43"/>
      <c r="BN528" s="43"/>
    </row>
    <row r="529" ht="13.5" customHeight="1">
      <c r="A529" s="11"/>
      <c r="B529" s="11"/>
      <c r="C529" s="43"/>
      <c r="D529" s="43"/>
      <c r="E529" s="43"/>
      <c r="F529" s="43"/>
      <c r="G529" s="43"/>
      <c r="H529" s="43"/>
      <c r="I529" s="43"/>
      <c r="J529" s="43"/>
      <c r="K529" s="43"/>
      <c r="L529" s="43"/>
      <c r="M529" s="43"/>
      <c r="N529" s="43"/>
      <c r="O529" s="43"/>
      <c r="P529" s="43"/>
      <c r="Q529" s="44"/>
      <c r="R529" s="44"/>
      <c r="S529" s="43"/>
      <c r="T529" s="43"/>
      <c r="U529" s="44"/>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43"/>
      <c r="BH529" s="43"/>
      <c r="BI529" s="43"/>
      <c r="BJ529" s="43"/>
      <c r="BK529" s="43"/>
      <c r="BL529" s="43"/>
      <c r="BM529" s="43"/>
      <c r="BN529" s="43"/>
    </row>
    <row r="530" ht="13.5" customHeight="1">
      <c r="A530" s="11"/>
      <c r="B530" s="11"/>
      <c r="C530" s="43"/>
      <c r="D530" s="43"/>
      <c r="E530" s="43"/>
      <c r="F530" s="43"/>
      <c r="G530" s="43"/>
      <c r="H530" s="43"/>
      <c r="I530" s="43"/>
      <c r="J530" s="43"/>
      <c r="K530" s="43"/>
      <c r="L530" s="43"/>
      <c r="M530" s="43"/>
      <c r="N530" s="43"/>
      <c r="O530" s="43"/>
      <c r="P530" s="43"/>
      <c r="Q530" s="44"/>
      <c r="R530" s="44"/>
      <c r="S530" s="43"/>
      <c r="T530" s="43"/>
      <c r="U530" s="44"/>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43"/>
      <c r="BH530" s="43"/>
      <c r="BI530" s="43"/>
      <c r="BJ530" s="43"/>
      <c r="BK530" s="43"/>
      <c r="BL530" s="43"/>
      <c r="BM530" s="43"/>
      <c r="BN530" s="43"/>
    </row>
    <row r="531" ht="13.5" customHeight="1">
      <c r="A531" s="11"/>
      <c r="B531" s="11"/>
      <c r="C531" s="43"/>
      <c r="D531" s="43"/>
      <c r="E531" s="43"/>
      <c r="F531" s="43"/>
      <c r="G531" s="43"/>
      <c r="H531" s="43"/>
      <c r="I531" s="43"/>
      <c r="J531" s="43"/>
      <c r="K531" s="43"/>
      <c r="L531" s="43"/>
      <c r="M531" s="43"/>
      <c r="N531" s="43"/>
      <c r="O531" s="43"/>
      <c r="P531" s="43"/>
      <c r="Q531" s="44"/>
      <c r="R531" s="44"/>
      <c r="S531" s="43"/>
      <c r="T531" s="43"/>
      <c r="U531" s="44"/>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43"/>
      <c r="BH531" s="43"/>
      <c r="BI531" s="43"/>
      <c r="BJ531" s="43"/>
      <c r="BK531" s="43"/>
      <c r="BL531" s="43"/>
      <c r="BM531" s="43"/>
      <c r="BN531" s="43"/>
    </row>
    <row r="532" ht="13.5" customHeight="1">
      <c r="A532" s="11"/>
      <c r="B532" s="11"/>
      <c r="C532" s="43"/>
      <c r="D532" s="43"/>
      <c r="E532" s="43"/>
      <c r="F532" s="43"/>
      <c r="G532" s="43"/>
      <c r="H532" s="43"/>
      <c r="I532" s="43"/>
      <c r="J532" s="43"/>
      <c r="K532" s="43"/>
      <c r="L532" s="43"/>
      <c r="M532" s="43"/>
      <c r="N532" s="43"/>
      <c r="O532" s="43"/>
      <c r="P532" s="43"/>
      <c r="Q532" s="44"/>
      <c r="R532" s="44"/>
      <c r="S532" s="43"/>
      <c r="T532" s="43"/>
      <c r="U532" s="44"/>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43"/>
      <c r="BH532" s="43"/>
      <c r="BI532" s="43"/>
      <c r="BJ532" s="43"/>
      <c r="BK532" s="43"/>
      <c r="BL532" s="43"/>
      <c r="BM532" s="43"/>
      <c r="BN532" s="43"/>
    </row>
    <row r="533" ht="13.5" customHeight="1">
      <c r="A533" s="11"/>
      <c r="B533" s="11"/>
      <c r="C533" s="43"/>
      <c r="D533" s="43"/>
      <c r="E533" s="43"/>
      <c r="F533" s="43"/>
      <c r="G533" s="43"/>
      <c r="H533" s="43"/>
      <c r="I533" s="43"/>
      <c r="J533" s="43"/>
      <c r="K533" s="43"/>
      <c r="L533" s="43"/>
      <c r="M533" s="43"/>
      <c r="N533" s="43"/>
      <c r="O533" s="43"/>
      <c r="P533" s="43"/>
      <c r="Q533" s="44"/>
      <c r="R533" s="44"/>
      <c r="S533" s="43"/>
      <c r="T533" s="43"/>
      <c r="U533" s="44"/>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43"/>
      <c r="BH533" s="43"/>
      <c r="BI533" s="43"/>
      <c r="BJ533" s="43"/>
      <c r="BK533" s="43"/>
      <c r="BL533" s="43"/>
      <c r="BM533" s="43"/>
      <c r="BN533" s="43"/>
    </row>
    <row r="534" ht="13.5" customHeight="1">
      <c r="A534" s="11"/>
      <c r="B534" s="11"/>
      <c r="C534" s="43"/>
      <c r="D534" s="43"/>
      <c r="E534" s="43"/>
      <c r="F534" s="43"/>
      <c r="G534" s="43"/>
      <c r="H534" s="43"/>
      <c r="I534" s="43"/>
      <c r="J534" s="43"/>
      <c r="K534" s="43"/>
      <c r="L534" s="43"/>
      <c r="M534" s="43"/>
      <c r="N534" s="43"/>
      <c r="O534" s="43"/>
      <c r="P534" s="43"/>
      <c r="Q534" s="44"/>
      <c r="R534" s="44"/>
      <c r="S534" s="43"/>
      <c r="T534" s="43"/>
      <c r="U534" s="44"/>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43"/>
      <c r="BH534" s="43"/>
      <c r="BI534" s="43"/>
      <c r="BJ534" s="43"/>
      <c r="BK534" s="43"/>
      <c r="BL534" s="43"/>
      <c r="BM534" s="43"/>
      <c r="BN534" s="43"/>
    </row>
    <row r="535" ht="13.5" customHeight="1">
      <c r="A535" s="11"/>
      <c r="B535" s="11"/>
      <c r="C535" s="43"/>
      <c r="D535" s="43"/>
      <c r="E535" s="43"/>
      <c r="F535" s="43"/>
      <c r="G535" s="43"/>
      <c r="H535" s="43"/>
      <c r="I535" s="43"/>
      <c r="J535" s="43"/>
      <c r="K535" s="43"/>
      <c r="L535" s="43"/>
      <c r="M535" s="43"/>
      <c r="N535" s="43"/>
      <c r="O535" s="43"/>
      <c r="P535" s="43"/>
      <c r="Q535" s="44"/>
      <c r="R535" s="44"/>
      <c r="S535" s="43"/>
      <c r="T535" s="43"/>
      <c r="U535" s="44"/>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43"/>
      <c r="BH535" s="43"/>
      <c r="BI535" s="43"/>
      <c r="BJ535" s="43"/>
      <c r="BK535" s="43"/>
      <c r="BL535" s="43"/>
      <c r="BM535" s="43"/>
      <c r="BN535" s="43"/>
    </row>
    <row r="536" ht="13.5" customHeight="1">
      <c r="A536" s="11"/>
      <c r="B536" s="11"/>
      <c r="C536" s="43"/>
      <c r="D536" s="43"/>
      <c r="E536" s="43"/>
      <c r="F536" s="43"/>
      <c r="G536" s="43"/>
      <c r="H536" s="43"/>
      <c r="I536" s="43"/>
      <c r="J536" s="43"/>
      <c r="K536" s="43"/>
      <c r="L536" s="43"/>
      <c r="M536" s="43"/>
      <c r="N536" s="43"/>
      <c r="O536" s="43"/>
      <c r="P536" s="43"/>
      <c r="Q536" s="44"/>
      <c r="R536" s="44"/>
      <c r="S536" s="43"/>
      <c r="T536" s="43"/>
      <c r="U536" s="44"/>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43"/>
      <c r="BH536" s="43"/>
      <c r="BI536" s="43"/>
      <c r="BJ536" s="43"/>
      <c r="BK536" s="43"/>
      <c r="BL536" s="43"/>
      <c r="BM536" s="43"/>
      <c r="BN536" s="43"/>
    </row>
    <row r="537" ht="13.5" customHeight="1">
      <c r="A537" s="11"/>
      <c r="B537" s="11"/>
      <c r="C537" s="43"/>
      <c r="D537" s="43"/>
      <c r="E537" s="43"/>
      <c r="F537" s="43"/>
      <c r="G537" s="43"/>
      <c r="H537" s="43"/>
      <c r="I537" s="43"/>
      <c r="J537" s="43"/>
      <c r="K537" s="43"/>
      <c r="L537" s="43"/>
      <c r="M537" s="43"/>
      <c r="N537" s="43"/>
      <c r="O537" s="43"/>
      <c r="P537" s="43"/>
      <c r="Q537" s="44"/>
      <c r="R537" s="44"/>
      <c r="S537" s="43"/>
      <c r="T537" s="43"/>
      <c r="U537" s="44"/>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43"/>
      <c r="BH537" s="43"/>
      <c r="BI537" s="43"/>
      <c r="BJ537" s="43"/>
      <c r="BK537" s="43"/>
      <c r="BL537" s="43"/>
      <c r="BM537" s="43"/>
      <c r="BN537" s="43"/>
    </row>
    <row r="538" ht="13.5" customHeight="1">
      <c r="A538" s="11"/>
      <c r="B538" s="11"/>
      <c r="C538" s="43"/>
      <c r="D538" s="43"/>
      <c r="E538" s="43"/>
      <c r="F538" s="43"/>
      <c r="G538" s="43"/>
      <c r="H538" s="43"/>
      <c r="I538" s="43"/>
      <c r="J538" s="43"/>
      <c r="K538" s="43"/>
      <c r="L538" s="43"/>
      <c r="M538" s="43"/>
      <c r="N538" s="43"/>
      <c r="O538" s="43"/>
      <c r="P538" s="43"/>
      <c r="Q538" s="44"/>
      <c r="R538" s="44"/>
      <c r="S538" s="43"/>
      <c r="T538" s="43"/>
      <c r="U538" s="44"/>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43"/>
      <c r="BH538" s="43"/>
      <c r="BI538" s="43"/>
      <c r="BJ538" s="43"/>
      <c r="BK538" s="43"/>
      <c r="BL538" s="43"/>
      <c r="BM538" s="43"/>
      <c r="BN538" s="43"/>
    </row>
    <row r="539" ht="13.5" customHeight="1">
      <c r="A539" s="11"/>
      <c r="B539" s="11"/>
      <c r="C539" s="43"/>
      <c r="D539" s="43"/>
      <c r="E539" s="43"/>
      <c r="F539" s="43"/>
      <c r="G539" s="43"/>
      <c r="H539" s="43"/>
      <c r="I539" s="43"/>
      <c r="J539" s="43"/>
      <c r="K539" s="43"/>
      <c r="L539" s="43"/>
      <c r="M539" s="43"/>
      <c r="N539" s="43"/>
      <c r="O539" s="43"/>
      <c r="P539" s="43"/>
      <c r="Q539" s="44"/>
      <c r="R539" s="44"/>
      <c r="S539" s="43"/>
      <c r="T539" s="43"/>
      <c r="U539" s="44"/>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43"/>
      <c r="BH539" s="43"/>
      <c r="BI539" s="43"/>
      <c r="BJ539" s="43"/>
      <c r="BK539" s="43"/>
      <c r="BL539" s="43"/>
      <c r="BM539" s="43"/>
      <c r="BN539" s="43"/>
    </row>
    <row r="540" ht="13.5" customHeight="1">
      <c r="A540" s="11"/>
      <c r="B540" s="11"/>
      <c r="C540" s="43"/>
      <c r="D540" s="43"/>
      <c r="E540" s="43"/>
      <c r="F540" s="43"/>
      <c r="G540" s="43"/>
      <c r="H540" s="43"/>
      <c r="I540" s="43"/>
      <c r="J540" s="43"/>
      <c r="K540" s="43"/>
      <c r="L540" s="43"/>
      <c r="M540" s="43"/>
      <c r="N540" s="43"/>
      <c r="O540" s="43"/>
      <c r="P540" s="43"/>
      <c r="Q540" s="44"/>
      <c r="R540" s="44"/>
      <c r="S540" s="43"/>
      <c r="T540" s="43"/>
      <c r="U540" s="44"/>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43"/>
      <c r="BH540" s="43"/>
      <c r="BI540" s="43"/>
      <c r="BJ540" s="43"/>
      <c r="BK540" s="43"/>
      <c r="BL540" s="43"/>
      <c r="BM540" s="43"/>
      <c r="BN540" s="43"/>
    </row>
    <row r="541" ht="13.5" customHeight="1">
      <c r="A541" s="11"/>
      <c r="B541" s="11"/>
      <c r="C541" s="43"/>
      <c r="D541" s="43"/>
      <c r="E541" s="43"/>
      <c r="F541" s="43"/>
      <c r="G541" s="43"/>
      <c r="H541" s="43"/>
      <c r="I541" s="43"/>
      <c r="J541" s="43"/>
      <c r="K541" s="43"/>
      <c r="L541" s="43"/>
      <c r="M541" s="43"/>
      <c r="N541" s="43"/>
      <c r="O541" s="43"/>
      <c r="P541" s="43"/>
      <c r="Q541" s="44"/>
      <c r="R541" s="44"/>
      <c r="S541" s="43"/>
      <c r="T541" s="43"/>
      <c r="U541" s="44"/>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43"/>
      <c r="BH541" s="43"/>
      <c r="BI541" s="43"/>
      <c r="BJ541" s="43"/>
      <c r="BK541" s="43"/>
      <c r="BL541" s="43"/>
      <c r="BM541" s="43"/>
      <c r="BN541" s="43"/>
    </row>
    <row r="542" ht="13.5" customHeight="1">
      <c r="A542" s="11"/>
      <c r="B542" s="11"/>
      <c r="C542" s="43"/>
      <c r="D542" s="43"/>
      <c r="E542" s="43"/>
      <c r="F542" s="43"/>
      <c r="G542" s="43"/>
      <c r="H542" s="43"/>
      <c r="I542" s="43"/>
      <c r="J542" s="43"/>
      <c r="K542" s="43"/>
      <c r="L542" s="43"/>
      <c r="M542" s="43"/>
      <c r="N542" s="43"/>
      <c r="O542" s="43"/>
      <c r="P542" s="43"/>
      <c r="Q542" s="44"/>
      <c r="R542" s="44"/>
      <c r="S542" s="43"/>
      <c r="T542" s="43"/>
      <c r="U542" s="44"/>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43"/>
      <c r="BH542" s="43"/>
      <c r="BI542" s="43"/>
      <c r="BJ542" s="43"/>
      <c r="BK542" s="43"/>
      <c r="BL542" s="43"/>
      <c r="BM542" s="43"/>
      <c r="BN542" s="43"/>
    </row>
    <row r="543" ht="13.5" customHeight="1">
      <c r="A543" s="11"/>
      <c r="B543" s="11"/>
      <c r="C543" s="43"/>
      <c r="D543" s="43"/>
      <c r="E543" s="43"/>
      <c r="F543" s="43"/>
      <c r="G543" s="43"/>
      <c r="H543" s="43"/>
      <c r="I543" s="43"/>
      <c r="J543" s="43"/>
      <c r="K543" s="43"/>
      <c r="L543" s="43"/>
      <c r="M543" s="43"/>
      <c r="N543" s="43"/>
      <c r="O543" s="43"/>
      <c r="P543" s="43"/>
      <c r="Q543" s="44"/>
      <c r="R543" s="44"/>
      <c r="S543" s="43"/>
      <c r="T543" s="43"/>
      <c r="U543" s="44"/>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43"/>
      <c r="BH543" s="43"/>
      <c r="BI543" s="43"/>
      <c r="BJ543" s="43"/>
      <c r="BK543" s="43"/>
      <c r="BL543" s="43"/>
      <c r="BM543" s="43"/>
      <c r="BN543" s="43"/>
    </row>
    <row r="544" ht="13.5" customHeight="1">
      <c r="A544" s="11"/>
      <c r="B544" s="11"/>
      <c r="C544" s="43"/>
      <c r="D544" s="43"/>
      <c r="E544" s="43"/>
      <c r="F544" s="43"/>
      <c r="G544" s="43"/>
      <c r="H544" s="43"/>
      <c r="I544" s="43"/>
      <c r="J544" s="43"/>
      <c r="K544" s="43"/>
      <c r="L544" s="43"/>
      <c r="M544" s="43"/>
      <c r="N544" s="43"/>
      <c r="O544" s="43"/>
      <c r="P544" s="43"/>
      <c r="Q544" s="44"/>
      <c r="R544" s="44"/>
      <c r="S544" s="43"/>
      <c r="T544" s="43"/>
      <c r="U544" s="44"/>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43"/>
      <c r="BH544" s="43"/>
      <c r="BI544" s="43"/>
      <c r="BJ544" s="43"/>
      <c r="BK544" s="43"/>
      <c r="BL544" s="43"/>
      <c r="BM544" s="43"/>
      <c r="BN544" s="43"/>
    </row>
    <row r="545" ht="13.5" customHeight="1">
      <c r="A545" s="11"/>
      <c r="B545" s="11"/>
      <c r="C545" s="43"/>
      <c r="D545" s="43"/>
      <c r="E545" s="43"/>
      <c r="F545" s="43"/>
      <c r="G545" s="43"/>
      <c r="H545" s="43"/>
      <c r="I545" s="43"/>
      <c r="J545" s="43"/>
      <c r="K545" s="43"/>
      <c r="L545" s="43"/>
      <c r="M545" s="43"/>
      <c r="N545" s="43"/>
      <c r="O545" s="43"/>
      <c r="P545" s="43"/>
      <c r="Q545" s="44"/>
      <c r="R545" s="44"/>
      <c r="S545" s="43"/>
      <c r="T545" s="43"/>
      <c r="U545" s="44"/>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43"/>
      <c r="BH545" s="43"/>
      <c r="BI545" s="43"/>
      <c r="BJ545" s="43"/>
      <c r="BK545" s="43"/>
      <c r="BL545" s="43"/>
      <c r="BM545" s="43"/>
      <c r="BN545" s="43"/>
    </row>
    <row r="546" ht="13.5" customHeight="1">
      <c r="A546" s="11"/>
      <c r="B546" s="11"/>
      <c r="C546" s="43"/>
      <c r="D546" s="43"/>
      <c r="E546" s="43"/>
      <c r="F546" s="43"/>
      <c r="G546" s="43"/>
      <c r="H546" s="43"/>
      <c r="I546" s="43"/>
      <c r="J546" s="43"/>
      <c r="K546" s="43"/>
      <c r="L546" s="43"/>
      <c r="M546" s="43"/>
      <c r="N546" s="43"/>
      <c r="O546" s="43"/>
      <c r="P546" s="43"/>
      <c r="Q546" s="44"/>
      <c r="R546" s="44"/>
      <c r="S546" s="43"/>
      <c r="T546" s="43"/>
      <c r="U546" s="44"/>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43"/>
      <c r="BH546" s="43"/>
      <c r="BI546" s="43"/>
      <c r="BJ546" s="43"/>
      <c r="BK546" s="43"/>
      <c r="BL546" s="43"/>
      <c r="BM546" s="43"/>
      <c r="BN546" s="43"/>
    </row>
    <row r="547" ht="13.5" customHeight="1">
      <c r="A547" s="11"/>
      <c r="B547" s="11"/>
      <c r="C547" s="43"/>
      <c r="D547" s="43"/>
      <c r="E547" s="43"/>
      <c r="F547" s="43"/>
      <c r="G547" s="43"/>
      <c r="H547" s="43"/>
      <c r="I547" s="43"/>
      <c r="J547" s="43"/>
      <c r="K547" s="43"/>
      <c r="L547" s="43"/>
      <c r="M547" s="43"/>
      <c r="N547" s="43"/>
      <c r="O547" s="43"/>
      <c r="P547" s="43"/>
      <c r="Q547" s="44"/>
      <c r="R547" s="44"/>
      <c r="S547" s="43"/>
      <c r="T547" s="43"/>
      <c r="U547" s="44"/>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43"/>
      <c r="BH547" s="43"/>
      <c r="BI547" s="43"/>
      <c r="BJ547" s="43"/>
      <c r="BK547" s="43"/>
      <c r="BL547" s="43"/>
      <c r="BM547" s="43"/>
      <c r="BN547" s="43"/>
    </row>
    <row r="548" ht="13.5" customHeight="1">
      <c r="A548" s="11"/>
      <c r="B548" s="11"/>
      <c r="C548" s="43"/>
      <c r="D548" s="43"/>
      <c r="E548" s="43"/>
      <c r="F548" s="43"/>
      <c r="G548" s="43"/>
      <c r="H548" s="43"/>
      <c r="I548" s="43"/>
      <c r="J548" s="43"/>
      <c r="K548" s="43"/>
      <c r="L548" s="43"/>
      <c r="M548" s="43"/>
      <c r="N548" s="43"/>
      <c r="O548" s="43"/>
      <c r="P548" s="43"/>
      <c r="Q548" s="44"/>
      <c r="R548" s="44"/>
      <c r="S548" s="43"/>
      <c r="T548" s="43"/>
      <c r="U548" s="44"/>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43"/>
      <c r="BH548" s="43"/>
      <c r="BI548" s="43"/>
      <c r="BJ548" s="43"/>
      <c r="BK548" s="43"/>
      <c r="BL548" s="43"/>
      <c r="BM548" s="43"/>
      <c r="BN548" s="43"/>
    </row>
    <row r="549" ht="13.5" customHeight="1">
      <c r="A549" s="11"/>
      <c r="B549" s="11"/>
      <c r="C549" s="43"/>
      <c r="D549" s="43"/>
      <c r="E549" s="43"/>
      <c r="F549" s="43"/>
      <c r="G549" s="43"/>
      <c r="H549" s="43"/>
      <c r="I549" s="43"/>
      <c r="J549" s="43"/>
      <c r="K549" s="43"/>
      <c r="L549" s="43"/>
      <c r="M549" s="43"/>
      <c r="N549" s="43"/>
      <c r="O549" s="43"/>
      <c r="P549" s="43"/>
      <c r="Q549" s="44"/>
      <c r="R549" s="44"/>
      <c r="S549" s="43"/>
      <c r="T549" s="43"/>
      <c r="U549" s="44"/>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43"/>
      <c r="BH549" s="43"/>
      <c r="BI549" s="43"/>
      <c r="BJ549" s="43"/>
      <c r="BK549" s="43"/>
      <c r="BL549" s="43"/>
      <c r="BM549" s="43"/>
      <c r="BN549" s="43"/>
    </row>
    <row r="550" ht="13.5" customHeight="1">
      <c r="A550" s="11"/>
      <c r="B550" s="11"/>
      <c r="C550" s="43"/>
      <c r="D550" s="43"/>
      <c r="E550" s="43"/>
      <c r="F550" s="43"/>
      <c r="G550" s="43"/>
      <c r="H550" s="43"/>
      <c r="I550" s="43"/>
      <c r="J550" s="43"/>
      <c r="K550" s="43"/>
      <c r="L550" s="43"/>
      <c r="M550" s="43"/>
      <c r="N550" s="43"/>
      <c r="O550" s="43"/>
      <c r="P550" s="43"/>
      <c r="Q550" s="44"/>
      <c r="R550" s="44"/>
      <c r="S550" s="43"/>
      <c r="T550" s="43"/>
      <c r="U550" s="44"/>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43"/>
      <c r="BH550" s="43"/>
      <c r="BI550" s="43"/>
      <c r="BJ550" s="43"/>
      <c r="BK550" s="43"/>
      <c r="BL550" s="43"/>
      <c r="BM550" s="43"/>
      <c r="BN550" s="43"/>
    </row>
    <row r="551" ht="13.5" customHeight="1">
      <c r="A551" s="11"/>
      <c r="B551" s="11"/>
      <c r="C551" s="43"/>
      <c r="D551" s="43"/>
      <c r="E551" s="43"/>
      <c r="F551" s="43"/>
      <c r="G551" s="43"/>
      <c r="H551" s="43"/>
      <c r="I551" s="43"/>
      <c r="J551" s="43"/>
      <c r="K551" s="43"/>
      <c r="L551" s="43"/>
      <c r="M551" s="43"/>
      <c r="N551" s="43"/>
      <c r="O551" s="43"/>
      <c r="P551" s="43"/>
      <c r="Q551" s="44"/>
      <c r="R551" s="44"/>
      <c r="S551" s="43"/>
      <c r="T551" s="43"/>
      <c r="U551" s="44"/>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43"/>
      <c r="BH551" s="43"/>
      <c r="BI551" s="43"/>
      <c r="BJ551" s="43"/>
      <c r="BK551" s="43"/>
      <c r="BL551" s="43"/>
      <c r="BM551" s="43"/>
      <c r="BN551" s="43"/>
    </row>
    <row r="552" ht="13.5" customHeight="1">
      <c r="A552" s="11"/>
      <c r="B552" s="11"/>
      <c r="C552" s="43"/>
      <c r="D552" s="43"/>
      <c r="E552" s="43"/>
      <c r="F552" s="43"/>
      <c r="G552" s="43"/>
      <c r="H552" s="43"/>
      <c r="I552" s="43"/>
      <c r="J552" s="43"/>
      <c r="K552" s="43"/>
      <c r="L552" s="43"/>
      <c r="M552" s="43"/>
      <c r="N552" s="43"/>
      <c r="O552" s="43"/>
      <c r="P552" s="43"/>
      <c r="Q552" s="44"/>
      <c r="R552" s="44"/>
      <c r="S552" s="43"/>
      <c r="T552" s="43"/>
      <c r="U552" s="44"/>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43"/>
      <c r="BH552" s="43"/>
      <c r="BI552" s="43"/>
      <c r="BJ552" s="43"/>
      <c r="BK552" s="43"/>
      <c r="BL552" s="43"/>
      <c r="BM552" s="43"/>
      <c r="BN552" s="43"/>
    </row>
    <row r="553" ht="13.5" customHeight="1">
      <c r="A553" s="11"/>
      <c r="B553" s="11"/>
      <c r="C553" s="43"/>
      <c r="D553" s="43"/>
      <c r="E553" s="43"/>
      <c r="F553" s="43"/>
      <c r="G553" s="43"/>
      <c r="H553" s="43"/>
      <c r="I553" s="43"/>
      <c r="J553" s="43"/>
      <c r="K553" s="43"/>
      <c r="L553" s="43"/>
      <c r="M553" s="43"/>
      <c r="N553" s="43"/>
      <c r="O553" s="43"/>
      <c r="P553" s="43"/>
      <c r="Q553" s="44"/>
      <c r="R553" s="44"/>
      <c r="S553" s="43"/>
      <c r="T553" s="43"/>
      <c r="U553" s="44"/>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43"/>
      <c r="BH553" s="43"/>
      <c r="BI553" s="43"/>
      <c r="BJ553" s="43"/>
      <c r="BK553" s="43"/>
      <c r="BL553" s="43"/>
      <c r="BM553" s="43"/>
      <c r="BN553" s="43"/>
    </row>
    <row r="554" ht="13.5" customHeight="1">
      <c r="A554" s="11"/>
      <c r="B554" s="11"/>
      <c r="C554" s="43"/>
      <c r="D554" s="43"/>
      <c r="E554" s="43"/>
      <c r="F554" s="43"/>
      <c r="G554" s="43"/>
      <c r="H554" s="43"/>
      <c r="I554" s="43"/>
      <c r="J554" s="43"/>
      <c r="K554" s="43"/>
      <c r="L554" s="43"/>
      <c r="M554" s="43"/>
      <c r="N554" s="43"/>
      <c r="O554" s="43"/>
      <c r="P554" s="43"/>
      <c r="Q554" s="44"/>
      <c r="R554" s="44"/>
      <c r="S554" s="43"/>
      <c r="T554" s="43"/>
      <c r="U554" s="44"/>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43"/>
      <c r="BH554" s="43"/>
      <c r="BI554" s="43"/>
      <c r="BJ554" s="43"/>
      <c r="BK554" s="43"/>
      <c r="BL554" s="43"/>
      <c r="BM554" s="43"/>
      <c r="BN554" s="43"/>
    </row>
    <row r="555" ht="13.5" customHeight="1">
      <c r="A555" s="11"/>
      <c r="B555" s="11"/>
      <c r="C555" s="43"/>
      <c r="D555" s="43"/>
      <c r="E555" s="43"/>
      <c r="F555" s="43"/>
      <c r="G555" s="43"/>
      <c r="H555" s="43"/>
      <c r="I555" s="43"/>
      <c r="J555" s="43"/>
      <c r="K555" s="43"/>
      <c r="L555" s="43"/>
      <c r="M555" s="43"/>
      <c r="N555" s="43"/>
      <c r="O555" s="43"/>
      <c r="P555" s="43"/>
      <c r="Q555" s="44"/>
      <c r="R555" s="44"/>
      <c r="S555" s="43"/>
      <c r="T555" s="43"/>
      <c r="U555" s="44"/>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43"/>
      <c r="BH555" s="43"/>
      <c r="BI555" s="43"/>
      <c r="BJ555" s="43"/>
      <c r="BK555" s="43"/>
      <c r="BL555" s="43"/>
      <c r="BM555" s="43"/>
      <c r="BN555" s="43"/>
    </row>
    <row r="556" ht="13.5" customHeight="1">
      <c r="A556" s="11"/>
      <c r="B556" s="11"/>
      <c r="C556" s="43"/>
      <c r="D556" s="43"/>
      <c r="E556" s="43"/>
      <c r="F556" s="43"/>
      <c r="G556" s="43"/>
      <c r="H556" s="43"/>
      <c r="I556" s="43"/>
      <c r="J556" s="43"/>
      <c r="K556" s="43"/>
      <c r="L556" s="43"/>
      <c r="M556" s="43"/>
      <c r="N556" s="43"/>
      <c r="O556" s="43"/>
      <c r="P556" s="43"/>
      <c r="Q556" s="44"/>
      <c r="R556" s="44"/>
      <c r="S556" s="43"/>
      <c r="T556" s="43"/>
      <c r="U556" s="44"/>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43"/>
      <c r="BH556" s="43"/>
      <c r="BI556" s="43"/>
      <c r="BJ556" s="43"/>
      <c r="BK556" s="43"/>
      <c r="BL556" s="43"/>
      <c r="BM556" s="43"/>
      <c r="BN556" s="43"/>
    </row>
    <row r="557" ht="13.5" customHeight="1">
      <c r="A557" s="11"/>
      <c r="B557" s="11"/>
      <c r="C557" s="43"/>
      <c r="D557" s="43"/>
      <c r="E557" s="43"/>
      <c r="F557" s="43"/>
      <c r="G557" s="43"/>
      <c r="H557" s="43"/>
      <c r="I557" s="43"/>
      <c r="J557" s="43"/>
      <c r="K557" s="43"/>
      <c r="L557" s="43"/>
      <c r="M557" s="43"/>
      <c r="N557" s="43"/>
      <c r="O557" s="43"/>
      <c r="P557" s="43"/>
      <c r="Q557" s="44"/>
      <c r="R557" s="44"/>
      <c r="S557" s="43"/>
      <c r="T557" s="43"/>
      <c r="U557" s="44"/>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43"/>
      <c r="BH557" s="43"/>
      <c r="BI557" s="43"/>
      <c r="BJ557" s="43"/>
      <c r="BK557" s="43"/>
      <c r="BL557" s="43"/>
      <c r="BM557" s="43"/>
      <c r="BN557" s="43"/>
    </row>
    <row r="558" ht="13.5" customHeight="1">
      <c r="A558" s="11"/>
      <c r="B558" s="11"/>
      <c r="C558" s="43"/>
      <c r="D558" s="43"/>
      <c r="E558" s="43"/>
      <c r="F558" s="43"/>
      <c r="G558" s="43"/>
      <c r="H558" s="43"/>
      <c r="I558" s="43"/>
      <c r="J558" s="43"/>
      <c r="K558" s="43"/>
      <c r="L558" s="43"/>
      <c r="M558" s="43"/>
      <c r="N558" s="43"/>
      <c r="O558" s="43"/>
      <c r="P558" s="43"/>
      <c r="Q558" s="44"/>
      <c r="R558" s="44"/>
      <c r="S558" s="43"/>
      <c r="T558" s="43"/>
      <c r="U558" s="44"/>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43"/>
      <c r="BH558" s="43"/>
      <c r="BI558" s="43"/>
      <c r="BJ558" s="43"/>
      <c r="BK558" s="43"/>
      <c r="BL558" s="43"/>
      <c r="BM558" s="43"/>
      <c r="BN558" s="43"/>
    </row>
    <row r="559" ht="13.5" customHeight="1">
      <c r="A559" s="11"/>
      <c r="B559" s="11"/>
      <c r="C559" s="43"/>
      <c r="D559" s="43"/>
      <c r="E559" s="43"/>
      <c r="F559" s="43"/>
      <c r="G559" s="43"/>
      <c r="H559" s="43"/>
      <c r="I559" s="43"/>
      <c r="J559" s="43"/>
      <c r="K559" s="43"/>
      <c r="L559" s="43"/>
      <c r="M559" s="43"/>
      <c r="N559" s="43"/>
      <c r="O559" s="43"/>
      <c r="P559" s="43"/>
      <c r="Q559" s="44"/>
      <c r="R559" s="44"/>
      <c r="S559" s="43"/>
      <c r="T559" s="43"/>
      <c r="U559" s="44"/>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43"/>
      <c r="BH559" s="43"/>
      <c r="BI559" s="43"/>
      <c r="BJ559" s="43"/>
      <c r="BK559" s="43"/>
      <c r="BL559" s="43"/>
      <c r="BM559" s="43"/>
      <c r="BN559" s="43"/>
    </row>
    <row r="560" ht="13.5" customHeight="1">
      <c r="A560" s="11"/>
      <c r="B560" s="11"/>
      <c r="C560" s="43"/>
      <c r="D560" s="43"/>
      <c r="E560" s="43"/>
      <c r="F560" s="43"/>
      <c r="G560" s="43"/>
      <c r="H560" s="43"/>
      <c r="I560" s="43"/>
      <c r="J560" s="43"/>
      <c r="K560" s="43"/>
      <c r="L560" s="43"/>
      <c r="M560" s="43"/>
      <c r="N560" s="43"/>
      <c r="O560" s="43"/>
      <c r="P560" s="43"/>
      <c r="Q560" s="44"/>
      <c r="R560" s="44"/>
      <c r="S560" s="43"/>
      <c r="T560" s="43"/>
      <c r="U560" s="44"/>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43"/>
      <c r="BH560" s="43"/>
      <c r="BI560" s="43"/>
      <c r="BJ560" s="43"/>
      <c r="BK560" s="43"/>
      <c r="BL560" s="43"/>
      <c r="BM560" s="43"/>
      <c r="BN560" s="43"/>
    </row>
    <row r="561" ht="13.5" customHeight="1">
      <c r="A561" s="11"/>
      <c r="B561" s="11"/>
      <c r="C561" s="43"/>
      <c r="D561" s="43"/>
      <c r="E561" s="43"/>
      <c r="F561" s="43"/>
      <c r="G561" s="43"/>
      <c r="H561" s="43"/>
      <c r="I561" s="43"/>
      <c r="J561" s="43"/>
      <c r="K561" s="43"/>
      <c r="L561" s="43"/>
      <c r="M561" s="43"/>
      <c r="N561" s="43"/>
      <c r="O561" s="43"/>
      <c r="P561" s="43"/>
      <c r="Q561" s="44"/>
      <c r="R561" s="44"/>
      <c r="S561" s="43"/>
      <c r="T561" s="43"/>
      <c r="U561" s="44"/>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43"/>
      <c r="BH561" s="43"/>
      <c r="BI561" s="43"/>
      <c r="BJ561" s="43"/>
      <c r="BK561" s="43"/>
      <c r="BL561" s="43"/>
      <c r="BM561" s="43"/>
      <c r="BN561" s="43"/>
    </row>
    <row r="562" ht="13.5" customHeight="1">
      <c r="A562" s="11"/>
      <c r="B562" s="11"/>
      <c r="C562" s="43"/>
      <c r="D562" s="43"/>
      <c r="E562" s="43"/>
      <c r="F562" s="43"/>
      <c r="G562" s="43"/>
      <c r="H562" s="43"/>
      <c r="I562" s="43"/>
      <c r="J562" s="43"/>
      <c r="K562" s="43"/>
      <c r="L562" s="43"/>
      <c r="M562" s="43"/>
      <c r="N562" s="43"/>
      <c r="O562" s="43"/>
      <c r="P562" s="43"/>
      <c r="Q562" s="44"/>
      <c r="R562" s="44"/>
      <c r="S562" s="43"/>
      <c r="T562" s="43"/>
      <c r="U562" s="44"/>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43"/>
      <c r="BH562" s="43"/>
      <c r="BI562" s="43"/>
      <c r="BJ562" s="43"/>
      <c r="BK562" s="43"/>
      <c r="BL562" s="43"/>
      <c r="BM562" s="43"/>
      <c r="BN562" s="43"/>
    </row>
    <row r="563" ht="13.5" customHeight="1">
      <c r="A563" s="11"/>
      <c r="B563" s="11"/>
      <c r="C563" s="43"/>
      <c r="D563" s="43"/>
      <c r="E563" s="43"/>
      <c r="F563" s="43"/>
      <c r="G563" s="43"/>
      <c r="H563" s="43"/>
      <c r="I563" s="43"/>
      <c r="J563" s="43"/>
      <c r="K563" s="43"/>
      <c r="L563" s="43"/>
      <c r="M563" s="43"/>
      <c r="N563" s="43"/>
      <c r="O563" s="43"/>
      <c r="P563" s="43"/>
      <c r="Q563" s="44"/>
      <c r="R563" s="44"/>
      <c r="S563" s="43"/>
      <c r="T563" s="43"/>
      <c r="U563" s="44"/>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43"/>
      <c r="BH563" s="43"/>
      <c r="BI563" s="43"/>
      <c r="BJ563" s="43"/>
      <c r="BK563" s="43"/>
      <c r="BL563" s="43"/>
      <c r="BM563" s="43"/>
      <c r="BN563" s="43"/>
    </row>
    <row r="564" ht="13.5" customHeight="1">
      <c r="A564" s="11"/>
      <c r="B564" s="11"/>
      <c r="C564" s="43"/>
      <c r="D564" s="43"/>
      <c r="E564" s="43"/>
      <c r="F564" s="43"/>
      <c r="G564" s="43"/>
      <c r="H564" s="43"/>
      <c r="I564" s="43"/>
      <c r="J564" s="43"/>
      <c r="K564" s="43"/>
      <c r="L564" s="43"/>
      <c r="M564" s="43"/>
      <c r="N564" s="43"/>
      <c r="O564" s="43"/>
      <c r="P564" s="43"/>
      <c r="Q564" s="44"/>
      <c r="R564" s="44"/>
      <c r="S564" s="43"/>
      <c r="T564" s="43"/>
      <c r="U564" s="44"/>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43"/>
      <c r="BH564" s="43"/>
      <c r="BI564" s="43"/>
      <c r="BJ564" s="43"/>
      <c r="BK564" s="43"/>
      <c r="BL564" s="43"/>
      <c r="BM564" s="43"/>
      <c r="BN564" s="43"/>
    </row>
    <row r="565" ht="13.5" customHeight="1">
      <c r="A565" s="11"/>
      <c r="B565" s="11"/>
      <c r="C565" s="43"/>
      <c r="D565" s="43"/>
      <c r="E565" s="43"/>
      <c r="F565" s="43"/>
      <c r="G565" s="43"/>
      <c r="H565" s="43"/>
      <c r="I565" s="43"/>
      <c r="J565" s="43"/>
      <c r="K565" s="43"/>
      <c r="L565" s="43"/>
      <c r="M565" s="43"/>
      <c r="N565" s="43"/>
      <c r="O565" s="43"/>
      <c r="P565" s="43"/>
      <c r="Q565" s="44"/>
      <c r="R565" s="44"/>
      <c r="S565" s="43"/>
      <c r="T565" s="43"/>
      <c r="U565" s="44"/>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43"/>
      <c r="BH565" s="43"/>
      <c r="BI565" s="43"/>
      <c r="BJ565" s="43"/>
      <c r="BK565" s="43"/>
      <c r="BL565" s="43"/>
      <c r="BM565" s="43"/>
      <c r="BN565" s="43"/>
    </row>
    <row r="566" ht="13.5" customHeight="1">
      <c r="A566" s="11"/>
      <c r="B566" s="11"/>
      <c r="C566" s="43"/>
      <c r="D566" s="43"/>
      <c r="E566" s="43"/>
      <c r="F566" s="43"/>
      <c r="G566" s="43"/>
      <c r="H566" s="43"/>
      <c r="I566" s="43"/>
      <c r="J566" s="43"/>
      <c r="K566" s="43"/>
      <c r="L566" s="43"/>
      <c r="M566" s="43"/>
      <c r="N566" s="43"/>
      <c r="O566" s="43"/>
      <c r="P566" s="43"/>
      <c r="Q566" s="44"/>
      <c r="R566" s="44"/>
      <c r="S566" s="43"/>
      <c r="T566" s="43"/>
      <c r="U566" s="44"/>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43"/>
      <c r="BH566" s="43"/>
      <c r="BI566" s="43"/>
      <c r="BJ566" s="43"/>
      <c r="BK566" s="43"/>
      <c r="BL566" s="43"/>
      <c r="BM566" s="43"/>
      <c r="BN566" s="43"/>
    </row>
    <row r="567" ht="13.5" customHeight="1">
      <c r="A567" s="11"/>
      <c r="B567" s="11"/>
      <c r="C567" s="43"/>
      <c r="D567" s="43"/>
      <c r="E567" s="43"/>
      <c r="F567" s="43"/>
      <c r="G567" s="43"/>
      <c r="H567" s="43"/>
      <c r="I567" s="43"/>
      <c r="J567" s="43"/>
      <c r="K567" s="43"/>
      <c r="L567" s="43"/>
      <c r="M567" s="43"/>
      <c r="N567" s="43"/>
      <c r="O567" s="43"/>
      <c r="P567" s="43"/>
      <c r="Q567" s="44"/>
      <c r="R567" s="44"/>
      <c r="S567" s="43"/>
      <c r="T567" s="43"/>
      <c r="U567" s="44"/>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43"/>
      <c r="BH567" s="43"/>
      <c r="BI567" s="43"/>
      <c r="BJ567" s="43"/>
      <c r="BK567" s="43"/>
      <c r="BL567" s="43"/>
      <c r="BM567" s="43"/>
      <c r="BN567" s="43"/>
    </row>
    <row r="568" ht="13.5" customHeight="1">
      <c r="A568" s="11"/>
      <c r="B568" s="11"/>
      <c r="C568" s="43"/>
      <c r="D568" s="43"/>
      <c r="E568" s="43"/>
      <c r="F568" s="43"/>
      <c r="G568" s="43"/>
      <c r="H568" s="43"/>
      <c r="I568" s="43"/>
      <c r="J568" s="43"/>
      <c r="K568" s="43"/>
      <c r="L568" s="43"/>
      <c r="M568" s="43"/>
      <c r="N568" s="43"/>
      <c r="O568" s="43"/>
      <c r="P568" s="43"/>
      <c r="Q568" s="44"/>
      <c r="R568" s="44"/>
      <c r="S568" s="43"/>
      <c r="T568" s="43"/>
      <c r="U568" s="44"/>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43"/>
      <c r="BH568" s="43"/>
      <c r="BI568" s="43"/>
      <c r="BJ568" s="43"/>
      <c r="BK568" s="43"/>
      <c r="BL568" s="43"/>
      <c r="BM568" s="43"/>
      <c r="BN568" s="43"/>
    </row>
    <row r="569" ht="13.5" customHeight="1">
      <c r="A569" s="11"/>
      <c r="B569" s="11"/>
      <c r="C569" s="43"/>
      <c r="D569" s="43"/>
      <c r="E569" s="43"/>
      <c r="F569" s="43"/>
      <c r="G569" s="43"/>
      <c r="H569" s="43"/>
      <c r="I569" s="43"/>
      <c r="J569" s="43"/>
      <c r="K569" s="43"/>
      <c r="L569" s="43"/>
      <c r="M569" s="43"/>
      <c r="N569" s="43"/>
      <c r="O569" s="43"/>
      <c r="P569" s="43"/>
      <c r="Q569" s="44"/>
      <c r="R569" s="44"/>
      <c r="S569" s="43"/>
      <c r="T569" s="43"/>
      <c r="U569" s="44"/>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43"/>
      <c r="BH569" s="43"/>
      <c r="BI569" s="43"/>
      <c r="BJ569" s="43"/>
      <c r="BK569" s="43"/>
      <c r="BL569" s="43"/>
      <c r="BM569" s="43"/>
      <c r="BN569" s="43"/>
    </row>
    <row r="570" ht="13.5" customHeight="1">
      <c r="A570" s="11"/>
      <c r="B570" s="11"/>
      <c r="C570" s="43"/>
      <c r="D570" s="43"/>
      <c r="E570" s="43"/>
      <c r="F570" s="43"/>
      <c r="G570" s="43"/>
      <c r="H570" s="43"/>
      <c r="I570" s="43"/>
      <c r="J570" s="43"/>
      <c r="K570" s="43"/>
      <c r="L570" s="43"/>
      <c r="M570" s="43"/>
      <c r="N570" s="43"/>
      <c r="O570" s="43"/>
      <c r="P570" s="43"/>
      <c r="Q570" s="44"/>
      <c r="R570" s="44"/>
      <c r="S570" s="43"/>
      <c r="T570" s="43"/>
      <c r="U570" s="44"/>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43"/>
      <c r="BH570" s="43"/>
      <c r="BI570" s="43"/>
      <c r="BJ570" s="43"/>
      <c r="BK570" s="43"/>
      <c r="BL570" s="43"/>
      <c r="BM570" s="43"/>
      <c r="BN570" s="43"/>
    </row>
    <row r="571" ht="13.5" customHeight="1">
      <c r="A571" s="11"/>
      <c r="B571" s="11"/>
      <c r="C571" s="43"/>
      <c r="D571" s="43"/>
      <c r="E571" s="43"/>
      <c r="F571" s="43"/>
      <c r="G571" s="43"/>
      <c r="H571" s="43"/>
      <c r="I571" s="43"/>
      <c r="J571" s="43"/>
      <c r="K571" s="43"/>
      <c r="L571" s="43"/>
      <c r="M571" s="43"/>
      <c r="N571" s="43"/>
      <c r="O571" s="43"/>
      <c r="P571" s="43"/>
      <c r="Q571" s="44"/>
      <c r="R571" s="44"/>
      <c r="S571" s="43"/>
      <c r="T571" s="43"/>
      <c r="U571" s="44"/>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43"/>
      <c r="BH571" s="43"/>
      <c r="BI571" s="43"/>
      <c r="BJ571" s="43"/>
      <c r="BK571" s="43"/>
      <c r="BL571" s="43"/>
      <c r="BM571" s="43"/>
      <c r="BN571" s="43"/>
    </row>
    <row r="572" ht="13.5" customHeight="1">
      <c r="A572" s="11"/>
      <c r="B572" s="11"/>
      <c r="C572" s="43"/>
      <c r="D572" s="43"/>
      <c r="E572" s="43"/>
      <c r="F572" s="43"/>
      <c r="G572" s="43"/>
      <c r="H572" s="43"/>
      <c r="I572" s="43"/>
      <c r="J572" s="43"/>
      <c r="K572" s="43"/>
      <c r="L572" s="43"/>
      <c r="M572" s="43"/>
      <c r="N572" s="43"/>
      <c r="O572" s="43"/>
      <c r="P572" s="43"/>
      <c r="Q572" s="44"/>
      <c r="R572" s="44"/>
      <c r="S572" s="43"/>
      <c r="T572" s="43"/>
      <c r="U572" s="44"/>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43"/>
      <c r="BH572" s="43"/>
      <c r="BI572" s="43"/>
      <c r="BJ572" s="43"/>
      <c r="BK572" s="43"/>
      <c r="BL572" s="43"/>
      <c r="BM572" s="43"/>
      <c r="BN572" s="43"/>
    </row>
    <row r="573" ht="13.5" customHeight="1">
      <c r="A573" s="11"/>
      <c r="B573" s="11"/>
      <c r="C573" s="43"/>
      <c r="D573" s="43"/>
      <c r="E573" s="43"/>
      <c r="F573" s="43"/>
      <c r="G573" s="43"/>
      <c r="H573" s="43"/>
      <c r="I573" s="43"/>
      <c r="J573" s="43"/>
      <c r="K573" s="43"/>
      <c r="L573" s="43"/>
      <c r="M573" s="43"/>
      <c r="N573" s="43"/>
      <c r="O573" s="43"/>
      <c r="P573" s="43"/>
      <c r="Q573" s="44"/>
      <c r="R573" s="44"/>
      <c r="S573" s="43"/>
      <c r="T573" s="43"/>
      <c r="U573" s="44"/>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43"/>
      <c r="BH573" s="43"/>
      <c r="BI573" s="43"/>
      <c r="BJ573" s="43"/>
      <c r="BK573" s="43"/>
      <c r="BL573" s="43"/>
      <c r="BM573" s="43"/>
      <c r="BN573" s="43"/>
    </row>
    <row r="574" ht="13.5" customHeight="1">
      <c r="A574" s="11"/>
      <c r="B574" s="11"/>
      <c r="C574" s="43"/>
      <c r="D574" s="43"/>
      <c r="E574" s="43"/>
      <c r="F574" s="43"/>
      <c r="G574" s="43"/>
      <c r="H574" s="43"/>
      <c r="I574" s="43"/>
      <c r="J574" s="43"/>
      <c r="K574" s="43"/>
      <c r="L574" s="43"/>
      <c r="M574" s="43"/>
      <c r="N574" s="43"/>
      <c r="O574" s="43"/>
      <c r="P574" s="43"/>
      <c r="Q574" s="44"/>
      <c r="R574" s="44"/>
      <c r="S574" s="43"/>
      <c r="T574" s="43"/>
      <c r="U574" s="44"/>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43"/>
      <c r="BH574" s="43"/>
      <c r="BI574" s="43"/>
      <c r="BJ574" s="43"/>
      <c r="BK574" s="43"/>
      <c r="BL574" s="43"/>
      <c r="BM574" s="43"/>
      <c r="BN574" s="43"/>
    </row>
    <row r="575" ht="13.5" customHeight="1">
      <c r="A575" s="11"/>
      <c r="B575" s="11"/>
      <c r="C575" s="43"/>
      <c r="D575" s="43"/>
      <c r="E575" s="43"/>
      <c r="F575" s="43"/>
      <c r="G575" s="43"/>
      <c r="H575" s="43"/>
      <c r="I575" s="43"/>
      <c r="J575" s="43"/>
      <c r="K575" s="43"/>
      <c r="L575" s="43"/>
      <c r="M575" s="43"/>
      <c r="N575" s="43"/>
      <c r="O575" s="43"/>
      <c r="P575" s="43"/>
      <c r="Q575" s="44"/>
      <c r="R575" s="44"/>
      <c r="S575" s="43"/>
      <c r="T575" s="43"/>
      <c r="U575" s="44"/>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43"/>
      <c r="BH575" s="43"/>
      <c r="BI575" s="43"/>
      <c r="BJ575" s="43"/>
      <c r="BK575" s="43"/>
      <c r="BL575" s="43"/>
      <c r="BM575" s="43"/>
      <c r="BN575" s="43"/>
    </row>
    <row r="576" ht="13.5" customHeight="1">
      <c r="A576" s="11"/>
      <c r="B576" s="11"/>
      <c r="C576" s="43"/>
      <c r="D576" s="43"/>
      <c r="E576" s="43"/>
      <c r="F576" s="43"/>
      <c r="G576" s="43"/>
      <c r="H576" s="43"/>
      <c r="I576" s="43"/>
      <c r="J576" s="43"/>
      <c r="K576" s="43"/>
      <c r="L576" s="43"/>
      <c r="M576" s="43"/>
      <c r="N576" s="43"/>
      <c r="O576" s="43"/>
      <c r="P576" s="43"/>
      <c r="Q576" s="44"/>
      <c r="R576" s="44"/>
      <c r="S576" s="43"/>
      <c r="T576" s="43"/>
      <c r="U576" s="44"/>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43"/>
      <c r="BH576" s="43"/>
      <c r="BI576" s="43"/>
      <c r="BJ576" s="43"/>
      <c r="BK576" s="43"/>
      <c r="BL576" s="43"/>
      <c r="BM576" s="43"/>
      <c r="BN576" s="43"/>
    </row>
    <row r="577" ht="13.5" customHeight="1">
      <c r="A577" s="11"/>
      <c r="B577" s="11"/>
      <c r="C577" s="43"/>
      <c r="D577" s="43"/>
      <c r="E577" s="43"/>
      <c r="F577" s="43"/>
      <c r="G577" s="43"/>
      <c r="H577" s="43"/>
      <c r="I577" s="43"/>
      <c r="J577" s="43"/>
      <c r="K577" s="43"/>
      <c r="L577" s="43"/>
      <c r="M577" s="43"/>
      <c r="N577" s="43"/>
      <c r="O577" s="43"/>
      <c r="P577" s="43"/>
      <c r="Q577" s="44"/>
      <c r="R577" s="44"/>
      <c r="S577" s="43"/>
      <c r="T577" s="43"/>
      <c r="U577" s="44"/>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43"/>
      <c r="BH577" s="43"/>
      <c r="BI577" s="43"/>
      <c r="BJ577" s="43"/>
      <c r="BK577" s="43"/>
      <c r="BL577" s="43"/>
      <c r="BM577" s="43"/>
      <c r="BN577" s="43"/>
    </row>
    <row r="578" ht="13.5" customHeight="1">
      <c r="A578" s="11"/>
      <c r="B578" s="11"/>
      <c r="C578" s="43"/>
      <c r="D578" s="43"/>
      <c r="E578" s="43"/>
      <c r="F578" s="43"/>
      <c r="G578" s="43"/>
      <c r="H578" s="43"/>
      <c r="I578" s="43"/>
      <c r="J578" s="43"/>
      <c r="K578" s="43"/>
      <c r="L578" s="43"/>
      <c r="M578" s="43"/>
      <c r="N578" s="43"/>
      <c r="O578" s="43"/>
      <c r="P578" s="43"/>
      <c r="Q578" s="44"/>
      <c r="R578" s="44"/>
      <c r="S578" s="43"/>
      <c r="T578" s="43"/>
      <c r="U578" s="44"/>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43"/>
      <c r="BH578" s="43"/>
      <c r="BI578" s="43"/>
      <c r="BJ578" s="43"/>
      <c r="BK578" s="43"/>
      <c r="BL578" s="43"/>
      <c r="BM578" s="43"/>
      <c r="BN578" s="43"/>
    </row>
    <row r="579" ht="13.5" customHeight="1">
      <c r="A579" s="11"/>
      <c r="B579" s="11"/>
      <c r="C579" s="43"/>
      <c r="D579" s="43"/>
      <c r="E579" s="43"/>
      <c r="F579" s="43"/>
      <c r="G579" s="43"/>
      <c r="H579" s="43"/>
      <c r="I579" s="43"/>
      <c r="J579" s="43"/>
      <c r="K579" s="43"/>
      <c r="L579" s="43"/>
      <c r="M579" s="43"/>
      <c r="N579" s="43"/>
      <c r="O579" s="43"/>
      <c r="P579" s="43"/>
      <c r="Q579" s="44"/>
      <c r="R579" s="44"/>
      <c r="S579" s="43"/>
      <c r="T579" s="43"/>
      <c r="U579" s="44"/>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43"/>
      <c r="BH579" s="43"/>
      <c r="BI579" s="43"/>
      <c r="BJ579" s="43"/>
      <c r="BK579" s="43"/>
      <c r="BL579" s="43"/>
      <c r="BM579" s="43"/>
      <c r="BN579" s="43"/>
    </row>
    <row r="580" ht="13.5" customHeight="1">
      <c r="A580" s="11"/>
      <c r="B580" s="11"/>
      <c r="C580" s="43"/>
      <c r="D580" s="43"/>
      <c r="E580" s="43"/>
      <c r="F580" s="43"/>
      <c r="G580" s="43"/>
      <c r="H580" s="43"/>
      <c r="I580" s="43"/>
      <c r="J580" s="43"/>
      <c r="K580" s="43"/>
      <c r="L580" s="43"/>
      <c r="M580" s="43"/>
      <c r="N580" s="43"/>
      <c r="O580" s="43"/>
      <c r="P580" s="43"/>
      <c r="Q580" s="44"/>
      <c r="R580" s="44"/>
      <c r="S580" s="43"/>
      <c r="T580" s="43"/>
      <c r="U580" s="44"/>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43"/>
      <c r="BH580" s="43"/>
      <c r="BI580" s="43"/>
      <c r="BJ580" s="43"/>
      <c r="BK580" s="43"/>
      <c r="BL580" s="43"/>
      <c r="BM580" s="43"/>
      <c r="BN580" s="43"/>
    </row>
    <row r="581" ht="13.5" customHeight="1">
      <c r="A581" s="11"/>
      <c r="B581" s="11"/>
      <c r="C581" s="43"/>
      <c r="D581" s="43"/>
      <c r="E581" s="43"/>
      <c r="F581" s="43"/>
      <c r="G581" s="43"/>
      <c r="H581" s="43"/>
      <c r="I581" s="43"/>
      <c r="J581" s="43"/>
      <c r="K581" s="43"/>
      <c r="L581" s="43"/>
      <c r="M581" s="43"/>
      <c r="N581" s="43"/>
      <c r="O581" s="43"/>
      <c r="P581" s="43"/>
      <c r="Q581" s="44"/>
      <c r="R581" s="44"/>
      <c r="S581" s="43"/>
      <c r="T581" s="43"/>
      <c r="U581" s="44"/>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43"/>
      <c r="BH581" s="43"/>
      <c r="BI581" s="43"/>
      <c r="BJ581" s="43"/>
      <c r="BK581" s="43"/>
      <c r="BL581" s="43"/>
      <c r="BM581" s="43"/>
      <c r="BN581" s="43"/>
    </row>
    <row r="582" ht="13.5" customHeight="1">
      <c r="A582" s="11"/>
      <c r="B582" s="11"/>
      <c r="C582" s="43"/>
      <c r="D582" s="43"/>
      <c r="E582" s="43"/>
      <c r="F582" s="43"/>
      <c r="G582" s="43"/>
      <c r="H582" s="43"/>
      <c r="I582" s="43"/>
      <c r="J582" s="43"/>
      <c r="K582" s="43"/>
      <c r="L582" s="43"/>
      <c r="M582" s="43"/>
      <c r="N582" s="43"/>
      <c r="O582" s="43"/>
      <c r="P582" s="43"/>
      <c r="Q582" s="44"/>
      <c r="R582" s="44"/>
      <c r="S582" s="43"/>
      <c r="T582" s="43"/>
      <c r="U582" s="44"/>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43"/>
      <c r="BH582" s="43"/>
      <c r="BI582" s="43"/>
      <c r="BJ582" s="43"/>
      <c r="BK582" s="43"/>
      <c r="BL582" s="43"/>
      <c r="BM582" s="43"/>
      <c r="BN582" s="43"/>
    </row>
    <row r="583" ht="13.5" customHeight="1">
      <c r="A583" s="11"/>
      <c r="B583" s="11"/>
      <c r="C583" s="43"/>
      <c r="D583" s="43"/>
      <c r="E583" s="43"/>
      <c r="F583" s="43"/>
      <c r="G583" s="43"/>
      <c r="H583" s="43"/>
      <c r="I583" s="43"/>
      <c r="J583" s="43"/>
      <c r="K583" s="43"/>
      <c r="L583" s="43"/>
      <c r="M583" s="43"/>
      <c r="N583" s="43"/>
      <c r="O583" s="43"/>
      <c r="P583" s="43"/>
      <c r="Q583" s="44"/>
      <c r="R583" s="44"/>
      <c r="S583" s="43"/>
      <c r="T583" s="43"/>
      <c r="U583" s="44"/>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43"/>
      <c r="BH583" s="43"/>
      <c r="BI583" s="43"/>
      <c r="BJ583" s="43"/>
      <c r="BK583" s="43"/>
      <c r="BL583" s="43"/>
      <c r="BM583" s="43"/>
      <c r="BN583" s="43"/>
    </row>
    <row r="584" ht="13.5" customHeight="1">
      <c r="A584" s="11"/>
      <c r="B584" s="11"/>
      <c r="C584" s="43"/>
      <c r="D584" s="43"/>
      <c r="E584" s="43"/>
      <c r="F584" s="43"/>
      <c r="G584" s="43"/>
      <c r="H584" s="43"/>
      <c r="I584" s="43"/>
      <c r="J584" s="43"/>
      <c r="K584" s="43"/>
      <c r="L584" s="43"/>
      <c r="M584" s="43"/>
      <c r="N584" s="43"/>
      <c r="O584" s="43"/>
      <c r="P584" s="43"/>
      <c r="Q584" s="44"/>
      <c r="R584" s="44"/>
      <c r="S584" s="43"/>
      <c r="T584" s="43"/>
      <c r="U584" s="44"/>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43"/>
      <c r="BH584" s="43"/>
      <c r="BI584" s="43"/>
      <c r="BJ584" s="43"/>
      <c r="BK584" s="43"/>
      <c r="BL584" s="43"/>
      <c r="BM584" s="43"/>
      <c r="BN584" s="43"/>
    </row>
    <row r="585" ht="13.5" customHeight="1">
      <c r="A585" s="11"/>
      <c r="B585" s="11"/>
      <c r="C585" s="43"/>
      <c r="D585" s="43"/>
      <c r="E585" s="43"/>
      <c r="F585" s="43"/>
      <c r="G585" s="43"/>
      <c r="H585" s="43"/>
      <c r="I585" s="43"/>
      <c r="J585" s="43"/>
      <c r="K585" s="43"/>
      <c r="L585" s="43"/>
      <c r="M585" s="43"/>
      <c r="N585" s="43"/>
      <c r="O585" s="43"/>
      <c r="P585" s="43"/>
      <c r="Q585" s="44"/>
      <c r="R585" s="44"/>
      <c r="S585" s="43"/>
      <c r="T585" s="43"/>
      <c r="U585" s="44"/>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43"/>
      <c r="BH585" s="43"/>
      <c r="BI585" s="43"/>
      <c r="BJ585" s="43"/>
      <c r="BK585" s="43"/>
      <c r="BL585" s="43"/>
      <c r="BM585" s="43"/>
      <c r="BN585" s="43"/>
    </row>
    <row r="586" ht="13.5" customHeight="1">
      <c r="A586" s="11"/>
      <c r="B586" s="11"/>
      <c r="C586" s="43"/>
      <c r="D586" s="43"/>
      <c r="E586" s="43"/>
      <c r="F586" s="43"/>
      <c r="G586" s="43"/>
      <c r="H586" s="43"/>
      <c r="I586" s="43"/>
      <c r="J586" s="43"/>
      <c r="K586" s="43"/>
      <c r="L586" s="43"/>
      <c r="M586" s="43"/>
      <c r="N586" s="43"/>
      <c r="O586" s="43"/>
      <c r="P586" s="43"/>
      <c r="Q586" s="44"/>
      <c r="R586" s="44"/>
      <c r="S586" s="43"/>
      <c r="T586" s="43"/>
      <c r="U586" s="44"/>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43"/>
      <c r="BH586" s="43"/>
      <c r="BI586" s="43"/>
      <c r="BJ586" s="43"/>
      <c r="BK586" s="43"/>
      <c r="BL586" s="43"/>
      <c r="BM586" s="43"/>
      <c r="BN586" s="43"/>
    </row>
    <row r="587" ht="13.5" customHeight="1">
      <c r="A587" s="11"/>
      <c r="B587" s="11"/>
      <c r="C587" s="43"/>
      <c r="D587" s="43"/>
      <c r="E587" s="43"/>
      <c r="F587" s="43"/>
      <c r="G587" s="43"/>
      <c r="H587" s="43"/>
      <c r="I587" s="43"/>
      <c r="J587" s="43"/>
      <c r="K587" s="43"/>
      <c r="L587" s="43"/>
      <c r="M587" s="43"/>
      <c r="N587" s="43"/>
      <c r="O587" s="43"/>
      <c r="P587" s="43"/>
      <c r="Q587" s="44"/>
      <c r="R587" s="44"/>
      <c r="S587" s="43"/>
      <c r="T587" s="43"/>
      <c r="U587" s="44"/>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43"/>
      <c r="BH587" s="43"/>
      <c r="BI587" s="43"/>
      <c r="BJ587" s="43"/>
      <c r="BK587" s="43"/>
      <c r="BL587" s="43"/>
      <c r="BM587" s="43"/>
      <c r="BN587" s="43"/>
    </row>
    <row r="588" ht="13.5" customHeight="1">
      <c r="A588" s="11"/>
      <c r="B588" s="11"/>
      <c r="C588" s="43"/>
      <c r="D588" s="43"/>
      <c r="E588" s="43"/>
      <c r="F588" s="43"/>
      <c r="G588" s="43"/>
      <c r="H588" s="43"/>
      <c r="I588" s="43"/>
      <c r="J588" s="43"/>
      <c r="K588" s="43"/>
      <c r="L588" s="43"/>
      <c r="M588" s="43"/>
      <c r="N588" s="43"/>
      <c r="O588" s="43"/>
      <c r="P588" s="43"/>
      <c r="Q588" s="44"/>
      <c r="R588" s="44"/>
      <c r="S588" s="43"/>
      <c r="T588" s="43"/>
      <c r="U588" s="44"/>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43"/>
      <c r="BH588" s="43"/>
      <c r="BI588" s="43"/>
      <c r="BJ588" s="43"/>
      <c r="BK588" s="43"/>
      <c r="BL588" s="43"/>
      <c r="BM588" s="43"/>
      <c r="BN588" s="43"/>
    </row>
    <row r="589" ht="13.5" customHeight="1">
      <c r="A589" s="11"/>
      <c r="B589" s="11"/>
      <c r="C589" s="43"/>
      <c r="D589" s="43"/>
      <c r="E589" s="43"/>
      <c r="F589" s="43"/>
      <c r="G589" s="43"/>
      <c r="H589" s="43"/>
      <c r="I589" s="43"/>
      <c r="J589" s="43"/>
      <c r="K589" s="43"/>
      <c r="L589" s="43"/>
      <c r="M589" s="43"/>
      <c r="N589" s="43"/>
      <c r="O589" s="43"/>
      <c r="P589" s="43"/>
      <c r="Q589" s="44"/>
      <c r="R589" s="44"/>
      <c r="S589" s="43"/>
      <c r="T589" s="43"/>
      <c r="U589" s="44"/>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43"/>
      <c r="BH589" s="43"/>
      <c r="BI589" s="43"/>
      <c r="BJ589" s="43"/>
      <c r="BK589" s="43"/>
      <c r="BL589" s="43"/>
      <c r="BM589" s="43"/>
      <c r="BN589" s="43"/>
    </row>
    <row r="590" ht="13.5" customHeight="1">
      <c r="A590" s="11"/>
      <c r="B590" s="11"/>
      <c r="C590" s="43"/>
      <c r="D590" s="43"/>
      <c r="E590" s="43"/>
      <c r="F590" s="43"/>
      <c r="G590" s="43"/>
      <c r="H590" s="43"/>
      <c r="I590" s="43"/>
      <c r="J590" s="43"/>
      <c r="K590" s="43"/>
      <c r="L590" s="43"/>
      <c r="M590" s="43"/>
      <c r="N590" s="43"/>
      <c r="O590" s="43"/>
      <c r="P590" s="43"/>
      <c r="Q590" s="44"/>
      <c r="R590" s="44"/>
      <c r="S590" s="43"/>
      <c r="T590" s="43"/>
      <c r="U590" s="44"/>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43"/>
      <c r="BH590" s="43"/>
      <c r="BI590" s="43"/>
      <c r="BJ590" s="43"/>
      <c r="BK590" s="43"/>
      <c r="BL590" s="43"/>
      <c r="BM590" s="43"/>
      <c r="BN590" s="43"/>
    </row>
    <row r="591" ht="13.5" customHeight="1">
      <c r="A591" s="11"/>
      <c r="B591" s="11"/>
      <c r="C591" s="43"/>
      <c r="D591" s="43"/>
      <c r="E591" s="43"/>
      <c r="F591" s="43"/>
      <c r="G591" s="43"/>
      <c r="H591" s="43"/>
      <c r="I591" s="43"/>
      <c r="J591" s="43"/>
      <c r="K591" s="43"/>
      <c r="L591" s="43"/>
      <c r="M591" s="43"/>
      <c r="N591" s="43"/>
      <c r="O591" s="43"/>
      <c r="P591" s="43"/>
      <c r="Q591" s="44"/>
      <c r="R591" s="44"/>
      <c r="S591" s="43"/>
      <c r="T591" s="43"/>
      <c r="U591" s="44"/>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43"/>
      <c r="BH591" s="43"/>
      <c r="BI591" s="43"/>
      <c r="BJ591" s="43"/>
      <c r="BK591" s="43"/>
      <c r="BL591" s="43"/>
      <c r="BM591" s="43"/>
      <c r="BN591" s="43"/>
    </row>
    <row r="592" ht="13.5" customHeight="1">
      <c r="A592" s="11"/>
      <c r="B592" s="11"/>
      <c r="C592" s="43"/>
      <c r="D592" s="43"/>
      <c r="E592" s="43"/>
      <c r="F592" s="43"/>
      <c r="G592" s="43"/>
      <c r="H592" s="43"/>
      <c r="I592" s="43"/>
      <c r="J592" s="43"/>
      <c r="K592" s="43"/>
      <c r="L592" s="43"/>
      <c r="M592" s="43"/>
      <c r="N592" s="43"/>
      <c r="O592" s="43"/>
      <c r="P592" s="43"/>
      <c r="Q592" s="44"/>
      <c r="R592" s="44"/>
      <c r="S592" s="43"/>
      <c r="T592" s="43"/>
      <c r="U592" s="44"/>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43"/>
      <c r="BH592" s="43"/>
      <c r="BI592" s="43"/>
      <c r="BJ592" s="43"/>
      <c r="BK592" s="43"/>
      <c r="BL592" s="43"/>
      <c r="BM592" s="43"/>
      <c r="BN592" s="43"/>
    </row>
    <row r="593" ht="13.5" customHeight="1">
      <c r="A593" s="11"/>
      <c r="B593" s="11"/>
      <c r="C593" s="43"/>
      <c r="D593" s="43"/>
      <c r="E593" s="43"/>
      <c r="F593" s="43"/>
      <c r="G593" s="43"/>
      <c r="H593" s="43"/>
      <c r="I593" s="43"/>
      <c r="J593" s="43"/>
      <c r="K593" s="43"/>
      <c r="L593" s="43"/>
      <c r="M593" s="43"/>
      <c r="N593" s="43"/>
      <c r="O593" s="43"/>
      <c r="P593" s="43"/>
      <c r="Q593" s="44"/>
      <c r="R593" s="44"/>
      <c r="S593" s="43"/>
      <c r="T593" s="43"/>
      <c r="U593" s="44"/>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43"/>
      <c r="BH593" s="43"/>
      <c r="BI593" s="43"/>
      <c r="BJ593" s="43"/>
      <c r="BK593" s="43"/>
      <c r="BL593" s="43"/>
      <c r="BM593" s="43"/>
      <c r="BN593" s="43"/>
    </row>
    <row r="594" ht="13.5" customHeight="1">
      <c r="A594" s="11"/>
      <c r="B594" s="11"/>
      <c r="C594" s="43"/>
      <c r="D594" s="43"/>
      <c r="E594" s="43"/>
      <c r="F594" s="43"/>
      <c r="G594" s="43"/>
      <c r="H594" s="43"/>
      <c r="I594" s="43"/>
      <c r="J594" s="43"/>
      <c r="K594" s="43"/>
      <c r="L594" s="43"/>
      <c r="M594" s="43"/>
      <c r="N594" s="43"/>
      <c r="O594" s="43"/>
      <c r="P594" s="43"/>
      <c r="Q594" s="44"/>
      <c r="R594" s="44"/>
      <c r="S594" s="43"/>
      <c r="T594" s="43"/>
      <c r="U594" s="44"/>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43"/>
      <c r="BH594" s="43"/>
      <c r="BI594" s="43"/>
      <c r="BJ594" s="43"/>
      <c r="BK594" s="43"/>
      <c r="BL594" s="43"/>
      <c r="BM594" s="43"/>
      <c r="BN594" s="43"/>
    </row>
    <row r="595" ht="13.5" customHeight="1">
      <c r="A595" s="11"/>
      <c r="B595" s="11"/>
      <c r="C595" s="43"/>
      <c r="D595" s="43"/>
      <c r="E595" s="43"/>
      <c r="F595" s="43"/>
      <c r="G595" s="43"/>
      <c r="H595" s="43"/>
      <c r="I595" s="43"/>
      <c r="J595" s="43"/>
      <c r="K595" s="43"/>
      <c r="L595" s="43"/>
      <c r="M595" s="43"/>
      <c r="N595" s="43"/>
      <c r="O595" s="43"/>
      <c r="P595" s="43"/>
      <c r="Q595" s="44"/>
      <c r="R595" s="44"/>
      <c r="S595" s="43"/>
      <c r="T595" s="43"/>
      <c r="U595" s="44"/>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43"/>
      <c r="BH595" s="43"/>
      <c r="BI595" s="43"/>
      <c r="BJ595" s="43"/>
      <c r="BK595" s="43"/>
      <c r="BL595" s="43"/>
      <c r="BM595" s="43"/>
      <c r="BN595" s="43"/>
    </row>
    <row r="596" ht="13.5" customHeight="1">
      <c r="A596" s="11"/>
      <c r="B596" s="11"/>
      <c r="C596" s="43"/>
      <c r="D596" s="43"/>
      <c r="E596" s="43"/>
      <c r="F596" s="43"/>
      <c r="G596" s="43"/>
      <c r="H596" s="43"/>
      <c r="I596" s="43"/>
      <c r="J596" s="43"/>
      <c r="K596" s="43"/>
      <c r="L596" s="43"/>
      <c r="M596" s="43"/>
      <c r="N596" s="43"/>
      <c r="O596" s="43"/>
      <c r="P596" s="43"/>
      <c r="Q596" s="44"/>
      <c r="R596" s="44"/>
      <c r="S596" s="43"/>
      <c r="T596" s="43"/>
      <c r="U596" s="44"/>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43"/>
      <c r="BH596" s="43"/>
      <c r="BI596" s="43"/>
      <c r="BJ596" s="43"/>
      <c r="BK596" s="43"/>
      <c r="BL596" s="43"/>
      <c r="BM596" s="43"/>
      <c r="BN596" s="43"/>
    </row>
    <row r="597" ht="13.5" customHeight="1">
      <c r="A597" s="11"/>
      <c r="B597" s="11"/>
      <c r="C597" s="43"/>
      <c r="D597" s="43"/>
      <c r="E597" s="43"/>
      <c r="F597" s="43"/>
      <c r="G597" s="43"/>
      <c r="H597" s="43"/>
      <c r="I597" s="43"/>
      <c r="J597" s="43"/>
      <c r="K597" s="43"/>
      <c r="L597" s="43"/>
      <c r="M597" s="43"/>
      <c r="N597" s="43"/>
      <c r="O597" s="43"/>
      <c r="P597" s="43"/>
      <c r="Q597" s="44"/>
      <c r="R597" s="44"/>
      <c r="S597" s="43"/>
      <c r="T597" s="43"/>
      <c r="U597" s="44"/>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43"/>
      <c r="BH597" s="43"/>
      <c r="BI597" s="43"/>
      <c r="BJ597" s="43"/>
      <c r="BK597" s="43"/>
      <c r="BL597" s="43"/>
      <c r="BM597" s="43"/>
      <c r="BN597" s="43"/>
    </row>
    <row r="598" ht="13.5" customHeight="1">
      <c r="A598" s="11"/>
      <c r="B598" s="11"/>
      <c r="C598" s="43"/>
      <c r="D598" s="43"/>
      <c r="E598" s="43"/>
      <c r="F598" s="43"/>
      <c r="G598" s="43"/>
      <c r="H598" s="43"/>
      <c r="I598" s="43"/>
      <c r="J598" s="43"/>
      <c r="K598" s="43"/>
      <c r="L598" s="43"/>
      <c r="M598" s="43"/>
      <c r="N598" s="43"/>
      <c r="O598" s="43"/>
      <c r="P598" s="43"/>
      <c r="Q598" s="44"/>
      <c r="R598" s="44"/>
      <c r="S598" s="43"/>
      <c r="T598" s="43"/>
      <c r="U598" s="44"/>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43"/>
      <c r="BH598" s="43"/>
      <c r="BI598" s="43"/>
      <c r="BJ598" s="43"/>
      <c r="BK598" s="43"/>
      <c r="BL598" s="43"/>
      <c r="BM598" s="43"/>
      <c r="BN598" s="43"/>
    </row>
    <row r="599" ht="13.5" customHeight="1">
      <c r="A599" s="11"/>
      <c r="B599" s="11"/>
      <c r="C599" s="43"/>
      <c r="D599" s="43"/>
      <c r="E599" s="43"/>
      <c r="F599" s="43"/>
      <c r="G599" s="43"/>
      <c r="H599" s="43"/>
      <c r="I599" s="43"/>
      <c r="J599" s="43"/>
      <c r="K599" s="43"/>
      <c r="L599" s="43"/>
      <c r="M599" s="43"/>
      <c r="N599" s="43"/>
      <c r="O599" s="43"/>
      <c r="P599" s="43"/>
      <c r="Q599" s="44"/>
      <c r="R599" s="44"/>
      <c r="S599" s="43"/>
      <c r="T599" s="43"/>
      <c r="U599" s="44"/>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43"/>
      <c r="BH599" s="43"/>
      <c r="BI599" s="43"/>
      <c r="BJ599" s="43"/>
      <c r="BK599" s="43"/>
      <c r="BL599" s="43"/>
      <c r="BM599" s="43"/>
      <c r="BN599" s="43"/>
    </row>
    <row r="600" ht="13.5" customHeight="1">
      <c r="A600" s="11"/>
      <c r="B600" s="11"/>
      <c r="C600" s="43"/>
      <c r="D600" s="43"/>
      <c r="E600" s="43"/>
      <c r="F600" s="43"/>
      <c r="G600" s="43"/>
      <c r="H600" s="43"/>
      <c r="I600" s="43"/>
      <c r="J600" s="43"/>
      <c r="K600" s="43"/>
      <c r="L600" s="43"/>
      <c r="M600" s="43"/>
      <c r="N600" s="43"/>
      <c r="O600" s="43"/>
      <c r="P600" s="43"/>
      <c r="Q600" s="44"/>
      <c r="R600" s="44"/>
      <c r="S600" s="43"/>
      <c r="T600" s="43"/>
      <c r="U600" s="44"/>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43"/>
      <c r="BH600" s="43"/>
      <c r="BI600" s="43"/>
      <c r="BJ600" s="43"/>
      <c r="BK600" s="43"/>
      <c r="BL600" s="43"/>
      <c r="BM600" s="43"/>
      <c r="BN600" s="43"/>
    </row>
    <row r="601" ht="13.5" customHeight="1">
      <c r="A601" s="11"/>
      <c r="B601" s="11"/>
      <c r="C601" s="43"/>
      <c r="D601" s="43"/>
      <c r="E601" s="43"/>
      <c r="F601" s="43"/>
      <c r="G601" s="43"/>
      <c r="H601" s="43"/>
      <c r="I601" s="43"/>
      <c r="J601" s="43"/>
      <c r="K601" s="43"/>
      <c r="L601" s="43"/>
      <c r="M601" s="43"/>
      <c r="N601" s="43"/>
      <c r="O601" s="43"/>
      <c r="P601" s="43"/>
      <c r="Q601" s="44"/>
      <c r="R601" s="44"/>
      <c r="S601" s="43"/>
      <c r="T601" s="43"/>
      <c r="U601" s="44"/>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43"/>
      <c r="BH601" s="43"/>
      <c r="BI601" s="43"/>
      <c r="BJ601" s="43"/>
      <c r="BK601" s="43"/>
      <c r="BL601" s="43"/>
      <c r="BM601" s="43"/>
      <c r="BN601" s="43"/>
    </row>
    <row r="602" ht="13.5" customHeight="1">
      <c r="A602" s="11"/>
      <c r="B602" s="11"/>
      <c r="C602" s="43"/>
      <c r="D602" s="43"/>
      <c r="E602" s="43"/>
      <c r="F602" s="43"/>
      <c r="G602" s="43"/>
      <c r="H602" s="43"/>
      <c r="I602" s="43"/>
      <c r="J602" s="43"/>
      <c r="K602" s="43"/>
      <c r="L602" s="43"/>
      <c r="M602" s="43"/>
      <c r="N602" s="43"/>
      <c r="O602" s="43"/>
      <c r="P602" s="43"/>
      <c r="Q602" s="44"/>
      <c r="R602" s="44"/>
      <c r="S602" s="43"/>
      <c r="T602" s="43"/>
      <c r="U602" s="44"/>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43"/>
      <c r="BH602" s="43"/>
      <c r="BI602" s="43"/>
      <c r="BJ602" s="43"/>
      <c r="BK602" s="43"/>
      <c r="BL602" s="43"/>
      <c r="BM602" s="43"/>
      <c r="BN602" s="43"/>
    </row>
    <row r="603" ht="13.5" customHeight="1">
      <c r="A603" s="11"/>
      <c r="B603" s="11"/>
      <c r="C603" s="43"/>
      <c r="D603" s="43"/>
      <c r="E603" s="43"/>
      <c r="F603" s="43"/>
      <c r="G603" s="43"/>
      <c r="H603" s="43"/>
      <c r="I603" s="43"/>
      <c r="J603" s="43"/>
      <c r="K603" s="43"/>
      <c r="L603" s="43"/>
      <c r="M603" s="43"/>
      <c r="N603" s="43"/>
      <c r="O603" s="43"/>
      <c r="P603" s="43"/>
      <c r="Q603" s="44"/>
      <c r="R603" s="44"/>
      <c r="S603" s="43"/>
      <c r="T603" s="43"/>
      <c r="U603" s="44"/>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43"/>
      <c r="BH603" s="43"/>
      <c r="BI603" s="43"/>
      <c r="BJ603" s="43"/>
      <c r="BK603" s="43"/>
      <c r="BL603" s="43"/>
      <c r="BM603" s="43"/>
      <c r="BN603" s="43"/>
    </row>
    <row r="604" ht="13.5" customHeight="1">
      <c r="A604" s="11"/>
      <c r="B604" s="11"/>
      <c r="C604" s="43"/>
      <c r="D604" s="43"/>
      <c r="E604" s="43"/>
      <c r="F604" s="43"/>
      <c r="G604" s="43"/>
      <c r="H604" s="43"/>
      <c r="I604" s="43"/>
      <c r="J604" s="43"/>
      <c r="K604" s="43"/>
      <c r="L604" s="43"/>
      <c r="M604" s="43"/>
      <c r="N604" s="43"/>
      <c r="O604" s="43"/>
      <c r="P604" s="43"/>
      <c r="Q604" s="44"/>
      <c r="R604" s="44"/>
      <c r="S604" s="43"/>
      <c r="T604" s="43"/>
      <c r="U604" s="44"/>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43"/>
      <c r="BH604" s="43"/>
      <c r="BI604" s="43"/>
      <c r="BJ604" s="43"/>
      <c r="BK604" s="43"/>
      <c r="BL604" s="43"/>
      <c r="BM604" s="43"/>
      <c r="BN604" s="43"/>
    </row>
    <row r="605" ht="13.5" customHeight="1">
      <c r="A605" s="11"/>
      <c r="B605" s="11"/>
      <c r="C605" s="43"/>
      <c r="D605" s="43"/>
      <c r="E605" s="43"/>
      <c r="F605" s="43"/>
      <c r="G605" s="43"/>
      <c r="H605" s="43"/>
      <c r="I605" s="43"/>
      <c r="J605" s="43"/>
      <c r="K605" s="43"/>
      <c r="L605" s="43"/>
      <c r="M605" s="43"/>
      <c r="N605" s="43"/>
      <c r="O605" s="43"/>
      <c r="P605" s="43"/>
      <c r="Q605" s="44"/>
      <c r="R605" s="44"/>
      <c r="S605" s="43"/>
      <c r="T605" s="43"/>
      <c r="U605" s="44"/>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43"/>
      <c r="BH605" s="43"/>
      <c r="BI605" s="43"/>
      <c r="BJ605" s="43"/>
      <c r="BK605" s="43"/>
      <c r="BL605" s="43"/>
      <c r="BM605" s="43"/>
      <c r="BN605" s="43"/>
    </row>
    <row r="606" ht="13.5" customHeight="1">
      <c r="A606" s="11"/>
      <c r="B606" s="11"/>
      <c r="C606" s="43"/>
      <c r="D606" s="43"/>
      <c r="E606" s="43"/>
      <c r="F606" s="43"/>
      <c r="G606" s="43"/>
      <c r="H606" s="43"/>
      <c r="I606" s="43"/>
      <c r="J606" s="43"/>
      <c r="K606" s="43"/>
      <c r="L606" s="43"/>
      <c r="M606" s="43"/>
      <c r="N606" s="43"/>
      <c r="O606" s="43"/>
      <c r="P606" s="43"/>
      <c r="Q606" s="44"/>
      <c r="R606" s="44"/>
      <c r="S606" s="43"/>
      <c r="T606" s="43"/>
      <c r="U606" s="44"/>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43"/>
      <c r="BH606" s="43"/>
      <c r="BI606" s="43"/>
      <c r="BJ606" s="43"/>
      <c r="BK606" s="43"/>
      <c r="BL606" s="43"/>
      <c r="BM606" s="43"/>
      <c r="BN606" s="43"/>
    </row>
    <row r="607" ht="13.5" customHeight="1">
      <c r="A607" s="11"/>
      <c r="B607" s="11"/>
      <c r="C607" s="43"/>
      <c r="D607" s="43"/>
      <c r="E607" s="43"/>
      <c r="F607" s="43"/>
      <c r="G607" s="43"/>
      <c r="H607" s="43"/>
      <c r="I607" s="43"/>
      <c r="J607" s="43"/>
      <c r="K607" s="43"/>
      <c r="L607" s="43"/>
      <c r="M607" s="43"/>
      <c r="N607" s="43"/>
      <c r="O607" s="43"/>
      <c r="P607" s="43"/>
      <c r="Q607" s="44"/>
      <c r="R607" s="44"/>
      <c r="S607" s="43"/>
      <c r="T607" s="43"/>
      <c r="U607" s="44"/>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43"/>
      <c r="BH607" s="43"/>
      <c r="BI607" s="43"/>
      <c r="BJ607" s="43"/>
      <c r="BK607" s="43"/>
      <c r="BL607" s="43"/>
      <c r="BM607" s="43"/>
      <c r="BN607" s="43"/>
    </row>
    <row r="608" ht="13.5" customHeight="1">
      <c r="A608" s="11"/>
      <c r="B608" s="11"/>
      <c r="C608" s="43"/>
      <c r="D608" s="43"/>
      <c r="E608" s="43"/>
      <c r="F608" s="43"/>
      <c r="G608" s="43"/>
      <c r="H608" s="43"/>
      <c r="I608" s="43"/>
      <c r="J608" s="43"/>
      <c r="K608" s="43"/>
      <c r="L608" s="43"/>
      <c r="M608" s="43"/>
      <c r="N608" s="43"/>
      <c r="O608" s="43"/>
      <c r="P608" s="43"/>
      <c r="Q608" s="44"/>
      <c r="R608" s="44"/>
      <c r="S608" s="43"/>
      <c r="T608" s="43"/>
      <c r="U608" s="44"/>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43"/>
      <c r="BH608" s="43"/>
      <c r="BI608" s="43"/>
      <c r="BJ608" s="43"/>
      <c r="BK608" s="43"/>
      <c r="BL608" s="43"/>
      <c r="BM608" s="43"/>
      <c r="BN608" s="43"/>
    </row>
    <row r="609" ht="13.5" customHeight="1">
      <c r="A609" s="11"/>
      <c r="B609" s="11"/>
      <c r="C609" s="43"/>
      <c r="D609" s="43"/>
      <c r="E609" s="43"/>
      <c r="F609" s="43"/>
      <c r="G609" s="43"/>
      <c r="H609" s="43"/>
      <c r="I609" s="43"/>
      <c r="J609" s="43"/>
      <c r="K609" s="43"/>
      <c r="L609" s="43"/>
      <c r="M609" s="43"/>
      <c r="N609" s="43"/>
      <c r="O609" s="43"/>
      <c r="P609" s="43"/>
      <c r="Q609" s="44"/>
      <c r="R609" s="44"/>
      <c r="S609" s="43"/>
      <c r="T609" s="43"/>
      <c r="U609" s="44"/>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43"/>
      <c r="BH609" s="43"/>
      <c r="BI609" s="43"/>
      <c r="BJ609" s="43"/>
      <c r="BK609" s="43"/>
      <c r="BL609" s="43"/>
      <c r="BM609" s="43"/>
      <c r="BN609" s="43"/>
    </row>
    <row r="610" ht="13.5" customHeight="1">
      <c r="A610" s="11"/>
      <c r="B610" s="11"/>
      <c r="C610" s="43"/>
      <c r="D610" s="43"/>
      <c r="E610" s="43"/>
      <c r="F610" s="43"/>
      <c r="G610" s="43"/>
      <c r="H610" s="43"/>
      <c r="I610" s="43"/>
      <c r="J610" s="43"/>
      <c r="K610" s="43"/>
      <c r="L610" s="43"/>
      <c r="M610" s="43"/>
      <c r="N610" s="43"/>
      <c r="O610" s="43"/>
      <c r="P610" s="43"/>
      <c r="Q610" s="44"/>
      <c r="R610" s="44"/>
      <c r="S610" s="43"/>
      <c r="T610" s="43"/>
      <c r="U610" s="44"/>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43"/>
      <c r="BH610" s="43"/>
      <c r="BI610" s="43"/>
      <c r="BJ610" s="43"/>
      <c r="BK610" s="43"/>
      <c r="BL610" s="43"/>
      <c r="BM610" s="43"/>
      <c r="BN610" s="43"/>
    </row>
    <row r="611" ht="13.5" customHeight="1">
      <c r="A611" s="11"/>
      <c r="B611" s="11"/>
      <c r="C611" s="43"/>
      <c r="D611" s="43"/>
      <c r="E611" s="43"/>
      <c r="F611" s="43"/>
      <c r="G611" s="43"/>
      <c r="H611" s="43"/>
      <c r="I611" s="43"/>
      <c r="J611" s="43"/>
      <c r="K611" s="43"/>
      <c r="L611" s="43"/>
      <c r="M611" s="43"/>
      <c r="N611" s="43"/>
      <c r="O611" s="43"/>
      <c r="P611" s="43"/>
      <c r="Q611" s="44"/>
      <c r="R611" s="44"/>
      <c r="S611" s="43"/>
      <c r="T611" s="43"/>
      <c r="U611" s="44"/>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43"/>
      <c r="BH611" s="43"/>
      <c r="BI611" s="43"/>
      <c r="BJ611" s="43"/>
      <c r="BK611" s="43"/>
      <c r="BL611" s="43"/>
      <c r="BM611" s="43"/>
      <c r="BN611" s="43"/>
    </row>
    <row r="612" ht="13.5" customHeight="1">
      <c r="A612" s="11"/>
      <c r="B612" s="11"/>
      <c r="C612" s="43"/>
      <c r="D612" s="43"/>
      <c r="E612" s="43"/>
      <c r="F612" s="43"/>
      <c r="G612" s="43"/>
      <c r="H612" s="43"/>
      <c r="I612" s="43"/>
      <c r="J612" s="43"/>
      <c r="K612" s="43"/>
      <c r="L612" s="43"/>
      <c r="M612" s="43"/>
      <c r="N612" s="43"/>
      <c r="O612" s="43"/>
      <c r="P612" s="43"/>
      <c r="Q612" s="44"/>
      <c r="R612" s="44"/>
      <c r="S612" s="43"/>
      <c r="T612" s="43"/>
      <c r="U612" s="44"/>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43"/>
      <c r="BH612" s="43"/>
      <c r="BI612" s="43"/>
      <c r="BJ612" s="43"/>
      <c r="BK612" s="43"/>
      <c r="BL612" s="43"/>
      <c r="BM612" s="43"/>
      <c r="BN612" s="43"/>
    </row>
    <row r="613" ht="13.5" customHeight="1">
      <c r="A613" s="11"/>
      <c r="B613" s="11"/>
      <c r="C613" s="43"/>
      <c r="D613" s="43"/>
      <c r="E613" s="43"/>
      <c r="F613" s="43"/>
      <c r="G613" s="43"/>
      <c r="H613" s="43"/>
      <c r="I613" s="43"/>
      <c r="J613" s="43"/>
      <c r="K613" s="43"/>
      <c r="L613" s="43"/>
      <c r="M613" s="43"/>
      <c r="N613" s="43"/>
      <c r="O613" s="43"/>
      <c r="P613" s="43"/>
      <c r="Q613" s="44"/>
      <c r="R613" s="44"/>
      <c r="S613" s="43"/>
      <c r="T613" s="43"/>
      <c r="U613" s="44"/>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43"/>
      <c r="BH613" s="43"/>
      <c r="BI613" s="43"/>
      <c r="BJ613" s="43"/>
      <c r="BK613" s="43"/>
      <c r="BL613" s="43"/>
      <c r="BM613" s="43"/>
      <c r="BN613" s="43"/>
    </row>
    <row r="614" ht="13.5" customHeight="1">
      <c r="A614" s="11"/>
      <c r="B614" s="11"/>
      <c r="C614" s="43"/>
      <c r="D614" s="43"/>
      <c r="E614" s="43"/>
      <c r="F614" s="43"/>
      <c r="G614" s="43"/>
      <c r="H614" s="43"/>
      <c r="I614" s="43"/>
      <c r="J614" s="43"/>
      <c r="K614" s="43"/>
      <c r="L614" s="43"/>
      <c r="M614" s="43"/>
      <c r="N614" s="43"/>
      <c r="O614" s="43"/>
      <c r="P614" s="43"/>
      <c r="Q614" s="44"/>
      <c r="R614" s="44"/>
      <c r="S614" s="43"/>
      <c r="T614" s="43"/>
      <c r="U614" s="44"/>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43"/>
      <c r="BH614" s="43"/>
      <c r="BI614" s="43"/>
      <c r="BJ614" s="43"/>
      <c r="BK614" s="43"/>
      <c r="BL614" s="43"/>
      <c r="BM614" s="43"/>
      <c r="BN614" s="43"/>
    </row>
    <row r="615" ht="13.5" customHeight="1">
      <c r="A615" s="11"/>
      <c r="B615" s="11"/>
      <c r="C615" s="43"/>
      <c r="D615" s="43"/>
      <c r="E615" s="43"/>
      <c r="F615" s="43"/>
      <c r="G615" s="43"/>
      <c r="H615" s="43"/>
      <c r="I615" s="43"/>
      <c r="J615" s="43"/>
      <c r="K615" s="43"/>
      <c r="L615" s="43"/>
      <c r="M615" s="43"/>
      <c r="N615" s="43"/>
      <c r="O615" s="43"/>
      <c r="P615" s="43"/>
      <c r="Q615" s="44"/>
      <c r="R615" s="44"/>
      <c r="S615" s="43"/>
      <c r="T615" s="43"/>
      <c r="U615" s="44"/>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43"/>
      <c r="BH615" s="43"/>
      <c r="BI615" s="43"/>
      <c r="BJ615" s="43"/>
      <c r="BK615" s="43"/>
      <c r="BL615" s="43"/>
      <c r="BM615" s="43"/>
      <c r="BN615" s="43"/>
    </row>
    <row r="616" ht="13.5" customHeight="1">
      <c r="A616" s="11"/>
      <c r="B616" s="11"/>
      <c r="C616" s="43"/>
      <c r="D616" s="43"/>
      <c r="E616" s="43"/>
      <c r="F616" s="43"/>
      <c r="G616" s="43"/>
      <c r="H616" s="43"/>
      <c r="I616" s="43"/>
      <c r="J616" s="43"/>
      <c r="K616" s="43"/>
      <c r="L616" s="43"/>
      <c r="M616" s="43"/>
      <c r="N616" s="43"/>
      <c r="O616" s="43"/>
      <c r="P616" s="43"/>
      <c r="Q616" s="44"/>
      <c r="R616" s="44"/>
      <c r="S616" s="43"/>
      <c r="T616" s="43"/>
      <c r="U616" s="44"/>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43"/>
      <c r="BH616" s="43"/>
      <c r="BI616" s="43"/>
      <c r="BJ616" s="43"/>
      <c r="BK616" s="43"/>
      <c r="BL616" s="43"/>
      <c r="BM616" s="43"/>
      <c r="BN616" s="43"/>
    </row>
    <row r="617" ht="13.5" customHeight="1">
      <c r="A617" s="11"/>
      <c r="B617" s="11"/>
      <c r="C617" s="43"/>
      <c r="D617" s="43"/>
      <c r="E617" s="43"/>
      <c r="F617" s="43"/>
      <c r="G617" s="43"/>
      <c r="H617" s="43"/>
      <c r="I617" s="43"/>
      <c r="J617" s="43"/>
      <c r="K617" s="43"/>
      <c r="L617" s="43"/>
      <c r="M617" s="43"/>
      <c r="N617" s="43"/>
      <c r="O617" s="43"/>
      <c r="P617" s="43"/>
      <c r="Q617" s="44"/>
      <c r="R617" s="44"/>
      <c r="S617" s="43"/>
      <c r="T617" s="43"/>
      <c r="U617" s="44"/>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43"/>
      <c r="BH617" s="43"/>
      <c r="BI617" s="43"/>
      <c r="BJ617" s="43"/>
      <c r="BK617" s="43"/>
      <c r="BL617" s="43"/>
      <c r="BM617" s="43"/>
      <c r="BN617" s="43"/>
    </row>
    <row r="618" ht="13.5" customHeight="1">
      <c r="A618" s="11"/>
      <c r="B618" s="11"/>
      <c r="C618" s="43"/>
      <c r="D618" s="43"/>
      <c r="E618" s="43"/>
      <c r="F618" s="43"/>
      <c r="G618" s="43"/>
      <c r="H618" s="43"/>
      <c r="I618" s="43"/>
      <c r="J618" s="43"/>
      <c r="K618" s="43"/>
      <c r="L618" s="43"/>
      <c r="M618" s="43"/>
      <c r="N618" s="43"/>
      <c r="O618" s="43"/>
      <c r="P618" s="43"/>
      <c r="Q618" s="44"/>
      <c r="R618" s="44"/>
      <c r="S618" s="43"/>
      <c r="T618" s="43"/>
      <c r="U618" s="44"/>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43"/>
      <c r="BH618" s="43"/>
      <c r="BI618" s="43"/>
      <c r="BJ618" s="43"/>
      <c r="BK618" s="43"/>
      <c r="BL618" s="43"/>
      <c r="BM618" s="43"/>
      <c r="BN618" s="43"/>
    </row>
    <row r="619" ht="13.5" customHeight="1">
      <c r="A619" s="11"/>
      <c r="B619" s="11"/>
      <c r="C619" s="43"/>
      <c r="D619" s="43"/>
      <c r="E619" s="43"/>
      <c r="F619" s="43"/>
      <c r="G619" s="43"/>
      <c r="H619" s="43"/>
      <c r="I619" s="43"/>
      <c r="J619" s="43"/>
      <c r="K619" s="43"/>
      <c r="L619" s="43"/>
      <c r="M619" s="43"/>
      <c r="N619" s="43"/>
      <c r="O619" s="43"/>
      <c r="P619" s="43"/>
      <c r="Q619" s="44"/>
      <c r="R619" s="44"/>
      <c r="S619" s="43"/>
      <c r="T619" s="43"/>
      <c r="U619" s="44"/>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43"/>
      <c r="BH619" s="43"/>
      <c r="BI619" s="43"/>
      <c r="BJ619" s="43"/>
      <c r="BK619" s="43"/>
      <c r="BL619" s="43"/>
      <c r="BM619" s="43"/>
      <c r="BN619" s="43"/>
    </row>
    <row r="620" ht="13.5" customHeight="1">
      <c r="A620" s="11"/>
      <c r="B620" s="11"/>
      <c r="C620" s="43"/>
      <c r="D620" s="43"/>
      <c r="E620" s="43"/>
      <c r="F620" s="43"/>
      <c r="G620" s="43"/>
      <c r="H620" s="43"/>
      <c r="I620" s="43"/>
      <c r="J620" s="43"/>
      <c r="K620" s="43"/>
      <c r="L620" s="43"/>
      <c r="M620" s="43"/>
      <c r="N620" s="43"/>
      <c r="O620" s="43"/>
      <c r="P620" s="43"/>
      <c r="Q620" s="44"/>
      <c r="R620" s="44"/>
      <c r="S620" s="43"/>
      <c r="T620" s="43"/>
      <c r="U620" s="44"/>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43"/>
      <c r="BH620" s="43"/>
      <c r="BI620" s="43"/>
      <c r="BJ620" s="43"/>
      <c r="BK620" s="43"/>
      <c r="BL620" s="43"/>
      <c r="BM620" s="43"/>
      <c r="BN620" s="43"/>
    </row>
    <row r="621" ht="13.5" customHeight="1">
      <c r="A621" s="11"/>
      <c r="B621" s="11"/>
      <c r="C621" s="43"/>
      <c r="D621" s="43"/>
      <c r="E621" s="43"/>
      <c r="F621" s="43"/>
      <c r="G621" s="43"/>
      <c r="H621" s="43"/>
      <c r="I621" s="43"/>
      <c r="J621" s="43"/>
      <c r="K621" s="43"/>
      <c r="L621" s="43"/>
      <c r="M621" s="43"/>
      <c r="N621" s="43"/>
      <c r="O621" s="43"/>
      <c r="P621" s="43"/>
      <c r="Q621" s="44"/>
      <c r="R621" s="44"/>
      <c r="S621" s="43"/>
      <c r="T621" s="43"/>
      <c r="U621" s="44"/>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43"/>
      <c r="BH621" s="43"/>
      <c r="BI621" s="43"/>
      <c r="BJ621" s="43"/>
      <c r="BK621" s="43"/>
      <c r="BL621" s="43"/>
      <c r="BM621" s="43"/>
      <c r="BN621" s="43"/>
    </row>
    <row r="622" ht="13.5" customHeight="1">
      <c r="A622" s="11"/>
      <c r="B622" s="11"/>
      <c r="C622" s="43"/>
      <c r="D622" s="43"/>
      <c r="E622" s="43"/>
      <c r="F622" s="43"/>
      <c r="G622" s="43"/>
      <c r="H622" s="43"/>
      <c r="I622" s="43"/>
      <c r="J622" s="43"/>
      <c r="K622" s="43"/>
      <c r="L622" s="43"/>
      <c r="M622" s="43"/>
      <c r="N622" s="43"/>
      <c r="O622" s="43"/>
      <c r="P622" s="43"/>
      <c r="Q622" s="44"/>
      <c r="R622" s="44"/>
      <c r="S622" s="43"/>
      <c r="T622" s="43"/>
      <c r="U622" s="44"/>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43"/>
      <c r="BH622" s="43"/>
      <c r="BI622" s="43"/>
      <c r="BJ622" s="43"/>
      <c r="BK622" s="43"/>
      <c r="BL622" s="43"/>
      <c r="BM622" s="43"/>
      <c r="BN622" s="43"/>
    </row>
    <row r="623" ht="13.5" customHeight="1">
      <c r="A623" s="11"/>
      <c r="B623" s="11"/>
      <c r="C623" s="43"/>
      <c r="D623" s="43"/>
      <c r="E623" s="43"/>
      <c r="F623" s="43"/>
      <c r="G623" s="43"/>
      <c r="H623" s="43"/>
      <c r="I623" s="43"/>
      <c r="J623" s="43"/>
      <c r="K623" s="43"/>
      <c r="L623" s="43"/>
      <c r="M623" s="43"/>
      <c r="N623" s="43"/>
      <c r="O623" s="43"/>
      <c r="P623" s="43"/>
      <c r="Q623" s="44"/>
      <c r="R623" s="44"/>
      <c r="S623" s="43"/>
      <c r="T623" s="43"/>
      <c r="U623" s="44"/>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43"/>
      <c r="BH623" s="43"/>
      <c r="BI623" s="43"/>
      <c r="BJ623" s="43"/>
      <c r="BK623" s="43"/>
      <c r="BL623" s="43"/>
      <c r="BM623" s="43"/>
      <c r="BN623" s="43"/>
    </row>
    <row r="624" ht="13.5" customHeight="1">
      <c r="A624" s="11"/>
      <c r="B624" s="11"/>
      <c r="C624" s="43"/>
      <c r="D624" s="43"/>
      <c r="E624" s="43"/>
      <c r="F624" s="43"/>
      <c r="G624" s="43"/>
      <c r="H624" s="43"/>
      <c r="I624" s="43"/>
      <c r="J624" s="43"/>
      <c r="K624" s="43"/>
      <c r="L624" s="43"/>
      <c r="M624" s="43"/>
      <c r="N624" s="43"/>
      <c r="O624" s="43"/>
      <c r="P624" s="43"/>
      <c r="Q624" s="44"/>
      <c r="R624" s="44"/>
      <c r="S624" s="43"/>
      <c r="T624" s="43"/>
      <c r="U624" s="44"/>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43"/>
      <c r="BH624" s="43"/>
      <c r="BI624" s="43"/>
      <c r="BJ624" s="43"/>
      <c r="BK624" s="43"/>
      <c r="BL624" s="43"/>
      <c r="BM624" s="43"/>
      <c r="BN624" s="43"/>
    </row>
    <row r="625" ht="13.5" customHeight="1">
      <c r="A625" s="11"/>
      <c r="B625" s="11"/>
      <c r="C625" s="43"/>
      <c r="D625" s="43"/>
      <c r="E625" s="43"/>
      <c r="F625" s="43"/>
      <c r="G625" s="43"/>
      <c r="H625" s="43"/>
      <c r="I625" s="43"/>
      <c r="J625" s="43"/>
      <c r="K625" s="43"/>
      <c r="L625" s="43"/>
      <c r="M625" s="43"/>
      <c r="N625" s="43"/>
      <c r="O625" s="43"/>
      <c r="P625" s="43"/>
      <c r="Q625" s="44"/>
      <c r="R625" s="44"/>
      <c r="S625" s="43"/>
      <c r="T625" s="43"/>
      <c r="U625" s="44"/>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43"/>
      <c r="BH625" s="43"/>
      <c r="BI625" s="43"/>
      <c r="BJ625" s="43"/>
      <c r="BK625" s="43"/>
      <c r="BL625" s="43"/>
      <c r="BM625" s="43"/>
      <c r="BN625" s="43"/>
    </row>
    <row r="626" ht="13.5" customHeight="1">
      <c r="A626" s="11"/>
      <c r="B626" s="11"/>
      <c r="C626" s="43"/>
      <c r="D626" s="43"/>
      <c r="E626" s="43"/>
      <c r="F626" s="43"/>
      <c r="G626" s="43"/>
      <c r="H626" s="43"/>
      <c r="I626" s="43"/>
      <c r="J626" s="43"/>
      <c r="K626" s="43"/>
      <c r="L626" s="43"/>
      <c r="M626" s="43"/>
      <c r="N626" s="43"/>
      <c r="O626" s="43"/>
      <c r="P626" s="43"/>
      <c r="Q626" s="44"/>
      <c r="R626" s="44"/>
      <c r="S626" s="43"/>
      <c r="T626" s="43"/>
      <c r="U626" s="44"/>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43"/>
      <c r="BH626" s="43"/>
      <c r="BI626" s="43"/>
      <c r="BJ626" s="43"/>
      <c r="BK626" s="43"/>
      <c r="BL626" s="43"/>
      <c r="BM626" s="43"/>
      <c r="BN626" s="43"/>
    </row>
    <row r="627" ht="13.5" customHeight="1">
      <c r="A627" s="11"/>
      <c r="B627" s="11"/>
      <c r="C627" s="43"/>
      <c r="D627" s="43"/>
      <c r="E627" s="43"/>
      <c r="F627" s="43"/>
      <c r="G627" s="43"/>
      <c r="H627" s="43"/>
      <c r="I627" s="43"/>
      <c r="J627" s="43"/>
      <c r="K627" s="43"/>
      <c r="L627" s="43"/>
      <c r="M627" s="43"/>
      <c r="N627" s="43"/>
      <c r="O627" s="43"/>
      <c r="P627" s="43"/>
      <c r="Q627" s="44"/>
      <c r="R627" s="44"/>
      <c r="S627" s="43"/>
      <c r="T627" s="43"/>
      <c r="U627" s="44"/>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43"/>
      <c r="BH627" s="43"/>
      <c r="BI627" s="43"/>
      <c r="BJ627" s="43"/>
      <c r="BK627" s="43"/>
      <c r="BL627" s="43"/>
      <c r="BM627" s="43"/>
      <c r="BN627" s="43"/>
    </row>
    <row r="628" ht="13.5" customHeight="1">
      <c r="A628" s="11"/>
      <c r="B628" s="11"/>
      <c r="C628" s="43"/>
      <c r="D628" s="43"/>
      <c r="E628" s="43"/>
      <c r="F628" s="43"/>
      <c r="G628" s="43"/>
      <c r="H628" s="43"/>
      <c r="I628" s="43"/>
      <c r="J628" s="43"/>
      <c r="K628" s="43"/>
      <c r="L628" s="43"/>
      <c r="M628" s="43"/>
      <c r="N628" s="43"/>
      <c r="O628" s="43"/>
      <c r="P628" s="43"/>
      <c r="Q628" s="44"/>
      <c r="R628" s="44"/>
      <c r="S628" s="43"/>
      <c r="T628" s="43"/>
      <c r="U628" s="44"/>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43"/>
      <c r="BH628" s="43"/>
      <c r="BI628" s="43"/>
      <c r="BJ628" s="43"/>
      <c r="BK628" s="43"/>
      <c r="BL628" s="43"/>
      <c r="BM628" s="43"/>
      <c r="BN628" s="43"/>
    </row>
    <row r="629" ht="13.5" customHeight="1">
      <c r="A629" s="11"/>
      <c r="B629" s="11"/>
      <c r="C629" s="43"/>
      <c r="D629" s="43"/>
      <c r="E629" s="43"/>
      <c r="F629" s="43"/>
      <c r="G629" s="43"/>
      <c r="H629" s="43"/>
      <c r="I629" s="43"/>
      <c r="J629" s="43"/>
      <c r="K629" s="43"/>
      <c r="L629" s="43"/>
      <c r="M629" s="43"/>
      <c r="N629" s="43"/>
      <c r="O629" s="43"/>
      <c r="P629" s="43"/>
      <c r="Q629" s="44"/>
      <c r="R629" s="44"/>
      <c r="S629" s="43"/>
      <c r="T629" s="43"/>
      <c r="U629" s="44"/>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43"/>
      <c r="BH629" s="43"/>
      <c r="BI629" s="43"/>
      <c r="BJ629" s="43"/>
      <c r="BK629" s="43"/>
      <c r="BL629" s="43"/>
      <c r="BM629" s="43"/>
      <c r="BN629" s="43"/>
    </row>
    <row r="630" ht="13.5" customHeight="1">
      <c r="A630" s="11"/>
      <c r="B630" s="11"/>
      <c r="C630" s="43"/>
      <c r="D630" s="43"/>
      <c r="E630" s="43"/>
      <c r="F630" s="43"/>
      <c r="G630" s="43"/>
      <c r="H630" s="43"/>
      <c r="I630" s="43"/>
      <c r="J630" s="43"/>
      <c r="K630" s="43"/>
      <c r="L630" s="43"/>
      <c r="M630" s="43"/>
      <c r="N630" s="43"/>
      <c r="O630" s="43"/>
      <c r="P630" s="43"/>
      <c r="Q630" s="44"/>
      <c r="R630" s="44"/>
      <c r="S630" s="43"/>
      <c r="T630" s="43"/>
      <c r="U630" s="44"/>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43"/>
      <c r="BH630" s="43"/>
      <c r="BI630" s="43"/>
      <c r="BJ630" s="43"/>
      <c r="BK630" s="43"/>
      <c r="BL630" s="43"/>
      <c r="BM630" s="43"/>
      <c r="BN630" s="43"/>
    </row>
    <row r="631" ht="13.5" customHeight="1">
      <c r="A631" s="11"/>
      <c r="B631" s="11"/>
      <c r="C631" s="43"/>
      <c r="D631" s="43"/>
      <c r="E631" s="43"/>
      <c r="F631" s="43"/>
      <c r="G631" s="43"/>
      <c r="H631" s="43"/>
      <c r="I631" s="43"/>
      <c r="J631" s="43"/>
      <c r="K631" s="43"/>
      <c r="L631" s="43"/>
      <c r="M631" s="43"/>
      <c r="N631" s="43"/>
      <c r="O631" s="43"/>
      <c r="P631" s="43"/>
      <c r="Q631" s="44"/>
      <c r="R631" s="44"/>
      <c r="S631" s="43"/>
      <c r="T631" s="43"/>
      <c r="U631" s="44"/>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43"/>
      <c r="BH631" s="43"/>
      <c r="BI631" s="43"/>
      <c r="BJ631" s="43"/>
      <c r="BK631" s="43"/>
      <c r="BL631" s="43"/>
      <c r="BM631" s="43"/>
      <c r="BN631" s="43"/>
    </row>
    <row r="632" ht="13.5" customHeight="1">
      <c r="A632" s="11"/>
      <c r="B632" s="11"/>
      <c r="C632" s="43"/>
      <c r="D632" s="43"/>
      <c r="E632" s="43"/>
      <c r="F632" s="43"/>
      <c r="G632" s="43"/>
      <c r="H632" s="43"/>
      <c r="I632" s="43"/>
      <c r="J632" s="43"/>
      <c r="K632" s="43"/>
      <c r="L632" s="43"/>
      <c r="M632" s="43"/>
      <c r="N632" s="43"/>
      <c r="O632" s="43"/>
      <c r="P632" s="43"/>
      <c r="Q632" s="44"/>
      <c r="R632" s="44"/>
      <c r="S632" s="43"/>
      <c r="T632" s="43"/>
      <c r="U632" s="44"/>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43"/>
      <c r="BH632" s="43"/>
      <c r="BI632" s="43"/>
      <c r="BJ632" s="43"/>
      <c r="BK632" s="43"/>
      <c r="BL632" s="43"/>
      <c r="BM632" s="43"/>
      <c r="BN632" s="43"/>
    </row>
    <row r="633" ht="13.5" customHeight="1">
      <c r="A633" s="11"/>
      <c r="B633" s="11"/>
      <c r="C633" s="43"/>
      <c r="D633" s="43"/>
      <c r="E633" s="43"/>
      <c r="F633" s="43"/>
      <c r="G633" s="43"/>
      <c r="H633" s="43"/>
      <c r="I633" s="43"/>
      <c r="J633" s="43"/>
      <c r="K633" s="43"/>
      <c r="L633" s="43"/>
      <c r="M633" s="43"/>
      <c r="N633" s="43"/>
      <c r="O633" s="43"/>
      <c r="P633" s="43"/>
      <c r="Q633" s="44"/>
      <c r="R633" s="44"/>
      <c r="S633" s="43"/>
      <c r="T633" s="43"/>
      <c r="U633" s="44"/>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43"/>
      <c r="BH633" s="43"/>
      <c r="BI633" s="43"/>
      <c r="BJ633" s="43"/>
      <c r="BK633" s="43"/>
      <c r="BL633" s="43"/>
      <c r="BM633" s="43"/>
      <c r="BN633" s="43"/>
    </row>
    <row r="634" ht="13.5" customHeight="1">
      <c r="A634" s="11"/>
      <c r="B634" s="11"/>
      <c r="C634" s="43"/>
      <c r="D634" s="43"/>
      <c r="E634" s="43"/>
      <c r="F634" s="43"/>
      <c r="G634" s="43"/>
      <c r="H634" s="43"/>
      <c r="I634" s="43"/>
      <c r="J634" s="43"/>
      <c r="K634" s="43"/>
      <c r="L634" s="43"/>
      <c r="M634" s="43"/>
      <c r="N634" s="43"/>
      <c r="O634" s="43"/>
      <c r="P634" s="43"/>
      <c r="Q634" s="44"/>
      <c r="R634" s="44"/>
      <c r="S634" s="43"/>
      <c r="T634" s="43"/>
      <c r="U634" s="44"/>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43"/>
      <c r="BH634" s="43"/>
      <c r="BI634" s="43"/>
      <c r="BJ634" s="43"/>
      <c r="BK634" s="43"/>
      <c r="BL634" s="43"/>
      <c r="BM634" s="43"/>
      <c r="BN634" s="43"/>
    </row>
    <row r="635" ht="13.5" customHeight="1">
      <c r="A635" s="11"/>
      <c r="B635" s="11"/>
      <c r="C635" s="43"/>
      <c r="D635" s="43"/>
      <c r="E635" s="43"/>
      <c r="F635" s="43"/>
      <c r="G635" s="43"/>
      <c r="H635" s="43"/>
      <c r="I635" s="43"/>
      <c r="J635" s="43"/>
      <c r="K635" s="43"/>
      <c r="L635" s="43"/>
      <c r="M635" s="43"/>
      <c r="N635" s="43"/>
      <c r="O635" s="43"/>
      <c r="P635" s="43"/>
      <c r="Q635" s="44"/>
      <c r="R635" s="44"/>
      <c r="S635" s="43"/>
      <c r="T635" s="43"/>
      <c r="U635" s="44"/>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43"/>
      <c r="BH635" s="43"/>
      <c r="BI635" s="43"/>
      <c r="BJ635" s="43"/>
      <c r="BK635" s="43"/>
      <c r="BL635" s="43"/>
      <c r="BM635" s="43"/>
      <c r="BN635" s="43"/>
    </row>
    <row r="636" ht="13.5" customHeight="1">
      <c r="A636" s="11"/>
      <c r="B636" s="11"/>
      <c r="C636" s="43"/>
      <c r="D636" s="43"/>
      <c r="E636" s="43"/>
      <c r="F636" s="43"/>
      <c r="G636" s="43"/>
      <c r="H636" s="43"/>
      <c r="I636" s="43"/>
      <c r="J636" s="43"/>
      <c r="K636" s="43"/>
      <c r="L636" s="43"/>
      <c r="M636" s="43"/>
      <c r="N636" s="43"/>
      <c r="O636" s="43"/>
      <c r="P636" s="43"/>
      <c r="Q636" s="44"/>
      <c r="R636" s="44"/>
      <c r="S636" s="43"/>
      <c r="T636" s="43"/>
      <c r="U636" s="44"/>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43"/>
      <c r="BH636" s="43"/>
      <c r="BI636" s="43"/>
      <c r="BJ636" s="43"/>
      <c r="BK636" s="43"/>
      <c r="BL636" s="43"/>
      <c r="BM636" s="43"/>
      <c r="BN636" s="43"/>
    </row>
    <row r="637" ht="13.5" customHeight="1">
      <c r="A637" s="11"/>
      <c r="B637" s="11"/>
      <c r="C637" s="43"/>
      <c r="D637" s="43"/>
      <c r="E637" s="43"/>
      <c r="F637" s="43"/>
      <c r="G637" s="43"/>
      <c r="H637" s="43"/>
      <c r="I637" s="43"/>
      <c r="J637" s="43"/>
      <c r="K637" s="43"/>
      <c r="L637" s="43"/>
      <c r="M637" s="43"/>
      <c r="N637" s="43"/>
      <c r="O637" s="43"/>
      <c r="P637" s="43"/>
      <c r="Q637" s="44"/>
      <c r="R637" s="44"/>
      <c r="S637" s="43"/>
      <c r="T637" s="43"/>
      <c r="U637" s="44"/>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43"/>
      <c r="BH637" s="43"/>
      <c r="BI637" s="43"/>
      <c r="BJ637" s="43"/>
      <c r="BK637" s="43"/>
      <c r="BL637" s="43"/>
      <c r="BM637" s="43"/>
      <c r="BN637" s="43"/>
    </row>
    <row r="638" ht="13.5" customHeight="1">
      <c r="A638" s="11"/>
      <c r="B638" s="11"/>
      <c r="C638" s="43"/>
      <c r="D638" s="43"/>
      <c r="E638" s="43"/>
      <c r="F638" s="43"/>
      <c r="G638" s="43"/>
      <c r="H638" s="43"/>
      <c r="I638" s="43"/>
      <c r="J638" s="43"/>
      <c r="K638" s="43"/>
      <c r="L638" s="43"/>
      <c r="M638" s="43"/>
      <c r="N638" s="43"/>
      <c r="O638" s="43"/>
      <c r="P638" s="43"/>
      <c r="Q638" s="44"/>
      <c r="R638" s="44"/>
      <c r="S638" s="43"/>
      <c r="T638" s="43"/>
      <c r="U638" s="44"/>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43"/>
      <c r="BH638" s="43"/>
      <c r="BI638" s="43"/>
      <c r="BJ638" s="43"/>
      <c r="BK638" s="43"/>
      <c r="BL638" s="43"/>
      <c r="BM638" s="43"/>
      <c r="BN638" s="43"/>
    </row>
    <row r="639" ht="13.5" customHeight="1">
      <c r="A639" s="11"/>
      <c r="B639" s="11"/>
      <c r="C639" s="43"/>
      <c r="D639" s="43"/>
      <c r="E639" s="43"/>
      <c r="F639" s="43"/>
      <c r="G639" s="43"/>
      <c r="H639" s="43"/>
      <c r="I639" s="43"/>
      <c r="J639" s="43"/>
      <c r="K639" s="43"/>
      <c r="L639" s="43"/>
      <c r="M639" s="43"/>
      <c r="N639" s="43"/>
      <c r="O639" s="43"/>
      <c r="P639" s="43"/>
      <c r="Q639" s="44"/>
      <c r="R639" s="44"/>
      <c r="S639" s="43"/>
      <c r="T639" s="43"/>
      <c r="U639" s="44"/>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43"/>
      <c r="BH639" s="43"/>
      <c r="BI639" s="43"/>
      <c r="BJ639" s="43"/>
      <c r="BK639" s="43"/>
      <c r="BL639" s="43"/>
      <c r="BM639" s="43"/>
      <c r="BN639" s="43"/>
    </row>
    <row r="640" ht="13.5" customHeight="1">
      <c r="A640" s="11"/>
      <c r="B640" s="11"/>
      <c r="C640" s="43"/>
      <c r="D640" s="43"/>
      <c r="E640" s="43"/>
      <c r="F640" s="43"/>
      <c r="G640" s="43"/>
      <c r="H640" s="43"/>
      <c r="I640" s="43"/>
      <c r="J640" s="43"/>
      <c r="K640" s="43"/>
      <c r="L640" s="43"/>
      <c r="M640" s="43"/>
      <c r="N640" s="43"/>
      <c r="O640" s="43"/>
      <c r="P640" s="43"/>
      <c r="Q640" s="44"/>
      <c r="R640" s="44"/>
      <c r="S640" s="43"/>
      <c r="T640" s="43"/>
      <c r="U640" s="44"/>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43"/>
      <c r="BH640" s="43"/>
      <c r="BI640" s="43"/>
      <c r="BJ640" s="43"/>
      <c r="BK640" s="43"/>
      <c r="BL640" s="43"/>
      <c r="BM640" s="43"/>
      <c r="BN640" s="43"/>
    </row>
    <row r="641" ht="13.5" customHeight="1">
      <c r="A641" s="11"/>
      <c r="B641" s="11"/>
      <c r="C641" s="43"/>
      <c r="D641" s="43"/>
      <c r="E641" s="43"/>
      <c r="F641" s="43"/>
      <c r="G641" s="43"/>
      <c r="H641" s="43"/>
      <c r="I641" s="43"/>
      <c r="J641" s="43"/>
      <c r="K641" s="43"/>
      <c r="L641" s="43"/>
      <c r="M641" s="43"/>
      <c r="N641" s="43"/>
      <c r="O641" s="43"/>
      <c r="P641" s="43"/>
      <c r="Q641" s="44"/>
      <c r="R641" s="44"/>
      <c r="S641" s="43"/>
      <c r="T641" s="43"/>
      <c r="U641" s="44"/>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43"/>
      <c r="BH641" s="43"/>
      <c r="BI641" s="43"/>
      <c r="BJ641" s="43"/>
      <c r="BK641" s="43"/>
      <c r="BL641" s="43"/>
      <c r="BM641" s="43"/>
      <c r="BN641" s="43"/>
    </row>
    <row r="642" ht="13.5" customHeight="1">
      <c r="A642" s="11"/>
      <c r="B642" s="11"/>
      <c r="C642" s="43"/>
      <c r="D642" s="43"/>
      <c r="E642" s="43"/>
      <c r="F642" s="43"/>
      <c r="G642" s="43"/>
      <c r="H642" s="43"/>
      <c r="I642" s="43"/>
      <c r="J642" s="43"/>
      <c r="K642" s="43"/>
      <c r="L642" s="43"/>
      <c r="M642" s="43"/>
      <c r="N642" s="43"/>
      <c r="O642" s="43"/>
      <c r="P642" s="43"/>
      <c r="Q642" s="44"/>
      <c r="R642" s="44"/>
      <c r="S642" s="43"/>
      <c r="T642" s="43"/>
      <c r="U642" s="44"/>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43"/>
      <c r="BH642" s="43"/>
      <c r="BI642" s="43"/>
      <c r="BJ642" s="43"/>
      <c r="BK642" s="43"/>
      <c r="BL642" s="43"/>
      <c r="BM642" s="43"/>
      <c r="BN642" s="43"/>
    </row>
    <row r="643" ht="13.5" customHeight="1">
      <c r="A643" s="11"/>
      <c r="B643" s="11"/>
      <c r="C643" s="43"/>
      <c r="D643" s="43"/>
      <c r="E643" s="43"/>
      <c r="F643" s="43"/>
      <c r="G643" s="43"/>
      <c r="H643" s="43"/>
      <c r="I643" s="43"/>
      <c r="J643" s="43"/>
      <c r="K643" s="43"/>
      <c r="L643" s="43"/>
      <c r="M643" s="43"/>
      <c r="N643" s="43"/>
      <c r="O643" s="43"/>
      <c r="P643" s="43"/>
      <c r="Q643" s="44"/>
      <c r="R643" s="44"/>
      <c r="S643" s="43"/>
      <c r="T643" s="43"/>
      <c r="U643" s="44"/>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43"/>
      <c r="BH643" s="43"/>
      <c r="BI643" s="43"/>
      <c r="BJ643" s="43"/>
      <c r="BK643" s="43"/>
      <c r="BL643" s="43"/>
      <c r="BM643" s="43"/>
      <c r="BN643" s="43"/>
    </row>
    <row r="644" ht="13.5" customHeight="1">
      <c r="A644" s="11"/>
      <c r="B644" s="11"/>
      <c r="C644" s="43"/>
      <c r="D644" s="43"/>
      <c r="E644" s="43"/>
      <c r="F644" s="43"/>
      <c r="G644" s="43"/>
      <c r="H644" s="43"/>
      <c r="I644" s="43"/>
      <c r="J644" s="43"/>
      <c r="K644" s="43"/>
      <c r="L644" s="43"/>
      <c r="M644" s="43"/>
      <c r="N644" s="43"/>
      <c r="O644" s="43"/>
      <c r="P644" s="43"/>
      <c r="Q644" s="44"/>
      <c r="R644" s="44"/>
      <c r="S644" s="43"/>
      <c r="T644" s="43"/>
      <c r="U644" s="44"/>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43"/>
      <c r="BH644" s="43"/>
      <c r="BI644" s="43"/>
      <c r="BJ644" s="43"/>
      <c r="BK644" s="43"/>
      <c r="BL644" s="43"/>
      <c r="BM644" s="43"/>
      <c r="BN644" s="43"/>
    </row>
    <row r="645" ht="13.5" customHeight="1">
      <c r="A645" s="11"/>
      <c r="B645" s="11"/>
      <c r="C645" s="43"/>
      <c r="D645" s="43"/>
      <c r="E645" s="43"/>
      <c r="F645" s="43"/>
      <c r="G645" s="43"/>
      <c r="H645" s="43"/>
      <c r="I645" s="43"/>
      <c r="J645" s="43"/>
      <c r="K645" s="43"/>
      <c r="L645" s="43"/>
      <c r="M645" s="43"/>
      <c r="N645" s="43"/>
      <c r="O645" s="43"/>
      <c r="P645" s="43"/>
      <c r="Q645" s="44"/>
      <c r="R645" s="44"/>
      <c r="S645" s="43"/>
      <c r="T645" s="43"/>
      <c r="U645" s="44"/>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43"/>
      <c r="BH645" s="43"/>
      <c r="BI645" s="43"/>
      <c r="BJ645" s="43"/>
      <c r="BK645" s="43"/>
      <c r="BL645" s="43"/>
      <c r="BM645" s="43"/>
      <c r="BN645" s="43"/>
    </row>
    <row r="646" ht="13.5" customHeight="1">
      <c r="A646" s="11"/>
      <c r="B646" s="11"/>
      <c r="C646" s="43"/>
      <c r="D646" s="43"/>
      <c r="E646" s="43"/>
      <c r="F646" s="43"/>
      <c r="G646" s="43"/>
      <c r="H646" s="43"/>
      <c r="I646" s="43"/>
      <c r="J646" s="43"/>
      <c r="K646" s="43"/>
      <c r="L646" s="43"/>
      <c r="M646" s="43"/>
      <c r="N646" s="43"/>
      <c r="O646" s="43"/>
      <c r="P646" s="43"/>
      <c r="Q646" s="44"/>
      <c r="R646" s="44"/>
      <c r="S646" s="43"/>
      <c r="T646" s="43"/>
      <c r="U646" s="44"/>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43"/>
      <c r="BH646" s="43"/>
      <c r="BI646" s="43"/>
      <c r="BJ646" s="43"/>
      <c r="BK646" s="43"/>
      <c r="BL646" s="43"/>
      <c r="BM646" s="43"/>
      <c r="BN646" s="43"/>
    </row>
    <row r="647" ht="13.5" customHeight="1">
      <c r="A647" s="11"/>
      <c r="B647" s="11"/>
      <c r="C647" s="43"/>
      <c r="D647" s="43"/>
      <c r="E647" s="43"/>
      <c r="F647" s="43"/>
      <c r="G647" s="43"/>
      <c r="H647" s="43"/>
      <c r="I647" s="43"/>
      <c r="J647" s="43"/>
      <c r="K647" s="43"/>
      <c r="L647" s="43"/>
      <c r="M647" s="43"/>
      <c r="N647" s="43"/>
      <c r="O647" s="43"/>
      <c r="P647" s="43"/>
      <c r="Q647" s="44"/>
      <c r="R647" s="44"/>
      <c r="S647" s="43"/>
      <c r="T647" s="43"/>
      <c r="U647" s="44"/>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43"/>
      <c r="BH647" s="43"/>
      <c r="BI647" s="43"/>
      <c r="BJ647" s="43"/>
      <c r="BK647" s="43"/>
      <c r="BL647" s="43"/>
      <c r="BM647" s="43"/>
      <c r="BN647" s="43"/>
    </row>
    <row r="648" ht="13.5" customHeight="1">
      <c r="A648" s="11"/>
      <c r="B648" s="11"/>
      <c r="C648" s="43"/>
      <c r="D648" s="43"/>
      <c r="E648" s="43"/>
      <c r="F648" s="43"/>
      <c r="G648" s="43"/>
      <c r="H648" s="43"/>
      <c r="I648" s="43"/>
      <c r="J648" s="43"/>
      <c r="K648" s="43"/>
      <c r="L648" s="43"/>
      <c r="M648" s="43"/>
      <c r="N648" s="43"/>
      <c r="O648" s="43"/>
      <c r="P648" s="43"/>
      <c r="Q648" s="44"/>
      <c r="R648" s="44"/>
      <c r="S648" s="43"/>
      <c r="T648" s="43"/>
      <c r="U648" s="44"/>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43"/>
      <c r="BH648" s="43"/>
      <c r="BI648" s="43"/>
      <c r="BJ648" s="43"/>
      <c r="BK648" s="43"/>
      <c r="BL648" s="43"/>
      <c r="BM648" s="43"/>
      <c r="BN648" s="43"/>
    </row>
    <row r="649" ht="13.5" customHeight="1">
      <c r="A649" s="11"/>
      <c r="B649" s="11"/>
      <c r="C649" s="43"/>
      <c r="D649" s="43"/>
      <c r="E649" s="43"/>
      <c r="F649" s="43"/>
      <c r="G649" s="43"/>
      <c r="H649" s="43"/>
      <c r="I649" s="43"/>
      <c r="J649" s="43"/>
      <c r="K649" s="43"/>
      <c r="L649" s="43"/>
      <c r="M649" s="43"/>
      <c r="N649" s="43"/>
      <c r="O649" s="43"/>
      <c r="P649" s="43"/>
      <c r="Q649" s="44"/>
      <c r="R649" s="44"/>
      <c r="S649" s="43"/>
      <c r="T649" s="43"/>
      <c r="U649" s="44"/>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43"/>
      <c r="BH649" s="43"/>
      <c r="BI649" s="43"/>
      <c r="BJ649" s="43"/>
      <c r="BK649" s="43"/>
      <c r="BL649" s="43"/>
      <c r="BM649" s="43"/>
      <c r="BN649" s="43"/>
    </row>
    <row r="650" ht="13.5" customHeight="1">
      <c r="A650" s="11"/>
      <c r="B650" s="11"/>
      <c r="C650" s="43"/>
      <c r="D650" s="43"/>
      <c r="E650" s="43"/>
      <c r="F650" s="43"/>
      <c r="G650" s="43"/>
      <c r="H650" s="43"/>
      <c r="I650" s="43"/>
      <c r="J650" s="43"/>
      <c r="K650" s="43"/>
      <c r="L650" s="43"/>
      <c r="M650" s="43"/>
      <c r="N650" s="43"/>
      <c r="O650" s="43"/>
      <c r="P650" s="43"/>
      <c r="Q650" s="44"/>
      <c r="R650" s="44"/>
      <c r="S650" s="43"/>
      <c r="T650" s="43"/>
      <c r="U650" s="44"/>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43"/>
      <c r="BH650" s="43"/>
      <c r="BI650" s="43"/>
      <c r="BJ650" s="43"/>
      <c r="BK650" s="43"/>
      <c r="BL650" s="43"/>
      <c r="BM650" s="43"/>
      <c r="BN650" s="43"/>
    </row>
    <row r="651" ht="13.5" customHeight="1">
      <c r="A651" s="11"/>
      <c r="B651" s="11"/>
      <c r="C651" s="43"/>
      <c r="D651" s="43"/>
      <c r="E651" s="43"/>
      <c r="F651" s="43"/>
      <c r="G651" s="43"/>
      <c r="H651" s="43"/>
      <c r="I651" s="43"/>
      <c r="J651" s="43"/>
      <c r="K651" s="43"/>
      <c r="L651" s="43"/>
      <c r="M651" s="43"/>
      <c r="N651" s="43"/>
      <c r="O651" s="43"/>
      <c r="P651" s="43"/>
      <c r="Q651" s="44"/>
      <c r="R651" s="44"/>
      <c r="S651" s="43"/>
      <c r="T651" s="43"/>
      <c r="U651" s="44"/>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43"/>
      <c r="BH651" s="43"/>
      <c r="BI651" s="43"/>
      <c r="BJ651" s="43"/>
      <c r="BK651" s="43"/>
      <c r="BL651" s="43"/>
      <c r="BM651" s="43"/>
      <c r="BN651" s="43"/>
    </row>
    <row r="652" ht="13.5" customHeight="1">
      <c r="A652" s="11"/>
      <c r="B652" s="11"/>
      <c r="C652" s="43"/>
      <c r="D652" s="43"/>
      <c r="E652" s="43"/>
      <c r="F652" s="43"/>
      <c r="G652" s="43"/>
      <c r="H652" s="43"/>
      <c r="I652" s="43"/>
      <c r="J652" s="43"/>
      <c r="K652" s="43"/>
      <c r="L652" s="43"/>
      <c r="M652" s="43"/>
      <c r="N652" s="43"/>
      <c r="O652" s="43"/>
      <c r="P652" s="43"/>
      <c r="Q652" s="44"/>
      <c r="R652" s="44"/>
      <c r="S652" s="43"/>
      <c r="T652" s="43"/>
      <c r="U652" s="44"/>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43"/>
      <c r="BH652" s="43"/>
      <c r="BI652" s="43"/>
      <c r="BJ652" s="43"/>
      <c r="BK652" s="43"/>
      <c r="BL652" s="43"/>
      <c r="BM652" s="43"/>
      <c r="BN652" s="43"/>
    </row>
    <row r="653" ht="13.5" customHeight="1">
      <c r="A653" s="11"/>
      <c r="B653" s="11"/>
      <c r="C653" s="43"/>
      <c r="D653" s="43"/>
      <c r="E653" s="43"/>
      <c r="F653" s="43"/>
      <c r="G653" s="43"/>
      <c r="H653" s="43"/>
      <c r="I653" s="43"/>
      <c r="J653" s="43"/>
      <c r="K653" s="43"/>
      <c r="L653" s="43"/>
      <c r="M653" s="43"/>
      <c r="N653" s="43"/>
      <c r="O653" s="43"/>
      <c r="P653" s="43"/>
      <c r="Q653" s="44"/>
      <c r="R653" s="44"/>
      <c r="S653" s="43"/>
      <c r="T653" s="43"/>
      <c r="U653" s="44"/>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43"/>
      <c r="BH653" s="43"/>
      <c r="BI653" s="43"/>
      <c r="BJ653" s="43"/>
      <c r="BK653" s="43"/>
      <c r="BL653" s="43"/>
      <c r="BM653" s="43"/>
      <c r="BN653" s="43"/>
    </row>
    <row r="654" ht="13.5" customHeight="1">
      <c r="A654" s="11"/>
      <c r="B654" s="11"/>
      <c r="C654" s="43"/>
      <c r="D654" s="43"/>
      <c r="E654" s="43"/>
      <c r="F654" s="43"/>
      <c r="G654" s="43"/>
      <c r="H654" s="43"/>
      <c r="I654" s="43"/>
      <c r="J654" s="43"/>
      <c r="K654" s="43"/>
      <c r="L654" s="43"/>
      <c r="M654" s="43"/>
      <c r="N654" s="43"/>
      <c r="O654" s="43"/>
      <c r="P654" s="43"/>
      <c r="Q654" s="44"/>
      <c r="R654" s="44"/>
      <c r="S654" s="43"/>
      <c r="T654" s="43"/>
      <c r="U654" s="44"/>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43"/>
      <c r="BH654" s="43"/>
      <c r="BI654" s="43"/>
      <c r="BJ654" s="43"/>
      <c r="BK654" s="43"/>
      <c r="BL654" s="43"/>
      <c r="BM654" s="43"/>
      <c r="BN654" s="43"/>
    </row>
    <row r="655" ht="13.5" customHeight="1">
      <c r="A655" s="11"/>
      <c r="B655" s="11"/>
      <c r="C655" s="43"/>
      <c r="D655" s="43"/>
      <c r="E655" s="43"/>
      <c r="F655" s="43"/>
      <c r="G655" s="43"/>
      <c r="H655" s="43"/>
      <c r="I655" s="43"/>
      <c r="J655" s="43"/>
      <c r="K655" s="43"/>
      <c r="L655" s="43"/>
      <c r="M655" s="43"/>
      <c r="N655" s="43"/>
      <c r="O655" s="43"/>
      <c r="P655" s="43"/>
      <c r="Q655" s="44"/>
      <c r="R655" s="44"/>
      <c r="S655" s="43"/>
      <c r="T655" s="43"/>
      <c r="U655" s="44"/>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43"/>
      <c r="BH655" s="43"/>
      <c r="BI655" s="43"/>
      <c r="BJ655" s="43"/>
      <c r="BK655" s="43"/>
      <c r="BL655" s="43"/>
      <c r="BM655" s="43"/>
      <c r="BN655" s="43"/>
    </row>
    <row r="656" ht="13.5" customHeight="1">
      <c r="A656" s="11"/>
      <c r="B656" s="11"/>
      <c r="C656" s="43"/>
      <c r="D656" s="43"/>
      <c r="E656" s="43"/>
      <c r="F656" s="43"/>
      <c r="G656" s="43"/>
      <c r="H656" s="43"/>
      <c r="I656" s="43"/>
      <c r="J656" s="43"/>
      <c r="K656" s="43"/>
      <c r="L656" s="43"/>
      <c r="M656" s="43"/>
      <c r="N656" s="43"/>
      <c r="O656" s="43"/>
      <c r="P656" s="43"/>
      <c r="Q656" s="44"/>
      <c r="R656" s="44"/>
      <c r="S656" s="43"/>
      <c r="T656" s="43"/>
      <c r="U656" s="44"/>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43"/>
      <c r="BH656" s="43"/>
      <c r="BI656" s="43"/>
      <c r="BJ656" s="43"/>
      <c r="BK656" s="43"/>
      <c r="BL656" s="43"/>
      <c r="BM656" s="43"/>
      <c r="BN656" s="43"/>
    </row>
    <row r="657" ht="13.5" customHeight="1">
      <c r="A657" s="11"/>
      <c r="B657" s="11"/>
      <c r="C657" s="43"/>
      <c r="D657" s="43"/>
      <c r="E657" s="43"/>
      <c r="F657" s="43"/>
      <c r="G657" s="43"/>
      <c r="H657" s="43"/>
      <c r="I657" s="43"/>
      <c r="J657" s="43"/>
      <c r="K657" s="43"/>
      <c r="L657" s="43"/>
      <c r="M657" s="43"/>
      <c r="N657" s="43"/>
      <c r="O657" s="43"/>
      <c r="P657" s="43"/>
      <c r="Q657" s="44"/>
      <c r="R657" s="44"/>
      <c r="S657" s="43"/>
      <c r="T657" s="43"/>
      <c r="U657" s="44"/>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43"/>
      <c r="BH657" s="43"/>
      <c r="BI657" s="43"/>
      <c r="BJ657" s="43"/>
      <c r="BK657" s="43"/>
      <c r="BL657" s="43"/>
      <c r="BM657" s="43"/>
      <c r="BN657" s="43"/>
    </row>
    <row r="658" ht="13.5" customHeight="1">
      <c r="A658" s="11"/>
      <c r="B658" s="11"/>
      <c r="C658" s="43"/>
      <c r="D658" s="43"/>
      <c r="E658" s="43"/>
      <c r="F658" s="43"/>
      <c r="G658" s="43"/>
      <c r="H658" s="43"/>
      <c r="I658" s="43"/>
      <c r="J658" s="43"/>
      <c r="K658" s="43"/>
      <c r="L658" s="43"/>
      <c r="M658" s="43"/>
      <c r="N658" s="43"/>
      <c r="O658" s="43"/>
      <c r="P658" s="43"/>
      <c r="Q658" s="44"/>
      <c r="R658" s="44"/>
      <c r="S658" s="43"/>
      <c r="T658" s="43"/>
      <c r="U658" s="44"/>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43"/>
      <c r="BH658" s="43"/>
      <c r="BI658" s="43"/>
      <c r="BJ658" s="43"/>
      <c r="BK658" s="43"/>
      <c r="BL658" s="43"/>
      <c r="BM658" s="43"/>
      <c r="BN658" s="43"/>
    </row>
    <row r="659" ht="13.5" customHeight="1">
      <c r="A659" s="11"/>
      <c r="B659" s="11"/>
      <c r="C659" s="43"/>
      <c r="D659" s="43"/>
      <c r="E659" s="43"/>
      <c r="F659" s="43"/>
      <c r="G659" s="43"/>
      <c r="H659" s="43"/>
      <c r="I659" s="43"/>
      <c r="J659" s="43"/>
      <c r="K659" s="43"/>
      <c r="L659" s="43"/>
      <c r="M659" s="43"/>
      <c r="N659" s="43"/>
      <c r="O659" s="43"/>
      <c r="P659" s="43"/>
      <c r="Q659" s="44"/>
      <c r="R659" s="44"/>
      <c r="S659" s="43"/>
      <c r="T659" s="43"/>
      <c r="U659" s="44"/>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43"/>
      <c r="BH659" s="43"/>
      <c r="BI659" s="43"/>
      <c r="BJ659" s="43"/>
      <c r="BK659" s="43"/>
      <c r="BL659" s="43"/>
      <c r="BM659" s="43"/>
      <c r="BN659" s="43"/>
    </row>
    <row r="660" ht="13.5" customHeight="1">
      <c r="A660" s="11"/>
      <c r="B660" s="11"/>
      <c r="C660" s="43"/>
      <c r="D660" s="43"/>
      <c r="E660" s="43"/>
      <c r="F660" s="43"/>
      <c r="G660" s="43"/>
      <c r="H660" s="43"/>
      <c r="I660" s="43"/>
      <c r="J660" s="43"/>
      <c r="K660" s="43"/>
      <c r="L660" s="43"/>
      <c r="M660" s="43"/>
      <c r="N660" s="43"/>
      <c r="O660" s="43"/>
      <c r="P660" s="43"/>
      <c r="Q660" s="44"/>
      <c r="R660" s="44"/>
      <c r="S660" s="43"/>
      <c r="T660" s="43"/>
      <c r="U660" s="44"/>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43"/>
      <c r="BH660" s="43"/>
      <c r="BI660" s="43"/>
      <c r="BJ660" s="43"/>
      <c r="BK660" s="43"/>
      <c r="BL660" s="43"/>
      <c r="BM660" s="43"/>
      <c r="BN660" s="43"/>
    </row>
    <row r="661" ht="13.5" customHeight="1">
      <c r="A661" s="11"/>
      <c r="B661" s="11"/>
      <c r="C661" s="43"/>
      <c r="D661" s="43"/>
      <c r="E661" s="43"/>
      <c r="F661" s="43"/>
      <c r="G661" s="43"/>
      <c r="H661" s="43"/>
      <c r="I661" s="43"/>
      <c r="J661" s="43"/>
      <c r="K661" s="43"/>
      <c r="L661" s="43"/>
      <c r="M661" s="43"/>
      <c r="N661" s="43"/>
      <c r="O661" s="43"/>
      <c r="P661" s="43"/>
      <c r="Q661" s="44"/>
      <c r="R661" s="44"/>
      <c r="S661" s="43"/>
      <c r="T661" s="43"/>
      <c r="U661" s="44"/>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43"/>
      <c r="BH661" s="43"/>
      <c r="BI661" s="43"/>
      <c r="BJ661" s="43"/>
      <c r="BK661" s="43"/>
      <c r="BL661" s="43"/>
      <c r="BM661" s="43"/>
      <c r="BN661" s="43"/>
    </row>
    <row r="662" ht="13.5" customHeight="1">
      <c r="A662" s="11"/>
      <c r="B662" s="11"/>
      <c r="C662" s="43"/>
      <c r="D662" s="43"/>
      <c r="E662" s="43"/>
      <c r="F662" s="43"/>
      <c r="G662" s="43"/>
      <c r="H662" s="43"/>
      <c r="I662" s="43"/>
      <c r="J662" s="43"/>
      <c r="K662" s="43"/>
      <c r="L662" s="43"/>
      <c r="M662" s="43"/>
      <c r="N662" s="43"/>
      <c r="O662" s="43"/>
      <c r="P662" s="43"/>
      <c r="Q662" s="44"/>
      <c r="R662" s="44"/>
      <c r="S662" s="43"/>
      <c r="T662" s="43"/>
      <c r="U662" s="44"/>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43"/>
      <c r="BH662" s="43"/>
      <c r="BI662" s="43"/>
      <c r="BJ662" s="43"/>
      <c r="BK662" s="43"/>
      <c r="BL662" s="43"/>
      <c r="BM662" s="43"/>
      <c r="BN662" s="43"/>
    </row>
    <row r="663" ht="13.5" customHeight="1">
      <c r="A663" s="11"/>
      <c r="B663" s="11"/>
      <c r="C663" s="43"/>
      <c r="D663" s="43"/>
      <c r="E663" s="43"/>
      <c r="F663" s="43"/>
      <c r="G663" s="43"/>
      <c r="H663" s="43"/>
      <c r="I663" s="43"/>
      <c r="J663" s="43"/>
      <c r="K663" s="43"/>
      <c r="L663" s="43"/>
      <c r="M663" s="43"/>
      <c r="N663" s="43"/>
      <c r="O663" s="43"/>
      <c r="P663" s="43"/>
      <c r="Q663" s="44"/>
      <c r="R663" s="44"/>
      <c r="S663" s="43"/>
      <c r="T663" s="43"/>
      <c r="U663" s="44"/>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43"/>
      <c r="BH663" s="43"/>
      <c r="BI663" s="43"/>
      <c r="BJ663" s="43"/>
      <c r="BK663" s="43"/>
      <c r="BL663" s="43"/>
      <c r="BM663" s="43"/>
      <c r="BN663" s="43"/>
    </row>
    <row r="664" ht="13.5" customHeight="1">
      <c r="A664" s="11"/>
      <c r="B664" s="11"/>
      <c r="C664" s="43"/>
      <c r="D664" s="43"/>
      <c r="E664" s="43"/>
      <c r="F664" s="43"/>
      <c r="G664" s="43"/>
      <c r="H664" s="43"/>
      <c r="I664" s="43"/>
      <c r="J664" s="43"/>
      <c r="K664" s="43"/>
      <c r="L664" s="43"/>
      <c r="M664" s="43"/>
      <c r="N664" s="43"/>
      <c r="O664" s="43"/>
      <c r="P664" s="43"/>
      <c r="Q664" s="44"/>
      <c r="R664" s="44"/>
      <c r="S664" s="43"/>
      <c r="T664" s="43"/>
      <c r="U664" s="44"/>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43"/>
      <c r="BH664" s="43"/>
      <c r="BI664" s="43"/>
      <c r="BJ664" s="43"/>
      <c r="BK664" s="43"/>
      <c r="BL664" s="43"/>
      <c r="BM664" s="43"/>
      <c r="BN664" s="43"/>
    </row>
    <row r="665" ht="13.5" customHeight="1">
      <c r="A665" s="11"/>
      <c r="B665" s="11"/>
      <c r="C665" s="43"/>
      <c r="D665" s="43"/>
      <c r="E665" s="43"/>
      <c r="F665" s="43"/>
      <c r="G665" s="43"/>
      <c r="H665" s="43"/>
      <c r="I665" s="43"/>
      <c r="J665" s="43"/>
      <c r="K665" s="43"/>
      <c r="L665" s="43"/>
      <c r="M665" s="43"/>
      <c r="N665" s="43"/>
      <c r="O665" s="43"/>
      <c r="P665" s="43"/>
      <c r="Q665" s="44"/>
      <c r="R665" s="44"/>
      <c r="S665" s="43"/>
      <c r="T665" s="43"/>
      <c r="U665" s="44"/>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43"/>
      <c r="BH665" s="43"/>
      <c r="BI665" s="43"/>
      <c r="BJ665" s="43"/>
      <c r="BK665" s="43"/>
      <c r="BL665" s="43"/>
      <c r="BM665" s="43"/>
      <c r="BN665" s="43"/>
    </row>
    <row r="666" ht="13.5" customHeight="1">
      <c r="A666" s="11"/>
      <c r="B666" s="11"/>
      <c r="C666" s="43"/>
      <c r="D666" s="43"/>
      <c r="E666" s="43"/>
      <c r="F666" s="43"/>
      <c r="G666" s="43"/>
      <c r="H666" s="43"/>
      <c r="I666" s="43"/>
      <c r="J666" s="43"/>
      <c r="K666" s="43"/>
      <c r="L666" s="43"/>
      <c r="M666" s="43"/>
      <c r="N666" s="43"/>
      <c r="O666" s="43"/>
      <c r="P666" s="43"/>
      <c r="Q666" s="44"/>
      <c r="R666" s="44"/>
      <c r="S666" s="43"/>
      <c r="T666" s="43"/>
      <c r="U666" s="44"/>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43"/>
      <c r="BH666" s="43"/>
      <c r="BI666" s="43"/>
      <c r="BJ666" s="43"/>
      <c r="BK666" s="43"/>
      <c r="BL666" s="43"/>
      <c r="BM666" s="43"/>
      <c r="BN666" s="43"/>
    </row>
    <row r="667" ht="13.5" customHeight="1">
      <c r="A667" s="11"/>
      <c r="B667" s="11"/>
      <c r="C667" s="43"/>
      <c r="D667" s="43"/>
      <c r="E667" s="43"/>
      <c r="F667" s="43"/>
      <c r="G667" s="43"/>
      <c r="H667" s="43"/>
      <c r="I667" s="43"/>
      <c r="J667" s="43"/>
      <c r="K667" s="43"/>
      <c r="L667" s="43"/>
      <c r="M667" s="43"/>
      <c r="N667" s="43"/>
      <c r="O667" s="43"/>
      <c r="P667" s="43"/>
      <c r="Q667" s="44"/>
      <c r="R667" s="44"/>
      <c r="S667" s="43"/>
      <c r="T667" s="43"/>
      <c r="U667" s="44"/>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43"/>
      <c r="BH667" s="43"/>
      <c r="BI667" s="43"/>
      <c r="BJ667" s="43"/>
      <c r="BK667" s="43"/>
      <c r="BL667" s="43"/>
      <c r="BM667" s="43"/>
      <c r="BN667" s="43"/>
    </row>
    <row r="668" ht="13.5" customHeight="1">
      <c r="A668" s="11"/>
      <c r="B668" s="11"/>
      <c r="C668" s="43"/>
      <c r="D668" s="43"/>
      <c r="E668" s="43"/>
      <c r="F668" s="43"/>
      <c r="G668" s="43"/>
      <c r="H668" s="43"/>
      <c r="I668" s="43"/>
      <c r="J668" s="43"/>
      <c r="K668" s="43"/>
      <c r="L668" s="43"/>
      <c r="M668" s="43"/>
      <c r="N668" s="43"/>
      <c r="O668" s="43"/>
      <c r="P668" s="43"/>
      <c r="Q668" s="44"/>
      <c r="R668" s="44"/>
      <c r="S668" s="43"/>
      <c r="T668" s="43"/>
      <c r="U668" s="44"/>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43"/>
      <c r="BH668" s="43"/>
      <c r="BI668" s="43"/>
      <c r="BJ668" s="43"/>
      <c r="BK668" s="43"/>
      <c r="BL668" s="43"/>
      <c r="BM668" s="43"/>
      <c r="BN668" s="43"/>
    </row>
    <row r="669" ht="13.5" customHeight="1">
      <c r="A669" s="11"/>
      <c r="B669" s="11"/>
      <c r="C669" s="43"/>
      <c r="D669" s="43"/>
      <c r="E669" s="43"/>
      <c r="F669" s="43"/>
      <c r="G669" s="43"/>
      <c r="H669" s="43"/>
      <c r="I669" s="43"/>
      <c r="J669" s="43"/>
      <c r="K669" s="43"/>
      <c r="L669" s="43"/>
      <c r="M669" s="43"/>
      <c r="N669" s="43"/>
      <c r="O669" s="43"/>
      <c r="P669" s="43"/>
      <c r="Q669" s="44"/>
      <c r="R669" s="44"/>
      <c r="S669" s="43"/>
      <c r="T669" s="43"/>
      <c r="U669" s="44"/>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43"/>
      <c r="BH669" s="43"/>
      <c r="BI669" s="43"/>
      <c r="BJ669" s="43"/>
      <c r="BK669" s="43"/>
      <c r="BL669" s="43"/>
      <c r="BM669" s="43"/>
      <c r="BN669" s="43"/>
    </row>
    <row r="670" ht="13.5" customHeight="1">
      <c r="A670" s="11"/>
      <c r="B670" s="11"/>
      <c r="C670" s="43"/>
      <c r="D670" s="43"/>
      <c r="E670" s="43"/>
      <c r="F670" s="43"/>
      <c r="G670" s="43"/>
      <c r="H670" s="43"/>
      <c r="I670" s="43"/>
      <c r="J670" s="43"/>
      <c r="K670" s="43"/>
      <c r="L670" s="43"/>
      <c r="M670" s="43"/>
      <c r="N670" s="43"/>
      <c r="O670" s="43"/>
      <c r="P670" s="43"/>
      <c r="Q670" s="44"/>
      <c r="R670" s="44"/>
      <c r="S670" s="43"/>
      <c r="T670" s="43"/>
      <c r="U670" s="44"/>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43"/>
      <c r="BH670" s="43"/>
      <c r="BI670" s="43"/>
      <c r="BJ670" s="43"/>
      <c r="BK670" s="43"/>
      <c r="BL670" s="43"/>
      <c r="BM670" s="43"/>
      <c r="BN670" s="43"/>
    </row>
    <row r="671" ht="13.5" customHeight="1">
      <c r="A671" s="11"/>
      <c r="B671" s="11"/>
      <c r="C671" s="43"/>
      <c r="D671" s="43"/>
      <c r="E671" s="43"/>
      <c r="F671" s="43"/>
      <c r="G671" s="43"/>
      <c r="H671" s="43"/>
      <c r="I671" s="43"/>
      <c r="J671" s="43"/>
      <c r="K671" s="43"/>
      <c r="L671" s="43"/>
      <c r="M671" s="43"/>
      <c r="N671" s="43"/>
      <c r="O671" s="43"/>
      <c r="P671" s="43"/>
      <c r="Q671" s="44"/>
      <c r="R671" s="44"/>
      <c r="S671" s="43"/>
      <c r="T671" s="43"/>
      <c r="U671" s="44"/>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43"/>
      <c r="BH671" s="43"/>
      <c r="BI671" s="43"/>
      <c r="BJ671" s="43"/>
      <c r="BK671" s="43"/>
      <c r="BL671" s="43"/>
      <c r="BM671" s="43"/>
      <c r="BN671" s="43"/>
    </row>
    <row r="672" ht="13.5" customHeight="1">
      <c r="A672" s="11"/>
      <c r="B672" s="11"/>
      <c r="C672" s="43"/>
      <c r="D672" s="43"/>
      <c r="E672" s="43"/>
      <c r="F672" s="43"/>
      <c r="G672" s="43"/>
      <c r="H672" s="43"/>
      <c r="I672" s="43"/>
      <c r="J672" s="43"/>
      <c r="K672" s="43"/>
      <c r="L672" s="43"/>
      <c r="M672" s="43"/>
      <c r="N672" s="43"/>
      <c r="O672" s="43"/>
      <c r="P672" s="43"/>
      <c r="Q672" s="44"/>
      <c r="R672" s="44"/>
      <c r="S672" s="43"/>
      <c r="T672" s="43"/>
      <c r="U672" s="44"/>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43"/>
      <c r="BH672" s="43"/>
      <c r="BI672" s="43"/>
      <c r="BJ672" s="43"/>
      <c r="BK672" s="43"/>
      <c r="BL672" s="43"/>
      <c r="BM672" s="43"/>
      <c r="BN672" s="43"/>
    </row>
    <row r="673" ht="13.5" customHeight="1">
      <c r="A673" s="11"/>
      <c r="B673" s="11"/>
      <c r="C673" s="43"/>
      <c r="D673" s="43"/>
      <c r="E673" s="43"/>
      <c r="F673" s="43"/>
      <c r="G673" s="43"/>
      <c r="H673" s="43"/>
      <c r="I673" s="43"/>
      <c r="J673" s="43"/>
      <c r="K673" s="43"/>
      <c r="L673" s="43"/>
      <c r="M673" s="43"/>
      <c r="N673" s="43"/>
      <c r="O673" s="43"/>
      <c r="P673" s="43"/>
      <c r="Q673" s="44"/>
      <c r="R673" s="44"/>
      <c r="S673" s="43"/>
      <c r="T673" s="43"/>
      <c r="U673" s="44"/>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43"/>
      <c r="BH673" s="43"/>
      <c r="BI673" s="43"/>
      <c r="BJ673" s="43"/>
      <c r="BK673" s="43"/>
      <c r="BL673" s="43"/>
      <c r="BM673" s="43"/>
      <c r="BN673" s="43"/>
    </row>
    <row r="674" ht="13.5" customHeight="1">
      <c r="A674" s="11"/>
      <c r="B674" s="11"/>
      <c r="C674" s="43"/>
      <c r="D674" s="43"/>
      <c r="E674" s="43"/>
      <c r="F674" s="43"/>
      <c r="G674" s="43"/>
      <c r="H674" s="43"/>
      <c r="I674" s="43"/>
      <c r="J674" s="43"/>
      <c r="K674" s="43"/>
      <c r="L674" s="43"/>
      <c r="M674" s="43"/>
      <c r="N674" s="43"/>
      <c r="O674" s="43"/>
      <c r="P674" s="43"/>
      <c r="Q674" s="44"/>
      <c r="R674" s="44"/>
      <c r="S674" s="43"/>
      <c r="T674" s="43"/>
      <c r="U674" s="44"/>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43"/>
      <c r="BH674" s="43"/>
      <c r="BI674" s="43"/>
      <c r="BJ674" s="43"/>
      <c r="BK674" s="43"/>
      <c r="BL674" s="43"/>
      <c r="BM674" s="43"/>
      <c r="BN674" s="43"/>
    </row>
    <row r="675" ht="13.5" customHeight="1">
      <c r="A675" s="11"/>
      <c r="B675" s="11"/>
      <c r="C675" s="43"/>
      <c r="D675" s="43"/>
      <c r="E675" s="43"/>
      <c r="F675" s="43"/>
      <c r="G675" s="43"/>
      <c r="H675" s="43"/>
      <c r="I675" s="43"/>
      <c r="J675" s="43"/>
      <c r="K675" s="43"/>
      <c r="L675" s="43"/>
      <c r="M675" s="43"/>
      <c r="N675" s="43"/>
      <c r="O675" s="43"/>
      <c r="P675" s="43"/>
      <c r="Q675" s="44"/>
      <c r="R675" s="44"/>
      <c r="S675" s="43"/>
      <c r="T675" s="43"/>
      <c r="U675" s="44"/>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43"/>
      <c r="BH675" s="43"/>
      <c r="BI675" s="43"/>
      <c r="BJ675" s="43"/>
      <c r="BK675" s="43"/>
      <c r="BL675" s="43"/>
      <c r="BM675" s="43"/>
      <c r="BN675" s="43"/>
    </row>
    <row r="676" ht="13.5" customHeight="1">
      <c r="A676" s="11"/>
      <c r="B676" s="11"/>
      <c r="C676" s="43"/>
      <c r="D676" s="43"/>
      <c r="E676" s="43"/>
      <c r="F676" s="43"/>
      <c r="G676" s="43"/>
      <c r="H676" s="43"/>
      <c r="I676" s="43"/>
      <c r="J676" s="43"/>
      <c r="K676" s="43"/>
      <c r="L676" s="43"/>
      <c r="M676" s="43"/>
      <c r="N676" s="43"/>
      <c r="O676" s="43"/>
      <c r="P676" s="43"/>
      <c r="Q676" s="44"/>
      <c r="R676" s="44"/>
      <c r="S676" s="43"/>
      <c r="T676" s="43"/>
      <c r="U676" s="44"/>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43"/>
      <c r="BH676" s="43"/>
      <c r="BI676" s="43"/>
      <c r="BJ676" s="43"/>
      <c r="BK676" s="43"/>
      <c r="BL676" s="43"/>
      <c r="BM676" s="43"/>
      <c r="BN676" s="43"/>
    </row>
    <row r="677" ht="13.5" customHeight="1">
      <c r="A677" s="11"/>
      <c r="B677" s="11"/>
      <c r="C677" s="43"/>
      <c r="D677" s="43"/>
      <c r="E677" s="43"/>
      <c r="F677" s="43"/>
      <c r="G677" s="43"/>
      <c r="H677" s="43"/>
      <c r="I677" s="43"/>
      <c r="J677" s="43"/>
      <c r="K677" s="43"/>
      <c r="L677" s="43"/>
      <c r="M677" s="43"/>
      <c r="N677" s="43"/>
      <c r="O677" s="43"/>
      <c r="P677" s="43"/>
      <c r="Q677" s="44"/>
      <c r="R677" s="44"/>
      <c r="S677" s="43"/>
      <c r="T677" s="43"/>
      <c r="U677" s="44"/>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43"/>
      <c r="BH677" s="43"/>
      <c r="BI677" s="43"/>
      <c r="BJ677" s="43"/>
      <c r="BK677" s="43"/>
      <c r="BL677" s="43"/>
      <c r="BM677" s="43"/>
      <c r="BN677" s="43"/>
    </row>
    <row r="678" ht="13.5" customHeight="1">
      <c r="A678" s="11"/>
      <c r="B678" s="11"/>
      <c r="C678" s="43"/>
      <c r="D678" s="43"/>
      <c r="E678" s="43"/>
      <c r="F678" s="43"/>
      <c r="G678" s="43"/>
      <c r="H678" s="43"/>
      <c r="I678" s="43"/>
      <c r="J678" s="43"/>
      <c r="K678" s="43"/>
      <c r="L678" s="43"/>
      <c r="M678" s="43"/>
      <c r="N678" s="43"/>
      <c r="O678" s="43"/>
      <c r="P678" s="43"/>
      <c r="Q678" s="44"/>
      <c r="R678" s="44"/>
      <c r="S678" s="43"/>
      <c r="T678" s="43"/>
      <c r="U678" s="44"/>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43"/>
      <c r="BH678" s="43"/>
      <c r="BI678" s="43"/>
      <c r="BJ678" s="43"/>
      <c r="BK678" s="43"/>
      <c r="BL678" s="43"/>
      <c r="BM678" s="43"/>
      <c r="BN678" s="43"/>
    </row>
    <row r="679" ht="13.5" customHeight="1">
      <c r="A679" s="11"/>
      <c r="B679" s="11"/>
      <c r="C679" s="43"/>
      <c r="D679" s="43"/>
      <c r="E679" s="43"/>
      <c r="F679" s="43"/>
      <c r="G679" s="43"/>
      <c r="H679" s="43"/>
      <c r="I679" s="43"/>
      <c r="J679" s="43"/>
      <c r="K679" s="43"/>
      <c r="L679" s="43"/>
      <c r="M679" s="43"/>
      <c r="N679" s="43"/>
      <c r="O679" s="43"/>
      <c r="P679" s="43"/>
      <c r="Q679" s="44"/>
      <c r="R679" s="44"/>
      <c r="S679" s="43"/>
      <c r="T679" s="43"/>
      <c r="U679" s="44"/>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43"/>
      <c r="BH679" s="43"/>
      <c r="BI679" s="43"/>
      <c r="BJ679" s="43"/>
      <c r="BK679" s="43"/>
      <c r="BL679" s="43"/>
      <c r="BM679" s="43"/>
      <c r="BN679" s="43"/>
    </row>
    <row r="680" ht="13.5" customHeight="1">
      <c r="A680" s="11"/>
      <c r="B680" s="11"/>
      <c r="C680" s="43"/>
      <c r="D680" s="43"/>
      <c r="E680" s="43"/>
      <c r="F680" s="43"/>
      <c r="G680" s="43"/>
      <c r="H680" s="43"/>
      <c r="I680" s="43"/>
      <c r="J680" s="43"/>
      <c r="K680" s="43"/>
      <c r="L680" s="43"/>
      <c r="M680" s="43"/>
      <c r="N680" s="43"/>
      <c r="O680" s="43"/>
      <c r="P680" s="43"/>
      <c r="Q680" s="44"/>
      <c r="R680" s="44"/>
      <c r="S680" s="43"/>
      <c r="T680" s="43"/>
      <c r="U680" s="44"/>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43"/>
      <c r="BH680" s="43"/>
      <c r="BI680" s="43"/>
      <c r="BJ680" s="43"/>
      <c r="BK680" s="43"/>
      <c r="BL680" s="43"/>
      <c r="BM680" s="43"/>
      <c r="BN680" s="43"/>
    </row>
    <row r="681" ht="13.5" customHeight="1">
      <c r="A681" s="11"/>
      <c r="B681" s="11"/>
      <c r="C681" s="43"/>
      <c r="D681" s="43"/>
      <c r="E681" s="43"/>
      <c r="F681" s="43"/>
      <c r="G681" s="43"/>
      <c r="H681" s="43"/>
      <c r="I681" s="43"/>
      <c r="J681" s="43"/>
      <c r="K681" s="43"/>
      <c r="L681" s="43"/>
      <c r="M681" s="43"/>
      <c r="N681" s="43"/>
      <c r="O681" s="43"/>
      <c r="P681" s="43"/>
      <c r="Q681" s="44"/>
      <c r="R681" s="44"/>
      <c r="S681" s="43"/>
      <c r="T681" s="43"/>
      <c r="U681" s="44"/>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43"/>
      <c r="BH681" s="43"/>
      <c r="BI681" s="43"/>
      <c r="BJ681" s="43"/>
      <c r="BK681" s="43"/>
      <c r="BL681" s="43"/>
      <c r="BM681" s="43"/>
      <c r="BN681" s="43"/>
    </row>
    <row r="682" ht="13.5" customHeight="1">
      <c r="A682" s="11"/>
      <c r="B682" s="11"/>
      <c r="C682" s="43"/>
      <c r="D682" s="43"/>
      <c r="E682" s="43"/>
      <c r="F682" s="43"/>
      <c r="G682" s="43"/>
      <c r="H682" s="43"/>
      <c r="I682" s="43"/>
      <c r="J682" s="43"/>
      <c r="K682" s="43"/>
      <c r="L682" s="43"/>
      <c r="M682" s="43"/>
      <c r="N682" s="43"/>
      <c r="O682" s="43"/>
      <c r="P682" s="43"/>
      <c r="Q682" s="44"/>
      <c r="R682" s="44"/>
      <c r="S682" s="43"/>
      <c r="T682" s="43"/>
      <c r="U682" s="44"/>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43"/>
      <c r="BH682" s="43"/>
      <c r="BI682" s="43"/>
      <c r="BJ682" s="43"/>
      <c r="BK682" s="43"/>
      <c r="BL682" s="43"/>
      <c r="BM682" s="43"/>
      <c r="BN682" s="43"/>
    </row>
    <row r="683" ht="13.5" customHeight="1">
      <c r="A683" s="11"/>
      <c r="B683" s="11"/>
      <c r="C683" s="43"/>
      <c r="D683" s="43"/>
      <c r="E683" s="43"/>
      <c r="F683" s="43"/>
      <c r="G683" s="43"/>
      <c r="H683" s="43"/>
      <c r="I683" s="43"/>
      <c r="J683" s="43"/>
      <c r="K683" s="43"/>
      <c r="L683" s="43"/>
      <c r="M683" s="43"/>
      <c r="N683" s="43"/>
      <c r="O683" s="43"/>
      <c r="P683" s="43"/>
      <c r="Q683" s="44"/>
      <c r="R683" s="44"/>
      <c r="S683" s="43"/>
      <c r="T683" s="43"/>
      <c r="U683" s="44"/>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43"/>
      <c r="BH683" s="43"/>
      <c r="BI683" s="43"/>
      <c r="BJ683" s="43"/>
      <c r="BK683" s="43"/>
      <c r="BL683" s="43"/>
      <c r="BM683" s="43"/>
      <c r="BN683" s="43"/>
    </row>
    <row r="684" ht="13.5" customHeight="1">
      <c r="A684" s="11"/>
      <c r="B684" s="11"/>
      <c r="C684" s="43"/>
      <c r="D684" s="43"/>
      <c r="E684" s="43"/>
      <c r="F684" s="43"/>
      <c r="G684" s="43"/>
      <c r="H684" s="43"/>
      <c r="I684" s="43"/>
      <c r="J684" s="43"/>
      <c r="K684" s="43"/>
      <c r="L684" s="43"/>
      <c r="M684" s="43"/>
      <c r="N684" s="43"/>
      <c r="O684" s="43"/>
      <c r="P684" s="43"/>
      <c r="Q684" s="44"/>
      <c r="R684" s="44"/>
      <c r="S684" s="43"/>
      <c r="T684" s="43"/>
      <c r="U684" s="44"/>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43"/>
      <c r="BH684" s="43"/>
      <c r="BI684" s="43"/>
      <c r="BJ684" s="43"/>
      <c r="BK684" s="43"/>
      <c r="BL684" s="43"/>
      <c r="BM684" s="43"/>
      <c r="BN684" s="43"/>
    </row>
    <row r="685" ht="13.5" customHeight="1">
      <c r="A685" s="11"/>
      <c r="B685" s="11"/>
      <c r="C685" s="43"/>
      <c r="D685" s="43"/>
      <c r="E685" s="43"/>
      <c r="F685" s="43"/>
      <c r="G685" s="43"/>
      <c r="H685" s="43"/>
      <c r="I685" s="43"/>
      <c r="J685" s="43"/>
      <c r="K685" s="43"/>
      <c r="L685" s="43"/>
      <c r="M685" s="43"/>
      <c r="N685" s="43"/>
      <c r="O685" s="43"/>
      <c r="P685" s="43"/>
      <c r="Q685" s="44"/>
      <c r="R685" s="44"/>
      <c r="S685" s="43"/>
      <c r="T685" s="43"/>
      <c r="U685" s="44"/>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43"/>
      <c r="BH685" s="43"/>
      <c r="BI685" s="43"/>
      <c r="BJ685" s="43"/>
      <c r="BK685" s="43"/>
      <c r="BL685" s="43"/>
      <c r="BM685" s="43"/>
      <c r="BN685" s="43"/>
    </row>
    <row r="686" ht="13.5" customHeight="1">
      <c r="A686" s="11"/>
      <c r="B686" s="11"/>
      <c r="C686" s="43"/>
      <c r="D686" s="43"/>
      <c r="E686" s="43"/>
      <c r="F686" s="43"/>
      <c r="G686" s="43"/>
      <c r="H686" s="43"/>
      <c r="I686" s="43"/>
      <c r="J686" s="43"/>
      <c r="K686" s="43"/>
      <c r="L686" s="43"/>
      <c r="M686" s="43"/>
      <c r="N686" s="43"/>
      <c r="O686" s="43"/>
      <c r="P686" s="43"/>
      <c r="Q686" s="44"/>
      <c r="R686" s="44"/>
      <c r="S686" s="43"/>
      <c r="T686" s="43"/>
      <c r="U686" s="44"/>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43"/>
      <c r="BH686" s="43"/>
      <c r="BI686" s="43"/>
      <c r="BJ686" s="43"/>
      <c r="BK686" s="43"/>
      <c r="BL686" s="43"/>
      <c r="BM686" s="43"/>
      <c r="BN686" s="43"/>
    </row>
    <row r="687" ht="13.5" customHeight="1">
      <c r="A687" s="11"/>
      <c r="B687" s="11"/>
      <c r="C687" s="43"/>
      <c r="D687" s="43"/>
      <c r="E687" s="43"/>
      <c r="F687" s="43"/>
      <c r="G687" s="43"/>
      <c r="H687" s="43"/>
      <c r="I687" s="43"/>
      <c r="J687" s="43"/>
      <c r="K687" s="43"/>
      <c r="L687" s="43"/>
      <c r="M687" s="43"/>
      <c r="N687" s="43"/>
      <c r="O687" s="43"/>
      <c r="P687" s="43"/>
      <c r="Q687" s="44"/>
      <c r="R687" s="44"/>
      <c r="S687" s="43"/>
      <c r="T687" s="43"/>
      <c r="U687" s="44"/>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43"/>
      <c r="BH687" s="43"/>
      <c r="BI687" s="43"/>
      <c r="BJ687" s="43"/>
      <c r="BK687" s="43"/>
      <c r="BL687" s="43"/>
      <c r="BM687" s="43"/>
      <c r="BN687" s="43"/>
    </row>
    <row r="688" ht="13.5" customHeight="1">
      <c r="A688" s="11"/>
      <c r="B688" s="11"/>
      <c r="C688" s="43"/>
      <c r="D688" s="43"/>
      <c r="E688" s="43"/>
      <c r="F688" s="43"/>
      <c r="G688" s="43"/>
      <c r="H688" s="43"/>
      <c r="I688" s="43"/>
      <c r="J688" s="43"/>
      <c r="K688" s="43"/>
      <c r="L688" s="43"/>
      <c r="M688" s="43"/>
      <c r="N688" s="43"/>
      <c r="O688" s="43"/>
      <c r="P688" s="43"/>
      <c r="Q688" s="44"/>
      <c r="R688" s="44"/>
      <c r="S688" s="43"/>
      <c r="T688" s="43"/>
      <c r="U688" s="44"/>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43"/>
      <c r="BH688" s="43"/>
      <c r="BI688" s="43"/>
      <c r="BJ688" s="43"/>
      <c r="BK688" s="43"/>
      <c r="BL688" s="43"/>
      <c r="BM688" s="43"/>
      <c r="BN688" s="43"/>
    </row>
    <row r="689" ht="13.5" customHeight="1">
      <c r="A689" s="11"/>
      <c r="B689" s="11"/>
      <c r="C689" s="43"/>
      <c r="D689" s="43"/>
      <c r="E689" s="43"/>
      <c r="F689" s="43"/>
      <c r="G689" s="43"/>
      <c r="H689" s="43"/>
      <c r="I689" s="43"/>
      <c r="J689" s="43"/>
      <c r="K689" s="43"/>
      <c r="L689" s="43"/>
      <c r="M689" s="43"/>
      <c r="N689" s="43"/>
      <c r="O689" s="43"/>
      <c r="P689" s="43"/>
      <c r="Q689" s="44"/>
      <c r="R689" s="44"/>
      <c r="S689" s="43"/>
      <c r="T689" s="43"/>
      <c r="U689" s="44"/>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43"/>
      <c r="BH689" s="43"/>
      <c r="BI689" s="43"/>
      <c r="BJ689" s="43"/>
      <c r="BK689" s="43"/>
      <c r="BL689" s="43"/>
      <c r="BM689" s="43"/>
      <c r="BN689" s="43"/>
    </row>
    <row r="690" ht="13.5" customHeight="1">
      <c r="A690" s="11"/>
      <c r="B690" s="11"/>
      <c r="C690" s="43"/>
      <c r="D690" s="43"/>
      <c r="E690" s="43"/>
      <c r="F690" s="43"/>
      <c r="G690" s="43"/>
      <c r="H690" s="43"/>
      <c r="I690" s="43"/>
      <c r="J690" s="43"/>
      <c r="K690" s="43"/>
      <c r="L690" s="43"/>
      <c r="M690" s="43"/>
      <c r="N690" s="43"/>
      <c r="O690" s="43"/>
      <c r="P690" s="43"/>
      <c r="Q690" s="44"/>
      <c r="R690" s="44"/>
      <c r="S690" s="43"/>
      <c r="T690" s="43"/>
      <c r="U690" s="44"/>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43"/>
      <c r="BH690" s="43"/>
      <c r="BI690" s="43"/>
      <c r="BJ690" s="43"/>
      <c r="BK690" s="43"/>
      <c r="BL690" s="43"/>
      <c r="BM690" s="43"/>
      <c r="BN690" s="43"/>
    </row>
    <row r="691" ht="13.5" customHeight="1">
      <c r="A691" s="11"/>
      <c r="B691" s="11"/>
      <c r="C691" s="43"/>
      <c r="D691" s="43"/>
      <c r="E691" s="43"/>
      <c r="F691" s="43"/>
      <c r="G691" s="43"/>
      <c r="H691" s="43"/>
      <c r="I691" s="43"/>
      <c r="J691" s="43"/>
      <c r="K691" s="43"/>
      <c r="L691" s="43"/>
      <c r="M691" s="43"/>
      <c r="N691" s="43"/>
      <c r="O691" s="43"/>
      <c r="P691" s="43"/>
      <c r="Q691" s="44"/>
      <c r="R691" s="44"/>
      <c r="S691" s="43"/>
      <c r="T691" s="43"/>
      <c r="U691" s="44"/>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43"/>
      <c r="BH691" s="43"/>
      <c r="BI691" s="43"/>
      <c r="BJ691" s="43"/>
      <c r="BK691" s="43"/>
      <c r="BL691" s="43"/>
      <c r="BM691" s="43"/>
      <c r="BN691" s="43"/>
    </row>
    <row r="692" ht="13.5" customHeight="1">
      <c r="A692" s="11"/>
      <c r="B692" s="11"/>
      <c r="C692" s="43"/>
      <c r="D692" s="43"/>
      <c r="E692" s="43"/>
      <c r="F692" s="43"/>
      <c r="G692" s="43"/>
      <c r="H692" s="43"/>
      <c r="I692" s="43"/>
      <c r="J692" s="43"/>
      <c r="K692" s="43"/>
      <c r="L692" s="43"/>
      <c r="M692" s="43"/>
      <c r="N692" s="43"/>
      <c r="O692" s="43"/>
      <c r="P692" s="43"/>
      <c r="Q692" s="44"/>
      <c r="R692" s="44"/>
      <c r="S692" s="43"/>
      <c r="T692" s="43"/>
      <c r="U692" s="44"/>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43"/>
      <c r="BH692" s="43"/>
      <c r="BI692" s="43"/>
      <c r="BJ692" s="43"/>
      <c r="BK692" s="43"/>
      <c r="BL692" s="43"/>
      <c r="BM692" s="43"/>
      <c r="BN692" s="43"/>
    </row>
    <row r="693" ht="13.5" customHeight="1">
      <c r="A693" s="11"/>
      <c r="B693" s="11"/>
      <c r="C693" s="43"/>
      <c r="D693" s="43"/>
      <c r="E693" s="43"/>
      <c r="F693" s="43"/>
      <c r="G693" s="43"/>
      <c r="H693" s="43"/>
      <c r="I693" s="43"/>
      <c r="J693" s="43"/>
      <c r="K693" s="43"/>
      <c r="L693" s="43"/>
      <c r="M693" s="43"/>
      <c r="N693" s="43"/>
      <c r="O693" s="43"/>
      <c r="P693" s="43"/>
      <c r="Q693" s="44"/>
      <c r="R693" s="44"/>
      <c r="S693" s="43"/>
      <c r="T693" s="43"/>
      <c r="U693" s="44"/>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43"/>
      <c r="BH693" s="43"/>
      <c r="BI693" s="43"/>
      <c r="BJ693" s="43"/>
      <c r="BK693" s="43"/>
      <c r="BL693" s="43"/>
      <c r="BM693" s="43"/>
      <c r="BN693" s="43"/>
    </row>
    <row r="694" ht="13.5" customHeight="1">
      <c r="A694" s="11"/>
      <c r="B694" s="11"/>
      <c r="C694" s="43"/>
      <c r="D694" s="43"/>
      <c r="E694" s="43"/>
      <c r="F694" s="43"/>
      <c r="G694" s="43"/>
      <c r="H694" s="43"/>
      <c r="I694" s="43"/>
      <c r="J694" s="43"/>
      <c r="K694" s="43"/>
      <c r="L694" s="43"/>
      <c r="M694" s="43"/>
      <c r="N694" s="43"/>
      <c r="O694" s="43"/>
      <c r="P694" s="43"/>
      <c r="Q694" s="44"/>
      <c r="R694" s="44"/>
      <c r="S694" s="43"/>
      <c r="T694" s="43"/>
      <c r="U694" s="44"/>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43"/>
      <c r="BH694" s="43"/>
      <c r="BI694" s="43"/>
      <c r="BJ694" s="43"/>
      <c r="BK694" s="43"/>
      <c r="BL694" s="43"/>
      <c r="BM694" s="43"/>
      <c r="BN694" s="43"/>
    </row>
    <row r="695" ht="13.5" customHeight="1">
      <c r="A695" s="11"/>
      <c r="B695" s="11"/>
      <c r="C695" s="43"/>
      <c r="D695" s="43"/>
      <c r="E695" s="43"/>
      <c r="F695" s="43"/>
      <c r="G695" s="43"/>
      <c r="H695" s="43"/>
      <c r="I695" s="43"/>
      <c r="J695" s="43"/>
      <c r="K695" s="43"/>
      <c r="L695" s="43"/>
      <c r="M695" s="43"/>
      <c r="N695" s="43"/>
      <c r="O695" s="43"/>
      <c r="P695" s="43"/>
      <c r="Q695" s="44"/>
      <c r="R695" s="44"/>
      <c r="S695" s="43"/>
      <c r="T695" s="43"/>
      <c r="U695" s="44"/>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43"/>
      <c r="BH695" s="43"/>
      <c r="BI695" s="43"/>
      <c r="BJ695" s="43"/>
      <c r="BK695" s="43"/>
      <c r="BL695" s="43"/>
      <c r="BM695" s="43"/>
      <c r="BN695" s="43"/>
    </row>
    <row r="696" ht="13.5" customHeight="1">
      <c r="A696" s="11"/>
      <c r="B696" s="11"/>
      <c r="C696" s="43"/>
      <c r="D696" s="43"/>
      <c r="E696" s="43"/>
      <c r="F696" s="43"/>
      <c r="G696" s="43"/>
      <c r="H696" s="43"/>
      <c r="I696" s="43"/>
      <c r="J696" s="43"/>
      <c r="K696" s="43"/>
      <c r="L696" s="43"/>
      <c r="M696" s="43"/>
      <c r="N696" s="43"/>
      <c r="O696" s="43"/>
      <c r="P696" s="43"/>
      <c r="Q696" s="44"/>
      <c r="R696" s="44"/>
      <c r="S696" s="43"/>
      <c r="T696" s="43"/>
      <c r="U696" s="44"/>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43"/>
      <c r="BH696" s="43"/>
      <c r="BI696" s="43"/>
      <c r="BJ696" s="43"/>
      <c r="BK696" s="43"/>
      <c r="BL696" s="43"/>
      <c r="BM696" s="43"/>
      <c r="BN696" s="43"/>
    </row>
    <row r="697" ht="13.5" customHeight="1">
      <c r="A697" s="11"/>
      <c r="B697" s="11"/>
      <c r="C697" s="43"/>
      <c r="D697" s="43"/>
      <c r="E697" s="43"/>
      <c r="F697" s="43"/>
      <c r="G697" s="43"/>
      <c r="H697" s="43"/>
      <c r="I697" s="43"/>
      <c r="J697" s="43"/>
      <c r="K697" s="43"/>
      <c r="L697" s="43"/>
      <c r="M697" s="43"/>
      <c r="N697" s="43"/>
      <c r="O697" s="43"/>
      <c r="P697" s="43"/>
      <c r="Q697" s="44"/>
      <c r="R697" s="44"/>
      <c r="S697" s="43"/>
      <c r="T697" s="43"/>
      <c r="U697" s="44"/>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43"/>
      <c r="BH697" s="43"/>
      <c r="BI697" s="43"/>
      <c r="BJ697" s="43"/>
      <c r="BK697" s="43"/>
      <c r="BL697" s="43"/>
      <c r="BM697" s="43"/>
      <c r="BN697" s="43"/>
    </row>
    <row r="698" ht="13.5" customHeight="1">
      <c r="A698" s="11"/>
      <c r="B698" s="11"/>
      <c r="C698" s="43"/>
      <c r="D698" s="43"/>
      <c r="E698" s="43"/>
      <c r="F698" s="43"/>
      <c r="G698" s="43"/>
      <c r="H698" s="43"/>
      <c r="I698" s="43"/>
      <c r="J698" s="43"/>
      <c r="K698" s="43"/>
      <c r="L698" s="43"/>
      <c r="M698" s="43"/>
      <c r="N698" s="43"/>
      <c r="O698" s="43"/>
      <c r="P698" s="43"/>
      <c r="Q698" s="44"/>
      <c r="R698" s="44"/>
      <c r="S698" s="43"/>
      <c r="T698" s="43"/>
      <c r="U698" s="44"/>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43"/>
      <c r="BH698" s="43"/>
      <c r="BI698" s="43"/>
      <c r="BJ698" s="43"/>
      <c r="BK698" s="43"/>
      <c r="BL698" s="43"/>
      <c r="BM698" s="43"/>
      <c r="BN698" s="43"/>
    </row>
    <row r="699" ht="13.5" customHeight="1">
      <c r="A699" s="11"/>
      <c r="B699" s="11"/>
      <c r="C699" s="43"/>
      <c r="D699" s="43"/>
      <c r="E699" s="43"/>
      <c r="F699" s="43"/>
      <c r="G699" s="43"/>
      <c r="H699" s="43"/>
      <c r="I699" s="43"/>
      <c r="J699" s="43"/>
      <c r="K699" s="43"/>
      <c r="L699" s="43"/>
      <c r="M699" s="43"/>
      <c r="N699" s="43"/>
      <c r="O699" s="43"/>
      <c r="P699" s="43"/>
      <c r="Q699" s="44"/>
      <c r="R699" s="44"/>
      <c r="S699" s="43"/>
      <c r="T699" s="43"/>
      <c r="U699" s="44"/>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43"/>
      <c r="BH699" s="43"/>
      <c r="BI699" s="43"/>
      <c r="BJ699" s="43"/>
      <c r="BK699" s="43"/>
      <c r="BL699" s="43"/>
      <c r="BM699" s="43"/>
      <c r="BN699" s="43"/>
    </row>
    <row r="700" ht="13.5" customHeight="1">
      <c r="A700" s="11"/>
      <c r="B700" s="11"/>
      <c r="C700" s="43"/>
      <c r="D700" s="43"/>
      <c r="E700" s="43"/>
      <c r="F700" s="43"/>
      <c r="G700" s="43"/>
      <c r="H700" s="43"/>
      <c r="I700" s="43"/>
      <c r="J700" s="43"/>
      <c r="K700" s="43"/>
      <c r="L700" s="43"/>
      <c r="M700" s="43"/>
      <c r="N700" s="43"/>
      <c r="O700" s="43"/>
      <c r="P700" s="43"/>
      <c r="Q700" s="44"/>
      <c r="R700" s="44"/>
      <c r="S700" s="43"/>
      <c r="T700" s="43"/>
      <c r="U700" s="44"/>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43"/>
      <c r="BH700" s="43"/>
      <c r="BI700" s="43"/>
      <c r="BJ700" s="43"/>
      <c r="BK700" s="43"/>
      <c r="BL700" s="43"/>
      <c r="BM700" s="43"/>
      <c r="BN700" s="43"/>
    </row>
    <row r="701" ht="13.5" customHeight="1">
      <c r="A701" s="11"/>
      <c r="B701" s="11"/>
      <c r="C701" s="43"/>
      <c r="D701" s="43"/>
      <c r="E701" s="43"/>
      <c r="F701" s="43"/>
      <c r="G701" s="43"/>
      <c r="H701" s="43"/>
      <c r="I701" s="43"/>
      <c r="J701" s="43"/>
      <c r="K701" s="43"/>
      <c r="L701" s="43"/>
      <c r="M701" s="43"/>
      <c r="N701" s="43"/>
      <c r="O701" s="43"/>
      <c r="P701" s="43"/>
      <c r="Q701" s="44"/>
      <c r="R701" s="44"/>
      <c r="S701" s="43"/>
      <c r="T701" s="43"/>
      <c r="U701" s="44"/>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43"/>
      <c r="BH701" s="43"/>
      <c r="BI701" s="43"/>
      <c r="BJ701" s="43"/>
      <c r="BK701" s="43"/>
      <c r="BL701" s="43"/>
      <c r="BM701" s="43"/>
      <c r="BN701" s="43"/>
    </row>
    <row r="702" ht="13.5" customHeight="1">
      <c r="A702" s="11"/>
      <c r="B702" s="11"/>
      <c r="C702" s="43"/>
      <c r="D702" s="43"/>
      <c r="E702" s="43"/>
      <c r="F702" s="43"/>
      <c r="G702" s="43"/>
      <c r="H702" s="43"/>
      <c r="I702" s="43"/>
      <c r="J702" s="43"/>
      <c r="K702" s="43"/>
      <c r="L702" s="43"/>
      <c r="M702" s="43"/>
      <c r="N702" s="43"/>
      <c r="O702" s="43"/>
      <c r="P702" s="43"/>
      <c r="Q702" s="44"/>
      <c r="R702" s="44"/>
      <c r="S702" s="43"/>
      <c r="T702" s="43"/>
      <c r="U702" s="44"/>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43"/>
      <c r="BH702" s="43"/>
      <c r="BI702" s="43"/>
      <c r="BJ702" s="43"/>
      <c r="BK702" s="43"/>
      <c r="BL702" s="43"/>
      <c r="BM702" s="43"/>
      <c r="BN702" s="43"/>
    </row>
    <row r="703" ht="13.5" customHeight="1">
      <c r="A703" s="11"/>
      <c r="B703" s="11"/>
      <c r="C703" s="43"/>
      <c r="D703" s="43"/>
      <c r="E703" s="43"/>
      <c r="F703" s="43"/>
      <c r="G703" s="43"/>
      <c r="H703" s="43"/>
      <c r="I703" s="43"/>
      <c r="J703" s="43"/>
      <c r="K703" s="43"/>
      <c r="L703" s="43"/>
      <c r="M703" s="43"/>
      <c r="N703" s="43"/>
      <c r="O703" s="43"/>
      <c r="P703" s="43"/>
      <c r="Q703" s="44"/>
      <c r="R703" s="44"/>
      <c r="S703" s="43"/>
      <c r="T703" s="43"/>
      <c r="U703" s="44"/>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43"/>
      <c r="BH703" s="43"/>
      <c r="BI703" s="43"/>
      <c r="BJ703" s="43"/>
      <c r="BK703" s="43"/>
      <c r="BL703" s="43"/>
      <c r="BM703" s="43"/>
      <c r="BN703" s="43"/>
    </row>
    <row r="704" ht="13.5" customHeight="1">
      <c r="A704" s="11"/>
      <c r="B704" s="11"/>
      <c r="C704" s="43"/>
      <c r="D704" s="43"/>
      <c r="E704" s="43"/>
      <c r="F704" s="43"/>
      <c r="G704" s="43"/>
      <c r="H704" s="43"/>
      <c r="I704" s="43"/>
      <c r="J704" s="43"/>
      <c r="K704" s="43"/>
      <c r="L704" s="43"/>
      <c r="M704" s="43"/>
      <c r="N704" s="43"/>
      <c r="O704" s="43"/>
      <c r="P704" s="43"/>
      <c r="Q704" s="44"/>
      <c r="R704" s="44"/>
      <c r="S704" s="43"/>
      <c r="T704" s="43"/>
      <c r="U704" s="44"/>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43"/>
      <c r="BH704" s="43"/>
      <c r="BI704" s="43"/>
      <c r="BJ704" s="43"/>
      <c r="BK704" s="43"/>
      <c r="BL704" s="43"/>
      <c r="BM704" s="43"/>
      <c r="BN704" s="43"/>
    </row>
    <row r="705" ht="13.5" customHeight="1">
      <c r="A705" s="11"/>
      <c r="B705" s="11"/>
      <c r="C705" s="43"/>
      <c r="D705" s="43"/>
      <c r="E705" s="43"/>
      <c r="F705" s="43"/>
      <c r="G705" s="43"/>
      <c r="H705" s="43"/>
      <c r="I705" s="43"/>
      <c r="J705" s="43"/>
      <c r="K705" s="43"/>
      <c r="L705" s="43"/>
      <c r="M705" s="43"/>
      <c r="N705" s="43"/>
      <c r="O705" s="43"/>
      <c r="P705" s="43"/>
      <c r="Q705" s="44"/>
      <c r="R705" s="44"/>
      <c r="S705" s="43"/>
      <c r="T705" s="43"/>
      <c r="U705" s="44"/>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43"/>
      <c r="BH705" s="43"/>
      <c r="BI705" s="43"/>
      <c r="BJ705" s="43"/>
      <c r="BK705" s="43"/>
      <c r="BL705" s="43"/>
      <c r="BM705" s="43"/>
      <c r="BN705" s="43"/>
    </row>
    <row r="706" ht="13.5" customHeight="1">
      <c r="A706" s="11"/>
      <c r="B706" s="11"/>
      <c r="C706" s="43"/>
      <c r="D706" s="43"/>
      <c r="E706" s="43"/>
      <c r="F706" s="43"/>
      <c r="G706" s="43"/>
      <c r="H706" s="43"/>
      <c r="I706" s="43"/>
      <c r="J706" s="43"/>
      <c r="K706" s="43"/>
      <c r="L706" s="43"/>
      <c r="M706" s="43"/>
      <c r="N706" s="43"/>
      <c r="O706" s="43"/>
      <c r="P706" s="43"/>
      <c r="Q706" s="44"/>
      <c r="R706" s="44"/>
      <c r="S706" s="43"/>
      <c r="T706" s="43"/>
      <c r="U706" s="44"/>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43"/>
      <c r="BH706" s="43"/>
      <c r="BI706" s="43"/>
      <c r="BJ706" s="43"/>
      <c r="BK706" s="43"/>
      <c r="BL706" s="43"/>
      <c r="BM706" s="43"/>
      <c r="BN706" s="43"/>
    </row>
    <row r="707" ht="13.5" customHeight="1">
      <c r="A707" s="11"/>
      <c r="B707" s="11"/>
      <c r="C707" s="43"/>
      <c r="D707" s="43"/>
      <c r="E707" s="43"/>
      <c r="F707" s="43"/>
      <c r="G707" s="43"/>
      <c r="H707" s="43"/>
      <c r="I707" s="43"/>
      <c r="J707" s="43"/>
      <c r="K707" s="43"/>
      <c r="L707" s="43"/>
      <c r="M707" s="43"/>
      <c r="N707" s="43"/>
      <c r="O707" s="43"/>
      <c r="P707" s="43"/>
      <c r="Q707" s="44"/>
      <c r="R707" s="44"/>
      <c r="S707" s="43"/>
      <c r="T707" s="43"/>
      <c r="U707" s="44"/>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43"/>
      <c r="BH707" s="43"/>
      <c r="BI707" s="43"/>
      <c r="BJ707" s="43"/>
      <c r="BK707" s="43"/>
      <c r="BL707" s="43"/>
      <c r="BM707" s="43"/>
      <c r="BN707" s="43"/>
    </row>
    <row r="708" ht="13.5" customHeight="1">
      <c r="A708" s="11"/>
      <c r="B708" s="11"/>
      <c r="C708" s="43"/>
      <c r="D708" s="43"/>
      <c r="E708" s="43"/>
      <c r="F708" s="43"/>
      <c r="G708" s="43"/>
      <c r="H708" s="43"/>
      <c r="I708" s="43"/>
      <c r="J708" s="43"/>
      <c r="K708" s="43"/>
      <c r="L708" s="43"/>
      <c r="M708" s="43"/>
      <c r="N708" s="43"/>
      <c r="O708" s="43"/>
      <c r="P708" s="43"/>
      <c r="Q708" s="44"/>
      <c r="R708" s="44"/>
      <c r="S708" s="43"/>
      <c r="T708" s="43"/>
      <c r="U708" s="44"/>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43"/>
      <c r="BH708" s="43"/>
      <c r="BI708" s="43"/>
      <c r="BJ708" s="43"/>
      <c r="BK708" s="43"/>
      <c r="BL708" s="43"/>
      <c r="BM708" s="43"/>
      <c r="BN708" s="43"/>
    </row>
    <row r="709" ht="13.5" customHeight="1">
      <c r="A709" s="11"/>
      <c r="B709" s="11"/>
      <c r="C709" s="43"/>
      <c r="D709" s="43"/>
      <c r="E709" s="43"/>
      <c r="F709" s="43"/>
      <c r="G709" s="43"/>
      <c r="H709" s="43"/>
      <c r="I709" s="43"/>
      <c r="J709" s="43"/>
      <c r="K709" s="43"/>
      <c r="L709" s="43"/>
      <c r="M709" s="43"/>
      <c r="N709" s="43"/>
      <c r="O709" s="43"/>
      <c r="P709" s="43"/>
      <c r="Q709" s="44"/>
      <c r="R709" s="44"/>
      <c r="S709" s="43"/>
      <c r="T709" s="43"/>
      <c r="U709" s="44"/>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43"/>
      <c r="BH709" s="43"/>
      <c r="BI709" s="43"/>
      <c r="BJ709" s="43"/>
      <c r="BK709" s="43"/>
      <c r="BL709" s="43"/>
      <c r="BM709" s="43"/>
      <c r="BN709" s="43"/>
    </row>
    <row r="710" ht="13.5" customHeight="1">
      <c r="A710" s="11"/>
      <c r="B710" s="11"/>
      <c r="C710" s="43"/>
      <c r="D710" s="43"/>
      <c r="E710" s="43"/>
      <c r="F710" s="43"/>
      <c r="G710" s="43"/>
      <c r="H710" s="43"/>
      <c r="I710" s="43"/>
      <c r="J710" s="43"/>
      <c r="K710" s="43"/>
      <c r="L710" s="43"/>
      <c r="M710" s="43"/>
      <c r="N710" s="43"/>
      <c r="O710" s="43"/>
      <c r="P710" s="43"/>
      <c r="Q710" s="44"/>
      <c r="R710" s="44"/>
      <c r="S710" s="43"/>
      <c r="T710" s="43"/>
      <c r="U710" s="44"/>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43"/>
      <c r="BH710" s="43"/>
      <c r="BI710" s="43"/>
      <c r="BJ710" s="43"/>
      <c r="BK710" s="43"/>
      <c r="BL710" s="43"/>
      <c r="BM710" s="43"/>
      <c r="BN710" s="43"/>
    </row>
    <row r="711" ht="13.5" customHeight="1">
      <c r="A711" s="11"/>
      <c r="B711" s="11"/>
      <c r="C711" s="43"/>
      <c r="D711" s="43"/>
      <c r="E711" s="43"/>
      <c r="F711" s="43"/>
      <c r="G711" s="43"/>
      <c r="H711" s="43"/>
      <c r="I711" s="43"/>
      <c r="J711" s="43"/>
      <c r="K711" s="43"/>
      <c r="L711" s="43"/>
      <c r="M711" s="43"/>
      <c r="N711" s="43"/>
      <c r="O711" s="43"/>
      <c r="P711" s="43"/>
      <c r="Q711" s="44"/>
      <c r="R711" s="44"/>
      <c r="S711" s="43"/>
      <c r="T711" s="43"/>
      <c r="U711" s="44"/>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43"/>
      <c r="BH711" s="43"/>
      <c r="BI711" s="43"/>
      <c r="BJ711" s="43"/>
      <c r="BK711" s="43"/>
      <c r="BL711" s="43"/>
      <c r="BM711" s="43"/>
      <c r="BN711" s="43"/>
    </row>
    <row r="712" ht="13.5" customHeight="1">
      <c r="A712" s="11"/>
      <c r="B712" s="11"/>
      <c r="C712" s="43"/>
      <c r="D712" s="43"/>
      <c r="E712" s="43"/>
      <c r="F712" s="43"/>
      <c r="G712" s="43"/>
      <c r="H712" s="43"/>
      <c r="I712" s="43"/>
      <c r="J712" s="43"/>
      <c r="K712" s="43"/>
      <c r="L712" s="43"/>
      <c r="M712" s="43"/>
      <c r="N712" s="43"/>
      <c r="O712" s="43"/>
      <c r="P712" s="43"/>
      <c r="Q712" s="44"/>
      <c r="R712" s="44"/>
      <c r="S712" s="43"/>
      <c r="T712" s="43"/>
      <c r="U712" s="44"/>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43"/>
      <c r="BH712" s="43"/>
      <c r="BI712" s="43"/>
      <c r="BJ712" s="43"/>
      <c r="BK712" s="43"/>
      <c r="BL712" s="43"/>
      <c r="BM712" s="43"/>
      <c r="BN712" s="43"/>
    </row>
    <row r="713" ht="13.5" customHeight="1">
      <c r="A713" s="11"/>
      <c r="B713" s="11"/>
      <c r="C713" s="43"/>
      <c r="D713" s="43"/>
      <c r="E713" s="43"/>
      <c r="F713" s="43"/>
      <c r="G713" s="43"/>
      <c r="H713" s="43"/>
      <c r="I713" s="43"/>
      <c r="J713" s="43"/>
      <c r="K713" s="43"/>
      <c r="L713" s="43"/>
      <c r="M713" s="43"/>
      <c r="N713" s="43"/>
      <c r="O713" s="43"/>
      <c r="P713" s="43"/>
      <c r="Q713" s="44"/>
      <c r="R713" s="44"/>
      <c r="S713" s="43"/>
      <c r="T713" s="43"/>
      <c r="U713" s="44"/>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43"/>
      <c r="BH713" s="43"/>
      <c r="BI713" s="43"/>
      <c r="BJ713" s="43"/>
      <c r="BK713" s="43"/>
      <c r="BL713" s="43"/>
      <c r="BM713" s="43"/>
      <c r="BN713" s="43"/>
    </row>
    <row r="714" ht="13.5" customHeight="1">
      <c r="A714" s="11"/>
      <c r="B714" s="11"/>
      <c r="C714" s="43"/>
      <c r="D714" s="43"/>
      <c r="E714" s="43"/>
      <c r="F714" s="43"/>
      <c r="G714" s="43"/>
      <c r="H714" s="43"/>
      <c r="I714" s="43"/>
      <c r="J714" s="43"/>
      <c r="K714" s="43"/>
      <c r="L714" s="43"/>
      <c r="M714" s="43"/>
      <c r="N714" s="43"/>
      <c r="O714" s="43"/>
      <c r="P714" s="43"/>
      <c r="Q714" s="44"/>
      <c r="R714" s="44"/>
      <c r="S714" s="43"/>
      <c r="T714" s="43"/>
      <c r="U714" s="44"/>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43"/>
      <c r="BH714" s="43"/>
      <c r="BI714" s="43"/>
      <c r="BJ714" s="43"/>
      <c r="BK714" s="43"/>
      <c r="BL714" s="43"/>
      <c r="BM714" s="43"/>
      <c r="BN714" s="43"/>
    </row>
    <row r="715" ht="13.5" customHeight="1">
      <c r="A715" s="11"/>
      <c r="B715" s="11"/>
      <c r="C715" s="43"/>
      <c r="D715" s="43"/>
      <c r="E715" s="43"/>
      <c r="F715" s="43"/>
      <c r="G715" s="43"/>
      <c r="H715" s="43"/>
      <c r="I715" s="43"/>
      <c r="J715" s="43"/>
      <c r="K715" s="43"/>
      <c r="L715" s="43"/>
      <c r="M715" s="43"/>
      <c r="N715" s="43"/>
      <c r="O715" s="43"/>
      <c r="P715" s="43"/>
      <c r="Q715" s="44"/>
      <c r="R715" s="44"/>
      <c r="S715" s="43"/>
      <c r="T715" s="43"/>
      <c r="U715" s="44"/>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43"/>
      <c r="BH715" s="43"/>
      <c r="BI715" s="43"/>
      <c r="BJ715" s="43"/>
      <c r="BK715" s="43"/>
      <c r="BL715" s="43"/>
      <c r="BM715" s="43"/>
      <c r="BN715" s="43"/>
    </row>
    <row r="716" ht="13.5" customHeight="1">
      <c r="A716" s="11"/>
      <c r="B716" s="11"/>
      <c r="C716" s="43"/>
      <c r="D716" s="43"/>
      <c r="E716" s="43"/>
      <c r="F716" s="43"/>
      <c r="G716" s="43"/>
      <c r="H716" s="43"/>
      <c r="I716" s="43"/>
      <c r="J716" s="43"/>
      <c r="K716" s="43"/>
      <c r="L716" s="43"/>
      <c r="M716" s="43"/>
      <c r="N716" s="43"/>
      <c r="O716" s="43"/>
      <c r="P716" s="43"/>
      <c r="Q716" s="44"/>
      <c r="R716" s="44"/>
      <c r="S716" s="43"/>
      <c r="T716" s="43"/>
      <c r="U716" s="44"/>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43"/>
      <c r="BH716" s="43"/>
      <c r="BI716" s="43"/>
      <c r="BJ716" s="43"/>
      <c r="BK716" s="43"/>
      <c r="BL716" s="43"/>
      <c r="BM716" s="43"/>
      <c r="BN716" s="43"/>
    </row>
    <row r="717" ht="13.5" customHeight="1">
      <c r="A717" s="11"/>
      <c r="B717" s="11"/>
      <c r="C717" s="43"/>
      <c r="D717" s="43"/>
      <c r="E717" s="43"/>
      <c r="F717" s="43"/>
      <c r="G717" s="43"/>
      <c r="H717" s="43"/>
      <c r="I717" s="43"/>
      <c r="J717" s="43"/>
      <c r="K717" s="43"/>
      <c r="L717" s="43"/>
      <c r="M717" s="43"/>
      <c r="N717" s="43"/>
      <c r="O717" s="43"/>
      <c r="P717" s="43"/>
      <c r="Q717" s="44"/>
      <c r="R717" s="44"/>
      <c r="S717" s="43"/>
      <c r="T717" s="43"/>
      <c r="U717" s="44"/>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43"/>
      <c r="BH717" s="43"/>
      <c r="BI717" s="43"/>
      <c r="BJ717" s="43"/>
      <c r="BK717" s="43"/>
      <c r="BL717" s="43"/>
      <c r="BM717" s="43"/>
      <c r="BN717" s="43"/>
    </row>
    <row r="718" ht="13.5" customHeight="1">
      <c r="A718" s="11"/>
      <c r="B718" s="11"/>
      <c r="C718" s="43"/>
      <c r="D718" s="43"/>
      <c r="E718" s="43"/>
      <c r="F718" s="43"/>
      <c r="G718" s="43"/>
      <c r="H718" s="43"/>
      <c r="I718" s="43"/>
      <c r="J718" s="43"/>
      <c r="K718" s="43"/>
      <c r="L718" s="43"/>
      <c r="M718" s="43"/>
      <c r="N718" s="43"/>
      <c r="O718" s="43"/>
      <c r="P718" s="43"/>
      <c r="Q718" s="44"/>
      <c r="R718" s="44"/>
      <c r="S718" s="43"/>
      <c r="T718" s="43"/>
      <c r="U718" s="44"/>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43"/>
      <c r="BH718" s="43"/>
      <c r="BI718" s="43"/>
      <c r="BJ718" s="43"/>
      <c r="BK718" s="43"/>
      <c r="BL718" s="43"/>
      <c r="BM718" s="43"/>
      <c r="BN718" s="43"/>
    </row>
    <row r="719" ht="13.5" customHeight="1">
      <c r="A719" s="11"/>
      <c r="B719" s="11"/>
      <c r="C719" s="43"/>
      <c r="D719" s="43"/>
      <c r="E719" s="43"/>
      <c r="F719" s="43"/>
      <c r="G719" s="43"/>
      <c r="H719" s="43"/>
      <c r="I719" s="43"/>
      <c r="J719" s="43"/>
      <c r="K719" s="43"/>
      <c r="L719" s="43"/>
      <c r="M719" s="43"/>
      <c r="N719" s="43"/>
      <c r="O719" s="43"/>
      <c r="P719" s="43"/>
      <c r="Q719" s="44"/>
      <c r="R719" s="44"/>
      <c r="S719" s="43"/>
      <c r="T719" s="43"/>
      <c r="U719" s="44"/>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43"/>
      <c r="BH719" s="43"/>
      <c r="BI719" s="43"/>
      <c r="BJ719" s="43"/>
      <c r="BK719" s="43"/>
      <c r="BL719" s="43"/>
      <c r="BM719" s="43"/>
      <c r="BN719" s="43"/>
    </row>
    <row r="720" ht="13.5" customHeight="1">
      <c r="A720" s="11"/>
      <c r="B720" s="11"/>
      <c r="C720" s="43"/>
      <c r="D720" s="43"/>
      <c r="E720" s="43"/>
      <c r="F720" s="43"/>
      <c r="G720" s="43"/>
      <c r="H720" s="43"/>
      <c r="I720" s="43"/>
      <c r="J720" s="43"/>
      <c r="K720" s="43"/>
      <c r="L720" s="43"/>
      <c r="M720" s="43"/>
      <c r="N720" s="43"/>
      <c r="O720" s="43"/>
      <c r="P720" s="43"/>
      <c r="Q720" s="44"/>
      <c r="R720" s="44"/>
      <c r="S720" s="43"/>
      <c r="T720" s="43"/>
      <c r="U720" s="44"/>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43"/>
      <c r="BH720" s="43"/>
      <c r="BI720" s="43"/>
      <c r="BJ720" s="43"/>
      <c r="BK720" s="43"/>
      <c r="BL720" s="43"/>
      <c r="BM720" s="43"/>
      <c r="BN720" s="43"/>
    </row>
    <row r="721" ht="13.5" customHeight="1">
      <c r="A721" s="11"/>
      <c r="B721" s="11"/>
      <c r="C721" s="43"/>
      <c r="D721" s="43"/>
      <c r="E721" s="43"/>
      <c r="F721" s="43"/>
      <c r="G721" s="43"/>
      <c r="H721" s="43"/>
      <c r="I721" s="43"/>
      <c r="J721" s="43"/>
      <c r="K721" s="43"/>
      <c r="L721" s="43"/>
      <c r="M721" s="43"/>
      <c r="N721" s="43"/>
      <c r="O721" s="43"/>
      <c r="P721" s="43"/>
      <c r="Q721" s="44"/>
      <c r="R721" s="44"/>
      <c r="S721" s="43"/>
      <c r="T721" s="43"/>
      <c r="U721" s="44"/>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43"/>
      <c r="BH721" s="43"/>
      <c r="BI721" s="43"/>
      <c r="BJ721" s="43"/>
      <c r="BK721" s="43"/>
      <c r="BL721" s="43"/>
      <c r="BM721" s="43"/>
      <c r="BN721" s="43"/>
    </row>
    <row r="722" ht="13.5" customHeight="1">
      <c r="A722" s="11"/>
      <c r="B722" s="11"/>
      <c r="C722" s="43"/>
      <c r="D722" s="43"/>
      <c r="E722" s="43"/>
      <c r="F722" s="43"/>
      <c r="G722" s="43"/>
      <c r="H722" s="43"/>
      <c r="I722" s="43"/>
      <c r="J722" s="43"/>
      <c r="K722" s="43"/>
      <c r="L722" s="43"/>
      <c r="M722" s="43"/>
      <c r="N722" s="43"/>
      <c r="O722" s="43"/>
      <c r="P722" s="43"/>
      <c r="Q722" s="44"/>
      <c r="R722" s="44"/>
      <c r="S722" s="43"/>
      <c r="T722" s="43"/>
      <c r="U722" s="44"/>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43"/>
      <c r="BH722" s="43"/>
      <c r="BI722" s="43"/>
      <c r="BJ722" s="43"/>
      <c r="BK722" s="43"/>
      <c r="BL722" s="43"/>
      <c r="BM722" s="43"/>
      <c r="BN722" s="43"/>
    </row>
    <row r="723" ht="13.5" customHeight="1">
      <c r="A723" s="11"/>
      <c r="B723" s="11"/>
      <c r="C723" s="43"/>
      <c r="D723" s="43"/>
      <c r="E723" s="43"/>
      <c r="F723" s="43"/>
      <c r="G723" s="43"/>
      <c r="H723" s="43"/>
      <c r="I723" s="43"/>
      <c r="J723" s="43"/>
      <c r="K723" s="43"/>
      <c r="L723" s="43"/>
      <c r="M723" s="43"/>
      <c r="N723" s="43"/>
      <c r="O723" s="43"/>
      <c r="P723" s="43"/>
      <c r="Q723" s="44"/>
      <c r="R723" s="44"/>
      <c r="S723" s="43"/>
      <c r="T723" s="43"/>
      <c r="U723" s="44"/>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43"/>
      <c r="BH723" s="43"/>
      <c r="BI723" s="43"/>
      <c r="BJ723" s="43"/>
      <c r="BK723" s="43"/>
      <c r="BL723" s="43"/>
      <c r="BM723" s="43"/>
      <c r="BN723" s="43"/>
    </row>
    <row r="724" ht="13.5" customHeight="1">
      <c r="A724" s="11"/>
      <c r="B724" s="11"/>
      <c r="C724" s="43"/>
      <c r="D724" s="43"/>
      <c r="E724" s="43"/>
      <c r="F724" s="43"/>
      <c r="G724" s="43"/>
      <c r="H724" s="43"/>
      <c r="I724" s="43"/>
      <c r="J724" s="43"/>
      <c r="K724" s="43"/>
      <c r="L724" s="43"/>
      <c r="M724" s="43"/>
      <c r="N724" s="43"/>
      <c r="O724" s="43"/>
      <c r="P724" s="43"/>
      <c r="Q724" s="44"/>
      <c r="R724" s="44"/>
      <c r="S724" s="43"/>
      <c r="T724" s="43"/>
      <c r="U724" s="44"/>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43"/>
      <c r="BH724" s="43"/>
      <c r="BI724" s="43"/>
      <c r="BJ724" s="43"/>
      <c r="BK724" s="43"/>
      <c r="BL724" s="43"/>
      <c r="BM724" s="43"/>
      <c r="BN724" s="43"/>
    </row>
    <row r="725" ht="13.5" customHeight="1">
      <c r="A725" s="11"/>
      <c r="B725" s="11"/>
      <c r="C725" s="43"/>
      <c r="D725" s="43"/>
      <c r="E725" s="43"/>
      <c r="F725" s="43"/>
      <c r="G725" s="43"/>
      <c r="H725" s="43"/>
      <c r="I725" s="43"/>
      <c r="J725" s="43"/>
      <c r="K725" s="43"/>
      <c r="L725" s="43"/>
      <c r="M725" s="43"/>
      <c r="N725" s="43"/>
      <c r="O725" s="43"/>
      <c r="P725" s="43"/>
      <c r="Q725" s="44"/>
      <c r="R725" s="44"/>
      <c r="S725" s="43"/>
      <c r="T725" s="43"/>
      <c r="U725" s="44"/>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43"/>
      <c r="BH725" s="43"/>
      <c r="BI725" s="43"/>
      <c r="BJ725" s="43"/>
      <c r="BK725" s="43"/>
      <c r="BL725" s="43"/>
      <c r="BM725" s="43"/>
      <c r="BN725" s="43"/>
    </row>
    <row r="726" ht="13.5" customHeight="1">
      <c r="A726" s="11"/>
      <c r="B726" s="11"/>
      <c r="C726" s="43"/>
      <c r="D726" s="43"/>
      <c r="E726" s="43"/>
      <c r="F726" s="43"/>
      <c r="G726" s="43"/>
      <c r="H726" s="43"/>
      <c r="I726" s="43"/>
      <c r="J726" s="43"/>
      <c r="K726" s="43"/>
      <c r="L726" s="43"/>
      <c r="M726" s="43"/>
      <c r="N726" s="43"/>
      <c r="O726" s="43"/>
      <c r="P726" s="43"/>
      <c r="Q726" s="44"/>
      <c r="R726" s="44"/>
      <c r="S726" s="43"/>
      <c r="T726" s="43"/>
      <c r="U726" s="44"/>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43"/>
      <c r="BH726" s="43"/>
      <c r="BI726" s="43"/>
      <c r="BJ726" s="43"/>
      <c r="BK726" s="43"/>
      <c r="BL726" s="43"/>
      <c r="BM726" s="43"/>
      <c r="BN726" s="43"/>
    </row>
    <row r="727" ht="13.5" customHeight="1">
      <c r="A727" s="11"/>
      <c r="B727" s="11"/>
      <c r="C727" s="43"/>
      <c r="D727" s="43"/>
      <c r="E727" s="43"/>
      <c r="F727" s="43"/>
      <c r="G727" s="43"/>
      <c r="H727" s="43"/>
      <c r="I727" s="43"/>
      <c r="J727" s="43"/>
      <c r="K727" s="43"/>
      <c r="L727" s="43"/>
      <c r="M727" s="43"/>
      <c r="N727" s="43"/>
      <c r="O727" s="43"/>
      <c r="P727" s="43"/>
      <c r="Q727" s="44"/>
      <c r="R727" s="44"/>
      <c r="S727" s="43"/>
      <c r="T727" s="43"/>
      <c r="U727" s="44"/>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43"/>
      <c r="BH727" s="43"/>
      <c r="BI727" s="43"/>
      <c r="BJ727" s="43"/>
      <c r="BK727" s="43"/>
      <c r="BL727" s="43"/>
      <c r="BM727" s="43"/>
      <c r="BN727" s="43"/>
    </row>
    <row r="728" ht="13.5" customHeight="1">
      <c r="A728" s="11"/>
      <c r="B728" s="11"/>
      <c r="C728" s="43"/>
      <c r="D728" s="43"/>
      <c r="E728" s="43"/>
      <c r="F728" s="43"/>
      <c r="G728" s="43"/>
      <c r="H728" s="43"/>
      <c r="I728" s="43"/>
      <c r="J728" s="43"/>
      <c r="K728" s="43"/>
      <c r="L728" s="43"/>
      <c r="M728" s="43"/>
      <c r="N728" s="43"/>
      <c r="O728" s="43"/>
      <c r="P728" s="43"/>
      <c r="Q728" s="44"/>
      <c r="R728" s="44"/>
      <c r="S728" s="43"/>
      <c r="T728" s="43"/>
      <c r="U728" s="44"/>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43"/>
      <c r="BH728" s="43"/>
      <c r="BI728" s="43"/>
      <c r="BJ728" s="43"/>
      <c r="BK728" s="43"/>
      <c r="BL728" s="43"/>
      <c r="BM728" s="43"/>
      <c r="BN728" s="43"/>
    </row>
    <row r="729" ht="13.5" customHeight="1">
      <c r="A729" s="11"/>
      <c r="B729" s="11"/>
      <c r="C729" s="43"/>
      <c r="D729" s="43"/>
      <c r="E729" s="43"/>
      <c r="F729" s="43"/>
      <c r="G729" s="43"/>
      <c r="H729" s="43"/>
      <c r="I729" s="43"/>
      <c r="J729" s="43"/>
      <c r="K729" s="43"/>
      <c r="L729" s="43"/>
      <c r="M729" s="43"/>
      <c r="N729" s="43"/>
      <c r="O729" s="43"/>
      <c r="P729" s="43"/>
      <c r="Q729" s="44"/>
      <c r="R729" s="44"/>
      <c r="S729" s="43"/>
      <c r="T729" s="43"/>
      <c r="U729" s="44"/>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43"/>
      <c r="BH729" s="43"/>
      <c r="BI729" s="43"/>
      <c r="BJ729" s="43"/>
      <c r="BK729" s="43"/>
      <c r="BL729" s="43"/>
      <c r="BM729" s="43"/>
      <c r="BN729" s="43"/>
    </row>
    <row r="730" ht="13.5" customHeight="1">
      <c r="A730" s="11"/>
      <c r="B730" s="11"/>
      <c r="C730" s="43"/>
      <c r="D730" s="43"/>
      <c r="E730" s="43"/>
      <c r="F730" s="43"/>
      <c r="G730" s="43"/>
      <c r="H730" s="43"/>
      <c r="I730" s="43"/>
      <c r="J730" s="43"/>
      <c r="K730" s="43"/>
      <c r="L730" s="43"/>
      <c r="M730" s="43"/>
      <c r="N730" s="43"/>
      <c r="O730" s="43"/>
      <c r="P730" s="43"/>
      <c r="Q730" s="44"/>
      <c r="R730" s="44"/>
      <c r="S730" s="43"/>
      <c r="T730" s="43"/>
      <c r="U730" s="44"/>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43"/>
      <c r="BH730" s="43"/>
      <c r="BI730" s="43"/>
      <c r="BJ730" s="43"/>
      <c r="BK730" s="43"/>
      <c r="BL730" s="43"/>
      <c r="BM730" s="43"/>
      <c r="BN730" s="43"/>
    </row>
    <row r="731" ht="13.5" customHeight="1">
      <c r="A731" s="11"/>
      <c r="B731" s="11"/>
      <c r="C731" s="43"/>
      <c r="D731" s="43"/>
      <c r="E731" s="43"/>
      <c r="F731" s="43"/>
      <c r="G731" s="43"/>
      <c r="H731" s="43"/>
      <c r="I731" s="43"/>
      <c r="J731" s="43"/>
      <c r="K731" s="43"/>
      <c r="L731" s="43"/>
      <c r="M731" s="43"/>
      <c r="N731" s="43"/>
      <c r="O731" s="43"/>
      <c r="P731" s="43"/>
      <c r="Q731" s="44"/>
      <c r="R731" s="44"/>
      <c r="S731" s="43"/>
      <c r="T731" s="43"/>
      <c r="U731" s="44"/>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43"/>
      <c r="BH731" s="43"/>
      <c r="BI731" s="43"/>
      <c r="BJ731" s="43"/>
      <c r="BK731" s="43"/>
      <c r="BL731" s="43"/>
      <c r="BM731" s="43"/>
      <c r="BN731" s="43"/>
    </row>
    <row r="732" ht="13.5" customHeight="1">
      <c r="A732" s="11"/>
      <c r="B732" s="11"/>
      <c r="C732" s="43"/>
      <c r="D732" s="43"/>
      <c r="E732" s="43"/>
      <c r="F732" s="43"/>
      <c r="G732" s="43"/>
      <c r="H732" s="43"/>
      <c r="I732" s="43"/>
      <c r="J732" s="43"/>
      <c r="K732" s="43"/>
      <c r="L732" s="43"/>
      <c r="M732" s="43"/>
      <c r="N732" s="43"/>
      <c r="O732" s="43"/>
      <c r="P732" s="43"/>
      <c r="Q732" s="44"/>
      <c r="R732" s="44"/>
      <c r="S732" s="43"/>
      <c r="T732" s="43"/>
      <c r="U732" s="44"/>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43"/>
      <c r="BH732" s="43"/>
      <c r="BI732" s="43"/>
      <c r="BJ732" s="43"/>
      <c r="BK732" s="43"/>
      <c r="BL732" s="43"/>
      <c r="BM732" s="43"/>
      <c r="BN732" s="43"/>
    </row>
    <row r="733" ht="13.5" customHeight="1">
      <c r="A733" s="11"/>
      <c r="B733" s="11"/>
      <c r="C733" s="43"/>
      <c r="D733" s="43"/>
      <c r="E733" s="43"/>
      <c r="F733" s="43"/>
      <c r="G733" s="43"/>
      <c r="H733" s="43"/>
      <c r="I733" s="43"/>
      <c r="J733" s="43"/>
      <c r="K733" s="43"/>
      <c r="L733" s="43"/>
      <c r="M733" s="43"/>
      <c r="N733" s="43"/>
      <c r="O733" s="43"/>
      <c r="P733" s="43"/>
      <c r="Q733" s="44"/>
      <c r="R733" s="44"/>
      <c r="S733" s="43"/>
      <c r="T733" s="43"/>
      <c r="U733" s="44"/>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43"/>
      <c r="BH733" s="43"/>
      <c r="BI733" s="43"/>
      <c r="BJ733" s="43"/>
      <c r="BK733" s="43"/>
      <c r="BL733" s="43"/>
      <c r="BM733" s="43"/>
      <c r="BN733" s="43"/>
    </row>
    <row r="734" ht="13.5" customHeight="1">
      <c r="A734" s="11"/>
      <c r="B734" s="11"/>
      <c r="C734" s="43"/>
      <c r="D734" s="43"/>
      <c r="E734" s="43"/>
      <c r="F734" s="43"/>
      <c r="G734" s="43"/>
      <c r="H734" s="43"/>
      <c r="I734" s="43"/>
      <c r="J734" s="43"/>
      <c r="K734" s="43"/>
      <c r="L734" s="43"/>
      <c r="M734" s="43"/>
      <c r="N734" s="43"/>
      <c r="O734" s="43"/>
      <c r="P734" s="43"/>
      <c r="Q734" s="44"/>
      <c r="R734" s="44"/>
      <c r="S734" s="43"/>
      <c r="T734" s="43"/>
      <c r="U734" s="44"/>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43"/>
      <c r="BH734" s="43"/>
      <c r="BI734" s="43"/>
      <c r="BJ734" s="43"/>
      <c r="BK734" s="43"/>
      <c r="BL734" s="43"/>
      <c r="BM734" s="43"/>
      <c r="BN734" s="43"/>
    </row>
    <row r="735" ht="13.5" customHeight="1">
      <c r="A735" s="11"/>
      <c r="B735" s="11"/>
      <c r="C735" s="43"/>
      <c r="D735" s="43"/>
      <c r="E735" s="43"/>
      <c r="F735" s="43"/>
      <c r="G735" s="43"/>
      <c r="H735" s="43"/>
      <c r="I735" s="43"/>
      <c r="J735" s="43"/>
      <c r="K735" s="43"/>
      <c r="L735" s="43"/>
      <c r="M735" s="43"/>
      <c r="N735" s="43"/>
      <c r="O735" s="43"/>
      <c r="P735" s="43"/>
      <c r="Q735" s="44"/>
      <c r="R735" s="44"/>
      <c r="S735" s="43"/>
      <c r="T735" s="43"/>
      <c r="U735" s="44"/>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43"/>
      <c r="BH735" s="43"/>
      <c r="BI735" s="43"/>
      <c r="BJ735" s="43"/>
      <c r="BK735" s="43"/>
      <c r="BL735" s="43"/>
      <c r="BM735" s="43"/>
      <c r="BN735" s="43"/>
    </row>
    <row r="736" ht="13.5" customHeight="1">
      <c r="A736" s="11"/>
      <c r="B736" s="11"/>
      <c r="C736" s="43"/>
      <c r="D736" s="43"/>
      <c r="E736" s="43"/>
      <c r="F736" s="43"/>
      <c r="G736" s="43"/>
      <c r="H736" s="43"/>
      <c r="I736" s="43"/>
      <c r="J736" s="43"/>
      <c r="K736" s="43"/>
      <c r="L736" s="43"/>
      <c r="M736" s="43"/>
      <c r="N736" s="43"/>
      <c r="O736" s="43"/>
      <c r="P736" s="43"/>
      <c r="Q736" s="44"/>
      <c r="R736" s="44"/>
      <c r="S736" s="43"/>
      <c r="T736" s="43"/>
      <c r="U736" s="44"/>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43"/>
      <c r="BH736" s="43"/>
      <c r="BI736" s="43"/>
      <c r="BJ736" s="43"/>
      <c r="BK736" s="43"/>
      <c r="BL736" s="43"/>
      <c r="BM736" s="43"/>
      <c r="BN736" s="43"/>
    </row>
    <row r="737" ht="13.5" customHeight="1">
      <c r="A737" s="11"/>
      <c r="B737" s="11"/>
      <c r="C737" s="43"/>
      <c r="D737" s="43"/>
      <c r="E737" s="43"/>
      <c r="F737" s="43"/>
      <c r="G737" s="43"/>
      <c r="H737" s="43"/>
      <c r="I737" s="43"/>
      <c r="J737" s="43"/>
      <c r="K737" s="43"/>
      <c r="L737" s="43"/>
      <c r="M737" s="43"/>
      <c r="N737" s="43"/>
      <c r="O737" s="43"/>
      <c r="P737" s="43"/>
      <c r="Q737" s="44"/>
      <c r="R737" s="44"/>
      <c r="S737" s="43"/>
      <c r="T737" s="43"/>
      <c r="U737" s="44"/>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43"/>
      <c r="BH737" s="43"/>
      <c r="BI737" s="43"/>
      <c r="BJ737" s="43"/>
      <c r="BK737" s="43"/>
      <c r="BL737" s="43"/>
      <c r="BM737" s="43"/>
      <c r="BN737" s="43"/>
    </row>
    <row r="738" ht="13.5" customHeight="1">
      <c r="A738" s="11"/>
      <c r="B738" s="11"/>
      <c r="C738" s="43"/>
      <c r="D738" s="43"/>
      <c r="E738" s="43"/>
      <c r="F738" s="43"/>
      <c r="G738" s="43"/>
      <c r="H738" s="43"/>
      <c r="I738" s="43"/>
      <c r="J738" s="43"/>
      <c r="K738" s="43"/>
      <c r="L738" s="43"/>
      <c r="M738" s="43"/>
      <c r="N738" s="43"/>
      <c r="O738" s="43"/>
      <c r="P738" s="43"/>
      <c r="Q738" s="44"/>
      <c r="R738" s="44"/>
      <c r="S738" s="43"/>
      <c r="T738" s="43"/>
      <c r="U738" s="44"/>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43"/>
      <c r="BH738" s="43"/>
      <c r="BI738" s="43"/>
      <c r="BJ738" s="43"/>
      <c r="BK738" s="43"/>
      <c r="BL738" s="43"/>
      <c r="BM738" s="43"/>
      <c r="BN738" s="43"/>
    </row>
    <row r="739" ht="13.5" customHeight="1">
      <c r="A739" s="11"/>
      <c r="B739" s="11"/>
      <c r="C739" s="43"/>
      <c r="D739" s="43"/>
      <c r="E739" s="43"/>
      <c r="F739" s="43"/>
      <c r="G739" s="43"/>
      <c r="H739" s="43"/>
      <c r="I739" s="43"/>
      <c r="J739" s="43"/>
      <c r="K739" s="43"/>
      <c r="L739" s="43"/>
      <c r="M739" s="43"/>
      <c r="N739" s="43"/>
      <c r="O739" s="43"/>
      <c r="P739" s="43"/>
      <c r="Q739" s="44"/>
      <c r="R739" s="44"/>
      <c r="S739" s="43"/>
      <c r="T739" s="43"/>
      <c r="U739" s="44"/>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43"/>
      <c r="BH739" s="43"/>
      <c r="BI739" s="43"/>
      <c r="BJ739" s="43"/>
      <c r="BK739" s="43"/>
      <c r="BL739" s="43"/>
      <c r="BM739" s="43"/>
      <c r="BN739" s="43"/>
    </row>
    <row r="740" ht="13.5" customHeight="1">
      <c r="A740" s="11"/>
      <c r="B740" s="11"/>
      <c r="C740" s="43"/>
      <c r="D740" s="43"/>
      <c r="E740" s="43"/>
      <c r="F740" s="43"/>
      <c r="G740" s="43"/>
      <c r="H740" s="43"/>
      <c r="I740" s="43"/>
      <c r="J740" s="43"/>
      <c r="K740" s="43"/>
      <c r="L740" s="43"/>
      <c r="M740" s="43"/>
      <c r="N740" s="43"/>
      <c r="O740" s="43"/>
      <c r="P740" s="43"/>
      <c r="Q740" s="44"/>
      <c r="R740" s="44"/>
      <c r="S740" s="43"/>
      <c r="T740" s="43"/>
      <c r="U740" s="44"/>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43"/>
      <c r="BH740" s="43"/>
      <c r="BI740" s="43"/>
      <c r="BJ740" s="43"/>
      <c r="BK740" s="43"/>
      <c r="BL740" s="43"/>
      <c r="BM740" s="43"/>
      <c r="BN740" s="43"/>
    </row>
    <row r="741" ht="13.5" customHeight="1">
      <c r="A741" s="11"/>
      <c r="B741" s="11"/>
      <c r="C741" s="43"/>
      <c r="D741" s="43"/>
      <c r="E741" s="43"/>
      <c r="F741" s="43"/>
      <c r="G741" s="43"/>
      <c r="H741" s="43"/>
      <c r="I741" s="43"/>
      <c r="J741" s="43"/>
      <c r="K741" s="43"/>
      <c r="L741" s="43"/>
      <c r="M741" s="43"/>
      <c r="N741" s="43"/>
      <c r="O741" s="43"/>
      <c r="P741" s="43"/>
      <c r="Q741" s="44"/>
      <c r="R741" s="44"/>
      <c r="S741" s="43"/>
      <c r="T741" s="43"/>
      <c r="U741" s="44"/>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43"/>
      <c r="BH741" s="43"/>
      <c r="BI741" s="43"/>
      <c r="BJ741" s="43"/>
      <c r="BK741" s="43"/>
      <c r="BL741" s="43"/>
      <c r="BM741" s="43"/>
      <c r="BN741" s="43"/>
    </row>
    <row r="742" ht="13.5" customHeight="1">
      <c r="A742" s="11"/>
      <c r="B742" s="11"/>
      <c r="C742" s="43"/>
      <c r="D742" s="43"/>
      <c r="E742" s="43"/>
      <c r="F742" s="43"/>
      <c r="G742" s="43"/>
      <c r="H742" s="43"/>
      <c r="I742" s="43"/>
      <c r="J742" s="43"/>
      <c r="K742" s="43"/>
      <c r="L742" s="43"/>
      <c r="M742" s="43"/>
      <c r="N742" s="43"/>
      <c r="O742" s="43"/>
      <c r="P742" s="43"/>
      <c r="Q742" s="44"/>
      <c r="R742" s="44"/>
      <c r="S742" s="43"/>
      <c r="T742" s="43"/>
      <c r="U742" s="44"/>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43"/>
      <c r="BH742" s="43"/>
      <c r="BI742" s="43"/>
      <c r="BJ742" s="43"/>
      <c r="BK742" s="43"/>
      <c r="BL742" s="43"/>
      <c r="BM742" s="43"/>
      <c r="BN742" s="43"/>
    </row>
    <row r="743" ht="13.5" customHeight="1">
      <c r="A743" s="11"/>
      <c r="B743" s="11"/>
      <c r="C743" s="43"/>
      <c r="D743" s="43"/>
      <c r="E743" s="43"/>
      <c r="F743" s="43"/>
      <c r="G743" s="43"/>
      <c r="H743" s="43"/>
      <c r="I743" s="43"/>
      <c r="J743" s="43"/>
      <c r="K743" s="43"/>
      <c r="L743" s="43"/>
      <c r="M743" s="43"/>
      <c r="N743" s="43"/>
      <c r="O743" s="43"/>
      <c r="P743" s="43"/>
      <c r="Q743" s="44"/>
      <c r="R743" s="44"/>
      <c r="S743" s="43"/>
      <c r="T743" s="43"/>
      <c r="U743" s="44"/>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43"/>
      <c r="BH743" s="43"/>
      <c r="BI743" s="43"/>
      <c r="BJ743" s="43"/>
      <c r="BK743" s="43"/>
      <c r="BL743" s="43"/>
      <c r="BM743" s="43"/>
      <c r="BN743" s="43"/>
    </row>
    <row r="744" ht="13.5" customHeight="1">
      <c r="A744" s="11"/>
      <c r="B744" s="11"/>
      <c r="C744" s="43"/>
      <c r="D744" s="43"/>
      <c r="E744" s="43"/>
      <c r="F744" s="43"/>
      <c r="G744" s="43"/>
      <c r="H744" s="43"/>
      <c r="I744" s="43"/>
      <c r="J744" s="43"/>
      <c r="K744" s="43"/>
      <c r="L744" s="43"/>
      <c r="M744" s="43"/>
      <c r="N744" s="43"/>
      <c r="O744" s="43"/>
      <c r="P744" s="43"/>
      <c r="Q744" s="44"/>
      <c r="R744" s="44"/>
      <c r="S744" s="43"/>
      <c r="T744" s="43"/>
      <c r="U744" s="44"/>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43"/>
      <c r="BH744" s="43"/>
      <c r="BI744" s="43"/>
      <c r="BJ744" s="43"/>
      <c r="BK744" s="43"/>
      <c r="BL744" s="43"/>
      <c r="BM744" s="43"/>
      <c r="BN744" s="43"/>
    </row>
    <row r="745" ht="13.5" customHeight="1">
      <c r="A745" s="11"/>
      <c r="B745" s="11"/>
      <c r="C745" s="43"/>
      <c r="D745" s="43"/>
      <c r="E745" s="43"/>
      <c r="F745" s="43"/>
      <c r="G745" s="43"/>
      <c r="H745" s="43"/>
      <c r="I745" s="43"/>
      <c r="J745" s="43"/>
      <c r="K745" s="43"/>
      <c r="L745" s="43"/>
      <c r="M745" s="43"/>
      <c r="N745" s="43"/>
      <c r="O745" s="43"/>
      <c r="P745" s="43"/>
      <c r="Q745" s="44"/>
      <c r="R745" s="44"/>
      <c r="S745" s="43"/>
      <c r="T745" s="43"/>
      <c r="U745" s="44"/>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43"/>
      <c r="BH745" s="43"/>
      <c r="BI745" s="43"/>
      <c r="BJ745" s="43"/>
      <c r="BK745" s="43"/>
      <c r="BL745" s="43"/>
      <c r="BM745" s="43"/>
      <c r="BN745" s="43"/>
    </row>
    <row r="746" ht="13.5" customHeight="1">
      <c r="A746" s="11"/>
      <c r="B746" s="11"/>
      <c r="C746" s="43"/>
      <c r="D746" s="43"/>
      <c r="E746" s="43"/>
      <c r="F746" s="43"/>
      <c r="G746" s="43"/>
      <c r="H746" s="43"/>
      <c r="I746" s="43"/>
      <c r="J746" s="43"/>
      <c r="K746" s="43"/>
      <c r="L746" s="43"/>
      <c r="M746" s="43"/>
      <c r="N746" s="43"/>
      <c r="O746" s="43"/>
      <c r="P746" s="43"/>
      <c r="Q746" s="44"/>
      <c r="R746" s="44"/>
      <c r="S746" s="43"/>
      <c r="T746" s="43"/>
      <c r="U746" s="44"/>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43"/>
      <c r="BH746" s="43"/>
      <c r="BI746" s="43"/>
      <c r="BJ746" s="43"/>
      <c r="BK746" s="43"/>
      <c r="BL746" s="43"/>
      <c r="BM746" s="43"/>
      <c r="BN746" s="43"/>
    </row>
    <row r="747" ht="13.5" customHeight="1">
      <c r="A747" s="11"/>
      <c r="B747" s="11"/>
      <c r="C747" s="43"/>
      <c r="D747" s="43"/>
      <c r="E747" s="43"/>
      <c r="F747" s="43"/>
      <c r="G747" s="43"/>
      <c r="H747" s="43"/>
      <c r="I747" s="43"/>
      <c r="J747" s="43"/>
      <c r="K747" s="43"/>
      <c r="L747" s="43"/>
      <c r="M747" s="43"/>
      <c r="N747" s="43"/>
      <c r="O747" s="43"/>
      <c r="P747" s="43"/>
      <c r="Q747" s="44"/>
      <c r="R747" s="44"/>
      <c r="S747" s="43"/>
      <c r="T747" s="43"/>
      <c r="U747" s="44"/>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43"/>
      <c r="BH747" s="43"/>
      <c r="BI747" s="43"/>
      <c r="BJ747" s="43"/>
      <c r="BK747" s="43"/>
      <c r="BL747" s="43"/>
      <c r="BM747" s="43"/>
      <c r="BN747" s="43"/>
    </row>
    <row r="748" ht="13.5" customHeight="1">
      <c r="A748" s="11"/>
      <c r="B748" s="11"/>
      <c r="C748" s="43"/>
      <c r="D748" s="43"/>
      <c r="E748" s="43"/>
      <c r="F748" s="43"/>
      <c r="G748" s="43"/>
      <c r="H748" s="43"/>
      <c r="I748" s="43"/>
      <c r="J748" s="43"/>
      <c r="K748" s="43"/>
      <c r="L748" s="43"/>
      <c r="M748" s="43"/>
      <c r="N748" s="43"/>
      <c r="O748" s="43"/>
      <c r="P748" s="43"/>
      <c r="Q748" s="44"/>
      <c r="R748" s="44"/>
      <c r="S748" s="43"/>
      <c r="T748" s="43"/>
      <c r="U748" s="44"/>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43"/>
      <c r="BH748" s="43"/>
      <c r="BI748" s="43"/>
      <c r="BJ748" s="43"/>
      <c r="BK748" s="43"/>
      <c r="BL748" s="43"/>
      <c r="BM748" s="43"/>
      <c r="BN748" s="43"/>
    </row>
    <row r="749" ht="13.5" customHeight="1">
      <c r="A749" s="11"/>
      <c r="B749" s="11"/>
      <c r="C749" s="43"/>
      <c r="D749" s="43"/>
      <c r="E749" s="43"/>
      <c r="F749" s="43"/>
      <c r="G749" s="43"/>
      <c r="H749" s="43"/>
      <c r="I749" s="43"/>
      <c r="J749" s="43"/>
      <c r="K749" s="43"/>
      <c r="L749" s="43"/>
      <c r="M749" s="43"/>
      <c r="N749" s="43"/>
      <c r="O749" s="43"/>
      <c r="P749" s="43"/>
      <c r="Q749" s="44"/>
      <c r="R749" s="44"/>
      <c r="S749" s="43"/>
      <c r="T749" s="43"/>
      <c r="U749" s="44"/>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43"/>
      <c r="BH749" s="43"/>
      <c r="BI749" s="43"/>
      <c r="BJ749" s="43"/>
      <c r="BK749" s="43"/>
      <c r="BL749" s="43"/>
      <c r="BM749" s="43"/>
      <c r="BN749" s="43"/>
    </row>
    <row r="750" ht="13.5" customHeight="1">
      <c r="A750" s="11"/>
      <c r="B750" s="11"/>
      <c r="C750" s="43"/>
      <c r="D750" s="43"/>
      <c r="E750" s="43"/>
      <c r="F750" s="43"/>
      <c r="G750" s="43"/>
      <c r="H750" s="43"/>
      <c r="I750" s="43"/>
      <c r="J750" s="43"/>
      <c r="K750" s="43"/>
      <c r="L750" s="43"/>
      <c r="M750" s="43"/>
      <c r="N750" s="43"/>
      <c r="O750" s="43"/>
      <c r="P750" s="43"/>
      <c r="Q750" s="44"/>
      <c r="R750" s="44"/>
      <c r="S750" s="43"/>
      <c r="T750" s="43"/>
      <c r="U750" s="44"/>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43"/>
      <c r="BH750" s="43"/>
      <c r="BI750" s="43"/>
      <c r="BJ750" s="43"/>
      <c r="BK750" s="43"/>
      <c r="BL750" s="43"/>
      <c r="BM750" s="43"/>
      <c r="BN750" s="43"/>
    </row>
    <row r="751" ht="13.5" customHeight="1">
      <c r="A751" s="11"/>
      <c r="B751" s="11"/>
      <c r="C751" s="43"/>
      <c r="D751" s="43"/>
      <c r="E751" s="43"/>
      <c r="F751" s="43"/>
      <c r="G751" s="43"/>
      <c r="H751" s="43"/>
      <c r="I751" s="43"/>
      <c r="J751" s="43"/>
      <c r="K751" s="43"/>
      <c r="L751" s="43"/>
      <c r="M751" s="43"/>
      <c r="N751" s="43"/>
      <c r="O751" s="43"/>
      <c r="P751" s="43"/>
      <c r="Q751" s="44"/>
      <c r="R751" s="44"/>
      <c r="S751" s="43"/>
      <c r="T751" s="43"/>
      <c r="U751" s="44"/>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43"/>
      <c r="BH751" s="43"/>
      <c r="BI751" s="43"/>
      <c r="BJ751" s="43"/>
      <c r="BK751" s="43"/>
      <c r="BL751" s="43"/>
      <c r="BM751" s="43"/>
      <c r="BN751" s="43"/>
    </row>
    <row r="752" ht="13.5" customHeight="1">
      <c r="A752" s="11"/>
      <c r="B752" s="11"/>
      <c r="C752" s="43"/>
      <c r="D752" s="43"/>
      <c r="E752" s="43"/>
      <c r="F752" s="43"/>
      <c r="G752" s="43"/>
      <c r="H752" s="43"/>
      <c r="I752" s="43"/>
      <c r="J752" s="43"/>
      <c r="K752" s="43"/>
      <c r="L752" s="43"/>
      <c r="M752" s="43"/>
      <c r="N752" s="43"/>
      <c r="O752" s="43"/>
      <c r="P752" s="43"/>
      <c r="Q752" s="44"/>
      <c r="R752" s="44"/>
      <c r="S752" s="43"/>
      <c r="T752" s="43"/>
      <c r="U752" s="44"/>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43"/>
      <c r="BH752" s="43"/>
      <c r="BI752" s="43"/>
      <c r="BJ752" s="43"/>
      <c r="BK752" s="43"/>
      <c r="BL752" s="43"/>
      <c r="BM752" s="43"/>
      <c r="BN752" s="43"/>
    </row>
    <row r="753" ht="13.5" customHeight="1">
      <c r="A753" s="11"/>
      <c r="B753" s="11"/>
      <c r="C753" s="43"/>
      <c r="D753" s="43"/>
      <c r="E753" s="43"/>
      <c r="F753" s="43"/>
      <c r="G753" s="43"/>
      <c r="H753" s="43"/>
      <c r="I753" s="43"/>
      <c r="J753" s="43"/>
      <c r="K753" s="43"/>
      <c r="L753" s="43"/>
      <c r="M753" s="43"/>
      <c r="N753" s="43"/>
      <c r="O753" s="43"/>
      <c r="P753" s="43"/>
      <c r="Q753" s="44"/>
      <c r="R753" s="44"/>
      <c r="S753" s="43"/>
      <c r="T753" s="43"/>
      <c r="U753" s="44"/>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43"/>
      <c r="BH753" s="43"/>
      <c r="BI753" s="43"/>
      <c r="BJ753" s="43"/>
      <c r="BK753" s="43"/>
      <c r="BL753" s="43"/>
      <c r="BM753" s="43"/>
      <c r="BN753" s="43"/>
    </row>
    <row r="754" ht="13.5" customHeight="1">
      <c r="A754" s="11"/>
      <c r="B754" s="11"/>
      <c r="C754" s="43"/>
      <c r="D754" s="43"/>
      <c r="E754" s="43"/>
      <c r="F754" s="43"/>
      <c r="G754" s="43"/>
      <c r="H754" s="43"/>
      <c r="I754" s="43"/>
      <c r="J754" s="43"/>
      <c r="K754" s="43"/>
      <c r="L754" s="43"/>
      <c r="M754" s="43"/>
      <c r="N754" s="43"/>
      <c r="O754" s="43"/>
      <c r="P754" s="43"/>
      <c r="Q754" s="44"/>
      <c r="R754" s="44"/>
      <c r="S754" s="43"/>
      <c r="T754" s="43"/>
      <c r="U754" s="44"/>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43"/>
      <c r="BH754" s="43"/>
      <c r="BI754" s="43"/>
      <c r="BJ754" s="43"/>
      <c r="BK754" s="43"/>
      <c r="BL754" s="43"/>
      <c r="BM754" s="43"/>
      <c r="BN754" s="43"/>
    </row>
    <row r="755" ht="13.5" customHeight="1">
      <c r="A755" s="11"/>
      <c r="B755" s="11"/>
      <c r="C755" s="43"/>
      <c r="D755" s="43"/>
      <c r="E755" s="43"/>
      <c r="F755" s="43"/>
      <c r="G755" s="43"/>
      <c r="H755" s="43"/>
      <c r="I755" s="43"/>
      <c r="J755" s="43"/>
      <c r="K755" s="43"/>
      <c r="L755" s="43"/>
      <c r="M755" s="43"/>
      <c r="N755" s="43"/>
      <c r="O755" s="43"/>
      <c r="P755" s="43"/>
      <c r="Q755" s="44"/>
      <c r="R755" s="44"/>
      <c r="S755" s="43"/>
      <c r="T755" s="43"/>
      <c r="U755" s="44"/>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43"/>
      <c r="BH755" s="43"/>
      <c r="BI755" s="43"/>
      <c r="BJ755" s="43"/>
      <c r="BK755" s="43"/>
      <c r="BL755" s="43"/>
      <c r="BM755" s="43"/>
      <c r="BN755" s="43"/>
    </row>
    <row r="756" ht="13.5" customHeight="1">
      <c r="A756" s="11"/>
      <c r="B756" s="11"/>
      <c r="C756" s="43"/>
      <c r="D756" s="43"/>
      <c r="E756" s="43"/>
      <c r="F756" s="43"/>
      <c r="G756" s="43"/>
      <c r="H756" s="43"/>
      <c r="I756" s="43"/>
      <c r="J756" s="43"/>
      <c r="K756" s="43"/>
      <c r="L756" s="43"/>
      <c r="M756" s="43"/>
      <c r="N756" s="43"/>
      <c r="O756" s="43"/>
      <c r="P756" s="43"/>
      <c r="Q756" s="44"/>
      <c r="R756" s="44"/>
      <c r="S756" s="43"/>
      <c r="T756" s="43"/>
      <c r="U756" s="44"/>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43"/>
      <c r="BH756" s="43"/>
      <c r="BI756" s="43"/>
      <c r="BJ756" s="43"/>
      <c r="BK756" s="43"/>
      <c r="BL756" s="43"/>
      <c r="BM756" s="43"/>
      <c r="BN756" s="43"/>
    </row>
    <row r="757" ht="13.5" customHeight="1">
      <c r="A757" s="11"/>
      <c r="B757" s="11"/>
      <c r="C757" s="43"/>
      <c r="D757" s="43"/>
      <c r="E757" s="43"/>
      <c r="F757" s="43"/>
      <c r="G757" s="43"/>
      <c r="H757" s="43"/>
      <c r="I757" s="43"/>
      <c r="J757" s="43"/>
      <c r="K757" s="43"/>
      <c r="L757" s="43"/>
      <c r="M757" s="43"/>
      <c r="N757" s="43"/>
      <c r="O757" s="43"/>
      <c r="P757" s="43"/>
      <c r="Q757" s="44"/>
      <c r="R757" s="44"/>
      <c r="S757" s="43"/>
      <c r="T757" s="43"/>
      <c r="U757" s="44"/>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43"/>
      <c r="BH757" s="43"/>
      <c r="BI757" s="43"/>
      <c r="BJ757" s="43"/>
      <c r="BK757" s="43"/>
      <c r="BL757" s="43"/>
      <c r="BM757" s="43"/>
      <c r="BN757" s="43"/>
    </row>
    <row r="758" ht="13.5" customHeight="1">
      <c r="A758" s="11"/>
      <c r="B758" s="11"/>
      <c r="C758" s="43"/>
      <c r="D758" s="43"/>
      <c r="E758" s="43"/>
      <c r="F758" s="43"/>
      <c r="G758" s="43"/>
      <c r="H758" s="43"/>
      <c r="I758" s="43"/>
      <c r="J758" s="43"/>
      <c r="K758" s="43"/>
      <c r="L758" s="43"/>
      <c r="M758" s="43"/>
      <c r="N758" s="43"/>
      <c r="O758" s="43"/>
      <c r="P758" s="43"/>
      <c r="Q758" s="44"/>
      <c r="R758" s="44"/>
      <c r="S758" s="43"/>
      <c r="T758" s="43"/>
      <c r="U758" s="44"/>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43"/>
      <c r="BH758" s="43"/>
      <c r="BI758" s="43"/>
      <c r="BJ758" s="43"/>
      <c r="BK758" s="43"/>
      <c r="BL758" s="43"/>
      <c r="BM758" s="43"/>
      <c r="BN758" s="43"/>
    </row>
    <row r="759" ht="13.5" customHeight="1">
      <c r="A759" s="11"/>
      <c r="B759" s="11"/>
      <c r="C759" s="43"/>
      <c r="D759" s="43"/>
      <c r="E759" s="43"/>
      <c r="F759" s="43"/>
      <c r="G759" s="43"/>
      <c r="H759" s="43"/>
      <c r="I759" s="43"/>
      <c r="J759" s="43"/>
      <c r="K759" s="43"/>
      <c r="L759" s="43"/>
      <c r="M759" s="43"/>
      <c r="N759" s="43"/>
      <c r="O759" s="43"/>
      <c r="P759" s="43"/>
      <c r="Q759" s="44"/>
      <c r="R759" s="44"/>
      <c r="S759" s="43"/>
      <c r="T759" s="43"/>
      <c r="U759" s="44"/>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43"/>
      <c r="BH759" s="43"/>
      <c r="BI759" s="43"/>
      <c r="BJ759" s="43"/>
      <c r="BK759" s="43"/>
      <c r="BL759" s="43"/>
      <c r="BM759" s="43"/>
      <c r="BN759" s="43"/>
    </row>
    <row r="760" ht="13.5" customHeight="1">
      <c r="A760" s="11"/>
      <c r="B760" s="11"/>
      <c r="C760" s="43"/>
      <c r="D760" s="43"/>
      <c r="E760" s="43"/>
      <c r="F760" s="43"/>
      <c r="G760" s="43"/>
      <c r="H760" s="43"/>
      <c r="I760" s="43"/>
      <c r="J760" s="43"/>
      <c r="K760" s="43"/>
      <c r="L760" s="43"/>
      <c r="M760" s="43"/>
      <c r="N760" s="43"/>
      <c r="O760" s="43"/>
      <c r="P760" s="43"/>
      <c r="Q760" s="44"/>
      <c r="R760" s="44"/>
      <c r="S760" s="43"/>
      <c r="T760" s="43"/>
      <c r="U760" s="44"/>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43"/>
      <c r="BH760" s="43"/>
      <c r="BI760" s="43"/>
      <c r="BJ760" s="43"/>
      <c r="BK760" s="43"/>
      <c r="BL760" s="43"/>
      <c r="BM760" s="43"/>
      <c r="BN760" s="43"/>
    </row>
    <row r="761" ht="13.5" customHeight="1">
      <c r="A761" s="11"/>
      <c r="B761" s="11"/>
      <c r="C761" s="43"/>
      <c r="D761" s="43"/>
      <c r="E761" s="43"/>
      <c r="F761" s="43"/>
      <c r="G761" s="43"/>
      <c r="H761" s="43"/>
      <c r="I761" s="43"/>
      <c r="J761" s="43"/>
      <c r="K761" s="43"/>
      <c r="L761" s="43"/>
      <c r="M761" s="43"/>
      <c r="N761" s="43"/>
      <c r="O761" s="43"/>
      <c r="P761" s="43"/>
      <c r="Q761" s="44"/>
      <c r="R761" s="44"/>
      <c r="S761" s="43"/>
      <c r="T761" s="43"/>
      <c r="U761" s="44"/>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43"/>
      <c r="BH761" s="43"/>
      <c r="BI761" s="43"/>
      <c r="BJ761" s="43"/>
      <c r="BK761" s="43"/>
      <c r="BL761" s="43"/>
      <c r="BM761" s="43"/>
      <c r="BN761" s="43"/>
    </row>
    <row r="762" ht="13.5" customHeight="1">
      <c r="A762" s="11"/>
      <c r="B762" s="11"/>
      <c r="C762" s="43"/>
      <c r="D762" s="43"/>
      <c r="E762" s="43"/>
      <c r="F762" s="43"/>
      <c r="G762" s="43"/>
      <c r="H762" s="43"/>
      <c r="I762" s="43"/>
      <c r="J762" s="43"/>
      <c r="K762" s="43"/>
      <c r="L762" s="43"/>
      <c r="M762" s="43"/>
      <c r="N762" s="43"/>
      <c r="O762" s="43"/>
      <c r="P762" s="43"/>
      <c r="Q762" s="44"/>
      <c r="R762" s="44"/>
      <c r="S762" s="43"/>
      <c r="T762" s="43"/>
      <c r="U762" s="44"/>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43"/>
      <c r="BH762" s="43"/>
      <c r="BI762" s="43"/>
      <c r="BJ762" s="43"/>
      <c r="BK762" s="43"/>
      <c r="BL762" s="43"/>
      <c r="BM762" s="43"/>
      <c r="BN762" s="43"/>
    </row>
    <row r="763" ht="13.5" customHeight="1">
      <c r="A763" s="11"/>
      <c r="B763" s="11"/>
      <c r="C763" s="43"/>
      <c r="D763" s="43"/>
      <c r="E763" s="43"/>
      <c r="F763" s="43"/>
      <c r="G763" s="43"/>
      <c r="H763" s="43"/>
      <c r="I763" s="43"/>
      <c r="J763" s="43"/>
      <c r="K763" s="43"/>
      <c r="L763" s="43"/>
      <c r="M763" s="43"/>
      <c r="N763" s="43"/>
      <c r="O763" s="43"/>
      <c r="P763" s="43"/>
      <c r="Q763" s="44"/>
      <c r="R763" s="44"/>
      <c r="S763" s="43"/>
      <c r="T763" s="43"/>
      <c r="U763" s="44"/>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43"/>
      <c r="BH763" s="43"/>
      <c r="BI763" s="43"/>
      <c r="BJ763" s="43"/>
      <c r="BK763" s="43"/>
      <c r="BL763" s="43"/>
      <c r="BM763" s="43"/>
      <c r="BN763" s="43"/>
    </row>
    <row r="764" ht="13.5" customHeight="1">
      <c r="A764" s="11"/>
      <c r="B764" s="11"/>
      <c r="C764" s="43"/>
      <c r="D764" s="43"/>
      <c r="E764" s="43"/>
      <c r="F764" s="43"/>
      <c r="G764" s="43"/>
      <c r="H764" s="43"/>
      <c r="I764" s="43"/>
      <c r="J764" s="43"/>
      <c r="K764" s="43"/>
      <c r="L764" s="43"/>
      <c r="M764" s="43"/>
      <c r="N764" s="43"/>
      <c r="O764" s="43"/>
      <c r="P764" s="43"/>
      <c r="Q764" s="44"/>
      <c r="R764" s="44"/>
      <c r="S764" s="43"/>
      <c r="T764" s="43"/>
      <c r="U764" s="44"/>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43"/>
      <c r="BH764" s="43"/>
      <c r="BI764" s="43"/>
      <c r="BJ764" s="43"/>
      <c r="BK764" s="43"/>
      <c r="BL764" s="43"/>
      <c r="BM764" s="43"/>
      <c r="BN764" s="43"/>
    </row>
    <row r="765" ht="13.5" customHeight="1">
      <c r="A765" s="11"/>
      <c r="B765" s="11"/>
      <c r="C765" s="43"/>
      <c r="D765" s="43"/>
      <c r="E765" s="43"/>
      <c r="F765" s="43"/>
      <c r="G765" s="43"/>
      <c r="H765" s="43"/>
      <c r="I765" s="43"/>
      <c r="J765" s="43"/>
      <c r="K765" s="43"/>
      <c r="L765" s="43"/>
      <c r="M765" s="43"/>
      <c r="N765" s="43"/>
      <c r="O765" s="43"/>
      <c r="P765" s="43"/>
      <c r="Q765" s="44"/>
      <c r="R765" s="44"/>
      <c r="S765" s="43"/>
      <c r="T765" s="43"/>
      <c r="U765" s="44"/>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43"/>
      <c r="BH765" s="43"/>
      <c r="BI765" s="43"/>
      <c r="BJ765" s="43"/>
      <c r="BK765" s="43"/>
      <c r="BL765" s="43"/>
      <c r="BM765" s="43"/>
      <c r="BN765" s="43"/>
    </row>
    <row r="766" ht="13.5" customHeight="1">
      <c r="A766" s="11"/>
      <c r="B766" s="11"/>
      <c r="C766" s="43"/>
      <c r="D766" s="43"/>
      <c r="E766" s="43"/>
      <c r="F766" s="43"/>
      <c r="G766" s="43"/>
      <c r="H766" s="43"/>
      <c r="I766" s="43"/>
      <c r="J766" s="43"/>
      <c r="K766" s="43"/>
      <c r="L766" s="43"/>
      <c r="M766" s="43"/>
      <c r="N766" s="43"/>
      <c r="O766" s="43"/>
      <c r="P766" s="43"/>
      <c r="Q766" s="44"/>
      <c r="R766" s="44"/>
      <c r="S766" s="43"/>
      <c r="T766" s="43"/>
      <c r="U766" s="44"/>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43"/>
      <c r="BH766" s="43"/>
      <c r="BI766" s="43"/>
      <c r="BJ766" s="43"/>
      <c r="BK766" s="43"/>
      <c r="BL766" s="43"/>
      <c r="BM766" s="43"/>
      <c r="BN766" s="43"/>
    </row>
    <row r="767" ht="13.5" customHeight="1">
      <c r="A767" s="11"/>
      <c r="B767" s="11"/>
      <c r="C767" s="43"/>
      <c r="D767" s="43"/>
      <c r="E767" s="43"/>
      <c r="F767" s="43"/>
      <c r="G767" s="43"/>
      <c r="H767" s="43"/>
      <c r="I767" s="43"/>
      <c r="J767" s="43"/>
      <c r="K767" s="43"/>
      <c r="L767" s="43"/>
      <c r="M767" s="43"/>
      <c r="N767" s="43"/>
      <c r="O767" s="43"/>
      <c r="P767" s="43"/>
      <c r="Q767" s="44"/>
      <c r="R767" s="44"/>
      <c r="S767" s="43"/>
      <c r="T767" s="43"/>
      <c r="U767" s="44"/>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43"/>
      <c r="BH767" s="43"/>
      <c r="BI767" s="43"/>
      <c r="BJ767" s="43"/>
      <c r="BK767" s="43"/>
      <c r="BL767" s="43"/>
      <c r="BM767" s="43"/>
      <c r="BN767" s="43"/>
    </row>
    <row r="768" ht="13.5" customHeight="1">
      <c r="A768" s="11"/>
      <c r="B768" s="11"/>
      <c r="C768" s="43"/>
      <c r="D768" s="43"/>
      <c r="E768" s="43"/>
      <c r="F768" s="43"/>
      <c r="G768" s="43"/>
      <c r="H768" s="43"/>
      <c r="I768" s="43"/>
      <c r="J768" s="43"/>
      <c r="K768" s="43"/>
      <c r="L768" s="43"/>
      <c r="M768" s="43"/>
      <c r="N768" s="43"/>
      <c r="O768" s="43"/>
      <c r="P768" s="43"/>
      <c r="Q768" s="44"/>
      <c r="R768" s="44"/>
      <c r="S768" s="43"/>
      <c r="T768" s="43"/>
      <c r="U768" s="44"/>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43"/>
      <c r="BH768" s="43"/>
      <c r="BI768" s="43"/>
      <c r="BJ768" s="43"/>
      <c r="BK768" s="43"/>
      <c r="BL768" s="43"/>
      <c r="BM768" s="43"/>
      <c r="BN768" s="43"/>
    </row>
    <row r="769" ht="13.5" customHeight="1">
      <c r="A769" s="11"/>
      <c r="B769" s="11"/>
      <c r="C769" s="43"/>
      <c r="D769" s="43"/>
      <c r="E769" s="43"/>
      <c r="F769" s="43"/>
      <c r="G769" s="43"/>
      <c r="H769" s="43"/>
      <c r="I769" s="43"/>
      <c r="J769" s="43"/>
      <c r="K769" s="43"/>
      <c r="L769" s="43"/>
      <c r="M769" s="43"/>
      <c r="N769" s="43"/>
      <c r="O769" s="43"/>
      <c r="P769" s="43"/>
      <c r="Q769" s="44"/>
      <c r="R769" s="44"/>
      <c r="S769" s="43"/>
      <c r="T769" s="43"/>
      <c r="U769" s="44"/>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43"/>
      <c r="BH769" s="43"/>
      <c r="BI769" s="43"/>
      <c r="BJ769" s="43"/>
      <c r="BK769" s="43"/>
      <c r="BL769" s="43"/>
      <c r="BM769" s="43"/>
      <c r="BN769" s="43"/>
    </row>
    <row r="770" ht="13.5" customHeight="1">
      <c r="A770" s="11"/>
      <c r="B770" s="11"/>
      <c r="C770" s="43"/>
      <c r="D770" s="43"/>
      <c r="E770" s="43"/>
      <c r="F770" s="43"/>
      <c r="G770" s="43"/>
      <c r="H770" s="43"/>
      <c r="I770" s="43"/>
      <c r="J770" s="43"/>
      <c r="K770" s="43"/>
      <c r="L770" s="43"/>
      <c r="M770" s="43"/>
      <c r="N770" s="43"/>
      <c r="O770" s="43"/>
      <c r="P770" s="43"/>
      <c r="Q770" s="44"/>
      <c r="R770" s="44"/>
      <c r="S770" s="43"/>
      <c r="T770" s="43"/>
      <c r="U770" s="44"/>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43"/>
      <c r="BH770" s="43"/>
      <c r="BI770" s="43"/>
      <c r="BJ770" s="43"/>
      <c r="BK770" s="43"/>
      <c r="BL770" s="43"/>
      <c r="BM770" s="43"/>
      <c r="BN770" s="43"/>
    </row>
    <row r="771" ht="13.5" customHeight="1">
      <c r="A771" s="11"/>
      <c r="B771" s="11"/>
      <c r="C771" s="43"/>
      <c r="D771" s="43"/>
      <c r="E771" s="43"/>
      <c r="F771" s="43"/>
      <c r="G771" s="43"/>
      <c r="H771" s="43"/>
      <c r="I771" s="43"/>
      <c r="J771" s="43"/>
      <c r="K771" s="43"/>
      <c r="L771" s="43"/>
      <c r="M771" s="43"/>
      <c r="N771" s="43"/>
      <c r="O771" s="43"/>
      <c r="P771" s="43"/>
      <c r="Q771" s="44"/>
      <c r="R771" s="44"/>
      <c r="S771" s="43"/>
      <c r="T771" s="43"/>
      <c r="U771" s="44"/>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43"/>
      <c r="BH771" s="43"/>
      <c r="BI771" s="43"/>
      <c r="BJ771" s="43"/>
      <c r="BK771" s="43"/>
      <c r="BL771" s="43"/>
      <c r="BM771" s="43"/>
      <c r="BN771" s="43"/>
    </row>
    <row r="772" ht="13.5" customHeight="1">
      <c r="A772" s="11"/>
      <c r="B772" s="11"/>
      <c r="C772" s="43"/>
      <c r="D772" s="43"/>
      <c r="E772" s="43"/>
      <c r="F772" s="43"/>
      <c r="G772" s="43"/>
      <c r="H772" s="43"/>
      <c r="I772" s="43"/>
      <c r="J772" s="43"/>
      <c r="K772" s="43"/>
      <c r="L772" s="43"/>
      <c r="M772" s="43"/>
      <c r="N772" s="43"/>
      <c r="O772" s="43"/>
      <c r="P772" s="43"/>
      <c r="Q772" s="44"/>
      <c r="R772" s="44"/>
      <c r="S772" s="43"/>
      <c r="T772" s="43"/>
      <c r="U772" s="44"/>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43"/>
      <c r="BH772" s="43"/>
      <c r="BI772" s="43"/>
      <c r="BJ772" s="43"/>
      <c r="BK772" s="43"/>
      <c r="BL772" s="43"/>
      <c r="BM772" s="43"/>
      <c r="BN772" s="43"/>
    </row>
    <row r="773" ht="13.5" customHeight="1">
      <c r="A773" s="11"/>
      <c r="B773" s="11"/>
      <c r="C773" s="43"/>
      <c r="D773" s="43"/>
      <c r="E773" s="43"/>
      <c r="F773" s="43"/>
      <c r="G773" s="43"/>
      <c r="H773" s="43"/>
      <c r="I773" s="43"/>
      <c r="J773" s="43"/>
      <c r="K773" s="43"/>
      <c r="L773" s="43"/>
      <c r="M773" s="43"/>
      <c r="N773" s="43"/>
      <c r="O773" s="43"/>
      <c r="P773" s="43"/>
      <c r="Q773" s="44"/>
      <c r="R773" s="44"/>
      <c r="S773" s="43"/>
      <c r="T773" s="43"/>
      <c r="U773" s="44"/>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43"/>
      <c r="BH773" s="43"/>
      <c r="BI773" s="43"/>
      <c r="BJ773" s="43"/>
      <c r="BK773" s="43"/>
      <c r="BL773" s="43"/>
      <c r="BM773" s="43"/>
      <c r="BN773" s="43"/>
    </row>
    <row r="774" ht="13.5" customHeight="1">
      <c r="A774" s="11"/>
      <c r="B774" s="11"/>
      <c r="C774" s="43"/>
      <c r="D774" s="43"/>
      <c r="E774" s="43"/>
      <c r="F774" s="43"/>
      <c r="G774" s="43"/>
      <c r="H774" s="43"/>
      <c r="I774" s="43"/>
      <c r="J774" s="43"/>
      <c r="K774" s="43"/>
      <c r="L774" s="43"/>
      <c r="M774" s="43"/>
      <c r="N774" s="43"/>
      <c r="O774" s="43"/>
      <c r="P774" s="43"/>
      <c r="Q774" s="44"/>
      <c r="R774" s="44"/>
      <c r="S774" s="43"/>
      <c r="T774" s="43"/>
      <c r="U774" s="44"/>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43"/>
      <c r="BH774" s="43"/>
      <c r="BI774" s="43"/>
      <c r="BJ774" s="43"/>
      <c r="BK774" s="43"/>
      <c r="BL774" s="43"/>
      <c r="BM774" s="43"/>
      <c r="BN774" s="43"/>
    </row>
    <row r="775" ht="13.5" customHeight="1">
      <c r="A775" s="11"/>
      <c r="B775" s="11"/>
      <c r="C775" s="43"/>
      <c r="D775" s="43"/>
      <c r="E775" s="43"/>
      <c r="F775" s="43"/>
      <c r="G775" s="43"/>
      <c r="H775" s="43"/>
      <c r="I775" s="43"/>
      <c r="J775" s="43"/>
      <c r="K775" s="43"/>
      <c r="L775" s="43"/>
      <c r="M775" s="43"/>
      <c r="N775" s="43"/>
      <c r="O775" s="43"/>
      <c r="P775" s="43"/>
      <c r="Q775" s="44"/>
      <c r="R775" s="44"/>
      <c r="S775" s="43"/>
      <c r="T775" s="43"/>
      <c r="U775" s="44"/>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43"/>
      <c r="BH775" s="43"/>
      <c r="BI775" s="43"/>
      <c r="BJ775" s="43"/>
      <c r="BK775" s="43"/>
      <c r="BL775" s="43"/>
      <c r="BM775" s="43"/>
      <c r="BN775" s="43"/>
    </row>
    <row r="776" ht="13.5" customHeight="1">
      <c r="A776" s="11"/>
      <c r="B776" s="11"/>
      <c r="C776" s="43"/>
      <c r="D776" s="43"/>
      <c r="E776" s="43"/>
      <c r="F776" s="43"/>
      <c r="G776" s="43"/>
      <c r="H776" s="43"/>
      <c r="I776" s="43"/>
      <c r="J776" s="43"/>
      <c r="K776" s="43"/>
      <c r="L776" s="43"/>
      <c r="M776" s="43"/>
      <c r="N776" s="43"/>
      <c r="O776" s="43"/>
      <c r="P776" s="43"/>
      <c r="Q776" s="44"/>
      <c r="R776" s="44"/>
      <c r="S776" s="43"/>
      <c r="T776" s="43"/>
      <c r="U776" s="44"/>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43"/>
      <c r="BH776" s="43"/>
      <c r="BI776" s="43"/>
      <c r="BJ776" s="43"/>
      <c r="BK776" s="43"/>
      <c r="BL776" s="43"/>
      <c r="BM776" s="43"/>
      <c r="BN776" s="43"/>
    </row>
    <row r="777" ht="13.5" customHeight="1">
      <c r="A777" s="11"/>
      <c r="B777" s="11"/>
      <c r="C777" s="43"/>
      <c r="D777" s="43"/>
      <c r="E777" s="43"/>
      <c r="F777" s="43"/>
      <c r="G777" s="43"/>
      <c r="H777" s="43"/>
      <c r="I777" s="43"/>
      <c r="J777" s="43"/>
      <c r="K777" s="43"/>
      <c r="L777" s="43"/>
      <c r="M777" s="43"/>
      <c r="N777" s="43"/>
      <c r="O777" s="43"/>
      <c r="P777" s="43"/>
      <c r="Q777" s="44"/>
      <c r="R777" s="44"/>
      <c r="S777" s="43"/>
      <c r="T777" s="43"/>
      <c r="U777" s="44"/>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43"/>
      <c r="BH777" s="43"/>
      <c r="BI777" s="43"/>
      <c r="BJ777" s="43"/>
      <c r="BK777" s="43"/>
      <c r="BL777" s="43"/>
      <c r="BM777" s="43"/>
      <c r="BN777" s="43"/>
    </row>
    <row r="778" ht="13.5" customHeight="1">
      <c r="A778" s="11"/>
      <c r="B778" s="11"/>
      <c r="C778" s="43"/>
      <c r="D778" s="43"/>
      <c r="E778" s="43"/>
      <c r="F778" s="43"/>
      <c r="G778" s="43"/>
      <c r="H778" s="43"/>
      <c r="I778" s="43"/>
      <c r="J778" s="43"/>
      <c r="K778" s="43"/>
      <c r="L778" s="43"/>
      <c r="M778" s="43"/>
      <c r="N778" s="43"/>
      <c r="O778" s="43"/>
      <c r="P778" s="43"/>
      <c r="Q778" s="44"/>
      <c r="R778" s="44"/>
      <c r="S778" s="43"/>
      <c r="T778" s="43"/>
      <c r="U778" s="44"/>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43"/>
      <c r="BH778" s="43"/>
      <c r="BI778" s="43"/>
      <c r="BJ778" s="43"/>
      <c r="BK778" s="43"/>
      <c r="BL778" s="43"/>
      <c r="BM778" s="43"/>
      <c r="BN778" s="43"/>
    </row>
    <row r="779" ht="13.5" customHeight="1">
      <c r="A779" s="11"/>
      <c r="B779" s="11"/>
      <c r="C779" s="43"/>
      <c r="D779" s="43"/>
      <c r="E779" s="43"/>
      <c r="F779" s="43"/>
      <c r="G779" s="43"/>
      <c r="H779" s="43"/>
      <c r="I779" s="43"/>
      <c r="J779" s="43"/>
      <c r="K779" s="43"/>
      <c r="L779" s="43"/>
      <c r="M779" s="43"/>
      <c r="N779" s="43"/>
      <c r="O779" s="43"/>
      <c r="P779" s="43"/>
      <c r="Q779" s="44"/>
      <c r="R779" s="44"/>
      <c r="S779" s="43"/>
      <c r="T779" s="43"/>
      <c r="U779" s="44"/>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43"/>
      <c r="BH779" s="43"/>
      <c r="BI779" s="43"/>
      <c r="BJ779" s="43"/>
      <c r="BK779" s="43"/>
      <c r="BL779" s="43"/>
      <c r="BM779" s="43"/>
      <c r="BN779" s="43"/>
    </row>
    <row r="780" ht="13.5" customHeight="1">
      <c r="A780" s="11"/>
      <c r="B780" s="11"/>
      <c r="C780" s="43"/>
      <c r="D780" s="43"/>
      <c r="E780" s="43"/>
      <c r="F780" s="43"/>
      <c r="G780" s="43"/>
      <c r="H780" s="43"/>
      <c r="I780" s="43"/>
      <c r="J780" s="43"/>
      <c r="K780" s="43"/>
      <c r="L780" s="43"/>
      <c r="M780" s="43"/>
      <c r="N780" s="43"/>
      <c r="O780" s="43"/>
      <c r="P780" s="43"/>
      <c r="Q780" s="44"/>
      <c r="R780" s="44"/>
      <c r="S780" s="43"/>
      <c r="T780" s="43"/>
      <c r="U780" s="44"/>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43"/>
      <c r="BH780" s="43"/>
      <c r="BI780" s="43"/>
      <c r="BJ780" s="43"/>
      <c r="BK780" s="43"/>
      <c r="BL780" s="43"/>
      <c r="BM780" s="43"/>
      <c r="BN780" s="43"/>
    </row>
    <row r="781" ht="13.5" customHeight="1">
      <c r="A781" s="11"/>
      <c r="B781" s="11"/>
      <c r="C781" s="43"/>
      <c r="D781" s="43"/>
      <c r="E781" s="43"/>
      <c r="F781" s="43"/>
      <c r="G781" s="43"/>
      <c r="H781" s="43"/>
      <c r="I781" s="43"/>
      <c r="J781" s="43"/>
      <c r="K781" s="43"/>
      <c r="L781" s="43"/>
      <c r="M781" s="43"/>
      <c r="N781" s="43"/>
      <c r="O781" s="43"/>
      <c r="P781" s="43"/>
      <c r="Q781" s="44"/>
      <c r="R781" s="44"/>
      <c r="S781" s="43"/>
      <c r="T781" s="43"/>
      <c r="U781" s="44"/>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43"/>
      <c r="BH781" s="43"/>
      <c r="BI781" s="43"/>
      <c r="BJ781" s="43"/>
      <c r="BK781" s="43"/>
      <c r="BL781" s="43"/>
      <c r="BM781" s="43"/>
      <c r="BN781" s="43"/>
    </row>
    <row r="782" ht="13.5" customHeight="1">
      <c r="A782" s="11"/>
      <c r="B782" s="11"/>
      <c r="C782" s="43"/>
      <c r="D782" s="43"/>
      <c r="E782" s="43"/>
      <c r="F782" s="43"/>
      <c r="G782" s="43"/>
      <c r="H782" s="43"/>
      <c r="I782" s="43"/>
      <c r="J782" s="43"/>
      <c r="K782" s="43"/>
      <c r="L782" s="43"/>
      <c r="M782" s="43"/>
      <c r="N782" s="43"/>
      <c r="O782" s="43"/>
      <c r="P782" s="43"/>
      <c r="Q782" s="44"/>
      <c r="R782" s="44"/>
      <c r="S782" s="43"/>
      <c r="T782" s="43"/>
      <c r="U782" s="44"/>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43"/>
      <c r="BH782" s="43"/>
      <c r="BI782" s="43"/>
      <c r="BJ782" s="43"/>
      <c r="BK782" s="43"/>
      <c r="BL782" s="43"/>
      <c r="BM782" s="43"/>
      <c r="BN782" s="43"/>
    </row>
    <row r="783" ht="13.5" customHeight="1">
      <c r="A783" s="11"/>
      <c r="B783" s="11"/>
      <c r="C783" s="43"/>
      <c r="D783" s="43"/>
      <c r="E783" s="43"/>
      <c r="F783" s="43"/>
      <c r="G783" s="43"/>
      <c r="H783" s="43"/>
      <c r="I783" s="43"/>
      <c r="J783" s="43"/>
      <c r="K783" s="43"/>
      <c r="L783" s="43"/>
      <c r="M783" s="43"/>
      <c r="N783" s="43"/>
      <c r="O783" s="43"/>
      <c r="P783" s="43"/>
      <c r="Q783" s="44"/>
      <c r="R783" s="44"/>
      <c r="S783" s="43"/>
      <c r="T783" s="43"/>
      <c r="U783" s="44"/>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43"/>
      <c r="BH783" s="43"/>
      <c r="BI783" s="43"/>
      <c r="BJ783" s="43"/>
      <c r="BK783" s="43"/>
      <c r="BL783" s="43"/>
      <c r="BM783" s="43"/>
      <c r="BN783" s="43"/>
    </row>
    <row r="784" ht="13.5" customHeight="1">
      <c r="A784" s="11"/>
      <c r="B784" s="11"/>
      <c r="C784" s="43"/>
      <c r="D784" s="43"/>
      <c r="E784" s="43"/>
      <c r="F784" s="43"/>
      <c r="G784" s="43"/>
      <c r="H784" s="43"/>
      <c r="I784" s="43"/>
      <c r="J784" s="43"/>
      <c r="K784" s="43"/>
      <c r="L784" s="43"/>
      <c r="M784" s="43"/>
      <c r="N784" s="43"/>
      <c r="O784" s="43"/>
      <c r="P784" s="43"/>
      <c r="Q784" s="44"/>
      <c r="R784" s="44"/>
      <c r="S784" s="43"/>
      <c r="T784" s="43"/>
      <c r="U784" s="44"/>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43"/>
      <c r="BH784" s="43"/>
      <c r="BI784" s="43"/>
      <c r="BJ784" s="43"/>
      <c r="BK784" s="43"/>
      <c r="BL784" s="43"/>
      <c r="BM784" s="43"/>
      <c r="BN784" s="43"/>
    </row>
    <row r="785" ht="13.5" customHeight="1">
      <c r="A785" s="11"/>
      <c r="B785" s="11"/>
      <c r="C785" s="43"/>
      <c r="D785" s="43"/>
      <c r="E785" s="43"/>
      <c r="F785" s="43"/>
      <c r="G785" s="43"/>
      <c r="H785" s="43"/>
      <c r="I785" s="43"/>
      <c r="J785" s="43"/>
      <c r="K785" s="43"/>
      <c r="L785" s="43"/>
      <c r="M785" s="43"/>
      <c r="N785" s="43"/>
      <c r="O785" s="43"/>
      <c r="P785" s="43"/>
      <c r="Q785" s="44"/>
      <c r="R785" s="44"/>
      <c r="S785" s="43"/>
      <c r="T785" s="43"/>
      <c r="U785" s="44"/>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43"/>
      <c r="BH785" s="43"/>
      <c r="BI785" s="43"/>
      <c r="BJ785" s="43"/>
      <c r="BK785" s="43"/>
      <c r="BL785" s="43"/>
      <c r="BM785" s="43"/>
      <c r="BN785" s="43"/>
    </row>
    <row r="786" ht="13.5" customHeight="1">
      <c r="A786" s="11"/>
      <c r="B786" s="11"/>
      <c r="C786" s="43"/>
      <c r="D786" s="43"/>
      <c r="E786" s="43"/>
      <c r="F786" s="43"/>
      <c r="G786" s="43"/>
      <c r="H786" s="43"/>
      <c r="I786" s="43"/>
      <c r="J786" s="43"/>
      <c r="K786" s="43"/>
      <c r="L786" s="43"/>
      <c r="M786" s="43"/>
      <c r="N786" s="43"/>
      <c r="O786" s="43"/>
      <c r="P786" s="43"/>
      <c r="Q786" s="44"/>
      <c r="R786" s="44"/>
      <c r="S786" s="43"/>
      <c r="T786" s="43"/>
      <c r="U786" s="44"/>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43"/>
      <c r="BH786" s="43"/>
      <c r="BI786" s="43"/>
      <c r="BJ786" s="43"/>
      <c r="BK786" s="43"/>
      <c r="BL786" s="43"/>
      <c r="BM786" s="43"/>
      <c r="BN786" s="43"/>
    </row>
    <row r="787" ht="13.5" customHeight="1">
      <c r="A787" s="11"/>
      <c r="B787" s="11"/>
      <c r="C787" s="43"/>
      <c r="D787" s="43"/>
      <c r="E787" s="43"/>
      <c r="F787" s="43"/>
      <c r="G787" s="43"/>
      <c r="H787" s="43"/>
      <c r="I787" s="43"/>
      <c r="J787" s="43"/>
      <c r="K787" s="43"/>
      <c r="L787" s="43"/>
      <c r="M787" s="43"/>
      <c r="N787" s="43"/>
      <c r="O787" s="43"/>
      <c r="P787" s="43"/>
      <c r="Q787" s="44"/>
      <c r="R787" s="44"/>
      <c r="S787" s="43"/>
      <c r="T787" s="43"/>
      <c r="U787" s="44"/>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43"/>
      <c r="BH787" s="43"/>
      <c r="BI787" s="43"/>
      <c r="BJ787" s="43"/>
      <c r="BK787" s="43"/>
      <c r="BL787" s="43"/>
      <c r="BM787" s="43"/>
      <c r="BN787" s="43"/>
    </row>
    <row r="788" ht="13.5" customHeight="1">
      <c r="A788" s="11"/>
      <c r="B788" s="11"/>
      <c r="C788" s="43"/>
      <c r="D788" s="43"/>
      <c r="E788" s="43"/>
      <c r="F788" s="43"/>
      <c r="G788" s="43"/>
      <c r="H788" s="43"/>
      <c r="I788" s="43"/>
      <c r="J788" s="43"/>
      <c r="K788" s="43"/>
      <c r="L788" s="43"/>
      <c r="M788" s="43"/>
      <c r="N788" s="43"/>
      <c r="O788" s="43"/>
      <c r="P788" s="43"/>
      <c r="Q788" s="44"/>
      <c r="R788" s="44"/>
      <c r="S788" s="43"/>
      <c r="T788" s="43"/>
      <c r="U788" s="44"/>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43"/>
      <c r="BH788" s="43"/>
      <c r="BI788" s="43"/>
      <c r="BJ788" s="43"/>
      <c r="BK788" s="43"/>
      <c r="BL788" s="43"/>
      <c r="BM788" s="43"/>
      <c r="BN788" s="43"/>
    </row>
    <row r="789" ht="13.5" customHeight="1">
      <c r="A789" s="11"/>
      <c r="B789" s="11"/>
      <c r="C789" s="43"/>
      <c r="D789" s="43"/>
      <c r="E789" s="43"/>
      <c r="F789" s="43"/>
      <c r="G789" s="43"/>
      <c r="H789" s="43"/>
      <c r="I789" s="43"/>
      <c r="J789" s="43"/>
      <c r="K789" s="43"/>
      <c r="L789" s="43"/>
      <c r="M789" s="43"/>
      <c r="N789" s="43"/>
      <c r="O789" s="43"/>
      <c r="P789" s="43"/>
      <c r="Q789" s="44"/>
      <c r="R789" s="44"/>
      <c r="S789" s="43"/>
      <c r="T789" s="43"/>
      <c r="U789" s="44"/>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43"/>
      <c r="BH789" s="43"/>
      <c r="BI789" s="43"/>
      <c r="BJ789" s="43"/>
      <c r="BK789" s="43"/>
      <c r="BL789" s="43"/>
      <c r="BM789" s="43"/>
      <c r="BN789" s="43"/>
    </row>
    <row r="790" ht="13.5" customHeight="1">
      <c r="A790" s="11"/>
      <c r="B790" s="11"/>
      <c r="C790" s="43"/>
      <c r="D790" s="43"/>
      <c r="E790" s="43"/>
      <c r="F790" s="43"/>
      <c r="G790" s="43"/>
      <c r="H790" s="43"/>
      <c r="I790" s="43"/>
      <c r="J790" s="43"/>
      <c r="K790" s="43"/>
      <c r="L790" s="43"/>
      <c r="M790" s="43"/>
      <c r="N790" s="43"/>
      <c r="O790" s="43"/>
      <c r="P790" s="43"/>
      <c r="Q790" s="44"/>
      <c r="R790" s="44"/>
      <c r="S790" s="43"/>
      <c r="T790" s="43"/>
      <c r="U790" s="44"/>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43"/>
      <c r="BH790" s="43"/>
      <c r="BI790" s="43"/>
      <c r="BJ790" s="43"/>
      <c r="BK790" s="43"/>
      <c r="BL790" s="43"/>
      <c r="BM790" s="43"/>
      <c r="BN790" s="43"/>
    </row>
    <row r="791" ht="13.5" customHeight="1">
      <c r="A791" s="11"/>
      <c r="B791" s="11"/>
      <c r="C791" s="43"/>
      <c r="D791" s="43"/>
      <c r="E791" s="43"/>
      <c r="F791" s="43"/>
      <c r="G791" s="43"/>
      <c r="H791" s="43"/>
      <c r="I791" s="43"/>
      <c r="J791" s="43"/>
      <c r="K791" s="43"/>
      <c r="L791" s="43"/>
      <c r="M791" s="43"/>
      <c r="N791" s="43"/>
      <c r="O791" s="43"/>
      <c r="P791" s="43"/>
      <c r="Q791" s="44"/>
      <c r="R791" s="44"/>
      <c r="S791" s="43"/>
      <c r="T791" s="43"/>
      <c r="U791" s="44"/>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43"/>
      <c r="BH791" s="43"/>
      <c r="BI791" s="43"/>
      <c r="BJ791" s="43"/>
      <c r="BK791" s="43"/>
      <c r="BL791" s="43"/>
      <c r="BM791" s="43"/>
      <c r="BN791" s="43"/>
    </row>
    <row r="792" ht="13.5" customHeight="1">
      <c r="A792" s="11"/>
      <c r="B792" s="11"/>
      <c r="C792" s="43"/>
      <c r="D792" s="43"/>
      <c r="E792" s="43"/>
      <c r="F792" s="43"/>
      <c r="G792" s="43"/>
      <c r="H792" s="43"/>
      <c r="I792" s="43"/>
      <c r="J792" s="43"/>
      <c r="K792" s="43"/>
      <c r="L792" s="43"/>
      <c r="M792" s="43"/>
      <c r="N792" s="43"/>
      <c r="O792" s="43"/>
      <c r="P792" s="43"/>
      <c r="Q792" s="44"/>
      <c r="R792" s="44"/>
      <c r="S792" s="43"/>
      <c r="T792" s="43"/>
      <c r="U792" s="44"/>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43"/>
      <c r="BH792" s="43"/>
      <c r="BI792" s="43"/>
      <c r="BJ792" s="43"/>
      <c r="BK792" s="43"/>
      <c r="BL792" s="43"/>
      <c r="BM792" s="43"/>
      <c r="BN792" s="43"/>
    </row>
    <row r="793" ht="13.5" customHeight="1">
      <c r="A793" s="11"/>
      <c r="B793" s="11"/>
      <c r="C793" s="43"/>
      <c r="D793" s="43"/>
      <c r="E793" s="43"/>
      <c r="F793" s="43"/>
      <c r="G793" s="43"/>
      <c r="H793" s="43"/>
      <c r="I793" s="43"/>
      <c r="J793" s="43"/>
      <c r="K793" s="43"/>
      <c r="L793" s="43"/>
      <c r="M793" s="43"/>
      <c r="N793" s="43"/>
      <c r="O793" s="43"/>
      <c r="P793" s="43"/>
      <c r="Q793" s="44"/>
      <c r="R793" s="44"/>
      <c r="S793" s="43"/>
      <c r="T793" s="43"/>
      <c r="U793" s="44"/>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43"/>
      <c r="BH793" s="43"/>
      <c r="BI793" s="43"/>
      <c r="BJ793" s="43"/>
      <c r="BK793" s="43"/>
      <c r="BL793" s="43"/>
      <c r="BM793" s="43"/>
      <c r="BN793" s="43"/>
    </row>
    <row r="794" ht="13.5" customHeight="1">
      <c r="A794" s="11"/>
      <c r="B794" s="11"/>
      <c r="C794" s="43"/>
      <c r="D794" s="43"/>
      <c r="E794" s="43"/>
      <c r="F794" s="43"/>
      <c r="G794" s="43"/>
      <c r="H794" s="43"/>
      <c r="I794" s="43"/>
      <c r="J794" s="43"/>
      <c r="K794" s="43"/>
      <c r="L794" s="43"/>
      <c r="M794" s="43"/>
      <c r="N794" s="43"/>
      <c r="O794" s="43"/>
      <c r="P794" s="43"/>
      <c r="Q794" s="44"/>
      <c r="R794" s="44"/>
      <c r="S794" s="43"/>
      <c r="T794" s="43"/>
      <c r="U794" s="44"/>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43"/>
      <c r="BH794" s="43"/>
      <c r="BI794" s="43"/>
      <c r="BJ794" s="43"/>
      <c r="BK794" s="43"/>
      <c r="BL794" s="43"/>
      <c r="BM794" s="43"/>
      <c r="BN794" s="43"/>
    </row>
    <row r="795" ht="13.5" customHeight="1">
      <c r="A795" s="11"/>
      <c r="B795" s="11"/>
      <c r="C795" s="43"/>
      <c r="D795" s="43"/>
      <c r="E795" s="43"/>
      <c r="F795" s="43"/>
      <c r="G795" s="43"/>
      <c r="H795" s="43"/>
      <c r="I795" s="43"/>
      <c r="J795" s="43"/>
      <c r="K795" s="43"/>
      <c r="L795" s="43"/>
      <c r="M795" s="43"/>
      <c r="N795" s="43"/>
      <c r="O795" s="43"/>
      <c r="P795" s="43"/>
      <c r="Q795" s="44"/>
      <c r="R795" s="44"/>
      <c r="S795" s="43"/>
      <c r="T795" s="43"/>
      <c r="U795" s="44"/>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43"/>
      <c r="BH795" s="43"/>
      <c r="BI795" s="43"/>
      <c r="BJ795" s="43"/>
      <c r="BK795" s="43"/>
      <c r="BL795" s="43"/>
      <c r="BM795" s="43"/>
      <c r="BN795" s="43"/>
    </row>
    <row r="796" ht="13.5" customHeight="1">
      <c r="A796" s="11"/>
      <c r="B796" s="11"/>
      <c r="C796" s="43"/>
      <c r="D796" s="43"/>
      <c r="E796" s="43"/>
      <c r="F796" s="43"/>
      <c r="G796" s="43"/>
      <c r="H796" s="43"/>
      <c r="I796" s="43"/>
      <c r="J796" s="43"/>
      <c r="K796" s="43"/>
      <c r="L796" s="43"/>
      <c r="M796" s="43"/>
      <c r="N796" s="43"/>
      <c r="O796" s="43"/>
      <c r="P796" s="43"/>
      <c r="Q796" s="44"/>
      <c r="R796" s="44"/>
      <c r="S796" s="43"/>
      <c r="T796" s="43"/>
      <c r="U796" s="44"/>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43"/>
      <c r="BH796" s="43"/>
      <c r="BI796" s="43"/>
      <c r="BJ796" s="43"/>
      <c r="BK796" s="43"/>
      <c r="BL796" s="43"/>
      <c r="BM796" s="43"/>
      <c r="BN796" s="43"/>
    </row>
    <row r="797" ht="13.5" customHeight="1">
      <c r="A797" s="11"/>
      <c r="B797" s="11"/>
      <c r="C797" s="43"/>
      <c r="D797" s="43"/>
      <c r="E797" s="43"/>
      <c r="F797" s="43"/>
      <c r="G797" s="43"/>
      <c r="H797" s="43"/>
      <c r="I797" s="43"/>
      <c r="J797" s="43"/>
      <c r="K797" s="43"/>
      <c r="L797" s="43"/>
      <c r="M797" s="43"/>
      <c r="N797" s="43"/>
      <c r="O797" s="43"/>
      <c r="P797" s="43"/>
      <c r="Q797" s="44"/>
      <c r="R797" s="44"/>
      <c r="S797" s="43"/>
      <c r="T797" s="43"/>
      <c r="U797" s="44"/>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43"/>
      <c r="BH797" s="43"/>
      <c r="BI797" s="43"/>
      <c r="BJ797" s="43"/>
      <c r="BK797" s="43"/>
      <c r="BL797" s="43"/>
      <c r="BM797" s="43"/>
      <c r="BN797" s="43"/>
    </row>
    <row r="798" ht="13.5" customHeight="1">
      <c r="A798" s="11"/>
      <c r="B798" s="11"/>
      <c r="C798" s="43"/>
      <c r="D798" s="43"/>
      <c r="E798" s="43"/>
      <c r="F798" s="43"/>
      <c r="G798" s="43"/>
      <c r="H798" s="43"/>
      <c r="I798" s="43"/>
      <c r="J798" s="43"/>
      <c r="K798" s="43"/>
      <c r="L798" s="43"/>
      <c r="M798" s="43"/>
      <c r="N798" s="43"/>
      <c r="O798" s="43"/>
      <c r="P798" s="43"/>
      <c r="Q798" s="44"/>
      <c r="R798" s="44"/>
      <c r="S798" s="43"/>
      <c r="T798" s="43"/>
      <c r="U798" s="44"/>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43"/>
      <c r="BH798" s="43"/>
      <c r="BI798" s="43"/>
      <c r="BJ798" s="43"/>
      <c r="BK798" s="43"/>
      <c r="BL798" s="43"/>
      <c r="BM798" s="43"/>
      <c r="BN798" s="43"/>
    </row>
    <row r="799" ht="13.5" customHeight="1">
      <c r="A799" s="11"/>
      <c r="B799" s="11"/>
      <c r="C799" s="43"/>
      <c r="D799" s="43"/>
      <c r="E799" s="43"/>
      <c r="F799" s="43"/>
      <c r="G799" s="43"/>
      <c r="H799" s="43"/>
      <c r="I799" s="43"/>
      <c r="J799" s="43"/>
      <c r="K799" s="43"/>
      <c r="L799" s="43"/>
      <c r="M799" s="43"/>
      <c r="N799" s="43"/>
      <c r="O799" s="43"/>
      <c r="P799" s="43"/>
      <c r="Q799" s="44"/>
      <c r="R799" s="44"/>
      <c r="S799" s="43"/>
      <c r="T799" s="43"/>
      <c r="U799" s="44"/>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43"/>
      <c r="BH799" s="43"/>
      <c r="BI799" s="43"/>
      <c r="BJ799" s="43"/>
      <c r="BK799" s="43"/>
      <c r="BL799" s="43"/>
      <c r="BM799" s="43"/>
      <c r="BN799" s="43"/>
    </row>
    <row r="800" ht="13.5" customHeight="1">
      <c r="A800" s="11"/>
      <c r="B800" s="11"/>
      <c r="C800" s="43"/>
      <c r="D800" s="43"/>
      <c r="E800" s="43"/>
      <c r="F800" s="43"/>
      <c r="G800" s="43"/>
      <c r="H800" s="43"/>
      <c r="I800" s="43"/>
      <c r="J800" s="43"/>
      <c r="K800" s="43"/>
      <c r="L800" s="43"/>
      <c r="M800" s="43"/>
      <c r="N800" s="43"/>
      <c r="O800" s="43"/>
      <c r="P800" s="43"/>
      <c r="Q800" s="44"/>
      <c r="R800" s="44"/>
      <c r="S800" s="43"/>
      <c r="T800" s="43"/>
      <c r="U800" s="44"/>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43"/>
      <c r="BH800" s="43"/>
      <c r="BI800" s="43"/>
      <c r="BJ800" s="43"/>
      <c r="BK800" s="43"/>
      <c r="BL800" s="43"/>
      <c r="BM800" s="43"/>
      <c r="BN800" s="43"/>
    </row>
    <row r="801" ht="13.5" customHeight="1">
      <c r="A801" s="11"/>
      <c r="B801" s="11"/>
      <c r="C801" s="43"/>
      <c r="D801" s="43"/>
      <c r="E801" s="43"/>
      <c r="F801" s="43"/>
      <c r="G801" s="43"/>
      <c r="H801" s="43"/>
      <c r="I801" s="43"/>
      <c r="J801" s="43"/>
      <c r="K801" s="43"/>
      <c r="L801" s="43"/>
      <c r="M801" s="43"/>
      <c r="N801" s="43"/>
      <c r="O801" s="43"/>
      <c r="P801" s="43"/>
      <c r="Q801" s="44"/>
      <c r="R801" s="44"/>
      <c r="S801" s="43"/>
      <c r="T801" s="43"/>
      <c r="U801" s="44"/>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43"/>
      <c r="BH801" s="43"/>
      <c r="BI801" s="43"/>
      <c r="BJ801" s="43"/>
      <c r="BK801" s="43"/>
      <c r="BL801" s="43"/>
      <c r="BM801" s="43"/>
      <c r="BN801" s="43"/>
    </row>
    <row r="802" ht="13.5" customHeight="1">
      <c r="A802" s="11"/>
      <c r="B802" s="11"/>
      <c r="C802" s="43"/>
      <c r="D802" s="43"/>
      <c r="E802" s="43"/>
      <c r="F802" s="43"/>
      <c r="G802" s="43"/>
      <c r="H802" s="43"/>
      <c r="I802" s="43"/>
      <c r="J802" s="43"/>
      <c r="K802" s="43"/>
      <c r="L802" s="43"/>
      <c r="M802" s="43"/>
      <c r="N802" s="43"/>
      <c r="O802" s="43"/>
      <c r="P802" s="43"/>
      <c r="Q802" s="44"/>
      <c r="R802" s="44"/>
      <c r="S802" s="43"/>
      <c r="T802" s="43"/>
      <c r="U802" s="44"/>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43"/>
      <c r="BH802" s="43"/>
      <c r="BI802" s="43"/>
      <c r="BJ802" s="43"/>
      <c r="BK802" s="43"/>
      <c r="BL802" s="43"/>
      <c r="BM802" s="43"/>
      <c r="BN802" s="43"/>
    </row>
    <row r="803" ht="13.5" customHeight="1">
      <c r="A803" s="11"/>
      <c r="B803" s="11"/>
      <c r="C803" s="43"/>
      <c r="D803" s="43"/>
      <c r="E803" s="43"/>
      <c r="F803" s="43"/>
      <c r="G803" s="43"/>
      <c r="H803" s="43"/>
      <c r="I803" s="43"/>
      <c r="J803" s="43"/>
      <c r="K803" s="43"/>
      <c r="L803" s="43"/>
      <c r="M803" s="43"/>
      <c r="N803" s="43"/>
      <c r="O803" s="43"/>
      <c r="P803" s="43"/>
      <c r="Q803" s="44"/>
      <c r="R803" s="44"/>
      <c r="S803" s="43"/>
      <c r="T803" s="43"/>
      <c r="U803" s="44"/>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43"/>
      <c r="BH803" s="43"/>
      <c r="BI803" s="43"/>
      <c r="BJ803" s="43"/>
      <c r="BK803" s="43"/>
      <c r="BL803" s="43"/>
      <c r="BM803" s="43"/>
      <c r="BN803" s="43"/>
    </row>
    <row r="804" ht="13.5" customHeight="1">
      <c r="A804" s="11"/>
      <c r="B804" s="11"/>
      <c r="C804" s="43"/>
      <c r="D804" s="43"/>
      <c r="E804" s="43"/>
      <c r="F804" s="43"/>
      <c r="G804" s="43"/>
      <c r="H804" s="43"/>
      <c r="I804" s="43"/>
      <c r="J804" s="43"/>
      <c r="K804" s="43"/>
      <c r="L804" s="43"/>
      <c r="M804" s="43"/>
      <c r="N804" s="43"/>
      <c r="O804" s="43"/>
      <c r="P804" s="43"/>
      <c r="Q804" s="44"/>
      <c r="R804" s="44"/>
      <c r="S804" s="43"/>
      <c r="T804" s="43"/>
      <c r="U804" s="44"/>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43"/>
      <c r="BH804" s="43"/>
      <c r="BI804" s="43"/>
      <c r="BJ804" s="43"/>
      <c r="BK804" s="43"/>
      <c r="BL804" s="43"/>
      <c r="BM804" s="43"/>
      <c r="BN804" s="43"/>
    </row>
    <row r="805" ht="13.5" customHeight="1">
      <c r="A805" s="11"/>
      <c r="B805" s="11"/>
      <c r="C805" s="43"/>
      <c r="D805" s="43"/>
      <c r="E805" s="43"/>
      <c r="F805" s="43"/>
      <c r="G805" s="43"/>
      <c r="H805" s="43"/>
      <c r="I805" s="43"/>
      <c r="J805" s="43"/>
      <c r="K805" s="43"/>
      <c r="L805" s="43"/>
      <c r="M805" s="43"/>
      <c r="N805" s="43"/>
      <c r="O805" s="43"/>
      <c r="P805" s="43"/>
      <c r="Q805" s="44"/>
      <c r="R805" s="44"/>
      <c r="S805" s="43"/>
      <c r="T805" s="43"/>
      <c r="U805" s="44"/>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43"/>
      <c r="BH805" s="43"/>
      <c r="BI805" s="43"/>
      <c r="BJ805" s="43"/>
      <c r="BK805" s="43"/>
      <c r="BL805" s="43"/>
      <c r="BM805" s="43"/>
      <c r="BN805" s="43"/>
    </row>
    <row r="806" ht="13.5" customHeight="1">
      <c r="A806" s="11"/>
      <c r="B806" s="11"/>
      <c r="C806" s="43"/>
      <c r="D806" s="43"/>
      <c r="E806" s="43"/>
      <c r="F806" s="43"/>
      <c r="G806" s="43"/>
      <c r="H806" s="43"/>
      <c r="I806" s="43"/>
      <c r="J806" s="43"/>
      <c r="K806" s="43"/>
      <c r="L806" s="43"/>
      <c r="M806" s="43"/>
      <c r="N806" s="43"/>
      <c r="O806" s="43"/>
      <c r="P806" s="43"/>
      <c r="Q806" s="44"/>
      <c r="R806" s="44"/>
      <c r="S806" s="43"/>
      <c r="T806" s="43"/>
      <c r="U806" s="44"/>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43"/>
      <c r="BH806" s="43"/>
      <c r="BI806" s="43"/>
      <c r="BJ806" s="43"/>
      <c r="BK806" s="43"/>
      <c r="BL806" s="43"/>
      <c r="BM806" s="43"/>
      <c r="BN806" s="43"/>
    </row>
    <row r="807" ht="13.5" customHeight="1">
      <c r="A807" s="11"/>
      <c r="B807" s="11"/>
      <c r="C807" s="43"/>
      <c r="D807" s="43"/>
      <c r="E807" s="43"/>
      <c r="F807" s="43"/>
      <c r="G807" s="43"/>
      <c r="H807" s="43"/>
      <c r="I807" s="43"/>
      <c r="J807" s="43"/>
      <c r="K807" s="43"/>
      <c r="L807" s="43"/>
      <c r="M807" s="43"/>
      <c r="N807" s="43"/>
      <c r="O807" s="43"/>
      <c r="P807" s="43"/>
      <c r="Q807" s="44"/>
      <c r="R807" s="44"/>
      <c r="S807" s="43"/>
      <c r="T807" s="43"/>
      <c r="U807" s="44"/>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43"/>
      <c r="BH807" s="43"/>
      <c r="BI807" s="43"/>
      <c r="BJ807" s="43"/>
      <c r="BK807" s="43"/>
      <c r="BL807" s="43"/>
      <c r="BM807" s="43"/>
      <c r="BN807" s="43"/>
    </row>
    <row r="808" ht="13.5" customHeight="1">
      <c r="A808" s="11"/>
      <c r="B808" s="11"/>
      <c r="C808" s="43"/>
      <c r="D808" s="43"/>
      <c r="E808" s="43"/>
      <c r="F808" s="43"/>
      <c r="G808" s="43"/>
      <c r="H808" s="43"/>
      <c r="I808" s="43"/>
      <c r="J808" s="43"/>
      <c r="K808" s="43"/>
      <c r="L808" s="43"/>
      <c r="M808" s="43"/>
      <c r="N808" s="43"/>
      <c r="O808" s="43"/>
      <c r="P808" s="43"/>
      <c r="Q808" s="44"/>
      <c r="R808" s="44"/>
      <c r="S808" s="43"/>
      <c r="T808" s="43"/>
      <c r="U808" s="44"/>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43"/>
      <c r="BH808" s="43"/>
      <c r="BI808" s="43"/>
      <c r="BJ808" s="43"/>
      <c r="BK808" s="43"/>
      <c r="BL808" s="43"/>
      <c r="BM808" s="43"/>
      <c r="BN808" s="43"/>
    </row>
    <row r="809" ht="13.5" customHeight="1">
      <c r="A809" s="11"/>
      <c r="B809" s="11"/>
      <c r="C809" s="43"/>
      <c r="D809" s="43"/>
      <c r="E809" s="43"/>
      <c r="F809" s="43"/>
      <c r="G809" s="43"/>
      <c r="H809" s="43"/>
      <c r="I809" s="43"/>
      <c r="J809" s="43"/>
      <c r="K809" s="43"/>
      <c r="L809" s="43"/>
      <c r="M809" s="43"/>
      <c r="N809" s="43"/>
      <c r="O809" s="43"/>
      <c r="P809" s="43"/>
      <c r="Q809" s="44"/>
      <c r="R809" s="44"/>
      <c r="S809" s="43"/>
      <c r="T809" s="43"/>
      <c r="U809" s="44"/>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43"/>
      <c r="BH809" s="43"/>
      <c r="BI809" s="43"/>
      <c r="BJ809" s="43"/>
      <c r="BK809" s="43"/>
      <c r="BL809" s="43"/>
      <c r="BM809" s="43"/>
      <c r="BN809" s="43"/>
    </row>
    <row r="810" ht="13.5" customHeight="1">
      <c r="A810" s="11"/>
      <c r="B810" s="11"/>
      <c r="C810" s="43"/>
      <c r="D810" s="43"/>
      <c r="E810" s="43"/>
      <c r="F810" s="43"/>
      <c r="G810" s="43"/>
      <c r="H810" s="43"/>
      <c r="I810" s="43"/>
      <c r="J810" s="43"/>
      <c r="K810" s="43"/>
      <c r="L810" s="43"/>
      <c r="M810" s="43"/>
      <c r="N810" s="43"/>
      <c r="O810" s="43"/>
      <c r="P810" s="43"/>
      <c r="Q810" s="44"/>
      <c r="R810" s="44"/>
      <c r="S810" s="43"/>
      <c r="T810" s="43"/>
      <c r="U810" s="44"/>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43"/>
      <c r="BH810" s="43"/>
      <c r="BI810" s="43"/>
      <c r="BJ810" s="43"/>
      <c r="BK810" s="43"/>
      <c r="BL810" s="43"/>
      <c r="BM810" s="43"/>
      <c r="BN810" s="43"/>
    </row>
    <row r="811" ht="13.5" customHeight="1">
      <c r="A811" s="11"/>
      <c r="B811" s="11"/>
      <c r="C811" s="43"/>
      <c r="D811" s="43"/>
      <c r="E811" s="43"/>
      <c r="F811" s="43"/>
      <c r="G811" s="43"/>
      <c r="H811" s="43"/>
      <c r="I811" s="43"/>
      <c r="J811" s="43"/>
      <c r="K811" s="43"/>
      <c r="L811" s="43"/>
      <c r="M811" s="43"/>
      <c r="N811" s="43"/>
      <c r="O811" s="43"/>
      <c r="P811" s="43"/>
      <c r="Q811" s="44"/>
      <c r="R811" s="44"/>
      <c r="S811" s="43"/>
      <c r="T811" s="43"/>
      <c r="U811" s="44"/>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43"/>
      <c r="BH811" s="43"/>
      <c r="BI811" s="43"/>
      <c r="BJ811" s="43"/>
      <c r="BK811" s="43"/>
      <c r="BL811" s="43"/>
      <c r="BM811" s="43"/>
      <c r="BN811" s="43"/>
    </row>
    <row r="812" ht="13.5" customHeight="1">
      <c r="A812" s="11"/>
      <c r="B812" s="11"/>
      <c r="C812" s="43"/>
      <c r="D812" s="43"/>
      <c r="E812" s="43"/>
      <c r="F812" s="43"/>
      <c r="G812" s="43"/>
      <c r="H812" s="43"/>
      <c r="I812" s="43"/>
      <c r="J812" s="43"/>
      <c r="K812" s="43"/>
      <c r="L812" s="43"/>
      <c r="M812" s="43"/>
      <c r="N812" s="43"/>
      <c r="O812" s="43"/>
      <c r="P812" s="43"/>
      <c r="Q812" s="44"/>
      <c r="R812" s="44"/>
      <c r="S812" s="43"/>
      <c r="T812" s="43"/>
      <c r="U812" s="44"/>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43"/>
      <c r="BH812" s="43"/>
      <c r="BI812" s="43"/>
      <c r="BJ812" s="43"/>
      <c r="BK812" s="43"/>
      <c r="BL812" s="43"/>
      <c r="BM812" s="43"/>
      <c r="BN812" s="43"/>
    </row>
    <row r="813" ht="13.5" customHeight="1">
      <c r="A813" s="11"/>
      <c r="B813" s="11"/>
      <c r="C813" s="43"/>
      <c r="D813" s="43"/>
      <c r="E813" s="43"/>
      <c r="F813" s="43"/>
      <c r="G813" s="43"/>
      <c r="H813" s="43"/>
      <c r="I813" s="43"/>
      <c r="J813" s="43"/>
      <c r="K813" s="43"/>
      <c r="L813" s="43"/>
      <c r="M813" s="43"/>
      <c r="N813" s="43"/>
      <c r="O813" s="43"/>
      <c r="P813" s="43"/>
      <c r="Q813" s="44"/>
      <c r="R813" s="44"/>
      <c r="S813" s="43"/>
      <c r="T813" s="43"/>
      <c r="U813" s="44"/>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43"/>
      <c r="BH813" s="43"/>
      <c r="BI813" s="43"/>
      <c r="BJ813" s="43"/>
      <c r="BK813" s="43"/>
      <c r="BL813" s="43"/>
      <c r="BM813" s="43"/>
      <c r="BN813" s="43"/>
    </row>
    <row r="814" ht="13.5" customHeight="1">
      <c r="A814" s="11"/>
      <c r="B814" s="11"/>
      <c r="C814" s="43"/>
      <c r="D814" s="43"/>
      <c r="E814" s="43"/>
      <c r="F814" s="43"/>
      <c r="G814" s="43"/>
      <c r="H814" s="43"/>
      <c r="I814" s="43"/>
      <c r="J814" s="43"/>
      <c r="K814" s="43"/>
      <c r="L814" s="43"/>
      <c r="M814" s="43"/>
      <c r="N814" s="43"/>
      <c r="O814" s="43"/>
      <c r="P814" s="43"/>
      <c r="Q814" s="44"/>
      <c r="R814" s="44"/>
      <c r="S814" s="43"/>
      <c r="T814" s="43"/>
      <c r="U814" s="44"/>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43"/>
      <c r="BH814" s="43"/>
      <c r="BI814" s="43"/>
      <c r="BJ814" s="43"/>
      <c r="BK814" s="43"/>
      <c r="BL814" s="43"/>
      <c r="BM814" s="43"/>
      <c r="BN814" s="43"/>
    </row>
    <row r="815" ht="13.5" customHeight="1">
      <c r="A815" s="11"/>
      <c r="B815" s="11"/>
      <c r="C815" s="43"/>
      <c r="D815" s="43"/>
      <c r="E815" s="43"/>
      <c r="F815" s="43"/>
      <c r="G815" s="43"/>
      <c r="H815" s="43"/>
      <c r="I815" s="43"/>
      <c r="J815" s="43"/>
      <c r="K815" s="43"/>
      <c r="L815" s="43"/>
      <c r="M815" s="43"/>
      <c r="N815" s="43"/>
      <c r="O815" s="43"/>
      <c r="P815" s="43"/>
      <c r="Q815" s="44"/>
      <c r="R815" s="44"/>
      <c r="S815" s="43"/>
      <c r="T815" s="43"/>
      <c r="U815" s="44"/>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43"/>
      <c r="BH815" s="43"/>
      <c r="BI815" s="43"/>
      <c r="BJ815" s="43"/>
      <c r="BK815" s="43"/>
      <c r="BL815" s="43"/>
      <c r="BM815" s="43"/>
      <c r="BN815" s="43"/>
    </row>
    <row r="816" ht="13.5" customHeight="1">
      <c r="A816" s="11"/>
      <c r="B816" s="11"/>
      <c r="C816" s="43"/>
      <c r="D816" s="43"/>
      <c r="E816" s="43"/>
      <c r="F816" s="43"/>
      <c r="G816" s="43"/>
      <c r="H816" s="43"/>
      <c r="I816" s="43"/>
      <c r="J816" s="43"/>
      <c r="K816" s="43"/>
      <c r="L816" s="43"/>
      <c r="M816" s="43"/>
      <c r="N816" s="43"/>
      <c r="O816" s="43"/>
      <c r="P816" s="43"/>
      <c r="Q816" s="44"/>
      <c r="R816" s="44"/>
      <c r="S816" s="43"/>
      <c r="T816" s="43"/>
      <c r="U816" s="44"/>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43"/>
      <c r="BH816" s="43"/>
      <c r="BI816" s="43"/>
      <c r="BJ816" s="43"/>
      <c r="BK816" s="43"/>
      <c r="BL816" s="43"/>
      <c r="BM816" s="43"/>
      <c r="BN816" s="43"/>
    </row>
    <row r="817" ht="13.5" customHeight="1">
      <c r="A817" s="11"/>
      <c r="B817" s="11"/>
      <c r="C817" s="43"/>
      <c r="D817" s="43"/>
      <c r="E817" s="43"/>
      <c r="F817" s="43"/>
      <c r="G817" s="43"/>
      <c r="H817" s="43"/>
      <c r="I817" s="43"/>
      <c r="J817" s="43"/>
      <c r="K817" s="43"/>
      <c r="L817" s="43"/>
      <c r="M817" s="43"/>
      <c r="N817" s="43"/>
      <c r="O817" s="43"/>
      <c r="P817" s="43"/>
      <c r="Q817" s="44"/>
      <c r="R817" s="44"/>
      <c r="S817" s="43"/>
      <c r="T817" s="43"/>
      <c r="U817" s="44"/>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43"/>
      <c r="BH817" s="43"/>
      <c r="BI817" s="43"/>
      <c r="BJ817" s="43"/>
      <c r="BK817" s="43"/>
      <c r="BL817" s="43"/>
      <c r="BM817" s="43"/>
      <c r="BN817" s="43"/>
    </row>
    <row r="818" ht="13.5" customHeight="1">
      <c r="A818" s="11"/>
      <c r="B818" s="11"/>
      <c r="C818" s="43"/>
      <c r="D818" s="43"/>
      <c r="E818" s="43"/>
      <c r="F818" s="43"/>
      <c r="G818" s="43"/>
      <c r="H818" s="43"/>
      <c r="I818" s="43"/>
      <c r="J818" s="43"/>
      <c r="K818" s="43"/>
      <c r="L818" s="43"/>
      <c r="M818" s="43"/>
      <c r="N818" s="43"/>
      <c r="O818" s="43"/>
      <c r="P818" s="43"/>
      <c r="Q818" s="44"/>
      <c r="R818" s="44"/>
      <c r="S818" s="43"/>
      <c r="T818" s="43"/>
      <c r="U818" s="44"/>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43"/>
      <c r="BH818" s="43"/>
      <c r="BI818" s="43"/>
      <c r="BJ818" s="43"/>
      <c r="BK818" s="43"/>
      <c r="BL818" s="43"/>
      <c r="BM818" s="43"/>
      <c r="BN818" s="43"/>
    </row>
    <row r="819" ht="13.5" customHeight="1">
      <c r="A819" s="11"/>
      <c r="B819" s="11"/>
      <c r="C819" s="43"/>
      <c r="D819" s="43"/>
      <c r="E819" s="43"/>
      <c r="F819" s="43"/>
      <c r="G819" s="43"/>
      <c r="H819" s="43"/>
      <c r="I819" s="43"/>
      <c r="J819" s="43"/>
      <c r="K819" s="43"/>
      <c r="L819" s="43"/>
      <c r="M819" s="43"/>
      <c r="N819" s="43"/>
      <c r="O819" s="43"/>
      <c r="P819" s="43"/>
      <c r="Q819" s="44"/>
      <c r="R819" s="44"/>
      <c r="S819" s="43"/>
      <c r="T819" s="43"/>
      <c r="U819" s="44"/>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43"/>
      <c r="BH819" s="43"/>
      <c r="BI819" s="43"/>
      <c r="BJ819" s="43"/>
      <c r="BK819" s="43"/>
      <c r="BL819" s="43"/>
      <c r="BM819" s="43"/>
      <c r="BN819" s="43"/>
    </row>
    <row r="820" ht="13.5" customHeight="1">
      <c r="A820" s="11"/>
      <c r="B820" s="11"/>
      <c r="C820" s="43"/>
      <c r="D820" s="43"/>
      <c r="E820" s="43"/>
      <c r="F820" s="43"/>
      <c r="G820" s="43"/>
      <c r="H820" s="43"/>
      <c r="I820" s="43"/>
      <c r="J820" s="43"/>
      <c r="K820" s="43"/>
      <c r="L820" s="43"/>
      <c r="M820" s="43"/>
      <c r="N820" s="43"/>
      <c r="O820" s="43"/>
      <c r="P820" s="43"/>
      <c r="Q820" s="44"/>
      <c r="R820" s="44"/>
      <c r="S820" s="43"/>
      <c r="T820" s="43"/>
      <c r="U820" s="44"/>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43"/>
      <c r="BH820" s="43"/>
      <c r="BI820" s="43"/>
      <c r="BJ820" s="43"/>
      <c r="BK820" s="43"/>
      <c r="BL820" s="43"/>
      <c r="BM820" s="43"/>
      <c r="BN820" s="43"/>
    </row>
    <row r="821" ht="13.5" customHeight="1">
      <c r="A821" s="11"/>
      <c r="B821" s="11"/>
      <c r="C821" s="43"/>
      <c r="D821" s="43"/>
      <c r="E821" s="43"/>
      <c r="F821" s="43"/>
      <c r="G821" s="43"/>
      <c r="H821" s="43"/>
      <c r="I821" s="43"/>
      <c r="J821" s="43"/>
      <c r="K821" s="43"/>
      <c r="L821" s="43"/>
      <c r="M821" s="43"/>
      <c r="N821" s="43"/>
      <c r="O821" s="43"/>
      <c r="P821" s="43"/>
      <c r="Q821" s="44"/>
      <c r="R821" s="44"/>
      <c r="S821" s="43"/>
      <c r="T821" s="43"/>
      <c r="U821" s="44"/>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43"/>
      <c r="BH821" s="43"/>
      <c r="BI821" s="43"/>
      <c r="BJ821" s="43"/>
      <c r="BK821" s="43"/>
      <c r="BL821" s="43"/>
      <c r="BM821" s="43"/>
      <c r="BN821" s="43"/>
    </row>
    <row r="822" ht="13.5" customHeight="1">
      <c r="A822" s="11"/>
      <c r="B822" s="11"/>
      <c r="C822" s="43"/>
      <c r="D822" s="43"/>
      <c r="E822" s="43"/>
      <c r="F822" s="43"/>
      <c r="G822" s="43"/>
      <c r="H822" s="43"/>
      <c r="I822" s="43"/>
      <c r="J822" s="43"/>
      <c r="K822" s="43"/>
      <c r="L822" s="43"/>
      <c r="M822" s="43"/>
      <c r="N822" s="43"/>
      <c r="O822" s="43"/>
      <c r="P822" s="43"/>
      <c r="Q822" s="44"/>
      <c r="R822" s="44"/>
      <c r="S822" s="43"/>
      <c r="T822" s="43"/>
      <c r="U822" s="44"/>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43"/>
      <c r="BH822" s="43"/>
      <c r="BI822" s="43"/>
      <c r="BJ822" s="43"/>
      <c r="BK822" s="43"/>
      <c r="BL822" s="43"/>
      <c r="BM822" s="43"/>
      <c r="BN822" s="43"/>
    </row>
    <row r="823" ht="13.5" customHeight="1">
      <c r="A823" s="11"/>
      <c r="B823" s="11"/>
      <c r="C823" s="43"/>
      <c r="D823" s="43"/>
      <c r="E823" s="43"/>
      <c r="F823" s="43"/>
      <c r="G823" s="43"/>
      <c r="H823" s="43"/>
      <c r="I823" s="43"/>
      <c r="J823" s="43"/>
      <c r="K823" s="43"/>
      <c r="L823" s="43"/>
      <c r="M823" s="43"/>
      <c r="N823" s="43"/>
      <c r="O823" s="43"/>
      <c r="P823" s="43"/>
      <c r="Q823" s="44"/>
      <c r="R823" s="44"/>
      <c r="S823" s="43"/>
      <c r="T823" s="43"/>
      <c r="U823" s="44"/>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43"/>
      <c r="BH823" s="43"/>
      <c r="BI823" s="43"/>
      <c r="BJ823" s="43"/>
      <c r="BK823" s="43"/>
      <c r="BL823" s="43"/>
      <c r="BM823" s="43"/>
      <c r="BN823" s="43"/>
    </row>
    <row r="824" ht="13.5" customHeight="1">
      <c r="A824" s="11"/>
      <c r="B824" s="11"/>
      <c r="C824" s="43"/>
      <c r="D824" s="43"/>
      <c r="E824" s="43"/>
      <c r="F824" s="43"/>
      <c r="G824" s="43"/>
      <c r="H824" s="43"/>
      <c r="I824" s="43"/>
      <c r="J824" s="43"/>
      <c r="K824" s="43"/>
      <c r="L824" s="43"/>
      <c r="M824" s="43"/>
      <c r="N824" s="43"/>
      <c r="O824" s="43"/>
      <c r="P824" s="43"/>
      <c r="Q824" s="44"/>
      <c r="R824" s="44"/>
      <c r="S824" s="43"/>
      <c r="T824" s="43"/>
      <c r="U824" s="44"/>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43"/>
      <c r="BH824" s="43"/>
      <c r="BI824" s="43"/>
      <c r="BJ824" s="43"/>
      <c r="BK824" s="43"/>
      <c r="BL824" s="43"/>
      <c r="BM824" s="43"/>
      <c r="BN824" s="43"/>
    </row>
    <row r="825" ht="13.5" customHeight="1">
      <c r="A825" s="11"/>
      <c r="B825" s="11"/>
      <c r="C825" s="43"/>
      <c r="D825" s="43"/>
      <c r="E825" s="43"/>
      <c r="F825" s="43"/>
      <c r="G825" s="43"/>
      <c r="H825" s="43"/>
      <c r="I825" s="43"/>
      <c r="J825" s="43"/>
      <c r="K825" s="43"/>
      <c r="L825" s="43"/>
      <c r="M825" s="43"/>
      <c r="N825" s="43"/>
      <c r="O825" s="43"/>
      <c r="P825" s="43"/>
      <c r="Q825" s="44"/>
      <c r="R825" s="44"/>
      <c r="S825" s="43"/>
      <c r="T825" s="43"/>
      <c r="U825" s="44"/>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43"/>
      <c r="BH825" s="43"/>
      <c r="BI825" s="43"/>
      <c r="BJ825" s="43"/>
      <c r="BK825" s="43"/>
      <c r="BL825" s="43"/>
      <c r="BM825" s="43"/>
      <c r="BN825" s="43"/>
    </row>
    <row r="826" ht="13.5" customHeight="1">
      <c r="A826" s="11"/>
      <c r="B826" s="11"/>
      <c r="C826" s="43"/>
      <c r="D826" s="43"/>
      <c r="E826" s="43"/>
      <c r="F826" s="43"/>
      <c r="G826" s="43"/>
      <c r="H826" s="43"/>
      <c r="I826" s="43"/>
      <c r="J826" s="43"/>
      <c r="K826" s="43"/>
      <c r="L826" s="43"/>
      <c r="M826" s="43"/>
      <c r="N826" s="43"/>
      <c r="O826" s="43"/>
      <c r="P826" s="43"/>
      <c r="Q826" s="44"/>
      <c r="R826" s="44"/>
      <c r="S826" s="43"/>
      <c r="T826" s="43"/>
      <c r="U826" s="44"/>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43"/>
      <c r="BH826" s="43"/>
      <c r="BI826" s="43"/>
      <c r="BJ826" s="43"/>
      <c r="BK826" s="43"/>
      <c r="BL826" s="43"/>
      <c r="BM826" s="43"/>
      <c r="BN826" s="43"/>
    </row>
    <row r="827" ht="13.5" customHeight="1">
      <c r="A827" s="11"/>
      <c r="B827" s="11"/>
      <c r="C827" s="43"/>
      <c r="D827" s="43"/>
      <c r="E827" s="43"/>
      <c r="F827" s="43"/>
      <c r="G827" s="43"/>
      <c r="H827" s="43"/>
      <c r="I827" s="43"/>
      <c r="J827" s="43"/>
      <c r="K827" s="43"/>
      <c r="L827" s="43"/>
      <c r="M827" s="43"/>
      <c r="N827" s="43"/>
      <c r="O827" s="43"/>
      <c r="P827" s="43"/>
      <c r="Q827" s="44"/>
      <c r="R827" s="44"/>
      <c r="S827" s="43"/>
      <c r="T827" s="43"/>
      <c r="U827" s="44"/>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43"/>
      <c r="BH827" s="43"/>
      <c r="BI827" s="43"/>
      <c r="BJ827" s="43"/>
      <c r="BK827" s="43"/>
      <c r="BL827" s="43"/>
      <c r="BM827" s="43"/>
      <c r="BN827" s="43"/>
    </row>
    <row r="828" ht="13.5" customHeight="1">
      <c r="A828" s="11"/>
      <c r="B828" s="11"/>
      <c r="C828" s="43"/>
      <c r="D828" s="43"/>
      <c r="E828" s="43"/>
      <c r="F828" s="43"/>
      <c r="G828" s="43"/>
      <c r="H828" s="43"/>
      <c r="I828" s="43"/>
      <c r="J828" s="43"/>
      <c r="K828" s="43"/>
      <c r="L828" s="43"/>
      <c r="M828" s="43"/>
      <c r="N828" s="43"/>
      <c r="O828" s="43"/>
      <c r="P828" s="43"/>
      <c r="Q828" s="44"/>
      <c r="R828" s="44"/>
      <c r="S828" s="43"/>
      <c r="T828" s="43"/>
      <c r="U828" s="44"/>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43"/>
      <c r="BH828" s="43"/>
      <c r="BI828" s="43"/>
      <c r="BJ828" s="43"/>
      <c r="BK828" s="43"/>
      <c r="BL828" s="43"/>
      <c r="BM828" s="43"/>
      <c r="BN828" s="43"/>
    </row>
    <row r="829" ht="13.5" customHeight="1">
      <c r="A829" s="11"/>
      <c r="B829" s="11"/>
      <c r="C829" s="43"/>
      <c r="D829" s="43"/>
      <c r="E829" s="43"/>
      <c r="F829" s="43"/>
      <c r="G829" s="43"/>
      <c r="H829" s="43"/>
      <c r="I829" s="43"/>
      <c r="J829" s="43"/>
      <c r="K829" s="43"/>
      <c r="L829" s="43"/>
      <c r="M829" s="43"/>
      <c r="N829" s="43"/>
      <c r="O829" s="43"/>
      <c r="P829" s="43"/>
      <c r="Q829" s="44"/>
      <c r="R829" s="44"/>
      <c r="S829" s="43"/>
      <c r="T829" s="43"/>
      <c r="U829" s="44"/>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43"/>
      <c r="BH829" s="43"/>
      <c r="BI829" s="43"/>
      <c r="BJ829" s="43"/>
      <c r="BK829" s="43"/>
      <c r="BL829" s="43"/>
      <c r="BM829" s="43"/>
      <c r="BN829" s="43"/>
    </row>
    <row r="830" ht="13.5" customHeight="1">
      <c r="A830" s="11"/>
      <c r="B830" s="11"/>
      <c r="C830" s="43"/>
      <c r="D830" s="43"/>
      <c r="E830" s="43"/>
      <c r="F830" s="43"/>
      <c r="G830" s="43"/>
      <c r="H830" s="43"/>
      <c r="I830" s="43"/>
      <c r="J830" s="43"/>
      <c r="K830" s="43"/>
      <c r="L830" s="43"/>
      <c r="M830" s="43"/>
      <c r="N830" s="43"/>
      <c r="O830" s="43"/>
      <c r="P830" s="43"/>
      <c r="Q830" s="44"/>
      <c r="R830" s="44"/>
      <c r="S830" s="43"/>
      <c r="T830" s="43"/>
      <c r="U830" s="44"/>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43"/>
      <c r="BH830" s="43"/>
      <c r="BI830" s="43"/>
      <c r="BJ830" s="43"/>
      <c r="BK830" s="43"/>
      <c r="BL830" s="43"/>
      <c r="BM830" s="43"/>
      <c r="BN830" s="43"/>
    </row>
    <row r="831" ht="13.5" customHeight="1">
      <c r="A831" s="11"/>
      <c r="B831" s="11"/>
      <c r="C831" s="43"/>
      <c r="D831" s="43"/>
      <c r="E831" s="43"/>
      <c r="F831" s="43"/>
      <c r="G831" s="43"/>
      <c r="H831" s="43"/>
      <c r="I831" s="43"/>
      <c r="J831" s="43"/>
      <c r="K831" s="43"/>
      <c r="L831" s="43"/>
      <c r="M831" s="43"/>
      <c r="N831" s="43"/>
      <c r="O831" s="43"/>
      <c r="P831" s="43"/>
      <c r="Q831" s="44"/>
      <c r="R831" s="44"/>
      <c r="S831" s="43"/>
      <c r="T831" s="43"/>
      <c r="U831" s="44"/>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43"/>
      <c r="BH831" s="43"/>
      <c r="BI831" s="43"/>
      <c r="BJ831" s="43"/>
      <c r="BK831" s="43"/>
      <c r="BL831" s="43"/>
      <c r="BM831" s="43"/>
      <c r="BN831" s="43"/>
    </row>
    <row r="832" ht="13.5" customHeight="1">
      <c r="A832" s="11"/>
      <c r="B832" s="11"/>
      <c r="C832" s="43"/>
      <c r="D832" s="43"/>
      <c r="E832" s="43"/>
      <c r="F832" s="43"/>
      <c r="G832" s="43"/>
      <c r="H832" s="43"/>
      <c r="I832" s="43"/>
      <c r="J832" s="43"/>
      <c r="K832" s="43"/>
      <c r="L832" s="43"/>
      <c r="M832" s="43"/>
      <c r="N832" s="43"/>
      <c r="O832" s="43"/>
      <c r="P832" s="43"/>
      <c r="Q832" s="44"/>
      <c r="R832" s="44"/>
      <c r="S832" s="43"/>
      <c r="T832" s="43"/>
      <c r="U832" s="44"/>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43"/>
      <c r="BH832" s="43"/>
      <c r="BI832" s="43"/>
      <c r="BJ832" s="43"/>
      <c r="BK832" s="43"/>
      <c r="BL832" s="43"/>
      <c r="BM832" s="43"/>
      <c r="BN832" s="43"/>
    </row>
    <row r="833" ht="13.5" customHeight="1">
      <c r="A833" s="11"/>
      <c r="B833" s="11"/>
      <c r="C833" s="43"/>
      <c r="D833" s="43"/>
      <c r="E833" s="43"/>
      <c r="F833" s="43"/>
      <c r="G833" s="43"/>
      <c r="H833" s="43"/>
      <c r="I833" s="43"/>
      <c r="J833" s="43"/>
      <c r="K833" s="43"/>
      <c r="L833" s="43"/>
      <c r="M833" s="43"/>
      <c r="N833" s="43"/>
      <c r="O833" s="43"/>
      <c r="P833" s="43"/>
      <c r="Q833" s="44"/>
      <c r="R833" s="44"/>
      <c r="S833" s="43"/>
      <c r="T833" s="43"/>
      <c r="U833" s="44"/>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43"/>
      <c r="BH833" s="43"/>
      <c r="BI833" s="43"/>
      <c r="BJ833" s="43"/>
      <c r="BK833" s="43"/>
      <c r="BL833" s="43"/>
      <c r="BM833" s="43"/>
      <c r="BN833" s="43"/>
    </row>
    <row r="834" ht="13.5" customHeight="1">
      <c r="A834" s="11"/>
      <c r="B834" s="11"/>
      <c r="C834" s="43"/>
      <c r="D834" s="43"/>
      <c r="E834" s="43"/>
      <c r="F834" s="43"/>
      <c r="G834" s="43"/>
      <c r="H834" s="43"/>
      <c r="I834" s="43"/>
      <c r="J834" s="43"/>
      <c r="K834" s="43"/>
      <c r="L834" s="43"/>
      <c r="M834" s="43"/>
      <c r="N834" s="43"/>
      <c r="O834" s="43"/>
      <c r="P834" s="43"/>
      <c r="Q834" s="44"/>
      <c r="R834" s="44"/>
      <c r="S834" s="43"/>
      <c r="T834" s="43"/>
      <c r="U834" s="44"/>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43"/>
      <c r="BH834" s="43"/>
      <c r="BI834" s="43"/>
      <c r="BJ834" s="43"/>
      <c r="BK834" s="43"/>
      <c r="BL834" s="43"/>
      <c r="BM834" s="43"/>
      <c r="BN834" s="43"/>
    </row>
    <row r="835" ht="13.5" customHeight="1">
      <c r="A835" s="11"/>
      <c r="B835" s="11"/>
      <c r="C835" s="43"/>
      <c r="D835" s="43"/>
      <c r="E835" s="43"/>
      <c r="F835" s="43"/>
      <c r="G835" s="43"/>
      <c r="H835" s="43"/>
      <c r="I835" s="43"/>
      <c r="J835" s="43"/>
      <c r="K835" s="43"/>
      <c r="L835" s="43"/>
      <c r="M835" s="43"/>
      <c r="N835" s="43"/>
      <c r="O835" s="43"/>
      <c r="P835" s="43"/>
      <c r="Q835" s="44"/>
      <c r="R835" s="44"/>
      <c r="S835" s="43"/>
      <c r="T835" s="43"/>
      <c r="U835" s="44"/>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43"/>
      <c r="BH835" s="43"/>
      <c r="BI835" s="43"/>
      <c r="BJ835" s="43"/>
      <c r="BK835" s="43"/>
      <c r="BL835" s="43"/>
      <c r="BM835" s="43"/>
      <c r="BN835" s="43"/>
    </row>
    <row r="836" ht="13.5" customHeight="1">
      <c r="A836" s="11"/>
      <c r="B836" s="11"/>
      <c r="C836" s="43"/>
      <c r="D836" s="43"/>
      <c r="E836" s="43"/>
      <c r="F836" s="43"/>
      <c r="G836" s="43"/>
      <c r="H836" s="43"/>
      <c r="I836" s="43"/>
      <c r="J836" s="43"/>
      <c r="K836" s="43"/>
      <c r="L836" s="43"/>
      <c r="M836" s="43"/>
      <c r="N836" s="43"/>
      <c r="O836" s="43"/>
      <c r="P836" s="43"/>
      <c r="Q836" s="44"/>
      <c r="R836" s="44"/>
      <c r="S836" s="43"/>
      <c r="T836" s="43"/>
      <c r="U836" s="44"/>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43"/>
      <c r="BH836" s="43"/>
      <c r="BI836" s="43"/>
      <c r="BJ836" s="43"/>
      <c r="BK836" s="43"/>
      <c r="BL836" s="43"/>
      <c r="BM836" s="43"/>
      <c r="BN836" s="43"/>
    </row>
    <row r="837" ht="13.5" customHeight="1">
      <c r="A837" s="11"/>
      <c r="B837" s="11"/>
      <c r="C837" s="43"/>
      <c r="D837" s="43"/>
      <c r="E837" s="43"/>
      <c r="F837" s="43"/>
      <c r="G837" s="43"/>
      <c r="H837" s="43"/>
      <c r="I837" s="43"/>
      <c r="J837" s="43"/>
      <c r="K837" s="43"/>
      <c r="L837" s="43"/>
      <c r="M837" s="43"/>
      <c r="N837" s="43"/>
      <c r="O837" s="43"/>
      <c r="P837" s="43"/>
      <c r="Q837" s="44"/>
      <c r="R837" s="44"/>
      <c r="S837" s="43"/>
      <c r="T837" s="43"/>
      <c r="U837" s="44"/>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43"/>
      <c r="BH837" s="43"/>
      <c r="BI837" s="43"/>
      <c r="BJ837" s="43"/>
      <c r="BK837" s="43"/>
      <c r="BL837" s="43"/>
      <c r="BM837" s="43"/>
      <c r="BN837" s="43"/>
    </row>
    <row r="838" ht="13.5" customHeight="1">
      <c r="A838" s="11"/>
      <c r="B838" s="11"/>
      <c r="C838" s="43"/>
      <c r="D838" s="43"/>
      <c r="E838" s="43"/>
      <c r="F838" s="43"/>
      <c r="G838" s="43"/>
      <c r="H838" s="43"/>
      <c r="I838" s="43"/>
      <c r="J838" s="43"/>
      <c r="K838" s="43"/>
      <c r="L838" s="43"/>
      <c r="M838" s="43"/>
      <c r="N838" s="43"/>
      <c r="O838" s="43"/>
      <c r="P838" s="43"/>
      <c r="Q838" s="44"/>
      <c r="R838" s="44"/>
      <c r="S838" s="43"/>
      <c r="T838" s="43"/>
      <c r="U838" s="44"/>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43"/>
      <c r="BH838" s="43"/>
      <c r="BI838" s="43"/>
      <c r="BJ838" s="43"/>
      <c r="BK838" s="43"/>
      <c r="BL838" s="43"/>
      <c r="BM838" s="43"/>
      <c r="BN838" s="43"/>
    </row>
    <row r="839" ht="13.5" customHeight="1">
      <c r="A839" s="11"/>
      <c r="B839" s="11"/>
      <c r="C839" s="43"/>
      <c r="D839" s="43"/>
      <c r="E839" s="43"/>
      <c r="F839" s="43"/>
      <c r="G839" s="43"/>
      <c r="H839" s="43"/>
      <c r="I839" s="43"/>
      <c r="J839" s="43"/>
      <c r="K839" s="43"/>
      <c r="L839" s="43"/>
      <c r="M839" s="43"/>
      <c r="N839" s="43"/>
      <c r="O839" s="43"/>
      <c r="P839" s="43"/>
      <c r="Q839" s="44"/>
      <c r="R839" s="44"/>
      <c r="S839" s="43"/>
      <c r="T839" s="43"/>
      <c r="U839" s="44"/>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43"/>
      <c r="BH839" s="43"/>
      <c r="BI839" s="43"/>
      <c r="BJ839" s="43"/>
      <c r="BK839" s="43"/>
      <c r="BL839" s="43"/>
      <c r="BM839" s="43"/>
      <c r="BN839" s="43"/>
    </row>
    <row r="840" ht="13.5" customHeight="1">
      <c r="A840" s="11"/>
      <c r="B840" s="11"/>
      <c r="C840" s="43"/>
      <c r="D840" s="43"/>
      <c r="E840" s="43"/>
      <c r="F840" s="43"/>
      <c r="G840" s="43"/>
      <c r="H840" s="43"/>
      <c r="I840" s="43"/>
      <c r="J840" s="43"/>
      <c r="K840" s="43"/>
      <c r="L840" s="43"/>
      <c r="M840" s="43"/>
      <c r="N840" s="43"/>
      <c r="O840" s="43"/>
      <c r="P840" s="43"/>
      <c r="Q840" s="44"/>
      <c r="R840" s="44"/>
      <c r="S840" s="43"/>
      <c r="T840" s="43"/>
      <c r="U840" s="44"/>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43"/>
      <c r="BH840" s="43"/>
      <c r="BI840" s="43"/>
      <c r="BJ840" s="43"/>
      <c r="BK840" s="43"/>
      <c r="BL840" s="43"/>
      <c r="BM840" s="43"/>
      <c r="BN840" s="43"/>
    </row>
    <row r="841" ht="13.5" customHeight="1">
      <c r="A841" s="11"/>
      <c r="B841" s="11"/>
      <c r="C841" s="43"/>
      <c r="D841" s="43"/>
      <c r="E841" s="43"/>
      <c r="F841" s="43"/>
      <c r="G841" s="43"/>
      <c r="H841" s="43"/>
      <c r="I841" s="43"/>
      <c r="J841" s="43"/>
      <c r="K841" s="43"/>
      <c r="L841" s="43"/>
      <c r="M841" s="43"/>
      <c r="N841" s="43"/>
      <c r="O841" s="43"/>
      <c r="P841" s="43"/>
      <c r="Q841" s="44"/>
      <c r="R841" s="44"/>
      <c r="S841" s="43"/>
      <c r="T841" s="43"/>
      <c r="U841" s="44"/>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43"/>
      <c r="BH841" s="43"/>
      <c r="BI841" s="43"/>
      <c r="BJ841" s="43"/>
      <c r="BK841" s="43"/>
      <c r="BL841" s="43"/>
      <c r="BM841" s="43"/>
      <c r="BN841" s="43"/>
    </row>
    <row r="842" ht="13.5" customHeight="1">
      <c r="A842" s="11"/>
      <c r="B842" s="11"/>
      <c r="C842" s="43"/>
      <c r="D842" s="43"/>
      <c r="E842" s="43"/>
      <c r="F842" s="43"/>
      <c r="G842" s="43"/>
      <c r="H842" s="43"/>
      <c r="I842" s="43"/>
      <c r="J842" s="43"/>
      <c r="K842" s="43"/>
      <c r="L842" s="43"/>
      <c r="M842" s="43"/>
      <c r="N842" s="43"/>
      <c r="O842" s="43"/>
      <c r="P842" s="43"/>
      <c r="Q842" s="44"/>
      <c r="R842" s="44"/>
      <c r="S842" s="43"/>
      <c r="T842" s="43"/>
      <c r="U842" s="44"/>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43"/>
      <c r="BH842" s="43"/>
      <c r="BI842" s="43"/>
      <c r="BJ842" s="43"/>
      <c r="BK842" s="43"/>
      <c r="BL842" s="43"/>
      <c r="BM842" s="43"/>
      <c r="BN842" s="43"/>
    </row>
    <row r="843" ht="13.5" customHeight="1">
      <c r="A843" s="11"/>
      <c r="B843" s="11"/>
      <c r="C843" s="43"/>
      <c r="D843" s="43"/>
      <c r="E843" s="43"/>
      <c r="F843" s="43"/>
      <c r="G843" s="43"/>
      <c r="H843" s="43"/>
      <c r="I843" s="43"/>
      <c r="J843" s="43"/>
      <c r="K843" s="43"/>
      <c r="L843" s="43"/>
      <c r="M843" s="43"/>
      <c r="N843" s="43"/>
      <c r="O843" s="43"/>
      <c r="P843" s="43"/>
      <c r="Q843" s="44"/>
      <c r="R843" s="44"/>
      <c r="S843" s="43"/>
      <c r="T843" s="43"/>
      <c r="U843" s="44"/>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43"/>
      <c r="BH843" s="43"/>
      <c r="BI843" s="43"/>
      <c r="BJ843" s="43"/>
      <c r="BK843" s="43"/>
      <c r="BL843" s="43"/>
      <c r="BM843" s="43"/>
      <c r="BN843" s="43"/>
    </row>
    <row r="844" ht="13.5" customHeight="1">
      <c r="A844" s="11"/>
      <c r="B844" s="11"/>
      <c r="C844" s="43"/>
      <c r="D844" s="43"/>
      <c r="E844" s="43"/>
      <c r="F844" s="43"/>
      <c r="G844" s="43"/>
      <c r="H844" s="43"/>
      <c r="I844" s="43"/>
      <c r="J844" s="43"/>
      <c r="K844" s="43"/>
      <c r="L844" s="43"/>
      <c r="M844" s="43"/>
      <c r="N844" s="43"/>
      <c r="O844" s="43"/>
      <c r="P844" s="43"/>
      <c r="Q844" s="44"/>
      <c r="R844" s="44"/>
      <c r="S844" s="43"/>
      <c r="T844" s="43"/>
      <c r="U844" s="44"/>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43"/>
      <c r="BH844" s="43"/>
      <c r="BI844" s="43"/>
      <c r="BJ844" s="43"/>
      <c r="BK844" s="43"/>
      <c r="BL844" s="43"/>
      <c r="BM844" s="43"/>
      <c r="BN844" s="43"/>
    </row>
    <row r="845" ht="13.5" customHeight="1">
      <c r="A845" s="11"/>
      <c r="B845" s="11"/>
      <c r="C845" s="43"/>
      <c r="D845" s="43"/>
      <c r="E845" s="43"/>
      <c r="F845" s="43"/>
      <c r="G845" s="43"/>
      <c r="H845" s="43"/>
      <c r="I845" s="43"/>
      <c r="J845" s="43"/>
      <c r="K845" s="43"/>
      <c r="L845" s="43"/>
      <c r="M845" s="43"/>
      <c r="N845" s="43"/>
      <c r="O845" s="43"/>
      <c r="P845" s="43"/>
      <c r="Q845" s="44"/>
      <c r="R845" s="44"/>
      <c r="S845" s="43"/>
      <c r="T845" s="43"/>
      <c r="U845" s="44"/>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43"/>
      <c r="BH845" s="43"/>
      <c r="BI845" s="43"/>
      <c r="BJ845" s="43"/>
      <c r="BK845" s="43"/>
      <c r="BL845" s="43"/>
      <c r="BM845" s="43"/>
      <c r="BN845" s="43"/>
    </row>
    <row r="846" ht="13.5" customHeight="1">
      <c r="A846" s="11"/>
      <c r="B846" s="11"/>
      <c r="C846" s="43"/>
      <c r="D846" s="43"/>
      <c r="E846" s="43"/>
      <c r="F846" s="43"/>
      <c r="G846" s="43"/>
      <c r="H846" s="43"/>
      <c r="I846" s="43"/>
      <c r="J846" s="43"/>
      <c r="K846" s="43"/>
      <c r="L846" s="43"/>
      <c r="M846" s="43"/>
      <c r="N846" s="43"/>
      <c r="O846" s="43"/>
      <c r="P846" s="43"/>
      <c r="Q846" s="44"/>
      <c r="R846" s="44"/>
      <c r="S846" s="43"/>
      <c r="T846" s="43"/>
      <c r="U846" s="44"/>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43"/>
      <c r="BH846" s="43"/>
      <c r="BI846" s="43"/>
      <c r="BJ846" s="43"/>
      <c r="BK846" s="43"/>
      <c r="BL846" s="43"/>
      <c r="BM846" s="43"/>
      <c r="BN846" s="43"/>
    </row>
    <row r="847" ht="13.5" customHeight="1">
      <c r="A847" s="11"/>
      <c r="B847" s="11"/>
      <c r="C847" s="43"/>
      <c r="D847" s="43"/>
      <c r="E847" s="43"/>
      <c r="F847" s="43"/>
      <c r="G847" s="43"/>
      <c r="H847" s="43"/>
      <c r="I847" s="43"/>
      <c r="J847" s="43"/>
      <c r="K847" s="43"/>
      <c r="L847" s="43"/>
      <c r="M847" s="43"/>
      <c r="N847" s="43"/>
      <c r="O847" s="43"/>
      <c r="P847" s="43"/>
      <c r="Q847" s="44"/>
      <c r="R847" s="44"/>
      <c r="S847" s="43"/>
      <c r="T847" s="43"/>
      <c r="U847" s="44"/>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43"/>
      <c r="BH847" s="43"/>
      <c r="BI847" s="43"/>
      <c r="BJ847" s="43"/>
      <c r="BK847" s="43"/>
      <c r="BL847" s="43"/>
      <c r="BM847" s="43"/>
      <c r="BN847" s="43"/>
    </row>
    <row r="848" ht="13.5" customHeight="1">
      <c r="A848" s="11"/>
      <c r="B848" s="11"/>
      <c r="C848" s="43"/>
      <c r="D848" s="43"/>
      <c r="E848" s="43"/>
      <c r="F848" s="43"/>
      <c r="G848" s="43"/>
      <c r="H848" s="43"/>
      <c r="I848" s="43"/>
      <c r="J848" s="43"/>
      <c r="K848" s="43"/>
      <c r="L848" s="43"/>
      <c r="M848" s="43"/>
      <c r="N848" s="43"/>
      <c r="O848" s="43"/>
      <c r="P848" s="43"/>
      <c r="Q848" s="44"/>
      <c r="R848" s="44"/>
      <c r="S848" s="43"/>
      <c r="T848" s="43"/>
      <c r="U848" s="44"/>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43"/>
      <c r="BH848" s="43"/>
      <c r="BI848" s="43"/>
      <c r="BJ848" s="43"/>
      <c r="BK848" s="43"/>
      <c r="BL848" s="43"/>
      <c r="BM848" s="43"/>
      <c r="BN848" s="43"/>
    </row>
    <row r="849" ht="13.5" customHeight="1">
      <c r="A849" s="11"/>
      <c r="B849" s="11"/>
      <c r="C849" s="43"/>
      <c r="D849" s="43"/>
      <c r="E849" s="43"/>
      <c r="F849" s="43"/>
      <c r="G849" s="43"/>
      <c r="H849" s="43"/>
      <c r="I849" s="43"/>
      <c r="J849" s="43"/>
      <c r="K849" s="43"/>
      <c r="L849" s="43"/>
      <c r="M849" s="43"/>
      <c r="N849" s="43"/>
      <c r="O849" s="43"/>
      <c r="P849" s="43"/>
      <c r="Q849" s="44"/>
      <c r="R849" s="44"/>
      <c r="S849" s="43"/>
      <c r="T849" s="43"/>
      <c r="U849" s="44"/>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43"/>
      <c r="BH849" s="43"/>
      <c r="BI849" s="43"/>
      <c r="BJ849" s="43"/>
      <c r="BK849" s="43"/>
      <c r="BL849" s="43"/>
      <c r="BM849" s="43"/>
      <c r="BN849" s="43"/>
    </row>
    <row r="850" ht="13.5" customHeight="1">
      <c r="A850" s="11"/>
      <c r="B850" s="11"/>
      <c r="C850" s="43"/>
      <c r="D850" s="43"/>
      <c r="E850" s="43"/>
      <c r="F850" s="43"/>
      <c r="G850" s="43"/>
      <c r="H850" s="43"/>
      <c r="I850" s="43"/>
      <c r="J850" s="43"/>
      <c r="K850" s="43"/>
      <c r="L850" s="43"/>
      <c r="M850" s="43"/>
      <c r="N850" s="43"/>
      <c r="O850" s="43"/>
      <c r="P850" s="43"/>
      <c r="Q850" s="44"/>
      <c r="R850" s="44"/>
      <c r="S850" s="43"/>
      <c r="T850" s="43"/>
      <c r="U850" s="44"/>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43"/>
      <c r="BH850" s="43"/>
      <c r="BI850" s="43"/>
      <c r="BJ850" s="43"/>
      <c r="BK850" s="43"/>
      <c r="BL850" s="43"/>
      <c r="BM850" s="43"/>
      <c r="BN850" s="43"/>
    </row>
    <row r="851" ht="13.5" customHeight="1">
      <c r="A851" s="11"/>
      <c r="B851" s="11"/>
      <c r="C851" s="43"/>
      <c r="D851" s="43"/>
      <c r="E851" s="43"/>
      <c r="F851" s="43"/>
      <c r="G851" s="43"/>
      <c r="H851" s="43"/>
      <c r="I851" s="43"/>
      <c r="J851" s="43"/>
      <c r="K851" s="43"/>
      <c r="L851" s="43"/>
      <c r="M851" s="43"/>
      <c r="N851" s="43"/>
      <c r="O851" s="43"/>
      <c r="P851" s="43"/>
      <c r="Q851" s="44"/>
      <c r="R851" s="44"/>
      <c r="S851" s="43"/>
      <c r="T851" s="43"/>
      <c r="U851" s="44"/>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43"/>
      <c r="BH851" s="43"/>
      <c r="BI851" s="43"/>
      <c r="BJ851" s="43"/>
      <c r="BK851" s="43"/>
      <c r="BL851" s="43"/>
      <c r="BM851" s="43"/>
      <c r="BN851" s="43"/>
    </row>
    <row r="852" ht="13.5" customHeight="1">
      <c r="A852" s="11"/>
      <c r="B852" s="11"/>
      <c r="C852" s="43"/>
      <c r="D852" s="43"/>
      <c r="E852" s="43"/>
      <c r="F852" s="43"/>
      <c r="G852" s="43"/>
      <c r="H852" s="43"/>
      <c r="I852" s="43"/>
      <c r="J852" s="43"/>
      <c r="K852" s="43"/>
      <c r="L852" s="43"/>
      <c r="M852" s="43"/>
      <c r="N852" s="43"/>
      <c r="O852" s="43"/>
      <c r="P852" s="43"/>
      <c r="Q852" s="44"/>
      <c r="R852" s="44"/>
      <c r="S852" s="43"/>
      <c r="T852" s="43"/>
      <c r="U852" s="44"/>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43"/>
      <c r="BH852" s="43"/>
      <c r="BI852" s="43"/>
      <c r="BJ852" s="43"/>
      <c r="BK852" s="43"/>
      <c r="BL852" s="43"/>
      <c r="BM852" s="43"/>
      <c r="BN852" s="43"/>
    </row>
    <row r="853" ht="13.5" customHeight="1">
      <c r="A853" s="11"/>
      <c r="B853" s="11"/>
      <c r="C853" s="43"/>
      <c r="D853" s="43"/>
      <c r="E853" s="43"/>
      <c r="F853" s="43"/>
      <c r="G853" s="43"/>
      <c r="H853" s="43"/>
      <c r="I853" s="43"/>
      <c r="J853" s="43"/>
      <c r="K853" s="43"/>
      <c r="L853" s="43"/>
      <c r="M853" s="43"/>
      <c r="N853" s="43"/>
      <c r="O853" s="43"/>
      <c r="P853" s="43"/>
      <c r="Q853" s="44"/>
      <c r="R853" s="44"/>
      <c r="S853" s="43"/>
      <c r="T853" s="43"/>
      <c r="U853" s="44"/>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43"/>
      <c r="BH853" s="43"/>
      <c r="BI853" s="43"/>
      <c r="BJ853" s="43"/>
      <c r="BK853" s="43"/>
      <c r="BL853" s="43"/>
      <c r="BM853" s="43"/>
      <c r="BN853" s="43"/>
    </row>
    <row r="854" ht="13.5" customHeight="1">
      <c r="A854" s="11"/>
      <c r="B854" s="11"/>
      <c r="C854" s="43"/>
      <c r="D854" s="43"/>
      <c r="E854" s="43"/>
      <c r="F854" s="43"/>
      <c r="G854" s="43"/>
      <c r="H854" s="43"/>
      <c r="I854" s="43"/>
      <c r="J854" s="43"/>
      <c r="K854" s="43"/>
      <c r="L854" s="43"/>
      <c r="M854" s="43"/>
      <c r="N854" s="43"/>
      <c r="O854" s="43"/>
      <c r="P854" s="43"/>
      <c r="Q854" s="44"/>
      <c r="R854" s="44"/>
      <c r="S854" s="43"/>
      <c r="T854" s="43"/>
      <c r="U854" s="44"/>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43"/>
      <c r="BH854" s="43"/>
      <c r="BI854" s="43"/>
      <c r="BJ854" s="43"/>
      <c r="BK854" s="43"/>
      <c r="BL854" s="43"/>
      <c r="BM854" s="43"/>
      <c r="BN854" s="43"/>
    </row>
    <row r="855" ht="13.5" customHeight="1">
      <c r="A855" s="11"/>
      <c r="B855" s="11"/>
      <c r="C855" s="43"/>
      <c r="D855" s="43"/>
      <c r="E855" s="43"/>
      <c r="F855" s="43"/>
      <c r="G855" s="43"/>
      <c r="H855" s="43"/>
      <c r="I855" s="43"/>
      <c r="J855" s="43"/>
      <c r="K855" s="43"/>
      <c r="L855" s="43"/>
      <c r="M855" s="43"/>
      <c r="N855" s="43"/>
      <c r="O855" s="43"/>
      <c r="P855" s="43"/>
      <c r="Q855" s="44"/>
      <c r="R855" s="44"/>
      <c r="S855" s="43"/>
      <c r="T855" s="43"/>
      <c r="U855" s="44"/>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43"/>
      <c r="BH855" s="43"/>
      <c r="BI855" s="43"/>
      <c r="BJ855" s="43"/>
      <c r="BK855" s="43"/>
      <c r="BL855" s="43"/>
      <c r="BM855" s="43"/>
      <c r="BN855" s="43"/>
    </row>
    <row r="856" ht="13.5" customHeight="1">
      <c r="A856" s="11"/>
      <c r="B856" s="11"/>
      <c r="C856" s="43"/>
      <c r="D856" s="43"/>
      <c r="E856" s="43"/>
      <c r="F856" s="43"/>
      <c r="G856" s="43"/>
      <c r="H856" s="43"/>
      <c r="I856" s="43"/>
      <c r="J856" s="43"/>
      <c r="K856" s="43"/>
      <c r="L856" s="43"/>
      <c r="M856" s="43"/>
      <c r="N856" s="43"/>
      <c r="O856" s="43"/>
      <c r="P856" s="43"/>
      <c r="Q856" s="44"/>
      <c r="R856" s="44"/>
      <c r="S856" s="43"/>
      <c r="T856" s="43"/>
      <c r="U856" s="44"/>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43"/>
      <c r="BH856" s="43"/>
      <c r="BI856" s="43"/>
      <c r="BJ856" s="43"/>
      <c r="BK856" s="43"/>
      <c r="BL856" s="43"/>
      <c r="BM856" s="43"/>
      <c r="BN856" s="43"/>
    </row>
    <row r="857" ht="13.5" customHeight="1">
      <c r="A857" s="11"/>
      <c r="B857" s="11"/>
      <c r="C857" s="43"/>
      <c r="D857" s="43"/>
      <c r="E857" s="43"/>
      <c r="F857" s="43"/>
      <c r="G857" s="43"/>
      <c r="H857" s="43"/>
      <c r="I857" s="43"/>
      <c r="J857" s="43"/>
      <c r="K857" s="43"/>
      <c r="L857" s="43"/>
      <c r="M857" s="43"/>
      <c r="N857" s="43"/>
      <c r="O857" s="43"/>
      <c r="P857" s="43"/>
      <c r="Q857" s="44"/>
      <c r="R857" s="44"/>
      <c r="S857" s="43"/>
      <c r="T857" s="43"/>
      <c r="U857" s="44"/>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43"/>
      <c r="BH857" s="43"/>
      <c r="BI857" s="43"/>
      <c r="BJ857" s="43"/>
      <c r="BK857" s="43"/>
      <c r="BL857" s="43"/>
      <c r="BM857" s="43"/>
      <c r="BN857" s="43"/>
    </row>
    <row r="858" ht="13.5" customHeight="1">
      <c r="A858" s="11"/>
      <c r="B858" s="11"/>
      <c r="C858" s="43"/>
      <c r="D858" s="43"/>
      <c r="E858" s="43"/>
      <c r="F858" s="43"/>
      <c r="G858" s="43"/>
      <c r="H858" s="43"/>
      <c r="I858" s="43"/>
      <c r="J858" s="43"/>
      <c r="K858" s="43"/>
      <c r="L858" s="43"/>
      <c r="M858" s="43"/>
      <c r="N858" s="43"/>
      <c r="O858" s="43"/>
      <c r="P858" s="43"/>
      <c r="Q858" s="44"/>
      <c r="R858" s="44"/>
      <c r="S858" s="43"/>
      <c r="T858" s="43"/>
      <c r="U858" s="44"/>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43"/>
      <c r="BH858" s="43"/>
      <c r="BI858" s="43"/>
      <c r="BJ858" s="43"/>
      <c r="BK858" s="43"/>
      <c r="BL858" s="43"/>
      <c r="BM858" s="43"/>
      <c r="BN858" s="43"/>
    </row>
    <row r="859" ht="13.5" customHeight="1">
      <c r="A859" s="11"/>
      <c r="B859" s="11"/>
      <c r="C859" s="43"/>
      <c r="D859" s="43"/>
      <c r="E859" s="43"/>
      <c r="F859" s="43"/>
      <c r="G859" s="43"/>
      <c r="H859" s="43"/>
      <c r="I859" s="43"/>
      <c r="J859" s="43"/>
      <c r="K859" s="43"/>
      <c r="L859" s="43"/>
      <c r="M859" s="43"/>
      <c r="N859" s="43"/>
      <c r="O859" s="43"/>
      <c r="P859" s="43"/>
      <c r="Q859" s="44"/>
      <c r="R859" s="44"/>
      <c r="S859" s="43"/>
      <c r="T859" s="43"/>
      <c r="U859" s="44"/>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43"/>
      <c r="BH859" s="43"/>
      <c r="BI859" s="43"/>
      <c r="BJ859" s="43"/>
      <c r="BK859" s="43"/>
      <c r="BL859" s="43"/>
      <c r="BM859" s="43"/>
      <c r="BN859" s="43"/>
    </row>
    <row r="860" ht="13.5" customHeight="1">
      <c r="A860" s="11"/>
      <c r="B860" s="11"/>
      <c r="C860" s="43"/>
      <c r="D860" s="43"/>
      <c r="E860" s="43"/>
      <c r="F860" s="43"/>
      <c r="G860" s="43"/>
      <c r="H860" s="43"/>
      <c r="I860" s="43"/>
      <c r="J860" s="43"/>
      <c r="K860" s="43"/>
      <c r="L860" s="43"/>
      <c r="M860" s="43"/>
      <c r="N860" s="43"/>
      <c r="O860" s="43"/>
      <c r="P860" s="43"/>
      <c r="Q860" s="44"/>
      <c r="R860" s="44"/>
      <c r="S860" s="43"/>
      <c r="T860" s="43"/>
      <c r="U860" s="44"/>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43"/>
      <c r="BH860" s="43"/>
      <c r="BI860" s="43"/>
      <c r="BJ860" s="43"/>
      <c r="BK860" s="43"/>
      <c r="BL860" s="43"/>
      <c r="BM860" s="43"/>
      <c r="BN860" s="43"/>
    </row>
    <row r="861" ht="13.5" customHeight="1">
      <c r="A861" s="11"/>
      <c r="B861" s="11"/>
      <c r="C861" s="43"/>
      <c r="D861" s="43"/>
      <c r="E861" s="43"/>
      <c r="F861" s="43"/>
      <c r="G861" s="43"/>
      <c r="H861" s="43"/>
      <c r="I861" s="43"/>
      <c r="J861" s="43"/>
      <c r="K861" s="43"/>
      <c r="L861" s="43"/>
      <c r="M861" s="43"/>
      <c r="N861" s="43"/>
      <c r="O861" s="43"/>
      <c r="P861" s="43"/>
      <c r="Q861" s="44"/>
      <c r="R861" s="44"/>
      <c r="S861" s="43"/>
      <c r="T861" s="43"/>
      <c r="U861" s="44"/>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43"/>
      <c r="BH861" s="43"/>
      <c r="BI861" s="43"/>
      <c r="BJ861" s="43"/>
      <c r="BK861" s="43"/>
      <c r="BL861" s="43"/>
      <c r="BM861" s="43"/>
      <c r="BN861" s="43"/>
    </row>
    <row r="862" ht="13.5" customHeight="1">
      <c r="A862" s="11"/>
      <c r="B862" s="11"/>
      <c r="C862" s="43"/>
      <c r="D862" s="43"/>
      <c r="E862" s="43"/>
      <c r="F862" s="43"/>
      <c r="G862" s="43"/>
      <c r="H862" s="43"/>
      <c r="I862" s="43"/>
      <c r="J862" s="43"/>
      <c r="K862" s="43"/>
      <c r="L862" s="43"/>
      <c r="M862" s="43"/>
      <c r="N862" s="43"/>
      <c r="O862" s="43"/>
      <c r="P862" s="43"/>
      <c r="Q862" s="44"/>
      <c r="R862" s="44"/>
      <c r="S862" s="43"/>
      <c r="T862" s="43"/>
      <c r="U862" s="44"/>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43"/>
      <c r="BH862" s="43"/>
      <c r="BI862" s="43"/>
      <c r="BJ862" s="43"/>
      <c r="BK862" s="43"/>
      <c r="BL862" s="43"/>
      <c r="BM862" s="43"/>
      <c r="BN862" s="43"/>
    </row>
    <row r="863" ht="13.5" customHeight="1">
      <c r="A863" s="11"/>
      <c r="B863" s="11"/>
      <c r="C863" s="43"/>
      <c r="D863" s="43"/>
      <c r="E863" s="43"/>
      <c r="F863" s="43"/>
      <c r="G863" s="43"/>
      <c r="H863" s="43"/>
      <c r="I863" s="43"/>
      <c r="J863" s="43"/>
      <c r="K863" s="43"/>
      <c r="L863" s="43"/>
      <c r="M863" s="43"/>
      <c r="N863" s="43"/>
      <c r="O863" s="43"/>
      <c r="P863" s="43"/>
      <c r="Q863" s="44"/>
      <c r="R863" s="44"/>
      <c r="S863" s="43"/>
      <c r="T863" s="43"/>
      <c r="U863" s="44"/>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43"/>
      <c r="BH863" s="43"/>
      <c r="BI863" s="43"/>
      <c r="BJ863" s="43"/>
      <c r="BK863" s="43"/>
      <c r="BL863" s="43"/>
      <c r="BM863" s="43"/>
      <c r="BN863" s="43"/>
    </row>
    <row r="864" ht="13.5" customHeight="1">
      <c r="A864" s="11"/>
      <c r="B864" s="11"/>
      <c r="C864" s="43"/>
      <c r="D864" s="43"/>
      <c r="E864" s="43"/>
      <c r="F864" s="43"/>
      <c r="G864" s="43"/>
      <c r="H864" s="43"/>
      <c r="I864" s="43"/>
      <c r="J864" s="43"/>
      <c r="K864" s="43"/>
      <c r="L864" s="43"/>
      <c r="M864" s="43"/>
      <c r="N864" s="43"/>
      <c r="O864" s="43"/>
      <c r="P864" s="43"/>
      <c r="Q864" s="44"/>
      <c r="R864" s="44"/>
      <c r="S864" s="43"/>
      <c r="T864" s="43"/>
      <c r="U864" s="44"/>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43"/>
      <c r="BH864" s="43"/>
      <c r="BI864" s="43"/>
      <c r="BJ864" s="43"/>
      <c r="BK864" s="43"/>
      <c r="BL864" s="43"/>
      <c r="BM864" s="43"/>
      <c r="BN864" s="43"/>
    </row>
    <row r="865" ht="13.5" customHeight="1">
      <c r="A865" s="11"/>
      <c r="B865" s="11"/>
      <c r="C865" s="43"/>
      <c r="D865" s="43"/>
      <c r="E865" s="43"/>
      <c r="F865" s="43"/>
      <c r="G865" s="43"/>
      <c r="H865" s="43"/>
      <c r="I865" s="43"/>
      <c r="J865" s="43"/>
      <c r="K865" s="43"/>
      <c r="L865" s="43"/>
      <c r="M865" s="43"/>
      <c r="N865" s="43"/>
      <c r="O865" s="43"/>
      <c r="P865" s="43"/>
      <c r="Q865" s="44"/>
      <c r="R865" s="44"/>
      <c r="S865" s="43"/>
      <c r="T865" s="43"/>
      <c r="U865" s="44"/>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43"/>
      <c r="BH865" s="43"/>
      <c r="BI865" s="43"/>
      <c r="BJ865" s="43"/>
      <c r="BK865" s="43"/>
      <c r="BL865" s="43"/>
      <c r="BM865" s="43"/>
      <c r="BN865" s="43"/>
    </row>
    <row r="866" ht="13.5" customHeight="1">
      <c r="A866" s="11"/>
      <c r="B866" s="11"/>
      <c r="C866" s="43"/>
      <c r="D866" s="43"/>
      <c r="E866" s="43"/>
      <c r="F866" s="43"/>
      <c r="G866" s="43"/>
      <c r="H866" s="43"/>
      <c r="I866" s="43"/>
      <c r="J866" s="43"/>
      <c r="K866" s="43"/>
      <c r="L866" s="43"/>
      <c r="M866" s="43"/>
      <c r="N866" s="43"/>
      <c r="O866" s="43"/>
      <c r="P866" s="43"/>
      <c r="Q866" s="44"/>
      <c r="R866" s="44"/>
      <c r="S866" s="43"/>
      <c r="T866" s="43"/>
      <c r="U866" s="44"/>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43"/>
      <c r="BH866" s="43"/>
      <c r="BI866" s="43"/>
      <c r="BJ866" s="43"/>
      <c r="BK866" s="43"/>
      <c r="BL866" s="43"/>
      <c r="BM866" s="43"/>
      <c r="BN866" s="43"/>
    </row>
    <row r="867" ht="13.5" customHeight="1">
      <c r="A867" s="11"/>
      <c r="B867" s="11"/>
      <c r="C867" s="43"/>
      <c r="D867" s="43"/>
      <c r="E867" s="43"/>
      <c r="F867" s="43"/>
      <c r="G867" s="43"/>
      <c r="H867" s="43"/>
      <c r="I867" s="43"/>
      <c r="J867" s="43"/>
      <c r="K867" s="43"/>
      <c r="L867" s="43"/>
      <c r="M867" s="43"/>
      <c r="N867" s="43"/>
      <c r="O867" s="43"/>
      <c r="P867" s="43"/>
      <c r="Q867" s="44"/>
      <c r="R867" s="44"/>
      <c r="S867" s="43"/>
      <c r="T867" s="43"/>
      <c r="U867" s="44"/>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43"/>
      <c r="BH867" s="43"/>
      <c r="BI867" s="43"/>
      <c r="BJ867" s="43"/>
      <c r="BK867" s="43"/>
      <c r="BL867" s="43"/>
      <c r="BM867" s="43"/>
      <c r="BN867" s="43"/>
    </row>
    <row r="868" ht="13.5" customHeight="1">
      <c r="A868" s="11"/>
      <c r="B868" s="11"/>
      <c r="C868" s="43"/>
      <c r="D868" s="43"/>
      <c r="E868" s="43"/>
      <c r="F868" s="43"/>
      <c r="G868" s="43"/>
      <c r="H868" s="43"/>
      <c r="I868" s="43"/>
      <c r="J868" s="43"/>
      <c r="K868" s="43"/>
      <c r="L868" s="43"/>
      <c r="M868" s="43"/>
      <c r="N868" s="43"/>
      <c r="O868" s="43"/>
      <c r="P868" s="43"/>
      <c r="Q868" s="44"/>
      <c r="R868" s="44"/>
      <c r="S868" s="43"/>
      <c r="T868" s="43"/>
      <c r="U868" s="44"/>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43"/>
      <c r="BH868" s="43"/>
      <c r="BI868" s="43"/>
      <c r="BJ868" s="43"/>
      <c r="BK868" s="43"/>
      <c r="BL868" s="43"/>
      <c r="BM868" s="43"/>
      <c r="BN868" s="43"/>
    </row>
    <row r="869" ht="13.5" customHeight="1">
      <c r="A869" s="11"/>
      <c r="B869" s="11"/>
      <c r="C869" s="43"/>
      <c r="D869" s="43"/>
      <c r="E869" s="43"/>
      <c r="F869" s="43"/>
      <c r="G869" s="43"/>
      <c r="H869" s="43"/>
      <c r="I869" s="43"/>
      <c r="J869" s="43"/>
      <c r="K869" s="43"/>
      <c r="L869" s="43"/>
      <c r="M869" s="43"/>
      <c r="N869" s="43"/>
      <c r="O869" s="43"/>
      <c r="P869" s="43"/>
      <c r="Q869" s="44"/>
      <c r="R869" s="44"/>
      <c r="S869" s="43"/>
      <c r="T869" s="43"/>
      <c r="U869" s="44"/>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43"/>
      <c r="BH869" s="43"/>
      <c r="BI869" s="43"/>
      <c r="BJ869" s="43"/>
      <c r="BK869" s="43"/>
      <c r="BL869" s="43"/>
      <c r="BM869" s="43"/>
      <c r="BN869" s="43"/>
    </row>
    <row r="870" ht="13.5" customHeight="1">
      <c r="A870" s="11"/>
      <c r="B870" s="11"/>
      <c r="C870" s="43"/>
      <c r="D870" s="43"/>
      <c r="E870" s="43"/>
      <c r="F870" s="43"/>
      <c r="G870" s="43"/>
      <c r="H870" s="43"/>
      <c r="I870" s="43"/>
      <c r="J870" s="43"/>
      <c r="K870" s="43"/>
      <c r="L870" s="43"/>
      <c r="M870" s="43"/>
      <c r="N870" s="43"/>
      <c r="O870" s="43"/>
      <c r="P870" s="43"/>
      <c r="Q870" s="44"/>
      <c r="R870" s="44"/>
      <c r="S870" s="43"/>
      <c r="T870" s="43"/>
      <c r="U870" s="44"/>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43"/>
      <c r="BH870" s="43"/>
      <c r="BI870" s="43"/>
      <c r="BJ870" s="43"/>
      <c r="BK870" s="43"/>
      <c r="BL870" s="43"/>
      <c r="BM870" s="43"/>
      <c r="BN870" s="43"/>
    </row>
    <row r="871" ht="13.5" customHeight="1">
      <c r="A871" s="11"/>
      <c r="B871" s="11"/>
      <c r="C871" s="43"/>
      <c r="D871" s="43"/>
      <c r="E871" s="43"/>
      <c r="F871" s="43"/>
      <c r="G871" s="43"/>
      <c r="H871" s="43"/>
      <c r="I871" s="43"/>
      <c r="J871" s="43"/>
      <c r="K871" s="43"/>
      <c r="L871" s="43"/>
      <c r="M871" s="43"/>
      <c r="N871" s="43"/>
      <c r="O871" s="43"/>
      <c r="P871" s="43"/>
      <c r="Q871" s="44"/>
      <c r="R871" s="44"/>
      <c r="S871" s="43"/>
      <c r="T871" s="43"/>
      <c r="U871" s="44"/>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43"/>
      <c r="BH871" s="43"/>
      <c r="BI871" s="43"/>
      <c r="BJ871" s="43"/>
      <c r="BK871" s="43"/>
      <c r="BL871" s="43"/>
      <c r="BM871" s="43"/>
      <c r="BN871" s="43"/>
    </row>
    <row r="872" ht="13.5" customHeight="1">
      <c r="A872" s="11"/>
      <c r="B872" s="11"/>
      <c r="C872" s="43"/>
      <c r="D872" s="43"/>
      <c r="E872" s="43"/>
      <c r="F872" s="43"/>
      <c r="G872" s="43"/>
      <c r="H872" s="43"/>
      <c r="I872" s="43"/>
      <c r="J872" s="43"/>
      <c r="K872" s="43"/>
      <c r="L872" s="43"/>
      <c r="M872" s="43"/>
      <c r="N872" s="43"/>
      <c r="O872" s="43"/>
      <c r="P872" s="43"/>
      <c r="Q872" s="44"/>
      <c r="R872" s="44"/>
      <c r="S872" s="43"/>
      <c r="T872" s="43"/>
      <c r="U872" s="44"/>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43"/>
      <c r="BH872" s="43"/>
      <c r="BI872" s="43"/>
      <c r="BJ872" s="43"/>
      <c r="BK872" s="43"/>
      <c r="BL872" s="43"/>
      <c r="BM872" s="43"/>
      <c r="BN872" s="43"/>
    </row>
    <row r="873" ht="13.5" customHeight="1">
      <c r="A873" s="11"/>
      <c r="B873" s="11"/>
      <c r="C873" s="43"/>
      <c r="D873" s="43"/>
      <c r="E873" s="43"/>
      <c r="F873" s="43"/>
      <c r="G873" s="43"/>
      <c r="H873" s="43"/>
      <c r="I873" s="43"/>
      <c r="J873" s="43"/>
      <c r="K873" s="43"/>
      <c r="L873" s="43"/>
      <c r="M873" s="43"/>
      <c r="N873" s="43"/>
      <c r="O873" s="43"/>
      <c r="P873" s="43"/>
      <c r="Q873" s="44"/>
      <c r="R873" s="44"/>
      <c r="S873" s="43"/>
      <c r="T873" s="43"/>
      <c r="U873" s="44"/>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43"/>
      <c r="BH873" s="43"/>
      <c r="BI873" s="43"/>
      <c r="BJ873" s="43"/>
      <c r="BK873" s="43"/>
      <c r="BL873" s="43"/>
      <c r="BM873" s="43"/>
      <c r="BN873" s="43"/>
    </row>
    <row r="874" ht="13.5" customHeight="1">
      <c r="A874" s="11"/>
      <c r="B874" s="11"/>
      <c r="C874" s="43"/>
      <c r="D874" s="43"/>
      <c r="E874" s="43"/>
      <c r="F874" s="43"/>
      <c r="G874" s="43"/>
      <c r="H874" s="43"/>
      <c r="I874" s="43"/>
      <c r="J874" s="43"/>
      <c r="K874" s="43"/>
      <c r="L874" s="43"/>
      <c r="M874" s="43"/>
      <c r="N874" s="43"/>
      <c r="O874" s="43"/>
      <c r="P874" s="43"/>
      <c r="Q874" s="44"/>
      <c r="R874" s="44"/>
      <c r="S874" s="43"/>
      <c r="T874" s="43"/>
      <c r="U874" s="44"/>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43"/>
      <c r="BH874" s="43"/>
      <c r="BI874" s="43"/>
      <c r="BJ874" s="43"/>
      <c r="BK874" s="43"/>
      <c r="BL874" s="43"/>
      <c r="BM874" s="43"/>
      <c r="BN874" s="43"/>
    </row>
    <row r="875" ht="13.5" customHeight="1">
      <c r="A875" s="11"/>
      <c r="B875" s="11"/>
      <c r="C875" s="43"/>
      <c r="D875" s="43"/>
      <c r="E875" s="43"/>
      <c r="F875" s="43"/>
      <c r="G875" s="43"/>
      <c r="H875" s="43"/>
      <c r="I875" s="43"/>
      <c r="J875" s="43"/>
      <c r="K875" s="43"/>
      <c r="L875" s="43"/>
      <c r="M875" s="43"/>
      <c r="N875" s="43"/>
      <c r="O875" s="43"/>
      <c r="P875" s="43"/>
      <c r="Q875" s="44"/>
      <c r="R875" s="44"/>
      <c r="S875" s="43"/>
      <c r="T875" s="43"/>
      <c r="U875" s="44"/>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43"/>
      <c r="BH875" s="43"/>
      <c r="BI875" s="43"/>
      <c r="BJ875" s="43"/>
      <c r="BK875" s="43"/>
      <c r="BL875" s="43"/>
      <c r="BM875" s="43"/>
      <c r="BN875" s="43"/>
    </row>
    <row r="876" ht="13.5" customHeight="1">
      <c r="A876" s="11"/>
      <c r="B876" s="11"/>
      <c r="C876" s="43"/>
      <c r="D876" s="43"/>
      <c r="E876" s="43"/>
      <c r="F876" s="43"/>
      <c r="G876" s="43"/>
      <c r="H876" s="43"/>
      <c r="I876" s="43"/>
      <c r="J876" s="43"/>
      <c r="K876" s="43"/>
      <c r="L876" s="43"/>
      <c r="M876" s="43"/>
      <c r="N876" s="43"/>
      <c r="O876" s="43"/>
      <c r="P876" s="43"/>
      <c r="Q876" s="44"/>
      <c r="R876" s="44"/>
      <c r="S876" s="43"/>
      <c r="T876" s="43"/>
      <c r="U876" s="44"/>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43"/>
      <c r="BH876" s="43"/>
      <c r="BI876" s="43"/>
      <c r="BJ876" s="43"/>
      <c r="BK876" s="43"/>
      <c r="BL876" s="43"/>
      <c r="BM876" s="43"/>
      <c r="BN876" s="43"/>
    </row>
    <row r="877" ht="13.5" customHeight="1">
      <c r="A877" s="11"/>
      <c r="B877" s="11"/>
      <c r="C877" s="43"/>
      <c r="D877" s="43"/>
      <c r="E877" s="43"/>
      <c r="F877" s="43"/>
      <c r="G877" s="43"/>
      <c r="H877" s="43"/>
      <c r="I877" s="43"/>
      <c r="J877" s="43"/>
      <c r="K877" s="43"/>
      <c r="L877" s="43"/>
      <c r="M877" s="43"/>
      <c r="N877" s="43"/>
      <c r="O877" s="43"/>
      <c r="P877" s="43"/>
      <c r="Q877" s="44"/>
      <c r="R877" s="44"/>
      <c r="S877" s="43"/>
      <c r="T877" s="43"/>
      <c r="U877" s="44"/>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43"/>
      <c r="BH877" s="43"/>
      <c r="BI877" s="43"/>
      <c r="BJ877" s="43"/>
      <c r="BK877" s="43"/>
      <c r="BL877" s="43"/>
      <c r="BM877" s="43"/>
      <c r="BN877" s="43"/>
    </row>
    <row r="878" ht="13.5" customHeight="1">
      <c r="A878" s="11"/>
      <c r="B878" s="11"/>
      <c r="C878" s="43"/>
      <c r="D878" s="43"/>
      <c r="E878" s="43"/>
      <c r="F878" s="43"/>
      <c r="G878" s="43"/>
      <c r="H878" s="43"/>
      <c r="I878" s="43"/>
      <c r="J878" s="43"/>
      <c r="K878" s="43"/>
      <c r="L878" s="43"/>
      <c r="M878" s="43"/>
      <c r="N878" s="43"/>
      <c r="O878" s="43"/>
      <c r="P878" s="43"/>
      <c r="Q878" s="44"/>
      <c r="R878" s="44"/>
      <c r="S878" s="43"/>
      <c r="T878" s="43"/>
      <c r="U878" s="44"/>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43"/>
      <c r="BH878" s="43"/>
      <c r="BI878" s="43"/>
      <c r="BJ878" s="43"/>
      <c r="BK878" s="43"/>
      <c r="BL878" s="43"/>
      <c r="BM878" s="43"/>
      <c r="BN878" s="43"/>
    </row>
    <row r="879" ht="13.5" customHeight="1">
      <c r="A879" s="11"/>
      <c r="B879" s="11"/>
      <c r="C879" s="43"/>
      <c r="D879" s="43"/>
      <c r="E879" s="43"/>
      <c r="F879" s="43"/>
      <c r="G879" s="43"/>
      <c r="H879" s="43"/>
      <c r="I879" s="43"/>
      <c r="J879" s="43"/>
      <c r="K879" s="43"/>
      <c r="L879" s="43"/>
      <c r="M879" s="43"/>
      <c r="N879" s="43"/>
      <c r="O879" s="43"/>
      <c r="P879" s="43"/>
      <c r="Q879" s="44"/>
      <c r="R879" s="44"/>
      <c r="S879" s="43"/>
      <c r="T879" s="43"/>
      <c r="U879" s="44"/>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43"/>
      <c r="BH879" s="43"/>
      <c r="BI879" s="43"/>
      <c r="BJ879" s="43"/>
      <c r="BK879" s="43"/>
      <c r="BL879" s="43"/>
      <c r="BM879" s="43"/>
      <c r="BN879" s="43"/>
    </row>
    <row r="880" ht="13.5" customHeight="1">
      <c r="A880" s="11"/>
      <c r="B880" s="11"/>
      <c r="C880" s="43"/>
      <c r="D880" s="43"/>
      <c r="E880" s="43"/>
      <c r="F880" s="43"/>
      <c r="G880" s="43"/>
      <c r="H880" s="43"/>
      <c r="I880" s="43"/>
      <c r="J880" s="43"/>
      <c r="K880" s="43"/>
      <c r="L880" s="43"/>
      <c r="M880" s="43"/>
      <c r="N880" s="43"/>
      <c r="O880" s="43"/>
      <c r="P880" s="43"/>
      <c r="Q880" s="44"/>
      <c r="R880" s="44"/>
      <c r="S880" s="43"/>
      <c r="T880" s="43"/>
      <c r="U880" s="44"/>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43"/>
      <c r="BH880" s="43"/>
      <c r="BI880" s="43"/>
      <c r="BJ880" s="43"/>
      <c r="BK880" s="43"/>
      <c r="BL880" s="43"/>
      <c r="BM880" s="43"/>
      <c r="BN880" s="43"/>
    </row>
    <row r="881" ht="13.5" customHeight="1">
      <c r="A881" s="11"/>
      <c r="B881" s="11"/>
      <c r="C881" s="43"/>
      <c r="D881" s="43"/>
      <c r="E881" s="43"/>
      <c r="F881" s="43"/>
      <c r="G881" s="43"/>
      <c r="H881" s="43"/>
      <c r="I881" s="43"/>
      <c r="J881" s="43"/>
      <c r="K881" s="43"/>
      <c r="L881" s="43"/>
      <c r="M881" s="43"/>
      <c r="N881" s="43"/>
      <c r="O881" s="43"/>
      <c r="P881" s="43"/>
      <c r="Q881" s="44"/>
      <c r="R881" s="44"/>
      <c r="S881" s="43"/>
      <c r="T881" s="43"/>
      <c r="U881" s="44"/>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43"/>
      <c r="BH881" s="43"/>
      <c r="BI881" s="43"/>
      <c r="BJ881" s="43"/>
      <c r="BK881" s="43"/>
      <c r="BL881" s="43"/>
      <c r="BM881" s="43"/>
      <c r="BN881" s="43"/>
    </row>
    <row r="882" ht="13.5" customHeight="1">
      <c r="A882" s="11"/>
      <c r="B882" s="11"/>
      <c r="C882" s="43"/>
      <c r="D882" s="43"/>
      <c r="E882" s="43"/>
      <c r="F882" s="43"/>
      <c r="G882" s="43"/>
      <c r="H882" s="43"/>
      <c r="I882" s="43"/>
      <c r="J882" s="43"/>
      <c r="K882" s="43"/>
      <c r="L882" s="43"/>
      <c r="M882" s="43"/>
      <c r="N882" s="43"/>
      <c r="O882" s="43"/>
      <c r="P882" s="43"/>
      <c r="Q882" s="44"/>
      <c r="R882" s="44"/>
      <c r="S882" s="43"/>
      <c r="T882" s="43"/>
      <c r="U882" s="44"/>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43"/>
      <c r="BH882" s="43"/>
      <c r="BI882" s="43"/>
      <c r="BJ882" s="43"/>
      <c r="BK882" s="43"/>
      <c r="BL882" s="43"/>
      <c r="BM882" s="43"/>
      <c r="BN882" s="43"/>
    </row>
    <row r="883" ht="13.5" customHeight="1">
      <c r="A883" s="11"/>
      <c r="B883" s="11"/>
      <c r="C883" s="43"/>
      <c r="D883" s="43"/>
      <c r="E883" s="43"/>
      <c r="F883" s="43"/>
      <c r="G883" s="43"/>
      <c r="H883" s="43"/>
      <c r="I883" s="43"/>
      <c r="J883" s="43"/>
      <c r="K883" s="43"/>
      <c r="L883" s="43"/>
      <c r="M883" s="43"/>
      <c r="N883" s="43"/>
      <c r="O883" s="43"/>
      <c r="P883" s="43"/>
      <c r="Q883" s="44"/>
      <c r="R883" s="44"/>
      <c r="S883" s="43"/>
      <c r="T883" s="43"/>
      <c r="U883" s="44"/>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43"/>
      <c r="BH883" s="43"/>
      <c r="BI883" s="43"/>
      <c r="BJ883" s="43"/>
      <c r="BK883" s="43"/>
      <c r="BL883" s="43"/>
      <c r="BM883" s="43"/>
      <c r="BN883" s="43"/>
    </row>
    <row r="884" ht="13.5" customHeight="1">
      <c r="A884" s="11"/>
      <c r="B884" s="11"/>
      <c r="C884" s="43"/>
      <c r="D884" s="43"/>
      <c r="E884" s="43"/>
      <c r="F884" s="43"/>
      <c r="G884" s="43"/>
      <c r="H884" s="43"/>
      <c r="I884" s="43"/>
      <c r="J884" s="43"/>
      <c r="K884" s="43"/>
      <c r="L884" s="43"/>
      <c r="M884" s="43"/>
      <c r="N884" s="43"/>
      <c r="O884" s="43"/>
      <c r="P884" s="43"/>
      <c r="Q884" s="44"/>
      <c r="R884" s="44"/>
      <c r="S884" s="43"/>
      <c r="T884" s="43"/>
      <c r="U884" s="44"/>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43"/>
      <c r="BH884" s="43"/>
      <c r="BI884" s="43"/>
      <c r="BJ884" s="43"/>
      <c r="BK884" s="43"/>
      <c r="BL884" s="43"/>
      <c r="BM884" s="43"/>
      <c r="BN884" s="43"/>
    </row>
    <row r="885" ht="13.5" customHeight="1">
      <c r="A885" s="11"/>
      <c r="B885" s="11"/>
      <c r="C885" s="43"/>
      <c r="D885" s="43"/>
      <c r="E885" s="43"/>
      <c r="F885" s="43"/>
      <c r="G885" s="43"/>
      <c r="H885" s="43"/>
      <c r="I885" s="43"/>
      <c r="J885" s="43"/>
      <c r="K885" s="43"/>
      <c r="L885" s="43"/>
      <c r="M885" s="43"/>
      <c r="N885" s="43"/>
      <c r="O885" s="43"/>
      <c r="P885" s="43"/>
      <c r="Q885" s="44"/>
      <c r="R885" s="44"/>
      <c r="S885" s="43"/>
      <c r="T885" s="43"/>
      <c r="U885" s="44"/>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43"/>
      <c r="BH885" s="43"/>
      <c r="BI885" s="43"/>
      <c r="BJ885" s="43"/>
      <c r="BK885" s="43"/>
      <c r="BL885" s="43"/>
      <c r="BM885" s="43"/>
      <c r="BN885" s="43"/>
    </row>
    <row r="886" ht="13.5" customHeight="1">
      <c r="A886" s="11"/>
      <c r="B886" s="11"/>
      <c r="C886" s="43"/>
      <c r="D886" s="43"/>
      <c r="E886" s="43"/>
      <c r="F886" s="43"/>
      <c r="G886" s="43"/>
      <c r="H886" s="43"/>
      <c r="I886" s="43"/>
      <c r="J886" s="43"/>
      <c r="K886" s="43"/>
      <c r="L886" s="43"/>
      <c r="M886" s="43"/>
      <c r="N886" s="43"/>
      <c r="O886" s="43"/>
      <c r="P886" s="43"/>
      <c r="Q886" s="44"/>
      <c r="R886" s="44"/>
      <c r="S886" s="43"/>
      <c r="T886" s="43"/>
      <c r="U886" s="44"/>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43"/>
      <c r="BH886" s="43"/>
      <c r="BI886" s="43"/>
      <c r="BJ886" s="43"/>
      <c r="BK886" s="43"/>
      <c r="BL886" s="43"/>
      <c r="BM886" s="43"/>
      <c r="BN886" s="43"/>
    </row>
    <row r="887" ht="13.5" customHeight="1">
      <c r="A887" s="11"/>
      <c r="B887" s="11"/>
      <c r="C887" s="43"/>
      <c r="D887" s="43"/>
      <c r="E887" s="43"/>
      <c r="F887" s="43"/>
      <c r="G887" s="43"/>
      <c r="H887" s="43"/>
      <c r="I887" s="43"/>
      <c r="J887" s="43"/>
      <c r="K887" s="43"/>
      <c r="L887" s="43"/>
      <c r="M887" s="43"/>
      <c r="N887" s="43"/>
      <c r="O887" s="43"/>
      <c r="P887" s="43"/>
      <c r="Q887" s="44"/>
      <c r="R887" s="44"/>
      <c r="S887" s="43"/>
      <c r="T887" s="43"/>
      <c r="U887" s="44"/>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43"/>
      <c r="BH887" s="43"/>
      <c r="BI887" s="43"/>
      <c r="BJ887" s="43"/>
      <c r="BK887" s="43"/>
      <c r="BL887" s="43"/>
      <c r="BM887" s="43"/>
      <c r="BN887" s="43"/>
    </row>
    <row r="888" ht="13.5" customHeight="1">
      <c r="A888" s="11"/>
      <c r="B888" s="11"/>
      <c r="C888" s="43"/>
      <c r="D888" s="43"/>
      <c r="E888" s="43"/>
      <c r="F888" s="43"/>
      <c r="G888" s="43"/>
      <c r="H888" s="43"/>
      <c r="I888" s="43"/>
      <c r="J888" s="43"/>
      <c r="K888" s="43"/>
      <c r="L888" s="43"/>
      <c r="M888" s="43"/>
      <c r="N888" s="43"/>
      <c r="O888" s="43"/>
      <c r="P888" s="43"/>
      <c r="Q888" s="44"/>
      <c r="R888" s="44"/>
      <c r="S888" s="43"/>
      <c r="T888" s="43"/>
      <c r="U888" s="44"/>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43"/>
      <c r="BH888" s="43"/>
      <c r="BI888" s="43"/>
      <c r="BJ888" s="43"/>
      <c r="BK888" s="43"/>
      <c r="BL888" s="43"/>
      <c r="BM888" s="43"/>
      <c r="BN888" s="43"/>
    </row>
    <row r="889" ht="13.5" customHeight="1">
      <c r="A889" s="11"/>
      <c r="B889" s="11"/>
      <c r="C889" s="43"/>
      <c r="D889" s="43"/>
      <c r="E889" s="43"/>
      <c r="F889" s="43"/>
      <c r="G889" s="43"/>
      <c r="H889" s="43"/>
      <c r="I889" s="43"/>
      <c r="J889" s="43"/>
      <c r="K889" s="43"/>
      <c r="L889" s="43"/>
      <c r="M889" s="43"/>
      <c r="N889" s="43"/>
      <c r="O889" s="43"/>
      <c r="P889" s="43"/>
      <c r="Q889" s="44"/>
      <c r="R889" s="44"/>
      <c r="S889" s="43"/>
      <c r="T889" s="43"/>
      <c r="U889" s="44"/>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43"/>
      <c r="BH889" s="43"/>
      <c r="BI889" s="43"/>
      <c r="BJ889" s="43"/>
      <c r="BK889" s="43"/>
      <c r="BL889" s="43"/>
      <c r="BM889" s="43"/>
      <c r="BN889" s="43"/>
    </row>
    <row r="890" ht="13.5" customHeight="1">
      <c r="A890" s="11"/>
      <c r="B890" s="11"/>
      <c r="C890" s="43"/>
      <c r="D890" s="43"/>
      <c r="E890" s="43"/>
      <c r="F890" s="43"/>
      <c r="G890" s="43"/>
      <c r="H890" s="43"/>
      <c r="I890" s="43"/>
      <c r="J890" s="43"/>
      <c r="K890" s="43"/>
      <c r="L890" s="43"/>
      <c r="M890" s="43"/>
      <c r="N890" s="43"/>
      <c r="O890" s="43"/>
      <c r="P890" s="43"/>
      <c r="Q890" s="44"/>
      <c r="R890" s="44"/>
      <c r="S890" s="43"/>
      <c r="T890" s="43"/>
      <c r="U890" s="44"/>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43"/>
      <c r="BH890" s="43"/>
      <c r="BI890" s="43"/>
      <c r="BJ890" s="43"/>
      <c r="BK890" s="43"/>
      <c r="BL890" s="43"/>
      <c r="BM890" s="43"/>
      <c r="BN890" s="43"/>
    </row>
    <row r="891" ht="13.5" customHeight="1">
      <c r="A891" s="11"/>
      <c r="B891" s="11"/>
      <c r="C891" s="43"/>
      <c r="D891" s="43"/>
      <c r="E891" s="43"/>
      <c r="F891" s="43"/>
      <c r="G891" s="43"/>
      <c r="H891" s="43"/>
      <c r="I891" s="43"/>
      <c r="J891" s="43"/>
      <c r="K891" s="43"/>
      <c r="L891" s="43"/>
      <c r="M891" s="43"/>
      <c r="N891" s="43"/>
      <c r="O891" s="43"/>
      <c r="P891" s="43"/>
      <c r="Q891" s="44"/>
      <c r="R891" s="44"/>
      <c r="S891" s="43"/>
      <c r="T891" s="43"/>
      <c r="U891" s="44"/>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43"/>
      <c r="BH891" s="43"/>
      <c r="BI891" s="43"/>
      <c r="BJ891" s="43"/>
      <c r="BK891" s="43"/>
      <c r="BL891" s="43"/>
      <c r="BM891" s="43"/>
      <c r="BN891" s="43"/>
    </row>
    <row r="892" ht="13.5" customHeight="1">
      <c r="A892" s="11"/>
      <c r="B892" s="11"/>
      <c r="C892" s="43"/>
      <c r="D892" s="43"/>
      <c r="E892" s="43"/>
      <c r="F892" s="43"/>
      <c r="G892" s="43"/>
      <c r="H892" s="43"/>
      <c r="I892" s="43"/>
      <c r="J892" s="43"/>
      <c r="K892" s="43"/>
      <c r="L892" s="43"/>
      <c r="M892" s="43"/>
      <c r="N892" s="43"/>
      <c r="O892" s="43"/>
      <c r="P892" s="43"/>
      <c r="Q892" s="44"/>
      <c r="R892" s="44"/>
      <c r="S892" s="43"/>
      <c r="T892" s="43"/>
      <c r="U892" s="44"/>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43"/>
      <c r="BH892" s="43"/>
      <c r="BI892" s="43"/>
      <c r="BJ892" s="43"/>
      <c r="BK892" s="43"/>
      <c r="BL892" s="43"/>
      <c r="BM892" s="43"/>
      <c r="BN892" s="43"/>
    </row>
    <row r="893" ht="13.5" customHeight="1">
      <c r="A893" s="11"/>
      <c r="B893" s="11"/>
      <c r="C893" s="43"/>
      <c r="D893" s="43"/>
      <c r="E893" s="43"/>
      <c r="F893" s="43"/>
      <c r="G893" s="43"/>
      <c r="H893" s="43"/>
      <c r="I893" s="43"/>
      <c r="J893" s="43"/>
      <c r="K893" s="43"/>
      <c r="L893" s="43"/>
      <c r="M893" s="43"/>
      <c r="N893" s="43"/>
      <c r="O893" s="43"/>
      <c r="P893" s="43"/>
      <c r="Q893" s="44"/>
      <c r="R893" s="44"/>
      <c r="S893" s="43"/>
      <c r="T893" s="43"/>
      <c r="U893" s="44"/>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43"/>
      <c r="BH893" s="43"/>
      <c r="BI893" s="43"/>
      <c r="BJ893" s="43"/>
      <c r="BK893" s="43"/>
      <c r="BL893" s="43"/>
      <c r="BM893" s="43"/>
      <c r="BN893" s="43"/>
    </row>
    <row r="894" ht="13.5" customHeight="1">
      <c r="A894" s="11"/>
      <c r="B894" s="11"/>
      <c r="C894" s="43"/>
      <c r="D894" s="43"/>
      <c r="E894" s="43"/>
      <c r="F894" s="43"/>
      <c r="G894" s="43"/>
      <c r="H894" s="43"/>
      <c r="I894" s="43"/>
      <c r="J894" s="43"/>
      <c r="K894" s="43"/>
      <c r="L894" s="43"/>
      <c r="M894" s="43"/>
      <c r="N894" s="43"/>
      <c r="O894" s="43"/>
      <c r="P894" s="43"/>
      <c r="Q894" s="44"/>
      <c r="R894" s="44"/>
      <c r="S894" s="43"/>
      <c r="T894" s="43"/>
      <c r="U894" s="44"/>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43"/>
      <c r="BH894" s="43"/>
      <c r="BI894" s="43"/>
      <c r="BJ894" s="43"/>
      <c r="BK894" s="43"/>
      <c r="BL894" s="43"/>
      <c r="BM894" s="43"/>
      <c r="BN894" s="43"/>
    </row>
    <row r="895" ht="13.5" customHeight="1">
      <c r="A895" s="11"/>
      <c r="B895" s="11"/>
      <c r="C895" s="43"/>
      <c r="D895" s="43"/>
      <c r="E895" s="43"/>
      <c r="F895" s="43"/>
      <c r="G895" s="43"/>
      <c r="H895" s="43"/>
      <c r="I895" s="43"/>
      <c r="J895" s="43"/>
      <c r="K895" s="43"/>
      <c r="L895" s="43"/>
      <c r="M895" s="43"/>
      <c r="N895" s="43"/>
      <c r="O895" s="43"/>
      <c r="P895" s="43"/>
      <c r="Q895" s="44"/>
      <c r="R895" s="44"/>
      <c r="S895" s="43"/>
      <c r="T895" s="43"/>
      <c r="U895" s="44"/>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43"/>
      <c r="BH895" s="43"/>
      <c r="BI895" s="43"/>
      <c r="BJ895" s="43"/>
      <c r="BK895" s="43"/>
      <c r="BL895" s="43"/>
      <c r="BM895" s="43"/>
      <c r="BN895" s="43"/>
    </row>
    <row r="896" ht="13.5" customHeight="1">
      <c r="A896" s="11"/>
      <c r="B896" s="11"/>
      <c r="C896" s="43"/>
      <c r="D896" s="43"/>
      <c r="E896" s="43"/>
      <c r="F896" s="43"/>
      <c r="G896" s="43"/>
      <c r="H896" s="43"/>
      <c r="I896" s="43"/>
      <c r="J896" s="43"/>
      <c r="K896" s="43"/>
      <c r="L896" s="43"/>
      <c r="M896" s="43"/>
      <c r="N896" s="43"/>
      <c r="O896" s="43"/>
      <c r="P896" s="43"/>
      <c r="Q896" s="44"/>
      <c r="R896" s="44"/>
      <c r="S896" s="43"/>
      <c r="T896" s="43"/>
      <c r="U896" s="44"/>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43"/>
      <c r="BH896" s="43"/>
      <c r="BI896" s="43"/>
      <c r="BJ896" s="43"/>
      <c r="BK896" s="43"/>
      <c r="BL896" s="43"/>
      <c r="BM896" s="43"/>
      <c r="BN896" s="43"/>
    </row>
    <row r="897" ht="13.5" customHeight="1">
      <c r="A897" s="11"/>
      <c r="B897" s="11"/>
      <c r="C897" s="43"/>
      <c r="D897" s="43"/>
      <c r="E897" s="43"/>
      <c r="F897" s="43"/>
      <c r="G897" s="43"/>
      <c r="H897" s="43"/>
      <c r="I897" s="43"/>
      <c r="J897" s="43"/>
      <c r="K897" s="43"/>
      <c r="L897" s="43"/>
      <c r="M897" s="43"/>
      <c r="N897" s="43"/>
      <c r="O897" s="43"/>
      <c r="P897" s="43"/>
      <c r="Q897" s="44"/>
      <c r="R897" s="44"/>
      <c r="S897" s="43"/>
      <c r="T897" s="43"/>
      <c r="U897" s="44"/>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43"/>
      <c r="BH897" s="43"/>
      <c r="BI897" s="43"/>
      <c r="BJ897" s="43"/>
      <c r="BK897" s="43"/>
      <c r="BL897" s="43"/>
      <c r="BM897" s="43"/>
      <c r="BN897" s="43"/>
    </row>
    <row r="898" ht="13.5" customHeight="1">
      <c r="A898" s="11"/>
      <c r="B898" s="11"/>
      <c r="C898" s="43"/>
      <c r="D898" s="43"/>
      <c r="E898" s="43"/>
      <c r="F898" s="43"/>
      <c r="G898" s="43"/>
      <c r="H898" s="43"/>
      <c r="I898" s="43"/>
      <c r="J898" s="43"/>
      <c r="K898" s="43"/>
      <c r="L898" s="43"/>
      <c r="M898" s="43"/>
      <c r="N898" s="43"/>
      <c r="O898" s="43"/>
      <c r="P898" s="43"/>
      <c r="Q898" s="44"/>
      <c r="R898" s="44"/>
      <c r="S898" s="43"/>
      <c r="T898" s="43"/>
      <c r="U898" s="44"/>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43"/>
      <c r="BH898" s="43"/>
      <c r="BI898" s="43"/>
      <c r="BJ898" s="43"/>
      <c r="BK898" s="43"/>
      <c r="BL898" s="43"/>
      <c r="BM898" s="43"/>
      <c r="BN898" s="43"/>
    </row>
    <row r="899" ht="13.5" customHeight="1">
      <c r="A899" s="11"/>
      <c r="B899" s="11"/>
      <c r="C899" s="43"/>
      <c r="D899" s="43"/>
      <c r="E899" s="43"/>
      <c r="F899" s="43"/>
      <c r="G899" s="43"/>
      <c r="H899" s="43"/>
      <c r="I899" s="43"/>
      <c r="J899" s="43"/>
      <c r="K899" s="43"/>
      <c r="L899" s="43"/>
      <c r="M899" s="43"/>
      <c r="N899" s="43"/>
      <c r="O899" s="43"/>
      <c r="P899" s="43"/>
      <c r="Q899" s="44"/>
      <c r="R899" s="44"/>
      <c r="S899" s="43"/>
      <c r="T899" s="43"/>
      <c r="U899" s="44"/>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43"/>
      <c r="BH899" s="43"/>
      <c r="BI899" s="43"/>
      <c r="BJ899" s="43"/>
      <c r="BK899" s="43"/>
      <c r="BL899" s="43"/>
      <c r="BM899" s="43"/>
      <c r="BN899" s="43"/>
    </row>
    <row r="900" ht="13.5" customHeight="1">
      <c r="A900" s="11"/>
      <c r="B900" s="11"/>
      <c r="C900" s="43"/>
      <c r="D900" s="43"/>
      <c r="E900" s="43"/>
      <c r="F900" s="43"/>
      <c r="G900" s="43"/>
      <c r="H900" s="43"/>
      <c r="I900" s="43"/>
      <c r="J900" s="43"/>
      <c r="K900" s="43"/>
      <c r="L900" s="43"/>
      <c r="M900" s="43"/>
      <c r="N900" s="43"/>
      <c r="O900" s="43"/>
      <c r="P900" s="43"/>
      <c r="Q900" s="44"/>
      <c r="R900" s="44"/>
      <c r="S900" s="43"/>
      <c r="T900" s="43"/>
      <c r="U900" s="44"/>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43"/>
      <c r="BH900" s="43"/>
      <c r="BI900" s="43"/>
      <c r="BJ900" s="43"/>
      <c r="BK900" s="43"/>
      <c r="BL900" s="43"/>
      <c r="BM900" s="43"/>
      <c r="BN900" s="43"/>
    </row>
    <row r="901" ht="13.5" customHeight="1">
      <c r="A901" s="11"/>
      <c r="B901" s="11"/>
      <c r="C901" s="43"/>
      <c r="D901" s="43"/>
      <c r="E901" s="43"/>
      <c r="F901" s="43"/>
      <c r="G901" s="43"/>
      <c r="H901" s="43"/>
      <c r="I901" s="43"/>
      <c r="J901" s="43"/>
      <c r="K901" s="43"/>
      <c r="L901" s="43"/>
      <c r="M901" s="43"/>
      <c r="N901" s="43"/>
      <c r="O901" s="43"/>
      <c r="P901" s="43"/>
      <c r="Q901" s="44"/>
      <c r="R901" s="44"/>
      <c r="S901" s="43"/>
      <c r="T901" s="43"/>
      <c r="U901" s="44"/>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43"/>
      <c r="BH901" s="43"/>
      <c r="BI901" s="43"/>
      <c r="BJ901" s="43"/>
      <c r="BK901" s="43"/>
      <c r="BL901" s="43"/>
      <c r="BM901" s="43"/>
      <c r="BN901" s="43"/>
    </row>
    <row r="902" ht="13.5" customHeight="1">
      <c r="A902" s="11"/>
      <c r="B902" s="11"/>
      <c r="C902" s="43"/>
      <c r="D902" s="43"/>
      <c r="E902" s="43"/>
      <c r="F902" s="43"/>
      <c r="G902" s="43"/>
      <c r="H902" s="43"/>
      <c r="I902" s="43"/>
      <c r="J902" s="43"/>
      <c r="K902" s="43"/>
      <c r="L902" s="43"/>
      <c r="M902" s="43"/>
      <c r="N902" s="43"/>
      <c r="O902" s="43"/>
      <c r="P902" s="43"/>
      <c r="Q902" s="44"/>
      <c r="R902" s="44"/>
      <c r="S902" s="43"/>
      <c r="T902" s="43"/>
      <c r="U902" s="44"/>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43"/>
      <c r="BH902" s="43"/>
      <c r="BI902" s="43"/>
      <c r="BJ902" s="43"/>
      <c r="BK902" s="43"/>
      <c r="BL902" s="43"/>
      <c r="BM902" s="43"/>
      <c r="BN902" s="43"/>
    </row>
    <row r="903" ht="13.5" customHeight="1">
      <c r="A903" s="11"/>
      <c r="B903" s="11"/>
      <c r="C903" s="43"/>
      <c r="D903" s="43"/>
      <c r="E903" s="43"/>
      <c r="F903" s="43"/>
      <c r="G903" s="43"/>
      <c r="H903" s="43"/>
      <c r="I903" s="43"/>
      <c r="J903" s="43"/>
      <c r="K903" s="43"/>
      <c r="L903" s="43"/>
      <c r="M903" s="43"/>
      <c r="N903" s="43"/>
      <c r="O903" s="43"/>
      <c r="P903" s="43"/>
      <c r="Q903" s="44"/>
      <c r="R903" s="44"/>
      <c r="S903" s="43"/>
      <c r="T903" s="43"/>
      <c r="U903" s="44"/>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43"/>
      <c r="BH903" s="43"/>
      <c r="BI903" s="43"/>
      <c r="BJ903" s="43"/>
      <c r="BK903" s="43"/>
      <c r="BL903" s="43"/>
      <c r="BM903" s="43"/>
      <c r="BN903" s="43"/>
    </row>
    <row r="904" ht="13.5" customHeight="1">
      <c r="A904" s="11"/>
      <c r="B904" s="11"/>
      <c r="C904" s="43"/>
      <c r="D904" s="43"/>
      <c r="E904" s="43"/>
      <c r="F904" s="43"/>
      <c r="G904" s="43"/>
      <c r="H904" s="43"/>
      <c r="I904" s="43"/>
      <c r="J904" s="43"/>
      <c r="K904" s="43"/>
      <c r="L904" s="43"/>
      <c r="M904" s="43"/>
      <c r="N904" s="43"/>
      <c r="O904" s="43"/>
      <c r="P904" s="43"/>
      <c r="Q904" s="44"/>
      <c r="R904" s="44"/>
      <c r="S904" s="43"/>
      <c r="T904" s="43"/>
      <c r="U904" s="44"/>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43"/>
      <c r="BH904" s="43"/>
      <c r="BI904" s="43"/>
      <c r="BJ904" s="43"/>
      <c r="BK904" s="43"/>
      <c r="BL904" s="43"/>
      <c r="BM904" s="43"/>
      <c r="BN904" s="43"/>
    </row>
    <row r="905" ht="13.5" customHeight="1">
      <c r="A905" s="11"/>
      <c r="B905" s="11"/>
      <c r="C905" s="43"/>
      <c r="D905" s="43"/>
      <c r="E905" s="43"/>
      <c r="F905" s="43"/>
      <c r="G905" s="43"/>
      <c r="H905" s="43"/>
      <c r="I905" s="43"/>
      <c r="J905" s="43"/>
      <c r="K905" s="43"/>
      <c r="L905" s="43"/>
      <c r="M905" s="43"/>
      <c r="N905" s="43"/>
      <c r="O905" s="43"/>
      <c r="P905" s="43"/>
      <c r="Q905" s="44"/>
      <c r="R905" s="44"/>
      <c r="S905" s="43"/>
      <c r="T905" s="43"/>
      <c r="U905" s="44"/>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43"/>
      <c r="BH905" s="43"/>
      <c r="BI905" s="43"/>
      <c r="BJ905" s="43"/>
      <c r="BK905" s="43"/>
      <c r="BL905" s="43"/>
      <c r="BM905" s="43"/>
      <c r="BN905" s="43"/>
    </row>
    <row r="906" ht="13.5" customHeight="1">
      <c r="A906" s="11"/>
      <c r="B906" s="11"/>
      <c r="C906" s="43"/>
      <c r="D906" s="43"/>
      <c r="E906" s="43"/>
      <c r="F906" s="43"/>
      <c r="G906" s="43"/>
      <c r="H906" s="43"/>
      <c r="I906" s="43"/>
      <c r="J906" s="43"/>
      <c r="K906" s="43"/>
      <c r="L906" s="43"/>
      <c r="M906" s="43"/>
      <c r="N906" s="43"/>
      <c r="O906" s="43"/>
      <c r="P906" s="43"/>
      <c r="Q906" s="44"/>
      <c r="R906" s="44"/>
      <c r="S906" s="43"/>
      <c r="T906" s="43"/>
      <c r="U906" s="44"/>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43"/>
      <c r="BH906" s="43"/>
      <c r="BI906" s="43"/>
      <c r="BJ906" s="43"/>
      <c r="BK906" s="43"/>
      <c r="BL906" s="43"/>
      <c r="BM906" s="43"/>
      <c r="BN906" s="43"/>
    </row>
    <row r="907" ht="13.5" customHeight="1">
      <c r="A907" s="11"/>
      <c r="B907" s="11"/>
      <c r="C907" s="43"/>
      <c r="D907" s="43"/>
      <c r="E907" s="43"/>
      <c r="F907" s="43"/>
      <c r="G907" s="43"/>
      <c r="H907" s="43"/>
      <c r="I907" s="43"/>
      <c r="J907" s="43"/>
      <c r="K907" s="43"/>
      <c r="L907" s="43"/>
      <c r="M907" s="43"/>
      <c r="N907" s="43"/>
      <c r="O907" s="43"/>
      <c r="P907" s="43"/>
      <c r="Q907" s="44"/>
      <c r="R907" s="44"/>
      <c r="S907" s="43"/>
      <c r="T907" s="43"/>
      <c r="U907" s="44"/>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43"/>
      <c r="BH907" s="43"/>
      <c r="BI907" s="43"/>
      <c r="BJ907" s="43"/>
      <c r="BK907" s="43"/>
      <c r="BL907" s="43"/>
      <c r="BM907" s="43"/>
      <c r="BN907" s="43"/>
    </row>
    <row r="908" ht="13.5" customHeight="1">
      <c r="A908" s="11"/>
      <c r="B908" s="11"/>
      <c r="C908" s="43"/>
      <c r="D908" s="43"/>
      <c r="E908" s="43"/>
      <c r="F908" s="43"/>
      <c r="G908" s="43"/>
      <c r="H908" s="43"/>
      <c r="I908" s="43"/>
      <c r="J908" s="43"/>
      <c r="K908" s="43"/>
      <c r="L908" s="43"/>
      <c r="M908" s="43"/>
      <c r="N908" s="43"/>
      <c r="O908" s="43"/>
      <c r="P908" s="43"/>
      <c r="Q908" s="44"/>
      <c r="R908" s="44"/>
      <c r="S908" s="43"/>
      <c r="T908" s="43"/>
      <c r="U908" s="44"/>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43"/>
      <c r="BH908" s="43"/>
      <c r="BI908" s="43"/>
      <c r="BJ908" s="43"/>
      <c r="BK908" s="43"/>
      <c r="BL908" s="43"/>
      <c r="BM908" s="43"/>
      <c r="BN908" s="43"/>
    </row>
    <row r="909" ht="13.5" customHeight="1">
      <c r="A909" s="11"/>
      <c r="B909" s="11"/>
      <c r="C909" s="43"/>
      <c r="D909" s="43"/>
      <c r="E909" s="43"/>
      <c r="F909" s="43"/>
      <c r="G909" s="43"/>
      <c r="H909" s="43"/>
      <c r="I909" s="43"/>
      <c r="J909" s="43"/>
      <c r="K909" s="43"/>
      <c r="L909" s="43"/>
      <c r="M909" s="43"/>
      <c r="N909" s="43"/>
      <c r="O909" s="43"/>
      <c r="P909" s="43"/>
      <c r="Q909" s="44"/>
      <c r="R909" s="44"/>
      <c r="S909" s="43"/>
      <c r="T909" s="43"/>
      <c r="U909" s="44"/>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43"/>
      <c r="BH909" s="43"/>
      <c r="BI909" s="43"/>
      <c r="BJ909" s="43"/>
      <c r="BK909" s="43"/>
      <c r="BL909" s="43"/>
      <c r="BM909" s="43"/>
      <c r="BN909" s="43"/>
    </row>
    <row r="910" ht="13.5" customHeight="1">
      <c r="A910" s="11"/>
      <c r="B910" s="11"/>
      <c r="C910" s="43"/>
      <c r="D910" s="43"/>
      <c r="E910" s="43"/>
      <c r="F910" s="43"/>
      <c r="G910" s="43"/>
      <c r="H910" s="43"/>
      <c r="I910" s="43"/>
      <c r="J910" s="43"/>
      <c r="K910" s="43"/>
      <c r="L910" s="43"/>
      <c r="M910" s="43"/>
      <c r="N910" s="43"/>
      <c r="O910" s="43"/>
      <c r="P910" s="43"/>
      <c r="Q910" s="44"/>
      <c r="R910" s="44"/>
      <c r="S910" s="43"/>
      <c r="T910" s="43"/>
      <c r="U910" s="44"/>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43"/>
      <c r="BH910" s="43"/>
      <c r="BI910" s="43"/>
      <c r="BJ910" s="43"/>
      <c r="BK910" s="43"/>
      <c r="BL910" s="43"/>
      <c r="BM910" s="43"/>
      <c r="BN910" s="43"/>
    </row>
    <row r="911" ht="13.5" customHeight="1">
      <c r="A911" s="11"/>
      <c r="B911" s="11"/>
      <c r="C911" s="43"/>
      <c r="D911" s="43"/>
      <c r="E911" s="43"/>
      <c r="F911" s="43"/>
      <c r="G911" s="43"/>
      <c r="H911" s="43"/>
      <c r="I911" s="43"/>
      <c r="J911" s="43"/>
      <c r="K911" s="43"/>
      <c r="L911" s="43"/>
      <c r="M911" s="43"/>
      <c r="N911" s="43"/>
      <c r="O911" s="43"/>
      <c r="P911" s="43"/>
      <c r="Q911" s="44"/>
      <c r="R911" s="44"/>
      <c r="S911" s="43"/>
      <c r="T911" s="43"/>
      <c r="U911" s="44"/>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43"/>
      <c r="BH911" s="43"/>
      <c r="BI911" s="43"/>
      <c r="BJ911" s="43"/>
      <c r="BK911" s="43"/>
      <c r="BL911" s="43"/>
      <c r="BM911" s="43"/>
      <c r="BN911" s="43"/>
    </row>
    <row r="912" ht="13.5" customHeight="1">
      <c r="A912" s="11"/>
      <c r="B912" s="11"/>
      <c r="C912" s="43"/>
      <c r="D912" s="43"/>
      <c r="E912" s="43"/>
      <c r="F912" s="43"/>
      <c r="G912" s="43"/>
      <c r="H912" s="43"/>
      <c r="I912" s="43"/>
      <c r="J912" s="43"/>
      <c r="K912" s="43"/>
      <c r="L912" s="43"/>
      <c r="M912" s="43"/>
      <c r="N912" s="43"/>
      <c r="O912" s="43"/>
      <c r="P912" s="43"/>
      <c r="Q912" s="44"/>
      <c r="R912" s="44"/>
      <c r="S912" s="43"/>
      <c r="T912" s="43"/>
      <c r="U912" s="44"/>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43"/>
      <c r="BH912" s="43"/>
      <c r="BI912" s="43"/>
      <c r="BJ912" s="43"/>
      <c r="BK912" s="43"/>
      <c r="BL912" s="43"/>
      <c r="BM912" s="43"/>
      <c r="BN912" s="43"/>
    </row>
    <row r="913" ht="13.5" customHeight="1">
      <c r="A913" s="11"/>
      <c r="B913" s="11"/>
      <c r="C913" s="43"/>
      <c r="D913" s="43"/>
      <c r="E913" s="43"/>
      <c r="F913" s="43"/>
      <c r="G913" s="43"/>
      <c r="H913" s="43"/>
      <c r="I913" s="43"/>
      <c r="J913" s="43"/>
      <c r="K913" s="43"/>
      <c r="L913" s="43"/>
      <c r="M913" s="43"/>
      <c r="N913" s="43"/>
      <c r="O913" s="43"/>
      <c r="P913" s="43"/>
      <c r="Q913" s="44"/>
      <c r="R913" s="44"/>
      <c r="S913" s="43"/>
      <c r="T913" s="43"/>
      <c r="U913" s="44"/>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43"/>
      <c r="BH913" s="43"/>
      <c r="BI913" s="43"/>
      <c r="BJ913" s="43"/>
      <c r="BK913" s="43"/>
      <c r="BL913" s="43"/>
      <c r="BM913" s="43"/>
      <c r="BN913" s="43"/>
    </row>
    <row r="914" ht="13.5" customHeight="1">
      <c r="A914" s="11"/>
      <c r="B914" s="11"/>
      <c r="C914" s="43"/>
      <c r="D914" s="43"/>
      <c r="E914" s="43"/>
      <c r="F914" s="43"/>
      <c r="G914" s="43"/>
      <c r="H914" s="43"/>
      <c r="I914" s="43"/>
      <c r="J914" s="43"/>
      <c r="K914" s="43"/>
      <c r="L914" s="43"/>
      <c r="M914" s="43"/>
      <c r="N914" s="43"/>
      <c r="O914" s="43"/>
      <c r="P914" s="43"/>
      <c r="Q914" s="44"/>
      <c r="R914" s="44"/>
      <c r="S914" s="43"/>
      <c r="T914" s="43"/>
      <c r="U914" s="44"/>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43"/>
      <c r="BH914" s="43"/>
      <c r="BI914" s="43"/>
      <c r="BJ914" s="43"/>
      <c r="BK914" s="43"/>
      <c r="BL914" s="43"/>
      <c r="BM914" s="43"/>
      <c r="BN914" s="43"/>
    </row>
    <row r="915" ht="13.5" customHeight="1">
      <c r="A915" s="11"/>
      <c r="B915" s="11"/>
      <c r="C915" s="43"/>
      <c r="D915" s="43"/>
      <c r="E915" s="43"/>
      <c r="F915" s="43"/>
      <c r="G915" s="43"/>
      <c r="H915" s="43"/>
      <c r="I915" s="43"/>
      <c r="J915" s="43"/>
      <c r="K915" s="43"/>
      <c r="L915" s="43"/>
      <c r="M915" s="43"/>
      <c r="N915" s="43"/>
      <c r="O915" s="43"/>
      <c r="P915" s="43"/>
      <c r="Q915" s="44"/>
      <c r="R915" s="44"/>
      <c r="S915" s="43"/>
      <c r="T915" s="43"/>
      <c r="U915" s="44"/>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43"/>
      <c r="BH915" s="43"/>
      <c r="BI915" s="43"/>
      <c r="BJ915" s="43"/>
      <c r="BK915" s="43"/>
      <c r="BL915" s="43"/>
      <c r="BM915" s="43"/>
      <c r="BN915" s="43"/>
    </row>
    <row r="916" ht="13.5" customHeight="1">
      <c r="A916" s="11"/>
      <c r="B916" s="11"/>
      <c r="C916" s="43"/>
      <c r="D916" s="43"/>
      <c r="E916" s="43"/>
      <c r="F916" s="43"/>
      <c r="G916" s="43"/>
      <c r="H916" s="43"/>
      <c r="I916" s="43"/>
      <c r="J916" s="43"/>
      <c r="K916" s="43"/>
      <c r="L916" s="43"/>
      <c r="M916" s="43"/>
      <c r="N916" s="43"/>
      <c r="O916" s="43"/>
      <c r="P916" s="43"/>
      <c r="Q916" s="44"/>
      <c r="R916" s="44"/>
      <c r="S916" s="43"/>
      <c r="T916" s="43"/>
      <c r="U916" s="44"/>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43"/>
      <c r="BH916" s="43"/>
      <c r="BI916" s="43"/>
      <c r="BJ916" s="43"/>
      <c r="BK916" s="43"/>
      <c r="BL916" s="43"/>
      <c r="BM916" s="43"/>
      <c r="BN916" s="43"/>
    </row>
    <row r="917" ht="13.5" customHeight="1">
      <c r="A917" s="11"/>
      <c r="B917" s="11"/>
      <c r="C917" s="43"/>
      <c r="D917" s="43"/>
      <c r="E917" s="43"/>
      <c r="F917" s="43"/>
      <c r="G917" s="43"/>
      <c r="H917" s="43"/>
      <c r="I917" s="43"/>
      <c r="J917" s="43"/>
      <c r="K917" s="43"/>
      <c r="L917" s="43"/>
      <c r="M917" s="43"/>
      <c r="N917" s="43"/>
      <c r="O917" s="43"/>
      <c r="P917" s="43"/>
      <c r="Q917" s="44"/>
      <c r="R917" s="44"/>
      <c r="S917" s="43"/>
      <c r="T917" s="43"/>
      <c r="U917" s="44"/>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43"/>
      <c r="BH917" s="43"/>
      <c r="BI917" s="43"/>
      <c r="BJ917" s="43"/>
      <c r="BK917" s="43"/>
      <c r="BL917" s="43"/>
      <c r="BM917" s="43"/>
      <c r="BN917" s="43"/>
    </row>
    <row r="918" ht="13.5" customHeight="1">
      <c r="A918" s="11"/>
      <c r="B918" s="11"/>
      <c r="C918" s="43"/>
      <c r="D918" s="43"/>
      <c r="E918" s="43"/>
      <c r="F918" s="43"/>
      <c r="G918" s="43"/>
      <c r="H918" s="43"/>
      <c r="I918" s="43"/>
      <c r="J918" s="43"/>
      <c r="K918" s="43"/>
      <c r="L918" s="43"/>
      <c r="M918" s="43"/>
      <c r="N918" s="43"/>
      <c r="O918" s="43"/>
      <c r="P918" s="43"/>
      <c r="Q918" s="44"/>
      <c r="R918" s="44"/>
      <c r="S918" s="43"/>
      <c r="T918" s="43"/>
      <c r="U918" s="44"/>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43"/>
      <c r="BH918" s="43"/>
      <c r="BI918" s="43"/>
      <c r="BJ918" s="43"/>
      <c r="BK918" s="43"/>
      <c r="BL918" s="43"/>
      <c r="BM918" s="43"/>
      <c r="BN918" s="43"/>
    </row>
    <row r="919" ht="13.5" customHeight="1">
      <c r="A919" s="11"/>
      <c r="B919" s="11"/>
      <c r="C919" s="43"/>
      <c r="D919" s="43"/>
      <c r="E919" s="43"/>
      <c r="F919" s="43"/>
      <c r="G919" s="43"/>
      <c r="H919" s="43"/>
      <c r="I919" s="43"/>
      <c r="J919" s="43"/>
      <c r="K919" s="43"/>
      <c r="L919" s="43"/>
      <c r="M919" s="43"/>
      <c r="N919" s="43"/>
      <c r="O919" s="43"/>
      <c r="P919" s="43"/>
      <c r="Q919" s="44"/>
      <c r="R919" s="44"/>
      <c r="S919" s="43"/>
      <c r="T919" s="43"/>
      <c r="U919" s="44"/>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43"/>
      <c r="BH919" s="43"/>
      <c r="BI919" s="43"/>
      <c r="BJ919" s="43"/>
      <c r="BK919" s="43"/>
      <c r="BL919" s="43"/>
      <c r="BM919" s="43"/>
      <c r="BN919" s="43"/>
    </row>
    <row r="920" ht="13.5" customHeight="1">
      <c r="A920" s="11"/>
      <c r="B920" s="11"/>
      <c r="C920" s="43"/>
      <c r="D920" s="43"/>
      <c r="E920" s="43"/>
      <c r="F920" s="43"/>
      <c r="G920" s="43"/>
      <c r="H920" s="43"/>
      <c r="I920" s="43"/>
      <c r="J920" s="43"/>
      <c r="K920" s="43"/>
      <c r="L920" s="43"/>
      <c r="M920" s="43"/>
      <c r="N920" s="43"/>
      <c r="O920" s="43"/>
      <c r="P920" s="43"/>
      <c r="Q920" s="44"/>
      <c r="R920" s="44"/>
      <c r="S920" s="43"/>
      <c r="T920" s="43"/>
      <c r="U920" s="44"/>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43"/>
      <c r="BH920" s="43"/>
      <c r="BI920" s="43"/>
      <c r="BJ920" s="43"/>
      <c r="BK920" s="43"/>
      <c r="BL920" s="43"/>
      <c r="BM920" s="43"/>
      <c r="BN920" s="43"/>
    </row>
    <row r="921" ht="13.5" customHeight="1">
      <c r="A921" s="11"/>
      <c r="B921" s="11"/>
      <c r="C921" s="43"/>
      <c r="D921" s="43"/>
      <c r="E921" s="43"/>
      <c r="F921" s="43"/>
      <c r="G921" s="43"/>
      <c r="H921" s="43"/>
      <c r="I921" s="43"/>
      <c r="J921" s="43"/>
      <c r="K921" s="43"/>
      <c r="L921" s="43"/>
      <c r="M921" s="43"/>
      <c r="N921" s="43"/>
      <c r="O921" s="43"/>
      <c r="P921" s="43"/>
      <c r="Q921" s="44"/>
      <c r="R921" s="44"/>
      <c r="S921" s="43"/>
      <c r="T921" s="43"/>
      <c r="U921" s="44"/>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43"/>
      <c r="BH921" s="43"/>
      <c r="BI921" s="43"/>
      <c r="BJ921" s="43"/>
      <c r="BK921" s="43"/>
      <c r="BL921" s="43"/>
      <c r="BM921" s="43"/>
      <c r="BN921" s="43"/>
    </row>
    <row r="922" ht="13.5" customHeight="1">
      <c r="A922" s="11"/>
      <c r="B922" s="11"/>
      <c r="C922" s="43"/>
      <c r="D922" s="43"/>
      <c r="E922" s="43"/>
      <c r="F922" s="43"/>
      <c r="G922" s="43"/>
      <c r="H922" s="43"/>
      <c r="I922" s="43"/>
      <c r="J922" s="43"/>
      <c r="K922" s="43"/>
      <c r="L922" s="43"/>
      <c r="M922" s="43"/>
      <c r="N922" s="43"/>
      <c r="O922" s="43"/>
      <c r="P922" s="43"/>
      <c r="Q922" s="44"/>
      <c r="R922" s="44"/>
      <c r="S922" s="43"/>
      <c r="T922" s="43"/>
      <c r="U922" s="44"/>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43"/>
      <c r="BH922" s="43"/>
      <c r="BI922" s="43"/>
      <c r="BJ922" s="43"/>
      <c r="BK922" s="43"/>
      <c r="BL922" s="43"/>
      <c r="BM922" s="43"/>
      <c r="BN922" s="43"/>
    </row>
    <row r="923" ht="13.5" customHeight="1">
      <c r="A923" s="11"/>
      <c r="B923" s="11"/>
      <c r="C923" s="43"/>
      <c r="D923" s="43"/>
      <c r="E923" s="43"/>
      <c r="F923" s="43"/>
      <c r="G923" s="43"/>
      <c r="H923" s="43"/>
      <c r="I923" s="43"/>
      <c r="J923" s="43"/>
      <c r="K923" s="43"/>
      <c r="L923" s="43"/>
      <c r="M923" s="43"/>
      <c r="N923" s="43"/>
      <c r="O923" s="43"/>
      <c r="P923" s="43"/>
      <c r="Q923" s="44"/>
      <c r="R923" s="44"/>
      <c r="S923" s="43"/>
      <c r="T923" s="43"/>
      <c r="U923" s="44"/>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43"/>
      <c r="BH923" s="43"/>
      <c r="BI923" s="43"/>
      <c r="BJ923" s="43"/>
      <c r="BK923" s="43"/>
      <c r="BL923" s="43"/>
      <c r="BM923" s="43"/>
      <c r="BN923" s="43"/>
    </row>
    <row r="924" ht="13.5" customHeight="1">
      <c r="A924" s="11"/>
      <c r="B924" s="11"/>
      <c r="C924" s="43"/>
      <c r="D924" s="43"/>
      <c r="E924" s="43"/>
      <c r="F924" s="43"/>
      <c r="G924" s="43"/>
      <c r="H924" s="43"/>
      <c r="I924" s="43"/>
      <c r="J924" s="43"/>
      <c r="K924" s="43"/>
      <c r="L924" s="43"/>
      <c r="M924" s="43"/>
      <c r="N924" s="43"/>
      <c r="O924" s="43"/>
      <c r="P924" s="43"/>
      <c r="Q924" s="44"/>
      <c r="R924" s="44"/>
      <c r="S924" s="43"/>
      <c r="T924" s="43"/>
      <c r="U924" s="44"/>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43"/>
      <c r="BH924" s="43"/>
      <c r="BI924" s="43"/>
      <c r="BJ924" s="43"/>
      <c r="BK924" s="43"/>
      <c r="BL924" s="43"/>
      <c r="BM924" s="43"/>
      <c r="BN924" s="43"/>
    </row>
    <row r="925" ht="13.5" customHeight="1">
      <c r="A925" s="11"/>
      <c r="B925" s="11"/>
      <c r="C925" s="43"/>
      <c r="D925" s="43"/>
      <c r="E925" s="43"/>
      <c r="F925" s="43"/>
      <c r="G925" s="43"/>
      <c r="H925" s="43"/>
      <c r="I925" s="43"/>
      <c r="J925" s="43"/>
      <c r="K925" s="43"/>
      <c r="L925" s="43"/>
      <c r="M925" s="43"/>
      <c r="N925" s="43"/>
      <c r="O925" s="43"/>
      <c r="P925" s="43"/>
      <c r="Q925" s="44"/>
      <c r="R925" s="44"/>
      <c r="S925" s="43"/>
      <c r="T925" s="43"/>
      <c r="U925" s="44"/>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43"/>
      <c r="BH925" s="43"/>
      <c r="BI925" s="43"/>
      <c r="BJ925" s="43"/>
      <c r="BK925" s="43"/>
      <c r="BL925" s="43"/>
      <c r="BM925" s="43"/>
      <c r="BN925" s="43"/>
    </row>
    <row r="926" ht="13.5" customHeight="1">
      <c r="A926" s="11"/>
      <c r="B926" s="11"/>
      <c r="C926" s="43"/>
      <c r="D926" s="43"/>
      <c r="E926" s="43"/>
      <c r="F926" s="43"/>
      <c r="G926" s="43"/>
      <c r="H926" s="43"/>
      <c r="I926" s="43"/>
      <c r="J926" s="43"/>
      <c r="K926" s="43"/>
      <c r="L926" s="43"/>
      <c r="M926" s="43"/>
      <c r="N926" s="43"/>
      <c r="O926" s="43"/>
      <c r="P926" s="43"/>
      <c r="Q926" s="44"/>
      <c r="R926" s="44"/>
      <c r="S926" s="43"/>
      <c r="T926" s="43"/>
      <c r="U926" s="44"/>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43"/>
      <c r="BH926" s="43"/>
      <c r="BI926" s="43"/>
      <c r="BJ926" s="43"/>
      <c r="BK926" s="43"/>
      <c r="BL926" s="43"/>
      <c r="BM926" s="43"/>
      <c r="BN926" s="43"/>
    </row>
    <row r="927" ht="13.5" customHeight="1">
      <c r="A927" s="11"/>
      <c r="B927" s="11"/>
      <c r="C927" s="43"/>
      <c r="D927" s="43"/>
      <c r="E927" s="43"/>
      <c r="F927" s="43"/>
      <c r="G927" s="43"/>
      <c r="H927" s="43"/>
      <c r="I927" s="43"/>
      <c r="J927" s="43"/>
      <c r="K927" s="43"/>
      <c r="L927" s="43"/>
      <c r="M927" s="43"/>
      <c r="N927" s="43"/>
      <c r="O927" s="43"/>
      <c r="P927" s="43"/>
      <c r="Q927" s="44"/>
      <c r="R927" s="44"/>
      <c r="S927" s="43"/>
      <c r="T927" s="43"/>
      <c r="U927" s="44"/>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43"/>
      <c r="BH927" s="43"/>
      <c r="BI927" s="43"/>
      <c r="BJ927" s="43"/>
      <c r="BK927" s="43"/>
      <c r="BL927" s="43"/>
      <c r="BM927" s="43"/>
      <c r="BN927" s="43"/>
    </row>
    <row r="928" ht="13.5" customHeight="1">
      <c r="A928" s="11"/>
      <c r="B928" s="11"/>
      <c r="C928" s="43"/>
      <c r="D928" s="43"/>
      <c r="E928" s="43"/>
      <c r="F928" s="43"/>
      <c r="G928" s="43"/>
      <c r="H928" s="43"/>
      <c r="I928" s="43"/>
      <c r="J928" s="43"/>
      <c r="K928" s="43"/>
      <c r="L928" s="43"/>
      <c r="M928" s="43"/>
      <c r="N928" s="43"/>
      <c r="O928" s="43"/>
      <c r="P928" s="43"/>
      <c r="Q928" s="44"/>
      <c r="R928" s="44"/>
      <c r="S928" s="43"/>
      <c r="T928" s="43"/>
      <c r="U928" s="44"/>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43"/>
      <c r="BH928" s="43"/>
      <c r="BI928" s="43"/>
      <c r="BJ928" s="43"/>
      <c r="BK928" s="43"/>
      <c r="BL928" s="43"/>
      <c r="BM928" s="43"/>
      <c r="BN928" s="43"/>
    </row>
    <row r="929" ht="13.5" customHeight="1">
      <c r="A929" s="11"/>
      <c r="B929" s="11"/>
      <c r="C929" s="43"/>
      <c r="D929" s="43"/>
      <c r="E929" s="43"/>
      <c r="F929" s="43"/>
      <c r="G929" s="43"/>
      <c r="H929" s="43"/>
      <c r="I929" s="43"/>
      <c r="J929" s="43"/>
      <c r="K929" s="43"/>
      <c r="L929" s="43"/>
      <c r="M929" s="43"/>
      <c r="N929" s="43"/>
      <c r="O929" s="43"/>
      <c r="P929" s="43"/>
      <c r="Q929" s="44"/>
      <c r="R929" s="44"/>
      <c r="S929" s="43"/>
      <c r="T929" s="43"/>
      <c r="U929" s="44"/>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43"/>
      <c r="BH929" s="43"/>
      <c r="BI929" s="43"/>
      <c r="BJ929" s="43"/>
      <c r="BK929" s="43"/>
      <c r="BL929" s="43"/>
      <c r="BM929" s="43"/>
      <c r="BN929" s="43"/>
    </row>
    <row r="930" ht="13.5" customHeight="1">
      <c r="A930" s="11"/>
      <c r="B930" s="11"/>
      <c r="C930" s="43"/>
      <c r="D930" s="43"/>
      <c r="E930" s="43"/>
      <c r="F930" s="43"/>
      <c r="G930" s="43"/>
      <c r="H930" s="43"/>
      <c r="I930" s="43"/>
      <c r="J930" s="43"/>
      <c r="K930" s="43"/>
      <c r="L930" s="43"/>
      <c r="M930" s="43"/>
      <c r="N930" s="43"/>
      <c r="O930" s="43"/>
      <c r="P930" s="43"/>
      <c r="Q930" s="44"/>
      <c r="R930" s="44"/>
      <c r="S930" s="43"/>
      <c r="T930" s="43"/>
      <c r="U930" s="44"/>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43"/>
      <c r="BH930" s="43"/>
      <c r="BI930" s="43"/>
      <c r="BJ930" s="43"/>
      <c r="BK930" s="43"/>
      <c r="BL930" s="43"/>
      <c r="BM930" s="43"/>
      <c r="BN930" s="43"/>
    </row>
    <row r="931" ht="13.5" customHeight="1">
      <c r="A931" s="11"/>
      <c r="B931" s="11"/>
      <c r="C931" s="43"/>
      <c r="D931" s="43"/>
      <c r="E931" s="43"/>
      <c r="F931" s="43"/>
      <c r="G931" s="43"/>
      <c r="H931" s="43"/>
      <c r="I931" s="43"/>
      <c r="J931" s="43"/>
      <c r="K931" s="43"/>
      <c r="L931" s="43"/>
      <c r="M931" s="43"/>
      <c r="N931" s="43"/>
      <c r="O931" s="43"/>
      <c r="P931" s="43"/>
      <c r="Q931" s="44"/>
      <c r="R931" s="44"/>
      <c r="S931" s="43"/>
      <c r="T931" s="43"/>
      <c r="U931" s="44"/>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43"/>
      <c r="BH931" s="43"/>
      <c r="BI931" s="43"/>
      <c r="BJ931" s="43"/>
      <c r="BK931" s="43"/>
      <c r="BL931" s="43"/>
      <c r="BM931" s="43"/>
      <c r="BN931" s="43"/>
    </row>
    <row r="932" ht="13.5" customHeight="1">
      <c r="A932" s="11"/>
      <c r="B932" s="11"/>
      <c r="C932" s="43"/>
      <c r="D932" s="43"/>
      <c r="E932" s="43"/>
      <c r="F932" s="43"/>
      <c r="G932" s="43"/>
      <c r="H932" s="43"/>
      <c r="I932" s="43"/>
      <c r="J932" s="43"/>
      <c r="K932" s="43"/>
      <c r="L932" s="43"/>
      <c r="M932" s="43"/>
      <c r="N932" s="43"/>
      <c r="O932" s="43"/>
      <c r="P932" s="43"/>
      <c r="Q932" s="44"/>
      <c r="R932" s="44"/>
      <c r="S932" s="43"/>
      <c r="T932" s="43"/>
      <c r="U932" s="44"/>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43"/>
      <c r="BH932" s="43"/>
      <c r="BI932" s="43"/>
      <c r="BJ932" s="43"/>
      <c r="BK932" s="43"/>
      <c r="BL932" s="43"/>
      <c r="BM932" s="43"/>
      <c r="BN932" s="43"/>
    </row>
    <row r="933" ht="13.5" customHeight="1">
      <c r="A933" s="11"/>
      <c r="B933" s="11"/>
      <c r="C933" s="43"/>
      <c r="D933" s="43"/>
      <c r="E933" s="43"/>
      <c r="F933" s="43"/>
      <c r="G933" s="43"/>
      <c r="H933" s="43"/>
      <c r="I933" s="43"/>
      <c r="J933" s="43"/>
      <c r="K933" s="43"/>
      <c r="L933" s="43"/>
      <c r="M933" s="43"/>
      <c r="N933" s="43"/>
      <c r="O933" s="43"/>
      <c r="P933" s="43"/>
      <c r="Q933" s="44"/>
      <c r="R933" s="44"/>
      <c r="S933" s="43"/>
      <c r="T933" s="43"/>
      <c r="U933" s="44"/>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43"/>
      <c r="BH933" s="43"/>
      <c r="BI933" s="43"/>
      <c r="BJ933" s="43"/>
      <c r="BK933" s="43"/>
      <c r="BL933" s="43"/>
      <c r="BM933" s="43"/>
      <c r="BN933" s="43"/>
    </row>
    <row r="934" ht="13.5" customHeight="1">
      <c r="A934" s="11"/>
      <c r="B934" s="11"/>
      <c r="C934" s="43"/>
      <c r="D934" s="43"/>
      <c r="E934" s="43"/>
      <c r="F934" s="43"/>
      <c r="G934" s="43"/>
      <c r="H934" s="43"/>
      <c r="I934" s="43"/>
      <c r="J934" s="43"/>
      <c r="K934" s="43"/>
      <c r="L934" s="43"/>
      <c r="M934" s="43"/>
      <c r="N934" s="43"/>
      <c r="O934" s="43"/>
      <c r="P934" s="43"/>
      <c r="Q934" s="44"/>
      <c r="R934" s="44"/>
      <c r="S934" s="43"/>
      <c r="T934" s="43"/>
      <c r="U934" s="44"/>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43"/>
      <c r="BH934" s="43"/>
      <c r="BI934" s="43"/>
      <c r="BJ934" s="43"/>
      <c r="BK934" s="43"/>
      <c r="BL934" s="43"/>
      <c r="BM934" s="43"/>
      <c r="BN934" s="43"/>
    </row>
    <row r="935" ht="13.5" customHeight="1">
      <c r="A935" s="11"/>
      <c r="B935" s="11"/>
      <c r="C935" s="43"/>
      <c r="D935" s="43"/>
      <c r="E935" s="43"/>
      <c r="F935" s="43"/>
      <c r="G935" s="43"/>
      <c r="H935" s="43"/>
      <c r="I935" s="43"/>
      <c r="J935" s="43"/>
      <c r="K935" s="43"/>
      <c r="L935" s="43"/>
      <c r="M935" s="43"/>
      <c r="N935" s="43"/>
      <c r="O935" s="43"/>
      <c r="P935" s="43"/>
      <c r="Q935" s="44"/>
      <c r="R935" s="44"/>
      <c r="S935" s="43"/>
      <c r="T935" s="43"/>
      <c r="U935" s="44"/>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43"/>
      <c r="BH935" s="43"/>
      <c r="BI935" s="43"/>
      <c r="BJ935" s="43"/>
      <c r="BK935" s="43"/>
      <c r="BL935" s="43"/>
      <c r="BM935" s="43"/>
      <c r="BN935" s="43"/>
    </row>
    <row r="936" ht="13.5" customHeight="1">
      <c r="A936" s="11"/>
      <c r="B936" s="11"/>
      <c r="C936" s="43"/>
      <c r="D936" s="43"/>
      <c r="E936" s="43"/>
      <c r="F936" s="43"/>
      <c r="G936" s="43"/>
      <c r="H936" s="43"/>
      <c r="I936" s="43"/>
      <c r="J936" s="43"/>
      <c r="K936" s="43"/>
      <c r="L936" s="43"/>
      <c r="M936" s="43"/>
      <c r="N936" s="43"/>
      <c r="O936" s="43"/>
      <c r="P936" s="43"/>
      <c r="Q936" s="44"/>
      <c r="R936" s="44"/>
      <c r="S936" s="43"/>
      <c r="T936" s="43"/>
      <c r="U936" s="44"/>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43"/>
      <c r="BH936" s="43"/>
      <c r="BI936" s="43"/>
      <c r="BJ936" s="43"/>
      <c r="BK936" s="43"/>
      <c r="BL936" s="43"/>
      <c r="BM936" s="43"/>
      <c r="BN936" s="43"/>
    </row>
    <row r="937" ht="13.5" customHeight="1">
      <c r="A937" s="11"/>
      <c r="B937" s="11"/>
      <c r="C937" s="43"/>
      <c r="D937" s="43"/>
      <c r="E937" s="43"/>
      <c r="F937" s="43"/>
      <c r="G937" s="43"/>
      <c r="H937" s="43"/>
      <c r="I937" s="43"/>
      <c r="J937" s="43"/>
      <c r="K937" s="43"/>
      <c r="L937" s="43"/>
      <c r="M937" s="43"/>
      <c r="N937" s="43"/>
      <c r="O937" s="43"/>
      <c r="P937" s="43"/>
      <c r="Q937" s="44"/>
      <c r="R937" s="44"/>
      <c r="S937" s="43"/>
      <c r="T937" s="43"/>
      <c r="U937" s="44"/>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43"/>
      <c r="BH937" s="43"/>
      <c r="BI937" s="43"/>
      <c r="BJ937" s="43"/>
      <c r="BK937" s="43"/>
      <c r="BL937" s="43"/>
      <c r="BM937" s="43"/>
      <c r="BN937" s="43"/>
    </row>
    <row r="938" ht="13.5" customHeight="1">
      <c r="A938" s="11"/>
      <c r="B938" s="11"/>
      <c r="C938" s="43"/>
      <c r="D938" s="43"/>
      <c r="E938" s="43"/>
      <c r="F938" s="43"/>
      <c r="G938" s="43"/>
      <c r="H938" s="43"/>
      <c r="I938" s="43"/>
      <c r="J938" s="43"/>
      <c r="K938" s="43"/>
      <c r="L938" s="43"/>
      <c r="M938" s="43"/>
      <c r="N938" s="43"/>
      <c r="O938" s="43"/>
      <c r="P938" s="43"/>
      <c r="Q938" s="44"/>
      <c r="R938" s="44"/>
      <c r="S938" s="43"/>
      <c r="T938" s="43"/>
      <c r="U938" s="44"/>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43"/>
      <c r="BH938" s="43"/>
      <c r="BI938" s="43"/>
      <c r="BJ938" s="43"/>
      <c r="BK938" s="43"/>
      <c r="BL938" s="43"/>
      <c r="BM938" s="43"/>
      <c r="BN938" s="43"/>
    </row>
    <row r="939" ht="13.5" customHeight="1">
      <c r="A939" s="11"/>
      <c r="B939" s="11"/>
      <c r="C939" s="43"/>
      <c r="D939" s="43"/>
      <c r="E939" s="43"/>
      <c r="F939" s="43"/>
      <c r="G939" s="43"/>
      <c r="H939" s="43"/>
      <c r="I939" s="43"/>
      <c r="J939" s="43"/>
      <c r="K939" s="43"/>
      <c r="L939" s="43"/>
      <c r="M939" s="43"/>
      <c r="N939" s="43"/>
      <c r="O939" s="43"/>
      <c r="P939" s="43"/>
      <c r="Q939" s="44"/>
      <c r="R939" s="44"/>
      <c r="S939" s="43"/>
      <c r="T939" s="43"/>
      <c r="U939" s="44"/>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43"/>
      <c r="BH939" s="43"/>
      <c r="BI939" s="43"/>
      <c r="BJ939" s="43"/>
      <c r="BK939" s="43"/>
      <c r="BL939" s="43"/>
      <c r="BM939" s="43"/>
      <c r="BN939" s="43"/>
    </row>
    <row r="940" ht="13.5" customHeight="1">
      <c r="A940" s="11"/>
      <c r="B940" s="11"/>
      <c r="C940" s="43"/>
      <c r="D940" s="43"/>
      <c r="E940" s="43"/>
      <c r="F940" s="43"/>
      <c r="G940" s="43"/>
      <c r="H940" s="43"/>
      <c r="I940" s="43"/>
      <c r="J940" s="43"/>
      <c r="K940" s="43"/>
      <c r="L940" s="43"/>
      <c r="M940" s="43"/>
      <c r="N940" s="43"/>
      <c r="O940" s="43"/>
      <c r="P940" s="43"/>
      <c r="Q940" s="44"/>
      <c r="R940" s="44"/>
      <c r="S940" s="43"/>
      <c r="T940" s="43"/>
      <c r="U940" s="44"/>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43"/>
      <c r="BH940" s="43"/>
      <c r="BI940" s="43"/>
      <c r="BJ940" s="43"/>
      <c r="BK940" s="43"/>
      <c r="BL940" s="43"/>
      <c r="BM940" s="43"/>
      <c r="BN940" s="43"/>
    </row>
    <row r="941" ht="13.5" customHeight="1">
      <c r="A941" s="11"/>
      <c r="B941" s="11"/>
      <c r="C941" s="43"/>
      <c r="D941" s="43"/>
      <c r="E941" s="43"/>
      <c r="F941" s="43"/>
      <c r="G941" s="43"/>
      <c r="H941" s="43"/>
      <c r="I941" s="43"/>
      <c r="J941" s="43"/>
      <c r="K941" s="43"/>
      <c r="L941" s="43"/>
      <c r="M941" s="43"/>
      <c r="N941" s="43"/>
      <c r="O941" s="43"/>
      <c r="P941" s="43"/>
      <c r="Q941" s="44"/>
      <c r="R941" s="44"/>
      <c r="S941" s="43"/>
      <c r="T941" s="43"/>
      <c r="U941" s="44"/>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43"/>
      <c r="BH941" s="43"/>
      <c r="BI941" s="43"/>
      <c r="BJ941" s="43"/>
      <c r="BK941" s="43"/>
      <c r="BL941" s="43"/>
      <c r="BM941" s="43"/>
      <c r="BN941" s="43"/>
    </row>
    <row r="942" ht="13.5" customHeight="1">
      <c r="A942" s="11"/>
      <c r="B942" s="11"/>
      <c r="C942" s="43"/>
      <c r="D942" s="43"/>
      <c r="E942" s="43"/>
      <c r="F942" s="43"/>
      <c r="G942" s="43"/>
      <c r="H942" s="43"/>
      <c r="I942" s="43"/>
      <c r="J942" s="43"/>
      <c r="K942" s="43"/>
      <c r="L942" s="43"/>
      <c r="M942" s="43"/>
      <c r="N942" s="43"/>
      <c r="O942" s="43"/>
      <c r="P942" s="43"/>
      <c r="Q942" s="44"/>
      <c r="R942" s="44"/>
      <c r="S942" s="43"/>
      <c r="T942" s="43"/>
      <c r="U942" s="44"/>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43"/>
      <c r="BH942" s="43"/>
      <c r="BI942" s="43"/>
      <c r="BJ942" s="43"/>
      <c r="BK942" s="43"/>
      <c r="BL942" s="43"/>
      <c r="BM942" s="43"/>
      <c r="BN942" s="43"/>
    </row>
    <row r="943" ht="13.5" customHeight="1">
      <c r="A943" s="11"/>
      <c r="B943" s="11"/>
      <c r="C943" s="43"/>
      <c r="D943" s="43"/>
      <c r="E943" s="43"/>
      <c r="F943" s="43"/>
      <c r="G943" s="43"/>
      <c r="H943" s="43"/>
      <c r="I943" s="43"/>
      <c r="J943" s="43"/>
      <c r="K943" s="43"/>
      <c r="L943" s="43"/>
      <c r="M943" s="43"/>
      <c r="N943" s="43"/>
      <c r="O943" s="43"/>
      <c r="P943" s="43"/>
      <c r="Q943" s="44"/>
      <c r="R943" s="44"/>
      <c r="S943" s="43"/>
      <c r="T943" s="43"/>
      <c r="U943" s="44"/>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43"/>
      <c r="BH943" s="43"/>
      <c r="BI943" s="43"/>
      <c r="BJ943" s="43"/>
      <c r="BK943" s="43"/>
      <c r="BL943" s="43"/>
      <c r="BM943" s="43"/>
      <c r="BN943" s="43"/>
    </row>
    <row r="944" ht="13.5" customHeight="1">
      <c r="A944" s="11"/>
      <c r="B944" s="11"/>
      <c r="C944" s="43"/>
      <c r="D944" s="43"/>
      <c r="E944" s="43"/>
      <c r="F944" s="43"/>
      <c r="G944" s="43"/>
      <c r="H944" s="43"/>
      <c r="I944" s="43"/>
      <c r="J944" s="43"/>
      <c r="K944" s="43"/>
      <c r="L944" s="43"/>
      <c r="M944" s="43"/>
      <c r="N944" s="43"/>
      <c r="O944" s="43"/>
      <c r="P944" s="43"/>
      <c r="Q944" s="44"/>
      <c r="R944" s="44"/>
      <c r="S944" s="43"/>
      <c r="T944" s="43"/>
      <c r="U944" s="44"/>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43"/>
      <c r="BH944" s="43"/>
      <c r="BI944" s="43"/>
      <c r="BJ944" s="43"/>
      <c r="BK944" s="43"/>
      <c r="BL944" s="43"/>
      <c r="BM944" s="43"/>
      <c r="BN944" s="43"/>
    </row>
    <row r="945" ht="13.5" customHeight="1">
      <c r="A945" s="11"/>
      <c r="B945" s="11"/>
      <c r="C945" s="43"/>
      <c r="D945" s="43"/>
      <c r="E945" s="43"/>
      <c r="F945" s="43"/>
      <c r="G945" s="43"/>
      <c r="H945" s="43"/>
      <c r="I945" s="43"/>
      <c r="J945" s="43"/>
      <c r="K945" s="43"/>
      <c r="L945" s="43"/>
      <c r="M945" s="43"/>
      <c r="N945" s="43"/>
      <c r="O945" s="43"/>
      <c r="P945" s="43"/>
      <c r="Q945" s="44"/>
      <c r="R945" s="44"/>
      <c r="S945" s="43"/>
      <c r="T945" s="43"/>
      <c r="U945" s="44"/>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43"/>
      <c r="BH945" s="43"/>
      <c r="BI945" s="43"/>
      <c r="BJ945" s="43"/>
      <c r="BK945" s="43"/>
      <c r="BL945" s="43"/>
      <c r="BM945" s="43"/>
      <c r="BN945" s="43"/>
    </row>
    <row r="946" ht="13.5" customHeight="1">
      <c r="A946" s="11"/>
      <c r="B946" s="11"/>
      <c r="C946" s="43"/>
      <c r="D946" s="43"/>
      <c r="E946" s="43"/>
      <c r="F946" s="43"/>
      <c r="G946" s="43"/>
      <c r="H946" s="43"/>
      <c r="I946" s="43"/>
      <c r="J946" s="43"/>
      <c r="K946" s="43"/>
      <c r="L946" s="43"/>
      <c r="M946" s="43"/>
      <c r="N946" s="43"/>
      <c r="O946" s="43"/>
      <c r="P946" s="43"/>
      <c r="Q946" s="44"/>
      <c r="R946" s="44"/>
      <c r="S946" s="43"/>
      <c r="T946" s="43"/>
      <c r="U946" s="44"/>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43"/>
      <c r="BH946" s="43"/>
      <c r="BI946" s="43"/>
      <c r="BJ946" s="43"/>
      <c r="BK946" s="43"/>
      <c r="BL946" s="43"/>
      <c r="BM946" s="43"/>
      <c r="BN946" s="43"/>
    </row>
    <row r="947" ht="13.5" customHeight="1">
      <c r="A947" s="11"/>
      <c r="B947" s="11"/>
      <c r="C947" s="43"/>
      <c r="D947" s="43"/>
      <c r="E947" s="43"/>
      <c r="F947" s="43"/>
      <c r="G947" s="43"/>
      <c r="H947" s="43"/>
      <c r="I947" s="43"/>
      <c r="J947" s="43"/>
      <c r="K947" s="43"/>
      <c r="L947" s="43"/>
      <c r="M947" s="43"/>
      <c r="N947" s="43"/>
      <c r="O947" s="43"/>
      <c r="P947" s="43"/>
      <c r="Q947" s="44"/>
      <c r="R947" s="44"/>
      <c r="S947" s="43"/>
      <c r="T947" s="43"/>
      <c r="U947" s="44"/>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43"/>
      <c r="BH947" s="43"/>
      <c r="BI947" s="43"/>
      <c r="BJ947" s="43"/>
      <c r="BK947" s="43"/>
      <c r="BL947" s="43"/>
      <c r="BM947" s="43"/>
      <c r="BN947" s="43"/>
    </row>
    <row r="948" ht="13.5" customHeight="1">
      <c r="A948" s="11"/>
      <c r="B948" s="11"/>
      <c r="C948" s="43"/>
      <c r="D948" s="43"/>
      <c r="E948" s="43"/>
      <c r="F948" s="43"/>
      <c r="G948" s="43"/>
      <c r="H948" s="43"/>
      <c r="I948" s="43"/>
      <c r="J948" s="43"/>
      <c r="K948" s="43"/>
      <c r="L948" s="43"/>
      <c r="M948" s="43"/>
      <c r="N948" s="43"/>
      <c r="O948" s="43"/>
      <c r="P948" s="43"/>
      <c r="Q948" s="44"/>
      <c r="R948" s="44"/>
      <c r="S948" s="43"/>
      <c r="T948" s="43"/>
      <c r="U948" s="44"/>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43"/>
      <c r="BH948" s="43"/>
      <c r="BI948" s="43"/>
      <c r="BJ948" s="43"/>
      <c r="BK948" s="43"/>
      <c r="BL948" s="43"/>
      <c r="BM948" s="43"/>
      <c r="BN948" s="43"/>
    </row>
    <row r="949" ht="13.5" customHeight="1">
      <c r="A949" s="11"/>
      <c r="B949" s="11"/>
      <c r="C949" s="43"/>
      <c r="D949" s="43"/>
      <c r="E949" s="43"/>
      <c r="F949" s="43"/>
      <c r="G949" s="43"/>
      <c r="H949" s="43"/>
      <c r="I949" s="43"/>
      <c r="J949" s="43"/>
      <c r="K949" s="43"/>
      <c r="L949" s="43"/>
      <c r="M949" s="43"/>
      <c r="N949" s="43"/>
      <c r="O949" s="43"/>
      <c r="P949" s="43"/>
      <c r="Q949" s="44"/>
      <c r="R949" s="44"/>
      <c r="S949" s="43"/>
      <c r="T949" s="43"/>
      <c r="U949" s="44"/>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43"/>
      <c r="BH949" s="43"/>
      <c r="BI949" s="43"/>
      <c r="BJ949" s="43"/>
      <c r="BK949" s="43"/>
      <c r="BL949" s="43"/>
      <c r="BM949" s="43"/>
      <c r="BN949" s="43"/>
    </row>
    <row r="950" ht="13.5" customHeight="1">
      <c r="A950" s="11"/>
      <c r="B950" s="11"/>
      <c r="C950" s="43"/>
      <c r="D950" s="43"/>
      <c r="E950" s="43"/>
      <c r="F950" s="43"/>
      <c r="G950" s="43"/>
      <c r="H950" s="43"/>
      <c r="I950" s="43"/>
      <c r="J950" s="43"/>
      <c r="K950" s="43"/>
      <c r="L950" s="43"/>
      <c r="M950" s="43"/>
      <c r="N950" s="43"/>
      <c r="O950" s="43"/>
      <c r="P950" s="43"/>
      <c r="Q950" s="44"/>
      <c r="R950" s="44"/>
      <c r="S950" s="43"/>
      <c r="T950" s="43"/>
      <c r="U950" s="44"/>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43"/>
      <c r="BH950" s="43"/>
      <c r="BI950" s="43"/>
      <c r="BJ950" s="43"/>
      <c r="BK950" s="43"/>
      <c r="BL950" s="43"/>
      <c r="BM950" s="43"/>
      <c r="BN950" s="43"/>
    </row>
    <row r="951" ht="13.5" customHeight="1">
      <c r="A951" s="11"/>
      <c r="B951" s="11"/>
      <c r="C951" s="43"/>
      <c r="D951" s="43"/>
      <c r="E951" s="43"/>
      <c r="F951" s="43"/>
      <c r="G951" s="43"/>
      <c r="H951" s="43"/>
      <c r="I951" s="43"/>
      <c r="J951" s="43"/>
      <c r="K951" s="43"/>
      <c r="L951" s="43"/>
      <c r="M951" s="43"/>
      <c r="N951" s="43"/>
      <c r="O951" s="43"/>
      <c r="P951" s="43"/>
      <c r="Q951" s="44"/>
      <c r="R951" s="44"/>
      <c r="S951" s="43"/>
      <c r="T951" s="43"/>
      <c r="U951" s="44"/>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43"/>
      <c r="BH951" s="43"/>
      <c r="BI951" s="43"/>
      <c r="BJ951" s="43"/>
      <c r="BK951" s="43"/>
      <c r="BL951" s="43"/>
      <c r="BM951" s="43"/>
      <c r="BN951" s="43"/>
    </row>
    <row r="952" ht="13.5" customHeight="1">
      <c r="A952" s="11"/>
      <c r="B952" s="11"/>
      <c r="C952" s="43"/>
      <c r="D952" s="43"/>
      <c r="E952" s="43"/>
      <c r="F952" s="43"/>
      <c r="G952" s="43"/>
      <c r="H952" s="43"/>
      <c r="I952" s="43"/>
      <c r="J952" s="43"/>
      <c r="K952" s="43"/>
      <c r="L952" s="43"/>
      <c r="M952" s="43"/>
      <c r="N952" s="43"/>
      <c r="O952" s="43"/>
      <c r="P952" s="43"/>
      <c r="Q952" s="44"/>
      <c r="R952" s="44"/>
      <c r="S952" s="43"/>
      <c r="T952" s="43"/>
      <c r="U952" s="44"/>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43"/>
      <c r="BH952" s="43"/>
      <c r="BI952" s="43"/>
      <c r="BJ952" s="43"/>
      <c r="BK952" s="43"/>
      <c r="BL952" s="43"/>
      <c r="BM952" s="43"/>
      <c r="BN952" s="43"/>
    </row>
    <row r="953" ht="13.5" customHeight="1">
      <c r="A953" s="11"/>
      <c r="B953" s="11"/>
      <c r="C953" s="43"/>
      <c r="D953" s="43"/>
      <c r="E953" s="43"/>
      <c r="F953" s="43"/>
      <c r="G953" s="43"/>
      <c r="H953" s="43"/>
      <c r="I953" s="43"/>
      <c r="J953" s="43"/>
      <c r="K953" s="43"/>
      <c r="L953" s="43"/>
      <c r="M953" s="43"/>
      <c r="N953" s="43"/>
      <c r="O953" s="43"/>
      <c r="P953" s="43"/>
      <c r="Q953" s="44"/>
      <c r="R953" s="44"/>
      <c r="S953" s="43"/>
      <c r="T953" s="43"/>
      <c r="U953" s="44"/>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43"/>
      <c r="BH953" s="43"/>
      <c r="BI953" s="43"/>
      <c r="BJ953" s="43"/>
      <c r="BK953" s="43"/>
      <c r="BL953" s="43"/>
      <c r="BM953" s="43"/>
      <c r="BN953" s="43"/>
    </row>
    <row r="954" ht="13.5" customHeight="1">
      <c r="A954" s="11"/>
      <c r="B954" s="11"/>
      <c r="C954" s="43"/>
      <c r="D954" s="43"/>
      <c r="E954" s="43"/>
      <c r="F954" s="43"/>
      <c r="G954" s="43"/>
      <c r="H954" s="43"/>
      <c r="I954" s="43"/>
      <c r="J954" s="43"/>
      <c r="K954" s="43"/>
      <c r="L954" s="43"/>
      <c r="M954" s="43"/>
      <c r="N954" s="43"/>
      <c r="O954" s="43"/>
      <c r="P954" s="43"/>
      <c r="Q954" s="44"/>
      <c r="R954" s="44"/>
      <c r="S954" s="43"/>
      <c r="T954" s="43"/>
      <c r="U954" s="44"/>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43"/>
      <c r="BH954" s="43"/>
      <c r="BI954" s="43"/>
      <c r="BJ954" s="43"/>
      <c r="BK954" s="43"/>
      <c r="BL954" s="43"/>
      <c r="BM954" s="43"/>
      <c r="BN954" s="43"/>
    </row>
    <row r="955" ht="13.5" customHeight="1">
      <c r="A955" s="11"/>
      <c r="B955" s="11"/>
      <c r="C955" s="43"/>
      <c r="D955" s="43"/>
      <c r="E955" s="43"/>
      <c r="F955" s="43"/>
      <c r="G955" s="43"/>
      <c r="H955" s="43"/>
      <c r="I955" s="43"/>
      <c r="J955" s="43"/>
      <c r="K955" s="43"/>
      <c r="L955" s="43"/>
      <c r="M955" s="43"/>
      <c r="N955" s="43"/>
      <c r="O955" s="43"/>
      <c r="P955" s="43"/>
      <c r="Q955" s="44"/>
      <c r="R955" s="44"/>
      <c r="S955" s="43"/>
      <c r="T955" s="43"/>
      <c r="U955" s="44"/>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43"/>
      <c r="BH955" s="43"/>
      <c r="BI955" s="43"/>
      <c r="BJ955" s="43"/>
      <c r="BK955" s="43"/>
      <c r="BL955" s="43"/>
      <c r="BM955" s="43"/>
      <c r="BN955" s="43"/>
    </row>
    <row r="956" ht="13.5" customHeight="1">
      <c r="A956" s="11"/>
      <c r="B956" s="11"/>
      <c r="C956" s="43"/>
      <c r="D956" s="43"/>
      <c r="E956" s="43"/>
      <c r="F956" s="43"/>
      <c r="G956" s="43"/>
      <c r="H956" s="43"/>
      <c r="I956" s="43"/>
      <c r="J956" s="43"/>
      <c r="K956" s="43"/>
      <c r="L956" s="43"/>
      <c r="M956" s="43"/>
      <c r="N956" s="43"/>
      <c r="O956" s="43"/>
      <c r="P956" s="43"/>
      <c r="Q956" s="44"/>
      <c r="R956" s="44"/>
      <c r="S956" s="43"/>
      <c r="T956" s="43"/>
      <c r="U956" s="44"/>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43"/>
      <c r="BH956" s="43"/>
      <c r="BI956" s="43"/>
      <c r="BJ956" s="43"/>
      <c r="BK956" s="43"/>
      <c r="BL956" s="43"/>
      <c r="BM956" s="43"/>
      <c r="BN956" s="43"/>
    </row>
    <row r="957" ht="13.5" customHeight="1">
      <c r="A957" s="11"/>
      <c r="B957" s="11"/>
      <c r="C957" s="43"/>
      <c r="D957" s="43"/>
      <c r="E957" s="43"/>
      <c r="F957" s="43"/>
      <c r="G957" s="43"/>
      <c r="H957" s="43"/>
      <c r="I957" s="43"/>
      <c r="J957" s="43"/>
      <c r="K957" s="43"/>
      <c r="L957" s="43"/>
      <c r="M957" s="43"/>
      <c r="N957" s="43"/>
      <c r="O957" s="43"/>
      <c r="P957" s="43"/>
      <c r="Q957" s="44"/>
      <c r="R957" s="44"/>
      <c r="S957" s="43"/>
      <c r="T957" s="43"/>
      <c r="U957" s="44"/>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43"/>
      <c r="BH957" s="43"/>
      <c r="BI957" s="43"/>
      <c r="BJ957" s="43"/>
      <c r="BK957" s="43"/>
      <c r="BL957" s="43"/>
      <c r="BM957" s="43"/>
      <c r="BN957" s="43"/>
    </row>
    <row r="958" ht="13.5" customHeight="1">
      <c r="A958" s="11"/>
      <c r="B958" s="11"/>
      <c r="C958" s="43"/>
      <c r="D958" s="43"/>
      <c r="E958" s="43"/>
      <c r="F958" s="43"/>
      <c r="G958" s="43"/>
      <c r="H958" s="43"/>
      <c r="I958" s="43"/>
      <c r="J958" s="43"/>
      <c r="K958" s="43"/>
      <c r="L958" s="43"/>
      <c r="M958" s="43"/>
      <c r="N958" s="43"/>
      <c r="O958" s="43"/>
      <c r="P958" s="43"/>
      <c r="Q958" s="44"/>
      <c r="R958" s="44"/>
      <c r="S958" s="43"/>
      <c r="T958" s="43"/>
      <c r="U958" s="44"/>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43"/>
      <c r="BH958" s="43"/>
      <c r="BI958" s="43"/>
      <c r="BJ958" s="43"/>
      <c r="BK958" s="43"/>
      <c r="BL958" s="43"/>
      <c r="BM958" s="43"/>
      <c r="BN958" s="43"/>
    </row>
    <row r="959" ht="13.5" customHeight="1">
      <c r="A959" s="11"/>
      <c r="B959" s="11"/>
      <c r="C959" s="43"/>
      <c r="D959" s="43"/>
      <c r="E959" s="43"/>
      <c r="F959" s="43"/>
      <c r="G959" s="43"/>
      <c r="H959" s="43"/>
      <c r="I959" s="43"/>
      <c r="J959" s="43"/>
      <c r="K959" s="43"/>
      <c r="L959" s="43"/>
      <c r="M959" s="43"/>
      <c r="N959" s="43"/>
      <c r="O959" s="43"/>
      <c r="P959" s="43"/>
      <c r="Q959" s="44"/>
      <c r="R959" s="44"/>
      <c r="S959" s="43"/>
      <c r="T959" s="43"/>
      <c r="U959" s="44"/>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43"/>
      <c r="BH959" s="43"/>
      <c r="BI959" s="43"/>
      <c r="BJ959" s="43"/>
      <c r="BK959" s="43"/>
      <c r="BL959" s="43"/>
      <c r="BM959" s="43"/>
      <c r="BN959" s="43"/>
    </row>
    <row r="960" ht="13.5" customHeight="1">
      <c r="A960" s="11"/>
      <c r="B960" s="11"/>
      <c r="C960" s="43"/>
      <c r="D960" s="43"/>
      <c r="E960" s="43"/>
      <c r="F960" s="43"/>
      <c r="G960" s="43"/>
      <c r="H960" s="43"/>
      <c r="I960" s="43"/>
      <c r="J960" s="43"/>
      <c r="K960" s="43"/>
      <c r="L960" s="43"/>
      <c r="M960" s="43"/>
      <c r="N960" s="43"/>
      <c r="O960" s="43"/>
      <c r="P960" s="43"/>
      <c r="Q960" s="44"/>
      <c r="R960" s="44"/>
      <c r="S960" s="43"/>
      <c r="T960" s="43"/>
      <c r="U960" s="44"/>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43"/>
      <c r="BH960" s="43"/>
      <c r="BI960" s="43"/>
      <c r="BJ960" s="43"/>
      <c r="BK960" s="43"/>
      <c r="BL960" s="43"/>
      <c r="BM960" s="43"/>
      <c r="BN960" s="43"/>
    </row>
    <row r="961" ht="13.5" customHeight="1">
      <c r="A961" s="11"/>
      <c r="B961" s="11"/>
      <c r="C961" s="43"/>
      <c r="D961" s="43"/>
      <c r="E961" s="43"/>
      <c r="F961" s="43"/>
      <c r="G961" s="43"/>
      <c r="H961" s="43"/>
      <c r="I961" s="43"/>
      <c r="J961" s="43"/>
      <c r="K961" s="43"/>
      <c r="L961" s="43"/>
      <c r="M961" s="43"/>
      <c r="N961" s="43"/>
      <c r="O961" s="43"/>
      <c r="P961" s="43"/>
      <c r="Q961" s="44"/>
      <c r="R961" s="44"/>
      <c r="S961" s="43"/>
      <c r="T961" s="43"/>
      <c r="U961" s="44"/>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43"/>
      <c r="BH961" s="43"/>
      <c r="BI961" s="43"/>
      <c r="BJ961" s="43"/>
      <c r="BK961" s="43"/>
      <c r="BL961" s="43"/>
      <c r="BM961" s="43"/>
      <c r="BN961" s="43"/>
    </row>
    <row r="962" ht="13.5" customHeight="1">
      <c r="A962" s="11"/>
      <c r="B962" s="11"/>
      <c r="C962" s="43"/>
      <c r="D962" s="43"/>
      <c r="E962" s="43"/>
      <c r="F962" s="43"/>
      <c r="G962" s="43"/>
      <c r="H962" s="43"/>
      <c r="I962" s="43"/>
      <c r="J962" s="43"/>
      <c r="K962" s="43"/>
      <c r="L962" s="43"/>
      <c r="M962" s="43"/>
      <c r="N962" s="43"/>
      <c r="O962" s="43"/>
      <c r="P962" s="43"/>
      <c r="Q962" s="44"/>
      <c r="R962" s="44"/>
      <c r="S962" s="43"/>
      <c r="T962" s="43"/>
      <c r="U962" s="44"/>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43"/>
      <c r="BH962" s="43"/>
      <c r="BI962" s="43"/>
      <c r="BJ962" s="43"/>
      <c r="BK962" s="43"/>
      <c r="BL962" s="43"/>
      <c r="BM962" s="43"/>
      <c r="BN962" s="43"/>
    </row>
    <row r="963" ht="13.5" customHeight="1">
      <c r="A963" s="11"/>
      <c r="B963" s="11"/>
      <c r="C963" s="43"/>
      <c r="D963" s="43"/>
      <c r="E963" s="43"/>
      <c r="F963" s="43"/>
      <c r="G963" s="43"/>
      <c r="H963" s="43"/>
      <c r="I963" s="43"/>
      <c r="J963" s="43"/>
      <c r="K963" s="43"/>
      <c r="L963" s="43"/>
      <c r="M963" s="43"/>
      <c r="N963" s="43"/>
      <c r="O963" s="43"/>
      <c r="P963" s="43"/>
      <c r="Q963" s="44"/>
      <c r="R963" s="44"/>
      <c r="S963" s="43"/>
      <c r="T963" s="43"/>
      <c r="U963" s="44"/>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43"/>
      <c r="BH963" s="43"/>
      <c r="BI963" s="43"/>
      <c r="BJ963" s="43"/>
      <c r="BK963" s="43"/>
      <c r="BL963" s="43"/>
      <c r="BM963" s="43"/>
      <c r="BN963" s="43"/>
    </row>
    <row r="964" ht="13.5" customHeight="1">
      <c r="A964" s="11"/>
      <c r="B964" s="11"/>
      <c r="C964" s="43"/>
      <c r="D964" s="43"/>
      <c r="E964" s="43"/>
      <c r="F964" s="43"/>
      <c r="G964" s="43"/>
      <c r="H964" s="43"/>
      <c r="I964" s="43"/>
      <c r="J964" s="43"/>
      <c r="K964" s="43"/>
      <c r="L964" s="43"/>
      <c r="M964" s="43"/>
      <c r="N964" s="43"/>
      <c r="O964" s="43"/>
      <c r="P964" s="43"/>
      <c r="Q964" s="44"/>
      <c r="R964" s="44"/>
      <c r="S964" s="43"/>
      <c r="T964" s="43"/>
      <c r="U964" s="44"/>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43"/>
      <c r="BH964" s="43"/>
      <c r="BI964" s="43"/>
      <c r="BJ964" s="43"/>
      <c r="BK964" s="43"/>
      <c r="BL964" s="43"/>
      <c r="BM964" s="43"/>
      <c r="BN964" s="43"/>
    </row>
    <row r="965" ht="13.5" customHeight="1">
      <c r="A965" s="11"/>
      <c r="B965" s="11"/>
      <c r="C965" s="43"/>
      <c r="D965" s="43"/>
      <c r="E965" s="43"/>
      <c r="F965" s="43"/>
      <c r="G965" s="43"/>
      <c r="H965" s="43"/>
      <c r="I965" s="43"/>
      <c r="J965" s="43"/>
      <c r="K965" s="43"/>
      <c r="L965" s="43"/>
      <c r="M965" s="43"/>
      <c r="N965" s="43"/>
      <c r="O965" s="43"/>
      <c r="P965" s="43"/>
      <c r="Q965" s="44"/>
      <c r="R965" s="44"/>
      <c r="S965" s="43"/>
      <c r="T965" s="43"/>
      <c r="U965" s="44"/>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43"/>
      <c r="BH965" s="43"/>
      <c r="BI965" s="43"/>
      <c r="BJ965" s="43"/>
      <c r="BK965" s="43"/>
      <c r="BL965" s="43"/>
      <c r="BM965" s="43"/>
      <c r="BN965" s="43"/>
    </row>
    <row r="966" ht="13.5" customHeight="1">
      <c r="A966" s="11"/>
      <c r="B966" s="11"/>
      <c r="C966" s="43"/>
      <c r="D966" s="43"/>
      <c r="E966" s="43"/>
      <c r="F966" s="43"/>
      <c r="G966" s="43"/>
      <c r="H966" s="43"/>
      <c r="I966" s="43"/>
      <c r="J966" s="43"/>
      <c r="K966" s="43"/>
      <c r="L966" s="43"/>
      <c r="M966" s="43"/>
      <c r="N966" s="43"/>
      <c r="O966" s="43"/>
      <c r="P966" s="43"/>
      <c r="Q966" s="44"/>
      <c r="R966" s="44"/>
      <c r="S966" s="43"/>
      <c r="T966" s="43"/>
      <c r="U966" s="44"/>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43"/>
      <c r="BH966" s="43"/>
      <c r="BI966" s="43"/>
      <c r="BJ966" s="43"/>
      <c r="BK966" s="43"/>
      <c r="BL966" s="43"/>
      <c r="BM966" s="43"/>
      <c r="BN966" s="43"/>
    </row>
    <row r="967" ht="13.5" customHeight="1">
      <c r="A967" s="11"/>
      <c r="B967" s="11"/>
      <c r="C967" s="43"/>
      <c r="D967" s="43"/>
      <c r="E967" s="43"/>
      <c r="F967" s="43"/>
      <c r="G967" s="43"/>
      <c r="H967" s="43"/>
      <c r="I967" s="43"/>
      <c r="J967" s="43"/>
      <c r="K967" s="43"/>
      <c r="L967" s="43"/>
      <c r="M967" s="43"/>
      <c r="N967" s="43"/>
      <c r="O967" s="43"/>
      <c r="P967" s="43"/>
      <c r="Q967" s="44"/>
      <c r="R967" s="44"/>
      <c r="S967" s="43"/>
      <c r="T967" s="43"/>
      <c r="U967" s="44"/>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43"/>
      <c r="BH967" s="43"/>
      <c r="BI967" s="43"/>
      <c r="BJ967" s="43"/>
      <c r="BK967" s="43"/>
      <c r="BL967" s="43"/>
      <c r="BM967" s="43"/>
      <c r="BN967" s="43"/>
    </row>
    <row r="968" ht="13.5" customHeight="1">
      <c r="A968" s="11"/>
      <c r="B968" s="11"/>
      <c r="C968" s="43"/>
      <c r="D968" s="43"/>
      <c r="E968" s="43"/>
      <c r="F968" s="43"/>
      <c r="G968" s="43"/>
      <c r="H968" s="43"/>
      <c r="I968" s="43"/>
      <c r="J968" s="43"/>
      <c r="K968" s="43"/>
      <c r="L968" s="43"/>
      <c r="M968" s="43"/>
      <c r="N968" s="43"/>
      <c r="O968" s="43"/>
      <c r="P968" s="43"/>
      <c r="Q968" s="44"/>
      <c r="R968" s="44"/>
      <c r="S968" s="43"/>
      <c r="T968" s="43"/>
      <c r="U968" s="44"/>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43"/>
      <c r="BH968" s="43"/>
      <c r="BI968" s="43"/>
      <c r="BJ968" s="43"/>
      <c r="BK968" s="43"/>
      <c r="BL968" s="43"/>
      <c r="BM968" s="43"/>
      <c r="BN968" s="43"/>
    </row>
    <row r="969" ht="13.5" customHeight="1">
      <c r="A969" s="11"/>
      <c r="B969" s="11"/>
      <c r="C969" s="43"/>
      <c r="D969" s="43"/>
      <c r="E969" s="43"/>
      <c r="F969" s="43"/>
      <c r="G969" s="43"/>
      <c r="H969" s="43"/>
      <c r="I969" s="43"/>
      <c r="J969" s="43"/>
      <c r="K969" s="43"/>
      <c r="L969" s="43"/>
      <c r="M969" s="43"/>
      <c r="N969" s="43"/>
      <c r="O969" s="43"/>
      <c r="P969" s="43"/>
      <c r="Q969" s="44"/>
      <c r="R969" s="44"/>
      <c r="S969" s="43"/>
      <c r="T969" s="43"/>
      <c r="U969" s="44"/>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43"/>
      <c r="BH969" s="43"/>
      <c r="BI969" s="43"/>
      <c r="BJ969" s="43"/>
      <c r="BK969" s="43"/>
      <c r="BL969" s="43"/>
      <c r="BM969" s="43"/>
      <c r="BN969" s="43"/>
    </row>
    <row r="970" ht="13.5" customHeight="1">
      <c r="A970" s="11"/>
      <c r="B970" s="11"/>
      <c r="C970" s="43"/>
      <c r="D970" s="43"/>
      <c r="E970" s="43"/>
      <c r="F970" s="43"/>
      <c r="G970" s="43"/>
      <c r="H970" s="43"/>
      <c r="I970" s="43"/>
      <c r="J970" s="43"/>
      <c r="K970" s="43"/>
      <c r="L970" s="43"/>
      <c r="M970" s="43"/>
      <c r="N970" s="43"/>
      <c r="O970" s="43"/>
      <c r="P970" s="43"/>
      <c r="Q970" s="44"/>
      <c r="R970" s="44"/>
      <c r="S970" s="43"/>
      <c r="T970" s="43"/>
      <c r="U970" s="44"/>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43"/>
      <c r="BH970" s="43"/>
      <c r="BI970" s="43"/>
      <c r="BJ970" s="43"/>
      <c r="BK970" s="43"/>
      <c r="BL970" s="43"/>
      <c r="BM970" s="43"/>
      <c r="BN970" s="43"/>
    </row>
    <row r="971" ht="13.5" customHeight="1">
      <c r="A971" s="11"/>
      <c r="B971" s="11"/>
      <c r="C971" s="43"/>
      <c r="D971" s="43"/>
      <c r="E971" s="43"/>
      <c r="F971" s="43"/>
      <c r="G971" s="43"/>
      <c r="H971" s="43"/>
      <c r="I971" s="43"/>
      <c r="J971" s="43"/>
      <c r="K971" s="43"/>
      <c r="L971" s="43"/>
      <c r="M971" s="43"/>
      <c r="N971" s="43"/>
      <c r="O971" s="43"/>
      <c r="P971" s="43"/>
      <c r="Q971" s="44"/>
      <c r="R971" s="44"/>
      <c r="S971" s="43"/>
      <c r="T971" s="43"/>
      <c r="U971" s="44"/>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43"/>
      <c r="BH971" s="43"/>
      <c r="BI971" s="43"/>
      <c r="BJ971" s="43"/>
      <c r="BK971" s="43"/>
      <c r="BL971" s="43"/>
      <c r="BM971" s="43"/>
      <c r="BN971" s="43"/>
    </row>
    <row r="972" ht="13.5" customHeight="1">
      <c r="A972" s="11"/>
      <c r="B972" s="11"/>
      <c r="C972" s="43"/>
      <c r="D972" s="43"/>
      <c r="E972" s="43"/>
      <c r="F972" s="43"/>
      <c r="G972" s="43"/>
      <c r="H972" s="43"/>
      <c r="I972" s="43"/>
      <c r="J972" s="43"/>
      <c r="K972" s="43"/>
      <c r="L972" s="43"/>
      <c r="M972" s="43"/>
      <c r="N972" s="43"/>
      <c r="O972" s="43"/>
      <c r="P972" s="43"/>
      <c r="Q972" s="44"/>
      <c r="R972" s="44"/>
      <c r="S972" s="43"/>
      <c r="T972" s="43"/>
      <c r="U972" s="44"/>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43"/>
      <c r="BH972" s="43"/>
      <c r="BI972" s="43"/>
      <c r="BJ972" s="43"/>
      <c r="BK972" s="43"/>
      <c r="BL972" s="43"/>
      <c r="BM972" s="43"/>
      <c r="BN972" s="43"/>
    </row>
    <row r="973" ht="13.5" customHeight="1">
      <c r="A973" s="11"/>
      <c r="B973" s="11"/>
      <c r="C973" s="43"/>
      <c r="D973" s="43"/>
      <c r="E973" s="43"/>
      <c r="F973" s="43"/>
      <c r="G973" s="43"/>
      <c r="H973" s="43"/>
      <c r="I973" s="43"/>
      <c r="J973" s="43"/>
      <c r="K973" s="43"/>
      <c r="L973" s="43"/>
      <c r="M973" s="43"/>
      <c r="N973" s="43"/>
      <c r="O973" s="43"/>
      <c r="P973" s="43"/>
      <c r="Q973" s="44"/>
      <c r="R973" s="44"/>
      <c r="S973" s="43"/>
      <c r="T973" s="43"/>
      <c r="U973" s="44"/>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43"/>
      <c r="BH973" s="43"/>
      <c r="BI973" s="43"/>
      <c r="BJ973" s="43"/>
      <c r="BK973" s="43"/>
      <c r="BL973" s="43"/>
      <c r="BM973" s="43"/>
      <c r="BN973" s="43"/>
    </row>
    <row r="974" ht="13.5" customHeight="1">
      <c r="A974" s="11"/>
      <c r="B974" s="11"/>
      <c r="C974" s="43"/>
      <c r="D974" s="43"/>
      <c r="E974" s="43"/>
      <c r="F974" s="43"/>
      <c r="G974" s="43"/>
      <c r="H974" s="43"/>
      <c r="I974" s="43"/>
      <c r="J974" s="43"/>
      <c r="K974" s="43"/>
      <c r="L974" s="43"/>
      <c r="M974" s="43"/>
      <c r="N974" s="43"/>
      <c r="O974" s="43"/>
      <c r="P974" s="43"/>
      <c r="Q974" s="44"/>
      <c r="R974" s="44"/>
      <c r="S974" s="43"/>
      <c r="T974" s="43"/>
      <c r="U974" s="44"/>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43"/>
      <c r="BH974" s="43"/>
      <c r="BI974" s="43"/>
      <c r="BJ974" s="43"/>
      <c r="BK974" s="43"/>
      <c r="BL974" s="43"/>
      <c r="BM974" s="43"/>
      <c r="BN974" s="43"/>
    </row>
    <row r="975" ht="13.5" customHeight="1">
      <c r="A975" s="11"/>
      <c r="B975" s="11"/>
      <c r="C975" s="43"/>
      <c r="D975" s="43"/>
      <c r="E975" s="43"/>
      <c r="F975" s="43"/>
      <c r="G975" s="43"/>
      <c r="H975" s="43"/>
      <c r="I975" s="43"/>
      <c r="J975" s="43"/>
      <c r="K975" s="43"/>
      <c r="L975" s="43"/>
      <c r="M975" s="43"/>
      <c r="N975" s="43"/>
      <c r="O975" s="43"/>
      <c r="P975" s="43"/>
      <c r="Q975" s="44"/>
      <c r="R975" s="44"/>
      <c r="S975" s="43"/>
      <c r="T975" s="43"/>
      <c r="U975" s="44"/>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43"/>
      <c r="BH975" s="43"/>
      <c r="BI975" s="43"/>
      <c r="BJ975" s="43"/>
      <c r="BK975" s="43"/>
      <c r="BL975" s="43"/>
      <c r="BM975" s="43"/>
      <c r="BN975" s="43"/>
    </row>
    <row r="976" ht="13.5" customHeight="1">
      <c r="A976" s="11"/>
      <c r="B976" s="11"/>
      <c r="C976" s="43"/>
      <c r="D976" s="43"/>
      <c r="E976" s="43"/>
      <c r="F976" s="43"/>
      <c r="G976" s="43"/>
      <c r="H976" s="43"/>
      <c r="I976" s="43"/>
      <c r="J976" s="43"/>
      <c r="K976" s="43"/>
      <c r="L976" s="43"/>
      <c r="M976" s="43"/>
      <c r="N976" s="43"/>
      <c r="O976" s="43"/>
      <c r="P976" s="43"/>
      <c r="Q976" s="44"/>
      <c r="R976" s="44"/>
      <c r="S976" s="43"/>
      <c r="T976" s="43"/>
      <c r="U976" s="44"/>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43"/>
      <c r="BH976" s="43"/>
      <c r="BI976" s="43"/>
      <c r="BJ976" s="43"/>
      <c r="BK976" s="43"/>
      <c r="BL976" s="43"/>
      <c r="BM976" s="43"/>
      <c r="BN976" s="43"/>
    </row>
    <row r="977" ht="13.5" customHeight="1">
      <c r="A977" s="11"/>
      <c r="B977" s="11"/>
      <c r="C977" s="43"/>
      <c r="D977" s="43"/>
      <c r="E977" s="43"/>
      <c r="F977" s="43"/>
      <c r="G977" s="43"/>
      <c r="H977" s="43"/>
      <c r="I977" s="43"/>
      <c r="J977" s="43"/>
      <c r="K977" s="43"/>
      <c r="L977" s="43"/>
      <c r="M977" s="43"/>
      <c r="N977" s="43"/>
      <c r="O977" s="43"/>
      <c r="P977" s="43"/>
      <c r="Q977" s="44"/>
      <c r="R977" s="44"/>
      <c r="S977" s="43"/>
      <c r="T977" s="43"/>
      <c r="U977" s="44"/>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43"/>
      <c r="BH977" s="43"/>
      <c r="BI977" s="43"/>
      <c r="BJ977" s="43"/>
      <c r="BK977" s="43"/>
      <c r="BL977" s="43"/>
      <c r="BM977" s="43"/>
      <c r="BN977" s="43"/>
    </row>
    <row r="978" ht="13.5" customHeight="1">
      <c r="A978" s="11"/>
      <c r="B978" s="11"/>
      <c r="C978" s="43"/>
      <c r="D978" s="43"/>
      <c r="E978" s="43"/>
      <c r="F978" s="43"/>
      <c r="G978" s="43"/>
      <c r="H978" s="43"/>
      <c r="I978" s="43"/>
      <c r="J978" s="43"/>
      <c r="K978" s="43"/>
      <c r="L978" s="43"/>
      <c r="M978" s="43"/>
      <c r="N978" s="43"/>
      <c r="O978" s="43"/>
      <c r="P978" s="43"/>
      <c r="Q978" s="44"/>
      <c r="R978" s="44"/>
      <c r="S978" s="43"/>
      <c r="T978" s="43"/>
      <c r="U978" s="44"/>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43"/>
      <c r="BH978" s="43"/>
      <c r="BI978" s="43"/>
      <c r="BJ978" s="43"/>
      <c r="BK978" s="43"/>
      <c r="BL978" s="43"/>
      <c r="BM978" s="43"/>
      <c r="BN978" s="43"/>
    </row>
    <row r="979" ht="13.5" customHeight="1">
      <c r="A979" s="11"/>
      <c r="B979" s="11"/>
      <c r="C979" s="43"/>
      <c r="D979" s="43"/>
      <c r="E979" s="43"/>
      <c r="F979" s="43"/>
      <c r="G979" s="43"/>
      <c r="H979" s="43"/>
      <c r="I979" s="43"/>
      <c r="J979" s="43"/>
      <c r="K979" s="43"/>
      <c r="L979" s="43"/>
      <c r="M979" s="43"/>
      <c r="N979" s="43"/>
      <c r="O979" s="43"/>
      <c r="P979" s="43"/>
      <c r="Q979" s="44"/>
      <c r="R979" s="44"/>
      <c r="S979" s="43"/>
      <c r="T979" s="43"/>
      <c r="U979" s="44"/>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43"/>
      <c r="BH979" s="43"/>
      <c r="BI979" s="43"/>
      <c r="BJ979" s="43"/>
      <c r="BK979" s="43"/>
      <c r="BL979" s="43"/>
      <c r="BM979" s="43"/>
      <c r="BN979" s="43"/>
    </row>
    <row r="980" ht="13.5" customHeight="1">
      <c r="A980" s="11"/>
      <c r="B980" s="11"/>
      <c r="C980" s="43"/>
      <c r="D980" s="43"/>
      <c r="E980" s="43"/>
      <c r="F980" s="43"/>
      <c r="G980" s="43"/>
      <c r="H980" s="43"/>
      <c r="I980" s="43"/>
      <c r="J980" s="43"/>
      <c r="K980" s="43"/>
      <c r="L980" s="43"/>
      <c r="M980" s="43"/>
      <c r="N980" s="43"/>
      <c r="O980" s="43"/>
      <c r="P980" s="43"/>
      <c r="Q980" s="44"/>
      <c r="R980" s="44"/>
      <c r="S980" s="43"/>
      <c r="T980" s="43"/>
      <c r="U980" s="44"/>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43"/>
      <c r="BH980" s="43"/>
      <c r="BI980" s="43"/>
      <c r="BJ980" s="43"/>
      <c r="BK980" s="43"/>
      <c r="BL980" s="43"/>
      <c r="BM980" s="43"/>
      <c r="BN980" s="43"/>
    </row>
    <row r="981" ht="13.5" customHeight="1">
      <c r="A981" s="11"/>
      <c r="B981" s="11"/>
      <c r="C981" s="43"/>
      <c r="D981" s="43"/>
      <c r="E981" s="43"/>
      <c r="F981" s="43"/>
      <c r="G981" s="43"/>
      <c r="H981" s="43"/>
      <c r="I981" s="43"/>
      <c r="J981" s="43"/>
      <c r="K981" s="43"/>
      <c r="L981" s="43"/>
      <c r="M981" s="43"/>
      <c r="N981" s="43"/>
      <c r="O981" s="43"/>
      <c r="P981" s="43"/>
      <c r="Q981" s="44"/>
      <c r="R981" s="44"/>
      <c r="S981" s="43"/>
      <c r="T981" s="43"/>
      <c r="U981" s="44"/>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43"/>
      <c r="BH981" s="43"/>
      <c r="BI981" s="43"/>
      <c r="BJ981" s="43"/>
      <c r="BK981" s="43"/>
      <c r="BL981" s="43"/>
      <c r="BM981" s="43"/>
      <c r="BN981" s="43"/>
    </row>
    <row r="982" ht="13.5" customHeight="1">
      <c r="A982" s="11"/>
      <c r="B982" s="11"/>
      <c r="C982" s="43"/>
      <c r="D982" s="43"/>
      <c r="E982" s="43"/>
      <c r="F982" s="43"/>
      <c r="G982" s="43"/>
      <c r="H982" s="43"/>
      <c r="I982" s="43"/>
      <c r="J982" s="43"/>
      <c r="K982" s="43"/>
      <c r="L982" s="43"/>
      <c r="M982" s="43"/>
      <c r="N982" s="43"/>
      <c r="O982" s="43"/>
      <c r="P982" s="43"/>
      <c r="Q982" s="44"/>
      <c r="R982" s="44"/>
      <c r="S982" s="43"/>
      <c r="T982" s="43"/>
      <c r="U982" s="44"/>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43"/>
      <c r="BH982" s="43"/>
      <c r="BI982" s="43"/>
      <c r="BJ982" s="43"/>
      <c r="BK982" s="43"/>
      <c r="BL982" s="43"/>
      <c r="BM982" s="43"/>
      <c r="BN982" s="43"/>
    </row>
    <row r="983" ht="13.5" customHeight="1">
      <c r="A983" s="11"/>
      <c r="B983" s="11"/>
      <c r="C983" s="43"/>
      <c r="D983" s="43"/>
      <c r="E983" s="43"/>
      <c r="F983" s="43"/>
      <c r="G983" s="43"/>
      <c r="H983" s="43"/>
      <c r="I983" s="43"/>
      <c r="J983" s="43"/>
      <c r="K983" s="43"/>
      <c r="L983" s="43"/>
      <c r="M983" s="43"/>
      <c r="N983" s="43"/>
      <c r="O983" s="43"/>
      <c r="P983" s="43"/>
      <c r="Q983" s="44"/>
      <c r="R983" s="44"/>
      <c r="S983" s="43"/>
      <c r="T983" s="43"/>
      <c r="U983" s="44"/>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43"/>
      <c r="BH983" s="43"/>
      <c r="BI983" s="43"/>
      <c r="BJ983" s="43"/>
      <c r="BK983" s="43"/>
      <c r="BL983" s="43"/>
      <c r="BM983" s="43"/>
      <c r="BN983" s="43"/>
    </row>
    <row r="984" ht="13.5" customHeight="1">
      <c r="A984" s="11"/>
      <c r="B984" s="11"/>
      <c r="C984" s="43"/>
      <c r="D984" s="43"/>
      <c r="E984" s="43"/>
      <c r="F984" s="43"/>
      <c r="G984" s="43"/>
      <c r="H984" s="43"/>
      <c r="I984" s="43"/>
      <c r="J984" s="43"/>
      <c r="K984" s="43"/>
      <c r="L984" s="43"/>
      <c r="M984" s="43"/>
      <c r="N984" s="43"/>
      <c r="O984" s="43"/>
      <c r="P984" s="43"/>
      <c r="Q984" s="44"/>
      <c r="R984" s="44"/>
      <c r="S984" s="43"/>
      <c r="T984" s="43"/>
      <c r="U984" s="44"/>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43"/>
      <c r="BH984" s="43"/>
      <c r="BI984" s="43"/>
      <c r="BJ984" s="43"/>
      <c r="BK984" s="43"/>
      <c r="BL984" s="43"/>
      <c r="BM984" s="43"/>
      <c r="BN984" s="43"/>
    </row>
    <row r="985" ht="13.5" customHeight="1">
      <c r="A985" s="11"/>
      <c r="B985" s="11"/>
      <c r="C985" s="43"/>
      <c r="D985" s="43"/>
      <c r="E985" s="43"/>
      <c r="F985" s="43"/>
      <c r="G985" s="43"/>
      <c r="H985" s="43"/>
      <c r="I985" s="43"/>
      <c r="J985" s="43"/>
      <c r="K985" s="43"/>
      <c r="L985" s="43"/>
      <c r="M985" s="43"/>
      <c r="N985" s="43"/>
      <c r="O985" s="43"/>
      <c r="P985" s="43"/>
      <c r="Q985" s="44"/>
      <c r="R985" s="44"/>
      <c r="S985" s="43"/>
      <c r="T985" s="43"/>
      <c r="U985" s="44"/>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43"/>
      <c r="BH985" s="43"/>
      <c r="BI985" s="43"/>
      <c r="BJ985" s="43"/>
      <c r="BK985" s="43"/>
      <c r="BL985" s="43"/>
      <c r="BM985" s="43"/>
      <c r="BN985" s="43"/>
    </row>
    <row r="986" ht="13.5" customHeight="1">
      <c r="A986" s="11"/>
      <c r="B986" s="11"/>
      <c r="C986" s="43"/>
      <c r="D986" s="43"/>
      <c r="E986" s="43"/>
      <c r="F986" s="43"/>
      <c r="G986" s="43"/>
      <c r="H986" s="43"/>
      <c r="I986" s="43"/>
      <c r="J986" s="43"/>
      <c r="K986" s="43"/>
      <c r="L986" s="43"/>
      <c r="M986" s="43"/>
      <c r="N986" s="43"/>
      <c r="O986" s="43"/>
      <c r="P986" s="43"/>
      <c r="Q986" s="44"/>
      <c r="R986" s="44"/>
      <c r="S986" s="43"/>
      <c r="T986" s="43"/>
      <c r="U986" s="44"/>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43"/>
      <c r="BH986" s="43"/>
      <c r="BI986" s="43"/>
      <c r="BJ986" s="43"/>
      <c r="BK986" s="43"/>
      <c r="BL986" s="43"/>
      <c r="BM986" s="43"/>
      <c r="BN986" s="43"/>
    </row>
    <row r="987" ht="13.5" customHeight="1">
      <c r="A987" s="11"/>
      <c r="B987" s="11"/>
      <c r="C987" s="43"/>
      <c r="D987" s="43"/>
      <c r="E987" s="43"/>
      <c r="F987" s="43"/>
      <c r="G987" s="43"/>
      <c r="H987" s="43"/>
      <c r="I987" s="43"/>
      <c r="J987" s="43"/>
      <c r="K987" s="43"/>
      <c r="L987" s="43"/>
      <c r="M987" s="43"/>
      <c r="N987" s="43"/>
      <c r="O987" s="43"/>
      <c r="P987" s="43"/>
      <c r="Q987" s="44"/>
      <c r="R987" s="44"/>
      <c r="S987" s="43"/>
      <c r="T987" s="43"/>
      <c r="U987" s="44"/>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43"/>
      <c r="BH987" s="43"/>
      <c r="BI987" s="43"/>
      <c r="BJ987" s="43"/>
      <c r="BK987" s="43"/>
      <c r="BL987" s="43"/>
      <c r="BM987" s="43"/>
      <c r="BN987" s="43"/>
    </row>
    <row r="988" ht="13.5" customHeight="1">
      <c r="A988" s="11"/>
      <c r="B988" s="11"/>
      <c r="C988" s="43"/>
      <c r="D988" s="43"/>
      <c r="E988" s="43"/>
      <c r="F988" s="43"/>
      <c r="G988" s="43"/>
      <c r="H988" s="43"/>
      <c r="I988" s="43"/>
      <c r="J988" s="43"/>
      <c r="K988" s="43"/>
      <c r="L988" s="43"/>
      <c r="M988" s="43"/>
      <c r="N988" s="43"/>
      <c r="O988" s="43"/>
      <c r="P988" s="43"/>
      <c r="Q988" s="44"/>
      <c r="R988" s="44"/>
      <c r="S988" s="43"/>
      <c r="T988" s="43"/>
      <c r="U988" s="44"/>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43"/>
      <c r="BH988" s="43"/>
      <c r="BI988" s="43"/>
      <c r="BJ988" s="43"/>
      <c r="BK988" s="43"/>
      <c r="BL988" s="43"/>
      <c r="BM988" s="43"/>
      <c r="BN988" s="43"/>
    </row>
    <row r="989" ht="13.5" customHeight="1">
      <c r="A989" s="11"/>
      <c r="B989" s="11"/>
      <c r="C989" s="43"/>
      <c r="D989" s="43"/>
      <c r="E989" s="43"/>
      <c r="F989" s="43"/>
      <c r="G989" s="43"/>
      <c r="H989" s="43"/>
      <c r="I989" s="43"/>
      <c r="J989" s="43"/>
      <c r="K989" s="43"/>
      <c r="L989" s="43"/>
      <c r="M989" s="43"/>
      <c r="N989" s="43"/>
      <c r="O989" s="43"/>
      <c r="P989" s="43"/>
      <c r="Q989" s="44"/>
      <c r="R989" s="44"/>
      <c r="S989" s="43"/>
      <c r="T989" s="43"/>
      <c r="U989" s="44"/>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43"/>
      <c r="BH989" s="43"/>
      <c r="BI989" s="43"/>
      <c r="BJ989" s="43"/>
      <c r="BK989" s="43"/>
      <c r="BL989" s="43"/>
      <c r="BM989" s="43"/>
      <c r="BN989" s="43"/>
    </row>
    <row r="990" ht="13.5" customHeight="1">
      <c r="A990" s="11"/>
      <c r="B990" s="11"/>
      <c r="C990" s="43"/>
      <c r="D990" s="43"/>
      <c r="E990" s="43"/>
      <c r="F990" s="43"/>
      <c r="G990" s="43"/>
      <c r="H990" s="43"/>
      <c r="I990" s="43"/>
      <c r="J990" s="43"/>
      <c r="K990" s="43"/>
      <c r="L990" s="43"/>
      <c r="M990" s="43"/>
      <c r="N990" s="43"/>
      <c r="O990" s="43"/>
      <c r="P990" s="43"/>
      <c r="Q990" s="44"/>
      <c r="R990" s="44"/>
      <c r="S990" s="43"/>
      <c r="T990" s="43"/>
      <c r="U990" s="44"/>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43"/>
      <c r="BH990" s="43"/>
      <c r="BI990" s="43"/>
      <c r="BJ990" s="43"/>
      <c r="BK990" s="43"/>
      <c r="BL990" s="43"/>
      <c r="BM990" s="43"/>
      <c r="BN990" s="43"/>
    </row>
    <row r="991" ht="13.5" customHeight="1">
      <c r="A991" s="11"/>
      <c r="B991" s="11"/>
      <c r="C991" s="43"/>
      <c r="D991" s="43"/>
      <c r="E991" s="43"/>
      <c r="F991" s="43"/>
      <c r="G991" s="43"/>
      <c r="H991" s="43"/>
      <c r="I991" s="43"/>
      <c r="J991" s="43"/>
      <c r="K991" s="43"/>
      <c r="L991" s="43"/>
      <c r="M991" s="43"/>
      <c r="N991" s="43"/>
      <c r="O991" s="43"/>
      <c r="P991" s="43"/>
      <c r="Q991" s="44"/>
      <c r="R991" s="44"/>
      <c r="S991" s="43"/>
      <c r="T991" s="43"/>
      <c r="U991" s="44"/>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43"/>
      <c r="BH991" s="43"/>
      <c r="BI991" s="43"/>
      <c r="BJ991" s="43"/>
      <c r="BK991" s="43"/>
      <c r="BL991" s="43"/>
      <c r="BM991" s="43"/>
      <c r="BN991" s="43"/>
    </row>
    <row r="992" ht="13.5" customHeight="1">
      <c r="A992" s="11"/>
      <c r="B992" s="11"/>
      <c r="C992" s="43"/>
      <c r="D992" s="43"/>
      <c r="E992" s="43"/>
      <c r="F992" s="43"/>
      <c r="G992" s="43"/>
      <c r="H992" s="43"/>
      <c r="I992" s="43"/>
      <c r="J992" s="43"/>
      <c r="K992" s="43"/>
      <c r="L992" s="43"/>
      <c r="M992" s="43"/>
      <c r="N992" s="43"/>
      <c r="O992" s="43"/>
      <c r="P992" s="43"/>
      <c r="Q992" s="44"/>
      <c r="R992" s="44"/>
      <c r="S992" s="43"/>
      <c r="T992" s="43"/>
      <c r="U992" s="44"/>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43"/>
      <c r="BH992" s="43"/>
      <c r="BI992" s="43"/>
      <c r="BJ992" s="43"/>
      <c r="BK992" s="43"/>
      <c r="BL992" s="43"/>
      <c r="BM992" s="43"/>
      <c r="BN992" s="43"/>
    </row>
    <row r="993" ht="13.5" customHeight="1">
      <c r="A993" s="11"/>
      <c r="B993" s="11"/>
      <c r="C993" s="43"/>
      <c r="D993" s="43"/>
      <c r="E993" s="43"/>
      <c r="F993" s="43"/>
      <c r="G993" s="43"/>
      <c r="H993" s="43"/>
      <c r="I993" s="43"/>
      <c r="J993" s="43"/>
      <c r="K993" s="43"/>
      <c r="L993" s="43"/>
      <c r="M993" s="43"/>
      <c r="N993" s="43"/>
      <c r="O993" s="43"/>
      <c r="P993" s="43"/>
      <c r="Q993" s="44"/>
      <c r="R993" s="44"/>
      <c r="S993" s="43"/>
      <c r="T993" s="43"/>
      <c r="U993" s="44"/>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43"/>
      <c r="BH993" s="43"/>
      <c r="BI993" s="43"/>
      <c r="BJ993" s="43"/>
      <c r="BK993" s="43"/>
      <c r="BL993" s="43"/>
      <c r="BM993" s="43"/>
      <c r="BN993" s="43"/>
    </row>
    <row r="994" ht="13.5" customHeight="1">
      <c r="A994" s="11"/>
      <c r="B994" s="11"/>
      <c r="C994" s="43"/>
      <c r="D994" s="43"/>
      <c r="E994" s="43"/>
      <c r="F994" s="43"/>
      <c r="G994" s="43"/>
      <c r="H994" s="43"/>
      <c r="I994" s="43"/>
      <c r="J994" s="43"/>
      <c r="K994" s="43"/>
      <c r="L994" s="43"/>
      <c r="M994" s="43"/>
      <c r="N994" s="43"/>
      <c r="O994" s="43"/>
      <c r="P994" s="43"/>
      <c r="Q994" s="44"/>
      <c r="R994" s="44"/>
      <c r="S994" s="43"/>
      <c r="T994" s="43"/>
      <c r="U994" s="44"/>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43"/>
      <c r="BH994" s="43"/>
      <c r="BI994" s="43"/>
      <c r="BJ994" s="43"/>
      <c r="BK994" s="43"/>
      <c r="BL994" s="43"/>
      <c r="BM994" s="43"/>
      <c r="BN994" s="43"/>
    </row>
    <row r="995" ht="13.5" customHeight="1">
      <c r="A995" s="11"/>
      <c r="B995" s="11"/>
      <c r="C995" s="43"/>
      <c r="D995" s="43"/>
      <c r="E995" s="43"/>
      <c r="F995" s="43"/>
      <c r="G995" s="43"/>
      <c r="H995" s="43"/>
      <c r="I995" s="43"/>
      <c r="J995" s="43"/>
      <c r="K995" s="43"/>
      <c r="L995" s="43"/>
      <c r="M995" s="43"/>
      <c r="N995" s="43"/>
      <c r="O995" s="43"/>
      <c r="P995" s="43"/>
      <c r="Q995" s="44"/>
      <c r="R995" s="44"/>
      <c r="S995" s="43"/>
      <c r="T995" s="43"/>
      <c r="U995" s="44"/>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43"/>
      <c r="BH995" s="43"/>
      <c r="BI995" s="43"/>
      <c r="BJ995" s="43"/>
      <c r="BK995" s="43"/>
      <c r="BL995" s="43"/>
      <c r="BM995" s="43"/>
      <c r="BN995" s="43"/>
    </row>
    <row r="996" ht="13.5" customHeight="1">
      <c r="A996" s="11"/>
      <c r="B996" s="11"/>
      <c r="C996" s="43"/>
      <c r="D996" s="43"/>
      <c r="E996" s="43"/>
      <c r="F996" s="43"/>
      <c r="G996" s="43"/>
      <c r="H996" s="43"/>
      <c r="I996" s="43"/>
      <c r="J996" s="43"/>
      <c r="K996" s="43"/>
      <c r="L996" s="43"/>
      <c r="M996" s="43"/>
      <c r="N996" s="43"/>
      <c r="O996" s="43"/>
      <c r="P996" s="43"/>
      <c r="Q996" s="44"/>
      <c r="R996" s="44"/>
      <c r="S996" s="43"/>
      <c r="T996" s="43"/>
      <c r="U996" s="44"/>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43"/>
      <c r="BH996" s="43"/>
      <c r="BI996" s="43"/>
      <c r="BJ996" s="43"/>
      <c r="BK996" s="43"/>
      <c r="BL996" s="43"/>
      <c r="BM996" s="43"/>
      <c r="BN996" s="43"/>
    </row>
    <row r="997" ht="13.5" customHeight="1">
      <c r="A997" s="11"/>
      <c r="B997" s="11"/>
      <c r="C997" s="43"/>
      <c r="D997" s="43"/>
      <c r="E997" s="43"/>
      <c r="F997" s="43"/>
      <c r="G997" s="43"/>
      <c r="H997" s="43"/>
      <c r="I997" s="43"/>
      <c r="J997" s="43"/>
      <c r="K997" s="43"/>
      <c r="L997" s="43"/>
      <c r="M997" s="43"/>
      <c r="N997" s="43"/>
      <c r="O997" s="43"/>
      <c r="P997" s="43"/>
      <c r="Q997" s="44"/>
      <c r="R997" s="44"/>
      <c r="S997" s="43"/>
      <c r="T997" s="43"/>
      <c r="U997" s="44"/>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43"/>
      <c r="BH997" s="43"/>
      <c r="BI997" s="43"/>
      <c r="BJ997" s="43"/>
      <c r="BK997" s="43"/>
      <c r="BL997" s="43"/>
      <c r="BM997" s="43"/>
      <c r="BN997" s="43"/>
    </row>
    <row r="998" ht="13.5" customHeight="1">
      <c r="A998" s="11"/>
      <c r="B998" s="11"/>
      <c r="C998" s="43"/>
      <c r="D998" s="43"/>
      <c r="E998" s="43"/>
      <c r="F998" s="43"/>
      <c r="G998" s="43"/>
      <c r="H998" s="43"/>
      <c r="I998" s="43"/>
      <c r="J998" s="43"/>
      <c r="K998" s="43"/>
      <c r="L998" s="43"/>
      <c r="M998" s="43"/>
      <c r="N998" s="43"/>
      <c r="O998" s="43"/>
      <c r="P998" s="43"/>
      <c r="Q998" s="44"/>
      <c r="R998" s="44"/>
      <c r="S998" s="43"/>
      <c r="T998" s="43"/>
      <c r="U998" s="44"/>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43"/>
      <c r="BH998" s="43"/>
      <c r="BI998" s="43"/>
      <c r="BJ998" s="43"/>
      <c r="BK998" s="43"/>
      <c r="BL998" s="43"/>
      <c r="BM998" s="43"/>
      <c r="BN998" s="43"/>
    </row>
    <row r="999" ht="13.5" customHeight="1">
      <c r="A999" s="11"/>
      <c r="B999" s="11"/>
      <c r="C999" s="43"/>
      <c r="D999" s="43"/>
      <c r="E999" s="43"/>
      <c r="F999" s="43"/>
      <c r="G999" s="43"/>
      <c r="H999" s="43"/>
      <c r="I999" s="43"/>
      <c r="J999" s="43"/>
      <c r="K999" s="43"/>
      <c r="L999" s="43"/>
      <c r="M999" s="43"/>
      <c r="N999" s="43"/>
      <c r="O999" s="43"/>
      <c r="P999" s="43"/>
      <c r="Q999" s="44"/>
      <c r="R999" s="44"/>
      <c r="S999" s="43"/>
      <c r="T999" s="43"/>
      <c r="U999" s="44"/>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43"/>
      <c r="BH999" s="43"/>
      <c r="BI999" s="43"/>
      <c r="BJ999" s="43"/>
      <c r="BK999" s="43"/>
      <c r="BL999" s="43"/>
      <c r="BM999" s="43"/>
      <c r="BN999" s="43"/>
    </row>
    <row r="1000" ht="13.5" customHeight="1">
      <c r="A1000" s="11"/>
      <c r="B1000" s="11"/>
      <c r="C1000" s="43"/>
      <c r="D1000" s="43"/>
      <c r="E1000" s="43"/>
      <c r="F1000" s="43"/>
      <c r="G1000" s="43"/>
      <c r="H1000" s="43"/>
      <c r="I1000" s="43"/>
      <c r="J1000" s="43"/>
      <c r="K1000" s="43"/>
      <c r="L1000" s="43"/>
      <c r="M1000" s="43"/>
      <c r="N1000" s="43"/>
      <c r="O1000" s="43"/>
      <c r="P1000" s="43"/>
      <c r="Q1000" s="44"/>
      <c r="R1000" s="44"/>
      <c r="S1000" s="43"/>
      <c r="T1000" s="43"/>
      <c r="U1000" s="44"/>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43"/>
      <c r="BH1000" s="43"/>
      <c r="BI1000" s="43"/>
      <c r="BJ1000" s="43"/>
      <c r="BK1000" s="43"/>
      <c r="BL1000" s="43"/>
      <c r="BM1000" s="43"/>
      <c r="BN1000" s="43"/>
    </row>
  </sheetData>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2.63"/>
    <col customWidth="1" min="2" max="2" width="8.5"/>
    <col customWidth="1" min="3" max="64" width="8.63"/>
  </cols>
  <sheetData>
    <row r="1" ht="12.75" customHeight="1">
      <c r="A1" s="90" t="s">
        <v>402</v>
      </c>
      <c r="B1" s="89">
        <v>1.0</v>
      </c>
      <c r="C1" s="89">
        <v>2.0</v>
      </c>
      <c r="D1" s="89">
        <v>4.0</v>
      </c>
      <c r="E1" s="89">
        <v>6.0</v>
      </c>
      <c r="F1" s="89">
        <v>8.0</v>
      </c>
      <c r="G1" s="89">
        <v>10.0</v>
      </c>
      <c r="H1" s="89">
        <v>11.0</v>
      </c>
      <c r="I1" s="89">
        <v>12.0</v>
      </c>
      <c r="J1" s="89">
        <v>14.0</v>
      </c>
      <c r="K1" s="89">
        <v>15.0</v>
      </c>
      <c r="L1" s="89">
        <v>17.0</v>
      </c>
      <c r="M1" s="89">
        <v>19.0</v>
      </c>
      <c r="N1" s="89">
        <v>20.0</v>
      </c>
      <c r="O1" s="89">
        <v>22.0</v>
      </c>
      <c r="P1" s="47">
        <v>24.0</v>
      </c>
      <c r="Q1" s="89">
        <v>25.0</v>
      </c>
      <c r="R1" s="89">
        <v>26.0</v>
      </c>
      <c r="S1" s="47">
        <v>27.0</v>
      </c>
      <c r="T1" s="89">
        <v>30.0</v>
      </c>
      <c r="U1" s="89">
        <v>31.0</v>
      </c>
      <c r="V1" s="89">
        <v>33.0</v>
      </c>
      <c r="W1" s="89">
        <v>34.0</v>
      </c>
      <c r="X1" s="89">
        <v>35.0</v>
      </c>
      <c r="Y1" s="89">
        <v>36.0</v>
      </c>
      <c r="Z1" s="89">
        <v>37.0</v>
      </c>
      <c r="AA1" s="89">
        <v>38.0</v>
      </c>
      <c r="AB1" s="89">
        <v>40.0</v>
      </c>
      <c r="AC1" s="89">
        <v>42.0</v>
      </c>
      <c r="AD1" s="89">
        <v>44.0</v>
      </c>
      <c r="AE1" s="89">
        <v>45.0</v>
      </c>
      <c r="AF1" s="89">
        <v>46.0</v>
      </c>
      <c r="AG1" s="89">
        <v>48.0</v>
      </c>
      <c r="AH1" s="89">
        <v>49.0</v>
      </c>
      <c r="AI1" s="89">
        <v>51.0</v>
      </c>
      <c r="AJ1" s="89">
        <v>52.0</v>
      </c>
      <c r="AK1" s="89">
        <v>54.0</v>
      </c>
      <c r="AL1" s="89">
        <v>56.0</v>
      </c>
      <c r="AM1" s="89">
        <v>58.0</v>
      </c>
      <c r="AN1" s="89">
        <v>60.0</v>
      </c>
      <c r="AO1" s="89">
        <v>62.0</v>
      </c>
      <c r="AP1" s="89">
        <v>64.0</v>
      </c>
      <c r="AQ1" s="89">
        <v>66.0</v>
      </c>
      <c r="AR1" s="89">
        <v>67.0</v>
      </c>
      <c r="AS1" s="89">
        <v>68.0</v>
      </c>
      <c r="AT1" s="89">
        <v>70.0</v>
      </c>
      <c r="AU1" s="89">
        <v>72.0</v>
      </c>
      <c r="AV1" s="89">
        <v>74.0</v>
      </c>
      <c r="AW1" s="89">
        <v>75.0</v>
      </c>
      <c r="AX1" s="89">
        <v>77.0</v>
      </c>
      <c r="AY1" s="89">
        <v>79.0</v>
      </c>
      <c r="AZ1" s="89">
        <v>80.0</v>
      </c>
      <c r="BA1" s="89">
        <v>82.0</v>
      </c>
      <c r="BB1" s="89">
        <v>83.0</v>
      </c>
      <c r="BC1" s="89">
        <v>84.0</v>
      </c>
      <c r="BD1" s="89">
        <v>86.0</v>
      </c>
      <c r="BE1" s="89">
        <v>87.0</v>
      </c>
      <c r="BF1" s="89">
        <v>89.0</v>
      </c>
      <c r="BG1" s="89">
        <v>91.0</v>
      </c>
      <c r="BH1" s="89">
        <v>92.0</v>
      </c>
      <c r="BI1" s="89">
        <v>93.0</v>
      </c>
      <c r="BJ1" s="89">
        <v>94.0</v>
      </c>
      <c r="BK1" s="89">
        <v>95.0</v>
      </c>
      <c r="BL1" s="89">
        <v>96.0</v>
      </c>
    </row>
    <row r="2" ht="12.75" customHeight="1">
      <c r="A2" s="90" t="s">
        <v>511</v>
      </c>
      <c r="B2" s="90" t="s">
        <v>404</v>
      </c>
      <c r="C2" s="90" t="s">
        <v>405</v>
      </c>
      <c r="D2" s="90" t="s">
        <v>406</v>
      </c>
      <c r="E2" s="90" t="s">
        <v>407</v>
      </c>
      <c r="F2" s="90" t="s">
        <v>408</v>
      </c>
      <c r="G2" s="90" t="s">
        <v>409</v>
      </c>
      <c r="H2" s="90" t="s">
        <v>410</v>
      </c>
      <c r="I2" s="90" t="s">
        <v>411</v>
      </c>
      <c r="J2" s="90" t="s">
        <v>412</v>
      </c>
      <c r="K2" s="90" t="s">
        <v>413</v>
      </c>
      <c r="L2" s="90" t="s">
        <v>414</v>
      </c>
      <c r="M2" s="90" t="s">
        <v>415</v>
      </c>
      <c r="N2" s="90" t="s">
        <v>416</v>
      </c>
      <c r="O2" s="90" t="s">
        <v>417</v>
      </c>
      <c r="P2" s="48" t="s">
        <v>418</v>
      </c>
      <c r="Q2" s="90" t="s">
        <v>419</v>
      </c>
      <c r="R2" s="90" t="s">
        <v>420</v>
      </c>
      <c r="S2" s="48" t="s">
        <v>421</v>
      </c>
      <c r="T2" s="90" t="s">
        <v>422</v>
      </c>
      <c r="U2" s="90" t="s">
        <v>423</v>
      </c>
      <c r="V2" s="90" t="s">
        <v>424</v>
      </c>
      <c r="W2" s="90" t="s">
        <v>425</v>
      </c>
      <c r="X2" s="90" t="s">
        <v>426</v>
      </c>
      <c r="Y2" s="90" t="s">
        <v>427</v>
      </c>
      <c r="Z2" s="90" t="s">
        <v>428</v>
      </c>
      <c r="AA2" s="90" t="s">
        <v>429</v>
      </c>
      <c r="AB2" s="90" t="s">
        <v>430</v>
      </c>
      <c r="AC2" s="90" t="s">
        <v>431</v>
      </c>
      <c r="AD2" s="90" t="s">
        <v>432</v>
      </c>
      <c r="AE2" s="90" t="s">
        <v>433</v>
      </c>
      <c r="AF2" s="90" t="s">
        <v>434</v>
      </c>
      <c r="AG2" s="90" t="s">
        <v>435</v>
      </c>
      <c r="AH2" s="90" t="s">
        <v>436</v>
      </c>
      <c r="AI2" s="90" t="s">
        <v>437</v>
      </c>
      <c r="AJ2" s="90" t="s">
        <v>438</v>
      </c>
      <c r="AK2" s="90" t="s">
        <v>439</v>
      </c>
      <c r="AL2" s="90" t="s">
        <v>440</v>
      </c>
      <c r="AM2" s="90" t="s">
        <v>441</v>
      </c>
      <c r="AN2" s="90" t="s">
        <v>442</v>
      </c>
      <c r="AO2" s="90" t="s">
        <v>42</v>
      </c>
      <c r="AP2" s="90" t="s">
        <v>43</v>
      </c>
      <c r="AQ2" s="90" t="s">
        <v>443</v>
      </c>
      <c r="AR2" s="90" t="s">
        <v>444</v>
      </c>
      <c r="AS2" s="90" t="s">
        <v>445</v>
      </c>
      <c r="AT2" s="90" t="s">
        <v>446</v>
      </c>
      <c r="AU2" s="90" t="s">
        <v>447</v>
      </c>
      <c r="AV2" s="90" t="s">
        <v>448</v>
      </c>
      <c r="AW2" s="90" t="s">
        <v>449</v>
      </c>
      <c r="AX2" s="90" t="s">
        <v>450</v>
      </c>
      <c r="AY2" s="90" t="s">
        <v>451</v>
      </c>
      <c r="AZ2" s="90" t="s">
        <v>53</v>
      </c>
      <c r="BA2" s="90" t="s">
        <v>452</v>
      </c>
      <c r="BB2" s="90" t="s">
        <v>453</v>
      </c>
      <c r="BC2" s="90" t="s">
        <v>454</v>
      </c>
      <c r="BD2" s="90" t="s">
        <v>455</v>
      </c>
      <c r="BE2" s="90" t="s">
        <v>456</v>
      </c>
      <c r="BF2" s="90" t="s">
        <v>59</v>
      </c>
      <c r="BG2" s="90" t="s">
        <v>457</v>
      </c>
      <c r="BH2" s="90" t="s">
        <v>458</v>
      </c>
      <c r="BI2" s="90" t="s">
        <v>459</v>
      </c>
      <c r="BJ2" s="90" t="s">
        <v>460</v>
      </c>
      <c r="BK2" s="90" t="s">
        <v>461</v>
      </c>
      <c r="BL2" s="90" t="s">
        <v>462</v>
      </c>
    </row>
    <row r="3" ht="12.75" customHeight="1">
      <c r="A3" s="45" t="s">
        <v>463</v>
      </c>
      <c r="B3" s="41">
        <v>44.64405822753906</v>
      </c>
      <c r="C3" s="41">
        <v>42.89521789550781</v>
      </c>
      <c r="D3" s="41">
        <v>40.38025665283203</v>
      </c>
      <c r="E3" s="41">
        <v>42.92521286010742</v>
      </c>
      <c r="F3" s="41">
        <v>44.8211555480957</v>
      </c>
      <c r="G3" s="41">
        <v>40.191131591796875</v>
      </c>
      <c r="H3" s="41">
        <v>38.50008773803711</v>
      </c>
      <c r="I3" s="41">
        <v>43.5717658996582</v>
      </c>
      <c r="J3" s="41">
        <v>40.450801849365234</v>
      </c>
      <c r="K3" s="41">
        <v>42.16564178466797</v>
      </c>
      <c r="L3" s="41">
        <v>41.19203186035156</v>
      </c>
      <c r="M3" s="41">
        <v>44.28390884399414</v>
      </c>
      <c r="N3" s="41">
        <v>43.65565872192383</v>
      </c>
      <c r="O3" s="41">
        <v>48.656803131103516</v>
      </c>
      <c r="P3" s="49"/>
      <c r="Q3" s="41">
        <v>44.684574127197266</v>
      </c>
      <c r="R3" s="41">
        <v>44.49750900268555</v>
      </c>
      <c r="S3" s="49"/>
      <c r="T3" s="41">
        <v>42.926204681396484</v>
      </c>
      <c r="U3" s="41">
        <v>45.02094268798828</v>
      </c>
      <c r="V3" s="41">
        <v>45.00562286376953</v>
      </c>
      <c r="W3" s="41">
        <v>44.686920166015625</v>
      </c>
      <c r="X3" s="41">
        <v>43.71927261352539</v>
      </c>
      <c r="Y3" s="41">
        <v>44.49993133544922</v>
      </c>
      <c r="Z3" s="41">
        <v>44.3855094909668</v>
      </c>
      <c r="AA3" s="41">
        <v>48.193363189697266</v>
      </c>
      <c r="AB3" s="41">
        <v>44.72794723510742</v>
      </c>
      <c r="AC3" s="41">
        <v>44.85015869140625</v>
      </c>
      <c r="AD3" s="41">
        <v>45.4183235168457</v>
      </c>
      <c r="AE3" s="41">
        <v>41.187896728515625</v>
      </c>
      <c r="AF3" s="41">
        <v>47.32127380371094</v>
      </c>
      <c r="AG3" s="41">
        <v>43.094844818115234</v>
      </c>
      <c r="AH3" s="41">
        <v>43.68186569213867</v>
      </c>
      <c r="AI3" s="41">
        <v>44.462379455566406</v>
      </c>
      <c r="AJ3" s="41">
        <v>42.561187744140625</v>
      </c>
      <c r="AK3" s="41">
        <v>41.22046661376953</v>
      </c>
      <c r="AL3" s="41">
        <v>44.092159271240234</v>
      </c>
      <c r="AM3" s="41">
        <v>44.8696403503418</v>
      </c>
      <c r="AN3" s="41">
        <v>42.5064582824707</v>
      </c>
      <c r="AO3" s="41">
        <v>40.73853302001953</v>
      </c>
      <c r="AP3" s="41">
        <v>39.93630599975586</v>
      </c>
      <c r="AQ3" s="41">
        <v>40.00226974487305</v>
      </c>
      <c r="AR3" s="41">
        <v>40.20163345336914</v>
      </c>
      <c r="AS3" s="41">
        <v>41.710479736328125</v>
      </c>
      <c r="AT3" s="41">
        <v>40.27685546875</v>
      </c>
      <c r="AU3" s="41">
        <v>39.59233856201172</v>
      </c>
      <c r="AV3" s="41">
        <v>47.50106430053711</v>
      </c>
      <c r="AW3" s="41">
        <v>42.073909759521484</v>
      </c>
      <c r="AX3" s="41">
        <v>42.69967269897461</v>
      </c>
      <c r="AY3" s="41">
        <v>41.605255126953125</v>
      </c>
      <c r="AZ3" s="41">
        <v>40.94894027709961</v>
      </c>
      <c r="BA3" s="41">
        <v>41.7170295715332</v>
      </c>
      <c r="BB3" s="41">
        <v>39.96352005004883</v>
      </c>
      <c r="BC3" s="41">
        <v>41.30146789550781</v>
      </c>
      <c r="BD3" s="41">
        <v>44.01111602783203</v>
      </c>
      <c r="BE3" s="41">
        <v>42.44279098510742</v>
      </c>
      <c r="BF3" s="41">
        <v>42.45444107055664</v>
      </c>
      <c r="BG3" s="41">
        <v>41.662315368652344</v>
      </c>
      <c r="BH3" s="41">
        <v>42.00033950805664</v>
      </c>
      <c r="BI3" s="41">
        <v>43.65328598022461</v>
      </c>
      <c r="BJ3" s="41">
        <v>45.542118072509766</v>
      </c>
      <c r="BK3" s="41">
        <v>47.80388641357422</v>
      </c>
      <c r="BL3" s="41">
        <v>44.21089172363281</v>
      </c>
    </row>
    <row r="4" ht="12.75" customHeight="1">
      <c r="A4" s="45" t="s">
        <v>464</v>
      </c>
      <c r="B4" s="41">
        <v>46.30946350097656</v>
      </c>
      <c r="C4" s="41">
        <v>43.979827880859375</v>
      </c>
      <c r="D4" s="41">
        <v>41.642860412597656</v>
      </c>
      <c r="E4" s="41">
        <v>45.70273971557617</v>
      </c>
      <c r="F4" s="41">
        <v>45.85807418823242</v>
      </c>
      <c r="G4" s="41">
        <v>42.860557556152344</v>
      </c>
      <c r="H4" s="41">
        <v>44.7890510559082</v>
      </c>
      <c r="I4" s="41">
        <v>44.96523666381836</v>
      </c>
      <c r="J4" s="41">
        <v>46.12437057495117</v>
      </c>
      <c r="K4" s="41">
        <v>46.00569152832031</v>
      </c>
      <c r="L4" s="41">
        <v>45.26300811767578</v>
      </c>
      <c r="M4" s="41">
        <v>44.91423416137695</v>
      </c>
      <c r="N4" s="41">
        <v>47.6236686706543</v>
      </c>
      <c r="O4" s="41">
        <v>52.161190032958984</v>
      </c>
      <c r="P4" s="49"/>
      <c r="Q4" s="41">
        <v>48.17948532104492</v>
      </c>
      <c r="R4" s="41">
        <v>47.436283111572266</v>
      </c>
      <c r="S4" s="49"/>
      <c r="T4" s="41">
        <v>43.8980598449707</v>
      </c>
      <c r="U4" s="41">
        <v>46.94536590576172</v>
      </c>
      <c r="V4" s="41">
        <v>47.49433898925781</v>
      </c>
      <c r="W4" s="41">
        <v>46.2550048828125</v>
      </c>
      <c r="X4" s="41">
        <v>46.24879837036133</v>
      </c>
      <c r="Y4" s="41">
        <v>45.73322296142578</v>
      </c>
      <c r="Z4" s="41">
        <v>45.889896392822266</v>
      </c>
      <c r="AA4" s="41">
        <v>48.85060501098633</v>
      </c>
      <c r="AB4" s="41">
        <v>45.5638313293457</v>
      </c>
      <c r="AC4" s="41">
        <v>47.425758361816406</v>
      </c>
      <c r="AD4" s="41">
        <v>46.32915115356445</v>
      </c>
      <c r="AE4" s="41">
        <v>46.29765319824219</v>
      </c>
      <c r="AF4" s="41">
        <v>48.37816619873047</v>
      </c>
      <c r="AG4" s="41">
        <v>44.34989547729492</v>
      </c>
      <c r="AH4" s="41">
        <v>44.36887741088867</v>
      </c>
      <c r="AI4" s="41">
        <v>45.428062438964844</v>
      </c>
      <c r="AJ4" s="41">
        <v>45.90912628173828</v>
      </c>
      <c r="AK4" s="41">
        <v>44.07582092285156</v>
      </c>
      <c r="AL4" s="41">
        <v>46.965572357177734</v>
      </c>
      <c r="AM4" s="41">
        <v>52.17386245727539</v>
      </c>
      <c r="AN4" s="41">
        <v>51.06975173950195</v>
      </c>
      <c r="AO4" s="41">
        <v>42.51502227783203</v>
      </c>
      <c r="AP4" s="41">
        <v>43.060733795166016</v>
      </c>
      <c r="AQ4" s="41">
        <v>45.0670051574707</v>
      </c>
      <c r="AR4" s="41">
        <v>43.31705856323242</v>
      </c>
      <c r="AS4" s="41">
        <v>42.83940887451172</v>
      </c>
      <c r="AT4" s="41">
        <v>41.76080322265625</v>
      </c>
      <c r="AU4" s="41">
        <v>42.49156951904297</v>
      </c>
      <c r="AV4" s="41">
        <v>52.95536422729492</v>
      </c>
      <c r="AW4" s="41">
        <v>43.496334075927734</v>
      </c>
      <c r="AX4" s="41">
        <v>45.85190963745117</v>
      </c>
      <c r="AY4" s="41">
        <v>42.86268615722656</v>
      </c>
      <c r="AZ4" s="41">
        <v>41.7264289855957</v>
      </c>
      <c r="BA4" s="41">
        <v>46.45267105102539</v>
      </c>
      <c r="BB4" s="41">
        <v>45.47426986694336</v>
      </c>
      <c r="BC4" s="41">
        <v>44.368751525878906</v>
      </c>
      <c r="BD4" s="41">
        <v>46.23765563964844</v>
      </c>
      <c r="BE4" s="41">
        <v>45.922733306884766</v>
      </c>
      <c r="BF4" s="41">
        <v>43.598087310791016</v>
      </c>
      <c r="BG4" s="41">
        <v>42.96916198730469</v>
      </c>
      <c r="BH4" s="41">
        <v>43.004215240478516</v>
      </c>
      <c r="BI4" s="41">
        <v>47.260616302490234</v>
      </c>
      <c r="BJ4" s="41">
        <v>45.542118072509766</v>
      </c>
      <c r="BK4" s="41">
        <v>47.80388641357422</v>
      </c>
      <c r="BL4" s="41">
        <v>44.21089172363281</v>
      </c>
    </row>
    <row r="5" ht="12.75" customHeight="1">
      <c r="A5" s="45" t="s">
        <v>465</v>
      </c>
      <c r="B5" s="41">
        <v>45.47676086425781</v>
      </c>
      <c r="C5" s="41">
        <v>43.437522888183594</v>
      </c>
      <c r="D5" s="41">
        <v>41.011558532714844</v>
      </c>
      <c r="E5" s="41">
        <v>44.3139762878418</v>
      </c>
      <c r="F5" s="41">
        <v>45.33961486816406</v>
      </c>
      <c r="G5" s="41">
        <v>41.52584457397461</v>
      </c>
      <c r="H5" s="41">
        <v>41.644569396972656</v>
      </c>
      <c r="I5" s="41">
        <v>44.26850128173828</v>
      </c>
      <c r="J5" s="41">
        <v>43.2875862121582</v>
      </c>
      <c r="K5" s="41">
        <v>44.08566665649414</v>
      </c>
      <c r="L5" s="41">
        <v>43.22751998901367</v>
      </c>
      <c r="M5" s="41">
        <v>44.59907150268555</v>
      </c>
      <c r="N5" s="41">
        <v>45.63966369628906</v>
      </c>
      <c r="O5" s="41">
        <v>50.40899658203125</v>
      </c>
      <c r="P5" s="49"/>
      <c r="Q5" s="41">
        <v>46.432029724121094</v>
      </c>
      <c r="R5" s="41">
        <v>45.966896057128906</v>
      </c>
      <c r="S5" s="49"/>
      <c r="T5" s="41">
        <v>43.412132263183594</v>
      </c>
      <c r="U5" s="41">
        <v>45.983154296875</v>
      </c>
      <c r="V5" s="41">
        <v>46.24998092651367</v>
      </c>
      <c r="W5" s="41">
        <v>45.47096252441406</v>
      </c>
      <c r="X5" s="41">
        <v>44.98403549194336</v>
      </c>
      <c r="Y5" s="41">
        <v>45.1165771484375</v>
      </c>
      <c r="Z5" s="41">
        <v>45.13770294189453</v>
      </c>
      <c r="AA5" s="41">
        <v>48.5219841003418</v>
      </c>
      <c r="AB5" s="41">
        <v>45.14588928222656</v>
      </c>
      <c r="AC5" s="41">
        <v>46.13795852661133</v>
      </c>
      <c r="AD5" s="41">
        <v>45.87373733520508</v>
      </c>
      <c r="AE5" s="41">
        <v>43.742774963378906</v>
      </c>
      <c r="AF5" s="41">
        <v>47.8497200012207</v>
      </c>
      <c r="AG5" s="41">
        <v>43.72237014770508</v>
      </c>
      <c r="AH5" s="41">
        <v>44.02537155151367</v>
      </c>
      <c r="AI5" s="41">
        <v>44.945220947265625</v>
      </c>
      <c r="AJ5" s="41">
        <v>44.23515701293945</v>
      </c>
      <c r="AK5" s="41">
        <v>42.64814376831055</v>
      </c>
      <c r="AL5" s="41">
        <v>45.528865814208984</v>
      </c>
      <c r="AM5" s="41">
        <v>48.521751403808594</v>
      </c>
      <c r="AN5" s="41">
        <v>46.78810501098633</v>
      </c>
      <c r="AO5" s="41">
        <v>41.62677764892578</v>
      </c>
      <c r="AP5" s="41">
        <v>41.49851989746094</v>
      </c>
      <c r="AQ5" s="41">
        <v>42.534637451171875</v>
      </c>
      <c r="AR5" s="41">
        <v>41.75934600830078</v>
      </c>
      <c r="AS5" s="41">
        <v>42.27494430541992</v>
      </c>
      <c r="AT5" s="41">
        <v>41.018829345703125</v>
      </c>
      <c r="AU5" s="41">
        <v>41.041954040527344</v>
      </c>
      <c r="AV5" s="41">
        <v>50.228214263916016</v>
      </c>
      <c r="AW5" s="41">
        <v>42.78512191772461</v>
      </c>
      <c r="AX5" s="41">
        <v>44.27579116821289</v>
      </c>
      <c r="AY5" s="41">
        <v>42.233970642089844</v>
      </c>
      <c r="AZ5" s="41">
        <v>41.337684631347656</v>
      </c>
      <c r="BA5" s="41">
        <v>44.0848503112793</v>
      </c>
      <c r="BB5" s="41">
        <v>42.718894958496094</v>
      </c>
      <c r="BC5" s="41">
        <v>42.83510971069336</v>
      </c>
      <c r="BD5" s="41">
        <v>45.124385833740234</v>
      </c>
      <c r="BE5" s="41">
        <v>44.182762145996094</v>
      </c>
      <c r="BF5" s="41">
        <v>43.02626419067383</v>
      </c>
      <c r="BG5" s="41">
        <v>42.315738677978516</v>
      </c>
      <c r="BH5" s="41">
        <v>42.50227737426758</v>
      </c>
      <c r="BI5" s="41">
        <v>45.45695114135742</v>
      </c>
      <c r="BJ5" s="41">
        <v>45.542118072509766</v>
      </c>
      <c r="BK5" s="41">
        <v>47.80388641357422</v>
      </c>
      <c r="BL5" s="41">
        <v>44.21089172363281</v>
      </c>
    </row>
    <row r="6" ht="12.75" customHeight="1">
      <c r="A6" s="45" t="s">
        <v>466</v>
      </c>
      <c r="B6" s="41">
        <v>0.506213366985321</v>
      </c>
      <c r="C6" s="41">
        <v>0.3296750783920288</v>
      </c>
      <c r="D6" s="41">
        <v>0.3837783634662628</v>
      </c>
      <c r="E6" s="41">
        <v>0.8442515730857849</v>
      </c>
      <c r="F6" s="41">
        <v>0.31518030166625977</v>
      </c>
      <c r="G6" s="41">
        <v>0.811392605304718</v>
      </c>
      <c r="H6" s="41">
        <v>1.91157865524292</v>
      </c>
      <c r="I6" s="41">
        <v>0.4235566258430481</v>
      </c>
      <c r="J6" s="41">
        <v>1.7245259284973145</v>
      </c>
      <c r="K6" s="41">
        <v>1.167211890220642</v>
      </c>
      <c r="L6" s="41">
        <v>1.2374048233032227</v>
      </c>
      <c r="M6" s="41">
        <v>0.19159334897994995</v>
      </c>
      <c r="N6" s="41">
        <v>1.2061082124710083</v>
      </c>
      <c r="O6" s="41">
        <v>1.0651860237121582</v>
      </c>
      <c r="P6" s="49"/>
      <c r="Q6" s="41">
        <v>1.0623061656951904</v>
      </c>
      <c r="R6" s="41">
        <v>0.8932638168334961</v>
      </c>
      <c r="S6" s="49"/>
      <c r="T6" s="41">
        <v>0.29540321230888367</v>
      </c>
      <c r="U6" s="41">
        <v>0.5849435925483704</v>
      </c>
      <c r="V6" s="41">
        <v>0.7564637064933777</v>
      </c>
      <c r="W6" s="41">
        <v>0.4766315221786499</v>
      </c>
      <c r="X6" s="41">
        <v>0.7688697576522827</v>
      </c>
      <c r="Y6" s="41">
        <v>0.37486839294433594</v>
      </c>
      <c r="Z6" s="41">
        <v>0.45726922154426575</v>
      </c>
      <c r="AA6" s="41">
        <v>0.19977368414402008</v>
      </c>
      <c r="AB6" s="41">
        <v>0.25407326221466064</v>
      </c>
      <c r="AC6" s="41">
        <v>0.7828739285469055</v>
      </c>
      <c r="AD6" s="41">
        <v>0.27685293555259705</v>
      </c>
      <c r="AE6" s="41">
        <v>1.553149700164795</v>
      </c>
      <c r="AF6" s="41">
        <v>0.3212506175041199</v>
      </c>
      <c r="AG6" s="41">
        <v>0.38148126006126404</v>
      </c>
      <c r="AH6" s="41">
        <v>0.20882196724414825</v>
      </c>
      <c r="AI6" s="41">
        <v>0.2935276925563812</v>
      </c>
      <c r="AJ6" s="41">
        <v>1.0176326036453247</v>
      </c>
      <c r="AK6" s="41">
        <v>0.8679081797599792</v>
      </c>
      <c r="AL6" s="41">
        <v>0.8733971118927002</v>
      </c>
      <c r="AM6" s="41">
        <v>2.2201757431030273</v>
      </c>
      <c r="AN6" s="41">
        <v>2.6028800010681152</v>
      </c>
      <c r="AO6" s="41">
        <v>0.5399787425994873</v>
      </c>
      <c r="AP6" s="41">
        <v>0.9496930241584778</v>
      </c>
      <c r="AQ6" s="41">
        <v>1.5394656658172607</v>
      </c>
      <c r="AR6" s="41">
        <v>0.9469565153121948</v>
      </c>
      <c r="AS6" s="41">
        <v>0.343147873878479</v>
      </c>
      <c r="AT6" s="41">
        <v>0.45105668902397156</v>
      </c>
      <c r="AU6" s="41">
        <v>0.8812446594238281</v>
      </c>
      <c r="AV6" s="41">
        <v>1.6578761339187622</v>
      </c>
      <c r="AW6" s="41">
        <v>0.43235787749290466</v>
      </c>
      <c r="AX6" s="41">
        <v>0.9581470489501953</v>
      </c>
      <c r="AY6" s="41">
        <v>0.38220643997192383</v>
      </c>
      <c r="AZ6" s="41">
        <v>0.2363237738609314</v>
      </c>
      <c r="BA6" s="41">
        <v>1.439435601234436</v>
      </c>
      <c r="BB6" s="41">
        <v>1.675034523010254</v>
      </c>
      <c r="BC6" s="41">
        <v>0.9323240518569946</v>
      </c>
      <c r="BD6" s="41">
        <v>0.6767748594284058</v>
      </c>
      <c r="BE6" s="41">
        <v>1.0577564239501953</v>
      </c>
      <c r="BF6" s="41">
        <v>0.34761932492256165</v>
      </c>
      <c r="BG6" s="41">
        <v>0.39722564816474915</v>
      </c>
      <c r="BH6" s="41">
        <v>0.3051348626613617</v>
      </c>
      <c r="BI6" s="41">
        <v>1.0964772701263428</v>
      </c>
      <c r="BJ6" s="41">
        <v>0.0</v>
      </c>
      <c r="BK6" s="41">
        <v>0.0</v>
      </c>
      <c r="BL6" s="41">
        <v>0.0</v>
      </c>
    </row>
    <row r="7" ht="12.75" customHeight="1">
      <c r="A7" s="45" t="s">
        <v>69</v>
      </c>
      <c r="B7" s="41">
        <v>43.518096923828125</v>
      </c>
      <c r="C7" s="41">
        <v>40.6956901550293</v>
      </c>
      <c r="D7" s="41">
        <v>38.15166091918945</v>
      </c>
      <c r="E7" s="41">
        <v>40.99964904785156</v>
      </c>
      <c r="F7" s="41">
        <v>42.630916595458984</v>
      </c>
      <c r="G7" s="41">
        <v>39.35395812988281</v>
      </c>
      <c r="H7" s="41">
        <v>36.87868118286133</v>
      </c>
      <c r="I7" s="41">
        <v>42.06312942504883</v>
      </c>
      <c r="J7" s="41">
        <v>38.00764465332031</v>
      </c>
      <c r="K7" s="41">
        <v>39.76470947265625</v>
      </c>
      <c r="L7" s="41">
        <v>39.61870193481445</v>
      </c>
      <c r="M7" s="41">
        <v>42.74857711791992</v>
      </c>
      <c r="N7" s="41">
        <v>42.59969711303711</v>
      </c>
      <c r="O7" s="41">
        <v>46.55572509765625</v>
      </c>
      <c r="P7" s="49"/>
      <c r="Q7" s="41">
        <v>43.08050537109375</v>
      </c>
      <c r="R7" s="41">
        <v>43.2821044921875</v>
      </c>
      <c r="S7" s="49"/>
      <c r="T7" s="41">
        <v>41.62345504760742</v>
      </c>
      <c r="U7" s="41">
        <v>43.264461517333984</v>
      </c>
      <c r="V7" s="41">
        <v>43.045989990234375</v>
      </c>
      <c r="W7" s="41">
        <v>42.728790283203125</v>
      </c>
      <c r="X7" s="41">
        <v>41.536163330078125</v>
      </c>
      <c r="Y7" s="41">
        <v>42.75636291503906</v>
      </c>
      <c r="Z7" s="41">
        <v>42.75789260864258</v>
      </c>
      <c r="AA7" s="41">
        <v>45.726722717285156</v>
      </c>
      <c r="AB7" s="41">
        <v>42.832210540771484</v>
      </c>
      <c r="AC7" s="41">
        <v>43.135738372802734</v>
      </c>
      <c r="AD7" s="41">
        <v>42.0956916809082</v>
      </c>
      <c r="AE7" s="41">
        <v>39.95816421508789</v>
      </c>
      <c r="AF7" s="41">
        <v>44.921993255615234</v>
      </c>
      <c r="AG7" s="41">
        <v>42.100521087646484</v>
      </c>
      <c r="AH7" s="41">
        <v>41.42171096801758</v>
      </c>
      <c r="AI7" s="41">
        <v>42.54254913330078</v>
      </c>
      <c r="AJ7" s="41">
        <v>40.29145050048828</v>
      </c>
      <c r="AK7" s="41">
        <v>39.31916046142578</v>
      </c>
      <c r="AL7" s="41">
        <v>42.34878158569336</v>
      </c>
      <c r="AM7" s="41">
        <v>42.67308044433594</v>
      </c>
      <c r="AN7" s="41">
        <v>41.32695007324219</v>
      </c>
      <c r="AO7" s="41">
        <v>39.08151626586914</v>
      </c>
      <c r="AP7" s="41">
        <v>38.06415557861328</v>
      </c>
      <c r="AQ7" s="41">
        <v>38.267181396484375</v>
      </c>
      <c r="AR7" s="41">
        <v>39.406394958496094</v>
      </c>
      <c r="AS7" s="41">
        <v>40.062408447265625</v>
      </c>
      <c r="AT7" s="41">
        <v>39.201290130615234</v>
      </c>
      <c r="AU7" s="41">
        <v>38.418487548828125</v>
      </c>
      <c r="AV7" s="41">
        <v>45.45195770263672</v>
      </c>
      <c r="AW7" s="41">
        <v>40.673057556152344</v>
      </c>
      <c r="AX7" s="41">
        <v>40.82322311401367</v>
      </c>
      <c r="AY7" s="41">
        <v>40.47893524169922</v>
      </c>
      <c r="AZ7" s="41">
        <v>39.3116455078125</v>
      </c>
      <c r="BA7" s="41">
        <v>38.70994567871094</v>
      </c>
      <c r="BB7" s="41">
        <v>38.18880081176758</v>
      </c>
      <c r="BC7" s="41">
        <v>39.409873962402344</v>
      </c>
      <c r="BD7" s="41">
        <v>42.21773147583008</v>
      </c>
      <c r="BE7" s="41">
        <v>40.93499755859375</v>
      </c>
      <c r="BF7" s="41">
        <v>40.546348571777344</v>
      </c>
      <c r="BG7" s="41">
        <v>39.395381927490234</v>
      </c>
      <c r="BH7" s="41">
        <v>39.46331787109375</v>
      </c>
      <c r="BI7" s="41">
        <v>41.105350494384766</v>
      </c>
      <c r="BJ7" s="41">
        <v>42.85590744018555</v>
      </c>
      <c r="BK7" s="41">
        <v>44.91142272949219</v>
      </c>
      <c r="BL7" s="41">
        <v>41.87458801269531</v>
      </c>
    </row>
    <row r="8" ht="12.75" customHeight="1">
      <c r="A8" s="45" t="s">
        <v>71</v>
      </c>
      <c r="B8" s="41">
        <v>44.29176330566406</v>
      </c>
      <c r="C8" s="41">
        <v>41.59828567504883</v>
      </c>
      <c r="D8" s="41">
        <v>39.455814361572266</v>
      </c>
      <c r="E8" s="41">
        <v>43.874244689941406</v>
      </c>
      <c r="F8" s="41">
        <v>43.5873908996582</v>
      </c>
      <c r="G8" s="41">
        <v>41.44105529785156</v>
      </c>
      <c r="H8" s="41">
        <v>42.45864486694336</v>
      </c>
      <c r="I8" s="41">
        <v>43.31816482543945</v>
      </c>
      <c r="J8" s="41">
        <v>43.73107147216797</v>
      </c>
      <c r="K8" s="41">
        <v>43.89833068847656</v>
      </c>
      <c r="L8" s="41">
        <v>42.396846771240234</v>
      </c>
      <c r="M8" s="41">
        <v>43.28390884399414</v>
      </c>
      <c r="N8" s="41">
        <v>45.095333099365234</v>
      </c>
      <c r="O8" s="41">
        <v>49.196876525878906</v>
      </c>
      <c r="P8" s="49"/>
      <c r="Q8" s="41">
        <v>45.41300964355469</v>
      </c>
      <c r="R8" s="41">
        <v>45.33470153808594</v>
      </c>
      <c r="S8" s="49"/>
      <c r="T8" s="41">
        <v>42.6635856628418</v>
      </c>
      <c r="U8" s="41">
        <v>43.94260025024414</v>
      </c>
      <c r="V8" s="41">
        <v>45.32024383544922</v>
      </c>
      <c r="W8" s="41">
        <v>44.29930114746094</v>
      </c>
      <c r="X8" s="41">
        <v>43.930084228515625</v>
      </c>
      <c r="Y8" s="41">
        <v>43.548622131347656</v>
      </c>
      <c r="Z8" s="41">
        <v>43.57121658325195</v>
      </c>
      <c r="AA8" s="41">
        <v>46.30400848388672</v>
      </c>
      <c r="AB8" s="41">
        <v>43.66774368286133</v>
      </c>
      <c r="AC8" s="41">
        <v>45.49190902709961</v>
      </c>
      <c r="AD8" s="41">
        <v>43.427181243896484</v>
      </c>
      <c r="AE8" s="41">
        <v>43.59023666381836</v>
      </c>
      <c r="AF8" s="41">
        <v>45.8469352722168</v>
      </c>
      <c r="AG8" s="41">
        <v>43.04018783569336</v>
      </c>
      <c r="AH8" s="41">
        <v>43.05369186401367</v>
      </c>
      <c r="AI8" s="41">
        <v>43.314170837402344</v>
      </c>
      <c r="AJ8" s="41">
        <v>43.028724670410156</v>
      </c>
      <c r="AK8" s="41">
        <v>42.165496826171875</v>
      </c>
      <c r="AL8" s="41">
        <v>44.52498245239258</v>
      </c>
      <c r="AM8" s="41">
        <v>49.327354431152344</v>
      </c>
      <c r="AN8" s="41">
        <v>47.75255584716797</v>
      </c>
      <c r="AO8" s="41">
        <v>40.869693756103516</v>
      </c>
      <c r="AP8" s="41">
        <v>41.283103942871094</v>
      </c>
      <c r="AQ8" s="41">
        <v>43.97749328613281</v>
      </c>
      <c r="AR8" s="41">
        <v>41.648468017578125</v>
      </c>
      <c r="AS8" s="41">
        <v>41.357017517089844</v>
      </c>
      <c r="AT8" s="41">
        <v>40.66756820678711</v>
      </c>
      <c r="AU8" s="41">
        <v>40.41558837890625</v>
      </c>
      <c r="AV8" s="41">
        <v>49.445640563964844</v>
      </c>
      <c r="AW8" s="41">
        <v>41.853271484375</v>
      </c>
      <c r="AX8" s="41">
        <v>43.162654876708984</v>
      </c>
      <c r="AY8" s="41">
        <v>41.56182861328125</v>
      </c>
      <c r="AZ8" s="41">
        <v>40.30683135986328</v>
      </c>
      <c r="BA8" s="41">
        <v>43.24365234375</v>
      </c>
      <c r="BB8" s="41">
        <v>43.0055046081543</v>
      </c>
      <c r="BC8" s="41">
        <v>42.02458190917969</v>
      </c>
      <c r="BD8" s="41">
        <v>43.83169174194336</v>
      </c>
      <c r="BE8" s="41">
        <v>43.36457061767578</v>
      </c>
      <c r="BF8" s="41">
        <v>41.457923889160156</v>
      </c>
      <c r="BG8" s="41">
        <v>40.68479537963867</v>
      </c>
      <c r="BH8" s="41">
        <v>40.486175537109375</v>
      </c>
      <c r="BI8" s="41">
        <v>44.07786178588867</v>
      </c>
      <c r="BJ8" s="41">
        <v>42.85590744018555</v>
      </c>
      <c r="BK8" s="41">
        <v>44.91142272949219</v>
      </c>
      <c r="BL8" s="41">
        <v>41.87458801269531</v>
      </c>
    </row>
    <row r="9" ht="12.75" customHeight="1">
      <c r="A9" s="48" t="s">
        <v>66</v>
      </c>
      <c r="B9" s="93">
        <v>43.904930114746094</v>
      </c>
      <c r="C9" s="93">
        <v>41.14698791503906</v>
      </c>
      <c r="D9" s="93">
        <v>38.80373764038086</v>
      </c>
      <c r="E9" s="93">
        <v>42.436946868896484</v>
      </c>
      <c r="F9" s="93">
        <v>43.109153747558594</v>
      </c>
      <c r="G9" s="93">
        <v>40.39750671386719</v>
      </c>
      <c r="H9" s="93">
        <v>39.668663024902344</v>
      </c>
      <c r="I9" s="93">
        <v>42.69064712524414</v>
      </c>
      <c r="J9" s="93">
        <v>40.86935806274414</v>
      </c>
      <c r="K9" s="93">
        <v>41.831520080566406</v>
      </c>
      <c r="L9" s="93">
        <v>41.007774353027344</v>
      </c>
      <c r="M9" s="93">
        <v>43.01624298095703</v>
      </c>
      <c r="N9" s="93">
        <v>43.84751510620117</v>
      </c>
      <c r="O9" s="93">
        <v>47.87630081176758</v>
      </c>
      <c r="P9" s="49"/>
      <c r="Q9" s="49">
        <v>44.24675750732422</v>
      </c>
      <c r="R9" s="49">
        <v>44.30840301513672</v>
      </c>
      <c r="S9" s="49"/>
      <c r="T9" s="49">
        <v>42.14352035522461</v>
      </c>
      <c r="U9" s="49">
        <v>43.60353088378906</v>
      </c>
      <c r="V9" s="49">
        <v>44.1831169128418</v>
      </c>
      <c r="W9" s="49">
        <v>43.51404571533203</v>
      </c>
      <c r="X9" s="49">
        <v>42.733123779296875</v>
      </c>
      <c r="Y9" s="49">
        <v>43.15249252319336</v>
      </c>
      <c r="Z9" s="49">
        <v>43.164554595947266</v>
      </c>
      <c r="AA9" s="49">
        <v>46.01536560058594</v>
      </c>
      <c r="AB9" s="49">
        <v>43.249977111816406</v>
      </c>
      <c r="AC9" s="49">
        <v>44.31382369995117</v>
      </c>
      <c r="AD9" s="49">
        <v>42.761436462402344</v>
      </c>
      <c r="AE9" s="49">
        <v>41.774200439453125</v>
      </c>
      <c r="AF9" s="49">
        <v>45.384464263916016</v>
      </c>
      <c r="AG9" s="49">
        <v>42.57035446166992</v>
      </c>
      <c r="AH9" s="49">
        <v>42.237701416015625</v>
      </c>
      <c r="AI9" s="49">
        <v>42.92835998535156</v>
      </c>
      <c r="AJ9" s="49">
        <v>41.66008758544922</v>
      </c>
      <c r="AK9" s="49">
        <v>40.74232864379883</v>
      </c>
      <c r="AL9" s="49">
        <v>43.43688201904297</v>
      </c>
      <c r="AM9" s="49">
        <v>46.00021743774414</v>
      </c>
      <c r="AN9" s="49">
        <v>44.53975296020508</v>
      </c>
      <c r="AO9" s="49">
        <v>39.97560501098633</v>
      </c>
      <c r="AP9" s="49">
        <v>39.67362976074219</v>
      </c>
      <c r="AQ9" s="49">
        <v>41.122337341308594</v>
      </c>
      <c r="AR9" s="49">
        <v>40.52743148803711</v>
      </c>
      <c r="AS9" s="49">
        <v>40.709712982177734</v>
      </c>
      <c r="AT9" s="49">
        <v>39.93442916870117</v>
      </c>
      <c r="AU9" s="49">
        <v>39.41703796386719</v>
      </c>
      <c r="AV9" s="49">
        <v>47.44879913330078</v>
      </c>
      <c r="AW9" s="49">
        <v>41.26316452026367</v>
      </c>
      <c r="AX9" s="49">
        <v>41.99293899536133</v>
      </c>
      <c r="AY9" s="49">
        <v>41.020381927490234</v>
      </c>
      <c r="AZ9" s="49">
        <v>39.80923843383789</v>
      </c>
      <c r="BA9" s="49">
        <v>40.97679901123047</v>
      </c>
      <c r="BB9" s="49">
        <v>40.59715270996094</v>
      </c>
      <c r="BC9" s="49">
        <v>40.717227935791016</v>
      </c>
      <c r="BD9" s="49">
        <v>43.02471160888672</v>
      </c>
      <c r="BE9" s="49">
        <v>42.149784088134766</v>
      </c>
      <c r="BF9" s="49">
        <v>41.00213623046875</v>
      </c>
      <c r="BG9" s="49">
        <v>40.04008865356445</v>
      </c>
      <c r="BH9" s="49">
        <v>39.97474670410156</v>
      </c>
      <c r="BI9" s="49">
        <v>42.59160614013672</v>
      </c>
      <c r="BJ9" s="49">
        <v>42.85590744018555</v>
      </c>
      <c r="BK9" s="49">
        <v>44.91142272949219</v>
      </c>
      <c r="BL9" s="49">
        <v>41.87458801269531</v>
      </c>
    </row>
    <row r="10" ht="12.75" customHeight="1">
      <c r="A10" s="45" t="s">
        <v>73</v>
      </c>
      <c r="B10" s="41">
        <v>0.23516178131103516</v>
      </c>
      <c r="C10" s="41">
        <v>0.27435117959976196</v>
      </c>
      <c r="D10" s="41">
        <v>0.39640721678733826</v>
      </c>
      <c r="E10" s="41">
        <v>0.8737549185752869</v>
      </c>
      <c r="F10" s="41">
        <v>0.2907266914844513</v>
      </c>
      <c r="G10" s="41">
        <v>0.6343902945518494</v>
      </c>
      <c r="H10" s="41">
        <v>1.6960736513137817</v>
      </c>
      <c r="I10" s="41">
        <v>0.3814774751663208</v>
      </c>
      <c r="J10" s="41">
        <v>1.7396801710128784</v>
      </c>
      <c r="K10" s="41">
        <v>1.2564470767974854</v>
      </c>
      <c r="L10" s="41">
        <v>0.8444393873214722</v>
      </c>
      <c r="M10" s="41">
        <v>0.16271914541721344</v>
      </c>
      <c r="N10" s="41">
        <v>0.7585673332214355</v>
      </c>
      <c r="O10" s="41">
        <v>0.8027980327606201</v>
      </c>
      <c r="P10" s="49"/>
      <c r="Q10" s="41">
        <v>0.7089816927909851</v>
      </c>
      <c r="R10" s="41">
        <v>0.6239036917686462</v>
      </c>
      <c r="S10" s="49"/>
      <c r="T10" s="41">
        <v>0.316156804561615</v>
      </c>
      <c r="U10" s="41">
        <v>0.2061263620853424</v>
      </c>
      <c r="V10" s="41">
        <v>0.691277801990509</v>
      </c>
      <c r="W10" s="41">
        <v>0.47736823558807373</v>
      </c>
      <c r="X10" s="41">
        <v>0.7276504039764404</v>
      </c>
      <c r="Y10" s="41">
        <v>0.24081306159496307</v>
      </c>
      <c r="Z10" s="41">
        <v>0.24721676111221313</v>
      </c>
      <c r="AA10" s="41">
        <v>0.1754698008298874</v>
      </c>
      <c r="AB10" s="41">
        <v>0.2539662718772888</v>
      </c>
      <c r="AC10" s="41">
        <v>0.7161757349967957</v>
      </c>
      <c r="AD10" s="41">
        <v>0.4047165513038635</v>
      </c>
      <c r="AE10" s="41">
        <v>1.1039977073669434</v>
      </c>
      <c r="AF10" s="41">
        <v>0.28114432096481323</v>
      </c>
      <c r="AG10" s="41">
        <v>0.2856200337409973</v>
      </c>
      <c r="AH10" s="41">
        <v>0.49605339765548706</v>
      </c>
      <c r="AI10" s="41">
        <v>0.23454149067401886</v>
      </c>
      <c r="AJ10" s="41">
        <v>0.8320149779319763</v>
      </c>
      <c r="AK10" s="41">
        <v>0.8651655912399292</v>
      </c>
      <c r="AL10" s="41">
        <v>0.6614726781845093</v>
      </c>
      <c r="AM10" s="41">
        <v>2.0226173400878906</v>
      </c>
      <c r="AN10" s="41">
        <v>1.953112006187439</v>
      </c>
      <c r="AO10" s="41">
        <v>0.5435311198234558</v>
      </c>
      <c r="AP10" s="41">
        <v>0.9784245491027832</v>
      </c>
      <c r="AQ10" s="41">
        <v>1.7356934547424316</v>
      </c>
      <c r="AR10" s="41">
        <v>0.6814951300621033</v>
      </c>
      <c r="AS10" s="41">
        <v>0.3935055136680603</v>
      </c>
      <c r="AT10" s="41">
        <v>0.44568711519241333</v>
      </c>
      <c r="AU10" s="41">
        <v>0.60703444480896</v>
      </c>
      <c r="AV10" s="41">
        <v>1.213912010192871</v>
      </c>
      <c r="AW10" s="41">
        <v>0.3587357997894287</v>
      </c>
      <c r="AX10" s="41">
        <v>0.7110889554023743</v>
      </c>
      <c r="AY10" s="41">
        <v>0.3291546404361725</v>
      </c>
      <c r="AZ10" s="41">
        <v>0.3024952709674835</v>
      </c>
      <c r="BA10" s="41">
        <v>1.3780559301376343</v>
      </c>
      <c r="BB10" s="41">
        <v>1.4640754461288452</v>
      </c>
      <c r="BC10" s="41">
        <v>0.7947611808776855</v>
      </c>
      <c r="BD10" s="41">
        <v>0.4905751049518585</v>
      </c>
      <c r="BE10" s="41">
        <v>0.7384869456291199</v>
      </c>
      <c r="BF10" s="41">
        <v>0.2770795226097107</v>
      </c>
      <c r="BG10" s="41">
        <v>0.39192813634872437</v>
      </c>
      <c r="BH10" s="41">
        <v>0.3109051287174225</v>
      </c>
      <c r="BI10" s="41">
        <v>0.9035177230834961</v>
      </c>
      <c r="BJ10" s="41">
        <v>0.0</v>
      </c>
      <c r="BK10" s="41">
        <v>0.0</v>
      </c>
      <c r="BL10" s="41">
        <v>0.0</v>
      </c>
    </row>
    <row r="11" ht="12.75" customHeight="1">
      <c r="A11" s="94" t="s">
        <v>75</v>
      </c>
      <c r="B11" s="95">
        <v>5.8254475593566895</v>
      </c>
      <c r="C11" s="95">
        <v>4.997336387634277</v>
      </c>
      <c r="D11" s="95">
        <v>4.49069356918335</v>
      </c>
      <c r="E11" s="95">
        <v>5.388505458831787</v>
      </c>
      <c r="F11" s="95">
        <v>5.2460126876831055</v>
      </c>
      <c r="G11" s="95">
        <v>5.027559757232666</v>
      </c>
      <c r="H11" s="95">
        <v>4.438292980194092</v>
      </c>
      <c r="I11" s="95">
        <v>5.580529689788818</v>
      </c>
      <c r="J11" s="95">
        <v>4.776906490325928</v>
      </c>
      <c r="K11" s="95">
        <v>4.954405307769775</v>
      </c>
      <c r="L11" s="95">
        <v>5.088966369628906</v>
      </c>
      <c r="M11" s="95">
        <v>5.3816070556640625</v>
      </c>
      <c r="N11" s="95">
        <v>5.816440105438232</v>
      </c>
      <c r="O11" s="95">
        <v>5.7475762367248535</v>
      </c>
      <c r="P11" s="93"/>
      <c r="Q11" s="95">
        <v>5.751682281494141</v>
      </c>
      <c r="R11" s="95">
        <v>5.4361572265625</v>
      </c>
      <c r="S11" s="93">
        <v>5.817415714263916</v>
      </c>
      <c r="T11" s="95">
        <v>5.334475994110107</v>
      </c>
      <c r="U11" s="95">
        <v>5.393864154815674</v>
      </c>
      <c r="V11" s="95">
        <v>5.494096279144287</v>
      </c>
      <c r="W11" s="95">
        <v>5.387119770050049</v>
      </c>
      <c r="X11" s="95">
        <v>5.063116550445557</v>
      </c>
      <c r="Y11" s="95">
        <v>5.629856109619141</v>
      </c>
      <c r="Z11" s="95">
        <v>5.258733749389648</v>
      </c>
      <c r="AA11" s="95">
        <v>6.107364177703857</v>
      </c>
      <c r="AB11" s="95">
        <v>5.609349250793457</v>
      </c>
      <c r="AC11" s="95">
        <v>5.375756740570068</v>
      </c>
      <c r="AD11" s="95">
        <v>4.919699192047119</v>
      </c>
      <c r="AE11" s="95">
        <v>4.97412633895874</v>
      </c>
      <c r="AF11" s="95">
        <v>5.772118091583252</v>
      </c>
      <c r="AG11" s="95">
        <v>4.4935173988342285</v>
      </c>
      <c r="AH11" s="95">
        <v>4.7812652587890625</v>
      </c>
      <c r="AI11" s="95">
        <v>5.0435991287231445</v>
      </c>
      <c r="AJ11" s="95">
        <v>4.336543560028076</v>
      </c>
      <c r="AK11" s="95">
        <v>4.3876118659973145</v>
      </c>
      <c r="AL11" s="95">
        <v>4.498284816741943</v>
      </c>
      <c r="AM11" s="95">
        <v>5.4048333168029785</v>
      </c>
      <c r="AN11" s="95">
        <v>5.42789363861084</v>
      </c>
      <c r="AO11" s="95">
        <v>4.747783660888672</v>
      </c>
      <c r="AP11" s="95">
        <v>5.025284290313721</v>
      </c>
      <c r="AQ11" s="95">
        <v>5.138787269592285</v>
      </c>
      <c r="AR11" s="95">
        <v>4.792343616485596</v>
      </c>
      <c r="AS11" s="95">
        <v>5.060652256011963</v>
      </c>
      <c r="AT11" s="95">
        <v>5.0272536277771</v>
      </c>
      <c r="AU11" s="95">
        <v>4.272008419036865</v>
      </c>
      <c r="AV11" s="95">
        <v>5.949371814727783</v>
      </c>
      <c r="AW11" s="95">
        <v>4.776759147644043</v>
      </c>
      <c r="AX11" s="95">
        <v>4.323472499847412</v>
      </c>
      <c r="AY11" s="95">
        <v>4.5682454109191895</v>
      </c>
      <c r="AZ11" s="95">
        <v>4.812322616577148</v>
      </c>
      <c r="BA11" s="95">
        <v>4.063168048858643</v>
      </c>
      <c r="BB11" s="95">
        <v>4.225978374481201</v>
      </c>
      <c r="BC11" s="95">
        <v>4.116125583648682</v>
      </c>
      <c r="BD11" s="95">
        <v>4.583297252655029</v>
      </c>
      <c r="BE11" s="95">
        <v>4.329511642456055</v>
      </c>
      <c r="BF11" s="95">
        <v>4.451791286468506</v>
      </c>
      <c r="BG11" s="95">
        <v>3.7754788398742676</v>
      </c>
      <c r="BH11" s="95">
        <v>3.7111270427703857</v>
      </c>
      <c r="BI11" s="95">
        <v>4.270548343658447</v>
      </c>
      <c r="BJ11" s="95">
        <v>4.492063045501709</v>
      </c>
      <c r="BK11" s="95">
        <v>5.038954734802246</v>
      </c>
      <c r="BL11" s="95">
        <v>4.177803993225098</v>
      </c>
    </row>
    <row r="12" ht="12.75" customHeight="1">
      <c r="A12" s="45" t="s">
        <v>467</v>
      </c>
      <c r="B12" s="41">
        <v>0.0040236241184175014</v>
      </c>
      <c r="C12" s="41">
        <v>0.002877380233258009</v>
      </c>
      <c r="D12" s="41">
        <v>0.026378614827990532</v>
      </c>
      <c r="E12" s="41">
        <v>0.017820075154304504</v>
      </c>
      <c r="F12" s="41">
        <v>0.006757037714123726</v>
      </c>
      <c r="G12" s="41">
        <v>0.007063947152346373</v>
      </c>
      <c r="H12" s="41">
        <v>0.045421816408634186</v>
      </c>
      <c r="I12" s="41">
        <v>0.003253929316997528</v>
      </c>
      <c r="J12" s="41">
        <v>0.06367615610361099</v>
      </c>
      <c r="K12" s="41">
        <v>0.059145137667655945</v>
      </c>
      <c r="L12" s="41">
        <v>0.023126322776079178</v>
      </c>
      <c r="M12" s="41">
        <v>0.010704340413212776</v>
      </c>
      <c r="N12" s="41">
        <v>0.0023177952971309423</v>
      </c>
      <c r="O12" s="41">
        <v>0.0016627007862553</v>
      </c>
      <c r="P12" s="49"/>
      <c r="Q12" s="41">
        <v>0.041738420724868774</v>
      </c>
      <c r="R12" s="41">
        <v>0.0029354507569223642</v>
      </c>
      <c r="S12" s="49">
        <v>0.013877333141863346</v>
      </c>
      <c r="T12" s="41">
        <v>0.03929697722196579</v>
      </c>
      <c r="U12" s="41">
        <v>0.0055958423763513565</v>
      </c>
      <c r="V12" s="41">
        <v>0.030779970809817314</v>
      </c>
      <c r="W12" s="41">
        <v>0.007239368744194508</v>
      </c>
      <c r="X12" s="41">
        <v>0.022563522681593895</v>
      </c>
      <c r="Y12" s="41">
        <v>0.01729881949722767</v>
      </c>
      <c r="Z12" s="41">
        <v>0.009049599058926105</v>
      </c>
      <c r="AA12" s="41">
        <v>0.002837400883436203</v>
      </c>
      <c r="AB12" s="41">
        <v>0.0026142187416553497</v>
      </c>
      <c r="AC12" s="41">
        <v>0.11009927839040756</v>
      </c>
      <c r="AD12" s="41">
        <v>0.025251053273677826</v>
      </c>
      <c r="AE12" s="41">
        <v>0.0038556575309485197</v>
      </c>
      <c r="AF12" s="41">
        <v>0.010172693990170956</v>
      </c>
      <c r="AG12" s="41">
        <v>0.04015236720442772</v>
      </c>
      <c r="AH12" s="41">
        <v>0.0019644966814666986</v>
      </c>
      <c r="AI12" s="41">
        <v>0.00164227734785527</v>
      </c>
      <c r="AJ12" s="41">
        <v>0.0031073028221726418</v>
      </c>
      <c r="AK12" s="41">
        <v>0.030963558703660965</v>
      </c>
      <c r="AL12" s="41">
        <v>0.005743288900703192</v>
      </c>
      <c r="AM12" s="41">
        <v>0.14834582805633545</v>
      </c>
      <c r="AN12" s="41">
        <v>0.08846993744373322</v>
      </c>
      <c r="AO12" s="41">
        <v>0.01981820911169052</v>
      </c>
      <c r="AP12" s="41">
        <v>0.01300516352057457</v>
      </c>
      <c r="AQ12" s="41">
        <v>0.06536784768104553</v>
      </c>
      <c r="AR12" s="41">
        <v>0.008825231343507767</v>
      </c>
      <c r="AS12" s="41">
        <v>0.012251847423613071</v>
      </c>
      <c r="AT12" s="41">
        <v>0.006804055534303188</v>
      </c>
      <c r="AU12" s="41">
        <v>0.004863103851675987</v>
      </c>
      <c r="AV12" s="41">
        <v>0.06777381896972656</v>
      </c>
      <c r="AW12" s="41">
        <v>0.0043229819275438786</v>
      </c>
      <c r="AX12" s="41">
        <v>0.011425737291574478</v>
      </c>
      <c r="AY12" s="41">
        <v>0.0038153177592903376</v>
      </c>
      <c r="AZ12" s="41">
        <v>0.004070195369422436</v>
      </c>
      <c r="BA12" s="41">
        <v>0.05304146930575371</v>
      </c>
      <c r="BB12" s="41">
        <v>0.024336647242307663</v>
      </c>
      <c r="BC12" s="41">
        <v>0.010962857864797115</v>
      </c>
      <c r="BD12" s="41">
        <v>0.011405286379158497</v>
      </c>
      <c r="BE12" s="41">
        <v>0.003192449454218149</v>
      </c>
      <c r="BF12" s="41">
        <v>0.0037501624319702387</v>
      </c>
      <c r="BG12" s="41">
        <v>0.01893189735710621</v>
      </c>
      <c r="BH12" s="41">
        <v>0.00206884928047657</v>
      </c>
      <c r="BI12" s="41">
        <v>0.01261840295046568</v>
      </c>
      <c r="BJ12" s="41"/>
      <c r="BK12" s="41"/>
      <c r="BL12" s="41"/>
    </row>
    <row r="13" ht="12.75" customHeight="1">
      <c r="A13" s="45" t="s">
        <v>395</v>
      </c>
      <c r="B13" s="46">
        <v>1102.0</v>
      </c>
      <c r="C13" s="46">
        <v>193.0</v>
      </c>
      <c r="D13" s="46">
        <v>192.0</v>
      </c>
      <c r="E13" s="46">
        <v>195.0</v>
      </c>
      <c r="F13" s="46">
        <v>194.0</v>
      </c>
      <c r="G13" s="46">
        <v>197.0</v>
      </c>
      <c r="H13" s="46">
        <v>192.0</v>
      </c>
      <c r="I13" s="46">
        <v>294.0</v>
      </c>
      <c r="J13" s="46">
        <v>192.0</v>
      </c>
      <c r="K13" s="46">
        <v>193.0</v>
      </c>
      <c r="L13" s="46">
        <v>195.0</v>
      </c>
      <c r="M13" s="46">
        <v>300.0</v>
      </c>
      <c r="N13" s="46">
        <v>192.0</v>
      </c>
      <c r="O13" s="46">
        <v>203.0</v>
      </c>
      <c r="P13" s="47"/>
      <c r="Q13" s="46">
        <v>192.0</v>
      </c>
      <c r="R13" s="46">
        <v>199.0</v>
      </c>
      <c r="S13" s="47">
        <v>314.0</v>
      </c>
      <c r="T13" s="46">
        <v>198.0</v>
      </c>
      <c r="U13" s="46">
        <v>200.0</v>
      </c>
      <c r="V13" s="46">
        <v>192.0</v>
      </c>
      <c r="W13" s="46">
        <v>194.0</v>
      </c>
      <c r="X13" s="46">
        <v>197.0</v>
      </c>
      <c r="Y13" s="46">
        <v>192.0</v>
      </c>
      <c r="Z13" s="46">
        <v>192.0</v>
      </c>
      <c r="AA13" s="46">
        <v>395.0</v>
      </c>
      <c r="AB13" s="46">
        <v>391.0</v>
      </c>
      <c r="AC13" s="46">
        <v>192.0</v>
      </c>
      <c r="AD13" s="46">
        <v>196.0</v>
      </c>
      <c r="AE13" s="46">
        <v>192.0</v>
      </c>
      <c r="AF13" s="46">
        <v>197.0</v>
      </c>
      <c r="AG13" s="46">
        <v>300.0</v>
      </c>
      <c r="AH13" s="46">
        <v>206.0</v>
      </c>
      <c r="AI13" s="46">
        <v>201.0</v>
      </c>
      <c r="AJ13" s="46">
        <v>193.0</v>
      </c>
      <c r="AK13" s="46">
        <v>192.0</v>
      </c>
      <c r="AL13" s="46">
        <v>192.0</v>
      </c>
      <c r="AM13" s="46">
        <v>200.0</v>
      </c>
      <c r="AN13" s="46">
        <v>192.0</v>
      </c>
      <c r="AO13" s="46">
        <v>200.0</v>
      </c>
      <c r="AP13" s="46">
        <v>192.0</v>
      </c>
      <c r="AQ13" s="46">
        <v>204.0</v>
      </c>
      <c r="AR13" s="46">
        <v>295.0</v>
      </c>
      <c r="AS13" s="46">
        <v>197.0</v>
      </c>
      <c r="AT13" s="46">
        <v>194.0</v>
      </c>
      <c r="AU13" s="46">
        <v>194.0</v>
      </c>
      <c r="AV13" s="46">
        <v>319.0</v>
      </c>
      <c r="AW13" s="46">
        <v>593.0</v>
      </c>
      <c r="AX13" s="46">
        <v>428.0</v>
      </c>
      <c r="AY13" s="46">
        <v>1024.0</v>
      </c>
      <c r="AZ13" s="46">
        <v>289.0</v>
      </c>
      <c r="BA13" s="46">
        <v>194.0</v>
      </c>
      <c r="BB13" s="46">
        <v>195.0</v>
      </c>
      <c r="BC13" s="46">
        <v>192.0</v>
      </c>
      <c r="BD13" s="46">
        <v>202.0</v>
      </c>
      <c r="BE13" s="46">
        <v>192.0</v>
      </c>
      <c r="BF13" s="46">
        <v>390.0</v>
      </c>
      <c r="BG13" s="46">
        <v>198.0</v>
      </c>
      <c r="BH13" s="46">
        <v>313.0</v>
      </c>
      <c r="BI13" s="46">
        <v>196.0</v>
      </c>
      <c r="BJ13" s="46">
        <v>194.0</v>
      </c>
      <c r="BK13" s="46">
        <v>197.0</v>
      </c>
      <c r="BL13" s="46">
        <v>193.0</v>
      </c>
    </row>
    <row r="14" ht="12.75" customHeight="1">
      <c r="A14" s="45" t="s">
        <v>78</v>
      </c>
      <c r="B14" s="41">
        <v>1.2902536392211914</v>
      </c>
      <c r="C14" s="41">
        <v>0.8524284958839417</v>
      </c>
      <c r="D14" s="41">
        <v>0.8510449528694153</v>
      </c>
      <c r="E14" s="41">
        <v>1.0590184926986694</v>
      </c>
      <c r="F14" s="41">
        <v>0.9204832911491394</v>
      </c>
      <c r="G14" s="41">
        <v>0.9200786352157593</v>
      </c>
      <c r="H14" s="41">
        <v>0.6702637076377869</v>
      </c>
      <c r="I14" s="41">
        <v>1.1388193368911743</v>
      </c>
      <c r="J14" s="41">
        <v>0.8984073996543884</v>
      </c>
      <c r="K14" s="41">
        <v>0.9314716458320618</v>
      </c>
      <c r="L14" s="41">
        <v>0.8828229904174805</v>
      </c>
      <c r="M14" s="41">
        <v>1.1097712516784668</v>
      </c>
      <c r="N14" s="41">
        <v>1.0883382558822632</v>
      </c>
      <c r="O14" s="41">
        <v>1.3968126773834229</v>
      </c>
      <c r="P14" s="49"/>
      <c r="Q14" s="41">
        <v>1.1729801893234253</v>
      </c>
      <c r="R14" s="41">
        <v>1.1823511123657227</v>
      </c>
      <c r="S14" s="49">
        <v>1.3509466648101807</v>
      </c>
      <c r="T14" s="41">
        <v>1.0244767665863037</v>
      </c>
      <c r="U14" s="41">
        <v>0.9929195046424866</v>
      </c>
      <c r="V14" s="41">
        <v>1.126837968826294</v>
      </c>
      <c r="W14" s="41">
        <v>1.1201975345611572</v>
      </c>
      <c r="X14" s="41">
        <v>0.9911981821060181</v>
      </c>
      <c r="Y14" s="41">
        <v>1.0403043031692505</v>
      </c>
      <c r="Z14" s="41">
        <v>1.0206526517868042</v>
      </c>
      <c r="AA14" s="41">
        <v>1.2935106754302979</v>
      </c>
      <c r="AB14" s="41">
        <v>1.1703758239746094</v>
      </c>
      <c r="AC14" s="41">
        <v>1.0169486999511719</v>
      </c>
      <c r="AD14" s="41">
        <v>0.9764145016670227</v>
      </c>
      <c r="AE14" s="41">
        <v>0.9394224882125854</v>
      </c>
      <c r="AF14" s="41">
        <v>1.1248074769973755</v>
      </c>
      <c r="AG14" s="41">
        <v>1.1115047931671143</v>
      </c>
      <c r="AH14" s="41">
        <v>1.1121009588241577</v>
      </c>
      <c r="AI14" s="41">
        <v>1.100264549255371</v>
      </c>
      <c r="AJ14" s="41">
        <v>0.8820630311965942</v>
      </c>
      <c r="AK14" s="41">
        <v>0.8719592094421387</v>
      </c>
      <c r="AL14" s="41">
        <v>1.0463155508041382</v>
      </c>
      <c r="AM14" s="41">
        <v>1.2066787481307983</v>
      </c>
      <c r="AN14" s="41">
        <v>0.953891396522522</v>
      </c>
      <c r="AO14" s="41">
        <v>0.8308988213539124</v>
      </c>
      <c r="AP14" s="41">
        <v>0.9051889777183533</v>
      </c>
      <c r="AQ14" s="41">
        <v>0.99547278881073</v>
      </c>
      <c r="AR14" s="41">
        <v>0.963083028793335</v>
      </c>
      <c r="AS14" s="41">
        <v>1.0140576362609863</v>
      </c>
      <c r="AT14" s="41">
        <v>1.047622561454773</v>
      </c>
      <c r="AU14" s="41">
        <v>0.8574197292327881</v>
      </c>
      <c r="AV14" s="41">
        <v>1.256569504737854</v>
      </c>
      <c r="AW14" s="41">
        <v>1.0599448680877686</v>
      </c>
      <c r="AX14" s="41">
        <v>1.1245033740997314</v>
      </c>
      <c r="AY14" s="41">
        <v>0.9263118505477905</v>
      </c>
      <c r="AZ14" s="41">
        <v>0.9038102030754089</v>
      </c>
      <c r="BA14" s="41">
        <v>0.8406041264533997</v>
      </c>
      <c r="BB14" s="41">
        <v>0.7469398975372314</v>
      </c>
      <c r="BC14" s="41">
        <v>0.8655945062637329</v>
      </c>
      <c r="BD14" s="41">
        <v>1.0388256311416626</v>
      </c>
      <c r="BE14" s="41">
        <v>0.7963542938232422</v>
      </c>
      <c r="BF14" s="41">
        <v>0.7543039321899414</v>
      </c>
      <c r="BG14" s="41">
        <v>0.7657064199447632</v>
      </c>
      <c r="BH14" s="41">
        <v>0.7099675536155701</v>
      </c>
      <c r="BI14" s="41">
        <v>0.9327773451805115</v>
      </c>
      <c r="BJ14" s="41">
        <v>0.8811314702033997</v>
      </c>
      <c r="BK14" s="41">
        <v>1.1367943286895752</v>
      </c>
      <c r="BL14" s="41">
        <v>0.9812285900115967</v>
      </c>
    </row>
    <row r="15" ht="12.75" customHeight="1">
      <c r="A15" s="45" t="s">
        <v>86</v>
      </c>
      <c r="B15" s="41">
        <v>1.6858891248703003</v>
      </c>
      <c r="C15" s="41">
        <v>1.6748725175857544</v>
      </c>
      <c r="D15" s="41">
        <v>1.4802312850952148</v>
      </c>
      <c r="E15" s="41">
        <v>1.7379497289657593</v>
      </c>
      <c r="F15" s="41">
        <v>1.4591823816299438</v>
      </c>
      <c r="G15" s="41">
        <v>1.5429831743240356</v>
      </c>
      <c r="H15" s="41">
        <v>1.4482297897338867</v>
      </c>
      <c r="I15" s="41">
        <v>1.6255340576171875</v>
      </c>
      <c r="J15" s="41">
        <v>1.491834044456482</v>
      </c>
      <c r="K15" s="41">
        <v>1.4510060548782349</v>
      </c>
      <c r="L15" s="41">
        <v>1.6131387948989868</v>
      </c>
      <c r="M15" s="41">
        <v>1.646662950515747</v>
      </c>
      <c r="N15" s="41">
        <v>1.8705708980560303</v>
      </c>
      <c r="O15" s="41">
        <v>1.7197328805923462</v>
      </c>
      <c r="P15" s="49"/>
      <c r="Q15" s="41">
        <v>1.688754677772522</v>
      </c>
      <c r="R15" s="41">
        <v>1.5847506523132324</v>
      </c>
      <c r="S15" s="49">
        <v>1.6553537845611572</v>
      </c>
      <c r="T15" s="41">
        <v>1.5862804651260376</v>
      </c>
      <c r="U15" s="41">
        <v>1.6587525606155396</v>
      </c>
      <c r="V15" s="41">
        <v>1.7242151498794556</v>
      </c>
      <c r="W15" s="41">
        <v>1.658276081085205</v>
      </c>
      <c r="X15" s="41">
        <v>1.3520112037658691</v>
      </c>
      <c r="Y15" s="41">
        <v>1.8323445320129395</v>
      </c>
      <c r="Z15" s="41">
        <v>1.594620704650879</v>
      </c>
      <c r="AA15" s="41">
        <v>1.8365793228149414</v>
      </c>
      <c r="AB15" s="41">
        <v>1.6218816041946411</v>
      </c>
      <c r="AC15" s="41">
        <v>1.5555830001831055</v>
      </c>
      <c r="AD15" s="41">
        <v>1.4092005491256714</v>
      </c>
      <c r="AE15" s="41">
        <v>1.6192209720611572</v>
      </c>
      <c r="AF15" s="41">
        <v>1.757871150970459</v>
      </c>
      <c r="AG15" s="41">
        <v>1.224572777748108</v>
      </c>
      <c r="AH15" s="41">
        <v>1.4838569164276123</v>
      </c>
      <c r="AI15" s="41">
        <v>1.3661905527114868</v>
      </c>
      <c r="AJ15" s="41">
        <v>1.2528047561645508</v>
      </c>
      <c r="AK15" s="41">
        <v>1.2769681215286255</v>
      </c>
      <c r="AL15" s="41">
        <v>1.2934740781784058</v>
      </c>
      <c r="AM15" s="41">
        <v>1.5693753957748413</v>
      </c>
      <c r="AN15" s="41">
        <v>1.4772862195968628</v>
      </c>
      <c r="AO15" s="41">
        <v>1.2758796215057373</v>
      </c>
      <c r="AP15" s="41">
        <v>1.37796950340271</v>
      </c>
      <c r="AQ15" s="41">
        <v>1.294077754020691</v>
      </c>
      <c r="AR15" s="41">
        <v>1.3254146575927734</v>
      </c>
      <c r="AS15" s="41">
        <v>1.6073617935180664</v>
      </c>
      <c r="AT15" s="41">
        <v>1.4291592836380005</v>
      </c>
      <c r="AU15" s="41">
        <v>1.3203039169311523</v>
      </c>
      <c r="AV15" s="41">
        <v>1.6840083599090576</v>
      </c>
      <c r="AW15" s="41">
        <v>1.2321833372116089</v>
      </c>
      <c r="AX15" s="41">
        <v>1.156220555305481</v>
      </c>
      <c r="AY15" s="41">
        <v>1.1008694171905518</v>
      </c>
      <c r="AZ15" s="41">
        <v>1.2320647239685059</v>
      </c>
      <c r="BA15" s="41">
        <v>1.018795371055603</v>
      </c>
      <c r="BB15" s="41">
        <v>1.2090013027191162</v>
      </c>
      <c r="BC15" s="41">
        <v>1.022661566734314</v>
      </c>
      <c r="BD15" s="41">
        <v>1.2073088884353638</v>
      </c>
      <c r="BE15" s="41">
        <v>1.0155619382858276</v>
      </c>
      <c r="BF15" s="41">
        <v>1.1896966695785522</v>
      </c>
      <c r="BG15" s="41">
        <v>1.0306090116500854</v>
      </c>
      <c r="BH15" s="41">
        <v>0.935276448726654</v>
      </c>
      <c r="BI15" s="41">
        <v>1.0808249711990356</v>
      </c>
      <c r="BJ15" s="41">
        <v>1.0260127782821655</v>
      </c>
      <c r="BK15" s="41">
        <v>1.3811184167861938</v>
      </c>
      <c r="BL15" s="41">
        <v>1.092078447341919</v>
      </c>
    </row>
    <row r="16" ht="12.75" customHeight="1">
      <c r="A16" s="45" t="s">
        <v>101</v>
      </c>
      <c r="B16" s="41">
        <v>1.5718165636062622</v>
      </c>
      <c r="C16" s="41">
        <v>1.4906291961669922</v>
      </c>
      <c r="D16" s="41">
        <v>1.3542999029159546</v>
      </c>
      <c r="E16" s="41">
        <v>1.5870527029037476</v>
      </c>
      <c r="F16" s="41">
        <v>1.6415494680404663</v>
      </c>
      <c r="G16" s="41">
        <v>1.5213792324066162</v>
      </c>
      <c r="H16" s="41">
        <v>1.5614796876907349</v>
      </c>
      <c r="I16" s="41">
        <v>1.657256007194519</v>
      </c>
      <c r="J16" s="41">
        <v>1.5888326168060303</v>
      </c>
      <c r="K16" s="41">
        <v>1.5982706546783447</v>
      </c>
      <c r="L16" s="41">
        <v>1.667836308479309</v>
      </c>
      <c r="M16" s="41">
        <v>1.5258307456970215</v>
      </c>
      <c r="N16" s="41">
        <v>1.6278514862060547</v>
      </c>
      <c r="O16" s="41">
        <v>1.6884691715240479</v>
      </c>
      <c r="P16" s="49"/>
      <c r="Q16" s="41">
        <v>1.6228774785995483</v>
      </c>
      <c r="R16" s="41">
        <v>1.5597567558288574</v>
      </c>
      <c r="S16" s="49">
        <v>1.5488507747650146</v>
      </c>
      <c r="T16" s="41">
        <v>1.437035322189331</v>
      </c>
      <c r="U16" s="41">
        <v>1.7062480449676514</v>
      </c>
      <c r="V16" s="41">
        <v>1.463469386100769</v>
      </c>
      <c r="W16" s="41">
        <v>1.6134048700332642</v>
      </c>
      <c r="X16" s="41">
        <v>1.5275014638900757</v>
      </c>
      <c r="Y16" s="41">
        <v>1.7182655334472656</v>
      </c>
      <c r="Z16" s="41">
        <v>1.8106496334075928</v>
      </c>
      <c r="AA16" s="41">
        <v>1.681170105934143</v>
      </c>
      <c r="AB16" s="41">
        <v>1.6509941816329956</v>
      </c>
      <c r="AC16" s="41">
        <v>1.5570337772369385</v>
      </c>
      <c r="AD16" s="41">
        <v>1.589312195777893</v>
      </c>
      <c r="AE16" s="41">
        <v>1.5230404138565063</v>
      </c>
      <c r="AF16" s="41">
        <v>1.6185718774795532</v>
      </c>
      <c r="AG16" s="41">
        <v>1.518226146697998</v>
      </c>
      <c r="AH16" s="41">
        <v>1.5303782224655151</v>
      </c>
      <c r="AI16" s="41">
        <v>1.535237193107605</v>
      </c>
      <c r="AJ16" s="41">
        <v>1.2414790391921997</v>
      </c>
      <c r="AK16" s="41">
        <v>1.368632197380066</v>
      </c>
      <c r="AL16" s="41">
        <v>1.4414080381393433</v>
      </c>
      <c r="AM16" s="41">
        <v>1.4235345125198364</v>
      </c>
      <c r="AN16" s="41">
        <v>1.4136414527893066</v>
      </c>
      <c r="AO16" s="41">
        <v>1.4477218389511108</v>
      </c>
      <c r="AP16" s="41">
        <v>1.608351707458496</v>
      </c>
      <c r="AQ16" s="41">
        <v>1.4718841314315796</v>
      </c>
      <c r="AR16" s="41">
        <v>1.4108942747116089</v>
      </c>
      <c r="AS16" s="41">
        <v>1.5181446075439453</v>
      </c>
      <c r="AT16" s="41">
        <v>1.5657416582107544</v>
      </c>
      <c r="AU16" s="41">
        <v>1.320792555809021</v>
      </c>
      <c r="AV16" s="41">
        <v>1.5259820222854614</v>
      </c>
      <c r="AW16" s="41">
        <v>1.3610219955444336</v>
      </c>
      <c r="AX16" s="41">
        <v>1.4413326978683472</v>
      </c>
      <c r="AY16" s="41">
        <v>1.354425072669983</v>
      </c>
      <c r="AZ16" s="41">
        <v>1.3185577392578125</v>
      </c>
      <c r="BA16" s="41">
        <v>1.1143624782562256</v>
      </c>
      <c r="BB16" s="41">
        <v>1.1160730123519897</v>
      </c>
      <c r="BC16" s="41">
        <v>1.3639845848083496</v>
      </c>
      <c r="BD16" s="41">
        <v>1.275753140449524</v>
      </c>
      <c r="BE16" s="41">
        <v>1.5323896408081055</v>
      </c>
      <c r="BF16" s="41">
        <v>1.3957666158676147</v>
      </c>
      <c r="BG16" s="41">
        <v>1.1265089511871338</v>
      </c>
      <c r="BH16" s="41">
        <v>1.0979491472244263</v>
      </c>
      <c r="BI16" s="41">
        <v>1.2464674711227417</v>
      </c>
      <c r="BJ16" s="41">
        <v>1.3379437923431396</v>
      </c>
      <c r="BK16" s="41">
        <v>1.2676732540130615</v>
      </c>
      <c r="BL16" s="41">
        <v>1.3707789182662964</v>
      </c>
    </row>
    <row r="17" ht="12.75" customHeight="1">
      <c r="A17" s="45" t="s">
        <v>115</v>
      </c>
      <c r="B17" s="41">
        <v>1.277488112449646</v>
      </c>
      <c r="C17" s="41">
        <v>0.9794062972068787</v>
      </c>
      <c r="D17" s="41">
        <v>0.805117666721344</v>
      </c>
      <c r="E17" s="41">
        <v>1.00448477268219</v>
      </c>
      <c r="F17" s="41">
        <v>1.2247974872589111</v>
      </c>
      <c r="G17" s="41">
        <v>1.0431187152862549</v>
      </c>
      <c r="H17" s="41">
        <v>0.7583198547363281</v>
      </c>
      <c r="I17" s="41">
        <v>1.158920407295227</v>
      </c>
      <c r="J17" s="41">
        <v>0.7978324890136719</v>
      </c>
      <c r="K17" s="41">
        <v>0.9736566543579102</v>
      </c>
      <c r="L17" s="41">
        <v>0.9251683354377747</v>
      </c>
      <c r="M17" s="41">
        <v>1.0993419885635376</v>
      </c>
      <c r="N17" s="41">
        <v>1.2296795845031738</v>
      </c>
      <c r="O17" s="41">
        <v>0.9425615668296814</v>
      </c>
      <c r="P17" s="49"/>
      <c r="Q17" s="41">
        <v>1.2670700550079346</v>
      </c>
      <c r="R17" s="41">
        <v>1.1092987060546875</v>
      </c>
      <c r="S17" s="49">
        <v>1.262264609336853</v>
      </c>
      <c r="T17" s="41">
        <v>1.286683201789856</v>
      </c>
      <c r="U17" s="41">
        <v>1.0359441041946411</v>
      </c>
      <c r="V17" s="41">
        <v>1.179573655128479</v>
      </c>
      <c r="W17" s="41">
        <v>0.9952410459518433</v>
      </c>
      <c r="X17" s="41">
        <v>1.1924055814743042</v>
      </c>
      <c r="Y17" s="41">
        <v>1.038941740989685</v>
      </c>
      <c r="Z17" s="41">
        <v>0.832810640335083</v>
      </c>
      <c r="AA17" s="41">
        <v>1.2961041927337646</v>
      </c>
      <c r="AB17" s="41">
        <v>1.16609787940979</v>
      </c>
      <c r="AC17" s="41">
        <v>1.2461912631988525</v>
      </c>
      <c r="AD17" s="41">
        <v>0.9447717666625977</v>
      </c>
      <c r="AE17" s="41">
        <v>0.8924424648284912</v>
      </c>
      <c r="AF17" s="41">
        <v>1.2708672285079956</v>
      </c>
      <c r="AG17" s="41">
        <v>0.6392135620117188</v>
      </c>
      <c r="AH17" s="41">
        <v>0.6549292802810669</v>
      </c>
      <c r="AI17" s="41">
        <v>1.0419068336486816</v>
      </c>
      <c r="AJ17" s="41">
        <v>0.9601966738700867</v>
      </c>
      <c r="AK17" s="41">
        <v>0.8700526356697083</v>
      </c>
      <c r="AL17" s="41">
        <v>0.7170870900154114</v>
      </c>
      <c r="AM17" s="41">
        <v>1.2052446603775024</v>
      </c>
      <c r="AN17" s="41">
        <v>1.583074688911438</v>
      </c>
      <c r="AO17" s="41">
        <v>1.1932834386825562</v>
      </c>
      <c r="AP17" s="41">
        <v>1.1337742805480957</v>
      </c>
      <c r="AQ17" s="41">
        <v>1.3773525953292847</v>
      </c>
      <c r="AR17" s="41">
        <v>1.0929514169692993</v>
      </c>
      <c r="AS17" s="41">
        <v>0.921088457107544</v>
      </c>
      <c r="AT17" s="41">
        <v>0.9847298264503479</v>
      </c>
      <c r="AU17" s="41">
        <v>0.773492157459259</v>
      </c>
      <c r="AV17" s="41">
        <v>1.4828119277954102</v>
      </c>
      <c r="AW17" s="41">
        <v>1.1236087083816528</v>
      </c>
      <c r="AX17" s="41">
        <v>0.6014156341552734</v>
      </c>
      <c r="AY17" s="41">
        <v>1.1866391897201538</v>
      </c>
      <c r="AZ17" s="41">
        <v>1.3578896522521973</v>
      </c>
      <c r="BA17" s="41">
        <v>1.0894062519073486</v>
      </c>
      <c r="BB17" s="41">
        <v>1.1539642810821533</v>
      </c>
      <c r="BC17" s="41">
        <v>0.8638851642608643</v>
      </c>
      <c r="BD17" s="41">
        <v>1.061409592628479</v>
      </c>
      <c r="BE17" s="41">
        <v>0.985205888748169</v>
      </c>
      <c r="BF17" s="41">
        <v>1.112024188041687</v>
      </c>
      <c r="BG17" s="41">
        <v>0.8526545166969299</v>
      </c>
      <c r="BH17" s="41">
        <v>0.9679338335990906</v>
      </c>
      <c r="BI17" s="41">
        <v>1.0104784965515137</v>
      </c>
      <c r="BJ17" s="41">
        <v>1.2469751834869385</v>
      </c>
      <c r="BK17" s="41">
        <v>1.2533687353134155</v>
      </c>
      <c r="BL17" s="41">
        <v>0.7337178587913513</v>
      </c>
    </row>
    <row r="18" ht="12.75" customHeight="1">
      <c r="A18" s="45" t="s">
        <v>468</v>
      </c>
      <c r="B18" s="41">
        <v>1.5662431716918945</v>
      </c>
      <c r="C18" s="41">
        <v>1.6010363101959229</v>
      </c>
      <c r="D18" s="41">
        <v>1.5364583730697632</v>
      </c>
      <c r="E18" s="41">
        <v>1.5384615659713745</v>
      </c>
      <c r="F18" s="41">
        <v>1.5927834510803223</v>
      </c>
      <c r="G18" s="41">
        <v>1.5634517669677734</v>
      </c>
      <c r="H18" s="41">
        <v>1.5416666269302368</v>
      </c>
      <c r="I18" s="41">
        <v>1.4013605117797852</v>
      </c>
      <c r="J18" s="41">
        <v>1.4947916269302368</v>
      </c>
      <c r="K18" s="41">
        <v>1.5129534006118774</v>
      </c>
      <c r="L18" s="41">
        <v>1.528205156326294</v>
      </c>
      <c r="M18" s="41">
        <v>1.5133333206176758</v>
      </c>
      <c r="N18" s="41">
        <v>1.515625</v>
      </c>
      <c r="O18" s="41">
        <v>1.517241358757019</v>
      </c>
      <c r="P18" s="49"/>
      <c r="Q18" s="41">
        <v>1.5833333730697632</v>
      </c>
      <c r="R18" s="41">
        <v>1.5979899168014526</v>
      </c>
      <c r="S18" s="49">
        <v>1.4299362897872925</v>
      </c>
      <c r="T18" s="41">
        <v>1.5303030014038086</v>
      </c>
      <c r="U18" s="41">
        <v>1.6200000047683716</v>
      </c>
      <c r="V18" s="41">
        <v>1.5520833730697632</v>
      </c>
      <c r="W18" s="41">
        <v>1.5876288414001465</v>
      </c>
      <c r="X18" s="41">
        <v>1.6040608882904053</v>
      </c>
      <c r="Y18" s="41">
        <v>1.5260416269302368</v>
      </c>
      <c r="Z18" s="41">
        <v>1.4895833730697632</v>
      </c>
      <c r="AA18" s="41">
        <v>1.443037986755371</v>
      </c>
      <c r="AB18" s="41">
        <v>1.5421994924545288</v>
      </c>
      <c r="AC18" s="41">
        <v>1.5625</v>
      </c>
      <c r="AD18" s="41">
        <v>1.5102040767669678</v>
      </c>
      <c r="AE18" s="41">
        <v>1.5677083730697632</v>
      </c>
      <c r="AF18" s="41">
        <v>1.4948453903198242</v>
      </c>
      <c r="AG18" s="41">
        <v>1.4766666889190674</v>
      </c>
      <c r="AH18" s="41">
        <v>1.4029126167297363</v>
      </c>
      <c r="AI18" s="41">
        <v>1.4278607368469238</v>
      </c>
      <c r="AJ18" s="41">
        <v>1.544041395187378</v>
      </c>
      <c r="AK18" s="41">
        <v>1.546875</v>
      </c>
      <c r="AL18" s="41">
        <v>1.546875</v>
      </c>
      <c r="AM18" s="41">
        <v>1.4850000143051147</v>
      </c>
      <c r="AN18" s="41">
        <v>1.5625</v>
      </c>
      <c r="AO18" s="41">
        <v>1.5800000429153442</v>
      </c>
      <c r="AP18" s="41">
        <v>1.6041666269302368</v>
      </c>
      <c r="AQ18" s="41">
        <v>1.4460784196853638</v>
      </c>
      <c r="AR18" s="41">
        <v>1.522033929824829</v>
      </c>
      <c r="AS18" s="41">
        <v>1.5431472063064575</v>
      </c>
      <c r="AT18" s="41">
        <v>1.551546335220337</v>
      </c>
      <c r="AU18" s="41">
        <v>1.5103092193603516</v>
      </c>
      <c r="AV18" s="41">
        <v>1.4890282154083252</v>
      </c>
      <c r="AW18" s="41">
        <v>1.5059021711349487</v>
      </c>
      <c r="AX18" s="41">
        <v>1.5257009267807007</v>
      </c>
      <c r="AY18" s="41">
        <v>1.5810546875</v>
      </c>
      <c r="AZ18" s="41">
        <v>1.515570878982544</v>
      </c>
      <c r="BA18" s="41">
        <v>1.561855673789978</v>
      </c>
      <c r="BB18" s="41">
        <v>1.6102564334869385</v>
      </c>
      <c r="BC18" s="41">
        <v>1.46875</v>
      </c>
      <c r="BD18" s="41">
        <v>1.4801980257034302</v>
      </c>
      <c r="BE18" s="41">
        <v>1.4895833730697632</v>
      </c>
      <c r="BF18" s="41">
        <v>1.5461539030075073</v>
      </c>
      <c r="BG18" s="41">
        <v>1.505050539970398</v>
      </c>
      <c r="BH18" s="41">
        <v>1.5367412567138672</v>
      </c>
      <c r="BI18" s="41">
        <v>1.5</v>
      </c>
      <c r="BJ18" s="41">
        <v>1.4896907806396484</v>
      </c>
      <c r="BK18" s="41">
        <v>1.4111675024032593</v>
      </c>
      <c r="BL18" s="41">
        <v>1.4611399173736572</v>
      </c>
    </row>
    <row r="19" ht="12.75" customHeight="1">
      <c r="A19" s="45" t="s">
        <v>469</v>
      </c>
      <c r="B19" s="41">
        <v>51.33756637573242</v>
      </c>
      <c r="C19" s="41">
        <v>49.49740982055664</v>
      </c>
      <c r="D19" s="41">
        <v>48.328125</v>
      </c>
      <c r="E19" s="41">
        <v>47.80513000488281</v>
      </c>
      <c r="F19" s="41">
        <v>53.396907806396484</v>
      </c>
      <c r="G19" s="41">
        <v>47.1573600769043</v>
      </c>
      <c r="H19" s="41">
        <v>45.078125</v>
      </c>
      <c r="I19" s="41">
        <v>43.656463623046875</v>
      </c>
      <c r="J19" s="41">
        <v>49.33854293823242</v>
      </c>
      <c r="K19" s="41">
        <v>50.75647735595703</v>
      </c>
      <c r="L19" s="41">
        <v>51.343589782714844</v>
      </c>
      <c r="M19" s="41">
        <v>49.516666412353516</v>
      </c>
      <c r="N19" s="41">
        <v>51.46875</v>
      </c>
      <c r="O19" s="41">
        <v>49.4581298828125</v>
      </c>
      <c r="P19" s="49"/>
      <c r="Q19" s="41">
        <v>53.65625</v>
      </c>
      <c r="R19" s="41">
        <v>54.206031799316406</v>
      </c>
      <c r="S19" s="49">
        <v>49.30891799926758</v>
      </c>
      <c r="T19" s="41">
        <v>53.449493408203125</v>
      </c>
      <c r="U19" s="41">
        <v>55.81999969482422</v>
      </c>
      <c r="V19" s="41">
        <v>50.14583206176758</v>
      </c>
      <c r="W19" s="41">
        <v>53.340206146240234</v>
      </c>
      <c r="X19" s="41">
        <v>50.36040496826172</v>
      </c>
      <c r="Y19" s="41">
        <v>51.32291793823242</v>
      </c>
      <c r="Z19" s="41">
        <v>48.86458206176758</v>
      </c>
      <c r="AA19" s="41">
        <v>53.73923873901367</v>
      </c>
      <c r="AB19" s="41">
        <v>50.196929931640625</v>
      </c>
      <c r="AC19" s="41">
        <v>49.09375</v>
      </c>
      <c r="AD19" s="41">
        <v>52.64285659790039</v>
      </c>
      <c r="AE19" s="41">
        <v>47.55208206176758</v>
      </c>
      <c r="AF19" s="41">
        <v>47.38144302368164</v>
      </c>
      <c r="AG19" s="41">
        <v>43.893333435058594</v>
      </c>
      <c r="AH19" s="41">
        <v>51.417476654052734</v>
      </c>
      <c r="AI19" s="41">
        <v>48.233829498291016</v>
      </c>
      <c r="AJ19" s="41">
        <v>48.383419036865234</v>
      </c>
      <c r="AK19" s="41">
        <v>49.02604293823242</v>
      </c>
      <c r="AL19" s="41">
        <v>47.55729293823242</v>
      </c>
      <c r="AM19" s="41">
        <v>47.244998931884766</v>
      </c>
      <c r="AN19" s="41">
        <v>45.08333206176758</v>
      </c>
      <c r="AO19" s="41">
        <v>44.70000076293945</v>
      </c>
      <c r="AP19" s="41">
        <v>44.59895706176758</v>
      </c>
      <c r="AQ19" s="41">
        <v>52.8725471496582</v>
      </c>
      <c r="AR19" s="41">
        <v>46.54237365722656</v>
      </c>
      <c r="AS19" s="41">
        <v>52.9746208190918</v>
      </c>
      <c r="AT19" s="41">
        <v>54.08247375488281</v>
      </c>
      <c r="AU19" s="41">
        <v>49.226802825927734</v>
      </c>
      <c r="AV19" s="41">
        <v>47.63949966430664</v>
      </c>
      <c r="AW19" s="41">
        <v>52.5362548828125</v>
      </c>
      <c r="AX19" s="41">
        <v>49.70560836791992</v>
      </c>
      <c r="AY19" s="41">
        <v>48.2294921875</v>
      </c>
      <c r="AZ19" s="41">
        <v>50.055362701416016</v>
      </c>
      <c r="BA19" s="41">
        <v>48.88144302368164</v>
      </c>
      <c r="BB19" s="41">
        <v>52.35384750366211</v>
      </c>
      <c r="BC19" s="41">
        <v>56.15104293823242</v>
      </c>
      <c r="BD19" s="41">
        <v>51.029701232910156</v>
      </c>
      <c r="BE19" s="41">
        <v>46.89583206176758</v>
      </c>
      <c r="BF19" s="41">
        <v>49.74615478515625</v>
      </c>
      <c r="BG19" s="41">
        <v>51.47979736328125</v>
      </c>
      <c r="BH19" s="41">
        <v>48.86262130737305</v>
      </c>
      <c r="BI19" s="41">
        <v>44.775508880615234</v>
      </c>
      <c r="BJ19" s="41">
        <v>46.097938537597656</v>
      </c>
      <c r="BK19" s="41">
        <v>55.15228271484375</v>
      </c>
      <c r="BL19" s="41">
        <v>51.80828857421875</v>
      </c>
    </row>
    <row r="20" ht="12.75" customHeight="1">
      <c r="A20" s="45" t="s">
        <v>470</v>
      </c>
      <c r="B20" s="41">
        <v>3.0807621479034424</v>
      </c>
      <c r="C20" s="41">
        <v>3.176165819168091</v>
      </c>
      <c r="D20" s="41">
        <v>3.1770832538604736</v>
      </c>
      <c r="E20" s="41">
        <v>3.143589735031128</v>
      </c>
      <c r="F20" s="41">
        <v>3.4381444454193115</v>
      </c>
      <c r="G20" s="41">
        <v>3.055837631225586</v>
      </c>
      <c r="H20" s="41">
        <v>3.109375</v>
      </c>
      <c r="I20" s="41">
        <v>2.8027210235595703</v>
      </c>
      <c r="J20" s="41">
        <v>3.3072917461395264</v>
      </c>
      <c r="K20" s="41">
        <v>2.9896373748779297</v>
      </c>
      <c r="L20" s="41">
        <v>3.1948719024658203</v>
      </c>
      <c r="M20" s="41">
        <v>3.0</v>
      </c>
      <c r="N20" s="41">
        <v>3.3333332538604736</v>
      </c>
      <c r="O20" s="41">
        <v>2.8275861740112305</v>
      </c>
      <c r="P20" s="49"/>
      <c r="Q20" s="41">
        <v>3.171875</v>
      </c>
      <c r="R20" s="41">
        <v>2.984924554824829</v>
      </c>
      <c r="S20" s="49">
        <v>3.254776954650879</v>
      </c>
      <c r="T20" s="41">
        <v>2.803030252456665</v>
      </c>
      <c r="U20" s="41">
        <v>3.0399999618530273</v>
      </c>
      <c r="V20" s="41">
        <v>2.9583332538604736</v>
      </c>
      <c r="W20" s="41">
        <v>2.9639174938201904</v>
      </c>
      <c r="X20" s="41">
        <v>2.8071064949035645</v>
      </c>
      <c r="Y20" s="41">
        <v>2.859375</v>
      </c>
      <c r="Z20" s="41">
        <v>2.921875</v>
      </c>
      <c r="AA20" s="41">
        <v>3.4050633907318115</v>
      </c>
      <c r="AB20" s="41">
        <v>3.314578056335449</v>
      </c>
      <c r="AC20" s="41">
        <v>3.4322917461395264</v>
      </c>
      <c r="AD20" s="41">
        <v>3.3214285373687744</v>
      </c>
      <c r="AE20" s="41">
        <v>3.2760417461395264</v>
      </c>
      <c r="AF20" s="41">
        <v>3.3144330978393555</v>
      </c>
      <c r="AG20" s="41">
        <v>3.180000066757202</v>
      </c>
      <c r="AH20" s="41">
        <v>3.572815418243408</v>
      </c>
      <c r="AI20" s="41">
        <v>3.2338309288024902</v>
      </c>
      <c r="AJ20" s="41">
        <v>3.2538859844207764</v>
      </c>
      <c r="AK20" s="41">
        <v>2.8385417461395264</v>
      </c>
      <c r="AL20" s="41">
        <v>3.4427082538604736</v>
      </c>
      <c r="AM20" s="41">
        <v>3.2149999141693115</v>
      </c>
      <c r="AN20" s="41">
        <v>3.4479167461395264</v>
      </c>
      <c r="AO20" s="41">
        <v>3.0899999141693115</v>
      </c>
      <c r="AP20" s="41">
        <v>3.0520832538604736</v>
      </c>
      <c r="AQ20" s="41">
        <v>3.93137264251709</v>
      </c>
      <c r="AR20" s="41">
        <v>3.4067797660827637</v>
      </c>
      <c r="AS20" s="41">
        <v>3.883248805999756</v>
      </c>
      <c r="AT20" s="41">
        <v>3.7113401889801025</v>
      </c>
      <c r="AU20" s="41">
        <v>3.4896907806396484</v>
      </c>
      <c r="AV20" s="41">
        <v>3.2789969444274902</v>
      </c>
      <c r="AW20" s="41">
        <v>3.6391232013702393</v>
      </c>
      <c r="AX20" s="41">
        <v>3.621495246887207</v>
      </c>
      <c r="AY20" s="41">
        <v>3.6357421875</v>
      </c>
      <c r="AZ20" s="41">
        <v>3.529411792755127</v>
      </c>
      <c r="BA20" s="41">
        <v>3.7577319145202637</v>
      </c>
      <c r="BB20" s="41">
        <v>3.7948718070983887</v>
      </c>
      <c r="BC20" s="41">
        <v>3.7604167461395264</v>
      </c>
      <c r="BD20" s="41">
        <v>3.6881186962127686</v>
      </c>
      <c r="BE20" s="41">
        <v>3.6666667461395264</v>
      </c>
      <c r="BF20" s="41">
        <v>3.405128240585327</v>
      </c>
      <c r="BG20" s="41">
        <v>3.545454502105713</v>
      </c>
      <c r="BH20" s="41">
        <v>3.638977527618408</v>
      </c>
      <c r="BI20" s="41">
        <v>3.576530694961548</v>
      </c>
      <c r="BJ20" s="41">
        <v>3.9896907806396484</v>
      </c>
      <c r="BK20" s="41">
        <v>3.969543218612671</v>
      </c>
      <c r="BL20" s="41">
        <v>3.9274611473083496</v>
      </c>
    </row>
    <row r="21" ht="12.75" customHeight="1">
      <c r="A21" s="45" t="s">
        <v>81</v>
      </c>
      <c r="B21" s="41">
        <v>0.676589846611023</v>
      </c>
      <c r="C21" s="41">
        <v>0.43581902980804443</v>
      </c>
      <c r="D21" s="41">
        <v>0.4462955594062805</v>
      </c>
      <c r="E21" s="41">
        <v>0.5759663581848145</v>
      </c>
      <c r="F21" s="41">
        <v>0.46699661016464233</v>
      </c>
      <c r="G21" s="41">
        <v>0.48171156644821167</v>
      </c>
      <c r="H21" s="41">
        <v>0.31916141510009766</v>
      </c>
      <c r="I21" s="41">
        <v>0.5284467339515686</v>
      </c>
      <c r="J21" s="41">
        <v>0.4662940204143524</v>
      </c>
      <c r="K21" s="41">
        <v>0.500956118106842</v>
      </c>
      <c r="L21" s="41">
        <v>0.46893587708473206</v>
      </c>
      <c r="M21" s="41">
        <v>0.5479260683059692</v>
      </c>
      <c r="N21" s="41">
        <v>0.5396151542663574</v>
      </c>
      <c r="O21" s="41">
        <v>0.6928884387016296</v>
      </c>
      <c r="P21" s="49"/>
      <c r="Q21" s="41">
        <v>0.5372068285942078</v>
      </c>
      <c r="R21" s="41">
        <v>0.5718935132026672</v>
      </c>
      <c r="S21" s="49">
        <v>0.8153709769248962</v>
      </c>
      <c r="T21" s="41">
        <v>0.4629434645175934</v>
      </c>
      <c r="U21" s="41">
        <v>0.4122714102268219</v>
      </c>
      <c r="V21" s="41">
        <v>0.5523796677589417</v>
      </c>
      <c r="W21" s="41">
        <v>0.46917620301246643</v>
      </c>
      <c r="X21" s="41">
        <v>0.4402575194835663</v>
      </c>
      <c r="Y21" s="41">
        <v>0.524509608745575</v>
      </c>
      <c r="Z21" s="41">
        <v>0.38741013407707214</v>
      </c>
      <c r="AA21" s="41">
        <v>0.6306754350662231</v>
      </c>
      <c r="AB21" s="41">
        <v>0.66341233253479</v>
      </c>
      <c r="AC21" s="41">
        <v>0.5267964601516724</v>
      </c>
      <c r="AD21" s="41">
        <v>0.5476471185684204</v>
      </c>
      <c r="AE21" s="41">
        <v>0.5566052198410034</v>
      </c>
      <c r="AF21" s="41">
        <v>0.6232016682624817</v>
      </c>
      <c r="AG21" s="41">
        <v>0.618476152420044</v>
      </c>
      <c r="AH21" s="41">
        <v>0.5720785856246948</v>
      </c>
      <c r="AI21" s="41">
        <v>0.6001968383789062</v>
      </c>
      <c r="AJ21" s="41">
        <v>0.42103680968284607</v>
      </c>
      <c r="AK21" s="41">
        <v>0.3979835510253906</v>
      </c>
      <c r="AL21" s="41">
        <v>0.6487866044044495</v>
      </c>
      <c r="AM21" s="41">
        <v>0.691489577293396</v>
      </c>
      <c r="AN21" s="41">
        <v>0.6349654197692871</v>
      </c>
      <c r="AO21" s="41">
        <v>0.4686416983604431</v>
      </c>
      <c r="AP21" s="41">
        <v>0.5056588053703308</v>
      </c>
      <c r="AQ21" s="41">
        <v>0.48533183336257935</v>
      </c>
      <c r="AR21" s="41">
        <v>0.5515496730804443</v>
      </c>
      <c r="AS21" s="41">
        <v>0.6480569243431091</v>
      </c>
      <c r="AT21" s="41">
        <v>0.3963737487792969</v>
      </c>
      <c r="AU21" s="41">
        <v>0.38860177993774414</v>
      </c>
      <c r="AV21" s="41">
        <v>0.8066530227661133</v>
      </c>
      <c r="AW21" s="41">
        <v>0.5628589987754822</v>
      </c>
      <c r="AX21" s="41">
        <v>0.6010567545890808</v>
      </c>
      <c r="AY21" s="41">
        <v>0.492486834526062</v>
      </c>
      <c r="AZ21" s="41">
        <v>0.45162779092788696</v>
      </c>
      <c r="BA21" s="41">
        <v>0.39247626066207886</v>
      </c>
      <c r="BB21" s="41">
        <v>0.3096228241920471</v>
      </c>
      <c r="BC21" s="41">
        <v>0.38950347900390625</v>
      </c>
      <c r="BD21" s="41">
        <v>0.5679977536201477</v>
      </c>
      <c r="BE21" s="41">
        <v>0.3957180678844452</v>
      </c>
      <c r="BF21" s="41">
        <v>0.3440588712692261</v>
      </c>
      <c r="BG21" s="41">
        <v>0.3490593135356903</v>
      </c>
      <c r="BH21" s="41">
        <v>0.3760468661785126</v>
      </c>
      <c r="BI21" s="41">
        <v>0.4614180028438568</v>
      </c>
      <c r="BJ21" s="41">
        <v>0.3922070264816284</v>
      </c>
      <c r="BK21" s="41">
        <v>0.608103334903717</v>
      </c>
      <c r="BL21" s="41">
        <v>0.5152918100357056</v>
      </c>
    </row>
    <row r="22" ht="12.75" customHeight="1">
      <c r="A22" s="45" t="s">
        <v>84</v>
      </c>
      <c r="B22" s="41">
        <v>0.5863749980926514</v>
      </c>
      <c r="C22" s="41">
        <v>0.31758248805999756</v>
      </c>
      <c r="D22" s="41">
        <v>0.3111144006252289</v>
      </c>
      <c r="E22" s="41">
        <v>0.4311444163322449</v>
      </c>
      <c r="F22" s="41">
        <v>0.3624868392944336</v>
      </c>
      <c r="G22" s="41">
        <v>0.35476964712142944</v>
      </c>
      <c r="H22" s="41">
        <v>0.2139870524406433</v>
      </c>
      <c r="I22" s="41">
        <v>0.5258382558822632</v>
      </c>
      <c r="J22" s="41">
        <v>0.34321510791778564</v>
      </c>
      <c r="K22" s="41">
        <v>0.3552745282649994</v>
      </c>
      <c r="L22" s="41">
        <v>0.3280413746833801</v>
      </c>
      <c r="M22" s="41">
        <v>0.49027806520462036</v>
      </c>
      <c r="N22" s="41">
        <v>0.475382000207901</v>
      </c>
      <c r="O22" s="41">
        <v>0.6729448437690735</v>
      </c>
      <c r="P22" s="49"/>
      <c r="Q22" s="41">
        <v>0.5518234372138977</v>
      </c>
      <c r="R22" s="41">
        <v>0.542809784412384</v>
      </c>
      <c r="S22" s="49">
        <v>0.5709337592124939</v>
      </c>
      <c r="T22" s="41">
        <v>0.4569520950317383</v>
      </c>
      <c r="U22" s="41">
        <v>0.4542372226715088</v>
      </c>
      <c r="V22" s="41">
        <v>0.5032216906547546</v>
      </c>
      <c r="W22" s="41">
        <v>0.5389208197593689</v>
      </c>
      <c r="X22" s="41">
        <v>0.43871405720710754</v>
      </c>
      <c r="Y22" s="41">
        <v>0.44023793935775757</v>
      </c>
      <c r="Z22" s="41">
        <v>0.49131956696510315</v>
      </c>
      <c r="AA22" s="41">
        <v>0.6122273206710815</v>
      </c>
      <c r="AB22" s="41">
        <v>0.4864056706428528</v>
      </c>
      <c r="AC22" s="41">
        <v>0.4183339476585388</v>
      </c>
      <c r="AD22" s="41">
        <v>0.3718782365322113</v>
      </c>
      <c r="AE22" s="41">
        <v>0.33451738953590393</v>
      </c>
      <c r="AF22" s="41">
        <v>0.4660058617591858</v>
      </c>
      <c r="AG22" s="41">
        <v>0.4565439522266388</v>
      </c>
      <c r="AH22" s="41">
        <v>0.48027265071868896</v>
      </c>
      <c r="AI22" s="41">
        <v>0.45569226145744324</v>
      </c>
      <c r="AJ22" s="41">
        <v>0.35131537914276123</v>
      </c>
      <c r="AK22" s="41">
        <v>0.35386085510253906</v>
      </c>
      <c r="AL22" s="41">
        <v>0.3834427297115326</v>
      </c>
      <c r="AM22" s="41">
        <v>0.5046363472938538</v>
      </c>
      <c r="AN22" s="41">
        <v>0.3081985414028168</v>
      </c>
      <c r="AO22" s="41">
        <v>0.28203365206718445</v>
      </c>
      <c r="AP22" s="41">
        <v>0.329560786485672</v>
      </c>
      <c r="AQ22" s="41">
        <v>0.4199765622615814</v>
      </c>
      <c r="AR22" s="41">
        <v>0.3580767512321472</v>
      </c>
      <c r="AS22" s="41">
        <v>0.35513392090797424</v>
      </c>
      <c r="AT22" s="41">
        <v>0.5108109712600708</v>
      </c>
      <c r="AU22" s="41">
        <v>0.34562772512435913</v>
      </c>
      <c r="AV22" s="41">
        <v>0.49140191078186035</v>
      </c>
      <c r="AW22" s="41">
        <v>0.43852153420448303</v>
      </c>
      <c r="AX22" s="41">
        <v>0.47680795192718506</v>
      </c>
      <c r="AY22" s="41">
        <v>0.35492265224456787</v>
      </c>
      <c r="AZ22" s="41">
        <v>0.35535070300102234</v>
      </c>
      <c r="BA22" s="41">
        <v>0.3287433087825775</v>
      </c>
      <c r="BB22" s="41">
        <v>0.2869129478931427</v>
      </c>
      <c r="BC22" s="41">
        <v>0.3524433970451355</v>
      </c>
      <c r="BD22" s="41">
        <v>0.4171794652938843</v>
      </c>
      <c r="BE22" s="41">
        <v>0.2877892255783081</v>
      </c>
      <c r="BF22" s="41">
        <v>0.2762407064437866</v>
      </c>
      <c r="BG22" s="41">
        <v>0.2838760316371918</v>
      </c>
      <c r="BH22" s="41">
        <v>0.22083662450313568</v>
      </c>
      <c r="BI22" s="41">
        <v>0.3762041926383972</v>
      </c>
      <c r="BJ22" s="41">
        <v>0.3649022579193115</v>
      </c>
      <c r="BK22" s="41">
        <v>0.48420998454093933</v>
      </c>
      <c r="BL22" s="41">
        <v>0.39233505725860596</v>
      </c>
    </row>
    <row r="23" ht="12.75" customHeight="1">
      <c r="A23" s="45" t="s">
        <v>89</v>
      </c>
      <c r="B23" s="41">
        <v>0.525662362575531</v>
      </c>
      <c r="C23" s="41">
        <v>0.481296569108963</v>
      </c>
      <c r="D23" s="41">
        <v>0.45272406935691833</v>
      </c>
      <c r="E23" s="41">
        <v>0.5197435617446899</v>
      </c>
      <c r="F23" s="41">
        <v>0.6870188117027283</v>
      </c>
      <c r="G23" s="41">
        <v>0.504858672618866</v>
      </c>
      <c r="H23" s="41">
        <v>0.5671283602714539</v>
      </c>
      <c r="I23" s="41">
        <v>0.468789666891098</v>
      </c>
      <c r="J23" s="41">
        <v>0.5069310665130615</v>
      </c>
      <c r="K23" s="41">
        <v>0.6909389495849609</v>
      </c>
      <c r="L23" s="41">
        <v>0.5513836145401001</v>
      </c>
      <c r="M23" s="41">
        <v>0.6529571413993835</v>
      </c>
      <c r="N23" s="41">
        <v>0.5838020443916321</v>
      </c>
      <c r="O23" s="41">
        <v>0.6709142923355103</v>
      </c>
      <c r="P23" s="49"/>
      <c r="Q23" s="41">
        <v>0.5972325801849365</v>
      </c>
      <c r="R23" s="41">
        <v>0.565642237663269</v>
      </c>
      <c r="S23" s="49">
        <v>0.5347801446914673</v>
      </c>
      <c r="T23" s="41">
        <v>0.5512558817863464</v>
      </c>
      <c r="U23" s="41">
        <v>0.5189849138259888</v>
      </c>
      <c r="V23" s="41">
        <v>0.6623378396034241</v>
      </c>
      <c r="W23" s="41">
        <v>0.6902246475219727</v>
      </c>
      <c r="X23" s="41">
        <v>0.45192742347717285</v>
      </c>
      <c r="Y23" s="41">
        <v>0.65854811668396</v>
      </c>
      <c r="Z23" s="41">
        <v>0.5508615970611572</v>
      </c>
      <c r="AA23" s="41">
        <v>0.6138546466827393</v>
      </c>
      <c r="AB23" s="41">
        <v>0.6718944907188416</v>
      </c>
      <c r="AC23" s="41">
        <v>0.673846423625946</v>
      </c>
      <c r="AD23" s="41">
        <v>0.44953349232673645</v>
      </c>
      <c r="AE23" s="41">
        <v>0.5484367609024048</v>
      </c>
      <c r="AF23" s="41">
        <v>0.6509166359901428</v>
      </c>
      <c r="AG23" s="41">
        <v>0.35081803798675537</v>
      </c>
      <c r="AH23" s="41">
        <v>0.3107323944568634</v>
      </c>
      <c r="AI23" s="41">
        <v>0.3975311517715454</v>
      </c>
      <c r="AJ23" s="41">
        <v>0.37559840083122253</v>
      </c>
      <c r="AK23" s="41">
        <v>0.3318042755126953</v>
      </c>
      <c r="AL23" s="41">
        <v>0.4814186692237854</v>
      </c>
      <c r="AM23" s="41">
        <v>0.40470030903816223</v>
      </c>
      <c r="AN23" s="41">
        <v>0.38609644770622253</v>
      </c>
      <c r="AO23" s="41">
        <v>0.3882199227809906</v>
      </c>
      <c r="AP23" s="41">
        <v>0.545270562171936</v>
      </c>
      <c r="AQ23" s="41">
        <v>0.3872045874595642</v>
      </c>
      <c r="AR23" s="41">
        <v>0.4248213768005371</v>
      </c>
      <c r="AS23" s="41">
        <v>0.42008301615715027</v>
      </c>
      <c r="AT23" s="41">
        <v>0.47275978326797485</v>
      </c>
      <c r="AU23" s="41">
        <v>0.23596447706222534</v>
      </c>
      <c r="AV23" s="41">
        <v>0.34234365820884705</v>
      </c>
      <c r="AW23" s="41">
        <v>0.3142499625682831</v>
      </c>
      <c r="AX23" s="41">
        <v>0.3016171157360077</v>
      </c>
      <c r="AY23" s="41">
        <v>0.24093547463417053</v>
      </c>
      <c r="AZ23" s="41">
        <v>0.17811302840709686</v>
      </c>
      <c r="BA23" s="41">
        <v>0.17473338544368744</v>
      </c>
      <c r="BB23" s="41">
        <v>0.3733184337615967</v>
      </c>
      <c r="BC23" s="41">
        <v>0.2692352533340454</v>
      </c>
      <c r="BD23" s="41">
        <v>0.3864627480506897</v>
      </c>
      <c r="BE23" s="41">
        <v>0.29203346371650696</v>
      </c>
      <c r="BF23" s="41">
        <v>0.18118789792060852</v>
      </c>
      <c r="BG23" s="41">
        <v>0.2524201273918152</v>
      </c>
      <c r="BH23" s="41">
        <v>0.15665367245674133</v>
      </c>
      <c r="BI23" s="41">
        <v>0.2781360149383545</v>
      </c>
      <c r="BJ23" s="41">
        <v>0.25828972458839417</v>
      </c>
      <c r="BK23" s="41">
        <v>0.29723966121673584</v>
      </c>
      <c r="BL23" s="41">
        <v>0.3973805606365204</v>
      </c>
    </row>
    <row r="24" ht="12.75" customHeight="1">
      <c r="A24" s="45" t="s">
        <v>91</v>
      </c>
      <c r="B24" s="41">
        <v>0.21529261767864227</v>
      </c>
      <c r="C24" s="41">
        <v>0.14160050451755524</v>
      </c>
      <c r="D24" s="41">
        <v>0.06340864300727844</v>
      </c>
      <c r="E24" s="41">
        <v>0.16764527559280396</v>
      </c>
      <c r="F24" s="41">
        <v>0.1853688359260559</v>
      </c>
      <c r="G24" s="41">
        <v>0.21418330073356628</v>
      </c>
      <c r="H24" s="41">
        <v>0.1486513763666153</v>
      </c>
      <c r="I24" s="41">
        <v>0.1083027720451355</v>
      </c>
      <c r="J24" s="41">
        <v>0.11076121032238007</v>
      </c>
      <c r="K24" s="41">
        <v>0.20469045639038086</v>
      </c>
      <c r="L24" s="41">
        <v>0.1405067890882492</v>
      </c>
      <c r="M24" s="41">
        <v>0.1739479899406433</v>
      </c>
      <c r="N24" s="41">
        <v>0.15009549260139465</v>
      </c>
      <c r="O24" s="41">
        <v>0.28384074568748474</v>
      </c>
      <c r="P24" s="49"/>
      <c r="Q24" s="41">
        <v>0.22493557631969452</v>
      </c>
      <c r="R24" s="41">
        <v>0.17097297310829163</v>
      </c>
      <c r="S24" s="49">
        <v>0.30540964007377625</v>
      </c>
      <c r="T24" s="41">
        <v>0.1598413586616516</v>
      </c>
      <c r="U24" s="41">
        <v>0.12693870067596436</v>
      </c>
      <c r="V24" s="41">
        <v>0.22197172045707703</v>
      </c>
      <c r="W24" s="41">
        <v>0.10595744103193283</v>
      </c>
      <c r="X24" s="41">
        <v>0.13277366757392883</v>
      </c>
      <c r="Y24" s="41">
        <v>0.24444712698459625</v>
      </c>
      <c r="Z24" s="41">
        <v>0.21257717907428741</v>
      </c>
      <c r="AA24" s="41">
        <v>0.2349434643983841</v>
      </c>
      <c r="AB24" s="41">
        <v>0.231697678565979</v>
      </c>
      <c r="AC24" s="41">
        <v>0.23831787705421448</v>
      </c>
      <c r="AD24" s="41">
        <v>0.2290547639131546</v>
      </c>
      <c r="AE24" s="41">
        <v>0.125</v>
      </c>
      <c r="AF24" s="41">
        <v>0.17572054266929626</v>
      </c>
      <c r="AG24" s="41">
        <v>0.10579033195972443</v>
      </c>
      <c r="AH24" s="41">
        <v>0.10249673575162888</v>
      </c>
      <c r="AI24" s="41">
        <v>0.09441438317298889</v>
      </c>
      <c r="AJ24" s="41">
        <v>0.06827155500650406</v>
      </c>
      <c r="AK24" s="41">
        <v>0.125</v>
      </c>
      <c r="AL24" s="41">
        <v>0.08544325083494186</v>
      </c>
      <c r="AM24" s="41">
        <v>0.0928470715880394</v>
      </c>
      <c r="AN24" s="41">
        <v>0.08038926869630814</v>
      </c>
      <c r="AO24" s="41">
        <v>0.18305300176143646</v>
      </c>
      <c r="AP24" s="41">
        <v>0.141976460814476</v>
      </c>
      <c r="AQ24" s="41">
        <v>0.047440119087696075</v>
      </c>
      <c r="AR24" s="41">
        <v>0.12188565731048584</v>
      </c>
      <c r="AS24" s="41">
        <v>0.11246698349714279</v>
      </c>
      <c r="AT24" s="41">
        <v>0.10320074111223221</v>
      </c>
      <c r="AU24" s="41">
        <v>0.04648975282907486</v>
      </c>
      <c r="AV24" s="41">
        <v>0.11278020590543747</v>
      </c>
      <c r="AW24" s="41">
        <v>0.09092769771814346</v>
      </c>
      <c r="AX24" s="41">
        <v>0.1035693883895874</v>
      </c>
      <c r="AY24" s="41">
        <v>0.0665707141160965</v>
      </c>
      <c r="AZ24" s="41">
        <v>0.050726983696222305</v>
      </c>
      <c r="BA24" s="41">
        <v>0.07487597316503525</v>
      </c>
      <c r="BB24" s="41">
        <v>0.12232926487922668</v>
      </c>
      <c r="BC24" s="41">
        <v>0.10454213619232178</v>
      </c>
      <c r="BD24" s="41">
        <v>0.1026880145072937</v>
      </c>
      <c r="BE24" s="41">
        <v>0.13069038093090057</v>
      </c>
      <c r="BF24" s="41">
        <v>0.12772396206855774</v>
      </c>
      <c r="BG24" s="41">
        <v>0.07592227309942245</v>
      </c>
      <c r="BH24" s="41">
        <v>0.18827076256275177</v>
      </c>
      <c r="BI24" s="41">
        <v>0.1350475400686264</v>
      </c>
      <c r="BJ24" s="41">
        <v>0.10149556398391724</v>
      </c>
      <c r="BK24" s="41">
        <v>0.12244928628206253</v>
      </c>
      <c r="BL24" s="41">
        <v>0.10049419850111008</v>
      </c>
    </row>
    <row r="25" ht="12.75" customHeight="1">
      <c r="A25" s="56" t="s">
        <v>93</v>
      </c>
      <c r="B25" s="57">
        <v>0.7494521737098694</v>
      </c>
      <c r="C25" s="57">
        <v>0.7849015593528748</v>
      </c>
      <c r="D25" s="57">
        <v>0.7020648717880249</v>
      </c>
      <c r="E25" s="57">
        <v>0.7780604958534241</v>
      </c>
      <c r="F25" s="57">
        <v>0.5797280669212341</v>
      </c>
      <c r="G25" s="99">
        <v>0.7112044095993042</v>
      </c>
      <c r="H25" s="99">
        <v>0.5745406746864319</v>
      </c>
      <c r="I25" s="99">
        <v>0.7731932401657104</v>
      </c>
      <c r="J25" s="99">
        <v>0.7555757761001587</v>
      </c>
      <c r="K25" s="99">
        <v>0.549489438533783</v>
      </c>
      <c r="L25" s="99">
        <v>0.7536060214042664</v>
      </c>
      <c r="M25" s="99">
        <v>0.7239459156990051</v>
      </c>
      <c r="N25" s="99">
        <v>0.823261022567749</v>
      </c>
      <c r="O25" s="57">
        <v>0.0</v>
      </c>
      <c r="P25" s="57">
        <v>0.0</v>
      </c>
      <c r="Q25" s="99">
        <v>0.7758247256278992</v>
      </c>
      <c r="R25" s="100">
        <v>0.6666666865348816</v>
      </c>
      <c r="S25" s="57">
        <v>0.0</v>
      </c>
      <c r="T25" s="101">
        <v>0.717610776424408</v>
      </c>
      <c r="U25" s="101">
        <v>0.799721360206604</v>
      </c>
      <c r="V25" s="101">
        <v>0.806119441986084</v>
      </c>
      <c r="W25" s="101">
        <v>0.6838257312774658</v>
      </c>
      <c r="X25" s="101">
        <v>0.5782754421234131</v>
      </c>
      <c r="Y25" s="101">
        <v>0.78605717420578</v>
      </c>
      <c r="Z25" s="101">
        <v>0.7514144778251648</v>
      </c>
      <c r="AA25" s="101">
        <v>0.8109942078590393</v>
      </c>
      <c r="AB25" s="101">
        <v>0.7079676985740662</v>
      </c>
      <c r="AC25" s="101">
        <v>0.6619997620582581</v>
      </c>
      <c r="AD25" s="101">
        <v>0.6669226288795471</v>
      </c>
      <c r="AE25" s="101">
        <v>0.8054613471031189</v>
      </c>
      <c r="AF25" s="101">
        <v>0.7975592613220215</v>
      </c>
      <c r="AG25" s="101">
        <v>0.5825177431106567</v>
      </c>
      <c r="AH25" s="101">
        <v>0.7237651348114014</v>
      </c>
      <c r="AI25" s="101">
        <v>0.6231081485748291</v>
      </c>
      <c r="AJ25" s="101">
        <v>0.6080173850059509</v>
      </c>
      <c r="AK25" s="101">
        <v>0.6345230340957642</v>
      </c>
      <c r="AL25" s="101">
        <v>0.5771081447601318</v>
      </c>
      <c r="AM25" s="101">
        <v>0.7249679565429688</v>
      </c>
      <c r="AN25" s="101">
        <v>0.6785871386528015</v>
      </c>
      <c r="AO25" s="101">
        <v>0.5704007148742676</v>
      </c>
      <c r="AP25" s="101">
        <v>0.6039302945137024</v>
      </c>
      <c r="AQ25" s="101">
        <v>0.6163248419761658</v>
      </c>
      <c r="AR25" s="101">
        <v>0.6033774614334106</v>
      </c>
      <c r="AS25" s="101">
        <v>0.7135714292526245</v>
      </c>
      <c r="AT25" s="101">
        <v>0.6790609955787659</v>
      </c>
      <c r="AU25" s="101">
        <v>0.667935311794281</v>
      </c>
      <c r="AV25" s="101">
        <v>0.7791881561279297</v>
      </c>
      <c r="AW25" s="101">
        <v>0.5761245489120483</v>
      </c>
      <c r="AX25" s="101">
        <v>0.5179643034934998</v>
      </c>
      <c r="AY25" s="101">
        <v>0.5167073011398315</v>
      </c>
      <c r="AZ25" s="101">
        <v>0.6465757489204407</v>
      </c>
      <c r="BA25" s="101">
        <v>0.5587059259414673</v>
      </c>
      <c r="BB25" s="101">
        <v>0.597362756729126</v>
      </c>
      <c r="BC25" s="101">
        <v>0.5052675008773804</v>
      </c>
      <c r="BD25" s="101">
        <v>0.5685539245605469</v>
      </c>
      <c r="BE25" s="101">
        <v>0.4803328216075897</v>
      </c>
      <c r="BF25" s="101">
        <v>0.5687932372093201</v>
      </c>
      <c r="BG25" s="101">
        <v>0.47233474254608154</v>
      </c>
      <c r="BH25" s="101">
        <v>0.4236889183521271</v>
      </c>
      <c r="BI25" s="101">
        <v>0.5383297204971313</v>
      </c>
      <c r="BJ25" s="101">
        <v>0.47403484582901</v>
      </c>
      <c r="BK25" s="101">
        <v>0.5921309590339661</v>
      </c>
      <c r="BL25" s="101">
        <v>0.4790572226047516</v>
      </c>
    </row>
    <row r="26" ht="12.75" customHeight="1">
      <c r="A26" s="56" t="s">
        <v>95</v>
      </c>
      <c r="B26" s="57">
        <v>0.7478628158569336</v>
      </c>
      <c r="C26" s="57">
        <v>0.810205340385437</v>
      </c>
      <c r="D26" s="57">
        <v>0.6515446305274963</v>
      </c>
      <c r="E26" s="57">
        <v>0.7971348762512207</v>
      </c>
      <c r="F26" s="57">
        <v>0.640281081199646</v>
      </c>
      <c r="G26" s="99">
        <v>0.6383263468742371</v>
      </c>
      <c r="H26" s="99">
        <v>0.6530224084854126</v>
      </c>
      <c r="I26" s="99">
        <v>0.6873217821121216</v>
      </c>
      <c r="J26" s="99">
        <v>0.5729452967643738</v>
      </c>
      <c r="K26" s="99">
        <v>0.6350831389427185</v>
      </c>
      <c r="L26" s="99">
        <v>0.7390244007110596</v>
      </c>
      <c r="M26" s="99">
        <v>0.7020034790039062</v>
      </c>
      <c r="N26" s="99">
        <v>0.8723568320274353</v>
      </c>
      <c r="O26" s="57">
        <v>0.0</v>
      </c>
      <c r="P26" s="57">
        <v>0.0</v>
      </c>
      <c r="Q26" s="99">
        <v>0.7190593481063843</v>
      </c>
      <c r="R26" s="100">
        <v>0.6687417030334473</v>
      </c>
      <c r="S26" s="57">
        <v>0.0</v>
      </c>
      <c r="T26" s="101">
        <v>0.6634531617164612</v>
      </c>
      <c r="U26" s="101">
        <v>0.667741596698761</v>
      </c>
      <c r="V26" s="101">
        <v>0.6636003255844116</v>
      </c>
      <c r="W26" s="101">
        <v>0.6998282670974731</v>
      </c>
      <c r="X26" s="101">
        <v>0.6324818134307861</v>
      </c>
      <c r="Y26" s="101">
        <v>0.8169811964035034</v>
      </c>
      <c r="Z26" s="101">
        <v>0.6043183207511902</v>
      </c>
      <c r="AA26" s="101">
        <v>0.785284161567688</v>
      </c>
      <c r="AB26" s="101">
        <v>0.5956529974937439</v>
      </c>
      <c r="AC26" s="101">
        <v>0.6217256188392639</v>
      </c>
      <c r="AD26" s="101">
        <v>0.5337913632392883</v>
      </c>
      <c r="AE26" s="101">
        <v>0.6280637979507446</v>
      </c>
      <c r="AF26" s="101">
        <v>0.7345956563949585</v>
      </c>
      <c r="AG26" s="101">
        <v>0.5390027761459351</v>
      </c>
      <c r="AH26" s="101">
        <v>0.6459160447120667</v>
      </c>
      <c r="AI26" s="101">
        <v>0.5900646448135376</v>
      </c>
      <c r="AJ26" s="101">
        <v>0.5064863562583923</v>
      </c>
      <c r="AK26" s="101">
        <v>0.5272228121757507</v>
      </c>
      <c r="AL26" s="101">
        <v>0.5925348997116089</v>
      </c>
      <c r="AM26" s="101">
        <v>0.7200162410736084</v>
      </c>
      <c r="AN26" s="101">
        <v>0.640330970287323</v>
      </c>
      <c r="AO26" s="101">
        <v>0.5078009963035583</v>
      </c>
      <c r="AP26" s="101">
        <v>0.5805568099021912</v>
      </c>
      <c r="AQ26" s="101">
        <v>0.5933802127838135</v>
      </c>
      <c r="AR26" s="101">
        <v>0.5900182127952576</v>
      </c>
      <c r="AS26" s="101">
        <v>0.7750809192657471</v>
      </c>
      <c r="AT26" s="101">
        <v>0.6098020672798157</v>
      </c>
      <c r="AU26" s="101">
        <v>0.6083755493164062</v>
      </c>
      <c r="AV26" s="101">
        <v>0.7958957552909851</v>
      </c>
      <c r="AW26" s="101">
        <v>0.5827293395996094</v>
      </c>
      <c r="AX26" s="101">
        <v>0.5129774808883667</v>
      </c>
      <c r="AY26" s="101">
        <v>0.562699556350708</v>
      </c>
      <c r="AZ26" s="101">
        <v>0.5870037078857422</v>
      </c>
      <c r="BA26" s="101">
        <v>0.44138121604919434</v>
      </c>
      <c r="BB26" s="101">
        <v>0.4973657429218292</v>
      </c>
      <c r="BC26" s="101">
        <v>0.4132501184940338</v>
      </c>
      <c r="BD26" s="101">
        <v>0.47878551483154297</v>
      </c>
      <c r="BE26" s="101">
        <v>0.4978979825973511</v>
      </c>
      <c r="BF26" s="101">
        <v>0.5921506285667419</v>
      </c>
      <c r="BG26" s="101">
        <v>0.4806046783924103</v>
      </c>
      <c r="BH26" s="101">
        <v>0.40239909291267395</v>
      </c>
      <c r="BI26" s="101">
        <v>0.4556100070476532</v>
      </c>
      <c r="BJ26" s="101">
        <v>0.5597540736198425</v>
      </c>
      <c r="BK26" s="101">
        <v>0.657520592212677</v>
      </c>
      <c r="BL26" s="101">
        <v>0.49570414423942566</v>
      </c>
    </row>
    <row r="27" ht="12.75" customHeight="1">
      <c r="A27" s="45" t="s">
        <v>97</v>
      </c>
      <c r="B27" s="41">
        <v>0.8684186339378357</v>
      </c>
      <c r="C27" s="41">
        <v>0.7910094261169434</v>
      </c>
      <c r="D27" s="41">
        <v>0.7926101684570312</v>
      </c>
      <c r="E27" s="41">
        <v>0.9221569895744324</v>
      </c>
      <c r="F27" s="41">
        <v>0.8778878450393677</v>
      </c>
      <c r="G27" s="41">
        <v>0.8680989742279053</v>
      </c>
      <c r="H27" s="41">
        <v>0.863388180732727</v>
      </c>
      <c r="I27" s="41">
        <v>0.8301233649253845</v>
      </c>
      <c r="J27" s="41">
        <v>0.8376702666282654</v>
      </c>
      <c r="K27" s="41">
        <v>0.8479207754135132</v>
      </c>
      <c r="L27" s="41">
        <v>0.7813035249710083</v>
      </c>
      <c r="M27" s="41">
        <v>0.8961702585220337</v>
      </c>
      <c r="N27" s="41">
        <v>0.8855758309364319</v>
      </c>
      <c r="O27" s="41">
        <v>0.9562327265739441</v>
      </c>
      <c r="P27" s="49"/>
      <c r="Q27" s="41">
        <v>0.9206379055976868</v>
      </c>
      <c r="R27" s="41">
        <v>0.9173686504364014</v>
      </c>
      <c r="S27" s="49">
        <v>0.9150688052177429</v>
      </c>
      <c r="T27" s="41">
        <v>0.8945748209953308</v>
      </c>
      <c r="U27" s="41">
        <v>0.9562351703643799</v>
      </c>
      <c r="V27" s="41">
        <v>0.845855176448822</v>
      </c>
      <c r="W27" s="41">
        <v>0.9375301599502563</v>
      </c>
      <c r="X27" s="41">
        <v>0.8515284061431885</v>
      </c>
      <c r="Y27" s="41">
        <v>0.8828510046005249</v>
      </c>
      <c r="Z27" s="41">
        <v>0.932034432888031</v>
      </c>
      <c r="AA27" s="41">
        <v>0.9186108112335205</v>
      </c>
      <c r="AB27" s="41">
        <v>0.9302345514297485</v>
      </c>
      <c r="AC27" s="41">
        <v>0.8945678472518921</v>
      </c>
      <c r="AD27" s="41">
        <v>0.9010303616523743</v>
      </c>
      <c r="AE27" s="41">
        <v>0.8678267598152161</v>
      </c>
      <c r="AF27" s="41">
        <v>0.9066544771194458</v>
      </c>
      <c r="AG27" s="41">
        <v>0.8801726698875427</v>
      </c>
      <c r="AH27" s="41">
        <v>0.9196441769599915</v>
      </c>
      <c r="AI27" s="41">
        <v>0.8537319898605347</v>
      </c>
      <c r="AJ27" s="41">
        <v>0.8360643982887268</v>
      </c>
      <c r="AK27" s="41">
        <v>0.8014717102050781</v>
      </c>
      <c r="AL27" s="41">
        <v>0.8461440801620483</v>
      </c>
      <c r="AM27" s="41">
        <v>0.8588563203811646</v>
      </c>
      <c r="AN27" s="41">
        <v>0.8532612323760986</v>
      </c>
      <c r="AO27" s="41">
        <v>0.8764398694038391</v>
      </c>
      <c r="AP27" s="41">
        <v>0.887753427028656</v>
      </c>
      <c r="AQ27" s="41">
        <v>0.8642868399620056</v>
      </c>
      <c r="AR27" s="41">
        <v>0.8320842385292053</v>
      </c>
      <c r="AS27" s="41">
        <v>0.7930469512939453</v>
      </c>
      <c r="AT27" s="41">
        <v>0.833427906036377</v>
      </c>
      <c r="AU27" s="41">
        <v>0.7666106820106506</v>
      </c>
      <c r="AV27" s="41">
        <v>0.8870627284049988</v>
      </c>
      <c r="AW27" s="41">
        <v>0.7425130605697632</v>
      </c>
      <c r="AX27" s="41">
        <v>0.7955615520477295</v>
      </c>
      <c r="AY27" s="41">
        <v>0.6437950730323792</v>
      </c>
      <c r="AZ27" s="41">
        <v>0.7286072969436646</v>
      </c>
      <c r="BA27" s="41">
        <v>0.7894253730773926</v>
      </c>
      <c r="BB27" s="41">
        <v>0.7408212423324585</v>
      </c>
      <c r="BC27" s="41">
        <v>0.7928075194358826</v>
      </c>
      <c r="BD27" s="41">
        <v>0.8433771729469299</v>
      </c>
      <c r="BE27" s="41">
        <v>0.7369215488433838</v>
      </c>
      <c r="BF27" s="41">
        <v>0.8128712773323059</v>
      </c>
      <c r="BG27" s="41">
        <v>0.7427395582199097</v>
      </c>
      <c r="BH27" s="41">
        <v>0.7933042645454407</v>
      </c>
      <c r="BI27" s="41">
        <v>0.7644698023796082</v>
      </c>
      <c r="BJ27" s="41">
        <v>0.7837250232696533</v>
      </c>
      <c r="BK27" s="41">
        <v>0.875562310218811</v>
      </c>
      <c r="BL27" s="41">
        <v>0.7753740549087524</v>
      </c>
    </row>
    <row r="28" ht="12.75" customHeight="1">
      <c r="A28" s="45" t="s">
        <v>103</v>
      </c>
      <c r="B28" s="41">
        <v>0.47496506571769714</v>
      </c>
      <c r="C28" s="41">
        <v>0.347242146730423</v>
      </c>
      <c r="D28" s="41">
        <v>0.2828424274921417</v>
      </c>
      <c r="E28" s="41">
        <v>0.56758052110672</v>
      </c>
      <c r="F28" s="41">
        <v>0.5616061687469482</v>
      </c>
      <c r="G28" s="41">
        <v>0.42795103788375854</v>
      </c>
      <c r="H28" s="41">
        <v>0.5130296349525452</v>
      </c>
      <c r="I28" s="41">
        <v>0.6374234557151794</v>
      </c>
      <c r="J28" s="41">
        <v>0.5081590414047241</v>
      </c>
      <c r="K28" s="41">
        <v>0.5450965762138367</v>
      </c>
      <c r="L28" s="41">
        <v>0.580606997013092</v>
      </c>
      <c r="M28" s="41">
        <v>0.44983822107315063</v>
      </c>
      <c r="N28" s="41">
        <v>0.5486081838607788</v>
      </c>
      <c r="O28" s="41">
        <v>0.5754384398460388</v>
      </c>
      <c r="P28" s="49"/>
      <c r="Q28" s="41">
        <v>0.5014658570289612</v>
      </c>
      <c r="R28" s="41">
        <v>0.5599319934844971</v>
      </c>
      <c r="S28" s="49">
        <v>0.6395158767700195</v>
      </c>
      <c r="T28" s="41">
        <v>0.4668828547000885</v>
      </c>
      <c r="U28" s="41">
        <v>0.658592939376831</v>
      </c>
      <c r="V28" s="41">
        <v>0.3967128396034241</v>
      </c>
      <c r="W28" s="41">
        <v>0.5661340355873108</v>
      </c>
      <c r="X28" s="41">
        <v>0.42241382598876953</v>
      </c>
      <c r="Y28" s="41">
        <v>0.6434398889541626</v>
      </c>
      <c r="Z28" s="41">
        <v>0.7146989107131958</v>
      </c>
      <c r="AA28" s="41">
        <v>0.636607825756073</v>
      </c>
      <c r="AB28" s="41">
        <v>0.6008481979370117</v>
      </c>
      <c r="AC28" s="41">
        <v>0.5439910888671875</v>
      </c>
      <c r="AD28" s="41">
        <v>0.6267788410186768</v>
      </c>
      <c r="AE28" s="41">
        <v>0.5919739007949829</v>
      </c>
      <c r="AF28" s="41">
        <v>0.6390318870544434</v>
      </c>
      <c r="AG28" s="41">
        <v>0.5413715839385986</v>
      </c>
      <c r="AH28" s="41">
        <v>0.5728378891944885</v>
      </c>
      <c r="AI28" s="41">
        <v>0.4984908103942871</v>
      </c>
      <c r="AJ28" s="41">
        <v>0.38908493518829346</v>
      </c>
      <c r="AK28" s="41">
        <v>0.40318551659584045</v>
      </c>
      <c r="AL28" s="41">
        <v>0.3720436692237854</v>
      </c>
      <c r="AM28" s="41">
        <v>0.5330431461334229</v>
      </c>
      <c r="AN28" s="41">
        <v>0.4923010468482971</v>
      </c>
      <c r="AO28" s="41">
        <v>0.4606778919696808</v>
      </c>
      <c r="AP28" s="41">
        <v>0.5311656594276428</v>
      </c>
      <c r="AQ28" s="41">
        <v>0.43949636816978455</v>
      </c>
      <c r="AR28" s="41">
        <v>0.46742960810661316</v>
      </c>
      <c r="AS28" s="41">
        <v>0.5044574737548828</v>
      </c>
      <c r="AT28" s="41">
        <v>0.4672833979129791</v>
      </c>
      <c r="AU28" s="41">
        <v>0.2625013589859009</v>
      </c>
      <c r="AV28" s="41">
        <v>0.6373025178909302</v>
      </c>
      <c r="AW28" s="41">
        <v>0.3200340270996094</v>
      </c>
      <c r="AX28" s="41">
        <v>0.5156388282775879</v>
      </c>
      <c r="AY28" s="41">
        <v>0.24404644966125488</v>
      </c>
      <c r="AZ28" s="41">
        <v>0.3373876214027405</v>
      </c>
      <c r="BA28" s="41">
        <v>0.23846633732318878</v>
      </c>
      <c r="BB28" s="41">
        <v>0.23540125787258148</v>
      </c>
      <c r="BC28" s="41">
        <v>0.5374740362167358</v>
      </c>
      <c r="BD28" s="41">
        <v>0.4897736608982086</v>
      </c>
      <c r="BE28" s="41">
        <v>0.39546653628349304</v>
      </c>
      <c r="BF28" s="41">
        <v>0.575743556022644</v>
      </c>
      <c r="BG28" s="41">
        <v>0.30913588404655457</v>
      </c>
      <c r="BH28" s="41">
        <v>0.24468235671520233</v>
      </c>
      <c r="BI28" s="41">
        <v>0.3215414583683014</v>
      </c>
      <c r="BJ28" s="41">
        <v>0.5685824155807495</v>
      </c>
      <c r="BK28" s="41">
        <v>0.4755456745624542</v>
      </c>
      <c r="BL28" s="41">
        <v>0.5337803363800049</v>
      </c>
    </row>
    <row r="29" ht="12.75" customHeight="1">
      <c r="A29" s="45" t="s">
        <v>105</v>
      </c>
      <c r="B29" s="41">
        <v>0.5543065071105957</v>
      </c>
      <c r="C29" s="41">
        <v>0.4177801012992859</v>
      </c>
      <c r="D29" s="41">
        <v>0.33414357900619507</v>
      </c>
      <c r="E29" s="41">
        <v>0.6130831837654114</v>
      </c>
      <c r="F29" s="41">
        <v>0.671067476272583</v>
      </c>
      <c r="G29" s="41">
        <v>0.5087857842445374</v>
      </c>
      <c r="H29" s="41">
        <v>0.6520493626594543</v>
      </c>
      <c r="I29" s="41">
        <v>0.7295719385147095</v>
      </c>
      <c r="J29" s="41">
        <v>0.6079887747764587</v>
      </c>
      <c r="K29" s="41">
        <v>0.5997331142425537</v>
      </c>
      <c r="L29" s="41">
        <v>0.7367908358573914</v>
      </c>
      <c r="M29" s="41">
        <v>0.5987915992736816</v>
      </c>
      <c r="N29" s="41">
        <v>0.6870225071907043</v>
      </c>
      <c r="O29" s="41">
        <v>0.7469994425773621</v>
      </c>
      <c r="P29" s="49"/>
      <c r="Q29" s="41">
        <v>0.7670908570289612</v>
      </c>
      <c r="R29" s="41">
        <v>0.6740943193435669</v>
      </c>
      <c r="S29" s="49">
        <v>0.7087970972061157</v>
      </c>
      <c r="T29" s="41">
        <v>0.7439674735069275</v>
      </c>
      <c r="U29" s="41">
        <v>0.8672663569450378</v>
      </c>
      <c r="V29" s="41">
        <v>0.6004210114479065</v>
      </c>
      <c r="W29" s="41">
        <v>0.6521797180175781</v>
      </c>
      <c r="X29" s="41">
        <v>0.5170155763626099</v>
      </c>
      <c r="Y29" s="41">
        <v>0.7616994976997375</v>
      </c>
      <c r="Z29" s="41">
        <v>0.8499228358268738</v>
      </c>
      <c r="AA29" s="41">
        <v>0.754530668258667</v>
      </c>
      <c r="AB29" s="41">
        <v>0.7407150268554688</v>
      </c>
      <c r="AC29" s="41">
        <v>0.6650482416152954</v>
      </c>
      <c r="AD29" s="41">
        <v>0.695740282535553</v>
      </c>
      <c r="AE29" s="41">
        <v>0.6790482401847839</v>
      </c>
      <c r="AF29" s="41">
        <v>0.6843574047088623</v>
      </c>
      <c r="AG29" s="41">
        <v>0.6776262521743774</v>
      </c>
      <c r="AH29" s="41">
        <v>0.7202371954917908</v>
      </c>
      <c r="AI29" s="41">
        <v>0.6261401176452637</v>
      </c>
      <c r="AJ29" s="41">
        <v>0.4295445382595062</v>
      </c>
      <c r="AK29" s="41">
        <v>0.49203619360923767</v>
      </c>
      <c r="AL29" s="41">
        <v>0.46931225061416626</v>
      </c>
      <c r="AM29" s="41">
        <v>0.5565446615219116</v>
      </c>
      <c r="AN29" s="41">
        <v>0.49547144770622253</v>
      </c>
      <c r="AO29" s="41">
        <v>0.5269495248794556</v>
      </c>
      <c r="AP29" s="41">
        <v>0.7456926107406616</v>
      </c>
      <c r="AQ29" s="41">
        <v>0.5457977652549744</v>
      </c>
      <c r="AR29" s="41">
        <v>0.4949125051498413</v>
      </c>
      <c r="AS29" s="41">
        <v>0.5803158283233643</v>
      </c>
      <c r="AT29" s="41">
        <v>0.4971908926963806</v>
      </c>
      <c r="AU29" s="41">
        <v>0.29983195662498474</v>
      </c>
      <c r="AV29" s="41">
        <v>0.6622192859649658</v>
      </c>
      <c r="AW29" s="41">
        <v>0.3826259970664978</v>
      </c>
      <c r="AX29" s="41">
        <v>0.5498810410499573</v>
      </c>
      <c r="AY29" s="41">
        <v>0.2792644202709198</v>
      </c>
      <c r="AZ29" s="41">
        <v>0.35778266191482544</v>
      </c>
      <c r="BA29" s="41">
        <v>0.24776357412338257</v>
      </c>
      <c r="BB29" s="41">
        <v>0.25098916888237</v>
      </c>
      <c r="BC29" s="41">
        <v>0.5791118144989014</v>
      </c>
      <c r="BD29" s="41">
        <v>0.5400463938713074</v>
      </c>
      <c r="BE29" s="41">
        <v>0.4809796214103699</v>
      </c>
      <c r="BF29" s="41">
        <v>0.6915859580039978</v>
      </c>
      <c r="BG29" s="41">
        <v>0.3439216911792755</v>
      </c>
      <c r="BH29" s="41">
        <v>0.2800559401512146</v>
      </c>
      <c r="BI29" s="41">
        <v>0.3368147611618042</v>
      </c>
      <c r="BJ29" s="41">
        <v>0.7452034950256348</v>
      </c>
      <c r="BK29" s="41">
        <v>0.5062260627746582</v>
      </c>
      <c r="BL29" s="41">
        <v>0.6039672493934631</v>
      </c>
    </row>
    <row r="30" ht="12.75" customHeight="1">
      <c r="A30" s="45" t="s">
        <v>99</v>
      </c>
      <c r="B30" s="41">
        <v>0.6651965975761414</v>
      </c>
      <c r="C30" s="41">
        <v>0.6367232203483582</v>
      </c>
      <c r="D30" s="41">
        <v>0.7519612908363342</v>
      </c>
      <c r="E30" s="41">
        <v>0.6230742931365967</v>
      </c>
      <c r="F30" s="41">
        <v>0.5672134160995483</v>
      </c>
      <c r="G30" s="41">
        <v>0.6517649292945862</v>
      </c>
      <c r="H30" s="41">
        <v>0.7010791301727295</v>
      </c>
      <c r="I30" s="41">
        <v>0.7829059362411499</v>
      </c>
      <c r="J30" s="41">
        <v>0.6470471620559692</v>
      </c>
      <c r="K30" s="41">
        <v>0.6412757635116577</v>
      </c>
      <c r="L30" s="41">
        <v>0.6007339954376221</v>
      </c>
      <c r="M30" s="41">
        <v>0.6038237810134888</v>
      </c>
      <c r="N30" s="41">
        <v>0.6928591728210449</v>
      </c>
      <c r="O30" s="41">
        <v>0.698639988899231</v>
      </c>
      <c r="P30" s="49"/>
      <c r="Q30" s="41">
        <v>0.5376619696617126</v>
      </c>
      <c r="R30" s="41">
        <v>0.7201635241508484</v>
      </c>
      <c r="S30" s="49">
        <v>0.7702259421348572</v>
      </c>
      <c r="T30" s="41">
        <v>0.6666666865348816</v>
      </c>
      <c r="U30" s="41">
        <v>0.649292528629303</v>
      </c>
      <c r="V30" s="41">
        <v>0.6791433691978455</v>
      </c>
      <c r="W30" s="41">
        <v>0.7472422122955322</v>
      </c>
      <c r="X30" s="41">
        <v>0.6328818798065186</v>
      </c>
      <c r="Y30" s="41">
        <v>0.6468991637229919</v>
      </c>
      <c r="Z30" s="41">
        <v>0.6476773023605347</v>
      </c>
      <c r="AA30" s="41">
        <v>0.6865155100822449</v>
      </c>
      <c r="AB30" s="41">
        <v>0.7045436501502991</v>
      </c>
      <c r="AC30" s="41">
        <v>0.6035572290420532</v>
      </c>
      <c r="AD30" s="41">
        <v>0.612326443195343</v>
      </c>
      <c r="AE30" s="41">
        <v>0.6876888871192932</v>
      </c>
      <c r="AF30" s="41">
        <v>0.6570343971252441</v>
      </c>
      <c r="AG30" s="41">
        <v>0.5623319149017334</v>
      </c>
      <c r="AH30" s="41">
        <v>0.6818615198135376</v>
      </c>
      <c r="AI30" s="41">
        <v>0.7334128022193909</v>
      </c>
      <c r="AJ30" s="41">
        <v>0.7265740633010864</v>
      </c>
      <c r="AK30" s="41">
        <v>0.690534770488739</v>
      </c>
      <c r="AL30" s="41">
        <v>0.5620845556259155</v>
      </c>
      <c r="AM30" s="41">
        <v>0.7310896515846252</v>
      </c>
      <c r="AN30" s="41">
        <v>0.8075869083404541</v>
      </c>
      <c r="AO30" s="41">
        <v>0.6950792074203491</v>
      </c>
      <c r="AP30" s="41">
        <v>0.6075434684753418</v>
      </c>
      <c r="AQ30" s="41">
        <v>0.5868843197822571</v>
      </c>
      <c r="AR30" s="41">
        <v>0.6435901522636414</v>
      </c>
      <c r="AS30" s="41">
        <v>0.7641409635543823</v>
      </c>
      <c r="AT30" s="41">
        <v>0.6557470560073853</v>
      </c>
      <c r="AU30" s="41">
        <v>0.7267162203788757</v>
      </c>
      <c r="AV30" s="41">
        <v>0.7627536058425903</v>
      </c>
      <c r="AW30" s="41">
        <v>0.7086647748947144</v>
      </c>
      <c r="AX30" s="41">
        <v>0.7391589283943176</v>
      </c>
      <c r="AY30" s="41">
        <v>0.7493049502372742</v>
      </c>
      <c r="AZ30" s="41">
        <v>0.7115758657455444</v>
      </c>
      <c r="BA30" s="41">
        <v>0.5605833530426025</v>
      </c>
      <c r="BB30" s="41">
        <v>0.6368231773376465</v>
      </c>
      <c r="BC30" s="41">
        <v>0.6517908573150635</v>
      </c>
      <c r="BD30" s="41">
        <v>0.6522745490074158</v>
      </c>
      <c r="BE30" s="41">
        <v>0.49787572026252747</v>
      </c>
      <c r="BF30" s="41">
        <v>0.61846923828125</v>
      </c>
      <c r="BG30" s="41">
        <v>0.7075625061988831</v>
      </c>
      <c r="BH30" s="41">
        <v>0.6483535170555115</v>
      </c>
      <c r="BI30" s="41">
        <v>0.6252992153167725</v>
      </c>
      <c r="BJ30" s="41">
        <v>0.461807519197464</v>
      </c>
      <c r="BK30" s="41">
        <v>0.7655958533287048</v>
      </c>
      <c r="BL30" s="41">
        <v>0.6280826330184937</v>
      </c>
    </row>
    <row r="31" ht="12.75" customHeight="1">
      <c r="A31" s="45" t="s">
        <v>107</v>
      </c>
      <c r="B31" s="41">
        <v>0.6746343970298767</v>
      </c>
      <c r="C31" s="41">
        <v>0.5791860818862915</v>
      </c>
      <c r="D31" s="41">
        <v>0.721314013004303</v>
      </c>
      <c r="E31" s="41">
        <v>0.8180790543556213</v>
      </c>
      <c r="F31" s="41">
        <v>0.6228315830230713</v>
      </c>
      <c r="G31" s="41">
        <v>0.5860311985015869</v>
      </c>
      <c r="H31" s="41">
        <v>0.6726559996604919</v>
      </c>
      <c r="I31" s="41">
        <v>0.8001189231872559</v>
      </c>
      <c r="J31" s="41">
        <v>0.7391895651817322</v>
      </c>
      <c r="K31" s="41">
        <v>0.67290860414505</v>
      </c>
      <c r="L31" s="41">
        <v>0.7494534850120544</v>
      </c>
      <c r="M31" s="41">
        <v>0.5488318204879761</v>
      </c>
      <c r="N31" s="41">
        <v>0.44197580218315125</v>
      </c>
      <c r="O31" s="41">
        <v>0.837934672832489</v>
      </c>
      <c r="P31" s="49"/>
      <c r="Q31" s="41">
        <v>0.4017340838909149</v>
      </c>
      <c r="R31" s="41">
        <v>0.9188113808631897</v>
      </c>
      <c r="S31" s="49">
        <v>0.9491204023361206</v>
      </c>
      <c r="T31" s="41">
        <v>0.967565655708313</v>
      </c>
      <c r="U31" s="41">
        <v>0.5099714994430542</v>
      </c>
      <c r="V31" s="41">
        <v>0.9486186504364014</v>
      </c>
      <c r="W31" s="41">
        <v>0.9573444724082947</v>
      </c>
      <c r="X31" s="41">
        <v>0.8097100257873535</v>
      </c>
      <c r="Y31" s="41">
        <v>0.8199589252471924</v>
      </c>
      <c r="Z31" s="41">
        <v>0.8680061101913452</v>
      </c>
      <c r="AA31" s="41">
        <v>0.7983234524726868</v>
      </c>
      <c r="AB31" s="41">
        <v>0.7465502023696899</v>
      </c>
      <c r="AC31" s="41">
        <v>0.8459300398826599</v>
      </c>
      <c r="AD31" s="41">
        <v>0.8303654193878174</v>
      </c>
      <c r="AE31" s="41">
        <v>0.9078330397605896</v>
      </c>
      <c r="AF31" s="41">
        <v>0.9252006411552429</v>
      </c>
      <c r="AG31" s="41">
        <v>0.2562262713909149</v>
      </c>
      <c r="AH31" s="41">
        <v>0.9678373336791992</v>
      </c>
      <c r="AI31" s="41">
        <v>0.7702541947364807</v>
      </c>
      <c r="AJ31" s="41">
        <v>0.9727399945259094</v>
      </c>
      <c r="AK31" s="41">
        <v>0.9792612195014954</v>
      </c>
      <c r="AL31" s="41">
        <v>0.8660662174224854</v>
      </c>
      <c r="AM31" s="41">
        <v>0.957474946975708</v>
      </c>
      <c r="AN31" s="41">
        <v>0.9824562072753906</v>
      </c>
      <c r="AO31" s="41">
        <v>0.581440269947052</v>
      </c>
      <c r="AP31" s="41">
        <v>0.7086127400398254</v>
      </c>
      <c r="AQ31" s="41">
        <v>0.5971827507019043</v>
      </c>
      <c r="AR31" s="41">
        <v>0.862183153629303</v>
      </c>
      <c r="AS31" s="41">
        <v>0.802314281463623</v>
      </c>
      <c r="AT31" s="41">
        <v>0.9695677161216736</v>
      </c>
      <c r="AU31" s="41">
        <v>0.8534428477287292</v>
      </c>
      <c r="AV31" s="41">
        <v>0.9497082233428955</v>
      </c>
      <c r="AW31" s="41">
        <v>0.8231686949729919</v>
      </c>
      <c r="AX31" s="41">
        <v>0.9358777403831482</v>
      </c>
      <c r="AY31" s="41">
        <v>0.6798318028450012</v>
      </c>
      <c r="AZ31" s="41">
        <v>0.954422116279602</v>
      </c>
      <c r="BA31" s="41">
        <v>0.992335855960846</v>
      </c>
      <c r="BB31" s="41">
        <v>0.9950491189956665</v>
      </c>
      <c r="BC31" s="41">
        <v>0.9950774312019348</v>
      </c>
      <c r="BD31" s="41">
        <v>0.9774398803710938</v>
      </c>
      <c r="BE31" s="41">
        <v>0.9347512125968933</v>
      </c>
      <c r="BF31" s="41">
        <v>0.9791660308837891</v>
      </c>
      <c r="BG31" s="41">
        <v>1.0</v>
      </c>
      <c r="BH31" s="41">
        <v>0.9924505949020386</v>
      </c>
      <c r="BI31" s="41">
        <v>1.0</v>
      </c>
      <c r="BJ31" s="41">
        <v>0.9972838759422302</v>
      </c>
      <c r="BK31" s="41">
        <v>0.9641450047492981</v>
      </c>
      <c r="BL31" s="41">
        <v>0.9957183003425598</v>
      </c>
    </row>
    <row r="32" ht="12.75" customHeight="1">
      <c r="A32" s="45" t="s">
        <v>109</v>
      </c>
      <c r="B32" s="41">
        <v>0.8830167055130005</v>
      </c>
      <c r="C32" s="41">
        <v>0.8845572471618652</v>
      </c>
      <c r="D32" s="41">
        <v>0.9659711718559265</v>
      </c>
      <c r="E32" s="41">
        <v>0.9404409527778625</v>
      </c>
      <c r="F32" s="41">
        <v>0.9161849617958069</v>
      </c>
      <c r="G32" s="41">
        <v>0.8721960186958313</v>
      </c>
      <c r="H32" s="41">
        <v>0.9136720299720764</v>
      </c>
      <c r="I32" s="41">
        <v>0.7545099854469299</v>
      </c>
      <c r="J32" s="41">
        <v>0.8843693733215332</v>
      </c>
      <c r="K32" s="41">
        <v>0.9785171151161194</v>
      </c>
      <c r="L32" s="41">
        <v>0.8500209450721741</v>
      </c>
      <c r="M32" s="41">
        <v>0.9167447686195374</v>
      </c>
      <c r="N32" s="41">
        <v>0.9297059178352356</v>
      </c>
      <c r="O32" s="41">
        <v>0.6185410022735596</v>
      </c>
      <c r="P32" s="49"/>
      <c r="Q32" s="41">
        <v>0.9651148319244385</v>
      </c>
      <c r="R32" s="41">
        <v>0.7911559343338013</v>
      </c>
      <c r="S32" s="49">
        <v>0.7144587635993958</v>
      </c>
      <c r="T32" s="41">
        <v>0.6276687979698181</v>
      </c>
      <c r="U32" s="41">
        <v>0.8953085541725159</v>
      </c>
      <c r="V32" s="41">
        <v>0.6826949715614319</v>
      </c>
      <c r="W32" s="41">
        <v>0.6096094250679016</v>
      </c>
      <c r="X32" s="41">
        <v>0.7994707822799683</v>
      </c>
      <c r="Y32" s="41">
        <v>0.8811255693435669</v>
      </c>
      <c r="Z32" s="41">
        <v>0.7841373085975647</v>
      </c>
      <c r="AA32" s="41">
        <v>0.9103359580039978</v>
      </c>
      <c r="AB32" s="41">
        <v>0.8707005977630615</v>
      </c>
      <c r="AC32" s="41">
        <v>0.9309683442115784</v>
      </c>
      <c r="AD32" s="41">
        <v>0.9056888818740845</v>
      </c>
      <c r="AE32" s="41">
        <v>0.7295812964439392</v>
      </c>
      <c r="AF32" s="41">
        <v>0.8243980407714844</v>
      </c>
      <c r="AG32" s="41">
        <v>0.9104825854301453</v>
      </c>
      <c r="AH32" s="41">
        <v>0.5346905589103699</v>
      </c>
      <c r="AI32" s="41">
        <v>0.7631635665893555</v>
      </c>
      <c r="AJ32" s="41">
        <v>0.52460116147995</v>
      </c>
      <c r="AK32" s="41">
        <v>0.514879047870636</v>
      </c>
      <c r="AL32" s="41">
        <v>0.5149368643760681</v>
      </c>
      <c r="AM32" s="41">
        <v>0.5442798137664795</v>
      </c>
      <c r="AN32" s="41">
        <v>0.6604422330856323</v>
      </c>
      <c r="AO32" s="41">
        <v>0.7776482701301575</v>
      </c>
      <c r="AP32" s="41">
        <v>0.7207311987876892</v>
      </c>
      <c r="AQ32" s="41">
        <v>0.7908415794372559</v>
      </c>
      <c r="AR32" s="41">
        <v>0.7187104821205139</v>
      </c>
      <c r="AS32" s="41">
        <v>0.6717960238456726</v>
      </c>
      <c r="AT32" s="41">
        <v>0.6416884064674377</v>
      </c>
      <c r="AU32" s="41">
        <v>0.3771846294403076</v>
      </c>
      <c r="AV32" s="41">
        <v>0.5937829613685608</v>
      </c>
      <c r="AW32" s="41">
        <v>0.6717352271080017</v>
      </c>
      <c r="AX32" s="41">
        <v>0.6363864541053772</v>
      </c>
      <c r="AY32" s="41">
        <v>0.6651691198348999</v>
      </c>
      <c r="AZ32" s="41">
        <v>0.567295491695404</v>
      </c>
      <c r="BA32" s="41">
        <v>0.45886656641960144</v>
      </c>
      <c r="BB32" s="41">
        <v>0.4413359463214874</v>
      </c>
      <c r="BC32" s="41">
        <v>0.36521074175834656</v>
      </c>
      <c r="BD32" s="41">
        <v>0.4268738925457001</v>
      </c>
      <c r="BE32" s="41">
        <v>0.514900803565979</v>
      </c>
      <c r="BF32" s="41">
        <v>0.39120545983314514</v>
      </c>
      <c r="BG32" s="41">
        <v>0.6221287846565247</v>
      </c>
      <c r="BH32" s="41">
        <v>0.47402283549308777</v>
      </c>
      <c r="BI32" s="41">
        <v>0.46183133125305176</v>
      </c>
      <c r="BJ32" s="41">
        <v>0.4155828058719635</v>
      </c>
      <c r="BK32" s="41">
        <v>0.4174632430076599</v>
      </c>
      <c r="BL32" s="41">
        <v>0.7074793577194214</v>
      </c>
    </row>
    <row r="33" ht="12.75" customHeight="1">
      <c r="A33" s="45" t="s">
        <v>117</v>
      </c>
      <c r="B33" s="41">
        <v>0.5884957313537598</v>
      </c>
      <c r="C33" s="41">
        <v>0.3786279261112213</v>
      </c>
      <c r="D33" s="41">
        <v>0.28059014678001404</v>
      </c>
      <c r="E33" s="41">
        <v>0.2524488568305969</v>
      </c>
      <c r="F33" s="41">
        <v>0.4269970655441284</v>
      </c>
      <c r="G33" s="41">
        <v>0.4897173047065735</v>
      </c>
      <c r="H33" s="41">
        <v>0.23008304834365845</v>
      </c>
      <c r="I33" s="41">
        <v>0.5051013827323914</v>
      </c>
      <c r="J33" s="41">
        <v>0.2481379508972168</v>
      </c>
      <c r="K33" s="41">
        <v>0.24803151190280914</v>
      </c>
      <c r="L33" s="41">
        <v>0.23572145402431488</v>
      </c>
      <c r="M33" s="41">
        <v>0.3514483869075775</v>
      </c>
      <c r="N33" s="41">
        <v>0.5288578867912292</v>
      </c>
      <c r="O33" s="41">
        <v>0.4824562668800354</v>
      </c>
      <c r="P33" s="49"/>
      <c r="Q33" s="41">
        <v>0.5976742506027222</v>
      </c>
      <c r="R33" s="41">
        <v>0.4641459584236145</v>
      </c>
      <c r="S33" s="49">
        <v>0.4902645945549011</v>
      </c>
      <c r="T33" s="41">
        <v>0.5299776792526245</v>
      </c>
      <c r="U33" s="41">
        <v>0.4855431020259857</v>
      </c>
      <c r="V33" s="41">
        <v>0.5584810376167297</v>
      </c>
      <c r="W33" s="41">
        <v>0.39286091923713684</v>
      </c>
      <c r="X33" s="41">
        <v>0.4307754635810852</v>
      </c>
      <c r="Y33" s="41">
        <v>0.5041604042053223</v>
      </c>
      <c r="Z33" s="41">
        <v>0.2475879192352295</v>
      </c>
      <c r="AA33" s="41">
        <v>0.49301156401634216</v>
      </c>
      <c r="AB33" s="41">
        <v>0.464325875043869</v>
      </c>
      <c r="AC33" s="41">
        <v>0.42633870244026184</v>
      </c>
      <c r="AD33" s="41">
        <v>0.2897281050682068</v>
      </c>
      <c r="AE33" s="41">
        <v>0.24958562850952148</v>
      </c>
      <c r="AF33" s="41">
        <v>0.5310741662979126</v>
      </c>
      <c r="AG33" s="41">
        <v>0.1600823849439621</v>
      </c>
      <c r="AH33" s="41">
        <v>0.1477733850479126</v>
      </c>
      <c r="AI33" s="41">
        <v>0.4076278805732727</v>
      </c>
      <c r="AJ33" s="41">
        <v>0.5145660638809204</v>
      </c>
      <c r="AK33" s="41">
        <v>0.30456799268722534</v>
      </c>
      <c r="AL33" s="41">
        <v>0.2779630124568939</v>
      </c>
      <c r="AM33" s="41">
        <v>0.49637195467948914</v>
      </c>
      <c r="AN33" s="41">
        <v>0.6483691930770874</v>
      </c>
      <c r="AO33" s="41">
        <v>0.3593814969062805</v>
      </c>
      <c r="AP33" s="41">
        <v>0.32956817746162415</v>
      </c>
      <c r="AQ33" s="41">
        <v>0.49604150652885437</v>
      </c>
      <c r="AR33" s="41">
        <v>0.3775142729282379</v>
      </c>
      <c r="AS33" s="41">
        <v>0.46276336908340454</v>
      </c>
      <c r="AT33" s="41">
        <v>0.3824705183506012</v>
      </c>
      <c r="AU33" s="41">
        <v>0.25686800479888916</v>
      </c>
      <c r="AV33" s="41">
        <v>0.6929869055747986</v>
      </c>
      <c r="AW33" s="41">
        <v>0.396778404712677</v>
      </c>
      <c r="AX33" s="41">
        <v>0.1885223090648651</v>
      </c>
      <c r="AY33" s="41">
        <v>0.5527384877204895</v>
      </c>
      <c r="AZ33" s="41">
        <v>0.48072290420532227</v>
      </c>
      <c r="BA33" s="41">
        <v>0.37194228172302246</v>
      </c>
      <c r="BB33" s="41">
        <v>0.38879552483558655</v>
      </c>
      <c r="BC33" s="41">
        <v>0.4077291786670685</v>
      </c>
      <c r="BD33" s="41">
        <v>0.5436589121818542</v>
      </c>
      <c r="BE33" s="41">
        <v>0.5054922699928284</v>
      </c>
      <c r="BF33" s="41">
        <v>0.4945787489414215</v>
      </c>
      <c r="BG33" s="41">
        <v>0.26196902990341187</v>
      </c>
      <c r="BH33" s="41">
        <v>0.30276304483413696</v>
      </c>
      <c r="BI33" s="41">
        <v>0.37727734446525574</v>
      </c>
      <c r="BJ33" s="41">
        <v>0.617080807685852</v>
      </c>
      <c r="BK33" s="41">
        <v>0.5037285685539246</v>
      </c>
      <c r="BL33" s="41">
        <v>0.253438800573349</v>
      </c>
    </row>
    <row r="34" ht="12.75" customHeight="1">
      <c r="A34" s="45" t="s">
        <v>119</v>
      </c>
      <c r="B34" s="41">
        <v>0.46852630376815796</v>
      </c>
      <c r="C34" s="41">
        <v>0.31188783049583435</v>
      </c>
      <c r="D34" s="41">
        <v>0.2152286171913147</v>
      </c>
      <c r="E34" s="41">
        <v>0.46817293763160706</v>
      </c>
      <c r="F34" s="41">
        <v>0.45821860432624817</v>
      </c>
      <c r="G34" s="41">
        <v>0.2178250551223755</v>
      </c>
      <c r="H34" s="41">
        <v>0.23278667032718658</v>
      </c>
      <c r="I34" s="41">
        <v>0.3887374699115753</v>
      </c>
      <c r="J34" s="41">
        <v>0.17535622417926788</v>
      </c>
      <c r="K34" s="41">
        <v>0.36527204513549805</v>
      </c>
      <c r="L34" s="41">
        <v>0.3376777768135071</v>
      </c>
      <c r="M34" s="41">
        <v>0.46926623582839966</v>
      </c>
      <c r="N34" s="41">
        <v>0.408342182636261</v>
      </c>
      <c r="O34" s="41">
        <v>0.27990391850471497</v>
      </c>
      <c r="P34" s="49"/>
      <c r="Q34" s="41">
        <v>0.39023256301879883</v>
      </c>
      <c r="R34" s="41">
        <v>0.3924379050731659</v>
      </c>
      <c r="S34" s="49">
        <v>0.2982580363750458</v>
      </c>
      <c r="T34" s="41">
        <v>0.45003724098205566</v>
      </c>
      <c r="U34" s="41">
        <v>0.3056708872318268</v>
      </c>
      <c r="V34" s="41">
        <v>0.36230701208114624</v>
      </c>
      <c r="W34" s="41">
        <v>0.3357059955596924</v>
      </c>
      <c r="X34" s="41">
        <v>0.41196373105049133</v>
      </c>
      <c r="Y34" s="41">
        <v>0.37473157048225403</v>
      </c>
      <c r="Z34" s="41">
        <v>0.2759553790092468</v>
      </c>
      <c r="AA34" s="41">
        <v>0.39253687858581543</v>
      </c>
      <c r="AB34" s="41">
        <v>0.36247313022613525</v>
      </c>
      <c r="AC34" s="41">
        <v>0.4071252942085266</v>
      </c>
      <c r="AD34" s="41">
        <v>0.35725536942481995</v>
      </c>
      <c r="AE34" s="41">
        <v>0.3191381096839905</v>
      </c>
      <c r="AF34" s="41">
        <v>0.47084400057792664</v>
      </c>
      <c r="AG34" s="41">
        <v>0.2441442906856537</v>
      </c>
      <c r="AH34" s="41">
        <v>0.23299604654312134</v>
      </c>
      <c r="AI34" s="41">
        <v>0.4317021071910858</v>
      </c>
      <c r="AJ34" s="41">
        <v>0.2572830319404602</v>
      </c>
      <c r="AK34" s="41">
        <v>0.3427864611148834</v>
      </c>
      <c r="AL34" s="41">
        <v>0.2237040102481842</v>
      </c>
      <c r="AM34" s="41">
        <v>0.41066351532936096</v>
      </c>
      <c r="AN34" s="41">
        <v>0.43993741273880005</v>
      </c>
      <c r="AO34" s="41">
        <v>0.5182475447654724</v>
      </c>
      <c r="AP34" s="41">
        <v>0.43588021397590637</v>
      </c>
      <c r="AQ34" s="41">
        <v>0.519610583782196</v>
      </c>
      <c r="AR34" s="41">
        <v>0.38454684615135193</v>
      </c>
      <c r="AS34" s="41">
        <v>0.3203223645687103</v>
      </c>
      <c r="AT34" s="41">
        <v>0.2578262686729431</v>
      </c>
      <c r="AU34" s="41">
        <v>0.17562800645828247</v>
      </c>
      <c r="AV34" s="41">
        <v>0.5775350332260132</v>
      </c>
      <c r="AW34" s="41">
        <v>0.380715936422348</v>
      </c>
      <c r="AX34" s="41">
        <v>0.1256815493106842</v>
      </c>
      <c r="AY34" s="41">
        <v>0.4156978726387024</v>
      </c>
      <c r="AZ34" s="41">
        <v>0.56453537940979</v>
      </c>
      <c r="BA34" s="41">
        <v>0.4206153154373169</v>
      </c>
      <c r="BB34" s="41">
        <v>0.5146510601043701</v>
      </c>
      <c r="BC34" s="41">
        <v>0.2524375021457672</v>
      </c>
      <c r="BD34" s="41">
        <v>0.3023618459701538</v>
      </c>
      <c r="BE34" s="41">
        <v>0.1728030890226364</v>
      </c>
      <c r="BF34" s="41">
        <v>0.272556871175766</v>
      </c>
      <c r="BG34" s="41">
        <v>0.3866316080093384</v>
      </c>
      <c r="BH34" s="41">
        <v>0.3470962345600128</v>
      </c>
      <c r="BI34" s="41">
        <v>0.3545496463775635</v>
      </c>
      <c r="BJ34" s="41">
        <v>0.5139755010604858</v>
      </c>
      <c r="BK34" s="41">
        <v>0.42451098561286926</v>
      </c>
      <c r="BL34" s="41">
        <v>0.20735903084278107</v>
      </c>
    </row>
    <row r="35" ht="12.75" customHeight="1">
      <c r="A35" s="45" t="s">
        <v>121</v>
      </c>
      <c r="B35" s="41">
        <v>0.7641231417655945</v>
      </c>
      <c r="C35" s="41">
        <v>0.6338507533073425</v>
      </c>
      <c r="D35" s="41">
        <v>0.5301496386528015</v>
      </c>
      <c r="E35" s="41">
        <v>0.6107949018478394</v>
      </c>
      <c r="F35" s="41">
        <v>0.767676830291748</v>
      </c>
      <c r="G35" s="41">
        <v>0.6287124752998352</v>
      </c>
      <c r="H35" s="41">
        <v>0.5654292702674866</v>
      </c>
      <c r="I35" s="41">
        <v>0.7124080657958984</v>
      </c>
      <c r="J35" s="41">
        <v>0.5379155874252319</v>
      </c>
      <c r="K35" s="41">
        <v>0.6379075050354004</v>
      </c>
      <c r="L35" s="41">
        <v>0.6604059338569641</v>
      </c>
      <c r="M35" s="41">
        <v>0.5976027250289917</v>
      </c>
      <c r="N35" s="41">
        <v>0.7343000173568726</v>
      </c>
      <c r="O35" s="41">
        <v>0.4896329343318939</v>
      </c>
      <c r="P35" s="49"/>
      <c r="Q35" s="41">
        <v>0.7925583124160767</v>
      </c>
      <c r="R35" s="41">
        <v>0.6453725695610046</v>
      </c>
      <c r="S35" s="49">
        <v>0.6347173452377319</v>
      </c>
      <c r="T35" s="41">
        <v>0.7350111603736877</v>
      </c>
      <c r="U35" s="41">
        <v>0.6905750632286072</v>
      </c>
      <c r="V35" s="41">
        <v>0.6650419235229492</v>
      </c>
      <c r="W35" s="41">
        <v>0.45713379979133606</v>
      </c>
      <c r="X35" s="41">
        <v>0.6611178517341614</v>
      </c>
      <c r="Y35" s="41">
        <v>0.6431715488433838</v>
      </c>
      <c r="Z35" s="41">
        <v>0.4722115695476532</v>
      </c>
      <c r="AA35" s="41">
        <v>0.8049510717391968</v>
      </c>
      <c r="AB35" s="41">
        <v>0.8981472253799438</v>
      </c>
      <c r="AC35" s="41">
        <v>0.741631031036377</v>
      </c>
      <c r="AD35" s="41">
        <v>0.572213888168335</v>
      </c>
      <c r="AE35" s="41">
        <v>0.570853054523468</v>
      </c>
      <c r="AF35" s="41">
        <v>0.7920716404914856</v>
      </c>
      <c r="AG35" s="41">
        <v>0.31251221895217896</v>
      </c>
      <c r="AH35" s="41">
        <v>0.4457782804965973</v>
      </c>
      <c r="AI35" s="41">
        <v>0.8011905550956726</v>
      </c>
      <c r="AJ35" s="41">
        <v>0.5832215547561646</v>
      </c>
      <c r="AK35" s="41">
        <v>0.5092501044273376</v>
      </c>
      <c r="AL35" s="41">
        <v>0.42654332518577576</v>
      </c>
      <c r="AM35" s="41">
        <v>0.7599117755889893</v>
      </c>
      <c r="AN35" s="41">
        <v>0.7748611569404602</v>
      </c>
      <c r="AO35" s="41">
        <v>0.7725774049758911</v>
      </c>
      <c r="AP35" s="41">
        <v>0.7764121294021606</v>
      </c>
      <c r="AQ35" s="41">
        <v>0.7637637853622437</v>
      </c>
      <c r="AR35" s="41">
        <v>0.6271865963935852</v>
      </c>
      <c r="AS35" s="41">
        <v>0.6973978281021118</v>
      </c>
      <c r="AT35" s="41">
        <v>0.559249222278595</v>
      </c>
      <c r="AU35" s="41">
        <v>0.46933311223983765</v>
      </c>
      <c r="AV35" s="41">
        <v>0.7763119339942932</v>
      </c>
      <c r="AW35" s="41">
        <v>0.6724021434783936</v>
      </c>
      <c r="AX35" s="41">
        <v>0.3196561932563782</v>
      </c>
      <c r="AY35" s="41">
        <v>0.789776623249054</v>
      </c>
      <c r="AZ35" s="41">
        <v>0.6269546747207642</v>
      </c>
      <c r="BA35" s="41">
        <v>0.672826886177063</v>
      </c>
      <c r="BB35" s="41">
        <v>0.5362075567245483</v>
      </c>
      <c r="BC35" s="41">
        <v>0.4126041829586029</v>
      </c>
      <c r="BD35" s="41">
        <v>0.7778782844543457</v>
      </c>
      <c r="BE35" s="41">
        <v>0.670056939125061</v>
      </c>
      <c r="BF35" s="41">
        <v>0.5920543670654297</v>
      </c>
      <c r="BG35" s="41">
        <v>0.34507742524147034</v>
      </c>
      <c r="BH35" s="41">
        <v>0.6393754482269287</v>
      </c>
      <c r="BI35" s="41">
        <v>0.4931829571723938</v>
      </c>
      <c r="BJ35" s="41">
        <v>0.6052799820899963</v>
      </c>
      <c r="BK35" s="41">
        <v>0.6621637344360352</v>
      </c>
      <c r="BL35" s="41">
        <v>0.4715726971626282</v>
      </c>
    </row>
    <row r="36" ht="12.75" customHeight="1">
      <c r="A36" s="45" t="s">
        <v>123</v>
      </c>
      <c r="B36" s="41">
        <v>0.6268748044967651</v>
      </c>
      <c r="C36" s="41">
        <v>0.40552830696105957</v>
      </c>
      <c r="D36" s="41">
        <v>0.4656691551208496</v>
      </c>
      <c r="E36" s="41">
        <v>0.44892945885658264</v>
      </c>
      <c r="F36" s="41">
        <v>0.6225897073745728</v>
      </c>
      <c r="G36" s="41">
        <v>0.41431924700737</v>
      </c>
      <c r="H36" s="41">
        <v>0.3549029529094696</v>
      </c>
      <c r="I36" s="41">
        <v>0.577134370803833</v>
      </c>
      <c r="J36" s="41">
        <v>0.5074481964111328</v>
      </c>
      <c r="K36" s="41">
        <v>0.4301251173019409</v>
      </c>
      <c r="L36" s="41">
        <v>0.5875809788703918</v>
      </c>
      <c r="M36" s="41">
        <v>0.5369627475738525</v>
      </c>
      <c r="N36" s="41">
        <v>0.5764052867889404</v>
      </c>
      <c r="O36" s="41">
        <v>0.24481646716594696</v>
      </c>
      <c r="P36" s="49"/>
      <c r="Q36" s="41">
        <v>0.5392554402351379</v>
      </c>
      <c r="R36" s="41">
        <v>0.4941307306289673</v>
      </c>
      <c r="S36" s="49">
        <v>0.4351496696472168</v>
      </c>
      <c r="T36" s="41">
        <v>0.5983221530914307</v>
      </c>
      <c r="U36" s="41">
        <v>0.46163472533226013</v>
      </c>
      <c r="V36" s="41">
        <v>0.5989232063293457</v>
      </c>
      <c r="W36" s="41">
        <v>0.38930192589759827</v>
      </c>
      <c r="X36" s="41">
        <v>0.49059411883354187</v>
      </c>
      <c r="Y36" s="41">
        <v>0.4810231924057007</v>
      </c>
      <c r="Z36" s="41">
        <v>0.31840983033180237</v>
      </c>
      <c r="AA36" s="41">
        <v>0.7202497720718384</v>
      </c>
      <c r="AB36" s="41">
        <v>0.7105128169059753</v>
      </c>
      <c r="AC36" s="41">
        <v>0.6120880842208862</v>
      </c>
      <c r="AD36" s="41">
        <v>0.4774625897407532</v>
      </c>
      <c r="AE36" s="41">
        <v>0.418972373008728</v>
      </c>
      <c r="AF36" s="41">
        <v>0.551150918006897</v>
      </c>
      <c r="AG36" s="41">
        <v>0.14545682072639465</v>
      </c>
      <c r="AH36" s="41">
        <v>0.18519404530525208</v>
      </c>
      <c r="AI36" s="41">
        <v>0.4176369309425354</v>
      </c>
      <c r="AJ36" s="41">
        <v>0.4916808605194092</v>
      </c>
      <c r="AK36" s="41">
        <v>0.27990102767944336</v>
      </c>
      <c r="AL36" s="41">
        <v>0.31469133496284485</v>
      </c>
      <c r="AM36" s="41">
        <v>0.7445579171180725</v>
      </c>
      <c r="AN36" s="41">
        <v>0.6953069567680359</v>
      </c>
      <c r="AO36" s="41">
        <v>0.6015462875366211</v>
      </c>
      <c r="AP36" s="41">
        <v>0.49734199047088623</v>
      </c>
      <c r="AQ36" s="41">
        <v>0.7085267901420593</v>
      </c>
      <c r="AR36" s="41">
        <v>0.4896259605884552</v>
      </c>
      <c r="AS36" s="41">
        <v>0.5112146735191345</v>
      </c>
      <c r="AT36" s="41">
        <v>0.3649410307407379</v>
      </c>
      <c r="AU36" s="41">
        <v>0.307844877243042</v>
      </c>
      <c r="AV36" s="41">
        <v>0.5471490025520325</v>
      </c>
      <c r="AW36" s="41">
        <v>0.5017316341400146</v>
      </c>
      <c r="AX36" s="41">
        <v>0.24863691627979279</v>
      </c>
      <c r="AY36" s="41">
        <v>0.6293372511863708</v>
      </c>
      <c r="AZ36" s="41">
        <v>0.5144280791282654</v>
      </c>
      <c r="BA36" s="41">
        <v>0.5676730871200562</v>
      </c>
      <c r="BB36" s="41">
        <v>0.46379247307777405</v>
      </c>
      <c r="BC36" s="41">
        <v>0.33495834469795227</v>
      </c>
      <c r="BD36" s="41">
        <v>0.4840751886367798</v>
      </c>
      <c r="BE36" s="41">
        <v>0.446704626083374</v>
      </c>
      <c r="BF36" s="41">
        <v>0.29421812295913696</v>
      </c>
      <c r="BG36" s="41">
        <v>0.38030967116355896</v>
      </c>
      <c r="BH36" s="41">
        <v>0.5011116862297058</v>
      </c>
      <c r="BI36" s="41">
        <v>0.3681837320327759</v>
      </c>
      <c r="BJ36" s="41">
        <v>0.42267102003097534</v>
      </c>
      <c r="BK36" s="41">
        <v>0.3527505695819855</v>
      </c>
      <c r="BL36" s="41">
        <v>0.3225584924221039</v>
      </c>
    </row>
    <row r="37" ht="12.75" customHeight="1">
      <c r="A37" s="45" t="s">
        <v>111</v>
      </c>
      <c r="B37" s="41">
        <v>0.12670376896858215</v>
      </c>
      <c r="C37" s="41">
        <v>0.0</v>
      </c>
      <c r="D37" s="41">
        <v>0.46187397837638855</v>
      </c>
      <c r="E37" s="41">
        <v>0.5082587599754333</v>
      </c>
      <c r="F37" s="41">
        <v>0.06115126237273216</v>
      </c>
      <c r="G37" s="41">
        <v>0.16582493484020233</v>
      </c>
      <c r="H37" s="41">
        <v>0.3526623249053955</v>
      </c>
      <c r="I37" s="41">
        <v>0.3936973512172699</v>
      </c>
      <c r="J37" s="41">
        <v>0.2739630937576294</v>
      </c>
      <c r="K37" s="41">
        <v>0.25693172216415405</v>
      </c>
      <c r="L37" s="41">
        <v>0.1860787570476532</v>
      </c>
      <c r="M37" s="41">
        <v>0.12974941730499268</v>
      </c>
      <c r="N37" s="41">
        <v>0.026604022830724716</v>
      </c>
      <c r="O37" s="41">
        <v>0.01927112229168415</v>
      </c>
      <c r="P37" s="49"/>
      <c r="Q37" s="41">
        <v>0.0</v>
      </c>
      <c r="R37" s="41">
        <v>0.5411376357078552</v>
      </c>
      <c r="S37" s="49">
        <v>0.5616926550865173</v>
      </c>
      <c r="T37" s="41">
        <v>0.8157017230987549</v>
      </c>
      <c r="U37" s="41">
        <v>0.04982072114944458</v>
      </c>
      <c r="V37" s="41">
        <v>0.6486583948135376</v>
      </c>
      <c r="W37" s="41">
        <v>0.5112412571907043</v>
      </c>
      <c r="X37" s="41">
        <v>0.25995516777038574</v>
      </c>
      <c r="Y37" s="41">
        <v>0.2604949474334717</v>
      </c>
      <c r="Z37" s="41">
        <v>0.1666666716337204</v>
      </c>
      <c r="AA37" s="41">
        <v>0.2891940772533417</v>
      </c>
      <c r="AB37" s="41">
        <v>0.276942640542984</v>
      </c>
      <c r="AC37" s="41">
        <v>0.5308778882026672</v>
      </c>
      <c r="AD37" s="41">
        <v>0.5343353152275085</v>
      </c>
      <c r="AE37" s="41">
        <v>0.556694507598877</v>
      </c>
      <c r="AF37" s="41">
        <v>0.611234724521637</v>
      </c>
      <c r="AG37" s="41">
        <v>0.04851861670613289</v>
      </c>
      <c r="AH37" s="41">
        <v>0.4795472323894501</v>
      </c>
      <c r="AI37" s="41">
        <v>0.31866079568862915</v>
      </c>
      <c r="AJ37" s="41">
        <v>0.7734886407852173</v>
      </c>
      <c r="AK37" s="41">
        <v>0.5</v>
      </c>
      <c r="AL37" s="41">
        <v>0.25959718227386475</v>
      </c>
      <c r="AM37" s="41">
        <v>0.6116140484809875</v>
      </c>
      <c r="AN37" s="41">
        <v>0.6666666865348816</v>
      </c>
      <c r="AO37" s="41">
        <v>0.23118950426578522</v>
      </c>
      <c r="AP37" s="41">
        <v>0.15467800199985504</v>
      </c>
      <c r="AQ37" s="41">
        <v>0.16859249770641327</v>
      </c>
      <c r="AR37" s="41">
        <v>0.5130984783172607</v>
      </c>
      <c r="AS37" s="41">
        <v>0.32592839002609253</v>
      </c>
      <c r="AT37" s="41">
        <v>0.082240030169487</v>
      </c>
      <c r="AU37" s="41">
        <v>0.18560776114463806</v>
      </c>
      <c r="AV37" s="41">
        <v>0.5230956673622131</v>
      </c>
      <c r="AW37" s="41">
        <v>0.3649027943611145</v>
      </c>
      <c r="AX37" s="41">
        <v>0.6315789222717285</v>
      </c>
      <c r="AY37" s="41">
        <v>0.13379012048244476</v>
      </c>
      <c r="AZ37" s="41">
        <v>0.5</v>
      </c>
      <c r="BA37" s="41">
        <v>0.9308815002441406</v>
      </c>
      <c r="BB37" s="41">
        <v>0.9492343664169312</v>
      </c>
      <c r="BC37" s="41">
        <v>0.9227532744407654</v>
      </c>
      <c r="BD37" s="41">
        <v>0.7657857537269592</v>
      </c>
      <c r="BE37" s="41">
        <v>0.0</v>
      </c>
      <c r="BF37" s="41">
        <v>0.699999988079071</v>
      </c>
      <c r="BG37" s="41">
        <v>1.0</v>
      </c>
      <c r="BH37" s="41">
        <v>0.935955822467804</v>
      </c>
      <c r="BI37" s="41">
        <v>0.9632506966590881</v>
      </c>
      <c r="BJ37" s="41">
        <v>0.75</v>
      </c>
      <c r="BK37" s="41">
        <v>0.9589878916740417</v>
      </c>
      <c r="BL37" s="41"/>
    </row>
    <row r="38" ht="12.75" customHeight="1">
      <c r="A38" s="45" t="s">
        <v>113</v>
      </c>
      <c r="B38" s="41">
        <v>0.9314722418785095</v>
      </c>
      <c r="C38" s="41">
        <v>0.9070080518722534</v>
      </c>
      <c r="D38" s="41">
        <v>0.9366614818572998</v>
      </c>
      <c r="E38" s="41">
        <v>0.9560945630073547</v>
      </c>
      <c r="F38" s="41">
        <v>0.9248557686805725</v>
      </c>
      <c r="G38" s="41">
        <v>0.8634654879570007</v>
      </c>
      <c r="H38" s="41">
        <v>0.9658199548721313</v>
      </c>
      <c r="I38" s="41">
        <v>0.8906092643737793</v>
      </c>
      <c r="J38" s="41">
        <v>0.9377800822257996</v>
      </c>
      <c r="K38" s="41">
        <v>0.9544011354446411</v>
      </c>
      <c r="L38" s="41">
        <v>0.9330997467041016</v>
      </c>
      <c r="M38" s="41">
        <v>0.9593299627304077</v>
      </c>
      <c r="N38" s="41">
        <v>0.9015251398086548</v>
      </c>
      <c r="O38" s="41">
        <v>0.8945503234863281</v>
      </c>
      <c r="P38" s="49"/>
      <c r="Q38" s="41">
        <v>0.930229663848877</v>
      </c>
      <c r="R38" s="41">
        <v>0.925532877445221</v>
      </c>
      <c r="S38" s="49">
        <v>0.9697721004486084</v>
      </c>
      <c r="T38" s="41">
        <v>0.8988915681838989</v>
      </c>
      <c r="U38" s="41">
        <v>0.9993610382080078</v>
      </c>
      <c r="V38" s="41">
        <v>0.9453223347663879</v>
      </c>
      <c r="W38" s="41">
        <v>0.9516779780387878</v>
      </c>
      <c r="X38" s="41">
        <v>0.9716980457305908</v>
      </c>
      <c r="Y38" s="41">
        <v>0.9320717453956604</v>
      </c>
      <c r="Z38" s="41">
        <v>0.8792197704315186</v>
      </c>
      <c r="AA38" s="41">
        <v>0.9707402586936951</v>
      </c>
      <c r="AB38" s="41">
        <v>0.9577183127403259</v>
      </c>
      <c r="AC38" s="41">
        <v>0.9391540884971619</v>
      </c>
      <c r="AD38" s="41">
        <v>0.898794412612915</v>
      </c>
      <c r="AE38" s="41">
        <v>0.8771107196807861</v>
      </c>
      <c r="AF38" s="41">
        <v>0.9327982664108276</v>
      </c>
      <c r="AG38" s="41">
        <v>0.9248706698417664</v>
      </c>
      <c r="AH38" s="41">
        <v>0.9098316431045532</v>
      </c>
      <c r="AI38" s="41">
        <v>0.9495606422424316</v>
      </c>
      <c r="AJ38" s="41">
        <v>0.9507976174354553</v>
      </c>
      <c r="AK38" s="41">
        <v>0.9242546558380127</v>
      </c>
      <c r="AL38" s="41">
        <v>0.8804702758789062</v>
      </c>
      <c r="AM38" s="41">
        <v>0.8936873078346252</v>
      </c>
      <c r="AN38" s="41">
        <v>0.8732320070266724</v>
      </c>
      <c r="AO38" s="41">
        <v>0.9449295401573181</v>
      </c>
      <c r="AP38" s="41">
        <v>0.8808724880218506</v>
      </c>
      <c r="AQ38" s="41">
        <v>0.9388259649276733</v>
      </c>
      <c r="AR38" s="41">
        <v>0.951191782951355</v>
      </c>
      <c r="AS38" s="41">
        <v>0.8703811764717102</v>
      </c>
      <c r="AT38" s="41">
        <v>0.8360603451728821</v>
      </c>
      <c r="AU38" s="41">
        <v>0.8868446350097656</v>
      </c>
      <c r="AV38" s="41">
        <v>0.9141924381256104</v>
      </c>
      <c r="AW38" s="41">
        <v>0.8772463798522949</v>
      </c>
      <c r="AX38" s="41">
        <v>0.8928754329681396</v>
      </c>
      <c r="AY38" s="41">
        <v>0.7910194396972656</v>
      </c>
      <c r="AZ38" s="41">
        <v>0.8774843215942383</v>
      </c>
      <c r="BA38" s="41">
        <v>0.9330614805221558</v>
      </c>
      <c r="BB38" s="41">
        <v>0.8975245356559753</v>
      </c>
      <c r="BC38" s="41">
        <v>0.9092903137207031</v>
      </c>
      <c r="BD38" s="41">
        <v>0.8811172842979431</v>
      </c>
      <c r="BE38" s="41">
        <v>0.8624129891395569</v>
      </c>
      <c r="BF38" s="41">
        <v>0.8738400340080261</v>
      </c>
      <c r="BG38" s="41">
        <v>0.90553218126297</v>
      </c>
      <c r="BH38" s="41">
        <v>0.8699809312820435</v>
      </c>
      <c r="BI38" s="41">
        <v>0.893129825592041</v>
      </c>
      <c r="BJ38" s="41">
        <v>0.9342387318611145</v>
      </c>
      <c r="BK38" s="41">
        <v>0.9066364765167236</v>
      </c>
      <c r="BL38" s="41">
        <v>0.9236586093902588</v>
      </c>
    </row>
    <row r="39" ht="12.75" customHeight="1">
      <c r="A39" s="45" t="s">
        <v>125</v>
      </c>
      <c r="B39" s="41">
        <v>0.37770262360572815</v>
      </c>
      <c r="C39" s="41">
        <v>0.260030061006546</v>
      </c>
      <c r="D39" s="41">
        <v>0.28059014678001404</v>
      </c>
      <c r="E39" s="41">
        <v>0.2889999449253082</v>
      </c>
      <c r="F39" s="41">
        <v>0.4123050570487976</v>
      </c>
      <c r="G39" s="41">
        <v>0.33358848094940186</v>
      </c>
      <c r="H39" s="41">
        <v>0.2827146351337433</v>
      </c>
      <c r="I39" s="41">
        <v>0.33780229091644287</v>
      </c>
      <c r="J39" s="41">
        <v>0.279846727848053</v>
      </c>
      <c r="K39" s="41">
        <v>0.33615127205848694</v>
      </c>
      <c r="L39" s="41">
        <v>0.3027976453304291</v>
      </c>
      <c r="M39" s="41">
        <v>0.3277101516723633</v>
      </c>
      <c r="N39" s="41">
        <v>0.4250386655330658</v>
      </c>
      <c r="O39" s="41">
        <v>0.13317321240901947</v>
      </c>
      <c r="P39" s="49"/>
      <c r="Q39" s="41">
        <v>0.380186527967453</v>
      </c>
      <c r="R39" s="41">
        <v>0.2868322432041168</v>
      </c>
      <c r="S39" s="49">
        <v>0.42380794882774353</v>
      </c>
      <c r="T39" s="41">
        <v>0.5383668541908264</v>
      </c>
      <c r="U39" s="41">
        <v>0.32957926392555237</v>
      </c>
      <c r="V39" s="41">
        <v>0.42624354362487793</v>
      </c>
      <c r="W39" s="41">
        <v>0.24641461670398712</v>
      </c>
      <c r="X39" s="41">
        <v>0.4307754635810852</v>
      </c>
      <c r="Y39" s="41">
        <v>0.26843997836112976</v>
      </c>
      <c r="Z39" s="41">
        <v>0.1624855250120163</v>
      </c>
      <c r="AA39" s="41">
        <v>0.5245581865310669</v>
      </c>
      <c r="AB39" s="41">
        <v>0.3913399577140808</v>
      </c>
      <c r="AC39" s="41">
        <v>0.4460076093673706</v>
      </c>
      <c r="AD39" s="41">
        <v>0.28849270939826965</v>
      </c>
      <c r="AE39" s="41">
        <v>0.3255259692668915</v>
      </c>
      <c r="AF39" s="41">
        <v>0.4216112792491913</v>
      </c>
      <c r="AG39" s="41">
        <v>0.1600823849439621</v>
      </c>
      <c r="AH39" s="41">
        <v>0.11281084269285202</v>
      </c>
      <c r="AI39" s="41">
        <v>0.32729288935661316</v>
      </c>
      <c r="AJ39" s="41">
        <v>0.19417357444763184</v>
      </c>
      <c r="AK39" s="41">
        <v>0.17015604674816132</v>
      </c>
      <c r="AL39" s="41">
        <v>0.11018499732017517</v>
      </c>
      <c r="AM39" s="41">
        <v>0.40340742468833923</v>
      </c>
      <c r="AN39" s="41">
        <v>0.6483691930770874</v>
      </c>
      <c r="AO39" s="41">
        <v>0.3446393311023712</v>
      </c>
      <c r="AP39" s="41">
        <v>0.3744184076786041</v>
      </c>
      <c r="AQ39" s="41">
        <v>0.5510966181755066</v>
      </c>
      <c r="AR39" s="41">
        <v>0.3515710234642029</v>
      </c>
      <c r="AS39" s="41">
        <v>0.16016118228435516</v>
      </c>
      <c r="AT39" s="41">
        <v>0.2606721818447113</v>
      </c>
      <c r="AU39" s="41">
        <v>0.21624800562858582</v>
      </c>
      <c r="AV39" s="41">
        <v>0.5358771085739136</v>
      </c>
      <c r="AW39" s="41">
        <v>0.3852548897266388</v>
      </c>
      <c r="AX39" s="41">
        <v>0.14299356937408447</v>
      </c>
      <c r="AY39" s="41">
        <v>0.2648845911026001</v>
      </c>
      <c r="AZ39" s="41">
        <v>0.48072290420532227</v>
      </c>
      <c r="BA39" s="41">
        <v>0.40213459730148315</v>
      </c>
      <c r="BB39" s="41">
        <v>0.31379860639572144</v>
      </c>
      <c r="BC39" s="41">
        <v>0.16991665959358215</v>
      </c>
      <c r="BD39" s="41">
        <v>0.2988229990005493</v>
      </c>
      <c r="BE39" s="41">
        <v>0.2978030741214752</v>
      </c>
      <c r="BF39" s="41">
        <v>0.319485604763031</v>
      </c>
      <c r="BG39" s="41">
        <v>0.17253871262073517</v>
      </c>
      <c r="BH39" s="41">
        <v>0.35617077350616455</v>
      </c>
      <c r="BI39" s="41">
        <v>0.13636621832847595</v>
      </c>
      <c r="BJ39" s="41">
        <v>0.24006204307079315</v>
      </c>
      <c r="BK39" s="41">
        <v>0.38863077759742737</v>
      </c>
      <c r="BL39" s="41">
        <v>0.23039892315864563</v>
      </c>
    </row>
    <row r="40" ht="12.75" customHeight="1">
      <c r="A40" s="90" t="s">
        <v>127</v>
      </c>
      <c r="B40" s="102">
        <v>5.776971340179443</v>
      </c>
      <c r="C40" s="102">
        <v>5.307156085968018</v>
      </c>
      <c r="D40" s="102">
        <v>4.896398544311523</v>
      </c>
      <c r="E40" s="102">
        <v>5.491438388824463</v>
      </c>
      <c r="F40" s="102">
        <v>5.507286071777344</v>
      </c>
      <c r="G40" s="102">
        <v>5.039914608001709</v>
      </c>
      <c r="H40" s="102">
        <v>5.183938503265381</v>
      </c>
      <c r="I40" s="102">
        <v>5.341990947723389</v>
      </c>
      <c r="J40" s="102">
        <v>5.064725875854492</v>
      </c>
      <c r="K40" s="102">
        <v>5.3534016609191895</v>
      </c>
      <c r="L40" s="102">
        <v>5.114956855773926</v>
      </c>
      <c r="M40" s="102">
        <v>5.490299701690674</v>
      </c>
      <c r="N40" s="102">
        <v>5.338568687438965</v>
      </c>
      <c r="O40" s="102">
        <v>6.374492645263672</v>
      </c>
      <c r="P40" s="49"/>
      <c r="Q40" s="102">
        <v>5.725111484527588</v>
      </c>
      <c r="R40" s="102">
        <v>5.596352577209473</v>
      </c>
      <c r="S40" s="49"/>
      <c r="T40" s="102">
        <v>5.147216796875</v>
      </c>
      <c r="U40" s="102">
        <v>5.738788604736328</v>
      </c>
      <c r="V40" s="102">
        <v>5.810027599334717</v>
      </c>
      <c r="W40" s="102">
        <v>5.462091445922852</v>
      </c>
      <c r="X40" s="102">
        <v>5.289687156677246</v>
      </c>
      <c r="Y40" s="102">
        <v>5.3519110679626465</v>
      </c>
      <c r="Z40" s="102">
        <v>5.523376941680908</v>
      </c>
      <c r="AA40" s="102">
        <v>5.974101543426514</v>
      </c>
      <c r="AB40" s="102">
        <v>5.437268257141113</v>
      </c>
      <c r="AC40" s="102">
        <v>5.581365585327148</v>
      </c>
      <c r="AD40" s="102">
        <v>5.706613540649414</v>
      </c>
      <c r="AE40" s="102">
        <v>5.258851528167725</v>
      </c>
      <c r="AF40" s="102">
        <v>5.847650527954102</v>
      </c>
      <c r="AG40" s="102">
        <v>4.912203311920166</v>
      </c>
      <c r="AH40" s="102">
        <v>5.1963419914245605</v>
      </c>
      <c r="AI40" s="102">
        <v>5.3759541511535645</v>
      </c>
      <c r="AJ40" s="102">
        <v>5.0405497550964355</v>
      </c>
      <c r="AK40" s="102">
        <v>4.980612277984619</v>
      </c>
      <c r="AL40" s="102">
        <v>5.495814800262451</v>
      </c>
      <c r="AM40" s="102">
        <v>5.8627214431762695</v>
      </c>
      <c r="AN40" s="102">
        <v>5.962219715118408</v>
      </c>
      <c r="AO40" s="102">
        <v>4.656331539154053</v>
      </c>
      <c r="AP40" s="102">
        <v>5.032717704772949</v>
      </c>
      <c r="AQ40" s="102">
        <v>4.838898658752441</v>
      </c>
      <c r="AR40" s="102">
        <v>4.870785236358643</v>
      </c>
      <c r="AS40" s="102">
        <v>4.9341349601745605</v>
      </c>
      <c r="AT40" s="102">
        <v>5.144340515136719</v>
      </c>
      <c r="AU40" s="102">
        <v>4.556349754333496</v>
      </c>
      <c r="AV40" s="102">
        <v>6.209855079650879</v>
      </c>
      <c r="AW40" s="102">
        <v>4.961920738220215</v>
      </c>
      <c r="AX40" s="102">
        <v>5.183502197265625</v>
      </c>
      <c r="AY40" s="102">
        <v>4.866114616394043</v>
      </c>
      <c r="AZ40" s="102">
        <v>4.743775844573975</v>
      </c>
      <c r="BA40" s="102">
        <v>4.410215854644775</v>
      </c>
      <c r="BB40" s="102">
        <v>4.79464054107666</v>
      </c>
      <c r="BC40" s="102">
        <v>4.838111400604248</v>
      </c>
      <c r="BD40" s="102">
        <v>5.131014347076416</v>
      </c>
      <c r="BE40" s="102">
        <v>4.601992607116699</v>
      </c>
      <c r="BF40" s="102">
        <v>4.59689474105835</v>
      </c>
      <c r="BG40" s="102">
        <v>4.757134437561035</v>
      </c>
      <c r="BH40" s="102">
        <v>4.755146503448486</v>
      </c>
      <c r="BI40" s="102">
        <v>5.103374481201172</v>
      </c>
      <c r="BJ40" s="102">
        <v>5.088402271270752</v>
      </c>
      <c r="BK40" s="102">
        <v>5.743767261505127</v>
      </c>
      <c r="BL40" s="102">
        <v>5.147224426269531</v>
      </c>
    </row>
    <row r="41" ht="12.75" customHeight="1">
      <c r="A41" s="45" t="s">
        <v>471</v>
      </c>
      <c r="B41" s="41">
        <v>0.0020067121367901564</v>
      </c>
      <c r="C41" s="41">
        <v>0.011732960119843483</v>
      </c>
      <c r="D41" s="41">
        <v>0.006121055688709021</v>
      </c>
      <c r="E41" s="41">
        <v>0.01692240498960018</v>
      </c>
      <c r="F41" s="41">
        <v>0.0036459453403949738</v>
      </c>
      <c r="G41" s="41">
        <v>0.03563060984015465</v>
      </c>
      <c r="H41" s="41">
        <v>0.1315179020166397</v>
      </c>
      <c r="I41" s="41">
        <v>0.01952919363975525</v>
      </c>
      <c r="J41" s="41">
        <v>0.06563128530979156</v>
      </c>
      <c r="K41" s="41">
        <v>0.07733751833438873</v>
      </c>
      <c r="L41" s="41">
        <v>0.005876009352505207</v>
      </c>
      <c r="M41" s="41">
        <v>0.0061318883672356606</v>
      </c>
      <c r="N41" s="41">
        <v>0.03538095951080322</v>
      </c>
      <c r="O41" s="41">
        <v>0.040080539882183075</v>
      </c>
      <c r="P41" s="49"/>
      <c r="Q41" s="41">
        <v>0.002659526187926531</v>
      </c>
      <c r="R41" s="41">
        <v>0.045701149851083755</v>
      </c>
      <c r="S41" s="49"/>
      <c r="T41" s="41">
        <v>0.05326560512185097</v>
      </c>
      <c r="U41" s="41">
        <v>0.001111344201490283</v>
      </c>
      <c r="V41" s="41">
        <v>0.0037741262931376696</v>
      </c>
      <c r="W41" s="41">
        <v>0.002212093211710453</v>
      </c>
      <c r="X41" s="41">
        <v>0.014609506353735924</v>
      </c>
      <c r="Y41" s="41">
        <v>0.0031675815116614103</v>
      </c>
      <c r="Z41" s="41">
        <v>0.03733106330037117</v>
      </c>
      <c r="AA41" s="41">
        <v>0.0037423567846417427</v>
      </c>
      <c r="AB41" s="41">
        <v>0.0010627156589180231</v>
      </c>
      <c r="AC41" s="41">
        <v>0.019220860674977303</v>
      </c>
      <c r="AD41" s="41">
        <v>0.002844276838004589</v>
      </c>
      <c r="AE41" s="41">
        <v>0.027041716501116753</v>
      </c>
      <c r="AF41" s="41">
        <v>0.004019463434815407</v>
      </c>
      <c r="AG41" s="41">
        <v>0.0035402304492890835</v>
      </c>
      <c r="AH41" s="41">
        <v>8.779311901889741E-4</v>
      </c>
      <c r="AI41" s="41">
        <v>0.001939975074492395</v>
      </c>
      <c r="AJ41" s="41">
        <v>0.011855442076921463</v>
      </c>
      <c r="AK41" s="41">
        <v>0.01836216449737549</v>
      </c>
      <c r="AL41" s="41">
        <v>0.01439683698117733</v>
      </c>
      <c r="AM41" s="41">
        <v>0.0964873656630516</v>
      </c>
      <c r="AN41" s="41">
        <v>0.20393602550029755</v>
      </c>
      <c r="AO41" s="41">
        <v>0.02174781635403633</v>
      </c>
      <c r="AP41" s="41">
        <v>0.006256332155317068</v>
      </c>
      <c r="AQ41" s="41">
        <v>0.0501934215426445</v>
      </c>
      <c r="AR41" s="41">
        <v>0.03320302814245224</v>
      </c>
      <c r="AS41" s="41">
        <v>0.022433524951338768</v>
      </c>
      <c r="AT41" s="41">
        <v>0.034915510565042496</v>
      </c>
      <c r="AU41" s="41">
        <v>0.0058888597413897514</v>
      </c>
      <c r="AV41" s="41">
        <v>0.07287934422492981</v>
      </c>
      <c r="AW41" s="41">
        <v>0.0064423768781125546</v>
      </c>
      <c r="AX41" s="41">
        <v>0.01995163969695568</v>
      </c>
      <c r="AY41" s="41">
        <v>0.01104887668043375</v>
      </c>
      <c r="AZ41" s="41">
        <v>9.464531322009861E-4</v>
      </c>
      <c r="BA41" s="41">
        <v>0.04430728778243065</v>
      </c>
      <c r="BB41" s="41">
        <v>0.08948654681444168</v>
      </c>
      <c r="BC41" s="41">
        <v>0.008012460544705391</v>
      </c>
      <c r="BD41" s="41">
        <v>0.011039595119655132</v>
      </c>
      <c r="BE41" s="41">
        <v>0.01945962756872177</v>
      </c>
      <c r="BF41" s="41">
        <v>0.008437263779342175</v>
      </c>
      <c r="BG41" s="41">
        <v>0.00111684063449502</v>
      </c>
      <c r="BH41" s="41">
        <v>0.0015095663256943226</v>
      </c>
      <c r="BI41" s="41">
        <v>0.016448570415377617</v>
      </c>
      <c r="BJ41" s="41"/>
      <c r="BK41" s="41"/>
      <c r="BL41" s="41"/>
    </row>
    <row r="42" ht="12.75" customHeight="1">
      <c r="A42" s="45" t="s">
        <v>472</v>
      </c>
      <c r="B42" s="41">
        <v>1102.0</v>
      </c>
      <c r="C42" s="41">
        <v>193.0</v>
      </c>
      <c r="D42" s="41">
        <v>192.0</v>
      </c>
      <c r="E42" s="41">
        <v>195.0</v>
      </c>
      <c r="F42" s="41">
        <v>194.0</v>
      </c>
      <c r="G42" s="41">
        <v>197.0</v>
      </c>
      <c r="H42" s="41">
        <v>192.0</v>
      </c>
      <c r="I42" s="41">
        <v>294.0</v>
      </c>
      <c r="J42" s="41">
        <v>192.0</v>
      </c>
      <c r="K42" s="41">
        <v>193.0</v>
      </c>
      <c r="L42" s="41">
        <v>195.0</v>
      </c>
      <c r="M42" s="41">
        <v>300.0</v>
      </c>
      <c r="N42" s="41">
        <v>192.0</v>
      </c>
      <c r="O42" s="41">
        <v>203.0</v>
      </c>
      <c r="P42" s="49"/>
      <c r="Q42" s="41">
        <v>192.0</v>
      </c>
      <c r="R42" s="41">
        <v>199.0</v>
      </c>
      <c r="S42" s="49"/>
      <c r="T42" s="41">
        <v>198.0</v>
      </c>
      <c r="U42" s="41">
        <v>200.0</v>
      </c>
      <c r="V42" s="41">
        <v>192.0</v>
      </c>
      <c r="W42" s="41">
        <v>194.0</v>
      </c>
      <c r="X42" s="41">
        <v>197.0</v>
      </c>
      <c r="Y42" s="41">
        <v>192.0</v>
      </c>
      <c r="Z42" s="41">
        <v>192.0</v>
      </c>
      <c r="AA42" s="41">
        <v>395.0</v>
      </c>
      <c r="AB42" s="41">
        <v>391.0</v>
      </c>
      <c r="AC42" s="41">
        <v>192.0</v>
      </c>
      <c r="AD42" s="41">
        <v>196.0</v>
      </c>
      <c r="AE42" s="41">
        <v>192.0</v>
      </c>
      <c r="AF42" s="41">
        <v>197.0</v>
      </c>
      <c r="AG42" s="41">
        <v>300.0</v>
      </c>
      <c r="AH42" s="41">
        <v>206.0</v>
      </c>
      <c r="AI42" s="41">
        <v>201.0</v>
      </c>
      <c r="AJ42" s="41">
        <v>193.0</v>
      </c>
      <c r="AK42" s="41">
        <v>192.0</v>
      </c>
      <c r="AL42" s="41">
        <v>192.0</v>
      </c>
      <c r="AM42" s="41">
        <v>200.0</v>
      </c>
      <c r="AN42" s="41">
        <v>192.0</v>
      </c>
      <c r="AO42" s="41">
        <v>200.0</v>
      </c>
      <c r="AP42" s="41">
        <v>192.0</v>
      </c>
      <c r="AQ42" s="41">
        <v>204.0</v>
      </c>
      <c r="AR42" s="41">
        <v>295.0</v>
      </c>
      <c r="AS42" s="41">
        <v>197.0</v>
      </c>
      <c r="AT42" s="41">
        <v>194.0</v>
      </c>
      <c r="AU42" s="41">
        <v>194.0</v>
      </c>
      <c r="AV42" s="41">
        <v>319.0</v>
      </c>
      <c r="AW42" s="41">
        <v>593.0</v>
      </c>
      <c r="AX42" s="41">
        <v>428.0</v>
      </c>
      <c r="AY42" s="41">
        <v>1024.0</v>
      </c>
      <c r="AZ42" s="41">
        <v>289.0</v>
      </c>
      <c r="BA42" s="41">
        <v>194.0</v>
      </c>
      <c r="BB42" s="41">
        <v>195.0</v>
      </c>
      <c r="BC42" s="41">
        <v>192.0</v>
      </c>
      <c r="BD42" s="41">
        <v>202.0</v>
      </c>
      <c r="BE42" s="41">
        <v>192.0</v>
      </c>
      <c r="BF42" s="41">
        <v>390.0</v>
      </c>
      <c r="BG42" s="41">
        <v>198.0</v>
      </c>
      <c r="BH42" s="41">
        <v>313.0</v>
      </c>
      <c r="BI42" s="41">
        <v>196.0</v>
      </c>
      <c r="BJ42" s="41">
        <v>194.0</v>
      </c>
      <c r="BK42" s="41">
        <v>197.0</v>
      </c>
      <c r="BL42" s="41">
        <v>193.0</v>
      </c>
    </row>
    <row r="43" ht="12.75" customHeight="1">
      <c r="A43" s="45" t="s">
        <v>129</v>
      </c>
      <c r="B43" s="41">
        <v>0.8727957010269165</v>
      </c>
      <c r="C43" s="41">
        <v>0.9269992113113403</v>
      </c>
      <c r="D43" s="41">
        <v>0.7303141951560974</v>
      </c>
      <c r="E43" s="41">
        <v>0.932215690612793</v>
      </c>
      <c r="F43" s="41">
        <v>0.8180692195892334</v>
      </c>
      <c r="G43" s="41">
        <v>0.8089593648910522</v>
      </c>
      <c r="H43" s="41">
        <v>0.7854902744293213</v>
      </c>
      <c r="I43" s="41">
        <v>0.8856757879257202</v>
      </c>
      <c r="J43" s="41">
        <v>0.771804690361023</v>
      </c>
      <c r="K43" s="41">
        <v>0.7950214743614197</v>
      </c>
      <c r="L43" s="41">
        <v>0.8015766739845276</v>
      </c>
      <c r="M43" s="41">
        <v>0.8994802236557007</v>
      </c>
      <c r="N43" s="41">
        <v>0.8344306349754333</v>
      </c>
      <c r="O43" s="41">
        <v>0.9456174969673157</v>
      </c>
      <c r="P43" s="49"/>
      <c r="Q43" s="41">
        <v>0.8064340353012085</v>
      </c>
      <c r="R43" s="41">
        <v>0.854546070098877</v>
      </c>
      <c r="S43" s="49"/>
      <c r="T43" s="41">
        <v>0.7577916383743286</v>
      </c>
      <c r="U43" s="41">
        <v>0.7420271635055542</v>
      </c>
      <c r="V43" s="41">
        <v>0.8975849151611328</v>
      </c>
      <c r="W43" s="41">
        <v>0.7676383852958679</v>
      </c>
      <c r="X43" s="41">
        <v>0.7928917407989502</v>
      </c>
      <c r="Y43" s="41">
        <v>0.7740136981010437</v>
      </c>
      <c r="Z43" s="41">
        <v>0.7723525762557983</v>
      </c>
      <c r="AA43" s="41">
        <v>0.8433995246887207</v>
      </c>
      <c r="AB43" s="41">
        <v>0.7519442439079285</v>
      </c>
      <c r="AC43" s="41">
        <v>0.8164787888526917</v>
      </c>
      <c r="AD43" s="41">
        <v>0.8368438482284546</v>
      </c>
      <c r="AE43" s="41">
        <v>0.8095172047615051</v>
      </c>
      <c r="AF43" s="41">
        <v>0.9704539775848389</v>
      </c>
      <c r="AG43" s="41">
        <v>0.746813952922821</v>
      </c>
      <c r="AH43" s="41">
        <v>0.7349799871444702</v>
      </c>
      <c r="AI43" s="41">
        <v>0.9279558062553406</v>
      </c>
      <c r="AJ43" s="41">
        <v>0.7420560717582703</v>
      </c>
      <c r="AK43" s="41">
        <v>0.7599694132804871</v>
      </c>
      <c r="AL43" s="41">
        <v>0.9213966131210327</v>
      </c>
      <c r="AM43" s="41">
        <v>0.9389256834983826</v>
      </c>
      <c r="AN43" s="41">
        <v>0.8404393196105957</v>
      </c>
      <c r="AO43" s="41">
        <v>0.7740132808685303</v>
      </c>
      <c r="AP43" s="41">
        <v>0.8103147149085999</v>
      </c>
      <c r="AQ43" s="41">
        <v>0.7395911812782288</v>
      </c>
      <c r="AR43" s="41">
        <v>0.8148502111434937</v>
      </c>
      <c r="AS43" s="41">
        <v>0.8167882561683655</v>
      </c>
      <c r="AT43" s="41">
        <v>0.8085106611251831</v>
      </c>
      <c r="AU43" s="41">
        <v>0.7406905293464661</v>
      </c>
      <c r="AV43" s="41">
        <v>0.8631659150123596</v>
      </c>
      <c r="AW43" s="41">
        <v>0.8300865292549133</v>
      </c>
      <c r="AX43" s="41">
        <v>0.7804942727088928</v>
      </c>
      <c r="AY43" s="41">
        <v>0.7567188143730164</v>
      </c>
      <c r="AZ43" s="41">
        <v>0.7147590517997742</v>
      </c>
      <c r="BA43" s="41">
        <v>0.7188159227371216</v>
      </c>
      <c r="BB43" s="41">
        <v>0.7113913297653198</v>
      </c>
      <c r="BC43" s="41">
        <v>0.73499596118927</v>
      </c>
      <c r="BD43" s="41">
        <v>0.8046738505363464</v>
      </c>
      <c r="BE43" s="41">
        <v>0.7371534109115601</v>
      </c>
      <c r="BF43" s="41">
        <v>0.7493822574615479</v>
      </c>
      <c r="BG43" s="41">
        <v>0.6935229301452637</v>
      </c>
      <c r="BH43" s="41">
        <v>0.7148258090019226</v>
      </c>
      <c r="BI43" s="41">
        <v>0.810391366481781</v>
      </c>
      <c r="BJ43" s="41">
        <v>0.7484623789787292</v>
      </c>
      <c r="BK43" s="41">
        <v>0.870704710483551</v>
      </c>
      <c r="BL43" s="41">
        <v>0.818206787109375</v>
      </c>
    </row>
    <row r="44" ht="12.75" customHeight="1">
      <c r="A44" s="45" t="s">
        <v>143</v>
      </c>
      <c r="B44" s="41">
        <v>1.9289195537567139</v>
      </c>
      <c r="C44" s="41">
        <v>1.7282161712646484</v>
      </c>
      <c r="D44" s="41">
        <v>1.7122195959091187</v>
      </c>
      <c r="E44" s="41">
        <v>1.8995425701141357</v>
      </c>
      <c r="F44" s="41">
        <v>1.9677878618240356</v>
      </c>
      <c r="G44" s="41">
        <v>1.5961205959320068</v>
      </c>
      <c r="H44" s="41">
        <v>1.6293138265609741</v>
      </c>
      <c r="I44" s="41">
        <v>1.7447216510772705</v>
      </c>
      <c r="J44" s="41">
        <v>1.6721282005310059</v>
      </c>
      <c r="K44" s="41">
        <v>1.711509346961975</v>
      </c>
      <c r="L44" s="41">
        <v>1.675330400466919</v>
      </c>
      <c r="M44" s="41">
        <v>1.7506120204925537</v>
      </c>
      <c r="N44" s="41">
        <v>1.8262614011764526</v>
      </c>
      <c r="O44" s="41">
        <v>2.2533493041992188</v>
      </c>
      <c r="P44" s="49"/>
      <c r="Q44" s="41">
        <v>2.1071267127990723</v>
      </c>
      <c r="R44" s="41">
        <v>1.879887580871582</v>
      </c>
      <c r="S44" s="49"/>
      <c r="T44" s="41">
        <v>1.6584974527359009</v>
      </c>
      <c r="U44" s="41">
        <v>1.9804574251174927</v>
      </c>
      <c r="V44" s="41">
        <v>1.9071494340896606</v>
      </c>
      <c r="W44" s="41">
        <v>1.8374212980270386</v>
      </c>
      <c r="X44" s="41">
        <v>1.7699528932571411</v>
      </c>
      <c r="Y44" s="41">
        <v>1.814831018447876</v>
      </c>
      <c r="Z44" s="41">
        <v>1.8396120071411133</v>
      </c>
      <c r="AA44" s="41">
        <v>2.0367608070373535</v>
      </c>
      <c r="AB44" s="41">
        <v>1.8774073123931885</v>
      </c>
      <c r="AC44" s="41">
        <v>1.8572221994400024</v>
      </c>
      <c r="AD44" s="41">
        <v>1.9926398992538452</v>
      </c>
      <c r="AE44" s="41">
        <v>1.538793683052063</v>
      </c>
      <c r="AF44" s="41">
        <v>1.8875986337661743</v>
      </c>
      <c r="AG44" s="41">
        <v>1.4291903972625732</v>
      </c>
      <c r="AH44" s="41">
        <v>1.6690384149551392</v>
      </c>
      <c r="AI44" s="41">
        <v>1.7741682529449463</v>
      </c>
      <c r="AJ44" s="41">
        <v>1.6025313138961792</v>
      </c>
      <c r="AK44" s="41">
        <v>1.5124163627624512</v>
      </c>
      <c r="AL44" s="41">
        <v>1.6160967350006104</v>
      </c>
      <c r="AM44" s="41">
        <v>1.8114742040634155</v>
      </c>
      <c r="AN44" s="41">
        <v>1.7996869087219238</v>
      </c>
      <c r="AO44" s="41">
        <v>1.4328820705413818</v>
      </c>
      <c r="AP44" s="41">
        <v>1.611682653427124</v>
      </c>
      <c r="AQ44" s="41">
        <v>1.5768834352493286</v>
      </c>
      <c r="AR44" s="41">
        <v>1.5245698690414429</v>
      </c>
      <c r="AS44" s="41">
        <v>1.565592646598816</v>
      </c>
      <c r="AT44" s="41">
        <v>1.6117866039276123</v>
      </c>
      <c r="AU44" s="41">
        <v>1.4115160703659058</v>
      </c>
      <c r="AV44" s="41">
        <v>2.025534152984619</v>
      </c>
      <c r="AW44" s="41">
        <v>1.4800055027008057</v>
      </c>
      <c r="AX44" s="41">
        <v>1.699569821357727</v>
      </c>
      <c r="AY44" s="41">
        <v>1.4676216840744019</v>
      </c>
      <c r="AZ44" s="41">
        <v>1.372207522392273</v>
      </c>
      <c r="BA44" s="41">
        <v>1.203824520111084</v>
      </c>
      <c r="BB44" s="41">
        <v>1.5490913391113281</v>
      </c>
      <c r="BC44" s="41">
        <v>1.4121886491775513</v>
      </c>
      <c r="BD44" s="41">
        <v>1.4943331480026245</v>
      </c>
      <c r="BE44" s="41">
        <v>1.3501948118209839</v>
      </c>
      <c r="BF44" s="41">
        <v>1.3813599348068237</v>
      </c>
      <c r="BG44" s="41">
        <v>1.428419828414917</v>
      </c>
      <c r="BH44" s="41">
        <v>1.421707272529602</v>
      </c>
      <c r="BI44" s="41">
        <v>1.6386921405792236</v>
      </c>
      <c r="BJ44" s="41">
        <v>1.5907598733901978</v>
      </c>
      <c r="BK44" s="41">
        <v>1.8420041799545288</v>
      </c>
      <c r="BL44" s="41">
        <v>1.5611172914505005</v>
      </c>
    </row>
    <row r="45" ht="12.75" customHeight="1">
      <c r="A45" s="45" t="s">
        <v>151</v>
      </c>
      <c r="B45" s="41">
        <v>1.6344366073608398</v>
      </c>
      <c r="C45" s="41">
        <v>1.387966513633728</v>
      </c>
      <c r="D45" s="41">
        <v>1.2900136709213257</v>
      </c>
      <c r="E45" s="41">
        <v>1.4218885898590088</v>
      </c>
      <c r="F45" s="41">
        <v>1.413190245628357</v>
      </c>
      <c r="G45" s="41">
        <v>1.5216680765151978</v>
      </c>
      <c r="H45" s="41">
        <v>1.4445983171463013</v>
      </c>
      <c r="I45" s="41">
        <v>1.427921175956726</v>
      </c>
      <c r="J45" s="41">
        <v>1.3069612979888916</v>
      </c>
      <c r="K45" s="41">
        <v>1.4281456470489502</v>
      </c>
      <c r="L45" s="41">
        <v>1.3597289323806763</v>
      </c>
      <c r="M45" s="41">
        <v>1.4530423879623413</v>
      </c>
      <c r="N45" s="41">
        <v>1.4665930271148682</v>
      </c>
      <c r="O45" s="41">
        <v>1.7769604921340942</v>
      </c>
      <c r="P45" s="49"/>
      <c r="Q45" s="41">
        <v>1.500889778137207</v>
      </c>
      <c r="R45" s="41">
        <v>1.4387433528900146</v>
      </c>
      <c r="S45" s="49"/>
      <c r="T45" s="41">
        <v>1.3826731443405151</v>
      </c>
      <c r="U45" s="41">
        <v>1.4545494318008423</v>
      </c>
      <c r="V45" s="41">
        <v>1.5548374652862549</v>
      </c>
      <c r="W45" s="41">
        <v>1.5086512565612793</v>
      </c>
      <c r="X45" s="41">
        <v>1.4730736017227173</v>
      </c>
      <c r="Y45" s="41">
        <v>1.528162956237793</v>
      </c>
      <c r="Z45" s="41">
        <v>1.4979904890060425</v>
      </c>
      <c r="AA45" s="41">
        <v>1.6586756706237793</v>
      </c>
      <c r="AB45" s="41">
        <v>1.4206211566925049</v>
      </c>
      <c r="AC45" s="41">
        <v>1.624923825263977</v>
      </c>
      <c r="AD45" s="41">
        <v>1.5237882137298584</v>
      </c>
      <c r="AE45" s="41">
        <v>1.538500428199768</v>
      </c>
      <c r="AF45" s="41">
        <v>1.615579605102539</v>
      </c>
      <c r="AG45" s="41">
        <v>1.3568071126937866</v>
      </c>
      <c r="AH45" s="41">
        <v>1.411963701248169</v>
      </c>
      <c r="AI45" s="41">
        <v>1.3504389524459839</v>
      </c>
      <c r="AJ45" s="41">
        <v>1.3552780151367188</v>
      </c>
      <c r="AK45" s="41">
        <v>1.481860876083374</v>
      </c>
      <c r="AL45" s="41">
        <v>1.5376298427581787</v>
      </c>
      <c r="AM45" s="41">
        <v>1.6732827425003052</v>
      </c>
      <c r="AN45" s="41">
        <v>1.8404228687286377</v>
      </c>
      <c r="AO45" s="41">
        <v>1.323152780532837</v>
      </c>
      <c r="AP45" s="41">
        <v>1.3396323919296265</v>
      </c>
      <c r="AQ45" s="41">
        <v>1.281341791152954</v>
      </c>
      <c r="AR45" s="41">
        <v>1.300498604774475</v>
      </c>
      <c r="AS45" s="41">
        <v>1.406569242477417</v>
      </c>
      <c r="AT45" s="41">
        <v>1.5114706754684448</v>
      </c>
      <c r="AU45" s="41">
        <v>1.2420216798782349</v>
      </c>
      <c r="AV45" s="41">
        <v>1.7467631101608276</v>
      </c>
      <c r="AW45" s="41">
        <v>1.3895775079727173</v>
      </c>
      <c r="AX45" s="41">
        <v>1.434466004371643</v>
      </c>
      <c r="AY45" s="41">
        <v>1.3696011304855347</v>
      </c>
      <c r="AZ45" s="41">
        <v>1.3710728883743286</v>
      </c>
      <c r="BA45" s="41">
        <v>1.271153450012207</v>
      </c>
      <c r="BB45" s="41">
        <v>1.3653132915496826</v>
      </c>
      <c r="BC45" s="41">
        <v>1.4040240049362183</v>
      </c>
      <c r="BD45" s="41">
        <v>1.47267484664917</v>
      </c>
      <c r="BE45" s="41">
        <v>1.1992502212524414</v>
      </c>
      <c r="BF45" s="41">
        <v>1.2172623872756958</v>
      </c>
      <c r="BG45" s="41">
        <v>1.3041101694107056</v>
      </c>
      <c r="BH45" s="41">
        <v>1.2898048162460327</v>
      </c>
      <c r="BI45" s="41">
        <v>1.3820922374725342</v>
      </c>
      <c r="BJ45" s="41">
        <v>1.376350998878479</v>
      </c>
      <c r="BK45" s="41">
        <v>1.4973061084747314</v>
      </c>
      <c r="BL45" s="41">
        <v>1.4066790342330933</v>
      </c>
    </row>
    <row r="46" ht="12.75" customHeight="1">
      <c r="A46" s="45" t="s">
        <v>159</v>
      </c>
      <c r="B46" s="41">
        <v>1.3408194780349731</v>
      </c>
      <c r="C46" s="41">
        <v>1.2639744281768799</v>
      </c>
      <c r="D46" s="41">
        <v>1.1638511419296265</v>
      </c>
      <c r="E46" s="41">
        <v>1.2377914190292358</v>
      </c>
      <c r="F46" s="41">
        <v>1.3082391023635864</v>
      </c>
      <c r="G46" s="41">
        <v>1.1131665706634521</v>
      </c>
      <c r="H46" s="41">
        <v>1.3245363235473633</v>
      </c>
      <c r="I46" s="41">
        <v>1.2836722135543823</v>
      </c>
      <c r="J46" s="41">
        <v>1.3138316869735718</v>
      </c>
      <c r="K46" s="41">
        <v>1.4187250137329102</v>
      </c>
      <c r="L46" s="41">
        <v>1.2783207893371582</v>
      </c>
      <c r="M46" s="41">
        <v>1.387164831161499</v>
      </c>
      <c r="N46" s="41">
        <v>1.211283564567566</v>
      </c>
      <c r="O46" s="41">
        <v>1.398565411567688</v>
      </c>
      <c r="P46" s="49"/>
      <c r="Q46" s="41">
        <v>1.3106608390808105</v>
      </c>
      <c r="R46" s="41">
        <v>1.42317533493042</v>
      </c>
      <c r="S46" s="49"/>
      <c r="T46" s="41">
        <v>1.348254680633545</v>
      </c>
      <c r="U46" s="41">
        <v>1.561754822731018</v>
      </c>
      <c r="V46" s="41">
        <v>1.4504557847976685</v>
      </c>
      <c r="W46" s="41">
        <v>1.3483805656433105</v>
      </c>
      <c r="X46" s="41">
        <v>1.2537689208984375</v>
      </c>
      <c r="Y46" s="41">
        <v>1.2349032163619995</v>
      </c>
      <c r="Z46" s="41">
        <v>1.413421869277954</v>
      </c>
      <c r="AA46" s="41">
        <v>1.4352660179138184</v>
      </c>
      <c r="AB46" s="41">
        <v>1.3872953653335571</v>
      </c>
      <c r="AC46" s="41">
        <v>1.2827407121658325</v>
      </c>
      <c r="AD46" s="41">
        <v>1.3533414602279663</v>
      </c>
      <c r="AE46" s="41">
        <v>1.3720402717590332</v>
      </c>
      <c r="AF46" s="41">
        <v>1.3740181922912598</v>
      </c>
      <c r="AG46" s="41">
        <v>1.3793917894363403</v>
      </c>
      <c r="AH46" s="41">
        <v>1.3803600072860718</v>
      </c>
      <c r="AI46" s="41">
        <v>1.3233911991119385</v>
      </c>
      <c r="AJ46" s="41">
        <v>1.3406842947006226</v>
      </c>
      <c r="AK46" s="41">
        <v>1.2263654470443726</v>
      </c>
      <c r="AL46" s="41">
        <v>1.4206914901733398</v>
      </c>
      <c r="AM46" s="41">
        <v>1.439038634300232</v>
      </c>
      <c r="AN46" s="41">
        <v>1.481670618057251</v>
      </c>
      <c r="AO46" s="41">
        <v>1.1262835264205933</v>
      </c>
      <c r="AP46" s="41">
        <v>1.271087884902954</v>
      </c>
      <c r="AQ46" s="41">
        <v>1.2410820722579956</v>
      </c>
      <c r="AR46" s="41">
        <v>1.230866551399231</v>
      </c>
      <c r="AS46" s="41">
        <v>1.1451849937438965</v>
      </c>
      <c r="AT46" s="41">
        <v>1.2125728130340576</v>
      </c>
      <c r="AU46" s="41">
        <v>1.1621215343475342</v>
      </c>
      <c r="AV46" s="41">
        <v>1.5743919610977173</v>
      </c>
      <c r="AW46" s="41">
        <v>1.262251377105713</v>
      </c>
      <c r="AX46" s="41">
        <v>1.2689719200134277</v>
      </c>
      <c r="AY46" s="41">
        <v>1.2721726894378662</v>
      </c>
      <c r="AZ46" s="41">
        <v>1.2857365608215332</v>
      </c>
      <c r="BA46" s="41">
        <v>1.2164220809936523</v>
      </c>
      <c r="BB46" s="41">
        <v>1.1688446998596191</v>
      </c>
      <c r="BC46" s="41">
        <v>1.2869025468826294</v>
      </c>
      <c r="BD46" s="41">
        <v>1.3593324422836304</v>
      </c>
      <c r="BE46" s="41">
        <v>1.3153939247131348</v>
      </c>
      <c r="BF46" s="41">
        <v>1.2488902807235718</v>
      </c>
      <c r="BG46" s="41">
        <v>1.331081748008728</v>
      </c>
      <c r="BH46" s="41">
        <v>1.3288084268569946</v>
      </c>
      <c r="BI46" s="41">
        <v>1.2721989154815674</v>
      </c>
      <c r="BJ46" s="41">
        <v>1.3728290796279907</v>
      </c>
      <c r="BK46" s="41">
        <v>1.533752202987671</v>
      </c>
      <c r="BL46" s="41">
        <v>1.361221432685852</v>
      </c>
    </row>
    <row r="47" ht="12.75" customHeight="1">
      <c r="A47" s="45" t="s">
        <v>131</v>
      </c>
      <c r="B47" s="41">
        <v>0.1868569254875183</v>
      </c>
      <c r="C47" s="41">
        <v>0.21266308426856995</v>
      </c>
      <c r="D47" s="41">
        <v>0.09998093545436859</v>
      </c>
      <c r="E47" s="41">
        <v>0.22988371551036835</v>
      </c>
      <c r="F47" s="41">
        <v>0.14356426894664764</v>
      </c>
      <c r="G47" s="41">
        <v>0.146993026137352</v>
      </c>
      <c r="H47" s="41">
        <v>0.11560866236686707</v>
      </c>
      <c r="I47" s="41">
        <v>0.1969349980354309</v>
      </c>
      <c r="J47" s="41">
        <v>0.12307889759540558</v>
      </c>
      <c r="K47" s="41">
        <v>0.14568156003952026</v>
      </c>
      <c r="L47" s="41">
        <v>0.12812024354934692</v>
      </c>
      <c r="M47" s="41">
        <v>0.20133967697620392</v>
      </c>
      <c r="N47" s="41">
        <v>0.15120083093643188</v>
      </c>
      <c r="O47" s="41">
        <v>0.23693381249904633</v>
      </c>
      <c r="P47" s="49"/>
      <c r="Q47" s="41">
        <v>0.12399163097143173</v>
      </c>
      <c r="R47" s="41">
        <v>0.17069819569587708</v>
      </c>
      <c r="S47" s="49"/>
      <c r="T47" s="41">
        <v>0.09430379420518875</v>
      </c>
      <c r="U47" s="41">
        <v>0.09076786041259766</v>
      </c>
      <c r="V47" s="41">
        <v>0.1958707869052887</v>
      </c>
      <c r="W47" s="41">
        <v>0.10505480319261551</v>
      </c>
      <c r="X47" s="41">
        <v>0.11647344380617142</v>
      </c>
      <c r="Y47" s="41">
        <v>0.13055287301540375</v>
      </c>
      <c r="Z47" s="41">
        <v>0.11304021626710892</v>
      </c>
      <c r="AA47" s="41">
        <v>0.16111396253108978</v>
      </c>
      <c r="AB47" s="41">
        <v>0.1260731816291809</v>
      </c>
      <c r="AC47" s="41">
        <v>0.17161968350410461</v>
      </c>
      <c r="AD47" s="41">
        <v>0.1494361162185669</v>
      </c>
      <c r="AE47" s="41">
        <v>0.14446042478084564</v>
      </c>
      <c r="AF47" s="41">
        <v>0.246403306722641</v>
      </c>
      <c r="AG47" s="41">
        <v>0.10541162639856339</v>
      </c>
      <c r="AH47" s="41">
        <v>0.09104660898447037</v>
      </c>
      <c r="AI47" s="41">
        <v>0.22053803503513336</v>
      </c>
      <c r="AJ47" s="41">
        <v>0.08839649707078934</v>
      </c>
      <c r="AK47" s="41">
        <v>0.10845755785703659</v>
      </c>
      <c r="AL47" s="41">
        <v>0.2048117220401764</v>
      </c>
      <c r="AM47" s="41">
        <v>0.21641910076141357</v>
      </c>
      <c r="AN47" s="41">
        <v>0.15806229412555695</v>
      </c>
      <c r="AO47" s="41">
        <v>0.11016819626092911</v>
      </c>
      <c r="AP47" s="41">
        <v>0.150506854057312</v>
      </c>
      <c r="AQ47" s="41">
        <v>0.0817035362124443</v>
      </c>
      <c r="AR47" s="41">
        <v>0.14734019339084625</v>
      </c>
      <c r="AS47" s="41">
        <v>0.15669701993465424</v>
      </c>
      <c r="AT47" s="41">
        <v>0.14214102923870087</v>
      </c>
      <c r="AU47" s="41">
        <v>0.11481352150440216</v>
      </c>
      <c r="AV47" s="41">
        <v>0.1766739934682846</v>
      </c>
      <c r="AW47" s="41">
        <v>0.15430444478988647</v>
      </c>
      <c r="AX47" s="41">
        <v>0.13885729014873505</v>
      </c>
      <c r="AY47" s="41">
        <v>0.1019129529595375</v>
      </c>
      <c r="AZ47" s="41">
        <v>0.07086548954248428</v>
      </c>
      <c r="BA47" s="41">
        <v>0.06586194038391113</v>
      </c>
      <c r="BB47" s="41">
        <v>0.06393428891897202</v>
      </c>
      <c r="BC47" s="41">
        <v>0.08327559381723404</v>
      </c>
      <c r="BD47" s="41">
        <v>0.14501377940177917</v>
      </c>
      <c r="BE47" s="41">
        <v>0.08236923068761826</v>
      </c>
      <c r="BF47" s="41">
        <v>0.09109010547399521</v>
      </c>
      <c r="BG47" s="41">
        <v>0.0700235515832901</v>
      </c>
      <c r="BH47" s="41">
        <v>0.0820036232471466</v>
      </c>
      <c r="BI47" s="41">
        <v>0.12540288269519806</v>
      </c>
      <c r="BJ47" s="41">
        <v>0.08890075981616974</v>
      </c>
      <c r="BK47" s="41">
        <v>0.17045824229717255</v>
      </c>
      <c r="BL47" s="41">
        <v>0.151466965675354</v>
      </c>
    </row>
    <row r="48" ht="12.75" customHeight="1">
      <c r="A48" s="45" t="s">
        <v>133</v>
      </c>
      <c r="B48" s="41">
        <v>0.17232534289360046</v>
      </c>
      <c r="C48" s="41">
        <v>0.1884509176015854</v>
      </c>
      <c r="D48" s="41">
        <v>0.07433035969734192</v>
      </c>
      <c r="E48" s="41">
        <v>0.1939699947834015</v>
      </c>
      <c r="F48" s="41">
        <v>0.12101202458143234</v>
      </c>
      <c r="G48" s="41">
        <v>0.13334856927394867</v>
      </c>
      <c r="H48" s="41">
        <v>0.10739484429359436</v>
      </c>
      <c r="I48" s="41">
        <v>0.163156658411026</v>
      </c>
      <c r="J48" s="41">
        <v>0.1135336384177208</v>
      </c>
      <c r="K48" s="41">
        <v>0.09290952980518341</v>
      </c>
      <c r="L48" s="41">
        <v>0.11089572310447693</v>
      </c>
      <c r="M48" s="41">
        <v>0.1862102448940277</v>
      </c>
      <c r="N48" s="41">
        <v>0.14173033833503723</v>
      </c>
      <c r="O48" s="41">
        <v>0.20941758155822754</v>
      </c>
      <c r="P48" s="49"/>
      <c r="Q48" s="41">
        <v>0.1143234595656395</v>
      </c>
      <c r="R48" s="41">
        <v>0.14243024587631226</v>
      </c>
      <c r="S48" s="49"/>
      <c r="T48" s="41">
        <v>0.08523442596197128</v>
      </c>
      <c r="U48" s="41">
        <v>0.06906534731388092</v>
      </c>
      <c r="V48" s="41">
        <v>0.17129181325435638</v>
      </c>
      <c r="W48" s="41">
        <v>0.08875365555286407</v>
      </c>
      <c r="X48" s="41">
        <v>0.10815390944480896</v>
      </c>
      <c r="Y48" s="41">
        <v>0.09204565733671188</v>
      </c>
      <c r="Z48" s="41">
        <v>0.07671049982309341</v>
      </c>
      <c r="AA48" s="41">
        <v>0.14892372488975525</v>
      </c>
      <c r="AB48" s="41">
        <v>0.10434368252754211</v>
      </c>
      <c r="AC48" s="41">
        <v>0.11791789531707764</v>
      </c>
      <c r="AD48" s="41">
        <v>0.1178336888551712</v>
      </c>
      <c r="AE48" s="41">
        <v>0.11065347492694855</v>
      </c>
      <c r="AF48" s="41">
        <v>0.22787855565547943</v>
      </c>
      <c r="AG48" s="41">
        <v>0.07941944897174835</v>
      </c>
      <c r="AH48" s="41">
        <v>0.06952639669179916</v>
      </c>
      <c r="AI48" s="41">
        <v>0.1842847615480423</v>
      </c>
      <c r="AJ48" s="41">
        <v>0.08839649707078934</v>
      </c>
      <c r="AK48" s="41">
        <v>0.10141117870807648</v>
      </c>
      <c r="AL48" s="41">
        <v>0.176518052816391</v>
      </c>
      <c r="AM48" s="41">
        <v>0.19782279431819916</v>
      </c>
      <c r="AN48" s="41">
        <v>0.1370026022195816</v>
      </c>
      <c r="AO48" s="41">
        <v>0.08542303740978241</v>
      </c>
      <c r="AP48" s="41">
        <v>0.12069264054298401</v>
      </c>
      <c r="AQ48" s="41">
        <v>0.062108270823955536</v>
      </c>
      <c r="AR48" s="41">
        <v>0.1308380514383316</v>
      </c>
      <c r="AS48" s="41">
        <v>0.11142133176326752</v>
      </c>
      <c r="AT48" s="41">
        <v>0.1177099421620369</v>
      </c>
      <c r="AU48" s="41">
        <v>0.1002575159072876</v>
      </c>
      <c r="AV48" s="41">
        <v>0.16907837986946106</v>
      </c>
      <c r="AW48" s="41">
        <v>0.1274777501821518</v>
      </c>
      <c r="AX48" s="41">
        <v>0.09584382176399231</v>
      </c>
      <c r="AY48" s="41">
        <v>0.09213089942932129</v>
      </c>
      <c r="AZ48" s="41">
        <v>0.04938269034028053</v>
      </c>
      <c r="BA48" s="41">
        <v>0.044357191771268845</v>
      </c>
      <c r="BB48" s="41">
        <v>0.047555048018693924</v>
      </c>
      <c r="BC48" s="41">
        <v>0.06754950433969498</v>
      </c>
      <c r="BD48" s="41">
        <v>0.12331528216600418</v>
      </c>
      <c r="BE48" s="41">
        <v>0.06674423068761826</v>
      </c>
      <c r="BF48" s="41">
        <v>0.07623810321092606</v>
      </c>
      <c r="BG48" s="41">
        <v>0.042194902896881104</v>
      </c>
      <c r="BH48" s="41">
        <v>0.06879553943872452</v>
      </c>
      <c r="BI48" s="41">
        <v>0.11816827207803726</v>
      </c>
      <c r="BJ48" s="41">
        <v>0.06626962870359421</v>
      </c>
      <c r="BK48" s="41">
        <v>0.14816999435424805</v>
      </c>
      <c r="BL48" s="41">
        <v>0.1375747174024582</v>
      </c>
    </row>
    <row r="49" ht="12.75" customHeight="1">
      <c r="A49" s="45" t="s">
        <v>135</v>
      </c>
      <c r="B49" s="41">
        <v>0.16953153908252716</v>
      </c>
      <c r="C49" s="41">
        <v>0.2110891491174698</v>
      </c>
      <c r="D49" s="41">
        <v>0.0705232098698616</v>
      </c>
      <c r="E49" s="41">
        <v>0.22270096838474274</v>
      </c>
      <c r="F49" s="41">
        <v>0.12211217731237411</v>
      </c>
      <c r="G49" s="41">
        <v>0.14017079770565033</v>
      </c>
      <c r="H49" s="41">
        <v>0.09837839007377625</v>
      </c>
      <c r="I49" s="41">
        <v>0.18601471185684204</v>
      </c>
      <c r="J49" s="41">
        <v>0.1135336384177208</v>
      </c>
      <c r="K49" s="41">
        <v>0.13741935789585114</v>
      </c>
      <c r="L49" s="41">
        <v>0.11902418732643127</v>
      </c>
      <c r="M49" s="41">
        <v>0.19521665573120117</v>
      </c>
      <c r="N49" s="41">
        <v>0.1439410001039505</v>
      </c>
      <c r="O49" s="41">
        <v>0.22234471142292023</v>
      </c>
      <c r="P49" s="49"/>
      <c r="Q49" s="41">
        <v>0.12275451421737671</v>
      </c>
      <c r="R49" s="41">
        <v>0.15656422078609467</v>
      </c>
      <c r="S49" s="49"/>
      <c r="T49" s="41">
        <v>0.09430379420518875</v>
      </c>
      <c r="U49" s="41">
        <v>0.0762995183467865</v>
      </c>
      <c r="V49" s="41">
        <v>0.1794847995042801</v>
      </c>
      <c r="W49" s="41">
        <v>0.089656300842762</v>
      </c>
      <c r="X49" s="41">
        <v>0.1096973568201065</v>
      </c>
      <c r="Y49" s="41">
        <v>0.10544950515031815</v>
      </c>
      <c r="Z49" s="41">
        <v>0.10468115657567978</v>
      </c>
      <c r="AA49" s="41">
        <v>0.15188992023468018</v>
      </c>
      <c r="AB49" s="41">
        <v>0.10501546412706375</v>
      </c>
      <c r="AC49" s="41">
        <v>0.12671610713005066</v>
      </c>
      <c r="AD49" s="41">
        <v>0.14821097254753113</v>
      </c>
      <c r="AE49" s="41">
        <v>0.12627847492694855</v>
      </c>
      <c r="AF49" s="41">
        <v>0.22032430768013</v>
      </c>
      <c r="AG49" s="41">
        <v>0.0859902873635292</v>
      </c>
      <c r="AH49" s="41">
        <v>0.06952639669179916</v>
      </c>
      <c r="AI49" s="41">
        <v>0.20392057299613953</v>
      </c>
      <c r="AJ49" s="41">
        <v>0.08839649707078934</v>
      </c>
      <c r="AK49" s="41">
        <v>0.0998789444565773</v>
      </c>
      <c r="AL49" s="41">
        <v>0.19833682477474213</v>
      </c>
      <c r="AM49" s="41">
        <v>0.2102203369140625</v>
      </c>
      <c r="AN49" s="41">
        <v>0.14243729412555695</v>
      </c>
      <c r="AO49" s="41">
        <v>0.09779562056064606</v>
      </c>
      <c r="AP49" s="41">
        <v>0.115033820271492</v>
      </c>
      <c r="AQ49" s="41">
        <v>0.0817035362124443</v>
      </c>
      <c r="AR49" s="41">
        <v>0.1417299062013626</v>
      </c>
      <c r="AS49" s="41">
        <v>0.14987333118915558</v>
      </c>
      <c r="AT49" s="41">
        <v>0.1331082284450531</v>
      </c>
      <c r="AU49" s="41">
        <v>0.1002575159072876</v>
      </c>
      <c r="AV49" s="41">
        <v>0.17031311988830566</v>
      </c>
      <c r="AW49" s="41">
        <v>0.13657373189926147</v>
      </c>
      <c r="AX49" s="41">
        <v>0.10409221798181534</v>
      </c>
      <c r="AY49" s="41">
        <v>0.08627915382385254</v>
      </c>
      <c r="AZ49" s="41">
        <v>0.06315217167139053</v>
      </c>
      <c r="BA49" s="41">
        <v>0.06586194038391113</v>
      </c>
      <c r="BB49" s="41">
        <v>0.06314295530319214</v>
      </c>
      <c r="BC49" s="41">
        <v>0.06754950433969498</v>
      </c>
      <c r="BD49" s="41">
        <v>0.1370667964220047</v>
      </c>
      <c r="BE49" s="41">
        <v>0.08236923068761826</v>
      </c>
      <c r="BF49" s="41">
        <v>0.08217890560626984</v>
      </c>
      <c r="BG49" s="41">
        <v>0.06306639313697815</v>
      </c>
      <c r="BH49" s="41">
        <v>0.07751280814409256</v>
      </c>
      <c r="BI49" s="41">
        <v>0.12540288269519806</v>
      </c>
      <c r="BJ49" s="41">
        <v>0.0870312973856926</v>
      </c>
      <c r="BK49" s="41">
        <v>0.16062207520008087</v>
      </c>
      <c r="BL49" s="41">
        <v>0.1412724107503891</v>
      </c>
    </row>
    <row r="50" ht="12.75" customHeight="1">
      <c r="A50" s="45" t="s">
        <v>137</v>
      </c>
      <c r="B50" s="41">
        <v>0.1743546575307846</v>
      </c>
      <c r="C50" s="41">
        <v>0.2110891491174698</v>
      </c>
      <c r="D50" s="41">
        <v>0.07670187950134277</v>
      </c>
      <c r="E50" s="41">
        <v>0.21551822125911713</v>
      </c>
      <c r="F50" s="41">
        <v>0.12816272675991058</v>
      </c>
      <c r="G50" s="41">
        <v>0.13334856927394867</v>
      </c>
      <c r="H50" s="41">
        <v>0.09918102622032166</v>
      </c>
      <c r="I50" s="41">
        <v>0.17509442567825317</v>
      </c>
      <c r="J50" s="41">
        <v>0.10606768727302551</v>
      </c>
      <c r="K50" s="41">
        <v>0.1301698386669159</v>
      </c>
      <c r="L50" s="41">
        <v>0.11283091455698013</v>
      </c>
      <c r="M50" s="41">
        <v>0.18170703947544098</v>
      </c>
      <c r="N50" s="41">
        <v>0.15009549260139465</v>
      </c>
      <c r="O50" s="41">
        <v>0.22400668263435364</v>
      </c>
      <c r="P50" s="49"/>
      <c r="Q50" s="41">
        <v>0.12151740491390228</v>
      </c>
      <c r="R50" s="41">
        <v>0.14243024587631226</v>
      </c>
      <c r="S50" s="49"/>
      <c r="T50" s="41">
        <v>0.08026905357837677</v>
      </c>
      <c r="U50" s="41">
        <v>0.07593971490859985</v>
      </c>
      <c r="V50" s="41">
        <v>0.1802457869052887</v>
      </c>
      <c r="W50" s="41">
        <v>0.0969042256474495</v>
      </c>
      <c r="X50" s="41">
        <v>0.10661046206951141</v>
      </c>
      <c r="Y50" s="41">
        <v>0.10656008124351501</v>
      </c>
      <c r="Z50" s="41">
        <v>0.0985083281993866</v>
      </c>
      <c r="AA50" s="41">
        <v>0.14924918115139008</v>
      </c>
      <c r="AB50" s="41">
        <v>0.10797572880983353</v>
      </c>
      <c r="AC50" s="41">
        <v>0.13354289531707764</v>
      </c>
      <c r="AD50" s="41">
        <v>0.1494361162185669</v>
      </c>
      <c r="AE50" s="41">
        <v>0.11065347492694855</v>
      </c>
      <c r="AF50" s="41">
        <v>0.23543280363082886</v>
      </c>
      <c r="AG50" s="41">
        <v>0.07518336176872253</v>
      </c>
      <c r="AH50" s="41">
        <v>0.06318061053752899</v>
      </c>
      <c r="AI50" s="41">
        <v>0.19737529754638672</v>
      </c>
      <c r="AJ50" s="41">
        <v>0.08839649707078934</v>
      </c>
      <c r="AK50" s="41">
        <v>0.09436479955911636</v>
      </c>
      <c r="AL50" s="41">
        <v>0.192143052816391</v>
      </c>
      <c r="AM50" s="41">
        <v>0.20402155816555023</v>
      </c>
      <c r="AN50" s="41">
        <v>0.1354174017906189</v>
      </c>
      <c r="AO50" s="41">
        <v>0.10398191213607788</v>
      </c>
      <c r="AP50" s="41">
        <v>0.107939213514328</v>
      </c>
      <c r="AQ50" s="41">
        <v>0.0800611674785614</v>
      </c>
      <c r="AR50" s="41">
        <v>0.1462031751871109</v>
      </c>
      <c r="AS50" s="41">
        <v>0.14987333118915558</v>
      </c>
      <c r="AT50" s="41">
        <v>0.12407544255256653</v>
      </c>
      <c r="AU50" s="41">
        <v>0.08570150285959244</v>
      </c>
      <c r="AV50" s="41">
        <v>0.17031311988830566</v>
      </c>
      <c r="AW50" s="41">
        <v>0.13902726769447327</v>
      </c>
      <c r="AX50" s="41">
        <v>0.11181778460741043</v>
      </c>
      <c r="AY50" s="41">
        <v>0.08740583062171936</v>
      </c>
      <c r="AZ50" s="41">
        <v>0.05595715343952179</v>
      </c>
      <c r="BA50" s="41">
        <v>0.06586194038391113</v>
      </c>
      <c r="BB50" s="41">
        <v>0.05574466660618782</v>
      </c>
      <c r="BC50" s="41">
        <v>0.06754950433969498</v>
      </c>
      <c r="BD50" s="41">
        <v>0.1381380259990692</v>
      </c>
      <c r="BE50" s="41">
        <v>0.06759307533502579</v>
      </c>
      <c r="BF50" s="41">
        <v>0.07920850068330765</v>
      </c>
      <c r="BG50" s="41">
        <v>0.06896510720252991</v>
      </c>
      <c r="BH50" s="41">
        <v>0.07117847353219986</v>
      </c>
      <c r="BI50" s="41">
        <v>0.12540288269519806</v>
      </c>
      <c r="BJ50" s="41">
        <v>0.0870312973856926</v>
      </c>
      <c r="BK50" s="41">
        <v>0.16206613183021545</v>
      </c>
      <c r="BL50" s="41">
        <v>0.13595050573349</v>
      </c>
    </row>
    <row r="51" ht="12.75" customHeight="1">
      <c r="A51" s="45" t="s">
        <v>139</v>
      </c>
      <c r="B51" s="41">
        <v>0.9527538418769836</v>
      </c>
      <c r="C51" s="41">
        <v>0.9632108807563782</v>
      </c>
      <c r="D51" s="41">
        <v>0.9263416528701782</v>
      </c>
      <c r="E51" s="41">
        <v>0.9635213017463684</v>
      </c>
      <c r="F51" s="41">
        <v>1.0</v>
      </c>
      <c r="G51" s="41">
        <v>0.9437403082847595</v>
      </c>
      <c r="H51" s="41">
        <v>1.0</v>
      </c>
      <c r="I51" s="41">
        <v>0.9470167756080627</v>
      </c>
      <c r="J51" s="41">
        <v>0.9337087869644165</v>
      </c>
      <c r="K51" s="41">
        <v>0.9860974550247192</v>
      </c>
      <c r="L51" s="41">
        <v>1.0</v>
      </c>
      <c r="M51" s="41">
        <v>0.9558742046356201</v>
      </c>
      <c r="N51" s="41">
        <v>0.9926896691322327</v>
      </c>
      <c r="O51" s="41">
        <v>0.9647436738014221</v>
      </c>
      <c r="P51" s="49"/>
      <c r="Q51" s="41">
        <v>1.0</v>
      </c>
      <c r="R51" s="41">
        <v>1.0</v>
      </c>
      <c r="S51" s="49"/>
      <c r="T51" s="41">
        <v>1.0</v>
      </c>
      <c r="U51" s="41">
        <v>1.0</v>
      </c>
      <c r="V51" s="41">
        <v>1.0</v>
      </c>
      <c r="W51" s="41">
        <v>1.0</v>
      </c>
      <c r="X51" s="41">
        <v>1.0</v>
      </c>
      <c r="Y51" s="41">
        <v>0.9444116950035095</v>
      </c>
      <c r="Z51" s="41">
        <v>1.0</v>
      </c>
      <c r="AA51" s="41">
        <v>0.9631788730621338</v>
      </c>
      <c r="AB51" s="41">
        <v>0.9007495045661926</v>
      </c>
      <c r="AC51" s="41">
        <v>0.9525632858276367</v>
      </c>
      <c r="AD51" s="41">
        <v>1.0</v>
      </c>
      <c r="AE51" s="41">
        <v>1.0</v>
      </c>
      <c r="AF51" s="41">
        <v>1.0</v>
      </c>
      <c r="AG51" s="41">
        <v>0.9960077404975891</v>
      </c>
      <c r="AH51" s="41">
        <v>1.0</v>
      </c>
      <c r="AI51" s="41">
        <v>1.0</v>
      </c>
      <c r="AJ51" s="41">
        <v>0.9812254905700684</v>
      </c>
      <c r="AK51" s="41">
        <v>0.935030996799469</v>
      </c>
      <c r="AL51" s="41">
        <v>1.0</v>
      </c>
      <c r="AM51" s="41">
        <v>1.0</v>
      </c>
      <c r="AN51" s="41">
        <v>1.0</v>
      </c>
      <c r="AO51" s="41">
        <v>1.0</v>
      </c>
      <c r="AP51" s="41">
        <v>1.0</v>
      </c>
      <c r="AQ51" s="41">
        <v>1.0</v>
      </c>
      <c r="AR51" s="41">
        <v>0.9273618459701538</v>
      </c>
      <c r="AS51" s="41">
        <v>0.9129058718681335</v>
      </c>
      <c r="AT51" s="41">
        <v>0.9489619731903076</v>
      </c>
      <c r="AU51" s="41">
        <v>0.9284180402755737</v>
      </c>
      <c r="AV51" s="41">
        <v>0.9683831334114075</v>
      </c>
      <c r="AW51" s="41">
        <v>0.9962008595466614</v>
      </c>
      <c r="AX51" s="41">
        <v>0.9450380802154541</v>
      </c>
      <c r="AY51" s="41">
        <v>0.971230685710907</v>
      </c>
      <c r="AZ51" s="41">
        <v>1.0</v>
      </c>
      <c r="BA51" s="41">
        <v>1.0</v>
      </c>
      <c r="BB51" s="41">
        <v>1.0</v>
      </c>
      <c r="BC51" s="41">
        <v>1.0</v>
      </c>
      <c r="BD51" s="41">
        <v>0.9451983571052551</v>
      </c>
      <c r="BE51" s="41">
        <v>1.0</v>
      </c>
      <c r="BF51" s="41">
        <v>1.0</v>
      </c>
      <c r="BG51" s="41">
        <v>0.9811360239982605</v>
      </c>
      <c r="BH51" s="41">
        <v>0.9286646246910095</v>
      </c>
      <c r="BI51" s="41">
        <v>1.0</v>
      </c>
      <c r="BJ51" s="41">
        <v>1.0</v>
      </c>
      <c r="BK51" s="41">
        <v>1.0</v>
      </c>
      <c r="BL51" s="41">
        <v>0.9785535335540771</v>
      </c>
    </row>
    <row r="52" ht="12.75" customHeight="1">
      <c r="A52" s="45" t="s">
        <v>141</v>
      </c>
      <c r="B52" s="41">
        <v>0.9975780844688416</v>
      </c>
      <c r="C52" s="41">
        <v>0.991929292678833</v>
      </c>
      <c r="D52" s="41">
        <v>1.0</v>
      </c>
      <c r="E52" s="41">
        <v>0.9928172826766968</v>
      </c>
      <c r="F52" s="41">
        <v>1.0</v>
      </c>
      <c r="G52" s="41">
        <v>1.0</v>
      </c>
      <c r="H52" s="41">
        <v>0.9925888180732727</v>
      </c>
      <c r="I52" s="41">
        <v>0.9900709390640259</v>
      </c>
      <c r="J52" s="41">
        <v>1.0</v>
      </c>
      <c r="K52" s="41">
        <v>0.9989873170852661</v>
      </c>
      <c r="L52" s="41">
        <v>1.0</v>
      </c>
      <c r="M52" s="41">
        <v>0.9954968094825745</v>
      </c>
      <c r="N52" s="41">
        <v>1.0</v>
      </c>
      <c r="O52" s="41">
        <v>1.0</v>
      </c>
      <c r="P52" s="49"/>
      <c r="Q52" s="41">
        <v>0.9987629055976868</v>
      </c>
      <c r="R52" s="41">
        <v>1.0</v>
      </c>
      <c r="S52" s="49"/>
      <c r="T52" s="41">
        <v>1.0</v>
      </c>
      <c r="U52" s="41">
        <v>1.0</v>
      </c>
      <c r="V52" s="41">
        <v>1.0</v>
      </c>
      <c r="W52" s="41">
        <v>1.0</v>
      </c>
      <c r="X52" s="41">
        <v>0.9932239055633545</v>
      </c>
      <c r="Y52" s="41">
        <v>1.0</v>
      </c>
      <c r="Z52" s="41">
        <v>1.0</v>
      </c>
      <c r="AA52" s="41">
        <v>0.9970337748527527</v>
      </c>
      <c r="AB52" s="41">
        <v>0.9970397353172302</v>
      </c>
      <c r="AC52" s="41">
        <v>0.9925161004066467</v>
      </c>
      <c r="AD52" s="41">
        <v>1.0</v>
      </c>
      <c r="AE52" s="41">
        <v>1.0</v>
      </c>
      <c r="AF52" s="41">
        <v>0.9924457669258118</v>
      </c>
      <c r="AG52" s="41">
        <v>1.0</v>
      </c>
      <c r="AH52" s="41">
        <v>1.0</v>
      </c>
      <c r="AI52" s="41">
        <v>0.9982365369796753</v>
      </c>
      <c r="AJ52" s="41">
        <v>0.998340368270874</v>
      </c>
      <c r="AK52" s="41">
        <v>1.0</v>
      </c>
      <c r="AL52" s="41">
        <v>0.9814186692237854</v>
      </c>
      <c r="AM52" s="41">
        <v>0.9913486242294312</v>
      </c>
      <c r="AN52" s="41">
        <v>0.9984148144721985</v>
      </c>
      <c r="AO52" s="41">
        <v>1.0</v>
      </c>
      <c r="AP52" s="41">
        <v>1.0</v>
      </c>
      <c r="AQ52" s="41">
        <v>1.0</v>
      </c>
      <c r="AR52" s="41">
        <v>1.0</v>
      </c>
      <c r="AS52" s="41">
        <v>0.993176281452179</v>
      </c>
      <c r="AT52" s="41">
        <v>0.9927453994750977</v>
      </c>
      <c r="AU52" s="41">
        <v>1.0</v>
      </c>
      <c r="AV52" s="41">
        <v>1.0</v>
      </c>
      <c r="AW52" s="41">
        <v>1.0</v>
      </c>
      <c r="AX52" s="41">
        <v>1.0</v>
      </c>
      <c r="AY52" s="41">
        <v>0.9970768094062805</v>
      </c>
      <c r="AZ52" s="41">
        <v>1.0</v>
      </c>
      <c r="BA52" s="41">
        <v>0.9917672276496887</v>
      </c>
      <c r="BB52" s="41">
        <v>1.0</v>
      </c>
      <c r="BC52" s="41">
        <v>0.9926014542579651</v>
      </c>
      <c r="BD52" s="41">
        <v>0.99312424659729</v>
      </c>
      <c r="BE52" s="41">
        <v>1.0</v>
      </c>
      <c r="BF52" s="41">
        <v>0.9970296025276184</v>
      </c>
      <c r="BG52" s="41">
        <v>0.9930428266525269</v>
      </c>
      <c r="BH52" s="41">
        <v>1.0</v>
      </c>
      <c r="BI52" s="41">
        <v>1.0</v>
      </c>
      <c r="BJ52" s="41">
        <v>1.0</v>
      </c>
      <c r="BK52" s="41">
        <v>0.986103892326355</v>
      </c>
      <c r="BL52" s="41">
        <v>0.9930538535118103</v>
      </c>
    </row>
    <row r="53" ht="12.75" customHeight="1">
      <c r="A53" s="45" t="s">
        <v>145</v>
      </c>
      <c r="B53" s="41">
        <v>0.6725635528564453</v>
      </c>
      <c r="C53" s="41">
        <v>0.5869417190551758</v>
      </c>
      <c r="D53" s="41">
        <v>0.6342135071754456</v>
      </c>
      <c r="E53" s="41">
        <v>0.7424445152282715</v>
      </c>
      <c r="F53" s="41">
        <v>0.7750274538993835</v>
      </c>
      <c r="G53" s="41">
        <v>0.6324170231819153</v>
      </c>
      <c r="H53" s="41">
        <v>0.6309933662414551</v>
      </c>
      <c r="I53" s="41">
        <v>0.6620415449142456</v>
      </c>
      <c r="J53" s="41">
        <v>0.6060677170753479</v>
      </c>
      <c r="K53" s="41">
        <v>0.677291750907898</v>
      </c>
      <c r="L53" s="41">
        <v>0.5877678990364075</v>
      </c>
      <c r="M53" s="41">
        <v>0.6345556974411011</v>
      </c>
      <c r="N53" s="41">
        <v>0.6362036466598511</v>
      </c>
      <c r="O53" s="41">
        <v>0.7811635136604309</v>
      </c>
      <c r="P53" s="49"/>
      <c r="Q53" s="41">
        <v>0.8264303803443909</v>
      </c>
      <c r="R53" s="41">
        <v>0.6115819215774536</v>
      </c>
      <c r="S53" s="49"/>
      <c r="T53" s="41">
        <v>0.6989498734474182</v>
      </c>
      <c r="U53" s="41">
        <v>0.7019979953765869</v>
      </c>
      <c r="V53" s="41">
        <v>0.7608813047409058</v>
      </c>
      <c r="W53" s="41">
        <v>0.7282695770263672</v>
      </c>
      <c r="X53" s="41">
        <v>0.6438789367675781</v>
      </c>
      <c r="Y53" s="41">
        <v>0.8097620606422424</v>
      </c>
      <c r="Z53" s="41">
        <v>0.6893003582954407</v>
      </c>
      <c r="AA53" s="41">
        <v>0.7542423009872437</v>
      </c>
      <c r="AB53" s="41">
        <v>0.807793378829956</v>
      </c>
      <c r="AC53" s="41">
        <v>0.7037821412086487</v>
      </c>
      <c r="AD53" s="41">
        <v>0.8309615850448608</v>
      </c>
      <c r="AE53" s="41">
        <v>0.6647017598152161</v>
      </c>
      <c r="AF53" s="41">
        <v>0.7372371554374695</v>
      </c>
      <c r="AG53" s="41">
        <v>0.4450753331184387</v>
      </c>
      <c r="AH53" s="41">
        <v>0.6107739806175232</v>
      </c>
      <c r="AI53" s="41">
        <v>0.5984333753585815</v>
      </c>
      <c r="AJ53" s="41">
        <v>0.6646696329116821</v>
      </c>
      <c r="AK53" s="41">
        <v>0.6020259857177734</v>
      </c>
      <c r="AL53" s="41">
        <v>0.5843187570571899</v>
      </c>
      <c r="AM53" s="41">
        <v>0.7191405892372131</v>
      </c>
      <c r="AN53" s="41">
        <v>0.6612327098846436</v>
      </c>
      <c r="AO53" s="41">
        <v>0.6299120783805847</v>
      </c>
      <c r="AP53" s="41">
        <v>0.59501713514328</v>
      </c>
      <c r="AQ53" s="41">
        <v>0.5848373770713806</v>
      </c>
      <c r="AR53" s="41">
        <v>0.49814572930336</v>
      </c>
      <c r="AS53" s="41">
        <v>0.47113674879074097</v>
      </c>
      <c r="AT53" s="41">
        <v>0.4529160261154175</v>
      </c>
      <c r="AU53" s="41">
        <v>0.39776092767715454</v>
      </c>
      <c r="AV53" s="41">
        <v>0.7117111682891846</v>
      </c>
      <c r="AW53" s="41">
        <v>0.4544127583503723</v>
      </c>
      <c r="AX53" s="41">
        <v>0.5589721202850342</v>
      </c>
      <c r="AY53" s="41">
        <v>0.4864695370197296</v>
      </c>
      <c r="AZ53" s="41">
        <v>0.34380781650543213</v>
      </c>
      <c r="BA53" s="41">
        <v>0.39247626066207886</v>
      </c>
      <c r="BB53" s="41">
        <v>0.549018383026123</v>
      </c>
      <c r="BC53" s="41">
        <v>0.44036415219306946</v>
      </c>
      <c r="BD53" s="41">
        <v>0.5145112872123718</v>
      </c>
      <c r="BE53" s="41">
        <v>0.44319039583206177</v>
      </c>
      <c r="BF53" s="41">
        <v>0.4717828333377838</v>
      </c>
      <c r="BG53" s="41">
        <v>0.4860856831073761</v>
      </c>
      <c r="BH53" s="41">
        <v>0.45791858434677124</v>
      </c>
      <c r="BI53" s="41">
        <v>0.49196019768714905</v>
      </c>
      <c r="BJ53" s="41">
        <v>0.6094167232513428</v>
      </c>
      <c r="BK53" s="41">
        <v>0.5725464224815369</v>
      </c>
      <c r="BL53" s="41">
        <v>0.5525451898574829</v>
      </c>
    </row>
    <row r="54" ht="12.75" customHeight="1">
      <c r="A54" s="45" t="s">
        <v>147</v>
      </c>
      <c r="B54" s="41">
        <v>0.21981145441532135</v>
      </c>
      <c r="C54" s="41">
        <v>0.3262924253940582</v>
      </c>
      <c r="D54" s="41">
        <v>0.3508717119693756</v>
      </c>
      <c r="E54" s="41">
        <v>0.26690253615379333</v>
      </c>
      <c r="F54" s="41">
        <v>0.27412065863609314</v>
      </c>
      <c r="G54" s="41">
        <v>0.3830254077911377</v>
      </c>
      <c r="H54" s="41">
        <v>0.4490359127521515</v>
      </c>
      <c r="I54" s="41">
        <v>0.3418310284614563</v>
      </c>
      <c r="J54" s="41">
        <v>0.39366862177848816</v>
      </c>
      <c r="K54" s="41">
        <v>0.40816038846969604</v>
      </c>
      <c r="L54" s="41">
        <v>0.3853730261325836</v>
      </c>
      <c r="M54" s="41">
        <v>0.33026325702667236</v>
      </c>
      <c r="N54" s="41">
        <v>0.23571524024009705</v>
      </c>
      <c r="O54" s="41">
        <v>0.07563064247369766</v>
      </c>
      <c r="P54" s="49"/>
      <c r="Q54" s="41">
        <v>0.18935509026050568</v>
      </c>
      <c r="R54" s="41">
        <v>0.27996712923049927</v>
      </c>
      <c r="S54" s="49"/>
      <c r="T54" s="41">
        <v>0.4927089214324951</v>
      </c>
      <c r="U54" s="41">
        <v>0.22862863540649414</v>
      </c>
      <c r="V54" s="41">
        <v>0.2925139367580414</v>
      </c>
      <c r="W54" s="41">
        <v>0.31748417019844055</v>
      </c>
      <c r="X54" s="41">
        <v>0.3251996338367462</v>
      </c>
      <c r="Y54" s="41">
        <v>0.34049102663993835</v>
      </c>
      <c r="Z54" s="41">
        <v>0.2785874307155609</v>
      </c>
      <c r="AA54" s="41">
        <v>0.1896236091852188</v>
      </c>
      <c r="AB54" s="41">
        <v>0.35087528824806213</v>
      </c>
      <c r="AC54" s="41">
        <v>0.29575663805007935</v>
      </c>
      <c r="AD54" s="41">
        <v>0.30077648162841797</v>
      </c>
      <c r="AE54" s="41">
        <v>0.48672428727149963</v>
      </c>
      <c r="AF54" s="41">
        <v>0.3348981738090515</v>
      </c>
      <c r="AG54" s="41">
        <v>0.48587319254875183</v>
      </c>
      <c r="AH54" s="41">
        <v>0.37267640233039856</v>
      </c>
      <c r="AI54" s="41">
        <v>0.2857142984867096</v>
      </c>
      <c r="AJ54" s="41">
        <v>0.46508437395095825</v>
      </c>
      <c r="AK54" s="41">
        <v>0.49464309215545654</v>
      </c>
      <c r="AL54" s="41">
        <v>0.4268740713596344</v>
      </c>
      <c r="AM54" s="41">
        <v>0.3540674149990082</v>
      </c>
      <c r="AN54" s="41">
        <v>0.3447754383087158</v>
      </c>
      <c r="AO54" s="41">
        <v>0.5613622665405273</v>
      </c>
      <c r="AP54" s="41">
        <v>0.46990537643432617</v>
      </c>
      <c r="AQ54" s="41">
        <v>0.3721686005592346</v>
      </c>
      <c r="AR54" s="41">
        <v>0.3667687773704529</v>
      </c>
      <c r="AS54" s="41">
        <v>0.41552552580833435</v>
      </c>
      <c r="AT54" s="41">
        <v>0.36411452293395996</v>
      </c>
      <c r="AU54" s="41">
        <v>0.43509387969970703</v>
      </c>
      <c r="AV54" s="41">
        <v>0.2195752114057541</v>
      </c>
      <c r="AW54" s="41">
        <v>0.4303487539291382</v>
      </c>
      <c r="AX54" s="41">
        <v>0.35522428154945374</v>
      </c>
      <c r="AY54" s="41">
        <v>0.4205361306667328</v>
      </c>
      <c r="AZ54" s="41">
        <v>0.47989916801452637</v>
      </c>
      <c r="BA54" s="41">
        <v>0.5745908617973328</v>
      </c>
      <c r="BB54" s="41">
        <v>0.38235294818878174</v>
      </c>
      <c r="BC54" s="41">
        <v>0.5247895121574402</v>
      </c>
      <c r="BD54" s="41">
        <v>0.34685400128364563</v>
      </c>
      <c r="BE54" s="41">
        <v>0.5885471701622009</v>
      </c>
      <c r="BF54" s="41">
        <v>0.5232141017913818</v>
      </c>
      <c r="BG54" s="41">
        <v>0.4540960490703583</v>
      </c>
      <c r="BH54" s="41">
        <v>0.5343621373176575</v>
      </c>
      <c r="BI54" s="41">
        <v>0.3092004060745239</v>
      </c>
      <c r="BJ54" s="41">
        <v>0.4246075451374054</v>
      </c>
      <c r="BK54" s="41">
        <v>0.251630038022995</v>
      </c>
      <c r="BL54" s="41">
        <v>0.44155582785606384</v>
      </c>
    </row>
    <row r="55" ht="12.75" customHeight="1">
      <c r="A55" s="45" t="s">
        <v>149</v>
      </c>
      <c r="B55" s="41">
        <v>0.21729221940040588</v>
      </c>
      <c r="C55" s="41">
        <v>0.29724597930908203</v>
      </c>
      <c r="D55" s="41">
        <v>0.3725534975528717</v>
      </c>
      <c r="E55" s="41">
        <v>0.306272029876709</v>
      </c>
      <c r="F55" s="41">
        <v>0.22685541212558746</v>
      </c>
      <c r="G55" s="41">
        <v>0.47330188751220703</v>
      </c>
      <c r="H55" s="41">
        <v>0.3932385742664337</v>
      </c>
      <c r="I55" s="41">
        <v>0.347087025642395</v>
      </c>
      <c r="J55" s="41">
        <v>0.3618941009044647</v>
      </c>
      <c r="K55" s="41">
        <v>0.3664000332355499</v>
      </c>
      <c r="L55" s="41">
        <v>0.3152495324611664</v>
      </c>
      <c r="M55" s="41">
        <v>0.30827924609184265</v>
      </c>
      <c r="N55" s="41">
        <v>0.29823148250579834</v>
      </c>
      <c r="O55" s="41">
        <v>0.03916766867041588</v>
      </c>
      <c r="P55" s="49"/>
      <c r="Q55" s="41">
        <v>0.16927841305732727</v>
      </c>
      <c r="R55" s="41">
        <v>0.15777583420276642</v>
      </c>
      <c r="S55" s="49"/>
      <c r="T55" s="41">
        <v>0.3619776666164398</v>
      </c>
      <c r="U55" s="41">
        <v>0.17897839844226837</v>
      </c>
      <c r="V55" s="41">
        <v>0.2876657545566559</v>
      </c>
      <c r="W55" s="41">
        <v>0.326988160610199</v>
      </c>
      <c r="X55" s="41">
        <v>0.3059251010417938</v>
      </c>
      <c r="Y55" s="41">
        <v>0.3942299783229828</v>
      </c>
      <c r="Z55" s="41">
        <v>0.31558957695961</v>
      </c>
      <c r="AA55" s="41">
        <v>0.17470967769622803</v>
      </c>
      <c r="AB55" s="41">
        <v>0.29689568281173706</v>
      </c>
      <c r="AC55" s="41">
        <v>0.29213130474090576</v>
      </c>
      <c r="AD55" s="41">
        <v>0.19852380454540253</v>
      </c>
      <c r="AE55" s="41">
        <v>0.43759623169898987</v>
      </c>
      <c r="AF55" s="41">
        <v>0.2255711853504181</v>
      </c>
      <c r="AG55" s="41">
        <v>0.43793994188308716</v>
      </c>
      <c r="AH55" s="41">
        <v>0.35822799801826477</v>
      </c>
      <c r="AI55" s="41">
        <v>0.29038718342781067</v>
      </c>
      <c r="AJ55" s="41">
        <v>0.4260438084602356</v>
      </c>
      <c r="AK55" s="41">
        <v>0.4590514004230499</v>
      </c>
      <c r="AL55" s="41">
        <v>0.3567022383213043</v>
      </c>
      <c r="AM55" s="41">
        <v>0.31596073508262634</v>
      </c>
      <c r="AN55" s="41">
        <v>0.3070974051952362</v>
      </c>
      <c r="AO55" s="41">
        <v>0.5033404231071472</v>
      </c>
      <c r="AP55" s="41">
        <v>0.31611141562461853</v>
      </c>
      <c r="AQ55" s="41">
        <v>0.4464936852455139</v>
      </c>
      <c r="AR55" s="41">
        <v>0.43063870072364807</v>
      </c>
      <c r="AS55" s="41">
        <v>0.3372512757778168</v>
      </c>
      <c r="AT55" s="41">
        <v>0.29633209109306335</v>
      </c>
      <c r="AU55" s="41">
        <v>0.4158766269683838</v>
      </c>
      <c r="AV55" s="41">
        <v>0.14401625096797943</v>
      </c>
      <c r="AW55" s="41">
        <v>0.36825135350227356</v>
      </c>
      <c r="AX55" s="41">
        <v>0.2741115093231201</v>
      </c>
      <c r="AY55" s="41">
        <v>0.4386681616306305</v>
      </c>
      <c r="AZ55" s="41">
        <v>0.38506054878234863</v>
      </c>
      <c r="BA55" s="41">
        <v>0.562308132648468</v>
      </c>
      <c r="BB55" s="41">
        <v>0.43471819162368774</v>
      </c>
      <c r="BC55" s="41">
        <v>0.44832322001457214</v>
      </c>
      <c r="BD55" s="41">
        <v>0.4846501648426056</v>
      </c>
      <c r="BE55" s="41">
        <v>0.42407065629959106</v>
      </c>
      <c r="BF55" s="41">
        <v>0.43621909618377686</v>
      </c>
      <c r="BG55" s="41">
        <v>0.4936690628528595</v>
      </c>
      <c r="BH55" s="41">
        <v>0.3669358789920807</v>
      </c>
      <c r="BI55" s="41">
        <v>0.34310731291770935</v>
      </c>
      <c r="BJ55" s="41">
        <v>0.3610745370388031</v>
      </c>
      <c r="BK55" s="41">
        <v>0.21348650753498077</v>
      </c>
      <c r="BL55" s="41">
        <v>0.3730153739452362</v>
      </c>
    </row>
    <row r="56" ht="12.75" customHeight="1">
      <c r="A56" s="45" t="s">
        <v>153</v>
      </c>
      <c r="B56" s="41">
        <v>0.5838896632194519</v>
      </c>
      <c r="C56" s="41">
        <v>0.4289986789226532</v>
      </c>
      <c r="D56" s="41">
        <v>0.40853747725486755</v>
      </c>
      <c r="E56" s="41">
        <v>0.5196715593338013</v>
      </c>
      <c r="F56" s="41">
        <v>0.5165016651153564</v>
      </c>
      <c r="G56" s="41">
        <v>0.5199506878852844</v>
      </c>
      <c r="H56" s="41">
        <v>0.3978487551212311</v>
      </c>
      <c r="I56" s="41">
        <v>0.35720446705818176</v>
      </c>
      <c r="J56" s="41">
        <v>0.4395793080329895</v>
      </c>
      <c r="K56" s="41">
        <v>0.49941325187683105</v>
      </c>
      <c r="L56" s="41">
        <v>0.35939544439315796</v>
      </c>
      <c r="M56" s="41">
        <v>0.43481960892677307</v>
      </c>
      <c r="N56" s="41">
        <v>0.43797749280929565</v>
      </c>
      <c r="O56" s="41">
        <v>0.7959368824958801</v>
      </c>
      <c r="P56" s="49"/>
      <c r="Q56" s="41">
        <v>0.5982409715652466</v>
      </c>
      <c r="R56" s="41">
        <v>0.5286757946014404</v>
      </c>
      <c r="S56" s="49"/>
      <c r="T56" s="41">
        <v>0.5584378838539124</v>
      </c>
      <c r="U56" s="41">
        <v>0.5197045207023621</v>
      </c>
      <c r="V56" s="41">
        <v>0.5973771214485168</v>
      </c>
      <c r="W56" s="41">
        <v>0.7011367678642273</v>
      </c>
      <c r="X56" s="41">
        <v>0.5363273620605469</v>
      </c>
      <c r="Y56" s="41">
        <v>0.6222620606422424</v>
      </c>
      <c r="Z56" s="41">
        <v>0.6235210299491882</v>
      </c>
      <c r="AA56" s="41">
        <v>0.6916266679763794</v>
      </c>
      <c r="AB56" s="41">
        <v>0.5896161794662476</v>
      </c>
      <c r="AC56" s="41">
        <v>0.6507375240325928</v>
      </c>
      <c r="AD56" s="41">
        <v>0.6670750379562378</v>
      </c>
      <c r="AE56" s="41">
        <v>0.4602982699871063</v>
      </c>
      <c r="AF56" s="41">
        <v>0.5978444218635559</v>
      </c>
      <c r="AG56" s="41">
        <v>0.3887122571468353</v>
      </c>
      <c r="AH56" s="41">
        <v>0.5316596031188965</v>
      </c>
      <c r="AI56" s="41">
        <v>0.42547571659088135</v>
      </c>
      <c r="AJ56" s="41">
        <v>0.41876620054244995</v>
      </c>
      <c r="AK56" s="41">
        <v>0.4810078740119934</v>
      </c>
      <c r="AL56" s="41">
        <v>0.4881746768951416</v>
      </c>
      <c r="AM56" s="41">
        <v>0.5023182034492493</v>
      </c>
      <c r="AN56" s="41">
        <v>0.4800735414028168</v>
      </c>
      <c r="AO56" s="41">
        <v>0.3752548396587372</v>
      </c>
      <c r="AP56" s="41">
        <v>0.3621622323989868</v>
      </c>
      <c r="AQ56" s="41">
        <v>0.31867775321006775</v>
      </c>
      <c r="AR56" s="41">
        <v>0.3294147849082947</v>
      </c>
      <c r="AS56" s="41">
        <v>0.36733680963516235</v>
      </c>
      <c r="AT56" s="41">
        <v>0.3984356224536896</v>
      </c>
      <c r="AU56" s="41">
        <v>0.2827008366584778</v>
      </c>
      <c r="AV56" s="41">
        <v>0.6248903870582581</v>
      </c>
      <c r="AW56" s="41">
        <v>0.34586068987846375</v>
      </c>
      <c r="AX56" s="41">
        <v>0.4237746000289917</v>
      </c>
      <c r="AY56" s="41">
        <v>0.3884349465370178</v>
      </c>
      <c r="AZ56" s="41">
        <v>0.3241906464099884</v>
      </c>
      <c r="BA56" s="41">
        <v>0.29183757305145264</v>
      </c>
      <c r="BB56" s="41">
        <v>0.32073909044265747</v>
      </c>
      <c r="BC56" s="41">
        <v>0.24703967571258545</v>
      </c>
      <c r="BD56" s="41">
        <v>0.38003531098365784</v>
      </c>
      <c r="BE56" s="41">
        <v>0.31419768929481506</v>
      </c>
      <c r="BF56" s="41">
        <v>0.32128798961639404</v>
      </c>
      <c r="BG56" s="41">
        <v>0.2935566008090973</v>
      </c>
      <c r="BH56" s="41">
        <v>0.24067477881908417</v>
      </c>
      <c r="BI56" s="41">
        <v>0.35691264271736145</v>
      </c>
      <c r="BJ56" s="41">
        <v>0.32780686020851135</v>
      </c>
      <c r="BK56" s="41">
        <v>0.3913523256778717</v>
      </c>
      <c r="BL56" s="41">
        <v>0.2980613112449646</v>
      </c>
    </row>
    <row r="57" ht="12.75" customHeight="1">
      <c r="A57" s="45" t="s">
        <v>155</v>
      </c>
      <c r="B57" s="41">
        <v>0.3554094731807709</v>
      </c>
      <c r="C57" s="41">
        <v>0.22979047894477844</v>
      </c>
      <c r="D57" s="41">
        <v>0.15336257219314575</v>
      </c>
      <c r="E57" s="41">
        <v>0.18183369934558868</v>
      </c>
      <c r="F57" s="41">
        <v>0.14658662676811218</v>
      </c>
      <c r="G57" s="41">
        <v>0.2662893533706665</v>
      </c>
      <c r="H57" s="41">
        <v>0.25078263878822327</v>
      </c>
      <c r="I57" s="41">
        <v>0.4246589243412018</v>
      </c>
      <c r="J57" s="41">
        <v>0.13379868865013123</v>
      </c>
      <c r="K57" s="41">
        <v>0.1563759595155716</v>
      </c>
      <c r="L57" s="41">
        <v>0.24848496913909912</v>
      </c>
      <c r="M57" s="41">
        <v>0.21806345880031586</v>
      </c>
      <c r="N57" s="41">
        <v>0.29096001386642456</v>
      </c>
      <c r="O57" s="41">
        <v>0.26520630717277527</v>
      </c>
      <c r="P57" s="49"/>
      <c r="Q57" s="41">
        <v>0.16018277406692505</v>
      </c>
      <c r="R57" s="41">
        <v>0.1623915135860443</v>
      </c>
      <c r="S57" s="49"/>
      <c r="T57" s="41">
        <v>0.16592101752758026</v>
      </c>
      <c r="U57" s="41">
        <v>0.14822392165660858</v>
      </c>
      <c r="V57" s="41">
        <v>0.24568597972393036</v>
      </c>
      <c r="W57" s="41">
        <v>0.1494825780391693</v>
      </c>
      <c r="X57" s="41">
        <v>0.16065704822540283</v>
      </c>
      <c r="Y57" s="41">
        <v>0.20525875687599182</v>
      </c>
      <c r="Z57" s="41">
        <v>0.24889396131038666</v>
      </c>
      <c r="AA57" s="41">
        <v>0.27036431431770325</v>
      </c>
      <c r="AB57" s="41">
        <v>0.20003758370876312</v>
      </c>
      <c r="AC57" s="41">
        <v>0.3339558243751526</v>
      </c>
      <c r="AD57" s="41">
        <v>0.1528005748987198</v>
      </c>
      <c r="AE57" s="41">
        <v>0.4061605632305145</v>
      </c>
      <c r="AF57" s="41">
        <v>0.23833300173282623</v>
      </c>
      <c r="AG57" s="41">
        <v>0.19854825735092163</v>
      </c>
      <c r="AH57" s="41">
        <v>0.226736381649971</v>
      </c>
      <c r="AI57" s="41">
        <v>0.14973317086696625</v>
      </c>
      <c r="AJ57" s="41">
        <v>0.2695961594581604</v>
      </c>
      <c r="AK57" s="41">
        <v>0.21869592368602753</v>
      </c>
      <c r="AL57" s="41">
        <v>0.3351835012435913</v>
      </c>
      <c r="AM57" s="41">
        <v>0.4298531413078308</v>
      </c>
      <c r="AN57" s="41">
        <v>0.6459980010986328</v>
      </c>
      <c r="AO57" s="41">
        <v>0.22102706134319305</v>
      </c>
      <c r="AP57" s="41">
        <v>0.2719721496105194</v>
      </c>
      <c r="AQ57" s="41">
        <v>0.22857770323753357</v>
      </c>
      <c r="AR57" s="41">
        <v>0.2144913375377655</v>
      </c>
      <c r="AS57" s="41">
        <v>0.21992219984531403</v>
      </c>
      <c r="AT57" s="41">
        <v>0.3293117582798004</v>
      </c>
      <c r="AU57" s="41">
        <v>0.1349717676639557</v>
      </c>
      <c r="AV57" s="41">
        <v>0.3974161744117737</v>
      </c>
      <c r="AW57" s="41">
        <v>0.3336893618106842</v>
      </c>
      <c r="AX57" s="41">
        <v>0.2578456997871399</v>
      </c>
      <c r="AY57" s="41">
        <v>0.28954213857650757</v>
      </c>
      <c r="AZ57" s="41">
        <v>0.3674210011959076</v>
      </c>
      <c r="BA57" s="41">
        <v>0.1437446027994156</v>
      </c>
      <c r="BB57" s="41">
        <v>0.209965318441391</v>
      </c>
      <c r="BC57" s="41">
        <v>0.38894516229629517</v>
      </c>
      <c r="BD57" s="41">
        <v>0.43355080485343933</v>
      </c>
      <c r="BE57" s="41">
        <v>0.15148256719112396</v>
      </c>
      <c r="BF57" s="41">
        <v>0.08813044428825378</v>
      </c>
      <c r="BG57" s="41">
        <v>0.2347903847694397</v>
      </c>
      <c r="BH57" s="41">
        <v>0.2406320422887802</v>
      </c>
      <c r="BI57" s="41">
        <v>0.2777771055698395</v>
      </c>
      <c r="BJ57" s="41">
        <v>0.2672063410282135</v>
      </c>
      <c r="BK57" s="41">
        <v>0.309569776058197</v>
      </c>
      <c r="BL57" s="41">
        <v>0.40423282980918884</v>
      </c>
    </row>
    <row r="58" ht="12.75" customHeight="1">
      <c r="A58" s="45" t="s">
        <v>157</v>
      </c>
      <c r="B58" s="41">
        <v>0.9081302881240845</v>
      </c>
      <c r="C58" s="41">
        <v>0.8491426706314087</v>
      </c>
      <c r="D58" s="41">
        <v>0.7519189715385437</v>
      </c>
      <c r="E58" s="41">
        <v>0.8361502885818481</v>
      </c>
      <c r="F58" s="41">
        <v>0.8389062285423279</v>
      </c>
      <c r="G58" s="41">
        <v>0.8509081602096558</v>
      </c>
      <c r="H58" s="41">
        <v>0.8778380751609802</v>
      </c>
      <c r="I58" s="41">
        <v>0.8218615651130676</v>
      </c>
      <c r="J58" s="41">
        <v>0.7809842228889465</v>
      </c>
      <c r="K58" s="41">
        <v>0.9028621315956116</v>
      </c>
      <c r="L58" s="41">
        <v>0.902018129825592</v>
      </c>
      <c r="M58" s="41">
        <v>0.9427684545516968</v>
      </c>
      <c r="N58" s="41">
        <v>0.9071295261383057</v>
      </c>
      <c r="O58" s="41">
        <v>0.959816038608551</v>
      </c>
      <c r="P58" s="49"/>
      <c r="Q58" s="41">
        <v>0.8919298052787781</v>
      </c>
      <c r="R58" s="41">
        <v>0.9184263944625854</v>
      </c>
      <c r="S58" s="49"/>
      <c r="T58" s="41">
        <v>0.786817193031311</v>
      </c>
      <c r="U58" s="41">
        <v>0.8805795311927795</v>
      </c>
      <c r="V58" s="41">
        <v>0.9213255047798157</v>
      </c>
      <c r="W58" s="41">
        <v>0.8170013427734375</v>
      </c>
      <c r="X58" s="41">
        <v>0.930183470249176</v>
      </c>
      <c r="Y58" s="41">
        <v>0.84868323802948</v>
      </c>
      <c r="Z58" s="41">
        <v>0.8074044585227966</v>
      </c>
      <c r="AA58" s="41">
        <v>0.9030168056488037</v>
      </c>
      <c r="AB58" s="41">
        <v>0.7528904676437378</v>
      </c>
      <c r="AC58" s="41">
        <v>0.8224294185638428</v>
      </c>
      <c r="AD58" s="41">
        <v>0.8815166354179382</v>
      </c>
      <c r="AE58" s="41">
        <v>0.8816210031509399</v>
      </c>
      <c r="AF58" s="41">
        <v>0.9278326630592346</v>
      </c>
      <c r="AG58" s="41">
        <v>0.8265998363494873</v>
      </c>
      <c r="AH58" s="41">
        <v>0.8133405447006226</v>
      </c>
      <c r="AI58" s="41">
        <v>0.8563306331634521</v>
      </c>
      <c r="AJ58" s="41">
        <v>0.7869581580162048</v>
      </c>
      <c r="AK58" s="41">
        <v>0.8978744745254517</v>
      </c>
      <c r="AL58" s="41">
        <v>0.857086718082428</v>
      </c>
      <c r="AM58" s="41">
        <v>0.9640620946884155</v>
      </c>
      <c r="AN58" s="41">
        <v>0.9796456098556519</v>
      </c>
      <c r="AO58" s="41">
        <v>0.8171748518943787</v>
      </c>
      <c r="AP58" s="41">
        <v>0.8186840415000916</v>
      </c>
      <c r="AQ58" s="41">
        <v>0.7976468205451965</v>
      </c>
      <c r="AR58" s="41">
        <v>0.8008044362068176</v>
      </c>
      <c r="AS58" s="41">
        <v>0.8769397139549255</v>
      </c>
      <c r="AT58" s="41">
        <v>0.881295919418335</v>
      </c>
      <c r="AU58" s="41">
        <v>0.9417157769203186</v>
      </c>
      <c r="AV58" s="41">
        <v>0.9761780500411987</v>
      </c>
      <c r="AW58" s="41">
        <v>0.8692393898963928</v>
      </c>
      <c r="AX58" s="41">
        <v>0.8468069434165955</v>
      </c>
      <c r="AY58" s="41">
        <v>0.8515450954437256</v>
      </c>
      <c r="AZ58" s="41">
        <v>0.8082138895988464</v>
      </c>
      <c r="BA58" s="41">
        <v>0.8393388390541077</v>
      </c>
      <c r="BB58" s="41">
        <v>0.9642053246498108</v>
      </c>
      <c r="BC58" s="41">
        <v>0.8349875211715698</v>
      </c>
      <c r="BD58" s="41">
        <v>0.8318893909454346</v>
      </c>
      <c r="BE58" s="41">
        <v>0.7950656414031982</v>
      </c>
      <c r="BF58" s="41">
        <v>0.8557289838790894</v>
      </c>
      <c r="BG58" s="41">
        <v>0.8110595941543579</v>
      </c>
      <c r="BH58" s="41">
        <v>0.8475030660629272</v>
      </c>
      <c r="BI58" s="41">
        <v>0.8929572105407715</v>
      </c>
      <c r="BJ58" s="41">
        <v>0.875614583492279</v>
      </c>
      <c r="BK58" s="41">
        <v>0.8951822519302368</v>
      </c>
      <c r="BL58" s="41">
        <v>0.8755436539649963</v>
      </c>
    </row>
    <row r="59" ht="12.75" customHeight="1">
      <c r="A59" s="45" t="s">
        <v>161</v>
      </c>
      <c r="B59" s="41">
        <v>0.1276767998933792</v>
      </c>
      <c r="C59" s="41">
        <v>0.14862194657325745</v>
      </c>
      <c r="D59" s="41">
        <v>0.15034620463848114</v>
      </c>
      <c r="E59" s="41">
        <v>0.17603114247322083</v>
      </c>
      <c r="F59" s="41">
        <v>0.1358637660741806</v>
      </c>
      <c r="G59" s="41">
        <v>0.12156722694635391</v>
      </c>
      <c r="H59" s="41">
        <v>0.1716875582933426</v>
      </c>
      <c r="I59" s="41">
        <v>0.10840778052806854</v>
      </c>
      <c r="J59" s="41">
        <v>0.16510215401649475</v>
      </c>
      <c r="K59" s="41">
        <v>0.0949348658323288</v>
      </c>
      <c r="L59" s="41">
        <v>0.12947554886341095</v>
      </c>
      <c r="M59" s="41">
        <v>0.24001649022102356</v>
      </c>
      <c r="N59" s="41">
        <v>0.17802950739860535</v>
      </c>
      <c r="O59" s="41">
        <v>0.20480027794837952</v>
      </c>
      <c r="P59" s="49"/>
      <c r="Q59" s="41">
        <v>0.10813788324594498</v>
      </c>
      <c r="R59" s="41">
        <v>0.13835150003433228</v>
      </c>
      <c r="S59" s="49"/>
      <c r="T59" s="41">
        <v>0.1576247364282608</v>
      </c>
      <c r="U59" s="41">
        <v>0.13996782898902893</v>
      </c>
      <c r="V59" s="41">
        <v>0.09012289345264435</v>
      </c>
      <c r="W59" s="41">
        <v>0.13587859272956848</v>
      </c>
      <c r="X59" s="41">
        <v>0.1478692889213562</v>
      </c>
      <c r="Y59" s="41">
        <v>0.178021639585495</v>
      </c>
      <c r="Z59" s="41">
        <v>0.09702934324741364</v>
      </c>
      <c r="AA59" s="41">
        <v>0.14103859663009644</v>
      </c>
      <c r="AB59" s="41">
        <v>0.10892064869403839</v>
      </c>
      <c r="AC59" s="41">
        <v>0.14325357973575592</v>
      </c>
      <c r="AD59" s="41">
        <v>0.2459554374217987</v>
      </c>
      <c r="AE59" s="41">
        <v>0.1980111002922058</v>
      </c>
      <c r="AF59" s="41">
        <v>0.2875908315181732</v>
      </c>
      <c r="AG59" s="41">
        <v>0.0900997593998909</v>
      </c>
      <c r="AH59" s="41">
        <v>0.16643665730953217</v>
      </c>
      <c r="AI59" s="41">
        <v>0.15281330049037933</v>
      </c>
      <c r="AJ59" s="41">
        <v>0.15729720890522003</v>
      </c>
      <c r="AK59" s="41">
        <v>0.15073585510253906</v>
      </c>
      <c r="AL59" s="41">
        <v>0.25915011763572693</v>
      </c>
      <c r="AM59" s="41">
        <v>0.284336656332016</v>
      </c>
      <c r="AN59" s="41">
        <v>0.19021843373775482</v>
      </c>
      <c r="AO59" s="41">
        <v>0.10677880048751831</v>
      </c>
      <c r="AP59" s="41">
        <v>0.20304067432880402</v>
      </c>
      <c r="AQ59" s="41">
        <v>0.12096952646970749</v>
      </c>
      <c r="AR59" s="41">
        <v>0.13303367793560028</v>
      </c>
      <c r="AS59" s="41">
        <v>0.14449414610862732</v>
      </c>
      <c r="AT59" s="41">
        <v>0.15665023028850555</v>
      </c>
      <c r="AU59" s="41">
        <v>0.13946926593780518</v>
      </c>
      <c r="AV59" s="41">
        <v>0.3385465443134308</v>
      </c>
      <c r="AW59" s="41">
        <v>0.199257031083107</v>
      </c>
      <c r="AX59" s="41">
        <v>0.13885729014873505</v>
      </c>
      <c r="AY59" s="41">
        <v>0.06982393562793732</v>
      </c>
      <c r="AZ59" s="41">
        <v>0.19173304736614227</v>
      </c>
      <c r="BA59" s="41">
        <v>0.1171041801571846</v>
      </c>
      <c r="BB59" s="41">
        <v>0.11651363223791122</v>
      </c>
      <c r="BC59" s="41">
        <v>0.15818989276885986</v>
      </c>
      <c r="BD59" s="41">
        <v>0.17725008726119995</v>
      </c>
      <c r="BE59" s="41">
        <v>0.09714538604021072</v>
      </c>
      <c r="BF59" s="41">
        <v>0.09900899976491928</v>
      </c>
      <c r="BG59" s="41">
        <v>0.08182099461555481</v>
      </c>
      <c r="BH59" s="41">
        <v>0.13372322916984558</v>
      </c>
      <c r="BI59" s="41">
        <v>0.24356892704963684</v>
      </c>
      <c r="BJ59" s="41">
        <v>0.08516184240579605</v>
      </c>
      <c r="BK59" s="41">
        <v>0.23966673016548157</v>
      </c>
      <c r="BL59" s="41">
        <v>0.136849045753479</v>
      </c>
    </row>
    <row r="60" ht="12.75" customHeight="1">
      <c r="A60" s="45" t="s">
        <v>163</v>
      </c>
      <c r="B60" s="41">
        <v>0.028265563771128654</v>
      </c>
      <c r="C60" s="41">
        <v>0.06194256618618965</v>
      </c>
      <c r="D60" s="41">
        <v>0.0722086951136589</v>
      </c>
      <c r="E60" s="41">
        <v>0.03952306881546974</v>
      </c>
      <c r="F60" s="41">
        <v>0.025852685794234276</v>
      </c>
      <c r="G60" s="41">
        <v>0.04817115515470505</v>
      </c>
      <c r="H60" s="41">
        <v>0.0699111819267273</v>
      </c>
      <c r="I60" s="41">
        <v>0.0327608659863472</v>
      </c>
      <c r="J60" s="41">
        <v>0.04618189483880997</v>
      </c>
      <c r="K60" s="41">
        <v>0.03406146541237831</v>
      </c>
      <c r="L60" s="41">
        <v>0.030578669160604477</v>
      </c>
      <c r="M60" s="41">
        <v>0.062137555330991745</v>
      </c>
      <c r="N60" s="41">
        <v>0.06865449994802475</v>
      </c>
      <c r="O60" s="41">
        <v>0.04062766209244728</v>
      </c>
      <c r="P60" s="49"/>
      <c r="Q60" s="41">
        <v>0.028775770217180252</v>
      </c>
      <c r="R60" s="41">
        <v>0.02989944815635681</v>
      </c>
      <c r="S60" s="49"/>
      <c r="T60" s="41">
        <v>0.044156212359666824</v>
      </c>
      <c r="U60" s="41">
        <v>0.03653064742684364</v>
      </c>
      <c r="V60" s="41">
        <v>0.03201097995042801</v>
      </c>
      <c r="W60" s="41">
        <v>0.025354361161589622</v>
      </c>
      <c r="X60" s="41">
        <v>0.04374340921640396</v>
      </c>
      <c r="Y60" s="41">
        <v>0.039617788046598434</v>
      </c>
      <c r="Z60" s="41">
        <v>0.016718115657567978</v>
      </c>
      <c r="AA60" s="41">
        <v>0.027021238580346107</v>
      </c>
      <c r="AB60" s="41">
        <v>0.047700077295303345</v>
      </c>
      <c r="AC60" s="41">
        <v>0.09794820100069046</v>
      </c>
      <c r="AD60" s="41">
        <v>0.12359029054641724</v>
      </c>
      <c r="AE60" s="41">
        <v>0.08401978760957718</v>
      </c>
      <c r="AF60" s="41">
        <v>0.1235625296831131</v>
      </c>
      <c r="AG60" s="41">
        <v>0.018545137718319893</v>
      </c>
      <c r="AH60" s="41">
        <v>0.03669464960694313</v>
      </c>
      <c r="AI60" s="41">
        <v>0.05588909983634949</v>
      </c>
      <c r="AJ60" s="41">
        <v>0.029052110388875008</v>
      </c>
      <c r="AK60" s="41">
        <v>0.06494967639446259</v>
      </c>
      <c r="AL60" s="41">
        <v>0.03125</v>
      </c>
      <c r="AM60" s="41">
        <v>0.0853547751903534</v>
      </c>
      <c r="AN60" s="41">
        <v>0.06974697858095169</v>
      </c>
      <c r="AO60" s="41">
        <v>0.017966359853744507</v>
      </c>
      <c r="AP60" s="41">
        <v>0.028378427028656006</v>
      </c>
      <c r="AQ60" s="41">
        <v>0.04083290323615074</v>
      </c>
      <c r="AR60" s="41">
        <v>0.038703449070453644</v>
      </c>
      <c r="AS60" s="41">
        <v>0.050654880702495575</v>
      </c>
      <c r="AT60" s="41">
        <v>0.025320179760456085</v>
      </c>
      <c r="AU60" s="41">
        <v>0.04648975282907486</v>
      </c>
      <c r="AV60" s="41">
        <v>0.12289242446422577</v>
      </c>
      <c r="AW60" s="41">
        <v>0.04220247268676758</v>
      </c>
      <c r="AX60" s="41">
        <v>0.0314251109957695</v>
      </c>
      <c r="AY60" s="41">
        <v>0.017539294436573982</v>
      </c>
      <c r="AZ60" s="41">
        <v>0.03965127468109131</v>
      </c>
      <c r="BA60" s="41">
        <v>0.032930970191955566</v>
      </c>
      <c r="BB60" s="41">
        <v>0.01558790635317564</v>
      </c>
      <c r="BC60" s="41">
        <v>0.04717825725674629</v>
      </c>
      <c r="BD60" s="41">
        <v>0.04813029244542122</v>
      </c>
      <c r="BE60" s="41">
        <v>0.017322693020105362</v>
      </c>
      <c r="BF60" s="41">
        <v>0.017822401598095894</v>
      </c>
      <c r="BG60" s="41">
        <v>0.03690269589424133</v>
      </c>
      <c r="BH60" s="41">
        <v>0.03942606970667839</v>
      </c>
      <c r="BI60" s="41">
        <v>0.11173553019762039</v>
      </c>
      <c r="BJ60" s="41">
        <v>0.030797991901636124</v>
      </c>
      <c r="BK60" s="41">
        <v>0.048908647149801254</v>
      </c>
      <c r="BL60" s="41">
        <v>0.04862288385629654</v>
      </c>
    </row>
    <row r="61" ht="12.75" customHeight="1">
      <c r="A61" s="45" t="s">
        <v>165</v>
      </c>
      <c r="B61" s="41">
        <v>0.7927426099777222</v>
      </c>
      <c r="C61" s="41">
        <v>0.7563523650169373</v>
      </c>
      <c r="D61" s="41">
        <v>0.8980118632316589</v>
      </c>
      <c r="E61" s="41">
        <v>0.8182646036148071</v>
      </c>
      <c r="F61" s="41">
        <v>1.0</v>
      </c>
      <c r="G61" s="41">
        <v>0.5751257538795471</v>
      </c>
      <c r="H61" s="41">
        <v>0.8939914703369141</v>
      </c>
      <c r="I61" s="41">
        <v>0.984872043132782</v>
      </c>
      <c r="J61" s="41">
        <v>0.8383360505104065</v>
      </c>
      <c r="K61" s="41">
        <v>0.9702693223953247</v>
      </c>
      <c r="L61" s="41">
        <v>1.0</v>
      </c>
      <c r="M61" s="41">
        <v>0.9275283813476562</v>
      </c>
      <c r="N61" s="41">
        <v>0.9678001999855042</v>
      </c>
      <c r="O61" s="41">
        <v>0.681814432144165</v>
      </c>
      <c r="P61" s="49"/>
      <c r="Q61" s="41">
        <v>1.0</v>
      </c>
      <c r="R61" s="41">
        <v>0.9727168679237366</v>
      </c>
      <c r="S61" s="49"/>
      <c r="T61" s="41">
        <v>1.0</v>
      </c>
      <c r="U61" s="41">
        <v>1.0</v>
      </c>
      <c r="V61" s="41">
        <v>1.0</v>
      </c>
      <c r="W61" s="41">
        <v>0.9287977814674377</v>
      </c>
      <c r="X61" s="41">
        <v>0.8450946807861328</v>
      </c>
      <c r="Y61" s="41">
        <v>0.45045796036720276</v>
      </c>
      <c r="Z61" s="41">
        <v>1.0</v>
      </c>
      <c r="AA61" s="41">
        <v>0.8902271389961243</v>
      </c>
      <c r="AB61" s="41">
        <v>0.9379401206970215</v>
      </c>
      <c r="AC61" s="41">
        <v>0.770779013633728</v>
      </c>
      <c r="AD61" s="41">
        <v>0.8206138610839844</v>
      </c>
      <c r="AE61" s="41">
        <v>1.0</v>
      </c>
      <c r="AF61" s="41">
        <v>0.9388629198074341</v>
      </c>
      <c r="AG61" s="41">
        <v>0.9370520710945129</v>
      </c>
      <c r="AH61" s="41">
        <v>1.0</v>
      </c>
      <c r="AI61" s="41">
        <v>0.8828881978988647</v>
      </c>
      <c r="AJ61" s="41">
        <v>1.0</v>
      </c>
      <c r="AK61" s="41">
        <v>0.8915101289749146</v>
      </c>
      <c r="AL61" s="41">
        <v>1.0</v>
      </c>
      <c r="AM61" s="41">
        <v>1.0</v>
      </c>
      <c r="AN61" s="41">
        <v>1.0</v>
      </c>
      <c r="AO61" s="41">
        <v>0.5</v>
      </c>
      <c r="AP61" s="41">
        <v>1.0</v>
      </c>
      <c r="AQ61" s="41">
        <v>0.8400369882583618</v>
      </c>
      <c r="AR61" s="41">
        <v>0.9853112697601318</v>
      </c>
      <c r="AS61" s="41">
        <v>0.7305809855461121</v>
      </c>
      <c r="AT61" s="41">
        <v>1.0</v>
      </c>
      <c r="AU61" s="41">
        <v>0.8029855489730835</v>
      </c>
      <c r="AV61" s="41">
        <v>1.0</v>
      </c>
      <c r="AW61" s="41">
        <v>0.827495276927948</v>
      </c>
      <c r="AX61" s="41">
        <v>0.879770815372467</v>
      </c>
      <c r="AY61" s="41">
        <v>0.8333333134651184</v>
      </c>
      <c r="AZ61" s="41">
        <v>1.0</v>
      </c>
      <c r="BA61" s="41">
        <v>1.0</v>
      </c>
      <c r="BB61" s="41">
        <v>1.0</v>
      </c>
      <c r="BC61" s="41">
        <v>0.8431792855262756</v>
      </c>
      <c r="BD61" s="41">
        <v>1.0</v>
      </c>
      <c r="BE61" s="41">
        <v>0.9509980082511902</v>
      </c>
      <c r="BF61" s="41">
        <v>0.8333333134651184</v>
      </c>
      <c r="BG61" s="41">
        <v>1.0</v>
      </c>
      <c r="BH61" s="41">
        <v>1.0</v>
      </c>
      <c r="BI61" s="41">
        <v>0.8633083701133728</v>
      </c>
      <c r="BJ61" s="41">
        <v>1.0</v>
      </c>
      <c r="BK61" s="41">
        <v>1.0</v>
      </c>
      <c r="BL61" s="41">
        <v>1.0</v>
      </c>
    </row>
    <row r="62" ht="12.75" customHeight="1">
      <c r="A62" s="45" t="s">
        <v>167</v>
      </c>
      <c r="B62" s="41">
        <v>2.3341126441955566</v>
      </c>
      <c r="C62" s="41">
        <v>2.46755313873291</v>
      </c>
      <c r="D62" s="41">
        <v>2.2495594024658203</v>
      </c>
      <c r="E62" s="41">
        <v>2.3971071243286133</v>
      </c>
      <c r="F62" s="41">
        <v>2.121457576751709</v>
      </c>
      <c r="G62" s="41">
        <v>2.035722494125366</v>
      </c>
      <c r="H62" s="41">
        <v>2.5741000175476074</v>
      </c>
      <c r="I62" s="41">
        <v>2.297496795654297</v>
      </c>
      <c r="J62" s="41">
        <v>2.357914447784424</v>
      </c>
      <c r="K62" s="41">
        <v>2.2930915355682373</v>
      </c>
      <c r="L62" s="41">
        <v>2.318978786468506</v>
      </c>
      <c r="M62" s="41">
        <v>2.2504031658172607</v>
      </c>
      <c r="N62" s="41">
        <v>2.367009401321411</v>
      </c>
      <c r="O62" s="41">
        <v>2.189012050628662</v>
      </c>
      <c r="P62" s="49"/>
      <c r="Q62" s="41">
        <v>2.465679407119751</v>
      </c>
      <c r="R62" s="41">
        <v>2.2161121368408203</v>
      </c>
      <c r="S62" s="49"/>
      <c r="T62" s="41">
        <v>2.2996623516082764</v>
      </c>
      <c r="U62" s="41">
        <v>2.5736708641052246</v>
      </c>
      <c r="V62" s="41">
        <v>2.3636362552642822</v>
      </c>
      <c r="W62" s="41">
        <v>2.1900925636291504</v>
      </c>
      <c r="X62" s="41">
        <v>2.193737268447876</v>
      </c>
      <c r="Y62" s="41">
        <v>2.4858555793762207</v>
      </c>
      <c r="Z62" s="41">
        <v>2.3333332538604736</v>
      </c>
      <c r="AA62" s="41">
        <v>2.4152469635009766</v>
      </c>
      <c r="AB62" s="41">
        <v>2.3563997745513916</v>
      </c>
      <c r="AC62" s="41">
        <v>2.52030086517334</v>
      </c>
      <c r="AD62" s="41">
        <v>2.3091204166412354</v>
      </c>
      <c r="AE62" s="41">
        <v>2.3012380599975586</v>
      </c>
      <c r="AF62" s="41">
        <v>2.3174996376037598</v>
      </c>
      <c r="AG62" s="41">
        <v>2.193044900894165</v>
      </c>
      <c r="AH62" s="41">
        <v>2.2855384349823</v>
      </c>
      <c r="AI62" s="41">
        <v>2.2833406925201416</v>
      </c>
      <c r="AJ62" s="41">
        <v>2.1020667552948</v>
      </c>
      <c r="AK62" s="41">
        <v>2.1422488689422607</v>
      </c>
      <c r="AL62" s="41">
        <v>2.363210916519165</v>
      </c>
      <c r="AM62" s="41">
        <v>2.335165023803711</v>
      </c>
      <c r="AN62" s="41">
        <v>2.2595245838165283</v>
      </c>
      <c r="AO62" s="41">
        <v>2.150801181793213</v>
      </c>
      <c r="AP62" s="41">
        <v>2.280306339263916</v>
      </c>
      <c r="AQ62" s="41">
        <v>2.0944132804870605</v>
      </c>
      <c r="AR62" s="41">
        <v>2.2625889778137207</v>
      </c>
      <c r="AS62" s="41">
        <v>2.1988959312438965</v>
      </c>
      <c r="AT62" s="41">
        <v>2.1502838134765625</v>
      </c>
      <c r="AU62" s="41">
        <v>2.2049126625061035</v>
      </c>
      <c r="AV62" s="41">
        <v>2.3836021423339844</v>
      </c>
      <c r="AW62" s="41">
        <v>2.087597370147705</v>
      </c>
      <c r="AX62" s="41">
        <v>2.3315157890319824</v>
      </c>
      <c r="AY62" s="41">
        <v>2.228179931640625</v>
      </c>
      <c r="AZ62" s="41">
        <v>2.258246898651123</v>
      </c>
      <c r="BA62" s="41">
        <v>2.3763656616210938</v>
      </c>
      <c r="BB62" s="41">
        <v>2.070288896560669</v>
      </c>
      <c r="BC62" s="41">
        <v>2.2164440155029297</v>
      </c>
      <c r="BD62" s="41">
        <v>2.316373825073242</v>
      </c>
      <c r="BE62" s="41">
        <v>2.303123712539673</v>
      </c>
      <c r="BF62" s="41">
        <v>2.4196887016296387</v>
      </c>
      <c r="BG62" s="41">
        <v>2.280959367752075</v>
      </c>
      <c r="BH62" s="41">
        <v>2.3133206367492676</v>
      </c>
      <c r="BI62" s="41">
        <v>2.2284796237945557</v>
      </c>
      <c r="BJ62" s="41">
        <v>2.2767186164855957</v>
      </c>
      <c r="BK62" s="41">
        <v>2.370683193206787</v>
      </c>
      <c r="BL62" s="41">
        <v>2.3208301067352295</v>
      </c>
    </row>
    <row r="63" ht="12.75" customHeight="1">
      <c r="A63" s="45" t="s">
        <v>170</v>
      </c>
      <c r="B63" s="41">
        <v>0.906107485294342</v>
      </c>
      <c r="C63" s="41">
        <v>0.8287398219108582</v>
      </c>
      <c r="D63" s="41">
        <v>0.6177991628646851</v>
      </c>
      <c r="E63" s="41">
        <v>0.6431612372398376</v>
      </c>
      <c r="F63" s="41">
        <v>0.8157312870025635</v>
      </c>
      <c r="G63" s="41">
        <v>0.74095618724823</v>
      </c>
      <c r="H63" s="41">
        <v>0.796447217464447</v>
      </c>
      <c r="I63" s="41">
        <v>0.849942147731781</v>
      </c>
      <c r="J63" s="41">
        <v>0.8274319171905518</v>
      </c>
      <c r="K63" s="41">
        <v>0.8946167826652527</v>
      </c>
      <c r="L63" s="41">
        <v>0.8285268545150757</v>
      </c>
      <c r="M63" s="41">
        <v>0.738949716091156</v>
      </c>
      <c r="N63" s="41">
        <v>0.696970522403717</v>
      </c>
      <c r="O63" s="41">
        <v>0.8963986039161682</v>
      </c>
      <c r="P63" s="49"/>
      <c r="Q63" s="41">
        <v>0.8544265627861023</v>
      </c>
      <c r="R63" s="41">
        <v>0.935581386089325</v>
      </c>
      <c r="S63" s="49"/>
      <c r="T63" s="41">
        <v>0.9197309613227844</v>
      </c>
      <c r="U63" s="41">
        <v>0.8962030410766602</v>
      </c>
      <c r="V63" s="41">
        <v>0.8586140275001526</v>
      </c>
      <c r="W63" s="41">
        <v>0.862342894077301</v>
      </c>
      <c r="X63" s="41">
        <v>0.833345890045166</v>
      </c>
      <c r="Y63" s="41">
        <v>0.8833677768707275</v>
      </c>
      <c r="Z63" s="41">
        <v>0.8292180895805359</v>
      </c>
      <c r="AA63" s="41">
        <v>0.8840299248695374</v>
      </c>
      <c r="AB63" s="41">
        <v>0.9039280414581299</v>
      </c>
      <c r="AC63" s="41">
        <v>0.7920196652412415</v>
      </c>
      <c r="AD63" s="41">
        <v>0.7831966876983643</v>
      </c>
      <c r="AE63" s="41">
        <v>0.750497579574585</v>
      </c>
      <c r="AF63" s="41">
        <v>0.662416398525238</v>
      </c>
      <c r="AG63" s="41">
        <v>0.8559340834617615</v>
      </c>
      <c r="AH63" s="41">
        <v>0.8069387674331665</v>
      </c>
      <c r="AI63" s="41">
        <v>0.8265337944030762</v>
      </c>
      <c r="AJ63" s="41">
        <v>0.8362740874290466</v>
      </c>
      <c r="AK63" s="41">
        <v>0.6948585510253906</v>
      </c>
      <c r="AL63" s="41">
        <v>0.890625</v>
      </c>
      <c r="AM63" s="41">
        <v>0.7425076961517334</v>
      </c>
      <c r="AN63" s="41">
        <v>0.8077443838119507</v>
      </c>
      <c r="AO63" s="41">
        <v>0.856269121170044</v>
      </c>
      <c r="AP63" s="41">
        <v>0.6277872323989868</v>
      </c>
      <c r="AQ63" s="41">
        <v>0.8676847815513611</v>
      </c>
      <c r="AR63" s="41">
        <v>0.747180163860321</v>
      </c>
      <c r="AS63" s="41">
        <v>0.6888481378555298</v>
      </c>
      <c r="AT63" s="41">
        <v>0.692034125328064</v>
      </c>
      <c r="AU63" s="41">
        <v>0.7969098687171936</v>
      </c>
      <c r="AV63" s="41">
        <v>0.8815841674804688</v>
      </c>
      <c r="AW63" s="41">
        <v>0.8036908507347107</v>
      </c>
      <c r="AX63" s="41">
        <v>0.7008801698684692</v>
      </c>
      <c r="AY63" s="41">
        <v>0.9058115482330322</v>
      </c>
      <c r="AZ63" s="41">
        <v>0.6587293744087219</v>
      </c>
      <c r="BA63" s="41">
        <v>0.8789210319519043</v>
      </c>
      <c r="BB63" s="41">
        <v>0.7397535443305969</v>
      </c>
      <c r="BC63" s="41">
        <v>0.713248074054718</v>
      </c>
      <c r="BD63" s="41">
        <v>0.5643357634544373</v>
      </c>
      <c r="BE63" s="41">
        <v>0.8789926767349243</v>
      </c>
      <c r="BF63" s="41">
        <v>0.7975280284881592</v>
      </c>
      <c r="BG63" s="41">
        <v>0.8604048490524292</v>
      </c>
      <c r="BH63" s="41">
        <v>0.771744430065155</v>
      </c>
      <c r="BI63" s="41">
        <v>0.6101284623146057</v>
      </c>
      <c r="BJ63" s="41">
        <v>0.864213228225708</v>
      </c>
      <c r="BK63" s="41">
        <v>0.912018895149231</v>
      </c>
      <c r="BL63" s="41">
        <v>0.8513321876525879</v>
      </c>
    </row>
    <row r="64" ht="12.75" customHeight="1">
      <c r="A64" s="45" t="s">
        <v>172</v>
      </c>
      <c r="B64" s="41">
        <v>0.25136688351631165</v>
      </c>
      <c r="C64" s="41">
        <v>0.22547943890094757</v>
      </c>
      <c r="D64" s="41">
        <v>0.09090909361839294</v>
      </c>
      <c r="E64" s="41">
        <v>0.3016337752342224</v>
      </c>
      <c r="F64" s="41">
        <v>0.32236915826797485</v>
      </c>
      <c r="G64" s="41">
        <v>0.04932645708322525</v>
      </c>
      <c r="H64" s="41">
        <v>0.2633357346057892</v>
      </c>
      <c r="I64" s="41">
        <v>0.3128473162651062</v>
      </c>
      <c r="J64" s="41">
        <v>0.2518347203731537</v>
      </c>
      <c r="K64" s="41">
        <v>0.8642984628677368</v>
      </c>
      <c r="L64" s="41">
        <v>0.10481641441583633</v>
      </c>
      <c r="M64" s="41">
        <v>0.32534345984458923</v>
      </c>
      <c r="N64" s="41">
        <v>0.14066652953624725</v>
      </c>
      <c r="O64" s="41">
        <v>0.36269623041152954</v>
      </c>
      <c r="P64" s="49"/>
      <c r="Q64" s="41">
        <v>0.020961865782737732</v>
      </c>
      <c r="R64" s="41">
        <v>0.41353917121887207</v>
      </c>
      <c r="S64" s="49"/>
      <c r="T64" s="41">
        <v>0.30372822284698486</v>
      </c>
      <c r="U64" s="41">
        <v>0.6721028089523315</v>
      </c>
      <c r="V64" s="41">
        <v>0.5674803256988525</v>
      </c>
      <c r="W64" s="41">
        <v>0.5</v>
      </c>
      <c r="X64" s="41">
        <v>0.1605709046125412</v>
      </c>
      <c r="Y64" s="41">
        <v>0.029697155579924583</v>
      </c>
      <c r="Z64" s="41">
        <v>0.4268874228000641</v>
      </c>
      <c r="AA64" s="41">
        <v>0.48266416788101196</v>
      </c>
      <c r="AB64" s="41">
        <v>0.4499046504497528</v>
      </c>
      <c r="AC64" s="41">
        <v>0.17756591737270355</v>
      </c>
      <c r="AD64" s="41">
        <v>0.4000000059604645</v>
      </c>
      <c r="AE64" s="41">
        <v>0.36852923035621643</v>
      </c>
      <c r="AF64" s="41">
        <v>0.26783478260040283</v>
      </c>
      <c r="AG64" s="41">
        <v>0.645684003829956</v>
      </c>
      <c r="AH64" s="41">
        <v>0.6386317610740662</v>
      </c>
      <c r="AI64" s="41">
        <v>0.2881280779838562</v>
      </c>
      <c r="AJ64" s="41">
        <v>0.524646520614624</v>
      </c>
      <c r="AK64" s="41">
        <v>0.2578444182872772</v>
      </c>
      <c r="AL64" s="41">
        <v>0.23342449963092804</v>
      </c>
      <c r="AM64" s="41">
        <v>0.3063950836658478</v>
      </c>
      <c r="AN64" s="41">
        <v>0.4609416127204895</v>
      </c>
      <c r="AO64" s="41">
        <v>0.30888739228248596</v>
      </c>
      <c r="AP64" s="41">
        <v>0.11679255217313766</v>
      </c>
      <c r="AQ64" s="41">
        <v>0.05914320796728134</v>
      </c>
      <c r="AR64" s="41">
        <v>0.1250046044588089</v>
      </c>
      <c r="AS64" s="41">
        <v>0.10095694661140442</v>
      </c>
      <c r="AT64" s="41">
        <v>0.0686657726764679</v>
      </c>
      <c r="AU64" s="41">
        <v>0.13673660159111023</v>
      </c>
      <c r="AV64" s="41">
        <v>0.345059871673584</v>
      </c>
      <c r="AW64" s="41">
        <v>0.2546945810317993</v>
      </c>
      <c r="AX64" s="41">
        <v>0.23619093000888824</v>
      </c>
      <c r="AY64" s="41">
        <v>0.23238308727741241</v>
      </c>
      <c r="AZ64" s="41">
        <v>0.3453868627548218</v>
      </c>
      <c r="BA64" s="41">
        <v>0.0</v>
      </c>
      <c r="BB64" s="41">
        <v>0.18067480623722076</v>
      </c>
      <c r="BC64" s="41">
        <v>0.4123517572879791</v>
      </c>
      <c r="BD64" s="41">
        <v>0.5528502464294434</v>
      </c>
      <c r="BE64" s="41">
        <v>0.5916664004325867</v>
      </c>
      <c r="BF64" s="41">
        <v>0.37502574920654297</v>
      </c>
      <c r="BG64" s="41">
        <v>0.46465441584587097</v>
      </c>
      <c r="BH64" s="41">
        <v>0.3296016454696655</v>
      </c>
      <c r="BI64" s="41">
        <v>0.3030353784561157</v>
      </c>
      <c r="BJ64" s="41">
        <v>0.49205049872398376</v>
      </c>
      <c r="BK64" s="41">
        <v>0.6938102841377258</v>
      </c>
      <c r="BL64" s="41">
        <v>0.3208300471305847</v>
      </c>
    </row>
    <row r="65" ht="12.75" customHeight="1">
      <c r="A65" s="45" t="s">
        <v>488</v>
      </c>
      <c r="B65" s="41">
        <v>0.75</v>
      </c>
      <c r="C65" s="41">
        <v>0.9424734115600586</v>
      </c>
      <c r="D65" s="41">
        <v>0.6000000238418579</v>
      </c>
      <c r="E65" s="41">
        <v>0.8636674284934998</v>
      </c>
      <c r="F65" s="41">
        <v>0.9047595858573914</v>
      </c>
      <c r="G65" s="41">
        <v>1.0</v>
      </c>
      <c r="H65" s="41">
        <v>1.0</v>
      </c>
      <c r="I65" s="41">
        <v>0.6153593063354492</v>
      </c>
      <c r="J65" s="41">
        <v>0.800000011920929</v>
      </c>
      <c r="K65" s="41">
        <v>1.0</v>
      </c>
      <c r="L65" s="41">
        <v>1.0</v>
      </c>
      <c r="M65" s="41">
        <v>0.42778480052948</v>
      </c>
      <c r="N65" s="41">
        <v>1.0</v>
      </c>
      <c r="O65" s="41">
        <v>1.0</v>
      </c>
      <c r="P65" s="49"/>
      <c r="Q65" s="41">
        <v>1.0</v>
      </c>
      <c r="R65" s="41">
        <v>1.0</v>
      </c>
      <c r="S65" s="49"/>
      <c r="T65" s="41">
        <v>1.0</v>
      </c>
      <c r="U65" s="41">
        <v>0.09970413893461227</v>
      </c>
      <c r="V65" s="41">
        <v>1.0</v>
      </c>
      <c r="W65" s="41">
        <v>1.0</v>
      </c>
      <c r="X65" s="41">
        <v>1.0</v>
      </c>
      <c r="Y65" s="41">
        <v>0.9100233316421509</v>
      </c>
      <c r="Z65" s="41">
        <v>1.0</v>
      </c>
      <c r="AA65" s="41">
        <v>0.3333333432674408</v>
      </c>
      <c r="AB65" s="41">
        <v>0.75</v>
      </c>
      <c r="AC65" s="41">
        <v>0.813309371471405</v>
      </c>
      <c r="AD65" s="41">
        <v>0.9563345909118652</v>
      </c>
      <c r="AE65" s="41">
        <v>0.8491412401199341</v>
      </c>
      <c r="AF65" s="41">
        <v>0.9719651341438293</v>
      </c>
      <c r="AG65" s="41">
        <v>1.0</v>
      </c>
      <c r="AH65" s="41">
        <v>1.0</v>
      </c>
      <c r="AI65" s="41">
        <v>0.9342859387397766</v>
      </c>
      <c r="AJ65" s="41">
        <v>0.6666666865348816</v>
      </c>
      <c r="AK65" s="41">
        <v>1.0</v>
      </c>
      <c r="AL65" s="41">
        <v>1.0</v>
      </c>
      <c r="AM65" s="41">
        <v>1.0</v>
      </c>
      <c r="AN65" s="41">
        <v>0.6666666865348816</v>
      </c>
      <c r="AO65" s="41">
        <v>0.9529122710227966</v>
      </c>
      <c r="AP65" s="41">
        <v>1.0</v>
      </c>
      <c r="AQ65" s="41">
        <v>0.6336473822593689</v>
      </c>
      <c r="AR65" s="41">
        <v>0.6804330945014954</v>
      </c>
      <c r="AS65" s="41">
        <v>0.75</v>
      </c>
      <c r="AT65" s="41">
        <v>0.7008618712425232</v>
      </c>
      <c r="AU65" s="41">
        <v>0.7894737124443054</v>
      </c>
      <c r="AV65" s="41">
        <v>1.0</v>
      </c>
      <c r="AW65" s="41">
        <v>0.5238651037216187</v>
      </c>
      <c r="AX65" s="41">
        <v>0.6823885440826416</v>
      </c>
      <c r="AY65" s="41">
        <v>1.0</v>
      </c>
      <c r="AZ65" s="41">
        <v>0.7016982436180115</v>
      </c>
      <c r="BA65" s="41">
        <v>0.7707976698875427</v>
      </c>
      <c r="BB65" s="41">
        <v>0.0</v>
      </c>
      <c r="BC65" s="41">
        <v>1.0</v>
      </c>
      <c r="BD65" s="41">
        <v>0.0</v>
      </c>
      <c r="BE65" s="41">
        <v>0.9026140570640564</v>
      </c>
      <c r="BF65" s="41">
        <v>0.8000041246414185</v>
      </c>
      <c r="BG65" s="41">
        <v>0.6526087522506714</v>
      </c>
      <c r="BH65" s="41">
        <v>1.0</v>
      </c>
      <c r="BI65" s="41">
        <v>0.5523384213447571</v>
      </c>
      <c r="BJ65" s="41"/>
      <c r="BK65" s="41"/>
      <c r="BL65" s="41"/>
    </row>
    <row r="66" ht="12.75" customHeight="1">
      <c r="A66" s="45" t="s">
        <v>490</v>
      </c>
      <c r="B66" s="41">
        <v>0.5</v>
      </c>
      <c r="C66" s="41">
        <v>0.17257975041866302</v>
      </c>
      <c r="D66" s="41">
        <v>0.75</v>
      </c>
      <c r="E66" s="41">
        <v>0.977164089679718</v>
      </c>
      <c r="F66" s="41">
        <v>1.0</v>
      </c>
      <c r="G66" s="41">
        <v>0.9496264457702637</v>
      </c>
      <c r="H66" s="41">
        <v>0.5981660485267639</v>
      </c>
      <c r="I66" s="41">
        <v>1.0</v>
      </c>
      <c r="J66" s="41">
        <v>0.800000011920929</v>
      </c>
      <c r="K66" s="41">
        <v>1.0</v>
      </c>
      <c r="L66" s="41">
        <v>1.0</v>
      </c>
      <c r="M66" s="41">
        <v>0.919041633605957</v>
      </c>
      <c r="N66" s="41">
        <v>1.0</v>
      </c>
      <c r="O66" s="41">
        <v>1.0</v>
      </c>
      <c r="P66" s="49"/>
      <c r="Q66" s="41">
        <v>1.0</v>
      </c>
      <c r="R66" s="41">
        <v>1.0</v>
      </c>
      <c r="S66" s="49"/>
      <c r="T66" s="41">
        <v>1.0</v>
      </c>
      <c r="U66" s="41">
        <v>0.19940827786922455</v>
      </c>
      <c r="V66" s="41">
        <v>1.0</v>
      </c>
      <c r="W66" s="41">
        <v>1.0</v>
      </c>
      <c r="X66" s="41">
        <v>1.0</v>
      </c>
      <c r="Y66" s="41">
        <v>0.9100233316421509</v>
      </c>
      <c r="Z66" s="41">
        <v>1.0</v>
      </c>
      <c r="AA66" s="41">
        <v>1.0</v>
      </c>
      <c r="AB66" s="41">
        <v>1.0</v>
      </c>
      <c r="AC66" s="41">
        <v>1.0</v>
      </c>
      <c r="AD66" s="41">
        <v>0.8876966834068298</v>
      </c>
      <c r="AE66" s="41">
        <v>0.8491412401199341</v>
      </c>
      <c r="AF66" s="41">
        <v>1.0</v>
      </c>
      <c r="AG66" s="41">
        <v>1.0</v>
      </c>
      <c r="AH66" s="41">
        <v>1.0</v>
      </c>
      <c r="AI66" s="41">
        <v>0.929663896560669</v>
      </c>
      <c r="AJ66" s="41">
        <v>1.0</v>
      </c>
      <c r="AK66" s="41">
        <v>0.31134745478630066</v>
      </c>
      <c r="AL66" s="41">
        <v>1.0</v>
      </c>
      <c r="AM66" s="41">
        <v>0.6666666865348816</v>
      </c>
      <c r="AN66" s="41">
        <v>0.9617900252342224</v>
      </c>
      <c r="AO66" s="41">
        <v>1.0</v>
      </c>
      <c r="AP66" s="41">
        <v>0.7454788088798523</v>
      </c>
      <c r="AQ66" s="41">
        <v>0.6804330945014954</v>
      </c>
      <c r="AR66" s="41">
        <v>1.0</v>
      </c>
      <c r="AS66" s="41">
        <v>0.7162933349609375</v>
      </c>
      <c r="AT66" s="41">
        <v>0.8125</v>
      </c>
      <c r="AU66" s="41">
        <v>1.0</v>
      </c>
      <c r="AV66" s="41">
        <v>1.0</v>
      </c>
      <c r="AW66" s="41">
        <v>1.0</v>
      </c>
      <c r="AX66" s="41">
        <v>0.6888537406921387</v>
      </c>
      <c r="AY66" s="41">
        <v>0.975501298904419</v>
      </c>
      <c r="AZ66" s="41">
        <v>0.9513294100761414</v>
      </c>
      <c r="BA66" s="41">
        <v>0.0</v>
      </c>
      <c r="BB66" s="41">
        <v>1.0</v>
      </c>
      <c r="BC66" s="41">
        <v>0.8306105732917786</v>
      </c>
      <c r="BD66" s="41">
        <v>0.9185156226158142</v>
      </c>
      <c r="BE66" s="41">
        <v>0.8333333134651184</v>
      </c>
      <c r="BF66" s="41">
        <v>1.0</v>
      </c>
      <c r="BG66" s="41">
        <v>1.0</v>
      </c>
      <c r="BH66" s="41"/>
      <c r="BI66" s="41"/>
      <c r="BJ66" s="41"/>
      <c r="BK66" s="41"/>
      <c r="BL66" s="41"/>
    </row>
    <row r="67" ht="12.75" customHeight="1">
      <c r="A67" s="45" t="s">
        <v>174</v>
      </c>
      <c r="B67" s="41">
        <v>0.6032882928848267</v>
      </c>
      <c r="C67" s="41">
        <v>0.3417946398258209</v>
      </c>
      <c r="D67" s="41">
        <v>0.34319350123405457</v>
      </c>
      <c r="E67" s="41">
        <v>0.3880479633808136</v>
      </c>
      <c r="F67" s="41">
        <v>0.3729374408721924</v>
      </c>
      <c r="G67" s="41">
        <v>0.4701310992240906</v>
      </c>
      <c r="H67" s="41">
        <v>0.24702976644039154</v>
      </c>
      <c r="I67" s="41">
        <v>0.4666806161403656</v>
      </c>
      <c r="J67" s="41">
        <v>0.436271995306015</v>
      </c>
      <c r="K67" s="41">
        <v>0.40703389048576355</v>
      </c>
      <c r="L67" s="41">
        <v>0.45964762568473816</v>
      </c>
      <c r="M67" s="41">
        <v>0.5524024963378906</v>
      </c>
      <c r="N67" s="41">
        <v>0.459757000207901</v>
      </c>
      <c r="O67" s="41">
        <v>0.7409044504165649</v>
      </c>
      <c r="P67" s="49"/>
      <c r="Q67" s="41">
        <v>0.5587886571884155</v>
      </c>
      <c r="R67" s="41">
        <v>0.5890157222747803</v>
      </c>
      <c r="S67" s="49"/>
      <c r="T67" s="41">
        <v>0.41981327533721924</v>
      </c>
      <c r="U67" s="41">
        <v>0.5048763751983643</v>
      </c>
      <c r="V67" s="41">
        <v>0.5255177617073059</v>
      </c>
      <c r="W67" s="41">
        <v>0.5480008125305176</v>
      </c>
      <c r="X67" s="41">
        <v>0.49017471075057983</v>
      </c>
      <c r="Y67" s="41">
        <v>0.42853844165802</v>
      </c>
      <c r="Z67" s="41">
        <v>0.3903036117553711</v>
      </c>
      <c r="AA67" s="41">
        <v>0.6286855936050415</v>
      </c>
      <c r="AB67" s="41">
        <v>0.4544518291950226</v>
      </c>
      <c r="AC67" s="41">
        <v>0.5127410888671875</v>
      </c>
      <c r="AD67" s="41">
        <v>0.4051927328109741</v>
      </c>
      <c r="AE67" s="41">
        <v>0.3872871696949005</v>
      </c>
      <c r="AF67" s="41">
        <v>0.5366886258125305</v>
      </c>
      <c r="AG67" s="41">
        <v>0.5375207662582397</v>
      </c>
      <c r="AH67" s="41">
        <v>0.42964500188827515</v>
      </c>
      <c r="AI67" s="41">
        <v>0.48489171266555786</v>
      </c>
      <c r="AJ67" s="41">
        <v>0.3411480486392975</v>
      </c>
      <c r="AK67" s="41">
        <v>0.3682657778263092</v>
      </c>
      <c r="AL67" s="41">
        <v>0.5806550979614258</v>
      </c>
      <c r="AM67" s="41">
        <v>0.6211193799972534</v>
      </c>
      <c r="AN67" s="41">
        <v>0.5058888792991638</v>
      </c>
      <c r="AO67" s="41">
        <v>0.3662716746330261</v>
      </c>
      <c r="AP67" s="41">
        <v>0.460135281085968</v>
      </c>
      <c r="AQ67" s="41">
        <v>0.4804801940917969</v>
      </c>
      <c r="AR67" s="41">
        <v>0.4919528365135193</v>
      </c>
      <c r="AS67" s="41">
        <v>0.4847841262817383</v>
      </c>
      <c r="AT67" s="41">
        <v>0.46906158328056335</v>
      </c>
      <c r="AU67" s="41">
        <v>0.3503306210041046</v>
      </c>
      <c r="AV67" s="41">
        <v>0.6556563973426819</v>
      </c>
      <c r="AW67" s="41">
        <v>0.4902421236038208</v>
      </c>
      <c r="AX67" s="41">
        <v>0.5162784457206726</v>
      </c>
      <c r="AY67" s="41">
        <v>0.5152002573013306</v>
      </c>
      <c r="AZ67" s="41">
        <v>0.3495562970638275</v>
      </c>
      <c r="BA67" s="41">
        <v>0.326897531747818</v>
      </c>
      <c r="BB67" s="41">
        <v>0.3392159938812256</v>
      </c>
      <c r="BC67" s="41">
        <v>0.39414864778518677</v>
      </c>
      <c r="BD67" s="41">
        <v>0.5013827085494995</v>
      </c>
      <c r="BE67" s="41">
        <v>0.4803823232650757</v>
      </c>
      <c r="BF67" s="41">
        <v>0.36237579584121704</v>
      </c>
      <c r="BG67" s="41">
        <v>0.3939776122570038</v>
      </c>
      <c r="BH67" s="41">
        <v>0.3256176710128784</v>
      </c>
      <c r="BI67" s="41">
        <v>0.3561107814311981</v>
      </c>
      <c r="BJ67" s="41">
        <v>0.4195117950439453</v>
      </c>
      <c r="BK67" s="41">
        <v>0.5499028563499451</v>
      </c>
      <c r="BL67" s="41">
        <v>0.48795658349990845</v>
      </c>
    </row>
    <row r="68" ht="12.75" customHeight="1">
      <c r="A68" s="90" t="s">
        <v>176</v>
      </c>
      <c r="B68" s="102">
        <v>4.370668411254883</v>
      </c>
      <c r="C68" s="102">
        <v>4.118345260620117</v>
      </c>
      <c r="D68" s="102">
        <v>4.107159614562988</v>
      </c>
      <c r="E68" s="102">
        <v>4.355617046356201</v>
      </c>
      <c r="F68" s="102">
        <v>4.4065399169921875</v>
      </c>
      <c r="G68" s="102">
        <v>4.214920997619629</v>
      </c>
      <c r="H68" s="102">
        <v>4.183865070343018</v>
      </c>
      <c r="I68" s="102">
        <v>4.317075729370117</v>
      </c>
      <c r="J68" s="102">
        <v>4.21875</v>
      </c>
      <c r="K68" s="102">
        <v>4.356005668640137</v>
      </c>
      <c r="L68" s="102">
        <v>4.315078258514404</v>
      </c>
      <c r="M68" s="102">
        <v>4.411286354064941</v>
      </c>
      <c r="N68" s="102">
        <v>4.479756832122803</v>
      </c>
      <c r="O68" s="102">
        <v>4.582086563110352</v>
      </c>
      <c r="P68" s="49">
        <v>4.396727085113525</v>
      </c>
      <c r="Q68" s="102">
        <v>4.2259016036987305</v>
      </c>
      <c r="R68" s="102">
        <v>4.505192756652832</v>
      </c>
      <c r="S68" s="49"/>
      <c r="T68" s="102">
        <v>4.287316799163818</v>
      </c>
      <c r="U68" s="102">
        <v>4.503942966461182</v>
      </c>
      <c r="V68" s="102">
        <v>4.287705898284912</v>
      </c>
      <c r="W68" s="102">
        <v>4.336055278778076</v>
      </c>
      <c r="X68" s="102">
        <v>4.419775009155273</v>
      </c>
      <c r="Y68" s="102">
        <v>4.334932327270508</v>
      </c>
      <c r="Z68" s="102">
        <v>4.199565887451172</v>
      </c>
      <c r="AA68" s="102">
        <v>4.524290084838867</v>
      </c>
      <c r="AB68" s="102">
        <v>4.312906265258789</v>
      </c>
      <c r="AC68" s="102">
        <v>4.5541276931762695</v>
      </c>
      <c r="AD68" s="102">
        <v>4.274250030517578</v>
      </c>
      <c r="AE68" s="102">
        <v>4.331304550170898</v>
      </c>
      <c r="AF68" s="102">
        <v>4.326286315917969</v>
      </c>
      <c r="AG68" s="102">
        <v>4.202304840087891</v>
      </c>
      <c r="AH68" s="102">
        <v>4.364043712615967</v>
      </c>
      <c r="AI68" s="102">
        <v>4.395534992218018</v>
      </c>
      <c r="AJ68" s="102">
        <v>4.141582489013672</v>
      </c>
      <c r="AK68" s="102">
        <v>4.088435649871826</v>
      </c>
      <c r="AL68" s="102">
        <v>4.444400310516357</v>
      </c>
      <c r="AM68" s="102">
        <v>4.356200695037842</v>
      </c>
      <c r="AN68" s="102">
        <v>4.425707817077637</v>
      </c>
      <c r="AO68" s="102">
        <v>4.179108619689941</v>
      </c>
      <c r="AP68" s="102">
        <v>3.9166488647460938</v>
      </c>
      <c r="AQ68" s="102">
        <v>4.14774227142334</v>
      </c>
      <c r="AR68" s="102">
        <v>4.323855876922607</v>
      </c>
      <c r="AS68" s="102">
        <v>4.175284385681152</v>
      </c>
      <c r="AT68" s="102">
        <v>4.001486301422119</v>
      </c>
      <c r="AU68" s="102">
        <v>4.019857406616211</v>
      </c>
      <c r="AV68" s="102">
        <v>4.542311668395996</v>
      </c>
      <c r="AW68" s="102">
        <v>4.180880069732666</v>
      </c>
      <c r="AX68" s="102">
        <v>4.2505388259887695</v>
      </c>
      <c r="AY68" s="102">
        <v>4.302455425262451</v>
      </c>
      <c r="AZ68" s="102">
        <v>3.9954378604888916</v>
      </c>
      <c r="BA68" s="102">
        <v>4.156948566436768</v>
      </c>
      <c r="BB68" s="102">
        <v>3.970243453979492</v>
      </c>
      <c r="BC68" s="102">
        <v>3.9934396743774414</v>
      </c>
      <c r="BD68" s="102">
        <v>4.415141582489014</v>
      </c>
      <c r="BE68" s="102">
        <v>4.240199089050293</v>
      </c>
      <c r="BF68" s="102">
        <v>4.158384323120117</v>
      </c>
      <c r="BG68" s="102">
        <v>4.285537242889404</v>
      </c>
      <c r="BH68" s="102">
        <v>4.000822067260742</v>
      </c>
      <c r="BI68" s="102">
        <v>4.228569507598877</v>
      </c>
      <c r="BJ68" s="102">
        <v>4.358424186706543</v>
      </c>
      <c r="BK68" s="102">
        <v>4.516953945159912</v>
      </c>
      <c r="BL68" s="102">
        <v>4.463716983795166</v>
      </c>
    </row>
    <row r="69" ht="12.75" customHeight="1">
      <c r="A69" s="45" t="s">
        <v>473</v>
      </c>
      <c r="B69" s="41">
        <v>2.882542903535068E-4</v>
      </c>
      <c r="C69" s="41">
        <v>0.0055951387621462345</v>
      </c>
      <c r="D69" s="41">
        <v>0.026311365887522697</v>
      </c>
      <c r="E69" s="41">
        <v>0.015999533236026764</v>
      </c>
      <c r="F69" s="41">
        <v>0.0042292349971830845</v>
      </c>
      <c r="G69" s="41">
        <v>0.003847916377708316</v>
      </c>
      <c r="H69" s="41">
        <v>0.013533300720155239</v>
      </c>
      <c r="I69" s="41">
        <v>0.0037339599803090096</v>
      </c>
      <c r="J69" s="41">
        <v>0.05162963271141052</v>
      </c>
      <c r="K69" s="41">
        <v>0.01417065691202879</v>
      </c>
      <c r="L69" s="41">
        <v>0.006811303552240133</v>
      </c>
      <c r="M69" s="41">
        <v>8.163118618540466E-4</v>
      </c>
      <c r="N69" s="41">
        <v>0.007838517427444458</v>
      </c>
      <c r="O69" s="41">
        <v>0.0017628257628530264</v>
      </c>
      <c r="P69" s="49">
        <v>0.008304556831717491</v>
      </c>
      <c r="Q69" s="41">
        <v>9.199534542858601E-4</v>
      </c>
      <c r="R69" s="41">
        <v>0.0036348041612654924</v>
      </c>
      <c r="S69" s="49"/>
      <c r="T69" s="41">
        <v>7.013489375822246E-4</v>
      </c>
      <c r="U69" s="41">
        <v>0.004978154320269823</v>
      </c>
      <c r="V69" s="41">
        <v>0.03118816949427128</v>
      </c>
      <c r="W69" s="41">
        <v>0.0060661896131932735</v>
      </c>
      <c r="X69" s="41">
        <v>0.003087911754846573</v>
      </c>
      <c r="Y69" s="41">
        <v>0.005363669712096453</v>
      </c>
      <c r="Z69" s="41">
        <v>0.027942627668380737</v>
      </c>
      <c r="AA69" s="41">
        <v>0.0010495255701243877</v>
      </c>
      <c r="AB69" s="41">
        <v>0.0013115297770127654</v>
      </c>
      <c r="AC69" s="41">
        <v>0.005128474906086922</v>
      </c>
      <c r="AD69" s="41">
        <v>0.0033544152975082397</v>
      </c>
      <c r="AE69" s="41">
        <v>0.001333876745775342</v>
      </c>
      <c r="AF69" s="41">
        <v>0.0031339291017502546</v>
      </c>
      <c r="AG69" s="41">
        <v>0.009132567793130875</v>
      </c>
      <c r="AH69" s="41">
        <v>4.3945692596025765E-4</v>
      </c>
      <c r="AI69" s="41">
        <v>0.002440893091261387</v>
      </c>
      <c r="AJ69" s="41">
        <v>0.005404642783105373</v>
      </c>
      <c r="AK69" s="41">
        <v>0.002981810597702861</v>
      </c>
      <c r="AL69" s="41">
        <v>0.0036253598518669605</v>
      </c>
      <c r="AM69" s="41">
        <v>0.02105681225657463</v>
      </c>
      <c r="AN69" s="41">
        <v>0.052535295486450195</v>
      </c>
      <c r="AO69" s="41">
        <v>0.008784672245383263</v>
      </c>
      <c r="AP69" s="41">
        <v>0.006337215192615986</v>
      </c>
      <c r="AQ69" s="41">
        <v>0.0021152212284505367</v>
      </c>
      <c r="AR69" s="41">
        <v>0.01867748238146305</v>
      </c>
      <c r="AS69" s="41">
        <v>0.01706554740667343</v>
      </c>
      <c r="AT69" s="41">
        <v>0.0014188451459631324</v>
      </c>
      <c r="AU69" s="41">
        <v>0.015384236350655556</v>
      </c>
      <c r="AV69" s="41">
        <v>0.014614473097026348</v>
      </c>
      <c r="AW69" s="41">
        <v>0.0028488505631685257</v>
      </c>
      <c r="AX69" s="41">
        <v>0.008975391276180744</v>
      </c>
      <c r="AY69" s="41">
        <v>0.003123820060864091</v>
      </c>
      <c r="AZ69" s="41">
        <v>0.007964151911437511</v>
      </c>
      <c r="BA69" s="41">
        <v>0.06621889024972916</v>
      </c>
      <c r="BB69" s="41">
        <v>0.04092707484960556</v>
      </c>
      <c r="BC69" s="41">
        <v>0.013457049615681171</v>
      </c>
      <c r="BD69" s="41">
        <v>0.0027493927627801895</v>
      </c>
      <c r="BE69" s="41">
        <v>0.0021839470136910677</v>
      </c>
      <c r="BF69" s="41">
        <v>0.0017877077916637063</v>
      </c>
      <c r="BG69" s="41">
        <v>0.006409381050616503</v>
      </c>
      <c r="BH69" s="41">
        <v>0.0014011390740051866</v>
      </c>
      <c r="BI69" s="41">
        <v>0.006329325959086418</v>
      </c>
      <c r="BJ69" s="41"/>
      <c r="BK69" s="41"/>
      <c r="BL69" s="41"/>
    </row>
    <row r="70" ht="12.75" customHeight="1">
      <c r="A70" s="45" t="s">
        <v>474</v>
      </c>
      <c r="B70" s="41">
        <v>1102.0</v>
      </c>
      <c r="C70" s="41">
        <v>193.0</v>
      </c>
      <c r="D70" s="41">
        <v>192.0</v>
      </c>
      <c r="E70" s="41">
        <v>195.0</v>
      </c>
      <c r="F70" s="41">
        <v>194.0</v>
      </c>
      <c r="G70" s="41">
        <v>197.0</v>
      </c>
      <c r="H70" s="41">
        <v>192.0</v>
      </c>
      <c r="I70" s="41">
        <v>294.0</v>
      </c>
      <c r="J70" s="41">
        <v>192.0</v>
      </c>
      <c r="K70" s="41">
        <v>193.0</v>
      </c>
      <c r="L70" s="41">
        <v>195.0</v>
      </c>
      <c r="M70" s="41">
        <v>300.0</v>
      </c>
      <c r="N70" s="41">
        <v>192.0</v>
      </c>
      <c r="O70" s="41">
        <v>203.0</v>
      </c>
      <c r="P70" s="49">
        <v>192.0</v>
      </c>
      <c r="Q70" s="41">
        <v>192.0</v>
      </c>
      <c r="R70" s="41">
        <v>199.0</v>
      </c>
      <c r="S70" s="49"/>
      <c r="T70" s="41">
        <v>198.0</v>
      </c>
      <c r="U70" s="41">
        <v>200.0</v>
      </c>
      <c r="V70" s="41">
        <v>192.0</v>
      </c>
      <c r="W70" s="41">
        <v>194.0</v>
      </c>
      <c r="X70" s="41">
        <v>197.0</v>
      </c>
      <c r="Y70" s="41">
        <v>192.0</v>
      </c>
      <c r="Z70" s="41">
        <v>192.0</v>
      </c>
      <c r="AA70" s="41">
        <v>395.0</v>
      </c>
      <c r="AB70" s="41">
        <v>391.0</v>
      </c>
      <c r="AC70" s="41">
        <v>192.0</v>
      </c>
      <c r="AD70" s="41">
        <v>196.0</v>
      </c>
      <c r="AE70" s="41">
        <v>192.0</v>
      </c>
      <c r="AF70" s="41">
        <v>197.0</v>
      </c>
      <c r="AG70" s="41">
        <v>300.0</v>
      </c>
      <c r="AH70" s="41">
        <v>206.0</v>
      </c>
      <c r="AI70" s="41">
        <v>201.0</v>
      </c>
      <c r="AJ70" s="41">
        <v>193.0</v>
      </c>
      <c r="AK70" s="41">
        <v>192.0</v>
      </c>
      <c r="AL70" s="41">
        <v>192.0</v>
      </c>
      <c r="AM70" s="41">
        <v>200.0</v>
      </c>
      <c r="AN70" s="41">
        <v>192.0</v>
      </c>
      <c r="AO70" s="41">
        <v>200.0</v>
      </c>
      <c r="AP70" s="41">
        <v>192.0</v>
      </c>
      <c r="AQ70" s="41">
        <v>204.0</v>
      </c>
      <c r="AR70" s="41">
        <v>295.0</v>
      </c>
      <c r="AS70" s="41">
        <v>197.0</v>
      </c>
      <c r="AT70" s="41">
        <v>194.0</v>
      </c>
      <c r="AU70" s="41">
        <v>194.0</v>
      </c>
      <c r="AV70" s="41">
        <v>319.0</v>
      </c>
      <c r="AW70" s="41">
        <v>593.0</v>
      </c>
      <c r="AX70" s="41">
        <v>428.0</v>
      </c>
      <c r="AY70" s="41">
        <v>1024.0</v>
      </c>
      <c r="AZ70" s="41">
        <v>289.0</v>
      </c>
      <c r="BA70" s="41">
        <v>194.0</v>
      </c>
      <c r="BB70" s="41">
        <v>195.0</v>
      </c>
      <c r="BC70" s="41">
        <v>192.0</v>
      </c>
      <c r="BD70" s="41">
        <v>202.0</v>
      </c>
      <c r="BE70" s="41">
        <v>192.0</v>
      </c>
      <c r="BF70" s="41">
        <v>390.0</v>
      </c>
      <c r="BG70" s="41">
        <v>198.0</v>
      </c>
      <c r="BH70" s="41">
        <v>313.0</v>
      </c>
      <c r="BI70" s="41">
        <v>196.0</v>
      </c>
      <c r="BJ70" s="41">
        <v>194.0</v>
      </c>
      <c r="BK70" s="41">
        <v>197.0</v>
      </c>
      <c r="BL70" s="41">
        <v>193.0</v>
      </c>
    </row>
    <row r="71" ht="12.75" customHeight="1">
      <c r="A71" s="45" t="s">
        <v>179</v>
      </c>
      <c r="B71" s="41">
        <v>1.9230015277862549</v>
      </c>
      <c r="C71" s="41">
        <v>1.8746364116668701</v>
      </c>
      <c r="D71" s="41">
        <v>1.9430040121078491</v>
      </c>
      <c r="E71" s="41">
        <v>2.0441956520080566</v>
      </c>
      <c r="F71" s="41">
        <v>1.9316078424453735</v>
      </c>
      <c r="G71" s="41">
        <v>1.8640562295913696</v>
      </c>
      <c r="H71" s="41">
        <v>1.9812419414520264</v>
      </c>
      <c r="I71" s="41">
        <v>1.9272472858428955</v>
      </c>
      <c r="J71" s="41">
        <v>2.003776788711548</v>
      </c>
      <c r="K71" s="41">
        <v>2.005035877227783</v>
      </c>
      <c r="L71" s="41">
        <v>2.002065420150757</v>
      </c>
      <c r="M71" s="41">
        <v>1.891130805015564</v>
      </c>
      <c r="N71" s="41">
        <v>2.0125181674957275</v>
      </c>
      <c r="O71" s="41">
        <v>2.0563600063323975</v>
      </c>
      <c r="P71" s="49">
        <v>1.9629161357879639</v>
      </c>
      <c r="Q71" s="41">
        <v>1.7504445314407349</v>
      </c>
      <c r="R71" s="41">
        <v>1.978255271911621</v>
      </c>
      <c r="S71" s="49"/>
      <c r="T71" s="41">
        <v>1.825230598449707</v>
      </c>
      <c r="U71" s="41">
        <v>1.9939992427825928</v>
      </c>
      <c r="V71" s="41">
        <v>1.9649109840393066</v>
      </c>
      <c r="W71" s="41">
        <v>1.9209442138671875</v>
      </c>
      <c r="X71" s="41">
        <v>2.0132269859313965</v>
      </c>
      <c r="Y71" s="41">
        <v>2.0096182823181152</v>
      </c>
      <c r="Z71" s="41">
        <v>1.922540545463562</v>
      </c>
      <c r="AA71" s="41">
        <v>1.925123929977417</v>
      </c>
      <c r="AB71" s="41">
        <v>1.8374037742614746</v>
      </c>
      <c r="AC71" s="41">
        <v>2.0507962703704834</v>
      </c>
      <c r="AD71" s="41">
        <v>1.9529178142547607</v>
      </c>
      <c r="AE71" s="41">
        <v>2.012031078338623</v>
      </c>
      <c r="AF71" s="41">
        <v>2.043917179107666</v>
      </c>
      <c r="AG71" s="41">
        <v>1.884727954864502</v>
      </c>
      <c r="AH71" s="41">
        <v>1.9635727405548096</v>
      </c>
      <c r="AI71" s="41">
        <v>2.0623252391815186</v>
      </c>
      <c r="AJ71" s="41">
        <v>1.9619832038879395</v>
      </c>
      <c r="AK71" s="41">
        <v>1.9620602130889893</v>
      </c>
      <c r="AL71" s="41">
        <v>2.111626625061035</v>
      </c>
      <c r="AM71" s="41">
        <v>2.0481455326080322</v>
      </c>
      <c r="AN71" s="41">
        <v>2.134463310241699</v>
      </c>
      <c r="AO71" s="41">
        <v>1.8910651206970215</v>
      </c>
      <c r="AP71" s="41">
        <v>1.7098203897476196</v>
      </c>
      <c r="AQ71" s="41">
        <v>1.8803080320358276</v>
      </c>
      <c r="AR71" s="41">
        <v>1.9366908073425293</v>
      </c>
      <c r="AS71" s="41">
        <v>2.0588905811309814</v>
      </c>
      <c r="AT71" s="41">
        <v>1.8506265878677368</v>
      </c>
      <c r="AU71" s="41">
        <v>1.9577521085739136</v>
      </c>
      <c r="AV71" s="41">
        <v>2.1368610858917236</v>
      </c>
      <c r="AW71" s="41">
        <v>1.9423329830169678</v>
      </c>
      <c r="AX71" s="41">
        <v>1.9737216234207153</v>
      </c>
      <c r="AY71" s="41">
        <v>2.0186238288879395</v>
      </c>
      <c r="AZ71" s="41">
        <v>1.93994140625</v>
      </c>
      <c r="BA71" s="41">
        <v>2.040470838546753</v>
      </c>
      <c r="BB71" s="41">
        <v>1.8536423444747925</v>
      </c>
      <c r="BC71" s="41">
        <v>1.919735074043274</v>
      </c>
      <c r="BD71" s="41">
        <v>2.051851749420166</v>
      </c>
      <c r="BE71" s="41">
        <v>2.1742615699768066</v>
      </c>
      <c r="BF71" s="41">
        <v>1.9035793542861938</v>
      </c>
      <c r="BG71" s="41">
        <v>1.9492110013961792</v>
      </c>
      <c r="BH71" s="41">
        <v>2.0000336170196533</v>
      </c>
      <c r="BI71" s="41">
        <v>2.093693256378174</v>
      </c>
      <c r="BJ71" s="41">
        <v>2.0959300994873047</v>
      </c>
      <c r="BK71" s="41">
        <v>2.1971137523651123</v>
      </c>
      <c r="BL71" s="41">
        <v>2.1138999462127686</v>
      </c>
    </row>
    <row r="72" ht="12.75" customHeight="1">
      <c r="A72" s="45" t="s">
        <v>198</v>
      </c>
      <c r="B72" s="41">
        <v>0.460113525390625</v>
      </c>
      <c r="C72" s="41">
        <v>0.4441271424293518</v>
      </c>
      <c r="D72" s="41">
        <v>0.4457795023918152</v>
      </c>
      <c r="E72" s="41">
        <v>0.493135541677475</v>
      </c>
      <c r="F72" s="41">
        <v>0.5368627905845642</v>
      </c>
      <c r="G72" s="41">
        <v>0.47874581813812256</v>
      </c>
      <c r="H72" s="41">
        <v>0.48313456773757935</v>
      </c>
      <c r="I72" s="41">
        <v>0.514677107334137</v>
      </c>
      <c r="J72" s="41">
        <v>0.5918071269989014</v>
      </c>
      <c r="K72" s="41">
        <v>0.47778746485710144</v>
      </c>
      <c r="L72" s="41">
        <v>0.5033026337623596</v>
      </c>
      <c r="M72" s="41">
        <v>0.527580201625824</v>
      </c>
      <c r="N72" s="41">
        <v>0.49974262714385986</v>
      </c>
      <c r="O72" s="41">
        <v>0.46540507674217224</v>
      </c>
      <c r="P72" s="49">
        <v>0.5269322395324707</v>
      </c>
      <c r="Q72" s="41">
        <v>0.49914121627807617</v>
      </c>
      <c r="R72" s="41">
        <v>0.44856971502304077</v>
      </c>
      <c r="S72" s="49"/>
      <c r="T72" s="41">
        <v>0.445070743560791</v>
      </c>
      <c r="U72" s="41">
        <v>0.4696415066719055</v>
      </c>
      <c r="V72" s="41">
        <v>0.47990676760673523</v>
      </c>
      <c r="W72" s="41">
        <v>0.45006051659584045</v>
      </c>
      <c r="X72" s="41">
        <v>0.47249603271484375</v>
      </c>
      <c r="Y72" s="41">
        <v>0.4982512295246124</v>
      </c>
      <c r="Z72" s="41">
        <v>0.45222222805023193</v>
      </c>
      <c r="AA72" s="41">
        <v>0.5938706994056702</v>
      </c>
      <c r="AB72" s="41">
        <v>0.5442496538162231</v>
      </c>
      <c r="AC72" s="41">
        <v>0.5689026713371277</v>
      </c>
      <c r="AD72" s="41">
        <v>0.6569560766220093</v>
      </c>
      <c r="AE72" s="41">
        <v>0.5681475400924683</v>
      </c>
      <c r="AF72" s="41">
        <v>0.5328540205955505</v>
      </c>
      <c r="AG72" s="41">
        <v>0.40773671865463257</v>
      </c>
      <c r="AH72" s="41">
        <v>0.4843330979347229</v>
      </c>
      <c r="AI72" s="41">
        <v>0.47543060779571533</v>
      </c>
      <c r="AJ72" s="41">
        <v>0.4428628385066986</v>
      </c>
      <c r="AK72" s="41">
        <v>0.4726318120956421</v>
      </c>
      <c r="AL72" s="41">
        <v>0.42960646748542786</v>
      </c>
      <c r="AM72" s="41">
        <v>0.48570820689201355</v>
      </c>
      <c r="AN72" s="41">
        <v>0.4954487383365631</v>
      </c>
      <c r="AO72" s="41">
        <v>0.486648291349411</v>
      </c>
      <c r="AP72" s="41">
        <v>0.47925251722335815</v>
      </c>
      <c r="AQ72" s="41">
        <v>0.4361705482006073</v>
      </c>
      <c r="AR72" s="41">
        <v>0.5236751437187195</v>
      </c>
      <c r="AS72" s="41">
        <v>0.460234671831131</v>
      </c>
      <c r="AT72" s="41">
        <v>0.45670315623283386</v>
      </c>
      <c r="AU72" s="41">
        <v>0.40278682112693787</v>
      </c>
      <c r="AV72" s="41">
        <v>0.4676637649536133</v>
      </c>
      <c r="AW72" s="41">
        <v>0.43277785181999207</v>
      </c>
      <c r="AX72" s="41">
        <v>0.47352465987205505</v>
      </c>
      <c r="AY72" s="41">
        <v>0.40277576446533203</v>
      </c>
      <c r="AZ72" s="41">
        <v>0.4447060525417328</v>
      </c>
      <c r="BA72" s="41">
        <v>0.4204014539718628</v>
      </c>
      <c r="BB72" s="41">
        <v>0.4504546821117401</v>
      </c>
      <c r="BC72" s="41">
        <v>0.4735308885574341</v>
      </c>
      <c r="BD72" s="41">
        <v>0.49717849493026733</v>
      </c>
      <c r="BE72" s="41">
        <v>0.44475510716438293</v>
      </c>
      <c r="BF72" s="41">
        <v>0.3851356506347656</v>
      </c>
      <c r="BG72" s="41">
        <v>0.43443530797958374</v>
      </c>
      <c r="BH72" s="41">
        <v>0.4121626913547516</v>
      </c>
      <c r="BI72" s="41">
        <v>0.44817984104156494</v>
      </c>
      <c r="BJ72" s="41">
        <v>0.4156619608402252</v>
      </c>
      <c r="BK72" s="41">
        <v>0.5161260366439819</v>
      </c>
      <c r="BL72" s="41">
        <v>0.5310782790184021</v>
      </c>
    </row>
    <row r="73" ht="12.75" customHeight="1">
      <c r="A73" s="45" t="s">
        <v>204</v>
      </c>
      <c r="B73" s="41">
        <v>1.987553596496582</v>
      </c>
      <c r="C73" s="41">
        <v>1.79958176612854</v>
      </c>
      <c r="D73" s="41">
        <v>1.7183762788772583</v>
      </c>
      <c r="E73" s="41">
        <v>1.8182859420776367</v>
      </c>
      <c r="F73" s="41">
        <v>1.938069462776184</v>
      </c>
      <c r="G73" s="41">
        <v>1.8721188306808472</v>
      </c>
      <c r="H73" s="41">
        <v>1.7194886207580566</v>
      </c>
      <c r="I73" s="41">
        <v>1.8751516342163086</v>
      </c>
      <c r="J73" s="41">
        <v>1.6231663227081299</v>
      </c>
      <c r="K73" s="41">
        <v>1.8731826543807983</v>
      </c>
      <c r="L73" s="41">
        <v>1.809710144996643</v>
      </c>
      <c r="M73" s="41">
        <v>1.9925755262374878</v>
      </c>
      <c r="N73" s="41">
        <v>1.9674960374832153</v>
      </c>
      <c r="O73" s="41">
        <v>2.060321569442749</v>
      </c>
      <c r="P73" s="49">
        <v>1.9068787097930908</v>
      </c>
      <c r="Q73" s="41">
        <v>1.9763154983520508</v>
      </c>
      <c r="R73" s="41">
        <v>2.0783679485321045</v>
      </c>
      <c r="S73" s="49"/>
      <c r="T73" s="41">
        <v>2.0170154571533203</v>
      </c>
      <c r="U73" s="41">
        <v>2.0403025150299072</v>
      </c>
      <c r="V73" s="41">
        <v>1.8428881168365479</v>
      </c>
      <c r="W73" s="41">
        <v>1.965050458908081</v>
      </c>
      <c r="X73" s="41">
        <v>1.9340521097183228</v>
      </c>
      <c r="Y73" s="41">
        <v>1.827062726020813</v>
      </c>
      <c r="Z73" s="41">
        <v>1.824803352355957</v>
      </c>
      <c r="AA73" s="41">
        <v>2.005295515060425</v>
      </c>
      <c r="AB73" s="41">
        <v>1.9312527179718018</v>
      </c>
      <c r="AC73" s="41">
        <v>1.9344290494918823</v>
      </c>
      <c r="AD73" s="41">
        <v>1.664375901222229</v>
      </c>
      <c r="AE73" s="41">
        <v>1.7511258125305176</v>
      </c>
      <c r="AF73" s="41">
        <v>1.7495150566101074</v>
      </c>
      <c r="AG73" s="41">
        <v>1.9098403453826904</v>
      </c>
      <c r="AH73" s="41">
        <v>1.9161380529403687</v>
      </c>
      <c r="AI73" s="41">
        <v>1.8577792644500732</v>
      </c>
      <c r="AJ73" s="41">
        <v>1.7367361783981323</v>
      </c>
      <c r="AK73" s="41">
        <v>1.6537433862686157</v>
      </c>
      <c r="AL73" s="41">
        <v>1.9031670093536377</v>
      </c>
      <c r="AM73" s="41">
        <v>1.8223470449447632</v>
      </c>
      <c r="AN73" s="41">
        <v>1.7957956790924072</v>
      </c>
      <c r="AO73" s="41">
        <v>1.8013951778411865</v>
      </c>
      <c r="AP73" s="41">
        <v>1.7275758981704712</v>
      </c>
      <c r="AQ73" s="41">
        <v>1.8312636613845825</v>
      </c>
      <c r="AR73" s="41">
        <v>1.863490104675293</v>
      </c>
      <c r="AS73" s="41">
        <v>1.6561590433120728</v>
      </c>
      <c r="AT73" s="41">
        <v>1.6941567659378052</v>
      </c>
      <c r="AU73" s="41">
        <v>1.6593186855316162</v>
      </c>
      <c r="AV73" s="41">
        <v>1.9377868175506592</v>
      </c>
      <c r="AW73" s="41">
        <v>1.805769443511963</v>
      </c>
      <c r="AX73" s="41">
        <v>1.8032925128936768</v>
      </c>
      <c r="AY73" s="41">
        <v>1.8810557126998901</v>
      </c>
      <c r="AZ73" s="41">
        <v>1.6107903718948364</v>
      </c>
      <c r="BA73" s="41">
        <v>1.6960761547088623</v>
      </c>
      <c r="BB73" s="41">
        <v>1.6661463975906372</v>
      </c>
      <c r="BC73" s="41">
        <v>1.600173830986023</v>
      </c>
      <c r="BD73" s="41">
        <v>1.866111397743225</v>
      </c>
      <c r="BE73" s="41">
        <v>1.6211824417114258</v>
      </c>
      <c r="BF73" s="41">
        <v>1.8696693181991577</v>
      </c>
      <c r="BG73" s="41">
        <v>1.9018909931182861</v>
      </c>
      <c r="BH73" s="41">
        <v>1.5886255502700806</v>
      </c>
      <c r="BI73" s="41">
        <v>1.6866964101791382</v>
      </c>
      <c r="BJ73" s="41">
        <v>1.846832036972046</v>
      </c>
      <c r="BK73" s="41">
        <v>1.8037141561508179</v>
      </c>
      <c r="BL73" s="41">
        <v>1.8187386989593506</v>
      </c>
    </row>
    <row r="74" ht="12.75" customHeight="1">
      <c r="A74" s="45" t="s">
        <v>182</v>
      </c>
      <c r="B74" s="41">
        <v>0.26114705204963684</v>
      </c>
      <c r="C74" s="41">
        <v>0.1590937376022339</v>
      </c>
      <c r="D74" s="41">
        <v>0.19895800948143005</v>
      </c>
      <c r="E74" s="41">
        <v>0.3405931293964386</v>
      </c>
      <c r="F74" s="41">
        <v>0.22937317192554474</v>
      </c>
      <c r="G74" s="41">
        <v>0.20441295206546783</v>
      </c>
      <c r="H74" s="41">
        <v>0.2716514468193054</v>
      </c>
      <c r="I74" s="41">
        <v>0.28588926792144775</v>
      </c>
      <c r="J74" s="41">
        <v>0.2546738088130951</v>
      </c>
      <c r="K74" s="41">
        <v>0.21772994101047516</v>
      </c>
      <c r="L74" s="41">
        <v>0.22378161549568176</v>
      </c>
      <c r="M74" s="41">
        <v>0.20188212394714355</v>
      </c>
      <c r="N74" s="41">
        <v>0.234375</v>
      </c>
      <c r="O74" s="41">
        <v>0.23841148614883423</v>
      </c>
      <c r="P74" s="49">
        <v>0.26986974477767944</v>
      </c>
      <c r="Q74" s="41">
        <v>0.2849613428115845</v>
      </c>
      <c r="R74" s="41">
        <v>0.2478940635919571</v>
      </c>
      <c r="S74" s="49"/>
      <c r="T74" s="41">
        <v>0.10850315541028976</v>
      </c>
      <c r="U74" s="41">
        <v>0.18760845065116882</v>
      </c>
      <c r="V74" s="41">
        <v>0.18553604185581207</v>
      </c>
      <c r="W74" s="41">
        <v>0.1530555933713913</v>
      </c>
      <c r="X74" s="41">
        <v>0.2211567610502243</v>
      </c>
      <c r="Y74" s="41">
        <v>0.19468024373054504</v>
      </c>
      <c r="Z74" s="41">
        <v>0.17572389543056488</v>
      </c>
      <c r="AA74" s="41">
        <v>0.20945313572883606</v>
      </c>
      <c r="AB74" s="41">
        <v>0.2382272332906723</v>
      </c>
      <c r="AC74" s="41">
        <v>0.27993571758270264</v>
      </c>
      <c r="AD74" s="41">
        <v>0.2542252242565155</v>
      </c>
      <c r="AE74" s="41">
        <v>0.34702014923095703</v>
      </c>
      <c r="AF74" s="41">
        <v>0.2581787705421448</v>
      </c>
      <c r="AG74" s="41">
        <v>0.32430607080459595</v>
      </c>
      <c r="AH74" s="41">
        <v>0.23388463258743286</v>
      </c>
      <c r="AI74" s="41">
        <v>0.26071274280548096</v>
      </c>
      <c r="AJ74" s="41">
        <v>0.24742287397384644</v>
      </c>
      <c r="AK74" s="41">
        <v>0.23162268102169037</v>
      </c>
      <c r="AL74" s="41">
        <v>0.3817560076713562</v>
      </c>
      <c r="AM74" s="41">
        <v>0.2970030903816223</v>
      </c>
      <c r="AN74" s="41">
        <v>0.35472971200942993</v>
      </c>
      <c r="AO74" s="41">
        <v>0.21910600364208221</v>
      </c>
      <c r="AP74" s="41">
        <v>0.2325277030467987</v>
      </c>
      <c r="AQ74" s="41">
        <v>0.16016006469726562</v>
      </c>
      <c r="AR74" s="41">
        <v>0.2903291583061218</v>
      </c>
      <c r="AS74" s="41">
        <v>0.3060099184513092</v>
      </c>
      <c r="AT74" s="41">
        <v>0.22804144024848938</v>
      </c>
      <c r="AU74" s="41">
        <v>0.31125643849372864</v>
      </c>
      <c r="AV74" s="41">
        <v>0.4240727424621582</v>
      </c>
      <c r="AW74" s="41">
        <v>0.27126288414001465</v>
      </c>
      <c r="AX74" s="41">
        <v>0.2692674696445465</v>
      </c>
      <c r="AY74" s="41">
        <v>0.31714364886283875</v>
      </c>
      <c r="AZ74" s="41">
        <v>0.27689605951309204</v>
      </c>
      <c r="BA74" s="41">
        <v>0.3105289936065674</v>
      </c>
      <c r="BB74" s="41">
        <v>0.32888928055763245</v>
      </c>
      <c r="BC74" s="41">
        <v>0.2976616621017456</v>
      </c>
      <c r="BD74" s="41">
        <v>0.372487336397171</v>
      </c>
      <c r="BE74" s="41">
        <v>0.38900595903396606</v>
      </c>
      <c r="BF74" s="41">
        <v>0.22659553587436676</v>
      </c>
      <c r="BG74" s="41">
        <v>0.2816014289855957</v>
      </c>
      <c r="BH74" s="41">
        <v>0.2587624490261078</v>
      </c>
      <c r="BI74" s="41">
        <v>0.38137558102607727</v>
      </c>
      <c r="BJ74" s="41">
        <v>0.3434515595436096</v>
      </c>
      <c r="BK74" s="41">
        <v>0.4031769037246704</v>
      </c>
      <c r="BL74" s="41">
        <v>0.37861207127571106</v>
      </c>
    </row>
    <row r="75" ht="12.75" customHeight="1">
      <c r="A75" s="45" t="s">
        <v>186</v>
      </c>
      <c r="B75" s="41">
        <v>0.12513060867786407</v>
      </c>
      <c r="C75" s="41">
        <v>0.10856291651725769</v>
      </c>
      <c r="D75" s="41">
        <v>0.117793008685112</v>
      </c>
      <c r="E75" s="41">
        <v>0.19581930339336395</v>
      </c>
      <c r="F75" s="41">
        <v>0.13861386477947235</v>
      </c>
      <c r="G75" s="41">
        <v>0.15154026448726654</v>
      </c>
      <c r="H75" s="41">
        <v>0.12170132249593735</v>
      </c>
      <c r="I75" s="41">
        <v>0.16163745522499084</v>
      </c>
      <c r="J75" s="41">
        <v>0.10537458211183548</v>
      </c>
      <c r="K75" s="41">
        <v>0.14280438423156738</v>
      </c>
      <c r="L75" s="41">
        <v>0.14379727840423584</v>
      </c>
      <c r="M75" s="41">
        <v>0.12466373294591904</v>
      </c>
      <c r="N75" s="41">
        <v>0.11637435853481293</v>
      </c>
      <c r="O75" s="41">
        <v>0.16860562562942505</v>
      </c>
      <c r="P75" s="49">
        <v>0.12658566236495972</v>
      </c>
      <c r="Q75" s="41">
        <v>0.10541362315416336</v>
      </c>
      <c r="R75" s="41">
        <v>0.1261238008737564</v>
      </c>
      <c r="S75" s="49"/>
      <c r="T75" s="41">
        <v>0.07530368119478226</v>
      </c>
      <c r="U75" s="41">
        <v>0.15483668446540833</v>
      </c>
      <c r="V75" s="41">
        <v>0.13582777976989746</v>
      </c>
      <c r="W75" s="41">
        <v>0.10234687477350235</v>
      </c>
      <c r="X75" s="41">
        <v>0.16960862278938293</v>
      </c>
      <c r="Y75" s="41">
        <v>0.11365778744220734</v>
      </c>
      <c r="Z75" s="41">
        <v>0.1355452835559845</v>
      </c>
      <c r="AA75" s="41">
        <v>0.14439599215984344</v>
      </c>
      <c r="AB75" s="41">
        <v>0.13333334028720856</v>
      </c>
      <c r="AC75" s="41">
        <v>0.15625</v>
      </c>
      <c r="AD75" s="41">
        <v>0.13642510771751404</v>
      </c>
      <c r="AE75" s="41">
        <v>0.18112842738628387</v>
      </c>
      <c r="AF75" s="41">
        <v>0.19014118611812592</v>
      </c>
      <c r="AG75" s="41">
        <v>0.16876402497291565</v>
      </c>
      <c r="AH75" s="41">
        <v>0.1607116013765335</v>
      </c>
      <c r="AI75" s="41">
        <v>0.21097439527511597</v>
      </c>
      <c r="AJ75" s="41">
        <v>0.1581706553697586</v>
      </c>
      <c r="AK75" s="41">
        <v>0.18831905722618103</v>
      </c>
      <c r="AL75" s="41">
        <v>0.23493723571300507</v>
      </c>
      <c r="AM75" s="41">
        <v>0.24509476125240326</v>
      </c>
      <c r="AN75" s="41">
        <v>0.2479628175497055</v>
      </c>
      <c r="AO75" s="41">
        <v>0.11442844569683075</v>
      </c>
      <c r="AP75" s="41">
        <v>0.17625005543231964</v>
      </c>
      <c r="AQ75" s="41">
        <v>0.1111530289053917</v>
      </c>
      <c r="AR75" s="41">
        <v>0.20262785255908966</v>
      </c>
      <c r="AS75" s="41">
        <v>0.17953014373779297</v>
      </c>
      <c r="AT75" s="41">
        <v>0.1833001673221588</v>
      </c>
      <c r="AU75" s="41">
        <v>0.1920596957206726</v>
      </c>
      <c r="AV75" s="41">
        <v>0.22428318858146667</v>
      </c>
      <c r="AW75" s="41">
        <v>0.16482527554035187</v>
      </c>
      <c r="AX75" s="41">
        <v>0.18299202620983124</v>
      </c>
      <c r="AY75" s="41">
        <v>0.21614697575569153</v>
      </c>
      <c r="AZ75" s="41">
        <v>0.1190158948302269</v>
      </c>
      <c r="BA75" s="41">
        <v>0.1712673157453537</v>
      </c>
      <c r="BB75" s="41">
        <v>0.1869717240333557</v>
      </c>
      <c r="BC75" s="41">
        <v>0.2149847447872162</v>
      </c>
      <c r="BD75" s="41">
        <v>0.2635957896709442</v>
      </c>
      <c r="BE75" s="41">
        <v>0.3041810393333435</v>
      </c>
      <c r="BF75" s="41">
        <v>0.16434510052204132</v>
      </c>
      <c r="BG75" s="41">
        <v>0.20240476727485657</v>
      </c>
      <c r="BH75" s="41">
        <v>0.16568408906459808</v>
      </c>
      <c r="BI75" s="41">
        <v>0.24276483058929443</v>
      </c>
      <c r="BJ75" s="41">
        <v>0.23455069959163666</v>
      </c>
      <c r="BK75" s="41">
        <v>0.33198001980781555</v>
      </c>
      <c r="BL75" s="41">
        <v>0.2583220303058624</v>
      </c>
    </row>
    <row r="76" ht="12.75" customHeight="1">
      <c r="A76" s="45" t="s">
        <v>190</v>
      </c>
      <c r="B76" s="41">
        <v>0.05479072406888008</v>
      </c>
      <c r="C76" s="41">
        <v>0.08469527959823608</v>
      </c>
      <c r="D76" s="41">
        <v>0.07798922806978226</v>
      </c>
      <c r="E76" s="41">
        <v>0.1518518626689911</v>
      </c>
      <c r="F76" s="41">
        <v>0.08085794746875763</v>
      </c>
      <c r="G76" s="41">
        <v>0.08400152623653412</v>
      </c>
      <c r="H76" s="41">
        <v>0.064583919942379</v>
      </c>
      <c r="I76" s="41">
        <v>0.07391797751188278</v>
      </c>
      <c r="J76" s="41">
        <v>0.10004175454378128</v>
      </c>
      <c r="K76" s="41">
        <v>0.09626919776201248</v>
      </c>
      <c r="L76" s="41">
        <v>0.07644667476415634</v>
      </c>
      <c r="M76" s="41">
        <v>0.0870356336236</v>
      </c>
      <c r="N76" s="41">
        <v>0.1216840073466301</v>
      </c>
      <c r="O76" s="41">
        <v>0.0729454979300499</v>
      </c>
      <c r="P76" s="49">
        <v>0.09295716881752014</v>
      </c>
      <c r="Q76" s="41">
        <v>0.07269110530614853</v>
      </c>
      <c r="R76" s="41">
        <v>0.09051409363746643</v>
      </c>
      <c r="S76" s="49"/>
      <c r="T76" s="41">
        <v>0.036112841218709946</v>
      </c>
      <c r="U76" s="41">
        <v>0.12496429681777954</v>
      </c>
      <c r="V76" s="41">
        <v>0.07800310105085373</v>
      </c>
      <c r="W76" s="41">
        <v>0.04804416000843048</v>
      </c>
      <c r="X76" s="41">
        <v>0.05206293985247612</v>
      </c>
      <c r="Y76" s="41">
        <v>0.08093349635601044</v>
      </c>
      <c r="Z76" s="41">
        <v>0.06687246263027191</v>
      </c>
      <c r="AA76" s="41">
        <v>0.09049919247627258</v>
      </c>
      <c r="AB76" s="41">
        <v>0.054628267884254456</v>
      </c>
      <c r="AC76" s="41">
        <v>0.14810892939567566</v>
      </c>
      <c r="AD76" s="41">
        <v>0.1504867821931839</v>
      </c>
      <c r="AE76" s="41">
        <v>0.12926508486270905</v>
      </c>
      <c r="AF76" s="41">
        <v>0.14379887282848358</v>
      </c>
      <c r="AG76" s="41">
        <v>0.06168161705136299</v>
      </c>
      <c r="AH76" s="41">
        <v>0.08918445557355881</v>
      </c>
      <c r="AI76" s="41">
        <v>0.12890420854091644</v>
      </c>
      <c r="AJ76" s="41">
        <v>0.05891108140349388</v>
      </c>
      <c r="AK76" s="41">
        <v>0.0880739688873291</v>
      </c>
      <c r="AL76" s="41">
        <v>0.1034623458981514</v>
      </c>
      <c r="AM76" s="41">
        <v>0.13985015451908112</v>
      </c>
      <c r="AN76" s="41">
        <v>0.19248270988464355</v>
      </c>
      <c r="AO76" s="41">
        <v>0.10528091341257095</v>
      </c>
      <c r="AP76" s="41">
        <v>0.07350921630859375</v>
      </c>
      <c r="AQ76" s="41">
        <v>0.05882352963089943</v>
      </c>
      <c r="AR76" s="41">
        <v>0.1270013451576233</v>
      </c>
      <c r="AS76" s="41">
        <v>0.13333693146705627</v>
      </c>
      <c r="AT76" s="41">
        <v>0.12498214095830917</v>
      </c>
      <c r="AU76" s="41">
        <v>0.08983080834150314</v>
      </c>
      <c r="AV76" s="41">
        <v>0.13679656386375427</v>
      </c>
      <c r="AW76" s="41">
        <v>0.08979327976703644</v>
      </c>
      <c r="AX76" s="41">
        <v>0.10281413048505783</v>
      </c>
      <c r="AY76" s="41">
        <v>0.10385420173406601</v>
      </c>
      <c r="AZ76" s="41">
        <v>0.05743147432804108</v>
      </c>
      <c r="BA76" s="41">
        <v>0.07409468293190002</v>
      </c>
      <c r="BB76" s="41">
        <v>0.11986995488405228</v>
      </c>
      <c r="BC76" s="41">
        <v>0.07810697704553604</v>
      </c>
      <c r="BD76" s="41">
        <v>0.18519708514213562</v>
      </c>
      <c r="BE76" s="41">
        <v>0.15814997255802155</v>
      </c>
      <c r="BF76" s="41">
        <v>0.06504423171281815</v>
      </c>
      <c r="BG76" s="41">
        <v>0.12869307398796082</v>
      </c>
      <c r="BH76" s="41">
        <v>0.1030593290925026</v>
      </c>
      <c r="BI76" s="41">
        <v>0.1343514770269394</v>
      </c>
      <c r="BJ76" s="41">
        <v>0.13960057497024536</v>
      </c>
      <c r="BK76" s="41">
        <v>0.16034990549087524</v>
      </c>
      <c r="BL76" s="41">
        <v>0.11537525057792664</v>
      </c>
    </row>
    <row r="77" ht="12.75" customHeight="1">
      <c r="A77" s="45" t="s">
        <v>184</v>
      </c>
      <c r="B77" s="41">
        <v>0.933746337890625</v>
      </c>
      <c r="C77" s="41">
        <v>0.9518415331840515</v>
      </c>
      <c r="D77" s="41">
        <v>0.847446084022522</v>
      </c>
      <c r="E77" s="41">
        <v>0.8642888069152832</v>
      </c>
      <c r="F77" s="41">
        <v>0.8968825340270996</v>
      </c>
      <c r="G77" s="41">
        <v>0.9923560619354248</v>
      </c>
      <c r="H77" s="41">
        <v>0.943475067615509</v>
      </c>
      <c r="I77" s="41">
        <v>0.9578806757926941</v>
      </c>
      <c r="J77" s="41">
        <v>1.0</v>
      </c>
      <c r="K77" s="41">
        <v>0.9305939674377441</v>
      </c>
      <c r="L77" s="41">
        <v>0.9634147882461548</v>
      </c>
      <c r="M77" s="41">
        <v>0.8392359614372253</v>
      </c>
      <c r="N77" s="41">
        <v>0.9333333373069763</v>
      </c>
      <c r="O77" s="41">
        <v>0.9659180045127869</v>
      </c>
      <c r="P77" s="49">
        <v>0.9695819020271301</v>
      </c>
      <c r="Q77" s="41">
        <v>0.9085338115692139</v>
      </c>
      <c r="R77" s="41">
        <v>0.9396930932998657</v>
      </c>
      <c r="S77" s="49"/>
      <c r="T77" s="41">
        <v>0.9258697032928467</v>
      </c>
      <c r="U77" s="41">
        <v>0.916522741317749</v>
      </c>
      <c r="V77" s="41">
        <v>0.8715283274650574</v>
      </c>
      <c r="W77" s="41">
        <v>0.8934952616691589</v>
      </c>
      <c r="X77" s="41">
        <v>0.9691516757011414</v>
      </c>
      <c r="Y77" s="41">
        <v>0.9627224206924438</v>
      </c>
      <c r="Z77" s="41">
        <v>0.916172206401825</v>
      </c>
      <c r="AA77" s="41">
        <v>0.924079954624176</v>
      </c>
      <c r="AB77" s="41">
        <v>0.9254427552223206</v>
      </c>
      <c r="AC77" s="41">
        <v>0.9709180593490601</v>
      </c>
      <c r="AD77" s="41">
        <v>0.9170321822166443</v>
      </c>
      <c r="AE77" s="41">
        <v>0.9359681010246277</v>
      </c>
      <c r="AF77" s="41">
        <v>0.8967225551605225</v>
      </c>
      <c r="AG77" s="41">
        <v>0.8815336227416992</v>
      </c>
      <c r="AH77" s="41">
        <v>0.8701807856559753</v>
      </c>
      <c r="AI77" s="41">
        <v>0.9677079916000366</v>
      </c>
      <c r="AJ77" s="41">
        <v>0.9022120833396912</v>
      </c>
      <c r="AK77" s="41">
        <v>0.9497325420379639</v>
      </c>
      <c r="AL77" s="41">
        <v>0.9343658685684204</v>
      </c>
      <c r="AM77" s="41">
        <v>0.9417421221733093</v>
      </c>
      <c r="AN77" s="41">
        <v>0.9315857291221619</v>
      </c>
      <c r="AO77" s="41">
        <v>0.9740028977394104</v>
      </c>
      <c r="AP77" s="41">
        <v>0.9308410882949829</v>
      </c>
      <c r="AQ77" s="41">
        <v>0.9387081861495972</v>
      </c>
      <c r="AR77" s="41">
        <v>0.9232984185218811</v>
      </c>
      <c r="AS77" s="41">
        <v>0.9234411120414734</v>
      </c>
      <c r="AT77" s="41">
        <v>0.7678295969963074</v>
      </c>
      <c r="AU77" s="41">
        <v>0.9703578948974609</v>
      </c>
      <c r="AV77" s="41">
        <v>0.9468846917152405</v>
      </c>
      <c r="AW77" s="41">
        <v>0.8852543830871582</v>
      </c>
      <c r="AX77" s="41">
        <v>0.8995099067687988</v>
      </c>
      <c r="AY77" s="41">
        <v>0.937872052192688</v>
      </c>
      <c r="AZ77" s="41">
        <v>0.9063209295272827</v>
      </c>
      <c r="BA77" s="41">
        <v>0.9233425259590149</v>
      </c>
      <c r="BB77" s="41">
        <v>0.8791373372077942</v>
      </c>
      <c r="BC77" s="41">
        <v>0.8407953977584839</v>
      </c>
      <c r="BD77" s="41">
        <v>0.8833690285682678</v>
      </c>
      <c r="BE77" s="41">
        <v>0.9364231824874878</v>
      </c>
      <c r="BF77" s="41">
        <v>0.9340642094612122</v>
      </c>
      <c r="BG77" s="41">
        <v>0.8431572914123535</v>
      </c>
      <c r="BH77" s="41">
        <v>0.9320570826530457</v>
      </c>
      <c r="BI77" s="41">
        <v>0.9002123475074768</v>
      </c>
      <c r="BJ77" s="41">
        <v>0.9762212038040161</v>
      </c>
      <c r="BK77" s="41">
        <v>0.961951732635498</v>
      </c>
      <c r="BL77" s="41">
        <v>0.9811462163925171</v>
      </c>
    </row>
    <row r="78" ht="12.75" customHeight="1">
      <c r="A78" s="45" t="s">
        <v>512</v>
      </c>
      <c r="B78" s="41">
        <v>0.8866518139839172</v>
      </c>
      <c r="C78" s="41">
        <v>0.929962694644928</v>
      </c>
      <c r="D78" s="41">
        <v>0.9345896244049072</v>
      </c>
      <c r="E78" s="41">
        <v>0.9124647974967957</v>
      </c>
      <c r="F78" s="41">
        <v>0.9246024489402771</v>
      </c>
      <c r="G78" s="41">
        <v>0.8533895611763</v>
      </c>
      <c r="H78" s="41">
        <v>0.9867112040519714</v>
      </c>
      <c r="I78" s="41">
        <v>0.9271374344825745</v>
      </c>
      <c r="J78" s="41">
        <v>0.9159933924674988</v>
      </c>
      <c r="K78" s="41">
        <v>0.898469090461731</v>
      </c>
      <c r="L78" s="41">
        <v>0.9434727430343628</v>
      </c>
      <c r="M78" s="41">
        <v>0.8809227347373962</v>
      </c>
      <c r="N78" s="41">
        <v>0.9371603727340698</v>
      </c>
      <c r="O78" s="41">
        <v>1.0</v>
      </c>
      <c r="P78" s="49">
        <v>0.9414145350456238</v>
      </c>
      <c r="Q78" s="41">
        <v>0.788906455039978</v>
      </c>
      <c r="R78" s="41">
        <v>0.881467878818512</v>
      </c>
      <c r="S78" s="49"/>
      <c r="T78" s="41">
        <v>0.7863751649856567</v>
      </c>
      <c r="U78" s="41">
        <v>0.9976593255996704</v>
      </c>
      <c r="V78" s="41">
        <v>0.8896631598472595</v>
      </c>
      <c r="W78" s="41">
        <v>0.9203632473945618</v>
      </c>
      <c r="X78" s="41">
        <v>0.9194270372390747</v>
      </c>
      <c r="Y78" s="41">
        <v>0.9311783313751221</v>
      </c>
      <c r="Z78" s="41">
        <v>0.886716902256012</v>
      </c>
      <c r="AA78" s="41">
        <v>0.8650776147842407</v>
      </c>
      <c r="AB78" s="41">
        <v>0.7525266408920288</v>
      </c>
      <c r="AC78" s="41">
        <v>0.9521028399467468</v>
      </c>
      <c r="AD78" s="41">
        <v>0.896927535533905</v>
      </c>
      <c r="AE78" s="41">
        <v>0.8803320527076721</v>
      </c>
      <c r="AF78" s="41">
        <v>0.9003881216049194</v>
      </c>
      <c r="AG78" s="41">
        <v>0.9901053309440613</v>
      </c>
      <c r="AH78" s="41">
        <v>0.905579686164856</v>
      </c>
      <c r="AI78" s="41">
        <v>0.9069279432296753</v>
      </c>
      <c r="AJ78" s="41">
        <v>0.8916816711425781</v>
      </c>
      <c r="AK78" s="41">
        <v>0.8685535192489624</v>
      </c>
      <c r="AL78" s="41">
        <v>0.959856390953064</v>
      </c>
      <c r="AM78" s="41">
        <v>0.9241260886192322</v>
      </c>
      <c r="AN78" s="41">
        <v>0.93698650598526</v>
      </c>
      <c r="AO78" s="41">
        <v>0.9473210573196411</v>
      </c>
      <c r="AP78" s="41">
        <v>0.7317544221878052</v>
      </c>
      <c r="AQ78" s="41">
        <v>0.9116848111152649</v>
      </c>
      <c r="AR78" s="41">
        <v>0.9133049845695496</v>
      </c>
      <c r="AS78" s="41">
        <v>0.9838612675666809</v>
      </c>
      <c r="AT78" s="41">
        <v>0.8258745074272156</v>
      </c>
      <c r="AU78" s="41">
        <v>0.9519612789154053</v>
      </c>
      <c r="AV78" s="41">
        <v>0.918455958366394</v>
      </c>
      <c r="AW78" s="41">
        <v>0.8807833194732666</v>
      </c>
      <c r="AX78" s="41">
        <v>0.7699962854385376</v>
      </c>
      <c r="AY78" s="41">
        <v>0.933975100517273</v>
      </c>
      <c r="AZ78" s="41">
        <v>0.8877966403961182</v>
      </c>
      <c r="BA78" s="41">
        <v>0.9086697101593018</v>
      </c>
      <c r="BB78" s="41">
        <v>0.8656131625175476</v>
      </c>
      <c r="BC78" s="41">
        <v>0.8590846061706543</v>
      </c>
      <c r="BD78" s="41">
        <v>0.8956621289253235</v>
      </c>
      <c r="BE78" s="41">
        <v>0.9696300625801086</v>
      </c>
      <c r="BF78" s="41">
        <v>0.8909069299697876</v>
      </c>
      <c r="BG78" s="41">
        <v>0.8152734041213989</v>
      </c>
      <c r="BH78" s="41">
        <v>0.8679282665252686</v>
      </c>
      <c r="BI78" s="41">
        <v>1.0</v>
      </c>
      <c r="BJ78" s="41">
        <v>0.9638029336929321</v>
      </c>
      <c r="BK78" s="41">
        <v>0.9658729434013367</v>
      </c>
      <c r="BL78" s="41">
        <v>0.8580488562583923</v>
      </c>
    </row>
    <row r="79" ht="12.75" customHeight="1">
      <c r="A79" s="45" t="s">
        <v>192</v>
      </c>
      <c r="B79" s="41">
        <v>0.9566870331764221</v>
      </c>
      <c r="C79" s="41">
        <v>0.9102257490158081</v>
      </c>
      <c r="D79" s="41">
        <v>1.0</v>
      </c>
      <c r="E79" s="41">
        <v>0.9520096182823181</v>
      </c>
      <c r="F79" s="41">
        <v>1.0</v>
      </c>
      <c r="G79" s="41">
        <v>0.909591555595398</v>
      </c>
      <c r="H79" s="41">
        <v>1.0</v>
      </c>
      <c r="I79" s="41">
        <v>0.9310303926467896</v>
      </c>
      <c r="J79" s="41">
        <v>0.9248103499412537</v>
      </c>
      <c r="K79" s="41">
        <v>1.0</v>
      </c>
      <c r="L79" s="41">
        <v>1.0</v>
      </c>
      <c r="M79" s="41">
        <v>1.0</v>
      </c>
      <c r="N79" s="41">
        <v>0.99091637134552</v>
      </c>
      <c r="O79" s="41">
        <v>1.0</v>
      </c>
      <c r="P79" s="49">
        <v>0.9202204346656799</v>
      </c>
      <c r="Q79" s="41">
        <v>0.8831748366355896</v>
      </c>
      <c r="R79" s="41">
        <v>1.0</v>
      </c>
      <c r="S79" s="49"/>
      <c r="T79" s="41">
        <v>1.0</v>
      </c>
      <c r="U79" s="41">
        <v>0.9416882991790771</v>
      </c>
      <c r="V79" s="41">
        <v>1.0</v>
      </c>
      <c r="W79" s="41">
        <v>1.0</v>
      </c>
      <c r="X79" s="41">
        <v>1.0</v>
      </c>
      <c r="Y79" s="41">
        <v>1.0</v>
      </c>
      <c r="Z79" s="41">
        <v>0.782692551612854</v>
      </c>
      <c r="AA79" s="41">
        <v>1.0</v>
      </c>
      <c r="AB79" s="41">
        <v>0.9458107948303223</v>
      </c>
      <c r="AC79" s="41">
        <v>1.0</v>
      </c>
      <c r="AD79" s="41">
        <v>0.8598381280899048</v>
      </c>
      <c r="AE79" s="41">
        <v>0.8882128000259399</v>
      </c>
      <c r="AF79" s="41">
        <v>1.0</v>
      </c>
      <c r="AG79" s="41">
        <v>1.0</v>
      </c>
      <c r="AH79" s="41">
        <v>0.9218866229057312</v>
      </c>
      <c r="AI79" s="41">
        <v>0.9492237567901611</v>
      </c>
      <c r="AJ79" s="41">
        <v>1.0</v>
      </c>
      <c r="AK79" s="41">
        <v>0.9193024635314941</v>
      </c>
      <c r="AL79" s="41">
        <v>0.9687089323997498</v>
      </c>
      <c r="AM79" s="41">
        <v>0.9556756615638733</v>
      </c>
      <c r="AN79" s="41">
        <v>0.955294132232666</v>
      </c>
      <c r="AO79" s="41">
        <v>0.8788097500801086</v>
      </c>
      <c r="AP79" s="41">
        <v>0.6864798665046692</v>
      </c>
      <c r="AQ79" s="41">
        <v>1.0</v>
      </c>
      <c r="AR79" s="41">
        <v>0.8712530732154846</v>
      </c>
      <c r="AS79" s="41">
        <v>0.9488236904144287</v>
      </c>
      <c r="AT79" s="41">
        <v>0.9343649744987488</v>
      </c>
      <c r="AU79" s="41">
        <v>0.8249433040618896</v>
      </c>
      <c r="AV79" s="41">
        <v>0.9633758664131165</v>
      </c>
      <c r="AW79" s="41">
        <v>0.9533591270446777</v>
      </c>
      <c r="AX79" s="41">
        <v>1.0</v>
      </c>
      <c r="AY79" s="41">
        <v>0.9681938886642456</v>
      </c>
      <c r="AZ79" s="41">
        <v>1.0</v>
      </c>
      <c r="BA79" s="41">
        <v>1.0</v>
      </c>
      <c r="BB79" s="41">
        <v>0.937353789806366</v>
      </c>
      <c r="BC79" s="41">
        <v>0.9036726951599121</v>
      </c>
      <c r="BD79" s="41">
        <v>0.9628732800483704</v>
      </c>
      <c r="BE79" s="41">
        <v>1.0</v>
      </c>
      <c r="BF79" s="41">
        <v>1.0</v>
      </c>
      <c r="BG79" s="41">
        <v>0.9455611705780029</v>
      </c>
      <c r="BH79" s="41">
        <v>1.0</v>
      </c>
      <c r="BI79" s="41">
        <v>1.0</v>
      </c>
      <c r="BJ79" s="41">
        <v>0.9932554960250854</v>
      </c>
      <c r="BK79" s="41">
        <v>0.9566693305969238</v>
      </c>
      <c r="BL79" s="41">
        <v>1.0</v>
      </c>
    </row>
    <row r="80" ht="12.75" customHeight="1">
      <c r="A80" s="45" t="s">
        <v>194</v>
      </c>
      <c r="B80" s="41">
        <v>0.030997145920991898</v>
      </c>
      <c r="C80" s="41">
        <v>0.03123360499739647</v>
      </c>
      <c r="D80" s="41">
        <v>0.04966108873486519</v>
      </c>
      <c r="E80" s="41">
        <v>0.05268543213605881</v>
      </c>
      <c r="F80" s="41">
        <v>0.05830571427941322</v>
      </c>
      <c r="G80" s="41">
        <v>0.07504450529813766</v>
      </c>
      <c r="H80" s="41">
        <v>0.053483542054891586</v>
      </c>
      <c r="I80" s="41">
        <v>0.09678023308515549</v>
      </c>
      <c r="J80" s="41">
        <v>0.04756810516119003</v>
      </c>
      <c r="K80" s="41">
        <v>0.03624763712286949</v>
      </c>
      <c r="L80" s="41">
        <v>0.01625693030655384</v>
      </c>
      <c r="M80" s="41">
        <v>0.0273754745721817</v>
      </c>
      <c r="N80" s="41">
        <v>0.059184007346630096</v>
      </c>
      <c r="O80" s="41">
        <v>0.0452449694275856</v>
      </c>
      <c r="P80" s="49">
        <v>0.03866608440876007</v>
      </c>
      <c r="Q80" s="41">
        <v>0.05530605837702751</v>
      </c>
      <c r="R80" s="41">
        <v>0.05436341091990471</v>
      </c>
      <c r="S80" s="49"/>
      <c r="T80" s="41">
        <v>0.008043368346989155</v>
      </c>
      <c r="U80" s="41">
        <v>0.05823315680027008</v>
      </c>
      <c r="V80" s="41">
        <v>0.04614913836121559</v>
      </c>
      <c r="W80" s="41">
        <v>0.029894361272454262</v>
      </c>
      <c r="X80" s="41">
        <v>0.023415150120854378</v>
      </c>
      <c r="Y80" s="41">
        <v>0.04576442763209343</v>
      </c>
      <c r="Z80" s="41">
        <v>0.025077173486351967</v>
      </c>
      <c r="AA80" s="41">
        <v>0.05700867623090744</v>
      </c>
      <c r="AB80" s="41">
        <v>0.03653080761432648</v>
      </c>
      <c r="AC80" s="41">
        <v>0.06118571013212204</v>
      </c>
      <c r="AD80" s="41">
        <v>0.04679106920957565</v>
      </c>
      <c r="AE80" s="41">
        <v>0.0617138035595417</v>
      </c>
      <c r="AF80" s="41">
        <v>0.05638546869158745</v>
      </c>
      <c r="AG80" s="41">
        <v>0.014309055171906948</v>
      </c>
      <c r="AH80" s="41">
        <v>0.044281866401433945</v>
      </c>
      <c r="AI80" s="41">
        <v>0.05588909983634949</v>
      </c>
      <c r="AJ80" s="41">
        <v>0.01369625423103571</v>
      </c>
      <c r="AK80" s="41">
        <v>0.0610986091196537</v>
      </c>
      <c r="AL80" s="41">
        <v>0.06573744863271713</v>
      </c>
      <c r="AM80" s="41">
        <v>0.08174306899309158</v>
      </c>
      <c r="AN80" s="41">
        <v>0.09941177070140839</v>
      </c>
      <c r="AO80" s="41">
        <v>0.04638788849115372</v>
      </c>
      <c r="AP80" s="41">
        <v>0.025774035602808</v>
      </c>
      <c r="AQ80" s="41">
        <v>0.031054135411977768</v>
      </c>
      <c r="AR80" s="41">
        <v>0.06391231715679169</v>
      </c>
      <c r="AS80" s="41">
        <v>0.02933833748102188</v>
      </c>
      <c r="AT80" s="41">
        <v>0.048862166702747345</v>
      </c>
      <c r="AU80" s="41">
        <v>0.04460860416293144</v>
      </c>
      <c r="AV80" s="41">
        <v>0.06360016018152237</v>
      </c>
      <c r="AW80" s="41">
        <v>0.033224500715732574</v>
      </c>
      <c r="AX80" s="41">
        <v>0.051261868327856064</v>
      </c>
      <c r="AY80" s="41">
        <v>0.051127586513757706</v>
      </c>
      <c r="AZ80" s="41">
        <v>0.03198907896876335</v>
      </c>
      <c r="BA80" s="41">
        <v>0.04620297625660896</v>
      </c>
      <c r="BB80" s="41">
        <v>0.03117581270635128</v>
      </c>
      <c r="BC80" s="41">
        <v>0.05369763821363449</v>
      </c>
      <c r="BD80" s="41">
        <v>0.06509552150964737</v>
      </c>
      <c r="BE80" s="41">
        <v>0.07557845860719681</v>
      </c>
      <c r="BF80" s="41">
        <v>0.042574651539325714</v>
      </c>
      <c r="BG80" s="41">
        <v>0.044167134910821915</v>
      </c>
      <c r="BH80" s="41">
        <v>0.023069771006703377</v>
      </c>
      <c r="BI80" s="41">
        <v>0.04019351676106453</v>
      </c>
      <c r="BJ80" s="41">
        <v>0.060661252588033676</v>
      </c>
      <c r="BK80" s="41">
        <v>0.08364897966384888</v>
      </c>
      <c r="BL80" s="41">
        <v>0.043300971388816833</v>
      </c>
    </row>
    <row r="81" ht="12.75" customHeight="1">
      <c r="A81" s="45" t="s">
        <v>196</v>
      </c>
      <c r="B81" s="41">
        <v>0.8854885101318359</v>
      </c>
      <c r="C81" s="41">
        <v>0.7542710900306702</v>
      </c>
      <c r="D81" s="41">
        <v>0.8494893312454224</v>
      </c>
      <c r="E81" s="41">
        <v>1.0</v>
      </c>
      <c r="F81" s="41">
        <v>0.981131374835968</v>
      </c>
      <c r="G81" s="41">
        <v>0.699999988079071</v>
      </c>
      <c r="H81" s="41">
        <v>0.8614306449890137</v>
      </c>
      <c r="I81" s="41">
        <v>0.7395787239074707</v>
      </c>
      <c r="J81" s="41">
        <v>1.0</v>
      </c>
      <c r="K81" s="41">
        <v>1.0</v>
      </c>
      <c r="L81" s="41">
        <v>1.0</v>
      </c>
      <c r="M81" s="41">
        <v>0.8355020880699158</v>
      </c>
      <c r="N81" s="41">
        <v>1.0</v>
      </c>
      <c r="O81" s="41">
        <v>1.0</v>
      </c>
      <c r="P81" s="49">
        <v>0.8082018494606018</v>
      </c>
      <c r="Q81" s="41">
        <v>0.7174811959266663</v>
      </c>
      <c r="R81" s="41">
        <v>0.8700047135353088</v>
      </c>
      <c r="S81" s="49"/>
      <c r="T81" s="41">
        <v>1.0</v>
      </c>
      <c r="U81" s="41">
        <v>1.0</v>
      </c>
      <c r="V81" s="41">
        <v>1.0</v>
      </c>
      <c r="W81" s="41">
        <v>1.0</v>
      </c>
      <c r="X81" s="41">
        <v>1.0</v>
      </c>
      <c r="Y81" s="41">
        <v>1.0</v>
      </c>
      <c r="Z81" s="41">
        <v>1.0</v>
      </c>
      <c r="AA81" s="41">
        <v>0.8959386944770813</v>
      </c>
      <c r="AB81" s="41">
        <v>0.7568960189819336</v>
      </c>
      <c r="AC81" s="41">
        <v>0.8776850700378418</v>
      </c>
      <c r="AD81" s="41">
        <v>0.824620246887207</v>
      </c>
      <c r="AE81" s="41">
        <v>0.9786718487739563</v>
      </c>
      <c r="AF81" s="41">
        <v>1.0</v>
      </c>
      <c r="AG81" s="41">
        <v>0.836833655834198</v>
      </c>
      <c r="AH81" s="41">
        <v>1.0</v>
      </c>
      <c r="AI81" s="41">
        <v>1.0</v>
      </c>
      <c r="AJ81" s="41">
        <v>1.0</v>
      </c>
      <c r="AK81" s="41">
        <v>0.8466763496398926</v>
      </c>
      <c r="AL81" s="41">
        <v>1.0</v>
      </c>
      <c r="AM81" s="41">
        <v>0.8941636681556702</v>
      </c>
      <c r="AN81" s="41">
        <v>0.9840541481971741</v>
      </c>
      <c r="AO81" s="41">
        <v>0.8571428656578064</v>
      </c>
      <c r="AP81" s="41">
        <v>0.6666666865348816</v>
      </c>
      <c r="AQ81" s="41">
        <v>0.9471126198768616</v>
      </c>
      <c r="AR81" s="41">
        <v>0.83183753490448</v>
      </c>
      <c r="AS81" s="41">
        <v>1.0</v>
      </c>
      <c r="AT81" s="41">
        <v>0.8042737245559692</v>
      </c>
      <c r="AU81" s="41">
        <v>0.8368474841117859</v>
      </c>
      <c r="AV81" s="41">
        <v>1.0</v>
      </c>
      <c r="AW81" s="41">
        <v>0.9773749113082886</v>
      </c>
      <c r="AX81" s="41">
        <v>0.9260128140449524</v>
      </c>
      <c r="AY81" s="41">
        <v>0.867493748664856</v>
      </c>
      <c r="AZ81" s="41">
        <v>0.8106803894042969</v>
      </c>
      <c r="BA81" s="41">
        <v>1.0</v>
      </c>
      <c r="BB81" s="41">
        <v>0.6555731296539307</v>
      </c>
      <c r="BC81" s="41">
        <v>0.7241812944412231</v>
      </c>
      <c r="BD81" s="41">
        <v>0.8635000586509705</v>
      </c>
      <c r="BE81" s="41">
        <v>1.0</v>
      </c>
      <c r="BF81" s="41">
        <v>0.779076874256134</v>
      </c>
      <c r="BG81" s="41">
        <v>0.9758676290512085</v>
      </c>
      <c r="BH81" s="41">
        <v>1.0</v>
      </c>
      <c r="BI81" s="41">
        <v>0.7804960608482361</v>
      </c>
      <c r="BJ81" s="41">
        <v>0.984591007232666</v>
      </c>
      <c r="BK81" s="41">
        <v>1.0</v>
      </c>
      <c r="BL81" s="41">
        <v>1.0</v>
      </c>
    </row>
    <row r="82" ht="12.75" customHeight="1">
      <c r="A82" s="45" t="s">
        <v>200</v>
      </c>
      <c r="B82" s="41">
        <v>0.18616683781147003</v>
      </c>
      <c r="C82" s="41">
        <v>0.1652880311012268</v>
      </c>
      <c r="D82" s="41">
        <v>0.1712537258863449</v>
      </c>
      <c r="E82" s="41">
        <v>0.2310868352651596</v>
      </c>
      <c r="F82" s="41">
        <v>0.28272849321365356</v>
      </c>
      <c r="G82" s="41">
        <v>0.231754869222641</v>
      </c>
      <c r="H82" s="41">
        <v>0.2201678305864334</v>
      </c>
      <c r="I82" s="41">
        <v>0.2586524486541748</v>
      </c>
      <c r="J82" s="41">
        <v>0.3831590414047241</v>
      </c>
      <c r="K82" s="41">
        <v>0.21716415882110596</v>
      </c>
      <c r="L82" s="41">
        <v>0.25179022550582886</v>
      </c>
      <c r="M82" s="41">
        <v>0.2818624973297119</v>
      </c>
      <c r="N82" s="41">
        <v>0.2484171837568283</v>
      </c>
      <c r="O82" s="41">
        <v>0.1896582990884781</v>
      </c>
      <c r="P82" s="49">
        <v>0.2730410695075989</v>
      </c>
      <c r="Q82" s="41">
        <v>0.25966817140579224</v>
      </c>
      <c r="R82" s="41">
        <v>0.1918991655111313</v>
      </c>
      <c r="S82" s="49"/>
      <c r="T82" s="41">
        <v>0.16550347208976746</v>
      </c>
      <c r="U82" s="41">
        <v>0.19168642163276672</v>
      </c>
      <c r="V82" s="41">
        <v>0.20599113404750824</v>
      </c>
      <c r="W82" s="41">
        <v>0.1730208843946457</v>
      </c>
      <c r="X82" s="41">
        <v>0.19684533774852753</v>
      </c>
      <c r="Y82" s="41">
        <v>0.24948319792747498</v>
      </c>
      <c r="Z82" s="41">
        <v>0.18640688061714172</v>
      </c>
      <c r="AA82" s="41">
        <v>0.37070056796073914</v>
      </c>
      <c r="AB82" s="41">
        <v>0.30927351117134094</v>
      </c>
      <c r="AC82" s="41">
        <v>0.3492624759674072</v>
      </c>
      <c r="AD82" s="41">
        <v>0.4758662283420563</v>
      </c>
      <c r="AE82" s="41">
        <v>0.3435356914997101</v>
      </c>
      <c r="AF82" s="41">
        <v>0.2732040584087372</v>
      </c>
      <c r="AG82" s="41">
        <v>0.11455215513706207</v>
      </c>
      <c r="AH82" s="41">
        <v>0.21892645955085754</v>
      </c>
      <c r="AI82" s="41">
        <v>0.21575622260570526</v>
      </c>
      <c r="AJ82" s="41">
        <v>0.1622760146856308</v>
      </c>
      <c r="AK82" s="41">
        <v>0.20772171020507812</v>
      </c>
      <c r="AL82" s="41">
        <v>0.1435813307762146</v>
      </c>
      <c r="AM82" s="41">
        <v>0.21526001393795013</v>
      </c>
      <c r="AN82" s="41">
        <v>0.22282655537128448</v>
      </c>
      <c r="AO82" s="41">
        <v>0.23093144595623016</v>
      </c>
      <c r="AP82" s="41">
        <v>0.204560786485672</v>
      </c>
      <c r="AQ82" s="41">
        <v>0.16016006469726562</v>
      </c>
      <c r="AR82" s="41">
        <v>0.2827145755290985</v>
      </c>
      <c r="AS82" s="41">
        <v>0.18439066410064697</v>
      </c>
      <c r="AT82" s="41">
        <v>0.17649398744106293</v>
      </c>
      <c r="AU82" s="41">
        <v>0.1094166710972786</v>
      </c>
      <c r="AV82" s="41">
        <v>0.189579576253891</v>
      </c>
      <c r="AW82" s="41">
        <v>0.15631088614463806</v>
      </c>
      <c r="AX82" s="41">
        <v>0.2029561698436737</v>
      </c>
      <c r="AY82" s="41">
        <v>0.11168695241212845</v>
      </c>
      <c r="AZ82" s="41">
        <v>0.17568279802799225</v>
      </c>
      <c r="BA82" s="41">
        <v>0.1253369301557541</v>
      </c>
      <c r="BB82" s="41">
        <v>0.18072423338890076</v>
      </c>
      <c r="BC82" s="41">
        <v>0.2192024290561676</v>
      </c>
      <c r="BD82" s="41">
        <v>0.24341684579849243</v>
      </c>
      <c r="BE82" s="41">
        <v>0.15540115535259247</v>
      </c>
      <c r="BF82" s="41">
        <v>0.08019755035638809</v>
      </c>
      <c r="BG82" s="41">
        <v>0.15562638640403748</v>
      </c>
      <c r="BH82" s="41">
        <v>0.11829916387796402</v>
      </c>
      <c r="BI82" s="41">
        <v>0.16318412125110626</v>
      </c>
      <c r="BJ82" s="41">
        <v>0.1194530501961708</v>
      </c>
      <c r="BK82" s="41">
        <v>0.2645708918571472</v>
      </c>
      <c r="BL82" s="41">
        <v>0.2855168581008911</v>
      </c>
    </row>
    <row r="83" ht="12.75" customHeight="1">
      <c r="A83" s="45" t="s">
        <v>202</v>
      </c>
      <c r="B83" s="41">
        <v>0.16430723667144775</v>
      </c>
      <c r="C83" s="41">
        <v>0.14212514460086823</v>
      </c>
      <c r="D83" s="41">
        <v>0.1406102478504181</v>
      </c>
      <c r="E83" s="41">
        <v>0.2083354890346527</v>
      </c>
      <c r="F83" s="41">
        <v>0.27447763085365295</v>
      </c>
      <c r="G83" s="41">
        <v>0.1689072698354721</v>
      </c>
      <c r="H83" s="41">
        <v>0.19231583178043365</v>
      </c>
      <c r="I83" s="41">
        <v>0.23879428207874298</v>
      </c>
      <c r="J83" s="41">
        <v>0.3220452666282654</v>
      </c>
      <c r="K83" s="41">
        <v>0.18091653287410736</v>
      </c>
      <c r="L83" s="41">
        <v>0.21501827239990234</v>
      </c>
      <c r="M83" s="41">
        <v>0.2503400444984436</v>
      </c>
      <c r="N83" s="41">
        <v>0.2088020145893097</v>
      </c>
      <c r="O83" s="41">
        <v>0.175069198012352</v>
      </c>
      <c r="P83" s="49">
        <v>0.2574160695075989</v>
      </c>
      <c r="Q83" s="41">
        <v>0.1959310621023178</v>
      </c>
      <c r="R83" s="41">
        <v>0.12748052179813385</v>
      </c>
      <c r="S83" s="49"/>
      <c r="T83" s="41">
        <v>0.14445136487483978</v>
      </c>
      <c r="U83" s="41">
        <v>0.18445225059986115</v>
      </c>
      <c r="V83" s="41">
        <v>0.19779813289642334</v>
      </c>
      <c r="W83" s="41">
        <v>0.15037445724010468</v>
      </c>
      <c r="X83" s="41">
        <v>0.18698236346244812</v>
      </c>
      <c r="Y83" s="41">
        <v>0.20371876657009125</v>
      </c>
      <c r="Z83" s="41">
        <v>0.14281122386455536</v>
      </c>
      <c r="AA83" s="41">
        <v>0.3400622308254242</v>
      </c>
      <c r="AB83" s="41">
        <v>0.26782986521720886</v>
      </c>
      <c r="AC83" s="41">
        <v>0.2942464053630829</v>
      </c>
      <c r="AD83" s="41">
        <v>0.4048236012458801</v>
      </c>
      <c r="AE83" s="41">
        <v>0.2979391813278198</v>
      </c>
      <c r="AF83" s="41">
        <v>0.2732040584087372</v>
      </c>
      <c r="AG83" s="41">
        <v>0.09483963996171951</v>
      </c>
      <c r="AH83" s="41">
        <v>0.19678552448749542</v>
      </c>
      <c r="AI83" s="41">
        <v>0.17597602307796478</v>
      </c>
      <c r="AJ83" s="41">
        <v>0.1417316347360611</v>
      </c>
      <c r="AK83" s="41">
        <v>0.17647171020507812</v>
      </c>
      <c r="AL83" s="41">
        <v>0.12471888214349747</v>
      </c>
      <c r="AM83" s="41">
        <v>0.20415601134300232</v>
      </c>
      <c r="AN83" s="41">
        <v>0.22282655537128448</v>
      </c>
      <c r="AO83" s="41">
        <v>0.19101682305335999</v>
      </c>
      <c r="AP83" s="41">
        <v>0.197466179728508</v>
      </c>
      <c r="AQ83" s="41">
        <v>0.12582118809223175</v>
      </c>
      <c r="AR83" s="41">
        <v>0.2389693409204483</v>
      </c>
      <c r="AS83" s="41">
        <v>0.16640974581241608</v>
      </c>
      <c r="AT83" s="41">
        <v>0.1647939234972</v>
      </c>
      <c r="AU83" s="41">
        <v>0.0866420790553093</v>
      </c>
      <c r="AV83" s="41">
        <v>0.18123191595077515</v>
      </c>
      <c r="AW83" s="41">
        <v>0.12053176015615463</v>
      </c>
      <c r="AX83" s="41">
        <v>0.18364223837852478</v>
      </c>
      <c r="AY83" s="41">
        <v>0.08434204757213593</v>
      </c>
      <c r="AZ83" s="41">
        <v>0.13328967988491058</v>
      </c>
      <c r="BA83" s="41">
        <v>0.1181686744093895</v>
      </c>
      <c r="BB83" s="41">
        <v>0.14373280107975006</v>
      </c>
      <c r="BC83" s="41">
        <v>0.16741274297237396</v>
      </c>
      <c r="BD83" s="41">
        <v>0.2068955898284912</v>
      </c>
      <c r="BE83" s="41">
        <v>0.1537034660577774</v>
      </c>
      <c r="BF83" s="41">
        <v>0.06831594556570053</v>
      </c>
      <c r="BG83" s="41">
        <v>0.1256808489561081</v>
      </c>
      <c r="BH83" s="41">
        <v>0.10301442444324493</v>
      </c>
      <c r="BI83" s="41">
        <v>0.15514542162418365</v>
      </c>
      <c r="BJ83" s="41">
        <v>0.11128618568181992</v>
      </c>
      <c r="BK83" s="41">
        <v>0.2367786318063736</v>
      </c>
      <c r="BL83" s="41">
        <v>0.2561081349849701</v>
      </c>
    </row>
    <row r="84" ht="12.75" customHeight="1">
      <c r="A84" s="45" t="s">
        <v>206</v>
      </c>
      <c r="B84" s="41">
        <v>0.927666425704956</v>
      </c>
      <c r="C84" s="41">
        <v>0.8675194978713989</v>
      </c>
      <c r="D84" s="41">
        <v>0.7954813838005066</v>
      </c>
      <c r="E84" s="41">
        <v>0.8551060557365417</v>
      </c>
      <c r="F84" s="41">
        <v>0.920242190361023</v>
      </c>
      <c r="G84" s="41">
        <v>0.8319238424301147</v>
      </c>
      <c r="H84" s="41">
        <v>0.8173158168792725</v>
      </c>
      <c r="I84" s="41">
        <v>0.880363941192627</v>
      </c>
      <c r="J84" s="41">
        <v>0.7413060665130615</v>
      </c>
      <c r="K84" s="41">
        <v>0.9099676609039307</v>
      </c>
      <c r="L84" s="41">
        <v>0.8952975273132324</v>
      </c>
      <c r="M84" s="41">
        <v>0.9445633888244629</v>
      </c>
      <c r="N84" s="41">
        <v>0.900095522403717</v>
      </c>
      <c r="O84" s="41">
        <v>0.9660202264785767</v>
      </c>
      <c r="P84" s="49">
        <v>0.9449160695075989</v>
      </c>
      <c r="Q84" s="41">
        <v>0.9434568285942078</v>
      </c>
      <c r="R84" s="41">
        <v>0.9402011036872864</v>
      </c>
      <c r="S84" s="49"/>
      <c r="T84" s="41">
        <v>0.946774423122406</v>
      </c>
      <c r="U84" s="41">
        <v>0.9555155634880066</v>
      </c>
      <c r="V84" s="41">
        <v>0.8921469449996948</v>
      </c>
      <c r="W84" s="41">
        <v>0.9384059906005859</v>
      </c>
      <c r="X84" s="41">
        <v>0.8980198502540588</v>
      </c>
      <c r="Y84" s="41">
        <v>0.9207644462585449</v>
      </c>
      <c r="Z84" s="41">
        <v>0.9073430895805359</v>
      </c>
      <c r="AA84" s="41">
        <v>0.9578593969345093</v>
      </c>
      <c r="AB84" s="41">
        <v>0.9331948161125183</v>
      </c>
      <c r="AC84" s="41">
        <v>0.9430124759674072</v>
      </c>
      <c r="AD84" s="41">
        <v>0.8830223083496094</v>
      </c>
      <c r="AE84" s="41">
        <v>0.8488638997077942</v>
      </c>
      <c r="AF84" s="41">
        <v>0.8847134709358215</v>
      </c>
      <c r="AG84" s="41">
        <v>0.8710497617721558</v>
      </c>
      <c r="AH84" s="41">
        <v>0.8132845759391785</v>
      </c>
      <c r="AI84" s="41">
        <v>0.8046259880065918</v>
      </c>
      <c r="AJ84" s="41">
        <v>0.8516299724578857</v>
      </c>
      <c r="AK84" s="41">
        <v>0.7591934204101562</v>
      </c>
      <c r="AL84" s="41">
        <v>0.875</v>
      </c>
      <c r="AM84" s="41">
        <v>0.8748655319213867</v>
      </c>
      <c r="AN84" s="41">
        <v>0.8478265404701233</v>
      </c>
      <c r="AO84" s="41">
        <v>0.8405071496963501</v>
      </c>
      <c r="AP84" s="41">
        <v>0.815371572971344</v>
      </c>
      <c r="AQ84" s="41">
        <v>0.8545835614204407</v>
      </c>
      <c r="AR84" s="41">
        <v>0.8382702469825745</v>
      </c>
      <c r="AS84" s="41">
        <v>0.7711313366889954</v>
      </c>
      <c r="AT84" s="41">
        <v>0.8442388772964478</v>
      </c>
      <c r="AU84" s="41">
        <v>0.8267158269882202</v>
      </c>
      <c r="AV84" s="41">
        <v>0.9312139749526978</v>
      </c>
      <c r="AW84" s="41">
        <v>0.8484248518943787</v>
      </c>
      <c r="AX84" s="41">
        <v>0.8585285544395447</v>
      </c>
      <c r="AY84" s="41">
        <v>0.8485350012779236</v>
      </c>
      <c r="AZ84" s="41">
        <v>0.8125706315040588</v>
      </c>
      <c r="BA84" s="41">
        <v>0.8069553375244141</v>
      </c>
      <c r="BB84" s="41">
        <v>0.8005225658416748</v>
      </c>
      <c r="BC84" s="41">
        <v>0.8011350631713867</v>
      </c>
      <c r="BD84" s="41">
        <v>0.8691860437393188</v>
      </c>
      <c r="BE84" s="41">
        <v>0.8321176767349243</v>
      </c>
      <c r="BF84" s="41">
        <v>0.831184983253479</v>
      </c>
      <c r="BG84" s="41">
        <v>0.8722022771835327</v>
      </c>
      <c r="BH84" s="41">
        <v>0.7725435495376587</v>
      </c>
      <c r="BI84" s="41">
        <v>0.9059478640556335</v>
      </c>
      <c r="BJ84" s="41">
        <v>0.8623437881469727</v>
      </c>
      <c r="BK84" s="41">
        <v>0.8700582981109619</v>
      </c>
      <c r="BL84" s="41">
        <v>0.8080312013626099</v>
      </c>
    </row>
    <row r="85" ht="12.75" customHeight="1">
      <c r="A85" s="45" t="s">
        <v>208</v>
      </c>
      <c r="B85" s="41">
        <v>0.857741117477417</v>
      </c>
      <c r="C85" s="41">
        <v>0.7280175685882568</v>
      </c>
      <c r="D85" s="41">
        <v>0.7180299162864685</v>
      </c>
      <c r="E85" s="41">
        <v>0.7593241930007935</v>
      </c>
      <c r="F85" s="41">
        <v>0.8151814937591553</v>
      </c>
      <c r="G85" s="41">
        <v>0.8368829488754272</v>
      </c>
      <c r="H85" s="41">
        <v>0.6973190903663635</v>
      </c>
      <c r="I85" s="41">
        <v>0.7915063500404358</v>
      </c>
      <c r="J85" s="41">
        <v>0.676033616065979</v>
      </c>
      <c r="K85" s="41">
        <v>0.7599137425422668</v>
      </c>
      <c r="L85" s="41">
        <v>0.7104702591896057</v>
      </c>
      <c r="M85" s="41">
        <v>0.8459169268608093</v>
      </c>
      <c r="N85" s="41">
        <v>0.8650520443916321</v>
      </c>
      <c r="O85" s="41">
        <v>0.8928903937339783</v>
      </c>
      <c r="P85" s="49">
        <v>0.7590017318725586</v>
      </c>
      <c r="Q85" s="41">
        <v>0.8305992484092712</v>
      </c>
      <c r="R85" s="41">
        <v>0.9369381070137024</v>
      </c>
      <c r="S85" s="49"/>
      <c r="T85" s="41">
        <v>0.8683927655220032</v>
      </c>
      <c r="U85" s="41">
        <v>0.8831738829612732</v>
      </c>
      <c r="V85" s="41">
        <v>0.7471338510513306</v>
      </c>
      <c r="W85" s="41">
        <v>0.8242712020874023</v>
      </c>
      <c r="X85" s="41">
        <v>0.833345890045166</v>
      </c>
      <c r="Y85" s="41">
        <v>0.7025312185287476</v>
      </c>
      <c r="Z85" s="41">
        <v>0.7136703133583069</v>
      </c>
      <c r="AA85" s="41">
        <v>0.8454693555831909</v>
      </c>
      <c r="AB85" s="41">
        <v>0.795343279838562</v>
      </c>
      <c r="AC85" s="41">
        <v>0.7887338995933533</v>
      </c>
      <c r="AD85" s="41">
        <v>0.5759432315826416</v>
      </c>
      <c r="AE85" s="41">
        <v>0.6977277994155884</v>
      </c>
      <c r="AF85" s="41">
        <v>0.6602511405944824</v>
      </c>
      <c r="AG85" s="41">
        <v>0.8358596563339233</v>
      </c>
      <c r="AH85" s="41">
        <v>0.8999861478805542</v>
      </c>
      <c r="AI85" s="41">
        <v>0.8496965169906616</v>
      </c>
      <c r="AJ85" s="41">
        <v>0.6804267764091492</v>
      </c>
      <c r="AK85" s="41">
        <v>0.689032256603241</v>
      </c>
      <c r="AL85" s="41">
        <v>0.8251686692237854</v>
      </c>
      <c r="AM85" s="41">
        <v>0.7436667680740356</v>
      </c>
      <c r="AN85" s="41">
        <v>0.7438862323760986</v>
      </c>
      <c r="AO85" s="41">
        <v>0.7568616271018982</v>
      </c>
      <c r="AP85" s="41">
        <v>0.7074323892593384</v>
      </c>
      <c r="AQ85" s="41">
        <v>0.7729554772377014</v>
      </c>
      <c r="AR85" s="41">
        <v>0.8218206763267517</v>
      </c>
      <c r="AS85" s="41">
        <v>0.6795343160629272</v>
      </c>
      <c r="AT85" s="41">
        <v>0.644808292388916</v>
      </c>
      <c r="AU85" s="41">
        <v>0.6271414160728455</v>
      </c>
      <c r="AV85" s="41">
        <v>0.8039241433143616</v>
      </c>
      <c r="AW85" s="41">
        <v>0.7533624172210693</v>
      </c>
      <c r="AX85" s="41">
        <v>0.7407566905021667</v>
      </c>
      <c r="AY85" s="41">
        <v>0.8292989730834961</v>
      </c>
      <c r="AZ85" s="41">
        <v>0.5922681093215942</v>
      </c>
      <c r="BA85" s="41">
        <v>0.6840305924415588</v>
      </c>
      <c r="BB85" s="41">
        <v>0.660231351852417</v>
      </c>
      <c r="BC85" s="41">
        <v>0.5929798483848572</v>
      </c>
      <c r="BD85" s="41">
        <v>0.7935527563095093</v>
      </c>
      <c r="BE85" s="41">
        <v>0.5832180976867676</v>
      </c>
      <c r="BF85" s="41">
        <v>0.8351476788520813</v>
      </c>
      <c r="BG85" s="41">
        <v>0.8266774415969849</v>
      </c>
      <c r="BH85" s="41">
        <v>0.6099064946174622</v>
      </c>
      <c r="BI85" s="41">
        <v>0.5755636096000671</v>
      </c>
      <c r="BJ85" s="41">
        <v>0.7809208631515503</v>
      </c>
      <c r="BK85" s="41">
        <v>0.7296528816223145</v>
      </c>
      <c r="BL85" s="41">
        <v>0.8068562746047974</v>
      </c>
    </row>
    <row r="86" ht="12.75" customHeight="1">
      <c r="A86" s="45" t="s">
        <v>210</v>
      </c>
      <c r="B86" s="41">
        <v>0.07403124868869781</v>
      </c>
      <c r="C86" s="41">
        <v>0.11791298538446426</v>
      </c>
      <c r="D86" s="41">
        <v>0.10784509032964706</v>
      </c>
      <c r="E86" s="41">
        <v>0.0862288773059845</v>
      </c>
      <c r="F86" s="41">
        <v>0.10066009312868118</v>
      </c>
      <c r="G86" s="41">
        <v>0.08228229731321335</v>
      </c>
      <c r="H86" s="41">
        <v>0.11598354578018188</v>
      </c>
      <c r="I86" s="41">
        <v>0.0838930755853653</v>
      </c>
      <c r="J86" s="41">
        <v>0.07881810516119003</v>
      </c>
      <c r="K86" s="41">
        <v>0.15730343759059906</v>
      </c>
      <c r="L86" s="41">
        <v>0.14379727840423584</v>
      </c>
      <c r="M86" s="41">
        <v>0.1019022986292839</v>
      </c>
      <c r="N86" s="41">
        <v>0.09485533088445663</v>
      </c>
      <c r="O86" s="41">
        <v>0.05503246933221817</v>
      </c>
      <c r="P86" s="49">
        <v>0.09295716881752014</v>
      </c>
      <c r="Q86" s="41">
        <v>0.08903028815984726</v>
      </c>
      <c r="R86" s="41">
        <v>0.03859793767333031</v>
      </c>
      <c r="S86" s="49"/>
      <c r="T86" s="41">
        <v>0.05527757853269577</v>
      </c>
      <c r="U86" s="41">
        <v>0.0509989857673645</v>
      </c>
      <c r="V86" s="41">
        <v>0.13758108019828796</v>
      </c>
      <c r="W86" s="41">
        <v>0.049806077033281326</v>
      </c>
      <c r="X86" s="41">
        <v>0.07916729152202606</v>
      </c>
      <c r="Y86" s="41">
        <v>0.162396639585495</v>
      </c>
      <c r="Z86" s="41">
        <v>0.12789347767829895</v>
      </c>
      <c r="AA86" s="41">
        <v>0.10345438122749329</v>
      </c>
      <c r="AB86" s="41">
        <v>0.09243988990783691</v>
      </c>
      <c r="AC86" s="41">
        <v>0.07746785134077072</v>
      </c>
      <c r="AD86" s="41">
        <v>0.2220730036497116</v>
      </c>
      <c r="AE86" s="41">
        <v>0.12372152507305145</v>
      </c>
      <c r="AF86" s="41">
        <v>0.13525478541851044</v>
      </c>
      <c r="AG86" s="41">
        <v>0.06848591566085815</v>
      </c>
      <c r="AH86" s="41">
        <v>0.043040432035923004</v>
      </c>
      <c r="AI86" s="41">
        <v>0.023671280592679977</v>
      </c>
      <c r="AJ86" s="41">
        <v>0.10770071297883987</v>
      </c>
      <c r="AK86" s="41">
        <v>0.11642137914896011</v>
      </c>
      <c r="AL86" s="41">
        <v>0.08755622059106827</v>
      </c>
      <c r="AM86" s="41">
        <v>0.14618337154388428</v>
      </c>
      <c r="AN86" s="41">
        <v>0.09918468445539474</v>
      </c>
      <c r="AO86" s="41">
        <v>0.10279688984155655</v>
      </c>
      <c r="AP86" s="41">
        <v>0.16182449460029602</v>
      </c>
      <c r="AQ86" s="41">
        <v>0.0686023011803627</v>
      </c>
      <c r="AR86" s="41">
        <v>0.0785674974322319</v>
      </c>
      <c r="AS86" s="41">
        <v>0.1397617608308792</v>
      </c>
      <c r="AT86" s="41">
        <v>0.18211223185062408</v>
      </c>
      <c r="AU86" s="41">
        <v>0.1868995875120163</v>
      </c>
      <c r="AV86" s="41">
        <v>0.09447086602449417</v>
      </c>
      <c r="AW86" s="41">
        <v>0.13807721436023712</v>
      </c>
      <c r="AX86" s="41">
        <v>0.0984579548239708</v>
      </c>
      <c r="AY86" s="41">
        <v>0.0720963403582573</v>
      </c>
      <c r="AZ86" s="41">
        <v>0.1934894323348999</v>
      </c>
      <c r="BA86" s="41">
        <v>0.18665769696235657</v>
      </c>
      <c r="BB86" s="41">
        <v>0.14689812064170837</v>
      </c>
      <c r="BC86" s="41">
        <v>0.15543653070926666</v>
      </c>
      <c r="BD86" s="41">
        <v>0.08572278916835785</v>
      </c>
      <c r="BE86" s="41">
        <v>0.14886192977428436</v>
      </c>
      <c r="BF86" s="41">
        <v>0.056932128965854645</v>
      </c>
      <c r="BG86" s="41">
        <v>0.05989106371998787</v>
      </c>
      <c r="BH86" s="41">
        <v>0.1736641675233841</v>
      </c>
      <c r="BI86" s="41">
        <v>0.2090018391609192</v>
      </c>
      <c r="BJ86" s="41">
        <v>0.11128618568181992</v>
      </c>
      <c r="BK86" s="41">
        <v>0.17541790008544922</v>
      </c>
      <c r="BL86" s="41">
        <v>0.07758233696222305</v>
      </c>
    </row>
    <row r="87" ht="12.75" customHeight="1">
      <c r="A87" s="90" t="s">
        <v>212</v>
      </c>
      <c r="B87" s="102">
        <v>6.800744533538818</v>
      </c>
      <c r="C87" s="102">
        <v>6.475175380706787</v>
      </c>
      <c r="D87" s="102">
        <v>6.084314346313477</v>
      </c>
      <c r="E87" s="102">
        <v>6.434009075164795</v>
      </c>
      <c r="F87" s="102">
        <v>6.864923000335693</v>
      </c>
      <c r="G87" s="102">
        <v>5.783102512359619</v>
      </c>
      <c r="H87" s="102">
        <v>5.712133407592773</v>
      </c>
      <c r="I87" s="102">
        <v>6.156029224395752</v>
      </c>
      <c r="J87" s="102">
        <v>6.622903347015381</v>
      </c>
      <c r="K87" s="102">
        <v>6.652221202850342</v>
      </c>
      <c r="L87" s="102">
        <v>6.4411444664001465</v>
      </c>
      <c r="M87" s="102">
        <v>6.558836936950684</v>
      </c>
      <c r="N87" s="102">
        <v>6.747573375701904</v>
      </c>
      <c r="O87" s="102">
        <v>7.4273858070373535</v>
      </c>
      <c r="P87" s="49"/>
      <c r="Q87" s="102">
        <v>7.049137592315674</v>
      </c>
      <c r="R87" s="102">
        <v>6.793622970581055</v>
      </c>
      <c r="S87" s="49"/>
      <c r="T87" s="102">
        <v>6.368030548095703</v>
      </c>
      <c r="U87" s="102">
        <v>6.889654159545898</v>
      </c>
      <c r="V87" s="102">
        <v>6.8763909339904785</v>
      </c>
      <c r="W87" s="102">
        <v>6.813297271728516</v>
      </c>
      <c r="X87" s="102">
        <v>7.001688480377197</v>
      </c>
      <c r="Y87" s="102">
        <v>6.763792991638184</v>
      </c>
      <c r="Z87" s="102">
        <v>6.7385783195495605</v>
      </c>
      <c r="AA87" s="102">
        <v>7.282454013824463</v>
      </c>
      <c r="AB87" s="102">
        <v>6.599755764007568</v>
      </c>
      <c r="AC87" s="102">
        <v>6.705033779144287</v>
      </c>
      <c r="AD87" s="102">
        <v>7.2067766189575195</v>
      </c>
      <c r="AE87" s="102">
        <v>6.533224105834961</v>
      </c>
      <c r="AF87" s="102">
        <v>7.035786151885986</v>
      </c>
      <c r="AG87" s="102">
        <v>6.595301628112793</v>
      </c>
      <c r="AH87" s="102">
        <v>6.491619110107422</v>
      </c>
      <c r="AI87" s="102">
        <v>6.784104347229004</v>
      </c>
      <c r="AJ87" s="102">
        <v>7.065115451812744</v>
      </c>
      <c r="AK87" s="102">
        <v>6.252152442932129</v>
      </c>
      <c r="AL87" s="102">
        <v>6.941379070281982</v>
      </c>
      <c r="AM87" s="102">
        <v>7.520194053649902</v>
      </c>
      <c r="AN87" s="102">
        <v>6.943660259246826</v>
      </c>
      <c r="AO87" s="102">
        <v>6.199918270111084</v>
      </c>
      <c r="AP87" s="102">
        <v>6.228404521942139</v>
      </c>
      <c r="AQ87" s="102">
        <v>6.389836311340332</v>
      </c>
      <c r="AR87" s="102">
        <v>6.078771114349365</v>
      </c>
      <c r="AS87" s="102">
        <v>6.523604393005371</v>
      </c>
      <c r="AT87" s="102">
        <v>5.970598220825195</v>
      </c>
      <c r="AU87" s="102">
        <v>6.403997898101807</v>
      </c>
      <c r="AV87" s="102">
        <v>7.93998384475708</v>
      </c>
      <c r="AW87" s="102">
        <v>6.538798809051514</v>
      </c>
      <c r="AX87" s="102">
        <v>6.952959060668945</v>
      </c>
      <c r="AY87" s="102">
        <v>6.321567535400391</v>
      </c>
      <c r="AZ87" s="102">
        <v>6.243643760681152</v>
      </c>
      <c r="BA87" s="102">
        <v>7.402949333190918</v>
      </c>
      <c r="BB87" s="102">
        <v>6.6261515617370605</v>
      </c>
      <c r="BC87" s="102">
        <v>6.5998687744140625</v>
      </c>
      <c r="BD87" s="102">
        <v>6.757603645324707</v>
      </c>
      <c r="BE87" s="102">
        <v>6.634640693664551</v>
      </c>
      <c r="BF87" s="102">
        <v>6.425976753234863</v>
      </c>
      <c r="BG87" s="102">
        <v>6.413710117340088</v>
      </c>
      <c r="BH87" s="102">
        <v>6.537229061126709</v>
      </c>
      <c r="BI87" s="102">
        <v>7.199220180511475</v>
      </c>
      <c r="BJ87" s="102">
        <v>7.399803161621094</v>
      </c>
      <c r="BK87" s="102">
        <v>7.507534980773926</v>
      </c>
      <c r="BL87" s="102">
        <v>6.953527927398682</v>
      </c>
    </row>
    <row r="88" ht="12.75" customHeight="1">
      <c r="A88" s="45" t="s">
        <v>475</v>
      </c>
      <c r="B88" s="41">
        <v>0.02044863812625408</v>
      </c>
      <c r="C88" s="41">
        <v>0.013524984940886497</v>
      </c>
      <c r="D88" s="41">
        <v>0.00587114691734314</v>
      </c>
      <c r="E88" s="41">
        <v>0.02610079012811184</v>
      </c>
      <c r="F88" s="41">
        <v>0.021123966202139854</v>
      </c>
      <c r="G88" s="41">
        <v>0.016369855031371117</v>
      </c>
      <c r="H88" s="41">
        <v>0.07902199029922485</v>
      </c>
      <c r="I88" s="41">
        <v>0.00833211001008749</v>
      </c>
      <c r="J88" s="41">
        <v>0.1273030936717987</v>
      </c>
      <c r="K88" s="41">
        <v>0.01338121946901083</v>
      </c>
      <c r="L88" s="41">
        <v>0.1320766657590866</v>
      </c>
      <c r="M88" s="41">
        <v>0.006797831039875746</v>
      </c>
      <c r="N88" s="41">
        <v>0.11908282339572906</v>
      </c>
      <c r="O88" s="41">
        <v>0.12018109858036041</v>
      </c>
      <c r="P88" s="49"/>
      <c r="Q88" s="41">
        <v>0.1465238630771637</v>
      </c>
      <c r="R88" s="41">
        <v>0.00981905683875084</v>
      </c>
      <c r="S88" s="49"/>
      <c r="T88" s="41">
        <v>0.018203439190983772</v>
      </c>
      <c r="U88" s="41">
        <v>0.06111261993646622</v>
      </c>
      <c r="V88" s="41">
        <v>0.03375271335244179</v>
      </c>
      <c r="W88" s="41">
        <v>0.05719835311174393</v>
      </c>
      <c r="X88" s="41">
        <v>0.010288672521710396</v>
      </c>
      <c r="Y88" s="41">
        <v>0.02867690846323967</v>
      </c>
      <c r="Z88" s="41">
        <v>0.016698814928531647</v>
      </c>
      <c r="AA88" s="41">
        <v>0.002585088135674596</v>
      </c>
      <c r="AB88" s="41">
        <v>0.005930755753070116</v>
      </c>
      <c r="AC88" s="41">
        <v>0.032169193029403687</v>
      </c>
      <c r="AD88" s="41">
        <v>0.008918778039515018</v>
      </c>
      <c r="AE88" s="41">
        <v>0.19842952489852905</v>
      </c>
      <c r="AF88" s="41">
        <v>0.016742942854762077</v>
      </c>
      <c r="AG88" s="41">
        <v>0.022083118557929993</v>
      </c>
      <c r="AH88" s="41">
        <v>0.008964021690189838</v>
      </c>
      <c r="AI88" s="41">
        <v>0.011680918745696545</v>
      </c>
      <c r="AJ88" s="41">
        <v>0.08371751010417938</v>
      </c>
      <c r="AK88" s="41">
        <v>0.057907458394765854</v>
      </c>
      <c r="AL88" s="41">
        <v>0.04034505411982536</v>
      </c>
      <c r="AM88" s="41">
        <v>0.1282377541065216</v>
      </c>
      <c r="AN88" s="41">
        <v>0.3106876611709595</v>
      </c>
      <c r="AO88" s="41">
        <v>0.011531304568052292</v>
      </c>
      <c r="AP88" s="41">
        <v>0.037925444543361664</v>
      </c>
      <c r="AQ88" s="41">
        <v>0.07878798991441727</v>
      </c>
      <c r="AR88" s="41">
        <v>0.01704080030322075</v>
      </c>
      <c r="AS88" s="41">
        <v>0.050551943480968475</v>
      </c>
      <c r="AT88" s="41">
        <v>0.08763803541660309</v>
      </c>
      <c r="AU88" s="41">
        <v>0.07736070454120636</v>
      </c>
      <c r="AV88" s="41">
        <v>0.1475105583667755</v>
      </c>
      <c r="AW88" s="41">
        <v>0.009780812077224255</v>
      </c>
      <c r="AX88" s="41">
        <v>0.03479314595460892</v>
      </c>
      <c r="AY88" s="41">
        <v>0.003760667284950614</v>
      </c>
      <c r="AZ88" s="41">
        <v>0.003961044363677502</v>
      </c>
      <c r="BA88" s="41">
        <v>0.07691744714975357</v>
      </c>
      <c r="BB88" s="41">
        <v>0.08544961363077164</v>
      </c>
      <c r="BC88" s="41">
        <v>0.09327824413776398</v>
      </c>
      <c r="BD88" s="41">
        <v>0.028511295095086098</v>
      </c>
      <c r="BE88" s="41">
        <v>0.07378852367401123</v>
      </c>
      <c r="BF88" s="41">
        <v>0.015454151667654514</v>
      </c>
      <c r="BG88" s="41">
        <v>0.013061289675533772</v>
      </c>
      <c r="BH88" s="41">
        <v>0.01156635396182537</v>
      </c>
      <c r="BI88" s="41">
        <v>0.043013736605644226</v>
      </c>
      <c r="BJ88" s="41"/>
      <c r="BK88" s="41"/>
      <c r="BL88" s="41"/>
    </row>
    <row r="89" ht="12.75" customHeight="1">
      <c r="A89" s="45" t="s">
        <v>476</v>
      </c>
      <c r="B89" s="41">
        <v>1102.0</v>
      </c>
      <c r="C89" s="41">
        <v>193.0</v>
      </c>
      <c r="D89" s="41">
        <v>192.0</v>
      </c>
      <c r="E89" s="41">
        <v>195.0</v>
      </c>
      <c r="F89" s="41">
        <v>194.0</v>
      </c>
      <c r="G89" s="41">
        <v>197.0</v>
      </c>
      <c r="H89" s="41">
        <v>192.0</v>
      </c>
      <c r="I89" s="41">
        <v>294.0</v>
      </c>
      <c r="J89" s="41">
        <v>192.0</v>
      </c>
      <c r="K89" s="41">
        <v>193.0</v>
      </c>
      <c r="L89" s="41">
        <v>195.0</v>
      </c>
      <c r="M89" s="41">
        <v>300.0</v>
      </c>
      <c r="N89" s="41">
        <v>192.0</v>
      </c>
      <c r="O89" s="41">
        <v>203.0</v>
      </c>
      <c r="P89" s="49"/>
      <c r="Q89" s="41">
        <v>192.0</v>
      </c>
      <c r="R89" s="41">
        <v>199.0</v>
      </c>
      <c r="S89" s="49"/>
      <c r="T89" s="41">
        <v>198.0</v>
      </c>
      <c r="U89" s="41">
        <v>200.0</v>
      </c>
      <c r="V89" s="41">
        <v>192.0</v>
      </c>
      <c r="W89" s="41">
        <v>194.0</v>
      </c>
      <c r="X89" s="41">
        <v>197.0</v>
      </c>
      <c r="Y89" s="41">
        <v>192.0</v>
      </c>
      <c r="Z89" s="41">
        <v>192.0</v>
      </c>
      <c r="AA89" s="41">
        <v>395.0</v>
      </c>
      <c r="AB89" s="41">
        <v>391.0</v>
      </c>
      <c r="AC89" s="41">
        <v>192.0</v>
      </c>
      <c r="AD89" s="41">
        <v>196.0</v>
      </c>
      <c r="AE89" s="41">
        <v>192.0</v>
      </c>
      <c r="AF89" s="41">
        <v>197.0</v>
      </c>
      <c r="AG89" s="41">
        <v>300.0</v>
      </c>
      <c r="AH89" s="41">
        <v>206.0</v>
      </c>
      <c r="AI89" s="41">
        <v>201.0</v>
      </c>
      <c r="AJ89" s="41">
        <v>193.0</v>
      </c>
      <c r="AK89" s="41">
        <v>192.0</v>
      </c>
      <c r="AL89" s="41">
        <v>192.0</v>
      </c>
      <c r="AM89" s="41">
        <v>200.0</v>
      </c>
      <c r="AN89" s="41">
        <v>192.0</v>
      </c>
      <c r="AO89" s="41">
        <v>200.0</v>
      </c>
      <c r="AP89" s="41">
        <v>192.0</v>
      </c>
      <c r="AQ89" s="41">
        <v>204.0</v>
      </c>
      <c r="AR89" s="41">
        <v>295.0</v>
      </c>
      <c r="AS89" s="41">
        <v>197.0</v>
      </c>
      <c r="AT89" s="41">
        <v>194.0</v>
      </c>
      <c r="AU89" s="41">
        <v>194.0</v>
      </c>
      <c r="AV89" s="41">
        <v>319.0</v>
      </c>
      <c r="AW89" s="41">
        <v>593.0</v>
      </c>
      <c r="AX89" s="41">
        <v>428.0</v>
      </c>
      <c r="AY89" s="41">
        <v>1024.0</v>
      </c>
      <c r="AZ89" s="41">
        <v>289.0</v>
      </c>
      <c r="BA89" s="41">
        <v>194.0</v>
      </c>
      <c r="BB89" s="41">
        <v>195.0</v>
      </c>
      <c r="BC89" s="41">
        <v>192.0</v>
      </c>
      <c r="BD89" s="41">
        <v>202.0</v>
      </c>
      <c r="BE89" s="41">
        <v>192.0</v>
      </c>
      <c r="BF89" s="41">
        <v>390.0</v>
      </c>
      <c r="BG89" s="41">
        <v>198.0</v>
      </c>
      <c r="BH89" s="41">
        <v>313.0</v>
      </c>
      <c r="BI89" s="41">
        <v>196.0</v>
      </c>
      <c r="BJ89" s="41">
        <v>194.0</v>
      </c>
      <c r="BK89" s="41">
        <v>197.0</v>
      </c>
      <c r="BL89" s="41">
        <v>193.0</v>
      </c>
    </row>
    <row r="90" ht="12.75" customHeight="1">
      <c r="A90" s="45" t="s">
        <v>214</v>
      </c>
      <c r="B90" s="41">
        <v>1.642737865447998</v>
      </c>
      <c r="C90" s="41">
        <v>1.4828202724456787</v>
      </c>
      <c r="D90" s="41">
        <v>1.4215035438537598</v>
      </c>
      <c r="E90" s="41">
        <v>1.5775601863861084</v>
      </c>
      <c r="F90" s="41">
        <v>1.704620122909546</v>
      </c>
      <c r="G90" s="41">
        <v>1.3484166860580444</v>
      </c>
      <c r="H90" s="41">
        <v>1.3699029684066772</v>
      </c>
      <c r="I90" s="41">
        <v>1.5257805585861206</v>
      </c>
      <c r="J90" s="41">
        <v>1.63045072555542</v>
      </c>
      <c r="K90" s="41">
        <v>1.622908353805542</v>
      </c>
      <c r="L90" s="41">
        <v>1.6920859813690186</v>
      </c>
      <c r="M90" s="41">
        <v>1.589565396308899</v>
      </c>
      <c r="N90" s="41">
        <v>1.6225063800811768</v>
      </c>
      <c r="O90" s="41">
        <v>2.0447356700897217</v>
      </c>
      <c r="P90" s="49"/>
      <c r="Q90" s="41">
        <v>1.7991437911987305</v>
      </c>
      <c r="R90" s="41">
        <v>1.6784499883651733</v>
      </c>
      <c r="S90" s="49"/>
      <c r="T90" s="41">
        <v>1.5527125597000122</v>
      </c>
      <c r="U90" s="41">
        <v>1.6469416618347168</v>
      </c>
      <c r="V90" s="41">
        <v>1.7508747577667236</v>
      </c>
      <c r="W90" s="41">
        <v>1.8261433839797974</v>
      </c>
      <c r="X90" s="41">
        <v>1.813045859336853</v>
      </c>
      <c r="Y90" s="41">
        <v>1.6060432195663452</v>
      </c>
      <c r="Z90" s="41">
        <v>1.5954861640930176</v>
      </c>
      <c r="AA90" s="41">
        <v>1.9225183725357056</v>
      </c>
      <c r="AB90" s="41">
        <v>1.697471022605896</v>
      </c>
      <c r="AC90" s="41">
        <v>1.7092307806015015</v>
      </c>
      <c r="AD90" s="41">
        <v>1.927392601966858</v>
      </c>
      <c r="AE90" s="41">
        <v>1.6366479396820068</v>
      </c>
      <c r="AF90" s="41">
        <v>1.787097692489624</v>
      </c>
      <c r="AG90" s="41">
        <v>1.5355780124664307</v>
      </c>
      <c r="AH90" s="41">
        <v>1.5146230459213257</v>
      </c>
      <c r="AI90" s="41">
        <v>1.6280142068862915</v>
      </c>
      <c r="AJ90" s="41">
        <v>1.8412050008773804</v>
      </c>
      <c r="AK90" s="41">
        <v>1.4227900505065918</v>
      </c>
      <c r="AL90" s="41">
        <v>1.6202503442764282</v>
      </c>
      <c r="AM90" s="41">
        <v>1.8528465032577515</v>
      </c>
      <c r="AN90" s="41">
        <v>1.638588309288025</v>
      </c>
      <c r="AO90" s="41">
        <v>1.4167574644088745</v>
      </c>
      <c r="AP90" s="41">
        <v>1.4346705675125122</v>
      </c>
      <c r="AQ90" s="41">
        <v>1.5390113592147827</v>
      </c>
      <c r="AR90" s="41">
        <v>1.390234112739563</v>
      </c>
      <c r="AS90" s="41">
        <v>1.5008704662322998</v>
      </c>
      <c r="AT90" s="41">
        <v>1.4096461534500122</v>
      </c>
      <c r="AU90" s="41">
        <v>1.4790061712265015</v>
      </c>
      <c r="AV90" s="41">
        <v>1.9696948528289795</v>
      </c>
      <c r="AW90" s="41">
        <v>1.4520734548568726</v>
      </c>
      <c r="AX90" s="41">
        <v>1.7335540056228638</v>
      </c>
      <c r="AY90" s="41">
        <v>1.4115493297576904</v>
      </c>
      <c r="AZ90" s="41">
        <v>1.4514957666397095</v>
      </c>
      <c r="BA90" s="41">
        <v>1.9282125234603882</v>
      </c>
      <c r="BB90" s="41">
        <v>1.574042558670044</v>
      </c>
      <c r="BC90" s="41">
        <v>1.627227544784546</v>
      </c>
      <c r="BD90" s="41">
        <v>1.671377182006836</v>
      </c>
      <c r="BE90" s="41">
        <v>1.573134183883667</v>
      </c>
      <c r="BF90" s="41">
        <v>1.5598976612091064</v>
      </c>
      <c r="BG90" s="41">
        <v>1.542649745941162</v>
      </c>
      <c r="BH90" s="41">
        <v>1.517295241355896</v>
      </c>
      <c r="BI90" s="41">
        <v>1.7849680185317993</v>
      </c>
      <c r="BJ90" s="41">
        <v>1.8944957256317139</v>
      </c>
      <c r="BK90" s="41">
        <v>1.9359023571014404</v>
      </c>
      <c r="BL90" s="41">
        <v>1.769412875175476</v>
      </c>
    </row>
    <row r="91" ht="12.75" customHeight="1">
      <c r="A91" s="45" t="s">
        <v>226</v>
      </c>
      <c r="B91" s="41">
        <v>1.9721122980117798</v>
      </c>
      <c r="C91" s="41">
        <v>2.0222949981689453</v>
      </c>
      <c r="D91" s="41">
        <v>1.8232070207595825</v>
      </c>
      <c r="E91" s="41">
        <v>1.9934008121490479</v>
      </c>
      <c r="F91" s="41">
        <v>2.04331636428833</v>
      </c>
      <c r="G91" s="41">
        <v>1.7569867372512817</v>
      </c>
      <c r="H91" s="41">
        <v>1.7763068675994873</v>
      </c>
      <c r="I91" s="41">
        <v>1.8683273792266846</v>
      </c>
      <c r="J91" s="41">
        <v>1.996732234954834</v>
      </c>
      <c r="K91" s="41">
        <v>1.963447093963623</v>
      </c>
      <c r="L91" s="41">
        <v>1.9701967239379883</v>
      </c>
      <c r="M91" s="41">
        <v>1.966586947441101</v>
      </c>
      <c r="N91" s="41">
        <v>2.0346786975860596</v>
      </c>
      <c r="O91" s="41">
        <v>2.31551194190979</v>
      </c>
      <c r="P91" s="49"/>
      <c r="Q91" s="41">
        <v>2.1166493892669678</v>
      </c>
      <c r="R91" s="41">
        <v>2.0763800144195557</v>
      </c>
      <c r="S91" s="49"/>
      <c r="T91" s="41">
        <v>1.8728355169296265</v>
      </c>
      <c r="U91" s="41">
        <v>2.046221971511841</v>
      </c>
      <c r="V91" s="41">
        <v>2.025979995727539</v>
      </c>
      <c r="W91" s="41">
        <v>2.04557204246521</v>
      </c>
      <c r="X91" s="41">
        <v>2.039480209350586</v>
      </c>
      <c r="Y91" s="41">
        <v>1.9962091445922852</v>
      </c>
      <c r="Z91" s="41">
        <v>2.030381917953491</v>
      </c>
      <c r="AA91" s="41">
        <v>2.1550467014312744</v>
      </c>
      <c r="AB91" s="41">
        <v>2.003495454788208</v>
      </c>
      <c r="AC91" s="41">
        <v>1.9267669916152954</v>
      </c>
      <c r="AD91" s="41">
        <v>2.155222177505493</v>
      </c>
      <c r="AE91" s="41">
        <v>1.9568896293640137</v>
      </c>
      <c r="AF91" s="41">
        <v>2.0537819862365723</v>
      </c>
      <c r="AG91" s="41">
        <v>2.01186466217041</v>
      </c>
      <c r="AH91" s="41">
        <v>1.993033528327942</v>
      </c>
      <c r="AI91" s="41">
        <v>2.05267596244812</v>
      </c>
      <c r="AJ91" s="41">
        <v>2.1074955463409424</v>
      </c>
      <c r="AK91" s="41">
        <v>1.9607033729553223</v>
      </c>
      <c r="AL91" s="41">
        <v>2.0025346279144287</v>
      </c>
      <c r="AM91" s="41">
        <v>2.128679037094116</v>
      </c>
      <c r="AN91" s="41">
        <v>2.0309109687805176</v>
      </c>
      <c r="AO91" s="41">
        <v>1.907181739807129</v>
      </c>
      <c r="AP91" s="41">
        <v>1.9235643148422241</v>
      </c>
      <c r="AQ91" s="41">
        <v>1.9594173431396484</v>
      </c>
      <c r="AR91" s="41">
        <v>1.924939513206482</v>
      </c>
      <c r="AS91" s="41">
        <v>1.9999865293502808</v>
      </c>
      <c r="AT91" s="41">
        <v>2.019727945327759</v>
      </c>
      <c r="AU91" s="41">
        <v>1.923631191253662</v>
      </c>
      <c r="AV91" s="41">
        <v>2.2011935710906982</v>
      </c>
      <c r="AW91" s="41">
        <v>2.037043333053589</v>
      </c>
      <c r="AX91" s="41">
        <v>2.050448417663574</v>
      </c>
      <c r="AY91" s="41">
        <v>1.8679890632629395</v>
      </c>
      <c r="AZ91" s="41">
        <v>1.8865388631820679</v>
      </c>
      <c r="BA91" s="41">
        <v>2.164017677307129</v>
      </c>
      <c r="BB91" s="41">
        <v>1.9721276760101318</v>
      </c>
      <c r="BC91" s="41">
        <v>1.9679017066955566</v>
      </c>
      <c r="BD91" s="41">
        <v>1.986672043800354</v>
      </c>
      <c r="BE91" s="41">
        <v>1.9413198232650757</v>
      </c>
      <c r="BF91" s="41">
        <v>1.9865127801895142</v>
      </c>
      <c r="BG91" s="41">
        <v>1.945326805114746</v>
      </c>
      <c r="BH91" s="41">
        <v>1.8905489444732666</v>
      </c>
      <c r="BI91" s="41">
        <v>2.0562691688537598</v>
      </c>
      <c r="BJ91" s="41">
        <v>2.175182819366455</v>
      </c>
      <c r="BK91" s="41">
        <v>2.1434030532836914</v>
      </c>
      <c r="BL91" s="41">
        <v>2.021650552749634</v>
      </c>
    </row>
    <row r="92" ht="12.75" customHeight="1">
      <c r="A92" s="45" t="s">
        <v>232</v>
      </c>
      <c r="B92" s="41">
        <v>1.124035120010376</v>
      </c>
      <c r="C92" s="41">
        <v>0.9475719928741455</v>
      </c>
      <c r="D92" s="41">
        <v>0.9505429267883301</v>
      </c>
      <c r="E92" s="41">
        <v>1.0611379146575928</v>
      </c>
      <c r="F92" s="41">
        <v>1.1079201698303223</v>
      </c>
      <c r="G92" s="41">
        <v>0.8001583814620972</v>
      </c>
      <c r="H92" s="41">
        <v>0.8418470025062561</v>
      </c>
      <c r="I92" s="41">
        <v>0.9057148694992065</v>
      </c>
      <c r="J92" s="41">
        <v>1.0467501878738403</v>
      </c>
      <c r="K92" s="41">
        <v>1.0737450122833252</v>
      </c>
      <c r="L92" s="41">
        <v>1.0211066007614136</v>
      </c>
      <c r="M92" s="41">
        <v>1.0468209981918335</v>
      </c>
      <c r="N92" s="41">
        <v>1.1394810676574707</v>
      </c>
      <c r="O92" s="41">
        <v>1.6837660074234009</v>
      </c>
      <c r="P92" s="49"/>
      <c r="Q92" s="41">
        <v>1.1697230339050293</v>
      </c>
      <c r="R92" s="41">
        <v>1.126208782196045</v>
      </c>
      <c r="S92" s="49"/>
      <c r="T92" s="41">
        <v>1.0343693494796753</v>
      </c>
      <c r="U92" s="41">
        <v>1.1924903392791748</v>
      </c>
      <c r="V92" s="41">
        <v>1.1237295866012573</v>
      </c>
      <c r="W92" s="41">
        <v>1.048730492591858</v>
      </c>
      <c r="X92" s="41">
        <v>1.185549020767212</v>
      </c>
      <c r="Y92" s="41">
        <v>1.1793100833892822</v>
      </c>
      <c r="Z92" s="41">
        <v>1.1718894243240356</v>
      </c>
      <c r="AA92" s="41">
        <v>1.20189368724823</v>
      </c>
      <c r="AB92" s="41">
        <v>1.0510454177856445</v>
      </c>
      <c r="AC92" s="41">
        <v>1.0591851472854614</v>
      </c>
      <c r="AD92" s="41">
        <v>1.1850544214248657</v>
      </c>
      <c r="AE92" s="41">
        <v>1.05784273147583</v>
      </c>
      <c r="AF92" s="41">
        <v>1.2247871160507202</v>
      </c>
      <c r="AG92" s="41">
        <v>1.137129306793213</v>
      </c>
      <c r="AH92" s="41">
        <v>1.1290332078933716</v>
      </c>
      <c r="AI92" s="41">
        <v>1.2190483808517456</v>
      </c>
      <c r="AJ92" s="41">
        <v>1.2051435708999634</v>
      </c>
      <c r="AK92" s="41">
        <v>1.0098581314086914</v>
      </c>
      <c r="AL92" s="41">
        <v>1.2857811450958252</v>
      </c>
      <c r="AM92" s="41">
        <v>1.5062322616577148</v>
      </c>
      <c r="AN92" s="41">
        <v>1.29684317111969</v>
      </c>
      <c r="AO92" s="41">
        <v>0.9453082084655762</v>
      </c>
      <c r="AP92" s="41">
        <v>1.0099636316299438</v>
      </c>
      <c r="AQ92" s="41">
        <v>1.1590430736541748</v>
      </c>
      <c r="AR92" s="41">
        <v>0.9324120283126831</v>
      </c>
      <c r="AS92" s="41">
        <v>1.1051383018493652</v>
      </c>
      <c r="AT92" s="41">
        <v>1.0811949968338013</v>
      </c>
      <c r="AU92" s="41">
        <v>1.146155834197998</v>
      </c>
      <c r="AV92" s="41">
        <v>1.6763715744018555</v>
      </c>
      <c r="AW92" s="41">
        <v>1.1230117082595825</v>
      </c>
      <c r="AX92" s="41">
        <v>1.2871462106704712</v>
      </c>
      <c r="AY92" s="41">
        <v>1.1115449666976929</v>
      </c>
      <c r="AZ92" s="41">
        <v>1.0574514865875244</v>
      </c>
      <c r="BA92" s="41">
        <v>1.3796473741531372</v>
      </c>
      <c r="BB92" s="41">
        <v>1.2688376903533936</v>
      </c>
      <c r="BC92" s="41">
        <v>1.0680510997772217</v>
      </c>
      <c r="BD92" s="41">
        <v>1.1601847410202026</v>
      </c>
      <c r="BE92" s="41">
        <v>1.2434505224227905</v>
      </c>
      <c r="BF92" s="41">
        <v>1.1523358821868896</v>
      </c>
      <c r="BG92" s="41">
        <v>1.0434216260910034</v>
      </c>
      <c r="BH92" s="41">
        <v>1.2144079208374023</v>
      </c>
      <c r="BI92" s="41">
        <v>1.399598240852356</v>
      </c>
      <c r="BJ92" s="41">
        <v>1.408308982849121</v>
      </c>
      <c r="BK92" s="41">
        <v>1.4170445203781128</v>
      </c>
      <c r="BL92" s="41">
        <v>1.2487256526947021</v>
      </c>
    </row>
    <row r="93" ht="12.75" customHeight="1">
      <c r="A93" s="45" t="s">
        <v>239</v>
      </c>
      <c r="B93" s="41">
        <v>2.061859369277954</v>
      </c>
      <c r="C93" s="41">
        <v>2.0224881172180176</v>
      </c>
      <c r="D93" s="41">
        <v>1.8890608549118042</v>
      </c>
      <c r="E93" s="41">
        <v>1.8019102811813354</v>
      </c>
      <c r="F93" s="41">
        <v>2.009066581726074</v>
      </c>
      <c r="G93" s="41">
        <v>1.877540946006775</v>
      </c>
      <c r="H93" s="41">
        <v>1.724076509475708</v>
      </c>
      <c r="I93" s="41">
        <v>1.8562064170837402</v>
      </c>
      <c r="J93" s="41">
        <v>1.9489704370498657</v>
      </c>
      <c r="K93" s="41">
        <v>1.9921208620071411</v>
      </c>
      <c r="L93" s="41">
        <v>1.7577552795410156</v>
      </c>
      <c r="M93" s="41">
        <v>1.9558637142181396</v>
      </c>
      <c r="N93" s="41">
        <v>1.9509071111679077</v>
      </c>
      <c r="O93" s="41">
        <v>1.383372187614441</v>
      </c>
      <c r="P93" s="49"/>
      <c r="Q93" s="41">
        <v>1.9636212587356567</v>
      </c>
      <c r="R93" s="41">
        <v>1.9125839471817017</v>
      </c>
      <c r="S93" s="49"/>
      <c r="T93" s="41">
        <v>1.9081133604049683</v>
      </c>
      <c r="U93" s="41">
        <v>2.003999948501587</v>
      </c>
      <c r="V93" s="41">
        <v>1.9758063554763794</v>
      </c>
      <c r="W93" s="41">
        <v>1.8928512334823608</v>
      </c>
      <c r="X93" s="41">
        <v>1.963613748550415</v>
      </c>
      <c r="Y93" s="41">
        <v>1.9822306632995605</v>
      </c>
      <c r="Z93" s="41">
        <v>1.9408210515975952</v>
      </c>
      <c r="AA93" s="41">
        <v>2.002995491027832</v>
      </c>
      <c r="AB93" s="41">
        <v>1.8477439880371094</v>
      </c>
      <c r="AC93" s="41">
        <v>2.0098509788513184</v>
      </c>
      <c r="AD93" s="41">
        <v>1.9391077756881714</v>
      </c>
      <c r="AE93" s="41">
        <v>1.8818438053131104</v>
      </c>
      <c r="AF93" s="41">
        <v>1.9701193571090698</v>
      </c>
      <c r="AG93" s="41">
        <v>1.9107297658920288</v>
      </c>
      <c r="AH93" s="41">
        <v>1.8549295663833618</v>
      </c>
      <c r="AI93" s="41">
        <v>1.8843656778335571</v>
      </c>
      <c r="AJ93" s="41">
        <v>1.9112714529037476</v>
      </c>
      <c r="AK93" s="41">
        <v>1.8588007688522339</v>
      </c>
      <c r="AL93" s="41">
        <v>2.0328128337860107</v>
      </c>
      <c r="AM93" s="41">
        <v>2.0324363708496094</v>
      </c>
      <c r="AN93" s="41">
        <v>1.9773175716400146</v>
      </c>
      <c r="AO93" s="41">
        <v>1.930670976638794</v>
      </c>
      <c r="AP93" s="41">
        <v>1.8602060079574585</v>
      </c>
      <c r="AQ93" s="41">
        <v>1.732364535331726</v>
      </c>
      <c r="AR93" s="41">
        <v>1.831185221672058</v>
      </c>
      <c r="AS93" s="41">
        <v>1.9176090955734253</v>
      </c>
      <c r="AT93" s="41">
        <v>1.460029125213623</v>
      </c>
      <c r="AU93" s="41">
        <v>1.855204701423645</v>
      </c>
      <c r="AV93" s="41">
        <v>2.0927236080169678</v>
      </c>
      <c r="AW93" s="41">
        <v>1.9266704320907593</v>
      </c>
      <c r="AX93" s="41">
        <v>1.8818103075027466</v>
      </c>
      <c r="AY93" s="41">
        <v>1.9304841756820679</v>
      </c>
      <c r="AZ93" s="41">
        <v>1.8481576442718506</v>
      </c>
      <c r="BA93" s="41">
        <v>1.9310717582702637</v>
      </c>
      <c r="BB93" s="41">
        <v>1.8111437559127808</v>
      </c>
      <c r="BC93" s="41">
        <v>1.9366885423660278</v>
      </c>
      <c r="BD93" s="41">
        <v>1.9393696784973145</v>
      </c>
      <c r="BE93" s="41">
        <v>1.876736044883728</v>
      </c>
      <c r="BF93" s="41">
        <v>1.727230429649353</v>
      </c>
      <c r="BG93" s="41">
        <v>1.8823119401931763</v>
      </c>
      <c r="BH93" s="41">
        <v>1.9149771928787231</v>
      </c>
      <c r="BI93" s="41">
        <v>1.95838463306427</v>
      </c>
      <c r="BJ93" s="41">
        <v>1.9218157529830933</v>
      </c>
      <c r="BK93" s="41">
        <v>2.0111849308013916</v>
      </c>
      <c r="BL93" s="41">
        <v>1.9137386083602905</v>
      </c>
    </row>
    <row r="94" ht="12.75" customHeight="1">
      <c r="A94" s="45" t="s">
        <v>216</v>
      </c>
      <c r="B94" s="41">
        <v>0.6898249387741089</v>
      </c>
      <c r="C94" s="41">
        <v>0.5237487554550171</v>
      </c>
      <c r="D94" s="41">
        <v>0.5482118129730225</v>
      </c>
      <c r="E94" s="41">
        <v>0.6359425187110901</v>
      </c>
      <c r="F94" s="41">
        <v>0.6595161557197571</v>
      </c>
      <c r="G94" s="41">
        <v>0.5519978404045105</v>
      </c>
      <c r="H94" s="41">
        <v>0.5524934530258179</v>
      </c>
      <c r="I94" s="41">
        <v>0.5704975128173828</v>
      </c>
      <c r="J94" s="41">
        <v>0.6522495746612549</v>
      </c>
      <c r="K94" s="41">
        <v>0.7425374984741211</v>
      </c>
      <c r="L94" s="41">
        <v>0.7023417949676514</v>
      </c>
      <c r="M94" s="41">
        <v>0.7056834697723389</v>
      </c>
      <c r="N94" s="41">
        <v>0.6841840147972107</v>
      </c>
      <c r="O94" s="41">
        <v>0.7944592237472534</v>
      </c>
      <c r="P94" s="49"/>
      <c r="Q94" s="41">
        <v>0.725943922996521</v>
      </c>
      <c r="R94" s="41">
        <v>0.6901345252990723</v>
      </c>
      <c r="S94" s="49"/>
      <c r="T94" s="41">
        <v>0.6154382228851318</v>
      </c>
      <c r="U94" s="41">
        <v>0.6589527726173401</v>
      </c>
      <c r="V94" s="41">
        <v>0.6844560503959656</v>
      </c>
      <c r="W94" s="41">
        <v>0.7237296104431152</v>
      </c>
      <c r="X94" s="41">
        <v>0.7273377180099487</v>
      </c>
      <c r="Y94" s="41">
        <v>0.5964879393577576</v>
      </c>
      <c r="Z94" s="41">
        <v>0.6533564925193787</v>
      </c>
      <c r="AA94" s="41">
        <v>0.7720023989677429</v>
      </c>
      <c r="AB94" s="41">
        <v>0.6893829107284546</v>
      </c>
      <c r="AC94" s="41">
        <v>0.6949838995933533</v>
      </c>
      <c r="AD94" s="41">
        <v>0.8152860403060913</v>
      </c>
      <c r="AE94" s="41">
        <v>0.6693180203437805</v>
      </c>
      <c r="AF94" s="41">
        <v>0.7097146511077881</v>
      </c>
      <c r="AG94" s="41">
        <v>0.6363049149513245</v>
      </c>
      <c r="AH94" s="41">
        <v>0.647468626499176</v>
      </c>
      <c r="AI94" s="41">
        <v>0.6487942934036255</v>
      </c>
      <c r="AJ94" s="41">
        <v>0.7098983526229858</v>
      </c>
      <c r="AK94" s="41">
        <v>0.5750605463981628</v>
      </c>
      <c r="AL94" s="41">
        <v>0.625</v>
      </c>
      <c r="AM94" s="41">
        <v>0.7425076961517334</v>
      </c>
      <c r="AN94" s="41">
        <v>0.639266848564148</v>
      </c>
      <c r="AO94" s="41">
        <v>0.5640673041343689</v>
      </c>
      <c r="AP94" s="41">
        <v>0.6363176107406616</v>
      </c>
      <c r="AQ94" s="41">
        <v>0.6323152184486389</v>
      </c>
      <c r="AR94" s="41">
        <v>0.5577956438064575</v>
      </c>
      <c r="AS94" s="41">
        <v>0.5691586136817932</v>
      </c>
      <c r="AT94" s="41">
        <v>0.5543385744094849</v>
      </c>
      <c r="AU94" s="41">
        <v>0.6255068182945251</v>
      </c>
      <c r="AV94" s="41">
        <v>0.8154280185699463</v>
      </c>
      <c r="AW94" s="41">
        <v>0.6058451533317566</v>
      </c>
      <c r="AX94" s="41">
        <v>0.7175799608230591</v>
      </c>
      <c r="AY94" s="41">
        <v>0.5660861730575562</v>
      </c>
      <c r="AZ94" s="41">
        <v>0.5754408836364746</v>
      </c>
      <c r="BA94" s="41">
        <v>0.7801281213760376</v>
      </c>
      <c r="BB94" s="41">
        <v>0.639895498752594</v>
      </c>
      <c r="BC94" s="41">
        <v>0.727082371711731</v>
      </c>
      <c r="BD94" s="41">
        <v>0.6865797638893127</v>
      </c>
      <c r="BE94" s="41">
        <v>0.6110727190971375</v>
      </c>
      <c r="BF94" s="41">
        <v>0.6301965713500977</v>
      </c>
      <c r="BG94" s="41">
        <v>0.6395951509475708</v>
      </c>
      <c r="BH94" s="41">
        <v>0.5896477103233337</v>
      </c>
      <c r="BI94" s="41">
        <v>0.7483923435211182</v>
      </c>
      <c r="BJ94" s="41">
        <v>0.729804515838623</v>
      </c>
      <c r="BK94" s="41">
        <v>0.7803609371185303</v>
      </c>
      <c r="BL94" s="41">
        <v>0.7350451350212097</v>
      </c>
    </row>
    <row r="95" ht="12.75" customHeight="1">
      <c r="A95" s="45" t="s">
        <v>218</v>
      </c>
      <c r="B95" s="41">
        <v>0.6405847668647766</v>
      </c>
      <c r="C95" s="41">
        <v>0.5190269947052002</v>
      </c>
      <c r="D95" s="41">
        <v>0.4836174249649048</v>
      </c>
      <c r="E95" s="41">
        <v>0.5568963289260864</v>
      </c>
      <c r="F95" s="41">
        <v>0.6155112981796265</v>
      </c>
      <c r="G95" s="41">
        <v>0.46578842401504517</v>
      </c>
      <c r="H95" s="41">
        <v>0.41026318073272705</v>
      </c>
      <c r="I95" s="41">
        <v>0.5536036491394043</v>
      </c>
      <c r="J95" s="41">
        <v>0.5626581907272339</v>
      </c>
      <c r="K95" s="41">
        <v>0.5440838932991028</v>
      </c>
      <c r="L95" s="41">
        <v>0.5641579031944275</v>
      </c>
      <c r="M95" s="41">
        <v>0.4937281012535095</v>
      </c>
      <c r="N95" s="41">
        <v>0.5653384923934937</v>
      </c>
      <c r="O95" s="41">
        <v>0.7750685214996338</v>
      </c>
      <c r="P95" s="49"/>
      <c r="Q95" s="41">
        <v>0.6679348945617676</v>
      </c>
      <c r="R95" s="41">
        <v>0.5849454998970032</v>
      </c>
      <c r="S95" s="49"/>
      <c r="T95" s="41">
        <v>0.5372211337089539</v>
      </c>
      <c r="U95" s="41">
        <v>0.5620301365852356</v>
      </c>
      <c r="V95" s="41">
        <v>0.6137630939483643</v>
      </c>
      <c r="W95" s="41">
        <v>0.6694102883338928</v>
      </c>
      <c r="X95" s="41">
        <v>0.679905116558075</v>
      </c>
      <c r="Y95" s="41">
        <v>0.5530216097831726</v>
      </c>
      <c r="Z95" s="41">
        <v>0.5730453133583069</v>
      </c>
      <c r="AA95" s="41">
        <v>0.6962201595306396</v>
      </c>
      <c r="AB95" s="41">
        <v>0.5758852958679199</v>
      </c>
      <c r="AC95" s="41">
        <v>0.5521321892738342</v>
      </c>
      <c r="AD95" s="41">
        <v>0.6995335221290588</v>
      </c>
      <c r="AE95" s="41">
        <v>0.5566052198410034</v>
      </c>
      <c r="AF95" s="41">
        <v>0.6670836806297302</v>
      </c>
      <c r="AG95" s="41">
        <v>0.5450283885002136</v>
      </c>
      <c r="AH95" s="41">
        <v>0.5140023231506348</v>
      </c>
      <c r="AI95" s="41">
        <v>0.5359990000724792</v>
      </c>
      <c r="AJ95" s="41">
        <v>0.6928828954696655</v>
      </c>
      <c r="AK95" s="41">
        <v>0.4641532897949219</v>
      </c>
      <c r="AL95" s="41">
        <v>0.5999437570571899</v>
      </c>
      <c r="AM95" s="41">
        <v>0.6818135380744934</v>
      </c>
      <c r="AN95" s="41">
        <v>0.5908066630363464</v>
      </c>
      <c r="AO95" s="41">
        <v>0.4522871971130371</v>
      </c>
      <c r="AP95" s="41">
        <v>0.458868145942688</v>
      </c>
      <c r="AQ95" s="41">
        <v>0.5162350535392761</v>
      </c>
      <c r="AR95" s="41">
        <v>0.4565272331237793</v>
      </c>
      <c r="AS95" s="41">
        <v>0.5112811923027039</v>
      </c>
      <c r="AT95" s="41">
        <v>0.46283790469169617</v>
      </c>
      <c r="AU95" s="41">
        <v>0.49074044823646545</v>
      </c>
      <c r="AV95" s="41">
        <v>0.7602351903915405</v>
      </c>
      <c r="AW95" s="41">
        <v>0.508234441280365</v>
      </c>
      <c r="AX95" s="41">
        <v>0.6183962225914001</v>
      </c>
      <c r="AY95" s="41">
        <v>0.5128297209739685</v>
      </c>
      <c r="AZ95" s="41">
        <v>0.5439701080322266</v>
      </c>
      <c r="BA95" s="41">
        <v>0.7113559246063232</v>
      </c>
      <c r="BB95" s="41">
        <v>0.5511160492897034</v>
      </c>
      <c r="BC95" s="41">
        <v>0.5550581812858582</v>
      </c>
      <c r="BD95" s="41">
        <v>0.630502462387085</v>
      </c>
      <c r="BE95" s="41">
        <v>0.5855130553245544</v>
      </c>
      <c r="BF95" s="41">
        <v>0.5490067005157471</v>
      </c>
      <c r="BG95" s="41">
        <v>0.5449182987213135</v>
      </c>
      <c r="BH95" s="41">
        <v>0.5398284196853638</v>
      </c>
      <c r="BI95" s="41">
        <v>0.6583606600761414</v>
      </c>
      <c r="BJ95" s="41">
        <v>0.7116013169288635</v>
      </c>
      <c r="BK95" s="41">
        <v>0.7511246204376221</v>
      </c>
      <c r="BL95" s="41">
        <v>0.6472682356834412</v>
      </c>
    </row>
    <row r="96" ht="12.75" customHeight="1">
      <c r="A96" s="45" t="s">
        <v>228</v>
      </c>
      <c r="B96" s="41">
        <v>0.6657554507255554</v>
      </c>
      <c r="C96" s="41">
        <v>0.7017068266868591</v>
      </c>
      <c r="D96" s="41">
        <v>0.5617549419403076</v>
      </c>
      <c r="E96" s="41">
        <v>0.6718562245368958</v>
      </c>
      <c r="F96" s="41">
        <v>0.6463143825531006</v>
      </c>
      <c r="G96" s="41">
        <v>0.4569022059440613</v>
      </c>
      <c r="H96" s="41">
        <v>0.5286546349525452</v>
      </c>
      <c r="I96" s="41">
        <v>0.5551082491874695</v>
      </c>
      <c r="J96" s="41">
        <v>0.6305448412895203</v>
      </c>
      <c r="K96" s="41">
        <v>0.6019192934036255</v>
      </c>
      <c r="L96" s="41">
        <v>0.591446042060852</v>
      </c>
      <c r="M96" s="41">
        <v>0.5470541715621948</v>
      </c>
      <c r="N96" s="41">
        <v>0.6395196914672852</v>
      </c>
      <c r="O96" s="41">
        <v>0.8770079016685486</v>
      </c>
      <c r="P96" s="49"/>
      <c r="Q96" s="41">
        <v>0.7450515627861023</v>
      </c>
      <c r="R96" s="41">
        <v>0.7001897692680359</v>
      </c>
      <c r="S96" s="49"/>
      <c r="T96" s="41">
        <v>0.5803513526916504</v>
      </c>
      <c r="U96" s="41">
        <v>0.652438223361969</v>
      </c>
      <c r="V96" s="41">
        <v>0.6293880939483643</v>
      </c>
      <c r="W96" s="41">
        <v>0.6485691666603088</v>
      </c>
      <c r="X96" s="41">
        <v>0.724250853061676</v>
      </c>
      <c r="Y96" s="41">
        <v>0.631740391254425</v>
      </c>
      <c r="Z96" s="41">
        <v>0.6638373136520386</v>
      </c>
      <c r="AA96" s="41">
        <v>0.7509135603904724</v>
      </c>
      <c r="AB96" s="41">
        <v>0.6275533437728882</v>
      </c>
      <c r="AC96" s="41">
        <v>0.5651285648345947</v>
      </c>
      <c r="AD96" s="41">
        <v>0.7602880597114563</v>
      </c>
      <c r="AE96" s="41">
        <v>0.6659802198410034</v>
      </c>
      <c r="AF96" s="41">
        <v>0.6870518922805786</v>
      </c>
      <c r="AG96" s="41">
        <v>0.7059757709503174</v>
      </c>
      <c r="AH96" s="41">
        <v>0.6353977918624878</v>
      </c>
      <c r="AI96" s="41">
        <v>0.6910843253135681</v>
      </c>
      <c r="AJ96" s="41">
        <v>0.7478775978088379</v>
      </c>
      <c r="AK96" s="41">
        <v>0.6026312708854675</v>
      </c>
      <c r="AL96" s="41">
        <v>0.7060813307762146</v>
      </c>
      <c r="AM96" s="41">
        <v>0.7387615442276001</v>
      </c>
      <c r="AN96" s="41">
        <v>0.6338321566581726</v>
      </c>
      <c r="AO96" s="41">
        <v>0.6253376603126526</v>
      </c>
      <c r="AP96" s="41">
        <v>0.613513708114624</v>
      </c>
      <c r="AQ96" s="41">
        <v>0.6322774887084961</v>
      </c>
      <c r="AR96" s="41">
        <v>0.6064399480819702</v>
      </c>
      <c r="AS96" s="41">
        <v>0.6748019456863403</v>
      </c>
      <c r="AT96" s="41">
        <v>0.7047651410102844</v>
      </c>
      <c r="AU96" s="41">
        <v>0.6553128361701965</v>
      </c>
      <c r="AV96" s="41">
        <v>0.8289346694946289</v>
      </c>
      <c r="AW96" s="41">
        <v>0.7057257890701294</v>
      </c>
      <c r="AX96" s="41">
        <v>0.7088087797164917</v>
      </c>
      <c r="AY96" s="41">
        <v>0.6115606427192688</v>
      </c>
      <c r="AZ96" s="41">
        <v>0.5868844985961914</v>
      </c>
      <c r="BA96" s="41">
        <v>0.7904898524284363</v>
      </c>
      <c r="BB96" s="41">
        <v>0.7030384540557861</v>
      </c>
      <c r="BC96" s="41">
        <v>0.6337223052978516</v>
      </c>
      <c r="BD96" s="41">
        <v>0.6771132349967957</v>
      </c>
      <c r="BE96" s="41">
        <v>0.6514084339141846</v>
      </c>
      <c r="BF96" s="41">
        <v>0.6282184720039368</v>
      </c>
      <c r="BG96" s="41">
        <v>0.6240158677101135</v>
      </c>
      <c r="BH96" s="41">
        <v>0.5922573804855347</v>
      </c>
      <c r="BI96" s="41">
        <v>0.6776522397994995</v>
      </c>
      <c r="BJ96" s="41">
        <v>0.7848573923110962</v>
      </c>
      <c r="BK96" s="41">
        <v>0.7861371040344238</v>
      </c>
      <c r="BL96" s="41">
        <v>0.6924698352813721</v>
      </c>
    </row>
    <row r="97" ht="12.75" customHeight="1">
      <c r="A97" s="45" t="s">
        <v>230</v>
      </c>
      <c r="B97" s="41">
        <v>0.6848620772361755</v>
      </c>
      <c r="C97" s="41">
        <v>0.7248697280883789</v>
      </c>
      <c r="D97" s="41">
        <v>0.6227920651435852</v>
      </c>
      <c r="E97" s="41">
        <v>0.7257447242736816</v>
      </c>
      <c r="F97" s="41">
        <v>0.7827278971672058</v>
      </c>
      <c r="G97" s="41">
        <v>0.6152610182762146</v>
      </c>
      <c r="H97" s="41">
        <v>0.6051743626594543</v>
      </c>
      <c r="I97" s="41">
        <v>0.6651147603988647</v>
      </c>
      <c r="J97" s="41">
        <v>0.7357612252235413</v>
      </c>
      <c r="K97" s="41">
        <v>0.7354488372802734</v>
      </c>
      <c r="L97" s="41">
        <v>0.7551784515380859</v>
      </c>
      <c r="M97" s="41">
        <v>0.7499868869781494</v>
      </c>
      <c r="N97" s="41">
        <v>0.7629368305206299</v>
      </c>
      <c r="O97" s="41">
        <v>0.8834714889526367</v>
      </c>
      <c r="P97" s="49"/>
      <c r="Q97" s="41">
        <v>0.7678704857826233</v>
      </c>
      <c r="R97" s="41">
        <v>0.7773856520652771</v>
      </c>
      <c r="S97" s="49"/>
      <c r="T97" s="41">
        <v>0.6265595555305481</v>
      </c>
      <c r="U97" s="41">
        <v>0.764946699142456</v>
      </c>
      <c r="V97" s="41">
        <v>0.7542102932929993</v>
      </c>
      <c r="W97" s="41">
        <v>0.7826692461967468</v>
      </c>
      <c r="X97" s="41">
        <v>0.7153289914131165</v>
      </c>
      <c r="Y97" s="41">
        <v>0.7423029541969299</v>
      </c>
      <c r="Z97" s="41">
        <v>0.7485210299491882</v>
      </c>
      <c r="AA97" s="41">
        <v>0.8102375268936157</v>
      </c>
      <c r="AB97" s="41">
        <v>0.737754762172699</v>
      </c>
      <c r="AC97" s="41">
        <v>0.6943267583847046</v>
      </c>
      <c r="AD97" s="41">
        <v>0.7882150411605835</v>
      </c>
      <c r="AE97" s="41">
        <v>0.7259232401847839</v>
      </c>
      <c r="AF97" s="41">
        <v>0.7509021759033203</v>
      </c>
      <c r="AG97" s="41">
        <v>0.6796130537986755</v>
      </c>
      <c r="AH97" s="41">
        <v>0.6956133842468262</v>
      </c>
      <c r="AI97" s="41">
        <v>0.7386646866798401</v>
      </c>
      <c r="AJ97" s="41">
        <v>0.7630237340927124</v>
      </c>
      <c r="AK97" s="41">
        <v>0.6868851780891418</v>
      </c>
      <c r="AL97" s="41">
        <v>0.6368253231048584</v>
      </c>
      <c r="AM97" s="41">
        <v>0.7809938192367554</v>
      </c>
      <c r="AN97" s="41">
        <v>0.749320924282074</v>
      </c>
      <c r="AO97" s="41">
        <v>0.6173738241195679</v>
      </c>
      <c r="AP97" s="41">
        <v>0.6860641837120056</v>
      </c>
      <c r="AQ97" s="41">
        <v>0.6943480372428894</v>
      </c>
      <c r="AR97" s="41">
        <v>0.6674956679344177</v>
      </c>
      <c r="AS97" s="41">
        <v>0.6930307745933533</v>
      </c>
      <c r="AT97" s="41">
        <v>0.6548720598220825</v>
      </c>
      <c r="AU97" s="41">
        <v>0.6125853657722473</v>
      </c>
      <c r="AV97" s="41">
        <v>0.7830734848976135</v>
      </c>
      <c r="AW97" s="41">
        <v>0.6930732131004333</v>
      </c>
      <c r="AX97" s="41">
        <v>0.6956519484519958</v>
      </c>
      <c r="AY97" s="41">
        <v>0.5666170716285706</v>
      </c>
      <c r="AZ97" s="41">
        <v>0.6105939149856567</v>
      </c>
      <c r="BA97" s="41">
        <v>0.7625981569290161</v>
      </c>
      <c r="BB97" s="41">
        <v>0.6235162615776062</v>
      </c>
      <c r="BC97" s="41">
        <v>0.6790087819099426</v>
      </c>
      <c r="BD97" s="41">
        <v>0.6601479649543762</v>
      </c>
      <c r="BE97" s="41">
        <v>0.65625</v>
      </c>
      <c r="BF97" s="41">
        <v>0.7024784684181213</v>
      </c>
      <c r="BG97" s="41">
        <v>0.6385367512702942</v>
      </c>
      <c r="BH97" s="41">
        <v>0.615929126739502</v>
      </c>
      <c r="BI97" s="41">
        <v>0.7387455105781555</v>
      </c>
      <c r="BJ97" s="41">
        <v>0.7902200818061829</v>
      </c>
      <c r="BK97" s="41">
        <v>0.7398443818092346</v>
      </c>
      <c r="BL97" s="41">
        <v>0.6921933889389038</v>
      </c>
    </row>
    <row r="98" ht="12.75" customHeight="1">
      <c r="A98" s="45" t="s">
        <v>220</v>
      </c>
      <c r="B98" s="41">
        <v>0.5265740752220154</v>
      </c>
      <c r="C98" s="41">
        <v>0.6009845733642578</v>
      </c>
      <c r="D98" s="41">
        <v>0.5301755666732788</v>
      </c>
      <c r="E98" s="41">
        <v>0.5772414803504944</v>
      </c>
      <c r="F98" s="41">
        <v>0.6644660234451294</v>
      </c>
      <c r="G98" s="41">
        <v>0.4467692971229553</v>
      </c>
      <c r="H98" s="41">
        <v>0.5304473638534546</v>
      </c>
      <c r="I98" s="41">
        <v>0.576939582824707</v>
      </c>
      <c r="J98" s="41">
        <v>0.6256930828094482</v>
      </c>
      <c r="K98" s="41">
        <v>0.5439230799674988</v>
      </c>
      <c r="L98" s="41">
        <v>0.656281590461731</v>
      </c>
      <c r="M98" s="41">
        <v>0.5866756439208984</v>
      </c>
      <c r="N98" s="41">
        <v>0.580485999584198</v>
      </c>
      <c r="O98" s="41">
        <v>0.8234531283378601</v>
      </c>
      <c r="P98" s="49"/>
      <c r="Q98" s="41">
        <v>0.671646237373352</v>
      </c>
      <c r="R98" s="41">
        <v>0.6295198798179626</v>
      </c>
      <c r="S98" s="49"/>
      <c r="T98" s="41">
        <v>0.5842907428741455</v>
      </c>
      <c r="U98" s="41">
        <v>0.6416060328483582</v>
      </c>
      <c r="V98" s="41">
        <v>0.702947199344635</v>
      </c>
      <c r="W98" s="41">
        <v>0.7083846926689148</v>
      </c>
      <c r="X98" s="41">
        <v>0.6768182516098022</v>
      </c>
      <c r="Y98" s="41">
        <v>0.65854811668396</v>
      </c>
      <c r="Z98" s="41">
        <v>0.5675796866416931</v>
      </c>
      <c r="AA98" s="41">
        <v>0.7618019580841064</v>
      </c>
      <c r="AB98" s="41">
        <v>0.6646931767463684</v>
      </c>
      <c r="AC98" s="41">
        <v>0.6985249519348145</v>
      </c>
      <c r="AD98" s="41">
        <v>0.7217038869857788</v>
      </c>
      <c r="AE98" s="41">
        <v>0.6229406595230103</v>
      </c>
      <c r="AF98" s="41">
        <v>0.6726651787757874</v>
      </c>
      <c r="AG98" s="41">
        <v>0.5327707529067993</v>
      </c>
      <c r="AH98" s="41">
        <v>0.5246931314468384</v>
      </c>
      <c r="AI98" s="41">
        <v>0.6525590419769287</v>
      </c>
      <c r="AJ98" s="41">
        <v>0.7188255190849304</v>
      </c>
      <c r="AK98" s="41">
        <v>0.5245062708854675</v>
      </c>
      <c r="AL98" s="41">
        <v>0.6020567417144775</v>
      </c>
      <c r="AM98" s="41">
        <v>0.7128074169158936</v>
      </c>
      <c r="AN98" s="41">
        <v>0.6213775873184204</v>
      </c>
      <c r="AO98" s="41">
        <v>0.5393221378326416</v>
      </c>
      <c r="AP98" s="41">
        <v>0.484375</v>
      </c>
      <c r="AQ98" s="41">
        <v>0.5701314806938171</v>
      </c>
      <c r="AR98" s="41">
        <v>0.5059893727302551</v>
      </c>
      <c r="AS98" s="41">
        <v>0.5873875021934509</v>
      </c>
      <c r="AT98" s="41">
        <v>0.5290184020996094</v>
      </c>
      <c r="AU98" s="41">
        <v>0.5224276185035706</v>
      </c>
      <c r="AV98" s="41">
        <v>0.7172633409500122</v>
      </c>
      <c r="AW98" s="41">
        <v>0.4886850416660309</v>
      </c>
      <c r="AX98" s="41">
        <v>0.6420957446098328</v>
      </c>
      <c r="AY98" s="41">
        <v>0.46981650590896606</v>
      </c>
      <c r="AZ98" s="41">
        <v>0.4825834035873413</v>
      </c>
      <c r="BA98" s="41">
        <v>0.7461326718330383</v>
      </c>
      <c r="BB98" s="41">
        <v>0.5743785500526428</v>
      </c>
      <c r="BC98" s="41">
        <v>0.554162859916687</v>
      </c>
      <c r="BD98" s="41">
        <v>0.5780872702598572</v>
      </c>
      <c r="BE98" s="41">
        <v>0.5675930976867676</v>
      </c>
      <c r="BF98" s="41">
        <v>0.5673269033432007</v>
      </c>
      <c r="BG98" s="41">
        <v>0.5390195846557617</v>
      </c>
      <c r="BH98" s="41">
        <v>0.5602508783340454</v>
      </c>
      <c r="BI98" s="41">
        <v>0.6398710012435913</v>
      </c>
      <c r="BJ98" s="41">
        <v>0.751255214214325</v>
      </c>
      <c r="BK98" s="41">
        <v>0.7163842916488647</v>
      </c>
      <c r="BL98" s="41">
        <v>0.6435705423355103</v>
      </c>
    </row>
    <row r="99" ht="12.75" customHeight="1">
      <c r="A99" s="45" t="s">
        <v>234</v>
      </c>
      <c r="B99" s="41">
        <v>0.4193286597728729</v>
      </c>
      <c r="C99" s="41">
        <v>0.39691686630249023</v>
      </c>
      <c r="D99" s="41">
        <v>0.42020878195762634</v>
      </c>
      <c r="E99" s="41">
        <v>0.4479161202907562</v>
      </c>
      <c r="F99" s="41">
        <v>0.444994181394577</v>
      </c>
      <c r="G99" s="41">
        <v>0.27496692538261414</v>
      </c>
      <c r="H99" s="41">
        <v>0.33813154697418213</v>
      </c>
      <c r="I99" s="41">
        <v>0.37678009271621704</v>
      </c>
      <c r="J99" s="41">
        <v>0.49322715401649475</v>
      </c>
      <c r="K99" s="41">
        <v>0.48827385902404785</v>
      </c>
      <c r="L99" s="41">
        <v>0.4370052218437195</v>
      </c>
      <c r="M99" s="41">
        <v>0.42894503474235535</v>
      </c>
      <c r="N99" s="41">
        <v>0.5146700143814087</v>
      </c>
      <c r="O99" s="41">
        <v>0.6842100024223328</v>
      </c>
      <c r="P99" s="49"/>
      <c r="Q99" s="41">
        <v>0.47470682859420776</v>
      </c>
      <c r="R99" s="41">
        <v>0.41397252678871155</v>
      </c>
      <c r="S99" s="49"/>
      <c r="T99" s="41">
        <v>0.40356189012527466</v>
      </c>
      <c r="U99" s="41">
        <v>0.514667272567749</v>
      </c>
      <c r="V99" s="41">
        <v>0.4314121603965759</v>
      </c>
      <c r="W99" s="41">
        <v>0.3940425515174866</v>
      </c>
      <c r="X99" s="41">
        <v>0.46487727761268616</v>
      </c>
      <c r="Y99" s="41">
        <v>0.4174326956272125</v>
      </c>
      <c r="Z99" s="41">
        <v>0.44618043303489685</v>
      </c>
      <c r="AA99" s="41">
        <v>0.47017529606819153</v>
      </c>
      <c r="AB99" s="41">
        <v>0.43662750720977783</v>
      </c>
      <c r="AC99" s="41">
        <v>0.4179321229457855</v>
      </c>
      <c r="AD99" s="41">
        <v>0.6371846795082092</v>
      </c>
      <c r="AE99" s="41">
        <v>0.4877128303050995</v>
      </c>
      <c r="AF99" s="41">
        <v>0.5347158908843994</v>
      </c>
      <c r="AG99" s="41">
        <v>0.45121505856513977</v>
      </c>
      <c r="AH99" s="41">
        <v>0.47792837023735046</v>
      </c>
      <c r="AI99" s="41">
        <v>0.5062909722328186</v>
      </c>
      <c r="AJ99" s="41">
        <v>0.5943190455436707</v>
      </c>
      <c r="AK99" s="41">
        <v>0.4157460629940033</v>
      </c>
      <c r="AL99" s="41">
        <v>0.5050693154335022</v>
      </c>
      <c r="AM99" s="41">
        <v>0.6584464311599731</v>
      </c>
      <c r="AN99" s="41">
        <v>0.5643122792243958</v>
      </c>
      <c r="AO99" s="41">
        <v>0.38084861636161804</v>
      </c>
      <c r="AP99" s="41">
        <v>0.39079365134239197</v>
      </c>
      <c r="AQ99" s="41">
        <v>0.4998490810394287</v>
      </c>
      <c r="AR99" s="41">
        <v>0.3914920389652252</v>
      </c>
      <c r="AS99" s="41">
        <v>0.47243034839630127</v>
      </c>
      <c r="AT99" s="41">
        <v>0.44313597679138184</v>
      </c>
      <c r="AU99" s="41">
        <v>0.48346245288848877</v>
      </c>
      <c r="AV99" s="41">
        <v>0.6874704360961914</v>
      </c>
      <c r="AW99" s="41">
        <v>0.4691333770751953</v>
      </c>
      <c r="AX99" s="41">
        <v>0.5802911520004272</v>
      </c>
      <c r="AY99" s="41">
        <v>0.46822986006736755</v>
      </c>
      <c r="AZ99" s="41">
        <v>0.48812127113342285</v>
      </c>
      <c r="BA99" s="41">
        <v>0.721434473991394</v>
      </c>
      <c r="BB99" s="41">
        <v>0.6023890376091003</v>
      </c>
      <c r="BC99" s="41">
        <v>0.5495176911354065</v>
      </c>
      <c r="BD99" s="41">
        <v>0.5447797179222107</v>
      </c>
      <c r="BE99" s="41">
        <v>0.5764272809028625</v>
      </c>
      <c r="BF99" s="41">
        <v>0.551482617855072</v>
      </c>
      <c r="BG99" s="41">
        <v>0.5465832352638245</v>
      </c>
      <c r="BH99" s="41">
        <v>0.5922847390174866</v>
      </c>
      <c r="BI99" s="41">
        <v>0.6864950060844421</v>
      </c>
      <c r="BJ99" s="41">
        <v>0.6808033585548401</v>
      </c>
      <c r="BK99" s="41">
        <v>0.7302803993225098</v>
      </c>
      <c r="BL99" s="41">
        <v>0.626879096031189</v>
      </c>
    </row>
    <row r="100" ht="12.75" customHeight="1">
      <c r="A100" s="45" t="s">
        <v>241</v>
      </c>
      <c r="B100" s="41">
        <v>0.9455321431159973</v>
      </c>
      <c r="C100" s="41">
        <v>0.9364835023880005</v>
      </c>
      <c r="D100" s="41">
        <v>0.9130624532699585</v>
      </c>
      <c r="E100" s="41">
        <v>0.9269334673881531</v>
      </c>
      <c r="F100" s="41">
        <v>0.962046205997467</v>
      </c>
      <c r="G100" s="41">
        <v>0.9371523857116699</v>
      </c>
      <c r="H100" s="41">
        <v>0.9012467265129089</v>
      </c>
      <c r="I100" s="41">
        <v>0.9375467896461487</v>
      </c>
      <c r="J100" s="41">
        <v>0.9626702666282654</v>
      </c>
      <c r="K100" s="41">
        <v>0.947227954864502</v>
      </c>
      <c r="L100" s="41">
        <v>0.9469711184501648</v>
      </c>
      <c r="M100" s="41">
        <v>0.9917414784431458</v>
      </c>
      <c r="N100" s="41">
        <v>0.9771151542663574</v>
      </c>
      <c r="O100" s="41">
        <v>0.9935364127159119</v>
      </c>
      <c r="P100" s="49"/>
      <c r="Q100" s="41">
        <v>0.975943922996521</v>
      </c>
      <c r="R100" s="41">
        <v>0.957598090171814</v>
      </c>
      <c r="S100" s="49"/>
      <c r="T100" s="41">
        <v>0.9568697810173035</v>
      </c>
      <c r="U100" s="41">
        <v>0.9775778651237488</v>
      </c>
      <c r="V100" s="41">
        <v>0.984375</v>
      </c>
      <c r="W100" s="41">
        <v>0.962857723236084</v>
      </c>
      <c r="X100" s="41">
        <v>0.946393609046936</v>
      </c>
      <c r="Y100" s="41">
        <v>0.9542355537414551</v>
      </c>
      <c r="Z100" s="41">
        <v>0.9614840745925903</v>
      </c>
      <c r="AA100" s="41">
        <v>0.9789111614227295</v>
      </c>
      <c r="AB100" s="41">
        <v>0.9726858735084534</v>
      </c>
      <c r="AC100" s="41">
        <v>0.9762338995933533</v>
      </c>
      <c r="AD100" s="41">
        <v>0.9917930960655212</v>
      </c>
      <c r="AE100" s="41">
        <v>0.883949339389801</v>
      </c>
      <c r="AF100" s="41">
        <v>0.967088520526886</v>
      </c>
      <c r="AG100" s="41">
        <v>0.9635639786720276</v>
      </c>
      <c r="AH100" s="41">
        <v>0.9930335283279419</v>
      </c>
      <c r="AI100" s="41">
        <v>0.9738188982009888</v>
      </c>
      <c r="AJ100" s="41">
        <v>0.9657593369483948</v>
      </c>
      <c r="AK100" s="41">
        <v>0.9914214015007019</v>
      </c>
      <c r="AL100" s="41">
        <v>0.9938062429428101</v>
      </c>
      <c r="AM100" s="41">
        <v>0.9851498603820801</v>
      </c>
      <c r="AN100" s="41">
        <v>0.9913948774337769</v>
      </c>
      <c r="AO100" s="41">
        <v>0.9668641686439514</v>
      </c>
      <c r="AP100" s="41">
        <v>0.9318411946296692</v>
      </c>
      <c r="AQ100" s="41">
        <v>0.9525976181030273</v>
      </c>
      <c r="AR100" s="41">
        <v>0.959317147731781</v>
      </c>
      <c r="AS100" s="41">
        <v>0.9654826521873474</v>
      </c>
      <c r="AT100" s="41">
        <v>1.0</v>
      </c>
      <c r="AU100" s="41">
        <v>0.9636099934577942</v>
      </c>
      <c r="AV100" s="41">
        <v>0.9895833134651184</v>
      </c>
      <c r="AW100" s="41">
        <v>0.9839255213737488</v>
      </c>
      <c r="AX100" s="41">
        <v>0.9961372017860413</v>
      </c>
      <c r="AY100" s="41">
        <v>0.9791409373283386</v>
      </c>
      <c r="AZ100" s="41">
        <v>0.9845733642578125</v>
      </c>
      <c r="BA100" s="41">
        <v>0.9989355206489563</v>
      </c>
      <c r="BB100" s="41">
        <v>0.9696155190467834</v>
      </c>
      <c r="BC100" s="41">
        <v>0.97780442237854</v>
      </c>
      <c r="BD100" s="41">
        <v>0.978301465511322</v>
      </c>
      <c r="BE100" s="41">
        <v>0.9474346041679382</v>
      </c>
      <c r="BF100" s="41">
        <v>0.9846534729003906</v>
      </c>
      <c r="BG100" s="41">
        <v>0.997883141040802</v>
      </c>
      <c r="BH100" s="41">
        <v>0.9792120456695557</v>
      </c>
      <c r="BI100" s="41">
        <v>0.9919613003730774</v>
      </c>
      <c r="BJ100" s="41">
        <v>0.9918331503868103</v>
      </c>
      <c r="BK100" s="41">
        <v>0.9985559582710266</v>
      </c>
      <c r="BL100" s="41">
        <v>0.9775373935699463</v>
      </c>
    </row>
    <row r="101" ht="12.75" customHeight="1">
      <c r="A101" s="45" t="s">
        <v>243</v>
      </c>
      <c r="B101" s="41">
        <v>0.6283517479896545</v>
      </c>
      <c r="C101" s="41">
        <v>0.5093823075294495</v>
      </c>
      <c r="D101" s="41">
        <v>0.3893154263496399</v>
      </c>
      <c r="E101" s="41">
        <v>0.37364649772644043</v>
      </c>
      <c r="F101" s="41">
        <v>0.5517048239707947</v>
      </c>
      <c r="G101" s="41">
        <v>0.3669665455818176</v>
      </c>
      <c r="H101" s="41">
        <v>0.389634907245636</v>
      </c>
      <c r="I101" s="41">
        <v>0.3963857889175415</v>
      </c>
      <c r="J101" s="41">
        <v>0.4642146825790405</v>
      </c>
      <c r="K101" s="41">
        <v>0.5241998434066772</v>
      </c>
      <c r="L101" s="41">
        <v>0.39791038632392883</v>
      </c>
      <c r="M101" s="41">
        <v>0.5054641366004944</v>
      </c>
      <c r="N101" s="41">
        <v>0.493367999792099</v>
      </c>
      <c r="O101" s="41">
        <v>0.7525382041931152</v>
      </c>
      <c r="P101" s="49"/>
      <c r="Q101" s="41">
        <v>0.5057280659675598</v>
      </c>
      <c r="R101" s="41">
        <v>0.4267497658729553</v>
      </c>
      <c r="S101" s="49"/>
      <c r="T101" s="41">
        <v>0.5300391316413879</v>
      </c>
      <c r="U101" s="41">
        <v>0.541047215461731</v>
      </c>
      <c r="V101" s="41">
        <v>0.4992390275001526</v>
      </c>
      <c r="W101" s="41">
        <v>0.46830034255981445</v>
      </c>
      <c r="X101" s="41">
        <v>0.4879536032676697</v>
      </c>
      <c r="Y101" s="41">
        <v>0.487189918756485</v>
      </c>
      <c r="Z101" s="41">
        <v>0.47530868649482727</v>
      </c>
      <c r="AA101" s="41">
        <v>0.5608255863189697</v>
      </c>
      <c r="AB101" s="41">
        <v>0.5291301608085632</v>
      </c>
      <c r="AC101" s="41">
        <v>0.48568928241729736</v>
      </c>
      <c r="AD101" s="41">
        <v>0.4832170903682709</v>
      </c>
      <c r="AE101" s="41">
        <v>0.3872871696949005</v>
      </c>
      <c r="AF101" s="41">
        <v>0.5600731372833252</v>
      </c>
      <c r="AG101" s="41">
        <v>0.46231430768966675</v>
      </c>
      <c r="AH101" s="41">
        <v>0.37343087792396545</v>
      </c>
      <c r="AI101" s="41">
        <v>0.36002296209335327</v>
      </c>
      <c r="AJ101" s="41">
        <v>0.4197966456413269</v>
      </c>
      <c r="AK101" s="41">
        <v>0.3679536283016205</v>
      </c>
      <c r="AL101" s="41">
        <v>0.5654563307762146</v>
      </c>
      <c r="AM101" s="41">
        <v>0.5639024972915649</v>
      </c>
      <c r="AN101" s="41">
        <v>0.5448378324508667</v>
      </c>
      <c r="AO101" s="41">
        <v>0.3967762589454651</v>
      </c>
      <c r="AP101" s="41">
        <v>0.3337838053703308</v>
      </c>
      <c r="AQ101" s="41">
        <v>0.3398399353027344</v>
      </c>
      <c r="AR101" s="41">
        <v>0.3925260305404663</v>
      </c>
      <c r="AS101" s="41">
        <v>0.40459224581718445</v>
      </c>
      <c r="AT101" s="41">
        <v>0.30426764488220215</v>
      </c>
      <c r="AU101" s="41">
        <v>0.3665211796760559</v>
      </c>
      <c r="AV101" s="41">
        <v>0.6661872863769531</v>
      </c>
      <c r="AW101" s="41">
        <v>0.45796290040016174</v>
      </c>
      <c r="AX101" s="41">
        <v>0.40353184938430786</v>
      </c>
      <c r="AY101" s="41">
        <v>0.4504188299179077</v>
      </c>
      <c r="AZ101" s="41">
        <v>0.3153887391090393</v>
      </c>
      <c r="BA101" s="41">
        <v>0.45273253321647644</v>
      </c>
      <c r="BB101" s="41">
        <v>0.30170953273773193</v>
      </c>
      <c r="BC101" s="41">
        <v>0.44039785861968994</v>
      </c>
      <c r="BD101" s="41">
        <v>0.4885278344154358</v>
      </c>
      <c r="BE101" s="41">
        <v>0.3627703785896301</v>
      </c>
      <c r="BF101" s="41">
        <v>0.5084166526794434</v>
      </c>
      <c r="BG101" s="41">
        <v>0.40804651379585266</v>
      </c>
      <c r="BH101" s="41">
        <v>0.43038254976272583</v>
      </c>
      <c r="BI101" s="41">
        <v>0.5048234462738037</v>
      </c>
      <c r="BJ101" s="41">
        <v>0.4682672917842865</v>
      </c>
      <c r="BK101" s="41">
        <v>0.5450263619422913</v>
      </c>
      <c r="BL101" s="41">
        <v>0.4360852837562561</v>
      </c>
    </row>
    <row r="102" ht="12.75" customHeight="1">
      <c r="A102" s="45" t="s">
        <v>222</v>
      </c>
      <c r="B102" s="41">
        <v>0.3401963412761688</v>
      </c>
      <c r="C102" s="41">
        <v>0.31725892424583435</v>
      </c>
      <c r="D102" s="41">
        <v>0.3154212534427643</v>
      </c>
      <c r="E102" s="41">
        <v>0.3855697512626648</v>
      </c>
      <c r="F102" s="41">
        <v>0.37403756380081177</v>
      </c>
      <c r="G102" s="41">
        <v>0.39094477891921997</v>
      </c>
      <c r="H102" s="41">
        <v>0.36499345302581787</v>
      </c>
      <c r="I102" s="41">
        <v>0.2910744249820709</v>
      </c>
      <c r="J102" s="41">
        <v>0.32012417912483215</v>
      </c>
      <c r="K102" s="41">
        <v>0.426066130399704</v>
      </c>
      <c r="L102" s="41">
        <v>0.27946609258651733</v>
      </c>
      <c r="M102" s="41">
        <v>0.39289823174476624</v>
      </c>
      <c r="N102" s="41">
        <v>0.3353848457336426</v>
      </c>
      <c r="O102" s="41">
        <v>0.3534623086452484</v>
      </c>
      <c r="P102" s="49"/>
      <c r="Q102" s="41">
        <v>0.3509439527988434</v>
      </c>
      <c r="R102" s="41">
        <v>0.2582240700721741</v>
      </c>
      <c r="S102" s="49"/>
      <c r="T102" s="41">
        <v>0.25894588232040405</v>
      </c>
      <c r="U102" s="41">
        <v>0.3454029858112335</v>
      </c>
      <c r="V102" s="41">
        <v>0.3980570137500763</v>
      </c>
      <c r="W102" s="41">
        <v>0.32790854573249817</v>
      </c>
      <c r="X102" s="41">
        <v>0.2695753872394562</v>
      </c>
      <c r="Y102" s="41">
        <v>0.3264206647872925</v>
      </c>
      <c r="Z102" s="41">
        <v>0.31944456696510315</v>
      </c>
      <c r="AA102" s="41">
        <v>0.3726533055305481</v>
      </c>
      <c r="AB102" s="41">
        <v>0.28101447224617004</v>
      </c>
      <c r="AC102" s="41">
        <v>0.4088785946369171</v>
      </c>
      <c r="AD102" s="41">
        <v>0.2323610633611679</v>
      </c>
      <c r="AE102" s="41">
        <v>0.18032674491405487</v>
      </c>
      <c r="AF102" s="41">
        <v>0.286869078874588</v>
      </c>
      <c r="AG102" s="41">
        <v>0.2884758412837982</v>
      </c>
      <c r="AH102" s="41">
        <v>0.1822318136692047</v>
      </c>
      <c r="AI102" s="41">
        <v>0.30840715765953064</v>
      </c>
      <c r="AJ102" s="41">
        <v>0.18924908339977264</v>
      </c>
      <c r="AK102" s="41">
        <v>0.2248789370059967</v>
      </c>
      <c r="AL102" s="41">
        <v>0.27674293518066406</v>
      </c>
      <c r="AM102" s="41">
        <v>0.28705817461013794</v>
      </c>
      <c r="AN102" s="41">
        <v>0.315218448638916</v>
      </c>
      <c r="AO102" s="41">
        <v>0.24050714075565338</v>
      </c>
      <c r="AP102" s="41">
        <v>0.221537247300148</v>
      </c>
      <c r="AQ102" s="41">
        <v>0.2729177474975586</v>
      </c>
      <c r="AR102" s="41">
        <v>0.27278193831443787</v>
      </c>
      <c r="AS102" s="41">
        <v>0.2462027668952942</v>
      </c>
      <c r="AT102" s="41">
        <v>0.28353479504585266</v>
      </c>
      <c r="AU102" s="41">
        <v>0.18313729763031006</v>
      </c>
      <c r="AV102" s="41">
        <v>0.3503284752368927</v>
      </c>
      <c r="AW102" s="41">
        <v>0.2583804428577423</v>
      </c>
      <c r="AX102" s="41">
        <v>0.2843945026397705</v>
      </c>
      <c r="AY102" s="41">
        <v>0.24314211308956146</v>
      </c>
      <c r="AZ102" s="41">
        <v>0.26631978154182434</v>
      </c>
      <c r="BA102" s="41">
        <v>0.16969411075115204</v>
      </c>
      <c r="BB102" s="41">
        <v>0.21874569356441498</v>
      </c>
      <c r="BC102" s="41">
        <v>0.1942872256040573</v>
      </c>
      <c r="BD102" s="41">
        <v>0.2721656858921051</v>
      </c>
      <c r="BE102" s="41">
        <v>0.24660462141036987</v>
      </c>
      <c r="BF102" s="41">
        <v>0.1524762064218521</v>
      </c>
      <c r="BG102" s="41">
        <v>0.18768879771232605</v>
      </c>
      <c r="BH102" s="41">
        <v>0.2010820209980011</v>
      </c>
      <c r="BI102" s="41">
        <v>0.18086747825145721</v>
      </c>
      <c r="BJ102" s="41">
        <v>0.19575899839401245</v>
      </c>
      <c r="BK102" s="41">
        <v>0.28911975026130676</v>
      </c>
      <c r="BL102" s="41">
        <v>0.151466965675354</v>
      </c>
    </row>
    <row r="103" ht="12.75" customHeight="1">
      <c r="A103" s="45" t="s">
        <v>224</v>
      </c>
      <c r="B103" s="41">
        <v>0.16240237653255463</v>
      </c>
      <c r="C103" s="41">
        <v>0.23425203561782837</v>
      </c>
      <c r="D103" s="41">
        <v>0.21899761259555817</v>
      </c>
      <c r="E103" s="41">
        <v>0.2023918479681015</v>
      </c>
      <c r="F103" s="41">
        <v>0.1727173924446106</v>
      </c>
      <c r="G103" s="41">
        <v>0.25945934653282166</v>
      </c>
      <c r="H103" s="41">
        <v>0.25339800119400024</v>
      </c>
      <c r="I103" s="41">
        <v>0.19166167080402374</v>
      </c>
      <c r="J103" s="41">
        <v>0.234375</v>
      </c>
      <c r="K103" s="41">
        <v>0.2938709557056427</v>
      </c>
      <c r="L103" s="41">
        <v>0.14999055862426758</v>
      </c>
      <c r="M103" s="41">
        <v>0.14334040880203247</v>
      </c>
      <c r="N103" s="41">
        <v>0.25442132353782654</v>
      </c>
      <c r="O103" s="41">
        <v>0.17192955315113068</v>
      </c>
      <c r="P103" s="49"/>
      <c r="Q103" s="41">
        <v>0.17929768562316895</v>
      </c>
      <c r="R103" s="41">
        <v>0.16526271402835846</v>
      </c>
      <c r="S103" s="49"/>
      <c r="T103" s="41">
        <v>0.20879831910133362</v>
      </c>
      <c r="U103" s="41">
        <v>0.20651456713676453</v>
      </c>
      <c r="V103" s="41">
        <v>0.20675210654735565</v>
      </c>
      <c r="W103" s="41">
        <v>0.17756088078022003</v>
      </c>
      <c r="X103" s="41">
        <v>0.22240625321865082</v>
      </c>
      <c r="Y103" s="41">
        <v>0.20816107094287872</v>
      </c>
      <c r="Z103" s="41">
        <v>0.1711677461862564</v>
      </c>
      <c r="AA103" s="41">
        <v>0.22108884155750275</v>
      </c>
      <c r="AB103" s="41">
        <v>0.2533644437789917</v>
      </c>
      <c r="AC103" s="41">
        <v>0.23174642026424408</v>
      </c>
      <c r="AD103" s="41">
        <v>0.24509942531585693</v>
      </c>
      <c r="AE103" s="41">
        <v>0.2154121696949005</v>
      </c>
      <c r="AF103" s="41">
        <v>0.1901073008775711</v>
      </c>
      <c r="AG103" s="41">
        <v>0.1845778524875641</v>
      </c>
      <c r="AH103" s="41">
        <v>0.21582287549972534</v>
      </c>
      <c r="AI103" s="41">
        <v>0.19310203194618225</v>
      </c>
      <c r="AJ103" s="41">
        <v>0.16559521853923798</v>
      </c>
      <c r="AK103" s="41">
        <v>0.18106842041015625</v>
      </c>
      <c r="AL103" s="41">
        <v>0.21227510273456573</v>
      </c>
      <c r="AM103" s="41">
        <v>0.2649846076965332</v>
      </c>
      <c r="AN103" s="41">
        <v>0.21580666303634644</v>
      </c>
      <c r="AO103" s="41">
        <v>0.24432338774204254</v>
      </c>
      <c r="AP103" s="41">
        <v>0.137837752699852</v>
      </c>
      <c r="AQ103" s="41">
        <v>0.2303670048713684</v>
      </c>
      <c r="AR103" s="41">
        <v>0.20184047520160675</v>
      </c>
      <c r="AS103" s="41">
        <v>0.2296663522720337</v>
      </c>
      <c r="AT103" s="41">
        <v>0.34334978461265564</v>
      </c>
      <c r="AU103" s="41">
        <v>0.19511817395687103</v>
      </c>
      <c r="AV103" s="41">
        <v>0.18611851334571838</v>
      </c>
      <c r="AW103" s="41">
        <v>0.22654558718204498</v>
      </c>
      <c r="AX103" s="41">
        <v>0.1918906420469284</v>
      </c>
      <c r="AY103" s="41">
        <v>0.14089569449424744</v>
      </c>
      <c r="AZ103" s="41">
        <v>0.2520831227302551</v>
      </c>
      <c r="BA103" s="41">
        <v>0.2453513890504837</v>
      </c>
      <c r="BB103" s="41">
        <v>0.1984098106622696</v>
      </c>
      <c r="BC103" s="41">
        <v>0.2812452018260956</v>
      </c>
      <c r="BD103" s="41">
        <v>0.2397548109292984</v>
      </c>
      <c r="BE103" s="41">
        <v>0.30426308512687683</v>
      </c>
      <c r="BF103" s="41">
        <v>0.30990415811538696</v>
      </c>
      <c r="BG103" s="41">
        <v>0.27162668108940125</v>
      </c>
      <c r="BH103" s="41">
        <v>0.23634423315525055</v>
      </c>
      <c r="BI103" s="41">
        <v>0.26607686281204224</v>
      </c>
      <c r="BJ103" s="41">
        <v>0.3670174181461334</v>
      </c>
      <c r="BK103" s="41">
        <v>0.3012996315956116</v>
      </c>
      <c r="BL103" s="41">
        <v>0.30220827460289</v>
      </c>
    </row>
    <row r="104" ht="12.75" customHeight="1">
      <c r="A104" s="45" t="s">
        <v>236</v>
      </c>
      <c r="B104" s="41">
        <v>1.7879573106765747</v>
      </c>
      <c r="C104" s="41">
        <v>1.1157357692718506</v>
      </c>
      <c r="D104" s="41">
        <v>1.0124801397323608</v>
      </c>
      <c r="E104" s="41">
        <v>1.3654764890670776</v>
      </c>
      <c r="F104" s="41">
        <v>1.5880075693130493</v>
      </c>
      <c r="G104" s="41">
        <v>1.0703139305114746</v>
      </c>
      <c r="H104" s="41">
        <v>0.9397733211517334</v>
      </c>
      <c r="I104" s="41">
        <v>1.0303878784179688</v>
      </c>
      <c r="J104" s="41">
        <v>1.074975848197937</v>
      </c>
      <c r="K104" s="41">
        <v>1.219719648361206</v>
      </c>
      <c r="L104" s="41">
        <v>1.2421143054962158</v>
      </c>
      <c r="M104" s="41">
        <v>1.396701455116272</v>
      </c>
      <c r="N104" s="41">
        <v>1.3798987865447998</v>
      </c>
      <c r="O104" s="41">
        <v>2.9512434005737305</v>
      </c>
      <c r="P104" s="49"/>
      <c r="Q104" s="41">
        <v>1.7141237258911133</v>
      </c>
      <c r="R104" s="41">
        <v>1.8243987560272217</v>
      </c>
      <c r="S104" s="49"/>
      <c r="T104" s="41">
        <v>1.4682763814926147</v>
      </c>
      <c r="U104" s="41">
        <v>1.6155096292495728</v>
      </c>
      <c r="V104" s="41">
        <v>1.726181983947754</v>
      </c>
      <c r="W104" s="41">
        <v>1.5797004699707031</v>
      </c>
      <c r="X104" s="41">
        <v>1.8336093425750732</v>
      </c>
      <c r="Y104" s="41">
        <v>2.0431034564971924</v>
      </c>
      <c r="Z104" s="41">
        <v>1.8663840293884277</v>
      </c>
      <c r="AA104" s="41">
        <v>1.8797619342803955</v>
      </c>
      <c r="AB104" s="41">
        <v>1.3770642280578613</v>
      </c>
      <c r="AC104" s="41">
        <v>1.5067179203033447</v>
      </c>
      <c r="AD104" s="41">
        <v>0.9698740839958191</v>
      </c>
      <c r="AE104" s="41">
        <v>1.1518479585647583</v>
      </c>
      <c r="AF104" s="41">
        <v>1.658807635307312</v>
      </c>
      <c r="AG104" s="41">
        <v>1.6867215633392334</v>
      </c>
      <c r="AH104" s="41">
        <v>1.5171722173690796</v>
      </c>
      <c r="AI104" s="41">
        <v>1.7754265069961548</v>
      </c>
      <c r="AJ104" s="41">
        <v>1.2734874486923218</v>
      </c>
      <c r="AK104" s="41">
        <v>1.2984167337417603</v>
      </c>
      <c r="AL104" s="41">
        <v>2.078125</v>
      </c>
      <c r="AM104" s="41">
        <v>2.291022300720215</v>
      </c>
      <c r="AN104" s="41">
        <v>1.831074833869934</v>
      </c>
      <c r="AO104" s="41">
        <v>1.1860156059265137</v>
      </c>
      <c r="AP104" s="41">
        <v>1.4236481189727783</v>
      </c>
      <c r="AQ104" s="41">
        <v>1.540946125984192</v>
      </c>
      <c r="AR104" s="41">
        <v>1.0754822492599487</v>
      </c>
      <c r="AS104" s="41">
        <v>1.438462734222412</v>
      </c>
      <c r="AT104" s="41">
        <v>1.4785199165344238</v>
      </c>
      <c r="AU104" s="41">
        <v>1.565602421760559</v>
      </c>
      <c r="AV104" s="41">
        <v>2.9020771980285645</v>
      </c>
      <c r="AW104" s="41">
        <v>1.5343849658966064</v>
      </c>
      <c r="AX104" s="41">
        <v>1.708082914352417</v>
      </c>
      <c r="AY104" s="41">
        <v>1.4879393577575684</v>
      </c>
      <c r="AZ104" s="41">
        <v>1.1480671167373657</v>
      </c>
      <c r="BA104" s="41">
        <v>1.413482904434204</v>
      </c>
      <c r="BB104" s="41">
        <v>1.5162222385406494</v>
      </c>
      <c r="BC104" s="41">
        <v>0.8881942629814148</v>
      </c>
      <c r="BD104" s="41">
        <v>1.3213672637939453</v>
      </c>
      <c r="BE104" s="41">
        <v>1.5331991910934448</v>
      </c>
      <c r="BF104" s="41">
        <v>1.2529687881469727</v>
      </c>
      <c r="BG104" s="41">
        <v>0.7934020161628723</v>
      </c>
      <c r="BH104" s="41">
        <v>1.324833631515503</v>
      </c>
      <c r="BI104" s="41">
        <v>1.6768503189086914</v>
      </c>
      <c r="BJ104" s="41">
        <v>1.744023084640503</v>
      </c>
      <c r="BK104" s="41">
        <v>1.5354623794555664</v>
      </c>
      <c r="BL104" s="41">
        <v>1.3043853044509888</v>
      </c>
    </row>
    <row r="105" ht="12.75" customHeight="1">
      <c r="A105" s="45" t="s">
        <v>245</v>
      </c>
      <c r="B105" s="41">
        <v>29282.158203125</v>
      </c>
      <c r="C105" s="41">
        <v>21065.083984375</v>
      </c>
      <c r="D105" s="41">
        <v>29353.646484375</v>
      </c>
      <c r="E105" s="41">
        <v>35712.82421875</v>
      </c>
      <c r="F105" s="41">
        <v>30436.65625</v>
      </c>
      <c r="G105" s="41">
        <v>28735.919921875</v>
      </c>
      <c r="H105" s="41">
        <v>24894.958984375</v>
      </c>
      <c r="I105" s="41">
        <v>28136.39453125</v>
      </c>
      <c r="J105" s="41">
        <v>30289.076171875</v>
      </c>
      <c r="K105" s="41">
        <v>30430.15625</v>
      </c>
      <c r="L105" s="41">
        <v>27664.6640625</v>
      </c>
      <c r="M105" s="41">
        <v>34603.1015625</v>
      </c>
      <c r="N105" s="41">
        <v>33213.6171875</v>
      </c>
      <c r="O105" s="41">
        <v>35520.78515625</v>
      </c>
      <c r="P105" s="49"/>
      <c r="Q105" s="41">
        <v>33948.05078125</v>
      </c>
      <c r="R105" s="41">
        <v>31236.595703125</v>
      </c>
      <c r="S105" s="49"/>
      <c r="T105" s="41">
        <v>26604.96875</v>
      </c>
      <c r="U105" s="41">
        <v>30387.23046875</v>
      </c>
      <c r="V105" s="41">
        <v>29305.447265625</v>
      </c>
      <c r="W105" s="41">
        <v>43008.98828125</v>
      </c>
      <c r="X105" s="41">
        <v>29823.171875</v>
      </c>
      <c r="Y105" s="41">
        <v>26187.62109375</v>
      </c>
      <c r="Z105" s="41">
        <v>32138.37890625</v>
      </c>
      <c r="AA105" s="41">
        <v>33421.65234375</v>
      </c>
      <c r="AB105" s="41">
        <v>32375.818359375</v>
      </c>
      <c r="AC105" s="41">
        <v>20271.990234375</v>
      </c>
      <c r="AD105" s="41">
        <v>35334.28125</v>
      </c>
      <c r="AE105" s="41">
        <v>31538.96484375</v>
      </c>
      <c r="AF105" s="41">
        <v>40747.80078125</v>
      </c>
      <c r="AG105" s="41">
        <v>38031.55859375</v>
      </c>
      <c r="AH105" s="41">
        <v>35056.58203125</v>
      </c>
      <c r="AI105" s="41">
        <v>26826.724609375</v>
      </c>
      <c r="AJ105" s="41">
        <v>29896.8203125</v>
      </c>
      <c r="AK105" s="41">
        <v>32075.642578125</v>
      </c>
      <c r="AL105" s="41">
        <v>27751.234375</v>
      </c>
      <c r="AM105" s="41">
        <v>27778.4140625</v>
      </c>
      <c r="AN105" s="41">
        <v>36270.4609375</v>
      </c>
      <c r="AO105" s="41">
        <v>23330.4296875</v>
      </c>
      <c r="AP105" s="41">
        <v>27710.556640625</v>
      </c>
      <c r="AQ105" s="41">
        <v>27289.54296875</v>
      </c>
      <c r="AR105" s="41">
        <v>28958.49609375</v>
      </c>
      <c r="AS105" s="41">
        <v>26072.025390625</v>
      </c>
      <c r="AT105" s="41">
        <v>34942.01953125</v>
      </c>
      <c r="AU105" s="41">
        <v>34526.8671875</v>
      </c>
      <c r="AV105" s="41">
        <v>30701.337890625</v>
      </c>
      <c r="AW105" s="41">
        <v>33323.046875</v>
      </c>
      <c r="AX105" s="41">
        <v>33962.80859375</v>
      </c>
      <c r="AY105" s="41">
        <v>24891.3984375</v>
      </c>
      <c r="AZ105" s="41">
        <v>26905.55859375</v>
      </c>
      <c r="BA105" s="41">
        <v>30421.263671875</v>
      </c>
      <c r="BB105" s="41">
        <v>33805.1875</v>
      </c>
      <c r="BC105" s="41">
        <v>29137.150390625</v>
      </c>
      <c r="BD105" s="41">
        <v>36037.75390625</v>
      </c>
      <c r="BE105" s="41">
        <v>29452.30078125</v>
      </c>
      <c r="BF105" s="41">
        <v>30765.48046875</v>
      </c>
      <c r="BG105" s="41">
        <v>34132.51953125</v>
      </c>
      <c r="BH105" s="41">
        <v>31833.90625</v>
      </c>
      <c r="BI105" s="41">
        <v>33598.37109375</v>
      </c>
      <c r="BJ105" s="41">
        <v>36333.55859375</v>
      </c>
      <c r="BK105" s="41">
        <v>29821.693359375</v>
      </c>
      <c r="BL105" s="41">
        <v>33726.265625</v>
      </c>
    </row>
    <row r="106" ht="12.75" customHeight="1">
      <c r="A106" s="45" t="s">
        <v>513</v>
      </c>
      <c r="B106" s="41">
        <v>0.021664895117282867</v>
      </c>
      <c r="C106" s="41">
        <v>0.0</v>
      </c>
      <c r="D106" s="41">
        <v>0.0</v>
      </c>
      <c r="E106" s="41">
        <v>0.0983041375875473</v>
      </c>
      <c r="F106" s="41">
        <v>0.0</v>
      </c>
      <c r="G106" s="41">
        <v>0.0</v>
      </c>
      <c r="H106" s="41">
        <v>0.3001897931098938</v>
      </c>
      <c r="I106" s="41">
        <v>0.08720651268959045</v>
      </c>
      <c r="J106" s="41">
        <v>0.0</v>
      </c>
      <c r="K106" s="41">
        <v>0.0</v>
      </c>
      <c r="L106" s="41">
        <v>0.27007436752319336</v>
      </c>
      <c r="M106" s="41">
        <v>0.0</v>
      </c>
      <c r="N106" s="41">
        <v>0.0</v>
      </c>
      <c r="O106" s="41">
        <v>1.0</v>
      </c>
      <c r="P106" s="49"/>
      <c r="Q106" s="41">
        <v>0.0</v>
      </c>
      <c r="R106" s="41">
        <v>0.0</v>
      </c>
      <c r="S106" s="49"/>
      <c r="T106" s="41">
        <v>0.0</v>
      </c>
      <c r="U106" s="41">
        <v>0.0</v>
      </c>
      <c r="V106" s="41">
        <v>0.0</v>
      </c>
      <c r="W106" s="41">
        <v>0.0</v>
      </c>
      <c r="X106" s="41">
        <v>0.0</v>
      </c>
      <c r="Y106" s="41">
        <v>0.0</v>
      </c>
      <c r="Z106" s="41">
        <v>0.0</v>
      </c>
      <c r="AA106" s="41">
        <v>0.21675676107406616</v>
      </c>
      <c r="AB106" s="41">
        <v>0.0</v>
      </c>
      <c r="AC106" s="41">
        <v>0.0</v>
      </c>
      <c r="AD106" s="41">
        <v>0.0</v>
      </c>
      <c r="AE106" s="41">
        <v>0.0</v>
      </c>
      <c r="AF106" s="41">
        <v>0.0</v>
      </c>
      <c r="AG106" s="41">
        <v>0.0</v>
      </c>
      <c r="AH106" s="41">
        <v>0.0</v>
      </c>
      <c r="AI106" s="41">
        <v>0.0</v>
      </c>
      <c r="AJ106" s="41">
        <v>0.0</v>
      </c>
      <c r="AK106" s="41">
        <v>0.0</v>
      </c>
      <c r="AL106" s="41">
        <v>0.0</v>
      </c>
      <c r="AM106" s="41">
        <v>0.0</v>
      </c>
      <c r="AN106" s="41">
        <v>0.0</v>
      </c>
      <c r="AO106" s="41">
        <v>0.0</v>
      </c>
      <c r="AP106" s="41">
        <v>0.1724412441253662</v>
      </c>
      <c r="AQ106" s="41">
        <v>0.1339082568883896</v>
      </c>
      <c r="AR106" s="41">
        <v>0.0</v>
      </c>
      <c r="AS106" s="41">
        <v>0.0</v>
      </c>
      <c r="AT106" s="41">
        <v>0.0</v>
      </c>
      <c r="AU106" s="41">
        <v>0.0</v>
      </c>
      <c r="AV106" s="41">
        <v>0.0</v>
      </c>
      <c r="AW106" s="41">
        <v>0.07561115175485611</v>
      </c>
      <c r="AX106" s="41">
        <v>0.0</v>
      </c>
      <c r="AY106" s="41">
        <v>0.0</v>
      </c>
      <c r="AZ106" s="41">
        <v>0.0</v>
      </c>
      <c r="BA106" s="41">
        <v>0.0</v>
      </c>
      <c r="BB106" s="41">
        <v>0.0</v>
      </c>
      <c r="BC106" s="41">
        <v>0.0</v>
      </c>
      <c r="BD106" s="41">
        <v>0.38711050152778625</v>
      </c>
      <c r="BE106" s="41">
        <v>0.0</v>
      </c>
      <c r="BF106" s="41">
        <v>0.0</v>
      </c>
      <c r="BG106" s="41">
        <v>0.0</v>
      </c>
      <c r="BH106" s="41">
        <v>0.0</v>
      </c>
      <c r="BI106" s="41">
        <v>0.0</v>
      </c>
      <c r="BJ106" s="41">
        <v>0.0</v>
      </c>
      <c r="BK106" s="41"/>
      <c r="BL106" s="41"/>
    </row>
    <row r="107" ht="12.75" customHeight="1">
      <c r="A107" s="45" t="s">
        <v>514</v>
      </c>
      <c r="B107" s="41">
        <v>0.5027243494987488</v>
      </c>
      <c r="C107" s="41">
        <v>0.37305721640586853</v>
      </c>
      <c r="D107" s="41">
        <v>0.5805469751358032</v>
      </c>
      <c r="E107" s="41">
        <v>0.36936527490615845</v>
      </c>
      <c r="F107" s="41">
        <v>0.42935463786125183</v>
      </c>
      <c r="G107" s="41">
        <v>0.6713609099388123</v>
      </c>
      <c r="H107" s="41">
        <v>0.15501955151557922</v>
      </c>
      <c r="I107" s="41">
        <v>0.20899952948093414</v>
      </c>
      <c r="J107" s="41">
        <v>0.7282024025917053</v>
      </c>
      <c r="K107" s="41">
        <v>0.3619726598262787</v>
      </c>
      <c r="L107" s="41">
        <v>0.4582374095916748</v>
      </c>
      <c r="M107" s="41">
        <v>0.4977487325668335</v>
      </c>
      <c r="N107" s="41">
        <v>0.5393589735031128</v>
      </c>
      <c r="O107" s="41">
        <v>0.4565982222557068</v>
      </c>
      <c r="P107" s="49"/>
      <c r="Q107" s="41">
        <v>0.682223379611969</v>
      </c>
      <c r="R107" s="41">
        <v>0.5026232600212097</v>
      </c>
      <c r="S107" s="49"/>
      <c r="T107" s="41">
        <v>0.5097317099571228</v>
      </c>
      <c r="U107" s="41">
        <v>0.35138723254203796</v>
      </c>
      <c r="V107" s="41">
        <v>0.25328055024147034</v>
      </c>
      <c r="W107" s="41">
        <v>0.27594444155693054</v>
      </c>
      <c r="X107" s="41">
        <v>0.2885505259037018</v>
      </c>
      <c r="Y107" s="41">
        <v>0.2543841302394867</v>
      </c>
      <c r="Z107" s="41">
        <v>0.40046724677085876</v>
      </c>
      <c r="AA107" s="41">
        <v>0.30980682373046875</v>
      </c>
      <c r="AB107" s="41">
        <v>0.4231768846511841</v>
      </c>
      <c r="AC107" s="41">
        <v>0.3845383822917938</v>
      </c>
      <c r="AD107" s="41">
        <v>0.6643639206886292</v>
      </c>
      <c r="AE107" s="41">
        <v>0.6901189684867859</v>
      </c>
      <c r="AF107" s="41">
        <v>0.46186333894729614</v>
      </c>
      <c r="AG107" s="41">
        <v>0.6422159671783447</v>
      </c>
      <c r="AH107" s="41">
        <v>0.558699905872345</v>
      </c>
      <c r="AI107" s="41">
        <v>0.3663230836391449</v>
      </c>
      <c r="AJ107" s="41">
        <v>0.5502822995185852</v>
      </c>
      <c r="AK107" s="41">
        <v>0.2848576605319977</v>
      </c>
      <c r="AL107" s="41">
        <v>0.3325076401233673</v>
      </c>
      <c r="AM107" s="41">
        <v>0.26272016763687134</v>
      </c>
      <c r="AN107" s="41">
        <v>0.27836358547210693</v>
      </c>
      <c r="AO107" s="41">
        <v>0.47409719228744507</v>
      </c>
      <c r="AP107" s="41">
        <v>0.43787017464637756</v>
      </c>
      <c r="AQ107" s="41">
        <v>0.8409122824668884</v>
      </c>
      <c r="AR107" s="41">
        <v>0.3293137848377228</v>
      </c>
      <c r="AS107" s="41">
        <v>0.5015904307365417</v>
      </c>
      <c r="AT107" s="41">
        <v>0.6110954880714417</v>
      </c>
      <c r="AU107" s="41">
        <v>0.3981429636478424</v>
      </c>
      <c r="AV107" s="41">
        <v>0.4226128160953522</v>
      </c>
      <c r="AW107" s="41">
        <v>0.46181750297546387</v>
      </c>
      <c r="AX107" s="41">
        <v>0.5749438405036926</v>
      </c>
      <c r="AY107" s="41">
        <v>0.5023778080940247</v>
      </c>
      <c r="AZ107" s="41">
        <v>0.3828352391719818</v>
      </c>
      <c r="BA107" s="41">
        <v>0.47088390588760376</v>
      </c>
      <c r="BB107" s="41">
        <v>0.6465039253234863</v>
      </c>
      <c r="BC107" s="41">
        <v>0.3383771479129791</v>
      </c>
      <c r="BD107" s="41">
        <v>0.23473115265369415</v>
      </c>
      <c r="BE107" s="41">
        <v>0.31958940625190735</v>
      </c>
      <c r="BF107" s="41">
        <v>0.45806166529655457</v>
      </c>
      <c r="BG107" s="41">
        <v>0.6064574122428894</v>
      </c>
      <c r="BH107" s="41">
        <v>0.6241026520729065</v>
      </c>
      <c r="BI107" s="41">
        <v>0.3711634576320648</v>
      </c>
      <c r="BJ107" s="41">
        <v>0.3295600116252899</v>
      </c>
      <c r="BK107" s="41">
        <v>0.3038982152938843</v>
      </c>
      <c r="BL107" s="41">
        <v>0.6657207012176514</v>
      </c>
    </row>
    <row r="108" ht="12.75" customHeight="1">
      <c r="A108" s="45" t="s">
        <v>515</v>
      </c>
      <c r="B108" s="41">
        <v>0.5302245020866394</v>
      </c>
      <c r="C108" s="41">
        <v>0.39818075299263</v>
      </c>
      <c r="D108" s="41">
        <v>0.44487133622169495</v>
      </c>
      <c r="E108" s="41">
        <v>0.6631942391395569</v>
      </c>
      <c r="F108" s="41">
        <v>0.46621042490005493</v>
      </c>
      <c r="G108" s="41">
        <v>0.7832050323486328</v>
      </c>
      <c r="H108" s="41">
        <v>0.579990565776825</v>
      </c>
      <c r="I108" s="41">
        <v>0.6397335529327393</v>
      </c>
      <c r="J108" s="41">
        <v>0.8526030778884888</v>
      </c>
      <c r="K108" s="41">
        <v>0.5786084532737732</v>
      </c>
      <c r="L108" s="41">
        <v>0.6014573574066162</v>
      </c>
      <c r="M108" s="41">
        <v>0.8043661713600159</v>
      </c>
      <c r="N108" s="41">
        <v>0.9025606513023376</v>
      </c>
      <c r="O108" s="41">
        <v>0.7930150628089905</v>
      </c>
      <c r="P108" s="49"/>
      <c r="Q108" s="41">
        <v>0.5516799092292786</v>
      </c>
      <c r="R108" s="41">
        <v>0.49220070242881775</v>
      </c>
      <c r="S108" s="49"/>
      <c r="T108" s="41">
        <v>0.5860315561294556</v>
      </c>
      <c r="U108" s="41">
        <v>0.5622924566268921</v>
      </c>
      <c r="V108" s="41">
        <v>0.47882235050201416</v>
      </c>
      <c r="W108" s="41">
        <v>0.4778040647506714</v>
      </c>
      <c r="X108" s="41">
        <v>0.46185436844825745</v>
      </c>
      <c r="Y108" s="41">
        <v>0.3978067636489868</v>
      </c>
      <c r="Z108" s="41">
        <v>0.5114847421646118</v>
      </c>
      <c r="AA108" s="41">
        <v>0.48502692580223083</v>
      </c>
      <c r="AB108" s="41">
        <v>0.5255903601646423</v>
      </c>
      <c r="AC108" s="41">
        <v>0.4846074879169464</v>
      </c>
      <c r="AD108" s="41">
        <v>0.7827901840209961</v>
      </c>
      <c r="AE108" s="41">
        <v>0.402057409286499</v>
      </c>
      <c r="AF108" s="41">
        <v>0.2980334162712097</v>
      </c>
      <c r="AG108" s="41">
        <v>0.4332774877548218</v>
      </c>
      <c r="AH108" s="41">
        <v>0.39315375685691833</v>
      </c>
      <c r="AI108" s="41">
        <v>0.4565523862838745</v>
      </c>
      <c r="AJ108" s="41">
        <v>0.3747307360172272</v>
      </c>
      <c r="AK108" s="41">
        <v>0.2314714789390564</v>
      </c>
      <c r="AL108" s="41">
        <v>0.3534716069698334</v>
      </c>
      <c r="AM108" s="41">
        <v>0.3600526452064514</v>
      </c>
      <c r="AN108" s="41">
        <v>0.4116584360599518</v>
      </c>
      <c r="AO108" s="41">
        <v>0.4070216119289398</v>
      </c>
      <c r="AP108" s="41">
        <v>0.49609819054603577</v>
      </c>
      <c r="AQ108" s="41">
        <v>0.41170260310173035</v>
      </c>
      <c r="AR108" s="41">
        <v>0.338850200176239</v>
      </c>
      <c r="AS108" s="41">
        <v>0.615623950958252</v>
      </c>
      <c r="AT108" s="41">
        <v>0.4001798629760742</v>
      </c>
      <c r="AU108" s="41">
        <v>0.543391227722168</v>
      </c>
      <c r="AV108" s="41">
        <v>0.30498969554901123</v>
      </c>
      <c r="AW108" s="41">
        <v>0.48741647601127625</v>
      </c>
      <c r="AX108" s="41">
        <v>0.36876434087753296</v>
      </c>
      <c r="AY108" s="41">
        <v>0.2565816044807434</v>
      </c>
      <c r="AZ108" s="41">
        <v>0.5742745995521545</v>
      </c>
      <c r="BA108" s="41">
        <v>0.41110730171203613</v>
      </c>
      <c r="BB108" s="41">
        <v>0.2321641594171524</v>
      </c>
      <c r="BC108" s="41">
        <v>0.3304643929004669</v>
      </c>
      <c r="BD108" s="41">
        <v>0.34796106815338135</v>
      </c>
      <c r="BE108" s="41">
        <v>0.4325439929962158</v>
      </c>
      <c r="BF108" s="41">
        <v>0.4215739071369171</v>
      </c>
      <c r="BG108" s="41">
        <v>0.36847448348999023</v>
      </c>
      <c r="BH108" s="41">
        <v>0.5218817591667175</v>
      </c>
      <c r="BI108" s="41">
        <v>0.4585466980934143</v>
      </c>
      <c r="BJ108" s="41">
        <v>0.3841829299926758</v>
      </c>
      <c r="BK108" s="41">
        <v>0.3616520166397095</v>
      </c>
      <c r="BL108" s="41">
        <v>0.34678950905799866</v>
      </c>
    </row>
    <row r="109" ht="12.75" customHeight="1">
      <c r="A109" s="90" t="s">
        <v>254</v>
      </c>
      <c r="B109" s="102">
        <v>7.310088634490967</v>
      </c>
      <c r="C109" s="102">
        <v>7.184366703033447</v>
      </c>
      <c r="D109" s="102">
        <v>7.061397552490234</v>
      </c>
      <c r="E109" s="102">
        <v>7.377445220947266</v>
      </c>
      <c r="F109" s="102">
        <v>7.1355791091918945</v>
      </c>
      <c r="G109" s="102">
        <v>7.27202033996582</v>
      </c>
      <c r="H109" s="102">
        <v>7.012623310089111</v>
      </c>
      <c r="I109" s="102">
        <v>7.185085296630859</v>
      </c>
      <c r="J109" s="102">
        <v>7.381396293640137</v>
      </c>
      <c r="K109" s="102">
        <v>7.209057807922363</v>
      </c>
      <c r="L109" s="102">
        <v>6.6468024253845215</v>
      </c>
      <c r="M109" s="102">
        <v>7.2042131423950195</v>
      </c>
      <c r="N109" s="102">
        <v>7.2627081871032715</v>
      </c>
      <c r="O109" s="102">
        <v>7.655076026916504</v>
      </c>
      <c r="P109" s="49"/>
      <c r="Q109" s="102">
        <v>7.275005340576172</v>
      </c>
      <c r="R109" s="102">
        <v>7.157936096191406</v>
      </c>
      <c r="S109" s="49">
        <v>7.582088947296143</v>
      </c>
      <c r="T109" s="102">
        <v>7.259856700897217</v>
      </c>
      <c r="U109" s="102">
        <v>7.111545085906982</v>
      </c>
      <c r="V109" s="102">
        <v>7.627562522888184</v>
      </c>
      <c r="W109" s="102">
        <v>7.083069801330566</v>
      </c>
      <c r="X109" s="102">
        <v>7.240499019622803</v>
      </c>
      <c r="Y109" s="102">
        <v>7.364610195159912</v>
      </c>
      <c r="Z109" s="102">
        <v>7.43609094619751</v>
      </c>
      <c r="AA109" s="102">
        <v>7.4392595291137695</v>
      </c>
      <c r="AB109" s="102">
        <v>7.063186168670654</v>
      </c>
      <c r="AC109" s="102">
        <v>7.388213634490967</v>
      </c>
      <c r="AD109" s="102">
        <v>7.130517959594727</v>
      </c>
      <c r="AE109" s="102">
        <v>6.993368625640869</v>
      </c>
      <c r="AF109" s="102">
        <v>7.2938337326049805</v>
      </c>
      <c r="AG109" s="102">
        <v>7.306221961975098</v>
      </c>
      <c r="AH109" s="102">
        <v>7.117822170257568</v>
      </c>
      <c r="AI109" s="102">
        <v>7.178260326385498</v>
      </c>
      <c r="AJ109" s="102">
        <v>7.035851955413818</v>
      </c>
      <c r="AK109" s="102">
        <v>7.017281532287598</v>
      </c>
      <c r="AL109" s="102">
        <v>7.34276819229126</v>
      </c>
      <c r="AM109" s="102">
        <v>7.529537677764893</v>
      </c>
      <c r="AN109" s="102">
        <v>7.438760280609131</v>
      </c>
      <c r="AO109" s="102">
        <v>6.894007682800293</v>
      </c>
      <c r="AP109" s="102">
        <v>6.638488292694092</v>
      </c>
      <c r="AQ109" s="102">
        <v>7.245049476623535</v>
      </c>
      <c r="AR109" s="102">
        <v>7.254117488861084</v>
      </c>
      <c r="AS109" s="102">
        <v>7.209442615509033</v>
      </c>
      <c r="AT109" s="102">
        <v>7.077884674072266</v>
      </c>
      <c r="AU109" s="102">
        <v>6.576035022735596</v>
      </c>
      <c r="AV109" s="102">
        <v>7.475878715515137</v>
      </c>
      <c r="AW109" s="102">
        <v>7.164129734039307</v>
      </c>
      <c r="AX109" s="102">
        <v>7.07961893081665</v>
      </c>
      <c r="AY109" s="102">
        <v>7.15458869934082</v>
      </c>
      <c r="AZ109" s="102">
        <v>7.219308853149414</v>
      </c>
      <c r="BA109" s="102">
        <v>7.192978382110596</v>
      </c>
      <c r="BB109" s="102">
        <v>7.3836445808410645</v>
      </c>
      <c r="BC109" s="102">
        <v>7.285150527954102</v>
      </c>
      <c r="BD109" s="102">
        <v>7.27956485748291</v>
      </c>
      <c r="BE109" s="102">
        <v>7.580986499786377</v>
      </c>
      <c r="BF109" s="102">
        <v>7.061862945556641</v>
      </c>
      <c r="BG109" s="102">
        <v>7.186039924621582</v>
      </c>
      <c r="BH109" s="102">
        <v>7.076688766479492</v>
      </c>
      <c r="BI109" s="102">
        <v>7.264820575714111</v>
      </c>
      <c r="BJ109" s="102">
        <v>7.412090301513672</v>
      </c>
      <c r="BK109" s="102">
        <v>7.47391414642334</v>
      </c>
      <c r="BL109" s="102">
        <v>7.336828231811523</v>
      </c>
    </row>
    <row r="110" ht="12.75" customHeight="1">
      <c r="A110" s="45" t="s">
        <v>477</v>
      </c>
      <c r="B110" s="41">
        <v>2.771732397377491E-4</v>
      </c>
      <c r="C110" s="41">
        <v>6.434512324631214E-4</v>
      </c>
      <c r="D110" s="41">
        <v>0.005287156905978918</v>
      </c>
      <c r="E110" s="41">
        <v>0.0017831303412094712</v>
      </c>
      <c r="F110" s="41">
        <v>0.004808173980563879</v>
      </c>
      <c r="G110" s="41">
        <v>0.0016326686600223184</v>
      </c>
      <c r="H110" s="41">
        <v>0.04070728272199631</v>
      </c>
      <c r="I110" s="41">
        <v>0.005237282253801823</v>
      </c>
      <c r="J110" s="41">
        <v>0.04048004746437073</v>
      </c>
      <c r="K110" s="41">
        <v>0.03254038840532303</v>
      </c>
      <c r="L110" s="41">
        <v>0.01051639299839735</v>
      </c>
      <c r="M110" s="41">
        <v>0.0015547375660389662</v>
      </c>
      <c r="N110" s="41">
        <v>0.02175557054579258</v>
      </c>
      <c r="O110" s="41">
        <v>7.420491310767829E-4</v>
      </c>
      <c r="P110" s="49"/>
      <c r="Q110" s="41">
        <v>0.005568319465965033</v>
      </c>
      <c r="R110" s="41">
        <v>0.005692203529179096</v>
      </c>
      <c r="S110" s="49">
        <v>9.1865926515311E-4</v>
      </c>
      <c r="T110" s="41">
        <v>0.0013509906129911542</v>
      </c>
      <c r="U110" s="41">
        <v>0.0013630326138809323</v>
      </c>
      <c r="V110" s="41">
        <v>0.0020822251681238413</v>
      </c>
      <c r="W110" s="41">
        <v>0.001959815388545394</v>
      </c>
      <c r="X110" s="41">
        <v>0.003516046330332756</v>
      </c>
      <c r="Y110" s="41">
        <v>0.0017366409301757812</v>
      </c>
      <c r="Z110" s="41">
        <v>0.0014966917224228382</v>
      </c>
      <c r="AA110" s="41">
        <v>0.003334907814860344</v>
      </c>
      <c r="AB110" s="41">
        <v>0.00291232718154788</v>
      </c>
      <c r="AC110" s="41">
        <v>0.0016569505678489804</v>
      </c>
      <c r="AD110" s="41">
        <v>0.00810721144080162</v>
      </c>
      <c r="AE110" s="41">
        <v>0.0010266549652442336</v>
      </c>
      <c r="AF110" s="41">
        <v>0.002459497656673193</v>
      </c>
      <c r="AG110" s="41">
        <v>0.006104095373302698</v>
      </c>
      <c r="AH110" s="41">
        <v>0.0036428142338991165</v>
      </c>
      <c r="AI110" s="41">
        <v>0.009140612557530403</v>
      </c>
      <c r="AJ110" s="41">
        <v>0.0023720934987068176</v>
      </c>
      <c r="AK110" s="41">
        <v>0.0010185550199821591</v>
      </c>
      <c r="AL110" s="41">
        <v>0.001668016891926527</v>
      </c>
      <c r="AM110" s="41">
        <v>0.016188031062483788</v>
      </c>
      <c r="AN110" s="41">
        <v>0.017392607405781746</v>
      </c>
      <c r="AO110" s="41">
        <v>0.001495717791840434</v>
      </c>
      <c r="AP110" s="41">
        <v>9.228541166521609E-4</v>
      </c>
      <c r="AQ110" s="41">
        <v>0.005477688740938902</v>
      </c>
      <c r="AR110" s="41">
        <v>0.0022899846080690622</v>
      </c>
      <c r="AS110" s="41">
        <v>0.0038705826736986637</v>
      </c>
      <c r="AT110" s="41">
        <v>0.004838261753320694</v>
      </c>
      <c r="AU110" s="41">
        <v>0.0014557911781594157</v>
      </c>
      <c r="AV110" s="41">
        <v>0.0012809450272470713</v>
      </c>
      <c r="AW110" s="41">
        <v>0.0012370471376925707</v>
      </c>
      <c r="AX110" s="41">
        <v>0.002792956540361047</v>
      </c>
      <c r="AY110" s="41">
        <v>2.7913108351640403E-4</v>
      </c>
      <c r="AZ110" s="41">
        <v>3.932810213882476E-4</v>
      </c>
      <c r="BA110" s="41">
        <v>8.999386336654425E-4</v>
      </c>
      <c r="BB110" s="41">
        <v>0.009547729976475239</v>
      </c>
      <c r="BC110" s="41">
        <v>0.0012734212214127183</v>
      </c>
      <c r="BD110" s="41">
        <v>0.0033003517892211676</v>
      </c>
      <c r="BE110" s="41">
        <v>0.002169255865737796</v>
      </c>
      <c r="BF110" s="41">
        <v>0.0016486304812133312</v>
      </c>
      <c r="BG110" s="41">
        <v>0.0027993302792310715</v>
      </c>
      <c r="BH110" s="41">
        <v>0.006266984157264233</v>
      </c>
      <c r="BI110" s="41">
        <v>0.002058973303064704</v>
      </c>
      <c r="BJ110" s="41"/>
      <c r="BK110" s="41"/>
      <c r="BL110" s="41"/>
    </row>
    <row r="111" ht="12.75" customHeight="1">
      <c r="A111" s="45" t="s">
        <v>478</v>
      </c>
      <c r="B111" s="41">
        <v>1102.0</v>
      </c>
      <c r="C111" s="41">
        <v>193.0</v>
      </c>
      <c r="D111" s="41">
        <v>192.0</v>
      </c>
      <c r="E111" s="41">
        <v>195.0</v>
      </c>
      <c r="F111" s="41">
        <v>194.0</v>
      </c>
      <c r="G111" s="41">
        <v>197.0</v>
      </c>
      <c r="H111" s="41">
        <v>192.0</v>
      </c>
      <c r="I111" s="41">
        <v>294.0</v>
      </c>
      <c r="J111" s="41">
        <v>192.0</v>
      </c>
      <c r="K111" s="41">
        <v>193.0</v>
      </c>
      <c r="L111" s="41">
        <v>195.0</v>
      </c>
      <c r="M111" s="41">
        <v>300.0</v>
      </c>
      <c r="N111" s="41">
        <v>192.0</v>
      </c>
      <c r="O111" s="41">
        <v>203.0</v>
      </c>
      <c r="P111" s="49"/>
      <c r="Q111" s="41">
        <v>192.0</v>
      </c>
      <c r="R111" s="41">
        <v>199.0</v>
      </c>
      <c r="S111" s="49">
        <v>314.0</v>
      </c>
      <c r="T111" s="41">
        <v>198.0</v>
      </c>
      <c r="U111" s="41">
        <v>200.0</v>
      </c>
      <c r="V111" s="41">
        <v>192.0</v>
      </c>
      <c r="W111" s="41">
        <v>194.0</v>
      </c>
      <c r="X111" s="41">
        <v>197.0</v>
      </c>
      <c r="Y111" s="41">
        <v>192.0</v>
      </c>
      <c r="Z111" s="41">
        <v>192.0</v>
      </c>
      <c r="AA111" s="41">
        <v>395.0</v>
      </c>
      <c r="AB111" s="41">
        <v>391.0</v>
      </c>
      <c r="AC111" s="41">
        <v>192.0</v>
      </c>
      <c r="AD111" s="41">
        <v>196.0</v>
      </c>
      <c r="AE111" s="41">
        <v>192.0</v>
      </c>
      <c r="AF111" s="41">
        <v>197.0</v>
      </c>
      <c r="AG111" s="41">
        <v>300.0</v>
      </c>
      <c r="AH111" s="41">
        <v>206.0</v>
      </c>
      <c r="AI111" s="41">
        <v>201.0</v>
      </c>
      <c r="AJ111" s="41">
        <v>193.0</v>
      </c>
      <c r="AK111" s="41">
        <v>192.0</v>
      </c>
      <c r="AL111" s="41">
        <v>192.0</v>
      </c>
      <c r="AM111" s="41">
        <v>200.0</v>
      </c>
      <c r="AN111" s="41">
        <v>192.0</v>
      </c>
      <c r="AO111" s="41">
        <v>200.0</v>
      </c>
      <c r="AP111" s="41">
        <v>192.0</v>
      </c>
      <c r="AQ111" s="41">
        <v>204.0</v>
      </c>
      <c r="AR111" s="41">
        <v>295.0</v>
      </c>
      <c r="AS111" s="41">
        <v>197.0</v>
      </c>
      <c r="AT111" s="41">
        <v>194.0</v>
      </c>
      <c r="AU111" s="41">
        <v>194.0</v>
      </c>
      <c r="AV111" s="41">
        <v>319.0</v>
      </c>
      <c r="AW111" s="41">
        <v>593.0</v>
      </c>
      <c r="AX111" s="41">
        <v>428.0</v>
      </c>
      <c r="AY111" s="41">
        <v>1024.0</v>
      </c>
      <c r="AZ111" s="41">
        <v>289.0</v>
      </c>
      <c r="BA111" s="41">
        <v>194.0</v>
      </c>
      <c r="BB111" s="41">
        <v>195.0</v>
      </c>
      <c r="BC111" s="41">
        <v>192.0</v>
      </c>
      <c r="BD111" s="41">
        <v>202.0</v>
      </c>
      <c r="BE111" s="41">
        <v>192.0</v>
      </c>
      <c r="BF111" s="41">
        <v>390.0</v>
      </c>
      <c r="BG111" s="41">
        <v>198.0</v>
      </c>
      <c r="BH111" s="41">
        <v>313.0</v>
      </c>
      <c r="BI111" s="41">
        <v>196.0</v>
      </c>
      <c r="BJ111" s="41">
        <v>194.0</v>
      </c>
      <c r="BK111" s="41">
        <v>197.0</v>
      </c>
      <c r="BL111" s="41">
        <v>193.0</v>
      </c>
    </row>
    <row r="112" ht="12.75" customHeight="1">
      <c r="A112" s="45" t="s">
        <v>256</v>
      </c>
      <c r="B112" s="41">
        <v>2.500190019607544</v>
      </c>
      <c r="C112" s="41">
        <v>2.4748642444610596</v>
      </c>
      <c r="D112" s="41">
        <v>2.4116997718811035</v>
      </c>
      <c r="E112" s="41">
        <v>2.573563814163208</v>
      </c>
      <c r="F112" s="41">
        <v>2.5161044597625732</v>
      </c>
      <c r="G112" s="41">
        <v>2.4963574409484863</v>
      </c>
      <c r="H112" s="41">
        <v>2.4955332279205322</v>
      </c>
      <c r="I112" s="41">
        <v>2.438805103302002</v>
      </c>
      <c r="J112" s="41">
        <v>2.451280117034912</v>
      </c>
      <c r="K112" s="41">
        <v>2.589322805404663</v>
      </c>
      <c r="L112" s="41">
        <v>2.3912980556488037</v>
      </c>
      <c r="M112" s="41">
        <v>2.4963390827178955</v>
      </c>
      <c r="N112" s="41">
        <v>2.5001235008239746</v>
      </c>
      <c r="O112" s="41">
        <v>2.6361923217773438</v>
      </c>
      <c r="P112" s="49"/>
      <c r="Q112" s="41">
        <v>2.4944777488708496</v>
      </c>
      <c r="R112" s="41">
        <v>2.445274591445923</v>
      </c>
      <c r="S112" s="49">
        <v>2.553287982940674</v>
      </c>
      <c r="T112" s="41">
        <v>2.388167142868042</v>
      </c>
      <c r="U112" s="41">
        <v>2.5148863792419434</v>
      </c>
      <c r="V112" s="41">
        <v>2.6078004837036133</v>
      </c>
      <c r="W112" s="41">
        <v>2.40959095954895</v>
      </c>
      <c r="X112" s="41">
        <v>2.4674272537231445</v>
      </c>
      <c r="Y112" s="41">
        <v>2.4781394004821777</v>
      </c>
      <c r="Z112" s="41">
        <v>2.513949155807495</v>
      </c>
      <c r="AA112" s="41">
        <v>2.567255973815918</v>
      </c>
      <c r="AB112" s="41">
        <v>2.378833293914795</v>
      </c>
      <c r="AC112" s="41">
        <v>2.5374319553375244</v>
      </c>
      <c r="AD112" s="41">
        <v>2.3708858489990234</v>
      </c>
      <c r="AE112" s="41">
        <v>2.335752487182617</v>
      </c>
      <c r="AF112" s="41">
        <v>2.529489755630493</v>
      </c>
      <c r="AG112" s="41">
        <v>2.427236557006836</v>
      </c>
      <c r="AH112" s="41">
        <v>2.3328802585601807</v>
      </c>
      <c r="AI112" s="41">
        <v>2.4362337589263916</v>
      </c>
      <c r="AJ112" s="41">
        <v>2.3866379261016846</v>
      </c>
      <c r="AK112" s="41">
        <v>2.369901418685913</v>
      </c>
      <c r="AL112" s="41">
        <v>2.422943592071533</v>
      </c>
      <c r="AM112" s="41">
        <v>2.5028789043426514</v>
      </c>
      <c r="AN112" s="41">
        <v>2.5449676513671875</v>
      </c>
      <c r="AO112" s="41">
        <v>2.3141446113586426</v>
      </c>
      <c r="AP112" s="41">
        <v>2.2610373497009277</v>
      </c>
      <c r="AQ112" s="41">
        <v>2.4104037284851074</v>
      </c>
      <c r="AR112" s="41">
        <v>2.4284472465515137</v>
      </c>
      <c r="AS112" s="41">
        <v>2.354398012161255</v>
      </c>
      <c r="AT112" s="41">
        <v>2.4267749786376953</v>
      </c>
      <c r="AU112" s="41">
        <v>2.2091338634490967</v>
      </c>
      <c r="AV112" s="41">
        <v>2.584961414337158</v>
      </c>
      <c r="AW112" s="41">
        <v>2.3292365074157715</v>
      </c>
      <c r="AX112" s="41">
        <v>2.4058656692504883</v>
      </c>
      <c r="AY112" s="41">
        <v>2.4208881855010986</v>
      </c>
      <c r="AZ112" s="41">
        <v>2.3953356742858887</v>
      </c>
      <c r="BA112" s="41">
        <v>2.299164295196533</v>
      </c>
      <c r="BB112" s="41">
        <v>2.4416346549987793</v>
      </c>
      <c r="BC112" s="41">
        <v>2.3737308979034424</v>
      </c>
      <c r="BD112" s="41">
        <v>2.477628231048584</v>
      </c>
      <c r="BE112" s="41">
        <v>2.490729808807373</v>
      </c>
      <c r="BF112" s="41">
        <v>2.315816879272461</v>
      </c>
      <c r="BG112" s="41">
        <v>2.3677494525909424</v>
      </c>
      <c r="BH112" s="41">
        <v>2.3218441009521484</v>
      </c>
      <c r="BI112" s="41">
        <v>2.393470048904419</v>
      </c>
      <c r="BJ112" s="41">
        <v>2.404147148132324</v>
      </c>
      <c r="BK112" s="41">
        <v>2.5663864612579346</v>
      </c>
      <c r="BL112" s="41">
        <v>2.4191136360168457</v>
      </c>
    </row>
    <row r="113" ht="12.75" customHeight="1">
      <c r="A113" s="45" t="s">
        <v>266</v>
      </c>
      <c r="B113" s="41">
        <v>2.3353848457336426</v>
      </c>
      <c r="C113" s="41">
        <v>2.2494912147521973</v>
      </c>
      <c r="D113" s="41">
        <v>2.2790231704711914</v>
      </c>
      <c r="E113" s="41">
        <v>2.3453352451324463</v>
      </c>
      <c r="F113" s="41">
        <v>2.099972724914551</v>
      </c>
      <c r="G113" s="41">
        <v>2.4018657207489014</v>
      </c>
      <c r="H113" s="41">
        <v>2.2172038555145264</v>
      </c>
      <c r="I113" s="41">
        <v>2.338667392730713</v>
      </c>
      <c r="J113" s="41">
        <v>2.4523892402648926</v>
      </c>
      <c r="K113" s="41">
        <v>2.118068218231201</v>
      </c>
      <c r="L113" s="41">
        <v>2.014273166656494</v>
      </c>
      <c r="M113" s="41">
        <v>2.3557252883911133</v>
      </c>
      <c r="N113" s="41">
        <v>2.3156163692474365</v>
      </c>
      <c r="O113" s="41">
        <v>2.4906156063079834</v>
      </c>
      <c r="P113" s="49"/>
      <c r="Q113" s="41">
        <v>2.313584566116333</v>
      </c>
      <c r="R113" s="41">
        <v>2.233322858810425</v>
      </c>
      <c r="S113" s="49">
        <v>2.4212143421173096</v>
      </c>
      <c r="T113" s="41">
        <v>2.397284984588623</v>
      </c>
      <c r="U113" s="41">
        <v>2.0579934120178223</v>
      </c>
      <c r="V113" s="41">
        <v>2.4665939807891846</v>
      </c>
      <c r="W113" s="41">
        <v>2.240461826324463</v>
      </c>
      <c r="X113" s="41">
        <v>2.3223798274993896</v>
      </c>
      <c r="Y113" s="41">
        <v>2.3751635551452637</v>
      </c>
      <c r="Z113" s="41">
        <v>2.5146231651306152</v>
      </c>
      <c r="AA113" s="41">
        <v>2.3642401695251465</v>
      </c>
      <c r="AB113" s="41">
        <v>2.2424135208129883</v>
      </c>
      <c r="AC113" s="41">
        <v>2.3886466026306152</v>
      </c>
      <c r="AD113" s="41">
        <v>2.3702445030212402</v>
      </c>
      <c r="AE113" s="41">
        <v>2.292921781539917</v>
      </c>
      <c r="AF113" s="41">
        <v>2.36466646194458</v>
      </c>
      <c r="AG113" s="41">
        <v>2.436826229095459</v>
      </c>
      <c r="AH113" s="41">
        <v>2.2860217094421387</v>
      </c>
      <c r="AI113" s="41">
        <v>2.37835431098938</v>
      </c>
      <c r="AJ113" s="41">
        <v>2.1849822998046875</v>
      </c>
      <c r="AK113" s="41">
        <v>2.2796132564544678</v>
      </c>
      <c r="AL113" s="41">
        <v>2.4584341049194336</v>
      </c>
      <c r="AM113" s="41">
        <v>2.5092215538024902</v>
      </c>
      <c r="AN113" s="41">
        <v>2.3823463916778564</v>
      </c>
      <c r="AO113" s="41">
        <v>2.2058308124542236</v>
      </c>
      <c r="AP113" s="41">
        <v>2.1442172527313232</v>
      </c>
      <c r="AQ113" s="41">
        <v>2.329190254211426</v>
      </c>
      <c r="AR113" s="41">
        <v>2.401548147201538</v>
      </c>
      <c r="AS113" s="41">
        <v>2.3808791637420654</v>
      </c>
      <c r="AT113" s="41">
        <v>2.124016761779785</v>
      </c>
      <c r="AU113" s="41">
        <v>1.9856302738189697</v>
      </c>
      <c r="AV113" s="41">
        <v>2.391223430633545</v>
      </c>
      <c r="AW113" s="41">
        <v>2.3982622623443604</v>
      </c>
      <c r="AX113" s="41">
        <v>2.2861616611480713</v>
      </c>
      <c r="AY113" s="41">
        <v>2.3369643688201904</v>
      </c>
      <c r="AZ113" s="41">
        <v>2.3745594024658203</v>
      </c>
      <c r="BA113" s="41">
        <v>2.39689302444458</v>
      </c>
      <c r="BB113" s="41">
        <v>2.4443907737731934</v>
      </c>
      <c r="BC113" s="41">
        <v>2.405240535736084</v>
      </c>
      <c r="BD113" s="41">
        <v>2.358419179916382</v>
      </c>
      <c r="BE113" s="41">
        <v>2.5448386669158936</v>
      </c>
      <c r="BF113" s="41">
        <v>2.2580647468566895</v>
      </c>
      <c r="BG113" s="41">
        <v>2.2031288146972656</v>
      </c>
      <c r="BH113" s="41">
        <v>2.2722513675689697</v>
      </c>
      <c r="BI113" s="41">
        <v>2.397710084915161</v>
      </c>
      <c r="BJ113" s="41">
        <v>2.3645215034484863</v>
      </c>
      <c r="BK113" s="41">
        <v>2.3279213905334473</v>
      </c>
      <c r="BL113" s="41">
        <v>2.423907995223999</v>
      </c>
    </row>
    <row r="114" ht="12.75" customHeight="1">
      <c r="A114" s="45" t="s">
        <v>277</v>
      </c>
      <c r="B114" s="41">
        <v>2.4745140075683594</v>
      </c>
      <c r="C114" s="41">
        <v>2.4600114822387695</v>
      </c>
      <c r="D114" s="41">
        <v>2.3706743717193604</v>
      </c>
      <c r="E114" s="41">
        <v>2.4585464000701904</v>
      </c>
      <c r="F114" s="41">
        <v>2.5195016860961914</v>
      </c>
      <c r="G114" s="41">
        <v>2.3737971782684326</v>
      </c>
      <c r="H114" s="41">
        <v>2.2998862266540527</v>
      </c>
      <c r="I114" s="41">
        <v>2.4076125621795654</v>
      </c>
      <c r="J114" s="41">
        <v>2.477726936340332</v>
      </c>
      <c r="K114" s="41">
        <v>2.501666784286499</v>
      </c>
      <c r="L114" s="41">
        <v>2.2412309646606445</v>
      </c>
      <c r="M114" s="41">
        <v>2.3521485328674316</v>
      </c>
      <c r="N114" s="41">
        <v>2.4469680786132812</v>
      </c>
      <c r="O114" s="41">
        <v>2.5282680988311768</v>
      </c>
      <c r="P114" s="49"/>
      <c r="Q114" s="41">
        <v>2.4669432640075684</v>
      </c>
      <c r="R114" s="41">
        <v>2.4793384075164795</v>
      </c>
      <c r="S114" s="49">
        <v>2.607586622238159</v>
      </c>
      <c r="T114" s="41">
        <v>2.4744045734405518</v>
      </c>
      <c r="U114" s="41">
        <v>2.538665533065796</v>
      </c>
      <c r="V114" s="41">
        <v>2.5531680583953857</v>
      </c>
      <c r="W114" s="41">
        <v>2.433016777038574</v>
      </c>
      <c r="X114" s="41">
        <v>2.4506919384002686</v>
      </c>
      <c r="Y114" s="41">
        <v>2.5113072395324707</v>
      </c>
      <c r="Z114" s="41">
        <v>2.4075188636779785</v>
      </c>
      <c r="AA114" s="41">
        <v>2.507763147354126</v>
      </c>
      <c r="AB114" s="41">
        <v>2.441939353942871</v>
      </c>
      <c r="AC114" s="41">
        <v>2.462134599685669</v>
      </c>
      <c r="AD114" s="41">
        <v>2.389387607574463</v>
      </c>
      <c r="AE114" s="41">
        <v>2.364694118499756</v>
      </c>
      <c r="AF114" s="41">
        <v>2.399677276611328</v>
      </c>
      <c r="AG114" s="41">
        <v>2.442159414291382</v>
      </c>
      <c r="AH114" s="41">
        <v>2.498920202255249</v>
      </c>
      <c r="AI114" s="41">
        <v>2.3636722564697266</v>
      </c>
      <c r="AJ114" s="41">
        <v>2.4642319679260254</v>
      </c>
      <c r="AK114" s="41">
        <v>2.3677666187286377</v>
      </c>
      <c r="AL114" s="41">
        <v>2.461390256881714</v>
      </c>
      <c r="AM114" s="41">
        <v>2.517437219619751</v>
      </c>
      <c r="AN114" s="41">
        <v>2.511446237564087</v>
      </c>
      <c r="AO114" s="41">
        <v>2.3740320205688477</v>
      </c>
      <c r="AP114" s="41">
        <v>2.233233690261841</v>
      </c>
      <c r="AQ114" s="41">
        <v>2.505455493927002</v>
      </c>
      <c r="AR114" s="41">
        <v>2.4241223335266113</v>
      </c>
      <c r="AS114" s="41">
        <v>2.474165439605713</v>
      </c>
      <c r="AT114" s="41">
        <v>2.527092695236206</v>
      </c>
      <c r="AU114" s="41">
        <v>2.38127064704895</v>
      </c>
      <c r="AV114" s="41">
        <v>2.4996938705444336</v>
      </c>
      <c r="AW114" s="41">
        <v>2.436630964279175</v>
      </c>
      <c r="AX114" s="41">
        <v>2.387591600418091</v>
      </c>
      <c r="AY114" s="41">
        <v>2.3967361450195312</v>
      </c>
      <c r="AZ114" s="41">
        <v>2.449413776397705</v>
      </c>
      <c r="BA114" s="41">
        <v>2.4969210624694824</v>
      </c>
      <c r="BB114" s="41">
        <v>2.4976189136505127</v>
      </c>
      <c r="BC114" s="41">
        <v>2.5061793327331543</v>
      </c>
      <c r="BD114" s="41">
        <v>2.4435176849365234</v>
      </c>
      <c r="BE114" s="41">
        <v>2.5454180240631104</v>
      </c>
      <c r="BF114" s="41">
        <v>2.4879813194274902</v>
      </c>
      <c r="BG114" s="41">
        <v>2.615161657333374</v>
      </c>
      <c r="BH114" s="41">
        <v>2.482593297958374</v>
      </c>
      <c r="BI114" s="41">
        <v>2.4736404418945312</v>
      </c>
      <c r="BJ114" s="41">
        <v>2.6434214115142822</v>
      </c>
      <c r="BK114" s="41">
        <v>2.579606294631958</v>
      </c>
      <c r="BL114" s="41">
        <v>2.4938066005706787</v>
      </c>
    </row>
    <row r="115" ht="12.75" customHeight="1">
      <c r="A115" s="45" t="s">
        <v>516</v>
      </c>
      <c r="B115" s="41">
        <v>0.35830172896385193</v>
      </c>
      <c r="C115" s="41">
        <v>0.3786174952983856</v>
      </c>
      <c r="D115" s="41">
        <v>0.3388190269470215</v>
      </c>
      <c r="E115" s="41">
        <v>0.4354454576969147</v>
      </c>
      <c r="F115" s="41">
        <v>0.41740095615386963</v>
      </c>
      <c r="G115" s="41">
        <v>0.44934454560279846</v>
      </c>
      <c r="H115" s="41">
        <v>0.46677497029304504</v>
      </c>
      <c r="I115" s="41">
        <v>0.36077964305877686</v>
      </c>
      <c r="J115" s="41">
        <v>0.3608410358428955</v>
      </c>
      <c r="K115" s="41">
        <v>0.5032222270965576</v>
      </c>
      <c r="L115" s="41">
        <v>0.2947554290294647</v>
      </c>
      <c r="M115" s="41">
        <v>0.43430113792419434</v>
      </c>
      <c r="N115" s="41">
        <v>0.37278932332992554</v>
      </c>
      <c r="O115" s="41">
        <v>0.36052507162094116</v>
      </c>
      <c r="P115" s="49"/>
      <c r="Q115" s="41">
        <v>0.38095682859420776</v>
      </c>
      <c r="R115" s="41">
        <v>0.29379865527153015</v>
      </c>
      <c r="S115" s="49">
        <v>0.3988388478755951</v>
      </c>
      <c r="T115" s="41">
        <v>0.2760586440563202</v>
      </c>
      <c r="U115" s="41">
        <v>0.3598713278770447</v>
      </c>
      <c r="V115" s="41">
        <v>0.40960589051246643</v>
      </c>
      <c r="W115" s="41">
        <v>0.35690027475357056</v>
      </c>
      <c r="X115" s="41">
        <v>0.29144707322120667</v>
      </c>
      <c r="Y115" s="41">
        <v>0.36603844165802</v>
      </c>
      <c r="Z115" s="41">
        <v>0.3735854923725128</v>
      </c>
      <c r="AA115" s="41">
        <v>0.38003844022750854</v>
      </c>
      <c r="AB115" s="41">
        <v>0.2881237864494324</v>
      </c>
      <c r="AC115" s="41">
        <v>0.43458274006843567</v>
      </c>
      <c r="AD115" s="41">
        <v>0.28479573130607605</v>
      </c>
      <c r="AE115" s="41">
        <v>0.2473675161600113</v>
      </c>
      <c r="AF115" s="41">
        <v>0.34470805525779724</v>
      </c>
      <c r="AG115" s="41">
        <v>0.31370845437049866</v>
      </c>
      <c r="AH115" s="41">
        <v>0.18347324430942535</v>
      </c>
      <c r="AI115" s="41">
        <v>0.3232611417770386</v>
      </c>
      <c r="AJ115" s="41">
        <v>0.21124006807804108</v>
      </c>
      <c r="AK115" s="41">
        <v>0.2590411305427551</v>
      </c>
      <c r="AL115" s="41">
        <v>0.27846771478652954</v>
      </c>
      <c r="AM115" s="41">
        <v>0.29470252990722656</v>
      </c>
      <c r="AN115" s="41">
        <v>0.3457249701023102</v>
      </c>
      <c r="AO115" s="41">
        <v>0.2719646096229553</v>
      </c>
      <c r="AP115" s="41">
        <v>0.2484963983297348</v>
      </c>
      <c r="AQ115" s="41">
        <v>0.2794494926929474</v>
      </c>
      <c r="AR115" s="41">
        <v>0.32571929693222046</v>
      </c>
      <c r="AS115" s="41">
        <v>0.24934875965118408</v>
      </c>
      <c r="AT115" s="41">
        <v>0.29919910430908203</v>
      </c>
      <c r="AU115" s="41">
        <v>0.20852425694465637</v>
      </c>
      <c r="AV115" s="41">
        <v>0.352096825838089</v>
      </c>
      <c r="AW115" s="41">
        <v>0.2723693251609802</v>
      </c>
      <c r="AX115" s="41">
        <v>0.3066396117210388</v>
      </c>
      <c r="AY115" s="41">
        <v>0.2521263659000397</v>
      </c>
      <c r="AZ115" s="41">
        <v>0.28317952156066895</v>
      </c>
      <c r="BA115" s="41">
        <v>0.19257932901382446</v>
      </c>
      <c r="BB115" s="41">
        <v>0.24251319468021393</v>
      </c>
      <c r="BC115" s="41">
        <v>0.22014941275119781</v>
      </c>
      <c r="BD115" s="41">
        <v>0.29335376620292664</v>
      </c>
      <c r="BE115" s="41">
        <v>0.2653008997440338</v>
      </c>
      <c r="BF115" s="41">
        <v>0.15648332238197327</v>
      </c>
      <c r="BG115" s="41">
        <v>0.194645956158638</v>
      </c>
      <c r="BH115" s="41">
        <v>0.2411239594221115</v>
      </c>
      <c r="BI115" s="41">
        <v>0.193574458360672</v>
      </c>
      <c r="BJ115" s="41">
        <v>0.20299112796783447</v>
      </c>
      <c r="BK115" s="41">
        <v>0.30558034777641296</v>
      </c>
      <c r="BL115" s="41">
        <v>0.1747327744960785</v>
      </c>
    </row>
    <row r="116" ht="12.75" customHeight="1">
      <c r="A116" s="45" t="s">
        <v>517</v>
      </c>
      <c r="B116" s="41">
        <v>3.8327674865722656</v>
      </c>
      <c r="C116" s="41">
        <v>3.7174246311187744</v>
      </c>
      <c r="D116" s="41">
        <v>3.650573253631592</v>
      </c>
      <c r="E116" s="41">
        <v>3.9085612297058105</v>
      </c>
      <c r="F116" s="41">
        <v>3.793200969696045</v>
      </c>
      <c r="G116" s="41">
        <v>3.6814141273498535</v>
      </c>
      <c r="H116" s="41">
        <v>3.5365567207336426</v>
      </c>
      <c r="I116" s="41">
        <v>3.779388904571533</v>
      </c>
      <c r="J116" s="41">
        <v>3.7599081993103027</v>
      </c>
      <c r="K116" s="41">
        <v>3.66339111328125</v>
      </c>
      <c r="L116" s="41">
        <v>3.7289581298828125</v>
      </c>
      <c r="M116" s="41">
        <v>3.748309373855591</v>
      </c>
      <c r="N116" s="41">
        <v>3.8345627784729004</v>
      </c>
      <c r="O116" s="41">
        <v>3.980926275253296</v>
      </c>
      <c r="P116" s="49"/>
      <c r="Q116" s="41">
        <v>3.874952554702759</v>
      </c>
      <c r="R116" s="41">
        <v>3.8444437980651855</v>
      </c>
      <c r="S116" s="49">
        <v>3.737476348876953</v>
      </c>
      <c r="T116" s="41">
        <v>3.7983522415161133</v>
      </c>
      <c r="U116" s="41">
        <v>3.915093183517456</v>
      </c>
      <c r="V116" s="41">
        <v>3.9191792011260986</v>
      </c>
      <c r="W116" s="41">
        <v>3.697908639907837</v>
      </c>
      <c r="X116" s="41">
        <v>3.7989108562469482</v>
      </c>
      <c r="Y116" s="41">
        <v>3.7674925327301025</v>
      </c>
      <c r="Z116" s="41">
        <v>3.87821102142334</v>
      </c>
      <c r="AA116" s="41">
        <v>3.8534178733825684</v>
      </c>
      <c r="AB116" s="41">
        <v>3.807042360305786</v>
      </c>
      <c r="AC116" s="41">
        <v>3.8460826873779297</v>
      </c>
      <c r="AD116" s="41">
        <v>3.8333332538604736</v>
      </c>
      <c r="AE116" s="41">
        <v>3.7934184074401855</v>
      </c>
      <c r="AF116" s="41">
        <v>3.865730047225952</v>
      </c>
      <c r="AG116" s="41">
        <v>3.865847587585449</v>
      </c>
      <c r="AH116" s="41">
        <v>3.8689260482788086</v>
      </c>
      <c r="AI116" s="41">
        <v>3.851508617401123</v>
      </c>
      <c r="AJ116" s="41">
        <v>3.9295597076416016</v>
      </c>
      <c r="AK116" s="41">
        <v>3.758538246154785</v>
      </c>
      <c r="AL116" s="41">
        <v>3.8919076919555664</v>
      </c>
      <c r="AM116" s="41">
        <v>3.8367724418640137</v>
      </c>
      <c r="AN116" s="41">
        <v>3.886950969696045</v>
      </c>
      <c r="AO116" s="41">
        <v>3.7720305919647217</v>
      </c>
      <c r="AP116" s="41">
        <v>3.493739604949951</v>
      </c>
      <c r="AQ116" s="41">
        <v>3.82631254196167</v>
      </c>
      <c r="AR116" s="41">
        <v>3.746718406677246</v>
      </c>
      <c r="AS116" s="41">
        <v>3.7252037525177</v>
      </c>
      <c r="AT116" s="41">
        <v>3.941915512084961</v>
      </c>
      <c r="AU116" s="41">
        <v>3.6029131412506104</v>
      </c>
      <c r="AV116" s="41">
        <v>3.9684762954711914</v>
      </c>
      <c r="AW116" s="41">
        <v>3.7366340160369873</v>
      </c>
      <c r="AX116" s="41">
        <v>3.7800681591033936</v>
      </c>
      <c r="AY116" s="41">
        <v>3.8934011459350586</v>
      </c>
      <c r="AZ116" s="41">
        <v>3.8181416988372803</v>
      </c>
      <c r="BA116" s="41">
        <v>3.7692019939422607</v>
      </c>
      <c r="BB116" s="41">
        <v>3.859978675842285</v>
      </c>
      <c r="BC116" s="41">
        <v>3.7876265048980713</v>
      </c>
      <c r="BD116" s="41">
        <v>3.768545150756836</v>
      </c>
      <c r="BE116" s="41">
        <v>3.941629409790039</v>
      </c>
      <c r="BF116" s="41">
        <v>3.8817718029022217</v>
      </c>
      <c r="BG116" s="41">
        <v>3.8887972831726074</v>
      </c>
      <c r="BH116" s="41">
        <v>3.7029476165771484</v>
      </c>
      <c r="BI116" s="41">
        <v>3.831857919692993</v>
      </c>
      <c r="BJ116" s="41">
        <v>3.917912244796753</v>
      </c>
      <c r="BK116" s="41">
        <v>3.9221320152282715</v>
      </c>
      <c r="BL116" s="41">
        <v>3.864158868789673</v>
      </c>
    </row>
    <row r="117" ht="12.75" customHeight="1">
      <c r="A117" s="45" t="s">
        <v>518</v>
      </c>
      <c r="B117" s="41">
        <v>0.08719787746667862</v>
      </c>
      <c r="C117" s="41">
        <v>0.09894724190235138</v>
      </c>
      <c r="D117" s="41">
        <v>0.11733118444681168</v>
      </c>
      <c r="E117" s="41">
        <v>0.20596522092819214</v>
      </c>
      <c r="F117" s="41">
        <v>0.11111123859882355</v>
      </c>
      <c r="G117" s="41">
        <v>0.09923742711544037</v>
      </c>
      <c r="H117" s="41">
        <v>0.07213165611028671</v>
      </c>
      <c r="I117" s="41">
        <v>0.08122823387384415</v>
      </c>
      <c r="J117" s="41">
        <v>0.05642026662826538</v>
      </c>
      <c r="K117" s="41">
        <v>0.10740858316421509</v>
      </c>
      <c r="L117" s="41">
        <v>0.04257751628756523</v>
      </c>
      <c r="M117" s="41">
        <v>0.22871515154838562</v>
      </c>
      <c r="N117" s="41">
        <v>0.11048033088445663</v>
      </c>
      <c r="O117" s="41">
        <v>0.15217027068138123</v>
      </c>
      <c r="P117" s="49"/>
      <c r="Q117" s="41">
        <v>0.15377576649188995</v>
      </c>
      <c r="R117" s="41">
        <v>0.12122929096221924</v>
      </c>
      <c r="S117" s="49">
        <v>0.10347582399845123</v>
      </c>
      <c r="T117" s="41">
        <v>0.15454673767089844</v>
      </c>
      <c r="U117" s="41">
        <v>0.07270149141550064</v>
      </c>
      <c r="V117" s="41">
        <v>0.06782685965299606</v>
      </c>
      <c r="W117" s="41">
        <v>0.15217973291873932</v>
      </c>
      <c r="X117" s="41">
        <v>0.10412587970495224</v>
      </c>
      <c r="Y117" s="41">
        <v>0.15402884781360626</v>
      </c>
      <c r="Z117" s="41">
        <v>0.13226594030857086</v>
      </c>
      <c r="AA117" s="41">
        <v>0.15254083275794983</v>
      </c>
      <c r="AB117" s="41">
        <v>0.12964248657226562</v>
      </c>
      <c r="AC117" s="41">
        <v>0.20666605234146118</v>
      </c>
      <c r="AD117" s="41">
        <v>0.14821097254753113</v>
      </c>
      <c r="AE117" s="41">
        <v>0.14651978015899658</v>
      </c>
      <c r="AF117" s="41">
        <v>0.1242842823266983</v>
      </c>
      <c r="AG117" s="41">
        <v>0.09689256548881531</v>
      </c>
      <c r="AH117" s="41">
        <v>0.14243356883525848</v>
      </c>
      <c r="AI117" s="41">
        <v>0.16943074762821198</v>
      </c>
      <c r="AJ117" s="41">
        <v>0.05125609412789345</v>
      </c>
      <c r="AK117" s="41">
        <v>0.11182467639446259</v>
      </c>
      <c r="AL117" s="41">
        <v>0.1347123384475708</v>
      </c>
      <c r="AM117" s="41">
        <v>0.15960554778575897</v>
      </c>
      <c r="AN117" s="41">
        <v>0.07586073130369186</v>
      </c>
      <c r="AO117" s="41">
        <v>0.10457441955804825</v>
      </c>
      <c r="AP117" s="41">
        <v>0.19890196621418</v>
      </c>
      <c r="AQ117" s="41">
        <v>0.2467152625322342</v>
      </c>
      <c r="AR117" s="41">
        <v>0.17471645772457123</v>
      </c>
      <c r="AS117" s="41">
        <v>0.16167736053466797</v>
      </c>
      <c r="AT117" s="41">
        <v>0.30426764488220215</v>
      </c>
      <c r="AU117" s="41">
        <v>0.18031556904315948</v>
      </c>
      <c r="AV117" s="41">
        <v>0.058010391891002655</v>
      </c>
      <c r="AW117" s="41">
        <v>0.16309691965579987</v>
      </c>
      <c r="AX117" s="41">
        <v>0.11797487735748291</v>
      </c>
      <c r="AY117" s="41">
        <v>0.02741556614637375</v>
      </c>
      <c r="AZ117" s="41">
        <v>0.09602143615484238</v>
      </c>
      <c r="BA117" s="41">
        <v>0.175231471657753</v>
      </c>
      <c r="BB117" s="41">
        <v>0.068958580493927</v>
      </c>
      <c r="BC117" s="41">
        <v>0.17759837210178375</v>
      </c>
      <c r="BD117" s="41">
        <v>0.15662282705307007</v>
      </c>
      <c r="BE117" s="41">
        <v>0.11022384464740753</v>
      </c>
      <c r="BF117" s="41">
        <v>0.09901225566864014</v>
      </c>
      <c r="BG117" s="41">
        <v>0.13157956302165985</v>
      </c>
      <c r="BH117" s="41">
        <v>0.06559514254331589</v>
      </c>
      <c r="BI117" s="41">
        <v>0.13906800746917725</v>
      </c>
      <c r="BJ117" s="41">
        <v>0.059037499129772186</v>
      </c>
      <c r="BK117" s="41">
        <v>0.08653707802295685</v>
      </c>
      <c r="BL117" s="41">
        <v>0.1482185423374176</v>
      </c>
    </row>
    <row r="118" ht="12.75" customHeight="1">
      <c r="A118" s="45" t="s">
        <v>519</v>
      </c>
      <c r="B118" s="41">
        <v>0.9056984782218933</v>
      </c>
      <c r="C118" s="41">
        <v>0.9233298301696777</v>
      </c>
      <c r="D118" s="41">
        <v>0.7883082032203674</v>
      </c>
      <c r="E118" s="41">
        <v>0.9578138589859009</v>
      </c>
      <c r="F118" s="41">
        <v>0.787128746509552</v>
      </c>
      <c r="G118" s="41">
        <v>0.8604716658592224</v>
      </c>
      <c r="H118" s="41">
        <v>0.8638725876808167</v>
      </c>
      <c r="I118" s="41">
        <v>0.8670052886009216</v>
      </c>
      <c r="J118" s="41">
        <v>0.8676726222038269</v>
      </c>
      <c r="K118" s="41">
        <v>0.7503743171691895</v>
      </c>
      <c r="L118" s="41">
        <v>0.41395238041877747</v>
      </c>
      <c r="M118" s="41">
        <v>0.7450212240219116</v>
      </c>
      <c r="N118" s="41">
        <v>0.9042741060256958</v>
      </c>
      <c r="O118" s="41">
        <v>0.9466023445129395</v>
      </c>
      <c r="P118" s="49"/>
      <c r="Q118" s="41">
        <v>0.8048269748687744</v>
      </c>
      <c r="R118" s="41">
        <v>0.8599008321762085</v>
      </c>
      <c r="S118" s="49">
        <v>0.8523441553115845</v>
      </c>
      <c r="T118" s="41">
        <v>0.8573022484779358</v>
      </c>
      <c r="U118" s="41">
        <v>0.8009898066520691</v>
      </c>
      <c r="V118" s="41">
        <v>1.0</v>
      </c>
      <c r="W118" s="41">
        <v>0.8393234014511108</v>
      </c>
      <c r="X118" s="41">
        <v>0.8550252914428711</v>
      </c>
      <c r="Y118" s="41">
        <v>0.8442318439483643</v>
      </c>
      <c r="Z118" s="41">
        <v>0.8901312947273254</v>
      </c>
      <c r="AA118" s="41">
        <v>0.9525752067565918</v>
      </c>
      <c r="AB118" s="41">
        <v>0.8578139543533325</v>
      </c>
      <c r="AC118" s="41">
        <v>0.7657590508460999</v>
      </c>
      <c r="AD118" s="41">
        <v>0.8799957036972046</v>
      </c>
      <c r="AE118" s="41">
        <v>0.6743700504302979</v>
      </c>
      <c r="AF118" s="41">
        <v>0.741137683391571</v>
      </c>
      <c r="AG118" s="41">
        <v>0.9213520884513855</v>
      </c>
      <c r="AH118" s="41">
        <v>0.635437548160553</v>
      </c>
      <c r="AI118" s="41">
        <v>0.8284404873847961</v>
      </c>
      <c r="AJ118" s="41">
        <v>0.691581130027771</v>
      </c>
      <c r="AK118" s="41">
        <v>0.8109617233276367</v>
      </c>
      <c r="AL118" s="41">
        <v>1.0</v>
      </c>
      <c r="AM118" s="41">
        <v>0.9031975269317627</v>
      </c>
      <c r="AN118" s="41">
        <v>0.8484838604927063</v>
      </c>
      <c r="AO118" s="41">
        <v>0.7633727192878723</v>
      </c>
      <c r="AP118" s="41">
        <v>0.7408044338226318</v>
      </c>
      <c r="AQ118" s="41">
        <v>0.7866276502609253</v>
      </c>
      <c r="AR118" s="41">
        <v>0.8289300203323364</v>
      </c>
      <c r="AS118" s="41">
        <v>0.7695164680480957</v>
      </c>
      <c r="AT118" s="41">
        <v>0.5592986941337585</v>
      </c>
      <c r="AU118" s="41">
        <v>0.5113486647605896</v>
      </c>
      <c r="AV118" s="41">
        <v>0.9661624431610107</v>
      </c>
      <c r="AW118" s="41">
        <v>0.9032697081565857</v>
      </c>
      <c r="AX118" s="41">
        <v>0.8396943807601929</v>
      </c>
      <c r="AY118" s="41">
        <v>0.9146109223365784</v>
      </c>
      <c r="AZ118" s="41">
        <v>0.9246029257774353</v>
      </c>
      <c r="BA118" s="41">
        <v>0.8219298124313354</v>
      </c>
      <c r="BB118" s="41">
        <v>0.8798204660415649</v>
      </c>
      <c r="BC118" s="41">
        <v>0.862882137298584</v>
      </c>
      <c r="BD118" s="41">
        <v>0.8622525930404663</v>
      </c>
      <c r="BE118" s="41">
        <v>0.798916220664978</v>
      </c>
      <c r="BF118" s="41">
        <v>0.7712797522544861</v>
      </c>
      <c r="BG118" s="41">
        <v>0.5448993444442749</v>
      </c>
      <c r="BH118" s="41">
        <v>0.6094746589660645</v>
      </c>
      <c r="BI118" s="41">
        <v>0.8841468691825867</v>
      </c>
      <c r="BJ118" s="41">
        <v>0.86039799451828</v>
      </c>
      <c r="BK118" s="41">
        <v>0.7852166891098022</v>
      </c>
      <c r="BL118" s="41">
        <v>0.768710732460022</v>
      </c>
    </row>
    <row r="119" ht="12.75" customHeight="1">
      <c r="A119" s="45" t="s">
        <v>520</v>
      </c>
      <c r="B119" s="41">
        <v>0.8250658512115479</v>
      </c>
      <c r="C119" s="41">
        <v>0.6790385842323303</v>
      </c>
      <c r="D119" s="41">
        <v>0.9006816148757935</v>
      </c>
      <c r="E119" s="41">
        <v>0.6927732825279236</v>
      </c>
      <c r="F119" s="41">
        <v>0.5940601825714111</v>
      </c>
      <c r="G119" s="41">
        <v>0.7645868062973022</v>
      </c>
      <c r="H119" s="41">
        <v>0.7722548246383667</v>
      </c>
      <c r="I119" s="41">
        <v>0.8670052886009216</v>
      </c>
      <c r="J119" s="41">
        <v>0.9877153038978577</v>
      </c>
      <c r="K119" s="41">
        <v>0.6530974507331848</v>
      </c>
      <c r="L119" s="41">
        <v>0.977274477481842</v>
      </c>
      <c r="M119" s="41">
        <v>0.7923488616943359</v>
      </c>
      <c r="N119" s="41">
        <v>0.8685768842697144</v>
      </c>
      <c r="O119" s="41">
        <v>0.9041264653205872</v>
      </c>
      <c r="P119" s="49"/>
      <c r="Q119" s="41">
        <v>0.8823011517524719</v>
      </c>
      <c r="R119" s="41">
        <v>0.8049299120903015</v>
      </c>
      <c r="S119" s="49">
        <v>0.8684686422348022</v>
      </c>
      <c r="T119" s="41">
        <v>0.8637816309928894</v>
      </c>
      <c r="U119" s="41">
        <v>0.8009898066520691</v>
      </c>
      <c r="V119" s="41">
        <v>0.9887805581092834</v>
      </c>
      <c r="W119" s="41">
        <v>0.7618628740310669</v>
      </c>
      <c r="X119" s="41">
        <v>0.7899494171142578</v>
      </c>
      <c r="Y119" s="41">
        <v>0.8913478255271912</v>
      </c>
      <c r="Z119" s="41">
        <v>0.9450656771659851</v>
      </c>
      <c r="AA119" s="41">
        <v>0.7256326079368591</v>
      </c>
      <c r="AB119" s="41">
        <v>0.7234005928039551</v>
      </c>
      <c r="AC119" s="41">
        <v>0.8551493883132935</v>
      </c>
      <c r="AD119" s="41">
        <v>0.764465868473053</v>
      </c>
      <c r="AE119" s="41">
        <v>0.8933591246604919</v>
      </c>
      <c r="AF119" s="41">
        <v>0.9392179846763611</v>
      </c>
      <c r="AG119" s="41">
        <v>0.9632222652435303</v>
      </c>
      <c r="AH119" s="41">
        <v>0.8978210091590881</v>
      </c>
      <c r="AI119" s="41">
        <v>0.8736990094184875</v>
      </c>
      <c r="AJ119" s="41">
        <v>0.7327877879142761</v>
      </c>
      <c r="AK119" s="41">
        <v>0.8109617233276367</v>
      </c>
      <c r="AL119" s="41">
        <v>0.8380343317985535</v>
      </c>
      <c r="AM119" s="41">
        <v>0.8834858536720276</v>
      </c>
      <c r="AN119" s="41">
        <v>0.8980271220207214</v>
      </c>
      <c r="AO119" s="41">
        <v>0.8225295543670654</v>
      </c>
      <c r="AP119" s="41">
        <v>0.798545777797699</v>
      </c>
      <c r="AQ119" s="41">
        <v>0.8344938158988953</v>
      </c>
      <c r="AR119" s="41">
        <v>0.8980849981307983</v>
      </c>
      <c r="AS119" s="41">
        <v>0.9066542387008667</v>
      </c>
      <c r="AT119" s="41">
        <v>0.7289627194404602</v>
      </c>
      <c r="AU119" s="41">
        <v>0.7526081204414368</v>
      </c>
      <c r="AV119" s="41">
        <v>0.9222559332847595</v>
      </c>
      <c r="AW119" s="41">
        <v>0.8642202615737915</v>
      </c>
      <c r="AX119" s="41">
        <v>0.7755721211433411</v>
      </c>
      <c r="AY119" s="41">
        <v>0.8492494225502014</v>
      </c>
      <c r="AZ119" s="41">
        <v>0.7994144558906555</v>
      </c>
      <c r="BA119" s="41">
        <v>0.8302959203720093</v>
      </c>
      <c r="BB119" s="41">
        <v>0.8927140235900879</v>
      </c>
      <c r="BC119" s="41">
        <v>0.9062203168869019</v>
      </c>
      <c r="BD119" s="41">
        <v>0.8243996500968933</v>
      </c>
      <c r="BE119" s="41">
        <v>0.9329720735549927</v>
      </c>
      <c r="BF119" s="41">
        <v>0.8085083961486816</v>
      </c>
      <c r="BG119" s="41">
        <v>0.8252891898155212</v>
      </c>
      <c r="BH119" s="41">
        <v>0.9128453135490417</v>
      </c>
      <c r="BI119" s="41">
        <v>0.8439337015151978</v>
      </c>
      <c r="BJ119" s="41">
        <v>0.8616665005683899</v>
      </c>
      <c r="BK119" s="41">
        <v>0.9666258692741394</v>
      </c>
      <c r="BL119" s="41">
        <v>0.8594077229499817</v>
      </c>
    </row>
    <row r="120" ht="12.75" customHeight="1">
      <c r="A120" s="45" t="s">
        <v>521</v>
      </c>
      <c r="B120" s="41">
        <v>3.472909927368164</v>
      </c>
      <c r="C120" s="41">
        <v>3.1949453353881836</v>
      </c>
      <c r="D120" s="41">
        <v>3.1335089206695557</v>
      </c>
      <c r="E120" s="41">
        <v>3.3140368461608887</v>
      </c>
      <c r="F120" s="41">
        <v>2.950498342514038</v>
      </c>
      <c r="G120" s="41">
        <v>3.9166667461395264</v>
      </c>
      <c r="H120" s="41">
        <v>2.6669111251831055</v>
      </c>
      <c r="I120" s="41">
        <v>3.60101580619812</v>
      </c>
      <c r="J120" s="41">
        <v>3.603017807006836</v>
      </c>
      <c r="K120" s="41">
        <v>3.219843626022339</v>
      </c>
      <c r="L120" s="41">
        <v>3.168184280395508</v>
      </c>
      <c r="M120" s="41">
        <v>3.5971012115478516</v>
      </c>
      <c r="N120" s="41">
        <v>3.3128700256347656</v>
      </c>
      <c r="O120" s="41">
        <v>3.6601929664611816</v>
      </c>
      <c r="P120" s="49"/>
      <c r="Q120" s="41">
        <v>3.609653949737549</v>
      </c>
      <c r="R120" s="41">
        <v>3.033644914627075</v>
      </c>
      <c r="S120" s="49">
        <v>3.220686912536621</v>
      </c>
      <c r="T120" s="41">
        <v>3.357675552368164</v>
      </c>
      <c r="U120" s="41">
        <v>2.7064337730407715</v>
      </c>
      <c r="V120" s="41">
        <v>3.668658971786499</v>
      </c>
      <c r="W120" s="41">
        <v>3.2976274490356445</v>
      </c>
      <c r="X120" s="41">
        <v>3.289949417114258</v>
      </c>
      <c r="Y120" s="41">
        <v>3.6158623695373535</v>
      </c>
      <c r="Z120" s="41">
        <v>3.670393943786621</v>
      </c>
      <c r="AA120" s="41">
        <v>3.553001880645752</v>
      </c>
      <c r="AB120" s="41">
        <v>3.542835235595703</v>
      </c>
      <c r="AC120" s="41">
        <v>3.3812050819396973</v>
      </c>
      <c r="AD120" s="41">
        <v>3.6925604343414307</v>
      </c>
      <c r="AE120" s="41">
        <v>3.346099615097046</v>
      </c>
      <c r="AF120" s="41">
        <v>3.4529616832733154</v>
      </c>
      <c r="AG120" s="41">
        <v>3.536442518234253</v>
      </c>
      <c r="AH120" s="41">
        <v>3.5554473400115967</v>
      </c>
      <c r="AI120" s="41">
        <v>3.5408334732055664</v>
      </c>
      <c r="AJ120" s="41">
        <v>3.1983633041381836</v>
      </c>
      <c r="AK120" s="41">
        <v>3.1808340549468994</v>
      </c>
      <c r="AL120" s="41">
        <v>3.492157459259033</v>
      </c>
      <c r="AM120" s="41">
        <v>3.6512999534606934</v>
      </c>
      <c r="AN120" s="41">
        <v>3.4238839149475098</v>
      </c>
      <c r="AO120" s="41">
        <v>3.526745557785034</v>
      </c>
      <c r="AP120" s="41">
        <v>2.957536458969116</v>
      </c>
      <c r="AQ120" s="41">
        <v>3.4438745975494385</v>
      </c>
      <c r="AR120" s="41">
        <v>3.547785758972168</v>
      </c>
      <c r="AS120" s="41">
        <v>3.517868995666504</v>
      </c>
      <c r="AT120" s="41">
        <v>2.7941808700561523</v>
      </c>
      <c r="AU120" s="41">
        <v>2.8893446922302246</v>
      </c>
      <c r="AV120" s="41">
        <v>3.6415109634399414</v>
      </c>
      <c r="AW120" s="41">
        <v>3.2403371334075928</v>
      </c>
      <c r="AX120" s="41">
        <v>3.2946553230285645</v>
      </c>
      <c r="AY120" s="41">
        <v>3.51564621925354</v>
      </c>
      <c r="AZ120" s="41">
        <v>3.2211806774139404</v>
      </c>
      <c r="BA120" s="41">
        <v>3.607534885406494</v>
      </c>
      <c r="BB120" s="41">
        <v>3.34480881690979</v>
      </c>
      <c r="BC120" s="41">
        <v>3.0625832080841064</v>
      </c>
      <c r="BD120" s="41">
        <v>3.2097983360290527</v>
      </c>
      <c r="BE120" s="41">
        <v>3.791215181350708</v>
      </c>
      <c r="BF120" s="41">
        <v>3.244997262954712</v>
      </c>
      <c r="BG120" s="41">
        <v>3.5080440044403076</v>
      </c>
      <c r="BH120" s="41">
        <v>3.4735352993011475</v>
      </c>
      <c r="BI120" s="41">
        <v>3.2312164306640625</v>
      </c>
      <c r="BJ120" s="41">
        <v>3.0474984645843506</v>
      </c>
      <c r="BK120" s="41">
        <v>3.4348244667053223</v>
      </c>
      <c r="BL120" s="41">
        <v>3.7656795978546143</v>
      </c>
    </row>
    <row r="121" ht="12.75" customHeight="1">
      <c r="A121" s="45" t="s">
        <v>281</v>
      </c>
      <c r="B121" s="41">
        <v>0.9941860437393188</v>
      </c>
      <c r="C121" s="41">
        <v>0.9285714030265808</v>
      </c>
      <c r="D121" s="41">
        <v>0.9375</v>
      </c>
      <c r="E121" s="41">
        <v>1.0</v>
      </c>
      <c r="F121" s="41">
        <v>0.9756097793579102</v>
      </c>
      <c r="G121" s="41">
        <v>0.9016393423080444</v>
      </c>
      <c r="H121" s="41">
        <v>0.875</v>
      </c>
      <c r="I121" s="41">
        <v>0.9516128897666931</v>
      </c>
      <c r="J121" s="41">
        <v>0.9811320900917053</v>
      </c>
      <c r="K121" s="41">
        <v>1.0</v>
      </c>
      <c r="L121" s="41">
        <v>0.9666666388511658</v>
      </c>
      <c r="M121" s="41">
        <v>0.9454545378684998</v>
      </c>
      <c r="N121" s="41">
        <v>0.9464285969734192</v>
      </c>
      <c r="O121" s="41">
        <v>1.0</v>
      </c>
      <c r="P121" s="49"/>
      <c r="Q121" s="41">
        <v>0.976190447807312</v>
      </c>
      <c r="R121" s="41">
        <v>0.9444444179534912</v>
      </c>
      <c r="S121" s="49">
        <v>0.9764705896377563</v>
      </c>
      <c r="T121" s="41">
        <v>0.9767441749572754</v>
      </c>
      <c r="U121" s="41">
        <v>0.9743589758872986</v>
      </c>
      <c r="V121" s="41">
        <v>1.0</v>
      </c>
      <c r="W121" s="41">
        <v>1.0</v>
      </c>
      <c r="X121" s="41">
        <v>0.9047619104385376</v>
      </c>
      <c r="Y121" s="41">
        <v>0.9777777791023254</v>
      </c>
      <c r="Z121" s="41">
        <v>0.9318181872367859</v>
      </c>
      <c r="AA121" s="41">
        <v>0.95652174949646</v>
      </c>
      <c r="AB121" s="41">
        <v>0.949999988079071</v>
      </c>
      <c r="AC121" s="41">
        <v>0.9090909361839294</v>
      </c>
      <c r="AD121" s="41">
        <v>0.9464285969734192</v>
      </c>
      <c r="AE121" s="41">
        <v>0.8970588445663452</v>
      </c>
      <c r="AF121" s="41">
        <v>0.9555555582046509</v>
      </c>
      <c r="AG121" s="41">
        <v>0.9814814925193787</v>
      </c>
      <c r="AH121" s="41">
        <v>0.9791666865348816</v>
      </c>
      <c r="AI121" s="41">
        <v>0.9069767594337463</v>
      </c>
      <c r="AJ121" s="41">
        <v>1.0</v>
      </c>
      <c r="AK121" s="41">
        <v>0.942307710647583</v>
      </c>
      <c r="AL121" s="41">
        <v>0.9523809552192688</v>
      </c>
      <c r="AM121" s="41">
        <v>0.9444444179534912</v>
      </c>
      <c r="AN121" s="41">
        <v>0.9591836929321289</v>
      </c>
      <c r="AO121" s="41">
        <v>0.9677419066429138</v>
      </c>
      <c r="AP121" s="41">
        <v>0.837837815284729</v>
      </c>
      <c r="AQ121" s="41">
        <v>0.978723406791687</v>
      </c>
      <c r="AR121" s="41">
        <v>0.953125</v>
      </c>
      <c r="AS121" s="41">
        <v>0.9818181991577148</v>
      </c>
      <c r="AT121" s="41">
        <v>0.9594594836235046</v>
      </c>
      <c r="AU121" s="41">
        <v>0.9599999785423279</v>
      </c>
      <c r="AV121" s="41">
        <v>0.9508196711540222</v>
      </c>
      <c r="AW121" s="41">
        <v>0.9457364082336426</v>
      </c>
      <c r="AX121" s="41">
        <v>0.9615384340286255</v>
      </c>
      <c r="AY121" s="41">
        <v>0.9642857313156128</v>
      </c>
      <c r="AZ121" s="41">
        <v>1.0</v>
      </c>
      <c r="BA121" s="41">
        <v>0.9354838728904724</v>
      </c>
      <c r="BB121" s="41">
        <v>1.0</v>
      </c>
      <c r="BC121" s="41">
        <v>0.953125</v>
      </c>
      <c r="BD121" s="41">
        <v>0.936170220375061</v>
      </c>
      <c r="BE121" s="41">
        <v>0.9701492786407471</v>
      </c>
      <c r="BF121" s="41">
        <v>0.9173553586006165</v>
      </c>
      <c r="BG121" s="41">
        <v>0.953125</v>
      </c>
      <c r="BH121" s="41">
        <v>0.9534883499145508</v>
      </c>
      <c r="BI121" s="41">
        <v>0.9298245906829834</v>
      </c>
      <c r="BJ121" s="41">
        <v>0.9358974099159241</v>
      </c>
      <c r="BK121" s="41">
        <v>0.953125</v>
      </c>
      <c r="BL121" s="41">
        <v>0.8909090757369995</v>
      </c>
    </row>
    <row r="122" ht="12.75" customHeight="1">
      <c r="A122" s="45" t="s">
        <v>283</v>
      </c>
      <c r="B122" s="41">
        <v>3.816399574279785</v>
      </c>
      <c r="C122" s="41">
        <v>3.3975257873535156</v>
      </c>
      <c r="D122" s="41">
        <v>3.113147735595703</v>
      </c>
      <c r="E122" s="41">
        <v>3.409369945526123</v>
      </c>
      <c r="F122" s="41">
        <v>3.6783792972564697</v>
      </c>
      <c r="G122" s="41">
        <v>3.3449268341064453</v>
      </c>
      <c r="H122" s="41">
        <v>2.7454543113708496</v>
      </c>
      <c r="I122" s="41">
        <v>3.335653305053711</v>
      </c>
      <c r="J122" s="41">
        <v>3.2244441509246826</v>
      </c>
      <c r="K122" s="41">
        <v>3.3867831230163574</v>
      </c>
      <c r="L122" s="41">
        <v>2.8817315101623535</v>
      </c>
      <c r="M122" s="41">
        <v>3.3772659301757812</v>
      </c>
      <c r="N122" s="41">
        <v>3.374157667160034</v>
      </c>
      <c r="O122" s="41">
        <v>3.7378318309783936</v>
      </c>
      <c r="P122" s="49"/>
      <c r="Q122" s="41">
        <v>3.74582576751709</v>
      </c>
      <c r="R122" s="41">
        <v>3.8967959880828857</v>
      </c>
      <c r="S122" s="49">
        <v>3.785269021987915</v>
      </c>
      <c r="T122" s="41">
        <v>3.6635684967041016</v>
      </c>
      <c r="U122" s="41">
        <v>3.695401668548584</v>
      </c>
      <c r="V122" s="41">
        <v>3.5520803928375244</v>
      </c>
      <c r="W122" s="41">
        <v>3.6516382694244385</v>
      </c>
      <c r="X122" s="41">
        <v>3.6484601497650146</v>
      </c>
      <c r="Y122" s="41">
        <v>3.523587226867676</v>
      </c>
      <c r="Z122" s="41">
        <v>3.5044937133789062</v>
      </c>
      <c r="AA122" s="41">
        <v>3.6916000843048096</v>
      </c>
      <c r="AB122" s="41">
        <v>3.6067631244659424</v>
      </c>
      <c r="AC122" s="41">
        <v>3.8673012256622314</v>
      </c>
      <c r="AD122" s="41">
        <v>3.2216639518737793</v>
      </c>
      <c r="AE122" s="41">
        <v>3.10504150390625</v>
      </c>
      <c r="AF122" s="41">
        <v>3.4427881240844727</v>
      </c>
      <c r="AG122" s="41">
        <v>3.629298448562622</v>
      </c>
      <c r="AH122" s="41">
        <v>3.6290414333343506</v>
      </c>
      <c r="AI122" s="41">
        <v>3.202216863632202</v>
      </c>
      <c r="AJ122" s="41">
        <v>3.6967618465423584</v>
      </c>
      <c r="AK122" s="41">
        <v>3.1531848907470703</v>
      </c>
      <c r="AL122" s="41">
        <v>3.551173448562622</v>
      </c>
      <c r="AM122" s="41">
        <v>3.4324893951416016</v>
      </c>
      <c r="AN122" s="41">
        <v>3.5591988563537598</v>
      </c>
      <c r="AO122" s="41">
        <v>3.099917411804199</v>
      </c>
      <c r="AP122" s="41">
        <v>3.248546600341797</v>
      </c>
      <c r="AQ122" s="41">
        <v>3.6382088661193848</v>
      </c>
      <c r="AR122" s="41">
        <v>3.4567062854766846</v>
      </c>
      <c r="AS122" s="41">
        <v>3.5214147567749023</v>
      </c>
      <c r="AT122" s="41">
        <v>3.2002134323120117</v>
      </c>
      <c r="AU122" s="41">
        <v>3.1786601543426514</v>
      </c>
      <c r="AV122" s="41">
        <v>3.8397717475891113</v>
      </c>
      <c r="AW122" s="41">
        <v>3.5103232860565186</v>
      </c>
      <c r="AX122" s="41">
        <v>3.2092223167419434</v>
      </c>
      <c r="AY122" s="41">
        <v>3.504765748977661</v>
      </c>
      <c r="AZ122" s="41">
        <v>3.1104068756103516</v>
      </c>
      <c r="BA122" s="41">
        <v>3.2718441486358643</v>
      </c>
      <c r="BB122" s="41">
        <v>3.3221521377563477</v>
      </c>
      <c r="BC122" s="41">
        <v>3.232257127761841</v>
      </c>
      <c r="BD122" s="41">
        <v>3.4200122356414795</v>
      </c>
      <c r="BE122" s="41">
        <v>3.2604377269744873</v>
      </c>
      <c r="BF122" s="41">
        <v>3.5588369369506836</v>
      </c>
      <c r="BG122" s="41">
        <v>3.755291700363159</v>
      </c>
      <c r="BH122" s="41">
        <v>3.2857069969177246</v>
      </c>
      <c r="BI122" s="41">
        <v>3.3586955070495605</v>
      </c>
      <c r="BJ122" s="41">
        <v>3.7314934730529785</v>
      </c>
      <c r="BK122" s="41">
        <v>3.765049457550049</v>
      </c>
      <c r="BL122" s="41">
        <v>3.516805648803711</v>
      </c>
    </row>
    <row r="123" ht="12.75" customHeight="1">
      <c r="A123" s="45" t="s">
        <v>279</v>
      </c>
      <c r="B123" s="41">
        <v>0.1514829397201538</v>
      </c>
      <c r="C123" s="41">
        <v>0.30321604013442993</v>
      </c>
      <c r="D123" s="41">
        <v>0.2790988087654114</v>
      </c>
      <c r="E123" s="41">
        <v>0.23112280666828156</v>
      </c>
      <c r="F123" s="41">
        <v>0.20352047681808472</v>
      </c>
      <c r="G123" s="41">
        <v>0.3032878339290619</v>
      </c>
      <c r="H123" s="41">
        <v>0.33992424607276917</v>
      </c>
      <c r="I123" s="41">
        <v>0.23187358677387238</v>
      </c>
      <c r="J123" s="41">
        <v>0.2791706919670105</v>
      </c>
      <c r="K123" s="41">
        <v>0.3291059136390686</v>
      </c>
      <c r="L123" s="41">
        <v>0.16527989506721497</v>
      </c>
      <c r="M123" s="41">
        <v>0.15521402657032013</v>
      </c>
      <c r="N123" s="41">
        <v>0.28346067667007446</v>
      </c>
      <c r="O123" s="41">
        <v>0.16694365441799164</v>
      </c>
      <c r="P123" s="49"/>
      <c r="Q123" s="41">
        <v>0.17558634281158447</v>
      </c>
      <c r="R123" s="41">
        <v>0.15276023745536804</v>
      </c>
      <c r="S123" s="49">
        <v>0.29155996441841125</v>
      </c>
      <c r="T123" s="41">
        <v>0.22078105807304382</v>
      </c>
      <c r="U123" s="41">
        <v>0.2137487381696701</v>
      </c>
      <c r="V123" s="41">
        <v>0.2505832016468048</v>
      </c>
      <c r="W123" s="41">
        <v>0.20020730793476105</v>
      </c>
      <c r="X123" s="41">
        <v>0.23226922750473022</v>
      </c>
      <c r="Y123" s="41">
        <v>0.25896155834198</v>
      </c>
      <c r="Z123" s="41">
        <v>0.2074974626302719</v>
      </c>
      <c r="AA123" s="41">
        <v>0.2243804931640625</v>
      </c>
      <c r="AB123" s="41">
        <v>0.25269266963005066</v>
      </c>
      <c r="AC123" s="41">
        <v>0.24539998173713684</v>
      </c>
      <c r="AD123" s="41">
        <v>0.29066532850265503</v>
      </c>
      <c r="AE123" s="41">
        <v>0.3509232699871063</v>
      </c>
      <c r="AF123" s="41">
        <v>0.23884905874729156</v>
      </c>
      <c r="AG123" s="41">
        <v>0.20130138099193573</v>
      </c>
      <c r="AH123" s="41">
        <v>0.23037658631801605</v>
      </c>
      <c r="AI123" s="41">
        <v>0.20795603096485138</v>
      </c>
      <c r="AJ123" s="41">
        <v>0.18613959848880768</v>
      </c>
      <c r="AK123" s="41">
        <v>0.24203617870807648</v>
      </c>
      <c r="AL123" s="41">
        <v>0.22142520546913147</v>
      </c>
      <c r="AM123" s="41">
        <v>0.2860335111618042</v>
      </c>
      <c r="AN123" s="41">
        <v>0.21422146260738373</v>
      </c>
      <c r="AO123" s="41">
        <v>0.2858498990535736</v>
      </c>
      <c r="AP123" s="41">
        <v>0.188935786485672</v>
      </c>
      <c r="AQ123" s="41">
        <v>0.24831989407539368</v>
      </c>
      <c r="AR123" s="41">
        <v>0.21078701317310333</v>
      </c>
      <c r="AS123" s="41">
        <v>0.2267773300409317</v>
      </c>
      <c r="AT123" s="41">
        <v>0.3985774517059326</v>
      </c>
      <c r="AU123" s="41">
        <v>0.23527050018310547</v>
      </c>
      <c r="AV123" s="41">
        <v>0.18332211673259735</v>
      </c>
      <c r="AW123" s="41">
        <v>0.2395602911710739</v>
      </c>
      <c r="AX123" s="41">
        <v>0.22717852890491486</v>
      </c>
      <c r="AY123" s="41">
        <v>0.14056606590747833</v>
      </c>
      <c r="AZ123" s="41">
        <v>0.2840721905231476</v>
      </c>
      <c r="BA123" s="41">
        <v>0.34279659390449524</v>
      </c>
      <c r="BB123" s="41">
        <v>0.22879429161548615</v>
      </c>
      <c r="BC123" s="41">
        <v>0.31083932518959045</v>
      </c>
      <c r="BD123" s="41">
        <v>0.24448809027671814</v>
      </c>
      <c r="BE123" s="41">
        <v>0.35767731070518494</v>
      </c>
      <c r="BF123" s="41">
        <v>0.3198044002056122</v>
      </c>
      <c r="BG123" s="41">
        <v>0.3213852345943451</v>
      </c>
      <c r="BH123" s="41">
        <v>0.2802508473396301</v>
      </c>
      <c r="BI123" s="41">
        <v>0.29581937193870544</v>
      </c>
      <c r="BJ123" s="41">
        <v>0.38148167729377747</v>
      </c>
      <c r="BK123" s="41">
        <v>0.30418774485588074</v>
      </c>
      <c r="BL123" s="41">
        <v>0.2899402379989624</v>
      </c>
    </row>
    <row r="124" ht="12.75" customHeight="1">
      <c r="A124" s="45" t="s">
        <v>522</v>
      </c>
      <c r="B124" s="41">
        <v>4.18630313873291</v>
      </c>
      <c r="C124" s="41">
        <v>4.1239914894104</v>
      </c>
      <c r="D124" s="41">
        <v>4.025434494018555</v>
      </c>
      <c r="E124" s="41">
        <v>4.108956336975098</v>
      </c>
      <c r="F124" s="41">
        <v>4.102901935577393</v>
      </c>
      <c r="G124" s="41">
        <v>3.872626304626465</v>
      </c>
      <c r="H124" s="41">
        <v>3.974363327026367</v>
      </c>
      <c r="I124" s="41">
        <v>4.033595561981201</v>
      </c>
      <c r="J124" s="41">
        <v>4.030522346496582</v>
      </c>
      <c r="K124" s="41">
        <v>4.099230766296387</v>
      </c>
      <c r="L124" s="41">
        <v>4.124753952026367</v>
      </c>
      <c r="M124" s="41">
        <v>3.9763081073760986</v>
      </c>
      <c r="N124" s="41">
        <v>4.1422505378723145</v>
      </c>
      <c r="O124" s="41">
        <v>4.5633649826049805</v>
      </c>
      <c r="P124" s="49"/>
      <c r="Q124" s="41">
        <v>4.110055923461914</v>
      </c>
      <c r="R124" s="41">
        <v>4.233334541320801</v>
      </c>
      <c r="S124" s="49">
        <v>4.303919792175293</v>
      </c>
      <c r="T124" s="41">
        <v>4.199642181396484</v>
      </c>
      <c r="U124" s="41">
        <v>4.145713806152344</v>
      </c>
      <c r="V124" s="41">
        <v>4.3916707038879395</v>
      </c>
      <c r="W124" s="41">
        <v>3.979691982269287</v>
      </c>
      <c r="X124" s="41">
        <v>4.260139465332031</v>
      </c>
      <c r="Y124" s="41">
        <v>4.069993019104004</v>
      </c>
      <c r="Z124" s="41">
        <v>4.084681510925293</v>
      </c>
      <c r="AA124" s="41">
        <v>4.42004919052124</v>
      </c>
      <c r="AB124" s="41">
        <v>4.025286674499512</v>
      </c>
      <c r="AC124" s="41">
        <v>3.9729161262512207</v>
      </c>
      <c r="AD124" s="41">
        <v>3.9224798679351807</v>
      </c>
      <c r="AE124" s="41">
        <v>4.040496826171875</v>
      </c>
      <c r="AF124" s="41">
        <v>4.351508140563965</v>
      </c>
      <c r="AG124" s="41">
        <v>4.083587169647217</v>
      </c>
      <c r="AH124" s="41">
        <v>4.3071441650390625</v>
      </c>
      <c r="AI124" s="41">
        <v>4.047523498535156</v>
      </c>
      <c r="AJ124" s="41">
        <v>4.227496147155762</v>
      </c>
      <c r="AK124" s="41">
        <v>4.020469665527344</v>
      </c>
      <c r="AL124" s="41">
        <v>4.181079387664795</v>
      </c>
      <c r="AM124" s="41">
        <v>4.442974090576172</v>
      </c>
      <c r="AN124" s="41">
        <v>4.308049201965332</v>
      </c>
      <c r="AO124" s="41">
        <v>3.9571800231933594</v>
      </c>
      <c r="AP124" s="41">
        <v>3.930497407913208</v>
      </c>
      <c r="AQ124" s="41">
        <v>4.187124252319336</v>
      </c>
      <c r="AR124" s="41">
        <v>4.148905277252197</v>
      </c>
      <c r="AS124" s="41">
        <v>4.165324687957764</v>
      </c>
      <c r="AT124" s="41">
        <v>4.1515583992004395</v>
      </c>
      <c r="AU124" s="41">
        <v>3.9219841957092285</v>
      </c>
      <c r="AV124" s="41">
        <v>4.376313209533691</v>
      </c>
      <c r="AW124" s="41">
        <v>4.023410320281982</v>
      </c>
      <c r="AX124" s="41">
        <v>4.1454644203186035</v>
      </c>
      <c r="AY124" s="41">
        <v>4.279667377471924</v>
      </c>
      <c r="AZ124" s="41">
        <v>4.118546485900879</v>
      </c>
      <c r="BA124" s="41">
        <v>4.230514049530029</v>
      </c>
      <c r="BB124" s="41">
        <v>4.310364723205566</v>
      </c>
      <c r="BC124" s="41">
        <v>4.145442962646484</v>
      </c>
      <c r="BD124" s="41">
        <v>4.437152862548828</v>
      </c>
      <c r="BE124" s="41">
        <v>4.390185356140137</v>
      </c>
      <c r="BF124" s="41">
        <v>4.339696884155273</v>
      </c>
      <c r="BG124" s="41">
        <v>4.266511917114258</v>
      </c>
      <c r="BH124" s="41">
        <v>4.009739875793457</v>
      </c>
      <c r="BI124" s="41">
        <v>4.442553997039795</v>
      </c>
      <c r="BJ124" s="41">
        <v>4.467766761779785</v>
      </c>
      <c r="BK124" s="41">
        <v>4.594101428985596</v>
      </c>
      <c r="BL124" s="41">
        <v>4.5282793045043945</v>
      </c>
    </row>
    <row r="125" ht="12.75" customHeight="1">
      <c r="A125" s="45" t="s">
        <v>523</v>
      </c>
      <c r="B125" s="41">
        <v>3.781501293182373</v>
      </c>
      <c r="C125" s="41">
        <v>3.2712090015411377</v>
      </c>
      <c r="D125" s="41">
        <v>3.6782069206237793</v>
      </c>
      <c r="E125" s="41">
        <v>3.8429815769195557</v>
      </c>
      <c r="F125" s="41">
        <v>3.2910072803497314</v>
      </c>
      <c r="G125" s="41">
        <v>3.6312813758850098</v>
      </c>
      <c r="H125" s="41">
        <v>3.4985337257385254</v>
      </c>
      <c r="I125" s="41">
        <v>3.6337344646453857</v>
      </c>
      <c r="J125" s="41">
        <v>3.8676726818084717</v>
      </c>
      <c r="K125" s="41">
        <v>3.103710412979126</v>
      </c>
      <c r="L125" s="41">
        <v>3.8863725662231445</v>
      </c>
      <c r="M125" s="41">
        <v>3.7880966663360596</v>
      </c>
      <c r="N125" s="41">
        <v>3.6871299743652344</v>
      </c>
      <c r="O125" s="41">
        <v>3.9466023445129395</v>
      </c>
      <c r="P125" s="49"/>
      <c r="Q125" s="41">
        <v>3.5387370586395264</v>
      </c>
      <c r="R125" s="41">
        <v>3.849766254425049</v>
      </c>
      <c r="S125" s="49">
        <v>3.783968925476074</v>
      </c>
      <c r="T125" s="41">
        <v>3.6500284671783447</v>
      </c>
      <c r="U125" s="41">
        <v>3.0</v>
      </c>
      <c r="V125" s="41">
        <v>4.370976448059082</v>
      </c>
      <c r="W125" s="41">
        <v>3.5893235206604004</v>
      </c>
      <c r="X125" s="41">
        <v>4.085460186004639</v>
      </c>
      <c r="Y125" s="41">
        <v>3.6701884269714355</v>
      </c>
      <c r="Z125" s="41">
        <v>3.793724536895752</v>
      </c>
      <c r="AA125" s="41">
        <v>3.881014585494995</v>
      </c>
      <c r="AB125" s="41">
        <v>3.681605339050293</v>
      </c>
      <c r="AC125" s="41">
        <v>3.789083480834961</v>
      </c>
      <c r="AD125" s="41">
        <v>4.030574321746826</v>
      </c>
      <c r="AE125" s="41">
        <v>3.621305227279663</v>
      </c>
      <c r="AF125" s="41">
        <v>3.676422119140625</v>
      </c>
      <c r="AG125" s="41">
        <v>3.9278361797332764</v>
      </c>
      <c r="AH125" s="41">
        <v>3.75980544090271</v>
      </c>
      <c r="AI125" s="41">
        <v>3.806845188140869</v>
      </c>
      <c r="AJ125" s="41">
        <v>3.7289528846740723</v>
      </c>
      <c r="AK125" s="41">
        <v>3.572612762451172</v>
      </c>
      <c r="AL125" s="41">
        <v>3.85323166847229</v>
      </c>
      <c r="AM125" s="41">
        <v>4.170719146728516</v>
      </c>
      <c r="AN125" s="41">
        <v>3.8567192554473877</v>
      </c>
      <c r="AO125" s="41">
        <v>3.269038677215576</v>
      </c>
      <c r="AP125" s="41">
        <v>3.355790138244629</v>
      </c>
      <c r="AQ125" s="41">
        <v>3.4372177124023438</v>
      </c>
      <c r="AR125" s="41">
        <v>3.9359586238861084</v>
      </c>
      <c r="AS125" s="41">
        <v>3.6380183696746826</v>
      </c>
      <c r="AT125" s="41">
        <v>3.4984986782073975</v>
      </c>
      <c r="AU125" s="41">
        <v>3.1736767292022705</v>
      </c>
      <c r="AV125" s="41">
        <v>3.99519944190979</v>
      </c>
      <c r="AW125" s="41">
        <v>3.976840019226074</v>
      </c>
      <c r="AX125" s="41">
        <v>3.677874803543091</v>
      </c>
      <c r="AY125" s="41">
        <v>4.03872537612915</v>
      </c>
      <c r="AZ125" s="41">
        <v>3.8870046138763428</v>
      </c>
      <c r="BA125" s="41">
        <v>4.147867679595947</v>
      </c>
      <c r="BB125" s="41">
        <v>4.417668342590332</v>
      </c>
      <c r="BC125" s="41">
        <v>4.011413097381592</v>
      </c>
      <c r="BD125" s="41">
        <v>3.743438959121704</v>
      </c>
      <c r="BE125" s="41">
        <v>4.543924808502197</v>
      </c>
      <c r="BF125" s="41">
        <v>4.005148887634277</v>
      </c>
      <c r="BG125" s="41">
        <v>3.9919559955596924</v>
      </c>
      <c r="BH125" s="41">
        <v>3.708770513534546</v>
      </c>
      <c r="BI125" s="41">
        <v>3.81503963470459</v>
      </c>
      <c r="BJ125" s="41">
        <v>4.124471187591553</v>
      </c>
      <c r="BK125" s="41">
        <v>4.163305282592773</v>
      </c>
      <c r="BL125" s="41">
        <v>4.17346715927124</v>
      </c>
    </row>
    <row r="126" ht="12.75" customHeight="1">
      <c r="A126" s="45" t="s">
        <v>285</v>
      </c>
      <c r="B126" s="41">
        <v>4.222671985626221</v>
      </c>
      <c r="C126" s="41">
        <v>4.033412933349609</v>
      </c>
      <c r="D126" s="41">
        <v>3.9069321155548096</v>
      </c>
      <c r="E126" s="41">
        <v>4.079837322235107</v>
      </c>
      <c r="F126" s="41">
        <v>4.28918981552124</v>
      </c>
      <c r="G126" s="41">
        <v>3.805727481842041</v>
      </c>
      <c r="H126" s="41">
        <v>3.938011884689331</v>
      </c>
      <c r="I126" s="41">
        <v>4.1567840576171875</v>
      </c>
      <c r="J126" s="41">
        <v>4.027309894561768</v>
      </c>
      <c r="K126" s="41">
        <v>3.945356845855713</v>
      </c>
      <c r="L126" s="41">
        <v>3.8362698554992676</v>
      </c>
      <c r="M126" s="41">
        <v>4.1088361740112305</v>
      </c>
      <c r="N126" s="41">
        <v>4.214278697967529</v>
      </c>
      <c r="O126" s="41">
        <v>4.400619983673096</v>
      </c>
      <c r="P126" s="49"/>
      <c r="Q126" s="41">
        <v>4.223083972930908</v>
      </c>
      <c r="R126" s="41">
        <v>4.28339147567749</v>
      </c>
      <c r="S126" s="49">
        <v>4.427207946777344</v>
      </c>
      <c r="T126" s="41">
        <v>4.126021862030029</v>
      </c>
      <c r="U126" s="41">
        <v>4.380703449249268</v>
      </c>
      <c r="V126" s="41">
        <v>4.33356237411499</v>
      </c>
      <c r="W126" s="41">
        <v>3.990983009338379</v>
      </c>
      <c r="X126" s="41">
        <v>4.302834510803223</v>
      </c>
      <c r="Y126" s="41">
        <v>4.157275676727295</v>
      </c>
      <c r="Z126" s="41">
        <v>3.9217019081115723</v>
      </c>
      <c r="AA126" s="41">
        <v>4.333386421203613</v>
      </c>
      <c r="AB126" s="41">
        <v>3.9661355018615723</v>
      </c>
      <c r="AC126" s="41">
        <v>4.0382232666015625</v>
      </c>
      <c r="AD126" s="41">
        <v>3.8854057788848877</v>
      </c>
      <c r="AE126" s="41">
        <v>3.78839111328125</v>
      </c>
      <c r="AF126" s="41">
        <v>4.065321445465088</v>
      </c>
      <c r="AG126" s="41">
        <v>4.050022602081299</v>
      </c>
      <c r="AH126" s="41">
        <v>4.178727626800537</v>
      </c>
      <c r="AI126" s="41">
        <v>4.149089813232422</v>
      </c>
      <c r="AJ126" s="41">
        <v>4.0088372230529785</v>
      </c>
      <c r="AK126" s="41">
        <v>3.8868050575256348</v>
      </c>
      <c r="AL126" s="41">
        <v>4.221805095672607</v>
      </c>
      <c r="AM126" s="41">
        <v>4.407268524169922</v>
      </c>
      <c r="AN126" s="41">
        <v>4.398029804229736</v>
      </c>
      <c r="AO126" s="41">
        <v>3.850283145904541</v>
      </c>
      <c r="AP126" s="41">
        <v>3.744699716567993</v>
      </c>
      <c r="AQ126" s="41">
        <v>4.150366306304932</v>
      </c>
      <c r="AR126" s="41">
        <v>4.100338935852051</v>
      </c>
      <c r="AS126" s="41">
        <v>4.202507972717285</v>
      </c>
      <c r="AT126" s="41">
        <v>4.2410736083984375</v>
      </c>
      <c r="AU126" s="41">
        <v>4.098504543304443</v>
      </c>
      <c r="AV126" s="41">
        <v>4.318083763122559</v>
      </c>
      <c r="AW126" s="41">
        <v>4.155696868896484</v>
      </c>
      <c r="AX126" s="41">
        <v>4.122775077819824</v>
      </c>
      <c r="AY126" s="41">
        <v>4.173390865325928</v>
      </c>
      <c r="AZ126" s="41">
        <v>4.05495023727417</v>
      </c>
      <c r="BA126" s="41">
        <v>4.329286575317383</v>
      </c>
      <c r="BB126" s="41">
        <v>4.451925277709961</v>
      </c>
      <c r="BC126" s="41">
        <v>4.286673069000244</v>
      </c>
      <c r="BD126" s="41">
        <v>4.245885848999023</v>
      </c>
      <c r="BE126" s="41">
        <v>4.258660793304443</v>
      </c>
      <c r="BF126" s="41">
        <v>4.140618801116943</v>
      </c>
      <c r="BG126" s="41">
        <v>4.3944172859191895</v>
      </c>
      <c r="BH126" s="41">
        <v>4.2765021324157715</v>
      </c>
      <c r="BI126" s="41">
        <v>4.343913555145264</v>
      </c>
      <c r="BJ126" s="41">
        <v>4.521218299865723</v>
      </c>
      <c r="BK126" s="41">
        <v>4.400396347045898</v>
      </c>
      <c r="BL126" s="41">
        <v>4.432893753051758</v>
      </c>
    </row>
    <row r="127" ht="12.75" customHeight="1">
      <c r="A127" s="90" t="s">
        <v>286</v>
      </c>
      <c r="B127" s="102">
        <v>7.229401111602783</v>
      </c>
      <c r="C127" s="102">
        <v>7.071150302886963</v>
      </c>
      <c r="D127" s="102">
        <v>6.689774513244629</v>
      </c>
      <c r="E127" s="102">
        <v>7.149053573608398</v>
      </c>
      <c r="F127" s="102">
        <v>7.307861804962158</v>
      </c>
      <c r="G127" s="102">
        <v>7.108731269836426</v>
      </c>
      <c r="H127" s="102">
        <v>6.879299163818359</v>
      </c>
      <c r="I127" s="102">
        <v>7.526416301727295</v>
      </c>
      <c r="J127" s="102">
        <v>7.074441432952881</v>
      </c>
      <c r="K127" s="102">
        <v>7.069461822509766</v>
      </c>
      <c r="L127" s="102">
        <v>7.387359142303467</v>
      </c>
      <c r="M127" s="102">
        <v>7.610792636871338</v>
      </c>
      <c r="N127" s="102">
        <v>7.790291786193848</v>
      </c>
      <c r="O127" s="102">
        <v>8.258439064025879</v>
      </c>
      <c r="P127" s="49">
        <v>8.084983825683594</v>
      </c>
      <c r="Q127" s="102">
        <v>7.537661075592041</v>
      </c>
      <c r="R127" s="102">
        <v>8.314781188964844</v>
      </c>
      <c r="S127" s="49">
        <v>8.085028648376465</v>
      </c>
      <c r="T127" s="102">
        <v>7.804859638214111</v>
      </c>
      <c r="U127" s="102">
        <v>7.564064025878906</v>
      </c>
      <c r="V127" s="102">
        <v>7.508164882659912</v>
      </c>
      <c r="W127" s="102">
        <v>8.238346099853516</v>
      </c>
      <c r="X127" s="102">
        <v>7.328749656677246</v>
      </c>
      <c r="Y127" s="102">
        <v>7.410706520080566</v>
      </c>
      <c r="Z127" s="102">
        <v>7.328378677368164</v>
      </c>
      <c r="AA127" s="102">
        <v>7.943686008453369</v>
      </c>
      <c r="AB127" s="102">
        <v>7.5846266746521</v>
      </c>
      <c r="AC127" s="102">
        <v>8.063362121582031</v>
      </c>
      <c r="AD127" s="102">
        <v>7.232150077819824</v>
      </c>
      <c r="AE127" s="102">
        <v>7.2275285720825195</v>
      </c>
      <c r="AF127" s="102">
        <v>7.955768585205078</v>
      </c>
      <c r="AG127" s="102">
        <v>8.200037002563477</v>
      </c>
      <c r="AH127" s="102">
        <v>8.058112144470215</v>
      </c>
      <c r="AI127" s="102">
        <v>7.519645690917969</v>
      </c>
      <c r="AJ127" s="102">
        <v>7.805873870849609</v>
      </c>
      <c r="AK127" s="102">
        <v>7.697281837463379</v>
      </c>
      <c r="AL127" s="102">
        <v>7.807182312011719</v>
      </c>
      <c r="AM127" s="102">
        <v>8.06213665008545</v>
      </c>
      <c r="AN127" s="102">
        <v>7.698271751403809</v>
      </c>
      <c r="AO127" s="102">
        <v>7.4359235763549805</v>
      </c>
      <c r="AP127" s="102">
        <v>6.851564407348633</v>
      </c>
      <c r="AQ127" s="102">
        <v>7.491158485412598</v>
      </c>
      <c r="AR127" s="102">
        <v>6.620819568634033</v>
      </c>
      <c r="AS127" s="102">
        <v>6.659929275512695</v>
      </c>
      <c r="AT127" s="102">
        <v>6.413235664367676</v>
      </c>
      <c r="AU127" s="102">
        <v>7.518882751464844</v>
      </c>
      <c r="AV127" s="102">
        <v>8.206472396850586</v>
      </c>
      <c r="AW127" s="102">
        <v>7.661888599395752</v>
      </c>
      <c r="AX127" s="102">
        <v>7.857851982116699</v>
      </c>
      <c r="AY127" s="102">
        <v>7.517289161682129</v>
      </c>
      <c r="AZ127" s="102">
        <v>6.834802150726318</v>
      </c>
      <c r="BA127" s="102">
        <v>7.270500183105469</v>
      </c>
      <c r="BB127" s="102">
        <v>7.708116054534912</v>
      </c>
      <c r="BC127" s="102">
        <v>8.059465408325195</v>
      </c>
      <c r="BD127" s="102">
        <v>8.271787643432617</v>
      </c>
      <c r="BE127" s="102">
        <v>7.37476921081543</v>
      </c>
      <c r="BF127" s="102">
        <v>7.6138014793396</v>
      </c>
      <c r="BG127" s="102">
        <v>7.1472673416137695</v>
      </c>
      <c r="BH127" s="102">
        <v>7.198083400726318</v>
      </c>
      <c r="BI127" s="102">
        <v>7.205704689025879</v>
      </c>
      <c r="BJ127" s="102">
        <v>7.274377346038818</v>
      </c>
      <c r="BK127" s="102">
        <v>7.86895751953125</v>
      </c>
      <c r="BL127" s="102">
        <v>7.251173496246338</v>
      </c>
    </row>
    <row r="128" ht="12.75" customHeight="1">
      <c r="A128" s="45" t="s">
        <v>479</v>
      </c>
      <c r="B128" s="41">
        <v>0.00307948375120759</v>
      </c>
      <c r="C128" s="41">
        <v>0.0016297841211780906</v>
      </c>
      <c r="D128" s="41">
        <v>0.01825810596346855</v>
      </c>
      <c r="E128" s="41">
        <v>0.035103488713502884</v>
      </c>
      <c r="F128" s="41">
        <v>5.295985611155629E-4</v>
      </c>
      <c r="G128" s="41">
        <v>0.0062817055732011795</v>
      </c>
      <c r="H128" s="41">
        <v>0.014408825896680355</v>
      </c>
      <c r="I128" s="41">
        <v>0.005052225664258003</v>
      </c>
      <c r="J128" s="41">
        <v>0.023611487820744514</v>
      </c>
      <c r="K128" s="41">
        <v>0.023863213136792183</v>
      </c>
      <c r="L128" s="41">
        <v>0.008427415043115616</v>
      </c>
      <c r="M128" s="41">
        <v>0.001997400540858507</v>
      </c>
      <c r="N128" s="41">
        <v>0.00677582947537303</v>
      </c>
      <c r="O128" s="41">
        <v>4.7779330634512007E-4</v>
      </c>
      <c r="P128" s="49">
        <v>0.0059324270114302635</v>
      </c>
      <c r="Q128" s="41">
        <v>0.024830764159560204</v>
      </c>
      <c r="R128" s="41">
        <v>0.0028532808646559715</v>
      </c>
      <c r="S128" s="49">
        <v>4.34896006481722E-4</v>
      </c>
      <c r="T128" s="41">
        <v>0.028269588947296143</v>
      </c>
      <c r="U128" s="41">
        <v>0.010278157889842987</v>
      </c>
      <c r="V128" s="41">
        <v>0.0020875127520412207</v>
      </c>
      <c r="W128" s="41">
        <v>0.0011042283149436116</v>
      </c>
      <c r="X128" s="41">
        <v>0.019000444561243057</v>
      </c>
      <c r="Y128" s="41">
        <v>0.002304139779880643</v>
      </c>
      <c r="Z128" s="41">
        <v>0.006365770939737558</v>
      </c>
      <c r="AA128" s="41">
        <v>0.001899133319966495</v>
      </c>
      <c r="AB128" s="41">
        <v>0.0027377638034522533</v>
      </c>
      <c r="AC128" s="41">
        <v>0.0017346397507935762</v>
      </c>
      <c r="AD128" s="41">
        <v>0.001227542757987976</v>
      </c>
      <c r="AE128" s="41">
        <v>0.04390956833958626</v>
      </c>
      <c r="AF128" s="41">
        <v>0.004611493553966284</v>
      </c>
      <c r="AG128" s="41">
        <v>0.002859625266864896</v>
      </c>
      <c r="AH128" s="41">
        <v>0.011043020524084568</v>
      </c>
      <c r="AI128" s="41">
        <v>0.012997881509363651</v>
      </c>
      <c r="AJ128" s="41">
        <v>4.624729626812041E-4</v>
      </c>
      <c r="AK128" s="41">
        <v>0.04876391589641571</v>
      </c>
      <c r="AL128" s="41">
        <v>0.004179956391453743</v>
      </c>
      <c r="AM128" s="41">
        <v>0.008629042655229568</v>
      </c>
      <c r="AN128" s="41">
        <v>0.0014360641362145543</v>
      </c>
      <c r="AO128" s="41">
        <v>0.0030223384965211153</v>
      </c>
      <c r="AP128" s="41">
        <v>0.014594238251447678</v>
      </c>
      <c r="AQ128" s="41">
        <v>0.0046319179236888885</v>
      </c>
      <c r="AR128" s="41">
        <v>0.0021150328684598207</v>
      </c>
      <c r="AS128" s="41">
        <v>0.0029949152376502752</v>
      </c>
      <c r="AT128" s="41">
        <v>8.700739126652479E-4</v>
      </c>
      <c r="AU128" s="41">
        <v>0.0036918462719768286</v>
      </c>
      <c r="AV128" s="41">
        <v>0.008407468907535076</v>
      </c>
      <c r="AW128" s="41">
        <v>0.0030863729771226645</v>
      </c>
      <c r="AX128" s="41">
        <v>0.001663298811763525</v>
      </c>
      <c r="AY128" s="41">
        <v>0.004545464646071196</v>
      </c>
      <c r="AZ128" s="41">
        <v>0.006138213444501162</v>
      </c>
      <c r="BA128" s="41">
        <v>0.00972395483404398</v>
      </c>
      <c r="BB128" s="41">
        <v>0.031152676790952682</v>
      </c>
      <c r="BC128" s="41">
        <v>0.008445102721452713</v>
      </c>
      <c r="BD128" s="41">
        <v>0.0011042344849556684</v>
      </c>
      <c r="BE128" s="41">
        <v>0.003476837882772088</v>
      </c>
      <c r="BF128" s="41">
        <v>0.0019151836168020964</v>
      </c>
      <c r="BG128" s="41">
        <v>0.008963904343545437</v>
      </c>
      <c r="BH128" s="41">
        <v>0.007280922960489988</v>
      </c>
      <c r="BI128" s="41">
        <v>0.02249887026846409</v>
      </c>
      <c r="BJ128" s="41"/>
      <c r="BK128" s="41"/>
      <c r="BL128" s="41"/>
    </row>
    <row r="129" ht="12.75" customHeight="1">
      <c r="A129" s="45" t="s">
        <v>480</v>
      </c>
      <c r="B129" s="41">
        <v>1102.0</v>
      </c>
      <c r="C129" s="41">
        <v>193.0</v>
      </c>
      <c r="D129" s="41">
        <v>192.0</v>
      </c>
      <c r="E129" s="41">
        <v>195.0</v>
      </c>
      <c r="F129" s="41">
        <v>194.0</v>
      </c>
      <c r="G129" s="41">
        <v>197.0</v>
      </c>
      <c r="H129" s="41">
        <v>192.0</v>
      </c>
      <c r="I129" s="41">
        <v>294.0</v>
      </c>
      <c r="J129" s="41">
        <v>192.0</v>
      </c>
      <c r="K129" s="41">
        <v>193.0</v>
      </c>
      <c r="L129" s="41">
        <v>195.0</v>
      </c>
      <c r="M129" s="41">
        <v>300.0</v>
      </c>
      <c r="N129" s="41">
        <v>192.0</v>
      </c>
      <c r="O129" s="41">
        <v>203.0</v>
      </c>
      <c r="P129" s="49">
        <v>192.0</v>
      </c>
      <c r="Q129" s="41">
        <v>192.0</v>
      </c>
      <c r="R129" s="41">
        <v>199.0</v>
      </c>
      <c r="S129" s="49">
        <v>314.0</v>
      </c>
      <c r="T129" s="41">
        <v>198.0</v>
      </c>
      <c r="U129" s="41">
        <v>200.0</v>
      </c>
      <c r="V129" s="41">
        <v>192.0</v>
      </c>
      <c r="W129" s="41">
        <v>194.0</v>
      </c>
      <c r="X129" s="41">
        <v>197.0</v>
      </c>
      <c r="Y129" s="41">
        <v>192.0</v>
      </c>
      <c r="Z129" s="41">
        <v>192.0</v>
      </c>
      <c r="AA129" s="41">
        <v>395.0</v>
      </c>
      <c r="AB129" s="41">
        <v>391.0</v>
      </c>
      <c r="AC129" s="41">
        <v>192.0</v>
      </c>
      <c r="AD129" s="41">
        <v>196.0</v>
      </c>
      <c r="AE129" s="41">
        <v>192.0</v>
      </c>
      <c r="AF129" s="41">
        <v>197.0</v>
      </c>
      <c r="AG129" s="41">
        <v>300.0</v>
      </c>
      <c r="AH129" s="41">
        <v>206.0</v>
      </c>
      <c r="AI129" s="41">
        <v>201.0</v>
      </c>
      <c r="AJ129" s="41">
        <v>193.0</v>
      </c>
      <c r="AK129" s="41">
        <v>192.0</v>
      </c>
      <c r="AL129" s="41">
        <v>192.0</v>
      </c>
      <c r="AM129" s="41">
        <v>200.0</v>
      </c>
      <c r="AN129" s="41">
        <v>192.0</v>
      </c>
      <c r="AO129" s="41">
        <v>200.0</v>
      </c>
      <c r="AP129" s="41">
        <v>192.0</v>
      </c>
      <c r="AQ129" s="41">
        <v>204.0</v>
      </c>
      <c r="AR129" s="41">
        <v>295.0</v>
      </c>
      <c r="AS129" s="41">
        <v>197.0</v>
      </c>
      <c r="AT129" s="41">
        <v>194.0</v>
      </c>
      <c r="AU129" s="41">
        <v>194.0</v>
      </c>
      <c r="AV129" s="41">
        <v>319.0</v>
      </c>
      <c r="AW129" s="41">
        <v>593.0</v>
      </c>
      <c r="AX129" s="41">
        <v>428.0</v>
      </c>
      <c r="AY129" s="41">
        <v>1024.0</v>
      </c>
      <c r="AZ129" s="41">
        <v>289.0</v>
      </c>
      <c r="BA129" s="41">
        <v>194.0</v>
      </c>
      <c r="BB129" s="41">
        <v>195.0</v>
      </c>
      <c r="BC129" s="41">
        <v>192.0</v>
      </c>
      <c r="BD129" s="41">
        <v>202.0</v>
      </c>
      <c r="BE129" s="41">
        <v>192.0</v>
      </c>
      <c r="BF129" s="41">
        <v>390.0</v>
      </c>
      <c r="BG129" s="41">
        <v>198.0</v>
      </c>
      <c r="BH129" s="41">
        <v>313.0</v>
      </c>
      <c r="BI129" s="41">
        <v>196.0</v>
      </c>
      <c r="BJ129" s="41">
        <v>194.0</v>
      </c>
      <c r="BK129" s="41">
        <v>197.0</v>
      </c>
      <c r="BL129" s="41">
        <v>193.0</v>
      </c>
    </row>
    <row r="130" ht="12.75" customHeight="1">
      <c r="A130" s="45" t="s">
        <v>288</v>
      </c>
      <c r="B130" s="41">
        <v>1.7344385385513306</v>
      </c>
      <c r="C130" s="41">
        <v>2.0005133152008057</v>
      </c>
      <c r="D130" s="41">
        <v>1.8266651630401611</v>
      </c>
      <c r="E130" s="41">
        <v>2.077965259552002</v>
      </c>
      <c r="F130" s="41">
        <v>2.020263671875</v>
      </c>
      <c r="G130" s="41">
        <v>1.8228981494903564</v>
      </c>
      <c r="H130" s="41">
        <v>1.976102352142334</v>
      </c>
      <c r="I130" s="41">
        <v>1.8812037706375122</v>
      </c>
      <c r="J130" s="41">
        <v>1.8815690279006958</v>
      </c>
      <c r="K130" s="41">
        <v>1.931523084640503</v>
      </c>
      <c r="L130" s="41">
        <v>2.044586658477783</v>
      </c>
      <c r="M130" s="41">
        <v>1.8976337909698486</v>
      </c>
      <c r="N130" s="41">
        <v>1.900079607963562</v>
      </c>
      <c r="O130" s="41">
        <v>2.07523250579834</v>
      </c>
      <c r="P130" s="49">
        <v>2.1459083557128906</v>
      </c>
      <c r="Q130" s="41">
        <v>1.988848328590393</v>
      </c>
      <c r="R130" s="41">
        <v>2.0846941471099854</v>
      </c>
      <c r="S130" s="49">
        <v>2.1088063716888428</v>
      </c>
      <c r="T130" s="41">
        <v>1.9172227382659912</v>
      </c>
      <c r="U130" s="41">
        <v>1.968579649925232</v>
      </c>
      <c r="V130" s="41">
        <v>1.9800204038619995</v>
      </c>
      <c r="W130" s="41">
        <v>2.017397880554199</v>
      </c>
      <c r="X130" s="41">
        <v>1.9012398719787598</v>
      </c>
      <c r="Y130" s="41">
        <v>2.0351624488830566</v>
      </c>
      <c r="Z130" s="41">
        <v>1.9793684482574463</v>
      </c>
      <c r="AA130" s="41">
        <v>2.0697262287139893</v>
      </c>
      <c r="AB130" s="41">
        <v>1.9809277057647705</v>
      </c>
      <c r="AC130" s="41">
        <v>1.987227201461792</v>
      </c>
      <c r="AD130" s="41">
        <v>2.0263359546661377</v>
      </c>
      <c r="AE130" s="41">
        <v>1.978013038635254</v>
      </c>
      <c r="AF130" s="41">
        <v>2.1084036827087402</v>
      </c>
      <c r="AG130" s="41">
        <v>1.989223837852478</v>
      </c>
      <c r="AH130" s="41">
        <v>1.9720717668533325</v>
      </c>
      <c r="AI130" s="41">
        <v>1.8975759744644165</v>
      </c>
      <c r="AJ130" s="41">
        <v>1.9961612224578857</v>
      </c>
      <c r="AK130" s="41">
        <v>1.9355987310409546</v>
      </c>
      <c r="AL130" s="41">
        <v>1.8538877964019775</v>
      </c>
      <c r="AM130" s="41">
        <v>1.9930185079574585</v>
      </c>
      <c r="AN130" s="41">
        <v>2.008978843688965</v>
      </c>
      <c r="AO130" s="41">
        <v>1.8528509140014648</v>
      </c>
      <c r="AP130" s="41">
        <v>1.8769270181655884</v>
      </c>
      <c r="AQ130" s="41">
        <v>1.8938504457473755</v>
      </c>
      <c r="AR130" s="41">
        <v>1.8794499635696411</v>
      </c>
      <c r="AS130" s="41">
        <v>1.876991629600525</v>
      </c>
      <c r="AT130" s="41">
        <v>1.7696183919906616</v>
      </c>
      <c r="AU130" s="41">
        <v>1.781774878501892</v>
      </c>
      <c r="AV130" s="41">
        <v>1.976566195487976</v>
      </c>
      <c r="AW130" s="41">
        <v>1.7566142082214355</v>
      </c>
      <c r="AX130" s="41">
        <v>1.793134331703186</v>
      </c>
      <c r="AY130" s="41">
        <v>1.8233405351638794</v>
      </c>
      <c r="AZ130" s="41">
        <v>1.7664878368377686</v>
      </c>
      <c r="BA130" s="41">
        <v>1.8679795265197754</v>
      </c>
      <c r="BB130" s="41">
        <v>1.9493021965026855</v>
      </c>
      <c r="BC130" s="41">
        <v>1.9364694356918335</v>
      </c>
      <c r="BD130" s="41">
        <v>1.9988871812820435</v>
      </c>
      <c r="BE130" s="41">
        <v>2.022435188293457</v>
      </c>
      <c r="BF130" s="41">
        <v>1.9392154216766357</v>
      </c>
      <c r="BG130" s="41">
        <v>1.9228136539459229</v>
      </c>
      <c r="BH130" s="41">
        <v>1.8861147165298462</v>
      </c>
      <c r="BI130" s="41">
        <v>2.0232555866241455</v>
      </c>
      <c r="BJ130" s="41">
        <v>1.906895637512207</v>
      </c>
      <c r="BK130" s="41">
        <v>2.008382558822632</v>
      </c>
      <c r="BL130" s="41">
        <v>1.87238347530365</v>
      </c>
    </row>
    <row r="131" ht="12.75" customHeight="1">
      <c r="A131" s="45" t="s">
        <v>302</v>
      </c>
      <c r="B131" s="41">
        <v>1.4109086990356445</v>
      </c>
      <c r="C131" s="41">
        <v>1.404863715171814</v>
      </c>
      <c r="D131" s="41">
        <v>1.3714556694030762</v>
      </c>
      <c r="E131" s="41">
        <v>1.4149250984191895</v>
      </c>
      <c r="F131" s="41">
        <v>1.2808796167373657</v>
      </c>
      <c r="G131" s="41">
        <v>1.5015063285827637</v>
      </c>
      <c r="H131" s="41">
        <v>1.3366025686264038</v>
      </c>
      <c r="I131" s="41">
        <v>1.9632786512374878</v>
      </c>
      <c r="J131" s="41">
        <v>1.4099735021591187</v>
      </c>
      <c r="K131" s="41">
        <v>1.423374891281128</v>
      </c>
      <c r="L131" s="41">
        <v>1.6833490133285522</v>
      </c>
      <c r="M131" s="41">
        <v>1.8088802099227905</v>
      </c>
      <c r="N131" s="41">
        <v>1.9722753763198853</v>
      </c>
      <c r="O131" s="41">
        <v>2.0022544860839844</v>
      </c>
      <c r="P131" s="49">
        <v>1.893425464630127</v>
      </c>
      <c r="Q131" s="41">
        <v>1.483832597732544</v>
      </c>
      <c r="R131" s="41">
        <v>2.0378551483154297</v>
      </c>
      <c r="S131" s="49">
        <v>1.787302017211914</v>
      </c>
      <c r="T131" s="41">
        <v>1.826646089553833</v>
      </c>
      <c r="U131" s="41">
        <v>1.4605032205581665</v>
      </c>
      <c r="V131" s="41">
        <v>1.4236644506454468</v>
      </c>
      <c r="W131" s="41">
        <v>2.0413150787353516</v>
      </c>
      <c r="X131" s="41">
        <v>1.575487494468689</v>
      </c>
      <c r="Y131" s="41">
        <v>1.4566601514816284</v>
      </c>
      <c r="Z131" s="41">
        <v>1.397477149963379</v>
      </c>
      <c r="AA131" s="41">
        <v>1.8869117498397827</v>
      </c>
      <c r="AB131" s="41">
        <v>1.7524404525756836</v>
      </c>
      <c r="AC131" s="41">
        <v>2.1278157234191895</v>
      </c>
      <c r="AD131" s="41">
        <v>1.4708094596862793</v>
      </c>
      <c r="AE131" s="41">
        <v>1.5499125719070435</v>
      </c>
      <c r="AF131" s="41">
        <v>1.7664910554885864</v>
      </c>
      <c r="AG131" s="41">
        <v>1.9475895166397095</v>
      </c>
      <c r="AH131" s="41">
        <v>1.9804396629333496</v>
      </c>
      <c r="AI131" s="41">
        <v>1.9330029487609863</v>
      </c>
      <c r="AJ131" s="41">
        <v>1.9835939407348633</v>
      </c>
      <c r="AK131" s="41">
        <v>1.9956691265106201</v>
      </c>
      <c r="AL131" s="41">
        <v>1.9863438606262207</v>
      </c>
      <c r="AM131" s="41">
        <v>2.0168325901031494</v>
      </c>
      <c r="AN131" s="41">
        <v>1.8158670663833618</v>
      </c>
      <c r="AO131" s="41">
        <v>1.949077844619751</v>
      </c>
      <c r="AP131" s="41">
        <v>1.3734829425811768</v>
      </c>
      <c r="AQ131" s="41">
        <v>1.9617375135421753</v>
      </c>
      <c r="AR131" s="41">
        <v>1.2039531469345093</v>
      </c>
      <c r="AS131" s="41">
        <v>1.030984878540039</v>
      </c>
      <c r="AT131" s="41">
        <v>0.9157982468605042</v>
      </c>
      <c r="AU131" s="41">
        <v>1.9430941343307495</v>
      </c>
      <c r="AV131" s="41">
        <v>2.0143511295318604</v>
      </c>
      <c r="AW131" s="41">
        <v>1.9411081075668335</v>
      </c>
      <c r="AX131" s="41">
        <v>1.9040751457214355</v>
      </c>
      <c r="AY131" s="41">
        <v>1.6378493309020996</v>
      </c>
      <c r="AZ131" s="41">
        <v>1.310291051864624</v>
      </c>
      <c r="BA131" s="41">
        <v>1.4146884679794312</v>
      </c>
      <c r="BB131" s="41">
        <v>1.9603936672210693</v>
      </c>
      <c r="BC131" s="41">
        <v>2.040260076522827</v>
      </c>
      <c r="BD131" s="41">
        <v>1.9675650596618652</v>
      </c>
      <c r="BE131" s="41">
        <v>1.3425654172897339</v>
      </c>
      <c r="BF131" s="41">
        <v>1.4152387380599976</v>
      </c>
      <c r="BG131" s="41">
        <v>1.3925349712371826</v>
      </c>
      <c r="BH131" s="41">
        <v>1.4127250909805298</v>
      </c>
      <c r="BI131" s="41">
        <v>1.212882399559021</v>
      </c>
      <c r="BJ131" s="41">
        <v>1.378053069114685</v>
      </c>
      <c r="BK131" s="41">
        <v>1.7965576648712158</v>
      </c>
      <c r="BL131" s="41">
        <v>1.4505795240402222</v>
      </c>
    </row>
    <row r="132" ht="12.75" customHeight="1">
      <c r="A132" s="45" t="s">
        <v>314</v>
      </c>
      <c r="B132" s="41">
        <v>2.1302833557128906</v>
      </c>
      <c r="C132" s="41">
        <v>1.780265212059021</v>
      </c>
      <c r="D132" s="41">
        <v>1.632235050201416</v>
      </c>
      <c r="E132" s="41">
        <v>1.7925642728805542</v>
      </c>
      <c r="F132" s="41">
        <v>1.983461618423462</v>
      </c>
      <c r="G132" s="41">
        <v>1.908400058746338</v>
      </c>
      <c r="H132" s="41">
        <v>1.614294409751892</v>
      </c>
      <c r="I132" s="41">
        <v>1.8135931491851807</v>
      </c>
      <c r="J132" s="41">
        <v>1.8391205072402954</v>
      </c>
      <c r="K132" s="41">
        <v>1.7324806451797485</v>
      </c>
      <c r="L132" s="41">
        <v>1.7100588083267212</v>
      </c>
      <c r="M132" s="41">
        <v>1.9867088794708252</v>
      </c>
      <c r="N132" s="41">
        <v>1.916491985321045</v>
      </c>
      <c r="O132" s="41">
        <v>2.057328462600708</v>
      </c>
      <c r="P132" s="49">
        <v>2.0311203002929688</v>
      </c>
      <c r="Q132" s="41">
        <v>2.0601871013641357</v>
      </c>
      <c r="R132" s="41">
        <v>2.1780142784118652</v>
      </c>
      <c r="S132" s="49">
        <v>2.1365749835968018</v>
      </c>
      <c r="T132" s="41">
        <v>2.078040838241577</v>
      </c>
      <c r="U132" s="41">
        <v>2.188075304031372</v>
      </c>
      <c r="V132" s="41">
        <v>2.0971784591674805</v>
      </c>
      <c r="W132" s="41">
        <v>2.2495288848876953</v>
      </c>
      <c r="X132" s="41">
        <v>1.856285572052002</v>
      </c>
      <c r="Y132" s="41">
        <v>1.9034264087677002</v>
      </c>
      <c r="Z132" s="41">
        <v>1.9683910608291626</v>
      </c>
      <c r="AA132" s="41">
        <v>1.9615596532821655</v>
      </c>
      <c r="AB132" s="41">
        <v>1.9180744886398315</v>
      </c>
      <c r="AC132" s="41">
        <v>2.0195658206939697</v>
      </c>
      <c r="AD132" s="41">
        <v>1.8500369787216187</v>
      </c>
      <c r="AE132" s="41">
        <v>1.8793889284133911</v>
      </c>
      <c r="AF132" s="41">
        <v>2.0959928035736084</v>
      </c>
      <c r="AG132" s="41">
        <v>2.3017189502716064</v>
      </c>
      <c r="AH132" s="41">
        <v>2.1385340690612793</v>
      </c>
      <c r="AI132" s="41">
        <v>1.7275117635726929</v>
      </c>
      <c r="AJ132" s="41">
        <v>1.8428293466567993</v>
      </c>
      <c r="AK132" s="41">
        <v>1.8328298330307007</v>
      </c>
      <c r="AL132" s="41">
        <v>2.0508110523223877</v>
      </c>
      <c r="AM132" s="41">
        <v>2.0430948734283447</v>
      </c>
      <c r="AN132" s="41">
        <v>1.9650084972381592</v>
      </c>
      <c r="AO132" s="41">
        <v>1.760209321975708</v>
      </c>
      <c r="AP132" s="41">
        <v>1.7457574605941772</v>
      </c>
      <c r="AQ132" s="41">
        <v>1.733687162399292</v>
      </c>
      <c r="AR132" s="41">
        <v>1.6315338611602783</v>
      </c>
      <c r="AS132" s="41">
        <v>1.8753570318222046</v>
      </c>
      <c r="AT132" s="41">
        <v>1.831947922706604</v>
      </c>
      <c r="AU132" s="41">
        <v>1.8809703588485718</v>
      </c>
      <c r="AV132" s="41">
        <v>2.22114896774292</v>
      </c>
      <c r="AW132" s="41">
        <v>2.0638444423675537</v>
      </c>
      <c r="AX132" s="41">
        <v>2.2294814586639404</v>
      </c>
      <c r="AY132" s="41">
        <v>2.1668522357940674</v>
      </c>
      <c r="AZ132" s="41">
        <v>1.8977806568145752</v>
      </c>
      <c r="BA132" s="41">
        <v>2.1360650062561035</v>
      </c>
      <c r="BB132" s="41">
        <v>1.8980640172958374</v>
      </c>
      <c r="BC132" s="41">
        <v>2.155714273452759</v>
      </c>
      <c r="BD132" s="41">
        <v>2.279672384262085</v>
      </c>
      <c r="BE132" s="41">
        <v>2.106667995452881</v>
      </c>
      <c r="BF132" s="41">
        <v>2.3245551586151123</v>
      </c>
      <c r="BG132" s="41">
        <v>1.8961840867996216</v>
      </c>
      <c r="BH132" s="41">
        <v>2.0042102336883545</v>
      </c>
      <c r="BI132" s="41">
        <v>2.0249781608581543</v>
      </c>
      <c r="BJ132" s="41">
        <v>2.014209270477295</v>
      </c>
      <c r="BK132" s="41">
        <v>2.0546772480010986</v>
      </c>
      <c r="BL132" s="41">
        <v>2.0038328170776367</v>
      </c>
    </row>
    <row r="133" ht="12.75" customHeight="1">
      <c r="A133" s="45" t="s">
        <v>329</v>
      </c>
      <c r="B133" s="41">
        <v>1.9537707567214966</v>
      </c>
      <c r="C133" s="41">
        <v>1.8855080604553223</v>
      </c>
      <c r="D133" s="41">
        <v>1.8594188690185547</v>
      </c>
      <c r="E133" s="41">
        <v>1.8635988235473633</v>
      </c>
      <c r="F133" s="41">
        <v>2.02325701713562</v>
      </c>
      <c r="G133" s="41">
        <v>1.8759266138076782</v>
      </c>
      <c r="H133" s="41">
        <v>1.9523000717163086</v>
      </c>
      <c r="I133" s="41">
        <v>1.8683407306671143</v>
      </c>
      <c r="J133" s="41">
        <v>1.9437782764434814</v>
      </c>
      <c r="K133" s="41">
        <v>1.9820832014083862</v>
      </c>
      <c r="L133" s="41">
        <v>1.9493649005889893</v>
      </c>
      <c r="M133" s="41">
        <v>1.9175695180892944</v>
      </c>
      <c r="N133" s="41">
        <v>2.0014450550079346</v>
      </c>
      <c r="O133" s="41">
        <v>2.123624086380005</v>
      </c>
      <c r="P133" s="49">
        <v>2.0145294666290283</v>
      </c>
      <c r="Q133" s="41">
        <v>2.004793167114258</v>
      </c>
      <c r="R133" s="41">
        <v>2.0142176151275635</v>
      </c>
      <c r="S133" s="49">
        <v>2.052344799041748</v>
      </c>
      <c r="T133" s="41">
        <v>1.9829500913619995</v>
      </c>
      <c r="U133" s="41">
        <v>1.9469059705734253</v>
      </c>
      <c r="V133" s="41">
        <v>2.0073015689849854</v>
      </c>
      <c r="W133" s="41">
        <v>1.9301048517227173</v>
      </c>
      <c r="X133" s="41">
        <v>1.9957367181777954</v>
      </c>
      <c r="Y133" s="41">
        <v>2.0154573917388916</v>
      </c>
      <c r="Z133" s="41">
        <v>1.9831421375274658</v>
      </c>
      <c r="AA133" s="41">
        <v>2.0254886150360107</v>
      </c>
      <c r="AB133" s="41">
        <v>1.9331841468811035</v>
      </c>
      <c r="AC133" s="41">
        <v>1.928753137588501</v>
      </c>
      <c r="AD133" s="41">
        <v>1.8849678039550781</v>
      </c>
      <c r="AE133" s="41">
        <v>1.820213794708252</v>
      </c>
      <c r="AF133" s="41">
        <v>1.9848809242248535</v>
      </c>
      <c r="AG133" s="41">
        <v>1.961504340171814</v>
      </c>
      <c r="AH133" s="41">
        <v>1.9670665264129639</v>
      </c>
      <c r="AI133" s="41">
        <v>1.961554765701294</v>
      </c>
      <c r="AJ133" s="41">
        <v>1.9832892417907715</v>
      </c>
      <c r="AK133" s="41">
        <v>1.9331841468811035</v>
      </c>
      <c r="AL133" s="41">
        <v>1.9161394834518433</v>
      </c>
      <c r="AM133" s="41">
        <v>2.009190797805786</v>
      </c>
      <c r="AN133" s="41">
        <v>1.9084172248840332</v>
      </c>
      <c r="AO133" s="41">
        <v>1.8737856149673462</v>
      </c>
      <c r="AP133" s="41">
        <v>1.8553966283798218</v>
      </c>
      <c r="AQ133" s="41">
        <v>1.9018833637237549</v>
      </c>
      <c r="AR133" s="41">
        <v>1.905882716178894</v>
      </c>
      <c r="AS133" s="41">
        <v>1.8765957355499268</v>
      </c>
      <c r="AT133" s="41">
        <v>1.8958709239959717</v>
      </c>
      <c r="AU133" s="41">
        <v>1.9130433797836304</v>
      </c>
      <c r="AV133" s="41">
        <v>1.9944062232971191</v>
      </c>
      <c r="AW133" s="41">
        <v>1.9003217220306396</v>
      </c>
      <c r="AX133" s="41">
        <v>1.9311609268188477</v>
      </c>
      <c r="AY133" s="41">
        <v>1.889246940612793</v>
      </c>
      <c r="AZ133" s="41">
        <v>1.8602426052093506</v>
      </c>
      <c r="BA133" s="41">
        <v>1.8517671823501587</v>
      </c>
      <c r="BB133" s="41">
        <v>1.9003561735153198</v>
      </c>
      <c r="BC133" s="41">
        <v>1.927021861076355</v>
      </c>
      <c r="BD133" s="41">
        <v>2.025662660598755</v>
      </c>
      <c r="BE133" s="41">
        <v>1.9031001329421997</v>
      </c>
      <c r="BF133" s="41">
        <v>1.9347922801971436</v>
      </c>
      <c r="BG133" s="41">
        <v>1.935734748840332</v>
      </c>
      <c r="BH133" s="41">
        <v>1.895033359527588</v>
      </c>
      <c r="BI133" s="41">
        <v>1.9445886611938477</v>
      </c>
      <c r="BJ133" s="41">
        <v>1.9752192497253418</v>
      </c>
      <c r="BK133" s="41">
        <v>2.009340286254883</v>
      </c>
      <c r="BL133" s="41">
        <v>1.9243777990341187</v>
      </c>
    </row>
    <row r="134" ht="12.75" customHeight="1">
      <c r="A134" s="45" t="s">
        <v>304</v>
      </c>
      <c r="B134" s="41">
        <v>1.0</v>
      </c>
      <c r="C134" s="41">
        <v>1.0</v>
      </c>
      <c r="D134" s="41">
        <v>1.0</v>
      </c>
      <c r="E134" s="41">
        <v>1.0</v>
      </c>
      <c r="F134" s="41">
        <v>1.5</v>
      </c>
      <c r="G134" s="41">
        <v>1.0</v>
      </c>
      <c r="H134" s="41">
        <v>1.0</v>
      </c>
      <c r="I134" s="41">
        <v>1.0</v>
      </c>
      <c r="J134" s="41">
        <v>1.0</v>
      </c>
      <c r="K134" s="41">
        <v>1.0</v>
      </c>
      <c r="L134" s="41">
        <v>1.0</v>
      </c>
      <c r="M134" s="41">
        <v>1.0</v>
      </c>
      <c r="N134" s="41">
        <v>1.0</v>
      </c>
      <c r="O134" s="41">
        <v>0.5</v>
      </c>
      <c r="P134" s="49">
        <v>1.0</v>
      </c>
      <c r="Q134" s="41">
        <v>1.0</v>
      </c>
      <c r="R134" s="41">
        <v>1.0</v>
      </c>
      <c r="S134" s="49">
        <v>1.0</v>
      </c>
      <c r="T134" s="41">
        <v>0.8999999761581421</v>
      </c>
      <c r="U134" s="41">
        <v>1.0</v>
      </c>
      <c r="V134" s="41">
        <v>1.0</v>
      </c>
      <c r="W134" s="41">
        <v>0.8500000238418579</v>
      </c>
      <c r="X134" s="41">
        <v>0.6000000238418579</v>
      </c>
      <c r="Y134" s="41">
        <v>1.0</v>
      </c>
      <c r="Z134" s="41">
        <v>1.0</v>
      </c>
      <c r="AA134" s="41">
        <v>1.0</v>
      </c>
      <c r="AB134" s="41">
        <v>1.0</v>
      </c>
      <c r="AC134" s="41">
        <v>0.5</v>
      </c>
      <c r="AD134" s="41">
        <v>1.0</v>
      </c>
      <c r="AE134" s="41">
        <v>1.0</v>
      </c>
      <c r="AF134" s="41">
        <v>1.0</v>
      </c>
      <c r="AG134" s="41">
        <v>1.0</v>
      </c>
      <c r="AH134" s="41">
        <v>1.0</v>
      </c>
      <c r="AI134" s="41">
        <v>1.0</v>
      </c>
      <c r="AJ134" s="41">
        <v>1.0</v>
      </c>
      <c r="AK134" s="41">
        <v>1.0</v>
      </c>
      <c r="AL134" s="41">
        <v>1.0</v>
      </c>
      <c r="AM134" s="41">
        <v>1.0</v>
      </c>
      <c r="AN134" s="41">
        <v>1.0</v>
      </c>
      <c r="AO134" s="41">
        <v>0.75</v>
      </c>
      <c r="AP134" s="41">
        <v>1.0</v>
      </c>
      <c r="AQ134" s="41">
        <v>1.0</v>
      </c>
      <c r="AR134" s="41">
        <v>1.350000023841858</v>
      </c>
      <c r="AS134" s="41">
        <v>2.0</v>
      </c>
      <c r="AT134" s="41">
        <v>2.0</v>
      </c>
      <c r="AU134" s="41">
        <v>1.0</v>
      </c>
      <c r="AV134" s="41">
        <v>1.0</v>
      </c>
      <c r="AW134" s="41">
        <v>1.0</v>
      </c>
      <c r="AX134" s="41">
        <v>1.0</v>
      </c>
      <c r="AY134" s="41">
        <v>1.0</v>
      </c>
      <c r="AZ134" s="41">
        <v>1.0</v>
      </c>
      <c r="BA134" s="41">
        <v>1.0</v>
      </c>
      <c r="BB134" s="41">
        <v>1.0</v>
      </c>
      <c r="BC134" s="41">
        <v>1.0</v>
      </c>
      <c r="BD134" s="41">
        <v>1.0</v>
      </c>
      <c r="BE134" s="41">
        <v>1.0</v>
      </c>
      <c r="BF134" s="41">
        <v>1.0</v>
      </c>
      <c r="BG134" s="41">
        <v>1.0</v>
      </c>
      <c r="BH134" s="41">
        <v>1.0</v>
      </c>
      <c r="BI134" s="41">
        <v>1.5</v>
      </c>
      <c r="BJ134" s="41">
        <v>1.0</v>
      </c>
      <c r="BK134" s="41">
        <v>1.0</v>
      </c>
      <c r="BL134" s="41">
        <v>1.0</v>
      </c>
    </row>
    <row r="135" ht="12.75" customHeight="1">
      <c r="A135" s="45" t="s">
        <v>307</v>
      </c>
      <c r="B135" s="41">
        <v>10.0</v>
      </c>
      <c r="C135" s="41">
        <v>10.0</v>
      </c>
      <c r="D135" s="41">
        <v>10.0</v>
      </c>
      <c r="E135" s="41">
        <v>10.0</v>
      </c>
      <c r="F135" s="41">
        <v>10.0</v>
      </c>
      <c r="G135" s="41">
        <v>9.0</v>
      </c>
      <c r="H135" s="41">
        <v>10.0</v>
      </c>
      <c r="I135" s="41">
        <v>5.0</v>
      </c>
      <c r="J135" s="41">
        <v>10.0</v>
      </c>
      <c r="K135" s="41">
        <v>10.0</v>
      </c>
      <c r="L135" s="41">
        <v>7.0</v>
      </c>
      <c r="M135" s="41">
        <v>7.0</v>
      </c>
      <c r="N135" s="41">
        <v>5.0</v>
      </c>
      <c r="O135" s="41">
        <v>7.0</v>
      </c>
      <c r="P135" s="49">
        <v>7.0</v>
      </c>
      <c r="Q135" s="41">
        <v>10.0</v>
      </c>
      <c r="R135" s="41">
        <v>5.0</v>
      </c>
      <c r="S135" s="49">
        <v>7.0</v>
      </c>
      <c r="T135" s="41">
        <v>7.0</v>
      </c>
      <c r="U135" s="41">
        <v>10.0</v>
      </c>
      <c r="V135" s="41">
        <v>10.0</v>
      </c>
      <c r="W135" s="41">
        <v>5.0</v>
      </c>
      <c r="X135" s="41">
        <v>10.0</v>
      </c>
      <c r="Y135" s="41">
        <v>10.0</v>
      </c>
      <c r="Z135" s="41">
        <v>10.0</v>
      </c>
      <c r="AA135" s="41">
        <v>6.0</v>
      </c>
      <c r="AB135" s="41">
        <v>7.0</v>
      </c>
      <c r="AC135" s="41">
        <v>5.0</v>
      </c>
      <c r="AD135" s="41">
        <v>10.0</v>
      </c>
      <c r="AE135" s="41">
        <v>8.75</v>
      </c>
      <c r="AF135" s="41">
        <v>7.0</v>
      </c>
      <c r="AG135" s="41">
        <v>5.0</v>
      </c>
      <c r="AH135" s="41">
        <v>5.0</v>
      </c>
      <c r="AI135" s="41">
        <v>5.0</v>
      </c>
      <c r="AJ135" s="41">
        <v>5.0</v>
      </c>
      <c r="AK135" s="41">
        <v>5.0</v>
      </c>
      <c r="AL135" s="41">
        <v>5.0</v>
      </c>
      <c r="AM135" s="41">
        <v>5.0</v>
      </c>
      <c r="AN135" s="41">
        <v>6.0</v>
      </c>
      <c r="AO135" s="41">
        <v>6.0</v>
      </c>
      <c r="AP135" s="41">
        <v>10.0</v>
      </c>
      <c r="AQ135" s="41">
        <v>5.0</v>
      </c>
      <c r="AR135" s="41">
        <v>10.0</v>
      </c>
      <c r="AS135" s="41">
        <v>10.0</v>
      </c>
      <c r="AT135" s="41">
        <v>10.0</v>
      </c>
      <c r="AU135" s="41">
        <v>5.0</v>
      </c>
      <c r="AV135" s="41">
        <v>5.0</v>
      </c>
      <c r="AW135" s="41">
        <v>5.0</v>
      </c>
      <c r="AX135" s="41">
        <v>5.0</v>
      </c>
      <c r="AY135" s="41">
        <v>8.0</v>
      </c>
      <c r="AZ135" s="41">
        <v>10.0</v>
      </c>
      <c r="BA135" s="41">
        <v>10.0</v>
      </c>
      <c r="BB135" s="41">
        <v>5.0</v>
      </c>
      <c r="BC135" s="41">
        <v>5.0</v>
      </c>
      <c r="BD135" s="41">
        <v>5.0</v>
      </c>
      <c r="BE135" s="41">
        <v>10.0</v>
      </c>
      <c r="BF135" s="41">
        <v>10.0</v>
      </c>
      <c r="BG135" s="41">
        <v>10.0</v>
      </c>
      <c r="BH135" s="41">
        <v>10.0</v>
      </c>
      <c r="BI135" s="41">
        <v>10.0</v>
      </c>
      <c r="BJ135" s="41">
        <v>10.0</v>
      </c>
      <c r="BK135" s="41">
        <v>7.0</v>
      </c>
      <c r="BL135" s="41">
        <v>10.0</v>
      </c>
    </row>
    <row r="136" ht="12.75" customHeight="1">
      <c r="A136" s="45" t="s">
        <v>331</v>
      </c>
      <c r="B136" s="41">
        <v>2.322213649749756</v>
      </c>
      <c r="C136" s="41">
        <v>2.287468910217285</v>
      </c>
      <c r="D136" s="41">
        <v>2.1066808700561523</v>
      </c>
      <c r="E136" s="41">
        <v>2.1401174068450928</v>
      </c>
      <c r="F136" s="41">
        <v>2.444444417953491</v>
      </c>
      <c r="G136" s="41">
        <v>2.204881429672241</v>
      </c>
      <c r="H136" s="41">
        <v>2.3711421489715576</v>
      </c>
      <c r="I136" s="41">
        <v>2.1678032875061035</v>
      </c>
      <c r="J136" s="41">
        <v>2.3223891258239746</v>
      </c>
      <c r="K136" s="41">
        <v>2.357621431350708</v>
      </c>
      <c r="L136" s="41">
        <v>2.2862393856048584</v>
      </c>
      <c r="M136" s="41">
        <v>2.2434065341949463</v>
      </c>
      <c r="N136" s="41">
        <v>2.400723457336426</v>
      </c>
      <c r="O136" s="41">
        <v>2.6585400104522705</v>
      </c>
      <c r="P136" s="49">
        <v>2.4610533714294434</v>
      </c>
      <c r="Q136" s="41">
        <v>2.371164083480835</v>
      </c>
      <c r="R136" s="41">
        <v>2.4468603134155273</v>
      </c>
      <c r="S136" s="49">
        <v>2.5198967456817627</v>
      </c>
      <c r="T136" s="41">
        <v>2.325509548187256</v>
      </c>
      <c r="U136" s="41">
        <v>2.292161703109741</v>
      </c>
      <c r="V136" s="41">
        <v>2.3826098442077637</v>
      </c>
      <c r="W136" s="41">
        <v>2.1983485221862793</v>
      </c>
      <c r="X136" s="41">
        <v>2.444549083709717</v>
      </c>
      <c r="Y136" s="41">
        <v>2.4201204776763916</v>
      </c>
      <c r="Z136" s="41">
        <v>2.351771593093872</v>
      </c>
      <c r="AA136" s="41">
        <v>2.459110736846924</v>
      </c>
      <c r="AB136" s="41">
        <v>2.236337423324585</v>
      </c>
      <c r="AC136" s="41">
        <v>2.2851929664611816</v>
      </c>
      <c r="AD136" s="41">
        <v>2.092700242996216</v>
      </c>
      <c r="AE136" s="41">
        <v>2.0735599994659424</v>
      </c>
      <c r="AF136" s="41">
        <v>2.367701530456543</v>
      </c>
      <c r="AG136" s="41">
        <v>2.3462560176849365</v>
      </c>
      <c r="AH136" s="41">
        <v>2.3475656509399414</v>
      </c>
      <c r="AI136" s="41">
        <v>2.392298698425293</v>
      </c>
      <c r="AJ136" s="41">
        <v>2.3955135345458984</v>
      </c>
      <c r="AK136" s="41">
        <v>2.3261752128601074</v>
      </c>
      <c r="AL136" s="41">
        <v>2.275618553161621</v>
      </c>
      <c r="AM136" s="41">
        <v>2.444211006164551</v>
      </c>
      <c r="AN136" s="41">
        <v>2.2649459838867188</v>
      </c>
      <c r="AO136" s="41">
        <v>2.2393991947174072</v>
      </c>
      <c r="AP136" s="41">
        <v>2.129391670227051</v>
      </c>
      <c r="AQ136" s="41">
        <v>2.209280252456665</v>
      </c>
      <c r="AR136" s="41">
        <v>2.268083095550537</v>
      </c>
      <c r="AS136" s="41">
        <v>2.206852912902832</v>
      </c>
      <c r="AT136" s="41">
        <v>2.2173542976379395</v>
      </c>
      <c r="AU136" s="41">
        <v>2.2542827129364014</v>
      </c>
      <c r="AV136" s="41">
        <v>2.415036201477051</v>
      </c>
      <c r="AW136" s="41">
        <v>2.2536027431488037</v>
      </c>
      <c r="AX136" s="41">
        <v>2.3564577102661133</v>
      </c>
      <c r="AY136" s="41">
        <v>2.2407989501953125</v>
      </c>
      <c r="AZ136" s="41">
        <v>2.172883987426758</v>
      </c>
      <c r="BA136" s="41">
        <v>2.144970655441284</v>
      </c>
      <c r="BB136" s="41">
        <v>2.237952947616577</v>
      </c>
      <c r="BC136" s="41">
        <v>2.290795087814331</v>
      </c>
      <c r="BD136" s="41">
        <v>2.5085322856903076</v>
      </c>
      <c r="BE136" s="41">
        <v>2.309356212615967</v>
      </c>
      <c r="BF136" s="41">
        <v>2.3669307231903076</v>
      </c>
      <c r="BG136" s="41">
        <v>2.3321242332458496</v>
      </c>
      <c r="BH136" s="41">
        <v>2.2546865940093994</v>
      </c>
      <c r="BI136" s="41">
        <v>2.374596118927002</v>
      </c>
      <c r="BJ136" s="41">
        <v>2.4176127910614014</v>
      </c>
      <c r="BK136" s="41">
        <v>2.539482831954956</v>
      </c>
      <c r="BL136" s="41">
        <v>2.3131284713745117</v>
      </c>
    </row>
    <row r="137" ht="12.75" customHeight="1">
      <c r="A137" s="45" t="s">
        <v>337</v>
      </c>
      <c r="B137" s="41">
        <v>2.3218538761138916</v>
      </c>
      <c r="C137" s="41">
        <v>2.231952428817749</v>
      </c>
      <c r="D137" s="41">
        <v>2.160503387451172</v>
      </c>
      <c r="E137" s="41">
        <v>2.2162911891937256</v>
      </c>
      <c r="F137" s="41">
        <v>2.534653425216675</v>
      </c>
      <c r="G137" s="41">
        <v>2.2383761405944824</v>
      </c>
      <c r="H137" s="41">
        <v>2.372570514678955</v>
      </c>
      <c r="I137" s="41">
        <v>2.2106900215148926</v>
      </c>
      <c r="J137" s="41">
        <v>2.429170846939087</v>
      </c>
      <c r="K137" s="41">
        <v>2.478677272796631</v>
      </c>
      <c r="L137" s="41">
        <v>2.379330635070801</v>
      </c>
      <c r="M137" s="41">
        <v>2.24411678314209</v>
      </c>
      <c r="N137" s="41">
        <v>2.491157293319702</v>
      </c>
      <c r="O137" s="41">
        <v>2.6714670658111572</v>
      </c>
      <c r="P137" s="49">
        <v>2.5145516395568848</v>
      </c>
      <c r="Q137" s="41">
        <v>2.4521167278289795</v>
      </c>
      <c r="R137" s="41">
        <v>2.567814826965332</v>
      </c>
      <c r="S137" s="49">
        <v>2.553420066833496</v>
      </c>
      <c r="T137" s="41">
        <v>2.4126312732696533</v>
      </c>
      <c r="U137" s="41">
        <v>2.3332133293151855</v>
      </c>
      <c r="V137" s="41">
        <v>2.4792258739471436</v>
      </c>
      <c r="W137" s="41">
        <v>2.3369617462158203</v>
      </c>
      <c r="X137" s="41">
        <v>2.4205315113067627</v>
      </c>
      <c r="Y137" s="41">
        <v>2.4944472312927246</v>
      </c>
      <c r="Z137" s="41">
        <v>2.4240612983703613</v>
      </c>
      <c r="AA137" s="41">
        <v>2.489962339401245</v>
      </c>
      <c r="AB137" s="41">
        <v>2.3303940296173096</v>
      </c>
      <c r="AC137" s="41">
        <v>2.2471160888671875</v>
      </c>
      <c r="AD137" s="41">
        <v>2.1603567600250244</v>
      </c>
      <c r="AE137" s="41">
        <v>2.1149022579193115</v>
      </c>
      <c r="AF137" s="41">
        <v>2.412224054336548</v>
      </c>
      <c r="AG137" s="41">
        <v>2.365553855895996</v>
      </c>
      <c r="AH137" s="41">
        <v>2.3551528453826904</v>
      </c>
      <c r="AI137" s="41">
        <v>2.389024496078491</v>
      </c>
      <c r="AJ137" s="41">
        <v>2.4181370735168457</v>
      </c>
      <c r="AK137" s="41">
        <v>2.3899922370910645</v>
      </c>
      <c r="AL137" s="41">
        <v>2.331643581390381</v>
      </c>
      <c r="AM137" s="41">
        <v>2.4962539672851562</v>
      </c>
      <c r="AN137" s="41">
        <v>2.3509693145751953</v>
      </c>
      <c r="AO137" s="41">
        <v>2.2264063358306885</v>
      </c>
      <c r="AP137" s="41">
        <v>2.2330236434936523</v>
      </c>
      <c r="AQ137" s="41">
        <v>2.327423572540283</v>
      </c>
      <c r="AR137" s="41">
        <v>2.290956497192383</v>
      </c>
      <c r="AS137" s="41">
        <v>2.177424430847168</v>
      </c>
      <c r="AT137" s="41">
        <v>2.2608819007873535</v>
      </c>
      <c r="AU137" s="41">
        <v>2.3162691593170166</v>
      </c>
      <c r="AV137" s="41">
        <v>2.444401979446411</v>
      </c>
      <c r="AW137" s="41">
        <v>2.2857916355133057</v>
      </c>
      <c r="AX137" s="41">
        <v>2.3185651302337646</v>
      </c>
      <c r="AY137" s="41">
        <v>2.2173149585723877</v>
      </c>
      <c r="AZ137" s="41">
        <v>2.1966936588287354</v>
      </c>
      <c r="BA137" s="41">
        <v>2.181029796600342</v>
      </c>
      <c r="BB137" s="41">
        <v>2.3496909141540527</v>
      </c>
      <c r="BC137" s="41">
        <v>2.296971321105957</v>
      </c>
      <c r="BD137" s="41">
        <v>2.580383777618408</v>
      </c>
      <c r="BE137" s="41">
        <v>2.341430902481079</v>
      </c>
      <c r="BF137" s="41">
        <v>2.3333311080932617</v>
      </c>
      <c r="BG137" s="41">
        <v>2.360187292098999</v>
      </c>
      <c r="BH137" s="41">
        <v>2.2151451110839844</v>
      </c>
      <c r="BI137" s="41">
        <v>2.3697736263275146</v>
      </c>
      <c r="BJ137" s="41">
        <v>2.5151398181915283</v>
      </c>
      <c r="BK137" s="41">
        <v>2.542682647705078</v>
      </c>
      <c r="BL137" s="41">
        <v>2.357604503631592</v>
      </c>
    </row>
    <row r="138" ht="12.75" customHeight="1">
      <c r="A138" s="45" t="s">
        <v>339</v>
      </c>
      <c r="B138" s="41">
        <v>2.1576709747314453</v>
      </c>
      <c r="C138" s="41">
        <v>1.8624064922332764</v>
      </c>
      <c r="D138" s="41">
        <v>1.86808443069458</v>
      </c>
      <c r="E138" s="41">
        <v>1.8491847515106201</v>
      </c>
      <c r="F138" s="41">
        <v>2.271775245666504</v>
      </c>
      <c r="G138" s="41">
        <v>1.9207888841629028</v>
      </c>
      <c r="H138" s="41">
        <v>2.0905730724334717</v>
      </c>
      <c r="I138" s="41">
        <v>1.97539484500885</v>
      </c>
      <c r="J138" s="41">
        <v>2.042011022567749</v>
      </c>
      <c r="K138" s="41">
        <v>2.1649539470672607</v>
      </c>
      <c r="L138" s="41">
        <v>2.0587892532348633</v>
      </c>
      <c r="M138" s="41">
        <v>2.0622849464416504</v>
      </c>
      <c r="N138" s="41">
        <v>2.199836254119873</v>
      </c>
      <c r="O138" s="41">
        <v>2.55865216255188</v>
      </c>
      <c r="P138" s="49">
        <v>2.242516279220581</v>
      </c>
      <c r="Q138" s="41">
        <v>2.2666385173797607</v>
      </c>
      <c r="R138" s="41">
        <v>2.207188606262207</v>
      </c>
      <c r="S138" s="49">
        <v>2.380415916442871</v>
      </c>
      <c r="T138" s="41">
        <v>2.2211358547210693</v>
      </c>
      <c r="U138" s="41">
        <v>2.1453864574432373</v>
      </c>
      <c r="V138" s="41">
        <v>2.228339672088623</v>
      </c>
      <c r="W138" s="41">
        <v>2.130208969116211</v>
      </c>
      <c r="X138" s="41">
        <v>2.1633715629577637</v>
      </c>
      <c r="Y138" s="41">
        <v>2.2858102321624756</v>
      </c>
      <c r="Z138" s="41">
        <v>2.2083740234375</v>
      </c>
      <c r="AA138" s="41">
        <v>2.277592182159424</v>
      </c>
      <c r="AB138" s="41">
        <v>2.129993438720703</v>
      </c>
      <c r="AC138" s="41">
        <v>2.0309946537017822</v>
      </c>
      <c r="AD138" s="41">
        <v>2.0983545780181885</v>
      </c>
      <c r="AE138" s="41">
        <v>1.9091249704360962</v>
      </c>
      <c r="AF138" s="41">
        <v>2.234670877456665</v>
      </c>
      <c r="AG138" s="41">
        <v>2.1750967502593994</v>
      </c>
      <c r="AH138" s="41">
        <v>2.1522104740142822</v>
      </c>
      <c r="AI138" s="41">
        <v>2.072711944580078</v>
      </c>
      <c r="AJ138" s="41">
        <v>2.233179807662964</v>
      </c>
      <c r="AK138" s="41">
        <v>2.085390090942383</v>
      </c>
      <c r="AL138" s="41">
        <v>2.0781447887420654</v>
      </c>
      <c r="AM138" s="41">
        <v>2.271195650100708</v>
      </c>
      <c r="AN138" s="41">
        <v>1.9603809118270874</v>
      </c>
      <c r="AO138" s="41">
        <v>1.9044747352600098</v>
      </c>
      <c r="AP138" s="41">
        <v>1.924099087715149</v>
      </c>
      <c r="AQ138" s="41">
        <v>1.9768548011779785</v>
      </c>
      <c r="AR138" s="41">
        <v>1.9983878135681152</v>
      </c>
      <c r="AS138" s="41">
        <v>1.980814814567566</v>
      </c>
      <c r="AT138" s="41">
        <v>2.022223711013794</v>
      </c>
      <c r="AU138" s="41">
        <v>2.0382020473480225</v>
      </c>
      <c r="AV138" s="41">
        <v>2.2316689491271973</v>
      </c>
      <c r="AW138" s="41">
        <v>1.9497534036636353</v>
      </c>
      <c r="AX138" s="41">
        <v>1.988781452178955</v>
      </c>
      <c r="AY138" s="41">
        <v>1.9595842361450195</v>
      </c>
      <c r="AZ138" s="41">
        <v>1.883623719215393</v>
      </c>
      <c r="BA138" s="41">
        <v>1.8438141345977783</v>
      </c>
      <c r="BB138" s="41">
        <v>1.9200599193572998</v>
      </c>
      <c r="BC138" s="41">
        <v>2.0569279193878174</v>
      </c>
      <c r="BD138" s="41">
        <v>2.235995054244995</v>
      </c>
      <c r="BE138" s="41">
        <v>1.8924429416656494</v>
      </c>
      <c r="BF138" s="41">
        <v>2.01839017868042</v>
      </c>
      <c r="BG138" s="41">
        <v>2.0493264198303223</v>
      </c>
      <c r="BH138" s="41">
        <v>1.9912222623825073</v>
      </c>
      <c r="BI138" s="41">
        <v>2.0050861835479736</v>
      </c>
      <c r="BJ138" s="41">
        <v>2.0385589599609375</v>
      </c>
      <c r="BK138" s="41">
        <v>2.136639356613159</v>
      </c>
      <c r="BL138" s="41">
        <v>2.0054280757904053</v>
      </c>
    </row>
    <row r="139" ht="12.75" customHeight="1">
      <c r="A139" s="45" t="s">
        <v>333</v>
      </c>
      <c r="B139" s="41">
        <v>0.1531403809785843</v>
      </c>
      <c r="C139" s="41">
        <v>0.08326418697834015</v>
      </c>
      <c r="D139" s="41">
        <v>0.16401058435440063</v>
      </c>
      <c r="E139" s="41">
        <v>0.174302875995636</v>
      </c>
      <c r="F139" s="41">
        <v>0.17546749114990234</v>
      </c>
      <c r="G139" s="41">
        <v>0.1157536581158638</v>
      </c>
      <c r="H139" s="41">
        <v>0.13562923669815063</v>
      </c>
      <c r="I139" s="41">
        <v>0.024729695171117783</v>
      </c>
      <c r="J139" s="41">
        <v>0.07729562371969223</v>
      </c>
      <c r="K139" s="41">
        <v>0.19237756729125977</v>
      </c>
      <c r="L139" s="41">
        <v>0.254113107919693</v>
      </c>
      <c r="M139" s="41">
        <v>0.17126695811748505</v>
      </c>
      <c r="N139" s="41">
        <v>0.1808680146932602</v>
      </c>
      <c r="O139" s="41">
        <v>0.17616155743598938</v>
      </c>
      <c r="P139" s="49">
        <v>0.15704283118247986</v>
      </c>
      <c r="Q139" s="41">
        <v>0.1959245204925537</v>
      </c>
      <c r="R139" s="41">
        <v>0.15737996995449066</v>
      </c>
      <c r="S139" s="49">
        <v>0.1286228746175766</v>
      </c>
      <c r="T139" s="41">
        <v>0.24388515949249268</v>
      </c>
      <c r="U139" s="41">
        <v>0.16477395594120026</v>
      </c>
      <c r="V139" s="41">
        <v>0.3163312077522278</v>
      </c>
      <c r="W139" s="41">
        <v>0.10773821175098419</v>
      </c>
      <c r="X139" s="41">
        <v>0.2771134674549103</v>
      </c>
      <c r="Y139" s="41">
        <v>0.1720660924911499</v>
      </c>
      <c r="Z139" s="41">
        <v>0.16370870172977448</v>
      </c>
      <c r="AA139" s="41">
        <v>0.26062947511672974</v>
      </c>
      <c r="AB139" s="41">
        <v>0.14305028319358826</v>
      </c>
      <c r="AC139" s="41">
        <v>0.2855236828327179</v>
      </c>
      <c r="AD139" s="41">
        <v>0.14035046100616455</v>
      </c>
      <c r="AE139" s="41">
        <v>0.03268544003367424</v>
      </c>
      <c r="AF139" s="41">
        <v>0.11463283747434616</v>
      </c>
      <c r="AG139" s="41">
        <v>0.07571457326412201</v>
      </c>
      <c r="AH139" s="41">
        <v>0.22824232280254364</v>
      </c>
      <c r="AI139" s="41">
        <v>0.11804940551519394</v>
      </c>
      <c r="AJ139" s="41">
        <v>0.04805626720190048</v>
      </c>
      <c r="AK139" s="41">
        <v>0.05851494520902634</v>
      </c>
      <c r="AL139" s="41">
        <v>0.04191993921995163</v>
      </c>
      <c r="AM139" s="41">
        <v>0.18814677000045776</v>
      </c>
      <c r="AN139" s="41">
        <v>0.07708089053630829</v>
      </c>
      <c r="AO139" s="41">
        <v>0.009090264327824116</v>
      </c>
      <c r="AP139" s="41">
        <v>0.08149668574333191</v>
      </c>
      <c r="AQ139" s="41">
        <v>0.13078603148460388</v>
      </c>
      <c r="AR139" s="41">
        <v>0.13266730308532715</v>
      </c>
      <c r="AS139" s="41">
        <v>0.110783651471138</v>
      </c>
      <c r="AT139" s="41">
        <v>0.04965357482433319</v>
      </c>
      <c r="AU139" s="41">
        <v>0.05733739584684372</v>
      </c>
      <c r="AV139" s="41">
        <v>0.1232352927327156</v>
      </c>
      <c r="AW139" s="41">
        <v>0.13630278408527374</v>
      </c>
      <c r="AX139" s="41">
        <v>0.10722269862890244</v>
      </c>
      <c r="AY139" s="41">
        <v>0.10416445136070251</v>
      </c>
      <c r="AZ139" s="41">
        <v>0.04341018944978714</v>
      </c>
      <c r="BA139" s="41">
        <v>0.11827027052640915</v>
      </c>
      <c r="BB139" s="41">
        <v>0.059768833220005035</v>
      </c>
      <c r="BC139" s="41">
        <v>0.07819105684757233</v>
      </c>
      <c r="BD139" s="41">
        <v>0.11260108649730682</v>
      </c>
      <c r="BE139" s="41">
        <v>0.0844392254948616</v>
      </c>
      <c r="BF139" s="41">
        <v>0.07418253272771835</v>
      </c>
      <c r="BG139" s="41">
        <v>0.11422616988420486</v>
      </c>
      <c r="BH139" s="41">
        <v>0.09260404109954834</v>
      </c>
      <c r="BI139" s="41">
        <v>0.17003847658634186</v>
      </c>
      <c r="BJ139" s="41">
        <v>0.0949501246213913</v>
      </c>
      <c r="BK139" s="41">
        <v>0.16846849024295807</v>
      </c>
      <c r="BL139" s="41">
        <v>0.0636831670999527</v>
      </c>
    </row>
    <row r="140" ht="12.75" customHeight="1">
      <c r="A140" s="45" t="s">
        <v>335</v>
      </c>
      <c r="B140" s="41">
        <v>3.7803468704223633</v>
      </c>
      <c r="C140" s="41">
        <v>4.559554576873779</v>
      </c>
      <c r="D140" s="41">
        <v>5.182092189788818</v>
      </c>
      <c r="E140" s="41">
        <v>5.866505146026611</v>
      </c>
      <c r="F140" s="41">
        <v>2.255223512649536</v>
      </c>
      <c r="G140" s="41">
        <v>13.438055992126465</v>
      </c>
      <c r="H140" s="41">
        <v>10.536181449890137</v>
      </c>
      <c r="I140" s="41">
        <v>12.753863334655762</v>
      </c>
      <c r="J140" s="41">
        <v>8.420473098754883</v>
      </c>
      <c r="K140" s="41">
        <v>6.88139533996582</v>
      </c>
      <c r="L140" s="41">
        <v>2.9611072540283203</v>
      </c>
      <c r="M140" s="41">
        <v>5.0240159034729</v>
      </c>
      <c r="N140" s="41">
        <v>0.7259834408760071</v>
      </c>
      <c r="O140" s="41">
        <v>0.0</v>
      </c>
      <c r="P140" s="49">
        <v>4.449650287628174</v>
      </c>
      <c r="Q140" s="41">
        <v>0.7193942666053772</v>
      </c>
      <c r="R140" s="41">
        <v>5.191616058349609</v>
      </c>
      <c r="S140" s="49">
        <v>2.16707706451416</v>
      </c>
      <c r="T140" s="41">
        <v>3.816484212875366</v>
      </c>
      <c r="U140" s="41">
        <v>7.306129455566406</v>
      </c>
      <c r="V140" s="41">
        <v>6.4977498054504395</v>
      </c>
      <c r="W140" s="41">
        <v>3.079700469970703</v>
      </c>
      <c r="X140" s="41">
        <v>5.381381511688232</v>
      </c>
      <c r="Y140" s="41">
        <v>2.29760479927063</v>
      </c>
      <c r="Z140" s="41">
        <v>3.234311580657959</v>
      </c>
      <c r="AA140" s="41">
        <v>3.360454559326172</v>
      </c>
      <c r="AB140" s="41">
        <v>6.875779628753662</v>
      </c>
      <c r="AC140" s="41">
        <v>3.128918170928955</v>
      </c>
      <c r="AD140" s="41">
        <v>5.254766941070557</v>
      </c>
      <c r="AE140" s="41">
        <v>22.543472290039062</v>
      </c>
      <c r="AF140" s="41">
        <v>2.65634822845459</v>
      </c>
      <c r="AG140" s="41">
        <v>4.863230228424072</v>
      </c>
      <c r="AH140" s="41">
        <v>3.741731643676758</v>
      </c>
      <c r="AI140" s="41">
        <v>1.3288888931274414</v>
      </c>
      <c r="AJ140" s="41">
        <v>2.9052112102508545</v>
      </c>
      <c r="AK140" s="41">
        <v>16.268157958984375</v>
      </c>
      <c r="AL140" s="41">
        <v>14.358132362365723</v>
      </c>
      <c r="AM140" s="41">
        <v>10.408552169799805</v>
      </c>
      <c r="AN140" s="41">
        <v>8.67301082611084</v>
      </c>
      <c r="AO140" s="41">
        <v>7.671207427978516</v>
      </c>
      <c r="AP140" s="41">
        <v>17.341218948364258</v>
      </c>
      <c r="AQ140" s="41">
        <v>8.98776626586914</v>
      </c>
      <c r="AR140" s="41">
        <v>12.659138679504395</v>
      </c>
      <c r="AS140" s="41">
        <v>10.275426864624023</v>
      </c>
      <c r="AT140" s="41">
        <v>7.066355228424072</v>
      </c>
      <c r="AU140" s="41">
        <v>6.749632358551025</v>
      </c>
      <c r="AV140" s="41">
        <v>5.317485332489014</v>
      </c>
      <c r="AW140" s="41">
        <v>8.748887062072754</v>
      </c>
      <c r="AX140" s="41">
        <v>3.9625775814056396</v>
      </c>
      <c r="AY140" s="41">
        <v>8.011210441589355</v>
      </c>
      <c r="AZ140" s="41">
        <v>6.630704402923584</v>
      </c>
      <c r="BA140" s="41">
        <v>8.329442024230957</v>
      </c>
      <c r="BB140" s="41">
        <v>8.375515937805176</v>
      </c>
      <c r="BC140" s="41">
        <v>3.6097333431243896</v>
      </c>
      <c r="BD140" s="41">
        <v>6.043065071105957</v>
      </c>
      <c r="BE140" s="41">
        <v>9.866889953613281</v>
      </c>
      <c r="BF140" s="41">
        <v>4.108781814575195</v>
      </c>
      <c r="BG140" s="41">
        <v>9.245041847229004</v>
      </c>
      <c r="BH140" s="41">
        <v>8.082870483398438</v>
      </c>
      <c r="BI140" s="41">
        <v>5.546682834625244</v>
      </c>
      <c r="BJ140" s="41">
        <v>2.8389394283294678</v>
      </c>
      <c r="BK140" s="41">
        <v>10.855315208435059</v>
      </c>
      <c r="BL140" s="41">
        <v>6.953361511230469</v>
      </c>
    </row>
    <row r="141" ht="12.75" customHeight="1">
      <c r="A141" s="45" t="s">
        <v>290</v>
      </c>
      <c r="B141" s="41">
        <v>0.9193407893180847</v>
      </c>
      <c r="C141" s="41">
        <v>0.9829478859901428</v>
      </c>
      <c r="D141" s="41">
        <v>0.9308392405509949</v>
      </c>
      <c r="E141" s="41">
        <v>0.968862771987915</v>
      </c>
      <c r="F141" s="41">
        <v>0.9262927174568176</v>
      </c>
      <c r="G141" s="41">
        <v>0.9162701368331909</v>
      </c>
      <c r="H141" s="41">
        <v>0.9547302722930908</v>
      </c>
      <c r="I141" s="41">
        <v>0.9133636951446533</v>
      </c>
      <c r="J141" s="41">
        <v>0.8411357998847961</v>
      </c>
      <c r="K141" s="41">
        <v>0.8364596962928772</v>
      </c>
      <c r="L141" s="41">
        <v>0.8538798093795776</v>
      </c>
      <c r="M141" s="41">
        <v>0.9476491808891296</v>
      </c>
      <c r="N141" s="41">
        <v>0.9022241830825806</v>
      </c>
      <c r="O141" s="41">
        <v>0.9433055520057678</v>
      </c>
      <c r="P141" s="49">
        <v>0.9465017318725586</v>
      </c>
      <c r="Q141" s="41">
        <v>0.8489271998405457</v>
      </c>
      <c r="R141" s="41">
        <v>0.977167546749115</v>
      </c>
      <c r="S141" s="49">
        <v>0.9128404855728149</v>
      </c>
      <c r="T141" s="41">
        <v>0.8786527514457703</v>
      </c>
      <c r="U141" s="41">
        <v>0.9265788793563843</v>
      </c>
      <c r="V141" s="41">
        <v>0.9464132189750671</v>
      </c>
      <c r="W141" s="41">
        <v>0.9393086433410645</v>
      </c>
      <c r="X141" s="41">
        <v>0.9139237999916077</v>
      </c>
      <c r="Y141" s="41">
        <v>0.9541640877723694</v>
      </c>
      <c r="Z141" s="41">
        <v>0.9240612387657166</v>
      </c>
      <c r="AA141" s="41">
        <v>0.9518899321556091</v>
      </c>
      <c r="AB141" s="41">
        <v>0.944364070892334</v>
      </c>
      <c r="AC141" s="41">
        <v>0.9313303828239441</v>
      </c>
      <c r="AD141" s="41">
        <v>0.9359391331672668</v>
      </c>
      <c r="AE141" s="41">
        <v>0.9527863264083862</v>
      </c>
      <c r="AF141" s="41">
        <v>0.9164225459098816</v>
      </c>
      <c r="AG141" s="41">
        <v>0.9441414475440979</v>
      </c>
      <c r="AH141" s="41">
        <v>0.9575802683830261</v>
      </c>
      <c r="AI141" s="41">
        <v>0.9685285091400146</v>
      </c>
      <c r="AJ141" s="41">
        <v>0.9692882895469666</v>
      </c>
      <c r="AK141" s="41">
        <v>0.9420967102050781</v>
      </c>
      <c r="AL141" s="41">
        <v>0.9127249121665955</v>
      </c>
      <c r="AM141" s="41">
        <v>0.897208034992218</v>
      </c>
      <c r="AN141" s="41">
        <v>0.8155724406242371</v>
      </c>
      <c r="AO141" s="41">
        <v>0.9087278842926025</v>
      </c>
      <c r="AP141" s="41">
        <v>0.818243145942688</v>
      </c>
      <c r="AQ141" s="41">
        <v>0.9052329659461975</v>
      </c>
      <c r="AR141" s="41">
        <v>0.8640824556350708</v>
      </c>
      <c r="AS141" s="41">
        <v>0.8689053058624268</v>
      </c>
      <c r="AT141" s="41">
        <v>0.9148648381233215</v>
      </c>
      <c r="AU141" s="41">
        <v>0.8687493205070496</v>
      </c>
      <c r="AV141" s="41">
        <v>0.9018833041191101</v>
      </c>
      <c r="AW141" s="41">
        <v>0.8812557458877563</v>
      </c>
      <c r="AX141" s="41">
        <v>0.9101743102073669</v>
      </c>
      <c r="AY141" s="41">
        <v>0.8876281380653381</v>
      </c>
      <c r="AZ141" s="41">
        <v>0.907333493232727</v>
      </c>
      <c r="BA141" s="41">
        <v>0.7817590236663818</v>
      </c>
      <c r="BB141" s="41">
        <v>0.9048898816108704</v>
      </c>
      <c r="BC141" s="41">
        <v>0.8575361967086792</v>
      </c>
      <c r="BD141" s="41">
        <v>0.9063302278518677</v>
      </c>
      <c r="BE141" s="41">
        <v>0.9129952788352966</v>
      </c>
      <c r="BF141" s="41">
        <v>0.8490567803382874</v>
      </c>
      <c r="BG141" s="41">
        <v>0.8486073613166809</v>
      </c>
      <c r="BH141" s="41">
        <v>0.8753568530082703</v>
      </c>
      <c r="BI141" s="41">
        <v>0.8786175847053528</v>
      </c>
      <c r="BJ141" s="41">
        <v>0.7897767424583435</v>
      </c>
      <c r="BK141" s="41">
        <v>0.9302471280097961</v>
      </c>
      <c r="BL141" s="41">
        <v>0.9240418672561646</v>
      </c>
    </row>
    <row r="142" ht="12.75" customHeight="1">
      <c r="A142" s="45" t="s">
        <v>292</v>
      </c>
      <c r="B142" s="41">
        <v>3.4290027618408203</v>
      </c>
      <c r="C142" s="41">
        <v>3.6821701526641846</v>
      </c>
      <c r="D142" s="41">
        <v>3.62711238861084</v>
      </c>
      <c r="E142" s="41">
        <v>3.737499952316284</v>
      </c>
      <c r="F142" s="41">
        <v>3.6361966133117676</v>
      </c>
      <c r="G142" s="41">
        <v>3.3396811485290527</v>
      </c>
      <c r="H142" s="41">
        <v>3.7664103507995605</v>
      </c>
      <c r="I142" s="41">
        <v>3.633650541305542</v>
      </c>
      <c r="J142" s="41">
        <v>3.679640293121338</v>
      </c>
      <c r="K142" s="41">
        <v>3.6814470291137695</v>
      </c>
      <c r="L142" s="41">
        <v>3.6610379219055176</v>
      </c>
      <c r="M142" s="41">
        <v>3.5175650119781494</v>
      </c>
      <c r="N142" s="41">
        <v>3.58146595954895</v>
      </c>
      <c r="O142" s="41">
        <v>3.7690751552581787</v>
      </c>
      <c r="P142" s="49">
        <v>3.765601634979248</v>
      </c>
      <c r="Q142" s="41">
        <v>3.423187255859375</v>
      </c>
      <c r="R142" s="41">
        <v>3.550924062728882</v>
      </c>
      <c r="S142" s="49">
        <v>3.7352659702301025</v>
      </c>
      <c r="T142" s="41">
        <v>3.548341989517212</v>
      </c>
      <c r="U142" s="41">
        <v>3.4385578632354736</v>
      </c>
      <c r="V142" s="41">
        <v>3.525322198867798</v>
      </c>
      <c r="W142" s="41">
        <v>3.468815803527832</v>
      </c>
      <c r="X142" s="41">
        <v>3.533628463745117</v>
      </c>
      <c r="Y142" s="41">
        <v>3.5199248790740967</v>
      </c>
      <c r="Z142" s="41">
        <v>3.6066815853118896</v>
      </c>
      <c r="AA142" s="41">
        <v>3.660041570663452</v>
      </c>
      <c r="AB142" s="41">
        <v>3.5973215103149414</v>
      </c>
      <c r="AC142" s="41">
        <v>3.5652570724487305</v>
      </c>
      <c r="AD142" s="41">
        <v>3.6446328163146973</v>
      </c>
      <c r="AE142" s="41">
        <v>3.5634655952453613</v>
      </c>
      <c r="AF142" s="41">
        <v>3.719874620437622</v>
      </c>
      <c r="AG142" s="41">
        <v>3.4624924659729004</v>
      </c>
      <c r="AH142" s="41">
        <v>3.6678242683410645</v>
      </c>
      <c r="AI142" s="41">
        <v>3.417603015899658</v>
      </c>
      <c r="AJ142" s="41">
        <v>3.647523880004883</v>
      </c>
      <c r="AK142" s="41">
        <v>3.501725673675537</v>
      </c>
      <c r="AL142" s="41">
        <v>3.588785171508789</v>
      </c>
      <c r="AM142" s="41">
        <v>3.776595115661621</v>
      </c>
      <c r="AN142" s="41">
        <v>3.572758197784424</v>
      </c>
      <c r="AO142" s="41">
        <v>3.6287126541137695</v>
      </c>
      <c r="AP142" s="41">
        <v>3.4606053829193115</v>
      </c>
      <c r="AQ142" s="41">
        <v>3.620504379272461</v>
      </c>
      <c r="AR142" s="41">
        <v>3.566342830657959</v>
      </c>
      <c r="AS142" s="41">
        <v>3.589358329772949</v>
      </c>
      <c r="AT142" s="41">
        <v>3.537611246109009</v>
      </c>
      <c r="AU142" s="41">
        <v>3.465503454208374</v>
      </c>
      <c r="AV142" s="41">
        <v>3.690161943435669</v>
      </c>
      <c r="AW142" s="41">
        <v>3.4846160411834717</v>
      </c>
      <c r="AX142" s="41">
        <v>3.508495807647705</v>
      </c>
      <c r="AY142" s="41">
        <v>3.5419015884399414</v>
      </c>
      <c r="AZ142" s="41">
        <v>3.4313271045684814</v>
      </c>
      <c r="BA142" s="41">
        <v>3.6171700954437256</v>
      </c>
      <c r="BB142" s="41">
        <v>3.7436282634735107</v>
      </c>
      <c r="BC142" s="41">
        <v>3.5050387382507324</v>
      </c>
      <c r="BD142" s="41">
        <v>3.7124249935150146</v>
      </c>
      <c r="BE142" s="41">
        <v>3.5587570667266846</v>
      </c>
      <c r="BF142" s="41">
        <v>3.6558837890625</v>
      </c>
      <c r="BG142" s="41">
        <v>3.6941587924957275</v>
      </c>
      <c r="BH142" s="41">
        <v>3.537402391433716</v>
      </c>
      <c r="BI142" s="41">
        <v>3.634770154953003</v>
      </c>
      <c r="BJ142" s="41">
        <v>3.7232842445373535</v>
      </c>
      <c r="BK142" s="41">
        <v>3.730999231338501</v>
      </c>
      <c r="BL142" s="41">
        <v>3.7131705284118652</v>
      </c>
    </row>
    <row r="143" ht="12.75" customHeight="1">
      <c r="A143" s="45" t="s">
        <v>294</v>
      </c>
      <c r="B143" s="41">
        <v>4.043252944946289</v>
      </c>
      <c r="C143" s="41">
        <v>4.516340732574463</v>
      </c>
      <c r="D143" s="41">
        <v>3.836397647857666</v>
      </c>
      <c r="E143" s="41">
        <v>4.398083686828613</v>
      </c>
      <c r="F143" s="41">
        <v>4.310769557952881</v>
      </c>
      <c r="G143" s="41">
        <v>3.9197919368743896</v>
      </c>
      <c r="H143" s="41">
        <v>4.253117561340332</v>
      </c>
      <c r="I143" s="41">
        <v>4.127868175506592</v>
      </c>
      <c r="J143" s="41">
        <v>4.15405797958374</v>
      </c>
      <c r="K143" s="41">
        <v>4.537151336669922</v>
      </c>
      <c r="L143" s="41">
        <v>4.478125095367432</v>
      </c>
      <c r="M143" s="41">
        <v>4.097184658050537</v>
      </c>
      <c r="N143" s="41">
        <v>4.225654602050781</v>
      </c>
      <c r="O143" s="41">
        <v>4.396875858306885</v>
      </c>
      <c r="P143" s="49">
        <v>4.574876308441162</v>
      </c>
      <c r="Q143" s="41">
        <v>4.317448616027832</v>
      </c>
      <c r="R143" s="41">
        <v>4.337080001831055</v>
      </c>
      <c r="S143" s="49">
        <v>4.315228462219238</v>
      </c>
      <c r="T143" s="41">
        <v>3.9826738834381104</v>
      </c>
      <c r="U143" s="41">
        <v>4.007030487060547</v>
      </c>
      <c r="V143" s="41">
        <v>3.9265480041503906</v>
      </c>
      <c r="W143" s="41">
        <v>4.019797325134277</v>
      </c>
      <c r="X143" s="41">
        <v>3.9785001277923584</v>
      </c>
      <c r="Y143" s="41">
        <v>3.8939521312713623</v>
      </c>
      <c r="Z143" s="41">
        <v>4.009061813354492</v>
      </c>
      <c r="AA143" s="41">
        <v>4.355571269989014</v>
      </c>
      <c r="AB143" s="41">
        <v>3.997685432434082</v>
      </c>
      <c r="AC143" s="41">
        <v>4.206514358520508</v>
      </c>
      <c r="AD143" s="41">
        <v>3.9526240825653076</v>
      </c>
      <c r="AE143" s="41">
        <v>4.056751251220703</v>
      </c>
      <c r="AF143" s="41">
        <v>4.369844436645508</v>
      </c>
      <c r="AG143" s="41">
        <v>4.244030952453613</v>
      </c>
      <c r="AH143" s="41">
        <v>4.304725646972656</v>
      </c>
      <c r="AI143" s="41">
        <v>3.558650255203247</v>
      </c>
      <c r="AJ143" s="41">
        <v>4.227071285247803</v>
      </c>
      <c r="AK143" s="41">
        <v>4.112741947174072</v>
      </c>
      <c r="AL143" s="41">
        <v>4.375109672546387</v>
      </c>
      <c r="AM143" s="41">
        <v>4.375242233276367</v>
      </c>
      <c r="AN143" s="41">
        <v>4.152857780456543</v>
      </c>
      <c r="AO143" s="41">
        <v>4.130586624145508</v>
      </c>
      <c r="AP143" s="41">
        <v>3.8148369789123535</v>
      </c>
      <c r="AQ143" s="41">
        <v>4.169827938079834</v>
      </c>
      <c r="AR143" s="41">
        <v>4.186372756958008</v>
      </c>
      <c r="AS143" s="41">
        <v>3.8876945972442627</v>
      </c>
      <c r="AT143" s="41">
        <v>4.019753456115723</v>
      </c>
      <c r="AU143" s="41">
        <v>4.0</v>
      </c>
      <c r="AV143" s="41">
        <v>4.204919338226318</v>
      </c>
      <c r="AW143" s="41">
        <v>4.101179599761963</v>
      </c>
      <c r="AX143" s="41">
        <v>3.9007627964019775</v>
      </c>
      <c r="AY143" s="41">
        <v>4.2357258796691895</v>
      </c>
      <c r="AZ143" s="41">
        <v>4.191040515899658</v>
      </c>
      <c r="BA143" s="41">
        <v>4.347548484802246</v>
      </c>
      <c r="BB143" s="41">
        <v>4.344710826873779</v>
      </c>
      <c r="BC143" s="41">
        <v>4.716271877288818</v>
      </c>
      <c r="BD143" s="41">
        <v>4.210111618041992</v>
      </c>
      <c r="BE143" s="41">
        <v>4.247694492340088</v>
      </c>
      <c r="BF143" s="41">
        <v>4.102354526519775</v>
      </c>
      <c r="BG143" s="41">
        <v>4.478792667388916</v>
      </c>
      <c r="BH143" s="41">
        <v>4.241321086883545</v>
      </c>
      <c r="BI143" s="41">
        <v>4.449996471405029</v>
      </c>
      <c r="BJ143" s="41">
        <v>4.401625156402588</v>
      </c>
      <c r="BK143" s="41">
        <v>4.585743427276611</v>
      </c>
      <c r="BL143" s="41">
        <v>4.414173126220703</v>
      </c>
    </row>
    <row r="144" ht="12.75" customHeight="1">
      <c r="A144" s="45" t="s">
        <v>296</v>
      </c>
      <c r="B144" s="41">
        <v>0.6325132250785828</v>
      </c>
      <c r="C144" s="41">
        <v>0.7313665151596069</v>
      </c>
      <c r="D144" s="41">
        <v>0.6869502663612366</v>
      </c>
      <c r="E144" s="41">
        <v>0.7508663535118103</v>
      </c>
      <c r="F144" s="41">
        <v>0.7920789122581482</v>
      </c>
      <c r="G144" s="41">
        <v>0.6582583785057068</v>
      </c>
      <c r="H144" s="41">
        <v>0.7321545481681824</v>
      </c>
      <c r="I144" s="41">
        <v>0.6774570345878601</v>
      </c>
      <c r="J144" s="41">
        <v>0.7010456919670105</v>
      </c>
      <c r="K144" s="41">
        <v>0.6255323886871338</v>
      </c>
      <c r="L144" s="41">
        <v>0.8182709813117981</v>
      </c>
      <c r="M144" s="41">
        <v>0.7472436428070068</v>
      </c>
      <c r="N144" s="41">
        <v>0.7043806910514832</v>
      </c>
      <c r="O144" s="41">
        <v>0.8535560965538025</v>
      </c>
      <c r="P144" s="49">
        <v>0.8649248480796814</v>
      </c>
      <c r="Q144" s="41">
        <v>0.8289046287536621</v>
      </c>
      <c r="R144" s="41">
        <v>0.7898881435394287</v>
      </c>
      <c r="S144" s="49">
        <v>0.8320241570472717</v>
      </c>
      <c r="T144" s="41">
        <v>0.7650195956230164</v>
      </c>
      <c r="U144" s="41">
        <v>0.7924060225486755</v>
      </c>
      <c r="V144" s="41">
        <v>0.8776883482933044</v>
      </c>
      <c r="W144" s="41">
        <v>0.8116341829299927</v>
      </c>
      <c r="X144" s="41">
        <v>0.7575289607048035</v>
      </c>
      <c r="Y144" s="41">
        <v>0.8605625629425049</v>
      </c>
      <c r="Z144" s="41">
        <v>0.849151074886322</v>
      </c>
      <c r="AA144" s="41">
        <v>0.8109255433082581</v>
      </c>
      <c r="AB144" s="41">
        <v>0.8663268685340881</v>
      </c>
      <c r="AC144" s="41">
        <v>0.8499196171760559</v>
      </c>
      <c r="AD144" s="41">
        <v>0.8753023147583008</v>
      </c>
      <c r="AE144" s="41">
        <v>0.7955965399742126</v>
      </c>
      <c r="AF144" s="41">
        <v>0.8793244957923889</v>
      </c>
      <c r="AG144" s="41">
        <v>0.8256394267082214</v>
      </c>
      <c r="AH144" s="41">
        <v>0.7132707238197327</v>
      </c>
      <c r="AI144" s="41">
        <v>0.8104248642921448</v>
      </c>
      <c r="AJ144" s="41">
        <v>0.8387725949287415</v>
      </c>
      <c r="AK144" s="41">
        <v>0.7591934204101562</v>
      </c>
      <c r="AL144" s="41">
        <v>0.6845436692237854</v>
      </c>
      <c r="AM144" s="41">
        <v>0.8193455338478088</v>
      </c>
      <c r="AN144" s="41">
        <v>0.8328806161880493</v>
      </c>
      <c r="AO144" s="41">
        <v>0.6760129928588867</v>
      </c>
      <c r="AP144" s="41">
        <v>0.8081083297729492</v>
      </c>
      <c r="AQ144" s="41">
        <v>0.6959903836250305</v>
      </c>
      <c r="AR144" s="41">
        <v>0.6526648998260498</v>
      </c>
      <c r="AS144" s="41">
        <v>0.6553764939308167</v>
      </c>
      <c r="AT144" s="41">
        <v>0.5343529582023621</v>
      </c>
      <c r="AU144" s="41">
        <v>0.6306570768356323</v>
      </c>
      <c r="AV144" s="41">
        <v>0.7612990736961365</v>
      </c>
      <c r="AW144" s="41">
        <v>0.6135854125022888</v>
      </c>
      <c r="AX144" s="41">
        <v>0.6756983399391174</v>
      </c>
      <c r="AY144" s="41">
        <v>0.6515375375747681</v>
      </c>
      <c r="AZ144" s="41">
        <v>0.5724402666091919</v>
      </c>
      <c r="BA144" s="41">
        <v>0.6017031669616699</v>
      </c>
      <c r="BB144" s="41">
        <v>0.69749915599823</v>
      </c>
      <c r="BC144" s="41">
        <v>0.6836202144622803</v>
      </c>
      <c r="BD144" s="41">
        <v>0.7256918549537659</v>
      </c>
      <c r="BE144" s="41">
        <v>0.796875</v>
      </c>
      <c r="BF144" s="41">
        <v>0.7638678550720215</v>
      </c>
      <c r="BG144" s="41">
        <v>0.7460694909095764</v>
      </c>
      <c r="BH144" s="41">
        <v>0.6618459820747375</v>
      </c>
      <c r="BI144" s="41">
        <v>0.7162375450134277</v>
      </c>
      <c r="BJ144" s="41">
        <v>0.7706388235092163</v>
      </c>
      <c r="BK144" s="41">
        <v>0.7966008186340332</v>
      </c>
      <c r="BL144" s="41">
        <v>0.7037357687950134</v>
      </c>
    </row>
    <row r="145" ht="12.75" customHeight="1">
      <c r="A145" s="45" t="s">
        <v>298</v>
      </c>
      <c r="B145" s="41">
        <v>0.5836173892021179</v>
      </c>
      <c r="C145" s="41">
        <v>0.6361563801765442</v>
      </c>
      <c r="D145" s="41">
        <v>0.5306972861289978</v>
      </c>
      <c r="E145" s="41">
        <v>0.7957776188850403</v>
      </c>
      <c r="F145" s="41">
        <v>0.7973477840423584</v>
      </c>
      <c r="G145" s="41">
        <v>0.5587211847305298</v>
      </c>
      <c r="H145" s="41">
        <v>0.7401576638221741</v>
      </c>
      <c r="I145" s="41">
        <v>0.6495540738105774</v>
      </c>
      <c r="J145" s="41">
        <v>0.6133838295936584</v>
      </c>
      <c r="K145" s="41">
        <v>0.6443292498588562</v>
      </c>
      <c r="L145" s="41">
        <v>0.8270537853240967</v>
      </c>
      <c r="M145" s="41">
        <v>0.7385774254798889</v>
      </c>
      <c r="N145" s="41">
        <v>0.676137387752533</v>
      </c>
      <c r="O145" s="41">
        <v>0.8647977113723755</v>
      </c>
      <c r="P145" s="49">
        <v>0.8022377490997314</v>
      </c>
      <c r="Q145" s="41">
        <v>0.9192309975624084</v>
      </c>
      <c r="R145" s="41">
        <v>0.7720704078674316</v>
      </c>
      <c r="S145" s="49">
        <v>0.8257689476013184</v>
      </c>
      <c r="T145" s="41">
        <v>0.6845904588699341</v>
      </c>
      <c r="U145" s="41">
        <v>0.8086255788803101</v>
      </c>
      <c r="V145" s="41">
        <v>0.8442699313163757</v>
      </c>
      <c r="W145" s="41">
        <v>0.8277944922447205</v>
      </c>
      <c r="X145" s="41">
        <v>0.7303468585014343</v>
      </c>
      <c r="Y145" s="41">
        <v>0.8804715275764465</v>
      </c>
      <c r="Z145" s="41">
        <v>0.8559954762458801</v>
      </c>
      <c r="AA145" s="41">
        <v>0.8021627068519592</v>
      </c>
      <c r="AB145" s="41">
        <v>0.8426659107208252</v>
      </c>
      <c r="AC145" s="41">
        <v>0.7279759645462036</v>
      </c>
      <c r="AD145" s="41">
        <v>0.8209244012832642</v>
      </c>
      <c r="AE145" s="41">
        <v>0.744239330291748</v>
      </c>
      <c r="AF145" s="41">
        <v>0.9094501733779907</v>
      </c>
      <c r="AG145" s="41">
        <v>0.8506388068199158</v>
      </c>
      <c r="AH145" s="41">
        <v>0.7573379874229431</v>
      </c>
      <c r="AI145" s="41">
        <v>0.75</v>
      </c>
      <c r="AJ145" s="41">
        <v>0.8429722189903259</v>
      </c>
      <c r="AK145" s="41">
        <v>0.6744143962860107</v>
      </c>
      <c r="AL145" s="41">
        <v>0.7003640532493591</v>
      </c>
      <c r="AM145" s="41">
        <v>0.8345780968666077</v>
      </c>
      <c r="AN145" s="41">
        <v>0.936288058757782</v>
      </c>
      <c r="AO145" s="41">
        <v>0.6210078001022339</v>
      </c>
      <c r="AP145" s="41">
        <v>0.8181241154670715</v>
      </c>
      <c r="AQ145" s="41">
        <v>0.5784646272659302</v>
      </c>
      <c r="AR145" s="41">
        <v>0.5429107546806335</v>
      </c>
      <c r="AS145" s="41">
        <v>0.6489834785461426</v>
      </c>
      <c r="AT145" s="41">
        <v>0.5676689147949219</v>
      </c>
      <c r="AU145" s="41">
        <v>0.7033618092536926</v>
      </c>
      <c r="AV145" s="41">
        <v>0.8248897194862366</v>
      </c>
      <c r="AW145" s="41">
        <v>0.5301245450973511</v>
      </c>
      <c r="AX145" s="41">
        <v>0.648280680179596</v>
      </c>
      <c r="AY145" s="41">
        <v>0.6364769339561462</v>
      </c>
      <c r="AZ145" s="41">
        <v>0.37156930565834045</v>
      </c>
      <c r="BA145" s="41">
        <v>0.5503408908843994</v>
      </c>
      <c r="BB145" s="41">
        <v>0.6647757887840271</v>
      </c>
      <c r="BC145" s="41">
        <v>0.6829964518547058</v>
      </c>
      <c r="BD145" s="41">
        <v>0.8361915349960327</v>
      </c>
      <c r="BE145" s="41">
        <v>0.7991546392440796</v>
      </c>
      <c r="BF145" s="41">
        <v>0.7653388381004333</v>
      </c>
      <c r="BG145" s="41">
        <v>0.7855205535888672</v>
      </c>
      <c r="BH145" s="41">
        <v>0.6976212859153748</v>
      </c>
      <c r="BI145" s="41">
        <v>0.7978717088699341</v>
      </c>
      <c r="BJ145" s="41">
        <v>0.6831368803977966</v>
      </c>
      <c r="BK145" s="41">
        <v>0.7491492033004761</v>
      </c>
      <c r="BL145" s="41">
        <v>0.6373339295387268</v>
      </c>
    </row>
    <row r="146" ht="12.75" customHeight="1">
      <c r="A146" s="45" t="s">
        <v>300</v>
      </c>
      <c r="B146" s="41">
        <v>2.507805585861206</v>
      </c>
      <c r="C146" s="41">
        <v>5.3968706130981445</v>
      </c>
      <c r="D146" s="41">
        <v>3.7839865684509277</v>
      </c>
      <c r="E146" s="41">
        <v>6.711748123168945</v>
      </c>
      <c r="F146" s="41">
        <v>5.450786113739014</v>
      </c>
      <c r="G146" s="41">
        <v>4.979251384735107</v>
      </c>
      <c r="H146" s="41">
        <v>4.685807704925537</v>
      </c>
      <c r="I146" s="41">
        <v>4.768275737762451</v>
      </c>
      <c r="J146" s="41">
        <v>4.944987773895264</v>
      </c>
      <c r="K146" s="41">
        <v>6.065029144287109</v>
      </c>
      <c r="L146" s="41">
        <v>5.957840919494629</v>
      </c>
      <c r="M146" s="41">
        <v>3.4255855083465576</v>
      </c>
      <c r="N146" s="41">
        <v>4.9070000648498535</v>
      </c>
      <c r="O146" s="41">
        <v>4.951891899108887</v>
      </c>
      <c r="P146" s="49">
        <v>6.063416481018066</v>
      </c>
      <c r="Q146" s="41">
        <v>4.46821928024292</v>
      </c>
      <c r="R146" s="41">
        <v>6.711496829986572</v>
      </c>
      <c r="S146" s="49">
        <v>5.908934593200684</v>
      </c>
      <c r="T146" s="41">
        <v>5.215956211090088</v>
      </c>
      <c r="U146" s="41">
        <v>4.569800853729248</v>
      </c>
      <c r="V146" s="41">
        <v>4.578728675842285</v>
      </c>
      <c r="W146" s="41">
        <v>5.840818881988525</v>
      </c>
      <c r="X146" s="41">
        <v>4.497920513153076</v>
      </c>
      <c r="Y146" s="41">
        <v>5.315670967102051</v>
      </c>
      <c r="Z146" s="41">
        <v>3.8367271423339844</v>
      </c>
      <c r="AA146" s="41">
        <v>5.800530433654785</v>
      </c>
      <c r="AB146" s="41">
        <v>3.6600069999694824</v>
      </c>
      <c r="AC146" s="41">
        <v>4.686442852020264</v>
      </c>
      <c r="AD146" s="41">
        <v>5.3474321365356445</v>
      </c>
      <c r="AE146" s="41">
        <v>5.217536926269531</v>
      </c>
      <c r="AF146" s="41">
        <v>5.482213497161865</v>
      </c>
      <c r="AG146" s="41">
        <v>4.284330368041992</v>
      </c>
      <c r="AH146" s="41">
        <v>4.935564994812012</v>
      </c>
      <c r="AI146" s="41">
        <v>4.226734161376953</v>
      </c>
      <c r="AJ146" s="41">
        <v>4.103899955749512</v>
      </c>
      <c r="AK146" s="41">
        <v>5.699890613555908</v>
      </c>
      <c r="AL146" s="41">
        <v>3.007777452468872</v>
      </c>
      <c r="AM146" s="41">
        <v>3.644329309463501</v>
      </c>
      <c r="AN146" s="41">
        <v>4.549310207366943</v>
      </c>
      <c r="AO146" s="41">
        <v>4.522241115570068</v>
      </c>
      <c r="AP146" s="41">
        <v>3.5963194370269775</v>
      </c>
      <c r="AQ146" s="41">
        <v>5.398606777191162</v>
      </c>
      <c r="AR146" s="41">
        <v>6.903014183044434</v>
      </c>
      <c r="AS146" s="41">
        <v>5.829152584075928</v>
      </c>
      <c r="AT146" s="41">
        <v>3.8390138149261475</v>
      </c>
      <c r="AU146" s="41">
        <v>3.9218084812164307</v>
      </c>
      <c r="AV146" s="41">
        <v>4.337165355682373</v>
      </c>
      <c r="AW146" s="41">
        <v>4.070066452026367</v>
      </c>
      <c r="AX146" s="41">
        <v>3.3543524742126465</v>
      </c>
      <c r="AY146" s="41">
        <v>3.8671021461486816</v>
      </c>
      <c r="AZ146" s="41">
        <v>5.934212684631348</v>
      </c>
      <c r="BA146" s="41">
        <v>5.544914722442627</v>
      </c>
      <c r="BB146" s="41">
        <v>5.08617639541626</v>
      </c>
      <c r="BC146" s="41">
        <v>5.667003154754639</v>
      </c>
      <c r="BD146" s="41">
        <v>5.459568023681641</v>
      </c>
      <c r="BE146" s="41">
        <v>5.931239604949951</v>
      </c>
      <c r="BF146" s="41">
        <v>4.710167407989502</v>
      </c>
      <c r="BG146" s="41">
        <v>3.9637956619262695</v>
      </c>
      <c r="BH146" s="41">
        <v>5.127965450286865</v>
      </c>
      <c r="BI146" s="41">
        <v>6.352604866027832</v>
      </c>
      <c r="BJ146" s="41">
        <v>4.9561357498168945</v>
      </c>
      <c r="BK146" s="41">
        <v>4.655930995941162</v>
      </c>
      <c r="BL146" s="41">
        <v>3.7898216247558594</v>
      </c>
    </row>
    <row r="147" ht="12.75" customHeight="1">
      <c r="A147" s="45" t="s">
        <v>309</v>
      </c>
      <c r="B147" s="41">
        <v>4.161837100982666</v>
      </c>
      <c r="C147" s="41">
        <v>4.186024188995361</v>
      </c>
      <c r="D147" s="41">
        <v>4.026751518249512</v>
      </c>
      <c r="E147" s="41">
        <v>4.0523271560668945</v>
      </c>
      <c r="F147" s="41">
        <v>4.112794399261475</v>
      </c>
      <c r="G147" s="41">
        <v>3.847499370574951</v>
      </c>
      <c r="H147" s="41">
        <v>3.7741634845733643</v>
      </c>
      <c r="I147" s="41">
        <v>4.025765895843506</v>
      </c>
      <c r="J147" s="41">
        <v>4.04541540145874</v>
      </c>
      <c r="K147" s="41">
        <v>4.1382293701171875</v>
      </c>
      <c r="L147" s="41">
        <v>4.025623321533203</v>
      </c>
      <c r="M147" s="41">
        <v>4.1809468269348145</v>
      </c>
      <c r="N147" s="41">
        <v>4.103335380554199</v>
      </c>
      <c r="O147" s="41">
        <v>4.313537120819092</v>
      </c>
      <c r="P147" s="49">
        <v>4.457203388214111</v>
      </c>
      <c r="Q147" s="41">
        <v>4.322769641876221</v>
      </c>
      <c r="R147" s="41">
        <v>4.336167335510254</v>
      </c>
      <c r="S147" s="49">
        <v>4.392855644226074</v>
      </c>
      <c r="T147" s="41">
        <v>4.108398914337158</v>
      </c>
      <c r="U147" s="41">
        <v>4.095935821533203</v>
      </c>
      <c r="V147" s="41">
        <v>4.149410247802734</v>
      </c>
      <c r="W147" s="41">
        <v>4.097581386566162</v>
      </c>
      <c r="X147" s="41">
        <v>4.103786945343018</v>
      </c>
      <c r="Y147" s="41">
        <v>4.436635971069336</v>
      </c>
      <c r="Z147" s="41">
        <v>4.259581565856934</v>
      </c>
      <c r="AA147" s="41">
        <v>4.298951625823975</v>
      </c>
      <c r="AB147" s="41">
        <v>4.155224800109863</v>
      </c>
      <c r="AC147" s="41">
        <v>4.044070243835449</v>
      </c>
      <c r="AD147" s="41">
        <v>4.24570369720459</v>
      </c>
      <c r="AE147" s="41">
        <v>4.0335869789123535</v>
      </c>
      <c r="AF147" s="41">
        <v>4.243808746337891</v>
      </c>
      <c r="AG147" s="41">
        <v>4.076934814453125</v>
      </c>
      <c r="AH147" s="41">
        <v>4.187678337097168</v>
      </c>
      <c r="AI147" s="41">
        <v>4.128288745880127</v>
      </c>
      <c r="AJ147" s="41">
        <v>3.969264030456543</v>
      </c>
      <c r="AK147" s="41">
        <v>4.275257587432861</v>
      </c>
      <c r="AL147" s="41">
        <v>4.214667797088623</v>
      </c>
      <c r="AM147" s="41">
        <v>4.472757339477539</v>
      </c>
      <c r="AN147" s="41">
        <v>4.366241931915283</v>
      </c>
      <c r="AO147" s="41">
        <v>4.090312480926514</v>
      </c>
      <c r="AP147" s="41">
        <v>3.8833024501800537</v>
      </c>
      <c r="AQ147" s="41">
        <v>4.329442501068115</v>
      </c>
      <c r="AR147" s="41">
        <v>3.895991086959839</v>
      </c>
      <c r="AS147" s="41">
        <v>4.154821395874023</v>
      </c>
      <c r="AT147" s="41">
        <v>4.305922985076904</v>
      </c>
      <c r="AU147" s="41">
        <v>4.110140323638916</v>
      </c>
      <c r="AV147" s="41">
        <v>4.412406921386719</v>
      </c>
      <c r="AW147" s="41">
        <v>4.199962615966797</v>
      </c>
      <c r="AX147" s="41">
        <v>4.034351348876953</v>
      </c>
      <c r="AY147" s="41">
        <v>4.253511905670166</v>
      </c>
      <c r="AZ147" s="41">
        <v>3.9906325340270996</v>
      </c>
      <c r="BA147" s="41">
        <v>4.298497200012207</v>
      </c>
      <c r="BB147" s="41">
        <v>4.304389476776123</v>
      </c>
      <c r="BC147" s="41">
        <v>4.248514175415039</v>
      </c>
      <c r="BD147" s="41">
        <v>4.439606189727783</v>
      </c>
      <c r="BE147" s="41">
        <v>4.23406982421875</v>
      </c>
      <c r="BF147" s="41">
        <v>4.254941940307617</v>
      </c>
      <c r="BG147" s="41">
        <v>4.31843376159668</v>
      </c>
      <c r="BH147" s="41">
        <v>4.245812892913818</v>
      </c>
      <c r="BI147" s="41">
        <v>4.336570739746094</v>
      </c>
      <c r="BJ147" s="41">
        <v>4.268539905548096</v>
      </c>
      <c r="BK147" s="41">
        <v>4.483522415161133</v>
      </c>
      <c r="BL147" s="41">
        <v>4.280333518981934</v>
      </c>
    </row>
    <row r="148" ht="12.75" customHeight="1">
      <c r="A148" s="45" t="s">
        <v>311</v>
      </c>
      <c r="B148" s="41">
        <v>4.861872673034668</v>
      </c>
      <c r="C148" s="41">
        <v>4.741325855255127</v>
      </c>
      <c r="D148" s="41">
        <v>4.532402992248535</v>
      </c>
      <c r="E148" s="41">
        <v>4.924893379211426</v>
      </c>
      <c r="F148" s="41">
        <v>5.72163724899292</v>
      </c>
      <c r="G148" s="41">
        <v>4.953619480133057</v>
      </c>
      <c r="H148" s="41">
        <v>4.413853645324707</v>
      </c>
      <c r="I148" s="41">
        <v>4.740501403808594</v>
      </c>
      <c r="J148" s="41">
        <v>5.29941463470459</v>
      </c>
      <c r="K148" s="41">
        <v>4.962228298187256</v>
      </c>
      <c r="L148" s="41">
        <v>4.218610763549805</v>
      </c>
      <c r="M148" s="41">
        <v>5.80050802230835</v>
      </c>
      <c r="N148" s="41">
        <v>4.971540927886963</v>
      </c>
      <c r="O148" s="41">
        <v>5.4294610023498535</v>
      </c>
      <c r="P148" s="49">
        <v>6.28170919418335</v>
      </c>
      <c r="Q148" s="41">
        <v>5.719573974609375</v>
      </c>
      <c r="R148" s="41">
        <v>5.528596878051758</v>
      </c>
      <c r="S148" s="49">
        <v>4.855085372924805</v>
      </c>
      <c r="T148" s="41">
        <v>5.8312249183654785</v>
      </c>
      <c r="U148" s="41">
        <v>5.321542739868164</v>
      </c>
      <c r="V148" s="41">
        <v>5.44794225692749</v>
      </c>
      <c r="W148" s="41">
        <v>5.4464311599731445</v>
      </c>
      <c r="X148" s="41">
        <v>5.141906261444092</v>
      </c>
      <c r="Y148" s="41">
        <v>4.750961780548096</v>
      </c>
      <c r="Z148" s="41">
        <v>4.329867362976074</v>
      </c>
      <c r="AA148" s="41">
        <v>5.003087997436523</v>
      </c>
      <c r="AB148" s="41">
        <v>4.95748233795166</v>
      </c>
      <c r="AC148" s="41">
        <v>4.643360137939453</v>
      </c>
      <c r="AD148" s="41">
        <v>5.45217227935791</v>
      </c>
      <c r="AE148" s="41">
        <v>5.10875940322876</v>
      </c>
      <c r="AF148" s="41">
        <v>4.814229488372803</v>
      </c>
      <c r="AG148" s="41">
        <v>4.617573261260986</v>
      </c>
      <c r="AH148" s="41">
        <v>4.936741828918457</v>
      </c>
      <c r="AI148" s="41">
        <v>4.238222122192383</v>
      </c>
      <c r="AJ148" s="41">
        <v>5.358333587646484</v>
      </c>
      <c r="AK148" s="41">
        <v>5.040646553039551</v>
      </c>
      <c r="AL148" s="41">
        <v>4.974151134490967</v>
      </c>
      <c r="AM148" s="41">
        <v>4.7784743309021</v>
      </c>
      <c r="AN148" s="41">
        <v>3.600006341934204</v>
      </c>
      <c r="AO148" s="41">
        <v>4.901208400726318</v>
      </c>
      <c r="AP148" s="41">
        <v>4.797801494598389</v>
      </c>
      <c r="AQ148" s="41">
        <v>4.534261226654053</v>
      </c>
      <c r="AR148" s="41">
        <v>4.350832462310791</v>
      </c>
      <c r="AS148" s="41">
        <v>4.865596771240234</v>
      </c>
      <c r="AT148" s="41">
        <v>3.214725971221924</v>
      </c>
      <c r="AU148" s="41">
        <v>4.386905193328857</v>
      </c>
      <c r="AV148" s="41">
        <v>4.982076644897461</v>
      </c>
      <c r="AW148" s="41">
        <v>4.414287090301514</v>
      </c>
      <c r="AX148" s="41">
        <v>3.8757693767547607</v>
      </c>
      <c r="AY148" s="41">
        <v>4.839430332183838</v>
      </c>
      <c r="AZ148" s="41">
        <v>3.8792333602905273</v>
      </c>
      <c r="BA148" s="41">
        <v>4.53515100479126</v>
      </c>
      <c r="BB148" s="41">
        <v>4.194490909576416</v>
      </c>
      <c r="BC148" s="41">
        <v>5.58528470993042</v>
      </c>
      <c r="BD148" s="41">
        <v>4.277294158935547</v>
      </c>
      <c r="BE148" s="41">
        <v>3.423109769821167</v>
      </c>
      <c r="BF148" s="41">
        <v>4.743353843688965</v>
      </c>
      <c r="BG148" s="41">
        <v>4.168598651885986</v>
      </c>
      <c r="BH148" s="41">
        <v>4.750004768371582</v>
      </c>
      <c r="BI148" s="41">
        <v>4.3524394035339355</v>
      </c>
      <c r="BJ148" s="41">
        <v>4.071847915649414</v>
      </c>
      <c r="BK148" s="41">
        <v>5.068971157073975</v>
      </c>
      <c r="BL148" s="41">
        <v>5.215295791625977</v>
      </c>
    </row>
    <row r="149" ht="12.75" customHeight="1">
      <c r="A149" s="45" t="s">
        <v>316</v>
      </c>
      <c r="B149" s="41">
        <v>0.9963670969009399</v>
      </c>
      <c r="C149" s="41">
        <v>0.984907865524292</v>
      </c>
      <c r="D149" s="41">
        <v>0.8600757718086243</v>
      </c>
      <c r="E149" s="41">
        <v>0.9928172826766968</v>
      </c>
      <c r="F149" s="41">
        <v>1.0</v>
      </c>
      <c r="G149" s="41">
        <v>0.979533314704895</v>
      </c>
      <c r="H149" s="41">
        <v>0.8665987253189087</v>
      </c>
      <c r="I149" s="41">
        <v>0.9945398569107056</v>
      </c>
      <c r="J149" s="41">
        <v>0.9925340414047241</v>
      </c>
      <c r="K149" s="41">
        <v>0.9927504658699036</v>
      </c>
      <c r="L149" s="41">
        <v>0.9928391575813293</v>
      </c>
      <c r="M149" s="41">
        <v>0.9954968094825745</v>
      </c>
      <c r="N149" s="41">
        <v>1.0</v>
      </c>
      <c r="O149" s="41">
        <v>1.0</v>
      </c>
      <c r="P149" s="49">
        <v>0.9984143376350403</v>
      </c>
      <c r="Q149" s="41">
        <v>1.0</v>
      </c>
      <c r="R149" s="41">
        <v>0.999184250831604</v>
      </c>
      <c r="S149" s="49">
        <v>1.0</v>
      </c>
      <c r="T149" s="41">
        <v>0.9929826259613037</v>
      </c>
      <c r="U149" s="41">
        <v>1.0</v>
      </c>
      <c r="V149" s="41">
        <v>1.0</v>
      </c>
      <c r="W149" s="41">
        <v>0.9990973472595215</v>
      </c>
      <c r="X149" s="41">
        <v>1.0</v>
      </c>
      <c r="Y149" s="41">
        <v>1.0</v>
      </c>
      <c r="Z149" s="41">
        <v>1.0</v>
      </c>
      <c r="AA149" s="41">
        <v>1.0</v>
      </c>
      <c r="AB149" s="41">
        <v>1.0</v>
      </c>
      <c r="AC149" s="41">
        <v>0.9775482416152954</v>
      </c>
      <c r="AD149" s="41">
        <v>0.9683975577354431</v>
      </c>
      <c r="AE149" s="41">
        <v>0.9413354396820068</v>
      </c>
      <c r="AF149" s="41">
        <v>0.9780589938163757</v>
      </c>
      <c r="AG149" s="41">
        <v>0.998832643032074</v>
      </c>
      <c r="AH149" s="41">
        <v>1.0</v>
      </c>
      <c r="AI149" s="41">
        <v>0.9982365369796753</v>
      </c>
      <c r="AJ149" s="41">
        <v>0.9863037467002869</v>
      </c>
      <c r="AK149" s="41">
        <v>0.9577217102050781</v>
      </c>
      <c r="AL149" s="41">
        <v>0.9967625737190247</v>
      </c>
      <c r="AM149" s="41">
        <v>1.0</v>
      </c>
      <c r="AN149" s="41">
        <v>0.9929801225662231</v>
      </c>
      <c r="AO149" s="41">
        <v>1.0</v>
      </c>
      <c r="AP149" s="41">
        <v>0.9858108162879944</v>
      </c>
      <c r="AQ149" s="41">
        <v>1.0</v>
      </c>
      <c r="AR149" s="41">
        <v>0.9669032096862793</v>
      </c>
      <c r="AS149" s="41">
        <v>1.0</v>
      </c>
      <c r="AT149" s="41">
        <v>1.0</v>
      </c>
      <c r="AU149" s="41">
        <v>0.9708879590034485</v>
      </c>
      <c r="AV149" s="41">
        <v>1.0</v>
      </c>
      <c r="AW149" s="41">
        <v>0.9810231924057007</v>
      </c>
      <c r="AX149" s="41">
        <v>0.9922744035720825</v>
      </c>
      <c r="AY149" s="41">
        <v>0.9956151843070984</v>
      </c>
      <c r="AZ149" s="41">
        <v>0.985558807849884</v>
      </c>
      <c r="BA149" s="41">
        <v>0.9856634736061096</v>
      </c>
      <c r="BB149" s="41">
        <v>0.9778051376342773</v>
      </c>
      <c r="BC149" s="41">
        <v>1.0</v>
      </c>
      <c r="BD149" s="41">
        <v>0.9862484931945801</v>
      </c>
      <c r="BE149" s="41">
        <v>0.96875</v>
      </c>
      <c r="BF149" s="41">
        <v>0.9970296025276184</v>
      </c>
      <c r="BG149" s="41">
        <v>0.9721713662147522</v>
      </c>
      <c r="BH149" s="41">
        <v>0.9953352212905884</v>
      </c>
      <c r="BI149" s="41">
        <v>0.9855307936668396</v>
      </c>
      <c r="BJ149" s="41">
        <v>1.0</v>
      </c>
      <c r="BK149" s="41">
        <v>0.986103892326355</v>
      </c>
      <c r="BL149" s="41">
        <v>0.9861077666282654</v>
      </c>
    </row>
    <row r="150" ht="12.75" customHeight="1">
      <c r="A150" s="45" t="s">
        <v>318</v>
      </c>
      <c r="B150" s="41">
        <v>0.647976279258728</v>
      </c>
      <c r="C150" s="41">
        <v>0.5499370098114014</v>
      </c>
      <c r="D150" s="41">
        <v>0.4439240097999573</v>
      </c>
      <c r="E150" s="41">
        <v>0.4778142273426056</v>
      </c>
      <c r="F150" s="41">
        <v>0.3844887316226959</v>
      </c>
      <c r="G150" s="41">
        <v>0.49452489614486694</v>
      </c>
      <c r="H150" s="41">
        <v>0.37901318073272705</v>
      </c>
      <c r="I150" s="41">
        <v>0.5469214916229248</v>
      </c>
      <c r="J150" s="41">
        <v>0.4383513331413269</v>
      </c>
      <c r="K150" s="41">
        <v>0.5585829615592957</v>
      </c>
      <c r="L150" s="41">
        <v>0.47203415632247925</v>
      </c>
      <c r="M150" s="41">
        <v>0.20663069188594818</v>
      </c>
      <c r="N150" s="41">
        <v>0.35307013988494873</v>
      </c>
      <c r="O150" s="41">
        <v>0.5333331227302551</v>
      </c>
      <c r="P150" s="49">
        <v>0.32280683517456055</v>
      </c>
      <c r="Q150" s="41">
        <v>0.2214529812335968</v>
      </c>
      <c r="R150" s="41">
        <v>0.42348676919937134</v>
      </c>
      <c r="S150" s="49">
        <v>0.48457711935043335</v>
      </c>
      <c r="T150" s="41">
        <v>0.31541410088539124</v>
      </c>
      <c r="U150" s="41">
        <v>0.43721213936805725</v>
      </c>
      <c r="V150" s="41">
        <v>0.30905067920684814</v>
      </c>
      <c r="W150" s="41">
        <v>0.2853236198425293</v>
      </c>
      <c r="X150" s="41">
        <v>0.3049992620944977</v>
      </c>
      <c r="Y150" s="41">
        <v>0.35715386271476746</v>
      </c>
      <c r="Z150" s="41">
        <v>0.4880402088165283</v>
      </c>
      <c r="AA150" s="41">
        <v>0.4570086896419525</v>
      </c>
      <c r="AB150" s="41">
        <v>0.19617454707622528</v>
      </c>
      <c r="AC150" s="41">
        <v>0.3652893006801605</v>
      </c>
      <c r="AD150" s="41">
        <v>0.6842271089553833</v>
      </c>
      <c r="AE150" s="41">
        <v>0.3960222005844116</v>
      </c>
      <c r="AF150" s="41">
        <v>0.5429918766021729</v>
      </c>
      <c r="AG150" s="41">
        <v>0.2738611102104187</v>
      </c>
      <c r="AH150" s="41">
        <v>0.07276858389377594</v>
      </c>
      <c r="AI150" s="41">
        <v>0.3844406008720398</v>
      </c>
      <c r="AJ150" s="41">
        <v>0.3733096420764923</v>
      </c>
      <c r="AK150" s="41">
        <v>0.6541029810905457</v>
      </c>
      <c r="AL150" s="41">
        <v>0.41540011763572693</v>
      </c>
      <c r="AM150" s="41">
        <v>0.3737064599990845</v>
      </c>
      <c r="AN150" s="41">
        <v>0.23980969190597534</v>
      </c>
      <c r="AO150" s="41">
        <v>0.4061862826347351</v>
      </c>
      <c r="AP150" s="41">
        <v>0.34822601079940796</v>
      </c>
      <c r="AQ150" s="41">
        <v>0.4084799587726593</v>
      </c>
      <c r="AR150" s="41">
        <v>0.5344855785369873</v>
      </c>
      <c r="AS150" s="41">
        <v>0.292524129152298</v>
      </c>
      <c r="AT150" s="41">
        <v>0.4995364248752594</v>
      </c>
      <c r="AU150" s="41">
        <v>0.24631080031394958</v>
      </c>
      <c r="AV150" s="41">
        <v>0.1761646270751953</v>
      </c>
      <c r="AW150" s="41">
        <v>0.2523122727870941</v>
      </c>
      <c r="AX150" s="41">
        <v>0.1595367044210434</v>
      </c>
      <c r="AY150" s="41">
        <v>0.5290803909301758</v>
      </c>
      <c r="AZ150" s="41">
        <v>0.20524291694164276</v>
      </c>
      <c r="BA150" s="41">
        <v>0.1110004261136055</v>
      </c>
      <c r="BB150" s="41">
        <v>0.12786857783794403</v>
      </c>
      <c r="BC150" s="41">
        <v>0.12584242224693298</v>
      </c>
      <c r="BD150" s="41">
        <v>0.17134639620780945</v>
      </c>
      <c r="BE150" s="41">
        <v>0.26078346371650696</v>
      </c>
      <c r="BF150" s="41">
        <v>0.09604185819625854</v>
      </c>
      <c r="BG150" s="41">
        <v>0.07803915441036224</v>
      </c>
      <c r="BH150" s="41">
        <v>0.22638872265815735</v>
      </c>
      <c r="BI150" s="41">
        <v>0.15916365385055542</v>
      </c>
      <c r="BJ150" s="41">
        <v>0.197628453373909</v>
      </c>
      <c r="BK150" s="41">
        <v>0.12939734756946564</v>
      </c>
      <c r="BL150" s="41">
        <v>0.13577763736248016</v>
      </c>
    </row>
    <row r="151" ht="12.75" customHeight="1">
      <c r="A151" s="45" t="s">
        <v>320</v>
      </c>
      <c r="B151" s="41">
        <v>3.3949837684631348</v>
      </c>
      <c r="C151" s="41">
        <v>3.1154122352600098</v>
      </c>
      <c r="D151" s="41">
        <v>2.362532138824463</v>
      </c>
      <c r="E151" s="41">
        <v>3.3221282958984375</v>
      </c>
      <c r="F151" s="41">
        <v>3.375688076019287</v>
      </c>
      <c r="G151" s="41">
        <v>3.1120798587799072</v>
      </c>
      <c r="H151" s="41">
        <v>2.7187514305114746</v>
      </c>
      <c r="I151" s="41">
        <v>3.103341579437256</v>
      </c>
      <c r="J151" s="41">
        <v>3.013862133026123</v>
      </c>
      <c r="K151" s="41">
        <v>3.1131629943847656</v>
      </c>
      <c r="L151" s="41">
        <v>3.113644599914551</v>
      </c>
      <c r="M151" s="41">
        <v>3.3445866107940674</v>
      </c>
      <c r="N151" s="41">
        <v>3.056044816970825</v>
      </c>
      <c r="O151" s="41">
        <v>3.2561402320861816</v>
      </c>
      <c r="P151" s="49">
        <v>3.2327404022216797</v>
      </c>
      <c r="Q151" s="41">
        <v>3.2703447341918945</v>
      </c>
      <c r="R151" s="41">
        <v>3.5204005241394043</v>
      </c>
      <c r="S151" s="49">
        <v>3.481034517288208</v>
      </c>
      <c r="T151" s="41">
        <v>3.3857524394989014</v>
      </c>
      <c r="U151" s="41">
        <v>3.524216413497925</v>
      </c>
      <c r="V151" s="41">
        <v>3.3762943744659424</v>
      </c>
      <c r="W151" s="41">
        <v>3.4691762924194336</v>
      </c>
      <c r="X151" s="41">
        <v>3.3379385471343994</v>
      </c>
      <c r="Y151" s="41">
        <v>3.4066245555877686</v>
      </c>
      <c r="Z151" s="41">
        <v>3.4375643730163574</v>
      </c>
      <c r="AA151" s="41">
        <v>3.3370959758758545</v>
      </c>
      <c r="AB151" s="41">
        <v>3.2423207759857178</v>
      </c>
      <c r="AC151" s="41">
        <v>3.2961089611053467</v>
      </c>
      <c r="AD151" s="41">
        <v>3.226604461669922</v>
      </c>
      <c r="AE151" s="41">
        <v>3.2115323543548584</v>
      </c>
      <c r="AF151" s="41">
        <v>3.5388596057891846</v>
      </c>
      <c r="AG151" s="41">
        <v>3.502896308898926</v>
      </c>
      <c r="AH151" s="41">
        <v>3.3365976810455322</v>
      </c>
      <c r="AI151" s="41">
        <v>3.072777271270752</v>
      </c>
      <c r="AJ151" s="41">
        <v>3.353184700012207</v>
      </c>
      <c r="AK151" s="41">
        <v>3.2631752490997314</v>
      </c>
      <c r="AL151" s="41">
        <v>3.1666605472564697</v>
      </c>
      <c r="AM151" s="41">
        <v>2.731487274169922</v>
      </c>
      <c r="AN151" s="41">
        <v>3.171877145767212</v>
      </c>
      <c r="AO151" s="41">
        <v>3.2053325176239014</v>
      </c>
      <c r="AP151" s="41">
        <v>3.292904853820801</v>
      </c>
      <c r="AQ151" s="41">
        <v>3.434795618057251</v>
      </c>
      <c r="AR151" s="41">
        <v>3.13092303276062</v>
      </c>
      <c r="AS151" s="41">
        <v>3.4467310905456543</v>
      </c>
      <c r="AT151" s="41">
        <v>3.3865935802459717</v>
      </c>
      <c r="AU151" s="41">
        <v>3.477325916290283</v>
      </c>
      <c r="AV151" s="41">
        <v>3.6176140308380127</v>
      </c>
      <c r="AW151" s="41">
        <v>3.450608730316162</v>
      </c>
      <c r="AX151" s="41">
        <v>3.6442835330963135</v>
      </c>
      <c r="AY151" s="41">
        <v>3.6453421115875244</v>
      </c>
      <c r="AZ151" s="41">
        <v>3.1423332691192627</v>
      </c>
      <c r="BA151" s="41">
        <v>3.1798410415649414</v>
      </c>
      <c r="BB151" s="41">
        <v>3.2434494495391846</v>
      </c>
      <c r="BC151" s="41">
        <v>3.399689197540283</v>
      </c>
      <c r="BD151" s="41">
        <v>3.5980935096740723</v>
      </c>
      <c r="BE151" s="41">
        <v>3.4690957069396973</v>
      </c>
      <c r="BF151" s="41">
        <v>3.5831711292266846</v>
      </c>
      <c r="BG151" s="41">
        <v>3.20870304107666</v>
      </c>
      <c r="BH151" s="41">
        <v>3.281219720840454</v>
      </c>
      <c r="BI151" s="41">
        <v>3.2644708156585693</v>
      </c>
      <c r="BJ151" s="41">
        <v>3.2900047302246094</v>
      </c>
      <c r="BK151" s="41">
        <v>3.3949737548828125</v>
      </c>
      <c r="BL151" s="41">
        <v>3.352109670639038</v>
      </c>
    </row>
    <row r="152" ht="12.75" customHeight="1">
      <c r="A152" s="45" t="s">
        <v>323</v>
      </c>
      <c r="B152" s="41">
        <v>3.779237747192383</v>
      </c>
      <c r="C152" s="41">
        <v>2.065211772918701</v>
      </c>
      <c r="D152" s="41">
        <v>1.7508310079574585</v>
      </c>
      <c r="E152" s="41">
        <v>1.5686743259429932</v>
      </c>
      <c r="F152" s="41">
        <v>2.972269058227539</v>
      </c>
      <c r="G152" s="41">
        <v>2.4697515964508057</v>
      </c>
      <c r="H152" s="41">
        <v>1.688773512840271</v>
      </c>
      <c r="I152" s="41">
        <v>2.22377610206604</v>
      </c>
      <c r="J152" s="41">
        <v>2.4281275272369385</v>
      </c>
      <c r="K152" s="41">
        <v>1.8041104078292847</v>
      </c>
      <c r="L152" s="41">
        <v>2.0976204872131348</v>
      </c>
      <c r="M152" s="41">
        <v>2.815272808074951</v>
      </c>
      <c r="N152" s="41">
        <v>2.504351854324341</v>
      </c>
      <c r="O152" s="41">
        <v>3.851153612136841</v>
      </c>
      <c r="P152" s="49">
        <v>2.589379072189331</v>
      </c>
      <c r="Q152" s="41">
        <v>2.7843751907348633</v>
      </c>
      <c r="R152" s="41">
        <v>3.5515167713165283</v>
      </c>
      <c r="S152" s="49">
        <v>3.7138116359710693</v>
      </c>
      <c r="T152" s="41">
        <v>2.7562150955200195</v>
      </c>
      <c r="U152" s="41">
        <v>3.6628689765930176</v>
      </c>
      <c r="V152" s="41">
        <v>3.0470123291015625</v>
      </c>
      <c r="W152" s="41">
        <v>3.4989962577819824</v>
      </c>
      <c r="X152" s="41">
        <v>2.622291088104248</v>
      </c>
      <c r="Y152" s="41">
        <v>2.7000365257263184</v>
      </c>
      <c r="Z152" s="41">
        <v>2.7147490978240967</v>
      </c>
      <c r="AA152" s="41">
        <v>2.7471015453338623</v>
      </c>
      <c r="AB152" s="41">
        <v>2.6203277111053467</v>
      </c>
      <c r="AC152" s="41">
        <v>2.5922181606292725</v>
      </c>
      <c r="AD152" s="41">
        <v>2.883808135986328</v>
      </c>
      <c r="AE152" s="41">
        <v>2.5604641437530518</v>
      </c>
      <c r="AF152" s="41">
        <v>3.070953845977783</v>
      </c>
      <c r="AG152" s="41">
        <v>3.754845142364502</v>
      </c>
      <c r="AH152" s="41">
        <v>2.897894859313965</v>
      </c>
      <c r="AI152" s="41">
        <v>1.5134755373001099</v>
      </c>
      <c r="AJ152" s="41">
        <v>2.217479705810547</v>
      </c>
      <c r="AK152" s="41">
        <v>2.2194840908050537</v>
      </c>
      <c r="AL152" s="41">
        <v>2.906430959701538</v>
      </c>
      <c r="AM152" s="41">
        <v>2.4350810050964355</v>
      </c>
      <c r="AN152" s="41">
        <v>1.6468051671981812</v>
      </c>
      <c r="AO152" s="41">
        <v>2.191053867340088</v>
      </c>
      <c r="AP152" s="41">
        <v>1.7722396850585938</v>
      </c>
      <c r="AQ152" s="41">
        <v>1.7476671934127808</v>
      </c>
      <c r="AR152" s="41">
        <v>1.5469152927398682</v>
      </c>
      <c r="AS152" s="41">
        <v>2.4111247062683105</v>
      </c>
      <c r="AT152" s="41">
        <v>2.5864157676696777</v>
      </c>
      <c r="AU152" s="41">
        <v>2.3681323528289795</v>
      </c>
      <c r="AV152" s="41">
        <v>3.1584784984588623</v>
      </c>
      <c r="AW152" s="41">
        <v>2.6544106006622314</v>
      </c>
      <c r="AX152" s="41">
        <v>3.0652859210968018</v>
      </c>
      <c r="AY152" s="41">
        <v>3.345379114151001</v>
      </c>
      <c r="AZ152" s="41">
        <v>2.496687412261963</v>
      </c>
      <c r="BA152" s="41">
        <v>2.501242160797119</v>
      </c>
      <c r="BB152" s="41">
        <v>1.960781455039978</v>
      </c>
      <c r="BC152" s="41">
        <v>2.802131175994873</v>
      </c>
      <c r="BD152" s="41">
        <v>3.392493963241577</v>
      </c>
      <c r="BE152" s="41">
        <v>2.256680727005005</v>
      </c>
      <c r="BF152" s="41">
        <v>3.590810537338257</v>
      </c>
      <c r="BG152" s="41">
        <v>1.8028489351272583</v>
      </c>
      <c r="BH152" s="41">
        <v>1.6516518592834473</v>
      </c>
      <c r="BI152" s="41">
        <v>2.3432722091674805</v>
      </c>
      <c r="BJ152" s="41">
        <v>2.354253053665161</v>
      </c>
      <c r="BK152" s="41">
        <v>1.7365003824234009</v>
      </c>
      <c r="BL152" s="41">
        <v>2.1412997245788574</v>
      </c>
    </row>
    <row r="153" ht="12.75" customHeight="1">
      <c r="A153" s="45" t="s">
        <v>325</v>
      </c>
      <c r="B153" s="41">
        <v>0.929832935333252</v>
      </c>
      <c r="C153" s="41">
        <v>0.5104315876960754</v>
      </c>
      <c r="D153" s="41">
        <v>0.37402331829071045</v>
      </c>
      <c r="E153" s="41">
        <v>0.4310724437236786</v>
      </c>
      <c r="F153" s="41">
        <v>0.47194644808769226</v>
      </c>
      <c r="G153" s="41">
        <v>0.6185716986656189</v>
      </c>
      <c r="H153" s="41">
        <v>0.14030300080776215</v>
      </c>
      <c r="I153" s="41">
        <v>0.4596603512763977</v>
      </c>
      <c r="J153" s="41">
        <v>0.4277362823486328</v>
      </c>
      <c r="K153" s="41">
        <v>0.35932523012161255</v>
      </c>
      <c r="L153" s="41">
        <v>0.1908217817544937</v>
      </c>
      <c r="M153" s="41">
        <v>0.36102399230003357</v>
      </c>
      <c r="N153" s="41">
        <v>0.5159521102905273</v>
      </c>
      <c r="O153" s="41">
        <v>0.6832852363586426</v>
      </c>
      <c r="P153" s="49">
        <v>0.6885244846343994</v>
      </c>
      <c r="Q153" s="41">
        <v>0.6162468194961548</v>
      </c>
      <c r="R153" s="41">
        <v>0.8515932559967041</v>
      </c>
      <c r="S153" s="49">
        <v>0.7930482625961304</v>
      </c>
      <c r="T153" s="41">
        <v>0.7684268355369568</v>
      </c>
      <c r="U153" s="41">
        <v>0.8987216353416443</v>
      </c>
      <c r="V153" s="41">
        <v>0.7768619060516357</v>
      </c>
      <c r="W153" s="41">
        <v>0.9492644667625427</v>
      </c>
      <c r="X153" s="41">
        <v>0.5274808406829834</v>
      </c>
      <c r="Y153" s="41">
        <v>0.6443965435028076</v>
      </c>
      <c r="Z153" s="41">
        <v>0.7093623280525208</v>
      </c>
      <c r="AA153" s="41">
        <v>0.5847322344779968</v>
      </c>
      <c r="AB153" s="41">
        <v>0.4253733456134796</v>
      </c>
      <c r="AC153" s="41">
        <v>0.775482177734375</v>
      </c>
      <c r="AD153" s="41">
        <v>0.5252411365509033</v>
      </c>
      <c r="AE153" s="41">
        <v>0.48224666714668274</v>
      </c>
      <c r="AF153" s="41">
        <v>0.8722994923591614</v>
      </c>
      <c r="AG153" s="41">
        <v>0.9729815125465393</v>
      </c>
      <c r="AH153" s="41">
        <v>0.6055310368537903</v>
      </c>
      <c r="AI153" s="41">
        <v>0.2563157081604004</v>
      </c>
      <c r="AJ153" s="41">
        <v>0.29361245036125183</v>
      </c>
      <c r="AK153" s="41">
        <v>0.6057052612304688</v>
      </c>
      <c r="AL153" s="41">
        <v>0.7708302736282349</v>
      </c>
      <c r="AM153" s="41">
        <v>0.9690061807632446</v>
      </c>
      <c r="AN153" s="41">
        <v>0.7013127207756042</v>
      </c>
      <c r="AO153" s="41">
        <v>0.15034402906894684</v>
      </c>
      <c r="AP153" s="41">
        <v>0.14797258377075195</v>
      </c>
      <c r="AQ153" s="41">
        <v>0.14583146572113037</v>
      </c>
      <c r="AR153" s="41">
        <v>0.15896093845367432</v>
      </c>
      <c r="AS153" s="41">
        <v>0.20845142006874084</v>
      </c>
      <c r="AT153" s="41">
        <v>0.28104743361473083</v>
      </c>
      <c r="AU153" s="41">
        <v>0.20362913608551025</v>
      </c>
      <c r="AV153" s="41">
        <v>0.7697535753250122</v>
      </c>
      <c r="AW153" s="41">
        <v>0.632038950920105</v>
      </c>
      <c r="AX153" s="41">
        <v>0.7974498271942139</v>
      </c>
      <c r="AY153" s="41">
        <v>0.9267973303794861</v>
      </c>
      <c r="AZ153" s="41">
        <v>0.29012662172317505</v>
      </c>
      <c r="BA153" s="41">
        <v>0.8391050100326538</v>
      </c>
      <c r="BB153" s="41">
        <v>0.5769912004470825</v>
      </c>
      <c r="BC153" s="41">
        <v>0.7169304490089417</v>
      </c>
      <c r="BD153" s="41">
        <v>0.9037393927574158</v>
      </c>
      <c r="BE153" s="41">
        <v>0.856231153011322</v>
      </c>
      <c r="BF153" s="41">
        <v>0.8811839818954468</v>
      </c>
      <c r="BG153" s="41">
        <v>0.512546718120575</v>
      </c>
      <c r="BH153" s="41">
        <v>0.8140326142311096</v>
      </c>
      <c r="BI153" s="41">
        <v>0.6294222474098206</v>
      </c>
      <c r="BJ153" s="41">
        <v>0.6215682029724121</v>
      </c>
      <c r="BK153" s="41">
        <v>0.7811774611473083</v>
      </c>
      <c r="BL153" s="41">
        <v>0.5767355561256409</v>
      </c>
    </row>
    <row r="154" ht="12.75" customHeight="1">
      <c r="A154" s="45" t="s">
        <v>327</v>
      </c>
      <c r="B154" s="41">
        <v>0.007265792693942785</v>
      </c>
      <c r="C154" s="41">
        <v>0.09055295586585999</v>
      </c>
      <c r="D154" s="41">
        <v>0.007364431396126747</v>
      </c>
      <c r="E154" s="41">
        <v>0.0</v>
      </c>
      <c r="F154" s="41">
        <v>0.0</v>
      </c>
      <c r="G154" s="41">
        <v>0.006822227966040373</v>
      </c>
      <c r="H154" s="41">
        <v>0.0</v>
      </c>
      <c r="I154" s="41">
        <v>0.0054601444862782955</v>
      </c>
      <c r="J154" s="41">
        <v>0.023784052580595016</v>
      </c>
      <c r="K154" s="41">
        <v>0.0</v>
      </c>
      <c r="L154" s="41">
        <v>0.0501260831952095</v>
      </c>
      <c r="M154" s="41">
        <v>0.0045032077468931675</v>
      </c>
      <c r="N154" s="41">
        <v>0.03125</v>
      </c>
      <c r="O154" s="41">
        <v>0.0452449694275856</v>
      </c>
      <c r="P154" s="49">
        <v>0.007416083477437496</v>
      </c>
      <c r="Q154" s="41">
        <v>0.021581828594207764</v>
      </c>
      <c r="R154" s="41">
        <v>0.01413397304713726</v>
      </c>
      <c r="S154" s="49">
        <v>0.033284932374954224</v>
      </c>
      <c r="T154" s="41">
        <v>0.05613894760608673</v>
      </c>
      <c r="U154" s="41">
        <v>0.050639186054468155</v>
      </c>
      <c r="V154" s="41">
        <v>0.09679391980171204</v>
      </c>
      <c r="W154" s="41">
        <v>0.028991717845201492</v>
      </c>
      <c r="X154" s="41">
        <v>0.37456703186035156</v>
      </c>
      <c r="Y154" s="41">
        <v>0.35560342669487</v>
      </c>
      <c r="Z154" s="41">
        <v>0.1307869553565979</v>
      </c>
      <c r="AA154" s="41">
        <v>0.029661981388926506</v>
      </c>
      <c r="AB154" s="41">
        <v>0.18353621661663055</v>
      </c>
      <c r="AC154" s="41">
        <v>0.08232320100069046</v>
      </c>
      <c r="AD154" s="41">
        <v>0.006981747690588236</v>
      </c>
      <c r="AE154" s="41">
        <v>0.06455935537815094</v>
      </c>
      <c r="AF154" s="41">
        <v>0.0</v>
      </c>
      <c r="AG154" s="41">
        <v>0.0</v>
      </c>
      <c r="AH154" s="41">
        <v>0.0</v>
      </c>
      <c r="AI154" s="41">
        <v>0.0</v>
      </c>
      <c r="AJ154" s="41">
        <v>0.0</v>
      </c>
      <c r="AK154" s="41">
        <v>0.0</v>
      </c>
      <c r="AL154" s="41">
        <v>0.0</v>
      </c>
      <c r="AM154" s="41">
        <v>0.0</v>
      </c>
      <c r="AN154" s="41">
        <v>0.021059688180685043</v>
      </c>
      <c r="AO154" s="41">
        <v>0.0</v>
      </c>
      <c r="AP154" s="41">
        <v>0.0070946067571640015</v>
      </c>
      <c r="AQ154" s="41">
        <v>0.03265877813100815</v>
      </c>
      <c r="AR154" s="41">
        <v>0.005850085522979498</v>
      </c>
      <c r="AS154" s="41">
        <v>0.0</v>
      </c>
      <c r="AT154" s="41">
        <v>0.007254599127918482</v>
      </c>
      <c r="AU154" s="41">
        <v>0.0</v>
      </c>
      <c r="AV154" s="41">
        <v>0.0</v>
      </c>
      <c r="AW154" s="41">
        <v>0.004313890356570482</v>
      </c>
      <c r="AX154" s="41">
        <v>0.0</v>
      </c>
      <c r="AY154" s="41">
        <v>0.0</v>
      </c>
      <c r="AZ154" s="41">
        <v>0.018737904727458954</v>
      </c>
      <c r="BA154" s="41">
        <v>0.043009497225284576</v>
      </c>
      <c r="BB154" s="41">
        <v>0.2737366557121277</v>
      </c>
      <c r="BC154" s="41">
        <v>0.015726085752248764</v>
      </c>
      <c r="BD154" s="41">
        <v>0.02062726952135563</v>
      </c>
      <c r="BE154" s="41">
        <v>8.488463936373591E-4</v>
      </c>
      <c r="BF154" s="41">
        <v>0.008911200799047947</v>
      </c>
      <c r="BG154" s="41">
        <v>0.20871485769748688</v>
      </c>
      <c r="BH154" s="41">
        <v>0.08396591991186142</v>
      </c>
      <c r="BI154" s="41">
        <v>0.06350553035736084</v>
      </c>
      <c r="BJ154" s="41">
        <v>0.07606025040149689</v>
      </c>
      <c r="BK154" s="41">
        <v>0.05991668254137039</v>
      </c>
      <c r="BL154" s="41">
        <v>0.07108547538518906</v>
      </c>
    </row>
    <row r="155" ht="12.75" customHeight="1">
      <c r="A155" s="90" t="s">
        <v>341</v>
      </c>
      <c r="B155" s="102">
        <v>2.9338438510894775</v>
      </c>
      <c r="C155" s="102">
        <v>3.407034397125244</v>
      </c>
      <c r="D155" s="102">
        <v>3.30743670463562</v>
      </c>
      <c r="E155" s="102">
        <v>3.3577826023101807</v>
      </c>
      <c r="F155" s="102">
        <v>3.5237131118774414</v>
      </c>
      <c r="G155" s="102">
        <v>3.097465991973877</v>
      </c>
      <c r="H155" s="102">
        <v>3.8075313568115234</v>
      </c>
      <c r="I155" s="102">
        <v>3.7025070190429688</v>
      </c>
      <c r="J155" s="102">
        <v>3.4020705223083496</v>
      </c>
      <c r="K155" s="102">
        <v>3.424804449081421</v>
      </c>
      <c r="L155" s="102">
        <v>3.425501823425293</v>
      </c>
      <c r="M155" s="102">
        <v>3.04248309135437</v>
      </c>
      <c r="N155" s="102">
        <v>3.4365346431732178</v>
      </c>
      <c r="O155" s="102">
        <v>4.121368408203125</v>
      </c>
      <c r="P155" s="49">
        <v>4.20212459564209</v>
      </c>
      <c r="Q155" s="102">
        <v>3.390373706817627</v>
      </c>
      <c r="R155" s="102">
        <v>3.0371861457824707</v>
      </c>
      <c r="S155" s="49">
        <v>3.765106439590454</v>
      </c>
      <c r="T155" s="102">
        <v>2.8194525241851807</v>
      </c>
      <c r="U155" s="102">
        <v>3.3740978240966797</v>
      </c>
      <c r="V155" s="102">
        <v>3.3398995399475098</v>
      </c>
      <c r="W155" s="102">
        <v>3.078080892562866</v>
      </c>
      <c r="X155" s="102">
        <v>3.3729515075683594</v>
      </c>
      <c r="Y155" s="102">
        <v>3.3993537425994873</v>
      </c>
      <c r="Z155" s="102">
        <v>3.472200632095337</v>
      </c>
      <c r="AA155" s="102">
        <v>3.653627872467041</v>
      </c>
      <c r="AB155" s="102">
        <v>3.5745954513549805</v>
      </c>
      <c r="AC155" s="102">
        <v>3.454867124557495</v>
      </c>
      <c r="AD155" s="102">
        <v>3.524685859680176</v>
      </c>
      <c r="AE155" s="102">
        <v>3.4237380027770996</v>
      </c>
      <c r="AF155" s="102">
        <v>4.034008979797363</v>
      </c>
      <c r="AG155" s="102">
        <v>3.1666641235351562</v>
      </c>
      <c r="AH155" s="102">
        <v>3.2182512283325195</v>
      </c>
      <c r="AI155" s="102">
        <v>3.4405572414398193</v>
      </c>
      <c r="AJ155" s="102">
        <v>3.3643603324890137</v>
      </c>
      <c r="AK155" s="102">
        <v>3.509333372116089</v>
      </c>
      <c r="AL155" s="102">
        <v>3.4284279346466064</v>
      </c>
      <c r="AM155" s="102">
        <v>3.732057571411133</v>
      </c>
      <c r="AN155" s="102">
        <v>3.3535516262054443</v>
      </c>
      <c r="AO155" s="102">
        <v>3.2518341541290283</v>
      </c>
      <c r="AP155" s="102">
        <v>3.0916309356689453</v>
      </c>
      <c r="AQ155" s="102">
        <v>2.983391284942627</v>
      </c>
      <c r="AR155" s="102">
        <v>3.4648630619049072</v>
      </c>
      <c r="AS155" s="102">
        <v>3.0538578033447266</v>
      </c>
      <c r="AT155" s="102">
        <v>2.901616334915161</v>
      </c>
      <c r="AU155" s="102">
        <v>2.981499433517456</v>
      </c>
      <c r="AV155" s="102">
        <v>3.4685208797454834</v>
      </c>
      <c r="AW155" s="102">
        <v>2.8300046920776367</v>
      </c>
      <c r="AX155" s="102">
        <v>3.1973371505737305</v>
      </c>
      <c r="AY155" s="102">
        <v>2.9737110137939453</v>
      </c>
      <c r="AZ155" s="102">
        <v>3.151862859725952</v>
      </c>
      <c r="BA155" s="102">
        <v>4.179821014404297</v>
      </c>
      <c r="BB155" s="102">
        <v>3.2557671070098877</v>
      </c>
      <c r="BC155" s="102">
        <v>3.1573424339294434</v>
      </c>
      <c r="BD155" s="102">
        <v>3.6535098552703857</v>
      </c>
      <c r="BE155" s="102">
        <v>4.62637186050415</v>
      </c>
      <c r="BF155" s="102">
        <v>4.101153373718262</v>
      </c>
      <c r="BG155" s="102">
        <v>3.877878189086914</v>
      </c>
      <c r="BH155" s="102">
        <v>4.071680068969727</v>
      </c>
      <c r="BI155" s="102">
        <v>4.371936321258545</v>
      </c>
      <c r="BJ155" s="102">
        <v>3.811965227127075</v>
      </c>
      <c r="BK155" s="102">
        <v>3.6757824420928955</v>
      </c>
      <c r="BL155" s="102">
        <v>3.474864959716797</v>
      </c>
    </row>
    <row r="156" ht="12.75" customHeight="1">
      <c r="A156" s="45" t="s">
        <v>481</v>
      </c>
      <c r="B156" s="41">
        <v>0.0290965735912323</v>
      </c>
      <c r="C156" s="41">
        <v>0.02155303955078125</v>
      </c>
      <c r="D156" s="41">
        <v>0.007912847213447094</v>
      </c>
      <c r="E156" s="41">
        <v>0.002675306750461459</v>
      </c>
      <c r="F156" s="41">
        <v>0.0031813306268304586</v>
      </c>
      <c r="G156" s="41">
        <v>0.011937272734940052</v>
      </c>
      <c r="H156" s="41">
        <v>0.05351175740361214</v>
      </c>
      <c r="I156" s="41">
        <v>0.00670928368344903</v>
      </c>
      <c r="J156" s="41">
        <v>0.004683631472289562</v>
      </c>
      <c r="K156" s="41">
        <v>0.0029145751614123583</v>
      </c>
      <c r="L156" s="41">
        <v>0.05344359204173088</v>
      </c>
      <c r="M156" s="41">
        <v>0.0013156987261027098</v>
      </c>
      <c r="N156" s="41">
        <v>0.016840338706970215</v>
      </c>
      <c r="O156" s="41">
        <v>0.002226558979600668</v>
      </c>
      <c r="P156" s="49">
        <v>0.01705552265048027</v>
      </c>
      <c r="Q156" s="41">
        <v>0.002884595189243555</v>
      </c>
      <c r="R156" s="41">
        <v>0.042622555047273636</v>
      </c>
      <c r="S156" s="49">
        <v>0.0033049043267965317</v>
      </c>
      <c r="T156" s="41">
        <v>0.041456885635852814</v>
      </c>
      <c r="U156" s="41">
        <v>0.003489150432869792</v>
      </c>
      <c r="V156" s="41">
        <v>0.03734087944030762</v>
      </c>
      <c r="W156" s="41">
        <v>0.003290040884166956</v>
      </c>
      <c r="X156" s="41">
        <v>0.02625666745007038</v>
      </c>
      <c r="Y156" s="41">
        <v>0.0059329913929104805</v>
      </c>
      <c r="Z156" s="41">
        <v>0.018274618312716484</v>
      </c>
      <c r="AA156" s="41">
        <v>0.005313727539032698</v>
      </c>
      <c r="AB156" s="41">
        <v>0.004165291786193848</v>
      </c>
      <c r="AC156" s="41">
        <v>0.0010615024948492646</v>
      </c>
      <c r="AD156" s="41">
        <v>0.0047330912202596664</v>
      </c>
      <c r="AE156" s="41">
        <v>0.033421214669942856</v>
      </c>
      <c r="AF156" s="41">
        <v>0.03404020518064499</v>
      </c>
      <c r="AG156" s="41">
        <v>0.02611701190471649</v>
      </c>
      <c r="AH156" s="41">
        <v>0.029603760689496994</v>
      </c>
      <c r="AI156" s="41">
        <v>0.023588217794895172</v>
      </c>
      <c r="AJ156" s="41">
        <v>0.029840853065252304</v>
      </c>
      <c r="AK156" s="41">
        <v>0.02798083983361721</v>
      </c>
      <c r="AL156" s="41">
        <v>0.02591540478169918</v>
      </c>
      <c r="AM156" s="41">
        <v>0.13585036993026733</v>
      </c>
      <c r="AN156" s="41">
        <v>0.05384852737188339</v>
      </c>
      <c r="AO156" s="41">
        <v>0.004173514433205128</v>
      </c>
      <c r="AP156" s="41">
        <v>0.01682242564857006</v>
      </c>
      <c r="AQ156" s="41">
        <v>0.02764054574072361</v>
      </c>
      <c r="AR156" s="41">
        <v>0.04433416202664375</v>
      </c>
      <c r="AS156" s="41">
        <v>0.03882453218102455</v>
      </c>
      <c r="AT156" s="41">
        <v>0.027806127443909645</v>
      </c>
      <c r="AU156" s="41">
        <v>0.023193510249257088</v>
      </c>
      <c r="AV156" s="41">
        <v>0.013095841743052006</v>
      </c>
      <c r="AW156" s="41">
        <v>0.003943806979805231</v>
      </c>
      <c r="AX156" s="41">
        <v>0.09000980854034424</v>
      </c>
      <c r="AY156" s="41">
        <v>0.0023256612475961447</v>
      </c>
      <c r="AZ156" s="41">
        <v>0.001273366971872747</v>
      </c>
      <c r="BA156" s="41">
        <v>0.007777365390211344</v>
      </c>
      <c r="BB156" s="41">
        <v>0.013644090853631496</v>
      </c>
      <c r="BC156" s="41">
        <v>0.0033722829539328814</v>
      </c>
      <c r="BD156" s="41">
        <v>0.02185232937335968</v>
      </c>
      <c r="BE156" s="41">
        <v>0.02498779632151127</v>
      </c>
      <c r="BF156" s="41">
        <v>0.025141358375549316</v>
      </c>
      <c r="BG156" s="41">
        <v>0.0070311808958649635</v>
      </c>
      <c r="BH156" s="41">
        <v>0.0027586384676396847</v>
      </c>
      <c r="BI156" s="41">
        <v>0.05118032917380333</v>
      </c>
      <c r="BJ156" s="41"/>
      <c r="BK156" s="41"/>
      <c r="BL156" s="41"/>
    </row>
    <row r="157" ht="12.75" customHeight="1">
      <c r="A157" s="45" t="s">
        <v>482</v>
      </c>
      <c r="B157" s="41">
        <v>1102.0</v>
      </c>
      <c r="C157" s="41">
        <v>193.0</v>
      </c>
      <c r="D157" s="41">
        <v>192.0</v>
      </c>
      <c r="E157" s="41">
        <v>195.0</v>
      </c>
      <c r="F157" s="41">
        <v>194.0</v>
      </c>
      <c r="G157" s="41">
        <v>197.0</v>
      </c>
      <c r="H157" s="41">
        <v>192.0</v>
      </c>
      <c r="I157" s="41">
        <v>294.0</v>
      </c>
      <c r="J157" s="41">
        <v>192.0</v>
      </c>
      <c r="K157" s="41">
        <v>193.0</v>
      </c>
      <c r="L157" s="41">
        <v>195.0</v>
      </c>
      <c r="M157" s="41">
        <v>300.0</v>
      </c>
      <c r="N157" s="41">
        <v>192.0</v>
      </c>
      <c r="O157" s="41">
        <v>203.0</v>
      </c>
      <c r="P157" s="49">
        <v>192.0</v>
      </c>
      <c r="Q157" s="41">
        <v>192.0</v>
      </c>
      <c r="R157" s="41">
        <v>199.0</v>
      </c>
      <c r="S157" s="49">
        <v>314.0</v>
      </c>
      <c r="T157" s="41">
        <v>198.0</v>
      </c>
      <c r="U157" s="41">
        <v>200.0</v>
      </c>
      <c r="V157" s="41">
        <v>192.0</v>
      </c>
      <c r="W157" s="41">
        <v>194.0</v>
      </c>
      <c r="X157" s="41">
        <v>197.0</v>
      </c>
      <c r="Y157" s="41">
        <v>192.0</v>
      </c>
      <c r="Z157" s="41">
        <v>192.0</v>
      </c>
      <c r="AA157" s="41">
        <v>395.0</v>
      </c>
      <c r="AB157" s="41">
        <v>391.0</v>
      </c>
      <c r="AC157" s="41">
        <v>192.0</v>
      </c>
      <c r="AD157" s="41">
        <v>196.0</v>
      </c>
      <c r="AE157" s="41">
        <v>192.0</v>
      </c>
      <c r="AF157" s="41">
        <v>197.0</v>
      </c>
      <c r="AG157" s="41">
        <v>300.0</v>
      </c>
      <c r="AH157" s="41">
        <v>206.0</v>
      </c>
      <c r="AI157" s="41">
        <v>201.0</v>
      </c>
      <c r="AJ157" s="41">
        <v>193.0</v>
      </c>
      <c r="AK157" s="41">
        <v>192.0</v>
      </c>
      <c r="AL157" s="41">
        <v>192.0</v>
      </c>
      <c r="AM157" s="41">
        <v>200.0</v>
      </c>
      <c r="AN157" s="41">
        <v>192.0</v>
      </c>
      <c r="AO157" s="41">
        <v>200.0</v>
      </c>
      <c r="AP157" s="41">
        <v>192.0</v>
      </c>
      <c r="AQ157" s="41">
        <v>204.0</v>
      </c>
      <c r="AR157" s="41">
        <v>295.0</v>
      </c>
      <c r="AS157" s="41">
        <v>197.0</v>
      </c>
      <c r="AT157" s="41">
        <v>194.0</v>
      </c>
      <c r="AU157" s="41">
        <v>194.0</v>
      </c>
      <c r="AV157" s="41">
        <v>319.0</v>
      </c>
      <c r="AW157" s="41">
        <v>593.0</v>
      </c>
      <c r="AX157" s="41">
        <v>428.0</v>
      </c>
      <c r="AY157" s="41">
        <v>1024.0</v>
      </c>
      <c r="AZ157" s="41">
        <v>289.0</v>
      </c>
      <c r="BA157" s="41">
        <v>194.0</v>
      </c>
      <c r="BB157" s="41">
        <v>195.0</v>
      </c>
      <c r="BC157" s="41">
        <v>192.0</v>
      </c>
      <c r="BD157" s="41">
        <v>202.0</v>
      </c>
      <c r="BE157" s="41">
        <v>192.0</v>
      </c>
      <c r="BF157" s="41">
        <v>390.0</v>
      </c>
      <c r="BG157" s="41">
        <v>198.0</v>
      </c>
      <c r="BH157" s="41">
        <v>313.0</v>
      </c>
      <c r="BI157" s="41">
        <v>196.0</v>
      </c>
      <c r="BJ157" s="41">
        <v>194.0</v>
      </c>
      <c r="BK157" s="41">
        <v>197.0</v>
      </c>
      <c r="BL157" s="41">
        <v>193.0</v>
      </c>
    </row>
    <row r="158" ht="12.75" customHeight="1">
      <c r="A158" s="45" t="s">
        <v>343</v>
      </c>
      <c r="B158" s="41">
        <v>0.898277997970581</v>
      </c>
      <c r="C158" s="41">
        <v>0.8814436197280884</v>
      </c>
      <c r="D158" s="41">
        <v>0.7728300094604492</v>
      </c>
      <c r="E158" s="41">
        <v>0.7965587973594666</v>
      </c>
      <c r="F158" s="41">
        <v>0.9852091670036316</v>
      </c>
      <c r="G158" s="41">
        <v>0.7258174419403076</v>
      </c>
      <c r="H158" s="41">
        <v>0.7520853281021118</v>
      </c>
      <c r="I158" s="41">
        <v>0.8317338228225708</v>
      </c>
      <c r="J158" s="41">
        <v>0.879494309425354</v>
      </c>
      <c r="K158" s="41">
        <v>0.9636802077293396</v>
      </c>
      <c r="L158" s="41">
        <v>0.912308394908905</v>
      </c>
      <c r="M158" s="41">
        <v>0.9109458923339844</v>
      </c>
      <c r="N158" s="41">
        <v>0.9628946781158447</v>
      </c>
      <c r="O158" s="41">
        <v>1.2234944105148315</v>
      </c>
      <c r="P158" s="49">
        <v>1.3215136528015137</v>
      </c>
      <c r="Q158" s="41">
        <v>0.9655047059059143</v>
      </c>
      <c r="R158" s="41">
        <v>0.9331648945808411</v>
      </c>
      <c r="S158" s="49">
        <v>1.1697560548782349</v>
      </c>
      <c r="T158" s="41">
        <v>0.8397912383079529</v>
      </c>
      <c r="U158" s="41">
        <v>1.0749346017837524</v>
      </c>
      <c r="V158" s="41">
        <v>0.9098909497261047</v>
      </c>
      <c r="W158" s="41">
        <v>0.8479880094528198</v>
      </c>
      <c r="X158" s="41">
        <v>0.9583552479743958</v>
      </c>
      <c r="Y158" s="41">
        <v>0.8738289475440979</v>
      </c>
      <c r="Z158" s="41">
        <v>0.9701430797576904</v>
      </c>
      <c r="AA158" s="41">
        <v>1.0357593297958374</v>
      </c>
      <c r="AB158" s="41">
        <v>1.053169846534729</v>
      </c>
      <c r="AC158" s="41">
        <v>0.9367111325263977</v>
      </c>
      <c r="AD158" s="41">
        <v>1.075929880142212</v>
      </c>
      <c r="AE158" s="41">
        <v>0.9506805539131165</v>
      </c>
      <c r="AF158" s="41">
        <v>1.0827826261520386</v>
      </c>
      <c r="AG158" s="41">
        <v>0.9441549777984619</v>
      </c>
      <c r="AH158" s="41">
        <v>0.9672964811325073</v>
      </c>
      <c r="AI158" s="41">
        <v>1.0392613410949707</v>
      </c>
      <c r="AJ158" s="41">
        <v>1.065814733505249</v>
      </c>
      <c r="AK158" s="41">
        <v>0.9247831106185913</v>
      </c>
      <c r="AL158" s="41">
        <v>0.9937422275543213</v>
      </c>
      <c r="AM158" s="41">
        <v>1.0626693964004517</v>
      </c>
      <c r="AN158" s="41">
        <v>1.010027289390564</v>
      </c>
      <c r="AO158" s="41">
        <v>0.7907612323760986</v>
      </c>
      <c r="AP158" s="41">
        <v>0.7700657248497009</v>
      </c>
      <c r="AQ158" s="41">
        <v>0.909849226474762</v>
      </c>
      <c r="AR158" s="41">
        <v>0.8777596950531006</v>
      </c>
      <c r="AS158" s="41">
        <v>0.8920474052429199</v>
      </c>
      <c r="AT158" s="41">
        <v>0.9679858088493347</v>
      </c>
      <c r="AU158" s="41">
        <v>0.8287951350212097</v>
      </c>
      <c r="AV158" s="41">
        <v>1.212091326713562</v>
      </c>
      <c r="AW158" s="41">
        <v>0.8527143597602844</v>
      </c>
      <c r="AX158" s="41">
        <v>1.0330663919448853</v>
      </c>
      <c r="AY158" s="41">
        <v>0.9004843235015869</v>
      </c>
      <c r="AZ158" s="41">
        <v>0.8682353496551514</v>
      </c>
      <c r="BA158" s="41">
        <v>1.2097439765930176</v>
      </c>
      <c r="BB158" s="41">
        <v>1.007599949836731</v>
      </c>
      <c r="BC158" s="41">
        <v>0.9466984272003174</v>
      </c>
      <c r="BD158" s="41">
        <v>0.9803165197372437</v>
      </c>
      <c r="BE158" s="41">
        <v>0.9874655604362488</v>
      </c>
      <c r="BF158" s="41">
        <v>0.9785481691360474</v>
      </c>
      <c r="BG158" s="41">
        <v>1.0127719640731812</v>
      </c>
      <c r="BH158" s="41">
        <v>1.0167237520217896</v>
      </c>
      <c r="BI158" s="41">
        <v>1.1482001543045044</v>
      </c>
      <c r="BJ158" s="41">
        <v>1.228639006614685</v>
      </c>
      <c r="BK158" s="41">
        <v>1.1242616176605225</v>
      </c>
      <c r="BL158" s="41">
        <v>1.039597511291504</v>
      </c>
    </row>
    <row r="159" ht="12.75" customHeight="1">
      <c r="A159" s="45" t="s">
        <v>353</v>
      </c>
      <c r="B159" s="41">
        <v>1.6826380491256714</v>
      </c>
      <c r="C159" s="41">
        <v>1.99940824508667</v>
      </c>
      <c r="D159" s="41">
        <v>1.8497158288955688</v>
      </c>
      <c r="E159" s="41">
        <v>1.8375442028045654</v>
      </c>
      <c r="F159" s="41">
        <v>1.9636963605880737</v>
      </c>
      <c r="G159" s="41">
        <v>1.8921533823013306</v>
      </c>
      <c r="H159" s="41">
        <v>2.112977981567383</v>
      </c>
      <c r="I159" s="41">
        <v>2.069680690765381</v>
      </c>
      <c r="J159" s="41">
        <v>1.8511958122253418</v>
      </c>
      <c r="K159" s="41">
        <v>1.9312019348144531</v>
      </c>
      <c r="L159" s="41">
        <v>1.9166508913040161</v>
      </c>
      <c r="M159" s="41">
        <v>1.738593339920044</v>
      </c>
      <c r="N159" s="41">
        <v>1.9024653434753418</v>
      </c>
      <c r="O159" s="41">
        <v>2.474050760269165</v>
      </c>
      <c r="P159" s="49">
        <v>2.27689528465271</v>
      </c>
      <c r="Q159" s="41">
        <v>1.9206689596176147</v>
      </c>
      <c r="R159" s="41">
        <v>1.7318150997161865</v>
      </c>
      <c r="S159" s="49">
        <v>2.085000514984131</v>
      </c>
      <c r="T159" s="41">
        <v>1.5699982643127441</v>
      </c>
      <c r="U159" s="41">
        <v>1.844326376914978</v>
      </c>
      <c r="V159" s="41">
        <v>1.9606162309646606</v>
      </c>
      <c r="W159" s="41">
        <v>1.8433159589767456</v>
      </c>
      <c r="X159" s="41">
        <v>1.778484582901001</v>
      </c>
      <c r="Y159" s="41">
        <v>2.0615615844726562</v>
      </c>
      <c r="Z159" s="41">
        <v>1.9587191343307495</v>
      </c>
      <c r="AA159" s="41">
        <v>2.089202880859375</v>
      </c>
      <c r="AB159" s="41">
        <v>1.980873942375183</v>
      </c>
      <c r="AC159" s="41">
        <v>2.117467164993286</v>
      </c>
      <c r="AD159" s="41">
        <v>1.88710618019104</v>
      </c>
      <c r="AE159" s="41">
        <v>1.7185611724853516</v>
      </c>
      <c r="AF159" s="41">
        <v>2.0033040046691895</v>
      </c>
      <c r="AG159" s="41">
        <v>1.83652925491333</v>
      </c>
      <c r="AH159" s="41">
        <v>1.8676143884658813</v>
      </c>
      <c r="AI159" s="41">
        <v>1.8388779163360596</v>
      </c>
      <c r="AJ159" s="41">
        <v>1.8660192489624023</v>
      </c>
      <c r="AK159" s="41">
        <v>1.9788576364517212</v>
      </c>
      <c r="AL159" s="41">
        <v>1.9801521301269531</v>
      </c>
      <c r="AM159" s="41">
        <v>2.0658960342407227</v>
      </c>
      <c r="AN159" s="41">
        <v>1.9476909637451172</v>
      </c>
      <c r="AO159" s="41">
        <v>1.878249168395996</v>
      </c>
      <c r="AP159" s="41">
        <v>1.8902587890625</v>
      </c>
      <c r="AQ159" s="41">
        <v>1.7059074640274048</v>
      </c>
      <c r="AR159" s="41">
        <v>2.066706657409668</v>
      </c>
      <c r="AS159" s="41">
        <v>1.74659264087677</v>
      </c>
      <c r="AT159" s="41">
        <v>1.5268620252609253</v>
      </c>
      <c r="AU159" s="41">
        <v>1.7529282569885254</v>
      </c>
      <c r="AV159" s="41">
        <v>1.9030214548110962</v>
      </c>
      <c r="AW159" s="41">
        <v>1.6156975030899048</v>
      </c>
      <c r="AX159" s="41">
        <v>1.7255966663360596</v>
      </c>
      <c r="AY159" s="41">
        <v>1.7309117317199707</v>
      </c>
      <c r="AZ159" s="41">
        <v>1.8446975946426392</v>
      </c>
      <c r="BA159" s="41">
        <v>1.9576057195663452</v>
      </c>
      <c r="BB159" s="41">
        <v>1.6849719285964966</v>
      </c>
      <c r="BC159" s="41">
        <v>1.7737312316894531</v>
      </c>
      <c r="BD159" s="41">
        <v>1.8710626363754272</v>
      </c>
      <c r="BE159" s="41">
        <v>1.8892940282821655</v>
      </c>
      <c r="BF159" s="41">
        <v>1.939272165298462</v>
      </c>
      <c r="BG159" s="41">
        <v>1.8404450416564941</v>
      </c>
      <c r="BH159" s="41">
        <v>1.9332188367843628</v>
      </c>
      <c r="BI159" s="41">
        <v>1.794749140739441</v>
      </c>
      <c r="BJ159" s="41">
        <v>1.974237084388733</v>
      </c>
      <c r="BK159" s="41">
        <v>1.9399925470352173</v>
      </c>
      <c r="BL159" s="41">
        <v>1.7652716636657715</v>
      </c>
    </row>
    <row r="160" ht="12.75" customHeight="1">
      <c r="A160" s="45" t="s">
        <v>361</v>
      </c>
      <c r="B160" s="41">
        <v>0.35292771458625793</v>
      </c>
      <c r="C160" s="41">
        <v>0.5261824727058411</v>
      </c>
      <c r="D160" s="41">
        <v>0.6848906874656677</v>
      </c>
      <c r="E160" s="41">
        <v>0.7236796021461487</v>
      </c>
      <c r="F160" s="41">
        <v>0.5748075842857361</v>
      </c>
      <c r="G160" s="41">
        <v>0.47949525713920593</v>
      </c>
      <c r="H160" s="41">
        <v>0.942467987537384</v>
      </c>
      <c r="I160" s="41">
        <v>0.8010923862457275</v>
      </c>
      <c r="J160" s="41">
        <v>0.6713802814483643</v>
      </c>
      <c r="K160" s="41">
        <v>0.5299224257469177</v>
      </c>
      <c r="L160" s="41">
        <v>0.596542477607727</v>
      </c>
      <c r="M160" s="41">
        <v>0.39294373989105225</v>
      </c>
      <c r="N160" s="41">
        <v>0.571174681186676</v>
      </c>
      <c r="O160" s="41">
        <v>0.4238232970237732</v>
      </c>
      <c r="P160" s="49">
        <v>0.6037153601646423</v>
      </c>
      <c r="Q160" s="41">
        <v>0.5041999816894531</v>
      </c>
      <c r="R160" s="41">
        <v>0.37220606207847595</v>
      </c>
      <c r="S160" s="49">
        <v>0.5103498101234436</v>
      </c>
      <c r="T160" s="41">
        <v>0.40966302156448364</v>
      </c>
      <c r="U160" s="41">
        <v>0.4548368752002716</v>
      </c>
      <c r="V160" s="41">
        <v>0.46939244866371155</v>
      </c>
      <c r="W160" s="41">
        <v>0.38677677512168884</v>
      </c>
      <c r="X160" s="41">
        <v>0.6361114978790283</v>
      </c>
      <c r="Y160" s="41">
        <v>0.46396318078041077</v>
      </c>
      <c r="Z160" s="41">
        <v>0.543338418006897</v>
      </c>
      <c r="AA160" s="41">
        <v>0.5286656618118286</v>
      </c>
      <c r="AB160" s="41">
        <v>0.5405516624450684</v>
      </c>
      <c r="AC160" s="41">
        <v>0.40068867802619934</v>
      </c>
      <c r="AD160" s="41">
        <v>0.5616498589515686</v>
      </c>
      <c r="AE160" s="41">
        <v>0.7544964551925659</v>
      </c>
      <c r="AF160" s="41">
        <v>0.9479222297668457</v>
      </c>
      <c r="AG160" s="41">
        <v>0.3859797716140747</v>
      </c>
      <c r="AH160" s="41">
        <v>0.3833402693271637</v>
      </c>
      <c r="AI160" s="41">
        <v>0.5624179244041443</v>
      </c>
      <c r="AJ160" s="41">
        <v>0.4325263202190399</v>
      </c>
      <c r="AK160" s="41">
        <v>0.6056925654411316</v>
      </c>
      <c r="AL160" s="41">
        <v>0.4545336663722992</v>
      </c>
      <c r="AM160" s="41">
        <v>0.6034920811653137</v>
      </c>
      <c r="AN160" s="41">
        <v>0.3958333432674408</v>
      </c>
      <c r="AO160" s="41">
        <v>0.582823634147644</v>
      </c>
      <c r="AP160" s="41">
        <v>0.4313063621520996</v>
      </c>
      <c r="AQ160" s="41">
        <v>0.36763450503349304</v>
      </c>
      <c r="AR160" s="41">
        <v>0.5203968286514282</v>
      </c>
      <c r="AS160" s="41">
        <v>0.41521766781806946</v>
      </c>
      <c r="AT160" s="41">
        <v>0.40676844120025635</v>
      </c>
      <c r="AU160" s="41">
        <v>0.3997759521007538</v>
      </c>
      <c r="AV160" s="41">
        <v>0.3534081280231476</v>
      </c>
      <c r="AW160" s="41">
        <v>0.36159273982048035</v>
      </c>
      <c r="AX160" s="41">
        <v>0.4386742115020752</v>
      </c>
      <c r="AY160" s="41">
        <v>0.3423149883747101</v>
      </c>
      <c r="AZ160" s="41">
        <v>0.43892979621887207</v>
      </c>
      <c r="BA160" s="41">
        <v>1.0124711990356445</v>
      </c>
      <c r="BB160" s="41">
        <v>0.5631952881813049</v>
      </c>
      <c r="BC160" s="41">
        <v>0.4369127154350281</v>
      </c>
      <c r="BD160" s="41">
        <v>0.8021305799484253</v>
      </c>
      <c r="BE160" s="41">
        <v>1.7496120929718018</v>
      </c>
      <c r="BF160" s="41">
        <v>1.1833330392837524</v>
      </c>
      <c r="BG160" s="41">
        <v>1.0246611833572388</v>
      </c>
      <c r="BH160" s="41">
        <v>1.1217374801635742</v>
      </c>
      <c r="BI160" s="41">
        <v>1.4289870262145996</v>
      </c>
      <c r="BJ160" s="41">
        <v>0.6090891361236572</v>
      </c>
      <c r="BK160" s="41">
        <v>0.611528217792511</v>
      </c>
      <c r="BL160" s="41">
        <v>0.6699958443641663</v>
      </c>
    </row>
    <row r="161" ht="12.75" customHeight="1">
      <c r="A161" s="45" t="s">
        <v>345</v>
      </c>
      <c r="B161" s="41">
        <v>0.4807857573032379</v>
      </c>
      <c r="C161" s="41">
        <v>0.4770994484424591</v>
      </c>
      <c r="D161" s="41">
        <v>0.3905012011528015</v>
      </c>
      <c r="E161" s="41">
        <v>0.41801801323890686</v>
      </c>
      <c r="F161" s="41">
        <v>0.5517048239707947</v>
      </c>
      <c r="G161" s="41">
        <v>0.39280790090560913</v>
      </c>
      <c r="H161" s="41">
        <v>0.3824111819267273</v>
      </c>
      <c r="I161" s="41">
        <v>0.4336897134780884</v>
      </c>
      <c r="J161" s="41">
        <v>0.515625</v>
      </c>
      <c r="K161" s="41">
        <v>0.5390205383300781</v>
      </c>
      <c r="L161" s="41">
        <v>0.5215803384780884</v>
      </c>
      <c r="M161" s="41">
        <v>0.47392547130584717</v>
      </c>
      <c r="N161" s="41">
        <v>0.5413483381271362</v>
      </c>
      <c r="O161" s="41">
        <v>0.7000924944877625</v>
      </c>
      <c r="P161" s="49">
        <v>0.7714554071426392</v>
      </c>
      <c r="Q161" s="41">
        <v>0.515625</v>
      </c>
      <c r="R161" s="41">
        <v>0.501223623752594</v>
      </c>
      <c r="S161" s="49">
        <v>0.6656056642532349</v>
      </c>
      <c r="T161" s="41">
        <v>0.4809175729751587</v>
      </c>
      <c r="U161" s="41">
        <v>0.6047155261039734</v>
      </c>
      <c r="V161" s="41">
        <v>0.468572199344635</v>
      </c>
      <c r="W161" s="41">
        <v>0.476477712392807</v>
      </c>
      <c r="X161" s="41">
        <v>0.5357250571250916</v>
      </c>
      <c r="Y161" s="41">
        <v>0.46319714188575745</v>
      </c>
      <c r="Z161" s="41">
        <v>0.5123456716537476</v>
      </c>
      <c r="AA161" s="41">
        <v>0.5509135723114014</v>
      </c>
      <c r="AB161" s="41">
        <v>0.5932482481002808</v>
      </c>
      <c r="AC161" s="41">
        <v>0.5279642939567566</v>
      </c>
      <c r="AD161" s="41">
        <v>0.6268966197967529</v>
      </c>
      <c r="AE161" s="41">
        <v>0.5801843404769897</v>
      </c>
      <c r="AF161" s="41">
        <v>0.6053986549377441</v>
      </c>
      <c r="AG161" s="41">
        <v>0.534736156463623</v>
      </c>
      <c r="AH161" s="41">
        <v>0.5310388803482056</v>
      </c>
      <c r="AI161" s="41">
        <v>0.574015736579895</v>
      </c>
      <c r="AJ161" s="41">
        <v>0.6250307559967041</v>
      </c>
      <c r="AK161" s="41">
        <v>0.4877421259880066</v>
      </c>
      <c r="AL161" s="41">
        <v>0.5395567417144775</v>
      </c>
      <c r="AM161" s="41">
        <v>0.5767033696174622</v>
      </c>
      <c r="AN161" s="41">
        <v>0.5735964775085449</v>
      </c>
      <c r="AO161" s="41">
        <v>0.4247451722621918</v>
      </c>
      <c r="AP161" s="41">
        <v>0.40219563245773315</v>
      </c>
      <c r="AQ161" s="41">
        <v>0.5097033381462097</v>
      </c>
      <c r="AR161" s="41">
        <v>0.46994704008102417</v>
      </c>
      <c r="AS161" s="41">
        <v>0.46127310395240784</v>
      </c>
      <c r="AT161" s="41">
        <v>0.5155401229858398</v>
      </c>
      <c r="AU161" s="41">
        <v>0.4651441276073456</v>
      </c>
      <c r="AV161" s="41">
        <v>0.6968252658843994</v>
      </c>
      <c r="AW161" s="41">
        <v>0.4778991639614105</v>
      </c>
      <c r="AX161" s="41">
        <v>0.6078535318374634</v>
      </c>
      <c r="AY161" s="41">
        <v>0.48738959431648254</v>
      </c>
      <c r="AZ161" s="41">
        <v>0.500748872756958</v>
      </c>
      <c r="BA161" s="41">
        <v>0.7429391741752625</v>
      </c>
      <c r="BB161" s="41">
        <v>0.5817768573760986</v>
      </c>
      <c r="BC161" s="41">
        <v>0.5273221135139465</v>
      </c>
      <c r="BD161" s="41">
        <v>0.5404947400093079</v>
      </c>
      <c r="BE161" s="41">
        <v>0.5460261702537537</v>
      </c>
      <c r="BF161" s="41">
        <v>0.541087806224823</v>
      </c>
      <c r="BG161" s="41">
        <v>0.578645646572113</v>
      </c>
      <c r="BH161" s="41">
        <v>0.5845798254013062</v>
      </c>
      <c r="BI161" s="41">
        <v>0.6792604327201843</v>
      </c>
      <c r="BJ161" s="41">
        <v>0.7116013169288635</v>
      </c>
      <c r="BK161" s="41">
        <v>0.6425714492797852</v>
      </c>
      <c r="BL161" s="41">
        <v>0.5622904896736145</v>
      </c>
    </row>
    <row r="162" ht="12.75" customHeight="1">
      <c r="A162" s="45" t="s">
        <v>347</v>
      </c>
      <c r="B162" s="41">
        <v>0.7788218855857849</v>
      </c>
      <c r="C162" s="41">
        <v>0.6967839598655701</v>
      </c>
      <c r="D162" s="41">
        <v>0.48761090636253357</v>
      </c>
      <c r="E162" s="41">
        <v>0.652714192867279</v>
      </c>
      <c r="F162" s="41">
        <v>0.8118810653686523</v>
      </c>
      <c r="G162" s="41">
        <v>0.6867939829826355</v>
      </c>
      <c r="H162" s="41">
        <v>0.4090856611728668</v>
      </c>
      <c r="I162" s="41">
        <v>0.6344752311706543</v>
      </c>
      <c r="J162" s="41">
        <v>0.6156129240989685</v>
      </c>
      <c r="K162" s="41">
        <v>0.7186027765274048</v>
      </c>
      <c r="L162" s="41">
        <v>0.7029216885566711</v>
      </c>
      <c r="M162" s="41">
        <v>0.7771300673484802</v>
      </c>
      <c r="N162" s="41">
        <v>0.7477893233299255</v>
      </c>
      <c r="O162" s="41">
        <v>0.8201292157173157</v>
      </c>
      <c r="P162" s="49">
        <v>0.7785909175872803</v>
      </c>
      <c r="Q162" s="41">
        <v>0.765625</v>
      </c>
      <c r="R162" s="41">
        <v>0.7553689479827881</v>
      </c>
      <c r="S162" s="49">
        <v>0.8637735247612</v>
      </c>
      <c r="T162" s="41">
        <v>0.8151671886444092</v>
      </c>
      <c r="U162" s="41">
        <v>0.7754190564155579</v>
      </c>
      <c r="V162" s="41">
        <v>0.7694299221038818</v>
      </c>
      <c r="W162" s="41">
        <v>0.78171306848526</v>
      </c>
      <c r="X162" s="41">
        <v>0.7187547087669373</v>
      </c>
      <c r="Y162" s="41">
        <v>0.7751033902168274</v>
      </c>
      <c r="Z162" s="41">
        <v>0.7627314925193787</v>
      </c>
      <c r="AA162" s="41">
        <v>0.7631037831306458</v>
      </c>
      <c r="AB162" s="41">
        <v>0.7608278393745422</v>
      </c>
      <c r="AC162" s="41">
        <v>0.7301768064498901</v>
      </c>
      <c r="AD162" s="41">
        <v>0.6600933074951172</v>
      </c>
      <c r="AE162" s="41">
        <v>0.6985086798667908</v>
      </c>
      <c r="AF162" s="41">
        <v>0.7419044375419617</v>
      </c>
      <c r="AG162" s="41">
        <v>0.7025478482246399</v>
      </c>
      <c r="AH162" s="41">
        <v>0.7005791664123535</v>
      </c>
      <c r="AI162" s="41">
        <v>0.688574492931366</v>
      </c>
      <c r="AJ162" s="41">
        <v>0.6329092979431152</v>
      </c>
      <c r="AK162" s="41">
        <v>0.6841328740119934</v>
      </c>
      <c r="AL162" s="41">
        <v>0.6420305967330933</v>
      </c>
      <c r="AM162" s="41">
        <v>0.7028625011444092</v>
      </c>
      <c r="AN162" s="41">
        <v>0.733695924282074</v>
      </c>
      <c r="AO162" s="41">
        <v>0.5740697979927063</v>
      </c>
      <c r="AP162" s="41">
        <v>0.6548141837120056</v>
      </c>
      <c r="AQ162" s="41">
        <v>0.6569130420684814</v>
      </c>
      <c r="AR162" s="41">
        <v>0.6545813083648682</v>
      </c>
      <c r="AS162" s="41">
        <v>0.6741551160812378</v>
      </c>
      <c r="AT162" s="41">
        <v>0.735561728477478</v>
      </c>
      <c r="AU162" s="41">
        <v>0.6245662569999695</v>
      </c>
      <c r="AV162" s="41">
        <v>0.7609959244728088</v>
      </c>
      <c r="AW162" s="41">
        <v>0.6958908438682556</v>
      </c>
      <c r="AX162" s="41">
        <v>0.660886824131012</v>
      </c>
      <c r="AY162" s="41">
        <v>0.6299300789833069</v>
      </c>
      <c r="AZ162" s="41">
        <v>0.5770018696784973</v>
      </c>
      <c r="BA162" s="41">
        <v>0.5924059748649597</v>
      </c>
      <c r="BB162" s="41">
        <v>0.6391041874885559</v>
      </c>
      <c r="BC162" s="41">
        <v>0.7122852802276611</v>
      </c>
      <c r="BD162" s="41">
        <v>0.6839889883995056</v>
      </c>
      <c r="BE162" s="41">
        <v>0.5809230804443359</v>
      </c>
      <c r="BF162" s="41">
        <v>0.5915879011154175</v>
      </c>
      <c r="BG162" s="41">
        <v>0.7123421430587769</v>
      </c>
      <c r="BH162" s="41">
        <v>0.560661256313324</v>
      </c>
      <c r="BI162" s="41">
        <v>0.6342445611953735</v>
      </c>
      <c r="BJ162" s="41">
        <v>0.6432645916938782</v>
      </c>
      <c r="BK162" s="41">
        <v>0.6949125528335571</v>
      </c>
      <c r="BL162" s="41">
        <v>0.665134608745575</v>
      </c>
    </row>
    <row r="163" ht="12.75" customHeight="1">
      <c r="A163" s="45" t="s">
        <v>349</v>
      </c>
      <c r="B163" s="41">
        <v>0.8997419476509094</v>
      </c>
      <c r="C163" s="41">
        <v>0.8134914636611938</v>
      </c>
      <c r="D163" s="41">
        <v>0.678783655166626</v>
      </c>
      <c r="E163" s="41">
        <v>0.8553106188774109</v>
      </c>
      <c r="F163" s="41">
        <v>0.8592163324356079</v>
      </c>
      <c r="G163" s="41">
        <v>0.7876808047294617</v>
      </c>
      <c r="H163" s="41">
        <v>0.7425717115402222</v>
      </c>
      <c r="I163" s="41">
        <v>0.8067125678062439</v>
      </c>
      <c r="J163" s="41">
        <v>0.8107175230979919</v>
      </c>
      <c r="K163" s="41">
        <v>0.8682140111923218</v>
      </c>
      <c r="L163" s="41">
        <v>0.8840476870536804</v>
      </c>
      <c r="M163" s="41">
        <v>0.9095155596733093</v>
      </c>
      <c r="N163" s="41">
        <v>0.8996180295944214</v>
      </c>
      <c r="O163" s="41">
        <v>0.8471788167953491</v>
      </c>
      <c r="P163" s="49">
        <v>0.9869027733802795</v>
      </c>
      <c r="Q163" s="41">
        <v>0.942217230796814</v>
      </c>
      <c r="R163" s="41">
        <v>0.7834398150444031</v>
      </c>
      <c r="S163" s="49">
        <v>0.9469859600067139</v>
      </c>
      <c r="T163" s="41">
        <v>0.6553691625595093</v>
      </c>
      <c r="U163" s="41">
        <v>0.8401166200637817</v>
      </c>
      <c r="V163" s="41">
        <v>0.9291201233863831</v>
      </c>
      <c r="W163" s="41">
        <v>0.8578977584838867</v>
      </c>
      <c r="X163" s="41">
        <v>0.727433979511261</v>
      </c>
      <c r="Y163" s="41">
        <v>0.8375107645988464</v>
      </c>
      <c r="Z163" s="41">
        <v>0.92312091588974</v>
      </c>
      <c r="AA163" s="41">
        <v>0.8882257342338562</v>
      </c>
      <c r="AB163" s="41">
        <v>0.8834100365638733</v>
      </c>
      <c r="AC163" s="41">
        <v>0.9075273275375366</v>
      </c>
      <c r="AD163" s="41">
        <v>0.8357478380203247</v>
      </c>
      <c r="AE163" s="41">
        <v>0.8293688893318176</v>
      </c>
      <c r="AF163" s="41">
        <v>0.9357978105545044</v>
      </c>
      <c r="AG163" s="41">
        <v>0.8652368783950806</v>
      </c>
      <c r="AH163" s="41">
        <v>0.9635098576545715</v>
      </c>
      <c r="AI163" s="41">
        <v>0.7937065958976746</v>
      </c>
      <c r="AJ163" s="41">
        <v>0.8661795258522034</v>
      </c>
      <c r="AK163" s="41">
        <v>0.8990402221679688</v>
      </c>
      <c r="AL163" s="41">
        <v>0.9054566621780396</v>
      </c>
      <c r="AM163" s="41">
        <v>0.837139904499054</v>
      </c>
      <c r="AN163" s="41">
        <v>0.7583268284797668</v>
      </c>
      <c r="AO163" s="41">
        <v>0.6809545755386353</v>
      </c>
      <c r="AP163" s="41">
        <v>0.6873683333396912</v>
      </c>
      <c r="AQ163" s="41">
        <v>0.758666455745697</v>
      </c>
      <c r="AR163" s="41">
        <v>0.8578650951385498</v>
      </c>
      <c r="AS163" s="41">
        <v>0.828903317451477</v>
      </c>
      <c r="AT163" s="41">
        <v>0.8222713470458984</v>
      </c>
      <c r="AU163" s="41">
        <v>0.8885034322738647</v>
      </c>
      <c r="AV163" s="41">
        <v>0.9807606339454651</v>
      </c>
      <c r="AW163" s="41">
        <v>0.729411244392395</v>
      </c>
      <c r="AX163" s="41">
        <v>0.6905952095985413</v>
      </c>
      <c r="AY163" s="41">
        <v>0.9005589485168457</v>
      </c>
      <c r="AZ163" s="41">
        <v>0.8310230374336243</v>
      </c>
      <c r="BA163" s="41">
        <v>0.8906998038291931</v>
      </c>
      <c r="BB163" s="41">
        <v>0.8292338848114014</v>
      </c>
      <c r="BC163" s="41">
        <v>0.8101924061775208</v>
      </c>
      <c r="BD163" s="41">
        <v>0.8714673519134521</v>
      </c>
      <c r="BE163" s="41">
        <v>0.8893490433692932</v>
      </c>
      <c r="BF163" s="41">
        <v>0.7281829714775085</v>
      </c>
      <c r="BG163" s="41">
        <v>0.7195408344268799</v>
      </c>
      <c r="BH163" s="41">
        <v>0.7168692946434021</v>
      </c>
      <c r="BI163" s="41">
        <v>0.8718926906585693</v>
      </c>
      <c r="BJ163" s="41">
        <v>0.740990936756134</v>
      </c>
      <c r="BK163" s="41">
        <v>0.8682437539100647</v>
      </c>
      <c r="BL163" s="41">
        <v>0.9725455641746521</v>
      </c>
    </row>
    <row r="164" ht="12.75" customHeight="1">
      <c r="A164" s="45" t="s">
        <v>351</v>
      </c>
      <c r="B164" s="41">
        <v>0.5726316571235657</v>
      </c>
      <c r="C164" s="41">
        <v>0.6227649450302124</v>
      </c>
      <c r="D164" s="41">
        <v>0.724711000919342</v>
      </c>
      <c r="E164" s="41">
        <v>0.44715267419815063</v>
      </c>
      <c r="F164" s="41">
        <v>0.5405411720275879</v>
      </c>
      <c r="G164" s="41">
        <v>0.40918636322021484</v>
      </c>
      <c r="H164" s="41">
        <v>0.5416050553321838</v>
      </c>
      <c r="I164" s="41">
        <v>0.5285207033157349</v>
      </c>
      <c r="J164" s="41">
        <v>0.4034089148044586</v>
      </c>
      <c r="K164" s="41">
        <v>0.5094638466835022</v>
      </c>
      <c r="L164" s="41">
        <v>0.5180453062057495</v>
      </c>
      <c r="M164" s="41">
        <v>0.5831722617149353</v>
      </c>
      <c r="N164" s="41">
        <v>0.62526535987854</v>
      </c>
      <c r="O164" s="41">
        <v>0.6707012057304382</v>
      </c>
      <c r="P164" s="49">
        <v>0.8127864599227905</v>
      </c>
      <c r="Q164" s="41">
        <v>0.6434853672981262</v>
      </c>
      <c r="R164" s="41">
        <v>0.5121998190879822</v>
      </c>
      <c r="S164" s="49">
        <v>0.789465069770813</v>
      </c>
      <c r="T164" s="41">
        <v>0.345206618309021</v>
      </c>
      <c r="U164" s="41">
        <v>0.6380621790885925</v>
      </c>
      <c r="V164" s="41">
        <v>0.6983008980751038</v>
      </c>
      <c r="W164" s="41">
        <v>0.5029922127723694</v>
      </c>
      <c r="X164" s="41">
        <v>0.5432131886482239</v>
      </c>
      <c r="Y164" s="41">
        <v>0.5</v>
      </c>
      <c r="Z164" s="41">
        <v>0.623138964176178</v>
      </c>
      <c r="AA164" s="41">
        <v>0.6581398248672485</v>
      </c>
      <c r="AB164" s="41">
        <v>0.5928621888160706</v>
      </c>
      <c r="AC164" s="41">
        <v>0.6307153105735779</v>
      </c>
      <c r="AD164" s="41">
        <v>0.680272102355957</v>
      </c>
      <c r="AE164" s="41">
        <v>0.38344940543174744</v>
      </c>
      <c r="AF164" s="41">
        <v>0.6733088493347168</v>
      </c>
      <c r="AG164" s="41">
        <v>0.4243665635585785</v>
      </c>
      <c r="AH164" s="41">
        <v>0.5135139226913452</v>
      </c>
      <c r="AI164" s="41">
        <v>0.7357987761497498</v>
      </c>
      <c r="AJ164" s="41">
        <v>0.5158358216285706</v>
      </c>
      <c r="AK164" s="41">
        <v>0.571006715297699</v>
      </c>
      <c r="AL164" s="41">
        <v>0.5984835028648376</v>
      </c>
      <c r="AM164" s="41">
        <v>0.8348490595817566</v>
      </c>
      <c r="AN164" s="41">
        <v>0.5337857604026794</v>
      </c>
      <c r="AO164" s="41">
        <v>0.41537946462631226</v>
      </c>
      <c r="AP164" s="41">
        <v>0.5321593284606934</v>
      </c>
      <c r="AQ164" s="41">
        <v>0.49982506036758423</v>
      </c>
      <c r="AR164" s="41">
        <v>0.5365172028541565</v>
      </c>
      <c r="AS164" s="41">
        <v>0.6529321670532227</v>
      </c>
      <c r="AT164" s="41">
        <v>0.6005807518959045</v>
      </c>
      <c r="AU164" s="41">
        <v>0.33091863989830017</v>
      </c>
      <c r="AV164" s="41">
        <v>0.6772931218147278</v>
      </c>
      <c r="AW164" s="41">
        <v>0.3653925657272339</v>
      </c>
      <c r="AX164" s="41">
        <v>0.47429993748664856</v>
      </c>
      <c r="AY164" s="41">
        <v>0.5330678224563599</v>
      </c>
      <c r="AZ164" s="41">
        <v>0.5418421030044556</v>
      </c>
      <c r="BA164" s="41">
        <v>0.48081174492836</v>
      </c>
      <c r="BB164" s="41">
        <v>0.4284588098526001</v>
      </c>
      <c r="BC164" s="41">
        <v>0.5315601229667664</v>
      </c>
      <c r="BD164" s="41">
        <v>0.5747511386871338</v>
      </c>
      <c r="BE164" s="41">
        <v>0.6294796466827393</v>
      </c>
      <c r="BF164" s="41">
        <v>0.6912593841552734</v>
      </c>
      <c r="BG164" s="41">
        <v>0.41213420033454895</v>
      </c>
      <c r="BH164" s="41">
        <v>0.3194834291934967</v>
      </c>
      <c r="BI164" s="41">
        <v>0.6951776742935181</v>
      </c>
      <c r="BJ164" s="41">
        <v>0.7549395561218262</v>
      </c>
      <c r="BK164" s="41">
        <v>0.7788639068603516</v>
      </c>
      <c r="BL164" s="41">
        <v>0.7073875665664673</v>
      </c>
    </row>
    <row r="165" ht="12.75" customHeight="1">
      <c r="A165" s="45" t="s">
        <v>355</v>
      </c>
      <c r="B165" s="41">
        <v>0.17301423847675323</v>
      </c>
      <c r="C165" s="41">
        <v>0.37815219163894653</v>
      </c>
      <c r="D165" s="41">
        <v>0.3524932861328125</v>
      </c>
      <c r="E165" s="41">
        <v>0.3005799651145935</v>
      </c>
      <c r="F165" s="41">
        <v>0.23102311789989471</v>
      </c>
      <c r="G165" s="41">
        <v>0.3675830066204071</v>
      </c>
      <c r="H165" s="41">
        <v>0.38741445541381836</v>
      </c>
      <c r="I165" s="41">
        <v>0.396563321352005</v>
      </c>
      <c r="J165" s="41">
        <v>0.28125</v>
      </c>
      <c r="K165" s="41">
        <v>0.2938709557056427</v>
      </c>
      <c r="L165" s="41">
        <v>0.28236889839172363</v>
      </c>
      <c r="M165" s="41">
        <v>0.14887800812721252</v>
      </c>
      <c r="N165" s="41">
        <v>0.26278647780418396</v>
      </c>
      <c r="O165" s="41">
        <v>0.4821774661540985</v>
      </c>
      <c r="P165" s="49">
        <v>0.44067132472991943</v>
      </c>
      <c r="Q165" s="41">
        <v>0.21728414297103882</v>
      </c>
      <c r="R165" s="41">
        <v>0.2068488895893097</v>
      </c>
      <c r="S165" s="49">
        <v>0.29157909750938416</v>
      </c>
      <c r="T165" s="41">
        <v>0.26407590508461</v>
      </c>
      <c r="U165" s="41">
        <v>0.164188951253891</v>
      </c>
      <c r="V165" s="41">
        <v>0.28505489230155945</v>
      </c>
      <c r="W165" s="41">
        <v>0.2581639587879181</v>
      </c>
      <c r="X165" s="41">
        <v>0.1832931637763977</v>
      </c>
      <c r="Y165" s="41">
        <v>0.303021639585495</v>
      </c>
      <c r="Z165" s="41">
        <v>0.28960904479026794</v>
      </c>
      <c r="AA165" s="41">
        <v>0.20264074206352234</v>
      </c>
      <c r="AB165" s="41">
        <v>0.28626319766044617</v>
      </c>
      <c r="AC165" s="41">
        <v>0.31735533475875854</v>
      </c>
      <c r="AD165" s="41">
        <v>0.1633996069431305</v>
      </c>
      <c r="AE165" s="41">
        <v>0.13089478015899658</v>
      </c>
      <c r="AF165" s="41">
        <v>0.20593754947185516</v>
      </c>
      <c r="AG165" s="41">
        <v>0.17238274216651917</v>
      </c>
      <c r="AH165" s="41">
        <v>0.135467067360878</v>
      </c>
      <c r="AI165" s="41">
        <v>0.21575622260570526</v>
      </c>
      <c r="AJ165" s="41">
        <v>0.18779920041561127</v>
      </c>
      <c r="AK165" s="41">
        <v>0.22518157958984375</v>
      </c>
      <c r="AL165" s="41">
        <v>0.23169979453086853</v>
      </c>
      <c r="AM165" s="41">
        <v>0.23644337058067322</v>
      </c>
      <c r="AN165" s="41">
        <v>0.12047145515680313</v>
      </c>
      <c r="AO165" s="41">
        <v>0.29661059379577637</v>
      </c>
      <c r="AP165" s="41">
        <v>0.301013708114624</v>
      </c>
      <c r="AQ165" s="41">
        <v>0.17161893844604492</v>
      </c>
      <c r="AR165" s="41">
        <v>0.37847569584846497</v>
      </c>
      <c r="AS165" s="41">
        <v>0.18150164186954498</v>
      </c>
      <c r="AT165" s="41">
        <v>0.07418234646320343</v>
      </c>
      <c r="AU165" s="41">
        <v>0.09392008185386658</v>
      </c>
      <c r="AV165" s="41">
        <v>0.13390932977199554</v>
      </c>
      <c r="AW165" s="41">
        <v>0.1253083050251007</v>
      </c>
      <c r="AX165" s="41">
        <v>0.12006618827581406</v>
      </c>
      <c r="AY165" s="41">
        <v>0.10244198888540268</v>
      </c>
      <c r="AZ165" s="41">
        <v>0.11082444339990616</v>
      </c>
      <c r="BA165" s="41">
        <v>0.14684167504310608</v>
      </c>
      <c r="BB165" s="41">
        <v>0.08771181106567383</v>
      </c>
      <c r="BC165" s="41">
        <v>0.0749480351805687</v>
      </c>
      <c r="BD165" s="41">
        <v>0.14028050005435944</v>
      </c>
      <c r="BE165" s="41">
        <v>0.15625</v>
      </c>
      <c r="BF165" s="41">
        <v>0.12079411000013351</v>
      </c>
      <c r="BG165" s="41">
        <v>0.08877815306186676</v>
      </c>
      <c r="BH165" s="41">
        <v>0.16354110836982727</v>
      </c>
      <c r="BI165" s="41">
        <v>0.14710670709609985</v>
      </c>
      <c r="BJ165" s="41">
        <v>0.11851832270622253</v>
      </c>
      <c r="BK165" s="41">
        <v>0.1131574809551239</v>
      </c>
      <c r="BL165" s="41">
        <v>0.11186369508504868</v>
      </c>
    </row>
    <row r="166" ht="12.75" customHeight="1">
      <c r="A166" s="45" t="s">
        <v>357</v>
      </c>
      <c r="B166" s="41">
        <v>0.82079017162323</v>
      </c>
      <c r="C166" s="41">
        <v>0.8857595324516296</v>
      </c>
      <c r="D166" s="41">
        <v>0.7952315211296082</v>
      </c>
      <c r="E166" s="41">
        <v>0.9042181372642517</v>
      </c>
      <c r="F166" s="41">
        <v>0.91694176197052</v>
      </c>
      <c r="G166" s="41">
        <v>0.8602447509765625</v>
      </c>
      <c r="H166" s="41">
        <v>0.9036546349525452</v>
      </c>
      <c r="I166" s="41">
        <v>0.8659659028053284</v>
      </c>
      <c r="J166" s="41">
        <v>0.8038060665130615</v>
      </c>
      <c r="K166" s="41">
        <v>0.9109803438186646</v>
      </c>
      <c r="L166" s="41">
        <v>0.8786529302597046</v>
      </c>
      <c r="M166" s="41">
        <v>0.8703305125236511</v>
      </c>
      <c r="N166" s="41">
        <v>0.890625</v>
      </c>
      <c r="O166" s="41">
        <v>0.9482914805412292</v>
      </c>
      <c r="P166" s="49">
        <v>0.9472945928573608</v>
      </c>
      <c r="Q166" s="41">
        <v>0.8712886571884155</v>
      </c>
      <c r="R166" s="41">
        <v>0.7556437253952026</v>
      </c>
      <c r="S166" s="49">
        <v>0.9122700095176697</v>
      </c>
      <c r="T166" s="41">
        <v>0.6208974719047546</v>
      </c>
      <c r="U166" s="41">
        <v>0.824221134185791</v>
      </c>
      <c r="V166" s="41">
        <v>0.9159649610519409</v>
      </c>
      <c r="W166" s="41">
        <v>0.9067063331604004</v>
      </c>
      <c r="X166" s="41">
        <v>0.8558198809623718</v>
      </c>
      <c r="Y166" s="41">
        <v>0.921875</v>
      </c>
      <c r="Z166" s="41">
        <v>0.8877314925193787</v>
      </c>
      <c r="AA166" s="41">
        <v>0.9327909350395203</v>
      </c>
      <c r="AB166" s="41">
        <v>0.9072242379188538</v>
      </c>
      <c r="AC166" s="41">
        <v>0.8919392824172974</v>
      </c>
      <c r="AD166" s="41">
        <v>0.9018864035606384</v>
      </c>
      <c r="AE166" s="41">
        <v>0.8109382390975952</v>
      </c>
      <c r="AF166" s="41">
        <v>0.967088520526886</v>
      </c>
      <c r="AG166" s="41">
        <v>0.950421154499054</v>
      </c>
      <c r="AH166" s="41">
        <v>0.9563388228416443</v>
      </c>
      <c r="AI166" s="41">
        <v>0.9244750738143921</v>
      </c>
      <c r="AJ166" s="41">
        <v>0.919691801071167</v>
      </c>
      <c r="AK166" s="41">
        <v>0.9430141448974609</v>
      </c>
      <c r="AL166" s="41">
        <v>0.9410185813903809</v>
      </c>
      <c r="AM166" s="41">
        <v>0.9355596899986267</v>
      </c>
      <c r="AN166" s="41">
        <v>0.9141760468482971</v>
      </c>
      <c r="AO166" s="41">
        <v>0.8662716746330261</v>
      </c>
      <c r="AP166" s="41">
        <v>0.911993145942688</v>
      </c>
      <c r="AQ166" s="41">
        <v>0.8383107781410217</v>
      </c>
      <c r="AR166" s="41">
        <v>0.9423553347587585</v>
      </c>
      <c r="AS166" s="41">
        <v>0.9206058382987976</v>
      </c>
      <c r="AT166" s="41">
        <v>0.858606219291687</v>
      </c>
      <c r="AU166" s="41">
        <v>0.8816707730293274</v>
      </c>
      <c r="AV166" s="41">
        <v>0.9536687135696411</v>
      </c>
      <c r="AW166" s="41">
        <v>0.8365076780319214</v>
      </c>
      <c r="AX166" s="41">
        <v>0.8495543599128723</v>
      </c>
      <c r="AY166" s="41">
        <v>0.9056532979011536</v>
      </c>
      <c r="AZ166" s="41">
        <v>0.9222493171691895</v>
      </c>
      <c r="BA166" s="41">
        <v>0.9599007964134216</v>
      </c>
      <c r="BB166" s="41">
        <v>0.8274653553962708</v>
      </c>
      <c r="BC166" s="41">
        <v>0.9158291220664978</v>
      </c>
      <c r="BD166" s="41">
        <v>0.9443710446357727</v>
      </c>
      <c r="BE166" s="41">
        <v>0.9127892255783081</v>
      </c>
      <c r="BF166" s="41">
        <v>0.9391084313392639</v>
      </c>
      <c r="BG166" s="41">
        <v>0.908046543598175</v>
      </c>
      <c r="BH166" s="41">
        <v>0.9280807971954346</v>
      </c>
      <c r="BI166" s="41">
        <v>0.9019296169281006</v>
      </c>
      <c r="BJ166" s="41">
        <v>0.939338743686676</v>
      </c>
      <c r="BK166" s="41">
        <v>0.958039402961731</v>
      </c>
      <c r="BL166" s="41">
        <v>0.8999550938606262</v>
      </c>
    </row>
    <row r="167" ht="12.75" customHeight="1">
      <c r="A167" s="45" t="s">
        <v>359</v>
      </c>
      <c r="B167" s="41">
        <v>0.35550037026405334</v>
      </c>
      <c r="C167" s="41">
        <v>0.4021632969379425</v>
      </c>
      <c r="D167" s="41">
        <v>0.36865776777267456</v>
      </c>
      <c r="E167" s="41">
        <v>0.2994128465652466</v>
      </c>
      <c r="F167" s="41">
        <v>0.4823981523513794</v>
      </c>
      <c r="G167" s="41">
        <v>0.33099231123924255</v>
      </c>
      <c r="H167" s="41">
        <v>0.48857563734054565</v>
      </c>
      <c r="I167" s="41">
        <v>0.47381821274757385</v>
      </c>
      <c r="J167" s="41">
        <v>0.43280646204948425</v>
      </c>
      <c r="K167" s="41">
        <v>0.39301735162734985</v>
      </c>
      <c r="L167" s="41">
        <v>0.42229577898979187</v>
      </c>
      <c r="M167" s="41">
        <v>0.3860515058040619</v>
      </c>
      <c r="N167" s="41">
        <v>0.41572049260139465</v>
      </c>
      <c r="O167" s="41">
        <v>0.710248589515686</v>
      </c>
      <c r="P167" s="49">
        <v>0.5555961728096008</v>
      </c>
      <c r="Q167" s="41">
        <v>0.4987628757953644</v>
      </c>
      <c r="R167" s="41">
        <v>0.43598923087120056</v>
      </c>
      <c r="S167" s="49">
        <v>0.5478181838989258</v>
      </c>
      <c r="T167" s="41">
        <v>0.3516915738582611</v>
      </c>
      <c r="U167" s="41">
        <v>0.5225829482078552</v>
      </c>
      <c r="V167" s="41">
        <v>0.42626309394836426</v>
      </c>
      <c r="W167" s="41">
        <v>0.34511232376098633</v>
      </c>
      <c r="X167" s="41">
        <v>0.4060382544994354</v>
      </c>
      <c r="Y167" s="41">
        <v>0.50333172082901</v>
      </c>
      <c r="Z167" s="41">
        <v>0.4480452835559845</v>
      </c>
      <c r="AA167" s="41">
        <v>0.6204379200935364</v>
      </c>
      <c r="AB167" s="41">
        <v>0.45405319333076477</v>
      </c>
      <c r="AC167" s="41">
        <v>0.5748392939567566</v>
      </c>
      <c r="AD167" s="41">
        <v>0.48848679661750793</v>
      </c>
      <c r="AE167" s="41">
        <v>0.4433947801589966</v>
      </c>
      <c r="AF167" s="41">
        <v>0.4969446361064911</v>
      </c>
      <c r="AG167" s="41">
        <v>0.38039207458496094</v>
      </c>
      <c r="AH167" s="41">
        <v>0.4424751400947571</v>
      </c>
      <c r="AI167" s="41">
        <v>0.3653133511543274</v>
      </c>
      <c r="AJ167" s="41">
        <v>0.4251948893070221</v>
      </c>
      <c r="AK167" s="41">
        <v>0.4773286283016205</v>
      </c>
      <c r="AL167" s="41">
        <v>0.47410041093826294</v>
      </c>
      <c r="AM167" s="41">
        <v>0.5605596899986267</v>
      </c>
      <c r="AN167" s="41">
        <v>0.5797101855278015</v>
      </c>
      <c r="AO167" s="41">
        <v>0.38203364610671997</v>
      </c>
      <c r="AP167" s="41">
        <v>0.34391865134239197</v>
      </c>
      <c r="AQ167" s="41">
        <v>0.3626444935798645</v>
      </c>
      <c r="AR167" s="41">
        <v>0.4125421941280365</v>
      </c>
      <c r="AS167" s="41">
        <v>0.3111518323421478</v>
      </c>
      <c r="AT167" s="41">
        <v>0.2607400715351105</v>
      </c>
      <c r="AU167" s="41">
        <v>0.444004088640213</v>
      </c>
      <c r="AV167" s="41">
        <v>0.4821101129055023</v>
      </c>
      <c r="AW167" s="41">
        <v>0.32054826617240906</v>
      </c>
      <c r="AX167" s="41">
        <v>0.4226427972316742</v>
      </c>
      <c r="AY167" s="41">
        <v>0.38948318362236023</v>
      </c>
      <c r="AZ167" s="41">
        <v>0.4782905876636505</v>
      </c>
      <c r="BA167" s="41">
        <v>0.5175299644470215</v>
      </c>
      <c r="BB167" s="41">
        <v>0.4364613890647888</v>
      </c>
      <c r="BC167" s="41">
        <v>0.44962072372436523</v>
      </c>
      <c r="BD167" s="41">
        <v>0.4530778229236603</v>
      </c>
      <c r="BE167" s="41">
        <v>0.4869215488433838</v>
      </c>
      <c r="BF167" s="41">
        <v>0.5460363030433655</v>
      </c>
      <c r="BG167" s="41">
        <v>0.5102870464324951</v>
      </c>
      <c r="BH167" s="41">
        <v>0.5082636475563049</v>
      </c>
      <c r="BI167" s="41">
        <v>0.4123794734477997</v>
      </c>
      <c r="BJ167" s="41">
        <v>0.5830466747283936</v>
      </c>
      <c r="BK167" s="41">
        <v>0.5354623794555664</v>
      </c>
      <c r="BL167" s="41">
        <v>0.4201195538043976</v>
      </c>
    </row>
    <row r="168" ht="12.75" customHeight="1">
      <c r="A168" s="45" t="s">
        <v>363</v>
      </c>
      <c r="B168" s="41">
        <v>0.0016149001894518733</v>
      </c>
      <c r="C168" s="41">
        <v>0.030708961188793182</v>
      </c>
      <c r="D168" s="41">
        <v>0.07601583749055862</v>
      </c>
      <c r="E168" s="41">
        <v>0.06107129529118538</v>
      </c>
      <c r="F168" s="41">
        <v>0.04015407711267471</v>
      </c>
      <c r="G168" s="41">
        <v>0.034111138433218</v>
      </c>
      <c r="H168" s="41">
        <v>0.1564374417066574</v>
      </c>
      <c r="I168" s="41">
        <v>0.07992822676897049</v>
      </c>
      <c r="J168" s="41">
        <v>0.07535257935523987</v>
      </c>
      <c r="K168" s="41">
        <v>0.03203612193465233</v>
      </c>
      <c r="L168" s="41">
        <v>0.044900406152009964</v>
      </c>
      <c r="M168" s="41">
        <v>0.0045032077468931675</v>
      </c>
      <c r="N168" s="41">
        <v>0.0011053313501179218</v>
      </c>
      <c r="O168" s="41">
        <v>0.0</v>
      </c>
      <c r="P168" s="49">
        <v>0.03125</v>
      </c>
      <c r="Q168" s="41">
        <v>0.032487113028764725</v>
      </c>
      <c r="R168" s="41">
        <v>0.010329989716410637</v>
      </c>
      <c r="S168" s="49">
        <v>0.025882937014102936</v>
      </c>
      <c r="T168" s="41">
        <v>0.007017368450760841</v>
      </c>
      <c r="U168" s="41">
        <v>0.030375886708498</v>
      </c>
      <c r="V168" s="41">
        <v>0.022296030074357986</v>
      </c>
      <c r="W168" s="41">
        <v>0.022646430879831314</v>
      </c>
      <c r="X168" s="41">
        <v>0.027104346081614494</v>
      </c>
      <c r="Y168" s="41">
        <v>0.021771639585494995</v>
      </c>
      <c r="Z168" s="41">
        <v>0.007265942171216011</v>
      </c>
      <c r="AA168" s="41">
        <v>0.02438049577176571</v>
      </c>
      <c r="AB168" s="41">
        <v>0.011841046623885632</v>
      </c>
      <c r="AC168" s="41">
        <v>0.007483927067369223</v>
      </c>
      <c r="AD168" s="41">
        <v>0.020945243537425995</v>
      </c>
      <c r="AE168" s="41">
        <v>0.050212834030389786</v>
      </c>
      <c r="AF168" s="41">
        <v>0.07140451669692993</v>
      </c>
      <c r="AG168" s="41">
        <v>0.0</v>
      </c>
      <c r="AH168" s="41">
        <v>6.207184633240104E-4</v>
      </c>
      <c r="AI168" s="41">
        <v>0.04581691324710846</v>
      </c>
      <c r="AJ168" s="41">
        <v>0.01369625423103571</v>
      </c>
      <c r="AK168" s="41">
        <v>0.03523191064596176</v>
      </c>
      <c r="AL168" s="41">
        <v>0.009431224316358566</v>
      </c>
      <c r="AM168" s="41">
        <v>0.02104892209172249</v>
      </c>
      <c r="AN168" s="41">
        <v>0.0</v>
      </c>
      <c r="AO168" s="41">
        <v>0.04889781028032303</v>
      </c>
      <c r="AP168" s="41">
        <v>0.015625</v>
      </c>
      <c r="AQ168" s="41">
        <v>0.006531755439937115</v>
      </c>
      <c r="AR168" s="41">
        <v>0.02877081371843815</v>
      </c>
      <c r="AS168" s="41">
        <v>0.006823694799095392</v>
      </c>
      <c r="AT168" s="41">
        <v>0.007254599127918482</v>
      </c>
      <c r="AU168" s="41">
        <v>0.014556010253727436</v>
      </c>
      <c r="AV168" s="41">
        <v>7.957586203701794E-4</v>
      </c>
      <c r="AW168" s="41">
        <v>0.005428881384432316</v>
      </c>
      <c r="AX168" s="41">
        <v>0.015451142564415932</v>
      </c>
      <c r="AY168" s="41">
        <v>0.001532269292511046</v>
      </c>
      <c r="AZ168" s="41">
        <v>0.006056159269064665</v>
      </c>
      <c r="BA168" s="41">
        <v>0.0071682496927678585</v>
      </c>
      <c r="BB168" s="41">
        <v>0.022194864228367805</v>
      </c>
      <c r="BC168" s="41">
        <v>0.0073985266499221325</v>
      </c>
      <c r="BD168" s="41">
        <v>0.02750302478671074</v>
      </c>
      <c r="BE168" s="41">
        <v>0.21280807256698608</v>
      </c>
      <c r="BF168" s="41">
        <v>0.12326998263597488</v>
      </c>
      <c r="BG168" s="41">
        <v>0.020871486514806747</v>
      </c>
      <c r="BH168" s="41">
        <v>0.059316400438547134</v>
      </c>
      <c r="BI168" s="41">
        <v>0.0377812385559082</v>
      </c>
      <c r="BJ168" s="41">
        <v>0.00723213329911232</v>
      </c>
      <c r="BK168" s="41">
        <v>0.029236316680908203</v>
      </c>
      <c r="BL168" s="41">
        <v>0.006946125999093056</v>
      </c>
    </row>
    <row r="169" ht="12.75" customHeight="1">
      <c r="A169" s="45" t="s">
        <v>365</v>
      </c>
      <c r="B169" s="41">
        <v>0.005938748363405466</v>
      </c>
      <c r="C169" s="41">
        <v>0.07703472673892975</v>
      </c>
      <c r="D169" s="41">
        <v>0.16295339167118073</v>
      </c>
      <c r="E169" s="41">
        <v>0.1664421558380127</v>
      </c>
      <c r="F169" s="41">
        <v>0.08525855094194412</v>
      </c>
      <c r="G169" s="41">
        <v>0.06284760683774948</v>
      </c>
      <c r="H169" s="41">
        <v>0.2559933364391327</v>
      </c>
      <c r="I169" s="41">
        <v>0.17743268609046936</v>
      </c>
      <c r="J169" s="41">
        <v>0.16494393348693848</v>
      </c>
      <c r="K169" s="41">
        <v>0.09728187322616577</v>
      </c>
      <c r="L169" s="41">
        <v>0.11321861296892166</v>
      </c>
      <c r="M169" s="41">
        <v>0.021608682349324226</v>
      </c>
      <c r="N169" s="41">
        <v>0.11836801469326019</v>
      </c>
      <c r="O169" s="41">
        <v>0.01939070224761963</v>
      </c>
      <c r="P169" s="49">
        <v>0.10275174677371979</v>
      </c>
      <c r="Q169" s="41">
        <v>0.056543171405792236</v>
      </c>
      <c r="R169" s="41">
        <v>0.003263002960011363</v>
      </c>
      <c r="S169" s="49">
        <v>0.06100461632013321</v>
      </c>
      <c r="T169" s="41">
        <v>0.03114747256040573</v>
      </c>
      <c r="U169" s="41">
        <v>0.03796985745429993</v>
      </c>
      <c r="V169" s="41">
        <v>0.06021706014871597</v>
      </c>
      <c r="W169" s="41">
        <v>0.021743789315223694</v>
      </c>
      <c r="X169" s="41">
        <v>0.14538471400737762</v>
      </c>
      <c r="Y169" s="41">
        <v>0.05805770307779312</v>
      </c>
      <c r="Z169" s="41">
        <v>0.07484565675258636</v>
      </c>
      <c r="AA169" s="41">
        <v>0.07147711515426636</v>
      </c>
      <c r="AB169" s="41">
        <v>0.07104627788066864</v>
      </c>
      <c r="AC169" s="41">
        <v>0.014967854134738445</v>
      </c>
      <c r="AD169" s="41">
        <v>0.05585398152470589</v>
      </c>
      <c r="AE169" s="41">
        <v>0.17343676090240479</v>
      </c>
      <c r="AF169" s="41">
        <v>0.2527065575122833</v>
      </c>
      <c r="AG169" s="41">
        <v>0.0232943594455719</v>
      </c>
      <c r="AH169" s="41">
        <v>0.0075872172601521015</v>
      </c>
      <c r="AI169" s="41">
        <v>0.08508855849504471</v>
      </c>
      <c r="AJ169" s="41">
        <v>0.035900238901376724</v>
      </c>
      <c r="AK169" s="41">
        <v>0.08455658704042435</v>
      </c>
      <c r="AL169" s="41">
        <v>0.04659388214349747</v>
      </c>
      <c r="AM169" s="41">
        <v>0.10163290053606033</v>
      </c>
      <c r="AN169" s="41">
        <v>0.022644896060228348</v>
      </c>
      <c r="AO169" s="41">
        <v>0.10618629306554794</v>
      </c>
      <c r="AP169" s="41">
        <v>0.036908820271492004</v>
      </c>
      <c r="AQ169" s="41">
        <v>0.01306351087987423</v>
      </c>
      <c r="AR169" s="41">
        <v>0.07715658098459244</v>
      </c>
      <c r="AS169" s="41">
        <v>0.013647389598190784</v>
      </c>
      <c r="AT169" s="41">
        <v>0.029018396511673927</v>
      </c>
      <c r="AU169" s="41">
        <v>0.007278005126863718</v>
      </c>
      <c r="AV169" s="41">
        <v>0.008445875719189644</v>
      </c>
      <c r="AW169" s="41">
        <v>0.011972754262387753</v>
      </c>
      <c r="AX169" s="41">
        <v>0.035287898033857346</v>
      </c>
      <c r="AY169" s="41">
        <v>0.0029938772786408663</v>
      </c>
      <c r="AZ169" s="41">
        <v>0.035923972725868225</v>
      </c>
      <c r="BA169" s="41">
        <v>0.28779447078704834</v>
      </c>
      <c r="BB169" s="41">
        <v>0.08375515788793564</v>
      </c>
      <c r="BC169" s="41">
        <v>0.0</v>
      </c>
      <c r="BD169" s="41">
        <v>0.22538039088249207</v>
      </c>
      <c r="BE169" s="41">
        <v>0.5878080725669861</v>
      </c>
      <c r="BF169" s="41">
        <v>0.35841310024261475</v>
      </c>
      <c r="BG169" s="41">
        <v>0.26860591769218445</v>
      </c>
      <c r="BH169" s="41">
        <v>0.32113829255104065</v>
      </c>
      <c r="BI169" s="41">
        <v>0.5168781876564026</v>
      </c>
      <c r="BJ169" s="41">
        <v>0.0723213329911232</v>
      </c>
      <c r="BK169" s="41">
        <v>0.04313245043158531</v>
      </c>
      <c r="BL169" s="41">
        <v>0.06946126371622086</v>
      </c>
    </row>
    <row r="170" ht="12.75" customHeight="1">
      <c r="A170" s="45" t="s">
        <v>367</v>
      </c>
      <c r="B170" s="41">
        <v>0.012040716595947742</v>
      </c>
      <c r="C170" s="41">
        <v>0.08510544896125793</v>
      </c>
      <c r="D170" s="41">
        <v>0.11258813738822937</v>
      </c>
      <c r="E170" s="41">
        <v>0.16283279657363892</v>
      </c>
      <c r="F170" s="41">
        <v>0.11606162786483765</v>
      </c>
      <c r="G170" s="41">
        <v>0.04920315369963646</v>
      </c>
      <c r="H170" s="41">
        <v>0.19670389592647552</v>
      </c>
      <c r="I170" s="41">
        <v>0.2103981375694275</v>
      </c>
      <c r="J170" s="41">
        <v>0.09775041788816452</v>
      </c>
      <c r="K170" s="41">
        <v>0.06727109104394913</v>
      </c>
      <c r="L170" s="41">
        <v>0.10509014874696732</v>
      </c>
      <c r="M170" s="41">
        <v>0.03349849581718445</v>
      </c>
      <c r="N170" s="41">
        <v>0.11836801469326019</v>
      </c>
      <c r="O170" s="41">
        <v>0.07109923660755157</v>
      </c>
      <c r="P170" s="49">
        <v>0.13638025522232056</v>
      </c>
      <c r="Q170" s="41">
        <v>0.08183634281158447</v>
      </c>
      <c r="R170" s="41">
        <v>0.025279713794589043</v>
      </c>
      <c r="S170" s="49">
        <v>0.09012892842292786</v>
      </c>
      <c r="T170" s="41">
        <v>0.03816484287381172</v>
      </c>
      <c r="U170" s="41">
        <v>0.05315780267119408</v>
      </c>
      <c r="V170" s="41">
        <v>0.053546030074357986</v>
      </c>
      <c r="W170" s="41">
        <v>0.009053215384483337</v>
      </c>
      <c r="X170" s="41">
        <v>0.13028909265995026</v>
      </c>
      <c r="Y170" s="41">
        <v>0.050800491124391556</v>
      </c>
      <c r="Z170" s="41">
        <v>0.12789347767829895</v>
      </c>
      <c r="AA170" s="41">
        <v>0.0994747132062912</v>
      </c>
      <c r="AB170" s="41">
        <v>0.12433099001646042</v>
      </c>
      <c r="AC170" s="41">
        <v>0.04490356147289276</v>
      </c>
      <c r="AD170" s="41">
        <v>0.15151728689670563</v>
      </c>
      <c r="AE170" s="41">
        <v>0.19751350581645966</v>
      </c>
      <c r="AF170" s="41">
        <v>0.29047781229019165</v>
      </c>
      <c r="AG170" s="41">
        <v>0.029352059587836266</v>
      </c>
      <c r="AH170" s="41">
        <v>0.041798993945121765</v>
      </c>
      <c r="AI170" s="41">
        <v>0.09817910194396973</v>
      </c>
      <c r="AJ170" s="41">
        <v>0.04959649220108986</v>
      </c>
      <c r="AK170" s="41">
        <v>0.1525707244873047</v>
      </c>
      <c r="AL170" s="41">
        <v>0.06517520546913147</v>
      </c>
      <c r="AM170" s="41">
        <v>0.1474768966436386</v>
      </c>
      <c r="AN170" s="41">
        <v>0.03985510393977165</v>
      </c>
      <c r="AO170" s="41">
        <v>0.09440621733665466</v>
      </c>
      <c r="AP170" s="41">
        <v>0.045439213514328</v>
      </c>
      <c r="AQ170" s="41">
        <v>0.014705882407724857</v>
      </c>
      <c r="AR170" s="41">
        <v>0.08113611489534378</v>
      </c>
      <c r="AS170" s="41">
        <v>0.061413250863552094</v>
      </c>
      <c r="AT170" s="41">
        <v>0.037162091583013535</v>
      </c>
      <c r="AU170" s="41">
        <v>0.04460860416293144</v>
      </c>
      <c r="AV170" s="41">
        <v>0.010833151638507843</v>
      </c>
      <c r="AW170" s="41">
        <v>0.010857762768864632</v>
      </c>
      <c r="AX170" s="41">
        <v>0.05460182577371597</v>
      </c>
      <c r="AY170" s="41">
        <v>0.004455484915524721</v>
      </c>
      <c r="AZ170" s="41">
        <v>0.0636163279414177</v>
      </c>
      <c r="BA170" s="41">
        <v>0.38417521119117737</v>
      </c>
      <c r="BB170" s="41">
        <v>0.12391192466020584</v>
      </c>
      <c r="BC170" s="41">
        <v>0.09618084877729416</v>
      </c>
      <c r="BD170" s="41">
        <v>0.2159138172864914</v>
      </c>
      <c r="BE170" s="41">
        <v>0.615662693977356</v>
      </c>
      <c r="BF170" s="41">
        <v>0.3683165907859802</v>
      </c>
      <c r="BG170" s="41">
        <v>0.40185046195983887</v>
      </c>
      <c r="BH170" s="41">
        <v>0.40794941782951355</v>
      </c>
      <c r="BI170" s="41">
        <v>0.5409942865371704</v>
      </c>
      <c r="BJ170" s="41">
        <v>0.1962023228406906</v>
      </c>
      <c r="BK170" s="41">
        <v>0.20582608878612518</v>
      </c>
      <c r="BL170" s="41">
        <v>0.2602550983428955</v>
      </c>
    </row>
    <row r="171" ht="12.75" customHeight="1">
      <c r="A171" s="90" t="s">
        <v>369</v>
      </c>
      <c r="B171" s="102">
        <v>3.6577632427215576</v>
      </c>
      <c r="C171" s="102">
        <v>2.586421489715576</v>
      </c>
      <c r="D171" s="102">
        <v>2.166562080383301</v>
      </c>
      <c r="E171" s="102">
        <v>2.883094310760498</v>
      </c>
      <c r="F171" s="102">
        <v>3.1172375679016113</v>
      </c>
      <c r="G171" s="102">
        <v>2.853792667388916</v>
      </c>
      <c r="H171" s="102">
        <v>2.450977325439453</v>
      </c>
      <c r="I171" s="102">
        <v>2.881012439727783</v>
      </c>
      <c r="J171" s="102">
        <v>2.3281631469726562</v>
      </c>
      <c r="K171" s="102">
        <v>2.8121626377105713</v>
      </c>
      <c r="L171" s="102">
        <v>2.5879666805267334</v>
      </c>
      <c r="M171" s="102">
        <v>3.316725015640259</v>
      </c>
      <c r="N171" s="102">
        <v>2.975640296936035</v>
      </c>
      <c r="O171" s="102">
        <v>3.709876775741577</v>
      </c>
      <c r="P171" s="49">
        <v>3.4342727661132812</v>
      </c>
      <c r="Q171" s="102">
        <v>3.291886329650879</v>
      </c>
      <c r="R171" s="102">
        <v>3.4671733379364014</v>
      </c>
      <c r="S171" s="49"/>
      <c r="T171" s="102">
        <v>3.122311592102051</v>
      </c>
      <c r="U171" s="102">
        <v>3.027573823928833</v>
      </c>
      <c r="V171" s="102">
        <v>3.2392687797546387</v>
      </c>
      <c r="W171" s="102">
        <v>3.1159839630126953</v>
      </c>
      <c r="X171" s="102">
        <v>3.0166566371917725</v>
      </c>
      <c r="Y171" s="102">
        <v>2.8973312377929688</v>
      </c>
      <c r="Z171" s="102">
        <v>3.207627296447754</v>
      </c>
      <c r="AA171" s="102">
        <v>3.090583086013794</v>
      </c>
      <c r="AB171" s="102">
        <v>3.068288803100586</v>
      </c>
      <c r="AC171" s="102">
        <v>3.1910977363586426</v>
      </c>
      <c r="AD171" s="102">
        <v>2.7667441368103027</v>
      </c>
      <c r="AE171" s="102">
        <v>3.0320584774017334</v>
      </c>
      <c r="AF171" s="102">
        <v>3.1190128326416016</v>
      </c>
      <c r="AG171" s="102">
        <v>3.694105386734009</v>
      </c>
      <c r="AH171" s="102">
        <v>3.0102460384368896</v>
      </c>
      <c r="AI171" s="102">
        <v>3.190704107284546</v>
      </c>
      <c r="AJ171" s="102">
        <v>2.8702120780944824</v>
      </c>
      <c r="AK171" s="102">
        <v>2.8096189498901367</v>
      </c>
      <c r="AL171" s="102">
        <v>3.478623628616333</v>
      </c>
      <c r="AM171" s="102">
        <v>3.5325374603271484</v>
      </c>
      <c r="AN171" s="102">
        <v>3.2896878719329834</v>
      </c>
      <c r="AO171" s="102">
        <v>2.6106979846954346</v>
      </c>
      <c r="AP171" s="102">
        <v>2.8888888359069824</v>
      </c>
      <c r="AQ171" s="102">
        <v>2.887472152709961</v>
      </c>
      <c r="AR171" s="102">
        <v>3.1218764781951904</v>
      </c>
      <c r="AS171" s="102">
        <v>3.092808961868286</v>
      </c>
      <c r="AT171" s="102">
        <v>3.398012638092041</v>
      </c>
      <c r="AU171" s="102">
        <v>3.0884077548980713</v>
      </c>
      <c r="AV171" s="102">
        <v>3.6564061641693115</v>
      </c>
      <c r="AW171" s="102">
        <v>3.1487810611724854</v>
      </c>
      <c r="AX171" s="102">
        <v>3.1476590633392334</v>
      </c>
      <c r="AY171" s="102">
        <v>3.3164093494415283</v>
      </c>
      <c r="AZ171" s="102">
        <v>2.808084011077881</v>
      </c>
      <c r="BA171" s="102">
        <v>2.3002169132232666</v>
      </c>
      <c r="BB171" s="102">
        <v>2.6326088905334473</v>
      </c>
      <c r="BC171" s="102">
        <v>2.667722463607788</v>
      </c>
      <c r="BD171" s="102">
        <v>2.932793378829956</v>
      </c>
      <c r="BE171" s="102">
        <v>2.7613134384155273</v>
      </c>
      <c r="BF171" s="102">
        <v>2.592271327972412</v>
      </c>
      <c r="BG171" s="102">
        <v>2.5970406532287598</v>
      </c>
      <c r="BH171" s="102">
        <v>2.623971700668335</v>
      </c>
      <c r="BI171" s="102">
        <v>2.9474306106567383</v>
      </c>
      <c r="BJ171" s="102">
        <v>3.0187807083129883</v>
      </c>
      <c r="BK171" s="102">
        <v>3.0855555534362793</v>
      </c>
      <c r="BL171" s="102">
        <v>3.0694475173950195</v>
      </c>
    </row>
    <row r="172" ht="12.75" customHeight="1">
      <c r="A172" s="45" t="s">
        <v>483</v>
      </c>
      <c r="B172" s="41">
        <v>0.024530675262212753</v>
      </c>
      <c r="C172" s="41">
        <v>0.006141745485365391</v>
      </c>
      <c r="D172" s="41">
        <v>0.008567987009882927</v>
      </c>
      <c r="E172" s="41">
        <v>0.04993384703993797</v>
      </c>
      <c r="F172" s="41">
        <v>0.028692983090877533</v>
      </c>
      <c r="G172" s="41">
        <v>0.011628126725554466</v>
      </c>
      <c r="H172" s="41">
        <v>0.04451299086213112</v>
      </c>
      <c r="I172" s="41">
        <v>0.01568617857992649</v>
      </c>
      <c r="J172" s="41">
        <v>0.12475767731666565</v>
      </c>
      <c r="K172" s="41">
        <v>0.053010426461696625</v>
      </c>
      <c r="L172" s="41">
        <v>0.008507434278726578</v>
      </c>
      <c r="M172" s="41">
        <v>0.0038831480778753757</v>
      </c>
      <c r="N172" s="41">
        <v>0.016129227355122566</v>
      </c>
      <c r="O172" s="41">
        <v>0.0621892511844635</v>
      </c>
      <c r="P172" s="49">
        <v>0.0185629203915596</v>
      </c>
      <c r="Q172" s="41">
        <v>0.006003192160278559</v>
      </c>
      <c r="R172" s="41">
        <v>0.010101145133376122</v>
      </c>
      <c r="S172" s="49"/>
      <c r="T172" s="41">
        <v>0.0021949042566120625</v>
      </c>
      <c r="U172" s="41">
        <v>0.04371129721403122</v>
      </c>
      <c r="V172" s="41">
        <v>0.003288200357928872</v>
      </c>
      <c r="W172" s="41">
        <v>0.05685047432780266</v>
      </c>
      <c r="X172" s="41">
        <v>0.006678209640085697</v>
      </c>
      <c r="Y172" s="41">
        <v>0.004504036623984575</v>
      </c>
      <c r="Z172" s="41">
        <v>0.01713893748819828</v>
      </c>
      <c r="AA172" s="41">
        <v>0.00439616572111845</v>
      </c>
      <c r="AB172" s="41">
        <v>0.016250310465693474</v>
      </c>
      <c r="AC172" s="41">
        <v>0.01018846221268177</v>
      </c>
      <c r="AD172" s="41">
        <v>0.015185089781880379</v>
      </c>
      <c r="AE172" s="41">
        <v>0.008851250633597374</v>
      </c>
      <c r="AF172" s="41">
        <v>0.010361040942370892</v>
      </c>
      <c r="AG172" s="41">
        <v>0.014482368715107441</v>
      </c>
      <c r="AH172" s="41">
        <v>0.20950496196746826</v>
      </c>
      <c r="AI172" s="41">
        <v>0.008539794012904167</v>
      </c>
      <c r="AJ172" s="41">
        <v>0.04653828218579292</v>
      </c>
      <c r="AK172" s="41">
        <v>0.07324586063623428</v>
      </c>
      <c r="AL172" s="41">
        <v>0.005401842296123505</v>
      </c>
      <c r="AM172" s="41">
        <v>0.07029318064451218</v>
      </c>
      <c r="AN172" s="41">
        <v>0.003447279566898942</v>
      </c>
      <c r="AO172" s="41">
        <v>0.01934235915541649</v>
      </c>
      <c r="AP172" s="41">
        <v>0.06680594384670258</v>
      </c>
      <c r="AQ172" s="41">
        <v>0.415351927280426</v>
      </c>
      <c r="AR172" s="41">
        <v>0.013755605556070805</v>
      </c>
      <c r="AS172" s="41">
        <v>0.010524437762796879</v>
      </c>
      <c r="AT172" s="41">
        <v>0.0635942816734314</v>
      </c>
      <c r="AU172" s="41">
        <v>0.0022097791079431772</v>
      </c>
      <c r="AV172" s="41">
        <v>0.0021765308920294046</v>
      </c>
      <c r="AW172" s="41">
        <v>0.003349889535456896</v>
      </c>
      <c r="AX172" s="41">
        <v>0.013875982724130154</v>
      </c>
      <c r="AY172" s="41">
        <v>0.003877578768879175</v>
      </c>
      <c r="AZ172" s="41">
        <v>0.008325946517288685</v>
      </c>
      <c r="BA172" s="41">
        <v>0.07377239316701889</v>
      </c>
      <c r="BB172" s="41">
        <v>0.029615258798003197</v>
      </c>
      <c r="BC172" s="41">
        <v>0.020555468276143074</v>
      </c>
      <c r="BD172" s="41">
        <v>0.007065870799124241</v>
      </c>
      <c r="BE172" s="41">
        <v>0.002292199060320854</v>
      </c>
      <c r="BF172" s="41">
        <v>0.008631930686533451</v>
      </c>
      <c r="BG172" s="41">
        <v>0.004909838549792767</v>
      </c>
      <c r="BH172" s="41">
        <v>0.023378850892186165</v>
      </c>
      <c r="BI172" s="41">
        <v>0.011259250342845917</v>
      </c>
      <c r="BJ172" s="41"/>
      <c r="BK172" s="41"/>
      <c r="BL172" s="41"/>
    </row>
    <row r="173" ht="12.75" customHeight="1">
      <c r="A173" s="45" t="s">
        <v>484</v>
      </c>
      <c r="B173" s="41">
        <v>1102.0</v>
      </c>
      <c r="C173" s="41">
        <v>193.0</v>
      </c>
      <c r="D173" s="41">
        <v>192.0</v>
      </c>
      <c r="E173" s="41">
        <v>195.0</v>
      </c>
      <c r="F173" s="41">
        <v>194.0</v>
      </c>
      <c r="G173" s="41">
        <v>197.0</v>
      </c>
      <c r="H173" s="41">
        <v>192.0</v>
      </c>
      <c r="I173" s="41">
        <v>294.0</v>
      </c>
      <c r="J173" s="41">
        <v>192.0</v>
      </c>
      <c r="K173" s="41">
        <v>193.0</v>
      </c>
      <c r="L173" s="41">
        <v>195.0</v>
      </c>
      <c r="M173" s="41">
        <v>300.0</v>
      </c>
      <c r="N173" s="41">
        <v>192.0</v>
      </c>
      <c r="O173" s="41">
        <v>203.0</v>
      </c>
      <c r="P173" s="49">
        <v>192.0</v>
      </c>
      <c r="Q173" s="41">
        <v>192.0</v>
      </c>
      <c r="R173" s="41">
        <v>199.0</v>
      </c>
      <c r="S173" s="49"/>
      <c r="T173" s="41">
        <v>198.0</v>
      </c>
      <c r="U173" s="41">
        <v>200.0</v>
      </c>
      <c r="V173" s="41">
        <v>192.0</v>
      </c>
      <c r="W173" s="41">
        <v>194.0</v>
      </c>
      <c r="X173" s="41">
        <v>197.0</v>
      </c>
      <c r="Y173" s="41">
        <v>192.0</v>
      </c>
      <c r="Z173" s="41">
        <v>192.0</v>
      </c>
      <c r="AA173" s="41">
        <v>395.0</v>
      </c>
      <c r="AB173" s="41">
        <v>391.0</v>
      </c>
      <c r="AC173" s="41">
        <v>192.0</v>
      </c>
      <c r="AD173" s="41">
        <v>196.0</v>
      </c>
      <c r="AE173" s="41">
        <v>192.0</v>
      </c>
      <c r="AF173" s="41">
        <v>197.0</v>
      </c>
      <c r="AG173" s="41">
        <v>300.0</v>
      </c>
      <c r="AH173" s="41">
        <v>206.0</v>
      </c>
      <c r="AI173" s="41">
        <v>201.0</v>
      </c>
      <c r="AJ173" s="41">
        <v>193.0</v>
      </c>
      <c r="AK173" s="41">
        <v>192.0</v>
      </c>
      <c r="AL173" s="41">
        <v>192.0</v>
      </c>
      <c r="AM173" s="41">
        <v>200.0</v>
      </c>
      <c r="AN173" s="41">
        <v>192.0</v>
      </c>
      <c r="AO173" s="41">
        <v>200.0</v>
      </c>
      <c r="AP173" s="41">
        <v>192.0</v>
      </c>
      <c r="AQ173" s="41">
        <v>204.0</v>
      </c>
      <c r="AR173" s="41">
        <v>295.0</v>
      </c>
      <c r="AS173" s="41">
        <v>197.0</v>
      </c>
      <c r="AT173" s="41">
        <v>194.0</v>
      </c>
      <c r="AU173" s="41">
        <v>194.0</v>
      </c>
      <c r="AV173" s="41">
        <v>319.0</v>
      </c>
      <c r="AW173" s="41">
        <v>593.0</v>
      </c>
      <c r="AX173" s="41">
        <v>428.0</v>
      </c>
      <c r="AY173" s="41">
        <v>1024.0</v>
      </c>
      <c r="AZ173" s="41">
        <v>289.0</v>
      </c>
      <c r="BA173" s="41">
        <v>194.0</v>
      </c>
      <c r="BB173" s="41">
        <v>195.0</v>
      </c>
      <c r="BC173" s="41">
        <v>192.0</v>
      </c>
      <c r="BD173" s="41">
        <v>202.0</v>
      </c>
      <c r="BE173" s="41">
        <v>192.0</v>
      </c>
      <c r="BF173" s="41">
        <v>390.0</v>
      </c>
      <c r="BG173" s="41">
        <v>198.0</v>
      </c>
      <c r="BH173" s="41">
        <v>313.0</v>
      </c>
      <c r="BI173" s="41">
        <v>196.0</v>
      </c>
      <c r="BJ173" s="41">
        <v>194.0</v>
      </c>
      <c r="BK173" s="41">
        <v>197.0</v>
      </c>
      <c r="BL173" s="41">
        <v>193.0</v>
      </c>
    </row>
    <row r="174" ht="12.75" customHeight="1">
      <c r="A174" s="45" t="s">
        <v>371</v>
      </c>
      <c r="B174" s="41">
        <v>0.4992937743663788</v>
      </c>
      <c r="C174" s="41">
        <v>0.42354291677474976</v>
      </c>
      <c r="D174" s="41">
        <v>0.36243751645088196</v>
      </c>
      <c r="E174" s="41">
        <v>0.48647573590278625</v>
      </c>
      <c r="F174" s="41">
        <v>0.4247526228427887</v>
      </c>
      <c r="G174" s="41">
        <v>0.41381481289863586</v>
      </c>
      <c r="H174" s="41">
        <v>0.4177664816379547</v>
      </c>
      <c r="I174" s="41">
        <v>0.4089016318321228</v>
      </c>
      <c r="J174" s="41">
        <v>0.3725241720676422</v>
      </c>
      <c r="K174" s="41">
        <v>0.44493573904037476</v>
      </c>
      <c r="L174" s="41">
        <v>0.4222555458545685</v>
      </c>
      <c r="M174" s="41">
        <v>0.47518235445022583</v>
      </c>
      <c r="N174" s="41">
        <v>0.4460156261920929</v>
      </c>
      <c r="O174" s="41">
        <v>0.5296456813812256</v>
      </c>
      <c r="P174" s="49">
        <v>0.47392818331718445</v>
      </c>
      <c r="Q174" s="41">
        <v>0.43349552154541016</v>
      </c>
      <c r="R174" s="41">
        <v>0.4490734040737152</v>
      </c>
      <c r="S174" s="49"/>
      <c r="T174" s="41">
        <v>0.4001428186893463</v>
      </c>
      <c r="U174" s="41">
        <v>0.3847823441028595</v>
      </c>
      <c r="V174" s="41">
        <v>0.39535319805145264</v>
      </c>
      <c r="W174" s="41">
        <v>0.3676512539386749</v>
      </c>
      <c r="X174" s="41">
        <v>0.35470902919769287</v>
      </c>
      <c r="Y174" s="41">
        <v>0.41698315739631653</v>
      </c>
      <c r="Z174" s="41">
        <v>0.41202259063720703</v>
      </c>
      <c r="AA174" s="41">
        <v>0.4317387342453003</v>
      </c>
      <c r="AB174" s="41">
        <v>0.4062282145023346</v>
      </c>
      <c r="AC174" s="41">
        <v>0.5126974582672119</v>
      </c>
      <c r="AD174" s="41">
        <v>0.4373176395893097</v>
      </c>
      <c r="AE174" s="41">
        <v>0.44411709904670715</v>
      </c>
      <c r="AF174" s="41">
        <v>0.4787643849849701</v>
      </c>
      <c r="AG174" s="41">
        <v>0.454028844833374</v>
      </c>
      <c r="AH174" s="41">
        <v>0.3966803550720215</v>
      </c>
      <c r="AI174" s="41">
        <v>0.4668314456939697</v>
      </c>
      <c r="AJ174" s="41">
        <v>0.4135088324546814</v>
      </c>
      <c r="AK174" s="41">
        <v>0.3914208710193634</v>
      </c>
      <c r="AL174" s="41">
        <v>0.44643309712409973</v>
      </c>
      <c r="AM174" s="41">
        <v>0.44026240706443787</v>
      </c>
      <c r="AN174" s="41">
        <v>0.46585631370544434</v>
      </c>
      <c r="AO174" s="41">
        <v>0.3708999454975128</v>
      </c>
      <c r="AP174" s="41">
        <v>0.4417513608932495</v>
      </c>
      <c r="AQ174" s="41">
        <v>0.3858710825443268</v>
      </c>
      <c r="AR174" s="41">
        <v>0.44628697633743286</v>
      </c>
      <c r="AS174" s="41">
        <v>0.38185054063796997</v>
      </c>
      <c r="AT174" s="41">
        <v>0.4065212607383728</v>
      </c>
      <c r="AU174" s="41">
        <v>0.36521703004837036</v>
      </c>
      <c r="AV174" s="41">
        <v>0.45598167181015015</v>
      </c>
      <c r="AW174" s="41">
        <v>0.38241443037986755</v>
      </c>
      <c r="AX174" s="41">
        <v>0.4061238765716553</v>
      </c>
      <c r="AY174" s="41">
        <v>0.41224411129951477</v>
      </c>
      <c r="AZ174" s="41">
        <v>0.362823486328125</v>
      </c>
      <c r="BA174" s="41">
        <v>0.3485487401485443</v>
      </c>
      <c r="BB174" s="41">
        <v>0.3323502540588379</v>
      </c>
      <c r="BC174" s="41">
        <v>0.361630916595459</v>
      </c>
      <c r="BD174" s="41">
        <v>0.4110182225704193</v>
      </c>
      <c r="BE174" s="41">
        <v>0.4033910036087036</v>
      </c>
      <c r="BF174" s="41">
        <v>0.37631356716156006</v>
      </c>
      <c r="BG174" s="41">
        <v>0.3641377389431</v>
      </c>
      <c r="BH174" s="41">
        <v>0.373081773519516</v>
      </c>
      <c r="BI174" s="41">
        <v>0.4350491166114807</v>
      </c>
      <c r="BJ174" s="41">
        <v>0.4093422591686249</v>
      </c>
      <c r="BK174" s="41">
        <v>0.4292941689491272</v>
      </c>
      <c r="BL174" s="41">
        <v>0.43489477038383484</v>
      </c>
    </row>
    <row r="175" ht="12.75" customHeight="1">
      <c r="A175" s="45" t="s">
        <v>377</v>
      </c>
      <c r="B175" s="41">
        <v>2.6395814418792725</v>
      </c>
      <c r="C175" s="41">
        <v>1.6458333730697632</v>
      </c>
      <c r="D175" s="41">
        <v>1.4479870796203613</v>
      </c>
      <c r="E175" s="41">
        <v>2.0337941646575928</v>
      </c>
      <c r="F175" s="41">
        <v>2.2658908367156982</v>
      </c>
      <c r="G175" s="41">
        <v>2.0108935832977295</v>
      </c>
      <c r="H175" s="41">
        <v>1.5408519506454468</v>
      </c>
      <c r="I175" s="41">
        <v>1.9819639921188354</v>
      </c>
      <c r="J175" s="41">
        <v>1.5725866556167603</v>
      </c>
      <c r="K175" s="41">
        <v>1.921222448348999</v>
      </c>
      <c r="L175" s="41">
        <v>1.779934287071228</v>
      </c>
      <c r="M175" s="41">
        <v>2.4301700592041016</v>
      </c>
      <c r="N175" s="41">
        <v>2.138688087463379</v>
      </c>
      <c r="O175" s="41">
        <v>2.792384624481201</v>
      </c>
      <c r="P175" s="49">
        <v>2.5570833683013916</v>
      </c>
      <c r="Q175" s="41">
        <v>2.4595158100128174</v>
      </c>
      <c r="R175" s="41">
        <v>2.577883243560791</v>
      </c>
      <c r="S175" s="49"/>
      <c r="T175" s="41">
        <v>2.3609063625335693</v>
      </c>
      <c r="U175" s="41">
        <v>2.2413907051086426</v>
      </c>
      <c r="V175" s="41">
        <v>2.391350030899048</v>
      </c>
      <c r="W175" s="41">
        <v>2.3462576866149902</v>
      </c>
      <c r="X175" s="41">
        <v>2.2825703620910645</v>
      </c>
      <c r="Y175" s="41">
        <v>2.070887565612793</v>
      </c>
      <c r="Z175" s="41">
        <v>2.408064365386963</v>
      </c>
      <c r="AA175" s="41">
        <v>2.278305768966675</v>
      </c>
      <c r="AB175" s="41">
        <v>2.264761209487915</v>
      </c>
      <c r="AC175" s="41">
        <v>2.2484874725341797</v>
      </c>
      <c r="AD175" s="41">
        <v>1.8904908895492554</v>
      </c>
      <c r="AE175" s="41">
        <v>2.0267839431762695</v>
      </c>
      <c r="AF175" s="41">
        <v>2.2754406929016113</v>
      </c>
      <c r="AG175" s="41">
        <v>2.842644453048706</v>
      </c>
      <c r="AH175" s="41">
        <v>2.2320854663848877</v>
      </c>
      <c r="AI175" s="41">
        <v>2.2468461990356445</v>
      </c>
      <c r="AJ175" s="41">
        <v>2.0815322399139404</v>
      </c>
      <c r="AK175" s="41">
        <v>2.0206539630889893</v>
      </c>
      <c r="AL175" s="41">
        <v>2.557284355163574</v>
      </c>
      <c r="AM175" s="41">
        <v>2.6763687133789062</v>
      </c>
      <c r="AN175" s="41">
        <v>2.4122307300567627</v>
      </c>
      <c r="AO175" s="41">
        <v>1.8686060905456543</v>
      </c>
      <c r="AP175" s="41">
        <v>2.0704848766326904</v>
      </c>
      <c r="AQ175" s="41">
        <v>2.1283321380615234</v>
      </c>
      <c r="AR175" s="41">
        <v>2.2741315364837646</v>
      </c>
      <c r="AS175" s="41">
        <v>2.305539131164551</v>
      </c>
      <c r="AT175" s="41">
        <v>2.4968223571777344</v>
      </c>
      <c r="AU175" s="41">
        <v>2.2494425773620605</v>
      </c>
      <c r="AV175" s="41">
        <v>2.8112072944641113</v>
      </c>
      <c r="AW175" s="41">
        <v>2.3881680965423584</v>
      </c>
      <c r="AX175" s="41">
        <v>2.384312391281128</v>
      </c>
      <c r="AY175" s="41">
        <v>2.5142571926116943</v>
      </c>
      <c r="AZ175" s="41">
        <v>2.066446304321289</v>
      </c>
      <c r="BA175" s="41">
        <v>1.6112685203552246</v>
      </c>
      <c r="BB175" s="41">
        <v>1.9098865985870361</v>
      </c>
      <c r="BC175" s="41">
        <v>1.9414736032485962</v>
      </c>
      <c r="BD175" s="41">
        <v>2.139997959136963</v>
      </c>
      <c r="BE175" s="41">
        <v>1.9419869184494019</v>
      </c>
      <c r="BF175" s="41">
        <v>1.8149951696395874</v>
      </c>
      <c r="BG175" s="41">
        <v>1.8120684623718262</v>
      </c>
      <c r="BH175" s="41">
        <v>1.8748230934143066</v>
      </c>
      <c r="BI175" s="41">
        <v>2.0382297039031982</v>
      </c>
      <c r="BJ175" s="41">
        <v>2.1639297008514404</v>
      </c>
      <c r="BK175" s="41">
        <v>2.238718032836914</v>
      </c>
      <c r="BL175" s="41">
        <v>2.2294983863830566</v>
      </c>
    </row>
    <row r="176" ht="12.75" customHeight="1">
      <c r="A176" s="45" t="s">
        <v>383</v>
      </c>
      <c r="B176" s="41">
        <v>0.5188880562782288</v>
      </c>
      <c r="C176" s="41">
        <v>0.5170451998710632</v>
      </c>
      <c r="D176" s="41">
        <v>0.3561374843120575</v>
      </c>
      <c r="E176" s="41">
        <v>0.3628244698047638</v>
      </c>
      <c r="F176" s="41">
        <v>0.4265940487384796</v>
      </c>
      <c r="G176" s="41">
        <v>0.42908453941345215</v>
      </c>
      <c r="H176" s="41">
        <v>0.4923588037490845</v>
      </c>
      <c r="I176" s="41">
        <v>0.4901469349861145</v>
      </c>
      <c r="J176" s="41">
        <v>0.3830522298812866</v>
      </c>
      <c r="K176" s="41">
        <v>0.4460044801235199</v>
      </c>
      <c r="L176" s="41">
        <v>0.38577690720558167</v>
      </c>
      <c r="M176" s="41">
        <v>0.4113728106021881</v>
      </c>
      <c r="N176" s="41">
        <v>0.39093661308288574</v>
      </c>
      <c r="O176" s="41">
        <v>0.38784655928611755</v>
      </c>
      <c r="P176" s="49">
        <v>0.4032614827156067</v>
      </c>
      <c r="Q176" s="41">
        <v>0.398874968290329</v>
      </c>
      <c r="R176" s="41">
        <v>0.4402168095111847</v>
      </c>
      <c r="S176" s="49"/>
      <c r="T176" s="41">
        <v>0.3612625002861023</v>
      </c>
      <c r="U176" s="41">
        <v>0.4014008641242981</v>
      </c>
      <c r="V176" s="41">
        <v>0.45256561040878296</v>
      </c>
      <c r="W176" s="41">
        <v>0.4020751714706421</v>
      </c>
      <c r="X176" s="41">
        <v>0.37937742471694946</v>
      </c>
      <c r="Y176" s="41">
        <v>0.4094606935977936</v>
      </c>
      <c r="Z176" s="41">
        <v>0.3875405490398407</v>
      </c>
      <c r="AA176" s="41">
        <v>0.38053858280181885</v>
      </c>
      <c r="AB176" s="41">
        <v>0.39729949831962585</v>
      </c>
      <c r="AC176" s="41">
        <v>0.42991286516189575</v>
      </c>
      <c r="AD176" s="41">
        <v>0.43893566727638245</v>
      </c>
      <c r="AE176" s="41">
        <v>0.5611575245857239</v>
      </c>
      <c r="AF176" s="41">
        <v>0.36480775475502014</v>
      </c>
      <c r="AG176" s="41">
        <v>0.3974321782588959</v>
      </c>
      <c r="AH176" s="41">
        <v>0.38148021697998047</v>
      </c>
      <c r="AI176" s="41">
        <v>0.4770265817642212</v>
      </c>
      <c r="AJ176" s="41">
        <v>0.37517091631889343</v>
      </c>
      <c r="AK176" s="41">
        <v>0.397544264793396</v>
      </c>
      <c r="AL176" s="41">
        <v>0.47490623593330383</v>
      </c>
      <c r="AM176" s="41">
        <v>0.41590654850006104</v>
      </c>
      <c r="AN176" s="41">
        <v>0.41160082817077637</v>
      </c>
      <c r="AO176" s="41">
        <v>0.37119197845458984</v>
      </c>
      <c r="AP176" s="41">
        <v>0.3766527771949768</v>
      </c>
      <c r="AQ176" s="41">
        <v>0.37326890230178833</v>
      </c>
      <c r="AR176" s="41">
        <v>0.4014579951763153</v>
      </c>
      <c r="AS176" s="41">
        <v>0.40541940927505493</v>
      </c>
      <c r="AT176" s="41">
        <v>0.4946691393852234</v>
      </c>
      <c r="AU176" s="41">
        <v>0.47374817728996277</v>
      </c>
      <c r="AV176" s="41">
        <v>0.389217346906662</v>
      </c>
      <c r="AW176" s="41">
        <v>0.3781985342502594</v>
      </c>
      <c r="AX176" s="41">
        <v>0.3572230637073517</v>
      </c>
      <c r="AY176" s="41">
        <v>0.3899080157279968</v>
      </c>
      <c r="AZ176" s="41">
        <v>0.3788144290447235</v>
      </c>
      <c r="BA176" s="41">
        <v>0.34039971232414246</v>
      </c>
      <c r="BB176" s="41">
        <v>0.3903721868991852</v>
      </c>
      <c r="BC176" s="41">
        <v>0.3646179735660553</v>
      </c>
      <c r="BD176" s="41">
        <v>0.3817773163318634</v>
      </c>
      <c r="BE176" s="41">
        <v>0.4159354567527771</v>
      </c>
      <c r="BF176" s="41">
        <v>0.400962769985199</v>
      </c>
      <c r="BG176" s="41">
        <v>0.42083457112312317</v>
      </c>
      <c r="BH176" s="41">
        <v>0.3760669231414795</v>
      </c>
      <c r="BI176" s="41">
        <v>0.4741518199443817</v>
      </c>
      <c r="BJ176" s="41">
        <v>0.445508748292923</v>
      </c>
      <c r="BK176" s="41">
        <v>0.41754356026649475</v>
      </c>
      <c r="BL176" s="41">
        <v>0.4050544202327728</v>
      </c>
    </row>
    <row r="177" ht="12.75" customHeight="1">
      <c r="A177" s="45" t="s">
        <v>373</v>
      </c>
      <c r="B177" s="41">
        <v>0.08610884100198746</v>
      </c>
      <c r="C177" s="41">
        <v>0.053871843963861465</v>
      </c>
      <c r="D177" s="41">
        <v>0.012107479386031628</v>
      </c>
      <c r="E177" s="41">
        <v>0.06705091148614883</v>
      </c>
      <c r="F177" s="41">
        <v>0.061606161296367645</v>
      </c>
      <c r="G177" s="41">
        <v>0.03845381364226341</v>
      </c>
      <c r="H177" s="41">
        <v>0.03446055203676224</v>
      </c>
      <c r="I177" s="41">
        <v>0.04022969305515289</v>
      </c>
      <c r="J177" s="41">
        <v>0.027942689135670662</v>
      </c>
      <c r="K177" s="41">
        <v>0.06609758734703064</v>
      </c>
      <c r="L177" s="41">
        <v>0.05302887037396431</v>
      </c>
      <c r="M177" s="41">
        <v>0.0671507939696312</v>
      </c>
      <c r="N177" s="41">
        <v>0.06028933823108673</v>
      </c>
      <c r="O177" s="41">
        <v>0.09233620017766953</v>
      </c>
      <c r="P177" s="49">
        <v>0.078125</v>
      </c>
      <c r="Q177" s="41">
        <v>0.046875</v>
      </c>
      <c r="R177" s="41">
        <v>0.036966435611248016</v>
      </c>
      <c r="S177" s="49"/>
      <c r="T177" s="41">
        <v>0.03114747256040573</v>
      </c>
      <c r="U177" s="41">
        <v>0.02965628169476986</v>
      </c>
      <c r="V177" s="41">
        <v>0.02610093168914318</v>
      </c>
      <c r="W177" s="41">
        <v>0.016301145777106285</v>
      </c>
      <c r="X177" s="41">
        <v>0.009862976148724556</v>
      </c>
      <c r="Y177" s="41">
        <v>0.03569229692220688</v>
      </c>
      <c r="Z177" s="41">
        <v>0.05523405596613884</v>
      </c>
      <c r="AA177" s="41">
        <v>0.044130418449640274</v>
      </c>
      <c r="AB177" s="41">
        <v>0.03619492053985596</v>
      </c>
      <c r="AC177" s="41">
        <v>0.0999196320772171</v>
      </c>
      <c r="AD177" s="41">
        <v>0.06406087428331375</v>
      </c>
      <c r="AE177" s="41">
        <v>0.06122152507305145</v>
      </c>
      <c r="AF177" s="41">
        <v>0.06654476374387741</v>
      </c>
      <c r="AG177" s="41">
        <v>0.0588463731110096</v>
      </c>
      <c r="AH177" s="41">
        <v>0.02338237129151821</v>
      </c>
      <c r="AI177" s="41">
        <v>0.04279855266213417</v>
      </c>
      <c r="AJ177" s="41">
        <v>0.04087904468178749</v>
      </c>
      <c r="AK177" s="41">
        <v>0.025735853239893913</v>
      </c>
      <c r="AL177" s="41">
        <v>0.046875</v>
      </c>
      <c r="AM177" s="41">
        <v>0.039645224809646606</v>
      </c>
      <c r="AN177" s="41">
        <v>0.08990052342414856</v>
      </c>
      <c r="AO177" s="41">
        <v>0.015169469639658928</v>
      </c>
      <c r="AP177" s="41">
        <v>0.03547303378582001</v>
      </c>
      <c r="AQ177" s="41">
        <v>0.019632995128631592</v>
      </c>
      <c r="AR177" s="41">
        <v>0.0635836198925972</v>
      </c>
      <c r="AS177" s="41">
        <v>0.023758957162499428</v>
      </c>
      <c r="AT177" s="41">
        <v>0.01806557923555374</v>
      </c>
      <c r="AU177" s="41">
        <v>0.009159154258668423</v>
      </c>
      <c r="AV177" s="41">
        <v>0.07282795011997223</v>
      </c>
      <c r="AW177" s="41">
        <v>0.02012425847351551</v>
      </c>
      <c r="AX177" s="41">
        <v>0.03915068507194519</v>
      </c>
      <c r="AY177" s="41">
        <v>0.0492071732878685</v>
      </c>
      <c r="AZ177" s="41">
        <v>0.014390029013156891</v>
      </c>
      <c r="BA177" s="41">
        <v>0.010361729189753532</v>
      </c>
      <c r="BB177" s="41">
        <v>0.0015826596645638347</v>
      </c>
      <c r="BC177" s="41">
        <v>0.017584150657057762</v>
      </c>
      <c r="BD177" s="41">
        <v>0.04446825012564659</v>
      </c>
      <c r="BE177" s="41">
        <v>0.04118461534380913</v>
      </c>
      <c r="BF177" s="41">
        <v>0.02178184874355793</v>
      </c>
      <c r="BG177" s="41">
        <v>0.013914324343204498</v>
      </c>
      <c r="BH177" s="41">
        <v>0.0235290490090847</v>
      </c>
      <c r="BI177" s="41">
        <v>0.06109325587749481</v>
      </c>
      <c r="BJ177" s="41">
        <v>0.053429119288921356</v>
      </c>
      <c r="BK177" s="41">
        <v>0.0668647512793541</v>
      </c>
      <c r="BL177" s="41">
        <v>0.041227489709854126</v>
      </c>
    </row>
    <row r="178" ht="12.75" customHeight="1">
      <c r="A178" s="45" t="s">
        <v>375</v>
      </c>
      <c r="B178" s="41">
        <v>0.027893686667084694</v>
      </c>
      <c r="C178" s="41">
        <v>0.009120008908212185</v>
      </c>
      <c r="D178" s="41">
        <v>0.009735955856740475</v>
      </c>
      <c r="E178" s="41">
        <v>0.03831994906067848</v>
      </c>
      <c r="F178" s="41">
        <v>0.0022002998739480972</v>
      </c>
      <c r="G178" s="41">
        <v>0.017987128347158432</v>
      </c>
      <c r="H178" s="41">
        <v>0.024641456082463264</v>
      </c>
      <c r="I178" s="41">
        <v>0.012902711518108845</v>
      </c>
      <c r="J178" s="41">
        <v>6.931059760972857E-4</v>
      </c>
      <c r="K178" s="41">
        <v>0.011300211772322655</v>
      </c>
      <c r="L178" s="41">
        <v>0.009096060879528522</v>
      </c>
      <c r="M178" s="41">
        <v>0.030615098774433136</v>
      </c>
      <c r="N178" s="41">
        <v>0.01783566176891327</v>
      </c>
      <c r="O178" s="41">
        <v>0.042105332016944885</v>
      </c>
      <c r="P178" s="49">
        <v>0.01879633218050003</v>
      </c>
      <c r="Q178" s="41">
        <v>0.022818943485617638</v>
      </c>
      <c r="R178" s="41">
        <v>0.04321767017245293</v>
      </c>
      <c r="S178" s="49"/>
      <c r="T178" s="41">
        <v>0.01608673669397831</v>
      </c>
      <c r="U178" s="41">
        <v>0.007234169170260429</v>
      </c>
      <c r="V178" s="41">
        <v>0.017907939851284027</v>
      </c>
      <c r="W178" s="41">
        <v>0.009053215384483337</v>
      </c>
      <c r="X178" s="41">
        <v>0.006776086520403624</v>
      </c>
      <c r="Y178" s="41">
        <v>0.022882213816046715</v>
      </c>
      <c r="Z178" s="41">
        <v>0.0</v>
      </c>
      <c r="AA178" s="41">
        <v>0.02438049577176571</v>
      </c>
      <c r="AB178" s="41">
        <v>0.015137198381125927</v>
      </c>
      <c r="AC178" s="41">
        <v>0.02310892753303051</v>
      </c>
      <c r="AD178" s="41">
        <v>0.008206892758607864</v>
      </c>
      <c r="AE178" s="41">
        <v>0.015625</v>
      </c>
      <c r="AF178" s="41">
        <v>0.03363325819373131</v>
      </c>
      <c r="AG178" s="41">
        <v>0.02467472478747368</v>
      </c>
      <c r="AH178" s="41">
        <v>0.021520216017961502</v>
      </c>
      <c r="AI178" s="41">
        <v>0.04934382438659668</v>
      </c>
      <c r="AJ178" s="41">
        <v>0.015355856157839298</v>
      </c>
      <c r="AK178" s="41">
        <v>0.015625</v>
      </c>
      <c r="AL178" s="41">
        <v>0.03153111785650253</v>
      </c>
      <c r="AM178" s="41">
        <v>0.034605544060468674</v>
      </c>
      <c r="AN178" s="41">
        <v>0.00158520822878927</v>
      </c>
      <c r="AO178" s="41">
        <v>0.012372579425573349</v>
      </c>
      <c r="AP178" s="41">
        <v>0.039780393242836</v>
      </c>
      <c r="AQ178" s="41">
        <v>0.01799062453210354</v>
      </c>
      <c r="AR178" s="41">
        <v>0.014724093489348888</v>
      </c>
      <c r="AS178" s="41">
        <v>0.011157223954796791</v>
      </c>
      <c r="AT178" s="41">
        <v>0.03346387296915054</v>
      </c>
      <c r="AU178" s="41">
        <v>0.014556010253727436</v>
      </c>
      <c r="AV178" s="41">
        <v>0.012008177116513252</v>
      </c>
      <c r="AW178" s="41">
        <v>0.015171653591096401</v>
      </c>
      <c r="AX178" s="41">
        <v>0.012111184187233448</v>
      </c>
      <c r="AY178" s="41">
        <v>0.006176049821078777</v>
      </c>
      <c r="AZ178" s="41">
        <v>0.00771331787109375</v>
      </c>
      <c r="BA178" s="41">
        <v>0.0021289861761033535</v>
      </c>
      <c r="BB178" s="41">
        <v>0.0</v>
      </c>
      <c r="BC178" s="41">
        <v>0.0037161302752792835</v>
      </c>
      <c r="BD178" s="41">
        <v>0.010089468210935593</v>
      </c>
      <c r="BE178" s="41">
        <v>0.00823692325502634</v>
      </c>
      <c r="BF178" s="41">
        <v>0.00940572377294302</v>
      </c>
      <c r="BG178" s="41">
        <v>0.009074046276509762</v>
      </c>
      <c r="BH178" s="41">
        <v>0.005482235457748175</v>
      </c>
      <c r="BI178" s="41">
        <v>0.009646888822317123</v>
      </c>
      <c r="BJ178" s="41">
        <v>0.0</v>
      </c>
      <c r="BK178" s="41">
        <v>0.0</v>
      </c>
      <c r="BL178" s="41">
        <v>0.029408719390630722</v>
      </c>
    </row>
    <row r="179" ht="12.75" customHeight="1">
      <c r="A179" s="45" t="s">
        <v>379</v>
      </c>
      <c r="B179" s="41">
        <v>0.6495567560195923</v>
      </c>
      <c r="C179" s="41">
        <v>0.3940925598144531</v>
      </c>
      <c r="D179" s="41">
        <v>0.3491223156452179</v>
      </c>
      <c r="E179" s="41">
        <v>0.5712258815765381</v>
      </c>
      <c r="F179" s="41">
        <v>0.5192517638206482</v>
      </c>
      <c r="G179" s="41">
        <v>0.5606831908226013</v>
      </c>
      <c r="H179" s="41">
        <v>0.4485494792461395</v>
      </c>
      <c r="I179" s="41">
        <v>0.5550820231437683</v>
      </c>
      <c r="J179" s="41">
        <v>0.451896995306015</v>
      </c>
      <c r="K179" s="41">
        <v>0.4970662593841553</v>
      </c>
      <c r="L179" s="41">
        <v>0.3861037492752075</v>
      </c>
      <c r="M179" s="41">
        <v>0.5698049664497375</v>
      </c>
      <c r="N179" s="41">
        <v>0.5607668161392212</v>
      </c>
      <c r="O179" s="41">
        <v>0.7473679780960083</v>
      </c>
      <c r="P179" s="49">
        <v>0.6957089304924011</v>
      </c>
      <c r="Q179" s="41">
        <v>0.578125</v>
      </c>
      <c r="R179" s="41">
        <v>0.6246253848075867</v>
      </c>
      <c r="S179" s="49"/>
      <c r="T179" s="41">
        <v>0.4961429536342621</v>
      </c>
      <c r="U179" s="41">
        <v>0.5063155889511108</v>
      </c>
      <c r="V179" s="41">
        <v>0.5539016127586365</v>
      </c>
      <c r="W179" s="41">
        <v>0.6014174222946167</v>
      </c>
      <c r="X179" s="41">
        <v>0.5434422492980957</v>
      </c>
      <c r="Y179" s="41">
        <v>0.5049591064453125</v>
      </c>
      <c r="Z179" s="41">
        <v>0.5981224775314331</v>
      </c>
      <c r="AA179" s="41">
        <v>0.5225533843040466</v>
      </c>
      <c r="AB179" s="41">
        <v>0.5746045112609863</v>
      </c>
      <c r="AC179" s="41">
        <v>0.6374857425689697</v>
      </c>
      <c r="AD179" s="41">
        <v>0.4683975875377655</v>
      </c>
      <c r="AE179" s="41">
        <v>0.5681114792823792</v>
      </c>
      <c r="AF179" s="41">
        <v>0.6107876300811768</v>
      </c>
      <c r="AG179" s="41">
        <v>0.7792694568634033</v>
      </c>
      <c r="AH179" s="41">
        <v>0.542971134185791</v>
      </c>
      <c r="AI179" s="41">
        <v>0.5589239001274109</v>
      </c>
      <c r="AJ179" s="41">
        <v>0.5335066318511963</v>
      </c>
      <c r="AK179" s="41">
        <v>0.494183212518692</v>
      </c>
      <c r="AL179" s="41">
        <v>0.6953805088996887</v>
      </c>
      <c r="AM179" s="41">
        <v>0.7461193799972534</v>
      </c>
      <c r="AN179" s="41">
        <v>0.6019031405448914</v>
      </c>
      <c r="AO179" s="41">
        <v>0.5299121141433716</v>
      </c>
      <c r="AP179" s="41">
        <v>0.546875</v>
      </c>
      <c r="AQ179" s="41">
        <v>0.5311295986175537</v>
      </c>
      <c r="AR179" s="41">
        <v>0.617434561252594</v>
      </c>
      <c r="AS179" s="41">
        <v>0.5110332369804382</v>
      </c>
      <c r="AT179" s="41">
        <v>0.6040898561477661</v>
      </c>
      <c r="AU179" s="41">
        <v>0.4921284019947052</v>
      </c>
      <c r="AV179" s="41">
        <v>0.7231393456459045</v>
      </c>
      <c r="AW179" s="41">
        <v>0.5247190594673157</v>
      </c>
      <c r="AX179" s="41">
        <v>0.5367549061775208</v>
      </c>
      <c r="AY179" s="41">
        <v>0.5970666408538818</v>
      </c>
      <c r="AZ179" s="41">
        <v>0.4288579821586609</v>
      </c>
      <c r="BA179" s="41">
        <v>0.3239872455596924</v>
      </c>
      <c r="BB179" s="41">
        <v>0.32018643617630005</v>
      </c>
      <c r="BC179" s="41">
        <v>0.42277997732162476</v>
      </c>
      <c r="BD179" s="41">
        <v>0.5262948870658875</v>
      </c>
      <c r="BE179" s="41">
        <v>0.4727426767349243</v>
      </c>
      <c r="BF179" s="41">
        <v>0.3866335153579712</v>
      </c>
      <c r="BG179" s="41">
        <v>0.3741645812988281</v>
      </c>
      <c r="BH179" s="41">
        <v>0.37656131386756897</v>
      </c>
      <c r="BI179" s="41">
        <v>0.5474292635917664</v>
      </c>
      <c r="BJ179" s="41">
        <v>0.5100363492965698</v>
      </c>
      <c r="BK179" s="41">
        <v>0.5038822889328003</v>
      </c>
      <c r="BL179" s="41">
        <v>0.5336074829101562</v>
      </c>
    </row>
    <row r="180" ht="12.75" customHeight="1">
      <c r="A180" s="45" t="s">
        <v>381</v>
      </c>
      <c r="B180" s="41">
        <v>0.9057169556617737</v>
      </c>
      <c r="C180" s="41">
        <v>0.49199050664901733</v>
      </c>
      <c r="D180" s="41">
        <v>0.4037308990955353</v>
      </c>
      <c r="E180" s="41">
        <v>0.576110303401947</v>
      </c>
      <c r="F180" s="41">
        <v>0.7843784093856812</v>
      </c>
      <c r="G180" s="41">
        <v>0.5712316632270813</v>
      </c>
      <c r="H180" s="41">
        <v>0.36683905124664307</v>
      </c>
      <c r="I180" s="41">
        <v>0.5573516488075256</v>
      </c>
      <c r="J180" s="41">
        <v>0.38486170768737793</v>
      </c>
      <c r="K180" s="41">
        <v>0.5744640231132507</v>
      </c>
      <c r="L180" s="41">
        <v>0.5902829766273499</v>
      </c>
      <c r="M180" s="41">
        <v>0.8444508910179138</v>
      </c>
      <c r="N180" s="41">
        <v>0.6572049856185913</v>
      </c>
      <c r="O180" s="41">
        <v>0.9108034372329712</v>
      </c>
      <c r="P180" s="49">
        <v>0.8040105104446411</v>
      </c>
      <c r="Q180" s="41">
        <v>0.8558924198150635</v>
      </c>
      <c r="R180" s="41">
        <v>0.8891006708145142</v>
      </c>
      <c r="S180" s="49"/>
      <c r="T180" s="41">
        <v>0.8714707493782043</v>
      </c>
      <c r="U180" s="41">
        <v>0.7808161377906799</v>
      </c>
      <c r="V180" s="41">
        <v>0.8342128396034241</v>
      </c>
      <c r="W180" s="41">
        <v>0.7563319206237793</v>
      </c>
      <c r="X180" s="41">
        <v>0.7714200019836426</v>
      </c>
      <c r="Y180" s="41">
        <v>0.6673557162284851</v>
      </c>
      <c r="Z180" s="41">
        <v>0.8012474775314331</v>
      </c>
      <c r="AA180" s="41">
        <v>0.7894370555877686</v>
      </c>
      <c r="AB180" s="41">
        <v>0.7282649874687195</v>
      </c>
      <c r="AC180" s="41">
        <v>0.6544250845909119</v>
      </c>
      <c r="AD180" s="41">
        <v>0.582438051700592</v>
      </c>
      <c r="AE180" s="41">
        <v>0.5745038986206055</v>
      </c>
      <c r="AF180" s="41">
        <v>0.699273407459259</v>
      </c>
      <c r="AG180" s="41">
        <v>0.9127469658851624</v>
      </c>
      <c r="AH180" s="41">
        <v>0.7378945350646973</v>
      </c>
      <c r="AI180" s="41">
        <v>0.7318816184997559</v>
      </c>
      <c r="AJ180" s="41">
        <v>0.6459764242172241</v>
      </c>
      <c r="AK180" s="41">
        <v>0.6443042755126953</v>
      </c>
      <c r="AL180" s="41">
        <v>0.8044743537902832</v>
      </c>
      <c r="AM180" s="41">
        <v>0.833926796913147</v>
      </c>
      <c r="AN180" s="41">
        <v>0.800272524356842</v>
      </c>
      <c r="AO180" s="41">
        <v>0.506186306476593</v>
      </c>
      <c r="AP180" s="41">
        <v>0.6251686811447144</v>
      </c>
      <c r="AQ180" s="41">
        <v>0.6798685193061829</v>
      </c>
      <c r="AR180" s="41">
        <v>0.6917449831962585</v>
      </c>
      <c r="AS180" s="41">
        <v>0.8192960619926453</v>
      </c>
      <c r="AT180" s="41">
        <v>0.8550498485565186</v>
      </c>
      <c r="AU180" s="41">
        <v>0.8004255294799805</v>
      </c>
      <c r="AV180" s="41">
        <v>0.9477072954177856</v>
      </c>
      <c r="AW180" s="41">
        <v>0.8612527251243591</v>
      </c>
      <c r="AX180" s="41">
        <v>0.8466203808784485</v>
      </c>
      <c r="AY180" s="41">
        <v>0.8738136887550354</v>
      </c>
      <c r="AZ180" s="41">
        <v>0.7404661178588867</v>
      </c>
      <c r="BA180" s="41">
        <v>0.5388198494911194</v>
      </c>
      <c r="BB180" s="41">
        <v>0.7437102198600769</v>
      </c>
      <c r="BC180" s="41">
        <v>0.6623874306678772</v>
      </c>
      <c r="BD180" s="41">
        <v>0.6925588846206665</v>
      </c>
      <c r="BE180" s="41">
        <v>0.6127703785896301</v>
      </c>
      <c r="BF180" s="41">
        <v>0.6133632063865662</v>
      </c>
      <c r="BG180" s="41">
        <v>0.6238613128662109</v>
      </c>
      <c r="BH180" s="41">
        <v>0.6637235283851624</v>
      </c>
      <c r="BI180" s="41">
        <v>0.6028938293457031</v>
      </c>
      <c r="BJ180" s="41">
        <v>0.7249332070350647</v>
      </c>
      <c r="BK180" s="41">
        <v>0.7814496159553528</v>
      </c>
      <c r="BL180" s="41">
        <v>0.7455160617828369</v>
      </c>
    </row>
    <row r="181" ht="12.75" customHeight="1">
      <c r="A181" s="45" t="s">
        <v>385</v>
      </c>
      <c r="B181" s="41">
        <v>0.06150633841753006</v>
      </c>
      <c r="C181" s="41">
        <v>0.060893282294273376</v>
      </c>
      <c r="D181" s="41">
        <v>0.007364431396126747</v>
      </c>
      <c r="E181" s="41">
        <v>0.009588982909917831</v>
      </c>
      <c r="F181" s="41">
        <v>0.030803080648183823</v>
      </c>
      <c r="G181" s="41">
        <v>0.03163158521056175</v>
      </c>
      <c r="H181" s="41">
        <v>0.052680905908346176</v>
      </c>
      <c r="I181" s="41">
        <v>0.05194509029388428</v>
      </c>
      <c r="J181" s="41">
        <v>0.016318105161190033</v>
      </c>
      <c r="K181" s="41">
        <v>0.03726030886173248</v>
      </c>
      <c r="L181" s="41">
        <v>0.017224526032805443</v>
      </c>
      <c r="M181" s="41">
        <v>0.025739457458257675</v>
      </c>
      <c r="N181" s="41">
        <v>0.018940994516015053</v>
      </c>
      <c r="O181" s="41">
        <v>0.017913030460476875</v>
      </c>
      <c r="P181" s="49">
        <v>0.02304108254611492</v>
      </c>
      <c r="Q181" s="41">
        <v>0.021581828594207764</v>
      </c>
      <c r="R181" s="41">
        <v>0.035334933549165726</v>
      </c>
      <c r="S181" s="49"/>
      <c r="T181" s="41">
        <v>0.009069368243217468</v>
      </c>
      <c r="U181" s="41">
        <v>0.02242211252450943</v>
      </c>
      <c r="V181" s="41">
        <v>0.039442989975214005</v>
      </c>
      <c r="W181" s="41">
        <v>0.022646430879831314</v>
      </c>
      <c r="X181" s="41">
        <v>0.015095618553459644</v>
      </c>
      <c r="Y181" s="41">
        <v>0.025103360414505005</v>
      </c>
      <c r="Z181" s="41">
        <v>0.017811231315135956</v>
      </c>
      <c r="AA181" s="41">
        <v>0.015481901355087757</v>
      </c>
      <c r="AB181" s="41">
        <v>0.021057721227407455</v>
      </c>
      <c r="AC181" s="41">
        <v>0.03190714493393898</v>
      </c>
      <c r="AD181" s="41">
        <v>0.03490873798727989</v>
      </c>
      <c r="AE181" s="41">
        <v>0.0755680501461029</v>
      </c>
      <c r="AF181" s="41">
        <v>0.010248752310872078</v>
      </c>
      <c r="AG181" s="41">
        <v>0.021101858466863632</v>
      </c>
      <c r="AH181" s="41">
        <v>0.015795152634382248</v>
      </c>
      <c r="AI181" s="41">
        <v>0.04758036881685257</v>
      </c>
      <c r="AJ181" s="41">
        <v>0.01369625423103571</v>
      </c>
      <c r="AK181" s="41">
        <v>0.021139146760106087</v>
      </c>
      <c r="AL181" s="41">
        <v>0.046875</v>
      </c>
      <c r="AM181" s="41">
        <v>0.02724768966436386</v>
      </c>
      <c r="AN181" s="41">
        <v>0.025815311819314957</v>
      </c>
      <c r="AO181" s="41">
        <v>0.012372579425573349</v>
      </c>
      <c r="AP181" s="41">
        <v>0.014189213514328003</v>
      </c>
      <c r="AQ181" s="41">
        <v>0.01306351087987423</v>
      </c>
      <c r="AR181" s="41">
        <v>0.022441115230321884</v>
      </c>
      <c r="AS181" s="41">
        <v>0.023758957162499428</v>
      </c>
      <c r="AT181" s="41">
        <v>0.05344948172569275</v>
      </c>
      <c r="AU181" s="41">
        <v>0.04648975282907486</v>
      </c>
      <c r="AV181" s="41">
        <v>0.018369046971201897</v>
      </c>
      <c r="AW181" s="41">
        <v>0.014703439548611641</v>
      </c>
      <c r="AX181" s="41">
        <v>0.007725571282207966</v>
      </c>
      <c r="AY181" s="41">
        <v>0.018598811700940132</v>
      </c>
      <c r="AZ181" s="41">
        <v>0.014908332377672195</v>
      </c>
      <c r="BA181" s="41">
        <v>0.0021289861761033535</v>
      </c>
      <c r="BB181" s="41">
        <v>0.01875322498381138</v>
      </c>
      <c r="BC181" s="41">
        <v>0.010185624472796917</v>
      </c>
      <c r="BD181" s="41">
        <v>0.015893986448645592</v>
      </c>
      <c r="BE181" s="41">
        <v>0.02725730836391449</v>
      </c>
      <c r="BF181" s="41">
        <v>0.022276371717453003</v>
      </c>
      <c r="BG181" s="41">
        <v>0.02888708934187889</v>
      </c>
      <c r="BH181" s="41">
        <v>0.013994320295751095</v>
      </c>
      <c r="BI181" s="41">
        <v>0.04662403464317322</v>
      </c>
      <c r="BJ181" s="41">
        <v>0.03709539398550987</v>
      </c>
      <c r="BK181" s="41">
        <v>0.027792267501354218</v>
      </c>
      <c r="BL181" s="41">
        <v>0.02363753877580166</v>
      </c>
    </row>
    <row r="182" ht="12.75" customHeight="1">
      <c r="A182" s="45" t="s">
        <v>524</v>
      </c>
      <c r="B182" s="41">
        <v>0.2747402787208557</v>
      </c>
      <c r="C182" s="41">
        <v>0.2293291687965393</v>
      </c>
      <c r="D182" s="41">
        <v>0.17481102049350739</v>
      </c>
      <c r="E182" s="41">
        <v>0.19757936894893646</v>
      </c>
      <c r="F182" s="41">
        <v>0.17051710188388824</v>
      </c>
      <c r="G182" s="41">
        <v>0.2030183970928192</v>
      </c>
      <c r="H182" s="41">
        <v>0.27025339007377625</v>
      </c>
      <c r="I182" s="41">
        <v>0.24651475250720978</v>
      </c>
      <c r="J182" s="41">
        <v>0.21474958956241608</v>
      </c>
      <c r="K182" s="41">
        <v>0.23048971593379974</v>
      </c>
      <c r="L182" s="41">
        <v>0.16915027797222137</v>
      </c>
      <c r="M182" s="41">
        <v>0.1607217937707901</v>
      </c>
      <c r="N182" s="41">
        <v>0.21038483083248138</v>
      </c>
      <c r="O182" s="41">
        <v>0.47072798013687134</v>
      </c>
      <c r="P182" s="49">
        <v>0.2886660695075989</v>
      </c>
      <c r="Q182" s="41">
        <v>0.16367268562316895</v>
      </c>
      <c r="R182" s="41">
        <v>0.27751874923706055</v>
      </c>
      <c r="S182" s="49"/>
      <c r="T182" s="41">
        <v>0.30515411496162415</v>
      </c>
      <c r="U182" s="41">
        <v>0.3403276205062866</v>
      </c>
      <c r="V182" s="41">
        <v>0.21816681325435638</v>
      </c>
      <c r="W182" s="41">
        <v>0.2046937495470047</v>
      </c>
      <c r="X182" s="41">
        <v>0.1894669532775879</v>
      </c>
      <c r="Y182" s="41">
        <v>0.25333172082901</v>
      </c>
      <c r="Z182" s="41">
        <v>0.26202428340911865</v>
      </c>
      <c r="AA182" s="41">
        <v>0.17001256346702576</v>
      </c>
      <c r="AB182" s="41">
        <v>0.23728232085704803</v>
      </c>
      <c r="AC182" s="41">
        <v>0.3164428770542145</v>
      </c>
      <c r="AD182" s="41">
        <v>0.21227185428142548</v>
      </c>
      <c r="AE182" s="41">
        <v>0.25049760937690735</v>
      </c>
      <c r="AF182" s="41">
        <v>0.30053406953811646</v>
      </c>
      <c r="AG182" s="41">
        <v>0.34082555770874023</v>
      </c>
      <c r="AH182" s="41">
        <v>0.18099038302898407</v>
      </c>
      <c r="AI182" s="41">
        <v>0.2774442434310913</v>
      </c>
      <c r="AJ182" s="41">
        <v>0.1736835092306137</v>
      </c>
      <c r="AK182" s="41">
        <v>0.25919342041015625</v>
      </c>
      <c r="AL182" s="41">
        <v>0.2694246768951416</v>
      </c>
      <c r="AM182" s="41">
        <v>0.3538166284561157</v>
      </c>
      <c r="AN182" s="41">
        <v>0.2884969711303711</v>
      </c>
      <c r="AO182" s="41">
        <v>0.25389906764030457</v>
      </c>
      <c r="AP182" s="41">
        <v>0.2869088053703308</v>
      </c>
      <c r="AQ182" s="41">
        <v>0.21245183050632477</v>
      </c>
      <c r="AR182" s="41">
        <v>0.22206959128379822</v>
      </c>
      <c r="AS182" s="41">
        <v>0.2836091220378876</v>
      </c>
      <c r="AT182" s="41">
        <v>0.1938123106956482</v>
      </c>
      <c r="AU182" s="41">
        <v>0.3160225450992584</v>
      </c>
      <c r="AV182" s="41">
        <v>0.4635165333747864</v>
      </c>
      <c r="AW182" s="41">
        <v>0.2464115470647812</v>
      </c>
      <c r="AX182" s="41">
        <v>0.20432165265083313</v>
      </c>
      <c r="AY182" s="41">
        <v>0.2703644931316376</v>
      </c>
      <c r="AZ182" s="41">
        <v>0.21056929230690002</v>
      </c>
      <c r="BA182" s="41">
        <v>0.2097933441400528</v>
      </c>
      <c r="BB182" s="41">
        <v>0.1984098106622696</v>
      </c>
      <c r="BC182" s="41">
        <v>0.17949017882347107</v>
      </c>
      <c r="BD182" s="41">
        <v>0.2519867420196533</v>
      </c>
      <c r="BE182" s="41">
        <v>0.20821808278560638</v>
      </c>
      <c r="BF182" s="41">
        <v>0.20346426963806152</v>
      </c>
      <c r="BG182" s="41">
        <v>0.20099660754203796</v>
      </c>
      <c r="BH182" s="41">
        <v>0.148596853017807</v>
      </c>
      <c r="BI182" s="41">
        <v>0.23794472217559814</v>
      </c>
      <c r="BJ182" s="41">
        <v>0.2610939145088196</v>
      </c>
      <c r="BK182" s="41">
        <v>0.2610552906990051</v>
      </c>
      <c r="BL182" s="41">
        <v>0.2760479748249054</v>
      </c>
    </row>
    <row r="183" ht="12.75" customHeight="1">
      <c r="A183" s="45" t="s">
        <v>525</v>
      </c>
      <c r="B183" s="41">
        <v>0.6969859600067139</v>
      </c>
      <c r="C183" s="41">
        <v>0.5804449319839478</v>
      </c>
      <c r="D183" s="41">
        <v>0.46314606070518494</v>
      </c>
      <c r="E183" s="41">
        <v>0.684946596622467</v>
      </c>
      <c r="F183" s="41">
        <v>0.6237621307373047</v>
      </c>
      <c r="G183" s="41">
        <v>0.5383533835411072</v>
      </c>
      <c r="H183" s="41">
        <v>0.4453389346599579</v>
      </c>
      <c r="I183" s="41">
        <v>0.5128876566886902</v>
      </c>
      <c r="J183" s="41">
        <v>0.6128405332565308</v>
      </c>
      <c r="K183" s="41">
        <v>0.6648180484771729</v>
      </c>
      <c r="L183" s="41">
        <v>0.396555095911026</v>
      </c>
      <c r="M183" s="41">
        <v>0.614183783531189</v>
      </c>
      <c r="N183" s="41">
        <v>0.546875</v>
      </c>
      <c r="O183" s="41">
        <v>0.804246723651886</v>
      </c>
      <c r="P183" s="49">
        <v>0.7653444409370422</v>
      </c>
      <c r="Q183" s="41">
        <v>0.6428704857826233</v>
      </c>
      <c r="R183" s="41">
        <v>0.6781730651855469</v>
      </c>
      <c r="S183" s="49"/>
      <c r="T183" s="41">
        <v>0.6145768165588379</v>
      </c>
      <c r="U183" s="41">
        <v>0.43976888060569763</v>
      </c>
      <c r="V183" s="41">
        <v>0.5350549221038818</v>
      </c>
      <c r="W183" s="41">
        <v>0.5688419342041016</v>
      </c>
      <c r="X183" s="41">
        <v>0.6611202955245972</v>
      </c>
      <c r="Y183" s="41">
        <v>0.6953510046005249</v>
      </c>
      <c r="Z183" s="41">
        <v>0.6667953133583069</v>
      </c>
      <c r="AA183" s="41">
        <v>0.39703381061553955</v>
      </c>
      <c r="AB183" s="41">
        <v>0.589678943157196</v>
      </c>
      <c r="AC183" s="41">
        <v>0.5290232300758362</v>
      </c>
      <c r="AD183" s="41">
        <v>0.7019838094711304</v>
      </c>
      <c r="AE183" s="41">
        <v>0.6144888997077942</v>
      </c>
      <c r="AF183" s="41">
        <v>0.60664963722229</v>
      </c>
      <c r="AG183" s="41">
        <v>0.6124367713928223</v>
      </c>
      <c r="AH183" s="41">
        <v>0.5613877773284912</v>
      </c>
      <c r="AI183" s="41">
        <v>0.5359990000724792</v>
      </c>
      <c r="AJ183" s="41">
        <v>0.5017644762992859</v>
      </c>
      <c r="AK183" s="41">
        <v>0.4748789370059967</v>
      </c>
      <c r="AL183" s="41">
        <v>0.5816435813903809</v>
      </c>
      <c r="AM183" s="41">
        <v>0.6547002792358398</v>
      </c>
      <c r="AN183" s="41">
        <v>0.5471020936965942</v>
      </c>
      <c r="AO183" s="41">
        <v>0.5</v>
      </c>
      <c r="AP183" s="41">
        <v>0.5270269513130188</v>
      </c>
      <c r="AQ183" s="41">
        <v>0.4967529773712158</v>
      </c>
      <c r="AR183" s="41">
        <v>0.44124048948287964</v>
      </c>
      <c r="AS183" s="41">
        <v>0.4531558156013489</v>
      </c>
      <c r="AT183" s="41">
        <v>0.48815807700157166</v>
      </c>
      <c r="AU183" s="41">
        <v>0.5259432792663574</v>
      </c>
      <c r="AV183" s="41">
        <v>0.7682464122772217</v>
      </c>
      <c r="AW183" s="41">
        <v>0.5054318308830261</v>
      </c>
      <c r="AX183" s="41">
        <v>0.485696017742157</v>
      </c>
      <c r="AY183" s="41">
        <v>0.5736353397369385</v>
      </c>
      <c r="AZ183" s="41">
        <v>0.4955277740955353</v>
      </c>
      <c r="BA183" s="41">
        <v>0.42193055152893066</v>
      </c>
      <c r="BB183" s="41">
        <v>0.47503548860549927</v>
      </c>
      <c r="BC183" s="41">
        <v>0.44315123558044434</v>
      </c>
      <c r="BD183" s="41">
        <v>0.5336189866065979</v>
      </c>
      <c r="BE183" s="41">
        <v>0.5815203785896301</v>
      </c>
      <c r="BF183" s="41">
        <v>0.506929874420166</v>
      </c>
      <c r="BG183" s="41">
        <v>0.48986750841140747</v>
      </c>
      <c r="BH183" s="41">
        <v>0.45346927642822266</v>
      </c>
      <c r="BI183" s="41">
        <v>0.6663971543312073</v>
      </c>
      <c r="BJ183" s="41">
        <v>0.6511857509613037</v>
      </c>
      <c r="BK183" s="41">
        <v>0.598267138004303</v>
      </c>
      <c r="BL183" s="41">
        <v>0.6414970755577087</v>
      </c>
    </row>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8.0"/>
    <col customWidth="1" min="2" max="2" width="144.63"/>
    <col customWidth="1" min="3" max="3" width="19.63"/>
    <col customWidth="1" min="4" max="7" width="15.13"/>
    <col customWidth="1" min="8" max="8" width="17.0"/>
    <col customWidth="1" min="9" max="14" width="15.13"/>
    <col customWidth="1" min="15" max="15" width="15.88"/>
    <col customWidth="1" min="16" max="33" width="15.13"/>
    <col customWidth="1" min="34" max="34" width="19.5"/>
    <col customWidth="1" min="35" max="51" width="15.13"/>
    <col customWidth="1" min="52" max="52" width="20.5"/>
    <col customWidth="1" min="53" max="53" width="19.5"/>
    <col customWidth="1" min="54" max="66" width="15.13"/>
  </cols>
  <sheetData>
    <row r="1" ht="13.5" customHeight="1">
      <c r="A1" s="1" t="s">
        <v>0</v>
      </c>
      <c r="B1" s="1" t="s">
        <v>0</v>
      </c>
      <c r="C1" s="2" t="s">
        <v>1</v>
      </c>
      <c r="D1" s="1">
        <v>1.0</v>
      </c>
      <c r="E1" s="1">
        <v>2.0</v>
      </c>
      <c r="F1" s="1">
        <v>4.0</v>
      </c>
      <c r="G1" s="1">
        <v>6.0</v>
      </c>
      <c r="H1" s="1">
        <v>8.0</v>
      </c>
      <c r="I1" s="1">
        <v>10.0</v>
      </c>
      <c r="J1" s="1">
        <v>11.0</v>
      </c>
      <c r="K1" s="1">
        <v>12.0</v>
      </c>
      <c r="L1" s="1">
        <v>14.0</v>
      </c>
      <c r="M1" s="1">
        <v>15.0</v>
      </c>
      <c r="N1" s="1">
        <v>17.0</v>
      </c>
      <c r="O1" s="1">
        <v>19.0</v>
      </c>
      <c r="P1" s="1">
        <v>20.0</v>
      </c>
      <c r="Q1" s="129">
        <v>22.0</v>
      </c>
      <c r="R1" s="129">
        <v>24.0</v>
      </c>
      <c r="S1" s="1">
        <v>25.0</v>
      </c>
      <c r="T1" s="1">
        <v>26.0</v>
      </c>
      <c r="U1" s="129">
        <v>27.0</v>
      </c>
      <c r="V1" s="1">
        <v>30.0</v>
      </c>
      <c r="W1" s="1">
        <v>31.0</v>
      </c>
      <c r="X1" s="1">
        <v>33.0</v>
      </c>
      <c r="Y1" s="1">
        <v>34.0</v>
      </c>
      <c r="Z1" s="1">
        <v>35.0</v>
      </c>
      <c r="AA1" s="1">
        <v>36.0</v>
      </c>
      <c r="AB1" s="1">
        <v>37.0</v>
      </c>
      <c r="AC1" s="1">
        <v>38.0</v>
      </c>
      <c r="AD1" s="1">
        <v>40.0</v>
      </c>
      <c r="AE1" s="1">
        <v>42.0</v>
      </c>
      <c r="AF1" s="1">
        <v>44.0</v>
      </c>
      <c r="AG1" s="1">
        <v>45.0</v>
      </c>
      <c r="AH1" s="1">
        <v>46.0</v>
      </c>
      <c r="AI1" s="1">
        <v>48.0</v>
      </c>
      <c r="AJ1" s="1">
        <v>49.0</v>
      </c>
      <c r="AK1" s="1">
        <v>51.0</v>
      </c>
      <c r="AL1" s="1">
        <v>52.0</v>
      </c>
      <c r="AM1" s="1">
        <v>54.0</v>
      </c>
      <c r="AN1" s="1">
        <v>56.0</v>
      </c>
      <c r="AO1" s="1">
        <v>58.0</v>
      </c>
      <c r="AP1" s="1">
        <v>60.0</v>
      </c>
      <c r="AQ1" s="1">
        <v>62.0</v>
      </c>
      <c r="AR1" s="1">
        <v>64.0</v>
      </c>
      <c r="AS1" s="1">
        <v>66.0</v>
      </c>
      <c r="AT1" s="1">
        <v>67.0</v>
      </c>
      <c r="AU1" s="1">
        <v>68.0</v>
      </c>
      <c r="AV1" s="1">
        <v>70.0</v>
      </c>
      <c r="AW1" s="1">
        <v>72.0</v>
      </c>
      <c r="AX1" s="1">
        <v>74.0</v>
      </c>
      <c r="AY1" s="1">
        <v>75.0</v>
      </c>
      <c r="AZ1" s="1">
        <v>77.0</v>
      </c>
      <c r="BA1" s="1">
        <v>79.0</v>
      </c>
      <c r="BB1" s="1">
        <v>80.0</v>
      </c>
      <c r="BC1" s="1">
        <v>82.0</v>
      </c>
      <c r="BD1" s="1">
        <v>83.0</v>
      </c>
      <c r="BE1" s="1">
        <v>84.0</v>
      </c>
      <c r="BF1" s="1">
        <v>86.0</v>
      </c>
      <c r="BG1" s="1">
        <v>87.0</v>
      </c>
      <c r="BH1" s="1">
        <v>89.0</v>
      </c>
      <c r="BI1" s="1">
        <v>91.0</v>
      </c>
      <c r="BJ1" s="1">
        <v>92.0</v>
      </c>
      <c r="BK1" s="1">
        <v>93.0</v>
      </c>
      <c r="BL1" s="1">
        <v>94.0</v>
      </c>
      <c r="BM1" s="1">
        <v>95.0</v>
      </c>
      <c r="BN1" s="1">
        <v>96.0</v>
      </c>
    </row>
    <row r="2" ht="13.5" customHeight="1">
      <c r="A2" s="1" t="s">
        <v>2</v>
      </c>
      <c r="B2" s="1" t="s">
        <v>2</v>
      </c>
      <c r="C2" s="2"/>
      <c r="D2" s="130" t="s">
        <v>3</v>
      </c>
      <c r="E2" s="130" t="s">
        <v>4</v>
      </c>
      <c r="F2" s="130" t="s">
        <v>5</v>
      </c>
      <c r="G2" s="130" t="s">
        <v>6</v>
      </c>
      <c r="H2" s="130" t="s">
        <v>7</v>
      </c>
      <c r="I2" s="130" t="s">
        <v>8</v>
      </c>
      <c r="J2" s="130" t="s">
        <v>9</v>
      </c>
      <c r="K2" s="130" t="s">
        <v>10</v>
      </c>
      <c r="L2" s="130" t="s">
        <v>11</v>
      </c>
      <c r="M2" s="130" t="s">
        <v>12</v>
      </c>
      <c r="N2" s="130" t="s">
        <v>13</v>
      </c>
      <c r="O2" s="130" t="s">
        <v>14</v>
      </c>
      <c r="P2" s="130" t="s">
        <v>15</v>
      </c>
      <c r="Q2" s="131" t="s">
        <v>16</v>
      </c>
      <c r="R2" s="129" t="s">
        <v>17</v>
      </c>
      <c r="S2" s="130" t="s">
        <v>18</v>
      </c>
      <c r="T2" s="130" t="s">
        <v>19</v>
      </c>
      <c r="U2" s="131" t="s">
        <v>20</v>
      </c>
      <c r="V2" s="130" t="s">
        <v>21</v>
      </c>
      <c r="W2" s="130" t="s">
        <v>22</v>
      </c>
      <c r="X2" s="130" t="s">
        <v>23</v>
      </c>
      <c r="Y2" s="130" t="s">
        <v>24</v>
      </c>
      <c r="Z2" s="130" t="s">
        <v>25</v>
      </c>
      <c r="AA2" s="130" t="s">
        <v>26</v>
      </c>
      <c r="AB2" s="130" t="s">
        <v>27</v>
      </c>
      <c r="AC2" s="130" t="s">
        <v>28</v>
      </c>
      <c r="AD2" s="130" t="s">
        <v>29</v>
      </c>
      <c r="AE2" s="130" t="s">
        <v>30</v>
      </c>
      <c r="AF2" s="130" t="s">
        <v>31</v>
      </c>
      <c r="AG2" s="130" t="s">
        <v>32</v>
      </c>
      <c r="AH2" s="130" t="s">
        <v>33</v>
      </c>
      <c r="AI2" s="130" t="s">
        <v>34</v>
      </c>
      <c r="AJ2" s="130" t="s">
        <v>35</v>
      </c>
      <c r="AK2" s="130" t="s">
        <v>36</v>
      </c>
      <c r="AL2" s="130" t="s">
        <v>37</v>
      </c>
      <c r="AM2" s="130" t="s">
        <v>38</v>
      </c>
      <c r="AN2" s="130" t="s">
        <v>39</v>
      </c>
      <c r="AO2" s="130" t="s">
        <v>40</v>
      </c>
      <c r="AP2" s="130" t="s">
        <v>41</v>
      </c>
      <c r="AQ2" s="130" t="s">
        <v>42</v>
      </c>
      <c r="AR2" s="130" t="s">
        <v>43</v>
      </c>
      <c r="AS2" s="130" t="s">
        <v>44</v>
      </c>
      <c r="AT2" s="130" t="s">
        <v>45</v>
      </c>
      <c r="AU2" s="130" t="s">
        <v>46</v>
      </c>
      <c r="AV2" s="130" t="s">
        <v>47</v>
      </c>
      <c r="AW2" s="130" t="s">
        <v>48</v>
      </c>
      <c r="AX2" s="130" t="s">
        <v>49</v>
      </c>
      <c r="AY2" s="130" t="s">
        <v>50</v>
      </c>
      <c r="AZ2" s="130" t="s">
        <v>51</v>
      </c>
      <c r="BA2" s="130" t="s">
        <v>52</v>
      </c>
      <c r="BB2" s="130" t="s">
        <v>53</v>
      </c>
      <c r="BC2" s="130" t="s">
        <v>54</v>
      </c>
      <c r="BD2" s="130" t="s">
        <v>55</v>
      </c>
      <c r="BE2" s="130" t="s">
        <v>56</v>
      </c>
      <c r="BF2" s="130" t="s">
        <v>57</v>
      </c>
      <c r="BG2" s="1" t="s">
        <v>58</v>
      </c>
      <c r="BH2" s="1" t="s">
        <v>59</v>
      </c>
      <c r="BI2" s="130" t="s">
        <v>60</v>
      </c>
      <c r="BJ2" s="130" t="s">
        <v>61</v>
      </c>
      <c r="BK2" s="130" t="s">
        <v>62</v>
      </c>
      <c r="BL2" s="130" t="s">
        <v>63</v>
      </c>
      <c r="BM2" s="130" t="s">
        <v>64</v>
      </c>
      <c r="BN2" s="130" t="s">
        <v>65</v>
      </c>
    </row>
    <row r="3" ht="13.5" hidden="1" customHeight="1">
      <c r="A3" s="104" t="s">
        <v>465</v>
      </c>
      <c r="B3" s="104" t="s">
        <v>497</v>
      </c>
      <c r="C3" s="105" t="s">
        <v>68</v>
      </c>
      <c r="D3" s="132">
        <v>48.23727798461914</v>
      </c>
      <c r="E3" s="132">
        <v>46.58797073364258</v>
      </c>
      <c r="F3" s="132">
        <v>43.2766227722168</v>
      </c>
      <c r="G3" s="132">
        <v>46.349239349365234</v>
      </c>
      <c r="H3" s="132">
        <v>47.8547248840332</v>
      </c>
      <c r="I3" s="132">
        <v>43.4713249206543</v>
      </c>
      <c r="J3" s="132">
        <v>40.43730926513672</v>
      </c>
      <c r="K3" s="132">
        <v>45.52452087402344</v>
      </c>
      <c r="L3" s="132">
        <v>43.84703826904297</v>
      </c>
      <c r="M3" s="132">
        <v>46.45631790161133</v>
      </c>
      <c r="N3" s="132">
        <v>48.32275390625</v>
      </c>
      <c r="O3" s="132">
        <v>47.14202880859375</v>
      </c>
      <c r="P3" s="132">
        <v>50.498069763183594</v>
      </c>
      <c r="Q3" s="133"/>
      <c r="R3" s="133"/>
      <c r="S3" s="132">
        <v>49.70521545410156</v>
      </c>
      <c r="T3" s="132">
        <v>45.67393112182617</v>
      </c>
      <c r="U3" s="133"/>
      <c r="V3" s="132">
        <v>46.663978576660156</v>
      </c>
      <c r="W3" s="132">
        <v>48.57471466064453</v>
      </c>
      <c r="X3" s="132">
        <v>49.92890548706055</v>
      </c>
      <c r="Y3" s="132">
        <v>49.07176971435547</v>
      </c>
      <c r="Z3" s="132">
        <v>46.96335220336914</v>
      </c>
      <c r="AA3" s="132">
        <v>48.12137985229492</v>
      </c>
      <c r="AB3" s="132">
        <v>48.0802116394043</v>
      </c>
      <c r="AC3" s="132">
        <v>51.78852462768555</v>
      </c>
      <c r="AD3" s="132">
        <v>47.831119537353516</v>
      </c>
      <c r="AE3" s="132">
        <v>49.53632736206055</v>
      </c>
      <c r="AF3" s="132">
        <v>47.90769958496094</v>
      </c>
      <c r="AG3" s="132">
        <v>45.86590576171875</v>
      </c>
      <c r="AH3" s="132">
        <v>52.62757873535156</v>
      </c>
      <c r="AI3" s="132">
        <v>46.02144241333008</v>
      </c>
      <c r="AJ3" s="132">
        <v>46.04523849487305</v>
      </c>
      <c r="AK3" s="132">
        <v>44.6539421081543</v>
      </c>
      <c r="AL3" s="132">
        <v>45.667327880859375</v>
      </c>
      <c r="AM3" s="132">
        <v>44.92924499511719</v>
      </c>
      <c r="AN3" s="132">
        <v>45.352317810058594</v>
      </c>
      <c r="AO3" s="132">
        <v>48.18581771850586</v>
      </c>
      <c r="AP3" s="132">
        <v>48.36483383178711</v>
      </c>
      <c r="AQ3" s="132">
        <v>43.27525329589844</v>
      </c>
      <c r="AR3" s="132">
        <v>43.03976821899414</v>
      </c>
      <c r="AS3" s="132">
        <v>44.76332473754883</v>
      </c>
      <c r="AT3" s="132">
        <v>43.024497985839844</v>
      </c>
      <c r="AU3" s="132">
        <v>46.35471725463867</v>
      </c>
      <c r="AV3" s="132">
        <v>43.485286712646484</v>
      </c>
      <c r="AW3" s="132">
        <v>47.09073257446289</v>
      </c>
      <c r="AX3" s="132">
        <v>52.2186279296875</v>
      </c>
      <c r="AY3" s="132">
        <v>43.957637786865234</v>
      </c>
      <c r="AZ3" s="132">
        <v>44.487979888916016</v>
      </c>
      <c r="BA3" s="132">
        <v>43.83198165893555</v>
      </c>
      <c r="BB3" s="132">
        <v>46.454341888427734</v>
      </c>
      <c r="BC3" s="132">
        <v>42.621028900146484</v>
      </c>
      <c r="BD3" s="132">
        <v>43.17046356201172</v>
      </c>
      <c r="BE3" s="132">
        <v>43.7761344909668</v>
      </c>
      <c r="BF3" s="132">
        <v>45.927669525146484</v>
      </c>
      <c r="BG3" s="132">
        <v>46.37621307373047</v>
      </c>
      <c r="BH3" s="132">
        <v>47.05166244506836</v>
      </c>
      <c r="BI3" s="132">
        <v>43.297943115234375</v>
      </c>
      <c r="BJ3" s="132">
        <v>45.134178161621094</v>
      </c>
      <c r="BK3" s="132">
        <v>46.16642761230469</v>
      </c>
      <c r="BL3" s="132">
        <v>44.21961212158203</v>
      </c>
      <c r="BM3" s="132">
        <v>48.897769927978516</v>
      </c>
      <c r="BN3" s="132">
        <v>45.34395980834961</v>
      </c>
    </row>
    <row r="4" ht="13.5" hidden="1" customHeight="1">
      <c r="A4" s="11" t="s">
        <v>463</v>
      </c>
      <c r="B4" s="11" t="s">
        <v>498</v>
      </c>
      <c r="C4" s="12"/>
      <c r="D4" s="134">
        <v>47.790863037109375</v>
      </c>
      <c r="E4" s="134">
        <v>45.95392608642578</v>
      </c>
      <c r="F4" s="134">
        <v>41.95909118652344</v>
      </c>
      <c r="G4" s="134">
        <v>45.07447814941406</v>
      </c>
      <c r="H4" s="134">
        <v>47.38822555541992</v>
      </c>
      <c r="I4" s="134">
        <v>43.001708984375</v>
      </c>
      <c r="J4" s="134">
        <v>39.3958740234375</v>
      </c>
      <c r="K4" s="134">
        <v>45.10376739501953</v>
      </c>
      <c r="L4" s="134">
        <v>41.71775817871094</v>
      </c>
      <c r="M4" s="134">
        <v>44.61389923095703</v>
      </c>
      <c r="N4" s="134">
        <v>47.88856506347656</v>
      </c>
      <c r="O4" s="134">
        <v>46.75553512573242</v>
      </c>
      <c r="P4" s="134">
        <v>50.14106750488281</v>
      </c>
      <c r="Q4" s="135"/>
      <c r="R4" s="135"/>
      <c r="S4" s="134">
        <v>48.657405853271484</v>
      </c>
      <c r="T4" s="134">
        <v>44.85894012451172</v>
      </c>
      <c r="U4" s="135"/>
      <c r="V4" s="134">
        <v>45.10520553588867</v>
      </c>
      <c r="W4" s="134">
        <v>48.228607177734375</v>
      </c>
      <c r="X4" s="134">
        <v>48.50992965698242</v>
      </c>
      <c r="Y4" s="134">
        <v>48.639366149902344</v>
      </c>
      <c r="Z4" s="134">
        <v>46.34720993041992</v>
      </c>
      <c r="AA4" s="134">
        <v>47.425472259521484</v>
      </c>
      <c r="AB4" s="134">
        <v>46.39127731323242</v>
      </c>
      <c r="AC4" s="134">
        <v>51.3075065612793</v>
      </c>
      <c r="AD4" s="134">
        <v>47.20484161376953</v>
      </c>
      <c r="AE4" s="134">
        <v>48.93689727783203</v>
      </c>
      <c r="AF4" s="134">
        <v>46.939048767089844</v>
      </c>
      <c r="AG4" s="134">
        <v>43.41992950439453</v>
      </c>
      <c r="AH4" s="134">
        <v>51.664615631103516</v>
      </c>
      <c r="AI4" s="134">
        <v>43.95913314819336</v>
      </c>
      <c r="AJ4" s="134">
        <v>44.14107894897461</v>
      </c>
      <c r="AK4" s="134">
        <v>44.2179069519043</v>
      </c>
      <c r="AL4" s="134">
        <v>44.60851287841797</v>
      </c>
      <c r="AM4" s="134">
        <v>43.875205993652344</v>
      </c>
      <c r="AN4" s="134">
        <v>44.8293342590332</v>
      </c>
      <c r="AO4" s="134">
        <v>47.60115432739258</v>
      </c>
      <c r="AP4" s="134">
        <v>41.961421966552734</v>
      </c>
      <c r="AQ4" s="134">
        <v>42.710693359375</v>
      </c>
      <c r="AR4" s="134">
        <v>42.56222152709961</v>
      </c>
      <c r="AS4" s="134">
        <v>42.4484977722168</v>
      </c>
      <c r="AT4" s="134">
        <v>42.38063430786133</v>
      </c>
      <c r="AU4" s="134">
        <v>45.33795166015625</v>
      </c>
      <c r="AV4" s="134">
        <v>41.77550506591797</v>
      </c>
      <c r="AW4" s="134">
        <v>45.814971923828125</v>
      </c>
      <c r="AX4" s="134">
        <v>51.579227447509766</v>
      </c>
      <c r="AY4" s="134">
        <v>43.20925521850586</v>
      </c>
      <c r="AZ4" s="134">
        <v>43.70813751220703</v>
      </c>
      <c r="BA4" s="134">
        <v>42.98176574707031</v>
      </c>
      <c r="BB4" s="134">
        <v>42.409637451171875</v>
      </c>
      <c r="BC4" s="134">
        <v>41.58491897583008</v>
      </c>
      <c r="BD4" s="134">
        <v>41.61490249633789</v>
      </c>
      <c r="BE4" s="134">
        <v>42.734840393066406</v>
      </c>
      <c r="BF4" s="134">
        <v>44.977596282958984</v>
      </c>
      <c r="BG4" s="134">
        <v>45.880348205566406</v>
      </c>
      <c r="BH4" s="134">
        <v>46.33500671386719</v>
      </c>
      <c r="BI4" s="134">
        <v>41.56820297241211</v>
      </c>
      <c r="BJ4" s="134">
        <v>44.75557327270508</v>
      </c>
      <c r="BK4" s="134">
        <v>44.34355926513672</v>
      </c>
      <c r="BL4" s="134">
        <v>42.61294937133789</v>
      </c>
      <c r="BM4" s="134">
        <v>47.29247283935547</v>
      </c>
      <c r="BN4" s="134">
        <v>43.82246017456055</v>
      </c>
    </row>
    <row r="5" ht="13.5" hidden="1" customHeight="1">
      <c r="A5" s="11" t="s">
        <v>464</v>
      </c>
      <c r="B5" s="11" t="s">
        <v>499</v>
      </c>
      <c r="C5" s="12"/>
      <c r="D5" s="134">
        <v>48.683692932128906</v>
      </c>
      <c r="E5" s="134">
        <v>47.222015380859375</v>
      </c>
      <c r="F5" s="134">
        <v>44.594154357910156</v>
      </c>
      <c r="G5" s="134">
        <v>47.624000549316406</v>
      </c>
      <c r="H5" s="134">
        <v>48.321224212646484</v>
      </c>
      <c r="I5" s="134">
        <v>43.940940856933594</v>
      </c>
      <c r="J5" s="134">
        <v>41.47874450683594</v>
      </c>
      <c r="K5" s="134">
        <v>45.945274353027344</v>
      </c>
      <c r="L5" s="134">
        <v>45.976318359375</v>
      </c>
      <c r="M5" s="134">
        <v>48.298736572265625</v>
      </c>
      <c r="N5" s="134">
        <v>48.75694274902344</v>
      </c>
      <c r="O5" s="134">
        <v>47.52852249145508</v>
      </c>
      <c r="P5" s="134">
        <v>50.855072021484375</v>
      </c>
      <c r="Q5" s="135"/>
      <c r="R5" s="135"/>
      <c r="S5" s="134">
        <v>50.75302505493164</v>
      </c>
      <c r="T5" s="134">
        <v>46.488922119140625</v>
      </c>
      <c r="U5" s="135"/>
      <c r="V5" s="134">
        <v>48.22275161743164</v>
      </c>
      <c r="W5" s="134">
        <v>48.92082214355469</v>
      </c>
      <c r="X5" s="134">
        <v>51.34788131713867</v>
      </c>
      <c r="Y5" s="134">
        <v>49.504173278808594</v>
      </c>
      <c r="Z5" s="134">
        <v>47.57949447631836</v>
      </c>
      <c r="AA5" s="134">
        <v>48.81728744506836</v>
      </c>
      <c r="AB5" s="134">
        <v>49.76914596557617</v>
      </c>
      <c r="AC5" s="134">
        <v>52.2695426940918</v>
      </c>
      <c r="AD5" s="134">
        <v>48.4573974609375</v>
      </c>
      <c r="AE5" s="134">
        <v>50.13575744628906</v>
      </c>
      <c r="AF5" s="134">
        <v>48.87635040283203</v>
      </c>
      <c r="AG5" s="134">
        <v>48.31188201904297</v>
      </c>
      <c r="AH5" s="134">
        <v>53.59054183959961</v>
      </c>
      <c r="AI5" s="134">
        <v>48.0837516784668</v>
      </c>
      <c r="AJ5" s="134">
        <v>47.949398040771484</v>
      </c>
      <c r="AK5" s="134">
        <v>45.0899772644043</v>
      </c>
      <c r="AL5" s="134">
        <v>46.72614288330078</v>
      </c>
      <c r="AM5" s="134">
        <v>45.98328399658203</v>
      </c>
      <c r="AN5" s="134">
        <v>45.875301361083984</v>
      </c>
      <c r="AO5" s="134">
        <v>48.77048110961914</v>
      </c>
      <c r="AP5" s="134">
        <v>54.768245697021484</v>
      </c>
      <c r="AQ5" s="134">
        <v>43.839813232421875</v>
      </c>
      <c r="AR5" s="134">
        <v>43.51731491088867</v>
      </c>
      <c r="AS5" s="134">
        <v>47.07815170288086</v>
      </c>
      <c r="AT5" s="134">
        <v>43.66836166381836</v>
      </c>
      <c r="AU5" s="134">
        <v>47.371482849121094</v>
      </c>
      <c r="AV5" s="134">
        <v>45.195068359375</v>
      </c>
      <c r="AW5" s="134">
        <v>48.366493225097656</v>
      </c>
      <c r="AX5" s="134">
        <v>52.858028411865234</v>
      </c>
      <c r="AY5" s="134">
        <v>44.70602035522461</v>
      </c>
      <c r="AZ5" s="134">
        <v>45.267822265625</v>
      </c>
      <c r="BA5" s="134">
        <v>44.68219757080078</v>
      </c>
      <c r="BB5" s="134">
        <v>50.499046325683594</v>
      </c>
      <c r="BC5" s="134">
        <v>43.65713882446289</v>
      </c>
      <c r="BD5" s="134">
        <v>44.72602462768555</v>
      </c>
      <c r="BE5" s="134">
        <v>44.81742858886719</v>
      </c>
      <c r="BF5" s="134">
        <v>46.877742767333984</v>
      </c>
      <c r="BG5" s="134">
        <v>46.87207794189453</v>
      </c>
      <c r="BH5" s="134">
        <v>47.76831817626953</v>
      </c>
      <c r="BI5" s="134">
        <v>45.02768325805664</v>
      </c>
      <c r="BJ5" s="134">
        <v>45.51278305053711</v>
      </c>
      <c r="BK5" s="134">
        <v>47.989295959472656</v>
      </c>
      <c r="BL5" s="134">
        <v>45.82627487182617</v>
      </c>
      <c r="BM5" s="134">
        <v>50.50306701660156</v>
      </c>
      <c r="BN5" s="134">
        <v>46.86545944213867</v>
      </c>
    </row>
    <row r="6" ht="13.5" hidden="1" customHeight="1">
      <c r="A6" s="11" t="s">
        <v>466</v>
      </c>
      <c r="B6" s="11" t="s">
        <v>500</v>
      </c>
      <c r="C6" s="12"/>
      <c r="D6" s="134">
        <v>0.27138277888298035</v>
      </c>
      <c r="E6" s="134">
        <v>0.3854462802410126</v>
      </c>
      <c r="F6" s="134">
        <v>0.8009483814239502</v>
      </c>
      <c r="G6" s="134">
        <v>0.7749464511871338</v>
      </c>
      <c r="H6" s="134">
        <v>0.2835924029350281</v>
      </c>
      <c r="I6" s="134">
        <v>0.2854860723018646</v>
      </c>
      <c r="J6" s="134">
        <v>0.6331055164337158</v>
      </c>
      <c r="K6" s="134">
        <v>0.25578343868255615</v>
      </c>
      <c r="L6" s="134">
        <v>1.2944217920303345</v>
      </c>
      <c r="M6" s="134">
        <v>1.1200358867645264</v>
      </c>
      <c r="N6" s="134">
        <v>0.263949453830719</v>
      </c>
      <c r="O6" s="134">
        <v>0.23495498299598694</v>
      </c>
      <c r="P6" s="134">
        <v>0.2170269638299942</v>
      </c>
      <c r="Q6" s="135"/>
      <c r="R6" s="135"/>
      <c r="S6" s="134">
        <v>0.6369789838790894</v>
      </c>
      <c r="T6" s="134">
        <v>0.49544596672058105</v>
      </c>
      <c r="U6" s="135"/>
      <c r="V6" s="134">
        <v>0.9476028084754944</v>
      </c>
      <c r="W6" s="134">
        <v>0.21040315926074982</v>
      </c>
      <c r="X6" s="134">
        <v>0.8626176714897156</v>
      </c>
      <c r="Y6" s="134">
        <v>0.26286545395851135</v>
      </c>
      <c r="Z6" s="134">
        <v>0.37456145882606506</v>
      </c>
      <c r="AA6" s="134">
        <v>0.42305228114128113</v>
      </c>
      <c r="AB6" s="134">
        <v>1.026728630065918</v>
      </c>
      <c r="AC6" s="134">
        <v>0.2924194931983948</v>
      </c>
      <c r="AD6" s="134">
        <v>0.3807242214679718</v>
      </c>
      <c r="AE6" s="134">
        <v>0.3644031882286072</v>
      </c>
      <c r="AF6" s="134">
        <v>0.5888581275939941</v>
      </c>
      <c r="AG6" s="134">
        <v>1.4869476556777954</v>
      </c>
      <c r="AH6" s="134">
        <v>0.5854007005691528</v>
      </c>
      <c r="AI6" s="134">
        <v>1.2537107467651367</v>
      </c>
      <c r="AJ6" s="134">
        <v>1.1575685739517212</v>
      </c>
      <c r="AK6" s="134">
        <v>0.2650715112686157</v>
      </c>
      <c r="AL6" s="134">
        <v>0.6436710953712463</v>
      </c>
      <c r="AM6" s="134">
        <v>0.6407672166824341</v>
      </c>
      <c r="AN6" s="134">
        <v>0.3179287612438202</v>
      </c>
      <c r="AO6" s="134">
        <v>0.3554269075393677</v>
      </c>
      <c r="AP6" s="134">
        <v>3.8927342891693115</v>
      </c>
      <c r="AQ6" s="134">
        <v>0.34320396184921265</v>
      </c>
      <c r="AR6" s="134">
        <v>0.2903077006340027</v>
      </c>
      <c r="AS6" s="134">
        <v>1.4072195291519165</v>
      </c>
      <c r="AT6" s="134">
        <v>0.39141446352005005</v>
      </c>
      <c r="AU6" s="134">
        <v>0.6181086897850037</v>
      </c>
      <c r="AV6" s="134">
        <v>1.0394021272659302</v>
      </c>
      <c r="AW6" s="134">
        <v>0.7755556106567383</v>
      </c>
      <c r="AX6" s="134">
        <v>0.3887004852294922</v>
      </c>
      <c r="AY6" s="134">
        <v>0.45495450496673584</v>
      </c>
      <c r="AZ6" s="134">
        <v>0.47407764196395874</v>
      </c>
      <c r="BA6" s="134">
        <v>0.5168585181236267</v>
      </c>
      <c r="BB6" s="134">
        <v>2.45883846282959</v>
      </c>
      <c r="BC6" s="134">
        <v>0.6298673748970032</v>
      </c>
      <c r="BD6" s="134">
        <v>0.9456495046615601</v>
      </c>
      <c r="BE6" s="134">
        <v>0.6330190300941467</v>
      </c>
      <c r="BF6" s="134">
        <v>0.5775639414787292</v>
      </c>
      <c r="BG6" s="134">
        <v>0.3014442026615143</v>
      </c>
      <c r="BH6" s="134">
        <v>0.4356655180454254</v>
      </c>
      <c r="BI6" s="134">
        <v>1.0515354871749878</v>
      </c>
      <c r="BJ6" s="134">
        <v>0.2301589399576187</v>
      </c>
      <c r="BK6" s="134">
        <v>1.1081490516662598</v>
      </c>
      <c r="BL6" s="134">
        <v>0.9767157435417175</v>
      </c>
      <c r="BM6" s="134">
        <v>0.9758859276771545</v>
      </c>
      <c r="BN6" s="134">
        <v>0.9249438047409058</v>
      </c>
    </row>
    <row r="7" ht="13.5" customHeight="1">
      <c r="A7" s="108" t="s">
        <v>66</v>
      </c>
      <c r="B7" s="108" t="s">
        <v>67</v>
      </c>
      <c r="C7" s="109" t="s">
        <v>68</v>
      </c>
      <c r="D7" s="136">
        <v>44.44655227661133</v>
      </c>
      <c r="E7" s="136">
        <v>42.801910400390625</v>
      </c>
      <c r="F7" s="136">
        <v>39.191184997558594</v>
      </c>
      <c r="G7" s="136">
        <v>42.152976989746094</v>
      </c>
      <c r="H7" s="136">
        <v>43.40227508544922</v>
      </c>
      <c r="I7" s="136">
        <v>40.15140151977539</v>
      </c>
      <c r="J7" s="136">
        <v>37.22300338745117</v>
      </c>
      <c r="K7" s="136">
        <v>42.33573913574219</v>
      </c>
      <c r="L7" s="136">
        <v>40.14189910888672</v>
      </c>
      <c r="M7" s="136">
        <v>42.354164123535156</v>
      </c>
      <c r="N7" s="136">
        <v>43.480857849121094</v>
      </c>
      <c r="O7" s="136">
        <v>43.36231231689453</v>
      </c>
      <c r="P7" s="136">
        <v>45.83806228637695</v>
      </c>
      <c r="Q7" s="137"/>
      <c r="R7" s="137"/>
      <c r="S7" s="136">
        <v>45.343257904052734</v>
      </c>
      <c r="T7" s="136">
        <v>42.82439041137695</v>
      </c>
      <c r="U7" s="137"/>
      <c r="V7" s="136">
        <v>42.691001892089844</v>
      </c>
      <c r="W7" s="136">
        <v>44.00450134277344</v>
      </c>
      <c r="X7" s="136">
        <v>45.36588668823242</v>
      </c>
      <c r="Y7" s="136">
        <v>44.4417610168457</v>
      </c>
      <c r="Z7" s="136">
        <v>43.28546142578125</v>
      </c>
      <c r="AA7" s="136">
        <v>43.812503814697266</v>
      </c>
      <c r="AB7" s="136">
        <v>44.68260955810547</v>
      </c>
      <c r="AC7" s="136">
        <v>47.101585388183594</v>
      </c>
      <c r="AD7" s="136">
        <v>43.821327209472656</v>
      </c>
      <c r="AE7" s="136">
        <v>45.135616302490234</v>
      </c>
      <c r="AF7" s="136">
        <v>43.564300537109375</v>
      </c>
      <c r="AG7" s="136">
        <v>42.39289093017578</v>
      </c>
      <c r="AH7" s="136">
        <v>48.05908203125</v>
      </c>
      <c r="AI7" s="136">
        <v>42.556793212890625</v>
      </c>
      <c r="AJ7" s="136">
        <v>42.10558319091797</v>
      </c>
      <c r="AK7" s="136">
        <v>40.9801139831543</v>
      </c>
      <c r="AL7" s="136">
        <v>41.94407272338867</v>
      </c>
      <c r="AM7" s="136">
        <v>40.72110366821289</v>
      </c>
      <c r="AN7" s="136">
        <v>41.68870544433594</v>
      </c>
      <c r="AO7" s="136">
        <v>43.83020782470703</v>
      </c>
      <c r="AP7" s="136">
        <v>44.150814056396484</v>
      </c>
      <c r="AQ7" s="136">
        <v>39.89509201049805</v>
      </c>
      <c r="AR7" s="136">
        <v>39.949642181396484</v>
      </c>
      <c r="AS7" s="136">
        <v>41.52377700805664</v>
      </c>
      <c r="AT7" s="136">
        <v>40.04443359375</v>
      </c>
      <c r="AU7" s="136">
        <v>43.5389518737793</v>
      </c>
      <c r="AV7" s="136">
        <v>40.39353942871094</v>
      </c>
      <c r="AW7" s="136">
        <v>42.203041076660156</v>
      </c>
      <c r="AX7" s="136">
        <v>47.177757263183594</v>
      </c>
      <c r="AY7" s="136">
        <v>40.95329284667969</v>
      </c>
      <c r="AZ7" s="136">
        <v>40.614646911621094</v>
      </c>
      <c r="BA7" s="136">
        <v>40.67654037475586</v>
      </c>
      <c r="BB7" s="136">
        <v>42.10520935058594</v>
      </c>
      <c r="BC7" s="136">
        <v>39.08993148803711</v>
      </c>
      <c r="BD7" s="136">
        <v>39.58859634399414</v>
      </c>
      <c r="BE7" s="136">
        <v>39.81184768676758</v>
      </c>
      <c r="BF7" s="136">
        <v>41.83278274536133</v>
      </c>
      <c r="BG7" s="136">
        <v>42.43235397338867</v>
      </c>
      <c r="BH7" s="136">
        <v>42.20225524902344</v>
      </c>
      <c r="BI7" s="136">
        <v>39.523345947265625</v>
      </c>
      <c r="BJ7" s="136">
        <v>41.23026657104492</v>
      </c>
      <c r="BK7" s="136">
        <v>42.16400146484375</v>
      </c>
      <c r="BL7" s="136">
        <v>40.03607940673828</v>
      </c>
      <c r="BM7" s="136">
        <v>44.3267822265625</v>
      </c>
      <c r="BN7" s="136">
        <v>41.76958084106445</v>
      </c>
    </row>
    <row r="8" ht="13.5" customHeight="1">
      <c r="A8" s="11" t="s">
        <v>69</v>
      </c>
      <c r="B8" s="11" t="s">
        <v>70</v>
      </c>
      <c r="C8" s="12"/>
      <c r="D8" s="134">
        <v>44.07015609741211</v>
      </c>
      <c r="E8" s="134">
        <v>42.278411865234375</v>
      </c>
      <c r="F8" s="134">
        <v>38.14494705200195</v>
      </c>
      <c r="G8" s="134">
        <v>40.73809814453125</v>
      </c>
      <c r="H8" s="134">
        <v>42.97263717651367</v>
      </c>
      <c r="I8" s="134">
        <v>39.73921203613281</v>
      </c>
      <c r="J8" s="134">
        <v>36.068138122558594</v>
      </c>
      <c r="K8" s="134">
        <v>41.91203689575195</v>
      </c>
      <c r="L8" s="134">
        <v>37.62440490722656</v>
      </c>
      <c r="M8" s="134">
        <v>40.65476989746094</v>
      </c>
      <c r="N8" s="134">
        <v>42.93478012084961</v>
      </c>
      <c r="O8" s="134">
        <v>42.80744552612305</v>
      </c>
      <c r="P8" s="134">
        <v>45.30388641357422</v>
      </c>
      <c r="Q8" s="135"/>
      <c r="R8" s="135"/>
      <c r="S8" s="134">
        <v>44.339271545410156</v>
      </c>
      <c r="T8" s="134">
        <v>42.32724380493164</v>
      </c>
      <c r="U8" s="135"/>
      <c r="V8" s="134">
        <v>41.45139694213867</v>
      </c>
      <c r="W8" s="134">
        <v>43.70393753051758</v>
      </c>
      <c r="X8" s="134">
        <v>44.02315902709961</v>
      </c>
      <c r="Y8" s="134">
        <v>43.96649932861328</v>
      </c>
      <c r="Z8" s="134">
        <v>42.85920333862305</v>
      </c>
      <c r="AA8" s="134">
        <v>43.476402282714844</v>
      </c>
      <c r="AB8" s="134">
        <v>43.38896942138672</v>
      </c>
      <c r="AC8" s="134">
        <v>46.726192474365234</v>
      </c>
      <c r="AD8" s="134">
        <v>43.25821304321289</v>
      </c>
      <c r="AE8" s="134">
        <v>44.39936828613281</v>
      </c>
      <c r="AF8" s="134">
        <v>42.78257369995117</v>
      </c>
      <c r="AG8" s="134">
        <v>40.04888916015625</v>
      </c>
      <c r="AH8" s="134">
        <v>47.138545989990234</v>
      </c>
      <c r="AI8" s="134">
        <v>41.0009880065918</v>
      </c>
      <c r="AJ8" s="134">
        <v>40.41011428833008</v>
      </c>
      <c r="AK8" s="134">
        <v>40.40578079223633</v>
      </c>
      <c r="AL8" s="134">
        <v>40.67696762084961</v>
      </c>
      <c r="AM8" s="134">
        <v>40.08723068237305</v>
      </c>
      <c r="AN8" s="134">
        <v>41.292510986328125</v>
      </c>
      <c r="AO8" s="134">
        <v>43.27735900878906</v>
      </c>
      <c r="AP8" s="134">
        <v>38.96658706665039</v>
      </c>
      <c r="AQ8" s="134">
        <v>39.51698684692383</v>
      </c>
      <c r="AR8" s="134">
        <v>39.26482009887695</v>
      </c>
      <c r="AS8" s="134">
        <v>38.59540557861328</v>
      </c>
      <c r="AT8" s="134">
        <v>39.688419342041016</v>
      </c>
      <c r="AU8" s="134">
        <v>42.96449279785156</v>
      </c>
      <c r="AV8" s="134">
        <v>38.82237243652344</v>
      </c>
      <c r="AW8" s="134">
        <v>41.1483039855957</v>
      </c>
      <c r="AX8" s="134">
        <v>46.57952880859375</v>
      </c>
      <c r="AY8" s="134">
        <v>40.33085250854492</v>
      </c>
      <c r="AZ8" s="134">
        <v>39.93974304199219</v>
      </c>
      <c r="BA8" s="134">
        <v>40.03284454345703</v>
      </c>
      <c r="BB8" s="134">
        <v>39.15985870361328</v>
      </c>
      <c r="BC8" s="134">
        <v>37.93885803222656</v>
      </c>
      <c r="BD8" s="134">
        <v>38.02239990234375</v>
      </c>
      <c r="BE8" s="134">
        <v>38.90347671508789</v>
      </c>
      <c r="BF8" s="134">
        <v>41.13407897949219</v>
      </c>
      <c r="BG8" s="134">
        <v>42.00358963012695</v>
      </c>
      <c r="BH8" s="134">
        <v>41.51214599609375</v>
      </c>
      <c r="BI8" s="134">
        <v>38.15652084350586</v>
      </c>
      <c r="BJ8" s="134">
        <v>40.9178581237793</v>
      </c>
      <c r="BK8" s="134">
        <v>40.656822204589844</v>
      </c>
      <c r="BL8" s="134">
        <v>38.58757019042969</v>
      </c>
      <c r="BM8" s="134">
        <v>43.16892623901367</v>
      </c>
      <c r="BN8" s="134">
        <v>40.603858947753906</v>
      </c>
    </row>
    <row r="9" ht="13.5" customHeight="1">
      <c r="A9" s="11" t="s">
        <v>71</v>
      </c>
      <c r="B9" s="11" t="s">
        <v>72</v>
      </c>
      <c r="C9" s="12"/>
      <c r="D9" s="134">
        <v>44.82294845581055</v>
      </c>
      <c r="E9" s="134">
        <v>43.325408935546875</v>
      </c>
      <c r="F9" s="134">
        <v>40.237422943115234</v>
      </c>
      <c r="G9" s="134">
        <v>43.56785583496094</v>
      </c>
      <c r="H9" s="134">
        <v>43.831912994384766</v>
      </c>
      <c r="I9" s="134">
        <v>40.56359100341797</v>
      </c>
      <c r="J9" s="134">
        <v>38.37786865234375</v>
      </c>
      <c r="K9" s="134">
        <v>42.75944137573242</v>
      </c>
      <c r="L9" s="134">
        <v>42.659393310546875</v>
      </c>
      <c r="M9" s="134">
        <v>44.053558349609375</v>
      </c>
      <c r="N9" s="134">
        <v>44.02693557739258</v>
      </c>
      <c r="O9" s="134">
        <v>43.917179107666016</v>
      </c>
      <c r="P9" s="134">
        <v>46.37223815917969</v>
      </c>
      <c r="Q9" s="135"/>
      <c r="R9" s="135"/>
      <c r="S9" s="134">
        <v>46.34724426269531</v>
      </c>
      <c r="T9" s="134">
        <v>43.321537017822266</v>
      </c>
      <c r="U9" s="135"/>
      <c r="V9" s="134">
        <v>43.930606842041016</v>
      </c>
      <c r="W9" s="134">
        <v>44.3050651550293</v>
      </c>
      <c r="X9" s="134">
        <v>46.708614349365234</v>
      </c>
      <c r="Y9" s="134">
        <v>44.917022705078125</v>
      </c>
      <c r="Z9" s="134">
        <v>43.71171951293945</v>
      </c>
      <c r="AA9" s="134">
        <v>44.14860534667969</v>
      </c>
      <c r="AB9" s="134">
        <v>45.97624969482422</v>
      </c>
      <c r="AC9" s="134">
        <v>47.47697830200195</v>
      </c>
      <c r="AD9" s="134">
        <v>44.38444137573242</v>
      </c>
      <c r="AE9" s="134">
        <v>45.871864318847656</v>
      </c>
      <c r="AF9" s="134">
        <v>44.34602737426758</v>
      </c>
      <c r="AG9" s="134">
        <v>44.73689270019531</v>
      </c>
      <c r="AH9" s="134">
        <v>48.979618072509766</v>
      </c>
      <c r="AI9" s="134">
        <v>44.11259841918945</v>
      </c>
      <c r="AJ9" s="134">
        <v>43.80105209350586</v>
      </c>
      <c r="AK9" s="134">
        <v>41.554447174072266</v>
      </c>
      <c r="AL9" s="134">
        <v>43.211177825927734</v>
      </c>
      <c r="AM9" s="134">
        <v>41.354976654052734</v>
      </c>
      <c r="AN9" s="134">
        <v>42.08489990234375</v>
      </c>
      <c r="AO9" s="134">
        <v>44.383056640625</v>
      </c>
      <c r="AP9" s="134">
        <v>49.33504104614258</v>
      </c>
      <c r="AQ9" s="134">
        <v>40.273197174072266</v>
      </c>
      <c r="AR9" s="134">
        <v>40.634464263916016</v>
      </c>
      <c r="AS9" s="134">
        <v>44.4521484375</v>
      </c>
      <c r="AT9" s="134">
        <v>40.400447845458984</v>
      </c>
      <c r="AU9" s="134">
        <v>44.11341094970703</v>
      </c>
      <c r="AV9" s="134">
        <v>41.96470642089844</v>
      </c>
      <c r="AW9" s="134">
        <v>43.25777816772461</v>
      </c>
      <c r="AX9" s="134">
        <v>47.77598571777344</v>
      </c>
      <c r="AY9" s="134">
        <v>41.57573318481445</v>
      </c>
      <c r="AZ9" s="134">
        <v>41.28955078125</v>
      </c>
      <c r="BA9" s="134">
        <v>41.32023620605469</v>
      </c>
      <c r="BB9" s="134">
        <v>45.050559997558594</v>
      </c>
      <c r="BC9" s="134">
        <v>40.241004943847656</v>
      </c>
      <c r="BD9" s="134">
        <v>41.15479278564453</v>
      </c>
      <c r="BE9" s="134">
        <v>40.720218658447266</v>
      </c>
      <c r="BF9" s="134">
        <v>42.53148651123047</v>
      </c>
      <c r="BG9" s="134">
        <v>42.86111831665039</v>
      </c>
      <c r="BH9" s="134">
        <v>42.892364501953125</v>
      </c>
      <c r="BI9" s="134">
        <v>40.89017105102539</v>
      </c>
      <c r="BJ9" s="134">
        <v>41.54267501831055</v>
      </c>
      <c r="BK9" s="134">
        <v>43.671180725097656</v>
      </c>
      <c r="BL9" s="134">
        <v>41.484588623046875</v>
      </c>
      <c r="BM9" s="134">
        <v>45.48463821411133</v>
      </c>
      <c r="BN9" s="134">
        <v>42.935302734375</v>
      </c>
    </row>
    <row r="10" ht="13.5" customHeight="1">
      <c r="A10" s="11" t="s">
        <v>73</v>
      </c>
      <c r="B10" s="11" t="s">
        <v>74</v>
      </c>
      <c r="C10" s="12"/>
      <c r="D10" s="134">
        <v>0.22881637513637543</v>
      </c>
      <c r="E10" s="134">
        <v>0.31824368238449097</v>
      </c>
      <c r="F10" s="134">
        <v>0.6360242962837219</v>
      </c>
      <c r="G10" s="134">
        <v>0.860126256942749</v>
      </c>
      <c r="H10" s="134">
        <v>0.26118287444114685</v>
      </c>
      <c r="I10" s="134">
        <v>0.2505769431591034</v>
      </c>
      <c r="J10" s="134">
        <v>0.7020606398582458</v>
      </c>
      <c r="K10" s="134">
        <v>0.25757622718811035</v>
      </c>
      <c r="L10" s="134">
        <v>1.5304230451583862</v>
      </c>
      <c r="M10" s="134">
        <v>1.0330873727798462</v>
      </c>
      <c r="N10" s="134">
        <v>0.3319702446460724</v>
      </c>
      <c r="O10" s="134">
        <v>0.3373115062713623</v>
      </c>
      <c r="P10" s="134">
        <v>0.3247338533401489</v>
      </c>
      <c r="Q10" s="135"/>
      <c r="R10" s="135"/>
      <c r="S10" s="134">
        <v>0.6103380918502808</v>
      </c>
      <c r="T10" s="134">
        <v>0.3022235929965973</v>
      </c>
      <c r="U10" s="135"/>
      <c r="V10" s="134">
        <v>0.7535756826400757</v>
      </c>
      <c r="W10" s="134">
        <v>0.1827183961868286</v>
      </c>
      <c r="X10" s="134">
        <v>0.8162658214569092</v>
      </c>
      <c r="Y10" s="134">
        <v>0.2889188826084137</v>
      </c>
      <c r="Z10" s="134">
        <v>0.25912904739379883</v>
      </c>
      <c r="AA10" s="134">
        <v>0.20432056486606598</v>
      </c>
      <c r="AB10" s="134">
        <v>0.7864237427711487</v>
      </c>
      <c r="AC10" s="134">
        <v>0.22820693254470825</v>
      </c>
      <c r="AD10" s="134">
        <v>0.342326283454895</v>
      </c>
      <c r="AE10" s="134">
        <v>0.44757652282714844</v>
      </c>
      <c r="AF10" s="134">
        <v>0.47522369027137756</v>
      </c>
      <c r="AG10" s="134">
        <v>1.4249558448791504</v>
      </c>
      <c r="AH10" s="134">
        <v>0.5596072673797607</v>
      </c>
      <c r="AI10" s="134">
        <v>0.9457973837852478</v>
      </c>
      <c r="AJ10" s="134">
        <v>1.0307016372680664</v>
      </c>
      <c r="AK10" s="134">
        <v>0.3491453230381012</v>
      </c>
      <c r="AL10" s="134">
        <v>0.7702918648719788</v>
      </c>
      <c r="AM10" s="134">
        <v>0.3853418231010437</v>
      </c>
      <c r="AN10" s="134">
        <v>0.2408524751663208</v>
      </c>
      <c r="AO10" s="134">
        <v>0.3360865116119385</v>
      </c>
      <c r="AP10" s="134">
        <v>3.1515722274780273</v>
      </c>
      <c r="AQ10" s="134">
        <v>0.229855015873909</v>
      </c>
      <c r="AR10" s="134">
        <v>0.41631296277046204</v>
      </c>
      <c r="AS10" s="134">
        <v>1.7802022695541382</v>
      </c>
      <c r="AT10" s="134">
        <v>0.21642743051052094</v>
      </c>
      <c r="AU10" s="134">
        <v>0.34922295808792114</v>
      </c>
      <c r="AV10" s="134">
        <v>0.9551377296447754</v>
      </c>
      <c r="AW10" s="134">
        <v>0.6411903500556946</v>
      </c>
      <c r="AX10" s="134">
        <v>0.3636731803417206</v>
      </c>
      <c r="AY10" s="134">
        <v>0.3783903121948242</v>
      </c>
      <c r="AZ10" s="134">
        <v>0.4102841913700104</v>
      </c>
      <c r="BA10" s="134">
        <v>0.39131247997283936</v>
      </c>
      <c r="BB10" s="134">
        <v>1.7905243635177612</v>
      </c>
      <c r="BC10" s="134">
        <v>0.6997551918029785</v>
      </c>
      <c r="BD10" s="134">
        <v>0.9521149396896362</v>
      </c>
      <c r="BE10" s="134">
        <v>0.5522117018699646</v>
      </c>
      <c r="BF10" s="134">
        <v>0.42475202679634094</v>
      </c>
      <c r="BG10" s="134">
        <v>0.2606516182422638</v>
      </c>
      <c r="BH10" s="134">
        <v>0.41952764987945557</v>
      </c>
      <c r="BI10" s="134">
        <v>0.8309137225151062</v>
      </c>
      <c r="BJ10" s="134">
        <v>0.1899184137582779</v>
      </c>
      <c r="BK10" s="134">
        <v>0.9162378311157227</v>
      </c>
      <c r="BL10" s="134">
        <v>0.8805723190307617</v>
      </c>
      <c r="BM10" s="134">
        <v>0.7038781642913818</v>
      </c>
      <c r="BN10" s="134">
        <v>0.7086597681045532</v>
      </c>
    </row>
    <row r="11" ht="13.5" customHeight="1">
      <c r="A11" s="112" t="s">
        <v>75</v>
      </c>
      <c r="B11" s="113" t="s">
        <v>76</v>
      </c>
      <c r="C11" s="114" t="s">
        <v>77</v>
      </c>
      <c r="D11" s="113">
        <v>5.009957790374756</v>
      </c>
      <c r="E11" s="113">
        <v>4.828553199768066</v>
      </c>
      <c r="F11" s="113">
        <v>4.551398754119873</v>
      </c>
      <c r="G11" s="113">
        <v>4.858114719390869</v>
      </c>
      <c r="H11" s="113">
        <v>4.9370951652526855</v>
      </c>
      <c r="I11" s="113">
        <v>4.363529205322266</v>
      </c>
      <c r="J11" s="113">
        <v>4.1763105392456055</v>
      </c>
      <c r="K11" s="113">
        <v>4.874541759490967</v>
      </c>
      <c r="L11" s="113">
        <v>4.798167705535889</v>
      </c>
      <c r="M11" s="113">
        <v>4.878261089324951</v>
      </c>
      <c r="N11" s="113">
        <v>5.243423938751221</v>
      </c>
      <c r="O11" s="113">
        <v>4.9869794845581055</v>
      </c>
      <c r="P11" s="113">
        <v>5.516691207885742</v>
      </c>
      <c r="Q11" s="137"/>
      <c r="R11" s="137"/>
      <c r="S11" s="113">
        <v>5.541430950164795</v>
      </c>
      <c r="T11" s="113">
        <v>4.724462985992432</v>
      </c>
      <c r="U11" s="137"/>
      <c r="V11" s="113">
        <v>4.832082271575928</v>
      </c>
      <c r="W11" s="113">
        <v>4.904258728027344</v>
      </c>
      <c r="X11" s="113">
        <v>5.403308391571045</v>
      </c>
      <c r="Y11" s="113">
        <v>4.947151184082031</v>
      </c>
      <c r="Z11" s="113">
        <v>4.751139163970947</v>
      </c>
      <c r="AA11" s="113">
        <v>5.23997688293457</v>
      </c>
      <c r="AB11" s="113">
        <v>5.250914573669434</v>
      </c>
      <c r="AC11" s="113">
        <v>5.854752540588379</v>
      </c>
      <c r="AD11" s="113">
        <v>4.8270440101623535</v>
      </c>
      <c r="AE11" s="113">
        <v>5.069177627563477</v>
      </c>
      <c r="AF11" s="113">
        <v>4.858719348907471</v>
      </c>
      <c r="AG11" s="113">
        <v>4.968943119049072</v>
      </c>
      <c r="AH11" s="113">
        <v>5.474792957305908</v>
      </c>
      <c r="AI11" s="113">
        <v>4.064636707305908</v>
      </c>
      <c r="AJ11" s="113">
        <v>4.475977897644043</v>
      </c>
      <c r="AK11" s="113">
        <v>4.148352146148682</v>
      </c>
      <c r="AL11" s="113">
        <v>4.621009349822998</v>
      </c>
      <c r="AM11" s="113">
        <v>4.598293781280518</v>
      </c>
      <c r="AN11" s="113">
        <v>4.212634086608887</v>
      </c>
      <c r="AO11" s="113">
        <v>5.399366855621338</v>
      </c>
      <c r="AP11" s="113">
        <v>5.384227275848389</v>
      </c>
      <c r="AQ11" s="113">
        <v>4.492245674133301</v>
      </c>
      <c r="AR11" s="113">
        <v>4.6418280601501465</v>
      </c>
      <c r="AS11" s="113">
        <v>5.195371150970459</v>
      </c>
      <c r="AT11" s="113">
        <v>5.1745076179504395</v>
      </c>
      <c r="AU11" s="113">
        <v>5.379495143890381</v>
      </c>
      <c r="AV11" s="113">
        <v>4.41129207611084</v>
      </c>
      <c r="AW11" s="113">
        <v>4.221088409423828</v>
      </c>
      <c r="AX11" s="113">
        <v>5.284668445587158</v>
      </c>
      <c r="AY11" s="113">
        <v>4.398497581481934</v>
      </c>
      <c r="AZ11" s="113">
        <v>4.2733283042907715</v>
      </c>
      <c r="BA11" s="113">
        <v>4.0562920570373535</v>
      </c>
      <c r="BB11" s="113">
        <v>4.2816290855407715</v>
      </c>
      <c r="BC11" s="113">
        <v>3.8932976722717285</v>
      </c>
      <c r="BD11" s="113">
        <v>4.304594993591309</v>
      </c>
      <c r="BE11" s="113">
        <v>3.7985594272613525</v>
      </c>
      <c r="BF11" s="113">
        <v>4.238106727600098</v>
      </c>
      <c r="BG11" s="113">
        <v>4.569448947906494</v>
      </c>
      <c r="BH11" s="113">
        <v>4.0325822830200195</v>
      </c>
      <c r="BI11" s="113">
        <v>3.9123547077178955</v>
      </c>
      <c r="BJ11" s="113">
        <v>4.212685585021973</v>
      </c>
      <c r="BK11" s="113">
        <v>4.182303428649902</v>
      </c>
      <c r="BL11" s="113">
        <v>4.274682521820068</v>
      </c>
      <c r="BM11" s="113">
        <v>4.562765598297119</v>
      </c>
      <c r="BN11" s="113">
        <v>4.334101676940918</v>
      </c>
    </row>
    <row r="12" ht="13.5" customHeight="1">
      <c r="A12" s="19" t="s">
        <v>78</v>
      </c>
      <c r="B12" s="19" t="s">
        <v>79</v>
      </c>
      <c r="C12" s="20" t="s">
        <v>80</v>
      </c>
      <c r="D12" s="138">
        <v>0.837394654750824</v>
      </c>
      <c r="E12" s="138">
        <v>0.6179083585739136</v>
      </c>
      <c r="F12" s="138">
        <v>0.5932753682136536</v>
      </c>
      <c r="G12" s="138">
        <v>0.6571390628814697</v>
      </c>
      <c r="H12" s="138">
        <v>0.7243382334709167</v>
      </c>
      <c r="I12" s="138">
        <v>0.5887339115142822</v>
      </c>
      <c r="J12" s="138">
        <v>0.49477705359458923</v>
      </c>
      <c r="K12" s="138">
        <v>0.7261810302734375</v>
      </c>
      <c r="L12" s="138">
        <v>0.611294150352478</v>
      </c>
      <c r="M12" s="138">
        <v>0.7062947154045105</v>
      </c>
      <c r="N12" s="138">
        <v>0.6322588324546814</v>
      </c>
      <c r="O12" s="138">
        <v>0.7440564632415771</v>
      </c>
      <c r="P12" s="138">
        <v>0.7510576844215393</v>
      </c>
      <c r="Q12" s="139"/>
      <c r="R12" s="139"/>
      <c r="S12" s="138">
        <v>0.8216164708137512</v>
      </c>
      <c r="T12" s="138">
        <v>0.8352386355400085</v>
      </c>
      <c r="U12" s="139"/>
      <c r="V12" s="138">
        <v>0.6794513463973999</v>
      </c>
      <c r="W12" s="138">
        <v>0.6457681059837341</v>
      </c>
      <c r="X12" s="138">
        <v>0.789799690246582</v>
      </c>
      <c r="Y12" s="138">
        <v>0.7447482347488403</v>
      </c>
      <c r="Z12" s="138">
        <v>0.6833580732345581</v>
      </c>
      <c r="AA12" s="138">
        <v>0.7238475680351257</v>
      </c>
      <c r="AB12" s="138">
        <v>0.7915184497833252</v>
      </c>
      <c r="AC12" s="138">
        <v>0.8537590503692627</v>
      </c>
      <c r="AD12" s="138">
        <v>0.7306329607963562</v>
      </c>
      <c r="AE12" s="138">
        <v>0.7566648721694946</v>
      </c>
      <c r="AF12" s="138">
        <v>0.7490915656089783</v>
      </c>
      <c r="AG12" s="138">
        <v>0.6970274448394775</v>
      </c>
      <c r="AH12" s="138">
        <v>0.8548682332038879</v>
      </c>
      <c r="AI12" s="138">
        <v>0.749940812587738</v>
      </c>
      <c r="AJ12" s="138">
        <v>0.7113731503486633</v>
      </c>
      <c r="AK12" s="138">
        <v>0.6401499509811401</v>
      </c>
      <c r="AL12" s="138">
        <v>0.6632478833198547</v>
      </c>
      <c r="AM12" s="138">
        <v>0.6252278685569763</v>
      </c>
      <c r="AN12" s="138">
        <v>0.7827772498130798</v>
      </c>
      <c r="AO12" s="138">
        <v>0.7775523066520691</v>
      </c>
      <c r="AP12" s="138">
        <v>0.7898809909820557</v>
      </c>
      <c r="AQ12" s="138">
        <v>0.6239746809005737</v>
      </c>
      <c r="AR12" s="138">
        <v>0.694267749786377</v>
      </c>
      <c r="AS12" s="138">
        <v>0.7094863057136536</v>
      </c>
      <c r="AT12" s="138">
        <v>0.7016211748123169</v>
      </c>
      <c r="AU12" s="138">
        <v>0.7627155184745789</v>
      </c>
      <c r="AV12" s="138">
        <v>0.7275014519691467</v>
      </c>
      <c r="AW12" s="138">
        <v>0.7240516543388367</v>
      </c>
      <c r="AX12" s="138">
        <v>1.0126924514770508</v>
      </c>
      <c r="AY12" s="138">
        <v>0.8041389584541321</v>
      </c>
      <c r="AZ12" s="138">
        <v>0.7330779433250427</v>
      </c>
      <c r="BA12" s="138">
        <v>0.7071225643157959</v>
      </c>
      <c r="BB12" s="138">
        <v>0.6995598077774048</v>
      </c>
      <c r="BC12" s="138">
        <v>0.6351594924926758</v>
      </c>
      <c r="BD12" s="138">
        <v>0.6640320420265198</v>
      </c>
      <c r="BE12" s="138">
        <v>0.6007072925567627</v>
      </c>
      <c r="BF12" s="138">
        <v>0.7148780822753906</v>
      </c>
      <c r="BG12" s="138">
        <v>0.7611980438232422</v>
      </c>
      <c r="BH12" s="138">
        <v>0.6263337135314941</v>
      </c>
      <c r="BI12" s="138">
        <v>0.6427084803581238</v>
      </c>
      <c r="BJ12" s="138">
        <v>0.585256814956665</v>
      </c>
      <c r="BK12" s="138">
        <v>0.7345872521400452</v>
      </c>
      <c r="BL12" s="138">
        <v>0.6190856099128723</v>
      </c>
      <c r="BM12" s="138">
        <v>0.9372492432594299</v>
      </c>
      <c r="BN12" s="138">
        <v>0.7539870738983154</v>
      </c>
    </row>
    <row r="13" ht="13.5" customHeight="1">
      <c r="A13" s="11" t="s">
        <v>78</v>
      </c>
      <c r="B13" s="11" t="s">
        <v>82</v>
      </c>
      <c r="C13" s="12" t="s">
        <v>83</v>
      </c>
      <c r="D13" s="140">
        <v>0.8090725541114807</v>
      </c>
      <c r="E13" s="140">
        <v>0.5222758054733276</v>
      </c>
      <c r="F13" s="140">
        <v>0.4290142059326172</v>
      </c>
      <c r="G13" s="140">
        <v>0.6278799772262573</v>
      </c>
      <c r="H13" s="140">
        <v>0.6459402441978455</v>
      </c>
      <c r="I13" s="140">
        <v>0.5116388201713562</v>
      </c>
      <c r="J13" s="140">
        <v>0.346747487783432</v>
      </c>
      <c r="K13" s="140">
        <v>0.6714743971824646</v>
      </c>
      <c r="L13" s="140">
        <v>0.4465438723564148</v>
      </c>
      <c r="M13" s="140">
        <v>0.6665217280387878</v>
      </c>
      <c r="N13" s="140">
        <v>0.5883830785751343</v>
      </c>
      <c r="O13" s="140">
        <v>0.6885188817977905</v>
      </c>
      <c r="P13" s="140">
        <v>0.7180829048156738</v>
      </c>
      <c r="Q13" s="141"/>
      <c r="R13" s="141"/>
      <c r="S13" s="140">
        <v>0.7073398232460022</v>
      </c>
      <c r="T13" s="140">
        <v>0.7653704881668091</v>
      </c>
      <c r="U13" s="141"/>
      <c r="V13" s="140">
        <v>0.6364572048187256</v>
      </c>
      <c r="W13" s="140">
        <v>0.5653446912765503</v>
      </c>
      <c r="X13" s="140">
        <v>0.6748103499412537</v>
      </c>
      <c r="Y13" s="140">
        <v>0.6277205944061279</v>
      </c>
      <c r="Z13" s="140">
        <v>0.5871022939682007</v>
      </c>
      <c r="AA13" s="140">
        <v>0.5406380891799927</v>
      </c>
      <c r="AB13" s="140">
        <v>0.7337690591812134</v>
      </c>
      <c r="AC13" s="140">
        <v>0.8000513315200806</v>
      </c>
      <c r="AD13" s="140">
        <v>0.6528053879737854</v>
      </c>
      <c r="AE13" s="140">
        <v>0.6806732416152954</v>
      </c>
      <c r="AF13" s="140">
        <v>0.7371435165405273</v>
      </c>
      <c r="AG13" s="140">
        <v>0.6269360780715942</v>
      </c>
      <c r="AH13" s="140">
        <v>0.8603442907333374</v>
      </c>
      <c r="AI13" s="140">
        <v>0.6516552567481995</v>
      </c>
      <c r="AJ13" s="140">
        <v>0.6452450752258301</v>
      </c>
      <c r="AK13" s="140">
        <v>0.5924299359321594</v>
      </c>
      <c r="AL13" s="140">
        <v>0.5321574211120605</v>
      </c>
      <c r="AM13" s="140">
        <v>0.5030102133750916</v>
      </c>
      <c r="AN13" s="140">
        <v>0.7241351008415222</v>
      </c>
      <c r="AO13" s="140">
        <v>0.6933149099349976</v>
      </c>
      <c r="AP13" s="140">
        <v>0.7905439138412476</v>
      </c>
      <c r="AQ13" s="140">
        <v>0.4949803054332733</v>
      </c>
      <c r="AR13" s="140">
        <v>0.5951853394508362</v>
      </c>
      <c r="AS13" s="140">
        <v>0.6101906895637512</v>
      </c>
      <c r="AT13" s="140">
        <v>0.591002345085144</v>
      </c>
      <c r="AU13" s="140">
        <v>0.7196543216705322</v>
      </c>
      <c r="AV13" s="140">
        <v>0.6078240275382996</v>
      </c>
      <c r="AW13" s="140">
        <v>0.6312508583068848</v>
      </c>
      <c r="AX13" s="140">
        <v>1.0509421825408936</v>
      </c>
      <c r="AY13" s="140">
        <v>0.723381519317627</v>
      </c>
      <c r="AZ13" s="140">
        <v>0.6389577984809875</v>
      </c>
      <c r="BA13" s="140">
        <v>0.6276668310165405</v>
      </c>
      <c r="BB13" s="140">
        <v>0.5916231274604797</v>
      </c>
      <c r="BC13" s="140">
        <v>0.4806554615497589</v>
      </c>
      <c r="BD13" s="140">
        <v>0.5747535228729248</v>
      </c>
      <c r="BE13" s="140">
        <v>0.48008278012275696</v>
      </c>
      <c r="BF13" s="140">
        <v>0.6458328366279602</v>
      </c>
      <c r="BG13" s="140">
        <v>0.5786280632019043</v>
      </c>
      <c r="BH13" s="140">
        <v>0.5968493223190308</v>
      </c>
      <c r="BI13" s="140">
        <v>0.5064167976379395</v>
      </c>
      <c r="BJ13" s="140">
        <v>0.44874462485313416</v>
      </c>
      <c r="BK13" s="140">
        <v>0.6655417680740356</v>
      </c>
      <c r="BL13" s="140">
        <v>0.5044124722480774</v>
      </c>
      <c r="BM13" s="140">
        <v>0.9068891406059265</v>
      </c>
      <c r="BN13" s="140">
        <v>0.627760112285614</v>
      </c>
    </row>
    <row r="14" ht="13.5" customHeight="1">
      <c r="A14" s="11" t="s">
        <v>84</v>
      </c>
      <c r="B14" s="11" t="s">
        <v>85</v>
      </c>
      <c r="C14" s="12" t="s">
        <v>83</v>
      </c>
      <c r="D14" s="140">
        <v>0.11759230494499207</v>
      </c>
      <c r="E14" s="140">
        <v>0.06589175760746002</v>
      </c>
      <c r="F14" s="140">
        <v>0.090626560151577</v>
      </c>
      <c r="G14" s="140">
        <v>0.04796141758561134</v>
      </c>
      <c r="H14" s="140">
        <v>0.09866387397050858</v>
      </c>
      <c r="I14" s="140">
        <v>0.045277390629053116</v>
      </c>
      <c r="J14" s="140">
        <v>0.04420587420463562</v>
      </c>
      <c r="K14" s="140">
        <v>0.0875348374247551</v>
      </c>
      <c r="L14" s="140">
        <v>0.09787844866514206</v>
      </c>
      <c r="M14" s="140">
        <v>0.07233444601297379</v>
      </c>
      <c r="N14" s="140">
        <v>0.04559408873319626</v>
      </c>
      <c r="O14" s="140">
        <v>0.09490188211202621</v>
      </c>
      <c r="P14" s="140">
        <v>0.08634313195943832</v>
      </c>
      <c r="Q14" s="141"/>
      <c r="R14" s="141"/>
      <c r="S14" s="140">
        <v>0.15443363785743713</v>
      </c>
      <c r="T14" s="140">
        <v>0.13752688467502594</v>
      </c>
      <c r="U14" s="141"/>
      <c r="V14" s="140">
        <v>0.06350596249103546</v>
      </c>
      <c r="W14" s="140">
        <v>0.06912152469158173</v>
      </c>
      <c r="X14" s="140">
        <v>0.14241676032543182</v>
      </c>
      <c r="Y14" s="140">
        <v>0.12591591477394104</v>
      </c>
      <c r="Z14" s="140">
        <v>0.09165600687265396</v>
      </c>
      <c r="AA14" s="140">
        <v>0.15087881684303284</v>
      </c>
      <c r="AB14" s="140">
        <v>0.11446520686149597</v>
      </c>
      <c r="AC14" s="140">
        <v>0.13664904236793518</v>
      </c>
      <c r="AD14" s="140">
        <v>0.10082658380270004</v>
      </c>
      <c r="AE14" s="140">
        <v>0.11003214865922928</v>
      </c>
      <c r="AF14" s="140">
        <v>0.07506517320871353</v>
      </c>
      <c r="AG14" s="140">
        <v>0.0838896781206131</v>
      </c>
      <c r="AH14" s="140">
        <v>0.10748849809169769</v>
      </c>
      <c r="AI14" s="140">
        <v>0.11856421083211899</v>
      </c>
      <c r="AJ14" s="140">
        <v>0.08748691529035568</v>
      </c>
      <c r="AK14" s="140">
        <v>0.05058497563004494</v>
      </c>
      <c r="AL14" s="140">
        <v>0.1012527123093605</v>
      </c>
      <c r="AM14" s="140">
        <v>0.0820307731628418</v>
      </c>
      <c r="AN14" s="140">
        <v>0.1115122064948082</v>
      </c>
      <c r="AO14" s="140">
        <v>0.12227795273065567</v>
      </c>
      <c r="AP14" s="140">
        <v>0.08462223410606384</v>
      </c>
      <c r="AQ14" s="140">
        <v>0.08493179827928543</v>
      </c>
      <c r="AR14" s="140">
        <v>0.09731196612119675</v>
      </c>
      <c r="AS14" s="140">
        <v>0.1033368930220604</v>
      </c>
      <c r="AT14" s="140">
        <v>0.10593988746404648</v>
      </c>
      <c r="AU14" s="140">
        <v>0.09591996669769287</v>
      </c>
      <c r="AV14" s="140">
        <v>0.12053373456001282</v>
      </c>
      <c r="AW14" s="140">
        <v>0.1057538390159607</v>
      </c>
      <c r="AX14" s="140">
        <v>0.15247775614261627</v>
      </c>
      <c r="AY14" s="140">
        <v>0.13087722659111023</v>
      </c>
      <c r="AZ14" s="140">
        <v>0.10992371290922165</v>
      </c>
      <c r="BA14" s="140">
        <v>0.09249774366617203</v>
      </c>
      <c r="BB14" s="140">
        <v>0.10379716753959656</v>
      </c>
      <c r="BC14" s="140">
        <v>0.1020362600684166</v>
      </c>
      <c r="BD14" s="140">
        <v>0.08065173774957657</v>
      </c>
      <c r="BE14" s="140">
        <v>0.07169841229915619</v>
      </c>
      <c r="BF14" s="140">
        <v>0.0903085321187973</v>
      </c>
      <c r="BG14" s="140">
        <v>0.16508422791957855</v>
      </c>
      <c r="BH14" s="140">
        <v>0.036094214767217636</v>
      </c>
      <c r="BI14" s="140">
        <v>0.09586582332849503</v>
      </c>
      <c r="BJ14" s="140">
        <v>0.07363374531269073</v>
      </c>
      <c r="BK14" s="140">
        <v>0.09797332435846329</v>
      </c>
      <c r="BL14" s="140">
        <v>0.0758698433637619</v>
      </c>
      <c r="BM14" s="140">
        <v>0.15744362771511078</v>
      </c>
      <c r="BN14" s="140">
        <v>0.13410846889019012</v>
      </c>
    </row>
    <row r="15" ht="13.5" customHeight="1">
      <c r="A15" s="19" t="s">
        <v>86</v>
      </c>
      <c r="B15" s="19" t="s">
        <v>87</v>
      </c>
      <c r="C15" s="20" t="s">
        <v>88</v>
      </c>
      <c r="D15" s="138">
        <v>1.6157854795455933</v>
      </c>
      <c r="E15" s="138">
        <v>1.6184710264205933</v>
      </c>
      <c r="F15" s="138">
        <v>1.5483452081680298</v>
      </c>
      <c r="G15" s="138">
        <v>1.6815677881240845</v>
      </c>
      <c r="H15" s="138">
        <v>1.582449197769165</v>
      </c>
      <c r="I15" s="138">
        <v>1.6403603553771973</v>
      </c>
      <c r="J15" s="138">
        <v>1.3933109045028687</v>
      </c>
      <c r="K15" s="138">
        <v>1.5776617527008057</v>
      </c>
      <c r="L15" s="138">
        <v>1.644232988357544</v>
      </c>
      <c r="M15" s="138">
        <v>1.544094443321228</v>
      </c>
      <c r="N15" s="138">
        <v>1.7874165773391724</v>
      </c>
      <c r="O15" s="138">
        <v>1.6360094547271729</v>
      </c>
      <c r="P15" s="138">
        <v>1.7811509370803833</v>
      </c>
      <c r="Q15" s="139"/>
      <c r="R15" s="139"/>
      <c r="S15" s="138">
        <v>1.7433180809020996</v>
      </c>
      <c r="T15" s="138">
        <v>1.569742202758789</v>
      </c>
      <c r="U15" s="139"/>
      <c r="V15" s="138">
        <v>1.656692385673523</v>
      </c>
      <c r="W15" s="138">
        <v>1.639401912689209</v>
      </c>
      <c r="X15" s="138">
        <v>1.7306971549987793</v>
      </c>
      <c r="Y15" s="138">
        <v>1.6390784978866577</v>
      </c>
      <c r="Z15" s="138">
        <v>1.5242425203323364</v>
      </c>
      <c r="AA15" s="138">
        <v>1.6786500215530396</v>
      </c>
      <c r="AB15" s="138">
        <v>1.6076769828796387</v>
      </c>
      <c r="AC15" s="138">
        <v>1.7982882261276245</v>
      </c>
      <c r="AD15" s="138">
        <v>1.6006708145141602</v>
      </c>
      <c r="AE15" s="138">
        <v>1.582785964012146</v>
      </c>
      <c r="AF15" s="138">
        <v>1.5451710224151611</v>
      </c>
      <c r="AG15" s="138">
        <v>1.5962189435958862</v>
      </c>
      <c r="AH15" s="138">
        <v>1.621909260749817</v>
      </c>
      <c r="AI15" s="138">
        <v>1.2566604614257812</v>
      </c>
      <c r="AJ15" s="138">
        <v>1.528662919998169</v>
      </c>
      <c r="AK15" s="138">
        <v>1.3451929092407227</v>
      </c>
      <c r="AL15" s="138">
        <v>1.5085850954055786</v>
      </c>
      <c r="AM15" s="138">
        <v>1.3977102041244507</v>
      </c>
      <c r="AN15" s="138">
        <v>1.323807716369629</v>
      </c>
      <c r="AO15" s="138">
        <v>1.5507086515426636</v>
      </c>
      <c r="AP15" s="138">
        <v>1.5049220323562622</v>
      </c>
      <c r="AQ15" s="138">
        <v>1.3929017782211304</v>
      </c>
      <c r="AR15" s="138">
        <v>1.4592885971069336</v>
      </c>
      <c r="AS15" s="138">
        <v>1.4772182703018188</v>
      </c>
      <c r="AT15" s="138">
        <v>1.479961633682251</v>
      </c>
      <c r="AU15" s="138">
        <v>1.6459251642227173</v>
      </c>
      <c r="AV15" s="138">
        <v>1.4961103200912476</v>
      </c>
      <c r="AW15" s="138">
        <v>1.415425419807434</v>
      </c>
      <c r="AX15" s="138">
        <v>1.6732146739959717</v>
      </c>
      <c r="AY15" s="138">
        <v>1.3113447427749634</v>
      </c>
      <c r="AZ15" s="138">
        <v>1.3014682531356812</v>
      </c>
      <c r="BA15" s="138">
        <v>1.2002638578414917</v>
      </c>
      <c r="BB15" s="138">
        <v>1.378368616104126</v>
      </c>
      <c r="BC15" s="138">
        <v>1.2045871019363403</v>
      </c>
      <c r="BD15" s="138">
        <v>1.3136117458343506</v>
      </c>
      <c r="BE15" s="138">
        <v>1.227310061454773</v>
      </c>
      <c r="BF15" s="138">
        <v>1.304840326309204</v>
      </c>
      <c r="BG15" s="138">
        <v>1.2682236433029175</v>
      </c>
      <c r="BH15" s="138">
        <v>1.3040580749511719</v>
      </c>
      <c r="BI15" s="138">
        <v>1.2406563758850098</v>
      </c>
      <c r="BJ15" s="138">
        <v>1.206660509109497</v>
      </c>
      <c r="BK15" s="138">
        <v>1.3170548677444458</v>
      </c>
      <c r="BL15" s="138">
        <v>1.3247501850128174</v>
      </c>
      <c r="BM15" s="138">
        <v>1.420189619064331</v>
      </c>
      <c r="BN15" s="138">
        <v>1.3955847024917603</v>
      </c>
    </row>
    <row r="16" ht="13.5" customHeight="1">
      <c r="A16" s="11" t="s">
        <v>89</v>
      </c>
      <c r="B16" s="11" t="s">
        <v>90</v>
      </c>
      <c r="C16" s="12" t="s">
        <v>83</v>
      </c>
      <c r="D16" s="140">
        <v>0.512808084487915</v>
      </c>
      <c r="E16" s="140">
        <v>0.5522527694702148</v>
      </c>
      <c r="F16" s="140">
        <v>0.41165676712989807</v>
      </c>
      <c r="G16" s="140">
        <v>0.6449796557426453</v>
      </c>
      <c r="H16" s="140">
        <v>0.6192188262939453</v>
      </c>
      <c r="I16" s="140">
        <v>0.6376052498817444</v>
      </c>
      <c r="J16" s="140">
        <v>0.2722667157649994</v>
      </c>
      <c r="K16" s="140">
        <v>0.449729859828949</v>
      </c>
      <c r="L16" s="140">
        <v>0.6649119853973389</v>
      </c>
      <c r="M16" s="140">
        <v>0.6162575483322144</v>
      </c>
      <c r="N16" s="140">
        <v>0.7685909271240234</v>
      </c>
      <c r="O16" s="140">
        <v>0.55476313829422</v>
      </c>
      <c r="P16" s="140">
        <v>0.6089984178543091</v>
      </c>
      <c r="Q16" s="141"/>
      <c r="R16" s="141"/>
      <c r="S16" s="140">
        <v>0.6909098625183105</v>
      </c>
      <c r="T16" s="140">
        <v>0.44760775566101074</v>
      </c>
      <c r="U16" s="141"/>
      <c r="V16" s="140">
        <v>0.5688352584838867</v>
      </c>
      <c r="W16" s="140">
        <v>0.5210472941398621</v>
      </c>
      <c r="X16" s="140">
        <v>0.6186806559562683</v>
      </c>
      <c r="Y16" s="140">
        <v>0.6305227279663086</v>
      </c>
      <c r="Z16" s="140">
        <v>0.584195613861084</v>
      </c>
      <c r="AA16" s="140">
        <v>0.5596296191215515</v>
      </c>
      <c r="AB16" s="140">
        <v>0.5341920256614685</v>
      </c>
      <c r="AC16" s="140">
        <v>0.7327620983123779</v>
      </c>
      <c r="AD16" s="140">
        <v>0.6182739734649658</v>
      </c>
      <c r="AE16" s="140">
        <v>0.5087982416152954</v>
      </c>
      <c r="AF16" s="140">
        <v>0.6331769227981567</v>
      </c>
      <c r="AG16" s="140">
        <v>0.5797949433326721</v>
      </c>
      <c r="AH16" s="140">
        <v>0.5324052572250366</v>
      </c>
      <c r="AI16" s="140">
        <v>0.22929702699184418</v>
      </c>
      <c r="AJ16" s="140">
        <v>0.4777405858039856</v>
      </c>
      <c r="AK16" s="140">
        <v>0.42240995168685913</v>
      </c>
      <c r="AL16" s="140">
        <v>0.499472975730896</v>
      </c>
      <c r="AM16" s="140">
        <v>0.3746996819972992</v>
      </c>
      <c r="AN16" s="140">
        <v>0.30339130759239197</v>
      </c>
      <c r="AO16" s="140">
        <v>0.3317836821079254</v>
      </c>
      <c r="AP16" s="140">
        <v>0.33097708225250244</v>
      </c>
      <c r="AQ16" s="140">
        <v>0.3906719386577606</v>
      </c>
      <c r="AR16" s="140">
        <v>0.4862200915813446</v>
      </c>
      <c r="AS16" s="140">
        <v>0.5016254186630249</v>
      </c>
      <c r="AT16" s="140">
        <v>0.49208346009254456</v>
      </c>
      <c r="AU16" s="140">
        <v>0.5286332368850708</v>
      </c>
      <c r="AV16" s="140">
        <v>0.47126102447509766</v>
      </c>
      <c r="AW16" s="140">
        <v>0.238069549202919</v>
      </c>
      <c r="AX16" s="140">
        <v>0.4478934109210968</v>
      </c>
      <c r="AY16" s="140">
        <v>0.29508182406425476</v>
      </c>
      <c r="AZ16" s="140">
        <v>0.2654648721218109</v>
      </c>
      <c r="BA16" s="140">
        <v>0.20686668157577515</v>
      </c>
      <c r="BB16" s="140">
        <v>0.22883112728595734</v>
      </c>
      <c r="BC16" s="140">
        <v>0.13684669137001038</v>
      </c>
      <c r="BD16" s="140">
        <v>0.2261458933353424</v>
      </c>
      <c r="BE16" s="140">
        <v>0.31855833530426025</v>
      </c>
      <c r="BF16" s="140">
        <v>0.36563822627067566</v>
      </c>
      <c r="BG16" s="140">
        <v>0.2882923185825348</v>
      </c>
      <c r="BH16" s="140">
        <v>0.22521215677261353</v>
      </c>
      <c r="BI16" s="140">
        <v>0.21565452218055725</v>
      </c>
      <c r="BJ16" s="140">
        <v>0.2287786453962326</v>
      </c>
      <c r="BK16" s="140">
        <v>0.2829393744468689</v>
      </c>
      <c r="BL16" s="140">
        <v>0.23066914081573486</v>
      </c>
      <c r="BM16" s="140">
        <v>0.3832707107067108</v>
      </c>
      <c r="BN16" s="140">
        <v>0.5040022730827332</v>
      </c>
    </row>
    <row r="17" ht="13.5" customHeight="1">
      <c r="A17" s="11" t="s">
        <v>91</v>
      </c>
      <c r="B17" s="11" t="s">
        <v>92</v>
      </c>
      <c r="C17" s="12" t="s">
        <v>83</v>
      </c>
      <c r="D17" s="140">
        <v>0.13221602141857147</v>
      </c>
      <c r="E17" s="140">
        <v>0.10072694718837738</v>
      </c>
      <c r="F17" s="140">
        <v>0.10128486156463623</v>
      </c>
      <c r="G17" s="140">
        <v>0.10728831589221954</v>
      </c>
      <c r="H17" s="140">
        <v>0.15981483459472656</v>
      </c>
      <c r="I17" s="140">
        <v>0.20122039318084717</v>
      </c>
      <c r="J17" s="140">
        <v>0.16992399096488953</v>
      </c>
      <c r="K17" s="140">
        <v>0.14258378744125366</v>
      </c>
      <c r="L17" s="140">
        <v>0.16762365400791168</v>
      </c>
      <c r="M17" s="140">
        <v>0.14584238827228546</v>
      </c>
      <c r="N17" s="140">
        <v>0.2113257199525833</v>
      </c>
      <c r="O17" s="140">
        <v>0.17511378228664398</v>
      </c>
      <c r="P17" s="140">
        <v>0.20802058279514313</v>
      </c>
      <c r="Q17" s="141"/>
      <c r="R17" s="141"/>
      <c r="S17" s="140">
        <v>0.22399267554283142</v>
      </c>
      <c r="T17" s="140">
        <v>0.17910245060920715</v>
      </c>
      <c r="U17" s="141"/>
      <c r="V17" s="140">
        <v>0.2394527792930603</v>
      </c>
      <c r="W17" s="140">
        <v>0.15513981878757477</v>
      </c>
      <c r="X17" s="140">
        <v>0.24334661662578583</v>
      </c>
      <c r="Y17" s="140">
        <v>0.12222506105899811</v>
      </c>
      <c r="Z17" s="140">
        <v>0.16494207084178925</v>
      </c>
      <c r="AA17" s="140">
        <v>0.1530950367450714</v>
      </c>
      <c r="AB17" s="140">
        <v>0.1506761759519577</v>
      </c>
      <c r="AC17" s="140">
        <v>0.2379721999168396</v>
      </c>
      <c r="AD17" s="140">
        <v>0.249371737241745</v>
      </c>
      <c r="AE17" s="140">
        <v>0.1751607358455658</v>
      </c>
      <c r="AF17" s="140">
        <v>0.11822885274887085</v>
      </c>
      <c r="AG17" s="140">
        <v>0.16826151311397552</v>
      </c>
      <c r="AH17" s="140">
        <v>0.14425671100616455</v>
      </c>
      <c r="AI17" s="140">
        <v>0.08012858033180237</v>
      </c>
      <c r="AJ17" s="140">
        <v>0.17497383058071136</v>
      </c>
      <c r="AK17" s="140">
        <v>0.1310999095439911</v>
      </c>
      <c r="AL17" s="140">
        <v>0.27382540702819824</v>
      </c>
      <c r="AM17" s="140">
        <v>0.15084277093410492</v>
      </c>
      <c r="AN17" s="140">
        <v>0.04073880985379219</v>
      </c>
      <c r="AO17" s="140">
        <v>0.15761102735996246</v>
      </c>
      <c r="AP17" s="140">
        <v>0.09080895781517029</v>
      </c>
      <c r="AQ17" s="140">
        <v>0.1904495656490326</v>
      </c>
      <c r="AR17" s="140">
        <v>0.10871046781539917</v>
      </c>
      <c r="AS17" s="140">
        <v>0.14917947351932526</v>
      </c>
      <c r="AT17" s="140">
        <v>0.1341560035943985</v>
      </c>
      <c r="AU17" s="140">
        <v>0.1313532590866089</v>
      </c>
      <c r="AV17" s="140">
        <v>0.12053373456001282</v>
      </c>
      <c r="AW17" s="140">
        <v>0.0446506030857563</v>
      </c>
      <c r="AX17" s="140">
        <v>0.15419219434261322</v>
      </c>
      <c r="AY17" s="140">
        <v>0.08436442911624908</v>
      </c>
      <c r="AZ17" s="140">
        <v>0.06493815034627914</v>
      </c>
      <c r="BA17" s="140">
        <v>0.04067588225007057</v>
      </c>
      <c r="BB17" s="140">
        <v>0.0673033744096756</v>
      </c>
      <c r="BC17" s="140">
        <v>0.0245224442332983</v>
      </c>
      <c r="BD17" s="140">
        <v>0.02652297541499138</v>
      </c>
      <c r="BE17" s="140">
        <v>0.14427506923675537</v>
      </c>
      <c r="BF17" s="140">
        <v>0.04570477828383446</v>
      </c>
      <c r="BG17" s="140">
        <v>0.046875</v>
      </c>
      <c r="BH17" s="140">
        <v>0.11794184893369675</v>
      </c>
      <c r="BI17" s="140">
        <v>0.01568690873682499</v>
      </c>
      <c r="BJ17" s="140">
        <v>0.12485695630311966</v>
      </c>
      <c r="BK17" s="140">
        <v>0.021116310730576515</v>
      </c>
      <c r="BL17" s="140">
        <v>0.018553704023361206</v>
      </c>
      <c r="BM17" s="140">
        <v>0.0651644915342331</v>
      </c>
      <c r="BN17" s="140">
        <v>0.14797818660736084</v>
      </c>
    </row>
    <row r="18" ht="13.5" customHeight="1">
      <c r="A18" s="11" t="s">
        <v>93</v>
      </c>
      <c r="B18" s="11" t="s">
        <v>526</v>
      </c>
      <c r="C18" s="12" t="s">
        <v>83</v>
      </c>
      <c r="D18" s="142">
        <v>0.7494521737098694</v>
      </c>
      <c r="E18" s="142">
        <v>0.7849015593528748</v>
      </c>
      <c r="F18" s="142">
        <v>0.7020648717880249</v>
      </c>
      <c r="G18" s="142">
        <v>0.7780604958534241</v>
      </c>
      <c r="H18" s="142">
        <v>0.5797280669212341</v>
      </c>
      <c r="I18" s="142">
        <v>0.7112044095993042</v>
      </c>
      <c r="J18" s="142">
        <v>0.5745406746864319</v>
      </c>
      <c r="K18" s="142">
        <v>0.7731932401657104</v>
      </c>
      <c r="L18" s="142">
        <v>0.7555757761001587</v>
      </c>
      <c r="M18" s="142">
        <v>0.549489438533783</v>
      </c>
      <c r="N18" s="142">
        <v>0.7536060214042664</v>
      </c>
      <c r="O18" s="142">
        <v>0.7239459156990051</v>
      </c>
      <c r="P18" s="142">
        <v>0.823261022567749</v>
      </c>
      <c r="Q18" s="141"/>
      <c r="R18" s="141"/>
      <c r="S18" s="142">
        <v>0.7758247256278992</v>
      </c>
      <c r="T18" s="142">
        <v>0.6666666865348816</v>
      </c>
      <c r="U18" s="141"/>
      <c r="V18" s="142">
        <v>0.717610776424408</v>
      </c>
      <c r="W18" s="142">
        <v>0.799721360206604</v>
      </c>
      <c r="X18" s="142">
        <v>0.806119441986084</v>
      </c>
      <c r="Y18" s="142">
        <v>0.6838257312774658</v>
      </c>
      <c r="Z18" s="142">
        <v>0.5782754421234131</v>
      </c>
      <c r="AA18" s="142">
        <v>0.78605717420578</v>
      </c>
      <c r="AB18" s="142">
        <v>0.7514144778251648</v>
      </c>
      <c r="AC18" s="142">
        <v>0.8109942078590393</v>
      </c>
      <c r="AD18" s="142">
        <v>0.7079676985740662</v>
      </c>
      <c r="AE18" s="142">
        <v>0.6619997620582581</v>
      </c>
      <c r="AF18" s="142">
        <v>0.6669226288795471</v>
      </c>
      <c r="AG18" s="142">
        <v>0.8054613471031189</v>
      </c>
      <c r="AH18" s="142">
        <v>0.7975592613220215</v>
      </c>
      <c r="AI18" s="142">
        <v>0.5825177431106567</v>
      </c>
      <c r="AJ18" s="142">
        <v>0.7237651348114014</v>
      </c>
      <c r="AK18" s="142">
        <v>0.6231081485748291</v>
      </c>
      <c r="AL18" s="142">
        <v>0.6080173850059509</v>
      </c>
      <c r="AM18" s="142">
        <v>0.6345230340957642</v>
      </c>
      <c r="AN18" s="142">
        <v>0.5771081447601318</v>
      </c>
      <c r="AO18" s="142">
        <v>0.7249679565429688</v>
      </c>
      <c r="AP18" s="142">
        <v>0.6785871386528015</v>
      </c>
      <c r="AQ18" s="142">
        <v>0.5704007148742676</v>
      </c>
      <c r="AR18" s="142">
        <v>0.6039302945137024</v>
      </c>
      <c r="AS18" s="142">
        <v>0.6163248419761658</v>
      </c>
      <c r="AT18" s="142">
        <v>0.6033774614334106</v>
      </c>
      <c r="AU18" s="142">
        <v>0.7135714292526245</v>
      </c>
      <c r="AV18" s="142">
        <v>0.6790609955787659</v>
      </c>
      <c r="AW18" s="142">
        <v>0.667935311794281</v>
      </c>
      <c r="AX18" s="142">
        <v>0.7791881561279297</v>
      </c>
      <c r="AY18" s="142">
        <v>0.5761245489120483</v>
      </c>
      <c r="AZ18" s="142">
        <v>0.5179643034934998</v>
      </c>
      <c r="BA18" s="142">
        <v>0.5167073011398315</v>
      </c>
      <c r="BB18" s="142">
        <v>0.6465757489204407</v>
      </c>
      <c r="BC18" s="142">
        <v>0.5587059259414673</v>
      </c>
      <c r="BD18" s="142">
        <v>0.597362756729126</v>
      </c>
      <c r="BE18" s="142">
        <v>0.5052675008773804</v>
      </c>
      <c r="BF18" s="142">
        <v>0.5685539245605469</v>
      </c>
      <c r="BG18" s="142">
        <v>0.4803328216075897</v>
      </c>
      <c r="BH18" s="142">
        <v>0.5687932372093201</v>
      </c>
      <c r="BI18" s="142">
        <v>0.47233474254608154</v>
      </c>
      <c r="BJ18" s="142">
        <v>0.4236889183521271</v>
      </c>
      <c r="BK18" s="142">
        <v>0.5383297204971313</v>
      </c>
      <c r="BL18" s="142">
        <v>0.47403484582901</v>
      </c>
      <c r="BM18" s="142">
        <v>0.5921309590339661</v>
      </c>
      <c r="BN18" s="142">
        <v>0.4790572226047516</v>
      </c>
    </row>
    <row r="19" ht="13.5" customHeight="1">
      <c r="A19" s="11" t="s">
        <v>95</v>
      </c>
      <c r="B19" s="11" t="s">
        <v>527</v>
      </c>
      <c r="C19" s="12" t="s">
        <v>83</v>
      </c>
      <c r="D19" s="142">
        <v>0.7478628158569336</v>
      </c>
      <c r="E19" s="142">
        <v>0.810205340385437</v>
      </c>
      <c r="F19" s="142">
        <v>0.6515446305274963</v>
      </c>
      <c r="G19" s="142">
        <v>0.7971348762512207</v>
      </c>
      <c r="H19" s="142">
        <v>0.640281081199646</v>
      </c>
      <c r="I19" s="142">
        <v>0.6383263468742371</v>
      </c>
      <c r="J19" s="142">
        <v>0.6530224084854126</v>
      </c>
      <c r="K19" s="142">
        <v>0.6873217821121216</v>
      </c>
      <c r="L19" s="142">
        <v>0.5729452967643738</v>
      </c>
      <c r="M19" s="142">
        <v>0.6350831389427185</v>
      </c>
      <c r="N19" s="142">
        <v>0.7390244007110596</v>
      </c>
      <c r="O19" s="142">
        <v>0.7020034790039062</v>
      </c>
      <c r="P19" s="142">
        <v>0.8723568320274353</v>
      </c>
      <c r="Q19" s="141"/>
      <c r="R19" s="141"/>
      <c r="S19" s="142">
        <v>0.7190593481063843</v>
      </c>
      <c r="T19" s="142">
        <v>0.6687417030334473</v>
      </c>
      <c r="U19" s="141"/>
      <c r="V19" s="142">
        <v>0.6634531617164612</v>
      </c>
      <c r="W19" s="142">
        <v>0.667741596698761</v>
      </c>
      <c r="X19" s="142">
        <v>0.6636003255844116</v>
      </c>
      <c r="Y19" s="142">
        <v>0.6998282670974731</v>
      </c>
      <c r="Z19" s="142">
        <v>0.6324818134307861</v>
      </c>
      <c r="AA19" s="142">
        <v>0.8169811964035034</v>
      </c>
      <c r="AB19" s="142">
        <v>0.6043183207511902</v>
      </c>
      <c r="AC19" s="142">
        <v>0.785284161567688</v>
      </c>
      <c r="AD19" s="142">
        <v>0.5956529974937439</v>
      </c>
      <c r="AE19" s="142">
        <v>0.6217256188392639</v>
      </c>
      <c r="AF19" s="142">
        <v>0.5337913632392883</v>
      </c>
      <c r="AG19" s="142">
        <v>0.6280637979507446</v>
      </c>
      <c r="AH19" s="142">
        <v>0.7345956563949585</v>
      </c>
      <c r="AI19" s="142">
        <v>0.5390027761459351</v>
      </c>
      <c r="AJ19" s="142">
        <v>0.6459160447120667</v>
      </c>
      <c r="AK19" s="142">
        <v>0.5900646448135376</v>
      </c>
      <c r="AL19" s="142">
        <v>0.5064863562583923</v>
      </c>
      <c r="AM19" s="142">
        <v>0.5272228121757507</v>
      </c>
      <c r="AN19" s="142">
        <v>0.5925348997116089</v>
      </c>
      <c r="AO19" s="142">
        <v>0.7200162410736084</v>
      </c>
      <c r="AP19" s="142">
        <v>0.640330970287323</v>
      </c>
      <c r="AQ19" s="142">
        <v>0.5078009963035583</v>
      </c>
      <c r="AR19" s="142">
        <v>0.5805568099021912</v>
      </c>
      <c r="AS19" s="142">
        <v>0.5933802127838135</v>
      </c>
      <c r="AT19" s="142">
        <v>0.5900182127952576</v>
      </c>
      <c r="AU19" s="142">
        <v>0.7750809192657471</v>
      </c>
      <c r="AV19" s="142">
        <v>0.6098020672798157</v>
      </c>
      <c r="AW19" s="142">
        <v>0.6083755493164062</v>
      </c>
      <c r="AX19" s="142">
        <v>0.7958957552909851</v>
      </c>
      <c r="AY19" s="142">
        <v>0.5827293395996094</v>
      </c>
      <c r="AZ19" s="142">
        <v>0.5129774808883667</v>
      </c>
      <c r="BA19" s="142">
        <v>0.562699556350708</v>
      </c>
      <c r="BB19" s="142">
        <v>0.5870037078857422</v>
      </c>
      <c r="BC19" s="142">
        <v>0.44138121604919434</v>
      </c>
      <c r="BD19" s="142">
        <v>0.4973657429218292</v>
      </c>
      <c r="BE19" s="142">
        <v>0.4132501184940338</v>
      </c>
      <c r="BF19" s="142">
        <v>0.47878551483154297</v>
      </c>
      <c r="BG19" s="142">
        <v>0.4978979825973511</v>
      </c>
      <c r="BH19" s="142">
        <v>0.5921506285667419</v>
      </c>
      <c r="BI19" s="142">
        <v>0.4806046783924103</v>
      </c>
      <c r="BJ19" s="142">
        <v>0.40239909291267395</v>
      </c>
      <c r="BK19" s="142">
        <v>0.4556100070476532</v>
      </c>
      <c r="BL19" s="142">
        <v>0.5597540736198425</v>
      </c>
      <c r="BM19" s="142">
        <v>0.657520592212677</v>
      </c>
      <c r="BN19" s="142">
        <v>0.49570414423942566</v>
      </c>
    </row>
    <row r="20" ht="13.5" customHeight="1">
      <c r="A20" s="11" t="s">
        <v>97</v>
      </c>
      <c r="B20" s="11" t="s">
        <v>98</v>
      </c>
      <c r="C20" s="12" t="s">
        <v>83</v>
      </c>
      <c r="D20" s="140">
        <v>0.8506039381027222</v>
      </c>
      <c r="E20" s="140">
        <v>0.8564668297767639</v>
      </c>
      <c r="F20" s="140">
        <v>0.9010294675827026</v>
      </c>
      <c r="G20" s="140">
        <v>0.9292047023773193</v>
      </c>
      <c r="H20" s="140">
        <v>0.9383348822593689</v>
      </c>
      <c r="I20" s="140">
        <v>0.7992008924484253</v>
      </c>
      <c r="J20" s="140">
        <v>0.7699974775314331</v>
      </c>
      <c r="K20" s="140">
        <v>0.8312751650810242</v>
      </c>
      <c r="L20" s="140">
        <v>0.7682138085365295</v>
      </c>
      <c r="M20" s="140">
        <v>0.9101284742355347</v>
      </c>
      <c r="N20" s="140">
        <v>0.9437307119369507</v>
      </c>
      <c r="O20" s="140">
        <v>0.9170461297035217</v>
      </c>
      <c r="P20" s="140">
        <v>0.8913803100585938</v>
      </c>
      <c r="Q20" s="141"/>
      <c r="R20" s="141"/>
      <c r="S20" s="140">
        <v>0.8723992705345154</v>
      </c>
      <c r="T20" s="140">
        <v>0.870442807674408</v>
      </c>
      <c r="U20" s="141"/>
      <c r="V20" s="140">
        <v>0.8882579207420349</v>
      </c>
      <c r="W20" s="140">
        <v>0.8982061147689819</v>
      </c>
      <c r="X20" s="140">
        <v>0.894446074962616</v>
      </c>
      <c r="Y20" s="140">
        <v>0.9182113409042358</v>
      </c>
      <c r="Z20" s="140">
        <v>0.8601325154304504</v>
      </c>
      <c r="AA20" s="140">
        <v>0.9148837924003601</v>
      </c>
      <c r="AB20" s="140">
        <v>0.8967505693435669</v>
      </c>
      <c r="AC20" s="140">
        <v>0.9451257586479187</v>
      </c>
      <c r="AD20" s="140">
        <v>0.873439610004425</v>
      </c>
      <c r="AE20" s="140">
        <v>0.90625</v>
      </c>
      <c r="AF20" s="140">
        <v>0.9019131064414978</v>
      </c>
      <c r="AG20" s="140">
        <v>0.8113687634468079</v>
      </c>
      <c r="AH20" s="140">
        <v>0.8689513206481934</v>
      </c>
      <c r="AI20" s="140">
        <v>0.720919668674469</v>
      </c>
      <c r="AJ20" s="140">
        <v>0.8046147227287292</v>
      </c>
      <c r="AK20" s="140">
        <v>0.7012699842453003</v>
      </c>
      <c r="AL20" s="140">
        <v>0.833163857460022</v>
      </c>
      <c r="AM20" s="140">
        <v>0.8007810711860657</v>
      </c>
      <c r="AN20" s="140">
        <v>0.7408230304718018</v>
      </c>
      <c r="AO20" s="140">
        <v>0.796733558177948</v>
      </c>
      <c r="AP20" s="140">
        <v>0.8378263711929321</v>
      </c>
      <c r="AQ20" s="140">
        <v>0.8624783754348755</v>
      </c>
      <c r="AR20" s="140">
        <v>0.852586030960083</v>
      </c>
      <c r="AS20" s="140">
        <v>0.8134962916374207</v>
      </c>
      <c r="AT20" s="140">
        <v>0.824481189250946</v>
      </c>
      <c r="AU20" s="140">
        <v>0.8796905875205994</v>
      </c>
      <c r="AV20" s="140">
        <v>0.813903272151947</v>
      </c>
      <c r="AW20" s="140">
        <v>0.7483022212982178</v>
      </c>
      <c r="AX20" s="140">
        <v>0.8715035915374756</v>
      </c>
      <c r="AY20" s="140">
        <v>0.7062631249427795</v>
      </c>
      <c r="AZ20" s="140">
        <v>0.7531986236572266</v>
      </c>
      <c r="BA20" s="140">
        <v>0.5174341201782227</v>
      </c>
      <c r="BB20" s="140">
        <v>0.8010388016700745</v>
      </c>
      <c r="BC20" s="140">
        <v>0.6731019020080566</v>
      </c>
      <c r="BD20" s="140">
        <v>0.7106168270111084</v>
      </c>
      <c r="BE20" s="140">
        <v>0.6061971187591553</v>
      </c>
      <c r="BF20" s="140">
        <v>0.7699142694473267</v>
      </c>
      <c r="BG20" s="140">
        <v>0.7650277018547058</v>
      </c>
      <c r="BH20" s="140">
        <v>0.6420949101448059</v>
      </c>
      <c r="BI20" s="140">
        <v>0.7854543924331665</v>
      </c>
      <c r="BJ20" s="140">
        <v>0.7123188376426697</v>
      </c>
      <c r="BK20" s="140">
        <v>0.8640182614326477</v>
      </c>
      <c r="BL20" s="140">
        <v>0.780012309551239</v>
      </c>
      <c r="BM20" s="140">
        <v>0.7258270978927612</v>
      </c>
      <c r="BN20" s="140">
        <v>0.8235578536987305</v>
      </c>
    </row>
    <row r="21" ht="13.5" customHeight="1">
      <c r="A21" s="11" t="s">
        <v>99</v>
      </c>
      <c r="B21" s="11" t="s">
        <v>100</v>
      </c>
      <c r="C21" s="12" t="s">
        <v>83</v>
      </c>
      <c r="D21" s="140">
        <v>0.7026051878929138</v>
      </c>
      <c r="E21" s="140">
        <v>0.5589366555213928</v>
      </c>
      <c r="F21" s="140">
        <v>0.6368279457092285</v>
      </c>
      <c r="G21" s="140">
        <v>0.570646345615387</v>
      </c>
      <c r="H21" s="140">
        <v>0.6385009288787842</v>
      </c>
      <c r="I21" s="140">
        <v>0.736566424369812</v>
      </c>
      <c r="J21" s="140">
        <v>0.5666701793670654</v>
      </c>
      <c r="K21" s="140">
        <v>0.6585418581962585</v>
      </c>
      <c r="L21" s="140">
        <v>0.7245843410491943</v>
      </c>
      <c r="M21" s="140">
        <v>0.5388355851173401</v>
      </c>
      <c r="N21" s="140">
        <v>0.6428409814834595</v>
      </c>
      <c r="O21" s="140">
        <v>0.648909330368042</v>
      </c>
      <c r="P21" s="140">
        <v>0.6671196818351746</v>
      </c>
      <c r="Q21" s="141"/>
      <c r="R21" s="141"/>
      <c r="S21" s="140">
        <v>0.7191547751426697</v>
      </c>
      <c r="T21" s="140">
        <v>0.7065195441246033</v>
      </c>
      <c r="U21" s="141"/>
      <c r="V21" s="140">
        <v>0.6725888252258301</v>
      </c>
      <c r="W21" s="140">
        <v>0.674138069152832</v>
      </c>
      <c r="X21" s="140">
        <v>0.7008513808250427</v>
      </c>
      <c r="Y21" s="140">
        <v>0.6776599287986755</v>
      </c>
      <c r="Z21" s="140">
        <v>0.5289006233215332</v>
      </c>
      <c r="AA21" s="140">
        <v>0.6513854265213013</v>
      </c>
      <c r="AB21" s="140">
        <v>0.7391303777694702</v>
      </c>
      <c r="AC21" s="140">
        <v>0.6216986179351807</v>
      </c>
      <c r="AD21" s="140">
        <v>0.5760226845741272</v>
      </c>
      <c r="AE21" s="140">
        <v>0.6901583671569824</v>
      </c>
      <c r="AF21" s="140">
        <v>0.6013386249542236</v>
      </c>
      <c r="AG21" s="140">
        <v>0.6368611454963684</v>
      </c>
      <c r="AH21" s="140">
        <v>0.6004473567008972</v>
      </c>
      <c r="AI21" s="140">
        <v>0.5318311452865601</v>
      </c>
      <c r="AJ21" s="140">
        <v>0.6513833999633789</v>
      </c>
      <c r="AK21" s="140">
        <v>0.4107072651386261</v>
      </c>
      <c r="AL21" s="140">
        <v>0.6261642575263977</v>
      </c>
      <c r="AM21" s="140">
        <v>0.570899248123169</v>
      </c>
      <c r="AN21" s="140">
        <v>0.5951393842697144</v>
      </c>
      <c r="AO21" s="140">
        <v>0.7034227252006531</v>
      </c>
      <c r="AP21" s="140">
        <v>0.7581962943077087</v>
      </c>
      <c r="AQ21" s="140">
        <v>0.5443413257598877</v>
      </c>
      <c r="AR21" s="140">
        <v>0.5914826989173889</v>
      </c>
      <c r="AS21" s="140">
        <v>0.5852817296981812</v>
      </c>
      <c r="AT21" s="140">
        <v>0.6136724948883057</v>
      </c>
      <c r="AU21" s="140">
        <v>0.7021949291229248</v>
      </c>
      <c r="AV21" s="140">
        <v>0.6826595067977905</v>
      </c>
      <c r="AW21" s="140">
        <v>0.7951722741127014</v>
      </c>
      <c r="AX21" s="140">
        <v>0.7892094254493713</v>
      </c>
      <c r="AY21" s="140">
        <v>0.6404515504837036</v>
      </c>
      <c r="AZ21" s="140">
        <v>0.6609790325164795</v>
      </c>
      <c r="BA21" s="140">
        <v>0.7227547764778137</v>
      </c>
      <c r="BB21" s="140">
        <v>0.7734013795852661</v>
      </c>
      <c r="BC21" s="140">
        <v>0.6640338897705078</v>
      </c>
      <c r="BD21" s="140">
        <v>0.7644057273864746</v>
      </c>
      <c r="BE21" s="140">
        <v>0.6376408934593201</v>
      </c>
      <c r="BF21" s="140">
        <v>0.5793363451957703</v>
      </c>
      <c r="BG21" s="140">
        <v>0.5777875781059265</v>
      </c>
      <c r="BH21" s="140">
        <v>0.7133212685585022</v>
      </c>
      <c r="BI21" s="140">
        <v>0.6605357527732849</v>
      </c>
      <c r="BJ21" s="140">
        <v>0.614679217338562</v>
      </c>
      <c r="BK21" s="140">
        <v>0.6735925674438477</v>
      </c>
      <c r="BL21" s="140">
        <v>0.7626495957374573</v>
      </c>
      <c r="BM21" s="140">
        <v>0.7163297533988953</v>
      </c>
      <c r="BN21" s="140">
        <v>0.6413581371307373</v>
      </c>
    </row>
    <row r="22" ht="13.5" customHeight="1">
      <c r="A22" s="19" t="s">
        <v>101</v>
      </c>
      <c r="B22" s="19" t="s">
        <v>102</v>
      </c>
      <c r="C22" s="20" t="s">
        <v>88</v>
      </c>
      <c r="D22" s="138">
        <v>1.5674337148666382</v>
      </c>
      <c r="E22" s="138">
        <v>1.4700456857681274</v>
      </c>
      <c r="F22" s="138">
        <v>1.4461474418640137</v>
      </c>
      <c r="G22" s="138">
        <v>1.5611995458602905</v>
      </c>
      <c r="H22" s="138">
        <v>1.5421689748764038</v>
      </c>
      <c r="I22" s="138">
        <v>1.5252833366394043</v>
      </c>
      <c r="J22" s="138">
        <v>1.4971100091934204</v>
      </c>
      <c r="K22" s="138">
        <v>1.5765507221221924</v>
      </c>
      <c r="L22" s="138">
        <v>1.4753820896148682</v>
      </c>
      <c r="M22" s="138">
        <v>1.6854287385940552</v>
      </c>
      <c r="N22" s="138">
        <v>1.7608280181884766</v>
      </c>
      <c r="O22" s="138">
        <v>1.6073814630508423</v>
      </c>
      <c r="P22" s="138">
        <v>1.6489534378051758</v>
      </c>
      <c r="Q22" s="139"/>
      <c r="R22" s="139"/>
      <c r="S22" s="138">
        <v>1.6054383516311646</v>
      </c>
      <c r="T22" s="138">
        <v>1.5703749656677246</v>
      </c>
      <c r="U22" s="139"/>
      <c r="V22" s="138">
        <v>1.5488156080245972</v>
      </c>
      <c r="W22" s="138">
        <v>1.4615815877914429</v>
      </c>
      <c r="X22" s="138">
        <v>1.6283715963363647</v>
      </c>
      <c r="Y22" s="138">
        <v>1.679207682609558</v>
      </c>
      <c r="Z22" s="138">
        <v>1.5288985967636108</v>
      </c>
      <c r="AA22" s="138">
        <v>1.5831413269042969</v>
      </c>
      <c r="AB22" s="138">
        <v>1.583967685699463</v>
      </c>
      <c r="AC22" s="138">
        <v>1.684593677520752</v>
      </c>
      <c r="AD22" s="138">
        <v>1.5778368711471558</v>
      </c>
      <c r="AE22" s="138">
        <v>1.5880634784698486</v>
      </c>
      <c r="AF22" s="138">
        <v>1.5155060291290283</v>
      </c>
      <c r="AG22" s="138">
        <v>1.5035974979400635</v>
      </c>
      <c r="AH22" s="138">
        <v>1.6912519931793213</v>
      </c>
      <c r="AI22" s="138">
        <v>1.4077558517456055</v>
      </c>
      <c r="AJ22" s="138">
        <v>1.472449779510498</v>
      </c>
      <c r="AK22" s="138">
        <v>1.4727790355682373</v>
      </c>
      <c r="AL22" s="138">
        <v>1.3557990789413452</v>
      </c>
      <c r="AM22" s="138">
        <v>1.498759150505066</v>
      </c>
      <c r="AN22" s="138">
        <v>1.4810489416122437</v>
      </c>
      <c r="AO22" s="138">
        <v>1.6501754522323608</v>
      </c>
      <c r="AP22" s="138">
        <v>1.543969988822937</v>
      </c>
      <c r="AQ22" s="138">
        <v>1.4572087526321411</v>
      </c>
      <c r="AR22" s="138">
        <v>1.5193743705749512</v>
      </c>
      <c r="AS22" s="138">
        <v>1.4822839498519897</v>
      </c>
      <c r="AT22" s="138">
        <v>1.5425870418548584</v>
      </c>
      <c r="AU22" s="138">
        <v>1.552747130393982</v>
      </c>
      <c r="AV22" s="138">
        <v>1.4177868366241455</v>
      </c>
      <c r="AW22" s="138">
        <v>1.3441897630691528</v>
      </c>
      <c r="AX22" s="138">
        <v>1.5388410091400146</v>
      </c>
      <c r="AY22" s="138">
        <v>1.3546172380447388</v>
      </c>
      <c r="AZ22" s="138">
        <v>1.4174071550369263</v>
      </c>
      <c r="BA22" s="138">
        <v>1.230168104171753</v>
      </c>
      <c r="BB22" s="138">
        <v>1.2267181873321533</v>
      </c>
      <c r="BC22" s="138">
        <v>1.2544251680374146</v>
      </c>
      <c r="BD22" s="138">
        <v>1.2842365503311157</v>
      </c>
      <c r="BE22" s="138">
        <v>1.2293667793273926</v>
      </c>
      <c r="BF22" s="138">
        <v>1.3680356740951538</v>
      </c>
      <c r="BG22" s="138">
        <v>1.4143309593200684</v>
      </c>
      <c r="BH22" s="138">
        <v>1.2294024229049683</v>
      </c>
      <c r="BI22" s="138">
        <v>1.3498531579971313</v>
      </c>
      <c r="BJ22" s="138">
        <v>1.0908164978027344</v>
      </c>
      <c r="BK22" s="138">
        <v>1.2522821426391602</v>
      </c>
      <c r="BL22" s="138">
        <v>1.1594732999801636</v>
      </c>
      <c r="BM22" s="138">
        <v>1.209126353263855</v>
      </c>
      <c r="BN22" s="138">
        <v>1.3353625535964966</v>
      </c>
    </row>
    <row r="23" ht="13.5" customHeight="1">
      <c r="A23" s="11" t="s">
        <v>103</v>
      </c>
      <c r="B23" s="11" t="s">
        <v>104</v>
      </c>
      <c r="C23" s="12" t="s">
        <v>83</v>
      </c>
      <c r="D23" s="140">
        <v>0.5406458377838135</v>
      </c>
      <c r="E23" s="140">
        <v>0.3417482376098633</v>
      </c>
      <c r="F23" s="140">
        <v>0.3766360282897949</v>
      </c>
      <c r="G23" s="140">
        <v>0.5695626735687256</v>
      </c>
      <c r="H23" s="140">
        <v>0.5231236219406128</v>
      </c>
      <c r="I23" s="140">
        <v>0.4881575107574463</v>
      </c>
      <c r="J23" s="140">
        <v>0.42784029245376587</v>
      </c>
      <c r="K23" s="140">
        <v>0.6227465271949768</v>
      </c>
      <c r="L23" s="140">
        <v>0.4336642920970917</v>
      </c>
      <c r="M23" s="140">
        <v>0.6432303190231323</v>
      </c>
      <c r="N23" s="140">
        <v>0.7731137871742249</v>
      </c>
      <c r="O23" s="140">
        <v>0.5639321804046631</v>
      </c>
      <c r="P23" s="140">
        <v>0.6192931532859802</v>
      </c>
      <c r="Q23" s="141"/>
      <c r="R23" s="141"/>
      <c r="S23" s="140">
        <v>0.5186179280281067</v>
      </c>
      <c r="T23" s="140">
        <v>0.5210711359977722</v>
      </c>
      <c r="U23" s="141"/>
      <c r="V23" s="140">
        <v>0.5799890756607056</v>
      </c>
      <c r="W23" s="140">
        <v>0.42485928535461426</v>
      </c>
      <c r="X23" s="140">
        <v>0.5733403563499451</v>
      </c>
      <c r="Y23" s="140">
        <v>0.640625</v>
      </c>
      <c r="Z23" s="140">
        <v>0.3783668577671051</v>
      </c>
      <c r="AA23" s="140">
        <v>0.469411700963974</v>
      </c>
      <c r="AB23" s="140">
        <v>0.48785486817359924</v>
      </c>
      <c r="AC23" s="140">
        <v>0.6411941647529602</v>
      </c>
      <c r="AD23" s="140">
        <v>0.509181559085846</v>
      </c>
      <c r="AE23" s="140">
        <v>0.5123392939567566</v>
      </c>
      <c r="AF23" s="140">
        <v>0.482549250125885</v>
      </c>
      <c r="AG23" s="140">
        <v>0.5728443264961243</v>
      </c>
      <c r="AH23" s="140">
        <v>0.6071315407752991</v>
      </c>
      <c r="AI23" s="140">
        <v>0.4335278868675232</v>
      </c>
      <c r="AJ23" s="140">
        <v>0.41384413838386536</v>
      </c>
      <c r="AK23" s="140">
        <v>0.3871998190879822</v>
      </c>
      <c r="AL23" s="140">
        <v>0.490984708070755</v>
      </c>
      <c r="AM23" s="140">
        <v>0.5456721186637878</v>
      </c>
      <c r="AN23" s="140">
        <v>0.39808130264282227</v>
      </c>
      <c r="AO23" s="140">
        <v>0.6194144487380981</v>
      </c>
      <c r="AP23" s="140">
        <v>0.522978663444519</v>
      </c>
      <c r="AQ23" s="140">
        <v>0.46220269799232483</v>
      </c>
      <c r="AR23" s="140">
        <v>0.5020416975021362</v>
      </c>
      <c r="AS23" s="140">
        <v>0.41009679436683655</v>
      </c>
      <c r="AT23" s="140">
        <v>0.4468464255332947</v>
      </c>
      <c r="AU23" s="140">
        <v>0.4588400721549988</v>
      </c>
      <c r="AV23" s="140">
        <v>0.4405454099178314</v>
      </c>
      <c r="AW23" s="140">
        <v>0.39412274956703186</v>
      </c>
      <c r="AX23" s="140">
        <v>0.569916844367981</v>
      </c>
      <c r="AY23" s="140">
        <v>0.3277255892753601</v>
      </c>
      <c r="AZ23" s="140">
        <v>0.37259817123413086</v>
      </c>
      <c r="BA23" s="140">
        <v>0.15260757505893707</v>
      </c>
      <c r="BB23" s="140">
        <v>0.3837539851665497</v>
      </c>
      <c r="BC23" s="140">
        <v>0.23810721933841705</v>
      </c>
      <c r="BD23" s="140">
        <v>0.25964993238449097</v>
      </c>
      <c r="BE23" s="140">
        <v>0.2505052983760834</v>
      </c>
      <c r="BF23" s="140">
        <v>0.294328510761261</v>
      </c>
      <c r="BG23" s="140">
        <v>0.47044768929481506</v>
      </c>
      <c r="BH23" s="140">
        <v>0.2506348192691803</v>
      </c>
      <c r="BI23" s="140">
        <v>0.30882900953292847</v>
      </c>
      <c r="BJ23" s="140">
        <v>0.25394317507743835</v>
      </c>
      <c r="BK23" s="140">
        <v>0.26013338565826416</v>
      </c>
      <c r="BL23" s="140">
        <v>0.2642160654067993</v>
      </c>
      <c r="BM23" s="140">
        <v>0.4442998468875885</v>
      </c>
      <c r="BN23" s="140">
        <v>0.38538509607315063</v>
      </c>
    </row>
    <row r="24" ht="13.5" customHeight="1">
      <c r="A24" s="11" t="s">
        <v>105</v>
      </c>
      <c r="B24" s="11" t="s">
        <v>106</v>
      </c>
      <c r="C24" s="12" t="s">
        <v>83</v>
      </c>
      <c r="D24" s="140">
        <v>0.5865585207939148</v>
      </c>
      <c r="E24" s="140">
        <v>0.47481825947761536</v>
      </c>
      <c r="F24" s="140">
        <v>0.4531328082084656</v>
      </c>
      <c r="G24" s="140">
        <v>0.6220771670341492</v>
      </c>
      <c r="H24" s="140">
        <v>0.6993825435638428</v>
      </c>
      <c r="I24" s="140">
        <v>0.5657076835632324</v>
      </c>
      <c r="J24" s="140">
        <v>0.48912525177001953</v>
      </c>
      <c r="K24" s="140">
        <v>0.6689906716346741</v>
      </c>
      <c r="L24" s="140">
        <v>0.5191410779953003</v>
      </c>
      <c r="M24" s="140">
        <v>0.809808611869812</v>
      </c>
      <c r="N24" s="140">
        <v>0.822688639163971</v>
      </c>
      <c r="O24" s="140">
        <v>0.6395654678344727</v>
      </c>
      <c r="P24" s="140">
        <v>0.6839708685874939</v>
      </c>
      <c r="Q24" s="141"/>
      <c r="R24" s="141"/>
      <c r="S24" s="140">
        <v>0.6169748902320862</v>
      </c>
      <c r="T24" s="140">
        <v>0.576310396194458</v>
      </c>
      <c r="U24" s="141"/>
      <c r="V24" s="140">
        <v>0.685722291469574</v>
      </c>
      <c r="W24" s="140">
        <v>0.503737211227417</v>
      </c>
      <c r="X24" s="140">
        <v>0.6547728180885315</v>
      </c>
      <c r="Y24" s="140">
        <v>0.7270204424858093</v>
      </c>
      <c r="Z24" s="140">
        <v>0.499515563249588</v>
      </c>
      <c r="AA24" s="140">
        <v>0.5317732095718384</v>
      </c>
      <c r="AB24" s="140">
        <v>0.5262449383735657</v>
      </c>
      <c r="AC24" s="140">
        <v>0.7135462164878845</v>
      </c>
      <c r="AD24" s="140">
        <v>0.5796301960945129</v>
      </c>
      <c r="AE24" s="140">
        <v>0.5475321412086487</v>
      </c>
      <c r="AF24" s="140">
        <v>0.6351823210716248</v>
      </c>
      <c r="AG24" s="140">
        <v>0.6411117911338806</v>
      </c>
      <c r="AH24" s="140">
        <v>0.6738458275794983</v>
      </c>
      <c r="AI24" s="140">
        <v>0.4676702320575714</v>
      </c>
      <c r="AJ24" s="140">
        <v>0.5</v>
      </c>
      <c r="AK24" s="140">
        <v>0.48041486740112305</v>
      </c>
      <c r="AL24" s="140">
        <v>0.5468112826347351</v>
      </c>
      <c r="AM24" s="140">
        <v>0.6484355330467224</v>
      </c>
      <c r="AN24" s="140">
        <v>0.5034754872322083</v>
      </c>
      <c r="AO24" s="140">
        <v>0.6455032825469971</v>
      </c>
      <c r="AP24" s="140">
        <v>0.5930181741714478</v>
      </c>
      <c r="AQ24" s="140">
        <v>0.5373616814613342</v>
      </c>
      <c r="AR24" s="140">
        <v>0.5392991304397583</v>
      </c>
      <c r="AS24" s="140">
        <v>0.4371989965438843</v>
      </c>
      <c r="AT24" s="140">
        <v>0.4704287052154541</v>
      </c>
      <c r="AU24" s="140">
        <v>0.5636571049690247</v>
      </c>
      <c r="AV24" s="140">
        <v>0.4900791645050049</v>
      </c>
      <c r="AW24" s="140">
        <v>0.4188016951084137</v>
      </c>
      <c r="AX24" s="140">
        <v>0.5908513069152832</v>
      </c>
      <c r="AY24" s="140">
        <v>0.3809458911418915</v>
      </c>
      <c r="AZ24" s="140">
        <v>0.45151373744010925</v>
      </c>
      <c r="BA24" s="140">
        <v>0.17849446833133698</v>
      </c>
      <c r="BB24" s="140">
        <v>0.40885278582572937</v>
      </c>
      <c r="BC24" s="140">
        <v>0.2676330506801605</v>
      </c>
      <c r="BD24" s="140">
        <v>0.30707788467407227</v>
      </c>
      <c r="BE24" s="140">
        <v>0.30313166975975037</v>
      </c>
      <c r="BF24" s="140">
        <v>0.3117654621601105</v>
      </c>
      <c r="BG24" s="140">
        <v>0.6391788721084595</v>
      </c>
      <c r="BH24" s="140">
        <v>0.29791513085365295</v>
      </c>
      <c r="BI24" s="140">
        <v>0.3962969183921814</v>
      </c>
      <c r="BJ24" s="140">
        <v>0.28276458382606506</v>
      </c>
      <c r="BK24" s="140">
        <v>0.28462672233581543</v>
      </c>
      <c r="BL24" s="140">
        <v>0.2725401818752289</v>
      </c>
      <c r="BM24" s="140">
        <v>0.48115605115890503</v>
      </c>
      <c r="BN24" s="140">
        <v>0.4603229761123657</v>
      </c>
    </row>
    <row r="25" ht="13.5" customHeight="1">
      <c r="A25" s="11" t="s">
        <v>107</v>
      </c>
      <c r="B25" s="11" t="s">
        <v>108</v>
      </c>
      <c r="C25" s="12" t="s">
        <v>83</v>
      </c>
      <c r="D25" s="140">
        <v>0.5149485468864441</v>
      </c>
      <c r="E25" s="140">
        <v>0.4551001787185669</v>
      </c>
      <c r="F25" s="140">
        <v>0.7365986704826355</v>
      </c>
      <c r="G25" s="140">
        <v>0.6237522959709167</v>
      </c>
      <c r="H25" s="140">
        <v>0.3751440644264221</v>
      </c>
      <c r="I25" s="140">
        <v>0.5251432657241821</v>
      </c>
      <c r="J25" s="140">
        <v>0.5407478213310242</v>
      </c>
      <c r="K25" s="140">
        <v>0.6826964020729065</v>
      </c>
      <c r="L25" s="140">
        <v>0.7816179990768433</v>
      </c>
      <c r="M25" s="140">
        <v>0.4126576781272888</v>
      </c>
      <c r="N25" s="140">
        <v>0.8138918876647949</v>
      </c>
      <c r="O25" s="140">
        <v>0.4762936234474182</v>
      </c>
      <c r="P25" s="140">
        <v>0.5154876708984375</v>
      </c>
      <c r="Q25" s="141"/>
      <c r="R25" s="141"/>
      <c r="S25" s="140">
        <v>0.6225600838661194</v>
      </c>
      <c r="T25" s="140">
        <v>0.8804180026054382</v>
      </c>
      <c r="U25" s="141"/>
      <c r="V25" s="140">
        <v>0.9322683215141296</v>
      </c>
      <c r="W25" s="140">
        <v>0.5376508831977844</v>
      </c>
      <c r="X25" s="140">
        <v>0.9226374626159668</v>
      </c>
      <c r="Y25" s="140">
        <v>0.9329074621200562</v>
      </c>
      <c r="Z25" s="140">
        <v>0.6674489974975586</v>
      </c>
      <c r="AA25" s="140">
        <v>0.7026479244232178</v>
      </c>
      <c r="AB25" s="140">
        <v>0.8026033639907837</v>
      </c>
      <c r="AC25" s="140">
        <v>0.6714701652526855</v>
      </c>
      <c r="AD25" s="140">
        <v>0.6740888357162476</v>
      </c>
      <c r="AE25" s="140">
        <v>0.7804078459739685</v>
      </c>
      <c r="AF25" s="140">
        <v>0.6947308778762817</v>
      </c>
      <c r="AG25" s="140">
        <v>0.9288724660873413</v>
      </c>
      <c r="AH25" s="140">
        <v>0.626605212688446</v>
      </c>
      <c r="AI25" s="140">
        <v>0.23658983409404755</v>
      </c>
      <c r="AJ25" s="140">
        <v>0.81244295835495</v>
      </c>
      <c r="AK25" s="140">
        <v>0.8295071125030518</v>
      </c>
      <c r="AL25" s="140">
        <v>0.990083634853363</v>
      </c>
      <c r="AM25" s="140">
        <v>0.9318164587020874</v>
      </c>
      <c r="AN25" s="140">
        <v>0.8621865510940552</v>
      </c>
      <c r="AO25" s="140">
        <v>0.9512242078781128</v>
      </c>
      <c r="AP25" s="140">
        <v>0.9169533252716064</v>
      </c>
      <c r="AQ25" s="140">
        <v>0.6156137585639954</v>
      </c>
      <c r="AR25" s="140">
        <v>0.7802666425704956</v>
      </c>
      <c r="AS25" s="140">
        <v>0.6424580216407776</v>
      </c>
      <c r="AT25" s="140">
        <v>0.8044235110282898</v>
      </c>
      <c r="AU25" s="140">
        <v>0.6300221085548401</v>
      </c>
      <c r="AV25" s="140">
        <v>0.8440271615982056</v>
      </c>
      <c r="AW25" s="140">
        <v>0.9752978086471558</v>
      </c>
      <c r="AX25" s="140">
        <v>0.933364987373352</v>
      </c>
      <c r="AY25" s="140">
        <v>0.8514820337295532</v>
      </c>
      <c r="AZ25" s="140">
        <v>0.9231327176094055</v>
      </c>
      <c r="BA25" s="140">
        <v>0.5174045562744141</v>
      </c>
      <c r="BB25" s="140">
        <v>0.9450344443321228</v>
      </c>
      <c r="BC25" s="140">
        <v>0.9199039340019226</v>
      </c>
      <c r="BD25" s="140">
        <v>0.9646152257919312</v>
      </c>
      <c r="BE25" s="140">
        <v>0.9154736399650574</v>
      </c>
      <c r="BF25" s="140">
        <v>0.9547773599624634</v>
      </c>
      <c r="BG25" s="140">
        <v>0.977696418762207</v>
      </c>
      <c r="BH25" s="140">
        <v>0.9569366574287415</v>
      </c>
      <c r="BI25" s="140">
        <v>0.9316007494926453</v>
      </c>
      <c r="BJ25" s="140">
        <v>0.982638418674469</v>
      </c>
      <c r="BK25" s="140">
        <v>0.9603530168533325</v>
      </c>
      <c r="BL25" s="140">
        <v>0.955368161201477</v>
      </c>
      <c r="BM25" s="140">
        <v>1.0</v>
      </c>
      <c r="BN25" s="140">
        <v>0.9765104651451111</v>
      </c>
    </row>
    <row r="26" ht="13.5" customHeight="1">
      <c r="A26" s="11" t="s">
        <v>109</v>
      </c>
      <c r="B26" s="11" t="s">
        <v>110</v>
      </c>
      <c r="C26" s="12" t="s">
        <v>83</v>
      </c>
      <c r="D26" s="140">
        <v>0.8883899450302124</v>
      </c>
      <c r="E26" s="140">
        <v>1.0</v>
      </c>
      <c r="F26" s="140">
        <v>0.8056140542030334</v>
      </c>
      <c r="G26" s="140">
        <v>0.855296790599823</v>
      </c>
      <c r="H26" s="140">
        <v>0.9182966947555542</v>
      </c>
      <c r="I26" s="140">
        <v>0.8838051557540894</v>
      </c>
      <c r="J26" s="140">
        <v>0.9156649112701416</v>
      </c>
      <c r="K26" s="140">
        <v>0.7998508810997009</v>
      </c>
      <c r="L26" s="140">
        <v>0.8782464861869812</v>
      </c>
      <c r="M26" s="140">
        <v>0.9667722582817078</v>
      </c>
      <c r="N26" s="140">
        <v>0.8429691195487976</v>
      </c>
      <c r="O26" s="140">
        <v>0.9671170115470886</v>
      </c>
      <c r="P26" s="140">
        <v>0.9023580551147461</v>
      </c>
      <c r="Q26" s="141"/>
      <c r="R26" s="141"/>
      <c r="S26" s="140">
        <v>0.9526060223579407</v>
      </c>
      <c r="T26" s="140">
        <v>0.7552467584609985</v>
      </c>
      <c r="U26" s="141"/>
      <c r="V26" s="140">
        <v>0.6531330943107605</v>
      </c>
      <c r="W26" s="140">
        <v>0.9092910289764404</v>
      </c>
      <c r="X26" s="140">
        <v>0.7800605893135071</v>
      </c>
      <c r="Y26" s="140">
        <v>0.7425084710121155</v>
      </c>
      <c r="Z26" s="140">
        <v>0.8943817019462585</v>
      </c>
      <c r="AA26" s="140">
        <v>0.9517927169799805</v>
      </c>
      <c r="AB26" s="140">
        <v>0.8668644428253174</v>
      </c>
      <c r="AC26" s="140">
        <v>0.937775731086731</v>
      </c>
      <c r="AD26" s="140">
        <v>0.8339820504188538</v>
      </c>
      <c r="AE26" s="140">
        <v>0.8544101119041443</v>
      </c>
      <c r="AF26" s="140">
        <v>0.8869941234588623</v>
      </c>
      <c r="AG26" s="140">
        <v>0.8225173950195312</v>
      </c>
      <c r="AH26" s="140">
        <v>0.9552984833717346</v>
      </c>
      <c r="AI26" s="140">
        <v>0.9024558663368225</v>
      </c>
      <c r="AJ26" s="140">
        <v>0.7125342488288879</v>
      </c>
      <c r="AK26" s="140">
        <v>0.8040141463279724</v>
      </c>
      <c r="AL26" s="140">
        <v>0.5815239548683167</v>
      </c>
      <c r="AM26" s="140">
        <v>0.6063347458839417</v>
      </c>
      <c r="AN26" s="140">
        <v>0.6617141366004944</v>
      </c>
      <c r="AO26" s="140">
        <v>0.6217836737632751</v>
      </c>
      <c r="AP26" s="140">
        <v>0.7120398283004761</v>
      </c>
      <c r="AQ26" s="140">
        <v>0.8412172794342041</v>
      </c>
      <c r="AR26" s="140">
        <v>0.8608002662658691</v>
      </c>
      <c r="AS26" s="140">
        <v>0.827810525894165</v>
      </c>
      <c r="AT26" s="140">
        <v>0.6947168707847595</v>
      </c>
      <c r="AU26" s="140">
        <v>0.8536360263824463</v>
      </c>
      <c r="AV26" s="140">
        <v>0.6155551671981812</v>
      </c>
      <c r="AW26" s="140">
        <v>0.5751495361328125</v>
      </c>
      <c r="AX26" s="140">
        <v>0.6027147769927979</v>
      </c>
      <c r="AY26" s="140">
        <v>0.6604804992675781</v>
      </c>
      <c r="AZ26" s="140">
        <v>0.5874966979026794</v>
      </c>
      <c r="BA26" s="140">
        <v>0.6770451068878174</v>
      </c>
      <c r="BB26" s="140">
        <v>0.40026339888572693</v>
      </c>
      <c r="BC26" s="140">
        <v>0.4643169343471527</v>
      </c>
      <c r="BD26" s="140">
        <v>0.4258113503456116</v>
      </c>
      <c r="BE26" s="140">
        <v>0.40377193689346313</v>
      </c>
      <c r="BF26" s="140">
        <v>0.3104623854160309</v>
      </c>
      <c r="BG26" s="140">
        <v>0.4453903138637543</v>
      </c>
      <c r="BH26" s="140">
        <v>0.4832557737827301</v>
      </c>
      <c r="BI26" s="140">
        <v>0.494549959897995</v>
      </c>
      <c r="BJ26" s="140">
        <v>0.5191128253936768</v>
      </c>
      <c r="BK26" s="140">
        <v>0.6607912182807922</v>
      </c>
      <c r="BL26" s="140">
        <v>0.4267791211605072</v>
      </c>
      <c r="BM26" s="140">
        <v>0.5919967889785767</v>
      </c>
      <c r="BN26" s="140">
        <v>0.6616805195808411</v>
      </c>
    </row>
    <row r="27" ht="13.5" customHeight="1">
      <c r="A27" s="11" t="s">
        <v>111</v>
      </c>
      <c r="B27" s="11" t="s">
        <v>112</v>
      </c>
      <c r="C27" s="12" t="s">
        <v>83</v>
      </c>
      <c r="D27" s="140">
        <v>0.06747306138277054</v>
      </c>
      <c r="E27" s="140">
        <v>0.05430370941758156</v>
      </c>
      <c r="F27" s="140">
        <v>0.3347560465335846</v>
      </c>
      <c r="G27" s="140">
        <v>0.1818181872367859</v>
      </c>
      <c r="H27" s="140">
        <v>0.10690782964229584</v>
      </c>
      <c r="I27" s="140">
        <v>0.17337481677532196</v>
      </c>
      <c r="J27" s="140">
        <v>0.18998350203037262</v>
      </c>
      <c r="K27" s="140">
        <v>0.3089183568954468</v>
      </c>
      <c r="L27" s="140">
        <v>0.4310181736946106</v>
      </c>
      <c r="M27" s="140">
        <v>0.07822173833847046</v>
      </c>
      <c r="N27" s="140">
        <v>0.38322365283966064</v>
      </c>
      <c r="O27" s="140">
        <v>0.08890540152788162</v>
      </c>
      <c r="P27" s="140">
        <v>0.06861037760972977</v>
      </c>
      <c r="Q27" s="141"/>
      <c r="R27" s="141"/>
      <c r="S27" s="140">
        <v>0.11720417439937592</v>
      </c>
      <c r="T27" s="140">
        <v>0.32142409682273865</v>
      </c>
      <c r="U27" s="141"/>
      <c r="V27" s="140">
        <v>0.6119616031646729</v>
      </c>
      <c r="W27" s="140">
        <v>0.12554793059825897</v>
      </c>
      <c r="X27" s="140">
        <v>0.3185400366783142</v>
      </c>
      <c r="Y27" s="140">
        <v>0.4195857644081116</v>
      </c>
      <c r="Z27" s="140">
        <v>0.1370384246110916</v>
      </c>
      <c r="AA27" s="140">
        <v>0.17417311668395996</v>
      </c>
      <c r="AB27" s="140">
        <v>0.273939311504364</v>
      </c>
      <c r="AC27" s="140">
        <v>0.17678940296173096</v>
      </c>
      <c r="AD27" s="140">
        <v>0.16193607449531555</v>
      </c>
      <c r="AE27" s="140">
        <v>0.2651147246360779</v>
      </c>
      <c r="AF27" s="140">
        <v>0.3202076554298401</v>
      </c>
      <c r="AG27" s="140">
        <v>0.6377683281898499</v>
      </c>
      <c r="AH27" s="140">
        <v>0.05647757276892662</v>
      </c>
      <c r="AI27" s="140">
        <v>0.0</v>
      </c>
      <c r="AJ27" s="140">
        <v>0.2683795094490051</v>
      </c>
      <c r="AK27" s="140">
        <v>0.31716272234916687</v>
      </c>
      <c r="AL27" s="140">
        <v>0.9252565503120422</v>
      </c>
      <c r="AM27" s="140">
        <v>0.5778777003288269</v>
      </c>
      <c r="AN27" s="140">
        <v>0.27206701040267944</v>
      </c>
      <c r="AO27" s="140">
        <v>0.10435989499092102</v>
      </c>
      <c r="AP27" s="140">
        <v>0.37174707651138306</v>
      </c>
      <c r="AQ27" s="140">
        <v>0.321855753660202</v>
      </c>
      <c r="AR27" s="140">
        <v>0.3098827004432678</v>
      </c>
      <c r="AS27" s="140">
        <v>0.18178635835647583</v>
      </c>
      <c r="AT27" s="140">
        <v>0.16527105867862701</v>
      </c>
      <c r="AU27" s="140">
        <v>0.13317175209522247</v>
      </c>
      <c r="AV27" s="140">
        <v>0.17059725522994995</v>
      </c>
      <c r="AW27" s="140">
        <v>0.6391338109970093</v>
      </c>
      <c r="AX27" s="140">
        <v>0.33648595213890076</v>
      </c>
      <c r="AY27" s="140">
        <v>0.3326033055782318</v>
      </c>
      <c r="AZ27" s="140">
        <v>0.43719711899757385</v>
      </c>
      <c r="BA27" s="140">
        <v>0.07997401058673859</v>
      </c>
      <c r="BB27" s="140">
        <v>0.5151945352554321</v>
      </c>
      <c r="BC27" s="140">
        <v>0.3333333432674408</v>
      </c>
      <c r="BD27" s="140">
        <v>0.4746171832084656</v>
      </c>
      <c r="BE27" s="140">
        <v>0.47046205401420593</v>
      </c>
      <c r="BF27" s="140">
        <v>0.0</v>
      </c>
      <c r="BG27" s="140">
        <v>0.6420764327049255</v>
      </c>
      <c r="BH27" s="140">
        <v>0.5</v>
      </c>
      <c r="BI27" s="140">
        <v>0.44879162311553955</v>
      </c>
      <c r="BJ27" s="140">
        <v>0.9652768969535828</v>
      </c>
      <c r="BK27" s="140">
        <v>0.5</v>
      </c>
      <c r="BL27" s="140">
        <v>0.7131795883178711</v>
      </c>
      <c r="BM27" s="140">
        <v>1.0</v>
      </c>
      <c r="BN27" s="140">
        <v>0.6666666865348816</v>
      </c>
    </row>
    <row r="28" ht="13.5" customHeight="1">
      <c r="A28" s="11" t="s">
        <v>113</v>
      </c>
      <c r="B28" s="11" t="s">
        <v>114</v>
      </c>
      <c r="C28" s="12" t="s">
        <v>83</v>
      </c>
      <c r="D28" s="140">
        <v>0.9423983097076416</v>
      </c>
      <c r="E28" s="140">
        <v>0.941489577293396</v>
      </c>
      <c r="F28" s="140">
        <v>0.8674543499946594</v>
      </c>
      <c r="G28" s="140">
        <v>0.9614253640174866</v>
      </c>
      <c r="H28" s="140">
        <v>0.9700806140899658</v>
      </c>
      <c r="I28" s="140">
        <v>0.8933603167533875</v>
      </c>
      <c r="J28" s="140">
        <v>0.8660670518875122</v>
      </c>
      <c r="K28" s="140">
        <v>0.9326242208480835</v>
      </c>
      <c r="L28" s="140">
        <v>0.9400508403778076</v>
      </c>
      <c r="M28" s="140">
        <v>0.9122890830039978</v>
      </c>
      <c r="N28" s="140">
        <v>0.9298667907714844</v>
      </c>
      <c r="O28" s="140">
        <v>0.9146135449409485</v>
      </c>
      <c r="P28" s="140">
        <v>0.9154876470565796</v>
      </c>
      <c r="Q28" s="141"/>
      <c r="R28" s="141"/>
      <c r="S28" s="140">
        <v>0.9945665597915649</v>
      </c>
      <c r="T28" s="140">
        <v>0.9573410749435425</v>
      </c>
      <c r="U28" s="141"/>
      <c r="V28" s="140">
        <v>0.8909516334533691</v>
      </c>
      <c r="W28" s="140">
        <v>1.0</v>
      </c>
      <c r="X28" s="140">
        <v>0.9671966433525085</v>
      </c>
      <c r="Y28" s="140">
        <v>0.9384295344352722</v>
      </c>
      <c r="Z28" s="140">
        <v>0.9555522799491882</v>
      </c>
      <c r="AA28" s="140">
        <v>0.9131825566291809</v>
      </c>
      <c r="AB28" s="140">
        <v>0.9171197414398193</v>
      </c>
      <c r="AC28" s="140">
        <v>0.9689305424690247</v>
      </c>
      <c r="AD28" s="140">
        <v>0.9169910550117493</v>
      </c>
      <c r="AE28" s="140">
        <v>0.8957588076591492</v>
      </c>
      <c r="AF28" s="140">
        <v>0.9780540466308594</v>
      </c>
      <c r="AG28" s="140">
        <v>0.9489299058914185</v>
      </c>
      <c r="AH28" s="140">
        <v>0.9384374022483826</v>
      </c>
      <c r="AI28" s="140">
        <v>0.9659577012062073</v>
      </c>
      <c r="AJ28" s="140">
        <v>0.9520890116691589</v>
      </c>
      <c r="AK28" s="140">
        <v>0.9463028311729431</v>
      </c>
      <c r="AL28" s="140">
        <v>0.8772441148757935</v>
      </c>
      <c r="AM28" s="140">
        <v>0.9439948201179504</v>
      </c>
      <c r="AN28" s="140">
        <v>0.9174015522003174</v>
      </c>
      <c r="AO28" s="140">
        <v>0.9024484753608704</v>
      </c>
      <c r="AP28" s="140">
        <v>0.9390665888786316</v>
      </c>
      <c r="AQ28" s="140">
        <v>0.9373138546943665</v>
      </c>
      <c r="AR28" s="140">
        <v>0.9506666660308838</v>
      </c>
      <c r="AS28" s="140">
        <v>0.8676053881645203</v>
      </c>
      <c r="AT28" s="140">
        <v>0.7853201031684875</v>
      </c>
      <c r="AU28" s="140">
        <v>0.8761148452758789</v>
      </c>
      <c r="AV28" s="140">
        <v>0.9354159832000732</v>
      </c>
      <c r="AW28" s="140">
        <v>0.944941520690918</v>
      </c>
      <c r="AX28" s="140">
        <v>0.8879334330558777</v>
      </c>
      <c r="AY28" s="140">
        <v>0.9577202796936035</v>
      </c>
      <c r="AZ28" s="140">
        <v>0.8706156611442566</v>
      </c>
      <c r="BA28" s="140">
        <v>0.8600108623504639</v>
      </c>
      <c r="BB28" s="140">
        <v>0.9415889978408813</v>
      </c>
      <c r="BC28" s="140">
        <v>0.8501200675964355</v>
      </c>
      <c r="BD28" s="140">
        <v>0.7762401103973389</v>
      </c>
      <c r="BE28" s="140">
        <v>0.9201886057853699</v>
      </c>
      <c r="BF28" s="140">
        <v>0.9217466115951538</v>
      </c>
      <c r="BG28" s="140">
        <v>0.9153826236724854</v>
      </c>
      <c r="BH28" s="140">
        <v>0.8803848624229431</v>
      </c>
      <c r="BI28" s="140">
        <v>0.8886191844940186</v>
      </c>
      <c r="BJ28" s="140">
        <v>0.9029021263122559</v>
      </c>
      <c r="BK28" s="140">
        <v>0.9955934286117554</v>
      </c>
      <c r="BL28" s="140">
        <v>0.9199036359786987</v>
      </c>
      <c r="BM28" s="140">
        <v>0.9178676009178162</v>
      </c>
      <c r="BN28" s="140">
        <v>0.9005492329597473</v>
      </c>
    </row>
    <row r="29" ht="13.5" customHeight="1">
      <c r="A29" s="19" t="s">
        <v>115</v>
      </c>
      <c r="B29" s="19" t="s">
        <v>116</v>
      </c>
      <c r="C29" s="20" t="s">
        <v>88</v>
      </c>
      <c r="D29" s="138">
        <v>0.9893440008163452</v>
      </c>
      <c r="E29" s="138">
        <v>1.1221282482147217</v>
      </c>
      <c r="F29" s="138">
        <v>0.9636305570602417</v>
      </c>
      <c r="G29" s="138">
        <v>0.9582085013389587</v>
      </c>
      <c r="H29" s="138">
        <v>1.0881385803222656</v>
      </c>
      <c r="I29" s="138">
        <v>0.6091517806053162</v>
      </c>
      <c r="J29" s="138">
        <v>0.7911125421524048</v>
      </c>
      <c r="K29" s="138">
        <v>0.9941480755805969</v>
      </c>
      <c r="L29" s="138">
        <v>1.0672587156295776</v>
      </c>
      <c r="M29" s="138">
        <v>0.9424430131912231</v>
      </c>
      <c r="N29" s="138">
        <v>1.0629204511642456</v>
      </c>
      <c r="O29" s="138">
        <v>0.9995322227478027</v>
      </c>
      <c r="P29" s="138">
        <v>1.3355289697647095</v>
      </c>
      <c r="Q29" s="139"/>
      <c r="R29" s="139"/>
      <c r="S29" s="138">
        <v>1.3710582256317139</v>
      </c>
      <c r="T29" s="138">
        <v>0.7491074800491333</v>
      </c>
      <c r="U29" s="139"/>
      <c r="V29" s="138">
        <v>0.9471225738525391</v>
      </c>
      <c r="W29" s="138">
        <v>1.1575069427490234</v>
      </c>
      <c r="X29" s="138">
        <v>1.254440188407898</v>
      </c>
      <c r="Y29" s="138">
        <v>0.884116530418396</v>
      </c>
      <c r="Z29" s="138">
        <v>1.0146397352218628</v>
      </c>
      <c r="AA29" s="138">
        <v>1.2543377876281738</v>
      </c>
      <c r="AB29" s="138">
        <v>1.2677514553070068</v>
      </c>
      <c r="AC29" s="138">
        <v>1.5181115865707397</v>
      </c>
      <c r="AD29" s="138">
        <v>0.9179032444953918</v>
      </c>
      <c r="AE29" s="138">
        <v>1.1416634321212769</v>
      </c>
      <c r="AF29" s="138">
        <v>1.0489509105682373</v>
      </c>
      <c r="AG29" s="138">
        <v>1.1720991134643555</v>
      </c>
      <c r="AH29" s="138">
        <v>1.3067632913589478</v>
      </c>
      <c r="AI29" s="138">
        <v>0.6502795815467834</v>
      </c>
      <c r="AJ29" s="138">
        <v>0.7634919881820679</v>
      </c>
      <c r="AK29" s="138">
        <v>0.6902299523353577</v>
      </c>
      <c r="AL29" s="138">
        <v>1.0933774709701538</v>
      </c>
      <c r="AM29" s="138">
        <v>1.076596736907959</v>
      </c>
      <c r="AN29" s="138">
        <v>0.625</v>
      </c>
      <c r="AO29" s="138">
        <v>1.4209305047988892</v>
      </c>
      <c r="AP29" s="138">
        <v>1.545454502105713</v>
      </c>
      <c r="AQ29" s="138">
        <v>1.0181607007980347</v>
      </c>
      <c r="AR29" s="138">
        <v>0.9688976407051086</v>
      </c>
      <c r="AS29" s="138">
        <v>1.5263824462890625</v>
      </c>
      <c r="AT29" s="138">
        <v>1.4503380060195923</v>
      </c>
      <c r="AU29" s="138">
        <v>1.418107271194458</v>
      </c>
      <c r="AV29" s="138">
        <v>0.7698933482170105</v>
      </c>
      <c r="AW29" s="138">
        <v>0.7374218106269836</v>
      </c>
      <c r="AX29" s="138">
        <v>1.059920072555542</v>
      </c>
      <c r="AY29" s="138">
        <v>0.9283967018127441</v>
      </c>
      <c r="AZ29" s="138">
        <v>0.8213749527931213</v>
      </c>
      <c r="BA29" s="138">
        <v>0.9187374711036682</v>
      </c>
      <c r="BB29" s="138">
        <v>0.9769822955131531</v>
      </c>
      <c r="BC29" s="138">
        <v>0.7991258502006531</v>
      </c>
      <c r="BD29" s="138">
        <v>1.0427147150039673</v>
      </c>
      <c r="BE29" s="138">
        <v>0.7411751747131348</v>
      </c>
      <c r="BF29" s="138">
        <v>0.8503526449203491</v>
      </c>
      <c r="BG29" s="138">
        <v>1.125696063041687</v>
      </c>
      <c r="BH29" s="138">
        <v>0.8727880120277405</v>
      </c>
      <c r="BI29" s="138">
        <v>0.6791366934776306</v>
      </c>
      <c r="BJ29" s="138">
        <v>1.3299517631530762</v>
      </c>
      <c r="BK29" s="138">
        <v>0.8783789873123169</v>
      </c>
      <c r="BL29" s="138">
        <v>1.1713734865188599</v>
      </c>
      <c r="BM29" s="138">
        <v>0.9962006211280823</v>
      </c>
      <c r="BN29" s="138">
        <v>0.84916752576828</v>
      </c>
    </row>
    <row r="30" ht="13.5" customHeight="1">
      <c r="A30" s="11" t="s">
        <v>117</v>
      </c>
      <c r="B30" s="11" t="s">
        <v>118</v>
      </c>
      <c r="C30" s="12" t="s">
        <v>83</v>
      </c>
      <c r="D30" s="140">
        <v>0.5608236789703369</v>
      </c>
      <c r="E30" s="140">
        <v>0.5405125021934509</v>
      </c>
      <c r="F30" s="140">
        <v>0.3605019450187683</v>
      </c>
      <c r="G30" s="140">
        <v>0.22656378149986267</v>
      </c>
      <c r="H30" s="140">
        <v>0.3739468455314636</v>
      </c>
      <c r="I30" s="140">
        <v>0.2182851880788803</v>
      </c>
      <c r="J30" s="140">
        <v>0.25821420550346375</v>
      </c>
      <c r="K30" s="140">
        <v>0.3794538080692291</v>
      </c>
      <c r="L30" s="140">
        <v>0.5527520775794983</v>
      </c>
      <c r="M30" s="140">
        <v>0.20285125076770782</v>
      </c>
      <c r="N30" s="140">
        <v>0.12099502235651016</v>
      </c>
      <c r="O30" s="140">
        <v>0.38614657521247864</v>
      </c>
      <c r="P30" s="140">
        <v>0.4791847765445709</v>
      </c>
      <c r="Q30" s="141"/>
      <c r="R30" s="141"/>
      <c r="S30" s="140">
        <v>0.6970462799072266</v>
      </c>
      <c r="T30" s="140">
        <v>0.351914644241333</v>
      </c>
      <c r="U30" s="141"/>
      <c r="V30" s="140">
        <v>0.3517489731311798</v>
      </c>
      <c r="W30" s="140">
        <v>0.3956552743911743</v>
      </c>
      <c r="X30" s="140">
        <v>0.6501672267913818</v>
      </c>
      <c r="Y30" s="140">
        <v>0.2995480000972748</v>
      </c>
      <c r="Z30" s="140">
        <v>0.5692604780197144</v>
      </c>
      <c r="AA30" s="140">
        <v>0.4740711748600006</v>
      </c>
      <c r="AB30" s="140">
        <v>0.5106543302536011</v>
      </c>
      <c r="AC30" s="140">
        <v>0.7672777771949768</v>
      </c>
      <c r="AD30" s="140">
        <v>0.39694449305534363</v>
      </c>
      <c r="AE30" s="140">
        <v>0.4962388277053833</v>
      </c>
      <c r="AF30" s="140">
        <v>0.3569120764732361</v>
      </c>
      <c r="AG30" s="140">
        <v>0.4176640510559082</v>
      </c>
      <c r="AH30" s="140">
        <v>0.6097512245178223</v>
      </c>
      <c r="AI30" s="140">
        <v>0.30881446599960327</v>
      </c>
      <c r="AJ30" s="140">
        <v>0.22899237275123596</v>
      </c>
      <c r="AK30" s="140">
        <v>0.2601652145385742</v>
      </c>
      <c r="AL30" s="140">
        <v>0.6381929516792297</v>
      </c>
      <c r="AM30" s="140">
        <v>0.6370555758476257</v>
      </c>
      <c r="AN30" s="140">
        <v>0.20864616334438324</v>
      </c>
      <c r="AO30" s="140">
        <v>0.722197413444519</v>
      </c>
      <c r="AP30" s="140">
        <v>0.6501981616020203</v>
      </c>
      <c r="AQ30" s="140">
        <v>0.38916414976119995</v>
      </c>
      <c r="AR30" s="140">
        <v>0.3520473837852478</v>
      </c>
      <c r="AS30" s="140">
        <v>0.6161568760871887</v>
      </c>
      <c r="AT30" s="140">
        <v>0.6794567704200745</v>
      </c>
      <c r="AU30" s="140">
        <v>0.5214331150054932</v>
      </c>
      <c r="AV30" s="140">
        <v>0.27768710255622864</v>
      </c>
      <c r="AW30" s="140">
        <v>0.47075629234313965</v>
      </c>
      <c r="AX30" s="140">
        <v>0.5201797485351562</v>
      </c>
      <c r="AY30" s="140">
        <v>0.39596250653266907</v>
      </c>
      <c r="AZ30" s="140">
        <v>0.4122144281864166</v>
      </c>
      <c r="BA30" s="140">
        <v>0.3718414604663849</v>
      </c>
      <c r="BB30" s="140">
        <v>0.38410383462905884</v>
      </c>
      <c r="BC30" s="140">
        <v>0.44639337062835693</v>
      </c>
      <c r="BD30" s="140">
        <v>0.4349392056465149</v>
      </c>
      <c r="BE30" s="140">
        <v>0.32172971963882446</v>
      </c>
      <c r="BF30" s="140">
        <v>0.36332967877388</v>
      </c>
      <c r="BG30" s="140">
        <v>0.6829205751419067</v>
      </c>
      <c r="BH30" s="140">
        <v>0.41741085052490234</v>
      </c>
      <c r="BI30" s="140">
        <v>0.33454856276512146</v>
      </c>
      <c r="BJ30" s="140">
        <v>0.6652016639709473</v>
      </c>
      <c r="BK30" s="140">
        <v>0.45228567719459534</v>
      </c>
      <c r="BL30" s="140">
        <v>0.546552300453186</v>
      </c>
      <c r="BM30" s="140">
        <v>0.5729233026504517</v>
      </c>
      <c r="BN30" s="140">
        <v>0.23760993778705597</v>
      </c>
    </row>
    <row r="31" ht="13.5" customHeight="1">
      <c r="A31" s="11" t="s">
        <v>119</v>
      </c>
      <c r="B31" s="11" t="s">
        <v>120</v>
      </c>
      <c r="C31" s="12" t="s">
        <v>83</v>
      </c>
      <c r="D31" s="140">
        <v>0.2227412313222885</v>
      </c>
      <c r="E31" s="140">
        <v>0.32221919298171997</v>
      </c>
      <c r="F31" s="140">
        <v>0.2522173523902893</v>
      </c>
      <c r="G31" s="140">
        <v>0.3557087481021881</v>
      </c>
      <c r="H31" s="140">
        <v>0.3013608753681183</v>
      </c>
      <c r="I31" s="140">
        <v>0.15032976865768433</v>
      </c>
      <c r="J31" s="140">
        <v>0.23896417021751404</v>
      </c>
      <c r="K31" s="140">
        <v>0.3095753490924835</v>
      </c>
      <c r="L31" s="140">
        <v>0.2477179765701294</v>
      </c>
      <c r="M31" s="140">
        <v>0.3446919023990631</v>
      </c>
      <c r="N31" s="140">
        <v>0.5972722768783569</v>
      </c>
      <c r="O31" s="140">
        <v>0.26558610796928406</v>
      </c>
      <c r="P31" s="140">
        <v>0.5279895663261414</v>
      </c>
      <c r="Q31" s="141"/>
      <c r="R31" s="141"/>
      <c r="S31" s="140">
        <v>0.4101645350456238</v>
      </c>
      <c r="T31" s="140">
        <v>0.15890036523342133</v>
      </c>
      <c r="U31" s="141"/>
      <c r="V31" s="140">
        <v>0.17468634247779846</v>
      </c>
      <c r="W31" s="140">
        <v>0.4628327786922455</v>
      </c>
      <c r="X31" s="140">
        <v>0.3250836133956909</v>
      </c>
      <c r="Y31" s="140">
        <v>0.27088406682014465</v>
      </c>
      <c r="Z31" s="140">
        <v>0.17948944866657257</v>
      </c>
      <c r="AA31" s="140">
        <v>0.5354524254798889</v>
      </c>
      <c r="AB31" s="140">
        <v>0.5277315378189087</v>
      </c>
      <c r="AC31" s="140">
        <v>0.43420639634132385</v>
      </c>
      <c r="AD31" s="140">
        <v>0.15306423604488373</v>
      </c>
      <c r="AE31" s="140">
        <v>0.1844760626554489</v>
      </c>
      <c r="AF31" s="140">
        <v>0.3403679430484772</v>
      </c>
      <c r="AG31" s="140">
        <v>0.3537232279777527</v>
      </c>
      <c r="AH31" s="140">
        <v>0.37125468254089355</v>
      </c>
      <c r="AI31" s="140">
        <v>0.34361958503723145</v>
      </c>
      <c r="AJ31" s="140">
        <v>0.2378881573677063</v>
      </c>
      <c r="AK31" s="140">
        <v>0.25555017590522766</v>
      </c>
      <c r="AL31" s="140">
        <v>0.4459371864795685</v>
      </c>
      <c r="AM31" s="140">
        <v>0.14854386448860168</v>
      </c>
      <c r="AN31" s="140">
        <v>0.04323078691959381</v>
      </c>
      <c r="AO31" s="140">
        <v>0.39737480878829956</v>
      </c>
      <c r="AP31" s="140">
        <v>0.5704875588417053</v>
      </c>
      <c r="AQ31" s="140">
        <v>0.3444807231426239</v>
      </c>
      <c r="AR31" s="140">
        <v>0.3987400531768799</v>
      </c>
      <c r="AS31" s="140">
        <v>0.555568516254425</v>
      </c>
      <c r="AT31" s="140">
        <v>0.5164613723754883</v>
      </c>
      <c r="AU31" s="140">
        <v>0.632615327835083</v>
      </c>
      <c r="AV31" s="140">
        <v>0.1771683245897293</v>
      </c>
      <c r="AW31" s="140">
        <v>0.0929500162601471</v>
      </c>
      <c r="AX31" s="140">
        <v>0.25450626015663147</v>
      </c>
      <c r="AY31" s="140">
        <v>0.2617163062095642</v>
      </c>
      <c r="AZ31" s="140">
        <v>0.08244288712739944</v>
      </c>
      <c r="BA31" s="140">
        <v>0.22547820210456848</v>
      </c>
      <c r="BB31" s="140">
        <v>0.31098315119743347</v>
      </c>
      <c r="BC31" s="140">
        <v>0.1746549904346466</v>
      </c>
      <c r="BD31" s="140">
        <v>0.2798610031604767</v>
      </c>
      <c r="BE31" s="140">
        <v>0.058515697717666626</v>
      </c>
      <c r="BF31" s="140">
        <v>0.2016318440437317</v>
      </c>
      <c r="BG31" s="140">
        <v>0.18885444104671478</v>
      </c>
      <c r="BH31" s="140">
        <v>0.2297239750623703</v>
      </c>
      <c r="BI31" s="140">
        <v>0.12545570731163025</v>
      </c>
      <c r="BJ31" s="140">
        <v>0.4146432876586914</v>
      </c>
      <c r="BK31" s="140">
        <v>0.12863318622112274</v>
      </c>
      <c r="BL31" s="140">
        <v>0.2410665601491928</v>
      </c>
      <c r="BM31" s="140">
        <v>0.15697550773620605</v>
      </c>
      <c r="BN31" s="140">
        <v>0.3086695969104767</v>
      </c>
    </row>
    <row r="32" ht="13.5" customHeight="1">
      <c r="A32" s="11" t="s">
        <v>121</v>
      </c>
      <c r="B32" s="11" t="s">
        <v>122</v>
      </c>
      <c r="C32" s="12" t="s">
        <v>83</v>
      </c>
      <c r="D32" s="140">
        <v>0.653950572013855</v>
      </c>
      <c r="E32" s="140">
        <v>0.8254907131195068</v>
      </c>
      <c r="F32" s="140">
        <v>0.6522173881530762</v>
      </c>
      <c r="G32" s="140">
        <v>0.7314949035644531</v>
      </c>
      <c r="H32" s="140">
        <v>0.8451066613197327</v>
      </c>
      <c r="I32" s="140">
        <v>0.5074095726013184</v>
      </c>
      <c r="J32" s="140">
        <v>0.3831198811531067</v>
      </c>
      <c r="K32" s="140">
        <v>0.642611026763916</v>
      </c>
      <c r="L32" s="140">
        <v>0.7512054443359375</v>
      </c>
      <c r="M32" s="140">
        <v>0.8482962250709534</v>
      </c>
      <c r="N32" s="140">
        <v>0.8499405980110168</v>
      </c>
      <c r="O32" s="140">
        <v>0.7379262447357178</v>
      </c>
      <c r="P32" s="140">
        <v>0.8142393231391907</v>
      </c>
      <c r="Q32" s="141"/>
      <c r="R32" s="141"/>
      <c r="S32" s="140">
        <v>0.8225840330123901</v>
      </c>
      <c r="T32" s="140">
        <v>0.44842177629470825</v>
      </c>
      <c r="U32" s="141"/>
      <c r="V32" s="140">
        <v>0.7143656611442566</v>
      </c>
      <c r="W32" s="140">
        <v>0.685836136341095</v>
      </c>
      <c r="X32" s="140">
        <v>0.7743823528289795</v>
      </c>
      <c r="Y32" s="140">
        <v>0.6343445777893066</v>
      </c>
      <c r="Z32" s="140">
        <v>0.6504079699516296</v>
      </c>
      <c r="AA32" s="140">
        <v>0.6871748566627502</v>
      </c>
      <c r="AB32" s="140">
        <v>0.7847967147827148</v>
      </c>
      <c r="AC32" s="140">
        <v>0.906921923160553</v>
      </c>
      <c r="AD32" s="140">
        <v>0.7164482474327087</v>
      </c>
      <c r="AE32" s="140">
        <v>0.801077127456665</v>
      </c>
      <c r="AF32" s="140">
        <v>0.7609816789627075</v>
      </c>
      <c r="AG32" s="140">
        <v>0.6330896615982056</v>
      </c>
      <c r="AH32" s="140">
        <v>0.699505090713501</v>
      </c>
      <c r="AI32" s="140">
        <v>0.4790852665901184</v>
      </c>
      <c r="AJ32" s="140">
        <v>0.6180925369262695</v>
      </c>
      <c r="AK32" s="140">
        <v>0.4472430944442749</v>
      </c>
      <c r="AL32" s="140">
        <v>0.808418869972229</v>
      </c>
      <c r="AM32" s="140">
        <v>0.828479528427124</v>
      </c>
      <c r="AN32" s="140">
        <v>0.5</v>
      </c>
      <c r="AO32" s="140">
        <v>0.7615751028060913</v>
      </c>
      <c r="AP32" s="140">
        <v>0.8590248227119446</v>
      </c>
      <c r="AQ32" s="140">
        <v>0.692452073097229</v>
      </c>
      <c r="AR32" s="140">
        <v>0.6292385458946228</v>
      </c>
      <c r="AS32" s="140">
        <v>0.792960524559021</v>
      </c>
      <c r="AT32" s="140">
        <v>0.6649103760719299</v>
      </c>
      <c r="AU32" s="140">
        <v>0.8507144451141357</v>
      </c>
      <c r="AV32" s="140">
        <v>0.5866072177886963</v>
      </c>
      <c r="AW32" s="140">
        <v>0.7151437401771545</v>
      </c>
      <c r="AX32" s="140">
        <v>0.6744745969772339</v>
      </c>
      <c r="AY32" s="140">
        <v>0.6608104705810547</v>
      </c>
      <c r="AZ32" s="140">
        <v>0.6320621371269226</v>
      </c>
      <c r="BA32" s="140">
        <v>0.45509275794029236</v>
      </c>
      <c r="BB32" s="140">
        <v>0.7065948843955994</v>
      </c>
      <c r="BC32" s="140">
        <v>0.4251478612422943</v>
      </c>
      <c r="BD32" s="140">
        <v>0.8146264553070068</v>
      </c>
      <c r="BE32" s="140">
        <v>0.2808327078819275</v>
      </c>
      <c r="BF32" s="140">
        <v>0.6732307076454163</v>
      </c>
      <c r="BG32" s="140">
        <v>0.6759546399116516</v>
      </c>
      <c r="BH32" s="140">
        <v>0.5720798969268799</v>
      </c>
      <c r="BI32" s="140">
        <v>0.6818214058876038</v>
      </c>
      <c r="BJ32" s="140">
        <v>0.5052571892738342</v>
      </c>
      <c r="BK32" s="140">
        <v>0.6846486330032349</v>
      </c>
      <c r="BL32" s="140">
        <v>0.694514274597168</v>
      </c>
      <c r="BM32" s="140">
        <v>0.6075612306594849</v>
      </c>
      <c r="BN32" s="140">
        <v>0.8400111794471741</v>
      </c>
    </row>
    <row r="33" ht="13.5" customHeight="1">
      <c r="A33" s="11" t="s">
        <v>123</v>
      </c>
      <c r="B33" s="11" t="s">
        <v>124</v>
      </c>
      <c r="C33" s="12" t="s">
        <v>83</v>
      </c>
      <c r="D33" s="140">
        <v>0.4135414659976959</v>
      </c>
      <c r="E33" s="140">
        <v>0.6307252049446106</v>
      </c>
      <c r="F33" s="140">
        <v>0.5904605388641357</v>
      </c>
      <c r="G33" s="140">
        <v>0.6123633980751038</v>
      </c>
      <c r="H33" s="140">
        <v>0.7005831599235535</v>
      </c>
      <c r="I33" s="140">
        <v>0.3249579071998596</v>
      </c>
      <c r="J33" s="140">
        <v>0.356345534324646</v>
      </c>
      <c r="K33" s="140">
        <v>0.5568700432777405</v>
      </c>
      <c r="L33" s="140">
        <v>0.5024109482765198</v>
      </c>
      <c r="M33" s="140">
        <v>0.6024899482727051</v>
      </c>
      <c r="N33" s="140">
        <v>0.7064059376716614</v>
      </c>
      <c r="O33" s="140">
        <v>0.5934271812438965</v>
      </c>
      <c r="P33" s="140">
        <v>0.771740198135376</v>
      </c>
      <c r="Q33" s="141"/>
      <c r="R33" s="141"/>
      <c r="S33" s="140">
        <v>0.6455199122428894</v>
      </c>
      <c r="T33" s="140">
        <v>0.31364816427230835</v>
      </c>
      <c r="U33" s="141"/>
      <c r="V33" s="140">
        <v>0.5094524621963501</v>
      </c>
      <c r="W33" s="140">
        <v>0.4184453785419464</v>
      </c>
      <c r="X33" s="140">
        <v>0.5243823528289795</v>
      </c>
      <c r="Y33" s="140">
        <v>0.3722400963306427</v>
      </c>
      <c r="Z33" s="140">
        <v>0.5462759733200073</v>
      </c>
      <c r="AA33" s="140">
        <v>0.6747634410858154</v>
      </c>
      <c r="AB33" s="140">
        <v>0.5473779439926147</v>
      </c>
      <c r="AC33" s="140">
        <v>0.764380156993866</v>
      </c>
      <c r="AD33" s="140">
        <v>0.5410919189453125</v>
      </c>
      <c r="AE33" s="140">
        <v>0.6936229467391968</v>
      </c>
      <c r="AF33" s="140">
        <v>0.6832107901573181</v>
      </c>
      <c r="AG33" s="140">
        <v>0.5283690094947815</v>
      </c>
      <c r="AH33" s="140">
        <v>0.6317549347877502</v>
      </c>
      <c r="AI33" s="140">
        <v>0.25887393951416016</v>
      </c>
      <c r="AJ33" s="140">
        <v>0.316048800945282</v>
      </c>
      <c r="AK33" s="140">
        <v>0.2574204206466675</v>
      </c>
      <c r="AL33" s="140">
        <v>0.632854163646698</v>
      </c>
      <c r="AM33" s="140">
        <v>0.5865166187286377</v>
      </c>
      <c r="AN33" s="140">
        <v>0.3740615248680115</v>
      </c>
      <c r="AO33" s="140">
        <v>0.596422016620636</v>
      </c>
      <c r="AP33" s="140">
        <v>0.5909090638160706</v>
      </c>
      <c r="AQ33" s="140">
        <v>0.591356098651886</v>
      </c>
      <c r="AR33" s="140">
        <v>0.4174541234970093</v>
      </c>
      <c r="AS33" s="140">
        <v>0.6414312124252319</v>
      </c>
      <c r="AT33" s="140">
        <v>0.3706669211387634</v>
      </c>
      <c r="AU33" s="140">
        <v>0.6066681146621704</v>
      </c>
      <c r="AV33" s="140">
        <v>0.323103666305542</v>
      </c>
      <c r="AW33" s="140">
        <v>0.517231285572052</v>
      </c>
      <c r="AX33" s="140">
        <v>0.37059056758880615</v>
      </c>
      <c r="AY33" s="140">
        <v>0.4541695713996887</v>
      </c>
      <c r="AZ33" s="140">
        <v>0.3847334682941437</v>
      </c>
      <c r="BA33" s="140">
        <v>0.5176293849945068</v>
      </c>
      <c r="BB33" s="140">
        <v>0.47173017263412476</v>
      </c>
      <c r="BC33" s="140">
        <v>0.36413082480430603</v>
      </c>
      <c r="BD33" s="140">
        <v>0.5320960879325867</v>
      </c>
      <c r="BE33" s="140">
        <v>0.21644410490989685</v>
      </c>
      <c r="BF33" s="140">
        <v>0.3484231233596802</v>
      </c>
      <c r="BG33" s="140">
        <v>0.6013932228088379</v>
      </c>
      <c r="BH33" s="140">
        <v>0.2672712504863739</v>
      </c>
      <c r="BI33" s="140">
        <v>0.2990921437740326</v>
      </c>
      <c r="BJ33" s="140">
        <v>0.35506340861320496</v>
      </c>
      <c r="BK33" s="140">
        <v>0.5145212411880493</v>
      </c>
      <c r="BL33" s="140">
        <v>0.38902851939201355</v>
      </c>
      <c r="BM33" s="140">
        <v>0.4312033951282501</v>
      </c>
      <c r="BN33" s="140">
        <v>0.5677788853645325</v>
      </c>
    </row>
    <row r="34" ht="13.5" customHeight="1">
      <c r="A34" s="11" t="s">
        <v>125</v>
      </c>
      <c r="B34" s="11" t="s">
        <v>126</v>
      </c>
      <c r="C34" s="12" t="s">
        <v>83</v>
      </c>
      <c r="D34" s="140">
        <v>0.2321692407131195</v>
      </c>
      <c r="E34" s="140">
        <v>0.31014180183410645</v>
      </c>
      <c r="F34" s="140">
        <v>0.341422975063324</v>
      </c>
      <c r="G34" s="140">
        <v>0.3573440611362457</v>
      </c>
      <c r="H34" s="140">
        <v>0.4484768509864807</v>
      </c>
      <c r="I34" s="140">
        <v>0.10955652594566345</v>
      </c>
      <c r="J34" s="140">
        <v>0.2525709867477417</v>
      </c>
      <c r="K34" s="140">
        <v>0.30897557735443115</v>
      </c>
      <c r="L34" s="140">
        <v>0.2707960605621338</v>
      </c>
      <c r="M34" s="140">
        <v>0.36988821625709534</v>
      </c>
      <c r="N34" s="140">
        <v>0.34193316102027893</v>
      </c>
      <c r="O34" s="140">
        <v>0.3575086295604706</v>
      </c>
      <c r="P34" s="140">
        <v>0.49668633937835693</v>
      </c>
      <c r="Q34" s="141"/>
      <c r="R34" s="141"/>
      <c r="S34" s="140">
        <v>0.3773168921470642</v>
      </c>
      <c r="T34" s="140">
        <v>0.16139714419841766</v>
      </c>
      <c r="U34" s="141"/>
      <c r="V34" s="140">
        <v>0.42352455854415894</v>
      </c>
      <c r="W34" s="140">
        <v>0.29375937581062317</v>
      </c>
      <c r="X34" s="140">
        <v>0.4292588531970978</v>
      </c>
      <c r="Y34" s="140">
        <v>0.2246609926223755</v>
      </c>
      <c r="Z34" s="140">
        <v>0.27923500537872314</v>
      </c>
      <c r="AA34" s="140">
        <v>0.415864497423172</v>
      </c>
      <c r="AB34" s="140">
        <v>0.35695934295654297</v>
      </c>
      <c r="AC34" s="140">
        <v>0.4788767099380493</v>
      </c>
      <c r="AD34" s="140">
        <v>0.3506278395652771</v>
      </c>
      <c r="AE34" s="140">
        <v>0.5045305490493774</v>
      </c>
      <c r="AF34" s="140">
        <v>0.3574851155281067</v>
      </c>
      <c r="AG34" s="140">
        <v>0.4696361720561981</v>
      </c>
      <c r="AH34" s="140">
        <v>0.44475656747817993</v>
      </c>
      <c r="AI34" s="140">
        <v>0.043956268578767776</v>
      </c>
      <c r="AJ34" s="140">
        <v>0.19795627892017365</v>
      </c>
      <c r="AK34" s="140">
        <v>0.08705363422632217</v>
      </c>
      <c r="AL34" s="140">
        <v>0.1542094200849533</v>
      </c>
      <c r="AM34" s="140">
        <v>0.40275147557258606</v>
      </c>
      <c r="AN34" s="140">
        <v>0.24812304973602295</v>
      </c>
      <c r="AO34" s="140">
        <v>0.4768497943878174</v>
      </c>
      <c r="AP34" s="140">
        <v>0.5065869688987732</v>
      </c>
      <c r="AQ34" s="140">
        <v>0.3362421691417694</v>
      </c>
      <c r="AR34" s="140">
        <v>0.20251987874507904</v>
      </c>
      <c r="AS34" s="140">
        <v>0.5302941799163818</v>
      </c>
      <c r="AT34" s="140">
        <v>0.28937679529190063</v>
      </c>
      <c r="AU34" s="140">
        <v>0.3673846423625946</v>
      </c>
      <c r="AV34" s="140">
        <v>0.2640475332736969</v>
      </c>
      <c r="AW34" s="140">
        <v>0.13942502439022064</v>
      </c>
      <c r="AX34" s="140">
        <v>0.37207961082458496</v>
      </c>
      <c r="AY34" s="140">
        <v>0.2571505010128021</v>
      </c>
      <c r="AZ34" s="140">
        <v>0.26641184091567993</v>
      </c>
      <c r="BA34" s="140">
        <v>0.3081541657447815</v>
      </c>
      <c r="BB34" s="140">
        <v>0.25251731276512146</v>
      </c>
      <c r="BC34" s="140">
        <v>0.11462368816137314</v>
      </c>
      <c r="BD34" s="140">
        <v>0.37968727946281433</v>
      </c>
      <c r="BE34" s="140">
        <v>0.1520555168390274</v>
      </c>
      <c r="BF34" s="140">
        <v>0.21512645483016968</v>
      </c>
      <c r="BG34" s="140">
        <v>0.21671833097934723</v>
      </c>
      <c r="BH34" s="140">
        <v>0.15014949440956116</v>
      </c>
      <c r="BI34" s="140">
        <v>0.20909284055233002</v>
      </c>
      <c r="BJ34" s="140">
        <v>0.4146432876586914</v>
      </c>
      <c r="BK34" s="140">
        <v>0.19501931965351105</v>
      </c>
      <c r="BL34" s="140">
        <v>0.379466712474823</v>
      </c>
      <c r="BM34" s="140">
        <v>0.30378061532974243</v>
      </c>
      <c r="BN34" s="140">
        <v>0.3086695969104767</v>
      </c>
    </row>
    <row r="35" ht="13.5" customHeight="1">
      <c r="A35" s="112" t="s">
        <v>127</v>
      </c>
      <c r="B35" s="113" t="s">
        <v>128</v>
      </c>
      <c r="C35" s="114" t="s">
        <v>77</v>
      </c>
      <c r="D35" s="113">
        <v>5.933304786682129</v>
      </c>
      <c r="E35" s="113">
        <v>5.34635066986084</v>
      </c>
      <c r="F35" s="113">
        <v>4.818681716918945</v>
      </c>
      <c r="G35" s="113">
        <v>5.207731246948242</v>
      </c>
      <c r="H35" s="113">
        <v>5.615067005157471</v>
      </c>
      <c r="I35" s="113">
        <v>5.21277379989624</v>
      </c>
      <c r="J35" s="113">
        <v>4.680865287780762</v>
      </c>
      <c r="K35" s="113">
        <v>5.03987455368042</v>
      </c>
      <c r="L35" s="113">
        <v>4.697937488555908</v>
      </c>
      <c r="M35" s="113">
        <v>5.15794038772583</v>
      </c>
      <c r="N35" s="113">
        <v>5.304234504699707</v>
      </c>
      <c r="O35" s="113">
        <v>5.44236421585083</v>
      </c>
      <c r="P35" s="113">
        <v>6.043102264404297</v>
      </c>
      <c r="Q35" s="137"/>
      <c r="R35" s="137"/>
      <c r="S35" s="113">
        <v>5.841915130615234</v>
      </c>
      <c r="T35" s="113">
        <v>5.193856239318848</v>
      </c>
      <c r="U35" s="137"/>
      <c r="V35" s="113">
        <v>5.452054023742676</v>
      </c>
      <c r="W35" s="113">
        <v>5.419333457946777</v>
      </c>
      <c r="X35" s="113">
        <v>5.859265327453613</v>
      </c>
      <c r="Y35" s="113">
        <v>5.777931213378906</v>
      </c>
      <c r="Z35" s="113">
        <v>5.320766448974609</v>
      </c>
      <c r="AA35" s="113">
        <v>5.673792362213135</v>
      </c>
      <c r="AB35" s="113">
        <v>5.712956428527832</v>
      </c>
      <c r="AC35" s="113">
        <v>6.20339298248291</v>
      </c>
      <c r="AD35" s="113">
        <v>5.4451775550842285</v>
      </c>
      <c r="AE35" s="113">
        <v>5.673701763153076</v>
      </c>
      <c r="AF35" s="113">
        <v>5.426231861114502</v>
      </c>
      <c r="AG35" s="113">
        <v>5.052855491638184</v>
      </c>
      <c r="AH35" s="113">
        <v>6.203033924102783</v>
      </c>
      <c r="AI35" s="113">
        <v>5.061211585998535</v>
      </c>
      <c r="AJ35" s="113">
        <v>5.050945281982422</v>
      </c>
      <c r="AK35" s="113">
        <v>4.843280792236328</v>
      </c>
      <c r="AL35" s="113">
        <v>4.913068771362305</v>
      </c>
      <c r="AM35" s="113">
        <v>4.912117004394531</v>
      </c>
      <c r="AN35" s="113">
        <v>5.1383819580078125</v>
      </c>
      <c r="AO35" s="113">
        <v>5.459222793579102</v>
      </c>
      <c r="AP35" s="113">
        <v>5.522313594818115</v>
      </c>
      <c r="AQ35" s="113">
        <v>4.751842975616455</v>
      </c>
      <c r="AR35" s="113">
        <v>4.845465183258057</v>
      </c>
      <c r="AS35" s="113">
        <v>5.003749370574951</v>
      </c>
      <c r="AT35" s="113">
        <v>4.533389568328857</v>
      </c>
      <c r="AU35" s="113">
        <v>5.256762981414795</v>
      </c>
      <c r="AV35" s="113">
        <v>4.8321709632873535</v>
      </c>
      <c r="AW35" s="113">
        <v>5.539374351501465</v>
      </c>
      <c r="AX35" s="113">
        <v>6.251365661621094</v>
      </c>
      <c r="AY35" s="113">
        <v>4.869765281677246</v>
      </c>
      <c r="AZ35" s="113">
        <v>5.035113334655762</v>
      </c>
      <c r="BA35" s="113">
        <v>4.9882402420043945</v>
      </c>
      <c r="BB35" s="113">
        <v>5.061368942260742</v>
      </c>
      <c r="BC35" s="113">
        <v>4.287308692932129</v>
      </c>
      <c r="BD35" s="113">
        <v>4.461763381958008</v>
      </c>
      <c r="BE35" s="113">
        <v>4.655272483825684</v>
      </c>
      <c r="BF35" s="113">
        <v>4.735750198364258</v>
      </c>
      <c r="BG35" s="113">
        <v>4.85109281539917</v>
      </c>
      <c r="BH35" s="113">
        <v>5.054715156555176</v>
      </c>
      <c r="BI35" s="113">
        <v>4.197550296783447</v>
      </c>
      <c r="BJ35" s="113">
        <v>4.595232009887695</v>
      </c>
      <c r="BK35" s="113">
        <v>4.755713939666748</v>
      </c>
      <c r="BL35" s="113">
        <v>4.491029262542725</v>
      </c>
      <c r="BM35" s="113">
        <v>5.540298938751221</v>
      </c>
      <c r="BN35" s="113">
        <v>5.141307353973389</v>
      </c>
    </row>
    <row r="36" ht="13.5" customHeight="1">
      <c r="A36" s="19" t="s">
        <v>129</v>
      </c>
      <c r="B36" s="19" t="s">
        <v>130</v>
      </c>
      <c r="C36" s="20" t="s">
        <v>88</v>
      </c>
      <c r="D36" s="138">
        <v>0.949576199054718</v>
      </c>
      <c r="E36" s="138">
        <v>0.8367171883583069</v>
      </c>
      <c r="F36" s="138">
        <v>0.6671496629714966</v>
      </c>
      <c r="G36" s="138">
        <v>0.8377511501312256</v>
      </c>
      <c r="H36" s="138">
        <v>0.8753212094306946</v>
      </c>
      <c r="I36" s="138">
        <v>0.8146217465400696</v>
      </c>
      <c r="J36" s="138">
        <v>0.7770643830299377</v>
      </c>
      <c r="K36" s="138">
        <v>0.8877558708190918</v>
      </c>
      <c r="L36" s="138">
        <v>0.771615743637085</v>
      </c>
      <c r="M36" s="138">
        <v>0.8038226962089539</v>
      </c>
      <c r="N36" s="138">
        <v>0.8077155947685242</v>
      </c>
      <c r="O36" s="138">
        <v>0.782137393951416</v>
      </c>
      <c r="P36" s="138">
        <v>0.8841391801834106</v>
      </c>
      <c r="Q36" s="139"/>
      <c r="R36" s="139"/>
      <c r="S36" s="138">
        <v>0.8140232563018799</v>
      </c>
      <c r="T36" s="138">
        <v>0.8718600869178772</v>
      </c>
      <c r="U36" s="139"/>
      <c r="V36" s="138">
        <v>0.7972784042358398</v>
      </c>
      <c r="W36" s="138">
        <v>0.7734715938568115</v>
      </c>
      <c r="X36" s="138">
        <v>0.8841380476951599</v>
      </c>
      <c r="Y36" s="138">
        <v>0.8503734469413757</v>
      </c>
      <c r="Z36" s="138">
        <v>0.8193669319152832</v>
      </c>
      <c r="AA36" s="138">
        <v>0.7698041796684265</v>
      </c>
      <c r="AB36" s="138">
        <v>0.8447895646095276</v>
      </c>
      <c r="AC36" s="138">
        <v>0.845943033695221</v>
      </c>
      <c r="AD36" s="138">
        <v>0.8512576222419739</v>
      </c>
      <c r="AE36" s="138">
        <v>0.8469223976135254</v>
      </c>
      <c r="AF36" s="138">
        <v>0.846537709236145</v>
      </c>
      <c r="AG36" s="138">
        <v>0.8560556769371033</v>
      </c>
      <c r="AH36" s="138">
        <v>1.0397578477859497</v>
      </c>
      <c r="AI36" s="138">
        <v>0.8449913859367371</v>
      </c>
      <c r="AJ36" s="138">
        <v>0.8088945746421814</v>
      </c>
      <c r="AK36" s="138">
        <v>0.8409944772720337</v>
      </c>
      <c r="AL36" s="138">
        <v>0.8087170124053955</v>
      </c>
      <c r="AM36" s="138">
        <v>0.7351027727127075</v>
      </c>
      <c r="AN36" s="138">
        <v>0.7930509448051453</v>
      </c>
      <c r="AO36" s="138">
        <v>0.8256527185440063</v>
      </c>
      <c r="AP36" s="138">
        <v>0.8537619113922119</v>
      </c>
      <c r="AQ36" s="138">
        <v>0.7840203642845154</v>
      </c>
      <c r="AR36" s="138">
        <v>0.8272053599357605</v>
      </c>
      <c r="AS36" s="138">
        <v>0.7566164135932922</v>
      </c>
      <c r="AT36" s="138">
        <v>0.8122062683105469</v>
      </c>
      <c r="AU36" s="138">
        <v>0.8479892015457153</v>
      </c>
      <c r="AV36" s="138">
        <v>0.7805675864219666</v>
      </c>
      <c r="AW36" s="138">
        <v>0.8167656660079956</v>
      </c>
      <c r="AX36" s="138">
        <v>0.9839279651641846</v>
      </c>
      <c r="AY36" s="138">
        <v>0.782689094543457</v>
      </c>
      <c r="AZ36" s="138">
        <v>0.7965877652168274</v>
      </c>
      <c r="BA36" s="138">
        <v>0.8285778760910034</v>
      </c>
      <c r="BB36" s="138">
        <v>0.7531551122665405</v>
      </c>
      <c r="BC36" s="138">
        <v>0.7046979665756226</v>
      </c>
      <c r="BD36" s="138">
        <v>0.7527049779891968</v>
      </c>
      <c r="BE36" s="138">
        <v>0.7536619305610657</v>
      </c>
      <c r="BF36" s="138">
        <v>0.7745068073272705</v>
      </c>
      <c r="BG36" s="138">
        <v>0.7780393958091736</v>
      </c>
      <c r="BH36" s="138">
        <v>0.7228270769119263</v>
      </c>
      <c r="BI36" s="138">
        <v>0.6965396404266357</v>
      </c>
      <c r="BJ36" s="138">
        <v>0.7263666391372681</v>
      </c>
      <c r="BK36" s="138">
        <v>0.6404306888580322</v>
      </c>
      <c r="BL36" s="138">
        <v>0.6716842651367188</v>
      </c>
      <c r="BM36" s="138">
        <v>0.9386225342750549</v>
      </c>
      <c r="BN36" s="138">
        <v>0.8668395280838013</v>
      </c>
    </row>
    <row r="37" ht="13.5" customHeight="1">
      <c r="A37" s="11" t="s">
        <v>131</v>
      </c>
      <c r="B37" s="11" t="s">
        <v>132</v>
      </c>
      <c r="C37" s="12" t="s">
        <v>83</v>
      </c>
      <c r="D37" s="140">
        <v>0.24066533148288727</v>
      </c>
      <c r="E37" s="140">
        <v>0.16844500601291656</v>
      </c>
      <c r="F37" s="140">
        <v>0.05932115390896797</v>
      </c>
      <c r="G37" s="140">
        <v>0.17919613420963287</v>
      </c>
      <c r="H37" s="140">
        <v>0.18037006258964539</v>
      </c>
      <c r="I37" s="140">
        <v>0.14798013865947723</v>
      </c>
      <c r="J37" s="140">
        <v>0.12946948409080505</v>
      </c>
      <c r="K37" s="140">
        <v>0.2102118879556656</v>
      </c>
      <c r="L37" s="140">
        <v>0.13003937900066376</v>
      </c>
      <c r="M37" s="140">
        <v>0.12798365950584412</v>
      </c>
      <c r="N37" s="140">
        <v>0.12918326258659363</v>
      </c>
      <c r="O37" s="140">
        <v>0.13215172290802002</v>
      </c>
      <c r="P37" s="140">
        <v>0.17329742014408112</v>
      </c>
      <c r="Q37" s="141"/>
      <c r="R37" s="141"/>
      <c r="S37" s="140">
        <v>0.1348332017660141</v>
      </c>
      <c r="T37" s="140">
        <v>0.2010236531496048</v>
      </c>
      <c r="U37" s="141"/>
      <c r="V37" s="140">
        <v>0.15191131830215454</v>
      </c>
      <c r="W37" s="140">
        <v>0.10856049507856369</v>
      </c>
      <c r="X37" s="140">
        <v>0.18236230313777924</v>
      </c>
      <c r="Y37" s="140">
        <v>0.1635773628950119</v>
      </c>
      <c r="Z37" s="140">
        <v>0.13386042416095734</v>
      </c>
      <c r="AA37" s="140">
        <v>0.13528843224048615</v>
      </c>
      <c r="AB37" s="140">
        <v>0.15612387657165527</v>
      </c>
      <c r="AC37" s="140">
        <v>0.16558226943016052</v>
      </c>
      <c r="AD37" s="140">
        <v>0.19632738828659058</v>
      </c>
      <c r="AE37" s="140">
        <v>0.17030538618564606</v>
      </c>
      <c r="AF37" s="140">
        <v>0.17064933478832245</v>
      </c>
      <c r="AG37" s="140">
        <v>0.17521212995052338</v>
      </c>
      <c r="AH37" s="140">
        <v>0.29192450642585754</v>
      </c>
      <c r="AI37" s="140">
        <v>0.17286382615566254</v>
      </c>
      <c r="AJ37" s="140">
        <v>0.14243438839912415</v>
      </c>
      <c r="AK37" s="140">
        <v>0.16948506236076355</v>
      </c>
      <c r="AL37" s="140">
        <v>0.13776153326034546</v>
      </c>
      <c r="AM37" s="140">
        <v>0.09165037423372269</v>
      </c>
      <c r="AN37" s="140">
        <v>0.12055034935474396</v>
      </c>
      <c r="AO37" s="140">
        <v>0.15718664228916168</v>
      </c>
      <c r="AP37" s="140">
        <v>0.1707911491394043</v>
      </c>
      <c r="AQ37" s="140">
        <v>0.11304082721471786</v>
      </c>
      <c r="AR37" s="140">
        <v>0.15447436273097992</v>
      </c>
      <c r="AS37" s="140">
        <v>0.09663961827754974</v>
      </c>
      <c r="AT37" s="140">
        <v>0.12997911870479584</v>
      </c>
      <c r="AU37" s="140">
        <v>0.19439618289470673</v>
      </c>
      <c r="AV37" s="140">
        <v>0.13214954733848572</v>
      </c>
      <c r="AW37" s="140">
        <v>0.1358347237110138</v>
      </c>
      <c r="AX37" s="140">
        <v>0.2514877915382385</v>
      </c>
      <c r="AY37" s="140">
        <v>0.12164928019046783</v>
      </c>
      <c r="AZ37" s="140">
        <v>0.1409318596124649</v>
      </c>
      <c r="BA37" s="140">
        <v>0.14787571132183075</v>
      </c>
      <c r="BB37" s="140">
        <v>0.09007232636213303</v>
      </c>
      <c r="BC37" s="140">
        <v>0.06539318710565567</v>
      </c>
      <c r="BD37" s="140">
        <v>0.11227037757635117</v>
      </c>
      <c r="BE37" s="140">
        <v>0.08985912054777145</v>
      </c>
      <c r="BF37" s="140">
        <v>0.11371143162250519</v>
      </c>
      <c r="BG37" s="140">
        <v>0.12440269440412521</v>
      </c>
      <c r="BH37" s="140">
        <v>0.0899866372346878</v>
      </c>
      <c r="BI37" s="140">
        <v>0.05371428281068802</v>
      </c>
      <c r="BJ37" s="140">
        <v>0.06908109039068222</v>
      </c>
      <c r="BK37" s="140">
        <v>0.052366018295288086</v>
      </c>
      <c r="BL37" s="140">
        <v>0.05375565588474274</v>
      </c>
      <c r="BM37" s="140">
        <v>0.22582706809043884</v>
      </c>
      <c r="BN37" s="140">
        <v>0.17409606277942657</v>
      </c>
    </row>
    <row r="38" ht="13.5" customHeight="1">
      <c r="A38" s="11" t="s">
        <v>133</v>
      </c>
      <c r="B38" s="11" t="s">
        <v>134</v>
      </c>
      <c r="C38" s="12" t="s">
        <v>83</v>
      </c>
      <c r="D38" s="140">
        <v>0.206426203250885</v>
      </c>
      <c r="E38" s="140">
        <v>0.16790521144866943</v>
      </c>
      <c r="F38" s="140">
        <v>0.0570068284869194</v>
      </c>
      <c r="G38" s="140">
        <v>0.14266881346702576</v>
      </c>
      <c r="H38" s="140">
        <v>0.1505652815103531</v>
      </c>
      <c r="I38" s="140">
        <v>0.12723033130168915</v>
      </c>
      <c r="J38" s="140">
        <v>0.09155988693237305</v>
      </c>
      <c r="K38" s="140">
        <v>0.1684836894273758</v>
      </c>
      <c r="L38" s="140">
        <v>0.09175725281238556</v>
      </c>
      <c r="M38" s="140">
        <v>0.11145926266908646</v>
      </c>
      <c r="N38" s="140">
        <v>0.11579436808824539</v>
      </c>
      <c r="O38" s="140">
        <v>0.09231476485729218</v>
      </c>
      <c r="P38" s="140">
        <v>0.17329742014408112</v>
      </c>
      <c r="Q38" s="141"/>
      <c r="R38" s="141"/>
      <c r="S38" s="140">
        <v>0.11719780415296555</v>
      </c>
      <c r="T38" s="140">
        <v>0.17141161859035492</v>
      </c>
      <c r="U38" s="141"/>
      <c r="V38" s="140">
        <v>0.10264620184898376</v>
      </c>
      <c r="W38" s="140">
        <v>0.09278491139411926</v>
      </c>
      <c r="X38" s="140">
        <v>0.15978218615055084</v>
      </c>
      <c r="Y38" s="140">
        <v>0.13324327766895294</v>
      </c>
      <c r="Z38" s="140">
        <v>0.1252955198287964</v>
      </c>
      <c r="AA38" s="140">
        <v>0.10521581023931503</v>
      </c>
      <c r="AB38" s="140">
        <v>0.13330775499343872</v>
      </c>
      <c r="AC38" s="140">
        <v>0.14134147763252258</v>
      </c>
      <c r="AD38" s="140">
        <v>0.1535937786102295</v>
      </c>
      <c r="AE38" s="140">
        <v>0.12474467605352402</v>
      </c>
      <c r="AF38" s="140">
        <v>0.1480046510696411</v>
      </c>
      <c r="AG38" s="140">
        <v>0.14245444536209106</v>
      </c>
      <c r="AH38" s="140">
        <v>0.2794701159000397</v>
      </c>
      <c r="AI38" s="140">
        <v>0.16376647353172302</v>
      </c>
      <c r="AJ38" s="140">
        <v>0.11056046187877655</v>
      </c>
      <c r="AK38" s="140">
        <v>0.13823506236076355</v>
      </c>
      <c r="AL38" s="140">
        <v>0.1220536008477211</v>
      </c>
      <c r="AM38" s="140">
        <v>0.07332029938697815</v>
      </c>
      <c r="AN38" s="140">
        <v>0.10803668946027756</v>
      </c>
      <c r="AO38" s="140">
        <v>0.13381987810134888</v>
      </c>
      <c r="AP38" s="140">
        <v>0.1539992094039917</v>
      </c>
      <c r="AQ38" s="140">
        <v>0.10672718286514282</v>
      </c>
      <c r="AR38" s="140">
        <v>0.13159242272377014</v>
      </c>
      <c r="AS38" s="140">
        <v>0.07631297409534454</v>
      </c>
      <c r="AT38" s="140">
        <v>0.11892824620008469</v>
      </c>
      <c r="AU38" s="140">
        <v>0.1508847177028656</v>
      </c>
      <c r="AV38" s="140">
        <v>0.11686215549707413</v>
      </c>
      <c r="AW38" s="140">
        <v>0.12760840356349945</v>
      </c>
      <c r="AX38" s="140">
        <v>0.23713134229183197</v>
      </c>
      <c r="AY38" s="140">
        <v>0.10636771470308304</v>
      </c>
      <c r="AZ38" s="140">
        <v>0.11068703979253769</v>
      </c>
      <c r="BA38" s="140">
        <v>0.14054304361343384</v>
      </c>
      <c r="BB38" s="140">
        <v>0.07808640599250793</v>
      </c>
      <c r="BC38" s="140">
        <v>0.0490448884665966</v>
      </c>
      <c r="BD38" s="140">
        <v>0.08895768225193024</v>
      </c>
      <c r="BE38" s="140">
        <v>0.08894778043031693</v>
      </c>
      <c r="BF38" s="140">
        <v>0.10444243252277374</v>
      </c>
      <c r="BG38" s="140">
        <v>0.09400153905153275</v>
      </c>
      <c r="BH38" s="140">
        <v>0.07778483629226685</v>
      </c>
      <c r="BI38" s="140">
        <v>0.045316364616155624</v>
      </c>
      <c r="BJ38" s="140">
        <v>0.06366343051195145</v>
      </c>
      <c r="BK38" s="140">
        <v>0.04476480185985565</v>
      </c>
      <c r="BL38" s="140">
        <v>0.045431531965732574</v>
      </c>
      <c r="BM38" s="140">
        <v>0.21875</v>
      </c>
      <c r="BN38" s="140">
        <v>0.16716119647026062</v>
      </c>
    </row>
    <row r="39" ht="13.5" customHeight="1">
      <c r="A39" s="11" t="s">
        <v>135</v>
      </c>
      <c r="B39" s="11" t="s">
        <v>136</v>
      </c>
      <c r="C39" s="12" t="s">
        <v>83</v>
      </c>
      <c r="D39" s="140">
        <v>0.21553584933280945</v>
      </c>
      <c r="E39" s="140">
        <v>0.15960125625133514</v>
      </c>
      <c r="F39" s="140">
        <v>0.0475056916475296</v>
      </c>
      <c r="G39" s="140">
        <v>0.15865594148635864</v>
      </c>
      <c r="H39" s="140">
        <v>0.16495376825332642</v>
      </c>
      <c r="I39" s="140">
        <v>0.1312117725610733</v>
      </c>
      <c r="J39" s="140">
        <v>0.10688113421201706</v>
      </c>
      <c r="K39" s="140">
        <v>0.1751478612422943</v>
      </c>
      <c r="L39" s="140">
        <v>0.08493822813034058</v>
      </c>
      <c r="M39" s="140">
        <v>0.1187087893486023</v>
      </c>
      <c r="N39" s="140">
        <v>0.12158424407243729</v>
      </c>
      <c r="O39" s="140">
        <v>0.1108596920967102</v>
      </c>
      <c r="P39" s="140">
        <v>0.1651546061038971</v>
      </c>
      <c r="Q39" s="141"/>
      <c r="R39" s="141"/>
      <c r="S39" s="140">
        <v>0.12661820650100708</v>
      </c>
      <c r="T39" s="140">
        <v>0.15404197573661804</v>
      </c>
      <c r="U39" s="141"/>
      <c r="V39" s="140">
        <v>0.13079769909381866</v>
      </c>
      <c r="W39" s="140">
        <v>0.09353235363960266</v>
      </c>
      <c r="X39" s="140">
        <v>0.18236230313777924</v>
      </c>
      <c r="Y39" s="140">
        <v>0.15622282028198242</v>
      </c>
      <c r="Z39" s="140">
        <v>0.13227145373821259</v>
      </c>
      <c r="AA39" s="140">
        <v>0.11245694011449814</v>
      </c>
      <c r="AB39" s="140">
        <v>0.1488816887140274</v>
      </c>
      <c r="AC39" s="140">
        <v>0.15346187353134155</v>
      </c>
      <c r="AD39" s="140">
        <v>0.16328655183315277</v>
      </c>
      <c r="AE39" s="140">
        <v>0.16216431558132172</v>
      </c>
      <c r="AF39" s="140">
        <v>0.13374243676662445</v>
      </c>
      <c r="AG39" s="140">
        <v>0.15511690080165863</v>
      </c>
      <c r="AH39" s="140">
        <v>0.2641995847225189</v>
      </c>
      <c r="AI39" s="140">
        <v>0.14383158087730408</v>
      </c>
      <c r="AJ39" s="140">
        <v>0.11869532614946365</v>
      </c>
      <c r="AK39" s="140">
        <v>0.13320504128932953</v>
      </c>
      <c r="AL39" s="140">
        <v>0.10804332792758942</v>
      </c>
      <c r="AM39" s="140">
        <v>0.08173395693302155</v>
      </c>
      <c r="AN39" s="140">
        <v>0.11443235725164413</v>
      </c>
      <c r="AO39" s="140">
        <v>0.1480838507413864</v>
      </c>
      <c r="AP39" s="140">
        <v>0.14184732735157013</v>
      </c>
      <c r="AQ39" s="140">
        <v>0.10041354596614838</v>
      </c>
      <c r="AR39" s="140">
        <v>0.13014636933803558</v>
      </c>
      <c r="AS39" s="140">
        <v>0.08308852463960648</v>
      </c>
      <c r="AT39" s="140">
        <v>0.11754541844129562</v>
      </c>
      <c r="AU39" s="140">
        <v>0.14536279439926147</v>
      </c>
      <c r="AV39" s="140">
        <v>0.10965980589389801</v>
      </c>
      <c r="AW39" s="140">
        <v>0.12760840356349945</v>
      </c>
      <c r="AX39" s="140">
        <v>0.23841406404972076</v>
      </c>
      <c r="AY39" s="140">
        <v>0.11181096732616425</v>
      </c>
      <c r="AZ39" s="140">
        <v>0.10407999157905579</v>
      </c>
      <c r="BA39" s="140">
        <v>0.13802586495876312</v>
      </c>
      <c r="BB39" s="140">
        <v>0.08950883895158768</v>
      </c>
      <c r="BC39" s="140">
        <v>0.0490448884665966</v>
      </c>
      <c r="BD39" s="140">
        <v>0.0972636267542839</v>
      </c>
      <c r="BE39" s="140">
        <v>0.08894778043031693</v>
      </c>
      <c r="BF39" s="140">
        <v>0.11150938272476196</v>
      </c>
      <c r="BG39" s="140">
        <v>0.09485038369894028</v>
      </c>
      <c r="BH39" s="140">
        <v>0.07473438233137131</v>
      </c>
      <c r="BI39" s="140">
        <v>0.045316364616155624</v>
      </c>
      <c r="BJ39" s="140">
        <v>0.0684170052409172</v>
      </c>
      <c r="BK39" s="140">
        <v>0.04391996189951897</v>
      </c>
      <c r="BL39" s="140">
        <v>0.046384263783693314</v>
      </c>
      <c r="BM39" s="140">
        <v>0.22435620427131653</v>
      </c>
      <c r="BN39" s="140">
        <v>0.17247448861598969</v>
      </c>
    </row>
    <row r="40" ht="13.5" customHeight="1">
      <c r="A40" s="11" t="s">
        <v>137</v>
      </c>
      <c r="B40" s="11" t="s">
        <v>138</v>
      </c>
      <c r="C40" s="12" t="s">
        <v>83</v>
      </c>
      <c r="D40" s="140">
        <v>0.22306500375270844</v>
      </c>
      <c r="E40" s="140">
        <v>0.16790521144866943</v>
      </c>
      <c r="F40" s="140">
        <v>0.04982001706957817</v>
      </c>
      <c r="G40" s="140">
        <v>0.1518092155456543</v>
      </c>
      <c r="H40" s="140">
        <v>0.17163412272930145</v>
      </c>
      <c r="I40" s="140">
        <v>0.1312117725610733</v>
      </c>
      <c r="J40" s="140">
        <v>0.09882698953151703</v>
      </c>
      <c r="K40" s="140">
        <v>0.18188200891017914</v>
      </c>
      <c r="L40" s="140">
        <v>0.0842403918504715</v>
      </c>
      <c r="M40" s="140">
        <v>0.1187087893486023</v>
      </c>
      <c r="N40" s="140">
        <v>0.11398522555828094</v>
      </c>
      <c r="O40" s="140">
        <v>0.09985910356044769</v>
      </c>
      <c r="P40" s="140">
        <v>0.17222146689891815</v>
      </c>
      <c r="Q40" s="141"/>
      <c r="R40" s="141"/>
      <c r="S40" s="140">
        <v>0.12541279196739197</v>
      </c>
      <c r="T40" s="140">
        <v>0.16315406560897827</v>
      </c>
      <c r="U40" s="141"/>
      <c r="V40" s="140">
        <v>0.11672195047140121</v>
      </c>
      <c r="W40" s="140">
        <v>0.10104642808437347</v>
      </c>
      <c r="X40" s="140">
        <v>0.18236230313777924</v>
      </c>
      <c r="Y40" s="140">
        <v>0.1479523628950119</v>
      </c>
      <c r="Z40" s="140">
        <v>0.12688449025154114</v>
      </c>
      <c r="AA40" s="140">
        <v>0.12804730236530304</v>
      </c>
      <c r="AB40" s="140">
        <v>0.14779214560985565</v>
      </c>
      <c r="AC40" s="140">
        <v>0.1564919799566269</v>
      </c>
      <c r="AD40" s="140">
        <v>0.1629457324743271</v>
      </c>
      <c r="AE40" s="140">
        <v>0.16216431558132172</v>
      </c>
      <c r="AF40" s="140">
        <v>0.1383708268404007</v>
      </c>
      <c r="AG40" s="140">
        <v>0.16454511880874634</v>
      </c>
      <c r="AH40" s="140">
        <v>0.27042677998542786</v>
      </c>
      <c r="AI40" s="140">
        <v>0.1424863189458847</v>
      </c>
      <c r="AJ40" s="140">
        <v>0.11869532614946365</v>
      </c>
      <c r="AK40" s="140">
        <v>0.13506004214286804</v>
      </c>
      <c r="AL40" s="140">
        <v>0.1220536008477211</v>
      </c>
      <c r="AM40" s="140">
        <v>0.08473949879407883</v>
      </c>
      <c r="AN40" s="140">
        <v>0.10511653870344162</v>
      </c>
      <c r="AO40" s="140">
        <v>0.14550326764583588</v>
      </c>
      <c r="AP40" s="140">
        <v>0.14339400827884674</v>
      </c>
      <c r="AQ40" s="140">
        <v>0.10387271642684937</v>
      </c>
      <c r="AR40" s="140">
        <v>0.11585576832294464</v>
      </c>
      <c r="AS40" s="140">
        <v>0.08816040307283401</v>
      </c>
      <c r="AT40" s="140">
        <v>0.12997911870479584</v>
      </c>
      <c r="AU40" s="140">
        <v>0.1508847177028656</v>
      </c>
      <c r="AV40" s="140">
        <v>0.09437241405248642</v>
      </c>
      <c r="AW40" s="140">
        <v>0.1203235536813736</v>
      </c>
      <c r="AX40" s="140">
        <v>0.2393573373556137</v>
      </c>
      <c r="AY40" s="140">
        <v>0.10540744662284851</v>
      </c>
      <c r="AZ40" s="140">
        <v>0.11805741488933563</v>
      </c>
      <c r="BA40" s="140">
        <v>0.13455291092395782</v>
      </c>
      <c r="BB40" s="140">
        <v>0.08407936990261078</v>
      </c>
      <c r="BC40" s="140">
        <v>0.0490448884665966</v>
      </c>
      <c r="BD40" s="140">
        <v>0.0881551131606102</v>
      </c>
      <c r="BE40" s="140">
        <v>0.0753437876701355</v>
      </c>
      <c r="BF40" s="140">
        <v>0.11040835827589035</v>
      </c>
      <c r="BG40" s="140">
        <v>0.09485038369894028</v>
      </c>
      <c r="BH40" s="140">
        <v>0.07778483629226685</v>
      </c>
      <c r="BI40" s="140">
        <v>0.046425290405750275</v>
      </c>
      <c r="BJ40" s="140">
        <v>0.06775292009115219</v>
      </c>
      <c r="BK40" s="140">
        <v>0.04391996189951897</v>
      </c>
      <c r="BL40" s="140">
        <v>0.03901286795735359</v>
      </c>
      <c r="BM40" s="140">
        <v>0.21875</v>
      </c>
      <c r="BN40" s="140">
        <v>0.15860475599765778</v>
      </c>
    </row>
    <row r="41" ht="13.5" customHeight="1">
      <c r="A41" s="11" t="s">
        <v>139</v>
      </c>
      <c r="B41" s="11" t="s">
        <v>140</v>
      </c>
      <c r="C41" s="12" t="s">
        <v>83</v>
      </c>
      <c r="D41" s="140">
        <v>0.9864424467086792</v>
      </c>
      <c r="E41" s="140">
        <v>0.9043026566505432</v>
      </c>
      <c r="F41" s="140">
        <v>0.8593423366546631</v>
      </c>
      <c r="G41" s="140">
        <v>0.9235839247703552</v>
      </c>
      <c r="H41" s="140">
        <v>1.0</v>
      </c>
      <c r="I41" s="140">
        <v>0.9532599449157715</v>
      </c>
      <c r="J41" s="140">
        <v>0.9939211010932922</v>
      </c>
      <c r="K41" s="140">
        <v>0.9477183222770691</v>
      </c>
      <c r="L41" s="140">
        <v>1.0</v>
      </c>
      <c r="M41" s="140">
        <v>1.0</v>
      </c>
      <c r="N41" s="140">
        <v>1.0</v>
      </c>
      <c r="O41" s="140">
        <v>0.9873612523078918</v>
      </c>
      <c r="P41" s="140">
        <v>1.0</v>
      </c>
      <c r="Q41" s="141"/>
      <c r="R41" s="141"/>
      <c r="S41" s="140">
        <v>1.0</v>
      </c>
      <c r="T41" s="140">
        <v>0.9602453708648682</v>
      </c>
      <c r="U41" s="141"/>
      <c r="V41" s="140">
        <v>0.9514205455780029</v>
      </c>
      <c r="W41" s="140">
        <v>1.0</v>
      </c>
      <c r="X41" s="140">
        <v>0.9957739114761353</v>
      </c>
      <c r="Y41" s="140">
        <v>1.0</v>
      </c>
      <c r="Z41" s="140">
        <v>1.0</v>
      </c>
      <c r="AA41" s="140">
        <v>0.9300948977470398</v>
      </c>
      <c r="AB41" s="140">
        <v>1.0</v>
      </c>
      <c r="AC41" s="140">
        <v>0.9627184271812439</v>
      </c>
      <c r="AD41" s="140">
        <v>0.9217665195465088</v>
      </c>
      <c r="AE41" s="140">
        <v>0.9558855891227722</v>
      </c>
      <c r="AF41" s="140">
        <v>1.0</v>
      </c>
      <c r="AG41" s="140">
        <v>0.960047721862793</v>
      </c>
      <c r="AH41" s="140">
        <v>1.0</v>
      </c>
      <c r="AI41" s="140">
        <v>0.955839216709137</v>
      </c>
      <c r="AJ41" s="140">
        <v>1.0</v>
      </c>
      <c r="AK41" s="140">
        <v>1.0</v>
      </c>
      <c r="AL41" s="140">
        <v>1.0</v>
      </c>
      <c r="AM41" s="140">
        <v>0.9836032390594482</v>
      </c>
      <c r="AN41" s="140">
        <v>1.0</v>
      </c>
      <c r="AO41" s="140">
        <v>0.9671652913093567</v>
      </c>
      <c r="AP41" s="140">
        <v>1.0</v>
      </c>
      <c r="AQ41" s="140">
        <v>1.0</v>
      </c>
      <c r="AR41" s="140">
        <v>1.0</v>
      </c>
      <c r="AS41" s="140">
        <v>1.0</v>
      </c>
      <c r="AT41" s="140">
        <v>1.0</v>
      </c>
      <c r="AU41" s="140">
        <v>0.9841738343238831</v>
      </c>
      <c r="AV41" s="140">
        <v>0.9454984664916992</v>
      </c>
      <c r="AW41" s="140">
        <v>1.0</v>
      </c>
      <c r="AX41" s="140">
        <v>0.9966967105865479</v>
      </c>
      <c r="AY41" s="140">
        <v>0.9859336018562317</v>
      </c>
      <c r="AZ41" s="140">
        <v>0.9732823967933655</v>
      </c>
      <c r="BA41" s="140">
        <v>0.9792644381523132</v>
      </c>
      <c r="BB41" s="140">
        <v>1.0</v>
      </c>
      <c r="BC41" s="140">
        <v>1.0</v>
      </c>
      <c r="BD41" s="140">
        <v>0.9331669211387634</v>
      </c>
      <c r="BE41" s="140">
        <v>1.0</v>
      </c>
      <c r="BF41" s="140">
        <v>0.9903173446655273</v>
      </c>
      <c r="BG41" s="140">
        <v>1.0</v>
      </c>
      <c r="BH41" s="140">
        <v>0.9322021007537842</v>
      </c>
      <c r="BI41" s="140">
        <v>1.0</v>
      </c>
      <c r="BJ41" s="140">
        <v>1.0</v>
      </c>
      <c r="BK41" s="140">
        <v>0.838711142539978</v>
      </c>
      <c r="BL41" s="140">
        <v>0.9822766780853271</v>
      </c>
      <c r="BM41" s="140">
        <v>0.9352953433990479</v>
      </c>
      <c r="BN41" s="140">
        <v>0.9906857013702393</v>
      </c>
    </row>
    <row r="42" ht="13.5" customHeight="1">
      <c r="A42" s="11" t="s">
        <v>141</v>
      </c>
      <c r="B42" s="11" t="s">
        <v>142</v>
      </c>
      <c r="C42" s="12" t="s">
        <v>83</v>
      </c>
      <c r="D42" s="140">
        <v>0.9985086917877197</v>
      </c>
      <c r="E42" s="140">
        <v>1.0</v>
      </c>
      <c r="F42" s="140">
        <v>0.9988428354263306</v>
      </c>
      <c r="G42" s="140">
        <v>1.0</v>
      </c>
      <c r="H42" s="140">
        <v>1.0</v>
      </c>
      <c r="I42" s="140">
        <v>1.0</v>
      </c>
      <c r="J42" s="140">
        <v>0.9992129802703857</v>
      </c>
      <c r="K42" s="140">
        <v>1.0</v>
      </c>
      <c r="L42" s="140">
        <v>1.0</v>
      </c>
      <c r="M42" s="140">
        <v>1.0</v>
      </c>
      <c r="N42" s="140">
        <v>0.9933055639266968</v>
      </c>
      <c r="O42" s="140">
        <v>0.9956122636795044</v>
      </c>
      <c r="P42" s="140">
        <v>0.9929331541061401</v>
      </c>
      <c r="Q42" s="141"/>
      <c r="R42" s="141"/>
      <c r="S42" s="140">
        <v>1.0</v>
      </c>
      <c r="T42" s="140">
        <v>1.0</v>
      </c>
      <c r="U42" s="141"/>
      <c r="V42" s="140">
        <v>1.0</v>
      </c>
      <c r="W42" s="140">
        <v>1.0</v>
      </c>
      <c r="X42" s="140">
        <v>0.9917026162147522</v>
      </c>
      <c r="Y42" s="140">
        <v>1.0</v>
      </c>
      <c r="Z42" s="140">
        <v>1.0</v>
      </c>
      <c r="AA42" s="140">
        <v>0.9927588701248169</v>
      </c>
      <c r="AB42" s="140">
        <v>1.0</v>
      </c>
      <c r="AC42" s="140">
        <v>0.9966374635696411</v>
      </c>
      <c r="AD42" s="140">
        <v>0.9939925670623779</v>
      </c>
      <c r="AE42" s="140">
        <v>0.9993428587913513</v>
      </c>
      <c r="AF42" s="140">
        <v>1.0</v>
      </c>
      <c r="AG42" s="140">
        <v>0.9930493831634521</v>
      </c>
      <c r="AH42" s="140">
        <v>1.0</v>
      </c>
      <c r="AI42" s="140">
        <v>0.9986547231674194</v>
      </c>
      <c r="AJ42" s="140">
        <v>1.0</v>
      </c>
      <c r="AK42" s="140">
        <v>1.0</v>
      </c>
      <c r="AL42" s="140">
        <v>1.0</v>
      </c>
      <c r="AM42" s="140">
        <v>1.0</v>
      </c>
      <c r="AN42" s="140">
        <v>1.0</v>
      </c>
      <c r="AO42" s="140">
        <v>1.0</v>
      </c>
      <c r="AP42" s="140">
        <v>1.0</v>
      </c>
      <c r="AQ42" s="140">
        <v>1.0</v>
      </c>
      <c r="AR42" s="140">
        <v>0.9928547143936157</v>
      </c>
      <c r="AS42" s="140">
        <v>0.9932244420051575</v>
      </c>
      <c r="AT42" s="140">
        <v>0.9972151517868042</v>
      </c>
      <c r="AU42" s="140">
        <v>1.0</v>
      </c>
      <c r="AV42" s="140">
        <v>1.0</v>
      </c>
      <c r="AW42" s="140">
        <v>1.0</v>
      </c>
      <c r="AX42" s="140">
        <v>0.9986674785614014</v>
      </c>
      <c r="AY42" s="140">
        <v>1.0</v>
      </c>
      <c r="AZ42" s="140">
        <v>1.0</v>
      </c>
      <c r="BA42" s="140">
        <v>0.9980736374855042</v>
      </c>
      <c r="BB42" s="140">
        <v>1.0</v>
      </c>
      <c r="BC42" s="140">
        <v>1.0</v>
      </c>
      <c r="BD42" s="140">
        <v>1.0</v>
      </c>
      <c r="BE42" s="140">
        <v>1.0</v>
      </c>
      <c r="BF42" s="140">
        <v>1.0</v>
      </c>
      <c r="BG42" s="140">
        <v>1.0</v>
      </c>
      <c r="BH42" s="140">
        <v>0.9964417219161987</v>
      </c>
      <c r="BI42" s="140">
        <v>1.0</v>
      </c>
      <c r="BJ42" s="140">
        <v>0.998603343963623</v>
      </c>
      <c r="BK42" s="140">
        <v>1.0</v>
      </c>
      <c r="BL42" s="140">
        <v>1.0</v>
      </c>
      <c r="BM42" s="140">
        <v>1.0</v>
      </c>
      <c r="BN42" s="140">
        <v>1.0</v>
      </c>
    </row>
    <row r="43" ht="13.5" customHeight="1">
      <c r="A43" s="19" t="s">
        <v>143</v>
      </c>
      <c r="B43" s="19" t="s">
        <v>144</v>
      </c>
      <c r="C43" s="20" t="s">
        <v>88</v>
      </c>
      <c r="D43" s="138">
        <v>1.9241316318511963</v>
      </c>
      <c r="E43" s="138">
        <v>1.8818027973175049</v>
      </c>
      <c r="F43" s="138">
        <v>1.7286479473114014</v>
      </c>
      <c r="G43" s="138">
        <v>1.8471873998641968</v>
      </c>
      <c r="H43" s="138">
        <v>1.9875675439834595</v>
      </c>
      <c r="I43" s="138">
        <v>1.7966129779815674</v>
      </c>
      <c r="J43" s="138">
        <v>1.4256408214569092</v>
      </c>
      <c r="K43" s="138">
        <v>1.647335171699524</v>
      </c>
      <c r="L43" s="138">
        <v>1.5614070892333984</v>
      </c>
      <c r="M43" s="138">
        <v>1.6105682849884033</v>
      </c>
      <c r="N43" s="138">
        <v>1.8430155515670776</v>
      </c>
      <c r="O43" s="138">
        <v>1.9344415664672852</v>
      </c>
      <c r="P43" s="138">
        <v>2.047956943511963</v>
      </c>
      <c r="Q43" s="139"/>
      <c r="R43" s="139"/>
      <c r="S43" s="138">
        <v>2.1392836570739746</v>
      </c>
      <c r="T43" s="138">
        <v>1.6278023719787598</v>
      </c>
      <c r="U43" s="139"/>
      <c r="V43" s="138">
        <v>1.8076034784317017</v>
      </c>
      <c r="W43" s="138">
        <v>1.8783233165740967</v>
      </c>
      <c r="X43" s="138">
        <v>2.037187099456787</v>
      </c>
      <c r="Y43" s="138">
        <v>1.9934052228927612</v>
      </c>
      <c r="Z43" s="138">
        <v>1.720465898513794</v>
      </c>
      <c r="AA43" s="138">
        <v>1.9733213186264038</v>
      </c>
      <c r="AB43" s="138">
        <v>1.9229612350463867</v>
      </c>
      <c r="AC43" s="138">
        <v>2.104030132293701</v>
      </c>
      <c r="AD43" s="138">
        <v>1.9158076047897339</v>
      </c>
      <c r="AE43" s="138">
        <v>1.9722000360488892</v>
      </c>
      <c r="AF43" s="138">
        <v>1.8344526290893555</v>
      </c>
      <c r="AG43" s="138">
        <v>1.504788875579834</v>
      </c>
      <c r="AH43" s="138">
        <v>1.968161702156067</v>
      </c>
      <c r="AI43" s="138">
        <v>1.5415648221969604</v>
      </c>
      <c r="AJ43" s="138">
        <v>1.6325995922088623</v>
      </c>
      <c r="AK43" s="138">
        <v>1.6105010509490967</v>
      </c>
      <c r="AL43" s="138">
        <v>1.5051167011260986</v>
      </c>
      <c r="AM43" s="138">
        <v>1.5914857387542725</v>
      </c>
      <c r="AN43" s="138">
        <v>1.6234315633773804</v>
      </c>
      <c r="AO43" s="138">
        <v>1.8369914293289185</v>
      </c>
      <c r="AP43" s="138">
        <v>1.6895641088485718</v>
      </c>
      <c r="AQ43" s="138">
        <v>1.4459892511367798</v>
      </c>
      <c r="AR43" s="138">
        <v>1.6380188465118408</v>
      </c>
      <c r="AS43" s="138">
        <v>1.5488793849945068</v>
      </c>
      <c r="AT43" s="138">
        <v>1.3482424020767212</v>
      </c>
      <c r="AU43" s="138">
        <v>1.7168062925338745</v>
      </c>
      <c r="AV43" s="138">
        <v>1.5473295450210571</v>
      </c>
      <c r="AW43" s="138">
        <v>1.8246208429336548</v>
      </c>
      <c r="AX43" s="138">
        <v>2.028273582458496</v>
      </c>
      <c r="AY43" s="138">
        <v>1.634153127670288</v>
      </c>
      <c r="AZ43" s="138">
        <v>1.7017353773117065</v>
      </c>
      <c r="BA43" s="138">
        <v>1.59238600730896</v>
      </c>
      <c r="BB43" s="138">
        <v>1.6475868225097656</v>
      </c>
      <c r="BC43" s="138">
        <v>1.256374716758728</v>
      </c>
      <c r="BD43" s="138">
        <v>1.479740023612976</v>
      </c>
      <c r="BE43" s="138">
        <v>1.4957815408706665</v>
      </c>
      <c r="BF43" s="138">
        <v>1.4260149002075195</v>
      </c>
      <c r="BG43" s="138">
        <v>1.4976569414138794</v>
      </c>
      <c r="BH43" s="138">
        <v>1.6872913837432861</v>
      </c>
      <c r="BI43" s="138">
        <v>1.47911536693573</v>
      </c>
      <c r="BJ43" s="138">
        <v>1.3496149778366089</v>
      </c>
      <c r="BK43" s="138">
        <v>1.8146493434906006</v>
      </c>
      <c r="BL43" s="138">
        <v>1.4383043050765991</v>
      </c>
      <c r="BM43" s="138">
        <v>1.820488452911377</v>
      </c>
      <c r="BN43" s="138">
        <v>1.6839300394058228</v>
      </c>
    </row>
    <row r="44" ht="13.5" customHeight="1">
      <c r="A44" s="11" t="s">
        <v>145</v>
      </c>
      <c r="B44" s="11" t="s">
        <v>146</v>
      </c>
      <c r="C44" s="12" t="s">
        <v>83</v>
      </c>
      <c r="D44" s="140">
        <v>0.6591264605522156</v>
      </c>
      <c r="E44" s="140">
        <v>0.6205106377601624</v>
      </c>
      <c r="F44" s="140">
        <v>0.6439490914344788</v>
      </c>
      <c r="G44" s="140">
        <v>0.7910203337669373</v>
      </c>
      <c r="H44" s="140">
        <v>0.7631032466888428</v>
      </c>
      <c r="I44" s="140">
        <v>0.6032258868217468</v>
      </c>
      <c r="J44" s="140">
        <v>0.46787533164024353</v>
      </c>
      <c r="K44" s="140">
        <v>0.6034485101699829</v>
      </c>
      <c r="L44" s="140">
        <v>0.6428999304771423</v>
      </c>
      <c r="M44" s="140">
        <v>0.6629535555839539</v>
      </c>
      <c r="N44" s="140">
        <v>0.7061693668365479</v>
      </c>
      <c r="O44" s="140">
        <v>0.682462751865387</v>
      </c>
      <c r="P44" s="140">
        <v>0.8290008306503296</v>
      </c>
      <c r="Q44" s="141"/>
      <c r="R44" s="141"/>
      <c r="S44" s="140">
        <v>0.7948481440544128</v>
      </c>
      <c r="T44" s="140">
        <v>0.5327468514442444</v>
      </c>
      <c r="U44" s="141"/>
      <c r="V44" s="140">
        <v>0.7715359926223755</v>
      </c>
      <c r="W44" s="140">
        <v>0.6822063326835632</v>
      </c>
      <c r="X44" s="140">
        <v>0.8444817662239075</v>
      </c>
      <c r="Y44" s="140">
        <v>0.7877157926559448</v>
      </c>
      <c r="Z44" s="140">
        <v>0.6581017971038818</v>
      </c>
      <c r="AA44" s="140">
        <v>0.7394729256629944</v>
      </c>
      <c r="AB44" s="140">
        <v>0.7779271602630615</v>
      </c>
      <c r="AC44" s="140">
        <v>0.8293549418449402</v>
      </c>
      <c r="AD44" s="140">
        <v>0.7174600958824158</v>
      </c>
      <c r="AE44" s="140">
        <v>0.7066660523414612</v>
      </c>
      <c r="AF44" s="140">
        <v>0.7057393789291382</v>
      </c>
      <c r="AG44" s="140">
        <v>0.6530176401138306</v>
      </c>
      <c r="AH44" s="140">
        <v>0.7427812218666077</v>
      </c>
      <c r="AI44" s="140">
        <v>0.47224757075309753</v>
      </c>
      <c r="AJ44" s="140">
        <v>0.5142731666564941</v>
      </c>
      <c r="AK44" s="140">
        <v>0.4761699438095093</v>
      </c>
      <c r="AL44" s="140">
        <v>0.6168626546859741</v>
      </c>
      <c r="AM44" s="140">
        <v>0.5486776828765869</v>
      </c>
      <c r="AN44" s="140">
        <v>0.5399057865142822</v>
      </c>
      <c r="AO44" s="140">
        <v>0.5999892950057983</v>
      </c>
      <c r="AP44" s="140">
        <v>0.6480340361595154</v>
      </c>
      <c r="AQ44" s="140">
        <v>0.5224846005439758</v>
      </c>
      <c r="AR44" s="140">
        <v>0.5707724690437317</v>
      </c>
      <c r="AS44" s="140">
        <v>0.5693808794021606</v>
      </c>
      <c r="AT44" s="140">
        <v>0.4954099953174591</v>
      </c>
      <c r="AU44" s="140">
        <v>0.5897839069366455</v>
      </c>
      <c r="AV44" s="140">
        <v>0.34529030323028564</v>
      </c>
      <c r="AW44" s="140">
        <v>0.5207896828651428</v>
      </c>
      <c r="AX44" s="140">
        <v>0.6933249235153198</v>
      </c>
      <c r="AY44" s="140">
        <v>0.4215580224990845</v>
      </c>
      <c r="AZ44" s="140">
        <v>0.4896293580532074</v>
      </c>
      <c r="BA44" s="140">
        <v>0.4135664999485016</v>
      </c>
      <c r="BB44" s="140">
        <v>0.4909583628177643</v>
      </c>
      <c r="BC44" s="140">
        <v>0.3153398334980011</v>
      </c>
      <c r="BD44" s="140">
        <v>0.4233611226081848</v>
      </c>
      <c r="BE44" s="140">
        <v>0.4428500235080719</v>
      </c>
      <c r="BF44" s="140">
        <v>0.44887980818748474</v>
      </c>
      <c r="BG44" s="140">
        <v>0.3997107744216919</v>
      </c>
      <c r="BH44" s="140">
        <v>0.529238224029541</v>
      </c>
      <c r="BI44" s="140">
        <v>0.4476313889026642</v>
      </c>
      <c r="BJ44" s="140">
        <v>0.3577249050140381</v>
      </c>
      <c r="BK44" s="140">
        <v>0.545607328414917</v>
      </c>
      <c r="BL44" s="140">
        <v>0.4516095817089081</v>
      </c>
      <c r="BM44" s="140">
        <v>0.5802350044250488</v>
      </c>
      <c r="BN44" s="140">
        <v>0.47301965951919556</v>
      </c>
    </row>
    <row r="45" ht="13.5" customHeight="1">
      <c r="A45" s="11" t="s">
        <v>147</v>
      </c>
      <c r="B45" s="11" t="s">
        <v>148</v>
      </c>
      <c r="C45" s="12" t="s">
        <v>83</v>
      </c>
      <c r="D45" s="140">
        <v>0.22178490459918976</v>
      </c>
      <c r="E45" s="140">
        <v>0.23621471226215363</v>
      </c>
      <c r="F45" s="140">
        <v>0.36188915371894836</v>
      </c>
      <c r="G45" s="140">
        <v>0.37956660985946655</v>
      </c>
      <c r="H45" s="140">
        <v>0.23581673204898834</v>
      </c>
      <c r="I45" s="140">
        <v>0.3248295783996582</v>
      </c>
      <c r="J45" s="140">
        <v>0.476303368806839</v>
      </c>
      <c r="K45" s="140">
        <v>0.3415944576263428</v>
      </c>
      <c r="L45" s="140">
        <v>0.4896474778652191</v>
      </c>
      <c r="M45" s="140">
        <v>0.5188274383544922</v>
      </c>
      <c r="N45" s="140">
        <v>0.3067300617694855</v>
      </c>
      <c r="O45" s="140">
        <v>0.2512628436088562</v>
      </c>
      <c r="P45" s="140">
        <v>0.2388659417629242</v>
      </c>
      <c r="Q45" s="141"/>
      <c r="R45" s="141"/>
      <c r="S45" s="140">
        <v>0.16063466668128967</v>
      </c>
      <c r="T45" s="140">
        <v>0.3848123550415039</v>
      </c>
      <c r="U45" s="141"/>
      <c r="V45" s="140">
        <v>0.38448166847229004</v>
      </c>
      <c r="W45" s="140">
        <v>0.28038522601127625</v>
      </c>
      <c r="X45" s="140">
        <v>0.21907593309879303</v>
      </c>
      <c r="Y45" s="140">
        <v>0.2332310527563095</v>
      </c>
      <c r="Z45" s="140">
        <v>0.4057775139808655</v>
      </c>
      <c r="AA45" s="140">
        <v>0.22720693051815033</v>
      </c>
      <c r="AB45" s="140">
        <v>0.31122368574142456</v>
      </c>
      <c r="AC45" s="140">
        <v>0.18658104538917542</v>
      </c>
      <c r="AD45" s="140">
        <v>0.30842310190200806</v>
      </c>
      <c r="AE45" s="140">
        <v>0.186580628156662</v>
      </c>
      <c r="AF45" s="140">
        <v>0.3544541597366333</v>
      </c>
      <c r="AG45" s="140">
        <v>0.5554261207580566</v>
      </c>
      <c r="AH45" s="140">
        <v>0.2610415816307068</v>
      </c>
      <c r="AI45" s="140">
        <v>0.41425850987434387</v>
      </c>
      <c r="AJ45" s="140">
        <v>0.36359941959381104</v>
      </c>
      <c r="AK45" s="140">
        <v>0.37867826223373413</v>
      </c>
      <c r="AL45" s="140">
        <v>0.5367357730865479</v>
      </c>
      <c r="AM45" s="140">
        <v>0.4242742657661438</v>
      </c>
      <c r="AN45" s="140">
        <v>0.3595193028450012</v>
      </c>
      <c r="AO45" s="140">
        <v>0.28131812810897827</v>
      </c>
      <c r="AP45" s="140">
        <v>0.35452595353126526</v>
      </c>
      <c r="AQ45" s="140">
        <v>0.5159052014350891</v>
      </c>
      <c r="AR45" s="140">
        <v>0.3327769339084625</v>
      </c>
      <c r="AS45" s="140">
        <v>0.4214073717594147</v>
      </c>
      <c r="AT45" s="140">
        <v>0.5351278185844421</v>
      </c>
      <c r="AU45" s="140">
        <v>0.38193395733833313</v>
      </c>
      <c r="AV45" s="140">
        <v>0.36617863178253174</v>
      </c>
      <c r="AW45" s="140">
        <v>0.2410380244255066</v>
      </c>
      <c r="AX45" s="140">
        <v>0.19611085951328278</v>
      </c>
      <c r="AY45" s="140">
        <v>0.25721344351768494</v>
      </c>
      <c r="AZ45" s="140">
        <v>0.3019145131111145</v>
      </c>
      <c r="BA45" s="140">
        <v>0.31017670035362244</v>
      </c>
      <c r="BB45" s="140">
        <v>0.35289499163627625</v>
      </c>
      <c r="BC45" s="140">
        <v>0.5260320901870728</v>
      </c>
      <c r="BD45" s="140">
        <v>0.4059979021549225</v>
      </c>
      <c r="BE45" s="140">
        <v>0.44778770208358765</v>
      </c>
      <c r="BF45" s="140">
        <v>0.4535512328147888</v>
      </c>
      <c r="BG45" s="140">
        <v>0.38504692912101746</v>
      </c>
      <c r="BH45" s="140">
        <v>0.371817022562027</v>
      </c>
      <c r="BI45" s="140">
        <v>0.4286026358604431</v>
      </c>
      <c r="BJ45" s="140">
        <v>0.5022136569023132</v>
      </c>
      <c r="BK45" s="140">
        <v>0.25578561425209045</v>
      </c>
      <c r="BL45" s="140">
        <v>0.4797736704349518</v>
      </c>
      <c r="BM45" s="140">
        <v>0.28578516840934753</v>
      </c>
      <c r="BN45" s="140">
        <v>0.28402259945869446</v>
      </c>
    </row>
    <row r="46" ht="13.5" customHeight="1">
      <c r="A46" s="11" t="s">
        <v>149</v>
      </c>
      <c r="B46" s="11" t="s">
        <v>150</v>
      </c>
      <c r="C46" s="12" t="s">
        <v>83</v>
      </c>
      <c r="D46" s="140">
        <v>0.20916835963726044</v>
      </c>
      <c r="E46" s="140">
        <v>0.22147662937641144</v>
      </c>
      <c r="F46" s="140">
        <v>0.3338606059551239</v>
      </c>
      <c r="G46" s="140">
        <v>0.28966155648231506</v>
      </c>
      <c r="H46" s="140">
        <v>0.2199614942073822</v>
      </c>
      <c r="I46" s="140">
        <v>0.2287660539150238</v>
      </c>
      <c r="J46" s="140">
        <v>0.4593835771083832</v>
      </c>
      <c r="K46" s="140">
        <v>0.42402899265289307</v>
      </c>
      <c r="L46" s="140">
        <v>0.43785521388053894</v>
      </c>
      <c r="M46" s="140">
        <v>0.3502844572067261</v>
      </c>
      <c r="N46" s="140">
        <v>0.2918611764907837</v>
      </c>
      <c r="O46" s="140">
        <v>0.19716089963912964</v>
      </c>
      <c r="P46" s="140">
        <v>0.20059771835803986</v>
      </c>
      <c r="Q46" s="141"/>
      <c r="R46" s="141"/>
      <c r="S46" s="140">
        <v>0.11511070281267166</v>
      </c>
      <c r="T46" s="140">
        <v>0.3163994252681732</v>
      </c>
      <c r="U46" s="141"/>
      <c r="V46" s="140">
        <v>0.34472358226776123</v>
      </c>
      <c r="W46" s="140">
        <v>0.24977590143680573</v>
      </c>
      <c r="X46" s="140">
        <v>0.24984809756278992</v>
      </c>
      <c r="Y46" s="140">
        <v>0.24367983639240265</v>
      </c>
      <c r="Z46" s="140">
        <v>0.31231117248535156</v>
      </c>
      <c r="AA46" s="140">
        <v>0.2190842479467392</v>
      </c>
      <c r="AB46" s="140">
        <v>0.23672448098659515</v>
      </c>
      <c r="AC46" s="140">
        <v>0.1720549464225769</v>
      </c>
      <c r="AD46" s="140">
        <v>0.1918300986289978</v>
      </c>
      <c r="AE46" s="140">
        <v>0.22753523290157318</v>
      </c>
      <c r="AF46" s="140">
        <v>0.24118012189865112</v>
      </c>
      <c r="AG46" s="140">
        <v>0.4349348843097687</v>
      </c>
      <c r="AH46" s="140">
        <v>0.18623752892017365</v>
      </c>
      <c r="AI46" s="140">
        <v>0.34960341453552246</v>
      </c>
      <c r="AJ46" s="140">
        <v>0.3063242435455322</v>
      </c>
      <c r="AK46" s="140">
        <v>0.27193838357925415</v>
      </c>
      <c r="AL46" s="140">
        <v>0.42433100938796997</v>
      </c>
      <c r="AM46" s="140">
        <v>0.35576552152633667</v>
      </c>
      <c r="AN46" s="140">
        <v>0.35756582021713257</v>
      </c>
      <c r="AO46" s="140">
        <v>0.21685706079006195</v>
      </c>
      <c r="AP46" s="140">
        <v>0.3823298513889313</v>
      </c>
      <c r="AQ46" s="140">
        <v>0.40636706352233887</v>
      </c>
      <c r="AR46" s="140">
        <v>0.3825186789035797</v>
      </c>
      <c r="AS46" s="140">
        <v>0.42585861682891846</v>
      </c>
      <c r="AT46" s="140">
        <v>0.5164552927017212</v>
      </c>
      <c r="AU46" s="140">
        <v>0.2604094445705414</v>
      </c>
      <c r="AV46" s="140">
        <v>0.25844496488571167</v>
      </c>
      <c r="AW46" s="140">
        <v>0.17187459766864777</v>
      </c>
      <c r="AX46" s="140">
        <v>0.12204894423484802</v>
      </c>
      <c r="AY46" s="140">
        <v>0.3076222240924835</v>
      </c>
      <c r="AZ46" s="140">
        <v>0.2683059275150299</v>
      </c>
      <c r="BA46" s="140">
        <v>0.316384494304657</v>
      </c>
      <c r="BB46" s="140">
        <v>0.2957339286804199</v>
      </c>
      <c r="BC46" s="140">
        <v>0.4710938036441803</v>
      </c>
      <c r="BD46" s="140">
        <v>0.4246509373188019</v>
      </c>
      <c r="BE46" s="140">
        <v>0.35764363408088684</v>
      </c>
      <c r="BF46" s="140">
        <v>0.4261080026626587</v>
      </c>
      <c r="BG46" s="140">
        <v>0.3921602666378021</v>
      </c>
      <c r="BH46" s="140">
        <v>0.24352170526981354</v>
      </c>
      <c r="BI46" s="140">
        <v>0.3810517489910126</v>
      </c>
      <c r="BJ46" s="140">
        <v>0.4106890857219696</v>
      </c>
      <c r="BK46" s="140">
        <v>0.2067357450723648</v>
      </c>
      <c r="BL46" s="140">
        <v>0.3975714147090912</v>
      </c>
      <c r="BM46" s="140">
        <v>0.20968610048294067</v>
      </c>
      <c r="BN46" s="140">
        <v>0.2749199867248535</v>
      </c>
    </row>
    <row r="47" ht="13.5" customHeight="1">
      <c r="A47" s="19" t="s">
        <v>151</v>
      </c>
      <c r="B47" s="19" t="s">
        <v>152</v>
      </c>
      <c r="C47" s="20" t="s">
        <v>88</v>
      </c>
      <c r="D47" s="138">
        <v>1.6740727424621582</v>
      </c>
      <c r="E47" s="138">
        <v>1.4210513830184937</v>
      </c>
      <c r="F47" s="138">
        <v>1.3577888011932373</v>
      </c>
      <c r="G47" s="138">
        <v>1.2923325300216675</v>
      </c>
      <c r="H47" s="138">
        <v>1.5008559226989746</v>
      </c>
      <c r="I47" s="138">
        <v>1.4408773183822632</v>
      </c>
      <c r="J47" s="138">
        <v>1.2342182397842407</v>
      </c>
      <c r="K47" s="138">
        <v>1.3197516202926636</v>
      </c>
      <c r="L47" s="138">
        <v>1.2355693578720093</v>
      </c>
      <c r="M47" s="138">
        <v>1.4303297996520996</v>
      </c>
      <c r="N47" s="138">
        <v>1.3441412448883057</v>
      </c>
      <c r="O47" s="138">
        <v>1.4605867862701416</v>
      </c>
      <c r="P47" s="138">
        <v>1.6606179475784302</v>
      </c>
      <c r="Q47" s="139"/>
      <c r="R47" s="139"/>
      <c r="S47" s="138">
        <v>1.555155634880066</v>
      </c>
      <c r="T47" s="138">
        <v>1.332904577255249</v>
      </c>
      <c r="U47" s="139"/>
      <c r="V47" s="138">
        <v>1.3435001373291016</v>
      </c>
      <c r="W47" s="138">
        <v>1.4779205322265625</v>
      </c>
      <c r="X47" s="138">
        <v>1.5649300813674927</v>
      </c>
      <c r="Y47" s="138">
        <v>1.5920270681381226</v>
      </c>
      <c r="Z47" s="138">
        <v>1.32736337184906</v>
      </c>
      <c r="AA47" s="138">
        <v>1.4037781953811646</v>
      </c>
      <c r="AB47" s="138">
        <v>1.5227292776107788</v>
      </c>
      <c r="AC47" s="138">
        <v>1.7669273614883423</v>
      </c>
      <c r="AD47" s="138">
        <v>1.3874355554580688</v>
      </c>
      <c r="AE47" s="138">
        <v>1.6687105894088745</v>
      </c>
      <c r="AF47" s="138">
        <v>1.509178638458252</v>
      </c>
      <c r="AG47" s="138">
        <v>1.3758246898651123</v>
      </c>
      <c r="AH47" s="138">
        <v>1.6642115116119385</v>
      </c>
      <c r="AI47" s="138">
        <v>1.2225561141967773</v>
      </c>
      <c r="AJ47" s="138">
        <v>1.4000152349472046</v>
      </c>
      <c r="AK47" s="138">
        <v>1.2273142337799072</v>
      </c>
      <c r="AL47" s="138">
        <v>1.2596813440322876</v>
      </c>
      <c r="AM47" s="138">
        <v>1.271453857421875</v>
      </c>
      <c r="AN47" s="138">
        <v>1.369346022605896</v>
      </c>
      <c r="AO47" s="138">
        <v>1.4393683671951294</v>
      </c>
      <c r="AP47" s="138">
        <v>1.5482991933822632</v>
      </c>
      <c r="AQ47" s="138">
        <v>1.204491376876831</v>
      </c>
      <c r="AR47" s="138">
        <v>1.2848193645477295</v>
      </c>
      <c r="AS47" s="138">
        <v>1.368163824081421</v>
      </c>
      <c r="AT47" s="138">
        <v>1.2058207988739014</v>
      </c>
      <c r="AU47" s="138">
        <v>1.4749102592468262</v>
      </c>
      <c r="AV47" s="138">
        <v>1.2626831531524658</v>
      </c>
      <c r="AW47" s="138">
        <v>1.5225958824157715</v>
      </c>
      <c r="AX47" s="138">
        <v>1.6748769283294678</v>
      </c>
      <c r="AY47" s="138">
        <v>1.2737622261047363</v>
      </c>
      <c r="AZ47" s="138">
        <v>1.2967138290405273</v>
      </c>
      <c r="BA47" s="138">
        <v>1.364279866218567</v>
      </c>
      <c r="BB47" s="138">
        <v>1.385046124458313</v>
      </c>
      <c r="BC47" s="138">
        <v>1.1186130046844482</v>
      </c>
      <c r="BD47" s="138">
        <v>1.1391820907592773</v>
      </c>
      <c r="BE47" s="138">
        <v>1.1465622186660767</v>
      </c>
      <c r="BF47" s="138">
        <v>1.2089704275131226</v>
      </c>
      <c r="BG47" s="138">
        <v>1.223984956741333</v>
      </c>
      <c r="BH47" s="138">
        <v>1.3035647869110107</v>
      </c>
      <c r="BI47" s="138">
        <v>1.1584141254425049</v>
      </c>
      <c r="BJ47" s="138">
        <v>1.2206425666809082</v>
      </c>
      <c r="BK47" s="138">
        <v>1.3072429895401</v>
      </c>
      <c r="BL47" s="138">
        <v>1.066494107246399</v>
      </c>
      <c r="BM47" s="138">
        <v>1.4089312553405762</v>
      </c>
      <c r="BN47" s="138">
        <v>1.2498369216918945</v>
      </c>
    </row>
    <row r="48" ht="13.5" customHeight="1">
      <c r="A48" s="11" t="s">
        <v>153</v>
      </c>
      <c r="B48" s="11" t="s">
        <v>154</v>
      </c>
      <c r="C48" s="12" t="s">
        <v>83</v>
      </c>
      <c r="D48" s="140">
        <v>0.6143932342529297</v>
      </c>
      <c r="E48" s="140">
        <v>0.5080340504646301</v>
      </c>
      <c r="F48" s="140">
        <v>0.35812142491340637</v>
      </c>
      <c r="G48" s="140">
        <v>0.4097942113876343</v>
      </c>
      <c r="H48" s="140">
        <v>0.5051386952400208</v>
      </c>
      <c r="I48" s="140">
        <v>0.5281895399093628</v>
      </c>
      <c r="J48" s="140">
        <v>0.21098172664642334</v>
      </c>
      <c r="K48" s="140">
        <v>0.35714444518089294</v>
      </c>
      <c r="L48" s="140">
        <v>0.3550065755844116</v>
      </c>
      <c r="M48" s="140">
        <v>0.5924835801124573</v>
      </c>
      <c r="N48" s="140">
        <v>0.43821191787719727</v>
      </c>
      <c r="O48" s="140">
        <v>0.4910765290260315</v>
      </c>
      <c r="P48" s="140">
        <v>0.6381955146789551</v>
      </c>
      <c r="Q48" s="141"/>
      <c r="R48" s="141"/>
      <c r="S48" s="140">
        <v>0.6179574728012085</v>
      </c>
      <c r="T48" s="140">
        <v>0.4276745021343231</v>
      </c>
      <c r="U48" s="141"/>
      <c r="V48" s="140">
        <v>0.4575884938240051</v>
      </c>
      <c r="W48" s="140">
        <v>0.4406348764896393</v>
      </c>
      <c r="X48" s="140">
        <v>0.5907058119773865</v>
      </c>
      <c r="Y48" s="140">
        <v>0.7215793132781982</v>
      </c>
      <c r="Z48" s="140">
        <v>0.493508517742157</v>
      </c>
      <c r="AA48" s="140">
        <v>0.6381739377975464</v>
      </c>
      <c r="AB48" s="140">
        <v>0.6283405423164368</v>
      </c>
      <c r="AC48" s="140">
        <v>0.7882633805274963</v>
      </c>
      <c r="AD48" s="140">
        <v>0.6249630451202393</v>
      </c>
      <c r="AE48" s="140">
        <v>0.7522267699241638</v>
      </c>
      <c r="AF48" s="140">
        <v>0.5618658065795898</v>
      </c>
      <c r="AG48" s="140">
        <v>0.2975713312625885</v>
      </c>
      <c r="AH48" s="140">
        <v>0.605941653251648</v>
      </c>
      <c r="AI48" s="140">
        <v>0.3488503694534302</v>
      </c>
      <c r="AJ48" s="140">
        <v>0.5061383247375488</v>
      </c>
      <c r="AK48" s="140">
        <v>0.328125</v>
      </c>
      <c r="AL48" s="140">
        <v>0.39609354734420776</v>
      </c>
      <c r="AM48" s="140">
        <v>0.34826210141181946</v>
      </c>
      <c r="AN48" s="140">
        <v>0.43005964159965515</v>
      </c>
      <c r="AO48" s="140">
        <v>0.4059670865535736</v>
      </c>
      <c r="AP48" s="140">
        <v>0.45890429615974426</v>
      </c>
      <c r="AQ48" s="140">
        <v>0.34180787205696106</v>
      </c>
      <c r="AR48" s="140">
        <v>0.37053418159484863</v>
      </c>
      <c r="AS48" s="140">
        <v>0.4254298210144043</v>
      </c>
      <c r="AT48" s="140">
        <v>0.26629945635795593</v>
      </c>
      <c r="AU48" s="140">
        <v>0.46814656257629395</v>
      </c>
      <c r="AV48" s="140">
        <v>0.2894369065761566</v>
      </c>
      <c r="AW48" s="140">
        <v>0.3172615170478821</v>
      </c>
      <c r="AX48" s="140">
        <v>0.5705554485321045</v>
      </c>
      <c r="AY48" s="140">
        <v>0.3048997223377228</v>
      </c>
      <c r="AZ48" s="140">
        <v>0.34514376521110535</v>
      </c>
      <c r="BA48" s="140">
        <v>0.3265886902809143</v>
      </c>
      <c r="BB48" s="140">
        <v>0.379905104637146</v>
      </c>
      <c r="BC48" s="140">
        <v>0.21541741490364075</v>
      </c>
      <c r="BD48" s="140">
        <v>0.29287371039390564</v>
      </c>
      <c r="BE48" s="140">
        <v>0.13526089489459991</v>
      </c>
      <c r="BF48" s="140">
        <v>0.27046480774879456</v>
      </c>
      <c r="BG48" s="140">
        <v>0.20677192509174347</v>
      </c>
      <c r="BH48" s="140">
        <v>0.33452391624450684</v>
      </c>
      <c r="BI48" s="140">
        <v>0.21739888191223145</v>
      </c>
      <c r="BJ48" s="140">
        <v>0.2670081555843353</v>
      </c>
      <c r="BK48" s="140">
        <v>0.3057430386543274</v>
      </c>
      <c r="BL48" s="140">
        <v>0.22545363008975983</v>
      </c>
      <c r="BM48" s="140">
        <v>0.33933740854263306</v>
      </c>
      <c r="BN48" s="140">
        <v>0.2922646999359131</v>
      </c>
    </row>
    <row r="49" ht="13.5" customHeight="1">
      <c r="A49" s="11" t="s">
        <v>155</v>
      </c>
      <c r="B49" s="11" t="s">
        <v>156</v>
      </c>
      <c r="C49" s="12" t="s">
        <v>83</v>
      </c>
      <c r="D49" s="140">
        <v>0.4039480686187744</v>
      </c>
      <c r="E49" s="140">
        <v>0.24092866480350494</v>
      </c>
      <c r="F49" s="140">
        <v>0.27636027336120605</v>
      </c>
      <c r="G49" s="140">
        <v>0.24510249495506287</v>
      </c>
      <c r="H49" s="140">
        <v>0.34689706563949585</v>
      </c>
      <c r="I49" s="140">
        <v>0.30753788352012634</v>
      </c>
      <c r="J49" s="140">
        <v>0.2439689040184021</v>
      </c>
      <c r="K49" s="140">
        <v>0.2553459703922272</v>
      </c>
      <c r="L49" s="140">
        <v>0.18708203732967377</v>
      </c>
      <c r="M49" s="140">
        <v>0.12208683043718338</v>
      </c>
      <c r="N49" s="140">
        <v>0.1804293841123581</v>
      </c>
      <c r="O49" s="140">
        <v>0.2593644857406616</v>
      </c>
      <c r="P49" s="140">
        <v>0.2893597483634949</v>
      </c>
      <c r="Q49" s="141"/>
      <c r="R49" s="141"/>
      <c r="S49" s="140">
        <v>0.2538110911846161</v>
      </c>
      <c r="T49" s="140">
        <v>0.20039962232112885</v>
      </c>
      <c r="U49" s="141"/>
      <c r="V49" s="140">
        <v>0.23367568850517273</v>
      </c>
      <c r="W49" s="140">
        <v>0.23016822338104248</v>
      </c>
      <c r="X49" s="140">
        <v>0.2793215811252594</v>
      </c>
      <c r="Y49" s="140">
        <v>0.2585773766040802</v>
      </c>
      <c r="Z49" s="140">
        <v>0.15745249390602112</v>
      </c>
      <c r="AA49" s="140">
        <v>0.1369677037000656</v>
      </c>
      <c r="AB49" s="140">
        <v>0.19135046005249023</v>
      </c>
      <c r="AC49" s="140">
        <v>0.3373339772224426</v>
      </c>
      <c r="AD49" s="140">
        <v>0.1576165407896042</v>
      </c>
      <c r="AE49" s="140">
        <v>0.3616594970226288</v>
      </c>
      <c r="AF49" s="140">
        <v>0.3291027247905731</v>
      </c>
      <c r="AG49" s="140">
        <v>0.3811292350292206</v>
      </c>
      <c r="AH49" s="140">
        <v>0.36139294505119324</v>
      </c>
      <c r="AI49" s="140">
        <v>0.18278804421424866</v>
      </c>
      <c r="AJ49" s="140">
        <v>0.2895969748497009</v>
      </c>
      <c r="AK49" s="140">
        <v>0.2324419468641281</v>
      </c>
      <c r="AL49" s="140">
        <v>0.2556282877922058</v>
      </c>
      <c r="AM49" s="140">
        <v>0.2588498890399933</v>
      </c>
      <c r="AN49" s="140">
        <v>0.21661701798439026</v>
      </c>
      <c r="AO49" s="140">
        <v>0.2978490889072418</v>
      </c>
      <c r="AP49" s="140">
        <v>0.40202224254608154</v>
      </c>
      <c r="AQ49" s="140">
        <v>0.14600136876106262</v>
      </c>
      <c r="AR49" s="140">
        <v>0.20477479696273804</v>
      </c>
      <c r="AS49" s="140">
        <v>0.24708855152130127</v>
      </c>
      <c r="AT49" s="140">
        <v>0.2511734068393707</v>
      </c>
      <c r="AU49" s="140">
        <v>0.3200094401836395</v>
      </c>
      <c r="AV49" s="140">
        <v>0.30422091484069824</v>
      </c>
      <c r="AW49" s="140">
        <v>0.4511091709136963</v>
      </c>
      <c r="AX49" s="140">
        <v>0.45106396079063416</v>
      </c>
      <c r="AY49" s="140">
        <v>0.23591646552085876</v>
      </c>
      <c r="AZ49" s="140">
        <v>0.19772642850875854</v>
      </c>
      <c r="BA49" s="140">
        <v>0.35129404067993164</v>
      </c>
      <c r="BB49" s="140">
        <v>0.23048485815525055</v>
      </c>
      <c r="BC49" s="140">
        <v>0.18482175469398499</v>
      </c>
      <c r="BD49" s="140">
        <v>0.09878212213516235</v>
      </c>
      <c r="BE49" s="140">
        <v>0.14773967862129211</v>
      </c>
      <c r="BF49" s="140">
        <v>0.23345646262168884</v>
      </c>
      <c r="BG49" s="140">
        <v>0.21149463951587677</v>
      </c>
      <c r="BH49" s="140">
        <v>0.2613984942436218</v>
      </c>
      <c r="BI49" s="140">
        <v>0.21137093007564545</v>
      </c>
      <c r="BJ49" s="140">
        <v>0.21085622906684875</v>
      </c>
      <c r="BK49" s="140">
        <v>0.24585896730422974</v>
      </c>
      <c r="BL49" s="140">
        <v>0.07072830200195312</v>
      </c>
      <c r="BM49" s="140">
        <v>0.2849426865577698</v>
      </c>
      <c r="BN49" s="140">
        <v>0.21756580471992493</v>
      </c>
    </row>
    <row r="50" ht="13.5" customHeight="1">
      <c r="A50" s="11" t="s">
        <v>157</v>
      </c>
      <c r="B50" s="11" t="s">
        <v>158</v>
      </c>
      <c r="C50" s="12" t="s">
        <v>83</v>
      </c>
      <c r="D50" s="140">
        <v>0.883115291595459</v>
      </c>
      <c r="E50" s="140">
        <v>0.794949471950531</v>
      </c>
      <c r="F50" s="140">
        <v>0.792856752872467</v>
      </c>
      <c r="G50" s="140">
        <v>0.724280595779419</v>
      </c>
      <c r="H50" s="140">
        <v>0.8199390769004822</v>
      </c>
      <c r="I50" s="140">
        <v>0.7428609132766724</v>
      </c>
      <c r="J50" s="140">
        <v>0.7514296174049377</v>
      </c>
      <c r="K50" s="140">
        <v>0.8033362030982971</v>
      </c>
      <c r="L50" s="140">
        <v>0.6976689696311951</v>
      </c>
      <c r="M50" s="140">
        <v>0.8463332653045654</v>
      </c>
      <c r="N50" s="140">
        <v>0.8257632851600647</v>
      </c>
      <c r="O50" s="140">
        <v>0.8797215819358826</v>
      </c>
      <c r="P50" s="140">
        <v>0.9523353576660156</v>
      </c>
      <c r="Q50" s="141"/>
      <c r="R50" s="141"/>
      <c r="S50" s="140">
        <v>0.867422878742218</v>
      </c>
      <c r="T50" s="140">
        <v>0.8035966157913208</v>
      </c>
      <c r="U50" s="141"/>
      <c r="V50" s="140">
        <v>0.7336757183074951</v>
      </c>
      <c r="W50" s="140">
        <v>0.9479933977127075</v>
      </c>
      <c r="X50" s="140">
        <v>0.8814090490341187</v>
      </c>
      <c r="Y50" s="140">
        <v>0.800000011920929</v>
      </c>
      <c r="Z50" s="140">
        <v>0.7904821634292603</v>
      </c>
      <c r="AA50" s="140">
        <v>0.7372909188270569</v>
      </c>
      <c r="AB50" s="140">
        <v>0.8795389533042908</v>
      </c>
      <c r="AC50" s="140">
        <v>0.8957897424697876</v>
      </c>
      <c r="AD50" s="140">
        <v>0.7206937074661255</v>
      </c>
      <c r="AE50" s="140">
        <v>0.7875759601593018</v>
      </c>
      <c r="AF50" s="140">
        <v>0.7835677266120911</v>
      </c>
      <c r="AG50" s="140">
        <v>0.7580954432487488</v>
      </c>
      <c r="AH50" s="140">
        <v>0.9243961572647095</v>
      </c>
      <c r="AI50" s="140">
        <v>0.7423853278160095</v>
      </c>
      <c r="AJ50" s="140">
        <v>0.7641734480857849</v>
      </c>
      <c r="AK50" s="140">
        <v>0.7562514543533325</v>
      </c>
      <c r="AL50" s="140">
        <v>0.6779154539108276</v>
      </c>
      <c r="AM50" s="140">
        <v>0.7075087428092957</v>
      </c>
      <c r="AN50" s="140">
        <v>0.8218532800674438</v>
      </c>
      <c r="AO50" s="140">
        <v>0.8490507006645203</v>
      </c>
      <c r="AP50" s="140">
        <v>0.8671160340309143</v>
      </c>
      <c r="AQ50" s="140">
        <v>0.802122950553894</v>
      </c>
      <c r="AR50" s="140">
        <v>0.7722680568695068</v>
      </c>
      <c r="AS50" s="140">
        <v>0.7928653359413147</v>
      </c>
      <c r="AT50" s="140">
        <v>0.7160727381706238</v>
      </c>
      <c r="AU50" s="140">
        <v>0.8195721507072449</v>
      </c>
      <c r="AV50" s="140">
        <v>0.7110275030136108</v>
      </c>
      <c r="AW50" s="140">
        <v>0.9481417536735535</v>
      </c>
      <c r="AX50" s="140">
        <v>0.9123320579528809</v>
      </c>
      <c r="AY50" s="140">
        <v>0.8297989964485168</v>
      </c>
      <c r="AZ50" s="140">
        <v>0.7709094285964966</v>
      </c>
      <c r="BA50" s="140">
        <v>0.8269193768501282</v>
      </c>
      <c r="BB50" s="140">
        <v>0.8914905786514282</v>
      </c>
      <c r="BC50" s="140">
        <v>0.7723262310028076</v>
      </c>
      <c r="BD50" s="140">
        <v>0.6642018556594849</v>
      </c>
      <c r="BE50" s="140">
        <v>0.7786351442337036</v>
      </c>
      <c r="BF50" s="140">
        <v>0.74855637550354</v>
      </c>
      <c r="BG50" s="140">
        <v>0.7815114259719849</v>
      </c>
      <c r="BH50" s="140">
        <v>0.8191524744033813</v>
      </c>
      <c r="BI50" s="140">
        <v>0.7602017521858215</v>
      </c>
      <c r="BJ50" s="140">
        <v>0.7589060068130493</v>
      </c>
      <c r="BK50" s="140">
        <v>0.859113335609436</v>
      </c>
      <c r="BL50" s="140">
        <v>0.680382490158081</v>
      </c>
      <c r="BM50" s="140">
        <v>0.9200953245162964</v>
      </c>
      <c r="BN50" s="140">
        <v>0.799079179763794</v>
      </c>
    </row>
    <row r="51" ht="13.5" customHeight="1">
      <c r="A51" s="19" t="s">
        <v>159</v>
      </c>
      <c r="B51" s="19" t="s">
        <v>160</v>
      </c>
      <c r="C51" s="20" t="s">
        <v>88</v>
      </c>
      <c r="D51" s="138">
        <v>1.385524034500122</v>
      </c>
      <c r="E51" s="138">
        <v>1.2067793607711792</v>
      </c>
      <c r="F51" s="138">
        <v>1.06509530544281</v>
      </c>
      <c r="G51" s="138">
        <v>1.2304600477218628</v>
      </c>
      <c r="H51" s="138">
        <v>1.2513223886489868</v>
      </c>
      <c r="I51" s="138">
        <v>1.1606614589691162</v>
      </c>
      <c r="J51" s="138">
        <v>1.2439416646957397</v>
      </c>
      <c r="K51" s="138">
        <v>1.1850318908691406</v>
      </c>
      <c r="L51" s="138">
        <v>1.1293455362319946</v>
      </c>
      <c r="M51" s="138">
        <v>1.313219666481018</v>
      </c>
      <c r="N51" s="138">
        <v>1.3093621730804443</v>
      </c>
      <c r="O51" s="138">
        <v>1.2651981115341187</v>
      </c>
      <c r="P51" s="138">
        <v>1.4503881931304932</v>
      </c>
      <c r="Q51" s="139"/>
      <c r="R51" s="139"/>
      <c r="S51" s="138">
        <v>1.3334524631500244</v>
      </c>
      <c r="T51" s="138">
        <v>1.3612889051437378</v>
      </c>
      <c r="U51" s="139"/>
      <c r="V51" s="138">
        <v>1.5036721229553223</v>
      </c>
      <c r="W51" s="138">
        <v>1.2896181344985962</v>
      </c>
      <c r="X51" s="138">
        <v>1.3730101585388184</v>
      </c>
      <c r="Y51" s="138">
        <v>1.342125654220581</v>
      </c>
      <c r="Z51" s="138">
        <v>1.4535703659057617</v>
      </c>
      <c r="AA51" s="138">
        <v>1.5268886089324951</v>
      </c>
      <c r="AB51" s="138">
        <v>1.4224764108657837</v>
      </c>
      <c r="AC51" s="138">
        <v>1.4864925146102905</v>
      </c>
      <c r="AD51" s="138">
        <v>1.2906768321990967</v>
      </c>
      <c r="AE51" s="138">
        <v>1.1858689785003662</v>
      </c>
      <c r="AF51" s="138">
        <v>1.2360626459121704</v>
      </c>
      <c r="AG51" s="138">
        <v>1.3161863088607788</v>
      </c>
      <c r="AH51" s="138">
        <v>1.5309027433395386</v>
      </c>
      <c r="AI51" s="138">
        <v>1.452099084854126</v>
      </c>
      <c r="AJ51" s="138">
        <v>1.2094361782073975</v>
      </c>
      <c r="AK51" s="138">
        <v>1.1644710302352905</v>
      </c>
      <c r="AL51" s="138">
        <v>1.3395534753799438</v>
      </c>
      <c r="AM51" s="138">
        <v>1.3140746355056763</v>
      </c>
      <c r="AN51" s="138">
        <v>1.352553367614746</v>
      </c>
      <c r="AO51" s="138">
        <v>1.3572099208831787</v>
      </c>
      <c r="AP51" s="138">
        <v>1.4306882619857788</v>
      </c>
      <c r="AQ51" s="138">
        <v>1.3173422813415527</v>
      </c>
      <c r="AR51" s="138">
        <v>1.095421552658081</v>
      </c>
      <c r="AS51" s="138">
        <v>1.3300896883010864</v>
      </c>
      <c r="AT51" s="138">
        <v>1.167120337486267</v>
      </c>
      <c r="AU51" s="138">
        <v>1.2170573472976685</v>
      </c>
      <c r="AV51" s="138">
        <v>1.2415906190872192</v>
      </c>
      <c r="AW51" s="138">
        <v>1.3753917217254639</v>
      </c>
      <c r="AX51" s="138">
        <v>1.5642874240875244</v>
      </c>
      <c r="AY51" s="138">
        <v>1.1791609525680542</v>
      </c>
      <c r="AZ51" s="138">
        <v>1.2400764226913452</v>
      </c>
      <c r="BA51" s="138">
        <v>1.2029963731765747</v>
      </c>
      <c r="BB51" s="138">
        <v>1.2755807638168335</v>
      </c>
      <c r="BC51" s="138">
        <v>1.207622766494751</v>
      </c>
      <c r="BD51" s="138">
        <v>1.090136170387268</v>
      </c>
      <c r="BE51" s="138">
        <v>1.2592666149139404</v>
      </c>
      <c r="BF51" s="138">
        <v>1.3262580633163452</v>
      </c>
      <c r="BG51" s="138">
        <v>1.3514115810394287</v>
      </c>
      <c r="BH51" s="138">
        <v>1.341031789779663</v>
      </c>
      <c r="BI51" s="138">
        <v>0.8634809255599976</v>
      </c>
      <c r="BJ51" s="138">
        <v>1.2986079454421997</v>
      </c>
      <c r="BK51" s="138">
        <v>0.9933909177780151</v>
      </c>
      <c r="BL51" s="138">
        <v>1.314546823501587</v>
      </c>
      <c r="BM51" s="138">
        <v>1.3722567558288574</v>
      </c>
      <c r="BN51" s="138">
        <v>1.340700626373291</v>
      </c>
    </row>
    <row r="52" ht="13.5" customHeight="1">
      <c r="A52" s="11" t="s">
        <v>161</v>
      </c>
      <c r="B52" s="11" t="s">
        <v>162</v>
      </c>
      <c r="C52" s="12" t="s">
        <v>83</v>
      </c>
      <c r="D52" s="140">
        <v>0.13832765817642212</v>
      </c>
      <c r="E52" s="140">
        <v>0.1922772377729416</v>
      </c>
      <c r="F52" s="140">
        <v>0.1337474286556244</v>
      </c>
      <c r="G52" s="140">
        <v>0.20658306777477264</v>
      </c>
      <c r="H52" s="140">
        <v>0.08376175165176392</v>
      </c>
      <c r="I52" s="140">
        <v>0.13519319891929626</v>
      </c>
      <c r="J52" s="140">
        <v>0.12807922065258026</v>
      </c>
      <c r="K52" s="140">
        <v>0.16092026233673096</v>
      </c>
      <c r="L52" s="140">
        <v>0.17932751774787903</v>
      </c>
      <c r="M52" s="140">
        <v>0.11263276636600494</v>
      </c>
      <c r="N52" s="140">
        <v>0.16934992372989655</v>
      </c>
      <c r="O52" s="140">
        <v>0.1969892531633377</v>
      </c>
      <c r="P52" s="140">
        <v>0.26563146710395813</v>
      </c>
      <c r="Q52" s="141"/>
      <c r="R52" s="141"/>
      <c r="S52" s="140">
        <v>0.12760072946548462</v>
      </c>
      <c r="T52" s="140">
        <v>0.1887812465429306</v>
      </c>
      <c r="U52" s="141"/>
      <c r="V52" s="140">
        <v>0.12581782042980194</v>
      </c>
      <c r="W52" s="140">
        <v>0.0627286285161972</v>
      </c>
      <c r="X52" s="140">
        <v>0.14241676032543182</v>
      </c>
      <c r="Y52" s="140">
        <v>0.2114226371049881</v>
      </c>
      <c r="Z52" s="140">
        <v>0.15319925546646118</v>
      </c>
      <c r="AA52" s="140">
        <v>0.15147125720977783</v>
      </c>
      <c r="AB52" s="140">
        <v>0.12747544050216675</v>
      </c>
      <c r="AC52" s="140">
        <v>0.244659423828125</v>
      </c>
      <c r="AD52" s="140">
        <v>0.17291566729545593</v>
      </c>
      <c r="AE52" s="140">
        <v>0.09375</v>
      </c>
      <c r="AF52" s="140">
        <v>0.16101552546024323</v>
      </c>
      <c r="AG52" s="140">
        <v>0.17349117994308472</v>
      </c>
      <c r="AH52" s="140">
        <v>0.32306045293807983</v>
      </c>
      <c r="AI52" s="140">
        <v>0.05327390134334564</v>
      </c>
      <c r="AJ52" s="140">
        <v>0.14724163711071014</v>
      </c>
      <c r="AK52" s="140">
        <v>0.09110991656780243</v>
      </c>
      <c r="AL52" s="140">
        <v>0.16599661111831665</v>
      </c>
      <c r="AM52" s="140">
        <v>0.18299460411071777</v>
      </c>
      <c r="AN52" s="140">
        <v>0.12639065086841583</v>
      </c>
      <c r="AO52" s="140">
        <v>0.16356739401817322</v>
      </c>
      <c r="AP52" s="140">
        <v>0.1891297698020935</v>
      </c>
      <c r="AQ52" s="140">
        <v>0.037277135998010635</v>
      </c>
      <c r="AR52" s="140">
        <v>0.12870033085346222</v>
      </c>
      <c r="AS52" s="140">
        <v>0.1542513519525528</v>
      </c>
      <c r="AT52" s="140">
        <v>0.14210452139377594</v>
      </c>
      <c r="AU52" s="140">
        <v>0.12286564707756042</v>
      </c>
      <c r="AV52" s="140">
        <v>0.17271555960178375</v>
      </c>
      <c r="AW52" s="140">
        <v>0.11115577816963196</v>
      </c>
      <c r="AX52" s="140">
        <v>0.2859228253364563</v>
      </c>
      <c r="AY52" s="140">
        <v>0.10214138776063919</v>
      </c>
      <c r="AZ52" s="140">
        <v>0.08412741124629974</v>
      </c>
      <c r="BA52" s="140">
        <v>0.05821846053004265</v>
      </c>
      <c r="BB52" s="140">
        <v>0.16300499439239502</v>
      </c>
      <c r="BC52" s="140">
        <v>0.054048288613557816</v>
      </c>
      <c r="BD52" s="140">
        <v>0.05304595082998276</v>
      </c>
      <c r="BE52" s="140">
        <v>0.06896437704563141</v>
      </c>
      <c r="BF52" s="140">
        <v>0.08214055746793747</v>
      </c>
      <c r="BG52" s="140">
        <v>0.07897384464740753</v>
      </c>
      <c r="BH52" s="140">
        <v>0.09404943883419037</v>
      </c>
      <c r="BI52" s="140">
        <v>0.058311935514211655</v>
      </c>
      <c r="BJ52" s="140">
        <v>0.10664510726928711</v>
      </c>
      <c r="BK52" s="140">
        <v>0.10641937702894211</v>
      </c>
      <c r="BL52" s="140">
        <v>0.08324123919010162</v>
      </c>
      <c r="BM52" s="140">
        <v>0.1447603553533554</v>
      </c>
      <c r="BN52" s="140">
        <v>0.15653464198112488</v>
      </c>
    </row>
    <row r="53" ht="13.5" customHeight="1">
      <c r="A53" s="11" t="s">
        <v>163</v>
      </c>
      <c r="B53" s="11" t="s">
        <v>164</v>
      </c>
      <c r="C53" s="12" t="s">
        <v>83</v>
      </c>
      <c r="D53" s="140">
        <v>0.03307295963168144</v>
      </c>
      <c r="E53" s="140">
        <v>0.05650820583105087</v>
      </c>
      <c r="F53" s="140">
        <v>0.05865165591239929</v>
      </c>
      <c r="G53" s="140">
        <v>0.05706752464175224</v>
      </c>
      <c r="H53" s="140">
        <v>0.010791500099003315</v>
      </c>
      <c r="I53" s="140">
        <v>0.05722169950604439</v>
      </c>
      <c r="J53" s="140">
        <v>0.07503216713666916</v>
      </c>
      <c r="K53" s="140">
        <v>0.052338507026433945</v>
      </c>
      <c r="L53" s="140">
        <v>0.03355659171938896</v>
      </c>
      <c r="M53" s="140">
        <v>0.031023452058434486</v>
      </c>
      <c r="N53" s="140">
        <v>0.049574822187423706</v>
      </c>
      <c r="O53" s="140">
        <v>0.04865891858935356</v>
      </c>
      <c r="P53" s="140">
        <v>0.0841912254691124</v>
      </c>
      <c r="Q53" s="141"/>
      <c r="R53" s="141"/>
      <c r="S53" s="140">
        <v>0.05268329009413719</v>
      </c>
      <c r="T53" s="140">
        <v>0.07089978456497192</v>
      </c>
      <c r="U53" s="141"/>
      <c r="V53" s="140">
        <v>0.030209485441446304</v>
      </c>
      <c r="W53" s="140">
        <v>0.008635241538286209</v>
      </c>
      <c r="X53" s="140">
        <v>0.03318952023983002</v>
      </c>
      <c r="Y53" s="140">
        <v>0.07354539632797241</v>
      </c>
      <c r="Z53" s="140">
        <v>0.017129793763160706</v>
      </c>
      <c r="AA53" s="140">
        <v>0.0384218730032444</v>
      </c>
      <c r="AB53" s="140">
        <v>0.028968770056962967</v>
      </c>
      <c r="AC53" s="140">
        <v>0.07471718639135361</v>
      </c>
      <c r="AD53" s="140">
        <v>0.051403917372226715</v>
      </c>
      <c r="AE53" s="140">
        <v>0.01759643666446209</v>
      </c>
      <c r="AF53" s="140">
        <v>0.04403802007436752</v>
      </c>
      <c r="AG53" s="140">
        <v>0.02904130518436432</v>
      </c>
      <c r="AH53" s="140">
        <v>0.10808346420526505</v>
      </c>
      <c r="AI53" s="140">
        <v>0.0026905459817498922</v>
      </c>
      <c r="AJ53" s="140">
        <v>0.024404587224125862</v>
      </c>
      <c r="AK53" s="140">
        <v>0.029929958283901215</v>
      </c>
      <c r="AL53" s="140">
        <v>0.05243127420544624</v>
      </c>
      <c r="AM53" s="140">
        <v>0.04987893998622894</v>
      </c>
      <c r="AN53" s="140">
        <v>0.036707933992147446</v>
      </c>
      <c r="AO53" s="140">
        <v>0.07010030746459961</v>
      </c>
      <c r="AP53" s="140">
        <v>0.07092366367578506</v>
      </c>
      <c r="AQ53" s="140">
        <v>0.024649856612086296</v>
      </c>
      <c r="AR53" s="140">
        <v>0.03572649881243706</v>
      </c>
      <c r="AS53" s="140">
        <v>0.06268360465765</v>
      </c>
      <c r="AT53" s="140">
        <v>0.04270681366324425</v>
      </c>
      <c r="AU53" s="140">
        <v>0.03246760368347168</v>
      </c>
      <c r="AV53" s="140">
        <v>0.045862168073654175</v>
      </c>
      <c r="AW53" s="140">
        <v>0.029139427468180656</v>
      </c>
      <c r="AX53" s="140">
        <v>0.10559310764074326</v>
      </c>
      <c r="AY53" s="140">
        <v>0.02144930139183998</v>
      </c>
      <c r="AZ53" s="140">
        <v>0.022874444723129272</v>
      </c>
      <c r="BA53" s="140">
        <v>0.009849853813648224</v>
      </c>
      <c r="BB53" s="140">
        <v>0.036521248519420624</v>
      </c>
      <c r="BC53" s="140">
        <v>0.015291379764676094</v>
      </c>
      <c r="BD53" s="140">
        <v>0.008305944502353668</v>
      </c>
      <c r="BE53" s="140">
        <v>0.02268434315919876</v>
      </c>
      <c r="BF53" s="140">
        <v>0.01413390040397644</v>
      </c>
      <c r="BG53" s="140">
        <v>0.015625</v>
      </c>
      <c r="BH53" s="140">
        <v>0.01728365756571293</v>
      </c>
      <c r="BI53" s="140">
        <v>0.0</v>
      </c>
      <c r="BJ53" s="140">
        <v>0.02416829951107502</v>
      </c>
      <c r="BK53" s="140">
        <v>0.003379358211532235</v>
      </c>
      <c r="BL53" s="140">
        <v>0.010229581035673618</v>
      </c>
      <c r="BM53" s="140">
        <v>0.04393327981233597</v>
      </c>
      <c r="BN53" s="140">
        <v>0.022426167502999306</v>
      </c>
    </row>
    <row r="54" ht="13.5" customHeight="1">
      <c r="A54" s="11" t="s">
        <v>165</v>
      </c>
      <c r="B54" s="11" t="s">
        <v>166</v>
      </c>
      <c r="C54" s="12" t="s">
        <v>83</v>
      </c>
      <c r="D54" s="140">
        <v>0.9565690755844116</v>
      </c>
      <c r="E54" s="140">
        <v>0.5878045558929443</v>
      </c>
      <c r="F54" s="140">
        <v>0.6323985457420349</v>
      </c>
      <c r="G54" s="140">
        <v>0.7600480914115906</v>
      </c>
      <c r="H54" s="140">
        <v>0.9047595858573914</v>
      </c>
      <c r="I54" s="140">
        <v>0.7326052188873291</v>
      </c>
      <c r="J54" s="140">
        <v>0.9031468033790588</v>
      </c>
      <c r="K54" s="140">
        <v>0.7830219864845276</v>
      </c>
      <c r="L54" s="140">
        <v>0.3279838263988495</v>
      </c>
      <c r="M54" s="140">
        <v>1.0</v>
      </c>
      <c r="N54" s="140">
        <v>0.7299256324768066</v>
      </c>
      <c r="O54" s="140">
        <v>0.6951932311058044</v>
      </c>
      <c r="P54" s="140">
        <v>1.0</v>
      </c>
      <c r="Q54" s="141"/>
      <c r="R54" s="141"/>
      <c r="S54" s="140">
        <v>1.0</v>
      </c>
      <c r="T54" s="140">
        <v>0.8955848813056946</v>
      </c>
      <c r="U54" s="141"/>
      <c r="V54" s="140">
        <v>0.7670310139656067</v>
      </c>
      <c r="W54" s="140">
        <v>1.0</v>
      </c>
      <c r="X54" s="140">
        <v>1.0</v>
      </c>
      <c r="Y54" s="140">
        <v>0.699999988079071</v>
      </c>
      <c r="Z54" s="140">
        <v>1.0</v>
      </c>
      <c r="AA54" s="140">
        <v>0.8115362524986267</v>
      </c>
      <c r="AB54" s="140">
        <v>0.5</v>
      </c>
      <c r="AC54" s="140">
        <v>0.9188914895057678</v>
      </c>
      <c r="AD54" s="140">
        <v>0.8765027523040771</v>
      </c>
      <c r="AE54" s="140">
        <v>0.11203616112470627</v>
      </c>
      <c r="AF54" s="140">
        <v>1.0</v>
      </c>
      <c r="AG54" s="140">
        <v>1.0</v>
      </c>
      <c r="AH54" s="140">
        <v>0.9423853158950806</v>
      </c>
      <c r="AI54" s="140">
        <v>1.0</v>
      </c>
      <c r="AJ54" s="140">
        <v>0.3878740668296814</v>
      </c>
      <c r="AK54" s="140">
        <v>0.7079851031303406</v>
      </c>
      <c r="AL54" s="140">
        <v>0.967621386051178</v>
      </c>
      <c r="AM54" s="140">
        <v>1.0</v>
      </c>
      <c r="AN54" s="140">
        <v>1.0</v>
      </c>
      <c r="AO54" s="140">
        <v>0.8701461553573608</v>
      </c>
      <c r="AP54" s="140">
        <v>1.0</v>
      </c>
      <c r="AQ54" s="140">
        <v>1.0</v>
      </c>
      <c r="AR54" s="140">
        <v>0.4000000059604645</v>
      </c>
      <c r="AS54" s="140">
        <v>1.0</v>
      </c>
      <c r="AT54" s="140">
        <v>0.7335700392723083</v>
      </c>
      <c r="AU54" s="140">
        <v>0.9543285965919495</v>
      </c>
      <c r="AV54" s="140">
        <v>1.0</v>
      </c>
      <c r="AW54" s="140">
        <v>1.0</v>
      </c>
      <c r="AX54" s="140">
        <v>1.0</v>
      </c>
      <c r="AY54" s="140">
        <v>0.7010124325752258</v>
      </c>
      <c r="AZ54" s="140">
        <v>0.6793887615203857</v>
      </c>
      <c r="BA54" s="140">
        <v>0.8482492566108704</v>
      </c>
      <c r="BB54" s="140">
        <v>1.0</v>
      </c>
      <c r="BC54" s="140">
        <v>1.0</v>
      </c>
      <c r="BD54" s="140">
        <v>1.0</v>
      </c>
      <c r="BE54" s="140">
        <v>1.0</v>
      </c>
      <c r="BF54" s="140">
        <v>1.0</v>
      </c>
      <c r="BG54" s="140">
        <v>1.0</v>
      </c>
      <c r="BH54" s="140">
        <v>0.8235065937042236</v>
      </c>
      <c r="BI54" s="140">
        <v>1.0</v>
      </c>
      <c r="BJ54" s="140">
        <v>0.5</v>
      </c>
      <c r="BK54" s="140">
        <v>1.0</v>
      </c>
      <c r="BL54" s="140">
        <v>1.0</v>
      </c>
      <c r="BM54" s="140">
        <v>1.0</v>
      </c>
      <c r="BN54" s="140"/>
    </row>
    <row r="55" ht="13.5" customHeight="1">
      <c r="A55" s="11" t="s">
        <v>167</v>
      </c>
      <c r="B55" s="11" t="s">
        <v>168</v>
      </c>
      <c r="C55" s="12" t="s">
        <v>169</v>
      </c>
      <c r="D55" s="134">
        <v>2.2588000297546387</v>
      </c>
      <c r="E55" s="134">
        <v>2.1671345233917236</v>
      </c>
      <c r="F55" s="134">
        <v>2.1227142810821533</v>
      </c>
      <c r="G55" s="134">
        <v>2.1419179439544678</v>
      </c>
      <c r="H55" s="134">
        <v>2.2808213233947754</v>
      </c>
      <c r="I55" s="134">
        <v>2.2970550060272217</v>
      </c>
      <c r="J55" s="134">
        <v>2.571148157119751</v>
      </c>
      <c r="K55" s="134">
        <v>1.9723256826400757</v>
      </c>
      <c r="L55" s="134">
        <v>2.016312837600708</v>
      </c>
      <c r="M55" s="134">
        <v>2.3487942218780518</v>
      </c>
      <c r="N55" s="134">
        <v>2.2181215286254883</v>
      </c>
      <c r="O55" s="134">
        <v>2.1607306003570557</v>
      </c>
      <c r="P55" s="134">
        <v>2.2515878677368164</v>
      </c>
      <c r="Q55" s="135"/>
      <c r="R55" s="135"/>
      <c r="S55" s="134">
        <v>2.2935619354248047</v>
      </c>
      <c r="T55" s="134">
        <v>2.3710391521453857</v>
      </c>
      <c r="U55" s="135"/>
      <c r="V55" s="134">
        <v>2.195080280303955</v>
      </c>
      <c r="W55" s="134">
        <v>2.3772342205047607</v>
      </c>
      <c r="X55" s="134">
        <v>2.2384564876556396</v>
      </c>
      <c r="Y55" s="134">
        <v>2.360856056213379</v>
      </c>
      <c r="Z55" s="134">
        <v>2.2259714603424072</v>
      </c>
      <c r="AA55" s="134">
        <v>2.143415927886963</v>
      </c>
      <c r="AB55" s="134">
        <v>2.083380699157715</v>
      </c>
      <c r="AC55" s="134">
        <v>2.339674949645996</v>
      </c>
      <c r="AD55" s="134">
        <v>2.2494986057281494</v>
      </c>
      <c r="AE55" s="134">
        <v>2.0798285007476807</v>
      </c>
      <c r="AF55" s="134">
        <v>2.125093460083008</v>
      </c>
      <c r="AG55" s="134">
        <v>2.2161152362823486</v>
      </c>
      <c r="AH55" s="134">
        <v>2.2910616397857666</v>
      </c>
      <c r="AI55" s="134">
        <v>1.8415448665618896</v>
      </c>
      <c r="AJ55" s="134">
        <v>2.1026058197021484</v>
      </c>
      <c r="AK55" s="134">
        <v>2.1918561458587646</v>
      </c>
      <c r="AL55" s="134">
        <v>2.1535348892211914</v>
      </c>
      <c r="AM55" s="134">
        <v>2.108379364013672</v>
      </c>
      <c r="AN55" s="134">
        <v>2.3157334327697754</v>
      </c>
      <c r="AO55" s="134">
        <v>2.2857143878936768</v>
      </c>
      <c r="AP55" s="134">
        <v>2.227325439453125</v>
      </c>
      <c r="AQ55" s="134">
        <v>2.491888999938965</v>
      </c>
      <c r="AR55" s="134">
        <v>2.2220754623413086</v>
      </c>
      <c r="AS55" s="134">
        <v>2.274596929550171</v>
      </c>
      <c r="AT55" s="134">
        <v>2.230689764022827</v>
      </c>
      <c r="AU55" s="134">
        <v>2.0612423419952393</v>
      </c>
      <c r="AV55" s="134">
        <v>1.9712320566177368</v>
      </c>
      <c r="AW55" s="134">
        <v>2.3107473850250244</v>
      </c>
      <c r="AX55" s="134">
        <v>2.3630661964416504</v>
      </c>
      <c r="AY55" s="134">
        <v>2.051548480987549</v>
      </c>
      <c r="AZ55" s="134">
        <v>2.385495901107788</v>
      </c>
      <c r="BA55" s="134">
        <v>2.0003271102905273</v>
      </c>
      <c r="BB55" s="134">
        <v>2.1216509342193604</v>
      </c>
      <c r="BC55" s="134">
        <v>2.3754935264587402</v>
      </c>
      <c r="BD55" s="134">
        <v>1.8282901048660278</v>
      </c>
      <c r="BE55" s="134">
        <v>2.0147690773010254</v>
      </c>
      <c r="BF55" s="134">
        <v>2.2581045627593994</v>
      </c>
      <c r="BG55" s="134">
        <v>2.0237154960632324</v>
      </c>
      <c r="BH55" s="134">
        <v>2.1739115715026855</v>
      </c>
      <c r="BI55" s="134">
        <v>2.0</v>
      </c>
      <c r="BJ55" s="134">
        <v>2.3558409214019775</v>
      </c>
      <c r="BK55" s="134">
        <v>1.9137922525405884</v>
      </c>
      <c r="BL55" s="134">
        <v>2.02289080619812</v>
      </c>
      <c r="BM55" s="134">
        <v>2.421891689300537</v>
      </c>
      <c r="BN55" s="134">
        <v>2.2215120792388916</v>
      </c>
    </row>
    <row r="56" ht="13.5" customHeight="1">
      <c r="A56" s="11" t="s">
        <v>170</v>
      </c>
      <c r="B56" s="11" t="s">
        <v>171</v>
      </c>
      <c r="C56" s="12" t="s">
        <v>83</v>
      </c>
      <c r="D56" s="134">
        <v>0.9063370227813721</v>
      </c>
      <c r="E56" s="134">
        <v>0.9330286383628845</v>
      </c>
      <c r="F56" s="134">
        <v>0.7311041355133057</v>
      </c>
      <c r="G56" s="134">
        <v>0.7500428557395935</v>
      </c>
      <c r="H56" s="134">
        <v>0.887461245059967</v>
      </c>
      <c r="I56" s="134">
        <v>0.809473991394043</v>
      </c>
      <c r="J56" s="134">
        <v>0.7177374958992004</v>
      </c>
      <c r="K56" s="134">
        <v>0.844347357749939</v>
      </c>
      <c r="L56" s="134">
        <v>0.7661203145980835</v>
      </c>
      <c r="M56" s="134">
        <v>0.8615679740905762</v>
      </c>
      <c r="N56" s="134">
        <v>0.8905376195907593</v>
      </c>
      <c r="O56" s="134">
        <v>0.809057891368866</v>
      </c>
      <c r="P56" s="134">
        <v>0.8262377977371216</v>
      </c>
      <c r="Q56" s="135"/>
      <c r="R56" s="135"/>
      <c r="S56" s="134">
        <v>0.8501651287078857</v>
      </c>
      <c r="T56" s="134">
        <v>0.8590549826622009</v>
      </c>
      <c r="U56" s="135"/>
      <c r="V56" s="134">
        <v>0.976828396320343</v>
      </c>
      <c r="W56" s="134">
        <v>0.8696447610855103</v>
      </c>
      <c r="X56" s="134">
        <v>0.9193382263183594</v>
      </c>
      <c r="Y56" s="134">
        <v>0.9025591611862183</v>
      </c>
      <c r="Z56" s="134">
        <v>0.859512448310852</v>
      </c>
      <c r="AA56" s="134">
        <v>0.9387466311454773</v>
      </c>
      <c r="AB56" s="134">
        <v>0.9315516352653503</v>
      </c>
      <c r="AC56" s="140">
        <v>0.8744739294052124</v>
      </c>
      <c r="AD56" s="140">
        <v>0.8997913599014282</v>
      </c>
      <c r="AE56" s="140">
        <v>0.8785410523414612</v>
      </c>
      <c r="AF56" s="140">
        <v>0.7865639925003052</v>
      </c>
      <c r="AG56" s="140">
        <v>0.752529501914978</v>
      </c>
      <c r="AH56" s="140">
        <v>0.8495160937309265</v>
      </c>
      <c r="AI56" s="140">
        <v>0.9655424356460571</v>
      </c>
      <c r="AJ56" s="140">
        <v>0.8074253797531128</v>
      </c>
      <c r="AK56" s="140">
        <v>0.774899959564209</v>
      </c>
      <c r="AL56" s="140">
        <v>0.837827742099762</v>
      </c>
      <c r="AM56" s="140">
        <v>0.7980816960334778</v>
      </c>
      <c r="AN56" s="140">
        <v>0.7751661539077759</v>
      </c>
      <c r="AO56" s="140">
        <v>0.71875</v>
      </c>
      <c r="AP56" s="140">
        <v>0.8042424917221069</v>
      </c>
      <c r="AQ56" s="140">
        <v>0.8343693614006042</v>
      </c>
      <c r="AR56" s="140">
        <v>0.7096800208091736</v>
      </c>
      <c r="AS56" s="140">
        <v>0.8780009746551514</v>
      </c>
      <c r="AT56" s="140">
        <v>0.7692695260047913</v>
      </c>
      <c r="AU56" s="140">
        <v>0.8811734318733215</v>
      </c>
      <c r="AV56" s="140">
        <v>0.7624632716178894</v>
      </c>
      <c r="AW56" s="140">
        <v>0.9142178297042847</v>
      </c>
      <c r="AX56" s="140">
        <v>0.9031684994697571</v>
      </c>
      <c r="AY56" s="140">
        <v>0.8306170701980591</v>
      </c>
      <c r="AZ56" s="140">
        <v>0.8213214874267578</v>
      </c>
      <c r="BA56" s="140">
        <v>0.9057645797729492</v>
      </c>
      <c r="BB56" s="140">
        <v>0.7715883851051331</v>
      </c>
      <c r="BC56" s="140">
        <v>0.9470086097717285</v>
      </c>
      <c r="BD56" s="140">
        <v>0.8593212366104126</v>
      </c>
      <c r="BE56" s="140">
        <v>0.6933222413063049</v>
      </c>
      <c r="BF56" s="140">
        <v>0.8476507663726807</v>
      </c>
      <c r="BG56" s="140">
        <v>0.9309607744216919</v>
      </c>
      <c r="BH56" s="140">
        <v>0.839859664440155</v>
      </c>
      <c r="BI56" s="140">
        <v>0.7819656729698181</v>
      </c>
      <c r="BJ56" s="140">
        <v>0.8338188529014587</v>
      </c>
      <c r="BK56" s="140">
        <v>0.771116316318512</v>
      </c>
      <c r="BL56" s="140">
        <v>0.8366261720657349</v>
      </c>
      <c r="BM56" s="140">
        <v>0.8891541361808777</v>
      </c>
      <c r="BN56" s="140">
        <v>0.8712047934532166</v>
      </c>
    </row>
    <row r="57" ht="13.5" customHeight="1">
      <c r="A57" s="11" t="s">
        <v>172</v>
      </c>
      <c r="B57" s="11" t="s">
        <v>173</v>
      </c>
      <c r="C57" s="12" t="s">
        <v>83</v>
      </c>
      <c r="D57" s="140">
        <v>0.3494015634059906</v>
      </c>
      <c r="E57" s="140">
        <v>0.0</v>
      </c>
      <c r="F57" s="140">
        <v>0.16021743416786194</v>
      </c>
      <c r="G57" s="140">
        <v>0.19591781497001648</v>
      </c>
      <c r="H57" s="140">
        <v>0.10909392684698105</v>
      </c>
      <c r="I57" s="140">
        <v>0.0753403753042221</v>
      </c>
      <c r="J57" s="140">
        <v>0.3225634694099426</v>
      </c>
      <c r="K57" s="140">
        <v>0.02772868424654007</v>
      </c>
      <c r="L57" s="140">
        <v>0.16345937550067902</v>
      </c>
      <c r="M57" s="140">
        <v>0.2459852546453476</v>
      </c>
      <c r="N57" s="140">
        <v>0.3674444556236267</v>
      </c>
      <c r="O57" s="140">
        <v>0.2946867048740387</v>
      </c>
      <c r="P57" s="140">
        <v>0.32171547412872314</v>
      </c>
      <c r="Q57" s="141"/>
      <c r="R57" s="141"/>
      <c r="S57" s="140">
        <v>0.16732648015022278</v>
      </c>
      <c r="T57" s="140">
        <v>0.2568833827972412</v>
      </c>
      <c r="U57" s="141"/>
      <c r="V57" s="140">
        <v>1.0</v>
      </c>
      <c r="W57" s="140">
        <v>0.1340993195772171</v>
      </c>
      <c r="X57" s="140">
        <v>0.23997211456298828</v>
      </c>
      <c r="Y57" s="140">
        <v>0.25754860043525696</v>
      </c>
      <c r="Z57" s="140">
        <v>0.6353815197944641</v>
      </c>
      <c r="AA57" s="140">
        <v>1.0</v>
      </c>
      <c r="AB57" s="140">
        <v>1.0</v>
      </c>
      <c r="AC57" s="140">
        <v>0.4399944245815277</v>
      </c>
      <c r="AD57" s="140">
        <v>0.31543758511543274</v>
      </c>
      <c r="AE57" s="140">
        <v>0.5966068506240845</v>
      </c>
      <c r="AF57" s="140">
        <v>0.17091920971870422</v>
      </c>
      <c r="AG57" s="140">
        <v>0.18246766924858093</v>
      </c>
      <c r="AH57" s="140">
        <v>0.5030036568641663</v>
      </c>
      <c r="AI57" s="140">
        <v>0.9166175723075867</v>
      </c>
      <c r="AJ57" s="140">
        <v>0.3479519784450531</v>
      </c>
      <c r="AK57" s="140">
        <v>0.2708144187927246</v>
      </c>
      <c r="AL57" s="140">
        <v>0.38674432039260864</v>
      </c>
      <c r="AM57" s="140">
        <v>0.29677334427833557</v>
      </c>
      <c r="AN57" s="140">
        <v>0.43223053216934204</v>
      </c>
      <c r="AO57" s="140">
        <v>0.42783141136169434</v>
      </c>
      <c r="AP57" s="140">
        <v>0.5675669312477112</v>
      </c>
      <c r="AQ57" s="140">
        <v>0.20777614414691925</v>
      </c>
      <c r="AR57" s="140">
        <v>0.2727974057197571</v>
      </c>
      <c r="AS57" s="140">
        <v>0.4441593885421753</v>
      </c>
      <c r="AT57" s="140">
        <v>0.15439274907112122</v>
      </c>
      <c r="AU57" s="140">
        <v>0.0</v>
      </c>
      <c r="AV57" s="140">
        <v>0.2639063596725464</v>
      </c>
      <c r="AW57" s="140">
        <v>0.3608661890029907</v>
      </c>
      <c r="AX57" s="140">
        <v>0.4011417627334595</v>
      </c>
      <c r="AY57" s="140">
        <v>0.23988713324069977</v>
      </c>
      <c r="AZ57" s="140">
        <v>0.19236673414707184</v>
      </c>
      <c r="BA57" s="140">
        <v>0.20118005573749542</v>
      </c>
      <c r="BB57" s="140">
        <v>0.2661271095275879</v>
      </c>
      <c r="BC57" s="140">
        <v>0.0</v>
      </c>
      <c r="BD57" s="140">
        <v>0.0</v>
      </c>
      <c r="BE57" s="140">
        <v>0.4673151969909668</v>
      </c>
      <c r="BF57" s="140">
        <v>0.3405000865459442</v>
      </c>
      <c r="BG57" s="140">
        <v>0.5</v>
      </c>
      <c r="BH57" s="140">
        <v>0.67499178647995</v>
      </c>
      <c r="BI57" s="140">
        <v>0.0</v>
      </c>
      <c r="BJ57" s="140">
        <v>0.2820073068141937</v>
      </c>
      <c r="BK57" s="140">
        <v>0.1210201159119606</v>
      </c>
      <c r="BL57" s="140">
        <v>0.4049157202243805</v>
      </c>
      <c r="BM57" s="140">
        <v>0.2927683889865875</v>
      </c>
      <c r="BN57" s="140">
        <v>0.2429003268480301</v>
      </c>
    </row>
    <row r="58" ht="13.5" customHeight="1">
      <c r="A58" s="11" t="s">
        <v>488</v>
      </c>
      <c r="B58" s="11" t="s">
        <v>489</v>
      </c>
      <c r="C58" s="12" t="s">
        <v>83</v>
      </c>
      <c r="D58" s="140">
        <v>0.8999999761581421</v>
      </c>
      <c r="E58" s="140">
        <v>0.75</v>
      </c>
      <c r="F58" s="140">
        <v>0.5454545617103577</v>
      </c>
      <c r="G58" s="140">
        <v>1.0</v>
      </c>
      <c r="H58" s="140">
        <v>0.5</v>
      </c>
      <c r="I58" s="140">
        <v>0.40415215492248535</v>
      </c>
      <c r="J58" s="140">
        <v>0.6153593063354492</v>
      </c>
      <c r="K58" s="140">
        <v>0.8333333134651184</v>
      </c>
      <c r="L58" s="140">
        <v>0.6666666865348816</v>
      </c>
      <c r="M58" s="140">
        <v>1.0</v>
      </c>
      <c r="N58" s="140">
        <v>0.8482056260108948</v>
      </c>
      <c r="O58" s="140">
        <v>0.4646294116973877</v>
      </c>
      <c r="P58" s="140">
        <v>1.0</v>
      </c>
      <c r="Q58" s="141"/>
      <c r="R58" s="141"/>
      <c r="S58" s="140">
        <v>0.7758714556694031</v>
      </c>
      <c r="T58" s="140">
        <v>1.0</v>
      </c>
      <c r="U58" s="141"/>
      <c r="V58" s="140">
        <v>1.0</v>
      </c>
      <c r="W58" s="140">
        <v>0.6766769289970398</v>
      </c>
      <c r="X58" s="140">
        <v>1.0</v>
      </c>
      <c r="Y58" s="140">
        <v>1.0</v>
      </c>
      <c r="Z58" s="140">
        <v>0.8980963826179504</v>
      </c>
      <c r="AA58" s="140">
        <v>0.0</v>
      </c>
      <c r="AB58" s="140">
        <v>0.9305431246757507</v>
      </c>
      <c r="AC58" s="140">
        <v>0.8193212151527405</v>
      </c>
      <c r="AD58" s="140">
        <v>1.0</v>
      </c>
      <c r="AE58" s="140">
        <v>1.0</v>
      </c>
      <c r="AF58" s="140">
        <v>0.9807296395301819</v>
      </c>
      <c r="AG58" s="140">
        <v>1.0</v>
      </c>
      <c r="AH58" s="140">
        <v>0.8367711305618286</v>
      </c>
      <c r="AI58" s="140">
        <v>1.0</v>
      </c>
      <c r="AJ58" s="140">
        <v>1.0</v>
      </c>
      <c r="AK58" s="140">
        <v>1.0</v>
      </c>
      <c r="AL58" s="140">
        <v>1.0</v>
      </c>
      <c r="AM58" s="140">
        <v>0.5958883762359619</v>
      </c>
      <c r="AN58" s="140">
        <v>0.800000011920929</v>
      </c>
      <c r="AO58" s="140">
        <v>1.0</v>
      </c>
      <c r="AP58" s="140">
        <v>0.03622475638985634</v>
      </c>
      <c r="AQ58" s="140">
        <v>0.0</v>
      </c>
      <c r="AR58" s="140">
        <v>1.0</v>
      </c>
      <c r="AS58" s="140">
        <v>1.0</v>
      </c>
      <c r="AT58" s="140">
        <v>1.0</v>
      </c>
      <c r="AU58" s="140">
        <v>0.5771002173423767</v>
      </c>
      <c r="AV58" s="140">
        <v>0.9085522890090942</v>
      </c>
      <c r="AW58" s="140">
        <v>0.8333333134651184</v>
      </c>
      <c r="AX58" s="140">
        <v>1.0</v>
      </c>
      <c r="AY58" s="140">
        <v>0.9118879437446594</v>
      </c>
      <c r="AZ58" s="140">
        <v>0.6097995042800903</v>
      </c>
      <c r="BA58" s="140">
        <v>0.9587723016738892</v>
      </c>
      <c r="BB58" s="140">
        <v>1.0</v>
      </c>
      <c r="BC58" s="140">
        <v>0.0</v>
      </c>
      <c r="BD58" s="140">
        <v>1.0</v>
      </c>
      <c r="BE58" s="140">
        <v>0.9277042746543884</v>
      </c>
      <c r="BF58" s="140">
        <v>0.590914785861969</v>
      </c>
      <c r="BG58" s="140">
        <v>0.885546088218689</v>
      </c>
      <c r="BH58" s="140">
        <v>1.0</v>
      </c>
      <c r="BI58" s="140">
        <v>0.4232422709465027</v>
      </c>
      <c r="BJ58" s="140"/>
      <c r="BK58" s="140"/>
      <c r="BL58" s="140"/>
      <c r="BM58" s="140"/>
      <c r="BN58" s="140"/>
    </row>
    <row r="59" ht="13.5" customHeight="1">
      <c r="A59" s="11" t="s">
        <v>490</v>
      </c>
      <c r="B59" s="11" t="s">
        <v>491</v>
      </c>
      <c r="C59" s="12" t="s">
        <v>83</v>
      </c>
      <c r="D59" s="140">
        <v>0.7777777910232544</v>
      </c>
      <c r="E59" s="140">
        <v>1.0</v>
      </c>
      <c r="F59" s="140">
        <v>1.0</v>
      </c>
      <c r="G59" s="140">
        <v>1.0</v>
      </c>
      <c r="H59" s="140">
        <v>0.5875208973884583</v>
      </c>
      <c r="I59" s="140">
        <v>1.0</v>
      </c>
      <c r="J59" s="140">
        <v>0.5237707495689392</v>
      </c>
      <c r="K59" s="140">
        <v>0.8333333134651184</v>
      </c>
      <c r="L59" s="140">
        <v>1.0</v>
      </c>
      <c r="M59" s="140">
        <v>1.0</v>
      </c>
      <c r="N59" s="140">
        <v>1.0</v>
      </c>
      <c r="O59" s="140">
        <v>0.9292588233947754</v>
      </c>
      <c r="P59" s="140">
        <v>1.0</v>
      </c>
      <c r="Q59" s="141"/>
      <c r="R59" s="141"/>
      <c r="S59" s="140">
        <v>1.0</v>
      </c>
      <c r="T59" s="140">
        <v>1.0</v>
      </c>
      <c r="U59" s="141"/>
      <c r="V59" s="140">
        <v>1.0</v>
      </c>
      <c r="W59" s="140">
        <v>1.0</v>
      </c>
      <c r="X59" s="140">
        <v>1.0</v>
      </c>
      <c r="Y59" s="140">
        <v>1.0</v>
      </c>
      <c r="Z59" s="140">
        <v>1.0</v>
      </c>
      <c r="AA59" s="140">
        <v>1.0</v>
      </c>
      <c r="AB59" s="140">
        <v>1.0</v>
      </c>
      <c r="AC59" s="140">
        <v>0.925358772277832</v>
      </c>
      <c r="AD59" s="140">
        <v>1.0</v>
      </c>
      <c r="AE59" s="140">
        <v>1.0</v>
      </c>
      <c r="AF59" s="140">
        <v>1.0</v>
      </c>
      <c r="AG59" s="140">
        <v>1.0</v>
      </c>
      <c r="AH59" s="140">
        <v>1.0</v>
      </c>
      <c r="AI59" s="140">
        <v>1.0</v>
      </c>
      <c r="AJ59" s="140">
        <v>1.0</v>
      </c>
      <c r="AK59" s="140">
        <v>1.0</v>
      </c>
      <c r="AL59" s="140">
        <v>1.0</v>
      </c>
      <c r="AM59" s="140">
        <v>1.0</v>
      </c>
      <c r="AN59" s="140">
        <v>0.7625743746757507</v>
      </c>
      <c r="AO59" s="140">
        <v>1.0</v>
      </c>
      <c r="AP59" s="140">
        <v>0.0</v>
      </c>
      <c r="AQ59" s="140">
        <v>1.0</v>
      </c>
      <c r="AR59" s="140">
        <v>1.0</v>
      </c>
      <c r="AS59" s="140">
        <v>1.0</v>
      </c>
      <c r="AT59" s="140">
        <v>1.0</v>
      </c>
      <c r="AU59" s="140">
        <v>0.800000011920929</v>
      </c>
      <c r="AV59" s="140">
        <v>0.75</v>
      </c>
      <c r="AW59" s="140">
        <v>0.6631047129631042</v>
      </c>
      <c r="AX59" s="140">
        <v>0.8333333134651184</v>
      </c>
      <c r="AY59" s="140">
        <v>1.0</v>
      </c>
      <c r="AZ59" s="140">
        <v>0.9118879437446594</v>
      </c>
      <c r="BA59" s="140">
        <v>1.0</v>
      </c>
      <c r="BB59" s="140">
        <v>0.9587723016738892</v>
      </c>
      <c r="BC59" s="140">
        <v>1.0</v>
      </c>
      <c r="BD59" s="140">
        <v>1.0</v>
      </c>
      <c r="BE59" s="140">
        <v>1.0</v>
      </c>
      <c r="BF59" s="140">
        <v>1.0</v>
      </c>
      <c r="BG59" s="140">
        <v>0.5263234376907349</v>
      </c>
      <c r="BH59" s="140">
        <v>1.0</v>
      </c>
      <c r="BI59" s="140">
        <v>1.0</v>
      </c>
      <c r="BJ59" s="140">
        <v>0.6441894173622131</v>
      </c>
      <c r="BK59" s="140"/>
      <c r="BL59" s="140"/>
      <c r="BM59" s="140"/>
      <c r="BN59" s="140"/>
    </row>
    <row r="60" ht="13.5" customHeight="1">
      <c r="A60" s="11" t="s">
        <v>174</v>
      </c>
      <c r="B60" s="11" t="s">
        <v>175</v>
      </c>
      <c r="C60" s="12" t="s">
        <v>83</v>
      </c>
      <c r="D60" s="140">
        <v>0.554288387298584</v>
      </c>
      <c r="E60" s="140">
        <v>0.4901396632194519</v>
      </c>
      <c r="F60" s="140">
        <v>0.2537907361984253</v>
      </c>
      <c r="G60" s="140">
        <v>0.45664307475090027</v>
      </c>
      <c r="H60" s="140">
        <v>0.450668066740036</v>
      </c>
      <c r="I60" s="140">
        <v>0.39112144708633423</v>
      </c>
      <c r="J60" s="140">
        <v>0.23417331278324127</v>
      </c>
      <c r="K60" s="140">
        <v>0.3975188136100769</v>
      </c>
      <c r="L60" s="140">
        <v>0.3305217921733856</v>
      </c>
      <c r="M60" s="140">
        <v>0.4092200696468353</v>
      </c>
      <c r="N60" s="140">
        <v>0.5185452699661255</v>
      </c>
      <c r="O60" s="140">
        <v>0.4892135262489319</v>
      </c>
      <c r="P60" s="140">
        <v>0.5567673444747925</v>
      </c>
      <c r="Q60" s="141"/>
      <c r="R60" s="141"/>
      <c r="S60" s="140">
        <v>0.4671400487422943</v>
      </c>
      <c r="T60" s="140">
        <v>0.44418957829475403</v>
      </c>
      <c r="U60" s="141"/>
      <c r="V60" s="140">
        <v>0.3244025707244873</v>
      </c>
      <c r="W60" s="140">
        <v>0.3512134850025177</v>
      </c>
      <c r="X60" s="140">
        <v>0.41237691044807434</v>
      </c>
      <c r="Y60" s="140">
        <v>0.5238682627677917</v>
      </c>
      <c r="Z60" s="140">
        <v>0.4231291115283966</v>
      </c>
      <c r="AA60" s="140">
        <v>0.42869681119918823</v>
      </c>
      <c r="AB60" s="140">
        <v>0.4849708378314972</v>
      </c>
      <c r="AC60" s="140">
        <v>0.5106053352355957</v>
      </c>
      <c r="AD60" s="140">
        <v>0.4307442307472229</v>
      </c>
      <c r="AE60" s="140">
        <v>0.32721254229545593</v>
      </c>
      <c r="AF60" s="140">
        <v>0.3568122684955597</v>
      </c>
      <c r="AG60" s="140">
        <v>0.4996216893196106</v>
      </c>
      <c r="AH60" s="140">
        <v>0.6375138759613037</v>
      </c>
      <c r="AI60" s="140">
        <v>0.524671733379364</v>
      </c>
      <c r="AJ60" s="140">
        <v>0.41717174649238586</v>
      </c>
      <c r="AK60" s="140">
        <v>0.3903748393058777</v>
      </c>
      <c r="AL60" s="140">
        <v>0.4937364161014557</v>
      </c>
      <c r="AM60" s="140">
        <v>0.4194766581058502</v>
      </c>
      <c r="AN60" s="140">
        <v>0.430892676115036</v>
      </c>
      <c r="AO60" s="140">
        <v>0.4696866571903229</v>
      </c>
      <c r="AP60" s="140">
        <v>0.4818829596042633</v>
      </c>
      <c r="AQ60" s="140">
        <v>0.4106532037258148</v>
      </c>
      <c r="AR60" s="140">
        <v>0.47082316875457764</v>
      </c>
      <c r="AS60" s="140">
        <v>0.3136528432369232</v>
      </c>
      <c r="AT60" s="140">
        <v>0.39233076572418213</v>
      </c>
      <c r="AU60" s="140">
        <v>0.5906027555465698</v>
      </c>
      <c r="AV60" s="140">
        <v>0.3588123023509979</v>
      </c>
      <c r="AW60" s="140">
        <v>0.3541794419288635</v>
      </c>
      <c r="AX60" s="140">
        <v>0.6645070314407349</v>
      </c>
      <c r="AY60" s="140">
        <v>0.45431944727897644</v>
      </c>
      <c r="AZ60" s="140">
        <v>0.36383259296417236</v>
      </c>
      <c r="BA60" s="140">
        <v>0.5269715189933777</v>
      </c>
      <c r="BB60" s="140">
        <v>0.3781706392765045</v>
      </c>
      <c r="BC60" s="140">
        <v>0.36677974462509155</v>
      </c>
      <c r="BD60" s="140">
        <v>0.2864149808883667</v>
      </c>
      <c r="BE60" s="140">
        <v>0.318591445684433</v>
      </c>
      <c r="BF60" s="140">
        <v>0.4457561671733856</v>
      </c>
      <c r="BG60" s="140">
        <v>0.33831116557121277</v>
      </c>
      <c r="BH60" s="140">
        <v>0.2663949131965637</v>
      </c>
      <c r="BI60" s="140">
        <v>0.2956714928150177</v>
      </c>
      <c r="BJ60" s="140">
        <v>0.24623310565948486</v>
      </c>
      <c r="BK60" s="140">
        <v>0.3412192761898041</v>
      </c>
      <c r="BL60" s="140">
        <v>0.40738120675086975</v>
      </c>
      <c r="BM60" s="140">
        <v>0.5271146297454834</v>
      </c>
      <c r="BN60" s="140">
        <v>0.5343637466430664</v>
      </c>
    </row>
    <row r="61" ht="13.5" customHeight="1">
      <c r="A61" s="112" t="s">
        <v>176</v>
      </c>
      <c r="B61" s="113" t="s">
        <v>177</v>
      </c>
      <c r="C61" s="114" t="s">
        <v>178</v>
      </c>
      <c r="D61" s="113">
        <v>4.329280376434326</v>
      </c>
      <c r="E61" s="113">
        <v>4.290783882141113</v>
      </c>
      <c r="F61" s="113">
        <v>3.8383383750915527</v>
      </c>
      <c r="G61" s="113">
        <v>4.249258041381836</v>
      </c>
      <c r="H61" s="113">
        <v>4.387803554534912</v>
      </c>
      <c r="I61" s="113">
        <v>4.065278053283691</v>
      </c>
      <c r="J61" s="113">
        <v>3.847646951675415</v>
      </c>
      <c r="K61" s="113">
        <v>4.283369064331055</v>
      </c>
      <c r="L61" s="113">
        <v>4.079219341278076</v>
      </c>
      <c r="M61" s="113">
        <v>4.550704479217529</v>
      </c>
      <c r="N61" s="113">
        <v>4.4502153396606445</v>
      </c>
      <c r="O61" s="113">
        <v>4.370431900024414</v>
      </c>
      <c r="P61" s="113">
        <v>4.510728359222412</v>
      </c>
      <c r="Q61" s="137"/>
      <c r="R61" s="137"/>
      <c r="S61" s="113">
        <v>4.473188877105713</v>
      </c>
      <c r="T61" s="113">
        <v>4.417018413543701</v>
      </c>
      <c r="U61" s="137"/>
      <c r="V61" s="113">
        <v>4.131690979003906</v>
      </c>
      <c r="W61" s="113">
        <v>4.413037300109863</v>
      </c>
      <c r="X61" s="113">
        <v>4.418669700622559</v>
      </c>
      <c r="Y61" s="113">
        <v>4.556941032409668</v>
      </c>
      <c r="Z61" s="113">
        <v>4.40407133102417</v>
      </c>
      <c r="AA61" s="113">
        <v>4.278721809387207</v>
      </c>
      <c r="AB61" s="113">
        <v>4.552002906799316</v>
      </c>
      <c r="AC61" s="113">
        <v>4.559696197509766</v>
      </c>
      <c r="AD61" s="113">
        <v>4.469174385070801</v>
      </c>
      <c r="AE61" s="113">
        <v>4.6969990730285645</v>
      </c>
      <c r="AF61" s="113">
        <v>4.55129861831665</v>
      </c>
      <c r="AG61" s="113">
        <v>4.414036750793457</v>
      </c>
      <c r="AH61" s="113">
        <v>4.575133800506592</v>
      </c>
      <c r="AI61" s="113">
        <v>4.274839878082275</v>
      </c>
      <c r="AJ61" s="113">
        <v>4.218881607055664</v>
      </c>
      <c r="AK61" s="113">
        <v>3.9801013469696045</v>
      </c>
      <c r="AL61" s="113">
        <v>4.1610212326049805</v>
      </c>
      <c r="AM61" s="113">
        <v>3.915403127670288</v>
      </c>
      <c r="AN61" s="113">
        <v>4.302858829498291</v>
      </c>
      <c r="AO61" s="113">
        <v>4.383094787597656</v>
      </c>
      <c r="AP61" s="113">
        <v>4.409776210784912</v>
      </c>
      <c r="AQ61" s="113">
        <v>4.095015525817871</v>
      </c>
      <c r="AR61" s="113">
        <v>4.177653789520264</v>
      </c>
      <c r="AS61" s="113">
        <v>4.162798881530762</v>
      </c>
      <c r="AT61" s="113">
        <v>4.041433811187744</v>
      </c>
      <c r="AU61" s="113">
        <v>4.442700386047363</v>
      </c>
      <c r="AV61" s="113">
        <v>4.174854278564453</v>
      </c>
      <c r="AW61" s="113">
        <v>4.200379848480225</v>
      </c>
      <c r="AX61" s="113">
        <v>4.722081184387207</v>
      </c>
      <c r="AY61" s="113">
        <v>4.455216407775879</v>
      </c>
      <c r="AZ61" s="113">
        <v>4.244711875915527</v>
      </c>
      <c r="BA61" s="113">
        <v>4.323287487030029</v>
      </c>
      <c r="BB61" s="113">
        <v>4.1680779457092285</v>
      </c>
      <c r="BC61" s="113">
        <v>4.073126316070557</v>
      </c>
      <c r="BD61" s="113">
        <v>4.102254390716553</v>
      </c>
      <c r="BE61" s="113">
        <v>3.9839353561401367</v>
      </c>
      <c r="BF61" s="113">
        <v>4.062134265899658</v>
      </c>
      <c r="BG61" s="113">
        <v>4.321768283843994</v>
      </c>
      <c r="BH61" s="113">
        <v>3.949009656906128</v>
      </c>
      <c r="BI61" s="113">
        <v>4.094141483306885</v>
      </c>
      <c r="BJ61" s="113">
        <v>4.102487564086914</v>
      </c>
      <c r="BK61" s="113">
        <v>4.459466457366943</v>
      </c>
      <c r="BL61" s="113">
        <v>3.978055238723755</v>
      </c>
      <c r="BM61" s="113">
        <v>4.588629245758057</v>
      </c>
      <c r="BN61" s="113">
        <v>4.589244842529297</v>
      </c>
    </row>
    <row r="62" ht="13.5" customHeight="1">
      <c r="A62" s="19" t="s">
        <v>179</v>
      </c>
      <c r="B62" s="19" t="s">
        <v>180</v>
      </c>
      <c r="C62" s="20" t="s">
        <v>181</v>
      </c>
      <c r="D62" s="138">
        <v>1.8905308246612549</v>
      </c>
      <c r="E62" s="138">
        <v>1.8445547819137573</v>
      </c>
      <c r="F62" s="138">
        <v>1.63369619846344</v>
      </c>
      <c r="G62" s="138">
        <v>1.8993756771087646</v>
      </c>
      <c r="H62" s="138">
        <v>1.9109030961990356</v>
      </c>
      <c r="I62" s="138">
        <v>1.9155497550964355</v>
      </c>
      <c r="J62" s="138">
        <v>2.014951705932617</v>
      </c>
      <c r="K62" s="138">
        <v>1.8770065307617188</v>
      </c>
      <c r="L62" s="138">
        <v>1.8525348901748657</v>
      </c>
      <c r="M62" s="138">
        <v>2.0052742958068848</v>
      </c>
      <c r="N62" s="138">
        <v>1.928477168083191</v>
      </c>
      <c r="O62" s="138">
        <v>1.8806477785110474</v>
      </c>
      <c r="P62" s="138">
        <v>1.9673657417297363</v>
      </c>
      <c r="Q62" s="139"/>
      <c r="R62" s="139"/>
      <c r="S62" s="138">
        <v>2.051894426345825</v>
      </c>
      <c r="T62" s="138">
        <v>2.0483293533325195</v>
      </c>
      <c r="U62" s="139"/>
      <c r="V62" s="138">
        <v>1.7889219522476196</v>
      </c>
      <c r="W62" s="138">
        <v>2.009874105453491</v>
      </c>
      <c r="X62" s="138">
        <v>2.0127439498901367</v>
      </c>
      <c r="Y62" s="138">
        <v>2.096210241317749</v>
      </c>
      <c r="Z62" s="138">
        <v>2.0404717922210693</v>
      </c>
      <c r="AA62" s="138">
        <v>2.006553888320923</v>
      </c>
      <c r="AB62" s="138">
        <v>2.0823512077331543</v>
      </c>
      <c r="AC62" s="138">
        <v>1.9880281686782837</v>
      </c>
      <c r="AD62" s="138">
        <v>2.048250913619995</v>
      </c>
      <c r="AE62" s="138">
        <v>2.135302782058716</v>
      </c>
      <c r="AF62" s="138">
        <v>2.0345823764801025</v>
      </c>
      <c r="AG62" s="138">
        <v>2.1359570026397705</v>
      </c>
      <c r="AH62" s="138">
        <v>2.150089740753174</v>
      </c>
      <c r="AI62" s="138">
        <v>1.9137789011001587</v>
      </c>
      <c r="AJ62" s="138">
        <v>1.904478669166565</v>
      </c>
      <c r="AK62" s="138">
        <v>1.81869375705719</v>
      </c>
      <c r="AL62" s="138">
        <v>2.000380277633667</v>
      </c>
      <c r="AM62" s="138">
        <v>1.8029407262802124</v>
      </c>
      <c r="AN62" s="138">
        <v>2.002377986907959</v>
      </c>
      <c r="AO62" s="138">
        <v>2.0679402351379395</v>
      </c>
      <c r="AP62" s="138">
        <v>2.025453805923462</v>
      </c>
      <c r="AQ62" s="138">
        <v>1.8709288835525513</v>
      </c>
      <c r="AR62" s="138">
        <v>1.97762930393219</v>
      </c>
      <c r="AS62" s="138">
        <v>1.9602372646331787</v>
      </c>
      <c r="AT62" s="138">
        <v>1.9154603481292725</v>
      </c>
      <c r="AU62" s="138">
        <v>2.0217018127441406</v>
      </c>
      <c r="AV62" s="138">
        <v>1.9085497856140137</v>
      </c>
      <c r="AW62" s="138">
        <v>2.0133392810821533</v>
      </c>
      <c r="AX62" s="138">
        <v>2.233553886413574</v>
      </c>
      <c r="AY62" s="138">
        <v>2.0687320232391357</v>
      </c>
      <c r="AZ62" s="138">
        <v>2.0271060466766357</v>
      </c>
      <c r="BA62" s="138">
        <v>2.062304973602295</v>
      </c>
      <c r="BB62" s="138">
        <v>1.890867829322815</v>
      </c>
      <c r="BC62" s="138">
        <v>1.9074347019195557</v>
      </c>
      <c r="BD62" s="138">
        <v>2.101982593536377</v>
      </c>
      <c r="BE62" s="138">
        <v>1.989097237586975</v>
      </c>
      <c r="BF62" s="138">
        <v>1.9752321243286133</v>
      </c>
      <c r="BG62" s="138">
        <v>2.0199129581451416</v>
      </c>
      <c r="BH62" s="138">
        <v>2.0312771797180176</v>
      </c>
      <c r="BI62" s="138">
        <v>1.9530985355377197</v>
      </c>
      <c r="BJ62" s="138">
        <v>1.9981273412704468</v>
      </c>
      <c r="BK62" s="138">
        <v>2.0667014122009277</v>
      </c>
      <c r="BL62" s="138">
        <v>1.872691035270691</v>
      </c>
      <c r="BM62" s="138">
        <v>2.2975218296051025</v>
      </c>
      <c r="BN62" s="138">
        <v>2.1727218627929688</v>
      </c>
    </row>
    <row r="63" ht="13.5" customHeight="1">
      <c r="A63" s="11" t="s">
        <v>182</v>
      </c>
      <c r="B63" s="11" t="s">
        <v>183</v>
      </c>
      <c r="C63" s="12" t="s">
        <v>83</v>
      </c>
      <c r="D63" s="140">
        <v>0.2133089303970337</v>
      </c>
      <c r="E63" s="140">
        <v>0.24127517640590668</v>
      </c>
      <c r="F63" s="140">
        <v>0.14628911018371582</v>
      </c>
      <c r="G63" s="140">
        <v>0.3723192811012268</v>
      </c>
      <c r="H63" s="140">
        <v>0.22320042550563812</v>
      </c>
      <c r="I63" s="140">
        <v>0.32489094138145447</v>
      </c>
      <c r="J63" s="140">
        <v>0.2953449785709381</v>
      </c>
      <c r="K63" s="140">
        <v>0.24466849863529205</v>
      </c>
      <c r="L63" s="140">
        <v>0.20157869160175323</v>
      </c>
      <c r="M63" s="140">
        <v>0.24859313666820526</v>
      </c>
      <c r="N63" s="140">
        <v>0.19817575812339783</v>
      </c>
      <c r="O63" s="140">
        <v>0.2155773937702179</v>
      </c>
      <c r="P63" s="140">
        <v>0.1784043312072754</v>
      </c>
      <c r="Q63" s="141"/>
      <c r="R63" s="141"/>
      <c r="S63" s="140">
        <v>0.2745383679866791</v>
      </c>
      <c r="T63" s="140">
        <v>0.29718708992004395</v>
      </c>
      <c r="U63" s="141"/>
      <c r="V63" s="140">
        <v>0.13697168231010437</v>
      </c>
      <c r="W63" s="140">
        <v>0.20294620096683502</v>
      </c>
      <c r="X63" s="140">
        <v>0.17864660918712616</v>
      </c>
      <c r="Y63" s="140">
        <v>0.30883631110191345</v>
      </c>
      <c r="Z63" s="140">
        <v>0.240911602973938</v>
      </c>
      <c r="AA63" s="140">
        <v>0.24161235988140106</v>
      </c>
      <c r="AB63" s="140">
        <v>0.2640729248523712</v>
      </c>
      <c r="AC63" s="140">
        <v>0.306296706199646</v>
      </c>
      <c r="AD63" s="140">
        <v>0.3499351441860199</v>
      </c>
      <c r="AE63" s="140">
        <v>0.38956671953201294</v>
      </c>
      <c r="AF63" s="140">
        <v>0.29559677839279175</v>
      </c>
      <c r="AG63" s="140">
        <v>0.33019039034843445</v>
      </c>
      <c r="AH63" s="140">
        <v>0.4333650767803192</v>
      </c>
      <c r="AI63" s="140">
        <v>0.349638432264328</v>
      </c>
      <c r="AJ63" s="140">
        <v>0.2590716779232025</v>
      </c>
      <c r="AK63" s="140">
        <v>0.2504886984825134</v>
      </c>
      <c r="AL63" s="140">
        <v>0.3518170118331909</v>
      </c>
      <c r="AM63" s="140">
        <v>0.18184876441955566</v>
      </c>
      <c r="AN63" s="140">
        <v>0.2687704861164093</v>
      </c>
      <c r="AO63" s="140">
        <v>0.2795703411102295</v>
      </c>
      <c r="AP63" s="140">
        <v>0.33119866251945496</v>
      </c>
      <c r="AQ63" s="140">
        <v>0.2324846386909485</v>
      </c>
      <c r="AR63" s="140">
        <v>0.32597365975379944</v>
      </c>
      <c r="AS63" s="140">
        <v>0.22827176749706268</v>
      </c>
      <c r="AT63" s="140">
        <v>0.255906343460083</v>
      </c>
      <c r="AU63" s="140">
        <v>0.314296156167984</v>
      </c>
      <c r="AV63" s="140">
        <v>0.3151194155216217</v>
      </c>
      <c r="AW63" s="140">
        <v>0.30326494574546814</v>
      </c>
      <c r="AX63" s="140">
        <v>0.4877491593360901</v>
      </c>
      <c r="AY63" s="140">
        <v>0.3773146867752075</v>
      </c>
      <c r="AZ63" s="140">
        <v>0.31931421160697937</v>
      </c>
      <c r="BA63" s="140">
        <v>0.38011714816093445</v>
      </c>
      <c r="BB63" s="140">
        <v>0.36626920104026794</v>
      </c>
      <c r="BC63" s="140">
        <v>0.22993306815624237</v>
      </c>
      <c r="BD63" s="140">
        <v>0.32856282591819763</v>
      </c>
      <c r="BE63" s="140">
        <v>0.3182294964790344</v>
      </c>
      <c r="BF63" s="140">
        <v>0.24059419333934784</v>
      </c>
      <c r="BG63" s="140">
        <v>0.3306715488433838</v>
      </c>
      <c r="BH63" s="140">
        <v>0.29763516783714294</v>
      </c>
      <c r="BI63" s="140">
        <v>0.3149179220199585</v>
      </c>
      <c r="BJ63" s="140">
        <v>0.23808914422988892</v>
      </c>
      <c r="BK63" s="140">
        <v>0.38850629329681396</v>
      </c>
      <c r="BL63" s="140">
        <v>0.32134896516799927</v>
      </c>
      <c r="BM63" s="140">
        <v>0.5032845735549927</v>
      </c>
      <c r="BN63" s="140">
        <v>0.417816698551178</v>
      </c>
    </row>
    <row r="64" ht="13.5" customHeight="1">
      <c r="A64" s="11" t="s">
        <v>184</v>
      </c>
      <c r="B64" s="11" t="s">
        <v>185</v>
      </c>
      <c r="C64" s="12" t="s">
        <v>83</v>
      </c>
      <c r="D64" s="140">
        <v>0.9092483520507812</v>
      </c>
      <c r="E64" s="140">
        <v>0.9004509449005127</v>
      </c>
      <c r="F64" s="140">
        <v>0.7308382987976074</v>
      </c>
      <c r="G64" s="140">
        <v>0.8476698994636536</v>
      </c>
      <c r="H64" s="140">
        <v>0.904872477054596</v>
      </c>
      <c r="I64" s="140">
        <v>0.8285546898841858</v>
      </c>
      <c r="J64" s="140">
        <v>0.8603294491767883</v>
      </c>
      <c r="K64" s="140">
        <v>0.9100038409233093</v>
      </c>
      <c r="L64" s="140">
        <v>0.9621409177780151</v>
      </c>
      <c r="M64" s="140">
        <v>0.911226212978363</v>
      </c>
      <c r="N64" s="140">
        <v>0.8794852495193481</v>
      </c>
      <c r="O64" s="140">
        <v>0.886570155620575</v>
      </c>
      <c r="P64" s="140">
        <v>0.9543083310127258</v>
      </c>
      <c r="Q64" s="141"/>
      <c r="R64" s="141"/>
      <c r="S64" s="140">
        <v>0.9485750794410706</v>
      </c>
      <c r="T64" s="140">
        <v>0.9469110369682312</v>
      </c>
      <c r="U64" s="141"/>
      <c r="V64" s="140">
        <v>0.8308291435241699</v>
      </c>
      <c r="W64" s="140">
        <v>1.0</v>
      </c>
      <c r="X64" s="140">
        <v>0.9156714081764221</v>
      </c>
      <c r="Y64" s="140">
        <v>0.9255931377410889</v>
      </c>
      <c r="Z64" s="140">
        <v>0.9707934260368347</v>
      </c>
      <c r="AA64" s="140">
        <v>0.9654436707496643</v>
      </c>
      <c r="AB64" s="140">
        <v>1.0</v>
      </c>
      <c r="AC64" s="140">
        <v>0.9802145957946777</v>
      </c>
      <c r="AD64" s="140">
        <v>0.9372497797012329</v>
      </c>
      <c r="AE64" s="140">
        <v>0.9422318935394287</v>
      </c>
      <c r="AF64" s="140">
        <v>0.8935168385505676</v>
      </c>
      <c r="AG64" s="140">
        <v>0.9884904623031616</v>
      </c>
      <c r="AH64" s="140">
        <v>0.9568918347358704</v>
      </c>
      <c r="AI64" s="140">
        <v>0.9218680262565613</v>
      </c>
      <c r="AJ64" s="140">
        <v>0.997334361076355</v>
      </c>
      <c r="AK64" s="140">
        <v>0.9570313692092896</v>
      </c>
      <c r="AL64" s="140">
        <v>0.8746155500411987</v>
      </c>
      <c r="AM64" s="140">
        <v>0.8302856087684631</v>
      </c>
      <c r="AN64" s="140">
        <v>0.8742876052856445</v>
      </c>
      <c r="AO64" s="140">
        <v>0.9671409726142883</v>
      </c>
      <c r="AP64" s="140">
        <v>0.8505679965019226</v>
      </c>
      <c r="AQ64" s="140">
        <v>0.8768025040626526</v>
      </c>
      <c r="AR64" s="140">
        <v>0.9054379463195801</v>
      </c>
      <c r="AS64" s="140">
        <v>0.9236398935317993</v>
      </c>
      <c r="AT64" s="140">
        <v>0.7565203905105591</v>
      </c>
      <c r="AU64" s="140">
        <v>0.9108513593673706</v>
      </c>
      <c r="AV64" s="140">
        <v>0.9014676809310913</v>
      </c>
      <c r="AW64" s="140">
        <v>0.9256067276000977</v>
      </c>
      <c r="AX64" s="140">
        <v>0.9549934267997742</v>
      </c>
      <c r="AY64" s="140">
        <v>0.9134987592697144</v>
      </c>
      <c r="AZ64" s="140">
        <v>0.9437894225120544</v>
      </c>
      <c r="BA64" s="140">
        <v>0.9196800589561462</v>
      </c>
      <c r="BB64" s="140">
        <v>0.8427125215530396</v>
      </c>
      <c r="BC64" s="140">
        <v>0.7741323113441467</v>
      </c>
      <c r="BD64" s="140">
        <v>0.9268263578414917</v>
      </c>
      <c r="BE64" s="140">
        <v>0.9242029190063477</v>
      </c>
      <c r="BF64" s="140">
        <v>0.8770633339881897</v>
      </c>
      <c r="BG64" s="140">
        <v>0.9304050207138062</v>
      </c>
      <c r="BH64" s="140">
        <v>0.9258046746253967</v>
      </c>
      <c r="BI64" s="140">
        <v>0.921810507774353</v>
      </c>
      <c r="BJ64" s="140">
        <v>0.8937425017356873</v>
      </c>
      <c r="BK64" s="140">
        <v>0.9580573439598083</v>
      </c>
      <c r="BL64" s="140">
        <v>0.8552319407463074</v>
      </c>
      <c r="BM64" s="140">
        <v>0.9687326550483704</v>
      </c>
      <c r="BN64" s="140">
        <v>0.9551610350608826</v>
      </c>
    </row>
    <row r="65" ht="13.5" customHeight="1">
      <c r="A65" s="11" t="s">
        <v>186</v>
      </c>
      <c r="B65" s="11" t="s">
        <v>187</v>
      </c>
      <c r="C65" s="12" t="s">
        <v>83</v>
      </c>
      <c r="D65" s="140">
        <v>0.10966746509075165</v>
      </c>
      <c r="E65" s="140">
        <v>0.14353317022323608</v>
      </c>
      <c r="F65" s="140">
        <v>0.08478126674890518</v>
      </c>
      <c r="G65" s="140">
        <v>0.2057322859764099</v>
      </c>
      <c r="H65" s="140">
        <v>0.10842759162187576</v>
      </c>
      <c r="I65" s="140">
        <v>0.18982204794883728</v>
      </c>
      <c r="J65" s="140">
        <v>0.15596209466457367</v>
      </c>
      <c r="K65" s="140">
        <v>0.0816030204296112</v>
      </c>
      <c r="L65" s="140">
        <v>0.08558153361082077</v>
      </c>
      <c r="M65" s="140">
        <v>0.1396055370569229</v>
      </c>
      <c r="N65" s="140">
        <v>0.07515355944633484</v>
      </c>
      <c r="O65" s="140">
        <v>0.11081918329000473</v>
      </c>
      <c r="P65" s="140">
        <v>0.09735375642776489</v>
      </c>
      <c r="Q65" s="141"/>
      <c r="R65" s="141"/>
      <c r="S65" s="140">
        <v>0.12880614399909973</v>
      </c>
      <c r="T65" s="140">
        <v>0.20895686745643616</v>
      </c>
      <c r="U65" s="141"/>
      <c r="V65" s="140">
        <v>0.11071307212114334</v>
      </c>
      <c r="W65" s="140">
        <v>0.08553986996412277</v>
      </c>
      <c r="X65" s="140">
        <v>0.1393340528011322</v>
      </c>
      <c r="Y65" s="140">
        <v>0.1803378164768219</v>
      </c>
      <c r="Z65" s="140">
        <v>0.15319925546646118</v>
      </c>
      <c r="AA65" s="140">
        <v>0.14712505042552948</v>
      </c>
      <c r="AB65" s="140">
        <v>0.1855490505695343</v>
      </c>
      <c r="AC65" s="140">
        <v>0.12519358098506927</v>
      </c>
      <c r="AD65" s="140">
        <v>0.2055508941411972</v>
      </c>
      <c r="AE65" s="140">
        <v>0.25485533475875854</v>
      </c>
      <c r="AF65" s="140">
        <v>0.1781962364912033</v>
      </c>
      <c r="AG65" s="140">
        <v>0.25608739256858826</v>
      </c>
      <c r="AH65" s="140">
        <v>0.26078853011131287</v>
      </c>
      <c r="AI65" s="140">
        <v>0.18109384179115295</v>
      </c>
      <c r="AJ65" s="140">
        <v>0.1757379174232483</v>
      </c>
      <c r="AK65" s="140">
        <v>0.14716944098472595</v>
      </c>
      <c r="AL65" s="140">
        <v>0.22309179604053497</v>
      </c>
      <c r="AM65" s="140">
        <v>0.14795996248722076</v>
      </c>
      <c r="AN65" s="140">
        <v>0.11415468156337738</v>
      </c>
      <c r="AO65" s="140">
        <v>0.21061812341213226</v>
      </c>
      <c r="AP65" s="140">
        <v>0.22138851881027222</v>
      </c>
      <c r="AQ65" s="140">
        <v>0.10527351498603821</v>
      </c>
      <c r="AR65" s="140">
        <v>0.16135163605213165</v>
      </c>
      <c r="AS65" s="140">
        <v>0.13590434193611145</v>
      </c>
      <c r="AT65" s="140">
        <v>0.186254620552063</v>
      </c>
      <c r="AU65" s="140">
        <v>0.19884471595287323</v>
      </c>
      <c r="AV65" s="140">
        <v>0.22466027736663818</v>
      </c>
      <c r="AW65" s="140">
        <v>0.1287902146577835</v>
      </c>
      <c r="AX65" s="140">
        <v>0.27054229378700256</v>
      </c>
      <c r="AY65" s="140">
        <v>0.22534756362438202</v>
      </c>
      <c r="AZ65" s="140">
        <v>0.2058008760213852</v>
      </c>
      <c r="BA65" s="140">
        <v>0.23812974989414215</v>
      </c>
      <c r="BB65" s="140">
        <v>0.22699332237243652</v>
      </c>
      <c r="BC65" s="140">
        <v>0.19695529341697693</v>
      </c>
      <c r="BD65" s="140">
        <v>0.24705088138580322</v>
      </c>
      <c r="BE65" s="140">
        <v>0.24227194488048553</v>
      </c>
      <c r="BF65" s="140">
        <v>0.18365620076656342</v>
      </c>
      <c r="BG65" s="140">
        <v>0.2378298044204712</v>
      </c>
      <c r="BH65" s="140">
        <v>0.18233156204223633</v>
      </c>
      <c r="BI65" s="140">
        <v>0.18925754725933075</v>
      </c>
      <c r="BJ65" s="140">
        <v>0.20028086006641388</v>
      </c>
      <c r="BK65" s="140">
        <v>0.1801028549671173</v>
      </c>
      <c r="BL65" s="140">
        <v>0.16413187980651855</v>
      </c>
      <c r="BM65" s="140">
        <v>0.3579041361808777</v>
      </c>
      <c r="BN65" s="140">
        <v>0.2804650664329529</v>
      </c>
    </row>
    <row r="66" ht="13.5" customHeight="1">
      <c r="A66" s="11" t="s">
        <v>188</v>
      </c>
      <c r="B66" s="11" t="s">
        <v>189</v>
      </c>
      <c r="C66" s="12" t="s">
        <v>83</v>
      </c>
      <c r="D66" s="140">
        <v>0.938033938407898</v>
      </c>
      <c r="E66" s="140">
        <v>0.9924783706665039</v>
      </c>
      <c r="F66" s="140">
        <v>0.8056005835533142</v>
      </c>
      <c r="G66" s="140">
        <v>0.8268409371376038</v>
      </c>
      <c r="H66" s="140">
        <v>0.9194307923316956</v>
      </c>
      <c r="I66" s="140">
        <v>0.7093748450279236</v>
      </c>
      <c r="J66" s="140">
        <v>0.9498732089996338</v>
      </c>
      <c r="K66" s="140">
        <v>0.7932429313659668</v>
      </c>
      <c r="L66" s="140">
        <v>0.9115020632743835</v>
      </c>
      <c r="M66" s="140">
        <v>1.0</v>
      </c>
      <c r="N66" s="140">
        <v>0.9879527688026428</v>
      </c>
      <c r="O66" s="140">
        <v>0.7702877521514893</v>
      </c>
      <c r="P66" s="140">
        <v>0.9889361262321472</v>
      </c>
      <c r="Q66" s="141"/>
      <c r="R66" s="141"/>
      <c r="S66" s="140">
        <v>1.0</v>
      </c>
      <c r="T66" s="140">
        <v>0.8879664540290833</v>
      </c>
      <c r="U66" s="141"/>
      <c r="V66" s="140">
        <v>0.854274332523346</v>
      </c>
      <c r="W66" s="140">
        <v>1.0</v>
      </c>
      <c r="X66" s="140">
        <v>0.9459808468818665</v>
      </c>
      <c r="Y66" s="140">
        <v>1.0</v>
      </c>
      <c r="Z66" s="140">
        <v>1.0</v>
      </c>
      <c r="AA66" s="140">
        <v>0.9431877732276917</v>
      </c>
      <c r="AB66" s="140">
        <v>0.8819227814674377</v>
      </c>
      <c r="AC66" s="140">
        <v>0.9005311131477356</v>
      </c>
      <c r="AD66" s="140">
        <v>0.9558960795402527</v>
      </c>
      <c r="AE66" s="140">
        <v>0.8825384378433228</v>
      </c>
      <c r="AF66" s="140">
        <v>0.904557466506958</v>
      </c>
      <c r="AG66" s="140">
        <v>0.9345971941947937</v>
      </c>
      <c r="AH66" s="140">
        <v>0.9522433280944824</v>
      </c>
      <c r="AI66" s="140">
        <v>0.9291595816612244</v>
      </c>
      <c r="AJ66" s="140">
        <v>0.9392741918563843</v>
      </c>
      <c r="AK66" s="140">
        <v>0.8921446204185486</v>
      </c>
      <c r="AL66" s="140">
        <v>0.8353890776634216</v>
      </c>
      <c r="AM66" s="140">
        <v>0.8752524852752686</v>
      </c>
      <c r="AN66" s="140">
        <v>0.9719868302345276</v>
      </c>
      <c r="AO66" s="140">
        <v>0.9750406742095947</v>
      </c>
      <c r="AP66" s="140">
        <v>0.8453107476234436</v>
      </c>
      <c r="AQ66" s="140">
        <v>0.8184141516685486</v>
      </c>
      <c r="AR66" s="140">
        <v>0.8109264373779297</v>
      </c>
      <c r="AS66" s="140">
        <v>0.8204976320266724</v>
      </c>
      <c r="AT66" s="140">
        <v>0.9253817796707153</v>
      </c>
      <c r="AU66" s="140">
        <v>0.9419680237770081</v>
      </c>
      <c r="AV66" s="140">
        <v>0.8292372226715088</v>
      </c>
      <c r="AW66" s="140">
        <v>0.9425999522209167</v>
      </c>
      <c r="AX66" s="140">
        <v>0.9790076017379761</v>
      </c>
      <c r="AY66" s="140">
        <v>0.8944861888885498</v>
      </c>
      <c r="AZ66" s="140">
        <v>0.8855311274528503</v>
      </c>
      <c r="BA66" s="140">
        <v>0.9221540689468384</v>
      </c>
      <c r="BB66" s="140">
        <v>0.8904435634613037</v>
      </c>
      <c r="BC66" s="140">
        <v>0.8032197952270508</v>
      </c>
      <c r="BD66" s="140">
        <v>0.9056360721588135</v>
      </c>
      <c r="BE66" s="140">
        <v>0.8981054425239563</v>
      </c>
      <c r="BF66" s="140">
        <v>0.9104183912277222</v>
      </c>
      <c r="BG66" s="140">
        <v>0.8435211777687073</v>
      </c>
      <c r="BH66" s="140">
        <v>0.997137725353241</v>
      </c>
      <c r="BI66" s="140">
        <v>0.9124661087989807</v>
      </c>
      <c r="BJ66" s="140">
        <v>0.873027503490448</v>
      </c>
      <c r="BK66" s="140">
        <v>0.9571436047554016</v>
      </c>
      <c r="BL66" s="140">
        <v>0.7679275870323181</v>
      </c>
      <c r="BM66" s="140">
        <v>0.9209054112434387</v>
      </c>
      <c r="BN66" s="140">
        <v>0.9200393557548523</v>
      </c>
    </row>
    <row r="67" ht="13.5" customHeight="1">
      <c r="A67" s="11" t="s">
        <v>190</v>
      </c>
      <c r="B67" s="11" t="s">
        <v>191</v>
      </c>
      <c r="C67" s="12" t="s">
        <v>83</v>
      </c>
      <c r="D67" s="140">
        <v>0.07212864607572556</v>
      </c>
      <c r="E67" s="140">
        <v>0.10201344639062881</v>
      </c>
      <c r="F67" s="140">
        <v>0.04213061183691025</v>
      </c>
      <c r="G67" s="140">
        <v>0.1400332897901535</v>
      </c>
      <c r="H67" s="140">
        <v>0.0894143208861351</v>
      </c>
      <c r="I67" s="140">
        <v>0.11752926558256149</v>
      </c>
      <c r="J67" s="140">
        <v>0.1223270520567894</v>
      </c>
      <c r="K67" s="140">
        <v>0.07274935394525528</v>
      </c>
      <c r="L67" s="140">
        <v>0.05429133400321007</v>
      </c>
      <c r="M67" s="140">
        <v>0.10234522819519043</v>
      </c>
      <c r="N67" s="140">
        <v>0.0465407595038414</v>
      </c>
      <c r="O67" s="140">
        <v>0.05629262700676918</v>
      </c>
      <c r="P67" s="140">
        <v>0.08320479840040207</v>
      </c>
      <c r="Q67" s="141"/>
      <c r="R67" s="141"/>
      <c r="S67" s="140">
        <v>0.10416117310523987</v>
      </c>
      <c r="T67" s="140">
        <v>0.13971489667892456</v>
      </c>
      <c r="U67" s="141"/>
      <c r="V67" s="140">
        <v>0.07449471205472946</v>
      </c>
      <c r="W67" s="140">
        <v>0.05412637069821358</v>
      </c>
      <c r="X67" s="140">
        <v>0.077579066157341</v>
      </c>
      <c r="Y67" s="140">
        <v>0.1158558800816536</v>
      </c>
      <c r="Z67" s="140">
        <v>0.07700115442276001</v>
      </c>
      <c r="AA67" s="140">
        <v>0.09142731875181198</v>
      </c>
      <c r="AB67" s="140">
        <v>0.11625968664884567</v>
      </c>
      <c r="AC67" s="140">
        <v>0.08883238583803177</v>
      </c>
      <c r="AD67" s="140">
        <v>0.16843663156032562</v>
      </c>
      <c r="AE67" s="140">
        <v>0.18427911400794983</v>
      </c>
      <c r="AF67" s="140">
        <v>0.15141552686691284</v>
      </c>
      <c r="AG67" s="140">
        <v>0.1871146708726883</v>
      </c>
      <c r="AH67" s="140">
        <v>0.17365796864032745</v>
      </c>
      <c r="AI67" s="140">
        <v>0.07845038920640945</v>
      </c>
      <c r="AJ67" s="140">
        <v>0.09372211247682571</v>
      </c>
      <c r="AK67" s="140">
        <v>0.10108187049627304</v>
      </c>
      <c r="AL67" s="140">
        <v>0.13266856968402863</v>
      </c>
      <c r="AM67" s="140">
        <v>0.11328281462192535</v>
      </c>
      <c r="AN67" s="140">
        <v>0.08940504491329193</v>
      </c>
      <c r="AO67" s="140">
        <v>0.12315911054611206</v>
      </c>
      <c r="AP67" s="140">
        <v>0.16596271097660065</v>
      </c>
      <c r="AQ67" s="140">
        <v>0.05900881811976433</v>
      </c>
      <c r="AR67" s="140">
        <v>0.08275797963142395</v>
      </c>
      <c r="AS67" s="140">
        <v>0.1280404031276703</v>
      </c>
      <c r="AT67" s="140">
        <v>0.09993629902601242</v>
      </c>
      <c r="AU67" s="140">
        <v>0.14132371544837952</v>
      </c>
      <c r="AV67" s="140">
        <v>0.10037252306938171</v>
      </c>
      <c r="AW67" s="140">
        <v>0.08481132239103317</v>
      </c>
      <c r="AX67" s="140">
        <v>0.19460317492485046</v>
      </c>
      <c r="AY67" s="140">
        <v>0.10150839388370514</v>
      </c>
      <c r="AZ67" s="140">
        <v>0.11579858511686325</v>
      </c>
      <c r="BA67" s="140">
        <v>0.11117087304592133</v>
      </c>
      <c r="BB67" s="140">
        <v>0.10155420750379562</v>
      </c>
      <c r="BC67" s="140">
        <v>0.07434306293725967</v>
      </c>
      <c r="BD67" s="140">
        <v>0.12137889117002487</v>
      </c>
      <c r="BE67" s="140">
        <v>0.14182132482528687</v>
      </c>
      <c r="BF67" s="140">
        <v>0.15721416473388672</v>
      </c>
      <c r="BG67" s="140">
        <v>0.11618484556674957</v>
      </c>
      <c r="BH67" s="140">
        <v>0.09501885622739792</v>
      </c>
      <c r="BI67" s="140">
        <v>0.15918976068496704</v>
      </c>
      <c r="BJ67" s="140">
        <v>0.10616698116064072</v>
      </c>
      <c r="BK67" s="140">
        <v>0.0868077501654625</v>
      </c>
      <c r="BL67" s="140">
        <v>0.11011906713247299</v>
      </c>
      <c r="BM67" s="140">
        <v>0.2526644766330719</v>
      </c>
      <c r="BN67" s="140">
        <v>0.1904844492673874</v>
      </c>
    </row>
    <row r="68" ht="13.5" customHeight="1">
      <c r="A68" s="11" t="s">
        <v>192</v>
      </c>
      <c r="B68" s="11" t="s">
        <v>193</v>
      </c>
      <c r="C68" s="12" t="s">
        <v>83</v>
      </c>
      <c r="D68" s="140">
        <v>0.9575607180595398</v>
      </c>
      <c r="E68" s="140">
        <v>0.923891007900238</v>
      </c>
      <c r="F68" s="140">
        <v>0.817619264125824</v>
      </c>
      <c r="G68" s="140">
        <v>0.8842482566833496</v>
      </c>
      <c r="H68" s="140">
        <v>0.925287663936615</v>
      </c>
      <c r="I68" s="140">
        <v>0.986663281917572</v>
      </c>
      <c r="J68" s="140">
        <v>0.8669095635414124</v>
      </c>
      <c r="K68" s="140">
        <v>0.832965612411499</v>
      </c>
      <c r="L68" s="140">
        <v>1.0</v>
      </c>
      <c r="M68" s="140">
        <v>0.8583318591117859</v>
      </c>
      <c r="N68" s="140">
        <v>1.0</v>
      </c>
      <c r="O68" s="140">
        <v>0.9223906993865967</v>
      </c>
      <c r="P68" s="140">
        <v>0.987054705619812</v>
      </c>
      <c r="Q68" s="141"/>
      <c r="R68" s="141"/>
      <c r="S68" s="140">
        <v>0.932704508304596</v>
      </c>
      <c r="T68" s="140">
        <v>1.0</v>
      </c>
      <c r="U68" s="141"/>
      <c r="V68" s="140">
        <v>0.9055252075195312</v>
      </c>
      <c r="W68" s="140">
        <v>1.0</v>
      </c>
      <c r="X68" s="140">
        <v>1.0</v>
      </c>
      <c r="Y68" s="140">
        <v>1.0</v>
      </c>
      <c r="Z68" s="140">
        <v>0.9792194366455078</v>
      </c>
      <c r="AA68" s="140">
        <v>0.9207112193107605</v>
      </c>
      <c r="AB68" s="140">
        <v>1.0</v>
      </c>
      <c r="AC68" s="140">
        <v>0.9658896923065186</v>
      </c>
      <c r="AD68" s="140">
        <v>0.9284535646438599</v>
      </c>
      <c r="AE68" s="140">
        <v>0.9590818881988525</v>
      </c>
      <c r="AF68" s="140">
        <v>0.9522222876548767</v>
      </c>
      <c r="AG68" s="140">
        <v>0.9549240469932556</v>
      </c>
      <c r="AH68" s="140">
        <v>0.9115145802497864</v>
      </c>
      <c r="AI68" s="140">
        <v>0.9743099212646484</v>
      </c>
      <c r="AJ68" s="140">
        <v>0.9124904274940491</v>
      </c>
      <c r="AK68" s="140">
        <v>0.8933193683624268</v>
      </c>
      <c r="AL68" s="140">
        <v>0.7887928485870361</v>
      </c>
      <c r="AM68" s="140">
        <v>0.877988874912262</v>
      </c>
      <c r="AN68" s="140">
        <v>1.0</v>
      </c>
      <c r="AO68" s="140">
        <v>1.0</v>
      </c>
      <c r="AP68" s="140">
        <v>0.8337814211845398</v>
      </c>
      <c r="AQ68" s="140">
        <v>0.8431939482688904</v>
      </c>
      <c r="AR68" s="140">
        <v>0.982273519039154</v>
      </c>
      <c r="AS68" s="140">
        <v>0.9452271461486816</v>
      </c>
      <c r="AT68" s="140">
        <v>0.9373175501823425</v>
      </c>
      <c r="AU68" s="140">
        <v>0.9399420619010925</v>
      </c>
      <c r="AV68" s="140">
        <v>0.9271950721740723</v>
      </c>
      <c r="AW68" s="140">
        <v>0.9886513352394104</v>
      </c>
      <c r="AX68" s="140">
        <v>1.0</v>
      </c>
      <c r="AY68" s="140">
        <v>0.9707323312759399</v>
      </c>
      <c r="AZ68" s="140">
        <v>0.9069193005561829</v>
      </c>
      <c r="BA68" s="140">
        <v>0.9748300313949585</v>
      </c>
      <c r="BB68" s="140">
        <v>0.9378107190132141</v>
      </c>
      <c r="BC68" s="140">
        <v>0.9042650461196899</v>
      </c>
      <c r="BD68" s="140">
        <v>1.0</v>
      </c>
      <c r="BE68" s="140">
        <v>0.9484037756919861</v>
      </c>
      <c r="BF68" s="140">
        <v>0.9550489187240601</v>
      </c>
      <c r="BG68" s="140">
        <v>0.87091463804245</v>
      </c>
      <c r="BH68" s="140">
        <v>0.9946003556251526</v>
      </c>
      <c r="BI68" s="140">
        <v>0.8999999761581421</v>
      </c>
      <c r="BJ68" s="140">
        <v>0.9413161873817444</v>
      </c>
      <c r="BK68" s="140">
        <v>1.0</v>
      </c>
      <c r="BL68" s="140">
        <v>0.7235872745513916</v>
      </c>
      <c r="BM68" s="140">
        <v>1.0</v>
      </c>
      <c r="BN68" s="140">
        <v>0.9635935425758362</v>
      </c>
    </row>
    <row r="69" ht="13.5" customHeight="1">
      <c r="A69" s="11" t="s">
        <v>194</v>
      </c>
      <c r="B69" s="11" t="s">
        <v>195</v>
      </c>
      <c r="C69" s="12" t="s">
        <v>83</v>
      </c>
      <c r="D69" s="140">
        <v>0.017119567841291428</v>
      </c>
      <c r="E69" s="140">
        <v>0.01606808602809906</v>
      </c>
      <c r="F69" s="140">
        <v>0.030563369393348694</v>
      </c>
      <c r="G69" s="140">
        <v>0.06391425430774689</v>
      </c>
      <c r="H69" s="140">
        <v>0.03956848755478859</v>
      </c>
      <c r="I69" s="140">
        <v>0.04803440347313881</v>
      </c>
      <c r="J69" s="140">
        <v>0.031659603118896484</v>
      </c>
      <c r="K69" s="140">
        <v>0.02450845018029213</v>
      </c>
      <c r="L69" s="140">
        <v>0.015850694850087166</v>
      </c>
      <c r="M69" s="140">
        <v>0.028998110443353653</v>
      </c>
      <c r="N69" s="140">
        <v>0.01610260084271431</v>
      </c>
      <c r="O69" s="140">
        <v>0.009122621268033981</v>
      </c>
      <c r="P69" s="140">
        <v>0.0647474080324173</v>
      </c>
      <c r="Q69" s="141"/>
      <c r="R69" s="141"/>
      <c r="S69" s="140">
        <v>0.0667024478316307</v>
      </c>
      <c r="T69" s="140">
        <v>0.10212238132953644</v>
      </c>
      <c r="U69" s="141"/>
      <c r="V69" s="140">
        <v>0.032267481088638306</v>
      </c>
      <c r="W69" s="140">
        <v>0.022915935143828392</v>
      </c>
      <c r="X69" s="140">
        <v>0.09255845844745636</v>
      </c>
      <c r="Y69" s="140">
        <v>0.05883631855249405</v>
      </c>
      <c r="Z69" s="140">
        <v>0.04123551771044731</v>
      </c>
      <c r="AA69" s="140">
        <v>0.0384218730032444</v>
      </c>
      <c r="AB69" s="140">
        <v>0.07351146638393402</v>
      </c>
      <c r="AC69" s="140">
        <v>0.04105362668633461</v>
      </c>
      <c r="AD69" s="140">
        <v>0.04505567252635956</v>
      </c>
      <c r="AE69" s="140">
        <v>0.04490356147289276</v>
      </c>
      <c r="AF69" s="140">
        <v>0.0490434393286705</v>
      </c>
      <c r="AG69" s="140">
        <v>0.08534525334835052</v>
      </c>
      <c r="AH69" s="140">
        <v>0.10185626894235611</v>
      </c>
      <c r="AI69" s="140">
        <v>0.009459364227950573</v>
      </c>
      <c r="AJ69" s="140">
        <v>0.0400087907910347</v>
      </c>
      <c r="AK69" s="140">
        <v>0.049067821353673935</v>
      </c>
      <c r="AL69" s="140">
        <v>0.043728481978178024</v>
      </c>
      <c r="AM69" s="140">
        <v>0.016827303916215897</v>
      </c>
      <c r="AN69" s="140">
        <v>0.03378777951002121</v>
      </c>
      <c r="AO69" s="140">
        <v>0.06780263781547546</v>
      </c>
      <c r="AP69" s="140">
        <v>0.02828126586973667</v>
      </c>
      <c r="AQ69" s="140">
        <v>0.024649856612086296</v>
      </c>
      <c r="AR69" s="140">
        <v>0.021435899659991264</v>
      </c>
      <c r="AS69" s="140">
        <v>0.05761172994971275</v>
      </c>
      <c r="AT69" s="140">
        <v>0.07607009261846542</v>
      </c>
      <c r="AU69" s="140">
        <v>0.05496475473046303</v>
      </c>
      <c r="AV69" s="140">
        <v>0.055227670818567276</v>
      </c>
      <c r="AW69" s="140">
        <v>0.02373749203979969</v>
      </c>
      <c r="AX69" s="140">
        <v>0.05567372217774391</v>
      </c>
      <c r="AY69" s="140">
        <v>0.024170931428670883</v>
      </c>
      <c r="AZ69" s="140">
        <v>0.044222235679626465</v>
      </c>
      <c r="BA69" s="140">
        <v>0.0301984753459692</v>
      </c>
      <c r="BB69" s="140">
        <v>0.036521248519420624</v>
      </c>
      <c r="BC69" s="140">
        <v>0.036643072962760925</v>
      </c>
      <c r="BD69" s="140">
        <v>0.06082956865429878</v>
      </c>
      <c r="BE69" s="140">
        <v>0.06261805444955826</v>
      </c>
      <c r="BF69" s="140">
        <v>0.04570477828383446</v>
      </c>
      <c r="BG69" s="140">
        <v>0.06165115535259247</v>
      </c>
      <c r="BH69" s="140">
        <v>0.04679623618721962</v>
      </c>
      <c r="BI69" s="140">
        <v>0.058311935514211655</v>
      </c>
      <c r="BJ69" s="140">
        <v>0.05714334920048714</v>
      </c>
      <c r="BK69" s="140">
        <v>0.04138544201850891</v>
      </c>
      <c r="BL69" s="140">
        <v>0.05678196996450424</v>
      </c>
      <c r="BM69" s="140">
        <v>0.10202069580554962</v>
      </c>
      <c r="BN69" s="140">
        <v>0.06565692275762558</v>
      </c>
    </row>
    <row r="70" ht="13.5" customHeight="1">
      <c r="A70" s="11" t="s">
        <v>196</v>
      </c>
      <c r="B70" s="11" t="s">
        <v>197</v>
      </c>
      <c r="C70" s="12" t="s">
        <v>83</v>
      </c>
      <c r="D70" s="140">
        <v>0.8261411190032959</v>
      </c>
      <c r="E70" s="140">
        <v>0.5167973637580872</v>
      </c>
      <c r="F70" s="140">
        <v>0.36729124188423157</v>
      </c>
      <c r="G70" s="140">
        <v>0.7678092122077942</v>
      </c>
      <c r="H70" s="140">
        <v>0.9740251302719116</v>
      </c>
      <c r="I70" s="140">
        <v>0.9637216329574585</v>
      </c>
      <c r="J70" s="140">
        <v>1.0</v>
      </c>
      <c r="K70" s="140">
        <v>0.770812451839447</v>
      </c>
      <c r="L70" s="140">
        <v>0.522179365158081</v>
      </c>
      <c r="M70" s="140">
        <v>1.0</v>
      </c>
      <c r="N70" s="140">
        <v>1.0</v>
      </c>
      <c r="O70" s="140">
        <v>1.0</v>
      </c>
      <c r="P70" s="140">
        <v>1.0</v>
      </c>
      <c r="Q70" s="141"/>
      <c r="R70" s="141"/>
      <c r="S70" s="140">
        <v>1.0</v>
      </c>
      <c r="T70" s="140">
        <v>0.8539355397224426</v>
      </c>
      <c r="U70" s="141"/>
      <c r="V70" s="140">
        <v>0.9681103825569153</v>
      </c>
      <c r="W70" s="140">
        <v>1.0</v>
      </c>
      <c r="X70" s="140">
        <v>1.0</v>
      </c>
      <c r="Y70" s="140">
        <v>1.0</v>
      </c>
      <c r="Z70" s="140">
        <v>1.0</v>
      </c>
      <c r="AA70" s="140">
        <v>1.0</v>
      </c>
      <c r="AB70" s="140">
        <v>1.0</v>
      </c>
      <c r="AC70" s="140">
        <v>0.8523833751678467</v>
      </c>
      <c r="AD70" s="140">
        <v>0.8666666746139526</v>
      </c>
      <c r="AE70" s="140">
        <v>1.0</v>
      </c>
      <c r="AF70" s="140">
        <v>1.0</v>
      </c>
      <c r="AG70" s="140">
        <v>1.0</v>
      </c>
      <c r="AH70" s="140">
        <v>0.9348818063735962</v>
      </c>
      <c r="AI70" s="140">
        <v>0.8617202043533325</v>
      </c>
      <c r="AJ70" s="140">
        <v>0.7966731190681458</v>
      </c>
      <c r="AK70" s="140">
        <v>0.6412888765335083</v>
      </c>
      <c r="AL70" s="140">
        <v>1.0</v>
      </c>
      <c r="AM70" s="140">
        <v>0.5893055200576782</v>
      </c>
      <c r="AN70" s="140">
        <v>1.0</v>
      </c>
      <c r="AO70" s="140">
        <v>0.9038060307502747</v>
      </c>
      <c r="AP70" s="140">
        <v>1.0</v>
      </c>
      <c r="AQ70" s="140">
        <v>1.0</v>
      </c>
      <c r="AR70" s="140">
        <v>1.0</v>
      </c>
      <c r="AS70" s="140">
        <v>1.0</v>
      </c>
      <c r="AT70" s="140">
        <v>0.8513147830963135</v>
      </c>
      <c r="AU70" s="140">
        <v>0.9730219841003418</v>
      </c>
      <c r="AV70" s="140">
        <v>0.7166231870651245</v>
      </c>
      <c r="AW70" s="140">
        <v>1.0</v>
      </c>
      <c r="AX70" s="140">
        <v>1.0</v>
      </c>
      <c r="AY70" s="140">
        <v>1.0</v>
      </c>
      <c r="AZ70" s="140">
        <v>0.9166666865348816</v>
      </c>
      <c r="BA70" s="140">
        <v>0.9047667980194092</v>
      </c>
      <c r="BB70" s="140">
        <v>0.607383131980896</v>
      </c>
      <c r="BC70" s="140">
        <v>1.0</v>
      </c>
      <c r="BD70" s="140">
        <v>1.0</v>
      </c>
      <c r="BE70" s="140">
        <v>0.6522887945175171</v>
      </c>
      <c r="BF70" s="140">
        <v>0.8453782796859741</v>
      </c>
      <c r="BG70" s="140">
        <v>0.8801631927490234</v>
      </c>
      <c r="BH70" s="140">
        <v>0.9347810745239258</v>
      </c>
      <c r="BI70" s="140">
        <v>0.75</v>
      </c>
      <c r="BJ70" s="140">
        <v>1.0</v>
      </c>
      <c r="BK70" s="140">
        <v>0.9795860648155212</v>
      </c>
      <c r="BL70" s="140">
        <v>0.738433301448822</v>
      </c>
      <c r="BM70" s="140">
        <v>1.0</v>
      </c>
      <c r="BN70" s="140">
        <v>1.0</v>
      </c>
    </row>
    <row r="71" ht="13.5" customHeight="1">
      <c r="A71" s="19" t="s">
        <v>198</v>
      </c>
      <c r="B71" s="19" t="s">
        <v>199</v>
      </c>
      <c r="C71" s="20" t="s">
        <v>181</v>
      </c>
      <c r="D71" s="138">
        <v>0.46041733026504517</v>
      </c>
      <c r="E71" s="138">
        <v>0.48537442088127136</v>
      </c>
      <c r="F71" s="138">
        <v>0.43473419547080994</v>
      </c>
      <c r="G71" s="138">
        <v>0.5702365636825562</v>
      </c>
      <c r="H71" s="138">
        <v>0.4946397542953491</v>
      </c>
      <c r="I71" s="138">
        <v>0.4844609200954437</v>
      </c>
      <c r="J71" s="138">
        <v>0.4563925266265869</v>
      </c>
      <c r="K71" s="138">
        <v>0.5511391758918762</v>
      </c>
      <c r="L71" s="138">
        <v>0.5044920444488525</v>
      </c>
      <c r="M71" s="138">
        <v>0.5716100335121155</v>
      </c>
      <c r="N71" s="138">
        <v>0.529159665107727</v>
      </c>
      <c r="O71" s="138">
        <v>0.5287758708000183</v>
      </c>
      <c r="P71" s="138">
        <v>0.5369811058044434</v>
      </c>
      <c r="Q71" s="139"/>
      <c r="R71" s="139"/>
      <c r="S71" s="138">
        <v>0.482077032327652</v>
      </c>
      <c r="T71" s="138">
        <v>0.5373998880386353</v>
      </c>
      <c r="U71" s="139"/>
      <c r="V71" s="138">
        <v>0.4455908536911011</v>
      </c>
      <c r="W71" s="138">
        <v>0.48062363266944885</v>
      </c>
      <c r="X71" s="138">
        <v>0.559551477432251</v>
      </c>
      <c r="Y71" s="138">
        <v>0.5118846297264099</v>
      </c>
      <c r="Z71" s="138">
        <v>0.45339030027389526</v>
      </c>
      <c r="AA71" s="138">
        <v>0.4701728820800781</v>
      </c>
      <c r="AB71" s="138">
        <v>0.4959120452404022</v>
      </c>
      <c r="AC71" s="138">
        <v>0.5859327912330627</v>
      </c>
      <c r="AD71" s="138">
        <v>0.5550500750541687</v>
      </c>
      <c r="AE71" s="138">
        <v>0.6098468899726868</v>
      </c>
      <c r="AF71" s="138">
        <v>0.6176908016204834</v>
      </c>
      <c r="AG71" s="138">
        <v>0.5734544992446899</v>
      </c>
      <c r="AH71" s="138">
        <v>0.5588138699531555</v>
      </c>
      <c r="AI71" s="138">
        <v>0.43011513352394104</v>
      </c>
      <c r="AJ71" s="138">
        <v>0.521473228931427</v>
      </c>
      <c r="AK71" s="138">
        <v>0.480528861284256</v>
      </c>
      <c r="AL71" s="138">
        <v>0.4895820617675781</v>
      </c>
      <c r="AM71" s="138">
        <v>0.46665525436401367</v>
      </c>
      <c r="AN71" s="138">
        <v>0.3997386693954468</v>
      </c>
      <c r="AO71" s="138">
        <v>0.5227315425872803</v>
      </c>
      <c r="AP71" s="138">
        <v>0.45205506682395935</v>
      </c>
      <c r="AQ71" s="138">
        <v>0.48312851786613464</v>
      </c>
      <c r="AR71" s="138">
        <v>0.4871087670326233</v>
      </c>
      <c r="AS71" s="138">
        <v>0.519332766532898</v>
      </c>
      <c r="AT71" s="138">
        <v>0.49115797877311707</v>
      </c>
      <c r="AU71" s="138">
        <v>0.523749053478241</v>
      </c>
      <c r="AV71" s="138">
        <v>0.5179973244667053</v>
      </c>
      <c r="AW71" s="138">
        <v>0.4640103578567505</v>
      </c>
      <c r="AX71" s="138">
        <v>0.5478518009185791</v>
      </c>
      <c r="AY71" s="138">
        <v>0.4576430320739746</v>
      </c>
      <c r="AZ71" s="138">
        <v>0.4794578552246094</v>
      </c>
      <c r="BA71" s="138">
        <v>0.4054223299026489</v>
      </c>
      <c r="BB71" s="138">
        <v>0.4318697154521942</v>
      </c>
      <c r="BC71" s="138">
        <v>0.4370768070220947</v>
      </c>
      <c r="BD71" s="138">
        <v>0.45206159353256226</v>
      </c>
      <c r="BE71" s="138">
        <v>0.45599740743637085</v>
      </c>
      <c r="BF71" s="138">
        <v>0.436237096786499</v>
      </c>
      <c r="BG71" s="138">
        <v>0.44696104526519775</v>
      </c>
      <c r="BH71" s="138">
        <v>0.38360241055488586</v>
      </c>
      <c r="BI71" s="138">
        <v>0.425298810005188</v>
      </c>
      <c r="BJ71" s="138">
        <v>0.40871039032936096</v>
      </c>
      <c r="BK71" s="138">
        <v>0.4494655430316925</v>
      </c>
      <c r="BL71" s="138">
        <v>0.4219095706939697</v>
      </c>
      <c r="BM71" s="138">
        <v>0.5175004601478577</v>
      </c>
      <c r="BN71" s="138">
        <v>0.5285106897354126</v>
      </c>
    </row>
    <row r="72" ht="13.5" customHeight="1">
      <c r="A72" s="11" t="s">
        <v>200</v>
      </c>
      <c r="B72" s="11" t="s">
        <v>201</v>
      </c>
      <c r="C72" s="12" t="s">
        <v>83</v>
      </c>
      <c r="D72" s="140">
        <v>0.1845635324716568</v>
      </c>
      <c r="E72" s="140">
        <v>0.22117458283901215</v>
      </c>
      <c r="F72" s="140">
        <v>0.1590231955051422</v>
      </c>
      <c r="G72" s="140">
        <v>0.3583579659461975</v>
      </c>
      <c r="H72" s="140">
        <v>0.23535482585430145</v>
      </c>
      <c r="I72" s="140">
        <v>0.236428365111351</v>
      </c>
      <c r="J72" s="140">
        <v>0.18996743857860565</v>
      </c>
      <c r="K72" s="140">
        <v>0.3314693570137024</v>
      </c>
      <c r="L72" s="140">
        <v>0.253798246383667</v>
      </c>
      <c r="M72" s="140">
        <v>0.33315661549568176</v>
      </c>
      <c r="N72" s="140">
        <v>0.28586918115615845</v>
      </c>
      <c r="O72" s="140">
        <v>0.2892083525657654</v>
      </c>
      <c r="P72" s="140">
        <v>0.29343411326408386</v>
      </c>
      <c r="Q72" s="141"/>
      <c r="R72" s="141"/>
      <c r="S72" s="140">
        <v>0.21653732657432556</v>
      </c>
      <c r="T72" s="140">
        <v>0.30979302525520325</v>
      </c>
      <c r="U72" s="141"/>
      <c r="V72" s="140">
        <v>0.15825040638446808</v>
      </c>
      <c r="W72" s="140">
        <v>0.2141312062740326</v>
      </c>
      <c r="X72" s="140">
        <v>0.3245989978313446</v>
      </c>
      <c r="Y72" s="140">
        <v>0.2536908686161041</v>
      </c>
      <c r="Z72" s="140">
        <v>0.16618221998214722</v>
      </c>
      <c r="AA72" s="140">
        <v>0.20326727628707886</v>
      </c>
      <c r="AB72" s="140">
        <v>0.22707165777683258</v>
      </c>
      <c r="AC72" s="140">
        <v>0.35075080394744873</v>
      </c>
      <c r="AD72" s="140">
        <v>0.31511256098747253</v>
      </c>
      <c r="AE72" s="140">
        <v>0.39219462871551514</v>
      </c>
      <c r="AF72" s="140">
        <v>0.4101070761680603</v>
      </c>
      <c r="AG72" s="140">
        <v>0.3616402745246887</v>
      </c>
      <c r="AH72" s="140">
        <v>0.31580203771591187</v>
      </c>
      <c r="AI72" s="140">
        <v>0.1386212557554245</v>
      </c>
      <c r="AJ72" s="140">
        <v>0.27688249945640564</v>
      </c>
      <c r="AK72" s="140">
        <v>0.21928495168685913</v>
      </c>
      <c r="AL72" s="140">
        <v>0.2534535825252533</v>
      </c>
      <c r="AM72" s="140">
        <v>0.19741934537887573</v>
      </c>
      <c r="AN72" s="140">
        <v>0.10164102166891098</v>
      </c>
      <c r="AO72" s="140">
        <v>0.2706447243690491</v>
      </c>
      <c r="AP72" s="140">
        <v>0.18228048086166382</v>
      </c>
      <c r="AQ72" s="140">
        <v>0.22487223148345947</v>
      </c>
      <c r="AR72" s="140">
        <v>0.23732586205005646</v>
      </c>
      <c r="AS72" s="140">
        <v>0.27617207169532776</v>
      </c>
      <c r="AT72" s="140">
        <v>0.2457440346479416</v>
      </c>
      <c r="AU72" s="140">
        <v>0.2869410216808319</v>
      </c>
      <c r="AV72" s="140">
        <v>0.27884459495544434</v>
      </c>
      <c r="AW72" s="140">
        <v>0.1804853230714798</v>
      </c>
      <c r="AX72" s="140">
        <v>0.3033986985683441</v>
      </c>
      <c r="AY72" s="140">
        <v>0.1834065467119217</v>
      </c>
      <c r="AZ72" s="140">
        <v>0.21234560012817383</v>
      </c>
      <c r="BA72" s="140">
        <v>0.11128579825162888</v>
      </c>
      <c r="BB72" s="140">
        <v>0.14347295463085175</v>
      </c>
      <c r="BC72" s="140">
        <v>0.15185688436031342</v>
      </c>
      <c r="BD72" s="140">
        <v>0.18730412423610687</v>
      </c>
      <c r="BE72" s="140">
        <v>0.1851201355457306</v>
      </c>
      <c r="BF72" s="140">
        <v>0.1441812813282013</v>
      </c>
      <c r="BG72" s="140">
        <v>0.17357268929481506</v>
      </c>
      <c r="BH72" s="140">
        <v>0.07524223625659943</v>
      </c>
      <c r="BI72" s="140">
        <v>0.14292654395103455</v>
      </c>
      <c r="BJ72" s="140">
        <v>0.11076083034276962</v>
      </c>
      <c r="BK72" s="140">
        <v>0.1722981482744217</v>
      </c>
      <c r="BL72" s="140">
        <v>0.13484100997447968</v>
      </c>
      <c r="BM72" s="140">
        <v>0.2709539830684662</v>
      </c>
      <c r="BN72" s="140">
        <v>0.27163267135620117</v>
      </c>
    </row>
    <row r="73" ht="13.5" customHeight="1">
      <c r="A73" s="11" t="s">
        <v>202</v>
      </c>
      <c r="B73" s="11" t="s">
        <v>203</v>
      </c>
      <c r="C73" s="12" t="s">
        <v>83</v>
      </c>
      <c r="D73" s="140">
        <v>0.1667289286851883</v>
      </c>
      <c r="E73" s="140">
        <v>0.19734236598014832</v>
      </c>
      <c r="F73" s="140">
        <v>0.12308912724256516</v>
      </c>
      <c r="G73" s="140">
        <v>0.2887438237667084</v>
      </c>
      <c r="H73" s="140">
        <v>0.2081192582845688</v>
      </c>
      <c r="I73" s="140">
        <v>0.17962796986103058</v>
      </c>
      <c r="J73" s="140">
        <v>0.15048377215862274</v>
      </c>
      <c r="K73" s="140">
        <v>0.2641916871070862</v>
      </c>
      <c r="L73" s="140">
        <v>0.21621397137641907</v>
      </c>
      <c r="M73" s="140">
        <v>0.3176448941230774</v>
      </c>
      <c r="N73" s="140">
        <v>0.2505878210067749</v>
      </c>
      <c r="O73" s="140">
        <v>0.2462148219347</v>
      </c>
      <c r="P73" s="140">
        <v>0.26409071683883667</v>
      </c>
      <c r="Q73" s="141"/>
      <c r="R73" s="141"/>
      <c r="S73" s="140">
        <v>0.1930977702140808</v>
      </c>
      <c r="T73" s="140">
        <v>0.24885986745357513</v>
      </c>
      <c r="U73" s="141"/>
      <c r="V73" s="140">
        <v>0.15310542285442352</v>
      </c>
      <c r="W73" s="140">
        <v>0.19158899784088135</v>
      </c>
      <c r="X73" s="140">
        <v>0.2937214970588684</v>
      </c>
      <c r="Y73" s="140">
        <v>0.23623402416706085</v>
      </c>
      <c r="Z73" s="140">
        <v>0.16618221998214722</v>
      </c>
      <c r="AA73" s="140">
        <v>0.17430277168750763</v>
      </c>
      <c r="AB73" s="140">
        <v>0.2198294699192047</v>
      </c>
      <c r="AC73" s="140">
        <v>0.33863040804862976</v>
      </c>
      <c r="AD73" s="140">
        <v>0.29108288884162903</v>
      </c>
      <c r="AE73" s="140">
        <v>0.3616017699241638</v>
      </c>
      <c r="AF73" s="140">
        <v>0.36481770873069763</v>
      </c>
      <c r="AG73" s="140">
        <v>0.2941294312477112</v>
      </c>
      <c r="AH73" s="140">
        <v>0.3005315363407135</v>
      </c>
      <c r="AI73" s="140">
        <v>0.13104909658432007</v>
      </c>
      <c r="AJ73" s="140">
        <v>0.2388702929019928</v>
      </c>
      <c r="AK73" s="140">
        <v>0.18617995083332062</v>
      </c>
      <c r="AL73" s="140">
        <v>0.17639705538749695</v>
      </c>
      <c r="AM73" s="140">
        <v>0.1706756055355072</v>
      </c>
      <c r="AN73" s="140">
        <v>0.08620721101760864</v>
      </c>
      <c r="AO73" s="140">
        <v>0.24849751591682434</v>
      </c>
      <c r="AP73" s="140">
        <v>0.14648737013339996</v>
      </c>
      <c r="AQ73" s="140">
        <v>0.18759509921073914</v>
      </c>
      <c r="AR73" s="140">
        <v>0.1858627200126648</v>
      </c>
      <c r="AS73" s="140">
        <v>0.23381511867046356</v>
      </c>
      <c r="AT73" s="140">
        <v>0.18835148215293884</v>
      </c>
      <c r="AU73" s="140">
        <v>0.23494195938110352</v>
      </c>
      <c r="AV73" s="140">
        <v>0.22754546999931335</v>
      </c>
      <c r="AW73" s="140">
        <v>0.1804853230714798</v>
      </c>
      <c r="AX73" s="140">
        <v>0.2834074795246124</v>
      </c>
      <c r="AY73" s="140">
        <v>0.16041304171085358</v>
      </c>
      <c r="AZ73" s="140">
        <v>0.1902344822883606</v>
      </c>
      <c r="BA73" s="140">
        <v>0.09187193959951401</v>
      </c>
      <c r="BB73" s="140">
        <v>0.1309235394001007</v>
      </c>
      <c r="BC73" s="140">
        <v>0.13656550645828247</v>
      </c>
      <c r="BD73" s="140">
        <v>0.14148131012916565</v>
      </c>
      <c r="BE73" s="140">
        <v>0.15426677465438843</v>
      </c>
      <c r="BF73" s="140">
        <v>0.14197923243045807</v>
      </c>
      <c r="BG73" s="140">
        <v>0.14147384464740753</v>
      </c>
      <c r="BH73" s="140">
        <v>0.06914132833480835</v>
      </c>
      <c r="BI73" s="140">
        <v>0.11377058178186417</v>
      </c>
      <c r="BJ73" s="140">
        <v>0.1012536883354187</v>
      </c>
      <c r="BK73" s="140">
        <v>0.1494944989681244</v>
      </c>
      <c r="BL73" s="140">
        <v>0.11272681504487991</v>
      </c>
      <c r="BM73" s="140">
        <v>0.23409776389598846</v>
      </c>
      <c r="BN73" s="140">
        <v>0.2630762457847595</v>
      </c>
    </row>
    <row r="74" ht="13.5" customHeight="1">
      <c r="A74" s="19" t="s">
        <v>204</v>
      </c>
      <c r="B74" s="19" t="s">
        <v>205</v>
      </c>
      <c r="C74" s="20" t="s">
        <v>181</v>
      </c>
      <c r="D74" s="138">
        <v>1.9783321619033813</v>
      </c>
      <c r="E74" s="138">
        <v>1.9608545303344727</v>
      </c>
      <c r="F74" s="138">
        <v>1.76990807056427</v>
      </c>
      <c r="G74" s="138">
        <v>1.7796458005905151</v>
      </c>
      <c r="H74" s="138">
        <v>1.9822609424591064</v>
      </c>
      <c r="I74" s="138">
        <v>1.6652675867080688</v>
      </c>
      <c r="J74" s="138">
        <v>1.3763024806976318</v>
      </c>
      <c r="K74" s="138">
        <v>1.8552234172821045</v>
      </c>
      <c r="L74" s="138">
        <v>1.7221925258636475</v>
      </c>
      <c r="M74" s="138">
        <v>1.9738203287124634</v>
      </c>
      <c r="N74" s="138">
        <v>1.9925786256790161</v>
      </c>
      <c r="O74" s="138">
        <v>1.9610083103179932</v>
      </c>
      <c r="P74" s="138">
        <v>2.0063817501068115</v>
      </c>
      <c r="Q74" s="139"/>
      <c r="R74" s="139"/>
      <c r="S74" s="138">
        <v>1.9392178058624268</v>
      </c>
      <c r="T74" s="138">
        <v>1.8312891721725464</v>
      </c>
      <c r="U74" s="139"/>
      <c r="V74" s="138">
        <v>1.8971781730651855</v>
      </c>
      <c r="W74" s="138">
        <v>1.9225397109985352</v>
      </c>
      <c r="X74" s="138">
        <v>1.8463741540908813</v>
      </c>
      <c r="Y74" s="138">
        <v>1.9488461017608643</v>
      </c>
      <c r="Z74" s="138">
        <v>1.91020929813385</v>
      </c>
      <c r="AA74" s="138">
        <v>1.8019949197769165</v>
      </c>
      <c r="AB74" s="138">
        <v>1.973739743232727</v>
      </c>
      <c r="AC74" s="138">
        <v>1.985735297203064</v>
      </c>
      <c r="AD74" s="138">
        <v>1.8658732175827026</v>
      </c>
      <c r="AE74" s="138">
        <v>1.9518494606018066</v>
      </c>
      <c r="AF74" s="138">
        <v>1.8990254402160645</v>
      </c>
      <c r="AG74" s="138">
        <v>1.7046254873275757</v>
      </c>
      <c r="AH74" s="138">
        <v>1.8662303686141968</v>
      </c>
      <c r="AI74" s="138">
        <v>1.9309459924697876</v>
      </c>
      <c r="AJ74" s="138">
        <v>1.792929768562317</v>
      </c>
      <c r="AK74" s="138">
        <v>1.6808786392211914</v>
      </c>
      <c r="AL74" s="138">
        <v>1.6710587739944458</v>
      </c>
      <c r="AM74" s="138">
        <v>1.6458072662353516</v>
      </c>
      <c r="AN74" s="138">
        <v>1.9007422924041748</v>
      </c>
      <c r="AO74" s="138">
        <v>1.792422890663147</v>
      </c>
      <c r="AP74" s="138">
        <v>1.9322673082351685</v>
      </c>
      <c r="AQ74" s="138">
        <v>1.7409580945968628</v>
      </c>
      <c r="AR74" s="138">
        <v>1.7129157781600952</v>
      </c>
      <c r="AS74" s="138">
        <v>1.6832287311553955</v>
      </c>
      <c r="AT74" s="138">
        <v>1.6348153352737427</v>
      </c>
      <c r="AU74" s="138">
        <v>1.8972495794296265</v>
      </c>
      <c r="AV74" s="138">
        <v>1.7483073472976685</v>
      </c>
      <c r="AW74" s="138">
        <v>1.7230300903320312</v>
      </c>
      <c r="AX74" s="138">
        <v>1.9406756162643433</v>
      </c>
      <c r="AY74" s="138">
        <v>1.928841233253479</v>
      </c>
      <c r="AZ74" s="138">
        <v>1.7381478548049927</v>
      </c>
      <c r="BA74" s="138">
        <v>1.8555601835250854</v>
      </c>
      <c r="BB74" s="138">
        <v>1.8453404903411865</v>
      </c>
      <c r="BC74" s="138">
        <v>1.7286149263381958</v>
      </c>
      <c r="BD74" s="138">
        <v>1.5482103824615479</v>
      </c>
      <c r="BE74" s="138">
        <v>1.5388407707214355</v>
      </c>
      <c r="BF74" s="138">
        <v>1.6506648063659668</v>
      </c>
      <c r="BG74" s="138">
        <v>1.8548943996429443</v>
      </c>
      <c r="BH74" s="138">
        <v>1.5341299772262573</v>
      </c>
      <c r="BI74" s="138">
        <v>1.7157440185546875</v>
      </c>
      <c r="BJ74" s="138">
        <v>1.6956498622894287</v>
      </c>
      <c r="BK74" s="138">
        <v>1.9432997703552246</v>
      </c>
      <c r="BL74" s="138">
        <v>1.6834546327590942</v>
      </c>
      <c r="BM74" s="138">
        <v>1.7736068964004517</v>
      </c>
      <c r="BN74" s="138">
        <v>1.8880120515823364</v>
      </c>
    </row>
    <row r="75" ht="13.5" customHeight="1">
      <c r="A75" s="11" t="s">
        <v>206</v>
      </c>
      <c r="B75" s="11" t="s">
        <v>207</v>
      </c>
      <c r="C75" s="12" t="s">
        <v>83</v>
      </c>
      <c r="D75" s="140">
        <v>0.9394358396530151</v>
      </c>
      <c r="E75" s="140">
        <v>0.9429519772529602</v>
      </c>
      <c r="F75" s="140">
        <v>0.8312318325042725</v>
      </c>
      <c r="G75" s="140">
        <v>0.8390503525733948</v>
      </c>
      <c r="H75" s="140">
        <v>0.9116134643554688</v>
      </c>
      <c r="I75" s="140">
        <v>0.818279504776001</v>
      </c>
      <c r="J75" s="140">
        <v>0.639189600944519</v>
      </c>
      <c r="K75" s="140">
        <v>0.8677271008491516</v>
      </c>
      <c r="L75" s="140">
        <v>0.8933683037757874</v>
      </c>
      <c r="M75" s="140">
        <v>0.8654578328132629</v>
      </c>
      <c r="N75" s="140">
        <v>0.9446353316307068</v>
      </c>
      <c r="O75" s="140">
        <v>0.926054835319519</v>
      </c>
      <c r="P75" s="140">
        <v>0.9744955897331238</v>
      </c>
      <c r="Q75" s="141"/>
      <c r="R75" s="141"/>
      <c r="S75" s="140">
        <v>0.9192783832550049</v>
      </c>
      <c r="T75" s="140">
        <v>0.887245774269104</v>
      </c>
      <c r="U75" s="141"/>
      <c r="V75" s="140">
        <v>0.9215543866157532</v>
      </c>
      <c r="W75" s="140">
        <v>0.9094574451446533</v>
      </c>
      <c r="X75" s="140">
        <v>0.95774245262146</v>
      </c>
      <c r="Y75" s="140">
        <v>0.9016432166099548</v>
      </c>
      <c r="Z75" s="140">
        <v>0.9254738092422485</v>
      </c>
      <c r="AA75" s="140">
        <v>0.9303973913192749</v>
      </c>
      <c r="AB75" s="140">
        <v>0.951099157333374</v>
      </c>
      <c r="AC75" s="140">
        <v>0.9693665504455566</v>
      </c>
      <c r="AD75" s="140">
        <v>0.8984917998313904</v>
      </c>
      <c r="AE75" s="140">
        <v>0.9537821412086487</v>
      </c>
      <c r="AF75" s="140">
        <v>0.9010387659072876</v>
      </c>
      <c r="AG75" s="140">
        <v>0.8706901669502258</v>
      </c>
      <c r="AH75" s="140">
        <v>0.9457401037216187</v>
      </c>
      <c r="AI75" s="140">
        <v>0.8934193253517151</v>
      </c>
      <c r="AJ75" s="140">
        <v>0.8338265419006348</v>
      </c>
      <c r="AK75" s="140">
        <v>0.7505349516868591</v>
      </c>
      <c r="AL75" s="140">
        <v>0.8497112989425659</v>
      </c>
      <c r="AM75" s="140">
        <v>0.8097977042198181</v>
      </c>
      <c r="AN75" s="140">
        <v>0.8980813026428223</v>
      </c>
      <c r="AO75" s="140">
        <v>0.8774391412734985</v>
      </c>
      <c r="AP75" s="140">
        <v>0.8453382253646851</v>
      </c>
      <c r="AQ75" s="140">
        <v>0.8406829833984375</v>
      </c>
      <c r="AR75" s="140">
        <v>0.8641543984413147</v>
      </c>
      <c r="AS75" s="140">
        <v>0.8305330276489258</v>
      </c>
      <c r="AT75" s="140">
        <v>0.7732391357421875</v>
      </c>
      <c r="AU75" s="140">
        <v>0.8546372056007385</v>
      </c>
      <c r="AV75" s="140">
        <v>0.7777506709098816</v>
      </c>
      <c r="AW75" s="140">
        <v>0.8895388841629028</v>
      </c>
      <c r="AX75" s="140">
        <v>0.9263787865638733</v>
      </c>
      <c r="AY75" s="140">
        <v>0.8553277254104614</v>
      </c>
      <c r="AZ75" s="140">
        <v>0.8478811383247375</v>
      </c>
      <c r="BA75" s="140">
        <v>0.8409830927848816</v>
      </c>
      <c r="BB75" s="140">
        <v>0.8876810669898987</v>
      </c>
      <c r="BC75" s="140">
        <v>0.790924072265625</v>
      </c>
      <c r="BD75" s="140">
        <v>0.7743764519691467</v>
      </c>
      <c r="BE75" s="140">
        <v>0.8030985593795776</v>
      </c>
      <c r="BF75" s="140">
        <v>0.8134170174598694</v>
      </c>
      <c r="BG75" s="140">
        <v>0.8610727190971375</v>
      </c>
      <c r="BH75" s="140">
        <v>0.7539392113685608</v>
      </c>
      <c r="BI75" s="140">
        <v>0.8369508385658264</v>
      </c>
      <c r="BJ75" s="140">
        <v>0.8517378568649292</v>
      </c>
      <c r="BK75" s="140">
        <v>0.9467891454696655</v>
      </c>
      <c r="BL75" s="140">
        <v>0.7831209301948547</v>
      </c>
      <c r="BM75" s="140">
        <v>0.9003665447235107</v>
      </c>
      <c r="BN75" s="140">
        <v>0.8483300805091858</v>
      </c>
    </row>
    <row r="76" ht="13.5" customHeight="1">
      <c r="A76" s="11" t="s">
        <v>208</v>
      </c>
      <c r="B76" s="11" t="s">
        <v>209</v>
      </c>
      <c r="C76" s="12" t="s">
        <v>83</v>
      </c>
      <c r="D76" s="140">
        <v>0.8366571664810181</v>
      </c>
      <c r="E76" s="140">
        <v>0.8154869079589844</v>
      </c>
      <c r="F76" s="140">
        <v>0.7343317866325378</v>
      </c>
      <c r="G76" s="140">
        <v>0.7363494038581848</v>
      </c>
      <c r="H76" s="140">
        <v>0.86844801902771</v>
      </c>
      <c r="I76" s="140">
        <v>0.6415866613388062</v>
      </c>
      <c r="J76" s="140">
        <v>0.5287927389144897</v>
      </c>
      <c r="K76" s="140">
        <v>0.7840136885643005</v>
      </c>
      <c r="L76" s="140">
        <v>0.6239978075027466</v>
      </c>
      <c r="M76" s="140">
        <v>0.9060778021812439</v>
      </c>
      <c r="N76" s="140">
        <v>0.8458480834960938</v>
      </c>
      <c r="O76" s="140">
        <v>0.8325393199920654</v>
      </c>
      <c r="P76" s="140">
        <v>0.8299304246902466</v>
      </c>
      <c r="Q76" s="141"/>
      <c r="R76" s="141"/>
      <c r="S76" s="140">
        <v>0.8173051476478577</v>
      </c>
      <c r="T76" s="140">
        <v>0.7403189539909363</v>
      </c>
      <c r="U76" s="141"/>
      <c r="V76" s="140">
        <v>0.7725649476051331</v>
      </c>
      <c r="W76" s="140">
        <v>0.8102796077728271</v>
      </c>
      <c r="X76" s="140">
        <v>0.685059666633606</v>
      </c>
      <c r="Y76" s="140">
        <v>0.8446659445762634</v>
      </c>
      <c r="Z76" s="140">
        <v>0.7818083167076111</v>
      </c>
      <c r="AA76" s="140">
        <v>0.6675772666931152</v>
      </c>
      <c r="AB76" s="140">
        <v>0.8203550577163696</v>
      </c>
      <c r="AC76" s="140">
        <v>0.8142044544219971</v>
      </c>
      <c r="AD76" s="140">
        <v>0.7640063762664795</v>
      </c>
      <c r="AE76" s="140">
        <v>0.7955607175827026</v>
      </c>
      <c r="AF76" s="140">
        <v>0.7949464321136475</v>
      </c>
      <c r="AG76" s="140">
        <v>0.6289315223693848</v>
      </c>
      <c r="AH76" s="140">
        <v>0.7171187996864319</v>
      </c>
      <c r="AI76" s="140">
        <v>0.8348089456558228</v>
      </c>
      <c r="AJ76" s="140">
        <v>0.7549914121627808</v>
      </c>
      <c r="AK76" s="140">
        <v>0.725100040435791</v>
      </c>
      <c r="AL76" s="140">
        <v>0.6160045266151428</v>
      </c>
      <c r="AM76" s="140">
        <v>0.6304116249084473</v>
      </c>
      <c r="AN76" s="140">
        <v>0.7996380925178528</v>
      </c>
      <c r="AO76" s="140">
        <v>0.7108667492866516</v>
      </c>
      <c r="AP76" s="140">
        <v>0.8842247128486633</v>
      </c>
      <c r="AQ76" s="140">
        <v>0.6956382989883423</v>
      </c>
      <c r="AR76" s="140">
        <v>0.6438413262367249</v>
      </c>
      <c r="AS76" s="140">
        <v>0.6474757790565491</v>
      </c>
      <c r="AT76" s="140">
        <v>0.6558672189712524</v>
      </c>
      <c r="AU76" s="140">
        <v>0.8395542502403259</v>
      </c>
      <c r="AV76" s="140">
        <v>0.7659940719604492</v>
      </c>
      <c r="AW76" s="140">
        <v>0.628673255443573</v>
      </c>
      <c r="AX76" s="140">
        <v>0.8116773962974548</v>
      </c>
      <c r="AY76" s="140">
        <v>0.8707744479179382</v>
      </c>
      <c r="AZ76" s="140">
        <v>0.6856014728546143</v>
      </c>
      <c r="BA76" s="140">
        <v>0.8110978603363037</v>
      </c>
      <c r="BB76" s="140">
        <v>0.7540768980979919</v>
      </c>
      <c r="BC76" s="140">
        <v>0.7329292893409729</v>
      </c>
      <c r="BD76" s="140">
        <v>0.56725013256073</v>
      </c>
      <c r="BE76" s="140">
        <v>0.5290637612342834</v>
      </c>
      <c r="BF76" s="140">
        <v>0.6316989064216614</v>
      </c>
      <c r="BG76" s="140">
        <v>0.7903357744216919</v>
      </c>
      <c r="BH76" s="140">
        <v>0.5734647512435913</v>
      </c>
      <c r="BI76" s="140">
        <v>0.6739016771316528</v>
      </c>
      <c r="BJ76" s="140">
        <v>0.6388174891471863</v>
      </c>
      <c r="BK76" s="140">
        <v>0.7939175963401794</v>
      </c>
      <c r="BL76" s="140">
        <v>0.6951160430908203</v>
      </c>
      <c r="BM76" s="140">
        <v>0.6689332723617554</v>
      </c>
      <c r="BN76" s="140">
        <v>0.8365305066108704</v>
      </c>
    </row>
    <row r="77" ht="13.5" customHeight="1">
      <c r="A77" s="11" t="s">
        <v>210</v>
      </c>
      <c r="B77" s="11" t="s">
        <v>211</v>
      </c>
      <c r="C77" s="12" t="s">
        <v>83</v>
      </c>
      <c r="D77" s="140">
        <v>0.06067884340882301</v>
      </c>
      <c r="E77" s="140">
        <v>0.14299337565898895</v>
      </c>
      <c r="F77" s="140">
        <v>0.017845112830400467</v>
      </c>
      <c r="G77" s="140">
        <v>0.10728831589221954</v>
      </c>
      <c r="H77" s="140">
        <v>0.04727662727236748</v>
      </c>
      <c r="I77" s="140">
        <v>0.10563790798187256</v>
      </c>
      <c r="J77" s="140">
        <v>0.13710418343544006</v>
      </c>
      <c r="K77" s="140">
        <v>0.060127031058073044</v>
      </c>
      <c r="L77" s="140">
        <v>0.16204100847244263</v>
      </c>
      <c r="M77" s="140">
        <v>0.02478659525513649</v>
      </c>
      <c r="N77" s="140">
        <v>0.07599014788866043</v>
      </c>
      <c r="O77" s="140">
        <v>0.06748857349157333</v>
      </c>
      <c r="P77" s="140">
        <v>0.04455309361219406</v>
      </c>
      <c r="Q77" s="141"/>
      <c r="R77" s="141"/>
      <c r="S77" s="140">
        <v>0.08652578294277191</v>
      </c>
      <c r="T77" s="140">
        <v>0.08513910323381424</v>
      </c>
      <c r="U77" s="141"/>
      <c r="V77" s="140">
        <v>0.10470420122146606</v>
      </c>
      <c r="W77" s="140">
        <v>0.13637442886829376</v>
      </c>
      <c r="X77" s="140">
        <v>0.13334870338439941</v>
      </c>
      <c r="Y77" s="140">
        <v>0.07077045738697052</v>
      </c>
      <c r="Z77" s="140">
        <v>0.0868891105055809</v>
      </c>
      <c r="AA77" s="140">
        <v>0.14142145216464996</v>
      </c>
      <c r="AB77" s="140">
        <v>0.09453310817480087</v>
      </c>
      <c r="AC77" s="140">
        <v>0.10132315009832382</v>
      </c>
      <c r="AD77" s="140">
        <v>0.10581154376268387</v>
      </c>
      <c r="AE77" s="140">
        <v>0.09375</v>
      </c>
      <c r="AF77" s="140">
        <v>0.08932739496231079</v>
      </c>
      <c r="AG77" s="140">
        <v>0.1399768441915512</v>
      </c>
      <c r="AH77" s="140">
        <v>0.1918531060218811</v>
      </c>
      <c r="AI77" s="140">
        <v>0.06792052090167999</v>
      </c>
      <c r="AJ77" s="140">
        <v>0.1140366718173027</v>
      </c>
      <c r="AK77" s="140">
        <v>0.07733990252017975</v>
      </c>
      <c r="AL77" s="140">
        <v>0.2148180603981018</v>
      </c>
      <c r="AM77" s="140">
        <v>0.12650160491466522</v>
      </c>
      <c r="AN77" s="140">
        <v>0.07105107605457306</v>
      </c>
      <c r="AO77" s="140">
        <v>0.1054333820939064</v>
      </c>
      <c r="AP77" s="140">
        <v>0.045735761523246765</v>
      </c>
      <c r="AQ77" s="140">
        <v>0.13587656617164612</v>
      </c>
      <c r="AR77" s="140">
        <v>0.11160255968570709</v>
      </c>
      <c r="AS77" s="140">
        <v>0.10852618515491486</v>
      </c>
      <c r="AT77" s="140">
        <v>0.13084833323955536</v>
      </c>
      <c r="AU77" s="140">
        <v>0.06897429376840591</v>
      </c>
      <c r="AV77" s="140">
        <v>0.05761879310011864</v>
      </c>
      <c r="AW77" s="140">
        <v>0.12691377103328705</v>
      </c>
      <c r="AX77" s="140">
        <v>0.10405826568603516</v>
      </c>
      <c r="AY77" s="140">
        <v>0.030502071604132652</v>
      </c>
      <c r="AZ77" s="140">
        <v>0.11958406865596771</v>
      </c>
      <c r="BA77" s="140">
        <v>0.0724332258105278</v>
      </c>
      <c r="BB77" s="140">
        <v>0.11265601217746735</v>
      </c>
      <c r="BC77" s="140">
        <v>0.09703285992145538</v>
      </c>
      <c r="BD77" s="140">
        <v>0.15058982372283936</v>
      </c>
      <c r="BE77" s="140">
        <v>0.23231150209903717</v>
      </c>
      <c r="BF77" s="140">
        <v>0.15721416473388672</v>
      </c>
      <c r="BG77" s="140">
        <v>0.055111922323703766</v>
      </c>
      <c r="BH77" s="140">
        <v>0.13827931880950928</v>
      </c>
      <c r="BI77" s="140">
        <v>0.08397917449474335</v>
      </c>
      <c r="BJ77" s="140">
        <v>0.13403929769992828</v>
      </c>
      <c r="BK77" s="140">
        <v>0.07939153164625168</v>
      </c>
      <c r="BL77" s="140">
        <v>0.1857384741306305</v>
      </c>
      <c r="BM77" s="140">
        <v>0.15772086381912231</v>
      </c>
      <c r="BN77" s="140">
        <v>0.08763454854488373</v>
      </c>
    </row>
    <row r="78" ht="13.5" customHeight="1">
      <c r="A78" s="112" t="s">
        <v>212</v>
      </c>
      <c r="B78" s="113" t="s">
        <v>213</v>
      </c>
      <c r="C78" s="114" t="s">
        <v>77</v>
      </c>
      <c r="D78" s="113">
        <v>7.075704574584961</v>
      </c>
      <c r="E78" s="113">
        <v>6.7591423988342285</v>
      </c>
      <c r="F78" s="113">
        <v>6.315329074859619</v>
      </c>
      <c r="G78" s="113">
        <v>6.8595733642578125</v>
      </c>
      <c r="H78" s="113">
        <v>7.082743167877197</v>
      </c>
      <c r="I78" s="113">
        <v>5.9552388191223145</v>
      </c>
      <c r="J78" s="113">
        <v>5.417595863342285</v>
      </c>
      <c r="K78" s="113">
        <v>6.3047685623168945</v>
      </c>
      <c r="L78" s="113">
        <v>6.319903373718262</v>
      </c>
      <c r="M78" s="113">
        <v>6.92507791519165</v>
      </c>
      <c r="N78" s="113">
        <v>7.546357154846191</v>
      </c>
      <c r="O78" s="113">
        <v>6.8835625648498535</v>
      </c>
      <c r="P78" s="113">
        <v>7.538966178894043</v>
      </c>
      <c r="Q78" s="137"/>
      <c r="R78" s="137"/>
      <c r="S78" s="113">
        <v>7.481873989105225</v>
      </c>
      <c r="T78" s="113">
        <v>6.244643688201904</v>
      </c>
      <c r="U78" s="137"/>
      <c r="V78" s="113">
        <v>6.934160232543945</v>
      </c>
      <c r="W78" s="113">
        <v>7.424247741699219</v>
      </c>
      <c r="X78" s="113">
        <v>7.539984226226807</v>
      </c>
      <c r="Y78" s="113">
        <v>7.251257419586182</v>
      </c>
      <c r="Z78" s="113">
        <v>7.015115261077881</v>
      </c>
      <c r="AA78" s="113">
        <v>6.998085975646973</v>
      </c>
      <c r="AB78" s="113">
        <v>6.706538200378418</v>
      </c>
      <c r="AC78" s="113">
        <v>7.8096394538879395</v>
      </c>
      <c r="AD78" s="113">
        <v>7.147409915924072</v>
      </c>
      <c r="AE78" s="113">
        <v>7.2173051834106445</v>
      </c>
      <c r="AF78" s="113">
        <v>7.123805046081543</v>
      </c>
      <c r="AG78" s="113">
        <v>6.612735271453857</v>
      </c>
      <c r="AH78" s="113">
        <v>7.7719407081604</v>
      </c>
      <c r="AI78" s="113">
        <v>6.781498432159424</v>
      </c>
      <c r="AJ78" s="113">
        <v>6.832045555114746</v>
      </c>
      <c r="AK78" s="113">
        <v>6.609199523925781</v>
      </c>
      <c r="AL78" s="113">
        <v>6.79466438293457</v>
      </c>
      <c r="AM78" s="113">
        <v>6.909962177276611</v>
      </c>
      <c r="AN78" s="113">
        <v>6.545880317687988</v>
      </c>
      <c r="AO78" s="113">
        <v>7.184526443481445</v>
      </c>
      <c r="AP78" s="113">
        <v>7.398937225341797</v>
      </c>
      <c r="AQ78" s="113">
        <v>6.183502674102783</v>
      </c>
      <c r="AR78" s="113">
        <v>5.935970306396484</v>
      </c>
      <c r="AS78" s="113">
        <v>6.579224586486816</v>
      </c>
      <c r="AT78" s="113">
        <v>6.267964839935303</v>
      </c>
      <c r="AU78" s="113">
        <v>6.634012699127197</v>
      </c>
      <c r="AV78" s="113">
        <v>6.434657573699951</v>
      </c>
      <c r="AW78" s="113">
        <v>7.216590404510498</v>
      </c>
      <c r="AX78" s="113">
        <v>8.14593505859375</v>
      </c>
      <c r="AY78" s="113">
        <v>6.3426618576049805</v>
      </c>
      <c r="AZ78" s="113">
        <v>6.463179111480713</v>
      </c>
      <c r="BA78" s="113">
        <v>6.327057838439941</v>
      </c>
      <c r="BB78" s="113">
        <v>7.230870723724365</v>
      </c>
      <c r="BC78" s="113">
        <v>6.347611904144287</v>
      </c>
      <c r="BD78" s="113">
        <v>6.539801120758057</v>
      </c>
      <c r="BE78" s="113">
        <v>6.462536811828613</v>
      </c>
      <c r="BF78" s="113">
        <v>6.820791244506836</v>
      </c>
      <c r="BG78" s="113">
        <v>6.765606880187988</v>
      </c>
      <c r="BH78" s="113">
        <v>7.254924297332764</v>
      </c>
      <c r="BI78" s="113">
        <v>6.624720096588135</v>
      </c>
      <c r="BJ78" s="113">
        <v>6.770792484283447</v>
      </c>
      <c r="BK78" s="113">
        <v>6.933991432189941</v>
      </c>
      <c r="BL78" s="113">
        <v>6.746265411376953</v>
      </c>
      <c r="BM78" s="113">
        <v>7.461463451385498</v>
      </c>
      <c r="BN78" s="113">
        <v>6.347339153289795</v>
      </c>
    </row>
    <row r="79" ht="13.5" customHeight="1">
      <c r="A79" s="19" t="s">
        <v>214</v>
      </c>
      <c r="B79" s="19" t="s">
        <v>215</v>
      </c>
      <c r="C79" s="20" t="s">
        <v>88</v>
      </c>
      <c r="D79" s="138">
        <v>1.7164506912231445</v>
      </c>
      <c r="E79" s="138">
        <v>1.64518404006958</v>
      </c>
      <c r="F79" s="138">
        <v>1.4737344980239868</v>
      </c>
      <c r="G79" s="138">
        <v>1.684887409210205</v>
      </c>
      <c r="H79" s="138">
        <v>1.8143630027770996</v>
      </c>
      <c r="I79" s="138">
        <v>1.3387746810913086</v>
      </c>
      <c r="J79" s="138">
        <v>1.193023681640625</v>
      </c>
      <c r="K79" s="138">
        <v>1.4917832612991333</v>
      </c>
      <c r="L79" s="138">
        <v>1.5971407890319824</v>
      </c>
      <c r="M79" s="138">
        <v>1.6461759805679321</v>
      </c>
      <c r="N79" s="138">
        <v>1.993307113647461</v>
      </c>
      <c r="O79" s="138">
        <v>1.7658058404922485</v>
      </c>
      <c r="P79" s="138">
        <v>2.051081895828247</v>
      </c>
      <c r="Q79" s="139"/>
      <c r="R79" s="139"/>
      <c r="S79" s="138">
        <v>1.9206078052520752</v>
      </c>
      <c r="T79" s="138">
        <v>1.5140323638916016</v>
      </c>
      <c r="U79" s="139"/>
      <c r="V79" s="138">
        <v>1.8126928806304932</v>
      </c>
      <c r="W79" s="138">
        <v>1.8353444337844849</v>
      </c>
      <c r="X79" s="138">
        <v>2.050342559814453</v>
      </c>
      <c r="Y79" s="138">
        <v>1.8569241762161255</v>
      </c>
      <c r="Z79" s="138">
        <v>1.8127833604812622</v>
      </c>
      <c r="AA79" s="138">
        <v>1.8022595643997192</v>
      </c>
      <c r="AB79" s="138">
        <v>1.6386271715164185</v>
      </c>
      <c r="AC79" s="138">
        <v>2.0619771480560303</v>
      </c>
      <c r="AD79" s="138">
        <v>1.830237865447998</v>
      </c>
      <c r="AE79" s="138">
        <v>1.8977165222167969</v>
      </c>
      <c r="AF79" s="138">
        <v>1.8227168321609497</v>
      </c>
      <c r="AG79" s="138">
        <v>1.6699472665786743</v>
      </c>
      <c r="AH79" s="138">
        <v>2.052237033843994</v>
      </c>
      <c r="AI79" s="138">
        <v>1.5885448455810547</v>
      </c>
      <c r="AJ79" s="138">
        <v>1.742512822151184</v>
      </c>
      <c r="AK79" s="138">
        <v>1.6155288219451904</v>
      </c>
      <c r="AL79" s="138">
        <v>1.591754674911499</v>
      </c>
      <c r="AM79" s="138">
        <v>1.6639108657836914</v>
      </c>
      <c r="AN79" s="138">
        <v>1.516094446182251</v>
      </c>
      <c r="AO79" s="138">
        <v>1.7328591346740723</v>
      </c>
      <c r="AP79" s="138">
        <v>1.816449761390686</v>
      </c>
      <c r="AQ79" s="138">
        <v>1.451734185218811</v>
      </c>
      <c r="AR79" s="138">
        <v>1.3852075338363647</v>
      </c>
      <c r="AS79" s="138">
        <v>1.5935701131820679</v>
      </c>
      <c r="AT79" s="138">
        <v>1.4689228534698486</v>
      </c>
      <c r="AU79" s="138">
        <v>1.5048828125</v>
      </c>
      <c r="AV79" s="138">
        <v>1.4518959522247314</v>
      </c>
      <c r="AW79" s="138">
        <v>1.7302637100219727</v>
      </c>
      <c r="AX79" s="138">
        <v>2.0603559017181396</v>
      </c>
      <c r="AY79" s="138">
        <v>1.3667337894439697</v>
      </c>
      <c r="AZ79" s="138">
        <v>1.4817850589752197</v>
      </c>
      <c r="BA79" s="138">
        <v>1.4054527282714844</v>
      </c>
      <c r="BB79" s="138">
        <v>1.7330915927886963</v>
      </c>
      <c r="BC79" s="138">
        <v>1.4724279642105103</v>
      </c>
      <c r="BD79" s="138">
        <v>1.6181590557098389</v>
      </c>
      <c r="BE79" s="138">
        <v>1.4948259592056274</v>
      </c>
      <c r="BF79" s="138">
        <v>1.6193572282791138</v>
      </c>
      <c r="BG79" s="138">
        <v>1.531092882156372</v>
      </c>
      <c r="BH79" s="138">
        <v>1.7092022895812988</v>
      </c>
      <c r="BI79" s="138">
        <v>1.5798207521438599</v>
      </c>
      <c r="BJ79" s="138">
        <v>1.6349891424179077</v>
      </c>
      <c r="BK79" s="138">
        <v>1.6144435405731201</v>
      </c>
      <c r="BL79" s="138">
        <v>1.6553001403808594</v>
      </c>
      <c r="BM79" s="138">
        <v>1.9004088640213013</v>
      </c>
      <c r="BN79" s="138">
        <v>1.7752554416656494</v>
      </c>
    </row>
    <row r="80" ht="13.5" customHeight="1">
      <c r="A80" s="11" t="s">
        <v>216</v>
      </c>
      <c r="B80" s="11" t="s">
        <v>217</v>
      </c>
      <c r="C80" s="12" t="s">
        <v>83</v>
      </c>
      <c r="D80" s="140">
        <v>0.7053422927856445</v>
      </c>
      <c r="E80" s="140">
        <v>0.633133053779602</v>
      </c>
      <c r="F80" s="140">
        <v>0.549363374710083</v>
      </c>
      <c r="G80" s="140">
        <v>0.6335798501968384</v>
      </c>
      <c r="H80" s="140">
        <v>0.7338131666183472</v>
      </c>
      <c r="I80" s="140">
        <v>0.5447542667388916</v>
      </c>
      <c r="J80" s="140">
        <v>0.4327462911605835</v>
      </c>
      <c r="K80" s="140">
        <v>0.5864413976669312</v>
      </c>
      <c r="L80" s="140">
        <v>0.6498782634735107</v>
      </c>
      <c r="M80" s="140">
        <v>0.677291750907898</v>
      </c>
      <c r="N80" s="140">
        <v>0.8181657791137695</v>
      </c>
      <c r="O80" s="140">
        <v>0.7824001908302307</v>
      </c>
      <c r="P80" s="140">
        <v>0.8538941144943237</v>
      </c>
      <c r="Q80" s="141"/>
      <c r="R80" s="141"/>
      <c r="S80" s="140">
        <v>0.7762302160263062</v>
      </c>
      <c r="T80" s="140">
        <v>0.6597403883934021</v>
      </c>
      <c r="U80" s="141"/>
      <c r="V80" s="140">
        <v>0.7250276207923889</v>
      </c>
      <c r="W80" s="140">
        <v>0.7415318489074707</v>
      </c>
      <c r="X80" s="140">
        <v>0.8423497676849365</v>
      </c>
      <c r="Y80" s="140">
        <v>0.7638203501701355</v>
      </c>
      <c r="Z80" s="140">
        <v>0.7599116563796997</v>
      </c>
      <c r="AA80" s="140">
        <v>0.6954336762428284</v>
      </c>
      <c r="AB80" s="140">
        <v>0.6617317795753479</v>
      </c>
      <c r="AC80" s="140">
        <v>0.8424727320671082</v>
      </c>
      <c r="AD80" s="140">
        <v>0.7348644137382507</v>
      </c>
      <c r="AE80" s="140">
        <v>0.7425161004066467</v>
      </c>
      <c r="AF80" s="140">
        <v>0.7753018140792847</v>
      </c>
      <c r="AG80" s="140">
        <v>0.6604503989219666</v>
      </c>
      <c r="AH80" s="140">
        <v>0.8309931755065918</v>
      </c>
      <c r="AI80" s="140">
        <v>0.6654078960418701</v>
      </c>
      <c r="AJ80" s="140">
        <v>0.7028546333312988</v>
      </c>
      <c r="AK80" s="140">
        <v>0.6549299359321594</v>
      </c>
      <c r="AL80" s="140">
        <v>0.5930769443511963</v>
      </c>
      <c r="AM80" s="140">
        <v>0.7004202008247375</v>
      </c>
      <c r="AN80" s="140">
        <v>0.6258352994918823</v>
      </c>
      <c r="AO80" s="140">
        <v>0.717247486114502</v>
      </c>
      <c r="AP80" s="140">
        <v>0.7386214733123779</v>
      </c>
      <c r="AQ80" s="140">
        <v>0.5648660063743591</v>
      </c>
      <c r="AR80" s="140">
        <v>0.652262806892395</v>
      </c>
      <c r="AS80" s="140">
        <v>0.605079710483551</v>
      </c>
      <c r="AT80" s="140">
        <v>0.6259089708328247</v>
      </c>
      <c r="AU80" s="140">
        <v>0.6090608239173889</v>
      </c>
      <c r="AV80" s="140">
        <v>0.5737184882164001</v>
      </c>
      <c r="AW80" s="140">
        <v>0.6989442706108093</v>
      </c>
      <c r="AX80" s="140">
        <v>0.8569275736808777</v>
      </c>
      <c r="AY80" s="140">
        <v>0.5803370475769043</v>
      </c>
      <c r="AZ80" s="140">
        <v>0.5858385562896729</v>
      </c>
      <c r="BA80" s="140">
        <v>0.5621126294136047</v>
      </c>
      <c r="BB80" s="140">
        <v>0.7004709243774414</v>
      </c>
      <c r="BC80" s="140">
        <v>0.6230000853538513</v>
      </c>
      <c r="BD80" s="140">
        <v>0.6280797123908997</v>
      </c>
      <c r="BE80" s="140">
        <v>0.5680861473083496</v>
      </c>
      <c r="BF80" s="140">
        <v>0.6767634749412537</v>
      </c>
      <c r="BG80" s="140">
        <v>0.6113242506980896</v>
      </c>
      <c r="BH80" s="140">
        <v>0.6471767425537109</v>
      </c>
      <c r="BI80" s="140">
        <v>0.6235141754150391</v>
      </c>
      <c r="BJ80" s="140">
        <v>0.6534466743469238</v>
      </c>
      <c r="BK80" s="140">
        <v>0.6722981333732605</v>
      </c>
      <c r="BL80" s="140">
        <v>0.6703941226005554</v>
      </c>
      <c r="BM80" s="140">
        <v>0.768012285232544</v>
      </c>
      <c r="BN80" s="140">
        <v>0.7359232902526855</v>
      </c>
    </row>
    <row r="81" ht="13.5" customHeight="1">
      <c r="A81" s="11" t="s">
        <v>218</v>
      </c>
      <c r="B81" s="11" t="s">
        <v>219</v>
      </c>
      <c r="C81" s="12" t="s">
        <v>83</v>
      </c>
      <c r="D81" s="140">
        <v>0.6759467124938965</v>
      </c>
      <c r="E81" s="140">
        <v>0.5683208703994751</v>
      </c>
      <c r="F81" s="140">
        <v>0.5194589495658875</v>
      </c>
      <c r="G81" s="140">
        <v>0.6198177933692932</v>
      </c>
      <c r="H81" s="140">
        <v>0.646454393863678</v>
      </c>
      <c r="I81" s="140">
        <v>0.45294955372810364</v>
      </c>
      <c r="J81" s="140">
        <v>0.405435711145401</v>
      </c>
      <c r="K81" s="140">
        <v>0.5123748183250427</v>
      </c>
      <c r="L81" s="140">
        <v>0.5813694000244141</v>
      </c>
      <c r="M81" s="140">
        <v>0.5481346249580383</v>
      </c>
      <c r="N81" s="140">
        <v>0.743080198764801</v>
      </c>
      <c r="O81" s="140">
        <v>0.6022518277168274</v>
      </c>
      <c r="P81" s="140">
        <v>0.7718547582626343</v>
      </c>
      <c r="Q81" s="141"/>
      <c r="R81" s="141"/>
      <c r="S81" s="140">
        <v>0.7093048691749573</v>
      </c>
      <c r="T81" s="140">
        <v>0.4851984679698944</v>
      </c>
      <c r="U81" s="141"/>
      <c r="V81" s="140">
        <v>0.6898382902145386</v>
      </c>
      <c r="W81" s="140">
        <v>0.7092332243919373</v>
      </c>
      <c r="X81" s="140">
        <v>0.7022450566291809</v>
      </c>
      <c r="Y81" s="140">
        <v>0.6875271797180176</v>
      </c>
      <c r="Z81" s="140">
        <v>0.6603108048439026</v>
      </c>
      <c r="AA81" s="140">
        <v>0.6726021766662598</v>
      </c>
      <c r="AB81" s="140">
        <v>0.5545087456703186</v>
      </c>
      <c r="AC81" s="140">
        <v>0.7885958552360535</v>
      </c>
      <c r="AD81" s="140">
        <v>0.6593671441078186</v>
      </c>
      <c r="AE81" s="140">
        <v>0.7132375240325928</v>
      </c>
      <c r="AF81" s="140">
        <v>0.6478161215782166</v>
      </c>
      <c r="AG81" s="140">
        <v>0.5879843831062317</v>
      </c>
      <c r="AH81" s="140">
        <v>0.7562668919563293</v>
      </c>
      <c r="AI81" s="140">
        <v>0.5650848150253296</v>
      </c>
      <c r="AJ81" s="140">
        <v>0.6201749444007874</v>
      </c>
      <c r="AK81" s="140">
        <v>0.5762699842453003</v>
      </c>
      <c r="AL81" s="140">
        <v>0.5848032236099243</v>
      </c>
      <c r="AM81" s="140">
        <v>0.5670077204704285</v>
      </c>
      <c r="AN81" s="140">
        <v>0.5343431234359741</v>
      </c>
      <c r="AO81" s="140">
        <v>0.6312392950057983</v>
      </c>
      <c r="AP81" s="140">
        <v>0.6608484983444214</v>
      </c>
      <c r="AQ81" s="140">
        <v>0.4909164309501648</v>
      </c>
      <c r="AR81" s="140">
        <v>0.444964200258255</v>
      </c>
      <c r="AS81" s="140">
        <v>0.5660518407821655</v>
      </c>
      <c r="AT81" s="140">
        <v>0.4733867049217224</v>
      </c>
      <c r="AU81" s="140">
        <v>0.4987218677997589</v>
      </c>
      <c r="AV81" s="140">
        <v>0.5044838786125183</v>
      </c>
      <c r="AW81" s="140">
        <v>0.6596956253051758</v>
      </c>
      <c r="AX81" s="140">
        <v>0.8043779730796814</v>
      </c>
      <c r="AY81" s="140">
        <v>0.4482593536376953</v>
      </c>
      <c r="AZ81" s="140">
        <v>0.4987892806529999</v>
      </c>
      <c r="BA81" s="140">
        <v>0.52647465467453</v>
      </c>
      <c r="BB81" s="140">
        <v>0.604300856590271</v>
      </c>
      <c r="BC81" s="140">
        <v>0.5059536099433899</v>
      </c>
      <c r="BD81" s="140">
        <v>0.60556960105896</v>
      </c>
      <c r="BE81" s="140">
        <v>0.5335873961448669</v>
      </c>
      <c r="BF81" s="140">
        <v>0.5544232726097107</v>
      </c>
      <c r="BG81" s="140">
        <v>0.5022007822990417</v>
      </c>
      <c r="BH81" s="140">
        <v>0.6532809734344482</v>
      </c>
      <c r="BI81" s="140">
        <v>0.5388995409011841</v>
      </c>
      <c r="BJ81" s="140">
        <v>0.6004948616027832</v>
      </c>
      <c r="BK81" s="140">
        <v>0.5734800100326538</v>
      </c>
      <c r="BL81" s="140">
        <v>0.6168888807296753</v>
      </c>
      <c r="BM81" s="140">
        <v>0.7382330894470215</v>
      </c>
      <c r="BN81" s="140">
        <v>0.6376621723175049</v>
      </c>
    </row>
    <row r="82" ht="13.5" customHeight="1">
      <c r="A82" s="11" t="s">
        <v>220</v>
      </c>
      <c r="B82" s="29" t="s">
        <v>221</v>
      </c>
      <c r="C82" s="12" t="s">
        <v>83</v>
      </c>
      <c r="D82" s="140">
        <v>0.5739786028862</v>
      </c>
      <c r="E82" s="140">
        <v>0.6587915420532227</v>
      </c>
      <c r="F82" s="140">
        <v>0.5628236532211304</v>
      </c>
      <c r="G82" s="140">
        <v>0.6597856283187866</v>
      </c>
      <c r="H82" s="140">
        <v>0.7055497765541077</v>
      </c>
      <c r="I82" s="140">
        <v>0.45399582386016846</v>
      </c>
      <c r="J82" s="140">
        <v>0.4191828966140747</v>
      </c>
      <c r="K82" s="140">
        <v>0.556894838809967</v>
      </c>
      <c r="L82" s="140">
        <v>0.5649400353431702</v>
      </c>
      <c r="M82" s="140">
        <v>0.6361415982246399</v>
      </c>
      <c r="N82" s="140">
        <v>0.7631635069847107</v>
      </c>
      <c r="O82" s="140">
        <v>0.6364224553108215</v>
      </c>
      <c r="P82" s="140">
        <v>0.7756937742233276</v>
      </c>
      <c r="Q82" s="141"/>
      <c r="R82" s="141"/>
      <c r="S82" s="140">
        <v>0.7419419288635254</v>
      </c>
      <c r="T82" s="140">
        <v>0.5404376983642578</v>
      </c>
      <c r="U82" s="141"/>
      <c r="V82" s="140">
        <v>0.6687246561050415</v>
      </c>
      <c r="W82" s="140">
        <v>0.6630275845527649</v>
      </c>
      <c r="X82" s="140">
        <v>0.8558618426322937</v>
      </c>
      <c r="Y82" s="140">
        <v>0.6912180185317993</v>
      </c>
      <c r="Z82" s="140">
        <v>0.6634887456893921</v>
      </c>
      <c r="AA82" s="140">
        <v>0.7016435265541077</v>
      </c>
      <c r="AB82" s="140">
        <v>0.6352624297142029</v>
      </c>
      <c r="AC82" s="140">
        <v>0.7849008440971375</v>
      </c>
      <c r="AD82" s="140">
        <v>0.7127522826194763</v>
      </c>
      <c r="AE82" s="140">
        <v>0.7412017583847046</v>
      </c>
      <c r="AF82" s="140">
        <v>0.6738379001617432</v>
      </c>
      <c r="AG82" s="140">
        <v>0.644828200340271</v>
      </c>
      <c r="AH82" s="140">
        <v>0.8157227039337158</v>
      </c>
      <c r="AI82" s="140">
        <v>0.554233729839325</v>
      </c>
      <c r="AJ82" s="140">
        <v>0.6669875979423523</v>
      </c>
      <c r="AK82" s="140">
        <v>0.5895050764083862</v>
      </c>
      <c r="AL82" s="140">
        <v>0.6111261248588562</v>
      </c>
      <c r="AM82" s="140">
        <v>0.6177864670753479</v>
      </c>
      <c r="AN82" s="140">
        <v>0.5279474854469299</v>
      </c>
      <c r="AO82" s="140">
        <v>0.6286587119102478</v>
      </c>
      <c r="AP82" s="140">
        <v>0.6891297698020935</v>
      </c>
      <c r="AQ82" s="140">
        <v>0.5465297698974609</v>
      </c>
      <c r="AR82" s="140">
        <v>0.4163829982280731</v>
      </c>
      <c r="AS82" s="140">
        <v>0.6202953457832336</v>
      </c>
      <c r="AT82" s="140">
        <v>0.5259347558021545</v>
      </c>
      <c r="AU82" s="140">
        <v>0.5653944611549377</v>
      </c>
      <c r="AV82" s="140">
        <v>0.5243255496025085</v>
      </c>
      <c r="AW82" s="140">
        <v>0.6150450110435486</v>
      </c>
      <c r="AX82" s="140">
        <v>0.7525023221969604</v>
      </c>
      <c r="AY82" s="140">
        <v>0.4603818953037262</v>
      </c>
      <c r="AZ82" s="140">
        <v>0.557752251625061</v>
      </c>
      <c r="BA82" s="140">
        <v>0.4520163834095001</v>
      </c>
      <c r="BB82" s="140">
        <v>0.6726836562156677</v>
      </c>
      <c r="BC82" s="140">
        <v>0.5009502172470093</v>
      </c>
      <c r="BD82" s="140">
        <v>0.5905628204345703</v>
      </c>
      <c r="BE82" s="140">
        <v>0.5580944418907166</v>
      </c>
      <c r="BF82" s="140">
        <v>0.5946229100227356</v>
      </c>
      <c r="BG82" s="140">
        <v>0.5945988297462463</v>
      </c>
      <c r="BH82" s="140">
        <v>0.6451453566551208</v>
      </c>
      <c r="BI82" s="140">
        <v>0.6106805205345154</v>
      </c>
      <c r="BJ82" s="140">
        <v>0.5927106142044067</v>
      </c>
      <c r="BK82" s="140">
        <v>0.5734800100326538</v>
      </c>
      <c r="BL82" s="140">
        <v>0.5864505767822266</v>
      </c>
      <c r="BM82" s="140">
        <v>0.6942998170852661</v>
      </c>
      <c r="BN82" s="140">
        <v>0.6600883603096008</v>
      </c>
    </row>
    <row r="83" ht="13.5" customHeight="1">
      <c r="A83" s="11" t="s">
        <v>222</v>
      </c>
      <c r="B83" s="29" t="s">
        <v>223</v>
      </c>
      <c r="C83" s="12" t="s">
        <v>83</v>
      </c>
      <c r="D83" s="140">
        <v>0.3548203110694885</v>
      </c>
      <c r="E83" s="140">
        <v>0.3468133807182312</v>
      </c>
      <c r="F83" s="140">
        <v>0.2315608114004135</v>
      </c>
      <c r="G83" s="140">
        <v>0.37556055188179016</v>
      </c>
      <c r="H83" s="140">
        <v>0.3751280903816223</v>
      </c>
      <c r="I83" s="140">
        <v>0.31566378474235535</v>
      </c>
      <c r="J83" s="140">
        <v>0.3054541051387787</v>
      </c>
      <c r="K83" s="140">
        <v>0.34875425696372986</v>
      </c>
      <c r="L83" s="140">
        <v>0.24225370585918427</v>
      </c>
      <c r="M83" s="140">
        <v>0.33400845527648926</v>
      </c>
      <c r="N83" s="140">
        <v>0.21403944492340088</v>
      </c>
      <c r="O83" s="140">
        <v>0.3441832363605499</v>
      </c>
      <c r="P83" s="140">
        <v>0.3759382367134094</v>
      </c>
      <c r="Q83" s="141"/>
      <c r="R83" s="141"/>
      <c r="S83" s="140">
        <v>0.2870788872241974</v>
      </c>
      <c r="T83" s="140">
        <v>0.48718640208244324</v>
      </c>
      <c r="U83" s="141"/>
      <c r="V83" s="140">
        <v>0.29196998476982117</v>
      </c>
      <c r="W83" s="140">
        <v>0.3760376274585724</v>
      </c>
      <c r="X83" s="140">
        <v>0.2653360962867737</v>
      </c>
      <c r="Y83" s="140">
        <v>0.29595908522605896</v>
      </c>
      <c r="Z83" s="140">
        <v>0.2845018208026886</v>
      </c>
      <c r="AA83" s="140">
        <v>0.28114235401153564</v>
      </c>
      <c r="AB83" s="140">
        <v>0.3165416717529297</v>
      </c>
      <c r="AC83" s="140">
        <v>0.2588125169277191</v>
      </c>
      <c r="AD83" s="140">
        <v>0.33189889788627625</v>
      </c>
      <c r="AE83" s="140">
        <v>0.31998392939567566</v>
      </c>
      <c r="AF83" s="140">
        <v>0.31702563166618347</v>
      </c>
      <c r="AG83" s="140">
        <v>0.33879294991493225</v>
      </c>
      <c r="AH83" s="140">
        <v>0.4378074109554291</v>
      </c>
      <c r="AI83" s="140">
        <v>0.2356339395046234</v>
      </c>
      <c r="AJ83" s="140">
        <v>0.30195263028144836</v>
      </c>
      <c r="AK83" s="140">
        <v>0.23622998595237732</v>
      </c>
      <c r="AL83" s="140">
        <v>0.17469941079616547</v>
      </c>
      <c r="AM83" s="140">
        <v>0.13221587240695953</v>
      </c>
      <c r="AN83" s="140">
        <v>0.15197333693504333</v>
      </c>
      <c r="AO83" s="140">
        <v>0.2224086970090866</v>
      </c>
      <c r="AP83" s="140">
        <v>0.1555458903312683</v>
      </c>
      <c r="AQ83" s="140">
        <v>0.20247213542461395</v>
      </c>
      <c r="AR83" s="140">
        <v>0.2317964732646942</v>
      </c>
      <c r="AS83" s="140">
        <v>0.09152860939502716</v>
      </c>
      <c r="AT83" s="140">
        <v>0.1509871780872345</v>
      </c>
      <c r="AU83" s="140">
        <v>0.2884238660335541</v>
      </c>
      <c r="AV83" s="140">
        <v>0.2572375535964966</v>
      </c>
      <c r="AW83" s="140">
        <v>0.06650517135858536</v>
      </c>
      <c r="AX83" s="140">
        <v>0.28677868843078613</v>
      </c>
      <c r="AY83" s="140">
        <v>0.17318189144134521</v>
      </c>
      <c r="AZ83" s="140">
        <v>0.03316667675971985</v>
      </c>
      <c r="BA83" s="140">
        <v>0.20833641290664673</v>
      </c>
      <c r="BB83" s="140">
        <v>0.1927974373102188</v>
      </c>
      <c r="BC83" s="140">
        <v>0.10548819601535797</v>
      </c>
      <c r="BD83" s="140">
        <v>0.10797728598117828</v>
      </c>
      <c r="BE83" s="140">
        <v>0.13975143432617188</v>
      </c>
      <c r="BF83" s="140">
        <v>0.15345028042793274</v>
      </c>
      <c r="BG83" s="140">
        <v>0.1366323083639145</v>
      </c>
      <c r="BH83" s="140">
        <v>0.19267958402633667</v>
      </c>
      <c r="BI83" s="140">
        <v>0.15845151245594025</v>
      </c>
      <c r="BJ83" s="140">
        <v>0.09012413769960403</v>
      </c>
      <c r="BK83" s="140">
        <v>0.0971284806728363</v>
      </c>
      <c r="BL83" s="140">
        <v>0.15886065363883972</v>
      </c>
      <c r="BM83" s="140">
        <v>0.19751879572868347</v>
      </c>
      <c r="BN83" s="140">
        <v>0.14752964675426483</v>
      </c>
    </row>
    <row r="84" ht="13.5" customHeight="1">
      <c r="A84" s="11" t="s">
        <v>224</v>
      </c>
      <c r="B84" s="29" t="s">
        <v>225</v>
      </c>
      <c r="C84" s="12" t="s">
        <v>83</v>
      </c>
      <c r="D84" s="140">
        <v>0.19380325078964233</v>
      </c>
      <c r="E84" s="140">
        <v>0.2455466240644455</v>
      </c>
      <c r="F84" s="140">
        <v>0.2088432013988495</v>
      </c>
      <c r="G84" s="140">
        <v>0.18148981034755707</v>
      </c>
      <c r="H84" s="140">
        <v>0.2081192582845688</v>
      </c>
      <c r="I84" s="140">
        <v>0.2318219691514969</v>
      </c>
      <c r="J84" s="140">
        <v>0.23217980563640594</v>
      </c>
      <c r="K84" s="140">
        <v>0.23283667862415314</v>
      </c>
      <c r="L84" s="140">
        <v>0.2756510078907013</v>
      </c>
      <c r="M84" s="140">
        <v>0.14989307522773743</v>
      </c>
      <c r="N84" s="140">
        <v>0.19214695692062378</v>
      </c>
      <c r="O84" s="140">
        <v>0.21305586397647858</v>
      </c>
      <c r="P84" s="140">
        <v>0.19772586226463318</v>
      </c>
      <c r="Q84" s="141"/>
      <c r="R84" s="141"/>
      <c r="S84" s="140">
        <v>0.2259577363729477</v>
      </c>
      <c r="T84" s="140">
        <v>0.244020476937294</v>
      </c>
      <c r="U84" s="141"/>
      <c r="V84" s="140">
        <v>0.20632140338420868</v>
      </c>
      <c r="W84" s="140">
        <v>0.25394389033317566</v>
      </c>
      <c r="X84" s="140">
        <v>0.2620733380317688</v>
      </c>
      <c r="Y84" s="140">
        <v>0.2398976981639862</v>
      </c>
      <c r="Z84" s="140">
        <v>0.3260085880756378</v>
      </c>
      <c r="AA84" s="140">
        <v>0.2834353744983673</v>
      </c>
      <c r="AB84" s="140">
        <v>0.1901557594537735</v>
      </c>
      <c r="AC84" s="140">
        <v>0.2665729522705078</v>
      </c>
      <c r="AD84" s="140">
        <v>0.24540922045707703</v>
      </c>
      <c r="AE84" s="140">
        <v>0.23857319355010986</v>
      </c>
      <c r="AF84" s="140">
        <v>0.13374243676662445</v>
      </c>
      <c r="AG84" s="140">
        <v>0.2933728098869324</v>
      </c>
      <c r="AH84" s="140">
        <v>0.3421783149242401</v>
      </c>
      <c r="AI84" s="140">
        <v>0.23291854560375214</v>
      </c>
      <c r="AJ84" s="140">
        <v>0.24767068028450012</v>
      </c>
      <c r="AK84" s="140">
        <v>0.18193504214286804</v>
      </c>
      <c r="AL84" s="140">
        <v>0.24092642962932587</v>
      </c>
      <c r="AM84" s="140">
        <v>0.2704334855079651</v>
      </c>
      <c r="AN84" s="140">
        <v>0.2155180126428604</v>
      </c>
      <c r="AO84" s="140">
        <v>0.1248585432767868</v>
      </c>
      <c r="AP84" s="140">
        <v>0.15178997814655304</v>
      </c>
      <c r="AQ84" s="140">
        <v>0.22305811941623688</v>
      </c>
      <c r="AR84" s="140">
        <v>0.2773905098438263</v>
      </c>
      <c r="AS84" s="140">
        <v>0.17964987456798553</v>
      </c>
      <c r="AT84" s="140">
        <v>0.19761888682842255</v>
      </c>
      <c r="AU84" s="140">
        <v>0.2268637865781784</v>
      </c>
      <c r="AV84" s="140">
        <v>0.23739588260650635</v>
      </c>
      <c r="AW84" s="140">
        <v>0.18236824870109558</v>
      </c>
      <c r="AX84" s="140">
        <v>0.2556053698062897</v>
      </c>
      <c r="AY84" s="140">
        <v>0.17051710188388824</v>
      </c>
      <c r="AZ84" s="140">
        <v>0.19836819171905518</v>
      </c>
      <c r="BA84" s="140">
        <v>0.19148162007331848</v>
      </c>
      <c r="BB84" s="140">
        <v>0.22243298590183258</v>
      </c>
      <c r="BC84" s="140">
        <v>0.24571900069713593</v>
      </c>
      <c r="BD84" s="140">
        <v>0.1948074996471405</v>
      </c>
      <c r="BE84" s="140">
        <v>0.2658658027648926</v>
      </c>
      <c r="BF84" s="140">
        <v>0.23825369775295258</v>
      </c>
      <c r="BG84" s="140">
        <v>0.3065580725669861</v>
      </c>
      <c r="BH84" s="140">
        <v>0.2435215562582016</v>
      </c>
      <c r="BI84" s="140">
        <v>0.308193564414978</v>
      </c>
      <c r="BJ84" s="140">
        <v>0.23505990207195282</v>
      </c>
      <c r="BK84" s="140">
        <v>0.26097822189331055</v>
      </c>
      <c r="BL84" s="140">
        <v>0.3369773030281067</v>
      </c>
      <c r="BM84" s="140">
        <v>0.3334539830684662</v>
      </c>
      <c r="BN84" s="140">
        <v>0.3433273732662201</v>
      </c>
    </row>
    <row r="85" ht="13.5" customHeight="1">
      <c r="A85" s="19" t="s">
        <v>226</v>
      </c>
      <c r="B85" s="19" t="s">
        <v>227</v>
      </c>
      <c r="C85" s="20" t="s">
        <v>88</v>
      </c>
      <c r="D85" s="138">
        <v>2.0522594451904297</v>
      </c>
      <c r="E85" s="138">
        <v>2.0970518589019775</v>
      </c>
      <c r="F85" s="138">
        <v>1.8855741024017334</v>
      </c>
      <c r="G85" s="138">
        <v>2.073636770248413</v>
      </c>
      <c r="H85" s="138">
        <v>2.0872302055358887</v>
      </c>
      <c r="I85" s="138">
        <v>1.8135132789611816</v>
      </c>
      <c r="J85" s="138">
        <v>1.6557502746582031</v>
      </c>
      <c r="K85" s="138">
        <v>1.8898797035217285</v>
      </c>
      <c r="L85" s="138">
        <v>1.835207462310791</v>
      </c>
      <c r="M85" s="138">
        <v>2.0488016605377197</v>
      </c>
      <c r="N85" s="138">
        <v>2.17826247215271</v>
      </c>
      <c r="O85" s="138">
        <v>2.06788969039917</v>
      </c>
      <c r="P85" s="138">
        <v>2.281299591064453</v>
      </c>
      <c r="Q85" s="139"/>
      <c r="R85" s="139"/>
      <c r="S85" s="138">
        <v>2.196625232696533</v>
      </c>
      <c r="T85" s="138">
        <v>1.8710904121398926</v>
      </c>
      <c r="U85" s="139"/>
      <c r="V85" s="138">
        <v>2.026639699935913</v>
      </c>
      <c r="W85" s="138">
        <v>2.136831760406494</v>
      </c>
      <c r="X85" s="138">
        <v>2.172934055328369</v>
      </c>
      <c r="Y85" s="138">
        <v>2.105745315551758</v>
      </c>
      <c r="Z85" s="138">
        <v>1.9916579723358154</v>
      </c>
      <c r="AA85" s="138">
        <v>2.045372247695923</v>
      </c>
      <c r="AB85" s="138">
        <v>2.004758596420288</v>
      </c>
      <c r="AC85" s="138">
        <v>2.222524881362915</v>
      </c>
      <c r="AD85" s="138">
        <v>2.0786986351013184</v>
      </c>
      <c r="AE85" s="138">
        <v>2.0549888610839844</v>
      </c>
      <c r="AF85" s="138">
        <v>2.0452892780303955</v>
      </c>
      <c r="AG85" s="138">
        <v>2.019939422607422</v>
      </c>
      <c r="AH85" s="138">
        <v>2.223137855529785</v>
      </c>
      <c r="AI85" s="138">
        <v>1.9621598720550537</v>
      </c>
      <c r="AJ85" s="138">
        <v>2.0125722885131836</v>
      </c>
      <c r="AK85" s="138">
        <v>1.8967788219451904</v>
      </c>
      <c r="AL85" s="138">
        <v>2.062992572784424</v>
      </c>
      <c r="AM85" s="138">
        <v>2.057837963104248</v>
      </c>
      <c r="AN85" s="138">
        <v>1.9082995653152466</v>
      </c>
      <c r="AO85" s="138">
        <v>2.0573253631591797</v>
      </c>
      <c r="AP85" s="138">
        <v>2.11936616897583</v>
      </c>
      <c r="AQ85" s="138">
        <v>1.8524878025054932</v>
      </c>
      <c r="AR85" s="138">
        <v>1.8284066915512085</v>
      </c>
      <c r="AS85" s="138">
        <v>1.8948420286178589</v>
      </c>
      <c r="AT85" s="138">
        <v>1.9206823110580444</v>
      </c>
      <c r="AU85" s="138">
        <v>1.9427722692489624</v>
      </c>
      <c r="AV85" s="138">
        <v>1.9704934358596802</v>
      </c>
      <c r="AW85" s="138">
        <v>2.099001407623291</v>
      </c>
      <c r="AX85" s="138">
        <v>2.250458002090454</v>
      </c>
      <c r="AY85" s="138">
        <v>1.9017515182495117</v>
      </c>
      <c r="AZ85" s="138">
        <v>1.9093577861785889</v>
      </c>
      <c r="BA85" s="138">
        <v>1.9076000452041626</v>
      </c>
      <c r="BB85" s="138">
        <v>2.113889217376709</v>
      </c>
      <c r="BC85" s="138">
        <v>1.913730263710022</v>
      </c>
      <c r="BD85" s="138">
        <v>1.8713693618774414</v>
      </c>
      <c r="BE85" s="138">
        <v>1.8609651327133179</v>
      </c>
      <c r="BF85" s="138">
        <v>1.992292881011963</v>
      </c>
      <c r="BG85" s="138">
        <v>2.024812936782837</v>
      </c>
      <c r="BH85" s="138">
        <v>2.049696683883667</v>
      </c>
      <c r="BI85" s="138">
        <v>1.9425228834152222</v>
      </c>
      <c r="BJ85" s="138">
        <v>1.9925849437713623</v>
      </c>
      <c r="BK85" s="138">
        <v>1.9995781183242798</v>
      </c>
      <c r="BL85" s="138">
        <v>1.9017900228500366</v>
      </c>
      <c r="BM85" s="138">
        <v>2.1243762969970703</v>
      </c>
      <c r="BN85" s="138">
        <v>2.0778791904449463</v>
      </c>
    </row>
    <row r="86" ht="13.5" customHeight="1">
      <c r="A86" s="11" t="s">
        <v>228</v>
      </c>
      <c r="B86" s="29" t="s">
        <v>229</v>
      </c>
      <c r="C86" s="12" t="s">
        <v>83</v>
      </c>
      <c r="D86" s="140">
        <v>0.7151750922203064</v>
      </c>
      <c r="E86" s="140">
        <v>0.7230638861656189</v>
      </c>
      <c r="F86" s="140">
        <v>0.6066139936447144</v>
      </c>
      <c r="G86" s="140">
        <v>0.6803944110870361</v>
      </c>
      <c r="H86" s="140">
        <v>0.6875643134117126</v>
      </c>
      <c r="I86" s="140">
        <v>0.5611013174057007</v>
      </c>
      <c r="J86" s="140">
        <v>0.44885456562042236</v>
      </c>
      <c r="K86" s="140">
        <v>0.5959030985832214</v>
      </c>
      <c r="L86" s="140">
        <v>0.5458786487579346</v>
      </c>
      <c r="M86" s="140">
        <v>0.6267058849334717</v>
      </c>
      <c r="N86" s="140">
        <v>0.7199206948280334</v>
      </c>
      <c r="O86" s="140">
        <v>0.6328217387199402</v>
      </c>
      <c r="P86" s="140">
        <v>0.8164078593254089</v>
      </c>
      <c r="Q86" s="141"/>
      <c r="R86" s="141"/>
      <c r="S86" s="140">
        <v>0.815876841545105</v>
      </c>
      <c r="T86" s="140">
        <v>0.5905497074127197</v>
      </c>
      <c r="U86" s="141"/>
      <c r="V86" s="140">
        <v>0.6587648987770081</v>
      </c>
      <c r="W86" s="140">
        <v>0.7464298009872437</v>
      </c>
      <c r="X86" s="140">
        <v>0.7557026743888855</v>
      </c>
      <c r="Y86" s="140">
        <v>0.7123385667800903</v>
      </c>
      <c r="Z86" s="140">
        <v>0.6130682229995728</v>
      </c>
      <c r="AA86" s="140">
        <v>0.658196747303009</v>
      </c>
      <c r="AB86" s="140">
        <v>0.6631416082382202</v>
      </c>
      <c r="AC86" s="140">
        <v>0.776807963848114</v>
      </c>
      <c r="AD86" s="140">
        <v>0.6907675266265869</v>
      </c>
      <c r="AE86" s="140">
        <v>0.7213785648345947</v>
      </c>
      <c r="AF86" s="140">
        <v>0.6695864796638489</v>
      </c>
      <c r="AG86" s="140">
        <v>0.6979556083679199</v>
      </c>
      <c r="AH86" s="140">
        <v>0.8179438710212708</v>
      </c>
      <c r="AI86" s="140">
        <v>0.6640022993087769</v>
      </c>
      <c r="AJ86" s="140">
        <v>0.6492382287979126</v>
      </c>
      <c r="AK86" s="140">
        <v>0.5850099921226501</v>
      </c>
      <c r="AL86" s="140">
        <v>0.7034615278244019</v>
      </c>
      <c r="AM86" s="140">
        <v>0.6577489972114563</v>
      </c>
      <c r="AN86" s="140">
        <v>0.6208280324935913</v>
      </c>
      <c r="AO86" s="140">
        <v>0.6963198781013489</v>
      </c>
      <c r="AP86" s="140">
        <v>0.7096776366233826</v>
      </c>
      <c r="AQ86" s="140">
        <v>0.5648660063743591</v>
      </c>
      <c r="AR86" s="140">
        <v>0.5851479768753052</v>
      </c>
      <c r="AS86" s="140">
        <v>0.5948967933654785</v>
      </c>
      <c r="AT86" s="140">
        <v>0.6315471529960632</v>
      </c>
      <c r="AU86" s="140">
        <v>0.593159019947052</v>
      </c>
      <c r="AV86" s="140">
        <v>0.667208194732666</v>
      </c>
      <c r="AW86" s="140">
        <v>0.7252593636512756</v>
      </c>
      <c r="AX86" s="140">
        <v>0.8325843214988708</v>
      </c>
      <c r="AY86" s="140">
        <v>0.6175243854522705</v>
      </c>
      <c r="AZ86" s="140">
        <v>0.5793629288673401</v>
      </c>
      <c r="BA86" s="140">
        <v>0.6532740592956543</v>
      </c>
      <c r="BB86" s="140">
        <v>0.7206552624702454</v>
      </c>
      <c r="BC86" s="140">
        <v>0.6095413565635681</v>
      </c>
      <c r="BD86" s="140">
        <v>0.5712629556655884</v>
      </c>
      <c r="BE86" s="140">
        <v>0.5444904565811157</v>
      </c>
      <c r="BF86" s="140">
        <v>0.6604275107383728</v>
      </c>
      <c r="BG86" s="140">
        <v>0.6286469101905823</v>
      </c>
      <c r="BH86" s="140">
        <v>0.6812428832054138</v>
      </c>
      <c r="BI86" s="140">
        <v>0.6347653865814209</v>
      </c>
      <c r="BJ86" s="140">
        <v>0.6517879962921143</v>
      </c>
      <c r="BK86" s="140">
        <v>0.6697636246681213</v>
      </c>
      <c r="BL86" s="140">
        <v>0.6085647344589233</v>
      </c>
      <c r="BM86" s="140">
        <v>0.7765601873397827</v>
      </c>
      <c r="BN86" s="140">
        <v>0.722053587436676</v>
      </c>
    </row>
    <row r="87" ht="13.5" customHeight="1">
      <c r="A87" s="11" t="s">
        <v>230</v>
      </c>
      <c r="B87" s="29" t="s">
        <v>231</v>
      </c>
      <c r="C87" s="12" t="s">
        <v>83</v>
      </c>
      <c r="D87" s="140">
        <v>0.7184454202651978</v>
      </c>
      <c r="E87" s="140">
        <v>0.7811915278434753</v>
      </c>
      <c r="F87" s="140">
        <v>0.6543635129928589</v>
      </c>
      <c r="G87" s="140">
        <v>0.794495165348053</v>
      </c>
      <c r="H87" s="140">
        <v>0.8052414655685425</v>
      </c>
      <c r="I87" s="140">
        <v>0.6317349076271057</v>
      </c>
      <c r="J87" s="140">
        <v>0.5150455236434937</v>
      </c>
      <c r="K87" s="140">
        <v>0.6539894342422485</v>
      </c>
      <c r="L87" s="140">
        <v>0.6860668659210205</v>
      </c>
      <c r="M87" s="140">
        <v>0.8047452569007874</v>
      </c>
      <c r="N87" s="140">
        <v>0.8614085912704468</v>
      </c>
      <c r="O87" s="140">
        <v>0.8298743367195129</v>
      </c>
      <c r="P87" s="140">
        <v>0.8941434025764465</v>
      </c>
      <c r="Q87" s="141"/>
      <c r="R87" s="141"/>
      <c r="S87" s="140">
        <v>0.8042685389518738</v>
      </c>
      <c r="T87" s="140">
        <v>0.6409494876861572</v>
      </c>
      <c r="U87" s="141"/>
      <c r="V87" s="140">
        <v>0.7322306036949158</v>
      </c>
      <c r="W87" s="140">
        <v>0.7847476005554199</v>
      </c>
      <c r="X87" s="140">
        <v>0.8188189268112183</v>
      </c>
      <c r="Y87" s="140">
        <v>0.7785294055938721</v>
      </c>
      <c r="Z87" s="140">
        <v>0.7278611063957214</v>
      </c>
      <c r="AA87" s="140">
        <v>0.7378491759300232</v>
      </c>
      <c r="AB87" s="140">
        <v>0.7026212215423584</v>
      </c>
      <c r="AC87" s="140">
        <v>0.8774661421775818</v>
      </c>
      <c r="AD87" s="140">
        <v>0.7658603191375732</v>
      </c>
      <c r="AE87" s="140">
        <v>0.7158660888671875</v>
      </c>
      <c r="AF87" s="140">
        <v>0.7610395550727844</v>
      </c>
      <c r="AG87" s="140">
        <v>0.7446146011352539</v>
      </c>
      <c r="AH87" s="140">
        <v>0.8524909019470215</v>
      </c>
      <c r="AI87" s="140">
        <v>0.6339308023452759</v>
      </c>
      <c r="AJ87" s="140">
        <v>0.724597156047821</v>
      </c>
      <c r="AK87" s="140">
        <v>0.6657751202583313</v>
      </c>
      <c r="AL87" s="140">
        <v>0.7329651713371277</v>
      </c>
      <c r="AM87" s="140">
        <v>0.7749371528625488</v>
      </c>
      <c r="AN87" s="140">
        <v>0.60247403383255</v>
      </c>
      <c r="AO87" s="140">
        <v>0.7264917492866516</v>
      </c>
      <c r="AP87" s="140">
        <v>0.7843571901321411</v>
      </c>
      <c r="AQ87" s="140">
        <v>0.6176248788833618</v>
      </c>
      <c r="AR87" s="140">
        <v>0.6537938117980957</v>
      </c>
      <c r="AS87" s="140">
        <v>0.660948634147644</v>
      </c>
      <c r="AT87" s="140">
        <v>0.6663316488265991</v>
      </c>
      <c r="AU87" s="140">
        <v>0.673841118812561</v>
      </c>
      <c r="AV87" s="140">
        <v>0.6438357830047607</v>
      </c>
      <c r="AW87" s="140">
        <v>0.770156741142273</v>
      </c>
      <c r="AX87" s="140">
        <v>0.8452189564704895</v>
      </c>
      <c r="AY87" s="140">
        <v>0.6227587461471558</v>
      </c>
      <c r="AZ87" s="140">
        <v>0.6744144558906555</v>
      </c>
      <c r="BA87" s="140">
        <v>0.5907304286956787</v>
      </c>
      <c r="BB87" s="140">
        <v>0.7661932110786438</v>
      </c>
      <c r="BC87" s="140">
        <v>0.6311742663383484</v>
      </c>
      <c r="BD87" s="140">
        <v>0.6296848654747009</v>
      </c>
      <c r="BE87" s="140">
        <v>0.6179784536361694</v>
      </c>
      <c r="BF87" s="140">
        <v>0.6696965098381042</v>
      </c>
      <c r="BG87" s="140">
        <v>0.7451584339141846</v>
      </c>
      <c r="BH87" s="140">
        <v>0.7366555333137512</v>
      </c>
      <c r="BI87" s="140">
        <v>0.6303296685218811</v>
      </c>
      <c r="BJ87" s="140">
        <v>0.6900407075881958</v>
      </c>
      <c r="BK87" s="140">
        <v>0.678209662437439</v>
      </c>
      <c r="BL87" s="140">
        <v>0.609517514705658</v>
      </c>
      <c r="BM87" s="140">
        <v>0.7240789532661438</v>
      </c>
      <c r="BN87" s="140">
        <v>0.722053587436676</v>
      </c>
    </row>
    <row r="88" ht="13.5" customHeight="1">
      <c r="A88" s="19" t="s">
        <v>232</v>
      </c>
      <c r="B88" s="19" t="s">
        <v>233</v>
      </c>
      <c r="C88" s="20" t="s">
        <v>88</v>
      </c>
      <c r="D88" s="138">
        <v>1.2244590520858765</v>
      </c>
      <c r="E88" s="138">
        <v>1.0717524290084839</v>
      </c>
      <c r="F88" s="138">
        <v>1.1441622972488403</v>
      </c>
      <c r="G88" s="138">
        <v>1.2121057510375977</v>
      </c>
      <c r="H88" s="138">
        <v>1.2148643732070923</v>
      </c>
      <c r="I88" s="138">
        <v>0.977682888507843</v>
      </c>
      <c r="J88" s="138">
        <v>0.7351217865943909</v>
      </c>
      <c r="K88" s="138">
        <v>0.9852388501167297</v>
      </c>
      <c r="L88" s="138">
        <v>1.0074381828308105</v>
      </c>
      <c r="M88" s="138">
        <v>1.1956357955932617</v>
      </c>
      <c r="N88" s="138">
        <v>1.3861145973205566</v>
      </c>
      <c r="O88" s="138">
        <v>1.1051102876663208</v>
      </c>
      <c r="P88" s="138">
        <v>1.5030673742294312</v>
      </c>
      <c r="Q88" s="139"/>
      <c r="R88" s="139"/>
      <c r="S88" s="138">
        <v>1.3494349718093872</v>
      </c>
      <c r="T88" s="138">
        <v>0.9409605264663696</v>
      </c>
      <c r="U88" s="139"/>
      <c r="V88" s="138">
        <v>1.1340447664260864</v>
      </c>
      <c r="W88" s="138">
        <v>1.403732419013977</v>
      </c>
      <c r="X88" s="138">
        <v>1.3457014560699463</v>
      </c>
      <c r="Y88" s="138">
        <v>1.2703983783721924</v>
      </c>
      <c r="Z88" s="138">
        <v>1.1658004522323608</v>
      </c>
      <c r="AA88" s="138">
        <v>1.211413025856018</v>
      </c>
      <c r="AB88" s="138">
        <v>1.1821717023849487</v>
      </c>
      <c r="AC88" s="138">
        <v>1.5245476961135864</v>
      </c>
      <c r="AD88" s="138">
        <v>1.2028398513793945</v>
      </c>
      <c r="AE88" s="138">
        <v>1.2322475910186768</v>
      </c>
      <c r="AF88" s="138">
        <v>1.2106046676635742</v>
      </c>
      <c r="AG88" s="138">
        <v>1.1460210084915161</v>
      </c>
      <c r="AH88" s="138">
        <v>1.4475904703140259</v>
      </c>
      <c r="AI88" s="138">
        <v>1.164159893989563</v>
      </c>
      <c r="AJ88" s="138">
        <v>1.142578363418579</v>
      </c>
      <c r="AK88" s="138">
        <v>1.1619116067886353</v>
      </c>
      <c r="AL88" s="138">
        <v>1.2159090042114258</v>
      </c>
      <c r="AM88" s="138">
        <v>1.2151700258255005</v>
      </c>
      <c r="AN88" s="138">
        <v>1.1628262996673584</v>
      </c>
      <c r="AO88" s="138">
        <v>1.3839399814605713</v>
      </c>
      <c r="AP88" s="138">
        <v>1.4770609140396118</v>
      </c>
      <c r="AQ88" s="138">
        <v>1.025996446609497</v>
      </c>
      <c r="AR88" s="138">
        <v>0.9335548877716064</v>
      </c>
      <c r="AS88" s="138">
        <v>1.1579618453979492</v>
      </c>
      <c r="AT88" s="138">
        <v>1.0010815858840942</v>
      </c>
      <c r="AU88" s="138">
        <v>1.171880841255188</v>
      </c>
      <c r="AV88" s="138">
        <v>1.1100424528121948</v>
      </c>
      <c r="AW88" s="138">
        <v>1.4072574377059937</v>
      </c>
      <c r="AX88" s="138">
        <v>1.6855082511901855</v>
      </c>
      <c r="AY88" s="138">
        <v>1.0960075855255127</v>
      </c>
      <c r="AZ88" s="138">
        <v>1.1756097078323364</v>
      </c>
      <c r="BA88" s="138">
        <v>1.0943937301635742</v>
      </c>
      <c r="BB88" s="138">
        <v>1.4260151386260986</v>
      </c>
      <c r="BC88" s="138">
        <v>1.1030669212341309</v>
      </c>
      <c r="BD88" s="138">
        <v>1.1662691831588745</v>
      </c>
      <c r="BE88" s="138">
        <v>1.1857725381851196</v>
      </c>
      <c r="BF88" s="138">
        <v>1.262623906135559</v>
      </c>
      <c r="BG88" s="138">
        <v>1.2786563634872437</v>
      </c>
      <c r="BH88" s="138">
        <v>1.4428367614746094</v>
      </c>
      <c r="BI88" s="138">
        <v>1.1313177347183228</v>
      </c>
      <c r="BJ88" s="138">
        <v>1.2618316411972046</v>
      </c>
      <c r="BK88" s="138">
        <v>1.3643566370010376</v>
      </c>
      <c r="BL88" s="138">
        <v>1.2322508096694946</v>
      </c>
      <c r="BM88" s="138">
        <v>1.3281168937683105</v>
      </c>
      <c r="BN88" s="138">
        <v>1.2262550592422485</v>
      </c>
    </row>
    <row r="89" ht="13.5" customHeight="1">
      <c r="A89" s="11" t="s">
        <v>234</v>
      </c>
      <c r="B89" s="11" t="s">
        <v>235</v>
      </c>
      <c r="C89" s="12" t="s">
        <v>83</v>
      </c>
      <c r="D89" s="140">
        <v>0.4669472277164459</v>
      </c>
      <c r="E89" s="140">
        <v>0.4908863604068756</v>
      </c>
      <c r="F89" s="140">
        <v>0.5366345643997192</v>
      </c>
      <c r="G89" s="140">
        <v>0.5113826394081116</v>
      </c>
      <c r="H89" s="140">
        <v>0.530832827091217</v>
      </c>
      <c r="I89" s="140">
        <v>0.3785381615161896</v>
      </c>
      <c r="J89" s="140">
        <v>0.28698471188545227</v>
      </c>
      <c r="K89" s="140">
        <v>0.3972140848636627</v>
      </c>
      <c r="L89" s="140">
        <v>0.4670615792274475</v>
      </c>
      <c r="M89" s="140">
        <v>0.4965360760688782</v>
      </c>
      <c r="N89" s="140">
        <v>0.6515295505523682</v>
      </c>
      <c r="O89" s="140">
        <v>0.4300099015235901</v>
      </c>
      <c r="P89" s="140">
        <v>0.6925784945487976</v>
      </c>
      <c r="Q89" s="141"/>
      <c r="R89" s="141"/>
      <c r="S89" s="140">
        <v>0.5746945738792419</v>
      </c>
      <c r="T89" s="140">
        <v>0.3690260648727417</v>
      </c>
      <c r="U89" s="141"/>
      <c r="V89" s="140">
        <v>0.5528665781021118</v>
      </c>
      <c r="W89" s="140">
        <v>0.6446359753608704</v>
      </c>
      <c r="X89" s="140">
        <v>0.5349361300468445</v>
      </c>
      <c r="Y89" s="140">
        <v>0.5570316314697266</v>
      </c>
      <c r="Z89" s="140">
        <v>0.4969576895236969</v>
      </c>
      <c r="AA89" s="140">
        <v>0.49667567014694214</v>
      </c>
      <c r="AB89" s="140">
        <v>0.45632240176200867</v>
      </c>
      <c r="AC89" s="140">
        <v>0.6846129894256592</v>
      </c>
      <c r="AD89" s="140">
        <v>0.5408591032028198</v>
      </c>
      <c r="AE89" s="140">
        <v>0.5992624759674072</v>
      </c>
      <c r="AF89" s="140">
        <v>0.5723739266395569</v>
      </c>
      <c r="AG89" s="140">
        <v>0.531897246837616</v>
      </c>
      <c r="AH89" s="140">
        <v>0.6584166288375854</v>
      </c>
      <c r="AI89" s="140">
        <v>0.48003432154655457</v>
      </c>
      <c r="AJ89" s="140">
        <v>0.5019965767860413</v>
      </c>
      <c r="AK89" s="140">
        <v>0.5150900483131409</v>
      </c>
      <c r="AL89" s="140">
        <v>0.5236691832542419</v>
      </c>
      <c r="AM89" s="140">
        <v>0.5213309526443481</v>
      </c>
      <c r="AN89" s="140">
        <v>0.46593454480171204</v>
      </c>
      <c r="AO89" s="140">
        <v>0.6001307368278503</v>
      </c>
      <c r="AP89" s="140">
        <v>0.6897923350334167</v>
      </c>
      <c r="AQ89" s="140">
        <v>0.4065893292427063</v>
      </c>
      <c r="AR89" s="140">
        <v>0.36058172583580017</v>
      </c>
      <c r="AS89" s="140">
        <v>0.5287275910377502</v>
      </c>
      <c r="AT89" s="140">
        <v>0.4099966883659363</v>
      </c>
      <c r="AU89" s="140">
        <v>0.47729814052581787</v>
      </c>
      <c r="AV89" s="140">
        <v>0.4227507710456848</v>
      </c>
      <c r="AW89" s="140">
        <v>0.6277318000793457</v>
      </c>
      <c r="AX89" s="140">
        <v>0.7283563017845154</v>
      </c>
      <c r="AY89" s="140">
        <v>0.4647500813007355</v>
      </c>
      <c r="AZ89" s="140">
        <v>0.5090815424919128</v>
      </c>
      <c r="BA89" s="140">
        <v>0.4468158483505249</v>
      </c>
      <c r="BB89" s="140">
        <v>0.6455729603767395</v>
      </c>
      <c r="BC89" s="140">
        <v>0.4977794885635376</v>
      </c>
      <c r="BD89" s="140">
        <v>0.5324212312698364</v>
      </c>
      <c r="BE89" s="140">
        <v>0.5335873961448669</v>
      </c>
      <c r="BF89" s="140">
        <v>0.5864549279212952</v>
      </c>
      <c r="BG89" s="140">
        <v>0.6013896465301514</v>
      </c>
      <c r="BH89" s="140">
        <v>0.7046307921409607</v>
      </c>
      <c r="BI89" s="140">
        <v>0.5574397444725037</v>
      </c>
      <c r="BJ89" s="140">
        <v>0.6109281778335571</v>
      </c>
      <c r="BK89" s="140">
        <v>0.6427357792854309</v>
      </c>
      <c r="BL89" s="140">
        <v>0.6204493641853333</v>
      </c>
      <c r="BM89" s="140">
        <v>0.5666353702545166</v>
      </c>
      <c r="BN89" s="140">
        <v>0.5720052719116211</v>
      </c>
    </row>
    <row r="90" ht="13.5" customHeight="1">
      <c r="A90" s="11" t="s">
        <v>236</v>
      </c>
      <c r="B90" s="11" t="s">
        <v>237</v>
      </c>
      <c r="C90" s="12" t="s">
        <v>238</v>
      </c>
      <c r="D90" s="134">
        <v>1.9961930513381958</v>
      </c>
      <c r="E90" s="134">
        <v>1.1978013515472412</v>
      </c>
      <c r="F90" s="134">
        <v>1.2908819913864136</v>
      </c>
      <c r="G90" s="134">
        <v>1.719112515449524</v>
      </c>
      <c r="H90" s="134">
        <v>1.6341220140457153</v>
      </c>
      <c r="I90" s="134">
        <v>1.341455340385437</v>
      </c>
      <c r="J90" s="134">
        <v>0.721173107624054</v>
      </c>
      <c r="K90" s="134">
        <v>1.2816575765609741</v>
      </c>
      <c r="L90" s="134">
        <v>1.0310838222503662</v>
      </c>
      <c r="M90" s="134">
        <v>1.720145583152771</v>
      </c>
      <c r="N90" s="134">
        <v>1.791750431060791</v>
      </c>
      <c r="O90" s="134">
        <v>1.6504404544830322</v>
      </c>
      <c r="P90" s="134">
        <v>2.1062958240509033</v>
      </c>
      <c r="Q90" s="135"/>
      <c r="R90" s="135"/>
      <c r="S90" s="134">
        <v>2.012904644012451</v>
      </c>
      <c r="T90" s="134">
        <v>1.2258052825927734</v>
      </c>
      <c r="U90" s="135"/>
      <c r="V90" s="134">
        <v>1.1647546291351318</v>
      </c>
      <c r="W90" s="134">
        <v>1.90451979637146</v>
      </c>
      <c r="X90" s="134">
        <v>2.195103645324707</v>
      </c>
      <c r="Y90" s="134">
        <v>1.7499456405639648</v>
      </c>
      <c r="Z90" s="134">
        <v>1.5854357481002808</v>
      </c>
      <c r="AA90" s="134">
        <v>1.7895684242248535</v>
      </c>
      <c r="AB90" s="134">
        <v>1.8613730669021606</v>
      </c>
      <c r="AC90" s="134">
        <v>2.241591453552246</v>
      </c>
      <c r="AD90" s="134">
        <v>1.530548334121704</v>
      </c>
      <c r="AE90" s="134">
        <v>1.369232177734375</v>
      </c>
      <c r="AF90" s="134">
        <v>1.4074840545654297</v>
      </c>
      <c r="AG90" s="134">
        <v>1.3228293657302856</v>
      </c>
      <c r="AH90" s="134">
        <v>2.030540943145752</v>
      </c>
      <c r="AI90" s="134">
        <v>1.6627612113952637</v>
      </c>
      <c r="AJ90" s="134">
        <v>1.4570319652557373</v>
      </c>
      <c r="AK90" s="134">
        <v>1.477489948272705</v>
      </c>
      <c r="AL90" s="134">
        <v>1.674582839012146</v>
      </c>
      <c r="AM90" s="134">
        <v>1.6829899549484253</v>
      </c>
      <c r="AN90" s="134">
        <v>1.7273329496383667</v>
      </c>
      <c r="AO90" s="134">
        <v>2.0390796661376953</v>
      </c>
      <c r="AP90" s="134">
        <v>2.0046422481536865</v>
      </c>
      <c r="AQ90" s="134">
        <v>1.415926456451416</v>
      </c>
      <c r="AR90" s="134">
        <v>1.235113263130188</v>
      </c>
      <c r="AS90" s="134">
        <v>1.3917478322982788</v>
      </c>
      <c r="AT90" s="134">
        <v>1.2881569862365723</v>
      </c>
      <c r="AU90" s="134">
        <v>1.7107572555541992</v>
      </c>
      <c r="AV90" s="134">
        <v>1.708656907081604</v>
      </c>
      <c r="AW90" s="134">
        <v>2.0047073364257812</v>
      </c>
      <c r="AX90" s="134">
        <v>2.738255262374878</v>
      </c>
      <c r="AY90" s="134">
        <v>1.4362831115722656</v>
      </c>
      <c r="AZ90" s="134">
        <v>1.568413496017456</v>
      </c>
      <c r="BA90" s="134">
        <v>1.5187816619873047</v>
      </c>
      <c r="BB90" s="134">
        <v>1.9988689422607422</v>
      </c>
      <c r="BC90" s="134">
        <v>1.3025113344192505</v>
      </c>
      <c r="BD90" s="134">
        <v>1.4102015495300293</v>
      </c>
      <c r="BE90" s="134">
        <v>1.4910520315170288</v>
      </c>
      <c r="BF90" s="134">
        <v>1.568275809288025</v>
      </c>
      <c r="BG90" s="134">
        <v>1.564858078956604</v>
      </c>
      <c r="BH90" s="134">
        <v>1.778342843055725</v>
      </c>
      <c r="BI90" s="134">
        <v>1.129768967628479</v>
      </c>
      <c r="BJ90" s="134">
        <v>1.4423887729644775</v>
      </c>
      <c r="BK90" s="134">
        <v>1.739017128944397</v>
      </c>
      <c r="BL90" s="134">
        <v>1.2633123397827148</v>
      </c>
      <c r="BM90" s="134">
        <v>1.9584540128707886</v>
      </c>
      <c r="BN90" s="134">
        <v>1.4788848161697388</v>
      </c>
    </row>
    <row r="91" ht="13.5" customHeight="1">
      <c r="A91" s="19" t="s">
        <v>239</v>
      </c>
      <c r="B91" s="19" t="s">
        <v>240</v>
      </c>
      <c r="C91" s="20" t="s">
        <v>88</v>
      </c>
      <c r="D91" s="138">
        <v>2.0825355052948</v>
      </c>
      <c r="E91" s="138">
        <v>1.9451543092727661</v>
      </c>
      <c r="F91" s="138">
        <v>1.8118582963943481</v>
      </c>
      <c r="G91" s="138">
        <v>1.8889436721801758</v>
      </c>
      <c r="H91" s="138">
        <v>1.9662853479385376</v>
      </c>
      <c r="I91" s="138">
        <v>1.8252676725387573</v>
      </c>
      <c r="J91" s="138">
        <v>1.83370041847229</v>
      </c>
      <c r="K91" s="138">
        <v>1.9378670454025269</v>
      </c>
      <c r="L91" s="138">
        <v>1.8801171779632568</v>
      </c>
      <c r="M91" s="138">
        <v>2.034464120864868</v>
      </c>
      <c r="N91" s="138">
        <v>1.9886728525161743</v>
      </c>
      <c r="O91" s="138">
        <v>1.9447569847106934</v>
      </c>
      <c r="P91" s="138">
        <v>1.7035173177719116</v>
      </c>
      <c r="Q91" s="139"/>
      <c r="R91" s="139"/>
      <c r="S91" s="138">
        <v>2.0152060985565186</v>
      </c>
      <c r="T91" s="138">
        <v>1.9185600280761719</v>
      </c>
      <c r="U91" s="139"/>
      <c r="V91" s="138">
        <v>1.9607830047607422</v>
      </c>
      <c r="W91" s="138">
        <v>2.0483388900756836</v>
      </c>
      <c r="X91" s="138">
        <v>1.9710062742233276</v>
      </c>
      <c r="Y91" s="138">
        <v>2.0181894302368164</v>
      </c>
      <c r="Z91" s="138">
        <v>2.0448734760284424</v>
      </c>
      <c r="AA91" s="138">
        <v>1.9390411376953125</v>
      </c>
      <c r="AB91" s="138">
        <v>1.8809809684753418</v>
      </c>
      <c r="AC91" s="138">
        <v>2.000589609146118</v>
      </c>
      <c r="AD91" s="138">
        <v>2.0356335639953613</v>
      </c>
      <c r="AE91" s="138">
        <v>2.0323522090911865</v>
      </c>
      <c r="AF91" s="138">
        <v>2.045194387435913</v>
      </c>
      <c r="AG91" s="138">
        <v>1.7768278121948242</v>
      </c>
      <c r="AH91" s="138">
        <v>2.0489752292633057</v>
      </c>
      <c r="AI91" s="138">
        <v>2.066633701324463</v>
      </c>
      <c r="AJ91" s="138">
        <v>1.9343819618225098</v>
      </c>
      <c r="AK91" s="138">
        <v>1.9349805116653442</v>
      </c>
      <c r="AL91" s="138">
        <v>1.9240081310272217</v>
      </c>
      <c r="AM91" s="138">
        <v>1.9730433225631714</v>
      </c>
      <c r="AN91" s="138">
        <v>1.9586597681045532</v>
      </c>
      <c r="AO91" s="138">
        <v>2.010401725769043</v>
      </c>
      <c r="AP91" s="138">
        <v>1.9860605001449585</v>
      </c>
      <c r="AQ91" s="138">
        <v>1.853284478187561</v>
      </c>
      <c r="AR91" s="138">
        <v>1.7888013124465942</v>
      </c>
      <c r="AS91" s="138">
        <v>1.93285071849823</v>
      </c>
      <c r="AT91" s="138">
        <v>1.8772780895233154</v>
      </c>
      <c r="AU91" s="138">
        <v>2.014476776123047</v>
      </c>
      <c r="AV91" s="138">
        <v>1.9022260904312134</v>
      </c>
      <c r="AW91" s="138">
        <v>1.9800678491592407</v>
      </c>
      <c r="AX91" s="138">
        <v>2.1496124267578125</v>
      </c>
      <c r="AY91" s="138">
        <v>1.9781689643859863</v>
      </c>
      <c r="AZ91" s="138">
        <v>1.8964265584945679</v>
      </c>
      <c r="BA91" s="138">
        <v>1.9196110963821411</v>
      </c>
      <c r="BB91" s="138">
        <v>1.9578748941421509</v>
      </c>
      <c r="BC91" s="138">
        <v>1.8583866357803345</v>
      </c>
      <c r="BD91" s="138">
        <v>1.8840032815933228</v>
      </c>
      <c r="BE91" s="138">
        <v>1.9209730625152588</v>
      </c>
      <c r="BF91" s="138">
        <v>1.9465173482894897</v>
      </c>
      <c r="BG91" s="138">
        <v>1.9310444593429565</v>
      </c>
      <c r="BH91" s="138">
        <v>2.0531885623931885</v>
      </c>
      <c r="BI91" s="138">
        <v>1.971058964729309</v>
      </c>
      <c r="BJ91" s="138">
        <v>1.8813869953155518</v>
      </c>
      <c r="BK91" s="138">
        <v>1.955613136291504</v>
      </c>
      <c r="BL91" s="138">
        <v>1.9569244384765625</v>
      </c>
      <c r="BM91" s="138">
        <v>2.1085615158081055</v>
      </c>
      <c r="BN91" s="138">
        <v>1.2679493427276611</v>
      </c>
    </row>
    <row r="92" ht="13.5" customHeight="1">
      <c r="A92" s="11" t="s">
        <v>241</v>
      </c>
      <c r="B92" s="11" t="s">
        <v>242</v>
      </c>
      <c r="C92" s="12" t="s">
        <v>83</v>
      </c>
      <c r="D92" s="140">
        <v>0.9693920612335205</v>
      </c>
      <c r="E92" s="140">
        <v>0.9584802985191345</v>
      </c>
      <c r="F92" s="140">
        <v>0.9197878837585449</v>
      </c>
      <c r="G92" s="140">
        <v>0.9566259384155273</v>
      </c>
      <c r="H92" s="140">
        <v>0.9568344950675964</v>
      </c>
      <c r="I92" s="140">
        <v>0.8918482661247253</v>
      </c>
      <c r="J92" s="140">
        <v>0.9104336500167847</v>
      </c>
      <c r="K92" s="140">
        <v>0.9366136789321899</v>
      </c>
      <c r="L92" s="140">
        <v>0.8816644549369812</v>
      </c>
      <c r="M92" s="140">
        <v>0.9669511914253235</v>
      </c>
      <c r="N92" s="140">
        <v>0.9896872639656067</v>
      </c>
      <c r="O92" s="140">
        <v>0.9611569046974182</v>
      </c>
      <c r="P92" s="140">
        <v>0.9978480935096741</v>
      </c>
      <c r="Q92" s="141"/>
      <c r="R92" s="141"/>
      <c r="S92" s="140">
        <v>0.9753550291061401</v>
      </c>
      <c r="T92" s="140">
        <v>0.9299547672271729</v>
      </c>
      <c r="U92" s="141"/>
      <c r="V92" s="140">
        <v>0.9778574109077454</v>
      </c>
      <c r="W92" s="140">
        <v>0.9845981597900391</v>
      </c>
      <c r="X92" s="140">
        <v>0.9893906116485596</v>
      </c>
      <c r="Y92" s="140">
        <v>0.9834590554237366</v>
      </c>
      <c r="Z92" s="140">
        <v>0.9812812209129333</v>
      </c>
      <c r="AA92" s="140">
        <v>0.9977837800979614</v>
      </c>
      <c r="AB92" s="140">
        <v>0.9739152789115906</v>
      </c>
      <c r="AC92" s="140">
        <v>0.9757592082023621</v>
      </c>
      <c r="AD92" s="140">
        <v>0.9816368818283081</v>
      </c>
      <c r="AE92" s="140">
        <v>0.9694071412086487</v>
      </c>
      <c r="AF92" s="140">
        <v>0.963093101978302</v>
      </c>
      <c r="AG92" s="140">
        <v>0.917349100112915</v>
      </c>
      <c r="AH92" s="140">
        <v>0.9604156613349915</v>
      </c>
      <c r="AI92" s="140">
        <v>0.9849467277526855</v>
      </c>
      <c r="AJ92" s="140">
        <v>0.9762609601020813</v>
      </c>
      <c r="AK92" s="140">
        <v>0.9449199438095093</v>
      </c>
      <c r="AL92" s="140">
        <v>0.9808967709541321</v>
      </c>
      <c r="AM92" s="140">
        <v>0.9777646064758301</v>
      </c>
      <c r="AN92" s="140">
        <v>0.9877640008926392</v>
      </c>
      <c r="AO92" s="140">
        <v>0.9869555830955505</v>
      </c>
      <c r="AP92" s="140">
        <v>0.9984533190727234</v>
      </c>
      <c r="AQ92" s="140">
        <v>0.9541594386100769</v>
      </c>
      <c r="AR92" s="140">
        <v>0.8656004071235657</v>
      </c>
      <c r="AS92" s="140">
        <v>0.9372772574424744</v>
      </c>
      <c r="AT92" s="140">
        <v>0.929697573184967</v>
      </c>
      <c r="AU92" s="140">
        <v>0.9900295734405518</v>
      </c>
      <c r="AV92" s="140">
        <v>0.9829472303390503</v>
      </c>
      <c r="AW92" s="140">
        <v>0.9699190855026245</v>
      </c>
      <c r="AX92" s="140">
        <v>0.9894741773605347</v>
      </c>
      <c r="AY92" s="140">
        <v>0.9620522260665894</v>
      </c>
      <c r="AZ92" s="140">
        <v>0.958699643611908</v>
      </c>
      <c r="BA92" s="140">
        <v>0.9661288261413574</v>
      </c>
      <c r="BB92" s="140">
        <v>0.9983370304107666</v>
      </c>
      <c r="BC92" s="140">
        <v>0.9775913953781128</v>
      </c>
      <c r="BD92" s="140">
        <v>0.9608780145645142</v>
      </c>
      <c r="BE92" s="140">
        <v>0.9854846596717834</v>
      </c>
      <c r="BF92" s="140">
        <v>0.9929330348968506</v>
      </c>
      <c r="BG92" s="140">
        <v>0.9926119446754456</v>
      </c>
      <c r="BH92" s="140">
        <v>0.9816973209381104</v>
      </c>
      <c r="BI92" s="140">
        <v>0.9916020631790161</v>
      </c>
      <c r="BJ92" s="140">
        <v>0.98161780834198</v>
      </c>
      <c r="BK92" s="140">
        <v>0.9847975373268127</v>
      </c>
      <c r="BL92" s="140">
        <v>0.9843044877052307</v>
      </c>
      <c r="BM92" s="140">
        <v>0.9985291361808777</v>
      </c>
      <c r="BN92" s="140">
        <v>0.9930651187896729</v>
      </c>
    </row>
    <row r="93" ht="13.5" customHeight="1">
      <c r="A93" s="11" t="s">
        <v>243</v>
      </c>
      <c r="B93" s="11" t="s">
        <v>244</v>
      </c>
      <c r="C93" s="12" t="s">
        <v>83</v>
      </c>
      <c r="D93" s="140">
        <v>0.6027551889419556</v>
      </c>
      <c r="E93" s="140">
        <v>0.5578576922416687</v>
      </c>
      <c r="F93" s="140">
        <v>0.3330895006656647</v>
      </c>
      <c r="G93" s="140">
        <v>0.46345552802085876</v>
      </c>
      <c r="H93" s="140">
        <v>0.5174716114997864</v>
      </c>
      <c r="I93" s="140">
        <v>0.3326358199119568</v>
      </c>
      <c r="J93" s="140">
        <v>0.2561584413051605</v>
      </c>
      <c r="K93" s="140">
        <v>0.49871954321861267</v>
      </c>
      <c r="L93" s="140">
        <v>0.36686971783638</v>
      </c>
      <c r="M93" s="140">
        <v>0.5169503092765808</v>
      </c>
      <c r="N93" s="140">
        <v>0.5042517781257629</v>
      </c>
      <c r="O93" s="140">
        <v>0.5012848973274231</v>
      </c>
      <c r="P93" s="140">
        <v>0.6398826241493225</v>
      </c>
      <c r="Q93" s="141"/>
      <c r="R93" s="141"/>
      <c r="S93" s="140">
        <v>0.5947407484054565</v>
      </c>
      <c r="T93" s="140">
        <v>0.4883287847042084</v>
      </c>
      <c r="U93" s="141"/>
      <c r="V93" s="140">
        <v>0.46618902683258057</v>
      </c>
      <c r="W93" s="140">
        <v>0.5255320072174072</v>
      </c>
      <c r="X93" s="140">
        <v>0.5003853440284729</v>
      </c>
      <c r="Y93" s="140">
        <v>0.5670796036720276</v>
      </c>
      <c r="Z93" s="140">
        <v>0.5594698190689087</v>
      </c>
      <c r="AA93" s="140">
        <v>0.46490246057510376</v>
      </c>
      <c r="AB93" s="140">
        <v>0.5005447864532471</v>
      </c>
      <c r="AC93" s="140">
        <v>0.6408238410949707</v>
      </c>
      <c r="AD93" s="140">
        <v>0.552873969078064</v>
      </c>
      <c r="AE93" s="140">
        <v>0.5712982416152954</v>
      </c>
      <c r="AF93" s="140">
        <v>0.51445072889328</v>
      </c>
      <c r="AG93" s="140">
        <v>0.43658387660980225</v>
      </c>
      <c r="AH93" s="140">
        <v>0.6290655136108398</v>
      </c>
      <c r="AI93" s="140">
        <v>0.5870447754859924</v>
      </c>
      <c r="AJ93" s="140">
        <v>0.44571805000305176</v>
      </c>
      <c r="AK93" s="140">
        <v>0.4112800061702728</v>
      </c>
      <c r="AL93" s="140">
        <v>0.4814237952232361</v>
      </c>
      <c r="AM93" s="140">
        <v>0.4687526226043701</v>
      </c>
      <c r="AN93" s="140">
        <v>0.4869309961795807</v>
      </c>
      <c r="AO93" s="140">
        <v>0.5359867811203003</v>
      </c>
      <c r="AP93" s="140">
        <v>0.5360146760940552</v>
      </c>
      <c r="AQ93" s="140">
        <v>0.37683525681495667</v>
      </c>
      <c r="AR93" s="140">
        <v>0.3348926305770874</v>
      </c>
      <c r="AS93" s="140">
        <v>0.41191786527633667</v>
      </c>
      <c r="AT93" s="140">
        <v>0.3778427243232727</v>
      </c>
      <c r="AU93" s="140">
        <v>0.522956371307373</v>
      </c>
      <c r="AV93" s="140">
        <v>0.3560234308242798</v>
      </c>
      <c r="AW93" s="140">
        <v>0.48907271027565</v>
      </c>
      <c r="AX93" s="140">
        <v>0.7274429202079773</v>
      </c>
      <c r="AY93" s="140">
        <v>0.4607469141483307</v>
      </c>
      <c r="AZ93" s="140">
        <v>0.3912869989871979</v>
      </c>
      <c r="BA93" s="140">
        <v>0.4644716680049896</v>
      </c>
      <c r="BB93" s="140">
        <v>0.43670031428337097</v>
      </c>
      <c r="BC93" s="140">
        <v>0.3153398334980011</v>
      </c>
      <c r="BD93" s="140">
        <v>0.36734697222709656</v>
      </c>
      <c r="BE93" s="140">
        <v>0.4138524532318115</v>
      </c>
      <c r="BF93" s="140">
        <v>0.4652157723903656</v>
      </c>
      <c r="BG93" s="140">
        <v>0.4485349953174591</v>
      </c>
      <c r="BH93" s="140">
        <v>0.5195689797401428</v>
      </c>
      <c r="BI93" s="140">
        <v>0.45048466324806213</v>
      </c>
      <c r="BJ93" s="140">
        <v>0.47633257508277893</v>
      </c>
      <c r="BK93" s="140">
        <v>0.47973087430000305</v>
      </c>
      <c r="BL93" s="140">
        <v>0.41405031085014343</v>
      </c>
      <c r="BM93" s="140">
        <v>0.611762285232544</v>
      </c>
      <c r="BN93" s="140">
        <v>0.5079699158668518</v>
      </c>
    </row>
    <row r="94" ht="13.5" customHeight="1">
      <c r="A94" s="11" t="s">
        <v>245</v>
      </c>
      <c r="B94" s="11" t="s">
        <v>246</v>
      </c>
      <c r="C94" s="12" t="s">
        <v>247</v>
      </c>
      <c r="D94" s="143">
        <v>23559.8125</v>
      </c>
      <c r="E94" s="143">
        <v>27852.962890625</v>
      </c>
      <c r="F94" s="143">
        <v>21425.642578125</v>
      </c>
      <c r="G94" s="143">
        <v>19787.896484375</v>
      </c>
      <c r="H94" s="143">
        <v>34603.0546875</v>
      </c>
      <c r="I94" s="143">
        <v>25084.30078125</v>
      </c>
      <c r="J94" s="143">
        <v>21081.728515625</v>
      </c>
      <c r="K94" s="143">
        <v>24467.076171875</v>
      </c>
      <c r="L94" s="143">
        <v>20817.3046875</v>
      </c>
      <c r="M94" s="143">
        <v>20730.34375</v>
      </c>
      <c r="N94" s="143">
        <v>29268.50390625</v>
      </c>
      <c r="O94" s="143">
        <v>35560.1015625</v>
      </c>
      <c r="P94" s="143">
        <v>28652.244140625</v>
      </c>
      <c r="Q94" s="144"/>
      <c r="R94" s="144"/>
      <c r="S94" s="143">
        <v>34534.9765625</v>
      </c>
      <c r="T94" s="143">
        <v>27230.400390625</v>
      </c>
      <c r="U94" s="144"/>
      <c r="V94" s="143">
        <v>29326.9140625</v>
      </c>
      <c r="W94" s="143">
        <v>17817.875</v>
      </c>
      <c r="X94" s="143">
        <v>31672.4921875</v>
      </c>
      <c r="Y94" s="143">
        <v>32554.36328125</v>
      </c>
      <c r="Z94" s="143">
        <v>23873.3515625</v>
      </c>
      <c r="AA94" s="143">
        <v>34440.81640625</v>
      </c>
      <c r="AB94" s="143">
        <v>26939.076171875</v>
      </c>
      <c r="AC94" s="143">
        <v>26733.98828125</v>
      </c>
      <c r="AD94" s="143">
        <v>25544.646484375</v>
      </c>
      <c r="AE94" s="143">
        <v>29363.783203125</v>
      </c>
      <c r="AF94" s="143">
        <v>16971.330078125</v>
      </c>
      <c r="AG94" s="143">
        <v>23074.806640625</v>
      </c>
      <c r="AH94" s="143">
        <v>35795.66796875</v>
      </c>
      <c r="AI94" s="143">
        <v>23681.4140625</v>
      </c>
      <c r="AJ94" s="143">
        <v>31388.5078125</v>
      </c>
      <c r="AK94" s="143">
        <v>25963.6640625</v>
      </c>
      <c r="AL94" s="143">
        <v>38066.765625</v>
      </c>
      <c r="AM94" s="143">
        <v>26689.919921875</v>
      </c>
      <c r="AN94" s="143">
        <v>31979.47265625</v>
      </c>
      <c r="AO94" s="143">
        <v>27506.3203125</v>
      </c>
      <c r="AP94" s="143">
        <v>32681.345703125</v>
      </c>
      <c r="AQ94" s="143">
        <v>20971.5234375</v>
      </c>
      <c r="AR94" s="143">
        <v>29596.447265625</v>
      </c>
      <c r="AS94" s="143">
        <v>22460.85546875</v>
      </c>
      <c r="AT94" s="143">
        <v>24511.669921875</v>
      </c>
      <c r="AU94" s="143">
        <v>23399.9140625</v>
      </c>
      <c r="AV94" s="143">
        <v>20184.505859375</v>
      </c>
      <c r="AW94" s="143">
        <v>27129.2890625</v>
      </c>
      <c r="AX94" s="143">
        <v>29859.9140625</v>
      </c>
      <c r="AY94" s="143">
        <v>22722.240234375</v>
      </c>
      <c r="AZ94" s="143">
        <v>30696.455078125</v>
      </c>
      <c r="BA94" s="143">
        <v>28029.990234375</v>
      </c>
      <c r="BB94" s="143">
        <v>24294.537109375</v>
      </c>
      <c r="BC94" s="143">
        <v>24540.9765625</v>
      </c>
      <c r="BD94" s="143">
        <v>28250.279296875</v>
      </c>
      <c r="BE94" s="143">
        <v>27806.990234375</v>
      </c>
      <c r="BF94" s="143">
        <v>30329.75390625</v>
      </c>
      <c r="BG94" s="143">
        <v>29666.640625</v>
      </c>
      <c r="BH94" s="143">
        <v>16159.470703125</v>
      </c>
      <c r="BI94" s="143">
        <v>24969.091796875</v>
      </c>
      <c r="BJ94" s="143">
        <v>22766.50390625</v>
      </c>
      <c r="BK94" s="143">
        <v>27956.939453125</v>
      </c>
      <c r="BL94" s="143">
        <v>19963.98046875</v>
      </c>
      <c r="BM94" s="143">
        <v>19599.755859375</v>
      </c>
      <c r="BN94" s="143">
        <v>22904.6484375</v>
      </c>
    </row>
    <row r="95" ht="13.5" customHeight="1">
      <c r="A95" s="11" t="s">
        <v>248</v>
      </c>
      <c r="B95" s="11" t="s">
        <v>249</v>
      </c>
      <c r="C95" s="12" t="s">
        <v>83</v>
      </c>
      <c r="D95" s="140">
        <v>0.0</v>
      </c>
      <c r="E95" s="140">
        <v>0.1869988590478897</v>
      </c>
      <c r="F95" s="140">
        <v>0.08959761261940002</v>
      </c>
      <c r="G95" s="140">
        <v>0.1578531116247177</v>
      </c>
      <c r="H95" s="140">
        <v>0.0</v>
      </c>
      <c r="I95" s="140">
        <v>0.06395273655653</v>
      </c>
      <c r="J95" s="140">
        <v>0.0</v>
      </c>
      <c r="K95" s="140">
        <v>0.08644280582666397</v>
      </c>
      <c r="L95" s="140">
        <v>0.005897065158933401</v>
      </c>
      <c r="M95" s="140">
        <v>0.0</v>
      </c>
      <c r="N95" s="140">
        <v>0.0</v>
      </c>
      <c r="O95" s="140">
        <v>0.0</v>
      </c>
      <c r="P95" s="140">
        <v>0.5</v>
      </c>
      <c r="Q95" s="141"/>
      <c r="R95" s="141"/>
      <c r="S95" s="140">
        <v>0.0</v>
      </c>
      <c r="T95" s="140">
        <v>0.10568897426128387</v>
      </c>
      <c r="U95" s="141"/>
      <c r="V95" s="140">
        <v>0.0</v>
      </c>
      <c r="W95" s="140">
        <v>0.0</v>
      </c>
      <c r="X95" s="140">
        <v>0.0</v>
      </c>
      <c r="Y95" s="140">
        <v>0.0</v>
      </c>
      <c r="Z95" s="140">
        <v>0.0</v>
      </c>
      <c r="AA95" s="140">
        <v>0.0</v>
      </c>
      <c r="AB95" s="140">
        <v>0.04176933318376541</v>
      </c>
      <c r="AC95" s="140">
        <v>0.125</v>
      </c>
      <c r="AD95" s="140">
        <v>0.0</v>
      </c>
      <c r="AE95" s="140">
        <v>0.0</v>
      </c>
      <c r="AF95" s="140">
        <v>0.0</v>
      </c>
      <c r="AG95" s="140">
        <v>0.12906113266944885</v>
      </c>
      <c r="AH95" s="140">
        <v>0.0</v>
      </c>
      <c r="AI95" s="140">
        <v>0.0</v>
      </c>
      <c r="AJ95" s="140">
        <v>0.0</v>
      </c>
      <c r="AK95" s="140">
        <v>0.0</v>
      </c>
      <c r="AL95" s="140">
        <v>0.0</v>
      </c>
      <c r="AM95" s="140">
        <v>0.0</v>
      </c>
      <c r="AN95" s="140">
        <v>0.0</v>
      </c>
      <c r="AO95" s="140">
        <v>0.0</v>
      </c>
      <c r="AP95" s="140">
        <v>0.0</v>
      </c>
      <c r="AQ95" s="140">
        <v>0.06226949393749237</v>
      </c>
      <c r="AR95" s="140">
        <v>0.0639239028096199</v>
      </c>
      <c r="AS95" s="140">
        <v>0.0</v>
      </c>
      <c r="AT95" s="140">
        <v>0.07565352320671082</v>
      </c>
      <c r="AU95" s="140">
        <v>0.0</v>
      </c>
      <c r="AV95" s="140">
        <v>0.0</v>
      </c>
      <c r="AW95" s="140">
        <v>0.0</v>
      </c>
      <c r="AX95" s="140">
        <v>0.0</v>
      </c>
      <c r="AY95" s="140">
        <v>0.0</v>
      </c>
      <c r="AZ95" s="140">
        <v>0.0</v>
      </c>
      <c r="BA95" s="140">
        <v>0.05538802966475487</v>
      </c>
      <c r="BB95" s="140">
        <v>0.0</v>
      </c>
      <c r="BC95" s="140">
        <v>0.0</v>
      </c>
      <c r="BD95" s="140">
        <v>0.0</v>
      </c>
      <c r="BE95" s="140">
        <v>0.0</v>
      </c>
      <c r="BF95" s="140">
        <v>0.0</v>
      </c>
      <c r="BG95" s="140">
        <v>0.0</v>
      </c>
      <c r="BH95" s="140">
        <v>0.0</v>
      </c>
      <c r="BI95" s="140">
        <v>0.0</v>
      </c>
      <c r="BJ95" s="140">
        <v>0.2662140130996704</v>
      </c>
      <c r="BK95" s="134">
        <v>0.0</v>
      </c>
      <c r="BL95" s="134">
        <v>0.0</v>
      </c>
      <c r="BM95" s="134">
        <v>0.0</v>
      </c>
      <c r="BN95" s="134">
        <v>1.0</v>
      </c>
    </row>
    <row r="96" ht="13.5" customHeight="1">
      <c r="A96" s="32" t="s">
        <v>250</v>
      </c>
      <c r="B96" s="32" t="s">
        <v>251</v>
      </c>
      <c r="C96" s="33" t="s">
        <v>83</v>
      </c>
      <c r="D96" s="141">
        <v>0.5470671057701111</v>
      </c>
      <c r="E96" s="141">
        <v>0.4929693341255188</v>
      </c>
      <c r="F96" s="141">
        <v>0.730175793170929</v>
      </c>
      <c r="G96" s="141">
        <v>0.435183584690094</v>
      </c>
      <c r="H96" s="141">
        <v>0.4795469045639038</v>
      </c>
      <c r="I96" s="141">
        <v>0.45628535747528076</v>
      </c>
      <c r="J96" s="141">
        <v>0.5707949995994568</v>
      </c>
      <c r="K96" s="141">
        <v>0.38561925292015076</v>
      </c>
      <c r="L96" s="141">
        <v>0.47009336948394775</v>
      </c>
      <c r="M96" s="141">
        <v>0.2775067687034607</v>
      </c>
      <c r="N96" s="141">
        <v>0.44917380809783936</v>
      </c>
      <c r="O96" s="141">
        <v>0.3926008343696594</v>
      </c>
      <c r="P96" s="141">
        <v>0.41122671961784363</v>
      </c>
      <c r="Q96" s="141"/>
      <c r="R96" s="141"/>
      <c r="S96" s="141">
        <v>0.5936840772628784</v>
      </c>
      <c r="T96" s="141">
        <v>0.5466533303260803</v>
      </c>
      <c r="U96" s="141"/>
      <c r="V96" s="141">
        <v>0.43421870470046997</v>
      </c>
      <c r="W96" s="141">
        <v>0.3796944320201874</v>
      </c>
      <c r="X96" s="141">
        <v>0.5898414850234985</v>
      </c>
      <c r="Y96" s="141">
        <v>0.5299878120422363</v>
      </c>
      <c r="Z96" s="141">
        <v>0.5496630072593689</v>
      </c>
      <c r="AA96" s="141">
        <v>0.35215964913368225</v>
      </c>
      <c r="AB96" s="141">
        <v>0.2949754297733307</v>
      </c>
      <c r="AC96" s="141">
        <v>0.3910627067089081</v>
      </c>
      <c r="AD96" s="141">
        <v>0.5959694981575012</v>
      </c>
      <c r="AE96" s="141">
        <v>0.5676954984664917</v>
      </c>
      <c r="AF96" s="141">
        <v>0.3369126319885254</v>
      </c>
      <c r="AG96" s="141">
        <v>0.49086400866508484</v>
      </c>
      <c r="AH96" s="141">
        <v>0.6142544150352478</v>
      </c>
      <c r="AI96" s="141">
        <v>0.2819134294986725</v>
      </c>
      <c r="AJ96" s="141">
        <v>0.5685294270515442</v>
      </c>
      <c r="AK96" s="141">
        <v>0.2403995394706726</v>
      </c>
      <c r="AL96" s="141">
        <v>0.552322268486023</v>
      </c>
      <c r="AM96" s="141">
        <v>0.33093520998954773</v>
      </c>
      <c r="AN96" s="141">
        <v>0.38821589946746826</v>
      </c>
      <c r="AO96" s="141">
        <v>0.43394196033477783</v>
      </c>
      <c r="AP96" s="141">
        <v>0.5003603100776672</v>
      </c>
      <c r="AQ96" s="141">
        <v>0.4479193687438965</v>
      </c>
      <c r="AR96" s="141">
        <v>0.37698501348495483</v>
      </c>
      <c r="AS96" s="141">
        <v>0.6772291660308838</v>
      </c>
      <c r="AT96" s="141">
        <v>0.4528442323207855</v>
      </c>
      <c r="AU96" s="141">
        <v>0.4609624743461609</v>
      </c>
      <c r="AV96" s="141">
        <v>0.6059215068817139</v>
      </c>
      <c r="AW96" s="141">
        <v>0.4965951144695282</v>
      </c>
      <c r="AX96" s="141">
        <v>0.5223441123962402</v>
      </c>
      <c r="AY96" s="141">
        <v>0.44132259488105774</v>
      </c>
      <c r="AZ96" s="141">
        <v>0.5135587453842163</v>
      </c>
      <c r="BA96" s="141">
        <v>0.5495656728744507</v>
      </c>
      <c r="BB96" s="141">
        <v>0.5290488600730896</v>
      </c>
      <c r="BC96" s="141">
        <v>0.3841555714607239</v>
      </c>
      <c r="BD96" s="141">
        <v>0.3687654137611389</v>
      </c>
      <c r="BE96" s="141">
        <v>0.24699732661247253</v>
      </c>
      <c r="BF96" s="141">
        <v>0.4089120924472809</v>
      </c>
      <c r="BG96" s="141">
        <v>0.5504738688468933</v>
      </c>
      <c r="BH96" s="141">
        <v>0.47143876552581787</v>
      </c>
      <c r="BI96" s="141">
        <v>0.6426851153373718</v>
      </c>
      <c r="BJ96" s="141">
        <v>0.59107905626297</v>
      </c>
      <c r="BK96" s="135">
        <v>0.5294982194900513</v>
      </c>
      <c r="BL96" s="135">
        <v>0.9158085584640503</v>
      </c>
      <c r="BM96" s="135">
        <v>0.14450596272945404</v>
      </c>
      <c r="BN96" s="135">
        <v>0.5566335916519165</v>
      </c>
    </row>
    <row r="97" ht="13.5" customHeight="1">
      <c r="A97" s="32" t="s">
        <v>252</v>
      </c>
      <c r="B97" s="32" t="s">
        <v>253</v>
      </c>
      <c r="C97" s="33" t="s">
        <v>83</v>
      </c>
      <c r="D97" s="141">
        <v>0.5431709885597229</v>
      </c>
      <c r="E97" s="141">
        <v>0.5893409252166748</v>
      </c>
      <c r="F97" s="141">
        <v>0.38260191679000854</v>
      </c>
      <c r="G97" s="141">
        <v>0.7541421055793762</v>
      </c>
      <c r="H97" s="141">
        <v>0.35889968276023865</v>
      </c>
      <c r="I97" s="141">
        <v>0.6961389183998108</v>
      </c>
      <c r="J97" s="141">
        <v>0.47547388076782227</v>
      </c>
      <c r="K97" s="141">
        <v>0.45080819725990295</v>
      </c>
      <c r="L97" s="141">
        <v>0.7817668318748474</v>
      </c>
      <c r="M97" s="141">
        <v>0.7405959963798523</v>
      </c>
      <c r="N97" s="141">
        <v>0.6117465496063232</v>
      </c>
      <c r="O97" s="141">
        <v>0.7121496796607971</v>
      </c>
      <c r="P97" s="141">
        <v>0.7443085312843323</v>
      </c>
      <c r="Q97" s="141"/>
      <c r="R97" s="141"/>
      <c r="S97" s="141">
        <v>0.668272078037262</v>
      </c>
      <c r="T97" s="141">
        <v>0.5472463965415955</v>
      </c>
      <c r="U97" s="141"/>
      <c r="V97" s="141">
        <v>0.44666290283203125</v>
      </c>
      <c r="W97" s="141">
        <v>0.7323765754699707</v>
      </c>
      <c r="X97" s="141">
        <v>0.636271059513092</v>
      </c>
      <c r="Y97" s="141">
        <v>0.7770141959190369</v>
      </c>
      <c r="Z97" s="141">
        <v>0.5337918996810913</v>
      </c>
      <c r="AA97" s="141">
        <v>0.6292663216590881</v>
      </c>
      <c r="AB97" s="141">
        <v>0.5933033227920532</v>
      </c>
      <c r="AC97" s="141">
        <v>0.519685685634613</v>
      </c>
      <c r="AD97" s="141">
        <v>0.7897654175758362</v>
      </c>
      <c r="AE97" s="141">
        <v>0.4657905101776123</v>
      </c>
      <c r="AF97" s="141">
        <v>0.6245449781417847</v>
      </c>
      <c r="AG97" s="141">
        <v>0.6861287355422974</v>
      </c>
      <c r="AH97" s="141">
        <v>0.5147406458854675</v>
      </c>
      <c r="AI97" s="141">
        <v>0.46689748764038086</v>
      </c>
      <c r="AJ97" s="141">
        <v>0.5426152944564819</v>
      </c>
      <c r="AK97" s="141">
        <v>0.4662519097328186</v>
      </c>
      <c r="AL97" s="141">
        <v>0.623628556728363</v>
      </c>
      <c r="AM97" s="141">
        <v>0.44153696298599243</v>
      </c>
      <c r="AN97" s="141">
        <v>0.5397098660469055</v>
      </c>
      <c r="AO97" s="141">
        <v>0.3899613320827484</v>
      </c>
      <c r="AP97" s="141">
        <v>0.5275639295578003</v>
      </c>
      <c r="AQ97" s="141">
        <v>0.39971309900283813</v>
      </c>
      <c r="AR97" s="141">
        <v>0.5387724041938782</v>
      </c>
      <c r="AS97" s="141">
        <v>0.32747748494148254</v>
      </c>
      <c r="AT97" s="141">
        <v>0.36271795630455017</v>
      </c>
      <c r="AU97" s="141">
        <v>0.5126984715461731</v>
      </c>
      <c r="AV97" s="141">
        <v>0.3169264793395996</v>
      </c>
      <c r="AW97" s="141">
        <v>0.5008731484413147</v>
      </c>
      <c r="AX97" s="141">
        <v>0.5213838219642639</v>
      </c>
      <c r="AY97" s="141">
        <v>0.33984294533729553</v>
      </c>
      <c r="AZ97" s="141">
        <v>0.5771360397338867</v>
      </c>
      <c r="BA97" s="141">
        <v>0.2502513825893402</v>
      </c>
      <c r="BB97" s="141">
        <v>0.41234150528907776</v>
      </c>
      <c r="BC97" s="141">
        <v>0.44016900658607483</v>
      </c>
      <c r="BD97" s="141">
        <v>0.4991793632507324</v>
      </c>
      <c r="BE97" s="141">
        <v>0.5126436948776245</v>
      </c>
      <c r="BF97" s="141">
        <v>0.3428969383239746</v>
      </c>
      <c r="BG97" s="141">
        <v>0.2024000883102417</v>
      </c>
      <c r="BH97" s="141">
        <v>0.48619452118873596</v>
      </c>
      <c r="BI97" s="141">
        <v>0.4975408911705017</v>
      </c>
      <c r="BJ97" s="141">
        <v>0.39517319202423096</v>
      </c>
      <c r="BK97" s="135">
        <v>0.19280937314033508</v>
      </c>
      <c r="BL97" s="135">
        <v>0.4709138870239258</v>
      </c>
      <c r="BM97" s="135">
        <v>0.38813844323158264</v>
      </c>
      <c r="BN97" s="135">
        <v>0.3746711015701294</v>
      </c>
    </row>
    <row r="98" ht="13.5" customHeight="1">
      <c r="A98" s="112" t="s">
        <v>254</v>
      </c>
      <c r="B98" s="113" t="s">
        <v>255</v>
      </c>
      <c r="C98" s="114" t="s">
        <v>178</v>
      </c>
      <c r="D98" s="113">
        <v>7.537196159362793</v>
      </c>
      <c r="E98" s="113">
        <v>7.2702741622924805</v>
      </c>
      <c r="F98" s="113">
        <v>6.850897312164307</v>
      </c>
      <c r="G98" s="113">
        <v>6.953041076660156</v>
      </c>
      <c r="H98" s="113">
        <v>7.127474308013916</v>
      </c>
      <c r="I98" s="113">
        <v>7.087966442108154</v>
      </c>
      <c r="J98" s="113">
        <v>7.1140618324279785</v>
      </c>
      <c r="K98" s="113">
        <v>7.3589582443237305</v>
      </c>
      <c r="L98" s="113">
        <v>6.906348705291748</v>
      </c>
      <c r="M98" s="113">
        <v>7.11513614654541</v>
      </c>
      <c r="N98" s="113">
        <v>7.037456035614014</v>
      </c>
      <c r="O98" s="113">
        <v>7.286779880523682</v>
      </c>
      <c r="P98" s="113">
        <v>7.450133800506592</v>
      </c>
      <c r="Q98" s="137"/>
      <c r="R98" s="137"/>
      <c r="S98" s="113">
        <v>7.386848449707031</v>
      </c>
      <c r="T98" s="113">
        <v>7.765289783477783</v>
      </c>
      <c r="U98" s="137"/>
      <c r="V98" s="113">
        <v>7.341200828552246</v>
      </c>
      <c r="W98" s="113">
        <v>7.462369918823242</v>
      </c>
      <c r="X98" s="113">
        <v>7.504427433013916</v>
      </c>
      <c r="Y98" s="113">
        <v>7.281915187835693</v>
      </c>
      <c r="Z98" s="113">
        <v>7.493059158325195</v>
      </c>
      <c r="AA98" s="113">
        <v>7.418850898742676</v>
      </c>
      <c r="AB98" s="113">
        <v>7.631075859069824</v>
      </c>
      <c r="AC98" s="113">
        <v>7.298846244812012</v>
      </c>
      <c r="AD98" s="113">
        <v>7.253713607788086</v>
      </c>
      <c r="AE98" s="113">
        <v>7.411353588104248</v>
      </c>
      <c r="AF98" s="113">
        <v>7.026856422424316</v>
      </c>
      <c r="AG98" s="113">
        <v>7.272517204284668</v>
      </c>
      <c r="AH98" s="113">
        <v>7.7414727210998535</v>
      </c>
      <c r="AI98" s="113">
        <v>7.325160026550293</v>
      </c>
      <c r="AJ98" s="113">
        <v>6.93061637878418</v>
      </c>
      <c r="AK98" s="113">
        <v>7.203341960906982</v>
      </c>
      <c r="AL98" s="113">
        <v>6.964273929595947</v>
      </c>
      <c r="AM98" s="113">
        <v>6.748677730560303</v>
      </c>
      <c r="AN98" s="113">
        <v>7.107635021209717</v>
      </c>
      <c r="AO98" s="113">
        <v>7.1105570793151855</v>
      </c>
      <c r="AP98" s="113">
        <v>6.969429016113281</v>
      </c>
      <c r="AQ98" s="113">
        <v>6.853757858276367</v>
      </c>
      <c r="AR98" s="113">
        <v>6.9021430015563965</v>
      </c>
      <c r="AS98" s="113">
        <v>6.801100730895996</v>
      </c>
      <c r="AT98" s="113">
        <v>6.9214606285095215</v>
      </c>
      <c r="AU98" s="113">
        <v>7.327093124389648</v>
      </c>
      <c r="AV98" s="113">
        <v>7.12691068649292</v>
      </c>
      <c r="AW98" s="113">
        <v>7.009931564331055</v>
      </c>
      <c r="AX98" s="113">
        <v>7.630613803863525</v>
      </c>
      <c r="AY98" s="113">
        <v>7.158701419830322</v>
      </c>
      <c r="AZ98" s="113">
        <v>6.747003555297852</v>
      </c>
      <c r="BA98" s="113">
        <v>6.90355110168457</v>
      </c>
      <c r="BB98" s="113">
        <v>7.243829727172852</v>
      </c>
      <c r="BC98" s="113">
        <v>6.642056941986084</v>
      </c>
      <c r="BD98" s="113">
        <v>6.9871015548706055</v>
      </c>
      <c r="BE98" s="113">
        <v>7.161147117614746</v>
      </c>
      <c r="BF98" s="113">
        <v>7.068091869354248</v>
      </c>
      <c r="BG98" s="113">
        <v>7.111657619476318</v>
      </c>
      <c r="BH98" s="113">
        <v>7.249579906463623</v>
      </c>
      <c r="BI98" s="113">
        <v>7.023606300354004</v>
      </c>
      <c r="BJ98" s="113">
        <v>7.104715824127197</v>
      </c>
      <c r="BK98" s="113">
        <v>7.13321590423584</v>
      </c>
      <c r="BL98" s="113">
        <v>7.42808198928833</v>
      </c>
      <c r="BM98" s="113">
        <v>7.395624160766602</v>
      </c>
      <c r="BN98" s="113">
        <v>7.4539923667907715</v>
      </c>
    </row>
    <row r="99" ht="13.5" customHeight="1">
      <c r="A99" s="19" t="s">
        <v>256</v>
      </c>
      <c r="B99" s="19" t="s">
        <v>257</v>
      </c>
      <c r="C99" s="20" t="s">
        <v>181</v>
      </c>
      <c r="D99" s="138">
        <v>2.5486443042755127</v>
      </c>
      <c r="E99" s="138">
        <v>2.490520715713501</v>
      </c>
      <c r="F99" s="138">
        <v>2.3715710639953613</v>
      </c>
      <c r="G99" s="138">
        <v>2.517364025115967</v>
      </c>
      <c r="H99" s="138">
        <v>2.4882683753967285</v>
      </c>
      <c r="I99" s="138">
        <v>2.4846103191375732</v>
      </c>
      <c r="J99" s="138">
        <v>2.4853625297546387</v>
      </c>
      <c r="K99" s="138">
        <v>2.4781429767608643</v>
      </c>
      <c r="L99" s="138">
        <v>2.4112112522125244</v>
      </c>
      <c r="M99" s="138">
        <v>2.505620241165161</v>
      </c>
      <c r="N99" s="138">
        <v>2.3879177570343018</v>
      </c>
      <c r="O99" s="138">
        <v>2.479872465133667</v>
      </c>
      <c r="P99" s="138">
        <v>2.6193501949310303</v>
      </c>
      <c r="Q99" s="139"/>
      <c r="R99" s="139"/>
      <c r="S99" s="138">
        <v>2.4707839488983154</v>
      </c>
      <c r="T99" s="138">
        <v>2.7174270153045654</v>
      </c>
      <c r="U99" s="139"/>
      <c r="V99" s="138">
        <v>2.4781370162963867</v>
      </c>
      <c r="W99" s="138">
        <v>2.5752625465393066</v>
      </c>
      <c r="X99" s="138">
        <v>2.497417688369751</v>
      </c>
      <c r="Y99" s="138">
        <v>2.4701130390167236</v>
      </c>
      <c r="Z99" s="138">
        <v>2.431180238723755</v>
      </c>
      <c r="AA99" s="138">
        <v>2.521822690963745</v>
      </c>
      <c r="AB99" s="138">
        <v>2.555682420730591</v>
      </c>
      <c r="AC99" s="138">
        <v>2.407827138900757</v>
      </c>
      <c r="AD99" s="138">
        <v>2.490352153778076</v>
      </c>
      <c r="AE99" s="138">
        <v>2.502577066421509</v>
      </c>
      <c r="AF99" s="138">
        <v>2.451237201690674</v>
      </c>
      <c r="AG99" s="138">
        <v>2.497197389602661</v>
      </c>
      <c r="AH99" s="138">
        <v>2.694361925125122</v>
      </c>
      <c r="AI99" s="138">
        <v>2.409371852874756</v>
      </c>
      <c r="AJ99" s="138">
        <v>2.4348738193511963</v>
      </c>
      <c r="AK99" s="138">
        <v>2.3975589275360107</v>
      </c>
      <c r="AL99" s="138">
        <v>2.27107834815979</v>
      </c>
      <c r="AM99" s="138">
        <v>2.158259868621826</v>
      </c>
      <c r="AN99" s="138">
        <v>2.2627899646759033</v>
      </c>
      <c r="AO99" s="138">
        <v>2.4425711631774902</v>
      </c>
      <c r="AP99" s="138">
        <v>2.291966676712036</v>
      </c>
      <c r="AQ99" s="138">
        <v>2.2188894748687744</v>
      </c>
      <c r="AR99" s="138">
        <v>2.323704242706299</v>
      </c>
      <c r="AS99" s="138">
        <v>2.1429460048675537</v>
      </c>
      <c r="AT99" s="138">
        <v>2.225260019302368</v>
      </c>
      <c r="AU99" s="138">
        <v>2.3670835494995117</v>
      </c>
      <c r="AV99" s="138">
        <v>2.349940061569214</v>
      </c>
      <c r="AW99" s="138">
        <v>2.2384283542633057</v>
      </c>
      <c r="AX99" s="138">
        <v>2.5247082710266113</v>
      </c>
      <c r="AY99" s="138">
        <v>2.279144763946533</v>
      </c>
      <c r="AZ99" s="138">
        <v>1.9647741317749023</v>
      </c>
      <c r="BA99" s="138">
        <v>2.3302431106567383</v>
      </c>
      <c r="BB99" s="138">
        <v>2.3794214725494385</v>
      </c>
      <c r="BC99" s="138">
        <v>2.1728436946868896</v>
      </c>
      <c r="BD99" s="138">
        <v>2.3044180870056152</v>
      </c>
      <c r="BE99" s="138">
        <v>2.3429131507873535</v>
      </c>
      <c r="BF99" s="138">
        <v>2.3347396850585938</v>
      </c>
      <c r="BG99" s="138">
        <v>2.333641767501831</v>
      </c>
      <c r="BH99" s="138">
        <v>2.3809401988983154</v>
      </c>
      <c r="BI99" s="138">
        <v>2.3286380767822266</v>
      </c>
      <c r="BJ99" s="138">
        <v>2.2789039611816406</v>
      </c>
      <c r="BK99" s="138">
        <v>2.3471314907073975</v>
      </c>
      <c r="BL99" s="138">
        <v>2.327897787094116</v>
      </c>
      <c r="BM99" s="138">
        <v>2.428072452545166</v>
      </c>
      <c r="BN99" s="138">
        <v>2.390892744064331</v>
      </c>
    </row>
    <row r="100" ht="13.5" customHeight="1">
      <c r="A100" s="11" t="s">
        <v>258</v>
      </c>
      <c r="B100" s="11" t="s">
        <v>259</v>
      </c>
      <c r="C100" s="12" t="s">
        <v>83</v>
      </c>
      <c r="D100" s="140">
        <v>0.3619358241558075</v>
      </c>
      <c r="E100" s="140">
        <v>0.37153542041778564</v>
      </c>
      <c r="F100" s="140">
        <v>0.27986592054367065</v>
      </c>
      <c r="G100" s="140">
        <v>0.43592628836631775</v>
      </c>
      <c r="H100" s="140">
        <v>0.39627498388290405</v>
      </c>
      <c r="I100" s="140">
        <v>0.4308895170688629</v>
      </c>
      <c r="J100" s="140">
        <v>0.4428270161151886</v>
      </c>
      <c r="K100" s="140">
        <v>0.4314951002597809</v>
      </c>
      <c r="L100" s="140">
        <v>0.2816365361213684</v>
      </c>
      <c r="M100" s="140">
        <v>0.3745126724243164</v>
      </c>
      <c r="N100" s="140">
        <v>0.3037809133529663</v>
      </c>
      <c r="O100" s="140">
        <v>0.37547096610069275</v>
      </c>
      <c r="P100" s="140">
        <v>0.43125006556510925</v>
      </c>
      <c r="Q100" s="141"/>
      <c r="R100" s="141"/>
      <c r="S100" s="140">
        <v>0.3081076443195343</v>
      </c>
      <c r="T100" s="140">
        <v>0.5705181360244751</v>
      </c>
      <c r="U100" s="141"/>
      <c r="V100" s="140">
        <v>0.3221794664859772</v>
      </c>
      <c r="W100" s="140">
        <v>0.40646764636039734</v>
      </c>
      <c r="X100" s="140">
        <v>0.3353884816169739</v>
      </c>
      <c r="Y100" s="140">
        <v>0.31666073203086853</v>
      </c>
      <c r="Z100" s="140">
        <v>0.3194005489349365</v>
      </c>
      <c r="AA100" s="140">
        <v>0.38081759214401245</v>
      </c>
      <c r="AB100" s="140">
        <v>0.36941608786582947</v>
      </c>
      <c r="AC100" s="140">
        <v>0.26823529601097107</v>
      </c>
      <c r="AD100" s="140">
        <v>0.3959992825984955</v>
      </c>
      <c r="AE100" s="140">
        <v>0.3540951907634735</v>
      </c>
      <c r="AF100" s="140">
        <v>0.3681947588920593</v>
      </c>
      <c r="AG100" s="140">
        <v>0.4609777629375458</v>
      </c>
      <c r="AH100" s="140">
        <v>0.49147453904151917</v>
      </c>
      <c r="AI100" s="140">
        <v>0.2802099585533142</v>
      </c>
      <c r="AJ100" s="140">
        <v>0.3276918828487396</v>
      </c>
      <c r="AK100" s="140">
        <v>0.27039146423339844</v>
      </c>
      <c r="AL100" s="140">
        <v>0.2045503407716751</v>
      </c>
      <c r="AM100" s="140">
        <v>0.14463461935520172</v>
      </c>
      <c r="AN100" s="140">
        <v>0.16948090493679047</v>
      </c>
      <c r="AO100" s="140">
        <v>0.2581351399421692</v>
      </c>
      <c r="AP100" s="140">
        <v>0.16924446821212769</v>
      </c>
      <c r="AQ100" s="140">
        <v>0.22281011939048767</v>
      </c>
      <c r="AR100" s="140">
        <v>0.30387187004089355</v>
      </c>
      <c r="AS100" s="140">
        <v>0.13088013231754303</v>
      </c>
      <c r="AT100" s="140">
        <v>0.1817978173494339</v>
      </c>
      <c r="AU100" s="140">
        <v>0.3045668303966522</v>
      </c>
      <c r="AV100" s="140">
        <v>0.27997443079948425</v>
      </c>
      <c r="AW100" s="140">
        <v>0.06805659085512161</v>
      </c>
      <c r="AX100" s="140">
        <v>0.298652321100235</v>
      </c>
      <c r="AY100" s="140">
        <v>0.18163852393627167</v>
      </c>
      <c r="AZ100" s="140">
        <v>0.04508595168590546</v>
      </c>
      <c r="BA100" s="140">
        <v>0.22018583118915558</v>
      </c>
      <c r="BB100" s="140">
        <v>0.1966543346643448</v>
      </c>
      <c r="BC100" s="140">
        <v>0.12789681553840637</v>
      </c>
      <c r="BD100" s="140">
        <v>0.14420340955257416</v>
      </c>
      <c r="BE100" s="140">
        <v>0.15287350118160248</v>
      </c>
      <c r="BF100" s="140">
        <v>0.18302062153816223</v>
      </c>
      <c r="BG100" s="140">
        <v>0.14402037858963013</v>
      </c>
      <c r="BH100" s="140">
        <v>0.22315767407417297</v>
      </c>
      <c r="BI100" s="140">
        <v>0.17689770460128784</v>
      </c>
      <c r="BJ100" s="140">
        <v>0.09381836652755737</v>
      </c>
      <c r="BK100" s="140">
        <v>0.11406498402357101</v>
      </c>
      <c r="BL100" s="140">
        <v>0.16004036366939545</v>
      </c>
      <c r="BM100" s="140">
        <v>0.22327183187007904</v>
      </c>
      <c r="BN100" s="140">
        <v>0.1648285686969757</v>
      </c>
    </row>
    <row r="101" ht="13.5" customHeight="1">
      <c r="A101" s="11" t="s">
        <v>260</v>
      </c>
      <c r="B101" s="11" t="s">
        <v>261</v>
      </c>
      <c r="C101" s="12" t="s">
        <v>262</v>
      </c>
      <c r="D101" s="134">
        <v>3.89085054397583</v>
      </c>
      <c r="E101" s="134">
        <v>3.6949634552001953</v>
      </c>
      <c r="F101" s="134">
        <v>3.7157442569732666</v>
      </c>
      <c r="G101" s="134">
        <v>3.662504196166992</v>
      </c>
      <c r="H101" s="134">
        <v>3.7900869846343994</v>
      </c>
      <c r="I101" s="134">
        <v>3.59407377243042</v>
      </c>
      <c r="J101" s="134">
        <v>3.7930004596710205</v>
      </c>
      <c r="K101" s="134">
        <v>3.617788314819336</v>
      </c>
      <c r="L101" s="134">
        <v>3.797118902206421</v>
      </c>
      <c r="M101" s="134">
        <v>3.755117177963257</v>
      </c>
      <c r="N101" s="134">
        <v>3.566804885864258</v>
      </c>
      <c r="O101" s="134">
        <v>3.6668894290924072</v>
      </c>
      <c r="P101" s="134">
        <v>3.9569854736328125</v>
      </c>
      <c r="Q101" s="135"/>
      <c r="R101" s="135"/>
      <c r="S101" s="134">
        <v>3.858307361602783</v>
      </c>
      <c r="T101" s="134">
        <v>3.856401205062866</v>
      </c>
      <c r="U101" s="135"/>
      <c r="V101" s="134">
        <v>3.8201663494110107</v>
      </c>
      <c r="W101" s="134">
        <v>3.8642847537994385</v>
      </c>
      <c r="X101" s="134">
        <v>3.8525092601776123</v>
      </c>
      <c r="Y101" s="134">
        <v>3.9203388690948486</v>
      </c>
      <c r="Z101" s="134">
        <v>3.7882707118988037</v>
      </c>
      <c r="AA101" s="134">
        <v>3.8555855751037598</v>
      </c>
      <c r="AB101" s="134">
        <v>3.8157942295074463</v>
      </c>
      <c r="AC101" s="134">
        <v>3.713109016418457</v>
      </c>
      <c r="AD101" s="134">
        <v>3.7664589881896973</v>
      </c>
      <c r="AE101" s="134">
        <v>3.836442470550537</v>
      </c>
      <c r="AF101" s="134">
        <v>3.6658403873443604</v>
      </c>
      <c r="AG101" s="134">
        <v>3.643490791320801</v>
      </c>
      <c r="AH101" s="134">
        <v>3.851634979248047</v>
      </c>
      <c r="AI101" s="134">
        <v>3.7413675785064697</v>
      </c>
      <c r="AJ101" s="134">
        <v>3.67842173576355</v>
      </c>
      <c r="AK101" s="134">
        <v>3.768899917602539</v>
      </c>
      <c r="AL101" s="134">
        <v>3.541294813156128</v>
      </c>
      <c r="AM101" s="134">
        <v>3.5962016582489014</v>
      </c>
      <c r="AN101" s="134">
        <v>3.752976655960083</v>
      </c>
      <c r="AO101" s="134">
        <v>3.759212017059326</v>
      </c>
      <c r="AP101" s="134">
        <v>3.7048757076263428</v>
      </c>
      <c r="AQ101" s="134">
        <v>3.6321394443511963</v>
      </c>
      <c r="AR101" s="134">
        <v>3.59639573097229</v>
      </c>
      <c r="AS101" s="134">
        <v>3.5226762294769287</v>
      </c>
      <c r="AT101" s="134">
        <v>3.5493927001953125</v>
      </c>
      <c r="AU101" s="134">
        <v>3.8180811405181885</v>
      </c>
      <c r="AV101" s="134">
        <v>3.629239082336426</v>
      </c>
      <c r="AW101" s="134">
        <v>3.777777671813965</v>
      </c>
      <c r="AX101" s="134">
        <v>3.9103851318359375</v>
      </c>
      <c r="AY101" s="134">
        <v>3.840090274810791</v>
      </c>
      <c r="AZ101" s="134">
        <v>3.2727272510528564</v>
      </c>
      <c r="BA101" s="134">
        <v>3.823967695236206</v>
      </c>
      <c r="BB101" s="134">
        <v>3.918538808822632</v>
      </c>
      <c r="BC101" s="134">
        <v>3.489762783050537</v>
      </c>
      <c r="BD101" s="134">
        <v>3.8714523315429688</v>
      </c>
      <c r="BE101" s="134">
        <v>3.7806572914123535</v>
      </c>
      <c r="BF101" s="134">
        <v>3.862009048461914</v>
      </c>
      <c r="BG101" s="134">
        <v>3.935457229614258</v>
      </c>
      <c r="BH101" s="134">
        <v>3.7971935272216797</v>
      </c>
      <c r="BI101" s="134">
        <v>3.9849979877471924</v>
      </c>
      <c r="BJ101" s="134">
        <v>3.8455636501312256</v>
      </c>
      <c r="BK101" s="134">
        <v>3.86466383934021</v>
      </c>
      <c r="BL101" s="134">
        <v>3.9418563842773438</v>
      </c>
      <c r="BM101" s="134">
        <v>3.8536157608032227</v>
      </c>
      <c r="BN101" s="134">
        <v>3.8880362510681152</v>
      </c>
    </row>
    <row r="102" ht="13.5" customHeight="1">
      <c r="A102" s="11" t="s">
        <v>263</v>
      </c>
      <c r="B102" s="11" t="s">
        <v>264</v>
      </c>
      <c r="C102" s="12" t="s">
        <v>265</v>
      </c>
      <c r="D102" s="134">
        <v>4.343567371368408</v>
      </c>
      <c r="E102" s="134">
        <v>4.222883224487305</v>
      </c>
      <c r="F102" s="134">
        <v>4.079006195068359</v>
      </c>
      <c r="G102" s="134">
        <v>4.097531318664551</v>
      </c>
      <c r="H102" s="134">
        <v>4.110965728759766</v>
      </c>
      <c r="I102" s="134">
        <v>3.994859218597412</v>
      </c>
      <c r="J102" s="134">
        <v>3.8113205432891846</v>
      </c>
      <c r="K102" s="134">
        <v>3.975538730621338</v>
      </c>
      <c r="L102" s="134">
        <v>4.187872886657715</v>
      </c>
      <c r="M102" s="134">
        <v>4.246679306030273</v>
      </c>
      <c r="N102" s="134">
        <v>4.261467456817627</v>
      </c>
      <c r="O102" s="134">
        <v>4.130977630615234</v>
      </c>
      <c r="P102" s="134">
        <v>4.3027753829956055</v>
      </c>
      <c r="Q102" s="135"/>
      <c r="R102" s="135"/>
      <c r="S102" s="134">
        <v>4.30039119720459</v>
      </c>
      <c r="T102" s="134">
        <v>4.17325496673584</v>
      </c>
      <c r="U102" s="135"/>
      <c r="V102" s="134">
        <v>4.287173271179199</v>
      </c>
      <c r="W102" s="134">
        <v>4.232868671417236</v>
      </c>
      <c r="X102" s="134">
        <v>4.245098114013672</v>
      </c>
      <c r="Y102" s="134">
        <v>4.269026756286621</v>
      </c>
      <c r="Z102" s="134">
        <v>4.118035316467285</v>
      </c>
      <c r="AA102" s="134">
        <v>4.193056583404541</v>
      </c>
      <c r="AB102" s="134">
        <v>4.312803745269775</v>
      </c>
      <c r="AC102" s="134">
        <v>4.252098560333252</v>
      </c>
      <c r="AD102" s="134">
        <v>4.07084846496582</v>
      </c>
      <c r="AE102" s="134">
        <v>4.263076305389404</v>
      </c>
      <c r="AF102" s="134">
        <v>4.096329689025879</v>
      </c>
      <c r="AG102" s="134">
        <v>3.9258620738983154</v>
      </c>
      <c r="AH102" s="134">
        <v>4.414610385894775</v>
      </c>
      <c r="AI102" s="134">
        <v>4.185724258422852</v>
      </c>
      <c r="AJ102" s="134">
        <v>4.1271891593933105</v>
      </c>
      <c r="AK102" s="134">
        <v>4.217438220977783</v>
      </c>
      <c r="AL102" s="134">
        <v>4.248446941375732</v>
      </c>
      <c r="AM102" s="134">
        <v>3.9958019256591797</v>
      </c>
      <c r="AN102" s="134">
        <v>4.112954139709473</v>
      </c>
      <c r="AO102" s="134">
        <v>4.421644687652588</v>
      </c>
      <c r="AP102" s="134">
        <v>4.198433876037598</v>
      </c>
      <c r="AQ102" s="134">
        <v>3.934516668319702</v>
      </c>
      <c r="AR102" s="134">
        <v>3.8034555912017822</v>
      </c>
      <c r="AS102" s="134">
        <v>3.973193645477295</v>
      </c>
      <c r="AT102" s="134">
        <v>4.107715129852295</v>
      </c>
      <c r="AU102" s="134">
        <v>3.9670326709747314</v>
      </c>
      <c r="AV102" s="134">
        <v>4.070428848266602</v>
      </c>
      <c r="AW102" s="134">
        <v>4.342770576477051</v>
      </c>
      <c r="AX102" s="134">
        <v>4.446506023406982</v>
      </c>
      <c r="AY102" s="134">
        <v>4.046670913696289</v>
      </c>
      <c r="AZ102" s="134">
        <v>3.5</v>
      </c>
      <c r="BA102" s="134">
        <v>4.1148457527160645</v>
      </c>
      <c r="BB102" s="134">
        <v>4.519301414489746</v>
      </c>
      <c r="BC102" s="134">
        <v>3.810462474822998</v>
      </c>
      <c r="BD102" s="134">
        <v>4.281872272491455</v>
      </c>
      <c r="BE102" s="134">
        <v>4.427738666534424</v>
      </c>
      <c r="BF102" s="134">
        <v>4.303220748901367</v>
      </c>
      <c r="BG102" s="134">
        <v>4.2346649169921875</v>
      </c>
      <c r="BH102" s="134">
        <v>4.35141658782959</v>
      </c>
      <c r="BI102" s="134">
        <v>4.210628509521484</v>
      </c>
      <c r="BJ102" s="134">
        <v>4.423190116882324</v>
      </c>
      <c r="BK102" s="134">
        <v>4.443613529205322</v>
      </c>
      <c r="BL102" s="134">
        <v>4.244002819061279</v>
      </c>
      <c r="BM102" s="134">
        <v>4.466826438903809</v>
      </c>
      <c r="BN102" s="134">
        <v>4.532919883728027</v>
      </c>
    </row>
    <row r="103" ht="13.5" customHeight="1">
      <c r="A103" s="19" t="s">
        <v>266</v>
      </c>
      <c r="B103" s="19" t="s">
        <v>267</v>
      </c>
      <c r="C103" s="20" t="s">
        <v>181</v>
      </c>
      <c r="D103" s="138">
        <v>2.473710775375366</v>
      </c>
      <c r="E103" s="138">
        <v>2.256211042404175</v>
      </c>
      <c r="F103" s="138">
        <v>2.0578784942626953</v>
      </c>
      <c r="G103" s="138">
        <v>2.106455087661743</v>
      </c>
      <c r="H103" s="138">
        <v>2.169172525405884</v>
      </c>
      <c r="I103" s="138">
        <v>2.2312068939208984</v>
      </c>
      <c r="J103" s="138">
        <v>2.290807008743286</v>
      </c>
      <c r="K103" s="138">
        <v>2.4343717098236084</v>
      </c>
      <c r="L103" s="138">
        <v>2.0412440299987793</v>
      </c>
      <c r="M103" s="138">
        <v>2.1448378562927246</v>
      </c>
      <c r="N103" s="138">
        <v>2.2195661067962646</v>
      </c>
      <c r="O103" s="138">
        <v>2.3016884326934814</v>
      </c>
      <c r="P103" s="138">
        <v>2.2970175743103027</v>
      </c>
      <c r="Q103" s="139"/>
      <c r="R103" s="139"/>
      <c r="S103" s="138">
        <v>2.38165545463562</v>
      </c>
      <c r="T103" s="138">
        <v>2.4721145629882812</v>
      </c>
      <c r="U103" s="139"/>
      <c r="V103" s="138">
        <v>2.3667678833007812</v>
      </c>
      <c r="W103" s="138">
        <v>2.2846505641937256</v>
      </c>
      <c r="X103" s="138">
        <v>2.4757466316223145</v>
      </c>
      <c r="Y103" s="138">
        <v>2.2926509380340576</v>
      </c>
      <c r="Z103" s="138">
        <v>2.471177339553833</v>
      </c>
      <c r="AA103" s="138">
        <v>2.366929054260254</v>
      </c>
      <c r="AB103" s="138">
        <v>2.598085403442383</v>
      </c>
      <c r="AC103" s="138">
        <v>2.3057291507720947</v>
      </c>
      <c r="AD103" s="138">
        <v>2.229221820831299</v>
      </c>
      <c r="AE103" s="138">
        <v>2.3643624782562256</v>
      </c>
      <c r="AF103" s="138">
        <v>2.310218334197998</v>
      </c>
      <c r="AG103" s="138">
        <v>2.334733009338379</v>
      </c>
      <c r="AH103" s="138">
        <v>2.4016127586364746</v>
      </c>
      <c r="AI103" s="138">
        <v>2.4594531059265137</v>
      </c>
      <c r="AJ103" s="138">
        <v>1.990052342414856</v>
      </c>
      <c r="AK103" s="138">
        <v>2.440634250640869</v>
      </c>
      <c r="AL103" s="138">
        <v>2.2247798442840576</v>
      </c>
      <c r="AM103" s="138">
        <v>2.078115701675415</v>
      </c>
      <c r="AN103" s="138">
        <v>2.372058153152466</v>
      </c>
      <c r="AO103" s="138">
        <v>2.2625770568847656</v>
      </c>
      <c r="AP103" s="138">
        <v>2.3562469482421875</v>
      </c>
      <c r="AQ103" s="138">
        <v>2.252957344055176</v>
      </c>
      <c r="AR103" s="138">
        <v>2.180636405944824</v>
      </c>
      <c r="AS103" s="138">
        <v>2.3524603843688965</v>
      </c>
      <c r="AT103" s="138">
        <v>2.3176019191741943</v>
      </c>
      <c r="AU103" s="138">
        <v>2.4582161903381348</v>
      </c>
      <c r="AV103" s="138">
        <v>2.2644591331481934</v>
      </c>
      <c r="AW103" s="138">
        <v>2.3189697265625</v>
      </c>
      <c r="AX103" s="138">
        <v>2.507671594619751</v>
      </c>
      <c r="AY103" s="138">
        <v>2.437269687652588</v>
      </c>
      <c r="AZ103" s="138">
        <v>2.3195278644561768</v>
      </c>
      <c r="BA103" s="138">
        <v>2.1517651081085205</v>
      </c>
      <c r="BB103" s="138">
        <v>2.443225383758545</v>
      </c>
      <c r="BC103" s="138">
        <v>2.0678818225860596</v>
      </c>
      <c r="BD103" s="138">
        <v>2.30753493309021</v>
      </c>
      <c r="BE103" s="138">
        <v>2.308938980102539</v>
      </c>
      <c r="BF103" s="138">
        <v>2.3115394115448</v>
      </c>
      <c r="BG103" s="138">
        <v>2.2652883529663086</v>
      </c>
      <c r="BH103" s="138">
        <v>2.4063706398010254</v>
      </c>
      <c r="BI103" s="138">
        <v>2.177924871444702</v>
      </c>
      <c r="BJ103" s="138">
        <v>2.3578991889953613</v>
      </c>
      <c r="BK103" s="138">
        <v>2.217837333679199</v>
      </c>
      <c r="BL103" s="138">
        <v>2.504892110824585</v>
      </c>
      <c r="BM103" s="138">
        <v>2.4271888732910156</v>
      </c>
      <c r="BN103" s="138">
        <v>2.5183558464050293</v>
      </c>
    </row>
    <row r="104" ht="13.5" customHeight="1">
      <c r="A104" s="11" t="s">
        <v>268</v>
      </c>
      <c r="B104" s="11" t="s">
        <v>269</v>
      </c>
      <c r="C104" s="12" t="s">
        <v>83</v>
      </c>
      <c r="D104" s="140">
        <v>0.12590442597866058</v>
      </c>
      <c r="E104" s="140">
        <v>0.12401937693357468</v>
      </c>
      <c r="F104" s="140">
        <v>0.06790896505117416</v>
      </c>
      <c r="G104" s="140">
        <v>0.19066452980041504</v>
      </c>
      <c r="H104" s="140">
        <v>0.16392599046230316</v>
      </c>
      <c r="I104" s="140">
        <v>0.1268090158700943</v>
      </c>
      <c r="J104" s="140">
        <v>0.07720947265625</v>
      </c>
      <c r="K104" s="140">
        <v>0.1302398443222046</v>
      </c>
      <c r="L104" s="140">
        <v>0.09857627749443054</v>
      </c>
      <c r="M104" s="140">
        <v>0.11162009835243225</v>
      </c>
      <c r="N104" s="140">
        <v>0.06839113682508469</v>
      </c>
      <c r="O104" s="140">
        <v>0.20052340626716614</v>
      </c>
      <c r="P104" s="140">
        <v>0.14287805557250977</v>
      </c>
      <c r="Q104" s="141"/>
      <c r="R104" s="141"/>
      <c r="S104" s="140">
        <v>0.11818032711744308</v>
      </c>
      <c r="T104" s="140">
        <v>0.1944751739501953</v>
      </c>
      <c r="U104" s="141"/>
      <c r="V104" s="140">
        <v>0.14693143963813782</v>
      </c>
      <c r="W104" s="140">
        <v>0.14575712382793427</v>
      </c>
      <c r="X104" s="140">
        <v>0.09281253069639206</v>
      </c>
      <c r="Y104" s="140">
        <v>0.17831361293792725</v>
      </c>
      <c r="Z104" s="140">
        <v>0.09421386569738388</v>
      </c>
      <c r="AA104" s="140">
        <v>0.130855992436409</v>
      </c>
      <c r="AB104" s="140">
        <v>0.19124530255794525</v>
      </c>
      <c r="AC104" s="140">
        <v>0.16528770327568054</v>
      </c>
      <c r="AD104" s="140">
        <v>0.16021917760372162</v>
      </c>
      <c r="AE104" s="140">
        <v>0.1628214567899704</v>
      </c>
      <c r="AF104" s="140">
        <v>0.19667106866836548</v>
      </c>
      <c r="AG104" s="140">
        <v>0.1546347439289093</v>
      </c>
      <c r="AH104" s="140">
        <v>0.12335396558046341</v>
      </c>
      <c r="AI104" s="140">
        <v>0.08451071381568909</v>
      </c>
      <c r="AJ104" s="140">
        <v>0.101094551384449</v>
      </c>
      <c r="AK104" s="140">
        <v>0.19623999297618866</v>
      </c>
      <c r="AL104" s="140">
        <v>0.14328354597091675</v>
      </c>
      <c r="AM104" s="140">
        <v>0.10967429727315903</v>
      </c>
      <c r="AN104" s="140">
        <v>0.11387699842453003</v>
      </c>
      <c r="AO104" s="140">
        <v>0.12241940945386887</v>
      </c>
      <c r="AP104" s="140">
        <v>0.10296085476875305</v>
      </c>
      <c r="AQ104" s="140">
        <v>0.14685878157615662</v>
      </c>
      <c r="AR104" s="140">
        <v>0.2145288586616516</v>
      </c>
      <c r="AS104" s="140">
        <v>0.26943567395210266</v>
      </c>
      <c r="AT104" s="140">
        <v>0.20150040090084076</v>
      </c>
      <c r="AU104" s="140">
        <v>0.2234886735677719</v>
      </c>
      <c r="AV104" s="140">
        <v>0.33911147713661194</v>
      </c>
      <c r="AW104" s="140">
        <v>0.16779853403568268</v>
      </c>
      <c r="AX104" s="140">
        <v>0.18524079024791718</v>
      </c>
      <c r="AY104" s="140">
        <v>0.15746469795703888</v>
      </c>
      <c r="AZ104" s="140">
        <v>0.13864187896251678</v>
      </c>
      <c r="BA104" s="140">
        <v>0.04917316883802414</v>
      </c>
      <c r="BB104" s="140">
        <v>0.13315002620220184</v>
      </c>
      <c r="BC104" s="140">
        <v>0.12627752125263214</v>
      </c>
      <c r="BD104" s="140">
        <v>0.09806619584560394</v>
      </c>
      <c r="BE104" s="140">
        <v>0.12705880403518677</v>
      </c>
      <c r="BF104" s="140">
        <v>0.08544363081455231</v>
      </c>
      <c r="BG104" s="140">
        <v>0.10368461906909943</v>
      </c>
      <c r="BH104" s="140">
        <v>0.10676244646310806</v>
      </c>
      <c r="BI104" s="140">
        <v>0.15861345827579498</v>
      </c>
      <c r="BJ104" s="140">
        <v>0.08247680962085724</v>
      </c>
      <c r="BK104" s="140">
        <v>0.11824245005846024</v>
      </c>
      <c r="BL104" s="140">
        <v>0.06754571944475174</v>
      </c>
      <c r="BM104" s="140">
        <v>0.10082706809043884</v>
      </c>
      <c r="BN104" s="140">
        <v>0.14104333519935608</v>
      </c>
    </row>
    <row r="105" ht="13.5" customHeight="1">
      <c r="A105" s="11" t="s">
        <v>270</v>
      </c>
      <c r="B105" s="11" t="s">
        <v>271</v>
      </c>
      <c r="C105" s="12" t="s">
        <v>83</v>
      </c>
      <c r="D105" s="140">
        <v>0.9209651350975037</v>
      </c>
      <c r="E105" s="140">
        <v>0.5511111617088318</v>
      </c>
      <c r="F105" s="140">
        <v>0.7846705913543701</v>
      </c>
      <c r="G105" s="140">
        <v>0.7604811787605286</v>
      </c>
      <c r="H105" s="140">
        <v>0.9337531328201294</v>
      </c>
      <c r="I105" s="140">
        <v>0.7752149701118469</v>
      </c>
      <c r="J105" s="140">
        <v>0.8549105525016785</v>
      </c>
      <c r="K105" s="140">
        <v>0.8623955249786377</v>
      </c>
      <c r="L105" s="140">
        <v>0.561116099357605</v>
      </c>
      <c r="M105" s="140">
        <v>0.7819188237190247</v>
      </c>
      <c r="N105" s="140">
        <v>0.7777777910232544</v>
      </c>
      <c r="O105" s="140">
        <v>0.6799740195274353</v>
      </c>
      <c r="P105" s="140">
        <v>0.7451653480529785</v>
      </c>
      <c r="Q105" s="141"/>
      <c r="R105" s="141"/>
      <c r="S105" s="140">
        <v>0.8801524043083191</v>
      </c>
      <c r="T105" s="140">
        <v>0.908080518245697</v>
      </c>
      <c r="U105" s="141"/>
      <c r="V105" s="140">
        <v>0.8417181372642517</v>
      </c>
      <c r="W105" s="140">
        <v>0.7906913161277771</v>
      </c>
      <c r="X105" s="140">
        <v>0.910942554473877</v>
      </c>
      <c r="Y105" s="140">
        <v>0.7409262657165527</v>
      </c>
      <c r="Z105" s="140">
        <v>0.8218569755554199</v>
      </c>
      <c r="AA105" s="140">
        <v>0.8339900970458984</v>
      </c>
      <c r="AB105" s="140">
        <v>0.8819227814674377</v>
      </c>
      <c r="AC105" s="140">
        <v>0.8093017935752869</v>
      </c>
      <c r="AD105" s="140">
        <v>0.7562310099601746</v>
      </c>
      <c r="AE105" s="140">
        <v>0.7068889737129211</v>
      </c>
      <c r="AF105" s="140">
        <v>0.8284212946891785</v>
      </c>
      <c r="AG105" s="140">
        <v>0.749214231967926</v>
      </c>
      <c r="AH105" s="140">
        <v>0.9227904081344604</v>
      </c>
      <c r="AI105" s="140">
        <v>0.9787943363189697</v>
      </c>
      <c r="AJ105" s="140">
        <v>0.47622397541999817</v>
      </c>
      <c r="AK105" s="140">
        <v>0.7867662906646729</v>
      </c>
      <c r="AL105" s="140">
        <v>0.7791793942451477</v>
      </c>
      <c r="AM105" s="140">
        <v>0.6219233870506287</v>
      </c>
      <c r="AN105" s="140">
        <v>0.7763839364051819</v>
      </c>
      <c r="AO105" s="140">
        <v>0.8512850999832153</v>
      </c>
      <c r="AP105" s="140">
        <v>0.8068654537200928</v>
      </c>
      <c r="AQ105" s="140">
        <v>0.8449224829673767</v>
      </c>
      <c r="AR105" s="140">
        <v>0.7154066562652588</v>
      </c>
      <c r="AS105" s="140">
        <v>0.7170578837394714</v>
      </c>
      <c r="AT105" s="140">
        <v>0.8832268714904785</v>
      </c>
      <c r="AU105" s="140">
        <v>0.9676430225372314</v>
      </c>
      <c r="AV105" s="140">
        <v>0.6987138390541077</v>
      </c>
      <c r="AW105" s="140">
        <v>0.8184614181518555</v>
      </c>
      <c r="AX105" s="140">
        <v>0.8223946690559387</v>
      </c>
      <c r="AY105" s="140">
        <v>0.8597122430801392</v>
      </c>
      <c r="AZ105" s="140">
        <v>0.7920359373092651</v>
      </c>
      <c r="BA105" s="140">
        <v>0.7697450518608093</v>
      </c>
      <c r="BB105" s="140">
        <v>0.9050323963165283</v>
      </c>
      <c r="BC105" s="140">
        <v>0.4196421504020691</v>
      </c>
      <c r="BD105" s="140">
        <v>0.8905612230300903</v>
      </c>
      <c r="BE105" s="140">
        <v>0.7258538603782654</v>
      </c>
      <c r="BF105" s="140">
        <v>0.612628698348999</v>
      </c>
      <c r="BG105" s="140">
        <v>0.4888414442539215</v>
      </c>
      <c r="BH105" s="140">
        <v>0.837697446346283</v>
      </c>
      <c r="BI105" s="140">
        <v>0.5619143843650818</v>
      </c>
      <c r="BJ105" s="140">
        <v>0.7805801630020142</v>
      </c>
      <c r="BK105" s="140">
        <v>0.7099223732948303</v>
      </c>
      <c r="BL105" s="140">
        <v>0.875</v>
      </c>
      <c r="BM105" s="140">
        <v>0.8158558011054993</v>
      </c>
      <c r="BN105" s="140">
        <v>0.8671722412109375</v>
      </c>
    </row>
    <row r="106" ht="13.5" customHeight="1">
      <c r="A106" s="11" t="s">
        <v>272</v>
      </c>
      <c r="B106" s="11" t="s">
        <v>273</v>
      </c>
      <c r="C106" s="12" t="s">
        <v>83</v>
      </c>
      <c r="D106" s="140">
        <v>0.8820474147796631</v>
      </c>
      <c r="E106" s="140">
        <v>0.9239281415939331</v>
      </c>
      <c r="F106" s="140">
        <v>0.4026898741722107</v>
      </c>
      <c r="G106" s="140">
        <v>0.4792174994945526</v>
      </c>
      <c r="H106" s="140">
        <v>0.6269599199295044</v>
      </c>
      <c r="I106" s="140">
        <v>0.7272827625274658</v>
      </c>
      <c r="J106" s="140">
        <v>0.9058780670166016</v>
      </c>
      <c r="K106" s="140">
        <v>0.830090343952179</v>
      </c>
      <c r="L106" s="140">
        <v>0.6737457513809204</v>
      </c>
      <c r="M106" s="140">
        <v>0.5362899303436279</v>
      </c>
      <c r="N106" s="140">
        <v>0.6931195259094238</v>
      </c>
      <c r="O106" s="140">
        <v>0.791405975818634</v>
      </c>
      <c r="P106" s="140">
        <v>0.7451653480529785</v>
      </c>
      <c r="Q106" s="141"/>
      <c r="R106" s="141"/>
      <c r="S106" s="140">
        <v>0.8711751103401184</v>
      </c>
      <c r="T106" s="140">
        <v>0.9619333744049072</v>
      </c>
      <c r="U106" s="141"/>
      <c r="V106" s="140">
        <v>0.8492996692657471</v>
      </c>
      <c r="W106" s="140">
        <v>0.6551306247711182</v>
      </c>
      <c r="X106" s="140">
        <v>0.8378084301948547</v>
      </c>
      <c r="Y106" s="140">
        <v>0.7835019826889038</v>
      </c>
      <c r="Z106" s="140">
        <v>0.9259564280509949</v>
      </c>
      <c r="AA106" s="140">
        <v>0.8893267512321472</v>
      </c>
      <c r="AB106" s="140">
        <v>0.9564343094825745</v>
      </c>
      <c r="AC106" s="140">
        <v>0.7250158786773682</v>
      </c>
      <c r="AD106" s="140">
        <v>0.7750297784805298</v>
      </c>
      <c r="AE106" s="140">
        <v>0.8121079802513123</v>
      </c>
      <c r="AF106" s="140">
        <v>0.7996165752410889</v>
      </c>
      <c r="AG106" s="140">
        <v>0.9020915627479553</v>
      </c>
      <c r="AH106" s="140">
        <v>0.8257234692573547</v>
      </c>
      <c r="AI106" s="140">
        <v>0.8359162211418152</v>
      </c>
      <c r="AJ106" s="140">
        <v>0.7717627286911011</v>
      </c>
      <c r="AK106" s="140">
        <v>0.9203780889511108</v>
      </c>
      <c r="AL106" s="140">
        <v>0.7781144976615906</v>
      </c>
      <c r="AM106" s="140">
        <v>0.7342467904090881</v>
      </c>
      <c r="AN106" s="140">
        <v>1.0</v>
      </c>
      <c r="AO106" s="140">
        <v>0.8190874457359314</v>
      </c>
      <c r="AP106" s="140">
        <v>0.9184547662734985</v>
      </c>
      <c r="AQ106" s="140">
        <v>0.8986983299255371</v>
      </c>
      <c r="AR106" s="140">
        <v>0.8187625408172607</v>
      </c>
      <c r="AS106" s="140">
        <v>0.9182353615760803</v>
      </c>
      <c r="AT106" s="140">
        <v>0.7199431657791138</v>
      </c>
      <c r="AU106" s="140">
        <v>0.8746286630630493</v>
      </c>
      <c r="AV106" s="140">
        <v>0.824425995349884</v>
      </c>
      <c r="AW106" s="140">
        <v>0.8095108270645142</v>
      </c>
      <c r="AX106" s="140">
        <v>0.9255093336105347</v>
      </c>
      <c r="AY106" s="140">
        <v>0.8959736227989197</v>
      </c>
      <c r="AZ106" s="140">
        <v>0.9605602622032166</v>
      </c>
      <c r="BA106" s="140">
        <v>0.8094371557235718</v>
      </c>
      <c r="BB106" s="140">
        <v>0.9054375886917114</v>
      </c>
      <c r="BC106" s="140">
        <v>0.8225447535514832</v>
      </c>
      <c r="BD106" s="140">
        <v>0.9234866499900818</v>
      </c>
      <c r="BE106" s="140">
        <v>0.821465790271759</v>
      </c>
      <c r="BF106" s="140">
        <v>0.9871140122413635</v>
      </c>
      <c r="BG106" s="140">
        <v>0.8493026494979858</v>
      </c>
      <c r="BH106" s="140">
        <v>0.914283037185669</v>
      </c>
      <c r="BI106" s="140">
        <v>0.7591601610183716</v>
      </c>
      <c r="BJ106" s="140">
        <v>0.8847294449806213</v>
      </c>
      <c r="BK106" s="140">
        <v>0.8057571053504944</v>
      </c>
      <c r="BL106" s="140">
        <v>0.890868067741394</v>
      </c>
      <c r="BM106" s="140">
        <v>0.9139668345451355</v>
      </c>
      <c r="BN106" s="140">
        <v>0.950259804725647</v>
      </c>
    </row>
    <row r="107" ht="13.5" customHeight="1">
      <c r="A107" s="11" t="s">
        <v>274</v>
      </c>
      <c r="B107" s="11" t="s">
        <v>275</v>
      </c>
      <c r="C107" s="12" t="s">
        <v>262</v>
      </c>
      <c r="D107" s="134">
        <v>3.6401445865631104</v>
      </c>
      <c r="E107" s="134">
        <v>3.29394268989563</v>
      </c>
      <c r="F107" s="134">
        <v>3.6143500804901123</v>
      </c>
      <c r="G107" s="134">
        <v>3.3352184295654297</v>
      </c>
      <c r="H107" s="134">
        <v>3.0532917976379395</v>
      </c>
      <c r="I107" s="134">
        <v>3.319010019302368</v>
      </c>
      <c r="J107" s="134">
        <v>3.427455186843872</v>
      </c>
      <c r="K107" s="134">
        <v>3.5582640171051025</v>
      </c>
      <c r="L107" s="134">
        <v>2.349107503890991</v>
      </c>
      <c r="M107" s="134">
        <v>3.063507318496704</v>
      </c>
      <c r="N107" s="134">
        <v>3.484123706817627</v>
      </c>
      <c r="O107" s="134">
        <v>3.611351728439331</v>
      </c>
      <c r="P107" s="134">
        <v>3.589252233505249</v>
      </c>
      <c r="Q107" s="135"/>
      <c r="R107" s="135"/>
      <c r="S107" s="134">
        <v>3.5625264644622803</v>
      </c>
      <c r="T107" s="134">
        <v>3.3733580112457275</v>
      </c>
      <c r="U107" s="135"/>
      <c r="V107" s="134">
        <v>3.547899007797241</v>
      </c>
      <c r="W107" s="134">
        <v>3.6340079307556152</v>
      </c>
      <c r="X107" s="134">
        <v>3.6590096950531006</v>
      </c>
      <c r="Y107" s="134">
        <v>3.474241018295288</v>
      </c>
      <c r="Z107" s="134">
        <v>3.7610037326812744</v>
      </c>
      <c r="AA107" s="134">
        <v>3.319024085998535</v>
      </c>
      <c r="AB107" s="134">
        <v>3.799262762069702</v>
      </c>
      <c r="AC107" s="134">
        <v>3.486696243286133</v>
      </c>
      <c r="AD107" s="134">
        <v>3.456321954727173</v>
      </c>
      <c r="AE107" s="134">
        <v>3.470180034637451</v>
      </c>
      <c r="AF107" s="134">
        <v>3.5095441341400146</v>
      </c>
      <c r="AG107" s="134">
        <v>3.5473952293395996</v>
      </c>
      <c r="AH107" s="134">
        <v>3.7524116039276123</v>
      </c>
      <c r="AI107" s="134">
        <v>3.593533754348755</v>
      </c>
      <c r="AJ107" s="134">
        <v>3.019749402999878</v>
      </c>
      <c r="AK107" s="134">
        <v>3.5829851627349854</v>
      </c>
      <c r="AL107" s="134">
        <v>3.269643783569336</v>
      </c>
      <c r="AM107" s="134">
        <v>3.1534297466278076</v>
      </c>
      <c r="AN107" s="134">
        <v>3.3785102367401123</v>
      </c>
      <c r="AO107" s="134">
        <v>3.169794797897339</v>
      </c>
      <c r="AP107" s="134">
        <v>3.5708167552948</v>
      </c>
      <c r="AQ107" s="134">
        <v>3.141326427459717</v>
      </c>
      <c r="AR107" s="134">
        <v>3.0931801795959473</v>
      </c>
      <c r="AS107" s="134">
        <v>3.2579402923583984</v>
      </c>
      <c r="AT107" s="134">
        <v>3.4954116344451904</v>
      </c>
      <c r="AU107" s="134">
        <v>3.4653396606445312</v>
      </c>
      <c r="AV107" s="134">
        <v>3.151275157928467</v>
      </c>
      <c r="AW107" s="134">
        <v>3.379507541656494</v>
      </c>
      <c r="AX107" s="134">
        <v>3.4652187824249268</v>
      </c>
      <c r="AY107" s="134">
        <v>3.607429027557373</v>
      </c>
      <c r="AZ107" s="134">
        <v>2.960731029510498</v>
      </c>
      <c r="BA107" s="134">
        <v>3.221611976623535</v>
      </c>
      <c r="BB107" s="134">
        <v>3.673095226287842</v>
      </c>
      <c r="BC107" s="134">
        <v>3.5323657989501953</v>
      </c>
      <c r="BD107" s="134">
        <v>2.912445068359375</v>
      </c>
      <c r="BE107" s="134">
        <v>3.3429837226867676</v>
      </c>
      <c r="BF107" s="134">
        <v>3.6305062770843506</v>
      </c>
      <c r="BG107" s="134">
        <v>3.564281463623047</v>
      </c>
      <c r="BH107" s="134">
        <v>3.4190399646759033</v>
      </c>
      <c r="BI107" s="134">
        <v>3.356637954711914</v>
      </c>
      <c r="BJ107" s="134">
        <v>3.535651445388794</v>
      </c>
      <c r="BK107" s="134">
        <v>3.071429967880249</v>
      </c>
      <c r="BL107" s="134">
        <v>3.84855318069458</v>
      </c>
      <c r="BM107" s="134">
        <v>3.9006338119506836</v>
      </c>
      <c r="BN107" s="134">
        <v>3.644324779510498</v>
      </c>
    </row>
    <row r="108" ht="13.5" customHeight="1">
      <c r="A108" s="11" t="s">
        <v>276</v>
      </c>
      <c r="B108" s="11" t="s">
        <v>264</v>
      </c>
      <c r="C108" s="12" t="s">
        <v>265</v>
      </c>
      <c r="D108" s="134">
        <v>4.1112470626831055</v>
      </c>
      <c r="E108" s="134">
        <v>3.723572254180908</v>
      </c>
      <c r="F108" s="134">
        <v>3.7408106327056885</v>
      </c>
      <c r="G108" s="134">
        <v>3.632169246673584</v>
      </c>
      <c r="H108" s="134">
        <v>3.542318820953369</v>
      </c>
      <c r="I108" s="134">
        <v>3.7818262577056885</v>
      </c>
      <c r="J108" s="134">
        <v>3.6666667461395264</v>
      </c>
      <c r="K108" s="134">
        <v>3.8237621784210205</v>
      </c>
      <c r="L108" s="134">
        <v>3.1399662494659424</v>
      </c>
      <c r="M108" s="134">
        <v>3.527217388153076</v>
      </c>
      <c r="N108" s="134">
        <v>3.412692070007324</v>
      </c>
      <c r="O108" s="134">
        <v>3.5071299076080322</v>
      </c>
      <c r="P108" s="134">
        <v>3.7258267402648926</v>
      </c>
      <c r="Q108" s="135"/>
      <c r="R108" s="135"/>
      <c r="S108" s="134">
        <v>3.989800214767456</v>
      </c>
      <c r="T108" s="134">
        <v>3.858441114425659</v>
      </c>
      <c r="U108" s="135"/>
      <c r="V108" s="134">
        <v>3.808403968811035</v>
      </c>
      <c r="W108" s="134">
        <v>3.5411601066589355</v>
      </c>
      <c r="X108" s="134">
        <v>3.6922240257263184</v>
      </c>
      <c r="Y108" s="134">
        <v>3.876265048980713</v>
      </c>
      <c r="Z108" s="134">
        <v>4.057178020477295</v>
      </c>
      <c r="AA108" s="134">
        <v>3.604175329208374</v>
      </c>
      <c r="AB108" s="134">
        <v>4.180991172790527</v>
      </c>
      <c r="AC108" s="134">
        <v>3.855353355407715</v>
      </c>
      <c r="AD108" s="134">
        <v>3.472942352294922</v>
      </c>
      <c r="AE108" s="134">
        <v>4.100587368011475</v>
      </c>
      <c r="AF108" s="134">
        <v>3.776082992553711</v>
      </c>
      <c r="AG108" s="134">
        <v>4.107639789581299</v>
      </c>
      <c r="AH108" s="134">
        <v>3.8533761501312256</v>
      </c>
      <c r="AI108" s="134">
        <v>4.216668128967285</v>
      </c>
      <c r="AJ108" s="134">
        <v>3.160935640335083</v>
      </c>
      <c r="AK108" s="134">
        <v>4.1416778564453125</v>
      </c>
      <c r="AL108" s="134">
        <v>3.8438453674316406</v>
      </c>
      <c r="AM108" s="134">
        <v>3.468493700027466</v>
      </c>
      <c r="AN108" s="134">
        <v>3.8925509452819824</v>
      </c>
      <c r="AO108" s="134">
        <v>3.6914525032043457</v>
      </c>
      <c r="AP108" s="134">
        <v>4.206004619598389</v>
      </c>
      <c r="AQ108" s="134">
        <v>3.5796899795532227</v>
      </c>
      <c r="AR108" s="134">
        <v>3.3816609382629395</v>
      </c>
      <c r="AS108" s="134">
        <v>3.6515321731567383</v>
      </c>
      <c r="AT108" s="134">
        <v>3.8827154636383057</v>
      </c>
      <c r="AU108" s="134">
        <v>3.5280253887176514</v>
      </c>
      <c r="AV108" s="134">
        <v>3.542069911956787</v>
      </c>
      <c r="AW108" s="134">
        <v>4.02658224105835</v>
      </c>
      <c r="AX108" s="134">
        <v>4.246464252471924</v>
      </c>
      <c r="AY108" s="134">
        <v>3.942112445831299</v>
      </c>
      <c r="AZ108" s="134">
        <v>3.7292637825012207</v>
      </c>
      <c r="BA108" s="134">
        <v>3.6758296489715576</v>
      </c>
      <c r="BB108" s="134">
        <v>4.083829879760742</v>
      </c>
      <c r="BC108" s="134">
        <v>3.492743492126465</v>
      </c>
      <c r="BD108" s="134">
        <v>3.559150457382202</v>
      </c>
      <c r="BE108" s="134">
        <v>3.719916582107544</v>
      </c>
      <c r="BF108" s="134">
        <v>4.5220255851745605</v>
      </c>
      <c r="BG108" s="134">
        <v>3.953305244445801</v>
      </c>
      <c r="BH108" s="134">
        <v>4.08823823928833</v>
      </c>
      <c r="BI108" s="134">
        <v>3.8161823749542236</v>
      </c>
      <c r="BJ108" s="134">
        <v>4.195433616638184</v>
      </c>
      <c r="BK108" s="134">
        <v>3.9461591243743896</v>
      </c>
      <c r="BL108" s="134">
        <v>4.369710445404053</v>
      </c>
      <c r="BM108" s="134">
        <v>4.421141147613525</v>
      </c>
      <c r="BN108" s="134">
        <v>4.46868896484375</v>
      </c>
    </row>
    <row r="109" ht="13.5" customHeight="1">
      <c r="A109" s="19" t="s">
        <v>277</v>
      </c>
      <c r="B109" s="19" t="s">
        <v>278</v>
      </c>
      <c r="C109" s="20" t="s">
        <v>181</v>
      </c>
      <c r="D109" s="138">
        <v>2.514841079711914</v>
      </c>
      <c r="E109" s="138">
        <v>2.5235424041748047</v>
      </c>
      <c r="F109" s="138">
        <v>2.421447515487671</v>
      </c>
      <c r="G109" s="138">
        <v>2.3292222023010254</v>
      </c>
      <c r="H109" s="138">
        <v>2.4700334072113037</v>
      </c>
      <c r="I109" s="138">
        <v>2.3721489906311035</v>
      </c>
      <c r="J109" s="138">
        <v>2.3378922939300537</v>
      </c>
      <c r="K109" s="138">
        <v>2.446443557739258</v>
      </c>
      <c r="L109" s="138">
        <v>2.4538936614990234</v>
      </c>
      <c r="M109" s="138">
        <v>2.4646782875061035</v>
      </c>
      <c r="N109" s="138">
        <v>2.4299726486206055</v>
      </c>
      <c r="O109" s="138">
        <v>2.505218982696533</v>
      </c>
      <c r="P109" s="138">
        <v>2.533766031265259</v>
      </c>
      <c r="Q109" s="139"/>
      <c r="R109" s="139"/>
      <c r="S109" s="138">
        <v>2.5344085693359375</v>
      </c>
      <c r="T109" s="138">
        <v>2.5757484436035156</v>
      </c>
      <c r="U109" s="139"/>
      <c r="V109" s="138">
        <v>2.496295690536499</v>
      </c>
      <c r="W109" s="138">
        <v>2.60245680809021</v>
      </c>
      <c r="X109" s="138">
        <v>2.5312633514404297</v>
      </c>
      <c r="Y109" s="138">
        <v>2.519151210784912</v>
      </c>
      <c r="Z109" s="138">
        <v>2.5907018184661865</v>
      </c>
      <c r="AA109" s="138">
        <v>2.5300991535186768</v>
      </c>
      <c r="AB109" s="138">
        <v>2.4773080348968506</v>
      </c>
      <c r="AC109" s="138">
        <v>2.5852901935577393</v>
      </c>
      <c r="AD109" s="138">
        <v>2.53413987159729</v>
      </c>
      <c r="AE109" s="138">
        <v>2.5444142818450928</v>
      </c>
      <c r="AF109" s="138">
        <v>2.2654011249542236</v>
      </c>
      <c r="AG109" s="138">
        <v>2.440586805343628</v>
      </c>
      <c r="AH109" s="138">
        <v>2.6454977989196777</v>
      </c>
      <c r="AI109" s="138">
        <v>2.4563350677490234</v>
      </c>
      <c r="AJ109" s="138">
        <v>2.505690336227417</v>
      </c>
      <c r="AK109" s="138">
        <v>2.3651485443115234</v>
      </c>
      <c r="AL109" s="138">
        <v>2.4684159755706787</v>
      </c>
      <c r="AM109" s="138">
        <v>2.5123021602630615</v>
      </c>
      <c r="AN109" s="138">
        <v>2.4727869033813477</v>
      </c>
      <c r="AO109" s="138">
        <v>2.405409097671509</v>
      </c>
      <c r="AP109" s="138">
        <v>2.3212156295776367</v>
      </c>
      <c r="AQ109" s="138">
        <v>2.381910800933838</v>
      </c>
      <c r="AR109" s="138">
        <v>2.3978023529052734</v>
      </c>
      <c r="AS109" s="138">
        <v>2.305694341659546</v>
      </c>
      <c r="AT109" s="138">
        <v>2.378598690032959</v>
      </c>
      <c r="AU109" s="138">
        <v>2.501793146133423</v>
      </c>
      <c r="AV109" s="138">
        <v>2.5125112533569336</v>
      </c>
      <c r="AW109" s="138">
        <v>2.452533006668091</v>
      </c>
      <c r="AX109" s="138">
        <v>2.598233699798584</v>
      </c>
      <c r="AY109" s="138">
        <v>2.442286729812622</v>
      </c>
      <c r="AZ109" s="138">
        <v>2.4627015590667725</v>
      </c>
      <c r="BA109" s="138">
        <v>2.4215431213378906</v>
      </c>
      <c r="BB109" s="138">
        <v>2.421182870864868</v>
      </c>
      <c r="BC109" s="138">
        <v>2.4013314247131348</v>
      </c>
      <c r="BD109" s="138">
        <v>2.3751490116119385</v>
      </c>
      <c r="BE109" s="138">
        <v>2.5092949867248535</v>
      </c>
      <c r="BF109" s="138">
        <v>2.4218127727508545</v>
      </c>
      <c r="BG109" s="138">
        <v>2.5127272605895996</v>
      </c>
      <c r="BH109" s="138">
        <v>2.4622693061828613</v>
      </c>
      <c r="BI109" s="138">
        <v>2.5170435905456543</v>
      </c>
      <c r="BJ109" s="138">
        <v>2.4679126739501953</v>
      </c>
      <c r="BK109" s="138">
        <v>2.568246841430664</v>
      </c>
      <c r="BL109" s="138">
        <v>2.59529185295105</v>
      </c>
      <c r="BM109" s="138">
        <v>2.540363073348999</v>
      </c>
      <c r="BN109" s="138">
        <v>2.5447440147399902</v>
      </c>
    </row>
    <row r="110" ht="13.5" customHeight="1">
      <c r="A110" s="11" t="s">
        <v>279</v>
      </c>
      <c r="B110" s="11" t="s">
        <v>280</v>
      </c>
      <c r="C110" s="12" t="s">
        <v>83</v>
      </c>
      <c r="D110" s="140">
        <v>0.186346635222435</v>
      </c>
      <c r="E110" s="140">
        <v>0.29105186462402344</v>
      </c>
      <c r="F110" s="140">
        <v>0.22437399625778198</v>
      </c>
      <c r="G110" s="140">
        <v>0.2374105006456375</v>
      </c>
      <c r="H110" s="140">
        <v>0.2302158921957016</v>
      </c>
      <c r="I110" s="140">
        <v>0.284640908241272</v>
      </c>
      <c r="J110" s="140">
        <v>0.3645617961883545</v>
      </c>
      <c r="K110" s="140">
        <v>0.2667839825153351</v>
      </c>
      <c r="L110" s="140">
        <v>0.3904973566532135</v>
      </c>
      <c r="M110" s="140">
        <v>0.21615149080753326</v>
      </c>
      <c r="N110" s="140">
        <v>0.23321819305419922</v>
      </c>
      <c r="O110" s="140">
        <v>0.22879131138324738</v>
      </c>
      <c r="P110" s="140">
        <v>0.2401270568370819</v>
      </c>
      <c r="Q110" s="141"/>
      <c r="R110" s="141"/>
      <c r="S110" s="140">
        <v>0.24118229746818542</v>
      </c>
      <c r="T110" s="140">
        <v>0.28018099069595337</v>
      </c>
      <c r="U110" s="141"/>
      <c r="V110" s="140">
        <v>0.22142614424228668</v>
      </c>
      <c r="W110" s="140">
        <v>0.29865458607673645</v>
      </c>
      <c r="X110" s="140">
        <v>0.292950838804245</v>
      </c>
      <c r="Y110" s="140">
        <v>0.24908408522605896</v>
      </c>
      <c r="Z110" s="140">
        <v>0.3345734775066376</v>
      </c>
      <c r="AA110" s="140">
        <v>0.3530379831790924</v>
      </c>
      <c r="AB110" s="140">
        <v>0.19848749041557312</v>
      </c>
      <c r="AC110" s="140">
        <v>0.2780284285545349</v>
      </c>
      <c r="AD110" s="140">
        <v>0.317839115858078</v>
      </c>
      <c r="AE110" s="140">
        <v>0.27048033475875854</v>
      </c>
      <c r="AF110" s="140">
        <v>0.1563871204853058</v>
      </c>
      <c r="AG110" s="140">
        <v>0.47161149978637695</v>
      </c>
      <c r="AH110" s="140">
        <v>0.4094875454902649</v>
      </c>
      <c r="AI110" s="140">
        <v>0.23157326877117157</v>
      </c>
      <c r="AJ110" s="140">
        <v>0.33049893379211426</v>
      </c>
      <c r="AK110" s="140">
        <v>0.2513200342655182</v>
      </c>
      <c r="AL110" s="140">
        <v>0.25663435459136963</v>
      </c>
      <c r="AM110" s="140">
        <v>0.29957976937294006</v>
      </c>
      <c r="AN110" s="140">
        <v>0.2551461160182953</v>
      </c>
      <c r="AO110" s="140">
        <v>0.22133058309555054</v>
      </c>
      <c r="AP110" s="140">
        <v>0.15024329721927643</v>
      </c>
      <c r="AQ110" s="140">
        <v>0.2637944221496582</v>
      </c>
      <c r="AR110" s="140">
        <v>0.2988263964653015</v>
      </c>
      <c r="AS110" s="140">
        <v>0.2118239402770996</v>
      </c>
      <c r="AT110" s="140">
        <v>0.21435895562171936</v>
      </c>
      <c r="AU110" s="140">
        <v>0.2268637865781784</v>
      </c>
      <c r="AV110" s="140">
        <v>0.22652195394039154</v>
      </c>
      <c r="AW110" s="140">
        <v>0.19787941873073578</v>
      </c>
      <c r="AX110" s="140">
        <v>0.2318161129951477</v>
      </c>
      <c r="AY110" s="140">
        <v>0.17796282470226288</v>
      </c>
      <c r="AZ110" s="140">
        <v>0.2115822732448578</v>
      </c>
      <c r="BA110" s="140">
        <v>0.19751982390880585</v>
      </c>
      <c r="BB110" s="140">
        <v>0.24640482664108276</v>
      </c>
      <c r="BC110" s="140">
        <v>0.3321826756000519</v>
      </c>
      <c r="BD110" s="140">
        <v>0.2264261394739151</v>
      </c>
      <c r="BE110" s="140">
        <v>0.3738194406032562</v>
      </c>
      <c r="BF110" s="140">
        <v>0.26165658235549927</v>
      </c>
      <c r="BG110" s="140">
        <v>0.3221830725669861</v>
      </c>
      <c r="BH110" s="140">
        <v>0.2699565589427948</v>
      </c>
      <c r="BI110" s="140">
        <v>0.331169456243515</v>
      </c>
      <c r="BJ110" s="140">
        <v>0.2577311098575592</v>
      </c>
      <c r="BK110" s="140">
        <v>0.26942428946495056</v>
      </c>
      <c r="BL110" s="140">
        <v>0.3895297944545746</v>
      </c>
      <c r="BM110" s="140">
        <v>0.3334539830684662</v>
      </c>
      <c r="BN110" s="140">
        <v>0.4020494520664215</v>
      </c>
    </row>
    <row r="111" ht="13.5" customHeight="1">
      <c r="A111" s="11" t="s">
        <v>281</v>
      </c>
      <c r="B111" s="11" t="s">
        <v>282</v>
      </c>
      <c r="C111" s="12" t="s">
        <v>83</v>
      </c>
      <c r="D111" s="140">
        <v>0.9774011373519897</v>
      </c>
      <c r="E111" s="140">
        <v>0.9777777791023254</v>
      </c>
      <c r="F111" s="140">
        <v>0.9800000190734863</v>
      </c>
      <c r="G111" s="140">
        <v>0.9268292784690857</v>
      </c>
      <c r="H111" s="140">
        <v>0.9387755393981934</v>
      </c>
      <c r="I111" s="140">
        <v>0.9193548560142517</v>
      </c>
      <c r="J111" s="140">
        <v>0.9242424368858337</v>
      </c>
      <c r="K111" s="140">
        <v>0.949367105960846</v>
      </c>
      <c r="L111" s="140">
        <v>0.8857142925262451</v>
      </c>
      <c r="M111" s="140">
        <v>1.0</v>
      </c>
      <c r="N111" s="140">
        <v>0.9433962106704712</v>
      </c>
      <c r="O111" s="140">
        <v>0.9701492786407471</v>
      </c>
      <c r="P111" s="140">
        <v>0.9777777791023254</v>
      </c>
      <c r="Q111" s="141"/>
      <c r="R111" s="141"/>
      <c r="S111" s="140">
        <v>0.978723406791687</v>
      </c>
      <c r="T111" s="140">
        <v>1.0</v>
      </c>
      <c r="U111" s="141"/>
      <c r="V111" s="140">
        <v>0.9743589758872986</v>
      </c>
      <c r="W111" s="140">
        <v>0.9814814925193787</v>
      </c>
      <c r="X111" s="140">
        <v>0.936170220375061</v>
      </c>
      <c r="Y111" s="140">
        <v>0.936170220375061</v>
      </c>
      <c r="Z111" s="140">
        <v>0.9491525292396545</v>
      </c>
      <c r="AA111" s="140">
        <v>0.9846153855323792</v>
      </c>
      <c r="AB111" s="140">
        <v>0.9767441749572754</v>
      </c>
      <c r="AC111" s="140">
        <v>0.9724770784378052</v>
      </c>
      <c r="AD111" s="140">
        <v>0.9831932783126831</v>
      </c>
      <c r="AE111" s="140">
        <v>0.9795918464660645</v>
      </c>
      <c r="AF111" s="140">
        <v>0.8787878751754761</v>
      </c>
      <c r="AG111" s="140">
        <v>0.9277108311653137</v>
      </c>
      <c r="AH111" s="140">
        <v>0.987500011920929</v>
      </c>
      <c r="AI111" s="140">
        <v>0.9322034120559692</v>
      </c>
      <c r="AJ111" s="140">
        <v>0.9107142686843872</v>
      </c>
      <c r="AK111" s="140">
        <v>0.9347826242446899</v>
      </c>
      <c r="AL111" s="140">
        <v>0.9399999976158142</v>
      </c>
      <c r="AM111" s="140">
        <v>0.9508196711540222</v>
      </c>
      <c r="AN111" s="140">
        <v>0.9534883499145508</v>
      </c>
      <c r="AO111" s="140">
        <v>0.9545454382896423</v>
      </c>
      <c r="AP111" s="140">
        <v>0.8235294222831726</v>
      </c>
      <c r="AQ111" s="140">
        <v>0.9599999785423279</v>
      </c>
      <c r="AR111" s="140">
        <v>0.9411764740943909</v>
      </c>
      <c r="AS111" s="140">
        <v>0.9268292784690857</v>
      </c>
      <c r="AT111" s="140">
        <v>0.9180327653884888</v>
      </c>
      <c r="AU111" s="140">
        <v>0.9791666865348816</v>
      </c>
      <c r="AV111" s="140">
        <v>0.9803921580314636</v>
      </c>
      <c r="AW111" s="140">
        <v>0.9459459185600281</v>
      </c>
      <c r="AX111" s="140">
        <v>0.9729729890823364</v>
      </c>
      <c r="AY111" s="140">
        <v>0.9708737730979919</v>
      </c>
      <c r="AZ111" s="140">
        <v>0.9879518151283264</v>
      </c>
      <c r="BA111" s="140">
        <v>0.9558011293411255</v>
      </c>
      <c r="BB111" s="140">
        <v>0.9032257795333862</v>
      </c>
      <c r="BC111" s="140">
        <v>0.8524590134620667</v>
      </c>
      <c r="BD111" s="140">
        <v>0.949999988079071</v>
      </c>
      <c r="BE111" s="140">
        <v>1.0</v>
      </c>
      <c r="BF111" s="140">
        <v>0.9215686321258545</v>
      </c>
      <c r="BG111" s="140">
        <v>0.8867924809455872</v>
      </c>
      <c r="BH111" s="140">
        <v>0.8842105269432068</v>
      </c>
      <c r="BI111" s="140">
        <v>0.9491525292396545</v>
      </c>
      <c r="BJ111" s="140">
        <v>0.9367088675498962</v>
      </c>
      <c r="BK111" s="140">
        <v>0.9545454382896423</v>
      </c>
      <c r="BL111" s="140">
        <v>0.9577465057373047</v>
      </c>
      <c r="BM111" s="140">
        <v>0.9152542352676392</v>
      </c>
      <c r="BN111" s="140">
        <v>0.8888888955116272</v>
      </c>
    </row>
    <row r="112" ht="13.5" customHeight="1">
      <c r="A112" s="11" t="s">
        <v>283</v>
      </c>
      <c r="B112" s="11" t="s">
        <v>284</v>
      </c>
      <c r="C112" s="12" t="s">
        <v>262</v>
      </c>
      <c r="D112" s="134">
        <v>3.7851128578186035</v>
      </c>
      <c r="E112" s="134">
        <v>3.4646224975585938</v>
      </c>
      <c r="F112" s="134">
        <v>3.387349843978882</v>
      </c>
      <c r="G112" s="134">
        <v>2.687743902206421</v>
      </c>
      <c r="H112" s="134">
        <v>3.6205356121063232</v>
      </c>
      <c r="I112" s="134">
        <v>2.9919331073760986</v>
      </c>
      <c r="J112" s="134">
        <v>2.9687678813934326</v>
      </c>
      <c r="K112" s="134">
        <v>3.142132043838501</v>
      </c>
      <c r="L112" s="134">
        <v>3.277048349380493</v>
      </c>
      <c r="M112" s="134">
        <v>3.3440170288085938</v>
      </c>
      <c r="N112" s="134">
        <v>3.132657766342163</v>
      </c>
      <c r="O112" s="134">
        <v>3.4935433864593506</v>
      </c>
      <c r="P112" s="134">
        <v>3.587984323501587</v>
      </c>
      <c r="Q112" s="135"/>
      <c r="R112" s="135"/>
      <c r="S112" s="134">
        <v>3.6262495517730713</v>
      </c>
      <c r="T112" s="134">
        <v>3.7002055644989014</v>
      </c>
      <c r="U112" s="135"/>
      <c r="V112" s="134">
        <v>3.6635684967041016</v>
      </c>
      <c r="W112" s="134">
        <v>3.7949681282043457</v>
      </c>
      <c r="X112" s="134">
        <v>3.7094879150390625</v>
      </c>
      <c r="Y112" s="134">
        <v>3.7934248447418213</v>
      </c>
      <c r="Z112" s="134">
        <v>3.746901512145996</v>
      </c>
      <c r="AA112" s="134">
        <v>3.3484678268432617</v>
      </c>
      <c r="AB112" s="134">
        <v>3.644171714782715</v>
      </c>
      <c r="AC112" s="134">
        <v>3.7166383266448975</v>
      </c>
      <c r="AD112" s="134">
        <v>3.4864606857299805</v>
      </c>
      <c r="AE112" s="134">
        <v>3.5402886867523193</v>
      </c>
      <c r="AF112" s="134">
        <v>3.305601119995117</v>
      </c>
      <c r="AG112" s="134">
        <v>2.8372995853424072</v>
      </c>
      <c r="AH112" s="134">
        <v>3.598120927810669</v>
      </c>
      <c r="AI112" s="134">
        <v>3.600048303604126</v>
      </c>
      <c r="AJ112" s="134">
        <v>3.4249267578125</v>
      </c>
      <c r="AK112" s="134">
        <v>3.119091033935547</v>
      </c>
      <c r="AL112" s="134">
        <v>3.6253044605255127</v>
      </c>
      <c r="AM112" s="134">
        <v>3.46740984916687</v>
      </c>
      <c r="AN112" s="134">
        <v>3.4484972953796387</v>
      </c>
      <c r="AO112" s="134">
        <v>3.246765613555908</v>
      </c>
      <c r="AP112" s="134">
        <v>3.548530340194702</v>
      </c>
      <c r="AQ112" s="134">
        <v>3.2108209133148193</v>
      </c>
      <c r="AR112" s="134">
        <v>3.1147170066833496</v>
      </c>
      <c r="AS112" s="134">
        <v>3.120088577270508</v>
      </c>
      <c r="AT112" s="134">
        <v>3.334616184234619</v>
      </c>
      <c r="AU112" s="134">
        <v>3.687624931335449</v>
      </c>
      <c r="AV112" s="134">
        <v>3.647597551345825</v>
      </c>
      <c r="AW112" s="134">
        <v>3.5249202251434326</v>
      </c>
      <c r="AX112" s="134">
        <v>3.7469027042388916</v>
      </c>
      <c r="AY112" s="134">
        <v>3.4824657440185547</v>
      </c>
      <c r="AZ112" s="134">
        <v>3.409400463104248</v>
      </c>
      <c r="BA112" s="134">
        <v>3.578693389892578</v>
      </c>
      <c r="BB112" s="134">
        <v>3.3889153003692627</v>
      </c>
      <c r="BC112" s="134">
        <v>3.3413217067718506</v>
      </c>
      <c r="BD112" s="134">
        <v>3.1290085315704346</v>
      </c>
      <c r="BE112" s="134">
        <v>2.7986257076263428</v>
      </c>
      <c r="BF112" s="134">
        <v>3.4549365043640137</v>
      </c>
      <c r="BG112" s="134">
        <v>3.5255658626556396</v>
      </c>
      <c r="BH112" s="134">
        <v>3.546152114868164</v>
      </c>
      <c r="BI112" s="134">
        <v>3.37367844581604</v>
      </c>
      <c r="BJ112" s="134">
        <v>3.353879451751709</v>
      </c>
      <c r="BK112" s="134">
        <v>3.752347469329834</v>
      </c>
      <c r="BL112" s="134">
        <v>3.5641090869903564</v>
      </c>
      <c r="BM112" s="134">
        <v>3.600332498550415</v>
      </c>
      <c r="BN112" s="134">
        <v>3.3904573917388916</v>
      </c>
    </row>
    <row r="113" ht="13.5" customHeight="1">
      <c r="A113" s="11" t="s">
        <v>285</v>
      </c>
      <c r="B113" s="11" t="s">
        <v>264</v>
      </c>
      <c r="C113" s="12" t="s">
        <v>265</v>
      </c>
      <c r="D113" s="134">
        <v>4.359449863433838</v>
      </c>
      <c r="E113" s="134">
        <v>4.195281982421875</v>
      </c>
      <c r="F113" s="134">
        <v>3.9681339263916016</v>
      </c>
      <c r="G113" s="134">
        <v>4.23685884475708</v>
      </c>
      <c r="H113" s="134">
        <v>4.248888969421387</v>
      </c>
      <c r="I113" s="134">
        <v>3.966911554336548</v>
      </c>
      <c r="J113" s="134">
        <v>3.606834650039673</v>
      </c>
      <c r="K113" s="134">
        <v>4.1408305168151855</v>
      </c>
      <c r="L113" s="134">
        <v>3.977102756500244</v>
      </c>
      <c r="M113" s="134">
        <v>4.163844108581543</v>
      </c>
      <c r="N113" s="134">
        <v>4.354099273681641</v>
      </c>
      <c r="O113" s="134">
        <v>4.375181674957275</v>
      </c>
      <c r="P113" s="134">
        <v>4.375978946685791</v>
      </c>
      <c r="Q113" s="135"/>
      <c r="R113" s="135"/>
      <c r="S113" s="134">
        <v>4.344666004180908</v>
      </c>
      <c r="T113" s="134">
        <v>4.245805740356445</v>
      </c>
      <c r="U113" s="135"/>
      <c r="V113" s="134">
        <v>4.223275661468506</v>
      </c>
      <c r="W113" s="134">
        <v>4.280608177185059</v>
      </c>
      <c r="X113" s="134">
        <v>4.255620956420898</v>
      </c>
      <c r="Y113" s="134">
        <v>4.27855110168457</v>
      </c>
      <c r="Z113" s="134">
        <v>4.3045501708984375</v>
      </c>
      <c r="AA113" s="134">
        <v>4.12059211730957</v>
      </c>
      <c r="AB113" s="134">
        <v>4.081997871398926</v>
      </c>
      <c r="AC113" s="134">
        <v>4.417565822601318</v>
      </c>
      <c r="AD113" s="134">
        <v>4.158754348754883</v>
      </c>
      <c r="AE113" s="134">
        <v>4.439203262329102</v>
      </c>
      <c r="AF113" s="134">
        <v>3.854846239089966</v>
      </c>
      <c r="AG113" s="134">
        <v>3.8427696228027344</v>
      </c>
      <c r="AH113" s="134">
        <v>4.302070617675781</v>
      </c>
      <c r="AI113" s="134">
        <v>4.212597846984863</v>
      </c>
      <c r="AJ113" s="134">
        <v>4.2245869636535645</v>
      </c>
      <c r="AK113" s="134">
        <v>4.030587673187256</v>
      </c>
      <c r="AL113" s="134">
        <v>4.091999053955078</v>
      </c>
      <c r="AM113" s="134">
        <v>4.209974765777588</v>
      </c>
      <c r="AN113" s="134">
        <v>4.21165132522583</v>
      </c>
      <c r="AO113" s="134">
        <v>4.138484001159668</v>
      </c>
      <c r="AP113" s="134">
        <v>4.244326114654541</v>
      </c>
      <c r="AQ113" s="134">
        <v>3.9295668601989746</v>
      </c>
      <c r="AR113" s="134">
        <v>4.065301418304443</v>
      </c>
      <c r="AS113" s="134">
        <v>3.9626595973968506</v>
      </c>
      <c r="AT113" s="134">
        <v>4.221922874450684</v>
      </c>
      <c r="AU113" s="134">
        <v>4.231495380401611</v>
      </c>
      <c r="AV113" s="134">
        <v>4.472067832946777</v>
      </c>
      <c r="AW113" s="134">
        <v>4.371723651885986</v>
      </c>
      <c r="AX113" s="134">
        <v>4.652515411376953</v>
      </c>
      <c r="AY113" s="134">
        <v>4.296479225158691</v>
      </c>
      <c r="AZ113" s="134">
        <v>4.175374984741211</v>
      </c>
      <c r="BA113" s="134">
        <v>4.111265182495117</v>
      </c>
      <c r="BB113" s="134">
        <v>4.283463478088379</v>
      </c>
      <c r="BC113" s="134">
        <v>3.9418725967407227</v>
      </c>
      <c r="BD113" s="134">
        <v>4.2205352783203125</v>
      </c>
      <c r="BE113" s="134">
        <v>4.364755153656006</v>
      </c>
      <c r="BF113" s="134">
        <v>4.251248359680176</v>
      </c>
      <c r="BG113" s="134">
        <v>4.3800740242004395</v>
      </c>
      <c r="BH113" s="134">
        <v>4.345415115356445</v>
      </c>
      <c r="BI113" s="134">
        <v>4.155574321746826</v>
      </c>
      <c r="BJ113" s="134">
        <v>4.414076328277588</v>
      </c>
      <c r="BK113" s="134">
        <v>4.495296478271484</v>
      </c>
      <c r="BL113" s="134">
        <v>4.258234024047852</v>
      </c>
      <c r="BM113" s="134">
        <v>4.314696788787842</v>
      </c>
      <c r="BN113" s="134">
        <v>4.3838629722595215</v>
      </c>
    </row>
    <row r="114" ht="13.5" customHeight="1">
      <c r="A114" s="112" t="s">
        <v>286</v>
      </c>
      <c r="B114" s="113" t="s">
        <v>287</v>
      </c>
      <c r="C114" s="114" t="s">
        <v>77</v>
      </c>
      <c r="D114" s="113">
        <v>7.794533729553223</v>
      </c>
      <c r="E114" s="113">
        <v>7.645960330963135</v>
      </c>
      <c r="F114" s="113">
        <v>7.220064640045166</v>
      </c>
      <c r="G114" s="113">
        <v>7.796335697174072</v>
      </c>
      <c r="H114" s="113">
        <v>7.781844615936279</v>
      </c>
      <c r="I114" s="113">
        <v>7.411562919616699</v>
      </c>
      <c r="J114" s="113">
        <v>6.355831146240234</v>
      </c>
      <c r="K114" s="113">
        <v>7.605967998504639</v>
      </c>
      <c r="L114" s="113">
        <v>7.3343825340271</v>
      </c>
      <c r="M114" s="113">
        <v>7.443671703338623</v>
      </c>
      <c r="N114" s="113">
        <v>7.65457820892334</v>
      </c>
      <c r="O114" s="113">
        <v>8.026509284973145</v>
      </c>
      <c r="P114" s="113">
        <v>7.729785442352295</v>
      </c>
      <c r="Q114" s="137"/>
      <c r="R114" s="137"/>
      <c r="S114" s="113">
        <v>7.895955562591553</v>
      </c>
      <c r="T114" s="113">
        <v>8.113234519958496</v>
      </c>
      <c r="U114" s="137"/>
      <c r="V114" s="113">
        <v>7.802091598510742</v>
      </c>
      <c r="W114" s="113">
        <v>7.911259174346924</v>
      </c>
      <c r="X114" s="113">
        <v>7.998730659484863</v>
      </c>
      <c r="Y114" s="113">
        <v>8.23727798461914</v>
      </c>
      <c r="Z114" s="113">
        <v>7.487407684326172</v>
      </c>
      <c r="AA114" s="113">
        <v>7.914536476135254</v>
      </c>
      <c r="AB114" s="113">
        <v>7.991005897521973</v>
      </c>
      <c r="AC114" s="113">
        <v>8.069869995117188</v>
      </c>
      <c r="AD114" s="113">
        <v>7.732643127441406</v>
      </c>
      <c r="AE114" s="113">
        <v>8.222784996032715</v>
      </c>
      <c r="AF114" s="113">
        <v>7.9883503913879395</v>
      </c>
      <c r="AG114" s="113">
        <v>7.628656387329102</v>
      </c>
      <c r="AH114" s="113">
        <v>8.464081764221191</v>
      </c>
      <c r="AI114" s="113">
        <v>8.254242897033691</v>
      </c>
      <c r="AJ114" s="113">
        <v>8.12039566040039</v>
      </c>
      <c r="AK114" s="113">
        <v>7.850802898406982</v>
      </c>
      <c r="AL114" s="113">
        <v>7.9143877029418945</v>
      </c>
      <c r="AM114" s="113">
        <v>7.545027732849121</v>
      </c>
      <c r="AN114" s="113">
        <v>7.998623371124268</v>
      </c>
      <c r="AO114" s="113">
        <v>8.091328620910645</v>
      </c>
      <c r="AP114" s="113">
        <v>7.861855983734131</v>
      </c>
      <c r="AQ114" s="113">
        <v>7.558484077453613</v>
      </c>
      <c r="AR114" s="113">
        <v>7.528448581695557</v>
      </c>
      <c r="AS114" s="113">
        <v>7.5081048011779785</v>
      </c>
      <c r="AT114" s="113">
        <v>7.143284320831299</v>
      </c>
      <c r="AU114" s="113">
        <v>7.652960300445557</v>
      </c>
      <c r="AV114" s="113">
        <v>7.26132345199585</v>
      </c>
      <c r="AW114" s="113">
        <v>7.778818130493164</v>
      </c>
      <c r="AX114" s="113">
        <v>8.072600364685059</v>
      </c>
      <c r="AY114" s="113">
        <v>7.587988376617432</v>
      </c>
      <c r="AZ114" s="113">
        <v>8.002285957336426</v>
      </c>
      <c r="BA114" s="113">
        <v>7.750568866729736</v>
      </c>
      <c r="BB114" s="113">
        <v>7.731295108795166</v>
      </c>
      <c r="BC114" s="113">
        <v>7.509450912475586</v>
      </c>
      <c r="BD114" s="113">
        <v>7.1939520835876465</v>
      </c>
      <c r="BE114" s="113">
        <v>7.959777355194092</v>
      </c>
      <c r="BF114" s="113">
        <v>8.18120288848877</v>
      </c>
      <c r="BG114" s="113">
        <v>7.552947998046875</v>
      </c>
      <c r="BH114" s="113">
        <v>7.8649516105651855</v>
      </c>
      <c r="BI114" s="113">
        <v>7.340764045715332</v>
      </c>
      <c r="BJ114" s="113">
        <v>7.549505710601807</v>
      </c>
      <c r="BK114" s="113">
        <v>7.485960960388184</v>
      </c>
      <c r="BL114" s="113">
        <v>7.551070213317871</v>
      </c>
      <c r="BM114" s="113">
        <v>8.023664474487305</v>
      </c>
      <c r="BN114" s="113">
        <v>7.4902119636535645</v>
      </c>
    </row>
    <row r="115" ht="13.5" customHeight="1">
      <c r="A115" s="19" t="s">
        <v>288</v>
      </c>
      <c r="B115" s="19" t="s">
        <v>289</v>
      </c>
      <c r="C115" s="20" t="s">
        <v>88</v>
      </c>
      <c r="D115" s="138">
        <v>1.8658742904663086</v>
      </c>
      <c r="E115" s="138">
        <v>2.0675501823425293</v>
      </c>
      <c r="F115" s="138">
        <v>1.899945855140686</v>
      </c>
      <c r="G115" s="138">
        <v>2.135953664779663</v>
      </c>
      <c r="H115" s="138">
        <v>2.096057176589966</v>
      </c>
      <c r="I115" s="138">
        <v>1.8939672708511353</v>
      </c>
      <c r="J115" s="138">
        <v>1.9388163089752197</v>
      </c>
      <c r="K115" s="138">
        <v>1.9383174180984497</v>
      </c>
      <c r="L115" s="138">
        <v>1.953136920928955</v>
      </c>
      <c r="M115" s="138">
        <v>1.9855760335922241</v>
      </c>
      <c r="N115" s="138">
        <v>2.0911026000976562</v>
      </c>
      <c r="O115" s="138">
        <v>1.937508463859558</v>
      </c>
      <c r="P115" s="138">
        <v>2.051290988922119</v>
      </c>
      <c r="Q115" s="139"/>
      <c r="R115" s="139"/>
      <c r="S115" s="138">
        <v>2.0411853790283203</v>
      </c>
      <c r="T115" s="138">
        <v>1.987046718597412</v>
      </c>
      <c r="U115" s="139"/>
      <c r="V115" s="138">
        <v>2.0548007488250732</v>
      </c>
      <c r="W115" s="138">
        <v>2.0580930709838867</v>
      </c>
      <c r="X115" s="138">
        <v>2.17039155960083</v>
      </c>
      <c r="Y115" s="138">
        <v>2.135615825653076</v>
      </c>
      <c r="Z115" s="138">
        <v>1.9654269218444824</v>
      </c>
      <c r="AA115" s="138">
        <v>1.9881385564804077</v>
      </c>
      <c r="AB115" s="138">
        <v>1.9564768075942993</v>
      </c>
      <c r="AC115" s="138">
        <v>2.1831016540527344</v>
      </c>
      <c r="AD115" s="138">
        <v>1.9942917823791504</v>
      </c>
      <c r="AE115" s="138">
        <v>2.1249632835388184</v>
      </c>
      <c r="AF115" s="138">
        <v>2.075794219970703</v>
      </c>
      <c r="AG115" s="138">
        <v>2.0526909828186035</v>
      </c>
      <c r="AH115" s="138">
        <v>2.1968915462493896</v>
      </c>
      <c r="AI115" s="138">
        <v>2.0012850761413574</v>
      </c>
      <c r="AJ115" s="138">
        <v>2.042088508605957</v>
      </c>
      <c r="AK115" s="138">
        <v>2.036036252975464</v>
      </c>
      <c r="AL115" s="138">
        <v>2.076364040374756</v>
      </c>
      <c r="AM115" s="138">
        <v>2.048757314682007</v>
      </c>
      <c r="AN115" s="138">
        <v>1.8585755825042725</v>
      </c>
      <c r="AO115" s="138">
        <v>2.0302183628082275</v>
      </c>
      <c r="AP115" s="138">
        <v>1.8686453104019165</v>
      </c>
      <c r="AQ115" s="138">
        <v>1.8599565029144287</v>
      </c>
      <c r="AR115" s="138">
        <v>1.8979147672653198</v>
      </c>
      <c r="AS115" s="138">
        <v>1.9852570295333862</v>
      </c>
      <c r="AT115" s="138">
        <v>1.8380529880523682</v>
      </c>
      <c r="AU115" s="138">
        <v>1.81013822555542</v>
      </c>
      <c r="AV115" s="138">
        <v>1.7518292665481567</v>
      </c>
      <c r="AW115" s="138">
        <v>1.8174773454666138</v>
      </c>
      <c r="AX115" s="138">
        <v>1.9253344535827637</v>
      </c>
      <c r="AY115" s="138">
        <v>1.7577900886535645</v>
      </c>
      <c r="AZ115" s="138">
        <v>1.8442637920379639</v>
      </c>
      <c r="BA115" s="138">
        <v>1.794371247291565</v>
      </c>
      <c r="BB115" s="138">
        <v>1.9191532135009766</v>
      </c>
      <c r="BC115" s="138">
        <v>1.8550597429275513</v>
      </c>
      <c r="BD115" s="138">
        <v>1.954923391342163</v>
      </c>
      <c r="BE115" s="138">
        <v>1.873232364654541</v>
      </c>
      <c r="BF115" s="138">
        <v>2.04410719871521</v>
      </c>
      <c r="BG115" s="138">
        <v>1.9307295083999634</v>
      </c>
      <c r="BH115" s="138">
        <v>1.934666633605957</v>
      </c>
      <c r="BI115" s="138">
        <v>1.9125232696533203</v>
      </c>
      <c r="BJ115" s="138">
        <v>1.8961105346679688</v>
      </c>
      <c r="BK115" s="138">
        <v>2.003901958465576</v>
      </c>
      <c r="BL115" s="138">
        <v>1.7517485618591309</v>
      </c>
      <c r="BM115" s="138">
        <v>2.0013203620910645</v>
      </c>
      <c r="BN115" s="138">
        <v>1.9175693988800049</v>
      </c>
    </row>
    <row r="116" ht="13.5" customHeight="1">
      <c r="A116" s="11" t="s">
        <v>290</v>
      </c>
      <c r="B116" s="11" t="s">
        <v>291</v>
      </c>
      <c r="C116" s="12" t="s">
        <v>83</v>
      </c>
      <c r="D116" s="140">
        <v>0.9189468622207642</v>
      </c>
      <c r="E116" s="140">
        <v>0.9684036374092102</v>
      </c>
      <c r="F116" s="140">
        <v>0.9264460802078247</v>
      </c>
      <c r="G116" s="140">
        <v>0.970319390296936</v>
      </c>
      <c r="H116" s="140">
        <v>0.9398767948150635</v>
      </c>
      <c r="I116" s="140">
        <v>0.8782190084457397</v>
      </c>
      <c r="J116" s="140">
        <v>0.9626057147979736</v>
      </c>
      <c r="K116" s="140">
        <v>0.9025321006774902</v>
      </c>
      <c r="L116" s="140">
        <v>0.8858515024185181</v>
      </c>
      <c r="M116" s="140">
        <v>0.8592209815979004</v>
      </c>
      <c r="N116" s="140">
        <v>0.8375241756439209</v>
      </c>
      <c r="O116" s="140">
        <v>0.9307359457015991</v>
      </c>
      <c r="P116" s="140">
        <v>0.9158087968826294</v>
      </c>
      <c r="Q116" s="141"/>
      <c r="R116" s="141"/>
      <c r="S116" s="140">
        <v>0.9076700806617737</v>
      </c>
      <c r="T116" s="140">
        <v>0.976081907749176</v>
      </c>
      <c r="U116" s="141"/>
      <c r="V116" s="140">
        <v>0.9255052804946899</v>
      </c>
      <c r="W116" s="140">
        <v>0.9391399621963501</v>
      </c>
      <c r="X116" s="140">
        <v>0.9532984495162964</v>
      </c>
      <c r="Y116" s="140">
        <v>0.9678340554237366</v>
      </c>
      <c r="Z116" s="140">
        <v>0.8905941247940063</v>
      </c>
      <c r="AA116" s="140">
        <v>0.9292892813682556</v>
      </c>
      <c r="AB116" s="140">
        <v>0.9771838784217834</v>
      </c>
      <c r="AC116" s="140">
        <v>0.9293103218078613</v>
      </c>
      <c r="AD116" s="140">
        <v>0.9413901567459106</v>
      </c>
      <c r="AE116" s="140">
        <v>0.9163625240325928</v>
      </c>
      <c r="AF116" s="140">
        <v>0.9605903625488281</v>
      </c>
      <c r="AG116" s="140">
        <v>0.9382010102272034</v>
      </c>
      <c r="AH116" s="140">
        <v>0.9631279706954956</v>
      </c>
      <c r="AI116" s="140">
        <v>0.9341834783554077</v>
      </c>
      <c r="AJ116" s="140">
        <v>0.9402452707290649</v>
      </c>
      <c r="AK116" s="140">
        <v>0.9618650078773499</v>
      </c>
      <c r="AL116" s="140">
        <v>0.9511785507202148</v>
      </c>
      <c r="AM116" s="140">
        <v>0.8858174085617065</v>
      </c>
      <c r="AN116" s="140">
        <v>0.8922410011291504</v>
      </c>
      <c r="AO116" s="140">
        <v>0.9205139875411987</v>
      </c>
      <c r="AP116" s="140">
        <v>0.7871212959289551</v>
      </c>
      <c r="AQ116" s="140">
        <v>0.8792605400085449</v>
      </c>
      <c r="AR116" s="140">
        <v>0.8458703756332397</v>
      </c>
      <c r="AS116" s="140">
        <v>0.945347011089325</v>
      </c>
      <c r="AT116" s="140">
        <v>0.8538410663604736</v>
      </c>
      <c r="AU116" s="140">
        <v>0.9310256838798523</v>
      </c>
      <c r="AV116" s="140">
        <v>0.8713812232017517</v>
      </c>
      <c r="AW116" s="140">
        <v>0.8364116549491882</v>
      </c>
      <c r="AX116" s="140">
        <v>0.8957817554473877</v>
      </c>
      <c r="AY116" s="140">
        <v>0.8623942136764526</v>
      </c>
      <c r="AZ116" s="140">
        <v>0.82936030626297</v>
      </c>
      <c r="BA116" s="140">
        <v>0.8660579323768616</v>
      </c>
      <c r="BB116" s="140">
        <v>0.86274653673172</v>
      </c>
      <c r="BC116" s="140">
        <v>0.8107243180274963</v>
      </c>
      <c r="BD116" s="140">
        <v>0.8196485638618469</v>
      </c>
      <c r="BE116" s="140">
        <v>0.8436874151229858</v>
      </c>
      <c r="BF116" s="140">
        <v>0.8933554887771606</v>
      </c>
      <c r="BG116" s="140">
        <v>0.8931715488433838</v>
      </c>
      <c r="BH116" s="140">
        <v>0.782916784286499</v>
      </c>
      <c r="BI116" s="140">
        <v>0.8217374086380005</v>
      </c>
      <c r="BJ116" s="140">
        <v>0.8120841383934021</v>
      </c>
      <c r="BK116" s="140">
        <v>0.8369927406311035</v>
      </c>
      <c r="BL116" s="140">
        <v>0.7395948171615601</v>
      </c>
      <c r="BM116" s="140">
        <v>0.8935667276382446</v>
      </c>
      <c r="BN116" s="140">
        <v>0.8381521105766296</v>
      </c>
    </row>
    <row r="117" ht="13.5" customHeight="1">
      <c r="A117" s="11" t="s">
        <v>292</v>
      </c>
      <c r="B117" s="11" t="s">
        <v>293</v>
      </c>
      <c r="C117" s="12" t="s">
        <v>262</v>
      </c>
      <c r="D117" s="134">
        <v>3.6297922134399414</v>
      </c>
      <c r="E117" s="134">
        <v>3.866372585296631</v>
      </c>
      <c r="F117" s="134">
        <v>3.5902554988861084</v>
      </c>
      <c r="G117" s="134">
        <v>3.693779945373535</v>
      </c>
      <c r="H117" s="134">
        <v>3.6700222492218018</v>
      </c>
      <c r="I117" s="134">
        <v>3.6033449172973633</v>
      </c>
      <c r="J117" s="134">
        <v>3.595618963241577</v>
      </c>
      <c r="K117" s="134">
        <v>3.673837423324585</v>
      </c>
      <c r="L117" s="134">
        <v>3.6017000675201416</v>
      </c>
      <c r="M117" s="134">
        <v>3.6799612045288086</v>
      </c>
      <c r="N117" s="134">
        <v>3.7425639629364014</v>
      </c>
      <c r="O117" s="134">
        <v>3.5657684803009033</v>
      </c>
      <c r="P117" s="134">
        <v>3.793078899383545</v>
      </c>
      <c r="Q117" s="135"/>
      <c r="R117" s="135"/>
      <c r="S117" s="134">
        <v>3.5249297618865967</v>
      </c>
      <c r="T117" s="134">
        <v>3.611898899078369</v>
      </c>
      <c r="U117" s="135"/>
      <c r="V117" s="134">
        <v>3.544595718383789</v>
      </c>
      <c r="W117" s="134">
        <v>3.433812379837036</v>
      </c>
      <c r="X117" s="134">
        <v>3.6141068935394287</v>
      </c>
      <c r="Y117" s="134">
        <v>3.466646432876587</v>
      </c>
      <c r="Z117" s="134">
        <v>3.5552003383636475</v>
      </c>
      <c r="AA117" s="134">
        <v>3.6112422943115234</v>
      </c>
      <c r="AB117" s="134">
        <v>3.605109930038452</v>
      </c>
      <c r="AC117" s="134">
        <v>3.711061716079712</v>
      </c>
      <c r="AD117" s="134">
        <v>3.6700074672698975</v>
      </c>
      <c r="AE117" s="134">
        <v>3.6944351196289062</v>
      </c>
      <c r="AF117" s="134">
        <v>3.621896266937256</v>
      </c>
      <c r="AG117" s="134">
        <v>3.7049551010131836</v>
      </c>
      <c r="AH117" s="134">
        <v>3.7980263233184814</v>
      </c>
      <c r="AI117" s="134">
        <v>3.6211931705474854</v>
      </c>
      <c r="AJ117" s="134">
        <v>3.5890560150146484</v>
      </c>
      <c r="AK117" s="134">
        <v>3.575960636138916</v>
      </c>
      <c r="AL117" s="134">
        <v>3.5738699436187744</v>
      </c>
      <c r="AM117" s="134">
        <v>3.566824436187744</v>
      </c>
      <c r="AN117" s="134">
        <v>3.5307161808013916</v>
      </c>
      <c r="AO117" s="134">
        <v>3.692040205001831</v>
      </c>
      <c r="AP117" s="134">
        <v>3.633622169494629</v>
      </c>
      <c r="AQ117" s="134">
        <v>3.665978193283081</v>
      </c>
      <c r="AR117" s="134">
        <v>3.6654982566833496</v>
      </c>
      <c r="AS117" s="134">
        <v>3.568901538848877</v>
      </c>
      <c r="AT117" s="134">
        <v>3.658703088760376</v>
      </c>
      <c r="AU117" s="134">
        <v>3.5768074989318848</v>
      </c>
      <c r="AV117" s="134">
        <v>3.4425747394561768</v>
      </c>
      <c r="AW117" s="134">
        <v>3.6778135299682617</v>
      </c>
      <c r="AX117" s="134">
        <v>3.5525786876678467</v>
      </c>
      <c r="AY117" s="134">
        <v>3.574347734451294</v>
      </c>
      <c r="AZ117" s="134">
        <v>3.589099168777466</v>
      </c>
      <c r="BA117" s="134">
        <v>3.588345766067505</v>
      </c>
      <c r="BB117" s="134">
        <v>3.5393152236938477</v>
      </c>
      <c r="BC117" s="134">
        <v>3.4514942169189453</v>
      </c>
      <c r="BD117" s="134">
        <v>3.629444122314453</v>
      </c>
      <c r="BE117" s="134">
        <v>3.692471742630005</v>
      </c>
      <c r="BF117" s="134">
        <v>3.517083168029785</v>
      </c>
      <c r="BG117" s="134">
        <v>3.5216267108917236</v>
      </c>
      <c r="BH117" s="134">
        <v>3.5104198455810547</v>
      </c>
      <c r="BI117" s="134">
        <v>3.526575803756714</v>
      </c>
      <c r="BJ117" s="134">
        <v>3.6114449501037598</v>
      </c>
      <c r="BK117" s="134">
        <v>3.6130118370056152</v>
      </c>
      <c r="BL117" s="134">
        <v>3.4118616580963135</v>
      </c>
      <c r="BM117" s="134">
        <v>3.7313425540924072</v>
      </c>
      <c r="BN117" s="134">
        <v>3.7143478393554688</v>
      </c>
    </row>
    <row r="118" ht="13.5" customHeight="1">
      <c r="A118" s="11" t="s">
        <v>294</v>
      </c>
      <c r="B118" s="11" t="s">
        <v>295</v>
      </c>
      <c r="C118" s="12" t="s">
        <v>238</v>
      </c>
      <c r="D118" s="134">
        <v>4.041845798492432</v>
      </c>
      <c r="E118" s="134">
        <v>4.732857704162598</v>
      </c>
      <c r="F118" s="134">
        <v>4.501187324523926</v>
      </c>
      <c r="G118" s="134">
        <v>4.4633893966674805</v>
      </c>
      <c r="H118" s="134">
        <v>4.176201820373535</v>
      </c>
      <c r="I118" s="134">
        <v>3.8632256984710693</v>
      </c>
      <c r="J118" s="134">
        <v>4.274471282958984</v>
      </c>
      <c r="K118" s="134">
        <v>4.272112846374512</v>
      </c>
      <c r="L118" s="134">
        <v>4.58783483505249</v>
      </c>
      <c r="M118" s="134">
        <v>4.213152885437012</v>
      </c>
      <c r="N118" s="134">
        <v>4.251771926879883</v>
      </c>
      <c r="O118" s="134">
        <v>4.272333145141602</v>
      </c>
      <c r="P118" s="134">
        <v>4.373948097229004</v>
      </c>
      <c r="Q118" s="135"/>
      <c r="R118" s="135"/>
      <c r="S118" s="134">
        <v>4.096841812133789</v>
      </c>
      <c r="T118" s="134">
        <v>4.273580551147461</v>
      </c>
      <c r="U118" s="135"/>
      <c r="V118" s="134">
        <v>4.0</v>
      </c>
      <c r="W118" s="134">
        <v>4.578197002410889</v>
      </c>
      <c r="X118" s="134">
        <v>4.470348834991455</v>
      </c>
      <c r="Y118" s="134">
        <v>4.367744445800781</v>
      </c>
      <c r="Z118" s="134">
        <v>4.2240166664123535</v>
      </c>
      <c r="AA118" s="134">
        <v>4.350379467010498</v>
      </c>
      <c r="AB118" s="134">
        <v>4.535832405090332</v>
      </c>
      <c r="AC118" s="134">
        <v>4.428816318511963</v>
      </c>
      <c r="AD118" s="134">
        <v>4.140390396118164</v>
      </c>
      <c r="AE118" s="134">
        <v>4.3538498878479</v>
      </c>
      <c r="AF118" s="134">
        <v>4.252546310424805</v>
      </c>
      <c r="AG118" s="134">
        <v>4.248963356018066</v>
      </c>
      <c r="AH118" s="134">
        <v>4.440083980560303</v>
      </c>
      <c r="AI118" s="134">
        <v>4.146280288696289</v>
      </c>
      <c r="AJ118" s="134">
        <v>4.359006404876709</v>
      </c>
      <c r="AK118" s="134">
        <v>4.305864334106445</v>
      </c>
      <c r="AL118" s="134">
        <v>4.365575790405273</v>
      </c>
      <c r="AM118" s="134">
        <v>3.838608741760254</v>
      </c>
      <c r="AN118" s="134">
        <v>4.255547523498535</v>
      </c>
      <c r="AO118" s="134">
        <v>4.198909759521484</v>
      </c>
      <c r="AP118" s="134">
        <v>4.326641082763672</v>
      </c>
      <c r="AQ118" s="134">
        <v>4.290644645690918</v>
      </c>
      <c r="AR118" s="134">
        <v>4.04849910736084</v>
      </c>
      <c r="AS118" s="134">
        <v>4.2698588371276855</v>
      </c>
      <c r="AT118" s="134">
        <v>3.911250114440918</v>
      </c>
      <c r="AU118" s="134">
        <v>4.033876419067383</v>
      </c>
      <c r="AV118" s="134">
        <v>4.62143611907959</v>
      </c>
      <c r="AW118" s="134">
        <v>4.333333492279053</v>
      </c>
      <c r="AX118" s="134">
        <v>4.212878227233887</v>
      </c>
      <c r="AY118" s="134">
        <v>4.217657089233398</v>
      </c>
      <c r="AZ118" s="134">
        <v>4.04371976852417</v>
      </c>
      <c r="BA118" s="134">
        <v>4.337263584136963</v>
      </c>
      <c r="BB118" s="134">
        <v>4.369492053985596</v>
      </c>
      <c r="BC118" s="134">
        <v>4.41112756729126</v>
      </c>
      <c r="BD118" s="134">
        <v>4.4584503173828125</v>
      </c>
      <c r="BE118" s="134">
        <v>4.671071529388428</v>
      </c>
      <c r="BF118" s="134">
        <v>4.351980686187744</v>
      </c>
      <c r="BG118" s="134">
        <v>4.029443740844727</v>
      </c>
      <c r="BH118" s="134">
        <v>4.525259017944336</v>
      </c>
      <c r="BI118" s="134">
        <v>4.118387699127197</v>
      </c>
      <c r="BJ118" s="134">
        <v>4.394866943359375</v>
      </c>
      <c r="BK118" s="134">
        <v>4.578946113586426</v>
      </c>
      <c r="BL118" s="134">
        <v>4.022444725036621</v>
      </c>
      <c r="BM118" s="134">
        <v>4.352617263793945</v>
      </c>
      <c r="BN118" s="134">
        <v>4.263084411621094</v>
      </c>
    </row>
    <row r="119" ht="13.5" customHeight="1">
      <c r="A119" s="11" t="s">
        <v>296</v>
      </c>
      <c r="B119" s="11" t="s">
        <v>297</v>
      </c>
      <c r="C119" s="12" t="s">
        <v>83</v>
      </c>
      <c r="D119" s="140">
        <v>0.6159377098083496</v>
      </c>
      <c r="E119" s="140">
        <v>0.7591856122016907</v>
      </c>
      <c r="F119" s="140">
        <v>0.7563799023628235</v>
      </c>
      <c r="G119" s="140">
        <v>0.764814555644989</v>
      </c>
      <c r="H119" s="140">
        <v>0.8674201965332031</v>
      </c>
      <c r="I119" s="140">
        <v>0.7088637948036194</v>
      </c>
      <c r="J119" s="140">
        <v>0.6596006155014038</v>
      </c>
      <c r="K119" s="140">
        <v>0.6577833890914917</v>
      </c>
      <c r="L119" s="140">
        <v>0.6736652255058289</v>
      </c>
      <c r="M119" s="140">
        <v>0.7841701507568359</v>
      </c>
      <c r="N119" s="140">
        <v>0.840420663356781</v>
      </c>
      <c r="O119" s="140">
        <v>0.7424852848052979</v>
      </c>
      <c r="P119" s="140">
        <v>0.7720011472702026</v>
      </c>
      <c r="Q119" s="141"/>
      <c r="R119" s="141"/>
      <c r="S119" s="140">
        <v>0.8683372735977173</v>
      </c>
      <c r="T119" s="140">
        <v>0.6474980115890503</v>
      </c>
      <c r="U119" s="141"/>
      <c r="V119" s="140">
        <v>0.8910146951675415</v>
      </c>
      <c r="W119" s="140">
        <v>0.833608865737915</v>
      </c>
      <c r="X119" s="140">
        <v>0.9515770077705383</v>
      </c>
      <c r="Y119" s="140">
        <v>0.8649249076843262</v>
      </c>
      <c r="Z119" s="140">
        <v>0.8081231117248535</v>
      </c>
      <c r="AA119" s="140">
        <v>0.8413643836975098</v>
      </c>
      <c r="AB119" s="140">
        <v>0.8536177277565002</v>
      </c>
      <c r="AC119" s="140">
        <v>0.8865943551063538</v>
      </c>
      <c r="AD119" s="140">
        <v>0.8352864980697632</v>
      </c>
      <c r="AE119" s="140">
        <v>0.9328999519348145</v>
      </c>
      <c r="AF119" s="140">
        <v>0.839481770992279</v>
      </c>
      <c r="AG119" s="140">
        <v>0.7892780900001526</v>
      </c>
      <c r="AH119" s="140">
        <v>0.9135729074478149</v>
      </c>
      <c r="AI119" s="140">
        <v>0.7620630264282227</v>
      </c>
      <c r="AJ119" s="140">
        <v>0.7992905378341675</v>
      </c>
      <c r="AK119" s="140">
        <v>0.7531750202178955</v>
      </c>
      <c r="AL119" s="140">
        <v>0.828070878982544</v>
      </c>
      <c r="AM119" s="140">
        <v>0.7977755069732666</v>
      </c>
      <c r="AN119" s="140">
        <v>0.7178828120231628</v>
      </c>
      <c r="AO119" s="140">
        <v>0.8178026676177979</v>
      </c>
      <c r="AP119" s="140">
        <v>0.7348655462265015</v>
      </c>
      <c r="AQ119" s="140">
        <v>0.6233338117599487</v>
      </c>
      <c r="AR119" s="140">
        <v>0.7880235314369202</v>
      </c>
      <c r="AS119" s="140">
        <v>0.7760938405990601</v>
      </c>
      <c r="AT119" s="140">
        <v>0.6314594745635986</v>
      </c>
      <c r="AU119" s="140">
        <v>0.664280116558075</v>
      </c>
      <c r="AV119" s="140">
        <v>0.5549002885818481</v>
      </c>
      <c r="AW119" s="140">
        <v>0.6460673809051514</v>
      </c>
      <c r="AX119" s="140">
        <v>0.7541195154190063</v>
      </c>
      <c r="AY119" s="140">
        <v>0.6262525916099548</v>
      </c>
      <c r="AZ119" s="140">
        <v>0.7140567302703857</v>
      </c>
      <c r="BA119" s="140">
        <v>0.602098822593689</v>
      </c>
      <c r="BB119" s="140">
        <v>0.6469597220420837</v>
      </c>
      <c r="BC119" s="140">
        <v>0.6817705631256104</v>
      </c>
      <c r="BD119" s="140">
        <v>0.6966928839683533</v>
      </c>
      <c r="BE119" s="140">
        <v>0.5953271985054016</v>
      </c>
      <c r="BF119" s="140">
        <v>0.8057098388671875</v>
      </c>
      <c r="BG119" s="140">
        <v>0.7755596041679382</v>
      </c>
      <c r="BH119" s="140">
        <v>0.7691947817802429</v>
      </c>
      <c r="BI119" s="140">
        <v>0.7547160387039185</v>
      </c>
      <c r="BJ119" s="140">
        <v>0.711455225944519</v>
      </c>
      <c r="BK119" s="140">
        <v>0.8192557692527771</v>
      </c>
      <c r="BL119" s="140">
        <v>0.6768127679824829</v>
      </c>
      <c r="BM119" s="140">
        <v>0.7709539532661438</v>
      </c>
      <c r="BN119" s="140">
        <v>0.7571764588356018</v>
      </c>
    </row>
    <row r="120" ht="13.5" customHeight="1">
      <c r="A120" s="11" t="s">
        <v>298</v>
      </c>
      <c r="B120" s="11" t="s">
        <v>299</v>
      </c>
      <c r="C120" s="12" t="s">
        <v>83</v>
      </c>
      <c r="D120" s="140">
        <v>0.5892196893692017</v>
      </c>
      <c r="E120" s="140">
        <v>0.7472639083862305</v>
      </c>
      <c r="F120" s="140">
        <v>0.5812572836875916</v>
      </c>
      <c r="G120" s="140">
        <v>0.8875036835670471</v>
      </c>
      <c r="H120" s="140">
        <v>0.8527395725250244</v>
      </c>
      <c r="I120" s="140">
        <v>0.6691299676895142</v>
      </c>
      <c r="J120" s="140">
        <v>0.5698835849761963</v>
      </c>
      <c r="K120" s="140">
        <v>0.7616498470306396</v>
      </c>
      <c r="L120" s="140">
        <v>0.5725026726722717</v>
      </c>
      <c r="M120" s="140">
        <v>0.8044941425323486</v>
      </c>
      <c r="N120" s="140">
        <v>0.8419265747070312</v>
      </c>
      <c r="O120" s="140">
        <v>0.7515406012535095</v>
      </c>
      <c r="P120" s="140">
        <v>0.7885999083518982</v>
      </c>
      <c r="Q120" s="141"/>
      <c r="R120" s="141"/>
      <c r="S120" s="140">
        <v>0.8440742492675781</v>
      </c>
      <c r="T120" s="140">
        <v>0.6312872767448425</v>
      </c>
      <c r="U120" s="141"/>
      <c r="V120" s="140">
        <v>0.8076518774032593</v>
      </c>
      <c r="W120" s="140">
        <v>0.8676800727844238</v>
      </c>
      <c r="X120" s="140">
        <v>0.900685727596283</v>
      </c>
      <c r="Y120" s="140">
        <v>0.9047954082489014</v>
      </c>
      <c r="Z120" s="140">
        <v>0.7003899812698364</v>
      </c>
      <c r="AA120" s="140">
        <v>0.7954201698303223</v>
      </c>
      <c r="AB120" s="140">
        <v>0.6968257427215576</v>
      </c>
      <c r="AC120" s="140">
        <v>0.879870593547821</v>
      </c>
      <c r="AD120" s="140">
        <v>0.8312195539474487</v>
      </c>
      <c r="AE120" s="140">
        <v>0.9432207942008972</v>
      </c>
      <c r="AF120" s="140">
        <v>0.8061292171478271</v>
      </c>
      <c r="AG120" s="140">
        <v>0.7224961519241333</v>
      </c>
      <c r="AH120" s="140">
        <v>0.9289374351501465</v>
      </c>
      <c r="AI120" s="140">
        <v>0.8510846495628357</v>
      </c>
      <c r="AJ120" s="140">
        <v>0.8297165036201477</v>
      </c>
      <c r="AK120" s="140">
        <v>0.7300594449043274</v>
      </c>
      <c r="AL120" s="140">
        <v>0.8802621364593506</v>
      </c>
      <c r="AM120" s="140">
        <v>0.8091028332710266</v>
      </c>
      <c r="AN120" s="140">
        <v>0.6216225028038025</v>
      </c>
      <c r="AO120" s="140">
        <v>0.7141624689102173</v>
      </c>
      <c r="AP120" s="140">
        <v>0.6015942096710205</v>
      </c>
      <c r="AQ120" s="140">
        <v>0.6555203795433044</v>
      </c>
      <c r="AR120" s="140">
        <v>0.7360164523124695</v>
      </c>
      <c r="AS120" s="140">
        <v>0.8012291193008423</v>
      </c>
      <c r="AT120" s="140">
        <v>0.5690279603004456</v>
      </c>
      <c r="AU120" s="140">
        <v>0.6563906669616699</v>
      </c>
      <c r="AV120" s="140">
        <v>0.43043217062950134</v>
      </c>
      <c r="AW120" s="140">
        <v>0.5119935274124146</v>
      </c>
      <c r="AX120" s="140">
        <v>0.7447903156280518</v>
      </c>
      <c r="AY120" s="140">
        <v>0.5727180242538452</v>
      </c>
      <c r="AZ120" s="140">
        <v>0.7455477714538574</v>
      </c>
      <c r="BA120" s="140">
        <v>0.585599422454834</v>
      </c>
      <c r="BB120" s="140">
        <v>0.7604349851608276</v>
      </c>
      <c r="BC120" s="140">
        <v>0.5247671604156494</v>
      </c>
      <c r="BD120" s="140">
        <v>0.7714330554008484</v>
      </c>
      <c r="BE120" s="140">
        <v>0.5278105735778809</v>
      </c>
      <c r="BF120" s="140">
        <v>0.8651562333106995</v>
      </c>
      <c r="BG120" s="140">
        <v>0.7189573049545288</v>
      </c>
      <c r="BH120" s="140">
        <v>0.7475314736366272</v>
      </c>
      <c r="BI120" s="140">
        <v>0.8248376846313477</v>
      </c>
      <c r="BJ120" s="140">
        <v>0.71745365858078</v>
      </c>
      <c r="BK120" s="140">
        <v>0.7545800805091858</v>
      </c>
      <c r="BL120" s="140">
        <v>0.7067791819572449</v>
      </c>
      <c r="BM120" s="140">
        <v>0.7568588852882385</v>
      </c>
      <c r="BN120" s="140">
        <v>0.6705248355865479</v>
      </c>
    </row>
    <row r="121" ht="13.5" customHeight="1">
      <c r="A121" s="11" t="s">
        <v>300</v>
      </c>
      <c r="B121" s="11" t="s">
        <v>301</v>
      </c>
      <c r="C121" s="12" t="s">
        <v>178</v>
      </c>
      <c r="D121" s="134">
        <v>5.8701863288879395</v>
      </c>
      <c r="E121" s="134">
        <v>5.719130992889404</v>
      </c>
      <c r="F121" s="134">
        <v>3.725335121154785</v>
      </c>
      <c r="G121" s="134">
        <v>6.80161190032959</v>
      </c>
      <c r="H121" s="134">
        <v>5.8581719398498535</v>
      </c>
      <c r="I121" s="134">
        <v>5.478487968444824</v>
      </c>
      <c r="J121" s="134">
        <v>6.150050163269043</v>
      </c>
      <c r="K121" s="134">
        <v>5.243801593780518</v>
      </c>
      <c r="L121" s="134">
        <v>6.787651062011719</v>
      </c>
      <c r="M121" s="134">
        <v>5.691305160522461</v>
      </c>
      <c r="N121" s="134">
        <v>6.809222221374512</v>
      </c>
      <c r="O121" s="134">
        <v>4.164630889892578</v>
      </c>
      <c r="P121" s="134">
        <v>6.093688488006592</v>
      </c>
      <c r="Q121" s="135"/>
      <c r="R121" s="135"/>
      <c r="S121" s="134">
        <v>5.723344326019287</v>
      </c>
      <c r="T121" s="134">
        <v>6.764936923980713</v>
      </c>
      <c r="U121" s="135"/>
      <c r="V121" s="134">
        <v>5.851173400878906</v>
      </c>
      <c r="W121" s="134">
        <v>6.003139972686768</v>
      </c>
      <c r="X121" s="134">
        <v>6.076024055480957</v>
      </c>
      <c r="Y121" s="134">
        <v>6.583959102630615</v>
      </c>
      <c r="Z121" s="134">
        <v>5.184835433959961</v>
      </c>
      <c r="AA121" s="134">
        <v>4.753718376159668</v>
      </c>
      <c r="AB121" s="134">
        <v>3.61472487449646</v>
      </c>
      <c r="AC121" s="134">
        <v>7.095027923583984</v>
      </c>
      <c r="AD121" s="134">
        <v>4.265829563140869</v>
      </c>
      <c r="AE121" s="134">
        <v>4.754245281219482</v>
      </c>
      <c r="AF121" s="134">
        <v>5.972484111785889</v>
      </c>
      <c r="AG121" s="134">
        <v>6.265376567840576</v>
      </c>
      <c r="AH121" s="134">
        <v>6.081125736236572</v>
      </c>
      <c r="AI121" s="134">
        <v>5.590848445892334</v>
      </c>
      <c r="AJ121" s="134">
        <v>5.745145797729492</v>
      </c>
      <c r="AK121" s="134">
        <v>6.112880706787109</v>
      </c>
      <c r="AL121" s="134">
        <v>5.615561485290527</v>
      </c>
      <c r="AM121" s="134">
        <v>7.545304775238037</v>
      </c>
      <c r="AN121" s="134">
        <v>3.915924072265625</v>
      </c>
      <c r="AO121" s="134">
        <v>5.705521106719971</v>
      </c>
      <c r="AP121" s="134">
        <v>4.8672566413879395</v>
      </c>
      <c r="AQ121" s="134">
        <v>4.32072114944458</v>
      </c>
      <c r="AR121" s="134">
        <v>4.1958160400390625</v>
      </c>
      <c r="AS121" s="134">
        <v>5.002362251281738</v>
      </c>
      <c r="AT121" s="134">
        <v>5.966174125671387</v>
      </c>
      <c r="AU121" s="134">
        <v>3.7120723724365234</v>
      </c>
      <c r="AV121" s="134">
        <v>4.059728622436523</v>
      </c>
      <c r="AW121" s="134">
        <v>4.111367702484131</v>
      </c>
      <c r="AX121" s="134">
        <v>4.52862548828125</v>
      </c>
      <c r="AY121" s="134">
        <v>3.272122859954834</v>
      </c>
      <c r="AZ121" s="134">
        <v>3.1360905170440674</v>
      </c>
      <c r="BA121" s="134">
        <v>4.204607009887695</v>
      </c>
      <c r="BB121" s="134">
        <v>6.452671051025391</v>
      </c>
      <c r="BC121" s="134">
        <v>6.195810794830322</v>
      </c>
      <c r="BD121" s="134">
        <v>5.334040641784668</v>
      </c>
      <c r="BE121" s="134">
        <v>5.111457824707031</v>
      </c>
      <c r="BF121" s="134">
        <v>6.0648064613342285</v>
      </c>
      <c r="BG121" s="134">
        <v>4.196800231933594</v>
      </c>
      <c r="BH121" s="134">
        <v>4.890549659729004</v>
      </c>
      <c r="BI121" s="134">
        <v>4.174380302429199</v>
      </c>
      <c r="BJ121" s="134">
        <v>4.498451232910156</v>
      </c>
      <c r="BK121" s="134">
        <v>5.107560157775879</v>
      </c>
      <c r="BL121" s="134">
        <v>3.5455524921417236</v>
      </c>
      <c r="BM121" s="134">
        <v>5.079589366912842</v>
      </c>
      <c r="BN121" s="134">
        <v>4.935408115386963</v>
      </c>
    </row>
    <row r="122" ht="13.5" customHeight="1">
      <c r="A122" s="19" t="s">
        <v>302</v>
      </c>
      <c r="B122" s="19" t="s">
        <v>303</v>
      </c>
      <c r="C122" s="20" t="s">
        <v>88</v>
      </c>
      <c r="D122" s="138">
        <v>1.7382572889328003</v>
      </c>
      <c r="E122" s="138">
        <v>1.7260905504226685</v>
      </c>
      <c r="F122" s="138">
        <v>1.84630286693573</v>
      </c>
      <c r="G122" s="138">
        <v>1.8797032833099365</v>
      </c>
      <c r="H122" s="138">
        <v>1.7170279026031494</v>
      </c>
      <c r="I122" s="138">
        <v>1.645825982093811</v>
      </c>
      <c r="J122" s="138">
        <v>1.017850637435913</v>
      </c>
      <c r="K122" s="138">
        <v>1.9252876043319702</v>
      </c>
      <c r="L122" s="138">
        <v>1.6857964992523193</v>
      </c>
      <c r="M122" s="138">
        <v>1.6250555515289307</v>
      </c>
      <c r="N122" s="138">
        <v>1.7753642797470093</v>
      </c>
      <c r="O122" s="138">
        <v>2.0333874225616455</v>
      </c>
      <c r="P122" s="138">
        <v>1.74090576171875</v>
      </c>
      <c r="Q122" s="139"/>
      <c r="R122" s="139"/>
      <c r="S122" s="138">
        <v>1.7372336387634277</v>
      </c>
      <c r="T122" s="138">
        <v>1.9781367778778076</v>
      </c>
      <c r="U122" s="139"/>
      <c r="V122" s="138">
        <v>1.8338583707809448</v>
      </c>
      <c r="W122" s="138">
        <v>1.704912543296814</v>
      </c>
      <c r="X122" s="138">
        <v>1.736873745918274</v>
      </c>
      <c r="Y122" s="138">
        <v>1.890244960784912</v>
      </c>
      <c r="Z122" s="138">
        <v>1.6578336954116821</v>
      </c>
      <c r="AA122" s="138">
        <v>1.8948631286621094</v>
      </c>
      <c r="AB122" s="138">
        <v>1.9935309886932373</v>
      </c>
      <c r="AC122" s="138">
        <v>1.7836016416549683</v>
      </c>
      <c r="AD122" s="138">
        <v>1.816027283668518</v>
      </c>
      <c r="AE122" s="138">
        <v>2.04723858833313</v>
      </c>
      <c r="AF122" s="138">
        <v>2.0098631381988525</v>
      </c>
      <c r="AG122" s="138">
        <v>1.7361398935317993</v>
      </c>
      <c r="AH122" s="138">
        <v>2.0181124210357666</v>
      </c>
      <c r="AI122" s="138">
        <v>1.928725004196167</v>
      </c>
      <c r="AJ122" s="138">
        <v>2.017502546310425</v>
      </c>
      <c r="AK122" s="138">
        <v>1.9747487306594849</v>
      </c>
      <c r="AL122" s="138">
        <v>1.9605302810668945</v>
      </c>
      <c r="AM122" s="138">
        <v>1.6569092273712158</v>
      </c>
      <c r="AN122" s="138">
        <v>2.020688772201538</v>
      </c>
      <c r="AO122" s="138">
        <v>1.9881073236465454</v>
      </c>
      <c r="AP122" s="138">
        <v>2.013446092605591</v>
      </c>
      <c r="AQ122" s="138">
        <v>1.9709413051605225</v>
      </c>
      <c r="AR122" s="138">
        <v>1.9032232761383057</v>
      </c>
      <c r="AS122" s="138">
        <v>1.9126473665237427</v>
      </c>
      <c r="AT122" s="138">
        <v>1.6146514415740967</v>
      </c>
      <c r="AU122" s="138">
        <v>1.9934780597686768</v>
      </c>
      <c r="AV122" s="138">
        <v>1.6917495727539062</v>
      </c>
      <c r="AW122" s="138">
        <v>2.0351672172546387</v>
      </c>
      <c r="AX122" s="138">
        <v>1.9380196332931519</v>
      </c>
      <c r="AY122" s="138">
        <v>1.826250672340393</v>
      </c>
      <c r="AZ122" s="138">
        <v>1.9919602870941162</v>
      </c>
      <c r="BA122" s="138">
        <v>1.8164255619049072</v>
      </c>
      <c r="BB122" s="138">
        <v>1.921671986579895</v>
      </c>
      <c r="BC122" s="138">
        <v>1.687129020690918</v>
      </c>
      <c r="BD122" s="138">
        <v>1.4472507238388062</v>
      </c>
      <c r="BE122" s="138">
        <v>1.9665327072143555</v>
      </c>
      <c r="BF122" s="138">
        <v>1.983777403831482</v>
      </c>
      <c r="BG122" s="138">
        <v>1.6188045740127563</v>
      </c>
      <c r="BH122" s="138">
        <v>1.696446418762207</v>
      </c>
      <c r="BI122" s="138">
        <v>1.574367642402649</v>
      </c>
      <c r="BJ122" s="138">
        <v>1.7093188762664795</v>
      </c>
      <c r="BK122" s="138">
        <v>1.5384702682495117</v>
      </c>
      <c r="BL122" s="138">
        <v>1.7631165981292725</v>
      </c>
      <c r="BM122" s="138">
        <v>1.985601782798767</v>
      </c>
      <c r="BN122" s="138">
        <v>1.5903443098068237</v>
      </c>
    </row>
    <row r="123" ht="13.5" customHeight="1">
      <c r="A123" s="11" t="s">
        <v>304</v>
      </c>
      <c r="B123" s="11" t="s">
        <v>305</v>
      </c>
      <c r="C123" s="12" t="s">
        <v>306</v>
      </c>
      <c r="D123" s="134">
        <v>0.800000011920929</v>
      </c>
      <c r="E123" s="134">
        <v>1.0</v>
      </c>
      <c r="F123" s="134">
        <v>1.0</v>
      </c>
      <c r="G123" s="134">
        <v>1.0</v>
      </c>
      <c r="H123" s="134">
        <v>1.0</v>
      </c>
      <c r="I123" s="134">
        <v>1.0</v>
      </c>
      <c r="J123" s="134">
        <v>2.0</v>
      </c>
      <c r="K123" s="134">
        <v>1.0</v>
      </c>
      <c r="L123" s="134">
        <v>1.0</v>
      </c>
      <c r="M123" s="134">
        <v>1.25</v>
      </c>
      <c r="N123" s="134">
        <v>1.0</v>
      </c>
      <c r="O123" s="134">
        <v>1.0</v>
      </c>
      <c r="P123" s="134">
        <v>1.0</v>
      </c>
      <c r="Q123" s="135"/>
      <c r="R123" s="135"/>
      <c r="S123" s="134">
        <v>1.0</v>
      </c>
      <c r="T123" s="134">
        <v>1.0</v>
      </c>
      <c r="U123" s="135"/>
      <c r="V123" s="134">
        <v>0.5</v>
      </c>
      <c r="W123" s="134">
        <v>1.0</v>
      </c>
      <c r="X123" s="134">
        <v>1.0</v>
      </c>
      <c r="Y123" s="134">
        <v>1.0</v>
      </c>
      <c r="Z123" s="134">
        <v>1.0</v>
      </c>
      <c r="AA123" s="134">
        <v>1.0</v>
      </c>
      <c r="AB123" s="134">
        <v>1.0</v>
      </c>
      <c r="AC123" s="134">
        <v>1.0</v>
      </c>
      <c r="AD123" s="134">
        <v>1.0</v>
      </c>
      <c r="AE123" s="134">
        <v>0.8500000238418579</v>
      </c>
      <c r="AF123" s="134">
        <v>1.0</v>
      </c>
      <c r="AG123" s="134">
        <v>1.0</v>
      </c>
      <c r="AH123" s="134">
        <v>1.0</v>
      </c>
      <c r="AI123" s="134">
        <v>1.0</v>
      </c>
      <c r="AJ123" s="134">
        <v>1.0</v>
      </c>
      <c r="AK123" s="134">
        <v>1.0</v>
      </c>
      <c r="AL123" s="134">
        <v>1.0</v>
      </c>
      <c r="AM123" s="134">
        <v>1.0</v>
      </c>
      <c r="AN123" s="134">
        <v>1.0</v>
      </c>
      <c r="AO123" s="134">
        <v>1.0</v>
      </c>
      <c r="AP123" s="134">
        <v>1.0</v>
      </c>
      <c r="AQ123" s="134">
        <v>1.0</v>
      </c>
      <c r="AR123" s="134">
        <v>1.0</v>
      </c>
      <c r="AS123" s="134">
        <v>1.0</v>
      </c>
      <c r="AT123" s="134">
        <v>1.0</v>
      </c>
      <c r="AU123" s="134">
        <v>1.0</v>
      </c>
      <c r="AV123" s="134">
        <v>1.0</v>
      </c>
      <c r="AW123" s="134">
        <v>1.0</v>
      </c>
      <c r="AX123" s="134">
        <v>1.0</v>
      </c>
      <c r="AY123" s="134">
        <v>1.0</v>
      </c>
      <c r="AZ123" s="134">
        <v>1.0</v>
      </c>
      <c r="BA123" s="134">
        <v>1.0</v>
      </c>
      <c r="BB123" s="134">
        <v>1.0</v>
      </c>
      <c r="BC123" s="134">
        <v>1.0</v>
      </c>
      <c r="BD123" s="134">
        <v>1.5</v>
      </c>
      <c r="BE123" s="134">
        <v>1.0</v>
      </c>
      <c r="BF123" s="134">
        <v>1.0</v>
      </c>
      <c r="BG123" s="134">
        <v>1.0</v>
      </c>
      <c r="BH123" s="134">
        <v>1.0</v>
      </c>
      <c r="BI123" s="134">
        <v>1.25</v>
      </c>
      <c r="BJ123" s="134">
        <v>1.0</v>
      </c>
      <c r="BK123" s="134">
        <v>1.25</v>
      </c>
      <c r="BL123" s="134">
        <v>1.0</v>
      </c>
      <c r="BM123" s="134">
        <v>1.0</v>
      </c>
      <c r="BN123" s="134">
        <v>1.25</v>
      </c>
    </row>
    <row r="124" ht="13.5" customHeight="1">
      <c r="A124" s="11" t="s">
        <v>307</v>
      </c>
      <c r="B124" s="11" t="s">
        <v>308</v>
      </c>
      <c r="C124" s="12" t="s">
        <v>306</v>
      </c>
      <c r="D124" s="134">
        <v>10.0</v>
      </c>
      <c r="E124" s="134">
        <v>10.0</v>
      </c>
      <c r="F124" s="134">
        <v>7.0</v>
      </c>
      <c r="G124" s="134">
        <v>6.0</v>
      </c>
      <c r="H124" s="134">
        <v>10.0</v>
      </c>
      <c r="I124" s="134">
        <v>10.0</v>
      </c>
      <c r="J124" s="134">
        <v>15.0</v>
      </c>
      <c r="K124" s="134">
        <v>5.0</v>
      </c>
      <c r="L124" s="134">
        <v>10.0</v>
      </c>
      <c r="M124" s="134">
        <v>10.0</v>
      </c>
      <c r="N124" s="134">
        <v>10.0</v>
      </c>
      <c r="O124" s="134">
        <v>5.0</v>
      </c>
      <c r="P124" s="134">
        <v>10.0</v>
      </c>
      <c r="Q124" s="135"/>
      <c r="R124" s="135"/>
      <c r="S124" s="134">
        <v>10.0</v>
      </c>
      <c r="T124" s="134">
        <v>5.0</v>
      </c>
      <c r="U124" s="135"/>
      <c r="V124" s="134">
        <v>10.0</v>
      </c>
      <c r="W124" s="134">
        <v>10.0</v>
      </c>
      <c r="X124" s="134">
        <v>10.0</v>
      </c>
      <c r="Y124" s="134">
        <v>6.0</v>
      </c>
      <c r="Z124" s="134">
        <v>10.0</v>
      </c>
      <c r="AA124" s="134">
        <v>7.0</v>
      </c>
      <c r="AB124" s="134">
        <v>5.0</v>
      </c>
      <c r="AC124" s="134">
        <v>10.0</v>
      </c>
      <c r="AD124" s="134">
        <v>8.0</v>
      </c>
      <c r="AE124" s="134">
        <v>6.0</v>
      </c>
      <c r="AF124" s="134">
        <v>5.0</v>
      </c>
      <c r="AG124" s="134">
        <v>10.0</v>
      </c>
      <c r="AH124" s="134">
        <v>5.0</v>
      </c>
      <c r="AI124" s="134">
        <v>5.0</v>
      </c>
      <c r="AJ124" s="134">
        <v>5.0</v>
      </c>
      <c r="AK124" s="134">
        <v>5.0</v>
      </c>
      <c r="AL124" s="134">
        <v>5.0</v>
      </c>
      <c r="AM124" s="134">
        <v>10.0</v>
      </c>
      <c r="AN124" s="134">
        <v>5.0</v>
      </c>
      <c r="AO124" s="134">
        <v>5.0</v>
      </c>
      <c r="AP124" s="134">
        <v>5.0</v>
      </c>
      <c r="AQ124" s="134">
        <v>5.0</v>
      </c>
      <c r="AR124" s="134">
        <v>5.0</v>
      </c>
      <c r="AS124" s="134">
        <v>5.0</v>
      </c>
      <c r="AT124" s="134">
        <v>10.0</v>
      </c>
      <c r="AU124" s="134">
        <v>5.0</v>
      </c>
      <c r="AV124" s="134">
        <v>10.0</v>
      </c>
      <c r="AW124" s="134">
        <v>5.0</v>
      </c>
      <c r="AX124" s="134">
        <v>5.0</v>
      </c>
      <c r="AY124" s="134">
        <v>7.0</v>
      </c>
      <c r="AZ124" s="134">
        <v>5.0</v>
      </c>
      <c r="BA124" s="134">
        <v>7.5</v>
      </c>
      <c r="BB124" s="134">
        <v>5.0</v>
      </c>
      <c r="BC124" s="134">
        <v>10.0</v>
      </c>
      <c r="BD124" s="134">
        <v>10.0</v>
      </c>
      <c r="BE124" s="134">
        <v>5.0</v>
      </c>
      <c r="BF124" s="134">
        <v>5.0</v>
      </c>
      <c r="BG124" s="134">
        <v>10.0</v>
      </c>
      <c r="BH124" s="134">
        <v>10.0</v>
      </c>
      <c r="BI124" s="134">
        <v>10.0</v>
      </c>
      <c r="BJ124" s="134">
        <v>10.0</v>
      </c>
      <c r="BK124" s="134">
        <v>10.0</v>
      </c>
      <c r="BL124" s="134">
        <v>8.5</v>
      </c>
      <c r="BM124" s="134">
        <v>5.0</v>
      </c>
      <c r="BN124" s="134">
        <v>10.0</v>
      </c>
    </row>
    <row r="125" ht="13.5" customHeight="1">
      <c r="A125" s="11" t="s">
        <v>309</v>
      </c>
      <c r="B125" s="11" t="s">
        <v>310</v>
      </c>
      <c r="C125" s="12" t="s">
        <v>238</v>
      </c>
      <c r="D125" s="134">
        <v>4.225758075714111</v>
      </c>
      <c r="E125" s="134">
        <v>4.110584259033203</v>
      </c>
      <c r="F125" s="134">
        <v>3.9104437828063965</v>
      </c>
      <c r="G125" s="134">
        <v>4.02584981918335</v>
      </c>
      <c r="H125" s="134">
        <v>4.109872341156006</v>
      </c>
      <c r="I125" s="134">
        <v>3.969240188598633</v>
      </c>
      <c r="J125" s="134">
        <v>4.043405532836914</v>
      </c>
      <c r="K125" s="134">
        <v>3.890829086303711</v>
      </c>
      <c r="L125" s="134">
        <v>4.222222328186035</v>
      </c>
      <c r="M125" s="134">
        <v>4.300206661224365</v>
      </c>
      <c r="N125" s="134">
        <v>4.467008590698242</v>
      </c>
      <c r="O125" s="134">
        <v>4.249030113220215</v>
      </c>
      <c r="P125" s="134">
        <v>4.285294055938721</v>
      </c>
      <c r="Q125" s="135"/>
      <c r="R125" s="135"/>
      <c r="S125" s="134">
        <v>4.319040775299072</v>
      </c>
      <c r="T125" s="134">
        <v>4.249239921569824</v>
      </c>
      <c r="U125" s="135"/>
      <c r="V125" s="134">
        <v>4.014913082122803</v>
      </c>
      <c r="W125" s="134">
        <v>4.157680034637451</v>
      </c>
      <c r="X125" s="134">
        <v>4.2323317527771</v>
      </c>
      <c r="Y125" s="134">
        <v>4.049008369445801</v>
      </c>
      <c r="Z125" s="134">
        <v>4.203389644622803</v>
      </c>
      <c r="AA125" s="134">
        <v>4.3818888664245605</v>
      </c>
      <c r="AB125" s="134">
        <v>4.300209045410156</v>
      </c>
      <c r="AC125" s="134">
        <v>4.439293384552002</v>
      </c>
      <c r="AD125" s="134">
        <v>4.2865705490112305</v>
      </c>
      <c r="AE125" s="134">
        <v>4.296480655670166</v>
      </c>
      <c r="AF125" s="134">
        <v>4.2543840408325195</v>
      </c>
      <c r="AG125" s="134">
        <v>4.0383782386779785</v>
      </c>
      <c r="AH125" s="134">
        <v>4.464117050170898</v>
      </c>
      <c r="AI125" s="134">
        <v>4.226602077484131</v>
      </c>
      <c r="AJ125" s="134">
        <v>4.257420539855957</v>
      </c>
      <c r="AK125" s="134">
        <v>4.216224670410156</v>
      </c>
      <c r="AL125" s="134">
        <v>4.262557506561279</v>
      </c>
      <c r="AM125" s="134">
        <v>3.98783016204834</v>
      </c>
      <c r="AN125" s="134">
        <v>4.290575981140137</v>
      </c>
      <c r="AO125" s="134">
        <v>4.387210845947266</v>
      </c>
      <c r="AP125" s="134">
        <v>4.345927715301514</v>
      </c>
      <c r="AQ125" s="134">
        <v>4.029007434844971</v>
      </c>
      <c r="AR125" s="134">
        <v>3.9034523963928223</v>
      </c>
      <c r="AS125" s="134">
        <v>4.2224297523498535</v>
      </c>
      <c r="AT125" s="134">
        <v>3.837824583053589</v>
      </c>
      <c r="AU125" s="134">
        <v>4.326960563659668</v>
      </c>
      <c r="AV125" s="134">
        <v>4.206306457519531</v>
      </c>
      <c r="AW125" s="134">
        <v>4.531184196472168</v>
      </c>
      <c r="AX125" s="134">
        <v>4.3628740310668945</v>
      </c>
      <c r="AY125" s="134">
        <v>4.18584680557251</v>
      </c>
      <c r="AZ125" s="134">
        <v>4.199522972106934</v>
      </c>
      <c r="BA125" s="134">
        <v>4.152294635772705</v>
      </c>
      <c r="BB125" s="134">
        <v>4.346414089202881</v>
      </c>
      <c r="BC125" s="134">
        <v>4.3446574211120605</v>
      </c>
      <c r="BD125" s="134">
        <v>4.1972832679748535</v>
      </c>
      <c r="BE125" s="134">
        <v>4.351817607879639</v>
      </c>
      <c r="BF125" s="134">
        <v>4.318655014038086</v>
      </c>
      <c r="BG125" s="134">
        <v>4.347537517547607</v>
      </c>
      <c r="BH125" s="134">
        <v>4.313927173614502</v>
      </c>
      <c r="BI125" s="134">
        <v>4.009917259216309</v>
      </c>
      <c r="BJ125" s="134">
        <v>4.248240947723389</v>
      </c>
      <c r="BK125" s="134">
        <v>4.085367202758789</v>
      </c>
      <c r="BL125" s="134">
        <v>4.093591213226318</v>
      </c>
      <c r="BM125" s="134">
        <v>4.321578025817871</v>
      </c>
      <c r="BN125" s="134">
        <v>4.085203647613525</v>
      </c>
    </row>
    <row r="126" ht="13.5" customHeight="1">
      <c r="A126" s="11" t="s">
        <v>311</v>
      </c>
      <c r="B126" s="11" t="s">
        <v>312</v>
      </c>
      <c r="C126" s="12" t="s">
        <v>313</v>
      </c>
      <c r="D126" s="134">
        <v>4.354454517364502</v>
      </c>
      <c r="E126" s="134">
        <v>5.224451065063477</v>
      </c>
      <c r="F126" s="134">
        <v>4.86652135848999</v>
      </c>
      <c r="G126" s="134">
        <v>4.514737129211426</v>
      </c>
      <c r="H126" s="134">
        <v>5.279042720794678</v>
      </c>
      <c r="I126" s="134">
        <v>4.269851207733154</v>
      </c>
      <c r="J126" s="134">
        <v>4.765010833740234</v>
      </c>
      <c r="K126" s="134">
        <v>4.39915132522583</v>
      </c>
      <c r="L126" s="134">
        <v>4.596960544586182</v>
      </c>
      <c r="M126" s="134">
        <v>4.989630222320557</v>
      </c>
      <c r="N126" s="134">
        <v>5.578930377960205</v>
      </c>
      <c r="O126" s="134">
        <v>5.548865795135498</v>
      </c>
      <c r="P126" s="134">
        <v>5.329839706420898</v>
      </c>
      <c r="Q126" s="135"/>
      <c r="R126" s="135"/>
      <c r="S126" s="134">
        <v>5.1074724197387695</v>
      </c>
      <c r="T126" s="134">
        <v>4.686789512634277</v>
      </c>
      <c r="U126" s="135"/>
      <c r="V126" s="134">
        <v>4.626634120941162</v>
      </c>
      <c r="W126" s="134">
        <v>4.700077056884766</v>
      </c>
      <c r="X126" s="134">
        <v>5.433590888977051</v>
      </c>
      <c r="Y126" s="134">
        <v>4.648965835571289</v>
      </c>
      <c r="Z126" s="134">
        <v>4.391299724578857</v>
      </c>
      <c r="AA126" s="134">
        <v>4.941564083099365</v>
      </c>
      <c r="AB126" s="134">
        <v>4.847161293029785</v>
      </c>
      <c r="AC126" s="134">
        <v>5.56163215637207</v>
      </c>
      <c r="AD126" s="134">
        <v>4.906222820281982</v>
      </c>
      <c r="AE126" s="134">
        <v>5.403352737426758</v>
      </c>
      <c r="AF126" s="134">
        <v>5.188595294952393</v>
      </c>
      <c r="AG126" s="134">
        <v>5.665149211883545</v>
      </c>
      <c r="AH126" s="134">
        <v>4.86850643157959</v>
      </c>
      <c r="AI126" s="134">
        <v>3.8555617332458496</v>
      </c>
      <c r="AJ126" s="134">
        <v>5.212873935699463</v>
      </c>
      <c r="AK126" s="134">
        <v>4.922302722930908</v>
      </c>
      <c r="AL126" s="134">
        <v>4.285809516906738</v>
      </c>
      <c r="AM126" s="134">
        <v>4.4625959396362305</v>
      </c>
      <c r="AN126" s="134">
        <v>5.182933330535889</v>
      </c>
      <c r="AO126" s="134">
        <v>4.632030487060547</v>
      </c>
      <c r="AP126" s="134">
        <v>5.129030704498291</v>
      </c>
      <c r="AQ126" s="134">
        <v>4.991799354553223</v>
      </c>
      <c r="AR126" s="134">
        <v>4.250281810760498</v>
      </c>
      <c r="AS126" s="134">
        <v>3.709089756011963</v>
      </c>
      <c r="AT126" s="134">
        <v>4.351215362548828</v>
      </c>
      <c r="AU126" s="134">
        <v>4.607073783874512</v>
      </c>
      <c r="AV126" s="134">
        <v>4.58358097076416</v>
      </c>
      <c r="AW126" s="134">
        <v>5.056138515472412</v>
      </c>
      <c r="AX126" s="134">
        <v>3.693437337875366</v>
      </c>
      <c r="AY126" s="134">
        <v>4.436860084533691</v>
      </c>
      <c r="AZ126" s="134">
        <v>4.9640045166015625</v>
      </c>
      <c r="BA126" s="134">
        <v>4.694825172424316</v>
      </c>
      <c r="BB126" s="134">
        <v>4.0599846839904785</v>
      </c>
      <c r="BC126" s="134">
        <v>4.063758850097656</v>
      </c>
      <c r="BD126" s="134">
        <v>4.012221336364746</v>
      </c>
      <c r="BE126" s="134">
        <v>4.1404523849487305</v>
      </c>
      <c r="BF126" s="134">
        <v>4.533268928527832</v>
      </c>
      <c r="BG126" s="134">
        <v>3.451049566268921</v>
      </c>
      <c r="BH126" s="134">
        <v>4.681354522705078</v>
      </c>
      <c r="BI126" s="134">
        <v>4.566017150878906</v>
      </c>
      <c r="BJ126" s="134">
        <v>5.027449131011963</v>
      </c>
      <c r="BK126" s="134">
        <v>3.875901222229004</v>
      </c>
      <c r="BL126" s="134">
        <v>4.750156879425049</v>
      </c>
      <c r="BM126" s="134">
        <v>4.932670593261719</v>
      </c>
      <c r="BN126" s="134">
        <v>4.939671039581299</v>
      </c>
    </row>
    <row r="127" ht="13.5" customHeight="1">
      <c r="A127" s="19" t="s">
        <v>314</v>
      </c>
      <c r="B127" s="19" t="s">
        <v>315</v>
      </c>
      <c r="C127" s="20" t="s">
        <v>88</v>
      </c>
      <c r="D127" s="138">
        <v>2.1657440662384033</v>
      </c>
      <c r="E127" s="138">
        <v>1.8720201253890991</v>
      </c>
      <c r="F127" s="138">
        <v>1.658085584640503</v>
      </c>
      <c r="G127" s="138">
        <v>1.8748904466629028</v>
      </c>
      <c r="H127" s="138">
        <v>1.9643800258636475</v>
      </c>
      <c r="I127" s="138">
        <v>1.9276577234268188</v>
      </c>
      <c r="J127" s="138">
        <v>1.6233800649642944</v>
      </c>
      <c r="K127" s="138">
        <v>1.8187205791473389</v>
      </c>
      <c r="L127" s="138">
        <v>1.799193024635315</v>
      </c>
      <c r="M127" s="138">
        <v>1.8511837720870972</v>
      </c>
      <c r="N127" s="138">
        <v>1.767715334892273</v>
      </c>
      <c r="O127" s="138">
        <v>2.0570549964904785</v>
      </c>
      <c r="P127" s="138">
        <v>1.9268031120300293</v>
      </c>
      <c r="Q127" s="139"/>
      <c r="R127" s="139"/>
      <c r="S127" s="138">
        <v>2.1036622524261475</v>
      </c>
      <c r="T127" s="138">
        <v>2.2269763946533203</v>
      </c>
      <c r="U127" s="139"/>
      <c r="V127" s="138">
        <v>2.006619453430176</v>
      </c>
      <c r="W127" s="138">
        <v>2.192761182785034</v>
      </c>
      <c r="X127" s="138">
        <v>2.0580551624298096</v>
      </c>
      <c r="Y127" s="138">
        <v>2.2557151317596436</v>
      </c>
      <c r="Z127" s="138">
        <v>1.85106360912323</v>
      </c>
      <c r="AA127" s="138">
        <v>2.0403501987457275</v>
      </c>
      <c r="AB127" s="138">
        <v>2.0090861320495605</v>
      </c>
      <c r="AC127" s="138">
        <v>2.047363758087158</v>
      </c>
      <c r="AD127" s="138">
        <v>1.9882028102874756</v>
      </c>
      <c r="AE127" s="138">
        <v>2.063581943511963</v>
      </c>
      <c r="AF127" s="138">
        <v>1.982140302658081</v>
      </c>
      <c r="AG127" s="138">
        <v>1.944154977798462</v>
      </c>
      <c r="AH127" s="138">
        <v>2.217465400695801</v>
      </c>
      <c r="AI127" s="138">
        <v>2.310756206512451</v>
      </c>
      <c r="AJ127" s="138">
        <v>2.0666515827178955</v>
      </c>
      <c r="AK127" s="138">
        <v>1.8680654764175415</v>
      </c>
      <c r="AL127" s="138">
        <v>1.9046509265899658</v>
      </c>
      <c r="AM127" s="138">
        <v>1.9515303373336792</v>
      </c>
      <c r="AN127" s="138">
        <v>2.1945207118988037</v>
      </c>
      <c r="AO127" s="138">
        <v>2.1171581745147705</v>
      </c>
      <c r="AP127" s="138">
        <v>2.0587570667266846</v>
      </c>
      <c r="AQ127" s="138">
        <v>1.8414617776870728</v>
      </c>
      <c r="AR127" s="138">
        <v>1.8460181951522827</v>
      </c>
      <c r="AS127" s="138">
        <v>1.674094796180725</v>
      </c>
      <c r="AT127" s="138">
        <v>1.7615448236465454</v>
      </c>
      <c r="AU127" s="138">
        <v>1.8848297595977783</v>
      </c>
      <c r="AV127" s="138">
        <v>1.9091297388076782</v>
      </c>
      <c r="AW127" s="138">
        <v>1.9848729372024536</v>
      </c>
      <c r="AX127" s="138">
        <v>2.2526190280914307</v>
      </c>
      <c r="AY127" s="138">
        <v>2.1007347106933594</v>
      </c>
      <c r="AZ127" s="138">
        <v>2.264561176300049</v>
      </c>
      <c r="BA127" s="138">
        <v>2.2701685428619385</v>
      </c>
      <c r="BB127" s="138">
        <v>2.028575897216797</v>
      </c>
      <c r="BC127" s="138">
        <v>2.0908756256103516</v>
      </c>
      <c r="BD127" s="138">
        <v>1.9424010515213013</v>
      </c>
      <c r="BE127" s="138">
        <v>2.165205717086792</v>
      </c>
      <c r="BF127" s="138">
        <v>2.259145975112915</v>
      </c>
      <c r="BG127" s="138">
        <v>2.1021265983581543</v>
      </c>
      <c r="BH127" s="138">
        <v>2.340927839279175</v>
      </c>
      <c r="BI127" s="138">
        <v>1.9822640419006348</v>
      </c>
      <c r="BJ127" s="138">
        <v>2.005276679992676</v>
      </c>
      <c r="BK127" s="138">
        <v>2.055565595626831</v>
      </c>
      <c r="BL127" s="138">
        <v>2.142191171646118</v>
      </c>
      <c r="BM127" s="138">
        <v>2.0930426120758057</v>
      </c>
      <c r="BN127" s="138">
        <v>2.062344551086426</v>
      </c>
    </row>
    <row r="128" ht="13.5" customHeight="1">
      <c r="A128" s="11" t="s">
        <v>316</v>
      </c>
      <c r="B128" s="11" t="s">
        <v>317</v>
      </c>
      <c r="C128" s="12" t="s">
        <v>83</v>
      </c>
      <c r="D128" s="140">
        <v>0.998270332813262</v>
      </c>
      <c r="E128" s="140">
        <v>0.9922358393669128</v>
      </c>
      <c r="F128" s="140">
        <v>0.8838538527488708</v>
      </c>
      <c r="G128" s="140">
        <v>0.9931532740592957</v>
      </c>
      <c r="H128" s="140">
        <v>1.0</v>
      </c>
      <c r="I128" s="140">
        <v>0.9446672201156616</v>
      </c>
      <c r="J128" s="140">
        <v>0.8304954767227173</v>
      </c>
      <c r="K128" s="140">
        <v>0.9944449067115784</v>
      </c>
      <c r="L128" s="140">
        <v>0.9473819732666016</v>
      </c>
      <c r="M128" s="140">
        <v>0.9927504658699036</v>
      </c>
      <c r="N128" s="140">
        <v>1.0</v>
      </c>
      <c r="O128" s="140">
        <v>0.9984217286109924</v>
      </c>
      <c r="P128" s="140">
        <v>0.9918571710586548</v>
      </c>
      <c r="Q128" s="141"/>
      <c r="R128" s="141"/>
      <c r="S128" s="140">
        <v>1.0</v>
      </c>
      <c r="T128" s="140">
        <v>0.9917424321174622</v>
      </c>
      <c r="U128" s="141"/>
      <c r="V128" s="140">
        <v>1.0</v>
      </c>
      <c r="W128" s="140">
        <v>1.0</v>
      </c>
      <c r="X128" s="140">
        <v>1.0</v>
      </c>
      <c r="Y128" s="140">
        <v>1.0</v>
      </c>
      <c r="Z128" s="140">
        <v>1.0</v>
      </c>
      <c r="AA128" s="140">
        <v>1.0</v>
      </c>
      <c r="AB128" s="140">
        <v>0.9989104866981506</v>
      </c>
      <c r="AC128" s="140">
        <v>1.0</v>
      </c>
      <c r="AD128" s="140">
        <v>0.9849814176559448</v>
      </c>
      <c r="AE128" s="140">
        <v>0.9625803828239441</v>
      </c>
      <c r="AF128" s="140">
        <v>0.9916175603866577</v>
      </c>
      <c r="AG128" s="140">
        <v>0.9791480898857117</v>
      </c>
      <c r="AH128" s="140">
        <v>0.9847294688224792</v>
      </c>
      <c r="AI128" s="140">
        <v>0.9910825490951538</v>
      </c>
      <c r="AJ128" s="140">
        <v>0.999334454536438</v>
      </c>
      <c r="AK128" s="140">
        <v>0.9912599921226501</v>
      </c>
      <c r="AL128" s="140">
        <v>0.9966046810150146</v>
      </c>
      <c r="AM128" s="140">
        <v>0.9654455780982971</v>
      </c>
      <c r="AN128" s="140">
        <v>1.0</v>
      </c>
      <c r="AO128" s="140">
        <v>0.9922582507133484</v>
      </c>
      <c r="AP128" s="140">
        <v>0.9931507110595703</v>
      </c>
      <c r="AQ128" s="140">
        <v>0.9971455335617065</v>
      </c>
      <c r="AR128" s="140">
        <v>0.99140864610672</v>
      </c>
      <c r="AS128" s="140">
        <v>0.9898170828819275</v>
      </c>
      <c r="AT128" s="140">
        <v>0.9537368416786194</v>
      </c>
      <c r="AU128" s="140">
        <v>1.0</v>
      </c>
      <c r="AV128" s="140">
        <v>0.9639882445335388</v>
      </c>
      <c r="AW128" s="140">
        <v>0.980722963809967</v>
      </c>
      <c r="AX128" s="140">
        <v>0.9938262104988098</v>
      </c>
      <c r="AY128" s="140">
        <v>0.9826531410217285</v>
      </c>
      <c r="AZ128" s="140">
        <v>0.9630166888237</v>
      </c>
      <c r="BA128" s="140">
        <v>0.9961472749710083</v>
      </c>
      <c r="BB128" s="140">
        <v>0.9791002869606018</v>
      </c>
      <c r="BC128" s="140">
        <v>1.0</v>
      </c>
      <c r="BD128" s="140">
        <v>0.9592728614807129</v>
      </c>
      <c r="BE128" s="140">
        <v>0.9555426836013794</v>
      </c>
      <c r="BF128" s="140">
        <v>0.9929330348968506</v>
      </c>
      <c r="BG128" s="140">
        <v>1.0</v>
      </c>
      <c r="BH128" s="140">
        <v>0.9613631963729858</v>
      </c>
      <c r="BI128" s="140">
        <v>0.9781330227851868</v>
      </c>
      <c r="BJ128" s="140">
        <v>0.9346457123756409</v>
      </c>
      <c r="BK128" s="140">
        <v>0.9383454322814941</v>
      </c>
      <c r="BL128" s="140">
        <v>0.9926286339759827</v>
      </c>
      <c r="BM128" s="140">
        <v>0.9375</v>
      </c>
      <c r="BN128" s="140">
        <v>0.9930651187896729</v>
      </c>
    </row>
    <row r="129" ht="13.5" customHeight="1">
      <c r="A129" s="11" t="s">
        <v>318</v>
      </c>
      <c r="B129" s="11" t="s">
        <v>319</v>
      </c>
      <c r="C129" s="12" t="s">
        <v>83</v>
      </c>
      <c r="D129" s="140">
        <v>0.5736182332038879</v>
      </c>
      <c r="E129" s="140">
        <v>0.2664729356765747</v>
      </c>
      <c r="F129" s="140">
        <v>0.39241066575050354</v>
      </c>
      <c r="G129" s="140">
        <v>0.2921500504016876</v>
      </c>
      <c r="H129" s="140">
        <v>0.42548859119415283</v>
      </c>
      <c r="I129" s="140">
        <v>0.4030657708644867</v>
      </c>
      <c r="J129" s="140">
        <v>0.253797322511673</v>
      </c>
      <c r="K129" s="140">
        <v>0.5224730372428894</v>
      </c>
      <c r="L129" s="140">
        <v>0.5273557305335999</v>
      </c>
      <c r="M129" s="140">
        <v>0.24211159348487854</v>
      </c>
      <c r="N129" s="140">
        <v>0.3001626431941986</v>
      </c>
      <c r="O129" s="140">
        <v>0.10953465849161148</v>
      </c>
      <c r="P129" s="140">
        <v>0.3965276777744293</v>
      </c>
      <c r="Q129" s="141"/>
      <c r="R129" s="141"/>
      <c r="S129" s="140">
        <v>0.11041110754013062</v>
      </c>
      <c r="T129" s="140">
        <v>0.28530821204185486</v>
      </c>
      <c r="U129" s="141"/>
      <c r="V129" s="140">
        <v>0.5279672145843506</v>
      </c>
      <c r="W129" s="140">
        <v>0.3497186005115509</v>
      </c>
      <c r="X129" s="140">
        <v>0.28519362211227417</v>
      </c>
      <c r="Y129" s="140">
        <v>0.21050672233104706</v>
      </c>
      <c r="Z129" s="140">
        <v>0.41863349080085754</v>
      </c>
      <c r="AA129" s="140">
        <v>0.09959845244884491</v>
      </c>
      <c r="AB129" s="140">
        <v>0.3690957725048065</v>
      </c>
      <c r="AC129" s="140">
        <v>0.18949060142040253</v>
      </c>
      <c r="AD129" s="140">
        <v>0.05276719853281975</v>
      </c>
      <c r="AE129" s="140">
        <v>0.18658752739429474</v>
      </c>
      <c r="AF129" s="140">
        <v>0.418489545583725</v>
      </c>
      <c r="AG129" s="140">
        <v>0.26804786920547485</v>
      </c>
      <c r="AH129" s="140">
        <v>0.30778995156288147</v>
      </c>
      <c r="AI129" s="140">
        <v>0.2624462842941284</v>
      </c>
      <c r="AJ129" s="140">
        <v>0.2081788033246994</v>
      </c>
      <c r="AK129" s="140">
        <v>0.14618995785713196</v>
      </c>
      <c r="AL129" s="140">
        <v>0.21926742792129517</v>
      </c>
      <c r="AM129" s="140">
        <v>0.25600874423980713</v>
      </c>
      <c r="AN129" s="140">
        <v>0.07744674384593964</v>
      </c>
      <c r="AO129" s="140">
        <v>0.1875</v>
      </c>
      <c r="AP129" s="140">
        <v>0.07092366367578506</v>
      </c>
      <c r="AQ129" s="140">
        <v>0.2878395915031433</v>
      </c>
      <c r="AR129" s="140">
        <v>0.20610736310482025</v>
      </c>
      <c r="AS129" s="140">
        <v>0.5067755579948425</v>
      </c>
      <c r="AT129" s="140">
        <v>0.22283297777175903</v>
      </c>
      <c r="AU129" s="140">
        <v>0.23090288043022156</v>
      </c>
      <c r="AV129" s="140">
        <v>0.27266576886177063</v>
      </c>
      <c r="AW129" s="140">
        <v>0.10035189986228943</v>
      </c>
      <c r="AX129" s="140">
        <v>0.1054057627916336</v>
      </c>
      <c r="AY129" s="140">
        <v>0.09844330698251724</v>
      </c>
      <c r="AZ129" s="140">
        <v>0.03469333052635193</v>
      </c>
      <c r="BA129" s="140">
        <v>0.30070623755455017</v>
      </c>
      <c r="BB129" s="140">
        <v>0.045867662876844406</v>
      </c>
      <c r="BC129" s="140">
        <v>0.07356733828783035</v>
      </c>
      <c r="BD129" s="140">
        <v>0.024917835369706154</v>
      </c>
      <c r="BE129" s="140">
        <v>0.06352940201759338</v>
      </c>
      <c r="BF129" s="140">
        <v>0.10728470981121063</v>
      </c>
      <c r="BG129" s="140">
        <v>0.14147384464740753</v>
      </c>
      <c r="BH129" s="140">
        <v>0.022368859499692917</v>
      </c>
      <c r="BI129" s="140">
        <v>0.07938151806592941</v>
      </c>
      <c r="BJ129" s="140">
        <v>0.15896780788898468</v>
      </c>
      <c r="BK129" s="140">
        <v>0.07770185172557831</v>
      </c>
      <c r="BL129" s="140">
        <v>0.05851930007338524</v>
      </c>
      <c r="BM129" s="140">
        <v>0.02711465023458004</v>
      </c>
      <c r="BN129" s="140">
        <v>0.10150427371263504</v>
      </c>
    </row>
    <row r="130" ht="13.5" customHeight="1">
      <c r="A130" s="11" t="s">
        <v>320</v>
      </c>
      <c r="B130" s="11" t="s">
        <v>321</v>
      </c>
      <c r="C130" s="12" t="s">
        <v>322</v>
      </c>
      <c r="D130" s="134">
        <v>3.423466920852661</v>
      </c>
      <c r="E130" s="134">
        <v>3.344447374343872</v>
      </c>
      <c r="F130" s="134">
        <v>2.358241319656372</v>
      </c>
      <c r="G130" s="134">
        <v>3.485074043273926</v>
      </c>
      <c r="H130" s="134">
        <v>3.3293938636779785</v>
      </c>
      <c r="I130" s="134">
        <v>3.1479103565216064</v>
      </c>
      <c r="J130" s="134">
        <v>2.6486775875091553</v>
      </c>
      <c r="K130" s="134">
        <v>3.12119722366333</v>
      </c>
      <c r="L130" s="134">
        <v>2.824100971221924</v>
      </c>
      <c r="M130" s="134">
        <v>3.1089513301849365</v>
      </c>
      <c r="N130" s="134">
        <v>3.1720635890960693</v>
      </c>
      <c r="O130" s="134">
        <v>3.422435998916626</v>
      </c>
      <c r="P130" s="134">
        <v>3.1865272521972656</v>
      </c>
      <c r="Q130" s="135"/>
      <c r="R130" s="135"/>
      <c r="S130" s="134">
        <v>3.321903944015503</v>
      </c>
      <c r="T130" s="134">
        <v>3.4202804565429688</v>
      </c>
      <c r="U130" s="135"/>
      <c r="V130" s="134">
        <v>3.3758907318115234</v>
      </c>
      <c r="W130" s="134">
        <v>3.5533533096313477</v>
      </c>
      <c r="X130" s="134">
        <v>3.2445461750030518</v>
      </c>
      <c r="Y130" s="134">
        <v>3.4632272720336914</v>
      </c>
      <c r="Z130" s="134">
        <v>3.433554172515869</v>
      </c>
      <c r="AA130" s="134">
        <v>3.478715419769287</v>
      </c>
      <c r="AB130" s="134">
        <v>3.436410903930664</v>
      </c>
      <c r="AC130" s="134">
        <v>3.406290054321289</v>
      </c>
      <c r="AD130" s="134">
        <v>3.2765960693359375</v>
      </c>
      <c r="AE130" s="134">
        <v>3.354666233062744</v>
      </c>
      <c r="AF130" s="134">
        <v>3.311522960662842</v>
      </c>
      <c r="AG130" s="134">
        <v>3.28367018699646</v>
      </c>
      <c r="AH130" s="134">
        <v>3.5008950233459473</v>
      </c>
      <c r="AI130" s="134">
        <v>3.46968674659729</v>
      </c>
      <c r="AJ130" s="134">
        <v>3.4123644828796387</v>
      </c>
      <c r="AK130" s="134">
        <v>3.164552688598633</v>
      </c>
      <c r="AL130" s="134">
        <v>3.340052366256714</v>
      </c>
      <c r="AM130" s="134">
        <v>3.212103843688965</v>
      </c>
      <c r="AN130" s="134">
        <v>3.2803077697753906</v>
      </c>
      <c r="AO130" s="134">
        <v>2.6819708347320557</v>
      </c>
      <c r="AP130" s="134">
        <v>3.365445137023926</v>
      </c>
      <c r="AQ130" s="134">
        <v>3.3505403995513916</v>
      </c>
      <c r="AR130" s="134">
        <v>3.382032632827759</v>
      </c>
      <c r="AS130" s="134">
        <v>3.374711036682129</v>
      </c>
      <c r="AT130" s="134">
        <v>3.212028980255127</v>
      </c>
      <c r="AU130" s="134">
        <v>3.4740779399871826</v>
      </c>
      <c r="AV130" s="134">
        <v>3.3158769607543945</v>
      </c>
      <c r="AW130" s="134">
        <v>3.445289373397827</v>
      </c>
      <c r="AX130" s="134">
        <v>3.585859775543213</v>
      </c>
      <c r="AY130" s="134">
        <v>3.465095281600952</v>
      </c>
      <c r="AZ130" s="134">
        <v>3.6553566455841064</v>
      </c>
      <c r="BA130" s="134">
        <v>3.6599173545837402</v>
      </c>
      <c r="BB130" s="134">
        <v>3.3049392700195312</v>
      </c>
      <c r="BC130" s="134">
        <v>3.217317819595337</v>
      </c>
      <c r="BD130" s="134">
        <v>3.4068336486816406</v>
      </c>
      <c r="BE130" s="134">
        <v>3.5073273181915283</v>
      </c>
      <c r="BF130" s="134">
        <v>3.4077584743499756</v>
      </c>
      <c r="BG130" s="134">
        <v>3.3766977787017822</v>
      </c>
      <c r="BH130" s="134">
        <v>3.539520740509033</v>
      </c>
      <c r="BI130" s="134">
        <v>3.2237284183502197</v>
      </c>
      <c r="BJ130" s="134">
        <v>3.2819411754608154</v>
      </c>
      <c r="BK130" s="134">
        <v>3.269167900085449</v>
      </c>
      <c r="BL130" s="134">
        <v>3.403940200805664</v>
      </c>
      <c r="BM130" s="134">
        <v>3.478684186935425</v>
      </c>
      <c r="BN130" s="134">
        <v>3.3887317180633545</v>
      </c>
    </row>
    <row r="131" ht="13.5" customHeight="1">
      <c r="A131" s="11" t="s">
        <v>323</v>
      </c>
      <c r="B131" s="11" t="s">
        <v>324</v>
      </c>
      <c r="C131" s="12" t="s">
        <v>262</v>
      </c>
      <c r="D131" s="134">
        <v>3.807300090789795</v>
      </c>
      <c r="E131" s="134">
        <v>2.0049445629119873</v>
      </c>
      <c r="F131" s="134">
        <v>1.9466190338134766</v>
      </c>
      <c r="G131" s="134">
        <v>1.7724781036376953</v>
      </c>
      <c r="H131" s="134">
        <v>2.8484385013580322</v>
      </c>
      <c r="I131" s="134">
        <v>2.555082321166992</v>
      </c>
      <c r="J131" s="134">
        <v>1.50229012966156</v>
      </c>
      <c r="K131" s="134">
        <v>2.094763994216919</v>
      </c>
      <c r="L131" s="134">
        <v>2.4592654705047607</v>
      </c>
      <c r="M131" s="134">
        <v>1.703269124031067</v>
      </c>
      <c r="N131" s="134">
        <v>1.84757399559021</v>
      </c>
      <c r="O131" s="134">
        <v>2.9453299045562744</v>
      </c>
      <c r="P131" s="134">
        <v>2.575023651123047</v>
      </c>
      <c r="Q131" s="135"/>
      <c r="R131" s="135"/>
      <c r="S131" s="134">
        <v>2.8149352073669434</v>
      </c>
      <c r="T131" s="134">
        <v>3.59706449508667</v>
      </c>
      <c r="U131" s="135"/>
      <c r="V131" s="134">
        <v>2.6185190677642822</v>
      </c>
      <c r="W131" s="134">
        <v>3.4371132850646973</v>
      </c>
      <c r="X131" s="134">
        <v>3.105323314666748</v>
      </c>
      <c r="Y131" s="134">
        <v>3.5109639167785645</v>
      </c>
      <c r="Z131" s="134">
        <v>2.6075615882873535</v>
      </c>
      <c r="AA131" s="134">
        <v>2.6295182704925537</v>
      </c>
      <c r="AB131" s="134">
        <v>2.674644708633423</v>
      </c>
      <c r="AC131" s="134">
        <v>2.780942916870117</v>
      </c>
      <c r="AD131" s="134">
        <v>2.711777925491333</v>
      </c>
      <c r="AE131" s="134">
        <v>2.750439405441284</v>
      </c>
      <c r="AF131" s="134">
        <v>2.860241413116455</v>
      </c>
      <c r="AG131" s="134">
        <v>2.64687180519104</v>
      </c>
      <c r="AH131" s="134">
        <v>3.017611265182495</v>
      </c>
      <c r="AI131" s="134">
        <v>3.840463399887085</v>
      </c>
      <c r="AJ131" s="134">
        <v>2.812429904937744</v>
      </c>
      <c r="AK131" s="134">
        <v>1.9495033025741577</v>
      </c>
      <c r="AL131" s="134">
        <v>2.1947519779205322</v>
      </c>
      <c r="AM131" s="134">
        <v>2.1055288314819336</v>
      </c>
      <c r="AN131" s="134">
        <v>2.8128437995910645</v>
      </c>
      <c r="AO131" s="134">
        <v>2.6324896812438965</v>
      </c>
      <c r="AP131" s="134">
        <v>1.6110800504684448</v>
      </c>
      <c r="AQ131" s="134">
        <v>2.3634870052337646</v>
      </c>
      <c r="AR131" s="134">
        <v>1.9980380535125732</v>
      </c>
      <c r="AS131" s="134">
        <v>1.8326681852340698</v>
      </c>
      <c r="AT131" s="134">
        <v>1.5534590482711792</v>
      </c>
      <c r="AU131" s="134">
        <v>2.1694083213806152</v>
      </c>
      <c r="AV131" s="134">
        <v>2.6187522411346436</v>
      </c>
      <c r="AW131" s="134">
        <v>2.7726564407348633</v>
      </c>
      <c r="AX131" s="134">
        <v>3.312520980834961</v>
      </c>
      <c r="AY131" s="134">
        <v>2.68283748626709</v>
      </c>
      <c r="AZ131" s="134">
        <v>3.0027012825012207</v>
      </c>
      <c r="BA131" s="134">
        <v>3.5419538021087646</v>
      </c>
      <c r="BB131" s="134">
        <v>2.7063844203948975</v>
      </c>
      <c r="BC131" s="134">
        <v>2.013047218322754</v>
      </c>
      <c r="BD131" s="134">
        <v>2.285781145095825</v>
      </c>
      <c r="BE131" s="134">
        <v>2.8631062507629395</v>
      </c>
      <c r="BF131" s="134">
        <v>3.1127514839172363</v>
      </c>
      <c r="BG131" s="134">
        <v>1.7487508058547974</v>
      </c>
      <c r="BH131" s="134">
        <v>3.635178804397583</v>
      </c>
      <c r="BI131" s="134">
        <v>2.022993564605713</v>
      </c>
      <c r="BJ131" s="134">
        <v>1.7230502367019653</v>
      </c>
      <c r="BK131" s="134">
        <v>2.2040488719940186</v>
      </c>
      <c r="BL131" s="134">
        <v>2.5119590759277344</v>
      </c>
      <c r="BM131" s="134">
        <v>2.0792226791381836</v>
      </c>
      <c r="BN131" s="134">
        <v>2.1072311401367188</v>
      </c>
    </row>
    <row r="132" ht="12.0" customHeight="1">
      <c r="A132" s="11" t="s">
        <v>325</v>
      </c>
      <c r="B132" s="11" t="s">
        <v>326</v>
      </c>
      <c r="C132" s="12" t="s">
        <v>83</v>
      </c>
      <c r="D132" s="140">
        <v>0.9332588911056519</v>
      </c>
      <c r="E132" s="140">
        <v>0.424787700176239</v>
      </c>
      <c r="F132" s="140">
        <v>0.3376561403274536</v>
      </c>
      <c r="G132" s="140">
        <v>0.3664201498031616</v>
      </c>
      <c r="H132" s="140">
        <v>0.5082209706306458</v>
      </c>
      <c r="I132" s="140">
        <v>0.5757771134376526</v>
      </c>
      <c r="J132" s="140">
        <v>0.1424814760684967</v>
      </c>
      <c r="K132" s="140">
        <v>0.4797017574310303</v>
      </c>
      <c r="L132" s="140">
        <v>0.507217288017273</v>
      </c>
      <c r="M132" s="140">
        <v>0.3893359899520874</v>
      </c>
      <c r="N132" s="140">
        <v>0.1939530223608017</v>
      </c>
      <c r="O132" s="140">
        <v>0.38999757170677185</v>
      </c>
      <c r="P132" s="140">
        <v>0.5179123878479004</v>
      </c>
      <c r="Q132" s="141"/>
      <c r="R132" s="141"/>
      <c r="S132" s="140">
        <v>0.6178664565086365</v>
      </c>
      <c r="T132" s="140">
        <v>0.8593428134918213</v>
      </c>
      <c r="U132" s="141"/>
      <c r="V132" s="140">
        <v>0.8019105792045593</v>
      </c>
      <c r="W132" s="140">
        <v>0.8722608089447021</v>
      </c>
      <c r="X132" s="140">
        <v>0.7143958210945129</v>
      </c>
      <c r="Y132" s="140">
        <v>0.911745548248291</v>
      </c>
      <c r="Z132" s="140">
        <v>0.5601674914360046</v>
      </c>
      <c r="AA132" s="140">
        <v>0.6947644352912903</v>
      </c>
      <c r="AB132" s="140">
        <v>0.7320388555526733</v>
      </c>
      <c r="AC132" s="140">
        <v>0.5303345918655396</v>
      </c>
      <c r="AD132" s="140">
        <v>0.44929832220077515</v>
      </c>
      <c r="AE132" s="140">
        <v>0.7224375605583191</v>
      </c>
      <c r="AF132" s="140">
        <v>0.5578711628913879</v>
      </c>
      <c r="AG132" s="140">
        <v>0.45090046525001526</v>
      </c>
      <c r="AH132" s="140">
        <v>0.9813184142112732</v>
      </c>
      <c r="AI132" s="140">
        <v>0.9835125803947449</v>
      </c>
      <c r="AJ132" s="140">
        <v>0.5459985136985779</v>
      </c>
      <c r="AK132" s="140">
        <v>0.2577047348022461</v>
      </c>
      <c r="AL132" s="140">
        <v>0.3033105432987213</v>
      </c>
      <c r="AM132" s="140">
        <v>0.562508761882782</v>
      </c>
      <c r="AN132" s="140">
        <v>0.7981063723564148</v>
      </c>
      <c r="AO132" s="140">
        <v>0.9608667492866516</v>
      </c>
      <c r="AP132" s="140">
        <v>0.7132120132446289</v>
      </c>
      <c r="AQ132" s="140">
        <v>0.15992170572280884</v>
      </c>
      <c r="AR132" s="140">
        <v>0.17055071890354156</v>
      </c>
      <c r="AS132" s="140">
        <v>0.13768428564071655</v>
      </c>
      <c r="AT132" s="140">
        <v>0.16977596282958984</v>
      </c>
      <c r="AU132" s="140">
        <v>0.22247055172920227</v>
      </c>
      <c r="AV132" s="140">
        <v>0.3007710874080658</v>
      </c>
      <c r="AW132" s="140">
        <v>0.2350441813468933</v>
      </c>
      <c r="AX132" s="140">
        <v>0.7615082859992981</v>
      </c>
      <c r="AY132" s="140">
        <v>0.5605990290641785</v>
      </c>
      <c r="AZ132" s="140">
        <v>0.8072126507759094</v>
      </c>
      <c r="BA132" s="140">
        <v>0.919333815574646</v>
      </c>
      <c r="BB132" s="140">
        <v>0.37713438272476196</v>
      </c>
      <c r="BC132" s="140">
        <v>0.803325891494751</v>
      </c>
      <c r="BD132" s="140">
        <v>0.4924584627151489</v>
      </c>
      <c r="BE132" s="140">
        <v>0.6733388304710388</v>
      </c>
      <c r="BF132" s="140">
        <v>0.9037255644798279</v>
      </c>
      <c r="BG132" s="140">
        <v>0.8488430976867676</v>
      </c>
      <c r="BH132" s="140">
        <v>0.8845940232276917</v>
      </c>
      <c r="BI132" s="140">
        <v>0.5880162119865417</v>
      </c>
      <c r="BJ132" s="140">
        <v>0.7883815765380859</v>
      </c>
      <c r="BK132" s="140">
        <v>0.6655417680740356</v>
      </c>
      <c r="BL132" s="140">
        <v>0.7186838388442993</v>
      </c>
      <c r="BM132" s="140">
        <v>0.6980732679367065</v>
      </c>
      <c r="BN132" s="140">
        <v>0.6492891907691956</v>
      </c>
    </row>
    <row r="133" ht="13.5" customHeight="1">
      <c r="A133" s="11" t="s">
        <v>327</v>
      </c>
      <c r="B133" s="11" t="s">
        <v>328</v>
      </c>
      <c r="C133" s="12" t="s">
        <v>83</v>
      </c>
      <c r="D133" s="140">
        <v>0.008947928436100483</v>
      </c>
      <c r="E133" s="140">
        <v>0.10869798064231873</v>
      </c>
      <c r="F133" s="140">
        <v>0.021560436114668846</v>
      </c>
      <c r="G133" s="140">
        <v>0.006846730597317219</v>
      </c>
      <c r="H133" s="140">
        <v>0.0</v>
      </c>
      <c r="I133" s="140">
        <v>0.006916601210832596</v>
      </c>
      <c r="J133" s="140">
        <v>0.0</v>
      </c>
      <c r="K133" s="140">
        <v>0.005555065348744392</v>
      </c>
      <c r="L133" s="140">
        <v>0.023946236819028854</v>
      </c>
      <c r="M133" s="140">
        <v>0.0</v>
      </c>
      <c r="N133" s="140">
        <v>0.0334722176194191</v>
      </c>
      <c r="O133" s="140">
        <v>0.004387762863188982</v>
      </c>
      <c r="P133" s="140">
        <v>0.015209682285785675</v>
      </c>
      <c r="Q133" s="141"/>
      <c r="R133" s="141"/>
      <c r="S133" s="140">
        <v>0.04205748066306114</v>
      </c>
      <c r="T133" s="140">
        <v>0.0</v>
      </c>
      <c r="U133" s="141"/>
      <c r="V133" s="140">
        <v>0.03621836006641388</v>
      </c>
      <c r="W133" s="140">
        <v>0.0525984913110733</v>
      </c>
      <c r="X133" s="140">
        <v>0.13275808095932007</v>
      </c>
      <c r="Y133" s="140">
        <v>0.05148177966475487</v>
      </c>
      <c r="Z133" s="140">
        <v>0.33519354462623596</v>
      </c>
      <c r="AA133" s="140">
        <v>0.3052355647087097</v>
      </c>
      <c r="AB133" s="140">
        <v>0.1520860493183136</v>
      </c>
      <c r="AC133" s="140">
        <v>0.04545149207115173</v>
      </c>
      <c r="AD133" s="140">
        <v>0.18322640657424927</v>
      </c>
      <c r="AE133" s="140">
        <v>0.13471068441867828</v>
      </c>
      <c r="AF133" s="140">
        <v>0.0</v>
      </c>
      <c r="AG133" s="140">
        <v>0.06950627267360687</v>
      </c>
      <c r="AH133" s="140">
        <v>0.0</v>
      </c>
      <c r="AI133" s="140">
        <v>0.0</v>
      </c>
      <c r="AJ133" s="140">
        <v>0.0</v>
      </c>
      <c r="AK133" s="140">
        <v>0.0</v>
      </c>
      <c r="AL133" s="140">
        <v>0.0</v>
      </c>
      <c r="AM133" s="140">
        <v>0.0</v>
      </c>
      <c r="AN133" s="140">
        <v>0.0</v>
      </c>
      <c r="AO133" s="140">
        <v>0.006522204726934433</v>
      </c>
      <c r="AP133" s="140">
        <v>0.006849285680800676</v>
      </c>
      <c r="AQ133" s="140">
        <v>0.0</v>
      </c>
      <c r="AR133" s="140">
        <v>0.0</v>
      </c>
      <c r="AS133" s="140">
        <v>0.07623470574617386</v>
      </c>
      <c r="AT133" s="140">
        <v>0.0</v>
      </c>
      <c r="AU133" s="140">
        <v>0.0</v>
      </c>
      <c r="AV133" s="140">
        <v>0.0</v>
      </c>
      <c r="AW133" s="140">
        <v>0.0</v>
      </c>
      <c r="AX133" s="140">
        <v>0.0</v>
      </c>
      <c r="AY133" s="140">
        <v>0.0021376917138695717</v>
      </c>
      <c r="AZ133" s="140">
        <v>0.0</v>
      </c>
      <c r="BA133" s="140">
        <v>0.0</v>
      </c>
      <c r="BB133" s="140">
        <v>0.014212402515113354</v>
      </c>
      <c r="BC133" s="140">
        <v>0.06405508518218994</v>
      </c>
      <c r="BD133" s="140">
        <v>0.2926316261291504</v>
      </c>
      <c r="BE133" s="140">
        <v>0.01633802242577076</v>
      </c>
      <c r="BF133" s="140">
        <v>0.01413390040397644</v>
      </c>
      <c r="BG133" s="140">
        <v>0.0</v>
      </c>
      <c r="BH133" s="140">
        <v>0.003050451399758458</v>
      </c>
      <c r="BI133" s="140">
        <v>0.11773280054330826</v>
      </c>
      <c r="BJ133" s="140">
        <v>0.08081076294183731</v>
      </c>
      <c r="BK133" s="140">
        <v>0.019426632672548294</v>
      </c>
      <c r="BL133" s="140">
        <v>0.04066789150238037</v>
      </c>
      <c r="BM133" s="140">
        <v>0.04246241971850395</v>
      </c>
      <c r="BN133" s="140">
        <v>0.03098261170089245</v>
      </c>
    </row>
    <row r="134" ht="13.5" customHeight="1">
      <c r="A134" s="19" t="s">
        <v>329</v>
      </c>
      <c r="B134" s="19" t="s">
        <v>330</v>
      </c>
      <c r="C134" s="20" t="s">
        <v>88</v>
      </c>
      <c r="D134" s="138">
        <v>2.024657964706421</v>
      </c>
      <c r="E134" s="138">
        <v>1.9802993535995483</v>
      </c>
      <c r="F134" s="138">
        <v>1.8157304525375366</v>
      </c>
      <c r="G134" s="138">
        <v>1.9057884216308594</v>
      </c>
      <c r="H134" s="138">
        <v>2.0043795108795166</v>
      </c>
      <c r="I134" s="138">
        <v>1.944111943244934</v>
      </c>
      <c r="J134" s="138">
        <v>1.7757841348648071</v>
      </c>
      <c r="K134" s="138">
        <v>1.9236421585083008</v>
      </c>
      <c r="L134" s="138">
        <v>1.8962560892105103</v>
      </c>
      <c r="M134" s="138">
        <v>1.9818562269210815</v>
      </c>
      <c r="N134" s="138">
        <v>2.0203957557678223</v>
      </c>
      <c r="O134" s="138">
        <v>1.9985584020614624</v>
      </c>
      <c r="P134" s="138">
        <v>2.0107853412628174</v>
      </c>
      <c r="Q134" s="139"/>
      <c r="R134" s="139"/>
      <c r="S134" s="138">
        <v>2.0138742923736572</v>
      </c>
      <c r="T134" s="138">
        <v>1.9210748672485352</v>
      </c>
      <c r="U134" s="139"/>
      <c r="V134" s="138">
        <v>1.9068127870559692</v>
      </c>
      <c r="W134" s="138">
        <v>1.9554922580718994</v>
      </c>
      <c r="X134" s="138">
        <v>2.03341007232666</v>
      </c>
      <c r="Y134" s="138">
        <v>1.9557017087936401</v>
      </c>
      <c r="Z134" s="138">
        <v>2.0130836963653564</v>
      </c>
      <c r="AA134" s="138">
        <v>1.9911844730377197</v>
      </c>
      <c r="AB134" s="138">
        <v>2.031911849975586</v>
      </c>
      <c r="AC134" s="138">
        <v>2.055802583694458</v>
      </c>
      <c r="AD134" s="138">
        <v>1.9341213703155518</v>
      </c>
      <c r="AE134" s="138">
        <v>1.987001657485962</v>
      </c>
      <c r="AF134" s="138">
        <v>1.9205524921417236</v>
      </c>
      <c r="AG134" s="138">
        <v>1.8956706523895264</v>
      </c>
      <c r="AH134" s="138">
        <v>2.0316128730773926</v>
      </c>
      <c r="AI134" s="138">
        <v>2.013477087020874</v>
      </c>
      <c r="AJ134" s="138">
        <v>1.9941527843475342</v>
      </c>
      <c r="AK134" s="138">
        <v>1.9719523191452026</v>
      </c>
      <c r="AL134" s="138">
        <v>1.9728425741195679</v>
      </c>
      <c r="AM134" s="138">
        <v>1.8878310918807983</v>
      </c>
      <c r="AN134" s="138">
        <v>1.9248383045196533</v>
      </c>
      <c r="AO134" s="138">
        <v>1.9558444023132324</v>
      </c>
      <c r="AP134" s="138">
        <v>1.921007513999939</v>
      </c>
      <c r="AQ134" s="138">
        <v>1.8861244916915894</v>
      </c>
      <c r="AR134" s="138">
        <v>1.8812922239303589</v>
      </c>
      <c r="AS134" s="138">
        <v>1.9361056089401245</v>
      </c>
      <c r="AT134" s="138">
        <v>1.9290353059768677</v>
      </c>
      <c r="AU134" s="138">
        <v>1.9645142555236816</v>
      </c>
      <c r="AV134" s="138">
        <v>1.908614993095398</v>
      </c>
      <c r="AW134" s="138">
        <v>1.941300630569458</v>
      </c>
      <c r="AX134" s="138">
        <v>1.9566270112991333</v>
      </c>
      <c r="AY134" s="138">
        <v>1.9032127857208252</v>
      </c>
      <c r="AZ134" s="138">
        <v>1.9015005826950073</v>
      </c>
      <c r="BA134" s="138">
        <v>1.8696033954620361</v>
      </c>
      <c r="BB134" s="138">
        <v>1.8618940114974976</v>
      </c>
      <c r="BC134" s="138">
        <v>1.876386284828186</v>
      </c>
      <c r="BD134" s="138">
        <v>1.8493770360946655</v>
      </c>
      <c r="BE134" s="138">
        <v>1.954806923866272</v>
      </c>
      <c r="BF134" s="138">
        <v>1.894171953201294</v>
      </c>
      <c r="BG134" s="138">
        <v>1.901287317276001</v>
      </c>
      <c r="BH134" s="138">
        <v>1.8929110765457153</v>
      </c>
      <c r="BI134" s="138">
        <v>1.8716089725494385</v>
      </c>
      <c r="BJ134" s="138">
        <v>1.9387998580932617</v>
      </c>
      <c r="BK134" s="138">
        <v>1.888023018836975</v>
      </c>
      <c r="BL134" s="138">
        <v>1.8940141201019287</v>
      </c>
      <c r="BM134" s="138">
        <v>1.943699836730957</v>
      </c>
      <c r="BN134" s="138">
        <v>1.91995370388031</v>
      </c>
    </row>
    <row r="135" ht="13.5" customHeight="1">
      <c r="A135" s="11" t="s">
        <v>331</v>
      </c>
      <c r="B135" s="11" t="s">
        <v>332</v>
      </c>
      <c r="C135" s="12" t="s">
        <v>169</v>
      </c>
      <c r="D135" s="134">
        <v>2.483440637588501</v>
      </c>
      <c r="E135" s="134">
        <v>2.473738670349121</v>
      </c>
      <c r="F135" s="134">
        <v>1.9762834310531616</v>
      </c>
      <c r="G135" s="134">
        <v>2.2207438945770264</v>
      </c>
      <c r="H135" s="134">
        <v>2.4244601726531982</v>
      </c>
      <c r="I135" s="134">
        <v>2.3690848350524902</v>
      </c>
      <c r="J135" s="134">
        <v>2.0323703289031982</v>
      </c>
      <c r="K135" s="134">
        <v>2.3203277587890625</v>
      </c>
      <c r="L135" s="134">
        <v>2.2606422901153564</v>
      </c>
      <c r="M135" s="134">
        <v>2.3666775226593018</v>
      </c>
      <c r="N135" s="134">
        <v>2.4376697540283203</v>
      </c>
      <c r="O135" s="134">
        <v>2.455502986907959</v>
      </c>
      <c r="P135" s="134">
        <v>2.4522953033447266</v>
      </c>
      <c r="Q135" s="135"/>
      <c r="R135" s="135"/>
      <c r="S135" s="134">
        <v>2.4064645767211914</v>
      </c>
      <c r="T135" s="134">
        <v>2.272754430770874</v>
      </c>
      <c r="U135" s="135"/>
      <c r="V135" s="134">
        <v>2.289048194885254</v>
      </c>
      <c r="W135" s="134">
        <v>2.310279607772827</v>
      </c>
      <c r="X135" s="134">
        <v>2.462751865386963</v>
      </c>
      <c r="Y135" s="134">
        <v>2.326266050338745</v>
      </c>
      <c r="Z135" s="134">
        <v>2.458280086517334</v>
      </c>
      <c r="AA135" s="134">
        <v>2.3925678730010986</v>
      </c>
      <c r="AB135" s="134">
        <v>2.4969558715820312</v>
      </c>
      <c r="AC135" s="134">
        <v>2.51766300201416</v>
      </c>
      <c r="AD135" s="134">
        <v>2.27770733833313</v>
      </c>
      <c r="AE135" s="134">
        <v>2.428701877593994</v>
      </c>
      <c r="AF135" s="134">
        <v>2.190294027328491</v>
      </c>
      <c r="AG135" s="134">
        <v>2.19730281829834</v>
      </c>
      <c r="AH135" s="134">
        <v>2.5719895362854004</v>
      </c>
      <c r="AI135" s="134">
        <v>2.44848370552063</v>
      </c>
      <c r="AJ135" s="134">
        <v>2.3962433338165283</v>
      </c>
      <c r="AK135" s="134">
        <v>2.402210235595703</v>
      </c>
      <c r="AL135" s="134">
        <v>2.385693073272705</v>
      </c>
      <c r="AM135" s="134">
        <v>2.206129789352417</v>
      </c>
      <c r="AN135" s="134">
        <v>2.312429428100586</v>
      </c>
      <c r="AO135" s="134">
        <v>2.364189386367798</v>
      </c>
      <c r="AP135" s="134">
        <v>2.3216969966888428</v>
      </c>
      <c r="AQ135" s="134">
        <v>2.2919325828552246</v>
      </c>
      <c r="AR135" s="134">
        <v>2.238438606262207</v>
      </c>
      <c r="AS135" s="134">
        <v>2.3110532760620117</v>
      </c>
      <c r="AT135" s="134">
        <v>2.253688097000122</v>
      </c>
      <c r="AU135" s="134">
        <v>2.3847532272338867</v>
      </c>
      <c r="AV135" s="134">
        <v>2.2157888412475586</v>
      </c>
      <c r="AW135" s="134">
        <v>2.387084722518921</v>
      </c>
      <c r="AX135" s="134">
        <v>2.360060453414917</v>
      </c>
      <c r="AY135" s="134">
        <v>2.307548761367798</v>
      </c>
      <c r="AZ135" s="134">
        <v>2.2708475589752197</v>
      </c>
      <c r="BA135" s="134">
        <v>2.2256274223327637</v>
      </c>
      <c r="BB135" s="134">
        <v>2.22428297996521</v>
      </c>
      <c r="BC135" s="134">
        <v>2.200901746749878</v>
      </c>
      <c r="BD135" s="134">
        <v>2.1519148349761963</v>
      </c>
      <c r="BE135" s="134">
        <v>2.416520357131958</v>
      </c>
      <c r="BF135" s="134">
        <v>2.255331516265869</v>
      </c>
      <c r="BG135" s="134">
        <v>2.2789549827575684</v>
      </c>
      <c r="BH135" s="134">
        <v>2.298307180404663</v>
      </c>
      <c r="BI135" s="134">
        <v>2.1613047122955322</v>
      </c>
      <c r="BJ135" s="134">
        <v>2.3351786136627197</v>
      </c>
      <c r="BK135" s="134">
        <v>2.178875684738159</v>
      </c>
      <c r="BL135" s="134">
        <v>2.2398083209991455</v>
      </c>
      <c r="BM135" s="134">
        <v>2.3549623489379883</v>
      </c>
      <c r="BN135" s="134">
        <v>2.2934377193450928</v>
      </c>
    </row>
    <row r="136" ht="13.5" customHeight="1">
      <c r="A136" s="11" t="s">
        <v>333</v>
      </c>
      <c r="B136" s="11" t="s">
        <v>334</v>
      </c>
      <c r="C136" s="12" t="s">
        <v>83</v>
      </c>
      <c r="D136" s="140">
        <v>0.1532590538263321</v>
      </c>
      <c r="E136" s="140">
        <v>0.135229229927063</v>
      </c>
      <c r="F136" s="140">
        <v>-0.019752344116568565</v>
      </c>
      <c r="G136" s="140">
        <v>0.10082532465457916</v>
      </c>
      <c r="H136" s="140">
        <v>0.13140203058719635</v>
      </c>
      <c r="I136" s="140">
        <v>0.0956285148859024</v>
      </c>
      <c r="J136" s="140">
        <v>-0.020360013470053673</v>
      </c>
      <c r="K136" s="140">
        <v>0.005615898407995701</v>
      </c>
      <c r="L136" s="140">
        <v>0.14951874315738678</v>
      </c>
      <c r="M136" s="140">
        <v>0.11157713830471039</v>
      </c>
      <c r="N136" s="140">
        <v>0.12285126000642776</v>
      </c>
      <c r="O136" s="140">
        <v>0.14176103472709656</v>
      </c>
      <c r="P136" s="140">
        <v>0.1693323254585266</v>
      </c>
      <c r="Q136" s="141"/>
      <c r="R136" s="141"/>
      <c r="S136" s="140">
        <v>0.11923903226852417</v>
      </c>
      <c r="T136" s="140">
        <v>0.11918120086193085</v>
      </c>
      <c r="U136" s="141"/>
      <c r="V136" s="140">
        <v>0.22869935631752014</v>
      </c>
      <c r="W136" s="140">
        <v>0.09424048662185669</v>
      </c>
      <c r="X136" s="140">
        <v>0.1951036900281906</v>
      </c>
      <c r="Y136" s="140">
        <v>0.10933616012334824</v>
      </c>
      <c r="Z136" s="140">
        <v>0.28953996300697327</v>
      </c>
      <c r="AA136" s="140">
        <v>0.19491803646087646</v>
      </c>
      <c r="AB136" s="140">
        <v>0.1640710085630417</v>
      </c>
      <c r="AC136" s="140">
        <v>0.25685563683509827</v>
      </c>
      <c r="AD136" s="140">
        <v>0.047047894448041916</v>
      </c>
      <c r="AE136" s="140">
        <v>0.04333394765853882</v>
      </c>
      <c r="AF136" s="140">
        <v>0.09589095413684845</v>
      </c>
      <c r="AG136" s="140">
        <v>0.044663507491350174</v>
      </c>
      <c r="AH136" s="140">
        <v>0.23594924807548523</v>
      </c>
      <c r="AI136" s="140">
        <v>0.09102244675159454</v>
      </c>
      <c r="AJ136" s="140">
        <v>0.20587199926376343</v>
      </c>
      <c r="AK136" s="140">
        <v>0.06338084489107132</v>
      </c>
      <c r="AL136" s="140">
        <v>0.04403696581721306</v>
      </c>
      <c r="AM136" s="140">
        <v>0.07962820678949356</v>
      </c>
      <c r="AN136" s="140">
        <v>0.16893890500068665</v>
      </c>
      <c r="AO136" s="140">
        <v>0.1926984339952469</v>
      </c>
      <c r="AP136" s="140">
        <v>0.09210235625505447</v>
      </c>
      <c r="AQ136" s="140">
        <v>0.058567240834236145</v>
      </c>
      <c r="AR136" s="140">
        <v>0.07332169264554977</v>
      </c>
      <c r="AS136" s="140">
        <v>0.1418405920267105</v>
      </c>
      <c r="AT136" s="140">
        <v>0.10206304490566254</v>
      </c>
      <c r="AU136" s="140">
        <v>0.13560084998607635</v>
      </c>
      <c r="AV136" s="140">
        <v>0.10200624167919159</v>
      </c>
      <c r="AW136" s="140">
        <v>0.078125</v>
      </c>
      <c r="AX136" s="140">
        <v>0.1378534436225891</v>
      </c>
      <c r="AY136" s="140">
        <v>0.16805380582809448</v>
      </c>
      <c r="AZ136" s="140">
        <v>0.10627583414316177</v>
      </c>
      <c r="BA136" s="140">
        <v>0.10646326094865799</v>
      </c>
      <c r="BB136" s="140">
        <v>0.06838212162256241</v>
      </c>
      <c r="BC136" s="140">
        <v>0.10828991234302521</v>
      </c>
      <c r="BD136" s="140">
        <v>0.027325544506311417</v>
      </c>
      <c r="BE136" s="140">
        <v>0.12071247398853302</v>
      </c>
      <c r="BF136" s="140">
        <v>0.16235040128231049</v>
      </c>
      <c r="BG136" s="140">
        <v>0.11765268445014954</v>
      </c>
      <c r="BH136" s="140">
        <v>0.12150713056325912</v>
      </c>
      <c r="BI136" s="140">
        <v>0.1366334855556488</v>
      </c>
      <c r="BJ136" s="140">
        <v>0.1020469143986702</v>
      </c>
      <c r="BK136" s="140">
        <v>-0.012885579839348793</v>
      </c>
      <c r="BL136" s="140">
        <v>0.14519357681274414</v>
      </c>
      <c r="BM136" s="140">
        <v>0.09576220065355301</v>
      </c>
      <c r="BN136" s="140">
        <v>0.1414918750524521</v>
      </c>
    </row>
    <row r="137" ht="13.5" customHeight="1">
      <c r="A137" s="11" t="s">
        <v>335</v>
      </c>
      <c r="B137" s="11" t="s">
        <v>336</v>
      </c>
      <c r="C137" s="12" t="s">
        <v>83</v>
      </c>
      <c r="D137" s="134">
        <v>3.4127750396728516</v>
      </c>
      <c r="E137" s="134">
        <v>1.6607890129089355</v>
      </c>
      <c r="F137" s="134">
        <v>5.3036699295043945</v>
      </c>
      <c r="G137" s="134">
        <v>7.5416741371154785</v>
      </c>
      <c r="H137" s="134">
        <v>2.8776986598968506</v>
      </c>
      <c r="I137" s="134">
        <v>7.773698329925537</v>
      </c>
      <c r="J137" s="134">
        <v>19.8851261138916</v>
      </c>
      <c r="K137" s="134">
        <v>13.023148536682129</v>
      </c>
      <c r="L137" s="134">
        <v>16.921422958374023</v>
      </c>
      <c r="M137" s="134">
        <v>8.800700187683105</v>
      </c>
      <c r="N137" s="134">
        <v>2.9491488933563232</v>
      </c>
      <c r="O137" s="134">
        <v>4.428226947784424</v>
      </c>
      <c r="P137" s="134">
        <v>0.8142816424369812</v>
      </c>
      <c r="Q137" s="135"/>
      <c r="R137" s="135"/>
      <c r="S137" s="134">
        <v>2.2234151363372803</v>
      </c>
      <c r="T137" s="134">
        <v>2.220903158187866</v>
      </c>
      <c r="U137" s="135"/>
      <c r="V137" s="134">
        <v>5.132310390472412</v>
      </c>
      <c r="W137" s="134">
        <v>3.7983415126800537</v>
      </c>
      <c r="X137" s="134">
        <v>4.527782917022705</v>
      </c>
      <c r="Y137" s="134">
        <v>3.8604540824890137</v>
      </c>
      <c r="Z137" s="134">
        <v>4.503352165222168</v>
      </c>
      <c r="AA137" s="134">
        <v>6.517016410827637</v>
      </c>
      <c r="AB137" s="134">
        <v>2.281611919403076</v>
      </c>
      <c r="AC137" s="134">
        <v>3.366356134414673</v>
      </c>
      <c r="AD137" s="134">
        <v>9.120384216308594</v>
      </c>
      <c r="AE137" s="134">
        <v>5.3044633865356445</v>
      </c>
      <c r="AF137" s="134">
        <v>3.5655553340911865</v>
      </c>
      <c r="AG137" s="134">
        <v>18.921045303344727</v>
      </c>
      <c r="AH137" s="134">
        <v>2.4313817024230957</v>
      </c>
      <c r="AI137" s="134">
        <v>2.7581253051757812</v>
      </c>
      <c r="AJ137" s="134">
        <v>4.567506790161133</v>
      </c>
      <c r="AK137" s="134">
        <v>8.311042785644531</v>
      </c>
      <c r="AL137" s="134">
        <v>3.650881767272949</v>
      </c>
      <c r="AM137" s="134">
        <v>14.122316360473633</v>
      </c>
      <c r="AN137" s="134">
        <v>11.052827835083008</v>
      </c>
      <c r="AO137" s="134">
        <v>3.2611024379730225</v>
      </c>
      <c r="AP137" s="134">
        <v>9.677412033081055</v>
      </c>
      <c r="AQ137" s="134">
        <v>12.323854446411133</v>
      </c>
      <c r="AR137" s="134">
        <v>16.817415237426758</v>
      </c>
      <c r="AS137" s="134">
        <v>2.3893723487854004</v>
      </c>
      <c r="AT137" s="134">
        <v>10.536956787109375</v>
      </c>
      <c r="AU137" s="134">
        <v>5.4964752197265625</v>
      </c>
      <c r="AV137" s="134">
        <v>14.567154884338379</v>
      </c>
      <c r="AW137" s="134">
        <v>11.912358283996582</v>
      </c>
      <c r="AX137" s="134">
        <v>5.400904178619385</v>
      </c>
      <c r="AY137" s="134">
        <v>10.82140827178955</v>
      </c>
      <c r="AZ137" s="134">
        <v>11.437222480773926</v>
      </c>
      <c r="BA137" s="134">
        <v>6.444754600524902</v>
      </c>
      <c r="BB137" s="134">
        <v>9.420660972595215</v>
      </c>
      <c r="BC137" s="134">
        <v>6.829909324645996</v>
      </c>
      <c r="BD137" s="134">
        <v>11.656347274780273</v>
      </c>
      <c r="BE137" s="134">
        <v>7.078706741333008</v>
      </c>
      <c r="BF137" s="134">
        <v>4.083987712860107</v>
      </c>
      <c r="BG137" s="134">
        <v>11.905807495117188</v>
      </c>
      <c r="BH137" s="134">
        <v>6.121933937072754</v>
      </c>
      <c r="BI137" s="134">
        <v>6.104104042053223</v>
      </c>
      <c r="BJ137" s="134">
        <v>4.9894609451293945</v>
      </c>
      <c r="BK137" s="134">
        <v>5.236601829528809</v>
      </c>
      <c r="BL137" s="134">
        <v>5.009751796722412</v>
      </c>
      <c r="BM137" s="134">
        <v>7.959586143493652</v>
      </c>
      <c r="BN137" s="134">
        <v>12.122393608093262</v>
      </c>
    </row>
    <row r="138" ht="13.5" customHeight="1">
      <c r="A138" s="11" t="s">
        <v>337</v>
      </c>
      <c r="B138" s="11" t="s">
        <v>338</v>
      </c>
      <c r="C138" s="12" t="s">
        <v>169</v>
      </c>
      <c r="D138" s="134">
        <v>2.5094809532165527</v>
      </c>
      <c r="E138" s="134">
        <v>2.3888728618621826</v>
      </c>
      <c r="F138" s="134">
        <v>2.1234889030456543</v>
      </c>
      <c r="G138" s="134">
        <v>2.317380428314209</v>
      </c>
      <c r="H138" s="134">
        <v>2.4450149536132812</v>
      </c>
      <c r="I138" s="134">
        <v>2.36173415184021</v>
      </c>
      <c r="J138" s="134">
        <v>2.126723051071167</v>
      </c>
      <c r="K138" s="134">
        <v>2.4232184886932373</v>
      </c>
      <c r="L138" s="134">
        <v>2.3469512462615967</v>
      </c>
      <c r="M138" s="134">
        <v>2.4634876251220703</v>
      </c>
      <c r="N138" s="134">
        <v>2.5587120056152344</v>
      </c>
      <c r="O138" s="134">
        <v>2.448543071746826</v>
      </c>
      <c r="P138" s="134">
        <v>2.435558557510376</v>
      </c>
      <c r="Q138" s="135"/>
      <c r="R138" s="135"/>
      <c r="S138" s="134">
        <v>2.514019250869751</v>
      </c>
      <c r="T138" s="134">
        <v>2.2986929416656494</v>
      </c>
      <c r="U138" s="135"/>
      <c r="V138" s="134">
        <v>2.172161102294922</v>
      </c>
      <c r="W138" s="134">
        <v>2.3395884037017822</v>
      </c>
      <c r="X138" s="134">
        <v>2.522965431213379</v>
      </c>
      <c r="Y138" s="134">
        <v>2.395204544067383</v>
      </c>
      <c r="Z138" s="134">
        <v>2.5033135414123535</v>
      </c>
      <c r="AA138" s="134">
        <v>2.4437716007232666</v>
      </c>
      <c r="AB138" s="134">
        <v>2.503108501434326</v>
      </c>
      <c r="AC138" s="134">
        <v>2.6038355827331543</v>
      </c>
      <c r="AD138" s="134">
        <v>2.3726513385772705</v>
      </c>
      <c r="AE138" s="134">
        <v>2.3961374759674072</v>
      </c>
      <c r="AF138" s="134">
        <v>2.3131513595581055</v>
      </c>
      <c r="AG138" s="134">
        <v>2.3309080600738525</v>
      </c>
      <c r="AH138" s="134">
        <v>2.4639060497283936</v>
      </c>
      <c r="AI138" s="134">
        <v>2.4892632961273193</v>
      </c>
      <c r="AJ138" s="134">
        <v>2.4953413009643555</v>
      </c>
      <c r="AK138" s="134">
        <v>2.4684150218963623</v>
      </c>
      <c r="AL138" s="134">
        <v>2.4417343139648438</v>
      </c>
      <c r="AM138" s="134">
        <v>2.2788472175598145</v>
      </c>
      <c r="AN138" s="134">
        <v>2.3741648197174072</v>
      </c>
      <c r="AO138" s="134">
        <v>2.3319251537323</v>
      </c>
      <c r="AP138" s="134">
        <v>2.384887218475342</v>
      </c>
      <c r="AQ138" s="134">
        <v>2.3144748210906982</v>
      </c>
      <c r="AR138" s="134">
        <v>2.31681227684021</v>
      </c>
      <c r="AS138" s="134">
        <v>2.347825050354004</v>
      </c>
      <c r="AT138" s="134">
        <v>2.340627431869507</v>
      </c>
      <c r="AU138" s="134">
        <v>2.4013190269470215</v>
      </c>
      <c r="AV138" s="134">
        <v>2.368245840072632</v>
      </c>
      <c r="AW138" s="134">
        <v>2.313854694366455</v>
      </c>
      <c r="AX138" s="134">
        <v>2.3955061435699463</v>
      </c>
      <c r="AY138" s="134">
        <v>2.2761647701263428</v>
      </c>
      <c r="AZ138" s="134">
        <v>2.2753121852874756</v>
      </c>
      <c r="BA138" s="134">
        <v>2.1832194328308105</v>
      </c>
      <c r="BB138" s="134">
        <v>2.188619375228882</v>
      </c>
      <c r="BC138" s="134">
        <v>2.271298408508301</v>
      </c>
      <c r="BD138" s="134">
        <v>2.173099994659424</v>
      </c>
      <c r="BE138" s="134">
        <v>2.367506265640259</v>
      </c>
      <c r="BF138" s="134">
        <v>2.2051210403442383</v>
      </c>
      <c r="BG138" s="134">
        <v>2.315046548843384</v>
      </c>
      <c r="BH138" s="134">
        <v>2.1441712379455566</v>
      </c>
      <c r="BI138" s="134">
        <v>2.1842806339263916</v>
      </c>
      <c r="BJ138" s="134">
        <v>2.354618549346924</v>
      </c>
      <c r="BK138" s="134">
        <v>2.2299835681915283</v>
      </c>
      <c r="BL138" s="134">
        <v>2.2009687423706055</v>
      </c>
      <c r="BM138" s="134">
        <v>2.333453893661499</v>
      </c>
      <c r="BN138" s="134">
        <v>2.3568787574768066</v>
      </c>
    </row>
    <row r="139" ht="13.5" customHeight="1">
      <c r="A139" s="11" t="s">
        <v>339</v>
      </c>
      <c r="B139" s="11" t="s">
        <v>340</v>
      </c>
      <c r="C139" s="12" t="s">
        <v>169</v>
      </c>
      <c r="D139" s="134">
        <v>2.2806801795959473</v>
      </c>
      <c r="E139" s="134">
        <v>2.117292642593384</v>
      </c>
      <c r="F139" s="134">
        <v>1.8419983386993408</v>
      </c>
      <c r="G139" s="134">
        <v>1.9977256059646606</v>
      </c>
      <c r="H139" s="134">
        <v>2.2790441513061523</v>
      </c>
      <c r="I139" s="134">
        <v>2.031418800354004</v>
      </c>
      <c r="J139" s="134">
        <v>1.6368564367294312</v>
      </c>
      <c r="K139" s="134">
        <v>1.9817476272583008</v>
      </c>
      <c r="L139" s="134">
        <v>1.9085495471954346</v>
      </c>
      <c r="M139" s="134">
        <v>2.21875</v>
      </c>
      <c r="N139" s="134">
        <v>2.2669317722320557</v>
      </c>
      <c r="O139" s="134">
        <v>2.201437473297119</v>
      </c>
      <c r="P139" s="134">
        <v>2.2645578384399414</v>
      </c>
      <c r="Q139" s="135"/>
      <c r="R139" s="135"/>
      <c r="S139" s="134">
        <v>2.2906720638275146</v>
      </c>
      <c r="T139" s="134">
        <v>2.0102107524871826</v>
      </c>
      <c r="U139" s="135"/>
      <c r="V139" s="134">
        <v>2.007305860519409</v>
      </c>
      <c r="W139" s="134">
        <v>2.194242238998413</v>
      </c>
      <c r="X139" s="134">
        <v>2.340094566345215</v>
      </c>
      <c r="Y139" s="134">
        <v>2.1194472312927246</v>
      </c>
      <c r="Z139" s="134">
        <v>2.1813995838165283</v>
      </c>
      <c r="AA139" s="134">
        <v>2.2230215072631836</v>
      </c>
      <c r="AB139" s="134">
        <v>2.314384698867798</v>
      </c>
      <c r="AC139" s="134">
        <v>2.3139352798461914</v>
      </c>
      <c r="AD139" s="134">
        <v>2.1135878562927246</v>
      </c>
      <c r="AE139" s="134">
        <v>2.2732884883880615</v>
      </c>
      <c r="AF139" s="134">
        <v>2.107234001159668</v>
      </c>
      <c r="AG139" s="134">
        <v>2.061980724334717</v>
      </c>
      <c r="AH139" s="134">
        <v>2.240949869155884</v>
      </c>
      <c r="AI139" s="134">
        <v>2.276075601577759</v>
      </c>
      <c r="AJ139" s="134">
        <v>2.161261796951294</v>
      </c>
      <c r="AK139" s="134">
        <v>2.1001832485198975</v>
      </c>
      <c r="AL139" s="134">
        <v>2.1584582328796387</v>
      </c>
      <c r="AM139" s="134">
        <v>2.0</v>
      </c>
      <c r="AN139" s="134">
        <v>1.9766918420791626</v>
      </c>
      <c r="AO139" s="134">
        <v>2.0990986824035645</v>
      </c>
      <c r="AP139" s="134">
        <v>1.9587186574935913</v>
      </c>
      <c r="AQ139" s="134">
        <v>1.8580842018127441</v>
      </c>
      <c r="AR139" s="134">
        <v>1.8865149021148682</v>
      </c>
      <c r="AS139" s="134">
        <v>2.0091967582702637</v>
      </c>
      <c r="AT139" s="134">
        <v>2.116485595703125</v>
      </c>
      <c r="AU139" s="134">
        <v>2.097282886505127</v>
      </c>
      <c r="AV139" s="134">
        <v>2.013272523880005</v>
      </c>
      <c r="AW139" s="134">
        <v>2.1180825233459473</v>
      </c>
      <c r="AX139" s="134">
        <v>2.0727837085723877</v>
      </c>
      <c r="AY139" s="134">
        <v>1.9213966131210327</v>
      </c>
      <c r="AZ139" s="134">
        <v>1.9833674430847168</v>
      </c>
      <c r="BA139" s="134">
        <v>1.868147373199463</v>
      </c>
      <c r="BB139" s="134">
        <v>1.8592101335525513</v>
      </c>
      <c r="BC139" s="134">
        <v>1.8449041843414307</v>
      </c>
      <c r="BD139" s="134">
        <v>1.9101005792617798</v>
      </c>
      <c r="BE139" s="134">
        <v>2.0738158226013184</v>
      </c>
      <c r="BF139" s="134">
        <v>1.9402120113372803</v>
      </c>
      <c r="BG139" s="134">
        <v>1.9335424900054932</v>
      </c>
      <c r="BH139" s="134">
        <v>1.9808169603347778</v>
      </c>
      <c r="BI139" s="134">
        <v>1.9374380111694336</v>
      </c>
      <c r="BJ139" s="134">
        <v>2.041316032409668</v>
      </c>
      <c r="BK139" s="134">
        <v>2.044853448867798</v>
      </c>
      <c r="BL139" s="134">
        <v>1.9786839485168457</v>
      </c>
      <c r="BM139" s="134">
        <v>2.105924606323242</v>
      </c>
      <c r="BN139" s="134">
        <v>2.0028038024902344</v>
      </c>
    </row>
    <row r="140" ht="13.5" customHeight="1">
      <c r="A140" s="112" t="s">
        <v>341</v>
      </c>
      <c r="B140" s="113" t="s">
        <v>342</v>
      </c>
      <c r="C140" s="114" t="s">
        <v>77</v>
      </c>
      <c r="D140" s="113">
        <v>3.1609225273132324</v>
      </c>
      <c r="E140" s="113">
        <v>3.6992475986480713</v>
      </c>
      <c r="F140" s="113">
        <v>3.5651051998138428</v>
      </c>
      <c r="G140" s="113">
        <v>3.6452112197875977</v>
      </c>
      <c r="H140" s="113">
        <v>3.7286324501037598</v>
      </c>
      <c r="I140" s="113">
        <v>3.2287142276763916</v>
      </c>
      <c r="J140" s="113">
        <v>3.619042158126831</v>
      </c>
      <c r="K140" s="113">
        <v>4.012170791625977</v>
      </c>
      <c r="L140" s="113">
        <v>3.8057138919830322</v>
      </c>
      <c r="M140" s="113">
        <v>3.661224365234375</v>
      </c>
      <c r="N140" s="113">
        <v>3.819831132888794</v>
      </c>
      <c r="O140" s="113">
        <v>3.2368783950805664</v>
      </c>
      <c r="P140" s="113">
        <v>4.130780220031738</v>
      </c>
      <c r="Q140" s="137"/>
      <c r="R140" s="137"/>
      <c r="S140" s="113">
        <v>3.645185947418213</v>
      </c>
      <c r="T140" s="113">
        <v>3.022113084793091</v>
      </c>
      <c r="U140" s="137"/>
      <c r="V140" s="113">
        <v>3.138561487197876</v>
      </c>
      <c r="W140" s="113">
        <v>3.6780974864959717</v>
      </c>
      <c r="X140" s="113">
        <v>3.651047706604004</v>
      </c>
      <c r="Y140" s="113">
        <v>3.5574207305908203</v>
      </c>
      <c r="Z140" s="113">
        <v>3.501560926437378</v>
      </c>
      <c r="AA140" s="113">
        <v>3.6153454780578613</v>
      </c>
      <c r="AB140" s="113">
        <v>3.51483154296875</v>
      </c>
      <c r="AC140" s="113">
        <v>4.138803482055664</v>
      </c>
      <c r="AD140" s="113">
        <v>3.761890411376953</v>
      </c>
      <c r="AE140" s="113">
        <v>3.997089147567749</v>
      </c>
      <c r="AF140" s="113">
        <v>3.7692768573760986</v>
      </c>
      <c r="AG140" s="113">
        <v>3.584078073501587</v>
      </c>
      <c r="AH140" s="113">
        <v>4.4594902992248535</v>
      </c>
      <c r="AI140" s="113">
        <v>3.2318265438079834</v>
      </c>
      <c r="AJ140" s="113">
        <v>3.5319571495056152</v>
      </c>
      <c r="AK140" s="113">
        <v>3.369636297225952</v>
      </c>
      <c r="AL140" s="113">
        <v>3.6258604526519775</v>
      </c>
      <c r="AM140" s="113">
        <v>3.490062952041626</v>
      </c>
      <c r="AN140" s="113">
        <v>3.281209945678711</v>
      </c>
      <c r="AO140" s="113">
        <v>3.5558371543884277</v>
      </c>
      <c r="AP140" s="113">
        <v>3.5173990726470947</v>
      </c>
      <c r="AQ140" s="113">
        <v>3.3101255893707275</v>
      </c>
      <c r="AR140" s="113">
        <v>3.233854293823242</v>
      </c>
      <c r="AS140" s="113">
        <v>3.218623399734497</v>
      </c>
      <c r="AT140" s="113">
        <v>3.321154832839966</v>
      </c>
      <c r="AU140" s="113">
        <v>3.3039534091949463</v>
      </c>
      <c r="AV140" s="113">
        <v>2.8865511417388916</v>
      </c>
      <c r="AW140" s="113">
        <v>3.474301815032959</v>
      </c>
      <c r="AX140" s="113">
        <v>3.6744844913482666</v>
      </c>
      <c r="AY140" s="113">
        <v>2.8525919914245605</v>
      </c>
      <c r="AZ140" s="113">
        <v>3.0818235874176025</v>
      </c>
      <c r="BA140" s="113">
        <v>2.895080804824829</v>
      </c>
      <c r="BB140" s="113">
        <v>3.443274974822998</v>
      </c>
      <c r="BC140" s="113">
        <v>3.7003390789031982</v>
      </c>
      <c r="BD140" s="113">
        <v>3.3660354614257812</v>
      </c>
      <c r="BE140" s="113">
        <v>3.2237789630889893</v>
      </c>
      <c r="BF140" s="113">
        <v>4.10781192779541</v>
      </c>
      <c r="BG140" s="113">
        <v>4.725552082061768</v>
      </c>
      <c r="BH140" s="113">
        <v>4.263617515563965</v>
      </c>
      <c r="BI140" s="113">
        <v>3.8347208499908447</v>
      </c>
      <c r="BJ140" s="113">
        <v>4.273088455200195</v>
      </c>
      <c r="BK140" s="113">
        <v>4.452556133270264</v>
      </c>
      <c r="BL140" s="113">
        <v>3.381258964538574</v>
      </c>
      <c r="BM140" s="113">
        <v>3.665226459503174</v>
      </c>
      <c r="BN140" s="113">
        <v>3.627798557281494</v>
      </c>
    </row>
    <row r="141" ht="13.5" customHeight="1">
      <c r="A141" s="19" t="s">
        <v>343</v>
      </c>
      <c r="B141" s="19" t="s">
        <v>344</v>
      </c>
      <c r="C141" s="20" t="s">
        <v>181</v>
      </c>
      <c r="D141" s="138">
        <v>1.0398125648498535</v>
      </c>
      <c r="E141" s="138">
        <v>1.0202915668487549</v>
      </c>
      <c r="F141" s="138">
        <v>0.9849242568016052</v>
      </c>
      <c r="G141" s="138">
        <v>1.050623893737793</v>
      </c>
      <c r="H141" s="138">
        <v>1.1493234634399414</v>
      </c>
      <c r="I141" s="138">
        <v>0.7993184924125671</v>
      </c>
      <c r="J141" s="138">
        <v>0.7027490139007568</v>
      </c>
      <c r="K141" s="138">
        <v>0.8573011159896851</v>
      </c>
      <c r="L141" s="138">
        <v>0.9622911810874939</v>
      </c>
      <c r="M141" s="138">
        <v>1.1951974630355835</v>
      </c>
      <c r="N141" s="138">
        <v>1.2146846055984497</v>
      </c>
      <c r="O141" s="138">
        <v>0.990252673625946</v>
      </c>
      <c r="P141" s="138">
        <v>1.2596391439437866</v>
      </c>
      <c r="Q141" s="139"/>
      <c r="R141" s="139"/>
      <c r="S141" s="138">
        <v>1.1764386892318726</v>
      </c>
      <c r="T141" s="138">
        <v>0.8685387969017029</v>
      </c>
      <c r="U141" s="139"/>
      <c r="V141" s="138">
        <v>1.0594555139541626</v>
      </c>
      <c r="W141" s="138">
        <v>1.1628730297088623</v>
      </c>
      <c r="X141" s="138">
        <v>1.111924409866333</v>
      </c>
      <c r="Y141" s="138">
        <v>1.138840675354004</v>
      </c>
      <c r="Z141" s="138">
        <v>1.006889820098877</v>
      </c>
      <c r="AA141" s="138">
        <v>1.087214708328247</v>
      </c>
      <c r="AB141" s="138">
        <v>0.9868560433387756</v>
      </c>
      <c r="AC141" s="138">
        <v>1.272966742515564</v>
      </c>
      <c r="AD141" s="138">
        <v>1.0750702619552612</v>
      </c>
      <c r="AE141" s="138">
        <v>1.2091100215911865</v>
      </c>
      <c r="AF141" s="138">
        <v>1.1360195875167847</v>
      </c>
      <c r="AG141" s="138">
        <v>1.0223608016967773</v>
      </c>
      <c r="AH141" s="138">
        <v>1.2606959342956543</v>
      </c>
      <c r="AI141" s="138">
        <v>1.0374399423599243</v>
      </c>
      <c r="AJ141" s="138">
        <v>1.0963940620422363</v>
      </c>
      <c r="AK141" s="138">
        <v>0.9678095579147339</v>
      </c>
      <c r="AL141" s="138">
        <v>1.057247281074524</v>
      </c>
      <c r="AM141" s="138">
        <v>0.9502040147781372</v>
      </c>
      <c r="AN141" s="138">
        <v>1.0129022598266602</v>
      </c>
      <c r="AO141" s="138">
        <v>1.1562979221343994</v>
      </c>
      <c r="AP141" s="138">
        <v>1.1739760637283325</v>
      </c>
      <c r="AQ141" s="138">
        <v>0.8206764459609985</v>
      </c>
      <c r="AR141" s="138">
        <v>0.838878870010376</v>
      </c>
      <c r="AS141" s="138">
        <v>1.0485494136810303</v>
      </c>
      <c r="AT141" s="138">
        <v>0.9178270697593689</v>
      </c>
      <c r="AU141" s="138">
        <v>0.960734486579895</v>
      </c>
      <c r="AV141" s="138">
        <v>0.8252013325691223</v>
      </c>
      <c r="AW141" s="138">
        <v>1.0668647289276123</v>
      </c>
      <c r="AX141" s="138">
        <v>1.2909588813781738</v>
      </c>
      <c r="AY141" s="138">
        <v>0.8590256571769714</v>
      </c>
      <c r="AZ141" s="138">
        <v>0.922974705696106</v>
      </c>
      <c r="BA141" s="138">
        <v>0.8795455098152161</v>
      </c>
      <c r="BB141" s="138">
        <v>1.1019701957702637</v>
      </c>
      <c r="BC141" s="138">
        <v>0.9298713803291321</v>
      </c>
      <c r="BD141" s="138">
        <v>1.0056442022323608</v>
      </c>
      <c r="BE141" s="138">
        <v>0.988180935382843</v>
      </c>
      <c r="BF141" s="138">
        <v>1.046497106552124</v>
      </c>
      <c r="BG141" s="138">
        <v>0.9778680801391602</v>
      </c>
      <c r="BH141" s="138">
        <v>1.1434727907180786</v>
      </c>
      <c r="BI141" s="138">
        <v>1.0068988800048828</v>
      </c>
      <c r="BJ141" s="138">
        <v>1.1302722692489624</v>
      </c>
      <c r="BK141" s="138">
        <v>1.1397788524627686</v>
      </c>
      <c r="BL141" s="138">
        <v>1.0199772119522095</v>
      </c>
      <c r="BM141" s="138">
        <v>1.2013227939605713</v>
      </c>
      <c r="BN141" s="138">
        <v>1.0546317100524902</v>
      </c>
    </row>
    <row r="142" ht="13.5" customHeight="1">
      <c r="A142" s="11" t="s">
        <v>345</v>
      </c>
      <c r="B142" s="11" t="s">
        <v>346</v>
      </c>
      <c r="C142" s="12" t="s">
        <v>83</v>
      </c>
      <c r="D142" s="140">
        <v>0.5641376972198486</v>
      </c>
      <c r="E142" s="140">
        <v>0.5401701927185059</v>
      </c>
      <c r="F142" s="140">
        <v>0.572324812412262</v>
      </c>
      <c r="G142" s="140">
        <v>0.5604565739631653</v>
      </c>
      <c r="H142" s="140">
        <v>0.6320658922195435</v>
      </c>
      <c r="I142" s="140">
        <v>0.42339426279067993</v>
      </c>
      <c r="J142" s="140">
        <v>0.36673909425735474</v>
      </c>
      <c r="K142" s="140">
        <v>0.4790520668029785</v>
      </c>
      <c r="L142" s="140">
        <v>0.5485106706619263</v>
      </c>
      <c r="M142" s="140">
        <v>0.6838502883911133</v>
      </c>
      <c r="N142" s="140">
        <v>0.7117795348167419</v>
      </c>
      <c r="O142" s="140">
        <v>0.5440106391906738</v>
      </c>
      <c r="P142" s="140">
        <v>0.7463503479957581</v>
      </c>
      <c r="Q142" s="141"/>
      <c r="R142" s="141"/>
      <c r="S142" s="140">
        <v>0.6694353222846985</v>
      </c>
      <c r="T142" s="140">
        <v>0.4342319369316101</v>
      </c>
      <c r="U142" s="141"/>
      <c r="V142" s="140">
        <v>0.5973169207572937</v>
      </c>
      <c r="W142" s="140">
        <v>0.6927101612091064</v>
      </c>
      <c r="X142" s="140">
        <v>0.6073005199432373</v>
      </c>
      <c r="Y142" s="140">
        <v>0.6884703040122986</v>
      </c>
      <c r="Z142" s="140">
        <v>0.5645079612731934</v>
      </c>
      <c r="AA142" s="140">
        <v>0.6230992078781128</v>
      </c>
      <c r="AB142" s="140">
        <v>0.5436133146286011</v>
      </c>
      <c r="AC142" s="140">
        <v>0.7509047985076904</v>
      </c>
      <c r="AD142" s="140">
        <v>0.6216821670532227</v>
      </c>
      <c r="AE142" s="140">
        <v>0.6773874759674072</v>
      </c>
      <c r="AF142" s="140">
        <v>0.6893514394760132</v>
      </c>
      <c r="AG142" s="140">
        <v>0.6137914657592773</v>
      </c>
      <c r="AH142" s="140">
        <v>0.7472235560417175</v>
      </c>
      <c r="AI142" s="140">
        <v>0.5777089595794678</v>
      </c>
      <c r="AJ142" s="140">
        <v>0.612557053565979</v>
      </c>
      <c r="AK142" s="140">
        <v>0.546875</v>
      </c>
      <c r="AL142" s="140">
        <v>0.6300148367881775</v>
      </c>
      <c r="AM142" s="140">
        <v>0.5655049681663513</v>
      </c>
      <c r="AN142" s="140">
        <v>0.5728605389595032</v>
      </c>
      <c r="AO142" s="140">
        <v>0.6820558905601501</v>
      </c>
      <c r="AP142" s="140">
        <v>0.7171894907951355</v>
      </c>
      <c r="AQ142" s="140">
        <v>0.4615979790687561</v>
      </c>
      <c r="AR142" s="140">
        <v>0.45355555415153503</v>
      </c>
      <c r="AS142" s="140">
        <v>0.599968671798706</v>
      </c>
      <c r="AT142" s="140">
        <v>0.499159038066864</v>
      </c>
      <c r="AU142" s="140">
        <v>0.5672867298126221</v>
      </c>
      <c r="AV142" s="140">
        <v>0.5090381503105164</v>
      </c>
      <c r="AW142" s="140">
        <v>0.6023582220077515</v>
      </c>
      <c r="AX142" s="140">
        <v>0.7454253435134888</v>
      </c>
      <c r="AY142" s="140">
        <v>0.4656248688697815</v>
      </c>
      <c r="AZ142" s="140">
        <v>0.5334826111793518</v>
      </c>
      <c r="BA142" s="140">
        <v>0.48233988881111145</v>
      </c>
      <c r="BB142" s="140">
        <v>0.618398129940033</v>
      </c>
      <c r="BC142" s="140">
        <v>0.5412586331367493</v>
      </c>
      <c r="BD142" s="140">
        <v>0.62246173620224</v>
      </c>
      <c r="BE142" s="140">
        <v>0.5571830868721008</v>
      </c>
      <c r="BF142" s="140">
        <v>0.6049929261207581</v>
      </c>
      <c r="BG142" s="140">
        <v>0.5667442083358765</v>
      </c>
      <c r="BH142" s="140">
        <v>0.6741296648979187</v>
      </c>
      <c r="BI142" s="140">
        <v>0.570908784866333</v>
      </c>
      <c r="BJ142" s="140">
        <v>0.6486931443214417</v>
      </c>
      <c r="BK142" s="140">
        <v>0.6663842797279358</v>
      </c>
      <c r="BL142" s="140">
        <v>0.5864505767822266</v>
      </c>
      <c r="BM142" s="140">
        <v>0.701099693775177</v>
      </c>
      <c r="BN142" s="140">
        <v>0.5911882519721985</v>
      </c>
    </row>
    <row r="143" ht="13.5" customHeight="1">
      <c r="A143" s="11" t="s">
        <v>347</v>
      </c>
      <c r="B143" s="11" t="s">
        <v>348</v>
      </c>
      <c r="C143" s="12" t="s">
        <v>83</v>
      </c>
      <c r="D143" s="140">
        <v>0.7627031207084656</v>
      </c>
      <c r="E143" s="140">
        <v>0.6408971548080444</v>
      </c>
      <c r="F143" s="140">
        <v>0.5287162661552429</v>
      </c>
      <c r="G143" s="140">
        <v>0.5993462204933167</v>
      </c>
      <c r="H143" s="140">
        <v>0.6490235924720764</v>
      </c>
      <c r="I143" s="140">
        <v>0.5625689029693604</v>
      </c>
      <c r="J143" s="140">
        <v>0.43195924162864685</v>
      </c>
      <c r="K143" s="140">
        <v>0.6171765327453613</v>
      </c>
      <c r="L143" s="140">
        <v>0.5829243659973145</v>
      </c>
      <c r="M143" s="140">
        <v>0.784861147403717</v>
      </c>
      <c r="N143" s="140">
        <v>0.7217298150062561</v>
      </c>
      <c r="O143" s="140">
        <v>0.7370371222496033</v>
      </c>
      <c r="P143" s="140">
        <v>0.682748556137085</v>
      </c>
      <c r="Q143" s="141"/>
      <c r="R143" s="141"/>
      <c r="S143" s="140">
        <v>0.7063573002815247</v>
      </c>
      <c r="T143" s="140">
        <v>0.7081432938575745</v>
      </c>
      <c r="U143" s="141"/>
      <c r="V143" s="140">
        <v>0.7543732523918152</v>
      </c>
      <c r="W143" s="140">
        <v>0.7035877704620361</v>
      </c>
      <c r="X143" s="140">
        <v>0.7701654434204102</v>
      </c>
      <c r="Y143" s="140">
        <v>0.7481409907341003</v>
      </c>
      <c r="Z143" s="140">
        <v>0.7529357075691223</v>
      </c>
      <c r="AA143" s="140">
        <v>0.7126478552818298</v>
      </c>
      <c r="AB143" s="140">
        <v>0.7468435764312744</v>
      </c>
      <c r="AC143" s="140">
        <v>0.7566325664520264</v>
      </c>
      <c r="AD143" s="140">
        <v>0.673490583896637</v>
      </c>
      <c r="AE143" s="140">
        <v>0.673846423625946</v>
      </c>
      <c r="AF143" s="140">
        <v>0.709870457649231</v>
      </c>
      <c r="AG143" s="140">
        <v>0.710343599319458</v>
      </c>
      <c r="AH143" s="140">
        <v>0.7856179475784302</v>
      </c>
      <c r="AI143" s="140">
        <v>0.6559507250785828</v>
      </c>
      <c r="AJ143" s="140">
        <v>0.7007094621658325</v>
      </c>
      <c r="AK143" s="140">
        <v>0.5985298752784729</v>
      </c>
      <c r="AL143" s="140">
        <v>0.6633428931236267</v>
      </c>
      <c r="AM143" s="140">
        <v>0.6183894276618958</v>
      </c>
      <c r="AN143" s="140">
        <v>0.6458553671836853</v>
      </c>
      <c r="AO143" s="140">
        <v>0.687358558177948</v>
      </c>
      <c r="AP143" s="140">
        <v>0.6082634329795837</v>
      </c>
      <c r="AQ143" s="140">
        <v>0.6938242316246033</v>
      </c>
      <c r="AR143" s="140">
        <v>0.5967163443565369</v>
      </c>
      <c r="AS143" s="140">
        <v>0.6457329988479614</v>
      </c>
      <c r="AT143" s="140">
        <v>0.6383993029594421</v>
      </c>
      <c r="AU143" s="140">
        <v>0.690561830997467</v>
      </c>
      <c r="AV143" s="140">
        <v>0.5673987865447998</v>
      </c>
      <c r="AW143" s="140">
        <v>0.6312508583068848</v>
      </c>
      <c r="AX143" s="140">
        <v>0.6939087510108948</v>
      </c>
      <c r="AY143" s="140">
        <v>0.6418483257293701</v>
      </c>
      <c r="AZ143" s="140">
        <v>0.6523033380508423</v>
      </c>
      <c r="BA143" s="140">
        <v>0.5733151435852051</v>
      </c>
      <c r="BB143" s="140">
        <v>0.6284598708152771</v>
      </c>
      <c r="BC143" s="140">
        <v>0.6087656021118164</v>
      </c>
      <c r="BD143" s="140">
        <v>0.48471301794052124</v>
      </c>
      <c r="BE143" s="140">
        <v>0.5835127830505371</v>
      </c>
      <c r="BF143" s="140">
        <v>0.6403276920318604</v>
      </c>
      <c r="BG143" s="140">
        <v>0.5502703785896301</v>
      </c>
      <c r="BH143" s="140">
        <v>0.5134747624397278</v>
      </c>
      <c r="BI143" s="140">
        <v>0.5192504525184631</v>
      </c>
      <c r="BJ143" s="140">
        <v>0.6042800545692444</v>
      </c>
      <c r="BK143" s="140">
        <v>0.5447648167610168</v>
      </c>
      <c r="BL143" s="140">
        <v>0.495837926864624</v>
      </c>
      <c r="BM143" s="140">
        <v>0.671875</v>
      </c>
      <c r="BN143" s="140">
        <v>0.659639835357666</v>
      </c>
    </row>
    <row r="144" ht="13.5" customHeight="1">
      <c r="A144" s="11" t="s">
        <v>349</v>
      </c>
      <c r="B144" s="11" t="s">
        <v>350</v>
      </c>
      <c r="C144" s="12" t="s">
        <v>83</v>
      </c>
      <c r="D144" s="140">
        <v>0.9192273616790771</v>
      </c>
      <c r="E144" s="140">
        <v>0.9255585074424744</v>
      </c>
      <c r="F144" s="140">
        <v>0.711025595664978</v>
      </c>
      <c r="G144" s="140">
        <v>0.9029550552368164</v>
      </c>
      <c r="H144" s="140">
        <v>0.918552041053772</v>
      </c>
      <c r="I144" s="140">
        <v>0.7892575263977051</v>
      </c>
      <c r="J144" s="140">
        <v>0.725314736366272</v>
      </c>
      <c r="K144" s="140">
        <v>0.7651251554489136</v>
      </c>
      <c r="L144" s="140">
        <v>0.7943509221076965</v>
      </c>
      <c r="M144" s="140">
        <v>0.8743842840194702</v>
      </c>
      <c r="N144" s="140">
        <v>0.8986151218414307</v>
      </c>
      <c r="O144" s="140">
        <v>0.8555034399032593</v>
      </c>
      <c r="P144" s="140">
        <v>0.860649585723877</v>
      </c>
      <c r="Q144" s="141"/>
      <c r="R144" s="141"/>
      <c r="S144" s="140">
        <v>0.9480217099189758</v>
      </c>
      <c r="T144" s="140">
        <v>0.8897002339363098</v>
      </c>
      <c r="U144" s="141"/>
      <c r="V144" s="140">
        <v>0.827115535736084</v>
      </c>
      <c r="W144" s="140">
        <v>0.8950833082199097</v>
      </c>
      <c r="X144" s="140">
        <v>0.9353989958763123</v>
      </c>
      <c r="Y144" s="140">
        <v>0.9113013744354248</v>
      </c>
      <c r="Z144" s="140">
        <v>0.7182961106300354</v>
      </c>
      <c r="AA144" s="140">
        <v>0.8922403454780579</v>
      </c>
      <c r="AB144" s="140">
        <v>0.8564468622207642</v>
      </c>
      <c r="AC144" s="140">
        <v>0.8664431571960449</v>
      </c>
      <c r="AD144" s="140">
        <v>0.8498047590255737</v>
      </c>
      <c r="AE144" s="140">
        <v>0.8378546833992004</v>
      </c>
      <c r="AF144" s="140">
        <v>0.9635564684867859</v>
      </c>
      <c r="AG144" s="140">
        <v>0.8311042189598083</v>
      </c>
      <c r="AH144" s="140">
        <v>0.856758177280426</v>
      </c>
      <c r="AI144" s="140">
        <v>0.8605387806892395</v>
      </c>
      <c r="AJ144" s="140">
        <v>0.9370868802070618</v>
      </c>
      <c r="AK144" s="140">
        <v>0.7952563166618347</v>
      </c>
      <c r="AL144" s="140">
        <v>0.9065098762512207</v>
      </c>
      <c r="AM144" s="140">
        <v>0.8772714138031006</v>
      </c>
      <c r="AN144" s="140">
        <v>0.8177303075790405</v>
      </c>
      <c r="AO144" s="140">
        <v>0.9420300126075745</v>
      </c>
      <c r="AP144" s="140">
        <v>0.8277842998504639</v>
      </c>
      <c r="AQ144" s="140">
        <v>0.7846726179122925</v>
      </c>
      <c r="AR144" s="140">
        <v>0.7957790493965149</v>
      </c>
      <c r="AS144" s="140">
        <v>0.7587828636169434</v>
      </c>
      <c r="AT144" s="140">
        <v>0.886013388633728</v>
      </c>
      <c r="AU144" s="140">
        <v>0.8616143465042114</v>
      </c>
      <c r="AV144" s="140">
        <v>0.865828812122345</v>
      </c>
      <c r="AW144" s="140">
        <v>0.8539136648178101</v>
      </c>
      <c r="AX144" s="140">
        <v>0.9846572875976562</v>
      </c>
      <c r="AY144" s="140">
        <v>0.757286548614502</v>
      </c>
      <c r="AZ144" s="140">
        <v>0.6845842599868774</v>
      </c>
      <c r="BA144" s="140">
        <v>0.7673078179359436</v>
      </c>
      <c r="BB144" s="140">
        <v>0.8411980867385864</v>
      </c>
      <c r="BC144" s="140">
        <v>0.7022293210029602</v>
      </c>
      <c r="BD144" s="140">
        <v>0.8188028335571289</v>
      </c>
      <c r="BE144" s="140">
        <v>0.8608745336532593</v>
      </c>
      <c r="BF144" s="140">
        <v>0.8656737208366394</v>
      </c>
      <c r="BG144" s="140">
        <v>0.7191867828369141</v>
      </c>
      <c r="BH144" s="140">
        <v>0.8169880509376526</v>
      </c>
      <c r="BI144" s="140">
        <v>0.800000011920929</v>
      </c>
      <c r="BJ144" s="140">
        <v>0.7561088800430298</v>
      </c>
      <c r="BK144" s="140">
        <v>0.6470573544502258</v>
      </c>
      <c r="BL144" s="140">
        <v>0.7379413843154907</v>
      </c>
      <c r="BM144" s="140">
        <v>0.9318773150444031</v>
      </c>
      <c r="BN144" s="140">
        <v>0.8777216076850891</v>
      </c>
    </row>
    <row r="145" ht="13.5" customHeight="1">
      <c r="A145" s="11" t="s">
        <v>351</v>
      </c>
      <c r="B145" s="11" t="s">
        <v>352</v>
      </c>
      <c r="C145" s="12" t="s">
        <v>83</v>
      </c>
      <c r="D145" s="140">
        <v>0.7013353109359741</v>
      </c>
      <c r="E145" s="140">
        <v>0.8027259707450867</v>
      </c>
      <c r="F145" s="140">
        <v>0.5113974213600159</v>
      </c>
      <c r="G145" s="140">
        <v>0.6468353271484375</v>
      </c>
      <c r="H145" s="140">
        <v>0.6945815086364746</v>
      </c>
      <c r="I145" s="140">
        <v>0.5421941876411438</v>
      </c>
      <c r="J145" s="140">
        <v>0.49808600544929504</v>
      </c>
      <c r="K145" s="140">
        <v>0.5262373089790344</v>
      </c>
      <c r="L145" s="140">
        <v>0.49229341745376587</v>
      </c>
      <c r="M145" s="140">
        <v>0.6749878525733948</v>
      </c>
      <c r="N145" s="140">
        <v>0.6540749669075012</v>
      </c>
      <c r="O145" s="140">
        <v>0.6671976447105408</v>
      </c>
      <c r="P145" s="140">
        <v>0.7344509959220886</v>
      </c>
      <c r="Q145" s="141"/>
      <c r="R145" s="141"/>
      <c r="S145" s="140">
        <v>0.6932950019836426</v>
      </c>
      <c r="T145" s="140">
        <v>0.6280777454376221</v>
      </c>
      <c r="U145" s="141"/>
      <c r="V145" s="140">
        <v>0.5458929538726807</v>
      </c>
      <c r="W145" s="140">
        <v>0.5635689496994019</v>
      </c>
      <c r="X145" s="140">
        <v>0.7328675389289856</v>
      </c>
      <c r="Y145" s="140">
        <v>0.5286120772361755</v>
      </c>
      <c r="Z145" s="140">
        <v>0.6384027600288391</v>
      </c>
      <c r="AA145" s="140">
        <v>0.6318156719207764</v>
      </c>
      <c r="AB145" s="140">
        <v>0.6509548425674438</v>
      </c>
      <c r="AC145" s="140">
        <v>0.6698631048202515</v>
      </c>
      <c r="AD145" s="140">
        <v>0.632301926612854</v>
      </c>
      <c r="AE145" s="140">
        <v>0.82215416431427</v>
      </c>
      <c r="AF145" s="140">
        <v>0.49195605516433716</v>
      </c>
      <c r="AG145" s="140">
        <v>0.5239437818527222</v>
      </c>
      <c r="AH145" s="140">
        <v>0.7984768152236938</v>
      </c>
      <c r="AI145" s="140">
        <v>0.6347906589508057</v>
      </c>
      <c r="AJ145" s="140">
        <v>0.6882302761077881</v>
      </c>
      <c r="AK145" s="140">
        <v>0.6045224070549011</v>
      </c>
      <c r="AL145" s="140">
        <v>0.5465570688247681</v>
      </c>
      <c r="AM145" s="140">
        <v>0.4834931492805481</v>
      </c>
      <c r="AN145" s="140">
        <v>0.6121209263801575</v>
      </c>
      <c r="AO145" s="140">
        <v>0.6646178960800171</v>
      </c>
      <c r="AP145" s="140">
        <v>0.5312069654464722</v>
      </c>
      <c r="AQ145" s="140">
        <v>0.4446845054626465</v>
      </c>
      <c r="AR145" s="140">
        <v>0.44146794080734253</v>
      </c>
      <c r="AS145" s="140">
        <v>0.6952629685401917</v>
      </c>
      <c r="AT145" s="140">
        <v>0.5232547521591187</v>
      </c>
      <c r="AU145" s="140">
        <v>0.4708416163921356</v>
      </c>
      <c r="AV145" s="140">
        <v>0.2869775891304016</v>
      </c>
      <c r="AW145" s="140">
        <v>0.6578428745269775</v>
      </c>
      <c r="AX145" s="140">
        <v>0.7914451360702515</v>
      </c>
      <c r="AY145" s="140">
        <v>0.47929707169532776</v>
      </c>
      <c r="AZ145" s="140">
        <v>0.451297789812088</v>
      </c>
      <c r="BA145" s="140">
        <v>0.5407751798629761</v>
      </c>
      <c r="BB145" s="140">
        <v>0.6732485294342041</v>
      </c>
      <c r="BC145" s="140">
        <v>0.3549029231071472</v>
      </c>
      <c r="BD145" s="140">
        <v>0.46158742904663086</v>
      </c>
      <c r="BE145" s="140">
        <v>0.6349812746047974</v>
      </c>
      <c r="BF145" s="140">
        <v>0.5609679818153381</v>
      </c>
      <c r="BG145" s="140">
        <v>0.5253774523735046</v>
      </c>
      <c r="BH145" s="140">
        <v>0.7413411140441895</v>
      </c>
      <c r="BI145" s="140">
        <v>0.45286819338798523</v>
      </c>
      <c r="BJ145" s="140">
        <v>0.6675410270690918</v>
      </c>
      <c r="BK145" s="140">
        <v>0.5384630560874939</v>
      </c>
      <c r="BL145" s="140">
        <v>0.5712499022483826</v>
      </c>
      <c r="BM145" s="140">
        <v>0.6641566753387451</v>
      </c>
      <c r="BN145" s="140">
        <v>0.6181281805038452</v>
      </c>
    </row>
    <row r="146" ht="13.5" customHeight="1">
      <c r="A146" s="19" t="s">
        <v>353</v>
      </c>
      <c r="B146" s="19" t="s">
        <v>354</v>
      </c>
      <c r="C146" s="20" t="s">
        <v>181</v>
      </c>
      <c r="D146" s="138">
        <v>1.75900399684906</v>
      </c>
      <c r="E146" s="138">
        <v>1.9107048511505127</v>
      </c>
      <c r="F146" s="138">
        <v>1.546317458152771</v>
      </c>
      <c r="G146" s="138">
        <v>1.8013418912887573</v>
      </c>
      <c r="H146" s="138">
        <v>1.9227478504180908</v>
      </c>
      <c r="I146" s="138">
        <v>1.7227694988250732</v>
      </c>
      <c r="J146" s="138">
        <v>1.8250035047531128</v>
      </c>
      <c r="K146" s="138">
        <v>2.0269649028778076</v>
      </c>
      <c r="L146" s="138">
        <v>1.9066473245620728</v>
      </c>
      <c r="M146" s="138">
        <v>1.81184983253479</v>
      </c>
      <c r="N146" s="138">
        <v>1.9126707315444946</v>
      </c>
      <c r="O146" s="138">
        <v>1.7225006818771362</v>
      </c>
      <c r="P146" s="138">
        <v>1.948641061782837</v>
      </c>
      <c r="Q146" s="139"/>
      <c r="R146" s="139"/>
      <c r="S146" s="138">
        <v>1.8790069818496704</v>
      </c>
      <c r="T146" s="138">
        <v>1.6810048818588257</v>
      </c>
      <c r="U146" s="139"/>
      <c r="V146" s="138">
        <v>1.4318251609802246</v>
      </c>
      <c r="W146" s="138">
        <v>1.9242099523544312</v>
      </c>
      <c r="X146" s="138">
        <v>1.82560133934021</v>
      </c>
      <c r="Y146" s="138">
        <v>1.892196774482727</v>
      </c>
      <c r="Z146" s="138">
        <v>1.7646009922027588</v>
      </c>
      <c r="AA146" s="138">
        <v>1.9163100719451904</v>
      </c>
      <c r="AB146" s="138">
        <v>1.767993450164795</v>
      </c>
      <c r="AC146" s="138">
        <v>2.108184337615967</v>
      </c>
      <c r="AD146" s="138">
        <v>2.0140671730041504</v>
      </c>
      <c r="AE146" s="138">
        <v>2.196906566619873</v>
      </c>
      <c r="AF146" s="138">
        <v>1.8738057613372803</v>
      </c>
      <c r="AG146" s="138">
        <v>1.650999903678894</v>
      </c>
      <c r="AH146" s="138">
        <v>2.1830079555511475</v>
      </c>
      <c r="AI146" s="138">
        <v>1.7995413541793823</v>
      </c>
      <c r="AJ146" s="138">
        <v>1.9128339290618896</v>
      </c>
      <c r="AK146" s="138">
        <v>1.6874281167984009</v>
      </c>
      <c r="AL146" s="138">
        <v>1.7818580865859985</v>
      </c>
      <c r="AM146" s="138">
        <v>1.8243213891983032</v>
      </c>
      <c r="AN146" s="138">
        <v>1.7479591369628906</v>
      </c>
      <c r="AO146" s="138">
        <v>1.9175561666488647</v>
      </c>
      <c r="AP146" s="138">
        <v>1.8304615020751953</v>
      </c>
      <c r="AQ146" s="138">
        <v>1.8385220766067505</v>
      </c>
      <c r="AR146" s="138">
        <v>1.8199779987335205</v>
      </c>
      <c r="AS146" s="138">
        <v>1.7283319234848022</v>
      </c>
      <c r="AT146" s="138">
        <v>1.7518304586410522</v>
      </c>
      <c r="AU146" s="138">
        <v>1.8443273305892944</v>
      </c>
      <c r="AV146" s="138">
        <v>1.5263508558273315</v>
      </c>
      <c r="AW146" s="138">
        <v>1.9110125303268433</v>
      </c>
      <c r="AX146" s="138">
        <v>1.9120537042617798</v>
      </c>
      <c r="AY146" s="138">
        <v>1.5844978094100952</v>
      </c>
      <c r="AZ146" s="138">
        <v>1.7244888544082642</v>
      </c>
      <c r="BA146" s="138">
        <v>1.6770862340927124</v>
      </c>
      <c r="BB146" s="138">
        <v>1.8050986528396606</v>
      </c>
      <c r="BC146" s="138">
        <v>1.7237919569015503</v>
      </c>
      <c r="BD146" s="138">
        <v>1.6792529821395874</v>
      </c>
      <c r="BE146" s="138">
        <v>1.6845346689224243</v>
      </c>
      <c r="BF146" s="138">
        <v>1.72439706325531</v>
      </c>
      <c r="BG146" s="138">
        <v>1.6955064535140991</v>
      </c>
      <c r="BH146" s="138">
        <v>1.862053632736206</v>
      </c>
      <c r="BI146" s="138">
        <v>1.6705209016799927</v>
      </c>
      <c r="BJ146" s="138">
        <v>1.7528969049453735</v>
      </c>
      <c r="BK146" s="138">
        <v>1.6204968690872192</v>
      </c>
      <c r="BL146" s="138">
        <v>1.68410062789917</v>
      </c>
      <c r="BM146" s="138">
        <v>1.843074917793274</v>
      </c>
      <c r="BN146" s="138">
        <v>1.8017641305923462</v>
      </c>
    </row>
    <row r="147" ht="13.5" customHeight="1">
      <c r="A147" s="11" t="s">
        <v>355</v>
      </c>
      <c r="B147" s="11" t="s">
        <v>356</v>
      </c>
      <c r="C147" s="12" t="s">
        <v>83</v>
      </c>
      <c r="D147" s="140">
        <v>0.17783938348293304</v>
      </c>
      <c r="E147" s="140">
        <v>0.28038179874420166</v>
      </c>
      <c r="F147" s="140">
        <v>0.18612560629844666</v>
      </c>
      <c r="G147" s="140">
        <v>0.26024436950683594</v>
      </c>
      <c r="H147" s="140">
        <v>0.19218933582305908</v>
      </c>
      <c r="I147" s="140">
        <v>0.27688169479370117</v>
      </c>
      <c r="J147" s="140">
        <v>0.3250780999660492</v>
      </c>
      <c r="K147" s="140">
        <v>0.39687380194664</v>
      </c>
      <c r="L147" s="140">
        <v>0.2791401445865631</v>
      </c>
      <c r="M147" s="140">
        <v>0.19221673905849457</v>
      </c>
      <c r="N147" s="140">
        <v>0.2542060911655426</v>
      </c>
      <c r="O147" s="140">
        <v>0.23278653621673584</v>
      </c>
      <c r="P147" s="140">
        <v>0.21831530332565308</v>
      </c>
      <c r="Q147" s="141"/>
      <c r="R147" s="141"/>
      <c r="S147" s="140">
        <v>0.23778896033763885</v>
      </c>
      <c r="T147" s="140">
        <v>0.15746012330055237</v>
      </c>
      <c r="U147" s="141"/>
      <c r="V147" s="140">
        <v>0.17232614755630493</v>
      </c>
      <c r="W147" s="140">
        <v>0.23854203522205353</v>
      </c>
      <c r="X147" s="140">
        <v>0.24719999730587006</v>
      </c>
      <c r="Y147" s="140">
        <v>0.3308999538421631</v>
      </c>
      <c r="Z147" s="140">
        <v>0.17854511737823486</v>
      </c>
      <c r="AA147" s="140">
        <v>0.2667368948459625</v>
      </c>
      <c r="AB147" s="140">
        <v>0.20572969317436218</v>
      </c>
      <c r="AC147" s="140">
        <v>0.25075751543045044</v>
      </c>
      <c r="AD147" s="140">
        <v>0.2553791403770447</v>
      </c>
      <c r="AE147" s="140">
        <v>0.21192321181297302</v>
      </c>
      <c r="AF147" s="140">
        <v>0.14425058662891388</v>
      </c>
      <c r="AG147" s="140">
        <v>0.16454511880874634</v>
      </c>
      <c r="AH147" s="140">
        <v>0.3264715373516083</v>
      </c>
      <c r="AI147" s="140">
        <v>0.16417312622070312</v>
      </c>
      <c r="AJ147" s="140">
        <v>0.17364279925823212</v>
      </c>
      <c r="AK147" s="140">
        <v>0.15439501404762268</v>
      </c>
      <c r="AL147" s="140">
        <v>0.1834021955728531</v>
      </c>
      <c r="AM147" s="140">
        <v>0.17608371376991272</v>
      </c>
      <c r="AN147" s="140">
        <v>0.15197333693504333</v>
      </c>
      <c r="AO147" s="140">
        <v>0.18205590546131134</v>
      </c>
      <c r="AP147" s="140">
        <v>0.17543119192123413</v>
      </c>
      <c r="AQ147" s="140">
        <v>0.2546263337135315</v>
      </c>
      <c r="AR147" s="140">
        <v>0.3433990478515625</v>
      </c>
      <c r="AS147" s="140">
        <v>0.14577212929725647</v>
      </c>
      <c r="AT147" s="140">
        <v>0.18940119445323944</v>
      </c>
      <c r="AU147" s="140">
        <v>0.25166264176368713</v>
      </c>
      <c r="AV147" s="140">
        <v>0.16007624566555023</v>
      </c>
      <c r="AW147" s="140">
        <v>0.18236824870109558</v>
      </c>
      <c r="AX147" s="140">
        <v>0.1930689513683319</v>
      </c>
      <c r="AY147" s="140">
        <v>0.10471824556589127</v>
      </c>
      <c r="AZ147" s="140">
        <v>0.13635189831256866</v>
      </c>
      <c r="BA147" s="140">
        <v>0.08395637571811676</v>
      </c>
      <c r="BB147" s="140">
        <v>0.07393574714660645</v>
      </c>
      <c r="BC147" s="140">
        <v>0.08857753127813339</v>
      </c>
      <c r="BD147" s="140">
        <v>0.11227037757635117</v>
      </c>
      <c r="BE147" s="140">
        <v>0.14792045950889587</v>
      </c>
      <c r="BF147" s="140">
        <v>0.08810648322105408</v>
      </c>
      <c r="BG147" s="140">
        <v>0.08551307767629623</v>
      </c>
      <c r="BH147" s="140">
        <v>0.08845639228820801</v>
      </c>
      <c r="BI147" s="140">
        <v>0.06496548652648926</v>
      </c>
      <c r="BJ147" s="140">
        <v>0.14370964467525482</v>
      </c>
      <c r="BK147" s="140">
        <v>0.10388486087322235</v>
      </c>
      <c r="BL147" s="140">
        <v>0.04613382741808891</v>
      </c>
      <c r="BM147" s="140">
        <v>0.19577069580554962</v>
      </c>
      <c r="BN147" s="140">
        <v>0.12348190695047379</v>
      </c>
    </row>
    <row r="148" ht="13.5" customHeight="1">
      <c r="A148" s="11" t="s">
        <v>357</v>
      </c>
      <c r="B148" s="11" t="s">
        <v>358</v>
      </c>
      <c r="C148" s="12" t="s">
        <v>83</v>
      </c>
      <c r="D148" s="140">
        <v>0.8693569302558899</v>
      </c>
      <c r="E148" s="140">
        <v>0.8891428112983704</v>
      </c>
      <c r="F148" s="140">
        <v>0.7378032803535461</v>
      </c>
      <c r="G148" s="140">
        <v>0.8858649730682373</v>
      </c>
      <c r="H148" s="140">
        <v>0.9624871015548706</v>
      </c>
      <c r="I148" s="140">
        <v>0.8178581595420837</v>
      </c>
      <c r="J148" s="140">
        <v>0.8110552430152893</v>
      </c>
      <c r="K148" s="140">
        <v>0.8549513816833496</v>
      </c>
      <c r="L148" s="140">
        <v>0.8858515024185181</v>
      </c>
      <c r="M148" s="140">
        <v>0.8674831390380859</v>
      </c>
      <c r="N148" s="140">
        <v>0.8981366157531738</v>
      </c>
      <c r="O148" s="140">
        <v>0.850612461566925</v>
      </c>
      <c r="P148" s="140">
        <v>0.9190366268157959</v>
      </c>
      <c r="Q148" s="141"/>
      <c r="R148" s="141"/>
      <c r="S148" s="140">
        <v>0.8489596843719482</v>
      </c>
      <c r="T148" s="140">
        <v>0.8271671533584595</v>
      </c>
      <c r="U148" s="141"/>
      <c r="V148" s="140">
        <v>0.6268276572227478</v>
      </c>
      <c r="W148" s="140">
        <v>0.8177936673164368</v>
      </c>
      <c r="X148" s="140">
        <v>0.877260684967041</v>
      </c>
      <c r="Y148" s="140">
        <v>0.8887931704521179</v>
      </c>
      <c r="Z148" s="140">
        <v>0.8715265393257141</v>
      </c>
      <c r="AA148" s="140">
        <v>0.9075658917427063</v>
      </c>
      <c r="AB148" s="140">
        <v>0.9105299711227417</v>
      </c>
      <c r="AC148" s="140">
        <v>0.9542160630226135</v>
      </c>
      <c r="AD148" s="140">
        <v>0.9145327806472778</v>
      </c>
      <c r="AE148" s="140">
        <v>0.9476125240325928</v>
      </c>
      <c r="AF148" s="140">
        <v>0.9286888837814331</v>
      </c>
      <c r="AG148" s="140">
        <v>0.8433698415756226</v>
      </c>
      <c r="AH148" s="140">
        <v>0.9881405830383301</v>
      </c>
      <c r="AI148" s="140">
        <v>0.9174788594245911</v>
      </c>
      <c r="AJ148" s="140">
        <v>0.9443870186805725</v>
      </c>
      <c r="AK148" s="140">
        <v>0.8879849314689636</v>
      </c>
      <c r="AL148" s="140">
        <v>0.933558464050293</v>
      </c>
      <c r="AM148" s="140">
        <v>0.9540264010429382</v>
      </c>
      <c r="AN148" s="140">
        <v>0.9137927889823914</v>
      </c>
      <c r="AO148" s="140">
        <v>0.9491834044456482</v>
      </c>
      <c r="AP148" s="140">
        <v>0.8667702078819275</v>
      </c>
      <c r="AQ148" s="140">
        <v>0.9386777281761169</v>
      </c>
      <c r="AR148" s="140">
        <v>0.8870363235473633</v>
      </c>
      <c r="AS148" s="140">
        <v>0.840755045413971</v>
      </c>
      <c r="AT148" s="140">
        <v>0.8483707904815674</v>
      </c>
      <c r="AU148" s="140">
        <v>0.9299523234367371</v>
      </c>
      <c r="AV148" s="140">
        <v>0.8605073094367981</v>
      </c>
      <c r="AW148" s="140">
        <v>0.9297289848327637</v>
      </c>
      <c r="AX148" s="140">
        <v>0.9261592030525208</v>
      </c>
      <c r="AY148" s="140">
        <v>0.8478277921676636</v>
      </c>
      <c r="AZ148" s="140">
        <v>0.8126873970031738</v>
      </c>
      <c r="BA148" s="140">
        <v>0.8683466911315918</v>
      </c>
      <c r="BB148" s="140">
        <v>0.9436379671096802</v>
      </c>
      <c r="BC148" s="140">
        <v>0.9470086097717285</v>
      </c>
      <c r="BD148" s="140">
        <v>0.855830729007721</v>
      </c>
      <c r="BE148" s="140">
        <v>0.8874896168708801</v>
      </c>
      <c r="BF148" s="140">
        <v>0.9308923482894897</v>
      </c>
      <c r="BG148" s="140">
        <v>0.8883299827575684</v>
      </c>
      <c r="BH148" s="140">
        <v>0.928316056728363</v>
      </c>
      <c r="BI148" s="140">
        <v>0.8884472846984863</v>
      </c>
      <c r="BJ148" s="140">
        <v>0.8664994835853577</v>
      </c>
      <c r="BK148" s="140">
        <v>0.8733115196228027</v>
      </c>
      <c r="BL148" s="140">
        <v>0.9215223789215088</v>
      </c>
      <c r="BM148" s="140">
        <v>0.9348354935646057</v>
      </c>
      <c r="BN148" s="140">
        <v>0.9535260796546936</v>
      </c>
    </row>
    <row r="149" ht="13.5" customHeight="1">
      <c r="A149" s="11" t="s">
        <v>359</v>
      </c>
      <c r="B149" s="11" t="s">
        <v>360</v>
      </c>
      <c r="C149" s="12" t="s">
        <v>83</v>
      </c>
      <c r="D149" s="140">
        <v>0.3784743547439575</v>
      </c>
      <c r="E149" s="140">
        <v>0.4078468978404999</v>
      </c>
      <c r="F149" s="140">
        <v>0.2890552878379822</v>
      </c>
      <c r="G149" s="140">
        <v>0.3218992352485657</v>
      </c>
      <c r="H149" s="140">
        <v>0.4347381591796875</v>
      </c>
      <c r="I149" s="140">
        <v>0.2946963310241699</v>
      </c>
      <c r="J149" s="140">
        <v>0.3555368185043335</v>
      </c>
      <c r="K149" s="140">
        <v>0.44180652499198914</v>
      </c>
      <c r="L149" s="140">
        <v>0.40832239389419556</v>
      </c>
      <c r="M149" s="140">
        <v>0.41881659626960754</v>
      </c>
      <c r="N149" s="140">
        <v>0.4269946217536926</v>
      </c>
      <c r="O149" s="140">
        <v>0.30576834082603455</v>
      </c>
      <c r="P149" s="140">
        <v>0.4779558479785919</v>
      </c>
      <c r="Q149" s="141"/>
      <c r="R149" s="141"/>
      <c r="S149" s="140">
        <v>0.4589250385761261</v>
      </c>
      <c r="T149" s="140">
        <v>0.3630443215370178</v>
      </c>
      <c r="U149" s="141"/>
      <c r="V149" s="140">
        <v>0.29933807253837585</v>
      </c>
      <c r="W149" s="140">
        <v>0.5345409512519836</v>
      </c>
      <c r="X149" s="140">
        <v>0.3678073287010193</v>
      </c>
      <c r="Y149" s="140">
        <v>0.3391703963279724</v>
      </c>
      <c r="Z149" s="140">
        <v>0.38119596242904663</v>
      </c>
      <c r="AA149" s="140">
        <v>0.4086740016937256</v>
      </c>
      <c r="AB149" s="140">
        <v>0.31840041279792786</v>
      </c>
      <c r="AC149" s="140">
        <v>0.5698774456977844</v>
      </c>
      <c r="AD149" s="140">
        <v>0.5108219981193542</v>
      </c>
      <c r="AE149" s="140">
        <v>0.7040374875068665</v>
      </c>
      <c r="AF149" s="140">
        <v>0.4675329923629761</v>
      </c>
      <c r="AG149" s="140">
        <v>0.30975162982940674</v>
      </c>
      <c r="AH149" s="140">
        <v>0.5350626707077026</v>
      </c>
      <c r="AI149" s="140">
        <v>0.38455599546432495</v>
      </c>
      <c r="AJ149" s="140">
        <v>0.4614708423614502</v>
      </c>
      <c r="AK149" s="140">
        <v>0.31171491742134094</v>
      </c>
      <c r="AL149" s="140">
        <v>0.33156415820121765</v>
      </c>
      <c r="AM149" s="140">
        <v>0.3608779311180115</v>
      </c>
      <c r="AN149" s="140">
        <v>0.3488596975803375</v>
      </c>
      <c r="AO149" s="140">
        <v>0.4529835283756256</v>
      </c>
      <c r="AP149" s="140">
        <v>0.4549267888069153</v>
      </c>
      <c r="AQ149" s="140">
        <v>0.31188473105430603</v>
      </c>
      <c r="AR149" s="140">
        <v>0.2562094032764435</v>
      </c>
      <c r="AS149" s="140">
        <v>0.40847140550613403</v>
      </c>
      <c r="AT149" s="140">
        <v>0.380725234746933</v>
      </c>
      <c r="AU149" s="140">
        <v>0.3293790817260742</v>
      </c>
      <c r="AV149" s="140">
        <v>0.17243392765522003</v>
      </c>
      <c r="AW149" s="140">
        <v>0.4655820429325104</v>
      </c>
      <c r="AX149" s="140">
        <v>0.4594922959804535</v>
      </c>
      <c r="AY149" s="140">
        <v>0.29861849546432495</v>
      </c>
      <c r="AZ149" s="140">
        <v>0.44211629033088684</v>
      </c>
      <c r="BA149" s="140">
        <v>0.39144980907440186</v>
      </c>
      <c r="BB149" s="140">
        <v>0.4541916251182556</v>
      </c>
      <c r="BC149" s="140">
        <v>0.3548724949359894</v>
      </c>
      <c r="BD149" s="140">
        <v>0.3778185248374939</v>
      </c>
      <c r="BE149" s="140">
        <v>0.31579121947288513</v>
      </c>
      <c r="BF149" s="140">
        <v>0.3720649480819702</v>
      </c>
      <c r="BG149" s="140">
        <v>0.38833001255989075</v>
      </c>
      <c r="BH149" s="140">
        <v>0.5119478702545166</v>
      </c>
      <c r="BI149" s="140">
        <v>0.3837748169898987</v>
      </c>
      <c r="BJ149" s="140">
        <v>0.40935447812080383</v>
      </c>
      <c r="BK149" s="140">
        <v>0.3099672496318817</v>
      </c>
      <c r="BL149" s="140">
        <v>0.3831111192703247</v>
      </c>
      <c r="BM149" s="140">
        <v>0.3791353404521942</v>
      </c>
      <c r="BN149" s="140">
        <v>0.3914228677749634</v>
      </c>
    </row>
    <row r="150" ht="13.5" customHeight="1">
      <c r="A150" s="19" t="s">
        <v>361</v>
      </c>
      <c r="B150" s="19" t="s">
        <v>362</v>
      </c>
      <c r="C150" s="20" t="s">
        <v>181</v>
      </c>
      <c r="D150" s="138">
        <v>0.36210599541664124</v>
      </c>
      <c r="E150" s="138">
        <v>0.7682512998580933</v>
      </c>
      <c r="F150" s="138">
        <v>1.0338635444641113</v>
      </c>
      <c r="G150" s="138">
        <v>0.7932454347610474</v>
      </c>
      <c r="H150" s="138">
        <v>0.6565610766410828</v>
      </c>
      <c r="I150" s="138">
        <v>0.7066261172294617</v>
      </c>
      <c r="J150" s="138">
        <v>1.0912896394729614</v>
      </c>
      <c r="K150" s="138">
        <v>1.1279044151306152</v>
      </c>
      <c r="L150" s="138">
        <v>0.9367754459381104</v>
      </c>
      <c r="M150" s="138">
        <v>0.6541770696640015</v>
      </c>
      <c r="N150" s="138">
        <v>0.6924758553504944</v>
      </c>
      <c r="O150" s="138">
        <v>0.5241249799728394</v>
      </c>
      <c r="P150" s="138">
        <v>0.9224998354911804</v>
      </c>
      <c r="Q150" s="139"/>
      <c r="R150" s="139"/>
      <c r="S150" s="138">
        <v>0.5897402167320251</v>
      </c>
      <c r="T150" s="138">
        <v>0.4725692868232727</v>
      </c>
      <c r="U150" s="139"/>
      <c r="V150" s="138">
        <v>0.6472808122634888</v>
      </c>
      <c r="W150" s="138">
        <v>0.5910144448280334</v>
      </c>
      <c r="X150" s="138">
        <v>0.7135218977928162</v>
      </c>
      <c r="Y150" s="138">
        <v>0.5263832211494446</v>
      </c>
      <c r="Z150" s="138">
        <v>0.7300701141357422</v>
      </c>
      <c r="AA150" s="138">
        <v>0.6118205785751343</v>
      </c>
      <c r="AB150" s="138">
        <v>0.7599820494651794</v>
      </c>
      <c r="AC150" s="138">
        <v>0.7576523423194885</v>
      </c>
      <c r="AD150" s="138">
        <v>0.6727527379989624</v>
      </c>
      <c r="AE150" s="138">
        <v>0.5910726189613342</v>
      </c>
      <c r="AF150" s="138">
        <v>0.7594513297080994</v>
      </c>
      <c r="AG150" s="138">
        <v>0.9107175469398499</v>
      </c>
      <c r="AH150" s="138">
        <v>1.0157861709594727</v>
      </c>
      <c r="AI150" s="138">
        <v>0.39484527707099915</v>
      </c>
      <c r="AJ150" s="138">
        <v>0.5227289199829102</v>
      </c>
      <c r="AK150" s="138">
        <v>0.7143986225128174</v>
      </c>
      <c r="AL150" s="138">
        <v>0.7867551445960999</v>
      </c>
      <c r="AM150" s="138">
        <v>0.7155375480651855</v>
      </c>
      <c r="AN150" s="138">
        <v>0.5203485488891602</v>
      </c>
      <c r="AO150" s="138">
        <v>0.4819830358028412</v>
      </c>
      <c r="AP150" s="138">
        <v>0.5129614472389221</v>
      </c>
      <c r="AQ150" s="138">
        <v>0.6509270071983337</v>
      </c>
      <c r="AR150" s="138">
        <v>0.5749973654747009</v>
      </c>
      <c r="AS150" s="138">
        <v>0.4417421221733093</v>
      </c>
      <c r="AT150" s="138">
        <v>0.6514973044395447</v>
      </c>
      <c r="AU150" s="138">
        <v>0.49889156222343445</v>
      </c>
      <c r="AV150" s="138">
        <v>0.5349991321563721</v>
      </c>
      <c r="AW150" s="138">
        <v>0.4964245855808258</v>
      </c>
      <c r="AX150" s="138">
        <v>0.4714719355106354</v>
      </c>
      <c r="AY150" s="138">
        <v>0.4090684652328491</v>
      </c>
      <c r="AZ150" s="138">
        <v>0.4343600273132324</v>
      </c>
      <c r="BA150" s="138">
        <v>0.33844906091690063</v>
      </c>
      <c r="BB150" s="138">
        <v>0.5362061858177185</v>
      </c>
      <c r="BC150" s="138">
        <v>1.0466758012771606</v>
      </c>
      <c r="BD150" s="138">
        <v>0.6811383962631226</v>
      </c>
      <c r="BE150" s="138">
        <v>0.5510633587837219</v>
      </c>
      <c r="BF150" s="138">
        <v>1.336917757987976</v>
      </c>
      <c r="BG150" s="138">
        <v>2.0521774291992188</v>
      </c>
      <c r="BH150" s="138">
        <v>1.2580910921096802</v>
      </c>
      <c r="BI150" s="138">
        <v>1.1573009490966797</v>
      </c>
      <c r="BJ150" s="138">
        <v>1.3899191617965698</v>
      </c>
      <c r="BK150" s="138">
        <v>1.6922801733016968</v>
      </c>
      <c r="BL150" s="138">
        <v>0.6771811842918396</v>
      </c>
      <c r="BM150" s="138">
        <v>0.6208287477493286</v>
      </c>
      <c r="BN150" s="138">
        <v>0.7714027166366577</v>
      </c>
    </row>
    <row r="151" ht="13.5" customHeight="1">
      <c r="A151" s="11" t="s">
        <v>363</v>
      </c>
      <c r="B151" s="11" t="s">
        <v>364</v>
      </c>
      <c r="C151" s="12" t="s">
        <v>83</v>
      </c>
      <c r="D151" s="140">
        <v>0.0032209865748882294</v>
      </c>
      <c r="E151" s="140">
        <v>0.055968400090932846</v>
      </c>
      <c r="F151" s="140">
        <v>0.161581352353096</v>
      </c>
      <c r="G151" s="140">
        <v>0.08560128509998322</v>
      </c>
      <c r="H151" s="140">
        <v>0.05087361857295036</v>
      </c>
      <c r="I151" s="140">
        <v>0.10815176367759705</v>
      </c>
      <c r="J151" s="140">
        <v>0.16714343428611755</v>
      </c>
      <c r="K151" s="140">
        <v>0.1592889279127121</v>
      </c>
      <c r="L151" s="140">
        <v>0.15103498101234436</v>
      </c>
      <c r="M151" s="140">
        <v>0.038272980600595474</v>
      </c>
      <c r="N151" s="140">
        <v>0.04704078659415245</v>
      </c>
      <c r="O151" s="140">
        <v>0.022870322689414024</v>
      </c>
      <c r="P151" s="140">
        <v>0.08480238169431686</v>
      </c>
      <c r="Q151" s="141"/>
      <c r="R151" s="141"/>
      <c r="S151" s="140">
        <v>0.03165455162525177</v>
      </c>
      <c r="T151" s="140">
        <v>0.01651509664952755</v>
      </c>
      <c r="U151" s="141"/>
      <c r="V151" s="140">
        <v>0.07243672013282776</v>
      </c>
      <c r="W151" s="140">
        <v>0.03831779956817627</v>
      </c>
      <c r="X151" s="140">
        <v>0.03763351961970329</v>
      </c>
      <c r="Y151" s="140">
        <v>0.029418159276247025</v>
      </c>
      <c r="Z151" s="140">
        <v>0.038057588040828705</v>
      </c>
      <c r="AA151" s="140">
        <v>0.021723387762904167</v>
      </c>
      <c r="AB151" s="140">
        <v>0.02499520592391491</v>
      </c>
      <c r="AC151" s="140">
        <v>0.06832452118396759</v>
      </c>
      <c r="AD151" s="140">
        <v>0.06007423251867294</v>
      </c>
      <c r="AE151" s="140">
        <v>0.05987141653895378</v>
      </c>
      <c r="AF151" s="140">
        <v>0.02852444164454937</v>
      </c>
      <c r="AG151" s="140">
        <v>0.08340752869844437</v>
      </c>
      <c r="AH151" s="140">
        <v>0.10808346420526505</v>
      </c>
      <c r="AI151" s="140">
        <v>0.0</v>
      </c>
      <c r="AJ151" s="140">
        <v>0.014938680455088615</v>
      </c>
      <c r="AK151" s="140">
        <v>0.0688500627875328</v>
      </c>
      <c r="AL151" s="140">
        <v>0.06304624676704407</v>
      </c>
      <c r="AM151" s="140">
        <v>0.02764352411031723</v>
      </c>
      <c r="AN151" s="140">
        <v>0.039905767887830734</v>
      </c>
      <c r="AO151" s="140">
        <v>0.026088818907737732</v>
      </c>
      <c r="AP151" s="140">
        <v>0.013698571361601353</v>
      </c>
      <c r="AQ151" s="140">
        <v>0.04929971322417259</v>
      </c>
      <c r="AR151" s="140">
        <v>0.03717254474759102</v>
      </c>
      <c r="AS151" s="140">
        <v>0.0</v>
      </c>
      <c r="AT151" s="140">
        <v>0.038671307265758514</v>
      </c>
      <c r="AU151" s="140">
        <v>0.008487611077725887</v>
      </c>
      <c r="AV151" s="140">
        <v>0.0216070469468832</v>
      </c>
      <c r="AW151" s="140">
        <v>0.022796031087636948</v>
      </c>
      <c r="AX151" s="140">
        <v>0.01260207686573267</v>
      </c>
      <c r="AY151" s="140">
        <v>0.015108613297343254</v>
      </c>
      <c r="AZ151" s="140">
        <v>0.014740745536983013</v>
      </c>
      <c r="BA151" s="140">
        <v>0.0</v>
      </c>
      <c r="BB151" s="140">
        <v>0.026837730780243874</v>
      </c>
      <c r="BC151" s="140">
        <v>0.022408612072467804</v>
      </c>
      <c r="BD151" s="140">
        <v>0.04582281783223152</v>
      </c>
      <c r="BE151" s="140">
        <v>0.007257666438817978</v>
      </c>
      <c r="BF151" s="140">
        <v>0.1011393591761589</v>
      </c>
      <c r="BG151" s="140">
        <v>0.26138076186180115</v>
      </c>
      <c r="BH151" s="140">
        <v>0.1891212910413742</v>
      </c>
      <c r="BI151" s="140">
        <v>0.030264893546700478</v>
      </c>
      <c r="BJ151" s="140">
        <v>0.09760113060474396</v>
      </c>
      <c r="BK151" s="140">
        <v>0.12499883025884628</v>
      </c>
      <c r="BL151" s="140">
        <v>0.007371395360678434</v>
      </c>
      <c r="BM151" s="140">
        <v>0.015625</v>
      </c>
      <c r="BN151" s="140">
        <v>0.008556443266570568</v>
      </c>
    </row>
    <row r="152" ht="13.5" customHeight="1">
      <c r="A152" s="11" t="s">
        <v>365</v>
      </c>
      <c r="B152" s="11" t="s">
        <v>366</v>
      </c>
      <c r="C152" s="12" t="s">
        <v>83</v>
      </c>
      <c r="D152" s="140">
        <v>0.006020454224199057</v>
      </c>
      <c r="E152" s="140">
        <v>0.16952461004257202</v>
      </c>
      <c r="F152" s="140">
        <v>0.29764309525489807</v>
      </c>
      <c r="G152" s="140">
        <v>0.18830224871635437</v>
      </c>
      <c r="H152" s="140">
        <v>0.11664988100528717</v>
      </c>
      <c r="I152" s="140">
        <v>0.14566993713378906</v>
      </c>
      <c r="J152" s="140">
        <v>0.3099406659603119</v>
      </c>
      <c r="K152" s="140">
        <v>0.3062187135219574</v>
      </c>
      <c r="L152" s="140">
        <v>0.25696882605552673</v>
      </c>
      <c r="M152" s="140">
        <v>0.1180177852511406</v>
      </c>
      <c r="N152" s="140">
        <v>0.15650315582752228</v>
      </c>
      <c r="O152" s="140">
        <v>0.08270576596260071</v>
      </c>
      <c r="P152" s="140">
        <v>0.24457722902297974</v>
      </c>
      <c r="Q152" s="141"/>
      <c r="R152" s="141"/>
      <c r="S152" s="140">
        <v>0.10416117310523987</v>
      </c>
      <c r="T152" s="140">
        <v>0.037869591265916824</v>
      </c>
      <c r="U152" s="141"/>
      <c r="V152" s="140">
        <v>0.09457933157682419</v>
      </c>
      <c r="W152" s="140">
        <v>0.10856049507856369</v>
      </c>
      <c r="X152" s="140">
        <v>0.13548067212104797</v>
      </c>
      <c r="Y152" s="140">
        <v>0.052397698163986206</v>
      </c>
      <c r="Z152" s="140">
        <v>0.17854511737823486</v>
      </c>
      <c r="AA152" s="140">
        <v>0.12531542778015137</v>
      </c>
      <c r="AB152" s="140">
        <v>0.170223668217659</v>
      </c>
      <c r="AC152" s="140">
        <v>0.17160457372665405</v>
      </c>
      <c r="AD152" s="140">
        <v>0.11714475601911545</v>
      </c>
      <c r="AE152" s="140">
        <v>0.08363749086856842</v>
      </c>
      <c r="AF152" s="140">
        <v>0.11072072386741638</v>
      </c>
      <c r="AG152" s="140">
        <v>0.23756012320518494</v>
      </c>
      <c r="AH152" s="140">
        <v>0.2750277817249298</v>
      </c>
      <c r="AI152" s="140">
        <v>0.0012542237527668476</v>
      </c>
      <c r="AJ152" s="140">
        <v>0.061085764318704605</v>
      </c>
      <c r="AK152" s="140">
        <v>0.1326701045036316</v>
      </c>
      <c r="AL152" s="140">
        <v>0.16111817955970764</v>
      </c>
      <c r="AM152" s="140">
        <v>0.153542160987854</v>
      </c>
      <c r="AN152" s="140">
        <v>0.07661370187997818</v>
      </c>
      <c r="AO152" s="140">
        <v>0.048236023634672165</v>
      </c>
      <c r="AP152" s="140">
        <v>0.08219143003225327</v>
      </c>
      <c r="AQ152" s="140">
        <v>0.11979010701179504</v>
      </c>
      <c r="AR152" s="140">
        <v>0.11151763051748276</v>
      </c>
      <c r="AS152" s="140">
        <v>0.0406532883644104</v>
      </c>
      <c r="AT152" s="140">
        <v>0.13455931842327118</v>
      </c>
      <c r="AU152" s="140">
        <v>0.06452576816082001</v>
      </c>
      <c r="AV152" s="140">
        <v>0.07202348858118057</v>
      </c>
      <c r="AW152" s="140">
        <v>0.05827885493636131</v>
      </c>
      <c r="AX152" s="140">
        <v>0.05815417692065239</v>
      </c>
      <c r="AY152" s="140">
        <v>0.028271585702896118</v>
      </c>
      <c r="AZ152" s="140">
        <v>0.022874444723129272</v>
      </c>
      <c r="BA152" s="140">
        <v>0.0034419167786836624</v>
      </c>
      <c r="BB152" s="140">
        <v>0.05272641032934189</v>
      </c>
      <c r="BC152" s="140">
        <v>0.31844276189804077</v>
      </c>
      <c r="BD152" s="140">
        <v>0.1422838717699051</v>
      </c>
      <c r="BE152" s="140">
        <v>0.02903066575527191</v>
      </c>
      <c r="BF152" s="140">
        <v>0.44117262959480286</v>
      </c>
      <c r="BG152" s="140">
        <v>0.7159519195556641</v>
      </c>
      <c r="BH152" s="140">
        <v>0.35485467314720154</v>
      </c>
      <c r="BI152" s="140">
        <v>0.3660320043563843</v>
      </c>
      <c r="BJ152" s="140">
        <v>0.46184056997299194</v>
      </c>
      <c r="BK152" s="140">
        <v>0.6038824915885925</v>
      </c>
      <c r="BL152" s="140">
        <v>0.11984778195619583</v>
      </c>
      <c r="BM152" s="140">
        <v>0.03685620799660683</v>
      </c>
      <c r="BN152" s="140">
        <v>0.0933963730931282</v>
      </c>
    </row>
    <row r="153" ht="13.5" customHeight="1">
      <c r="A153" s="11" t="s">
        <v>367</v>
      </c>
      <c r="B153" s="11" t="s">
        <v>368</v>
      </c>
      <c r="C153" s="12" t="s">
        <v>83</v>
      </c>
      <c r="D153" s="140">
        <v>0.01953122206032276</v>
      </c>
      <c r="E153" s="140">
        <v>0.2094249278306961</v>
      </c>
      <c r="F153" s="140">
        <v>0.24130578339099884</v>
      </c>
      <c r="G153" s="140">
        <v>0.18600857257843018</v>
      </c>
      <c r="H153" s="140">
        <v>0.15570421516895294</v>
      </c>
      <c r="I153" s="140">
        <v>0.11947111040353775</v>
      </c>
      <c r="J153" s="140">
        <v>0.2808722257614136</v>
      </c>
      <c r="K153" s="140">
        <v>0.3290634751319885</v>
      </c>
      <c r="L153" s="140">
        <v>0.19543829560279846</v>
      </c>
      <c r="M153" s="140">
        <v>0.1645529568195343</v>
      </c>
      <c r="N153" s="140">
        <v>0.15559858083724976</v>
      </c>
      <c r="O153" s="140">
        <v>0.08521556109189987</v>
      </c>
      <c r="P153" s="140">
        <v>0.2597869038581848</v>
      </c>
      <c r="Q153" s="141"/>
      <c r="R153" s="141"/>
      <c r="S153" s="140">
        <v>0.12059114873409271</v>
      </c>
      <c r="T153" s="140">
        <v>0.08485126495361328</v>
      </c>
      <c r="U153" s="141"/>
      <c r="V153" s="140">
        <v>0.14693143963813782</v>
      </c>
      <c r="W153" s="140">
        <v>0.11080283671617508</v>
      </c>
      <c r="X153" s="140">
        <v>0.2070743888616562</v>
      </c>
      <c r="Y153" s="140">
        <v>0.11123401671648026</v>
      </c>
      <c r="Z153" s="140">
        <v>0.18013408780097961</v>
      </c>
      <c r="AA153" s="140">
        <v>0.13144844770431519</v>
      </c>
      <c r="AB153" s="140">
        <v>0.2314298301935196</v>
      </c>
      <c r="AC153" s="140">
        <v>0.1843899041414261</v>
      </c>
      <c r="AD153" s="140">
        <v>0.1622004210948944</v>
      </c>
      <c r="AE153" s="140">
        <v>0.11423034220933914</v>
      </c>
      <c r="AF153" s="140">
        <v>0.2868728041648865</v>
      </c>
      <c r="AG153" s="140">
        <v>0.25641655921936035</v>
      </c>
      <c r="AH153" s="140">
        <v>0.29934161901474</v>
      </c>
      <c r="AI153" s="140">
        <v>0.06025771424174309</v>
      </c>
      <c r="AJ153" s="140">
        <v>0.11337114870548248</v>
      </c>
      <c r="AK153" s="140">
        <v>0.1795451045036316</v>
      </c>
      <c r="AL153" s="140">
        <v>0.22925738990306854</v>
      </c>
      <c r="AM153" s="140">
        <v>0.2010185271501541</v>
      </c>
      <c r="AN153" s="140">
        <v>0.07049571722745895</v>
      </c>
      <c r="AO153" s="140">
        <v>0.0743248462677002</v>
      </c>
      <c r="AP153" s="140">
        <v>0.08373811095952988</v>
      </c>
      <c r="AQ153" s="140">
        <v>0.148503839969635</v>
      </c>
      <c r="AR153" s="140">
        <v>0.09297382831573486</v>
      </c>
      <c r="AS153" s="140">
        <v>0.06775548309087753</v>
      </c>
      <c r="AT153" s="140">
        <v>0.14493335783481598</v>
      </c>
      <c r="AU153" s="140">
        <v>0.09254484623670578</v>
      </c>
      <c r="AV153" s="140">
        <v>0.10803523659706116</v>
      </c>
      <c r="AW153" s="140">
        <v>0.08201634883880615</v>
      </c>
      <c r="AX153" s="140">
        <v>0.06738235801458359</v>
      </c>
      <c r="AY153" s="140">
        <v>0.032354917377233505</v>
      </c>
      <c r="AZ153" s="140">
        <v>0.06341149657964706</v>
      </c>
      <c r="BA153" s="140">
        <v>0.0016737906262278557</v>
      </c>
      <c r="BB153" s="140">
        <v>0.1233087033033371</v>
      </c>
      <c r="BC153" s="140">
        <v>0.3724910616874695</v>
      </c>
      <c r="BD153" s="140">
        <v>0.15969833731651306</v>
      </c>
      <c r="BE153" s="140">
        <v>0.18144166469573975</v>
      </c>
      <c r="BF153" s="140">
        <v>0.4612724483013153</v>
      </c>
      <c r="BG153" s="140">
        <v>0.7415115237236023</v>
      </c>
      <c r="BH153" s="140">
        <v>0.3807818293571472</v>
      </c>
      <c r="BI153" s="140">
        <v>0.4276707172393799</v>
      </c>
      <c r="BJ153" s="140">
        <v>0.4971441626548767</v>
      </c>
      <c r="BK153" s="140">
        <v>0.6300655007362366</v>
      </c>
      <c r="BL153" s="140">
        <v>0.21662864089012146</v>
      </c>
      <c r="BM153" s="140">
        <v>0.2350141704082489</v>
      </c>
      <c r="BN153" s="140">
        <v>0.3361165523529053</v>
      </c>
    </row>
    <row r="154" ht="13.5" customHeight="1">
      <c r="A154" s="112" t="s">
        <v>369</v>
      </c>
      <c r="B154" s="113" t="s">
        <v>370</v>
      </c>
      <c r="C154" s="114" t="s">
        <v>77</v>
      </c>
      <c r="D154" s="113">
        <v>3.6056506633758545</v>
      </c>
      <c r="E154" s="113">
        <v>2.9616000652313232</v>
      </c>
      <c r="F154" s="113">
        <v>2.0313706398010254</v>
      </c>
      <c r="G154" s="113">
        <v>2.5837113857269287</v>
      </c>
      <c r="H154" s="113">
        <v>2.741614580154419</v>
      </c>
      <c r="I154" s="113">
        <v>2.8263392448425293</v>
      </c>
      <c r="J154" s="113">
        <v>2.011648654937744</v>
      </c>
      <c r="K154" s="113">
        <v>2.856088399887085</v>
      </c>
      <c r="L154" s="113">
        <v>2.2002265453338623</v>
      </c>
      <c r="M154" s="113">
        <v>2.622147798538208</v>
      </c>
      <c r="N154" s="113">
        <v>2.424760341644287</v>
      </c>
      <c r="O154" s="113">
        <v>3.1288084983825684</v>
      </c>
      <c r="P154" s="113">
        <v>2.917876720428467</v>
      </c>
      <c r="Q154" s="137"/>
      <c r="R154" s="137"/>
      <c r="S154" s="113">
        <v>3.0768587589263916</v>
      </c>
      <c r="T154" s="113">
        <v>3.343773603439331</v>
      </c>
      <c r="U154" s="137"/>
      <c r="V154" s="113">
        <v>3.0591588020324707</v>
      </c>
      <c r="W154" s="113">
        <v>2.791898250579834</v>
      </c>
      <c r="X154" s="113">
        <v>2.9904537200927734</v>
      </c>
      <c r="Y154" s="113">
        <v>2.831866502761841</v>
      </c>
      <c r="Z154" s="113">
        <v>3.3123397827148438</v>
      </c>
      <c r="AA154" s="113">
        <v>2.673194646835327</v>
      </c>
      <c r="AB154" s="113">
        <v>3.323282241821289</v>
      </c>
      <c r="AC154" s="113">
        <v>3.1665866374969482</v>
      </c>
      <c r="AD154" s="113">
        <v>3.1842758655548096</v>
      </c>
      <c r="AE154" s="113">
        <v>2.8472046852111816</v>
      </c>
      <c r="AF154" s="113">
        <v>2.819760322570801</v>
      </c>
      <c r="AG154" s="113">
        <v>2.85906720161438</v>
      </c>
      <c r="AH154" s="113">
        <v>3.3691341876983643</v>
      </c>
      <c r="AI154" s="113">
        <v>3.563375234603882</v>
      </c>
      <c r="AJ154" s="113">
        <v>2.9447624683380127</v>
      </c>
      <c r="AK154" s="113">
        <v>2.975400686264038</v>
      </c>
      <c r="AL154" s="113">
        <v>2.949786901473999</v>
      </c>
      <c r="AM154" s="113">
        <v>2.6015572547912598</v>
      </c>
      <c r="AN154" s="113">
        <v>3.1014809608459473</v>
      </c>
      <c r="AO154" s="113">
        <v>2.6462743282318115</v>
      </c>
      <c r="AP154" s="113">
        <v>3.08687686920166</v>
      </c>
      <c r="AQ154" s="113">
        <v>2.6501169204711914</v>
      </c>
      <c r="AR154" s="113">
        <v>2.6842803955078125</v>
      </c>
      <c r="AS154" s="113">
        <v>3.054804801940918</v>
      </c>
      <c r="AT154" s="113">
        <v>2.641237735748291</v>
      </c>
      <c r="AU154" s="113">
        <v>3.5419750213623047</v>
      </c>
      <c r="AV154" s="113">
        <v>3.2657792568206787</v>
      </c>
      <c r="AW154" s="113">
        <v>2.7625575065612793</v>
      </c>
      <c r="AX154" s="113">
        <v>3.396010637283325</v>
      </c>
      <c r="AY154" s="113">
        <v>3.287870407104492</v>
      </c>
      <c r="AZ154" s="113">
        <v>2.7672009468078613</v>
      </c>
      <c r="BA154" s="113">
        <v>3.432462453842163</v>
      </c>
      <c r="BB154" s="113">
        <v>2.944863796234131</v>
      </c>
      <c r="BC154" s="113">
        <v>2.6367411613464355</v>
      </c>
      <c r="BD154" s="113">
        <v>2.6330950260162354</v>
      </c>
      <c r="BE154" s="113">
        <v>2.5668387413024902</v>
      </c>
      <c r="BF154" s="113">
        <v>2.6188950538635254</v>
      </c>
      <c r="BG154" s="113">
        <v>2.5342791080474854</v>
      </c>
      <c r="BH154" s="113">
        <v>2.5328755378723145</v>
      </c>
      <c r="BI154" s="113">
        <v>2.4954893589019775</v>
      </c>
      <c r="BJ154" s="113">
        <v>2.6217567920684814</v>
      </c>
      <c r="BK154" s="113">
        <v>2.7607953548431396</v>
      </c>
      <c r="BL154" s="113">
        <v>2.1856367588043213</v>
      </c>
      <c r="BM154" s="113">
        <v>3.0891075134277344</v>
      </c>
      <c r="BN154" s="113">
        <v>2.7855851650238037</v>
      </c>
    </row>
    <row r="155" ht="13.5" customHeight="1">
      <c r="A155" s="19" t="s">
        <v>503</v>
      </c>
      <c r="B155" s="19" t="s">
        <v>372</v>
      </c>
      <c r="C155" s="20" t="s">
        <v>181</v>
      </c>
      <c r="D155" s="138">
        <v>0.5223737955093384</v>
      </c>
      <c r="E155" s="138">
        <v>0.42945247888565063</v>
      </c>
      <c r="F155" s="138">
        <v>0.3740459680557251</v>
      </c>
      <c r="G155" s="138">
        <v>0.457168847322464</v>
      </c>
      <c r="H155" s="138">
        <v>0.42844051122665405</v>
      </c>
      <c r="I155" s="138">
        <v>0.5108452439308167</v>
      </c>
      <c r="J155" s="138">
        <v>0.4300852417945862</v>
      </c>
      <c r="K155" s="138">
        <v>0.4884730279445648</v>
      </c>
      <c r="L155" s="138">
        <v>0.3972117602825165</v>
      </c>
      <c r="M155" s="138">
        <v>0.3958582878112793</v>
      </c>
      <c r="N155" s="138">
        <v>0.3426278531551361</v>
      </c>
      <c r="O155" s="138">
        <v>0.4239645302295685</v>
      </c>
      <c r="P155" s="138">
        <v>0.49289801716804504</v>
      </c>
      <c r="Q155" s="139"/>
      <c r="R155" s="139"/>
      <c r="S155" s="138">
        <v>0.4412524104118347</v>
      </c>
      <c r="T155" s="138">
        <v>0.5807393193244934</v>
      </c>
      <c r="U155" s="139"/>
      <c r="V155" s="138">
        <v>0.4092709422111511</v>
      </c>
      <c r="W155" s="138">
        <v>0.4103286862373352</v>
      </c>
      <c r="X155" s="138">
        <v>0.47213706374168396</v>
      </c>
      <c r="Y155" s="138">
        <v>0.4146113097667694</v>
      </c>
      <c r="Z155" s="138">
        <v>0.4619079530239105</v>
      </c>
      <c r="AA155" s="138">
        <v>0.4324800968170166</v>
      </c>
      <c r="AB155" s="138">
        <v>0.46714574098587036</v>
      </c>
      <c r="AC155" s="138">
        <v>0.4494607150554657</v>
      </c>
      <c r="AD155" s="138">
        <v>0.46634596586227417</v>
      </c>
      <c r="AE155" s="138">
        <v>0.5064631104469299</v>
      </c>
      <c r="AF155" s="138">
        <v>0.4345986247062683</v>
      </c>
      <c r="AG155" s="138">
        <v>0.4892204701900482</v>
      </c>
      <c r="AH155" s="138">
        <v>0.5534685850143433</v>
      </c>
      <c r="AI155" s="138">
        <v>0.4852227568626404</v>
      </c>
      <c r="AJ155" s="138">
        <v>0.40962040424346924</v>
      </c>
      <c r="AK155" s="138">
        <v>0.3819155693054199</v>
      </c>
      <c r="AL155" s="138">
        <v>0.4283471405506134</v>
      </c>
      <c r="AM155" s="138">
        <v>0.37640929222106934</v>
      </c>
      <c r="AN155" s="138">
        <v>0.42642563581466675</v>
      </c>
      <c r="AO155" s="138">
        <v>0.389713853597641</v>
      </c>
      <c r="AP155" s="138">
        <v>0.40021443367004395</v>
      </c>
      <c r="AQ155" s="138">
        <v>0.3947323262691498</v>
      </c>
      <c r="AR155" s="138">
        <v>0.38520124554634094</v>
      </c>
      <c r="AS155" s="138">
        <v>0.44826844334602356</v>
      </c>
      <c r="AT155" s="138">
        <v>0.41005492210388184</v>
      </c>
      <c r="AU155" s="138">
        <v>0.47023916244506836</v>
      </c>
      <c r="AV155" s="138">
        <v>0.45682597160339355</v>
      </c>
      <c r="AW155" s="138">
        <v>0.35163605213165283</v>
      </c>
      <c r="AX155" s="138">
        <v>0.4843781292438507</v>
      </c>
      <c r="AY155" s="138">
        <v>0.41032227873802185</v>
      </c>
      <c r="AZ155" s="138">
        <v>0.36283501982688904</v>
      </c>
      <c r="BA155" s="138">
        <v>0.3856772780418396</v>
      </c>
      <c r="BB155" s="138">
        <v>0.41591259837150574</v>
      </c>
      <c r="BC155" s="138">
        <v>0.38598451018333435</v>
      </c>
      <c r="BD155" s="138">
        <v>0.35466867685317993</v>
      </c>
      <c r="BE155" s="138">
        <v>0.36639297008514404</v>
      </c>
      <c r="BF155" s="138">
        <v>0.3437644839286804</v>
      </c>
      <c r="BG155" s="138">
        <v>0.38863810896873474</v>
      </c>
      <c r="BH155" s="138">
        <v>0.40549537539482117</v>
      </c>
      <c r="BI155" s="138">
        <v>0.340824156999588</v>
      </c>
      <c r="BJ155" s="138">
        <v>0.3785764276981354</v>
      </c>
      <c r="BK155" s="138">
        <v>0.3876936435699463</v>
      </c>
      <c r="BL155" s="138">
        <v>0.3589670658111572</v>
      </c>
      <c r="BM155" s="138">
        <v>0.4039778411388397</v>
      </c>
      <c r="BN155" s="138">
        <v>0.36330288648605347</v>
      </c>
    </row>
    <row r="156" ht="12.75" customHeight="1">
      <c r="A156" s="11" t="s">
        <v>373</v>
      </c>
      <c r="B156" s="11" t="s">
        <v>374</v>
      </c>
      <c r="C156" s="12" t="s">
        <v>83</v>
      </c>
      <c r="D156" s="140">
        <v>0.09402697533369064</v>
      </c>
      <c r="E156" s="140">
        <v>0.04982367157936096</v>
      </c>
      <c r="F156" s="140">
        <v>0.012972626835107803</v>
      </c>
      <c r="G156" s="140">
        <v>0.05366130918264389</v>
      </c>
      <c r="H156" s="140">
        <v>0.0575539730489254</v>
      </c>
      <c r="I156" s="140">
        <v>0.06749477237462997</v>
      </c>
      <c r="J156" s="140">
        <v>0.05540815368294716</v>
      </c>
      <c r="K156" s="140">
        <v>0.06554217636585236</v>
      </c>
      <c r="L156" s="140">
        <v>0.03425442427396774</v>
      </c>
      <c r="M156" s="140">
        <v>0.02579926699399948</v>
      </c>
      <c r="N156" s="140">
        <v>0.00759901525452733</v>
      </c>
      <c r="O156" s="140">
        <v>0.03420206904411316</v>
      </c>
      <c r="P156" s="140">
        <v>0.064066581428051</v>
      </c>
      <c r="Q156" s="141"/>
      <c r="R156" s="141"/>
      <c r="S156" s="140">
        <v>0.053888700902462006</v>
      </c>
      <c r="T156" s="140">
        <v>0.11360877007246017</v>
      </c>
      <c r="U156" s="141"/>
      <c r="V156" s="140">
        <v>0.044285230338573456</v>
      </c>
      <c r="W156" s="140">
        <v>0.03869152069091797</v>
      </c>
      <c r="X156" s="140">
        <v>0.07834974676370621</v>
      </c>
      <c r="Y156" s="140">
        <v>0.041352301836013794</v>
      </c>
      <c r="Z156" s="140">
        <v>0.07549510896205902</v>
      </c>
      <c r="AA156" s="140">
        <v>0.06066092103719711</v>
      </c>
      <c r="AB156" s="140">
        <v>0.06120616942644119</v>
      </c>
      <c r="AC156" s="140">
        <v>0.04375125840306282</v>
      </c>
      <c r="AD156" s="140">
        <v>0.05877462029457092</v>
      </c>
      <c r="AE156" s="140">
        <v>0.09375</v>
      </c>
      <c r="AF156" s="140">
        <v>0.05492319539189339</v>
      </c>
      <c r="AG156" s="140">
        <v>0.06427659094333649</v>
      </c>
      <c r="AH156" s="140">
        <v>0.10748849809169769</v>
      </c>
      <c r="AI156" s="140">
        <v>0.08552905172109604</v>
      </c>
      <c r="AJ156" s="140">
        <v>0.05361642688512802</v>
      </c>
      <c r="AK156" s="140">
        <v>0.02436499483883381</v>
      </c>
      <c r="AL156" s="140">
        <v>0.0558265782892704</v>
      </c>
      <c r="AM156" s="140">
        <v>0.02434116043150425</v>
      </c>
      <c r="AN156" s="140">
        <v>0.052419427782297134</v>
      </c>
      <c r="AO156" s="140">
        <v>0.022005746141076088</v>
      </c>
      <c r="AP156" s="140">
        <v>0.0167919360101223</v>
      </c>
      <c r="AQ156" s="140">
        <v>0.03096349723637104</v>
      </c>
      <c r="AR156" s="140">
        <v>0.022881945595145226</v>
      </c>
      <c r="AS156" s="140">
        <v>0.033877741545438766</v>
      </c>
      <c r="AT156" s="140">
        <v>0.029750274494290352</v>
      </c>
      <c r="AU156" s="140">
        <v>0.0564475953578949</v>
      </c>
      <c r="AV156" s="140">
        <v>0.04497947916388512</v>
      </c>
      <c r="AW156" s="140">
        <v>0.0</v>
      </c>
      <c r="AX156" s="140">
        <v>0.07625379413366318</v>
      </c>
      <c r="AY156" s="140">
        <v>0.03433828800916672</v>
      </c>
      <c r="AZ156" s="140">
        <v>0.007370372768491507</v>
      </c>
      <c r="BA156" s="140">
        <v>0.027191389352083206</v>
      </c>
      <c r="BB156" s="140">
        <v>0.045867662876844406</v>
      </c>
      <c r="BC156" s="140">
        <v>0.022408612072467804</v>
      </c>
      <c r="BD156" s="140">
        <v>0.0158093199133873</v>
      </c>
      <c r="BE156" s="140">
        <v>0.01633802242577076</v>
      </c>
      <c r="BF156" s="140">
        <v>0.00706695020198822</v>
      </c>
      <c r="BG156" s="140">
        <v>0.03040115348994732</v>
      </c>
      <c r="BH156" s="140">
        <v>0.04422986879944801</v>
      </c>
      <c r="BI156" s="140">
        <v>0.0</v>
      </c>
      <c r="BJ156" s="140">
        <v>0.014260722324252129</v>
      </c>
      <c r="BK156" s="140">
        <v>0.03124970756471157</v>
      </c>
      <c r="BL156" s="140">
        <v>0.018553704023361206</v>
      </c>
      <c r="BM156" s="140">
        <v>0.025643790140748024</v>
      </c>
      <c r="BN156" s="140">
        <v>0.008556443266570568</v>
      </c>
    </row>
    <row r="157" ht="12.75" customHeight="1">
      <c r="A157" s="11" t="s">
        <v>375</v>
      </c>
      <c r="B157" s="11" t="s">
        <v>376</v>
      </c>
      <c r="C157" s="12" t="s">
        <v>83</v>
      </c>
      <c r="D157" s="140">
        <v>0.035517655313014984</v>
      </c>
      <c r="E157" s="140">
        <v>0.017147693783044815</v>
      </c>
      <c r="F157" s="140">
        <v>0.016687950119376183</v>
      </c>
      <c r="G157" s="140">
        <v>0.03197427839040756</v>
      </c>
      <c r="H157" s="140">
        <v>0.008735926821827888</v>
      </c>
      <c r="I157" s="140">
        <v>0.05428653582930565</v>
      </c>
      <c r="J157" s="140">
        <v>0.011989312246441841</v>
      </c>
      <c r="K157" s="140">
        <v>0.041173648089170456</v>
      </c>
      <c r="L157" s="140">
        <v>0.011006019078195095</v>
      </c>
      <c r="M157" s="140">
        <v>0.018549738451838493</v>
      </c>
      <c r="N157" s="140">
        <v>9.045711485669017E-4</v>
      </c>
      <c r="O157" s="140">
        <v>0.02907368913292885</v>
      </c>
      <c r="P157" s="140">
        <v>0.045629046857357025</v>
      </c>
      <c r="Q157" s="141"/>
      <c r="R157" s="141"/>
      <c r="S157" s="140">
        <v>0.02102874033153057</v>
      </c>
      <c r="T157" s="140">
        <v>0.055239226669073105</v>
      </c>
      <c r="U157" s="141"/>
      <c r="V157" s="140">
        <v>0.009095867164433002</v>
      </c>
      <c r="W157" s="140">
        <v>0.015401864424347878</v>
      </c>
      <c r="X157" s="140">
        <v>0.017365437000989914</v>
      </c>
      <c r="Y157" s="140">
        <v>0.015625</v>
      </c>
      <c r="Z157" s="140">
        <v>0.013331792317330837</v>
      </c>
      <c r="AA157" s="140">
        <v>0.008349241688847542</v>
      </c>
      <c r="AB157" s="140">
        <v>0.031147856265306473</v>
      </c>
      <c r="AC157" s="140">
        <v>0.03669365867972374</v>
      </c>
      <c r="AD157" s="140">
        <v>0.03304082900285721</v>
      </c>
      <c r="AE157" s="140">
        <v>0.0250803641974926</v>
      </c>
      <c r="AF157" s="140">
        <v>0.015513576567173004</v>
      </c>
      <c r="AG157" s="140">
        <v>0.04294256120920181</v>
      </c>
      <c r="AH157" s="140">
        <v>0.0429954007267952</v>
      </c>
      <c r="AI157" s="140">
        <v>0.0189980398863554</v>
      </c>
      <c r="AJ157" s="140">
        <v>0.0</v>
      </c>
      <c r="AK157" s="140">
        <v>0.010594981722533703</v>
      </c>
      <c r="AL157" s="140">
        <v>0.010400444269180298</v>
      </c>
      <c r="AM157" s="140">
        <v>0.0069108810275793076</v>
      </c>
      <c r="AN157" s="140">
        <v>0.012513658031821251</v>
      </c>
      <c r="AO157" s="140">
        <v>0.018205590546131134</v>
      </c>
      <c r="AP157" s="140">
        <v>0.030490506440401077</v>
      </c>
      <c r="AQ157" s="140">
        <v>0.012627281248569489</v>
      </c>
      <c r="AR157" s="140">
        <v>0.014290599152445793</v>
      </c>
      <c r="AS157" s="140">
        <v>0.04576430469751358</v>
      </c>
      <c r="AT157" s="140">
        <v>0.02415875904262066</v>
      </c>
      <c r="AU157" s="140">
        <v>0.037989530712366104</v>
      </c>
      <c r="AV157" s="140">
        <v>0.04042520374059677</v>
      </c>
      <c r="AW157" s="140">
        <v>0.014569713734090328</v>
      </c>
      <c r="AX157" s="140">
        <v>0.027704531326889992</v>
      </c>
      <c r="AY157" s="140">
        <v>0.019750777631998062</v>
      </c>
      <c r="AZ157" s="140">
        <v>0.014740745536983013</v>
      </c>
      <c r="BA157" s="140">
        <v>0.010301713831722736</v>
      </c>
      <c r="BB157" s="140">
        <v>0.011985921300947666</v>
      </c>
      <c r="BC157" s="140">
        <v>0.015291379764676094</v>
      </c>
      <c r="BD157" s="140">
        <v>8.025700226426125E-4</v>
      </c>
      <c r="BE157" s="140">
        <v>0.00816901121288538</v>
      </c>
      <c r="BF157" s="140">
        <v>0.0022020507603883743</v>
      </c>
      <c r="BG157" s="140">
        <v>0.009085769765079021</v>
      </c>
      <c r="BH157" s="140">
        <v>0.006608752999454737</v>
      </c>
      <c r="BI157" s="140">
        <v>0.007288991939276457</v>
      </c>
      <c r="BJ157" s="140">
        <v>0.018450671806931496</v>
      </c>
      <c r="BK157" s="140">
        <v>0.007601216901093721</v>
      </c>
      <c r="BL157" s="140">
        <v>9.527286165393889E-4</v>
      </c>
      <c r="BM157" s="140">
        <v>0.024172930046916008</v>
      </c>
      <c r="BN157" s="140">
        <v>0.013869725167751312</v>
      </c>
    </row>
    <row r="158" ht="13.5" customHeight="1">
      <c r="A158" s="19" t="s">
        <v>377</v>
      </c>
      <c r="B158" s="19" t="s">
        <v>378</v>
      </c>
      <c r="C158" s="20" t="s">
        <v>181</v>
      </c>
      <c r="D158" s="138">
        <v>2.589386224746704</v>
      </c>
      <c r="E158" s="138">
        <v>2.0581135749816895</v>
      </c>
      <c r="F158" s="138">
        <v>1.2947642803192139</v>
      </c>
      <c r="G158" s="138">
        <v>1.6896361112594604</v>
      </c>
      <c r="H158" s="138">
        <v>1.906572699546814</v>
      </c>
      <c r="I158" s="138">
        <v>1.8554797172546387</v>
      </c>
      <c r="J158" s="138">
        <v>1.1920444965362549</v>
      </c>
      <c r="K158" s="138">
        <v>1.9249017238616943</v>
      </c>
      <c r="L158" s="138">
        <v>1.4175305366516113</v>
      </c>
      <c r="M158" s="138">
        <v>1.842617154121399</v>
      </c>
      <c r="N158" s="138">
        <v>1.722570776939392</v>
      </c>
      <c r="O158" s="138">
        <v>2.2954554557800293</v>
      </c>
      <c r="P158" s="138">
        <v>2.002772331237793</v>
      </c>
      <c r="Q158" s="139"/>
      <c r="R158" s="139"/>
      <c r="S158" s="138">
        <v>2.2660417556762695</v>
      </c>
      <c r="T158" s="138">
        <v>2.2458691596984863</v>
      </c>
      <c r="U158" s="139"/>
      <c r="V158" s="138">
        <v>2.2070157527923584</v>
      </c>
      <c r="W158" s="138">
        <v>1.9527268409729004</v>
      </c>
      <c r="X158" s="138">
        <v>2.116441011428833</v>
      </c>
      <c r="Y158" s="138">
        <v>2.011425495147705</v>
      </c>
      <c r="Z158" s="138">
        <v>2.3486745357513428</v>
      </c>
      <c r="AA158" s="138">
        <v>1.8247592449188232</v>
      </c>
      <c r="AB158" s="138">
        <v>2.40346097946167</v>
      </c>
      <c r="AC158" s="138">
        <v>2.2718255519866943</v>
      </c>
      <c r="AD158" s="138">
        <v>2.2113513946533203</v>
      </c>
      <c r="AE158" s="138">
        <v>1.8717615604400635</v>
      </c>
      <c r="AF158" s="138">
        <v>1.9868533611297607</v>
      </c>
      <c r="AG158" s="138">
        <v>1.8993138074874878</v>
      </c>
      <c r="AH158" s="138">
        <v>2.277545690536499</v>
      </c>
      <c r="AI158" s="138">
        <v>2.661466360092163</v>
      </c>
      <c r="AJ158" s="138">
        <v>2.15423583984375</v>
      </c>
      <c r="AK158" s="138">
        <v>2.222060441970825</v>
      </c>
      <c r="AL158" s="138">
        <v>2.093003749847412</v>
      </c>
      <c r="AM158" s="138">
        <v>1.8315305709838867</v>
      </c>
      <c r="AN158" s="138">
        <v>2.276270627975464</v>
      </c>
      <c r="AO158" s="138">
        <v>1.8833489418029785</v>
      </c>
      <c r="AP158" s="138">
        <v>2.251709461212158</v>
      </c>
      <c r="AQ158" s="138">
        <v>1.8748464584350586</v>
      </c>
      <c r="AR158" s="138">
        <v>1.9006428718566895</v>
      </c>
      <c r="AS158" s="138">
        <v>2.129965305328369</v>
      </c>
      <c r="AT158" s="138">
        <v>1.8384910821914673</v>
      </c>
      <c r="AU158" s="138">
        <v>2.6822509765625</v>
      </c>
      <c r="AV158" s="138">
        <v>2.4506497383117676</v>
      </c>
      <c r="AW158" s="138">
        <v>2.0331249237060547</v>
      </c>
      <c r="AX158" s="138">
        <v>2.390608549118042</v>
      </c>
      <c r="AY158" s="138">
        <v>2.496234178543091</v>
      </c>
      <c r="AZ158" s="138">
        <v>2.0348384380340576</v>
      </c>
      <c r="BA158" s="138">
        <v>2.6282169818878174</v>
      </c>
      <c r="BB158" s="138">
        <v>2.138902187347412</v>
      </c>
      <c r="BC158" s="138">
        <v>1.8953624963760376</v>
      </c>
      <c r="BD158" s="138">
        <v>1.8993161916732788</v>
      </c>
      <c r="BE158" s="138">
        <v>1.75188410282135</v>
      </c>
      <c r="BF158" s="138">
        <v>1.810361385345459</v>
      </c>
      <c r="BG158" s="138">
        <v>1.7646722793579102</v>
      </c>
      <c r="BH158" s="138">
        <v>1.7078001499176025</v>
      </c>
      <c r="BI158" s="138">
        <v>1.7987545728683472</v>
      </c>
      <c r="BJ158" s="138">
        <v>1.8377341032028198</v>
      </c>
      <c r="BK158" s="138">
        <v>1.9680144786834717</v>
      </c>
      <c r="BL158" s="138">
        <v>1.489805817604065</v>
      </c>
      <c r="BM158" s="138">
        <v>2.2146449089050293</v>
      </c>
      <c r="BN158" s="138">
        <v>2.041715383529663</v>
      </c>
    </row>
    <row r="159" ht="13.5" customHeight="1">
      <c r="A159" s="11" t="s">
        <v>379</v>
      </c>
      <c r="B159" s="11" t="s">
        <v>380</v>
      </c>
      <c r="C159" s="12" t="s">
        <v>83</v>
      </c>
      <c r="D159" s="140">
        <v>0.635116457939148</v>
      </c>
      <c r="E159" s="140">
        <v>0.58729487657547</v>
      </c>
      <c r="F159" s="140">
        <v>0.2744378447532654</v>
      </c>
      <c r="G159" s="140">
        <v>0.3584608733654022</v>
      </c>
      <c r="H159" s="140">
        <v>0.4964027404785156</v>
      </c>
      <c r="I159" s="140">
        <v>0.47223177552223206</v>
      </c>
      <c r="J159" s="140">
        <v>0.26106444001197815</v>
      </c>
      <c r="K159" s="140">
        <v>0.5305428504943848</v>
      </c>
      <c r="L159" s="140">
        <v>0.34555551409721375</v>
      </c>
      <c r="M159" s="140">
        <v>0.4835798740386963</v>
      </c>
      <c r="N159" s="140">
        <v>0.45702823996543884</v>
      </c>
      <c r="O159" s="140">
        <v>0.516690194606781</v>
      </c>
      <c r="P159" s="140">
        <v>0.540481686592102</v>
      </c>
      <c r="Q159" s="141"/>
      <c r="R159" s="141"/>
      <c r="S159" s="140">
        <v>0.5130366086959839</v>
      </c>
      <c r="T159" s="140">
        <v>0.4057532846927643</v>
      </c>
      <c r="U159" s="141"/>
      <c r="V159" s="140">
        <v>0.5025724768638611</v>
      </c>
      <c r="W159" s="140">
        <v>0.42672792077064514</v>
      </c>
      <c r="X159" s="140">
        <v>0.4168209135532379</v>
      </c>
      <c r="Y159" s="140">
        <v>0.3970092535018921</v>
      </c>
      <c r="Z159" s="140">
        <v>0.5753594636917114</v>
      </c>
      <c r="AA159" s="140">
        <v>0.3696596622467041</v>
      </c>
      <c r="AB159" s="140">
        <v>0.5816830396652222</v>
      </c>
      <c r="AC159" s="140">
        <v>0.5479639172554016</v>
      </c>
      <c r="AD159" s="140">
        <v>0.5536192655563354</v>
      </c>
      <c r="AE159" s="140">
        <v>0.46455180644989014</v>
      </c>
      <c r="AF159" s="140">
        <v>0.43863150477409363</v>
      </c>
      <c r="AG159" s="140">
        <v>0.4477330446243286</v>
      </c>
      <c r="AH159" s="140">
        <v>0.594954788684845</v>
      </c>
      <c r="AI159" s="140">
        <v>0.676423192024231</v>
      </c>
      <c r="AJ159" s="140">
        <v>0.5114624500274658</v>
      </c>
      <c r="AK159" s="140">
        <v>0.556149959564209</v>
      </c>
      <c r="AL159" s="140">
        <v>0.5648418664932251</v>
      </c>
      <c r="AM159" s="140">
        <v>0.42007961869239807</v>
      </c>
      <c r="AN159" s="140">
        <v>0.5130690336227417</v>
      </c>
      <c r="AO159" s="140">
        <v>0.4266118109226227</v>
      </c>
      <c r="AP159" s="140">
        <v>0.558330774307251</v>
      </c>
      <c r="AQ159" s="140">
        <v>0.5070028901100159</v>
      </c>
      <c r="AR159" s="140">
        <v>0.48375266790390015</v>
      </c>
      <c r="AS159" s="140">
        <v>0.5288841128349304</v>
      </c>
      <c r="AT159" s="140">
        <v>0.44048210978507996</v>
      </c>
      <c r="AU159" s="140">
        <v>0.6850398778915405</v>
      </c>
      <c r="AV159" s="140">
        <v>0.5979735851287842</v>
      </c>
      <c r="AW159" s="140">
        <v>0.419743150472641</v>
      </c>
      <c r="AX159" s="140">
        <v>0.47420549392700195</v>
      </c>
      <c r="AY159" s="140">
        <v>0.5877857208251953</v>
      </c>
      <c r="AZ159" s="140">
        <v>0.34235334396362305</v>
      </c>
      <c r="BA159" s="140">
        <v>0.6433168053627014</v>
      </c>
      <c r="BB159" s="140">
        <v>0.42960643768310547</v>
      </c>
      <c r="BC159" s="140">
        <v>0.4092019498348236</v>
      </c>
      <c r="BD159" s="140">
        <v>0.37565290927886963</v>
      </c>
      <c r="BE159" s="140">
        <v>0.3721291422843933</v>
      </c>
      <c r="BF159" s="140">
        <v>0.3819741904735565</v>
      </c>
      <c r="BG159" s="140">
        <v>0.3039173185825348</v>
      </c>
      <c r="BH159" s="140">
        <v>0.28724023699760437</v>
      </c>
      <c r="BI159" s="140">
        <v>0.37077924609184265</v>
      </c>
      <c r="BJ159" s="140">
        <v>0.3901740610599518</v>
      </c>
      <c r="BK159" s="140">
        <v>0.4054037034511566</v>
      </c>
      <c r="BL159" s="140">
        <v>0.2385414093732834</v>
      </c>
      <c r="BM159" s="140">
        <v>0.4973355233669281</v>
      </c>
      <c r="BN159" s="140">
        <v>0.4569072127342224</v>
      </c>
    </row>
    <row r="160" ht="13.5" customHeight="1">
      <c r="A160" s="11" t="s">
        <v>381</v>
      </c>
      <c r="B160" s="11" t="s">
        <v>382</v>
      </c>
      <c r="C160" s="12" t="s">
        <v>83</v>
      </c>
      <c r="D160" s="140">
        <v>0.8863557577133179</v>
      </c>
      <c r="E160" s="140">
        <v>0.5764179229736328</v>
      </c>
      <c r="F160" s="140">
        <v>0.37523505091667175</v>
      </c>
      <c r="G160" s="140">
        <v>0.5571189522743225</v>
      </c>
      <c r="H160" s="140">
        <v>0.5652623772621155</v>
      </c>
      <c r="I160" s="140">
        <v>0.5550273060798645</v>
      </c>
      <c r="J160" s="140">
        <v>0.3194369375705719</v>
      </c>
      <c r="K160" s="140">
        <v>0.5434650778770447</v>
      </c>
      <c r="L160" s="140">
        <v>0.3867882490158081</v>
      </c>
      <c r="M160" s="140">
        <v>0.5350175499916077</v>
      </c>
      <c r="N160" s="140">
        <v>0.4807298481464386</v>
      </c>
      <c r="O160" s="140">
        <v>0.8068487644195557</v>
      </c>
      <c r="P160" s="140">
        <v>0.5859643816947937</v>
      </c>
      <c r="Q160" s="141"/>
      <c r="R160" s="141"/>
      <c r="S160" s="140">
        <v>0.7906951308250427</v>
      </c>
      <c r="T160" s="140">
        <v>0.8843943476676941</v>
      </c>
      <c r="U160" s="141"/>
      <c r="V160" s="140">
        <v>0.7614111304283142</v>
      </c>
      <c r="W160" s="140">
        <v>0.6660174131393433</v>
      </c>
      <c r="X160" s="140">
        <v>0.7861695885658264</v>
      </c>
      <c r="Y160" s="140">
        <v>0.7352637648582458</v>
      </c>
      <c r="Z160" s="140">
        <v>0.7840173840522766</v>
      </c>
      <c r="AA160" s="140">
        <v>0.6369122266769409</v>
      </c>
      <c r="AB160" s="140">
        <v>0.8145869970321655</v>
      </c>
      <c r="AC160" s="140">
        <v>0.7596626281738281</v>
      </c>
      <c r="AD160" s="140">
        <v>0.7132841348648071</v>
      </c>
      <c r="AE160" s="140">
        <v>0.5736714601516724</v>
      </c>
      <c r="AF160" s="140">
        <v>0.6770946383476257</v>
      </c>
      <c r="AG160" s="140">
        <v>0.6090439558029175</v>
      </c>
      <c r="AH160" s="140">
        <v>0.7165238857269287</v>
      </c>
      <c r="AI160" s="140">
        <v>0.8935878872871399</v>
      </c>
      <c r="AJ160" s="140">
        <v>0.7169792056083679</v>
      </c>
      <c r="AK160" s="140">
        <v>0.7179648876190186</v>
      </c>
      <c r="AL160" s="140">
        <v>0.6223661303520203</v>
      </c>
      <c r="AM160" s="140">
        <v>0.5910520553588867</v>
      </c>
      <c r="AN160" s="140">
        <v>0.7975509762763977</v>
      </c>
      <c r="AO160" s="140">
        <v>0.6194144487380981</v>
      </c>
      <c r="AP160" s="140">
        <v>0.7357496619224548</v>
      </c>
      <c r="AQ160" s="140">
        <v>0.5332977771759033</v>
      </c>
      <c r="AR160" s="140">
        <v>0.5739192962646484</v>
      </c>
      <c r="AS160" s="140">
        <v>0.6832137703895569</v>
      </c>
      <c r="AT160" s="140">
        <v>0.575336754322052</v>
      </c>
      <c r="AU160" s="140">
        <v>0.8989675641059875</v>
      </c>
      <c r="AV160" s="140">
        <v>0.830073356628418</v>
      </c>
      <c r="AW160" s="140">
        <v>0.7271422743797302</v>
      </c>
      <c r="AX160" s="140">
        <v>0.9134097695350647</v>
      </c>
      <c r="AY160" s="140">
        <v>0.8709579110145569</v>
      </c>
      <c r="AZ160" s="140">
        <v>0.8056859970092773</v>
      </c>
      <c r="BA160" s="140">
        <v>0.9043040871620178</v>
      </c>
      <c r="BB160" s="140">
        <v>0.7885094881057739</v>
      </c>
      <c r="BC160" s="140">
        <v>0.6449141502380371</v>
      </c>
      <c r="BD160" s="140">
        <v>0.6811256408691406</v>
      </c>
      <c r="BE160" s="140">
        <v>0.5853685736656189</v>
      </c>
      <c r="BF160" s="140">
        <v>0.6149021983146667</v>
      </c>
      <c r="BG160" s="140">
        <v>0.6621919274330139</v>
      </c>
      <c r="BH160" s="140">
        <v>0.6405713558197021</v>
      </c>
      <c r="BI160" s="140">
        <v>0.6182810664176941</v>
      </c>
      <c r="BJ160" s="140">
        <v>0.625135064125061</v>
      </c>
      <c r="BK160" s="140">
        <v>0.6976363062858582</v>
      </c>
      <c r="BL160" s="140">
        <v>0.5424726605415344</v>
      </c>
      <c r="BM160" s="140">
        <v>0.7717856764793396</v>
      </c>
      <c r="BN160" s="140">
        <v>0.695763111114502</v>
      </c>
    </row>
    <row r="161" ht="13.5" customHeight="1">
      <c r="A161" s="19" t="s">
        <v>383</v>
      </c>
      <c r="B161" s="19" t="s">
        <v>384</v>
      </c>
      <c r="C161" s="20" t="s">
        <v>181</v>
      </c>
      <c r="D161" s="138">
        <v>0.4938907325267792</v>
      </c>
      <c r="E161" s="138">
        <v>0.47403404116630554</v>
      </c>
      <c r="F161" s="138">
        <v>0.3625604212284088</v>
      </c>
      <c r="G161" s="138">
        <v>0.4369063377380371</v>
      </c>
      <c r="H161" s="138">
        <v>0.40660151839256287</v>
      </c>
      <c r="I161" s="138">
        <v>0.4600142538547516</v>
      </c>
      <c r="J161" s="138">
        <v>0.38951894640922546</v>
      </c>
      <c r="K161" s="138">
        <v>0.44271355867385864</v>
      </c>
      <c r="L161" s="138">
        <v>0.38548439741134644</v>
      </c>
      <c r="M161" s="138">
        <v>0.3836723268032074</v>
      </c>
      <c r="N161" s="138">
        <v>0.3595617711544037</v>
      </c>
      <c r="O161" s="138">
        <v>0.40938881039619446</v>
      </c>
      <c r="P161" s="138">
        <v>0.4222062826156616</v>
      </c>
      <c r="Q161" s="139"/>
      <c r="R161" s="139"/>
      <c r="S161" s="138">
        <v>0.36956465244293213</v>
      </c>
      <c r="T161" s="138">
        <v>0.5171650648117065</v>
      </c>
      <c r="U161" s="139"/>
      <c r="V161" s="138">
        <v>0.44287237524986267</v>
      </c>
      <c r="W161" s="138">
        <v>0.42884281277656555</v>
      </c>
      <c r="X161" s="138">
        <v>0.4018757939338684</v>
      </c>
      <c r="Y161" s="138">
        <v>0.4058297276496887</v>
      </c>
      <c r="Z161" s="138">
        <v>0.5017572045326233</v>
      </c>
      <c r="AA161" s="138">
        <v>0.41595542430877686</v>
      </c>
      <c r="AB161" s="138">
        <v>0.45267564058303833</v>
      </c>
      <c r="AC161" s="138">
        <v>0.44530051946640015</v>
      </c>
      <c r="AD161" s="138">
        <v>0.5065785050392151</v>
      </c>
      <c r="AE161" s="138">
        <v>0.4689801037311554</v>
      </c>
      <c r="AF161" s="138">
        <v>0.39830833673477173</v>
      </c>
      <c r="AG161" s="138">
        <v>0.47053295373916626</v>
      </c>
      <c r="AH161" s="138">
        <v>0.5381199717521667</v>
      </c>
      <c r="AI161" s="138">
        <v>0.41668614745140076</v>
      </c>
      <c r="AJ161" s="138">
        <v>0.38090622425079346</v>
      </c>
      <c r="AK161" s="138">
        <v>0.3714245855808258</v>
      </c>
      <c r="AL161" s="138">
        <v>0.4284360706806183</v>
      </c>
      <c r="AM161" s="138">
        <v>0.39361754059791565</v>
      </c>
      <c r="AN161" s="138">
        <v>0.39878469705581665</v>
      </c>
      <c r="AO161" s="138">
        <v>0.37321147322654724</v>
      </c>
      <c r="AP161" s="138">
        <v>0.43495309352874756</v>
      </c>
      <c r="AQ161" s="138">
        <v>0.38053813576698303</v>
      </c>
      <c r="AR161" s="138">
        <v>0.3984363079071045</v>
      </c>
      <c r="AS161" s="138">
        <v>0.47657108306884766</v>
      </c>
      <c r="AT161" s="138">
        <v>0.39269185066223145</v>
      </c>
      <c r="AU161" s="138">
        <v>0.3894849419593811</v>
      </c>
      <c r="AV161" s="138">
        <v>0.35830363631248474</v>
      </c>
      <c r="AW161" s="138">
        <v>0.37779656052589417</v>
      </c>
      <c r="AX161" s="138">
        <v>0.5210239291191101</v>
      </c>
      <c r="AY161" s="138">
        <v>0.38131392002105713</v>
      </c>
      <c r="AZ161" s="138">
        <v>0.36952754855155945</v>
      </c>
      <c r="BA161" s="138">
        <v>0.4185682535171509</v>
      </c>
      <c r="BB161" s="138">
        <v>0.3900490999221802</v>
      </c>
      <c r="BC161" s="138">
        <v>0.3553943932056427</v>
      </c>
      <c r="BD161" s="138">
        <v>0.37911027669906616</v>
      </c>
      <c r="BE161" s="138">
        <v>0.44856172800064087</v>
      </c>
      <c r="BF161" s="138">
        <v>0.464769184589386</v>
      </c>
      <c r="BG161" s="138">
        <v>0.38096874952316284</v>
      </c>
      <c r="BH161" s="138">
        <v>0.4195801019668579</v>
      </c>
      <c r="BI161" s="138">
        <v>0.35591068863868713</v>
      </c>
      <c r="BJ161" s="138">
        <v>0.40544620156288147</v>
      </c>
      <c r="BK161" s="138">
        <v>0.40508735179901123</v>
      </c>
      <c r="BL161" s="138">
        <v>0.3368639051914215</v>
      </c>
      <c r="BM161" s="138">
        <v>0.47048482298851013</v>
      </c>
      <c r="BN161" s="138">
        <v>0.38056686520576477</v>
      </c>
    </row>
    <row r="162" ht="13.5" customHeight="1">
      <c r="A162" s="11" t="s">
        <v>385</v>
      </c>
      <c r="B162" s="11" t="s">
        <v>386</v>
      </c>
      <c r="C162" s="12" t="s">
        <v>83</v>
      </c>
      <c r="D162" s="140">
        <v>0.05319053679704666</v>
      </c>
      <c r="E162" s="140">
        <v>0.0465848483145237</v>
      </c>
      <c r="F162" s="140">
        <v>0.009501137770712376</v>
      </c>
      <c r="G162" s="140">
        <v>0.03423365205526352</v>
      </c>
      <c r="H162" s="140">
        <v>0.024152206256985664</v>
      </c>
      <c r="I162" s="140">
        <v>0.04192091524600983</v>
      </c>
      <c r="J162" s="140">
        <v>0.01846938394010067</v>
      </c>
      <c r="K162" s="140">
        <v>0.036165524274110794</v>
      </c>
      <c r="L162" s="140">
        <v>0.01712721213698387</v>
      </c>
      <c r="M162" s="140">
        <v>0.01652439683675766</v>
      </c>
      <c r="N162" s="140">
        <v>0.008503586053848267</v>
      </c>
      <c r="O162" s="140">
        <v>0.025079449638724327</v>
      </c>
      <c r="P162" s="140">
        <v>0.029343413189053535</v>
      </c>
      <c r="Q162" s="141"/>
      <c r="R162" s="141"/>
      <c r="S162" s="140">
        <v>0.011831222102046013</v>
      </c>
      <c r="T162" s="140">
        <v>0.06093315780162811</v>
      </c>
      <c r="U162" s="141"/>
      <c r="V162" s="140">
        <v>0.03621836006641388</v>
      </c>
      <c r="W162" s="140">
        <v>0.03155117481946945</v>
      </c>
      <c r="X162" s="140">
        <v>0.022580111399292946</v>
      </c>
      <c r="Y162" s="140">
        <v>0.02389545924961567</v>
      </c>
      <c r="Z162" s="140">
        <v>0.0558074526488781</v>
      </c>
      <c r="AA162" s="140">
        <v>0.027263950556516647</v>
      </c>
      <c r="AB162" s="140">
        <v>0.03947959095239639</v>
      </c>
      <c r="AC162" s="140">
        <v>0.03702612593770027</v>
      </c>
      <c r="AD162" s="140">
        <v>0.05741133913397789</v>
      </c>
      <c r="AE162" s="140">
        <v>0.04490356147289276</v>
      </c>
      <c r="AF162" s="140">
        <v>0.02139333263039589</v>
      </c>
      <c r="AG162" s="140">
        <v>0.04542015120387077</v>
      </c>
      <c r="AH162" s="140">
        <v>0.06790418177843094</v>
      </c>
      <c r="AI162" s="140">
        <v>0.02750704251229763</v>
      </c>
      <c r="AJ162" s="140">
        <v>0.015604202635586262</v>
      </c>
      <c r="AK162" s="140">
        <v>0.012449969537556171</v>
      </c>
      <c r="AL162" s="140">
        <v>0.03141585737466812</v>
      </c>
      <c r="AM162" s="140">
        <v>0.019832845777273178</v>
      </c>
      <c r="AN162" s="140">
        <v>0.02155180275440216</v>
      </c>
      <c r="AO162" s="140">
        <v>0.013044409453868866</v>
      </c>
      <c r="AP162" s="140">
        <v>0.0335838720202446</v>
      </c>
      <c r="AQ162" s="140">
        <v>0.01548174861818552</v>
      </c>
      <c r="AR162" s="140">
        <v>0.021435899659991264</v>
      </c>
      <c r="AS162" s="140">
        <v>0.04742883890867233</v>
      </c>
      <c r="AT162" s="140">
        <v>0.01952490396797657</v>
      </c>
      <c r="AU162" s="140">
        <v>0.018458064645528793</v>
      </c>
      <c r="AV162" s="140">
        <v>0.008085041306912899</v>
      </c>
      <c r="AW162" s="140">
        <v>0.014569713734090328</v>
      </c>
      <c r="AX162" s="140">
        <v>0.06221688166260719</v>
      </c>
      <c r="AY162" s="140">
        <v>0.01573983021080494</v>
      </c>
      <c r="AZ162" s="140">
        <v>0.011818885803222656</v>
      </c>
      <c r="BA162" s="140">
        <v>0.02813315950334072</v>
      </c>
      <c r="BB162" s="140">
        <v>0.018645748496055603</v>
      </c>
      <c r="BC162" s="140">
        <v>0.007117231376469135</v>
      </c>
      <c r="BD162" s="140">
        <v>0.015006749890744686</v>
      </c>
      <c r="BE162" s="140">
        <v>0.038111019879579544</v>
      </c>
      <c r="BF162" s="140">
        <v>0.04350272938609123</v>
      </c>
      <c r="BG162" s="140">
        <v>0.015625</v>
      </c>
      <c r="BH162" s="140">
        <v>0.028469763696193695</v>
      </c>
      <c r="BI162" s="140">
        <v>0.007288991939276457</v>
      </c>
      <c r="BJ162" s="140">
        <v>0.023767871782183647</v>
      </c>
      <c r="BK162" s="140">
        <v>0.023648491129279137</v>
      </c>
      <c r="BL162" s="140">
        <v>9.527286165393889E-4</v>
      </c>
      <c r="BM162" s="140">
        <v>0.045404139906167984</v>
      </c>
      <c r="BN162" s="140">
        <v>0.015491305850446224</v>
      </c>
    </row>
    <row r="163" ht="13.5" customHeight="1">
      <c r="A163" s="11" t="s">
        <v>387</v>
      </c>
      <c r="B163" s="11" t="s">
        <v>388</v>
      </c>
      <c r="C163" s="12" t="s">
        <v>83</v>
      </c>
      <c r="D163" s="140">
        <v>0.3949171304702759</v>
      </c>
      <c r="E163" s="140">
        <v>0.4228353798389435</v>
      </c>
      <c r="F163" s="140">
        <v>0.250319242477417</v>
      </c>
      <c r="G163" s="140">
        <v>0.3526923954486847</v>
      </c>
      <c r="H163" s="140">
        <v>0.3530319631099701</v>
      </c>
      <c r="I163" s="140">
        <v>0.29155752062797546</v>
      </c>
      <c r="J163" s="140">
        <v>0.22158075869083405</v>
      </c>
      <c r="K163" s="140">
        <v>0.25169289112091064</v>
      </c>
      <c r="L163" s="140">
        <v>0.3268733322620392</v>
      </c>
      <c r="M163" s="140">
        <v>0.3276107609272003</v>
      </c>
      <c r="N163" s="140">
        <v>0.3278449773788452</v>
      </c>
      <c r="O163" s="140">
        <v>0.3358161747455597</v>
      </c>
      <c r="P163" s="140">
        <v>0.32862210273742676</v>
      </c>
      <c r="Q163" s="141"/>
      <c r="R163" s="141"/>
      <c r="S163" s="140">
        <v>0.38159677386283875</v>
      </c>
      <c r="T163" s="140">
        <v>0.33058083057403564</v>
      </c>
      <c r="U163" s="141"/>
      <c r="V163" s="140">
        <v>0.26912859082221985</v>
      </c>
      <c r="W163" s="140">
        <v>0.3500923216342926</v>
      </c>
      <c r="X163" s="140">
        <v>0.3377004861831665</v>
      </c>
      <c r="Y163" s="140">
        <v>0.30511829257011414</v>
      </c>
      <c r="Z163" s="140">
        <v>0.38092470169067383</v>
      </c>
      <c r="AA163" s="140">
        <v>0.3774932622909546</v>
      </c>
      <c r="AB163" s="140">
        <v>0.3469845652580261</v>
      </c>
      <c r="AC163" s="140">
        <v>0.39243146777153015</v>
      </c>
      <c r="AD163" s="140">
        <v>0.39429518580436707</v>
      </c>
      <c r="AE163" s="140">
        <v>0.3398071229457855</v>
      </c>
      <c r="AF163" s="140">
        <v>0.3140255808830261</v>
      </c>
      <c r="AG163" s="140">
        <v>0.30527859926223755</v>
      </c>
      <c r="AH163" s="140">
        <v>0.36990320682525635</v>
      </c>
      <c r="AI163" s="140">
        <v>0.34956783056259155</v>
      </c>
      <c r="AJ163" s="140">
        <v>0.32302960753440857</v>
      </c>
      <c r="AK163" s="140">
        <v>0.30243995785713196</v>
      </c>
      <c r="AL163" s="140">
        <v>0.338569313287735</v>
      </c>
      <c r="AM163" s="140">
        <v>0.21514643728733063</v>
      </c>
      <c r="AN163" s="140">
        <v>0.3357906937599182</v>
      </c>
      <c r="AO163" s="140">
        <v>0.2667030990123749</v>
      </c>
      <c r="AP163" s="140">
        <v>0.28214797377586365</v>
      </c>
      <c r="AQ163" s="140">
        <v>0.2069716602563858</v>
      </c>
      <c r="AR163" s="140">
        <v>0.26463088393211365</v>
      </c>
      <c r="AS163" s="140">
        <v>0.31864646077156067</v>
      </c>
      <c r="AT163" s="140">
        <v>0.2862932085990906</v>
      </c>
      <c r="AU163" s="140">
        <v>0.3637389838695526</v>
      </c>
      <c r="AV163" s="140">
        <v>0.3417595326900482</v>
      </c>
      <c r="AW163" s="140">
        <v>0.32385173439979553</v>
      </c>
      <c r="AX163" s="140">
        <v>0.35530418157577515</v>
      </c>
      <c r="AY163" s="140">
        <v>0.31716009974479675</v>
      </c>
      <c r="AZ163" s="140">
        <v>0.3121085464954376</v>
      </c>
      <c r="BA163" s="140">
        <v>0.2736249566078186</v>
      </c>
      <c r="BB163" s="140">
        <v>0.27554357051849365</v>
      </c>
      <c r="BC163" s="140">
        <v>0.2261999398469925</v>
      </c>
      <c r="BD163" s="140">
        <v>0.2103365808725357</v>
      </c>
      <c r="BE163" s="140">
        <v>0.21691791713237762</v>
      </c>
      <c r="BF163" s="140">
        <v>0.3080016076564789</v>
      </c>
      <c r="BG163" s="140">
        <v>0.3125</v>
      </c>
      <c r="BH163" s="140">
        <v>0.23131640255451202</v>
      </c>
      <c r="BI163" s="140">
        <v>0.2335592806339264</v>
      </c>
      <c r="BJ163" s="140">
        <v>0.3136408030986786</v>
      </c>
      <c r="BK163" s="140">
        <v>0.36402058601379395</v>
      </c>
      <c r="BL163" s="140">
        <v>0.21617677807807922</v>
      </c>
      <c r="BM163" s="140">
        <v>0.34935620427131653</v>
      </c>
      <c r="BN163" s="140">
        <v>0.30126968026161194</v>
      </c>
    </row>
    <row r="164" ht="13.5" customHeight="1">
      <c r="A164" s="121" t="s">
        <v>389</v>
      </c>
      <c r="B164" s="121" t="s">
        <v>390</v>
      </c>
      <c r="C164" s="122" t="s">
        <v>83</v>
      </c>
      <c r="D164" s="145">
        <v>0.6908876299858093</v>
      </c>
      <c r="E164" s="145">
        <v>0.7385922074317932</v>
      </c>
      <c r="F164" s="145">
        <v>0.6195866465568542</v>
      </c>
      <c r="G164" s="145">
        <v>0.6061243414878845</v>
      </c>
      <c r="H164" s="145">
        <v>0.6808839440345764</v>
      </c>
      <c r="I164" s="145">
        <v>0.5967305898666382</v>
      </c>
      <c r="J164" s="145">
        <v>0.44885456562042236</v>
      </c>
      <c r="K164" s="145">
        <v>0.5473460555076599</v>
      </c>
      <c r="L164" s="145">
        <v>0.6635163426399231</v>
      </c>
      <c r="M164" s="145">
        <v>0.7020783424377441</v>
      </c>
      <c r="N164" s="145">
        <v>0.6602128148078918</v>
      </c>
      <c r="O164" s="145">
        <v>0.6152392029762268</v>
      </c>
      <c r="P164" s="145">
        <v>0.625748872756958</v>
      </c>
      <c r="Q164" s="146"/>
      <c r="R164" s="146"/>
      <c r="S164" s="145">
        <v>0.6602377891540527</v>
      </c>
      <c r="T164" s="145">
        <v>0.6719828248023987</v>
      </c>
      <c r="U164" s="146"/>
      <c r="V164" s="145">
        <v>0.6213524341583252</v>
      </c>
      <c r="W164" s="145">
        <v>0.6889333128929138</v>
      </c>
      <c r="X164" s="145">
        <v>0.655723512172699</v>
      </c>
      <c r="Y164" s="145">
        <v>0.6378500461578369</v>
      </c>
      <c r="Z164" s="145">
        <v>0.6825563311576843</v>
      </c>
      <c r="AA164" s="145">
        <v>0.738880455493927</v>
      </c>
      <c r="AB164" s="145">
        <v>0.6667948961257935</v>
      </c>
      <c r="AC164" s="145">
        <v>0.8818640112876892</v>
      </c>
      <c r="AD164" s="145">
        <v>0.7772572040557861</v>
      </c>
      <c r="AE164" s="145">
        <v>0.7568267583847046</v>
      </c>
      <c r="AF164" s="145">
        <v>0.6612040400505066</v>
      </c>
      <c r="AG164" s="145">
        <v>0.6378775835037231</v>
      </c>
      <c r="AH164" s="145">
        <v>0.7743535041809082</v>
      </c>
      <c r="AI164" s="145">
        <v>0.6653128862380981</v>
      </c>
      <c r="AJ164" s="145">
        <v>0.6439140439033508</v>
      </c>
      <c r="AK164" s="145">
        <v>0.5542949438095093</v>
      </c>
      <c r="AL164" s="145">
        <v>0.6174876689910889</v>
      </c>
      <c r="AM164" s="145">
        <v>0.5369616150856018</v>
      </c>
      <c r="AN164" s="145">
        <v>0.4885970652103424</v>
      </c>
      <c r="AO164" s="145">
        <v>0.5411480069160461</v>
      </c>
      <c r="AP164" s="145">
        <v>0.560981035232544</v>
      </c>
      <c r="AQ164" s="145">
        <v>0.48970702290534973</v>
      </c>
      <c r="AR164" s="145">
        <v>0.43790382146835327</v>
      </c>
      <c r="AS164" s="145">
        <v>0.6627305746078491</v>
      </c>
      <c r="AT164" s="145">
        <v>0.5841627717018127</v>
      </c>
      <c r="AU164" s="145">
        <v>0.6746600270271301</v>
      </c>
      <c r="AV164" s="145">
        <v>0.566516101360321</v>
      </c>
      <c r="AW164" s="145">
        <v>0.7015218734741211</v>
      </c>
      <c r="AX164" s="145">
        <v>0.6956305503845215</v>
      </c>
      <c r="AY164" s="145">
        <v>0.6016445159912109</v>
      </c>
      <c r="AZ164" s="145">
        <v>0.540221095085144</v>
      </c>
      <c r="BA164" s="145">
        <v>0.47261151671409607</v>
      </c>
      <c r="BB164" s="145">
        <v>0.6154293417930603</v>
      </c>
      <c r="BC164" s="145">
        <v>0.45479491353034973</v>
      </c>
      <c r="BD164" s="145">
        <v>0.5179367661476135</v>
      </c>
      <c r="BE164" s="145">
        <v>0.48372817039489746</v>
      </c>
      <c r="BF164" s="145">
        <v>0.6067342162132263</v>
      </c>
      <c r="BG164" s="145">
        <v>0.5675930976867676</v>
      </c>
      <c r="BH164" s="145">
        <v>0.48245906829833984</v>
      </c>
      <c r="BI164" s="145">
        <v>0.4010441303253174</v>
      </c>
      <c r="BJ164" s="145">
        <v>0.628585159778595</v>
      </c>
      <c r="BK164" s="145">
        <v>0.6249988079071045</v>
      </c>
      <c r="BL164" s="145">
        <v>0.47562921047210693</v>
      </c>
      <c r="BM164" s="145">
        <v>0.7526645064353943</v>
      </c>
      <c r="BN164" s="145">
        <v>0.6233439445495605</v>
      </c>
    </row>
    <row r="165" ht="13.5" customHeight="1">
      <c r="A165" s="11"/>
      <c r="B165" s="11"/>
      <c r="C165" s="43"/>
      <c r="D165" s="11"/>
      <c r="E165" s="11"/>
      <c r="F165" s="11"/>
      <c r="G165" s="11"/>
      <c r="H165" s="11"/>
      <c r="I165" s="11"/>
      <c r="J165" s="11"/>
      <c r="K165" s="11"/>
      <c r="L165" s="11"/>
      <c r="M165" s="11"/>
      <c r="N165" s="11"/>
      <c r="O165" s="11"/>
      <c r="P165" s="11"/>
      <c r="Q165" s="32"/>
      <c r="R165" s="32"/>
      <c r="S165" s="11"/>
      <c r="T165" s="11"/>
      <c r="U165" s="32"/>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c r="BF165" s="11"/>
      <c r="BG165" s="11"/>
      <c r="BH165" s="11"/>
      <c r="BI165" s="11"/>
      <c r="BJ165" s="11"/>
      <c r="BK165" s="11"/>
      <c r="BL165" s="11"/>
      <c r="BM165" s="11"/>
      <c r="BN165" s="11"/>
    </row>
    <row r="166" ht="13.5" customHeight="1">
      <c r="A166" s="34" t="s">
        <v>528</v>
      </c>
      <c r="B166" s="34" t="s">
        <v>529</v>
      </c>
      <c r="C166" s="42"/>
      <c r="D166" s="34"/>
      <c r="E166" s="34"/>
      <c r="F166" s="34"/>
      <c r="G166" s="34"/>
      <c r="H166" s="34"/>
      <c r="I166" s="34"/>
      <c r="J166" s="34"/>
      <c r="K166" s="34"/>
      <c r="L166" s="34"/>
      <c r="M166" s="34"/>
      <c r="N166" s="34"/>
      <c r="O166" s="34"/>
      <c r="P166" s="34"/>
      <c r="Q166" s="32"/>
      <c r="R166" s="32"/>
      <c r="S166" s="34"/>
      <c r="T166" s="34"/>
      <c r="U166" s="32"/>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row>
    <row r="167" ht="13.5" customHeight="1">
      <c r="A167" s="34" t="s">
        <v>397</v>
      </c>
      <c r="B167" s="34" t="s">
        <v>398</v>
      </c>
      <c r="C167" s="42"/>
      <c r="D167" s="34"/>
      <c r="E167" s="34"/>
      <c r="F167" s="34"/>
      <c r="G167" s="34"/>
      <c r="H167" s="34"/>
      <c r="I167" s="34"/>
      <c r="J167" s="34"/>
      <c r="K167" s="34"/>
      <c r="L167" s="34"/>
      <c r="M167" s="34"/>
      <c r="N167" s="34"/>
      <c r="O167" s="34"/>
      <c r="P167" s="34"/>
      <c r="Q167" s="32"/>
      <c r="R167" s="32"/>
      <c r="S167" s="34"/>
      <c r="T167" s="34"/>
      <c r="U167" s="32"/>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c r="BJ167" s="34"/>
      <c r="BK167" s="34"/>
      <c r="BL167" s="34"/>
      <c r="BM167" s="34"/>
      <c r="BN167" s="34"/>
    </row>
    <row r="168" ht="13.5" customHeight="1">
      <c r="A168" s="34" t="s">
        <v>530</v>
      </c>
      <c r="B168" s="34" t="s">
        <v>531</v>
      </c>
      <c r="C168" s="42"/>
      <c r="D168" s="34"/>
      <c r="E168" s="34"/>
      <c r="F168" s="34"/>
      <c r="G168" s="34"/>
      <c r="H168" s="34"/>
      <c r="I168" s="34"/>
      <c r="J168" s="34"/>
      <c r="K168" s="34"/>
      <c r="L168" s="34"/>
      <c r="M168" s="34"/>
      <c r="N168" s="34"/>
      <c r="O168" s="34"/>
      <c r="P168" s="34"/>
      <c r="Q168" s="32"/>
      <c r="R168" s="32"/>
      <c r="S168" s="34"/>
      <c r="T168" s="34"/>
      <c r="U168" s="32"/>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row>
    <row r="169" ht="13.5" customHeight="1">
      <c r="A169" s="11"/>
      <c r="B169" s="11"/>
      <c r="C169" s="43"/>
      <c r="D169" s="11"/>
      <c r="E169" s="11"/>
      <c r="F169" s="11"/>
      <c r="G169" s="11"/>
      <c r="H169" s="11"/>
      <c r="I169" s="11"/>
      <c r="J169" s="11"/>
      <c r="K169" s="11"/>
      <c r="L169" s="11"/>
      <c r="M169" s="11"/>
      <c r="N169" s="11"/>
      <c r="O169" s="11"/>
      <c r="P169" s="11"/>
      <c r="Q169" s="32"/>
      <c r="R169" s="32"/>
      <c r="S169" s="11"/>
      <c r="T169" s="11"/>
      <c r="U169" s="32"/>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c r="BE169" s="11"/>
      <c r="BF169" s="11"/>
      <c r="BG169" s="11"/>
      <c r="BH169" s="11"/>
      <c r="BI169" s="11"/>
      <c r="BJ169" s="11"/>
      <c r="BK169" s="11"/>
      <c r="BL169" s="11"/>
      <c r="BM169" s="11"/>
      <c r="BN169" s="11"/>
    </row>
    <row r="170" ht="13.5" customHeight="1">
      <c r="A170" s="11"/>
      <c r="B170" s="11"/>
      <c r="C170" s="43"/>
      <c r="D170" s="11"/>
      <c r="E170" s="11"/>
      <c r="F170" s="11"/>
      <c r="G170" s="11"/>
      <c r="H170" s="11"/>
      <c r="I170" s="11"/>
      <c r="J170" s="11"/>
      <c r="K170" s="11"/>
      <c r="L170" s="11"/>
      <c r="M170" s="11"/>
      <c r="N170" s="11"/>
      <c r="O170" s="11"/>
      <c r="P170" s="11"/>
      <c r="Q170" s="32"/>
      <c r="R170" s="32"/>
      <c r="S170" s="11"/>
      <c r="T170" s="11"/>
      <c r="U170" s="32"/>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c r="BF170" s="11"/>
      <c r="BG170" s="11"/>
      <c r="BH170" s="11"/>
      <c r="BI170" s="11"/>
      <c r="BJ170" s="11"/>
      <c r="BK170" s="11"/>
      <c r="BL170" s="11"/>
      <c r="BM170" s="11"/>
      <c r="BN170" s="11"/>
    </row>
    <row r="171" ht="13.5" customHeight="1">
      <c r="A171" s="11"/>
      <c r="B171" s="11"/>
      <c r="C171" s="43"/>
      <c r="D171" s="11"/>
      <c r="E171" s="11"/>
      <c r="F171" s="11"/>
      <c r="G171" s="11"/>
      <c r="H171" s="11"/>
      <c r="I171" s="11"/>
      <c r="J171" s="11"/>
      <c r="K171" s="11"/>
      <c r="L171" s="11"/>
      <c r="M171" s="11"/>
      <c r="N171" s="11"/>
      <c r="O171" s="11"/>
      <c r="P171" s="11"/>
      <c r="Q171" s="32"/>
      <c r="R171" s="32"/>
      <c r="S171" s="11"/>
      <c r="T171" s="11"/>
      <c r="U171" s="32"/>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c r="BF171" s="11"/>
      <c r="BG171" s="11"/>
      <c r="BH171" s="11"/>
      <c r="BI171" s="11"/>
      <c r="BJ171" s="11"/>
      <c r="BK171" s="11"/>
      <c r="BL171" s="11"/>
      <c r="BM171" s="11"/>
      <c r="BN171" s="11"/>
    </row>
    <row r="172" ht="13.5" customHeight="1">
      <c r="A172" s="11"/>
      <c r="B172" s="11"/>
      <c r="C172" s="43"/>
      <c r="D172" s="11"/>
      <c r="E172" s="11"/>
      <c r="F172" s="11"/>
      <c r="G172" s="11"/>
      <c r="H172" s="11"/>
      <c r="I172" s="11"/>
      <c r="J172" s="11"/>
      <c r="K172" s="11"/>
      <c r="L172" s="11"/>
      <c r="M172" s="11"/>
      <c r="N172" s="11"/>
      <c r="O172" s="11"/>
      <c r="P172" s="11"/>
      <c r="Q172" s="32"/>
      <c r="R172" s="32"/>
      <c r="S172" s="11"/>
      <c r="T172" s="11"/>
      <c r="U172" s="32"/>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c r="BE172" s="11"/>
      <c r="BF172" s="11"/>
      <c r="BG172" s="11"/>
      <c r="BH172" s="11"/>
      <c r="BI172" s="11"/>
      <c r="BJ172" s="11"/>
      <c r="BK172" s="11"/>
      <c r="BL172" s="11"/>
      <c r="BM172" s="11"/>
      <c r="BN172" s="11"/>
    </row>
    <row r="173" ht="13.5" customHeight="1">
      <c r="A173" s="11"/>
      <c r="B173" s="11"/>
      <c r="C173" s="43"/>
      <c r="D173" s="11"/>
      <c r="E173" s="11"/>
      <c r="F173" s="11"/>
      <c r="G173" s="11"/>
      <c r="H173" s="11"/>
      <c r="I173" s="11"/>
      <c r="J173" s="11"/>
      <c r="K173" s="11"/>
      <c r="L173" s="11"/>
      <c r="M173" s="11"/>
      <c r="N173" s="11"/>
      <c r="O173" s="11"/>
      <c r="P173" s="11"/>
      <c r="Q173" s="32"/>
      <c r="R173" s="32"/>
      <c r="S173" s="11"/>
      <c r="T173" s="11"/>
      <c r="U173" s="32"/>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c r="BE173" s="11"/>
      <c r="BF173" s="11"/>
      <c r="BG173" s="11"/>
      <c r="BH173" s="11"/>
      <c r="BI173" s="11"/>
      <c r="BJ173" s="11"/>
      <c r="BK173" s="11"/>
      <c r="BL173" s="11"/>
      <c r="BM173" s="11"/>
      <c r="BN173" s="11"/>
    </row>
    <row r="174" ht="13.5" customHeight="1">
      <c r="A174" s="11"/>
      <c r="B174" s="11"/>
      <c r="C174" s="43"/>
      <c r="D174" s="11"/>
      <c r="E174" s="11"/>
      <c r="F174" s="11"/>
      <c r="G174" s="11"/>
      <c r="H174" s="11"/>
      <c r="I174" s="11"/>
      <c r="J174" s="11"/>
      <c r="K174" s="11"/>
      <c r="L174" s="11"/>
      <c r="M174" s="11"/>
      <c r="N174" s="11"/>
      <c r="O174" s="11"/>
      <c r="P174" s="11"/>
      <c r="Q174" s="32"/>
      <c r="R174" s="32"/>
      <c r="S174" s="11"/>
      <c r="T174" s="11"/>
      <c r="U174" s="32"/>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c r="BF174" s="11"/>
      <c r="BG174" s="11"/>
      <c r="BH174" s="11"/>
      <c r="BI174" s="11"/>
      <c r="BJ174" s="11"/>
      <c r="BK174" s="11"/>
      <c r="BL174" s="11"/>
      <c r="BM174" s="11"/>
      <c r="BN174" s="11"/>
    </row>
    <row r="175" ht="13.5" customHeight="1">
      <c r="A175" s="11"/>
      <c r="B175" s="11"/>
      <c r="C175" s="43"/>
      <c r="D175" s="11"/>
      <c r="E175" s="11"/>
      <c r="F175" s="11"/>
      <c r="G175" s="11"/>
      <c r="H175" s="11"/>
      <c r="I175" s="11"/>
      <c r="J175" s="11"/>
      <c r="K175" s="11"/>
      <c r="L175" s="11"/>
      <c r="M175" s="11"/>
      <c r="N175" s="11"/>
      <c r="O175" s="11"/>
      <c r="P175" s="11"/>
      <c r="Q175" s="32"/>
      <c r="R175" s="32"/>
      <c r="S175" s="11"/>
      <c r="T175" s="11"/>
      <c r="U175" s="32"/>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c r="BF175" s="11"/>
      <c r="BG175" s="11"/>
      <c r="BH175" s="11"/>
      <c r="BI175" s="11"/>
      <c r="BJ175" s="11"/>
      <c r="BK175" s="11"/>
      <c r="BL175" s="11"/>
      <c r="BM175" s="11"/>
      <c r="BN175" s="11"/>
    </row>
    <row r="176" ht="13.5" customHeight="1">
      <c r="A176" s="11"/>
      <c r="B176" s="11"/>
      <c r="C176" s="43"/>
      <c r="D176" s="11"/>
      <c r="E176" s="11"/>
      <c r="F176" s="11"/>
      <c r="G176" s="11"/>
      <c r="H176" s="11"/>
      <c r="I176" s="11"/>
      <c r="J176" s="11"/>
      <c r="K176" s="11"/>
      <c r="L176" s="11"/>
      <c r="M176" s="11"/>
      <c r="N176" s="11"/>
      <c r="O176" s="11"/>
      <c r="P176" s="11"/>
      <c r="Q176" s="32"/>
      <c r="R176" s="32"/>
      <c r="S176" s="11"/>
      <c r="T176" s="11"/>
      <c r="U176" s="32"/>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c r="BF176" s="11"/>
      <c r="BG176" s="11"/>
      <c r="BH176" s="11"/>
      <c r="BI176" s="11"/>
      <c r="BJ176" s="11"/>
      <c r="BK176" s="11"/>
      <c r="BL176" s="11"/>
      <c r="BM176" s="11"/>
      <c r="BN176" s="11"/>
    </row>
    <row r="177" ht="13.5" customHeight="1">
      <c r="A177" s="11"/>
      <c r="B177" s="11"/>
      <c r="C177" s="43"/>
      <c r="D177" s="11"/>
      <c r="E177" s="11"/>
      <c r="F177" s="11"/>
      <c r="G177" s="11"/>
      <c r="H177" s="11"/>
      <c r="I177" s="11"/>
      <c r="J177" s="11"/>
      <c r="K177" s="11"/>
      <c r="L177" s="11"/>
      <c r="M177" s="11"/>
      <c r="N177" s="11"/>
      <c r="O177" s="11"/>
      <c r="P177" s="11"/>
      <c r="Q177" s="32"/>
      <c r="R177" s="32"/>
      <c r="S177" s="11"/>
      <c r="T177" s="11"/>
      <c r="U177" s="32"/>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c r="BF177" s="11"/>
      <c r="BG177" s="11"/>
      <c r="BH177" s="11"/>
      <c r="BI177" s="11"/>
      <c r="BJ177" s="11"/>
      <c r="BK177" s="11"/>
      <c r="BL177" s="11"/>
      <c r="BM177" s="11"/>
      <c r="BN177" s="11"/>
    </row>
    <row r="178" ht="13.5" customHeight="1">
      <c r="A178" s="11"/>
      <c r="B178" s="11"/>
      <c r="C178" s="43"/>
      <c r="D178" s="11"/>
      <c r="E178" s="11"/>
      <c r="F178" s="11"/>
      <c r="G178" s="11"/>
      <c r="H178" s="11"/>
      <c r="I178" s="11"/>
      <c r="J178" s="11"/>
      <c r="K178" s="11"/>
      <c r="L178" s="11"/>
      <c r="M178" s="11"/>
      <c r="N178" s="11"/>
      <c r="O178" s="11"/>
      <c r="P178" s="11"/>
      <c r="Q178" s="32"/>
      <c r="R178" s="32"/>
      <c r="S178" s="11"/>
      <c r="T178" s="11"/>
      <c r="U178" s="32"/>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11"/>
      <c r="BN178" s="11"/>
    </row>
    <row r="179" ht="13.5" customHeight="1">
      <c r="A179" s="11"/>
      <c r="B179" s="11"/>
      <c r="C179" s="43"/>
      <c r="D179" s="11"/>
      <c r="E179" s="11"/>
      <c r="F179" s="11"/>
      <c r="G179" s="11"/>
      <c r="H179" s="11"/>
      <c r="I179" s="11"/>
      <c r="J179" s="11"/>
      <c r="K179" s="11"/>
      <c r="L179" s="11"/>
      <c r="M179" s="11"/>
      <c r="N179" s="11"/>
      <c r="O179" s="11"/>
      <c r="P179" s="11"/>
      <c r="Q179" s="32"/>
      <c r="R179" s="32"/>
      <c r="S179" s="11"/>
      <c r="T179" s="11"/>
      <c r="U179" s="32"/>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row>
    <row r="180" ht="13.5" customHeight="1">
      <c r="A180" s="11"/>
      <c r="B180" s="11"/>
      <c r="C180" s="43"/>
      <c r="D180" s="11"/>
      <c r="E180" s="11"/>
      <c r="F180" s="11"/>
      <c r="G180" s="11"/>
      <c r="H180" s="11"/>
      <c r="I180" s="11"/>
      <c r="J180" s="11"/>
      <c r="K180" s="11"/>
      <c r="L180" s="11"/>
      <c r="M180" s="11"/>
      <c r="N180" s="11"/>
      <c r="O180" s="11"/>
      <c r="P180" s="11"/>
      <c r="Q180" s="32"/>
      <c r="R180" s="32"/>
      <c r="S180" s="11"/>
      <c r="T180" s="11"/>
      <c r="U180" s="32"/>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row>
    <row r="181" ht="13.5" customHeight="1">
      <c r="A181" s="11"/>
      <c r="B181" s="11"/>
      <c r="C181" s="43"/>
      <c r="D181" s="11"/>
      <c r="E181" s="11"/>
      <c r="F181" s="11"/>
      <c r="G181" s="11"/>
      <c r="H181" s="11"/>
      <c r="I181" s="11"/>
      <c r="J181" s="11"/>
      <c r="K181" s="11"/>
      <c r="L181" s="11"/>
      <c r="M181" s="11"/>
      <c r="N181" s="11"/>
      <c r="O181" s="11"/>
      <c r="P181" s="11"/>
      <c r="Q181" s="32"/>
      <c r="R181" s="32"/>
      <c r="S181" s="11"/>
      <c r="T181" s="11"/>
      <c r="U181" s="32"/>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row>
    <row r="182" ht="13.5" customHeight="1">
      <c r="A182" s="11"/>
      <c r="B182" s="11"/>
      <c r="C182" s="43"/>
      <c r="D182" s="11"/>
      <c r="E182" s="11"/>
      <c r="F182" s="11"/>
      <c r="G182" s="11"/>
      <c r="H182" s="11"/>
      <c r="I182" s="11"/>
      <c r="J182" s="11"/>
      <c r="K182" s="11"/>
      <c r="L182" s="11"/>
      <c r="M182" s="11"/>
      <c r="N182" s="11"/>
      <c r="O182" s="11"/>
      <c r="P182" s="11"/>
      <c r="Q182" s="32"/>
      <c r="R182" s="32"/>
      <c r="S182" s="11"/>
      <c r="T182" s="11"/>
      <c r="U182" s="32"/>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row>
    <row r="183" ht="13.5" customHeight="1">
      <c r="A183" s="11"/>
      <c r="B183" s="11"/>
      <c r="C183" s="43"/>
      <c r="D183" s="11"/>
      <c r="E183" s="11"/>
      <c r="F183" s="11"/>
      <c r="G183" s="11"/>
      <c r="H183" s="11"/>
      <c r="I183" s="11"/>
      <c r="J183" s="11"/>
      <c r="K183" s="11"/>
      <c r="L183" s="11"/>
      <c r="M183" s="11"/>
      <c r="N183" s="11"/>
      <c r="O183" s="11"/>
      <c r="P183" s="11"/>
      <c r="Q183" s="32"/>
      <c r="R183" s="32"/>
      <c r="S183" s="11"/>
      <c r="T183" s="11"/>
      <c r="U183" s="32"/>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row>
    <row r="184" ht="13.5" customHeight="1">
      <c r="A184" s="11"/>
      <c r="B184" s="11"/>
      <c r="C184" s="43"/>
      <c r="D184" s="11"/>
      <c r="E184" s="11"/>
      <c r="F184" s="11"/>
      <c r="G184" s="11"/>
      <c r="H184" s="11"/>
      <c r="I184" s="11"/>
      <c r="J184" s="11"/>
      <c r="K184" s="11"/>
      <c r="L184" s="11"/>
      <c r="M184" s="11"/>
      <c r="N184" s="11"/>
      <c r="O184" s="11"/>
      <c r="P184" s="11"/>
      <c r="Q184" s="32"/>
      <c r="R184" s="32"/>
      <c r="S184" s="11"/>
      <c r="T184" s="11"/>
      <c r="U184" s="32"/>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row>
    <row r="185" ht="13.5" customHeight="1">
      <c r="A185" s="11"/>
      <c r="B185" s="11"/>
      <c r="C185" s="43"/>
      <c r="D185" s="11"/>
      <c r="E185" s="11"/>
      <c r="F185" s="11"/>
      <c r="G185" s="11"/>
      <c r="H185" s="11"/>
      <c r="I185" s="11"/>
      <c r="J185" s="11"/>
      <c r="K185" s="11"/>
      <c r="L185" s="11"/>
      <c r="M185" s="11"/>
      <c r="N185" s="11"/>
      <c r="O185" s="11"/>
      <c r="P185" s="11"/>
      <c r="Q185" s="32"/>
      <c r="R185" s="32"/>
      <c r="S185" s="11"/>
      <c r="T185" s="11"/>
      <c r="U185" s="32"/>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row>
    <row r="186" ht="13.5" customHeight="1">
      <c r="A186" s="11"/>
      <c r="B186" s="11"/>
      <c r="C186" s="43"/>
      <c r="D186" s="11"/>
      <c r="E186" s="11"/>
      <c r="F186" s="11"/>
      <c r="G186" s="11"/>
      <c r="H186" s="11"/>
      <c r="I186" s="11"/>
      <c r="J186" s="11"/>
      <c r="K186" s="11"/>
      <c r="L186" s="11"/>
      <c r="M186" s="11"/>
      <c r="N186" s="11"/>
      <c r="O186" s="11"/>
      <c r="P186" s="11"/>
      <c r="Q186" s="32"/>
      <c r="R186" s="32"/>
      <c r="S186" s="11"/>
      <c r="T186" s="11"/>
      <c r="U186" s="32"/>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row>
    <row r="187" ht="13.5" customHeight="1">
      <c r="A187" s="11"/>
      <c r="B187" s="11"/>
      <c r="C187" s="43"/>
      <c r="D187" s="11"/>
      <c r="E187" s="11"/>
      <c r="F187" s="11"/>
      <c r="G187" s="11"/>
      <c r="H187" s="11"/>
      <c r="I187" s="11"/>
      <c r="J187" s="11"/>
      <c r="K187" s="11"/>
      <c r="L187" s="11"/>
      <c r="M187" s="11"/>
      <c r="N187" s="11"/>
      <c r="O187" s="11"/>
      <c r="P187" s="11"/>
      <c r="Q187" s="32"/>
      <c r="R187" s="32"/>
      <c r="S187" s="11"/>
      <c r="T187" s="11"/>
      <c r="U187" s="32"/>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row>
    <row r="188" ht="13.5" customHeight="1">
      <c r="A188" s="11"/>
      <c r="B188" s="11"/>
      <c r="C188" s="43"/>
      <c r="D188" s="11"/>
      <c r="E188" s="11"/>
      <c r="F188" s="11"/>
      <c r="G188" s="11"/>
      <c r="H188" s="11"/>
      <c r="I188" s="11"/>
      <c r="J188" s="11"/>
      <c r="K188" s="11"/>
      <c r="L188" s="11"/>
      <c r="M188" s="11"/>
      <c r="N188" s="11"/>
      <c r="O188" s="11"/>
      <c r="P188" s="11"/>
      <c r="Q188" s="32"/>
      <c r="R188" s="32"/>
      <c r="S188" s="11"/>
      <c r="T188" s="11"/>
      <c r="U188" s="32"/>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row>
    <row r="189" ht="13.5" customHeight="1">
      <c r="A189" s="11"/>
      <c r="B189" s="11"/>
      <c r="C189" s="43"/>
      <c r="D189" s="11"/>
      <c r="E189" s="11"/>
      <c r="F189" s="11"/>
      <c r="G189" s="11"/>
      <c r="H189" s="11"/>
      <c r="I189" s="11"/>
      <c r="J189" s="11"/>
      <c r="K189" s="11"/>
      <c r="L189" s="11"/>
      <c r="M189" s="11"/>
      <c r="N189" s="11"/>
      <c r="O189" s="11"/>
      <c r="P189" s="11"/>
      <c r="Q189" s="32"/>
      <c r="R189" s="32"/>
      <c r="S189" s="11"/>
      <c r="T189" s="11"/>
      <c r="U189" s="32"/>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row>
    <row r="190" ht="13.5" customHeight="1">
      <c r="A190" s="11"/>
      <c r="B190" s="11"/>
      <c r="C190" s="43"/>
      <c r="D190" s="11"/>
      <c r="E190" s="11"/>
      <c r="F190" s="11"/>
      <c r="G190" s="11"/>
      <c r="H190" s="11"/>
      <c r="I190" s="11"/>
      <c r="J190" s="11"/>
      <c r="K190" s="11"/>
      <c r="L190" s="11"/>
      <c r="M190" s="11"/>
      <c r="N190" s="11"/>
      <c r="O190" s="11"/>
      <c r="P190" s="11"/>
      <c r="Q190" s="32"/>
      <c r="R190" s="32"/>
      <c r="S190" s="11"/>
      <c r="T190" s="11"/>
      <c r="U190" s="32"/>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row>
    <row r="191" ht="13.5" customHeight="1">
      <c r="A191" s="11"/>
      <c r="B191" s="11"/>
      <c r="C191" s="43"/>
      <c r="D191" s="11"/>
      <c r="E191" s="11"/>
      <c r="F191" s="11"/>
      <c r="G191" s="11"/>
      <c r="H191" s="11"/>
      <c r="I191" s="11"/>
      <c r="J191" s="11"/>
      <c r="K191" s="11"/>
      <c r="L191" s="11"/>
      <c r="M191" s="11"/>
      <c r="N191" s="11"/>
      <c r="O191" s="11"/>
      <c r="P191" s="11"/>
      <c r="Q191" s="32"/>
      <c r="R191" s="32"/>
      <c r="S191" s="11"/>
      <c r="T191" s="11"/>
      <c r="U191" s="32"/>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row>
    <row r="192" ht="13.5" customHeight="1">
      <c r="A192" s="11"/>
      <c r="B192" s="11"/>
      <c r="C192" s="43"/>
      <c r="D192" s="11"/>
      <c r="E192" s="11"/>
      <c r="F192" s="11"/>
      <c r="G192" s="11"/>
      <c r="H192" s="11"/>
      <c r="I192" s="11"/>
      <c r="J192" s="11"/>
      <c r="K192" s="11"/>
      <c r="L192" s="11"/>
      <c r="M192" s="11"/>
      <c r="N192" s="11"/>
      <c r="O192" s="11"/>
      <c r="P192" s="11"/>
      <c r="Q192" s="32"/>
      <c r="R192" s="32"/>
      <c r="S192" s="11"/>
      <c r="T192" s="11"/>
      <c r="U192" s="32"/>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row>
    <row r="193" ht="13.5" customHeight="1">
      <c r="A193" s="11"/>
      <c r="B193" s="11"/>
      <c r="C193" s="43"/>
      <c r="D193" s="11"/>
      <c r="E193" s="11"/>
      <c r="F193" s="11"/>
      <c r="G193" s="11"/>
      <c r="H193" s="11"/>
      <c r="I193" s="11"/>
      <c r="J193" s="11"/>
      <c r="K193" s="11"/>
      <c r="L193" s="11"/>
      <c r="M193" s="11"/>
      <c r="N193" s="11"/>
      <c r="O193" s="11"/>
      <c r="P193" s="11"/>
      <c r="Q193" s="32"/>
      <c r="R193" s="32"/>
      <c r="S193" s="11"/>
      <c r="T193" s="11"/>
      <c r="U193" s="32"/>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11"/>
      <c r="BH193" s="11"/>
      <c r="BI193" s="11"/>
      <c r="BJ193" s="11"/>
      <c r="BK193" s="11"/>
      <c r="BL193" s="11"/>
      <c r="BM193" s="11"/>
      <c r="BN193" s="11"/>
    </row>
    <row r="194" ht="13.5" customHeight="1">
      <c r="A194" s="11"/>
      <c r="B194" s="11"/>
      <c r="C194" s="43"/>
      <c r="D194" s="11"/>
      <c r="E194" s="11"/>
      <c r="F194" s="11"/>
      <c r="G194" s="11"/>
      <c r="H194" s="11"/>
      <c r="I194" s="11"/>
      <c r="J194" s="11"/>
      <c r="K194" s="11"/>
      <c r="L194" s="11"/>
      <c r="M194" s="11"/>
      <c r="N194" s="11"/>
      <c r="O194" s="11"/>
      <c r="P194" s="11"/>
      <c r="Q194" s="32"/>
      <c r="R194" s="32"/>
      <c r="S194" s="11"/>
      <c r="T194" s="11"/>
      <c r="U194" s="32"/>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11"/>
      <c r="BH194" s="11"/>
      <c r="BI194" s="11"/>
      <c r="BJ194" s="11"/>
      <c r="BK194" s="11"/>
      <c r="BL194" s="11"/>
      <c r="BM194" s="11"/>
      <c r="BN194" s="11"/>
    </row>
    <row r="195" ht="13.5" customHeight="1">
      <c r="A195" s="11"/>
      <c r="B195" s="11"/>
      <c r="C195" s="43"/>
      <c r="D195" s="11"/>
      <c r="E195" s="11"/>
      <c r="F195" s="11"/>
      <c r="G195" s="11"/>
      <c r="H195" s="11"/>
      <c r="I195" s="11"/>
      <c r="J195" s="11"/>
      <c r="K195" s="11"/>
      <c r="L195" s="11"/>
      <c r="M195" s="11"/>
      <c r="N195" s="11"/>
      <c r="O195" s="11"/>
      <c r="P195" s="11"/>
      <c r="Q195" s="32"/>
      <c r="R195" s="32"/>
      <c r="S195" s="11"/>
      <c r="T195" s="11"/>
      <c r="U195" s="32"/>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c r="BF195" s="11"/>
      <c r="BG195" s="11"/>
      <c r="BH195" s="11"/>
      <c r="BI195" s="11"/>
      <c r="BJ195" s="11"/>
      <c r="BK195" s="11"/>
      <c r="BL195" s="11"/>
      <c r="BM195" s="11"/>
      <c r="BN195" s="11"/>
    </row>
    <row r="196" ht="13.5" customHeight="1">
      <c r="A196" s="11"/>
      <c r="B196" s="11"/>
      <c r="C196" s="43"/>
      <c r="D196" s="11"/>
      <c r="E196" s="11"/>
      <c r="F196" s="11"/>
      <c r="G196" s="11"/>
      <c r="H196" s="11"/>
      <c r="I196" s="11"/>
      <c r="J196" s="11"/>
      <c r="K196" s="11"/>
      <c r="L196" s="11"/>
      <c r="M196" s="11"/>
      <c r="N196" s="11"/>
      <c r="O196" s="11"/>
      <c r="P196" s="11"/>
      <c r="Q196" s="32"/>
      <c r="R196" s="32"/>
      <c r="S196" s="11"/>
      <c r="T196" s="11"/>
      <c r="U196" s="32"/>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11"/>
      <c r="BK196" s="11"/>
      <c r="BL196" s="11"/>
      <c r="BM196" s="11"/>
      <c r="BN196" s="11"/>
    </row>
    <row r="197" ht="13.5" customHeight="1">
      <c r="A197" s="11"/>
      <c r="B197" s="11"/>
      <c r="C197" s="43"/>
      <c r="D197" s="11"/>
      <c r="E197" s="11"/>
      <c r="F197" s="11"/>
      <c r="G197" s="11"/>
      <c r="H197" s="11"/>
      <c r="I197" s="11"/>
      <c r="J197" s="11"/>
      <c r="K197" s="11"/>
      <c r="L197" s="11"/>
      <c r="M197" s="11"/>
      <c r="N197" s="11"/>
      <c r="O197" s="11"/>
      <c r="P197" s="11"/>
      <c r="Q197" s="32"/>
      <c r="R197" s="32"/>
      <c r="S197" s="11"/>
      <c r="T197" s="11"/>
      <c r="U197" s="32"/>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c r="BF197" s="11"/>
      <c r="BG197" s="11"/>
      <c r="BH197" s="11"/>
      <c r="BI197" s="11"/>
      <c r="BJ197" s="11"/>
      <c r="BK197" s="11"/>
      <c r="BL197" s="11"/>
      <c r="BM197" s="11"/>
      <c r="BN197" s="11"/>
    </row>
    <row r="198" ht="13.5" customHeight="1">
      <c r="A198" s="11"/>
      <c r="B198" s="11"/>
      <c r="C198" s="43"/>
      <c r="D198" s="11"/>
      <c r="E198" s="11"/>
      <c r="F198" s="11"/>
      <c r="G198" s="11"/>
      <c r="H198" s="11"/>
      <c r="I198" s="11"/>
      <c r="J198" s="11"/>
      <c r="K198" s="11"/>
      <c r="L198" s="11"/>
      <c r="M198" s="11"/>
      <c r="N198" s="11"/>
      <c r="O198" s="11"/>
      <c r="P198" s="11"/>
      <c r="Q198" s="32"/>
      <c r="R198" s="32"/>
      <c r="S198" s="11"/>
      <c r="T198" s="11"/>
      <c r="U198" s="32"/>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c r="BE198" s="11"/>
      <c r="BF198" s="11"/>
      <c r="BG198" s="11"/>
      <c r="BH198" s="11"/>
      <c r="BI198" s="11"/>
      <c r="BJ198" s="11"/>
      <c r="BK198" s="11"/>
      <c r="BL198" s="11"/>
      <c r="BM198" s="11"/>
      <c r="BN198" s="11"/>
    </row>
    <row r="199" ht="13.5" customHeight="1">
      <c r="A199" s="11"/>
      <c r="B199" s="11"/>
      <c r="C199" s="43"/>
      <c r="D199" s="11"/>
      <c r="E199" s="11"/>
      <c r="F199" s="11"/>
      <c r="G199" s="11"/>
      <c r="H199" s="11"/>
      <c r="I199" s="11"/>
      <c r="J199" s="11"/>
      <c r="K199" s="11"/>
      <c r="L199" s="11"/>
      <c r="M199" s="11"/>
      <c r="N199" s="11"/>
      <c r="O199" s="11"/>
      <c r="P199" s="11"/>
      <c r="Q199" s="32"/>
      <c r="R199" s="32"/>
      <c r="S199" s="11"/>
      <c r="T199" s="11"/>
      <c r="U199" s="32"/>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c r="BE199" s="11"/>
      <c r="BF199" s="11"/>
      <c r="BG199" s="11"/>
      <c r="BH199" s="11"/>
      <c r="BI199" s="11"/>
      <c r="BJ199" s="11"/>
      <c r="BK199" s="11"/>
      <c r="BL199" s="11"/>
      <c r="BM199" s="11"/>
      <c r="BN199" s="11"/>
    </row>
    <row r="200" ht="13.5" customHeight="1">
      <c r="A200" s="11"/>
      <c r="B200" s="11"/>
      <c r="C200" s="43"/>
      <c r="D200" s="11"/>
      <c r="E200" s="11"/>
      <c r="F200" s="11"/>
      <c r="G200" s="11"/>
      <c r="H200" s="11"/>
      <c r="I200" s="11"/>
      <c r="J200" s="11"/>
      <c r="K200" s="11"/>
      <c r="L200" s="11"/>
      <c r="M200" s="11"/>
      <c r="N200" s="11"/>
      <c r="O200" s="11"/>
      <c r="P200" s="11"/>
      <c r="Q200" s="32"/>
      <c r="R200" s="32"/>
      <c r="S200" s="11"/>
      <c r="T200" s="11"/>
      <c r="U200" s="32"/>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c r="BE200" s="11"/>
      <c r="BF200" s="11"/>
      <c r="BG200" s="11"/>
      <c r="BH200" s="11"/>
      <c r="BI200" s="11"/>
      <c r="BJ200" s="11"/>
      <c r="BK200" s="11"/>
      <c r="BL200" s="11"/>
      <c r="BM200" s="11"/>
      <c r="BN200" s="11"/>
    </row>
    <row r="201" ht="13.5" customHeight="1">
      <c r="A201" s="11"/>
      <c r="B201" s="11"/>
      <c r="C201" s="43"/>
      <c r="D201" s="11"/>
      <c r="E201" s="11"/>
      <c r="F201" s="11"/>
      <c r="G201" s="11"/>
      <c r="H201" s="11"/>
      <c r="I201" s="11"/>
      <c r="J201" s="11"/>
      <c r="K201" s="11"/>
      <c r="L201" s="11"/>
      <c r="M201" s="11"/>
      <c r="N201" s="11"/>
      <c r="O201" s="11"/>
      <c r="P201" s="11"/>
      <c r="Q201" s="32"/>
      <c r="R201" s="32"/>
      <c r="S201" s="11"/>
      <c r="T201" s="11"/>
      <c r="U201" s="32"/>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c r="BE201" s="11"/>
      <c r="BF201" s="11"/>
      <c r="BG201" s="11"/>
      <c r="BH201" s="11"/>
      <c r="BI201" s="11"/>
      <c r="BJ201" s="11"/>
      <c r="BK201" s="11"/>
      <c r="BL201" s="11"/>
      <c r="BM201" s="11"/>
      <c r="BN201" s="11"/>
    </row>
    <row r="202" ht="13.5" customHeight="1">
      <c r="A202" s="11"/>
      <c r="B202" s="11"/>
      <c r="C202" s="43"/>
      <c r="D202" s="11"/>
      <c r="E202" s="11"/>
      <c r="F202" s="11"/>
      <c r="G202" s="11"/>
      <c r="H202" s="11"/>
      <c r="I202" s="11"/>
      <c r="J202" s="11"/>
      <c r="K202" s="11"/>
      <c r="L202" s="11"/>
      <c r="M202" s="11"/>
      <c r="N202" s="11"/>
      <c r="O202" s="11"/>
      <c r="P202" s="11"/>
      <c r="Q202" s="32"/>
      <c r="R202" s="32"/>
      <c r="S202" s="11"/>
      <c r="T202" s="11"/>
      <c r="U202" s="32"/>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c r="BF202" s="11"/>
      <c r="BG202" s="11"/>
      <c r="BH202" s="11"/>
      <c r="BI202" s="11"/>
      <c r="BJ202" s="11"/>
      <c r="BK202" s="11"/>
      <c r="BL202" s="11"/>
      <c r="BM202" s="11"/>
      <c r="BN202" s="11"/>
    </row>
    <row r="203" ht="13.5" customHeight="1">
      <c r="A203" s="11"/>
      <c r="B203" s="11"/>
      <c r="C203" s="43"/>
      <c r="D203" s="11"/>
      <c r="E203" s="11"/>
      <c r="F203" s="11"/>
      <c r="G203" s="11"/>
      <c r="H203" s="11"/>
      <c r="I203" s="11"/>
      <c r="J203" s="11"/>
      <c r="K203" s="11"/>
      <c r="L203" s="11"/>
      <c r="M203" s="11"/>
      <c r="N203" s="11"/>
      <c r="O203" s="11"/>
      <c r="P203" s="11"/>
      <c r="Q203" s="32"/>
      <c r="R203" s="32"/>
      <c r="S203" s="11"/>
      <c r="T203" s="11"/>
      <c r="U203" s="32"/>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c r="BE203" s="11"/>
      <c r="BF203" s="11"/>
      <c r="BG203" s="11"/>
      <c r="BH203" s="11"/>
      <c r="BI203" s="11"/>
      <c r="BJ203" s="11"/>
      <c r="BK203" s="11"/>
      <c r="BL203" s="11"/>
      <c r="BM203" s="11"/>
      <c r="BN203" s="11"/>
    </row>
    <row r="204" ht="13.5" customHeight="1">
      <c r="A204" s="11"/>
      <c r="B204" s="11"/>
      <c r="C204" s="43"/>
      <c r="D204" s="11"/>
      <c r="E204" s="11"/>
      <c r="F204" s="11"/>
      <c r="G204" s="11"/>
      <c r="H204" s="11"/>
      <c r="I204" s="11"/>
      <c r="J204" s="11"/>
      <c r="K204" s="11"/>
      <c r="L204" s="11"/>
      <c r="M204" s="11"/>
      <c r="N204" s="11"/>
      <c r="O204" s="11"/>
      <c r="P204" s="11"/>
      <c r="Q204" s="32"/>
      <c r="R204" s="32"/>
      <c r="S204" s="11"/>
      <c r="T204" s="11"/>
      <c r="U204" s="32"/>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c r="BE204" s="11"/>
      <c r="BF204" s="11"/>
      <c r="BG204" s="11"/>
      <c r="BH204" s="11"/>
      <c r="BI204" s="11"/>
      <c r="BJ204" s="11"/>
      <c r="BK204" s="11"/>
      <c r="BL204" s="11"/>
      <c r="BM204" s="11"/>
      <c r="BN204" s="11"/>
    </row>
    <row r="205" ht="13.5" customHeight="1">
      <c r="A205" s="11"/>
      <c r="B205" s="11"/>
      <c r="C205" s="43"/>
      <c r="D205" s="11"/>
      <c r="E205" s="11"/>
      <c r="F205" s="11"/>
      <c r="G205" s="11"/>
      <c r="H205" s="11"/>
      <c r="I205" s="11"/>
      <c r="J205" s="11"/>
      <c r="K205" s="11"/>
      <c r="L205" s="11"/>
      <c r="M205" s="11"/>
      <c r="N205" s="11"/>
      <c r="O205" s="11"/>
      <c r="P205" s="11"/>
      <c r="Q205" s="32"/>
      <c r="R205" s="32"/>
      <c r="S205" s="11"/>
      <c r="T205" s="11"/>
      <c r="U205" s="32"/>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c r="BE205" s="11"/>
      <c r="BF205" s="11"/>
      <c r="BG205" s="11"/>
      <c r="BH205" s="11"/>
      <c r="BI205" s="11"/>
      <c r="BJ205" s="11"/>
      <c r="BK205" s="11"/>
      <c r="BL205" s="11"/>
      <c r="BM205" s="11"/>
      <c r="BN205" s="11"/>
    </row>
    <row r="206" ht="13.5" customHeight="1">
      <c r="A206" s="11"/>
      <c r="B206" s="11"/>
      <c r="C206" s="43"/>
      <c r="D206" s="11"/>
      <c r="E206" s="11"/>
      <c r="F206" s="11"/>
      <c r="G206" s="11"/>
      <c r="H206" s="11"/>
      <c r="I206" s="11"/>
      <c r="J206" s="11"/>
      <c r="K206" s="11"/>
      <c r="L206" s="11"/>
      <c r="M206" s="11"/>
      <c r="N206" s="11"/>
      <c r="O206" s="11"/>
      <c r="P206" s="11"/>
      <c r="Q206" s="32"/>
      <c r="R206" s="32"/>
      <c r="S206" s="11"/>
      <c r="T206" s="11"/>
      <c r="U206" s="32"/>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c r="BF206" s="11"/>
      <c r="BG206" s="11"/>
      <c r="BH206" s="11"/>
      <c r="BI206" s="11"/>
      <c r="BJ206" s="11"/>
      <c r="BK206" s="11"/>
      <c r="BL206" s="11"/>
      <c r="BM206" s="11"/>
      <c r="BN206" s="11"/>
    </row>
    <row r="207" ht="13.5" customHeight="1">
      <c r="A207" s="11"/>
      <c r="B207" s="11"/>
      <c r="C207" s="43"/>
      <c r="D207" s="11"/>
      <c r="E207" s="11"/>
      <c r="F207" s="11"/>
      <c r="G207" s="11"/>
      <c r="H207" s="11"/>
      <c r="I207" s="11"/>
      <c r="J207" s="11"/>
      <c r="K207" s="11"/>
      <c r="L207" s="11"/>
      <c r="M207" s="11"/>
      <c r="N207" s="11"/>
      <c r="O207" s="11"/>
      <c r="P207" s="11"/>
      <c r="Q207" s="32"/>
      <c r="R207" s="32"/>
      <c r="S207" s="11"/>
      <c r="T207" s="11"/>
      <c r="U207" s="32"/>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c r="BE207" s="11"/>
      <c r="BF207" s="11"/>
      <c r="BG207" s="11"/>
      <c r="BH207" s="11"/>
      <c r="BI207" s="11"/>
      <c r="BJ207" s="11"/>
      <c r="BK207" s="11"/>
      <c r="BL207" s="11"/>
      <c r="BM207" s="11"/>
      <c r="BN207" s="11"/>
    </row>
    <row r="208" ht="13.5" customHeight="1">
      <c r="A208" s="11"/>
      <c r="B208" s="11"/>
      <c r="C208" s="43"/>
      <c r="D208" s="11"/>
      <c r="E208" s="11"/>
      <c r="F208" s="11"/>
      <c r="G208" s="11"/>
      <c r="H208" s="11"/>
      <c r="I208" s="11"/>
      <c r="J208" s="11"/>
      <c r="K208" s="11"/>
      <c r="L208" s="11"/>
      <c r="M208" s="11"/>
      <c r="N208" s="11"/>
      <c r="O208" s="11"/>
      <c r="P208" s="11"/>
      <c r="Q208" s="32"/>
      <c r="R208" s="32"/>
      <c r="S208" s="11"/>
      <c r="T208" s="11"/>
      <c r="U208" s="32"/>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c r="BE208" s="11"/>
      <c r="BF208" s="11"/>
      <c r="BG208" s="11"/>
      <c r="BH208" s="11"/>
      <c r="BI208" s="11"/>
      <c r="BJ208" s="11"/>
      <c r="BK208" s="11"/>
      <c r="BL208" s="11"/>
      <c r="BM208" s="11"/>
      <c r="BN208" s="11"/>
    </row>
    <row r="209" ht="13.5" customHeight="1">
      <c r="A209" s="11"/>
      <c r="B209" s="11"/>
      <c r="C209" s="43"/>
      <c r="D209" s="11"/>
      <c r="E209" s="11"/>
      <c r="F209" s="11"/>
      <c r="G209" s="11"/>
      <c r="H209" s="11"/>
      <c r="I209" s="11"/>
      <c r="J209" s="11"/>
      <c r="K209" s="11"/>
      <c r="L209" s="11"/>
      <c r="M209" s="11"/>
      <c r="N209" s="11"/>
      <c r="O209" s="11"/>
      <c r="P209" s="11"/>
      <c r="Q209" s="32"/>
      <c r="R209" s="32"/>
      <c r="S209" s="11"/>
      <c r="T209" s="11"/>
      <c r="U209" s="32"/>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c r="BE209" s="11"/>
      <c r="BF209" s="11"/>
      <c r="BG209" s="11"/>
      <c r="BH209" s="11"/>
      <c r="BI209" s="11"/>
      <c r="BJ209" s="11"/>
      <c r="BK209" s="11"/>
      <c r="BL209" s="11"/>
      <c r="BM209" s="11"/>
      <c r="BN209" s="11"/>
    </row>
    <row r="210" ht="13.5" customHeight="1">
      <c r="A210" s="11"/>
      <c r="B210" s="11"/>
      <c r="C210" s="43"/>
      <c r="D210" s="11"/>
      <c r="E210" s="11"/>
      <c r="F210" s="11"/>
      <c r="G210" s="11"/>
      <c r="H210" s="11"/>
      <c r="I210" s="11"/>
      <c r="J210" s="11"/>
      <c r="K210" s="11"/>
      <c r="L210" s="11"/>
      <c r="M210" s="11"/>
      <c r="N210" s="11"/>
      <c r="O210" s="11"/>
      <c r="P210" s="11"/>
      <c r="Q210" s="32"/>
      <c r="R210" s="32"/>
      <c r="S210" s="11"/>
      <c r="T210" s="11"/>
      <c r="U210" s="32"/>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c r="BE210" s="11"/>
      <c r="BF210" s="11"/>
      <c r="BG210" s="11"/>
      <c r="BH210" s="11"/>
      <c r="BI210" s="11"/>
      <c r="BJ210" s="11"/>
      <c r="BK210" s="11"/>
      <c r="BL210" s="11"/>
      <c r="BM210" s="11"/>
      <c r="BN210" s="11"/>
    </row>
    <row r="211" ht="13.5" customHeight="1">
      <c r="A211" s="11"/>
      <c r="B211" s="11"/>
      <c r="C211" s="43"/>
      <c r="D211" s="11"/>
      <c r="E211" s="11"/>
      <c r="F211" s="11"/>
      <c r="G211" s="11"/>
      <c r="H211" s="11"/>
      <c r="I211" s="11"/>
      <c r="J211" s="11"/>
      <c r="K211" s="11"/>
      <c r="L211" s="11"/>
      <c r="M211" s="11"/>
      <c r="N211" s="11"/>
      <c r="O211" s="11"/>
      <c r="P211" s="11"/>
      <c r="Q211" s="32"/>
      <c r="R211" s="32"/>
      <c r="S211" s="11"/>
      <c r="T211" s="11"/>
      <c r="U211" s="32"/>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c r="BE211" s="11"/>
      <c r="BF211" s="11"/>
      <c r="BG211" s="11"/>
      <c r="BH211" s="11"/>
      <c r="BI211" s="11"/>
      <c r="BJ211" s="11"/>
      <c r="BK211" s="11"/>
      <c r="BL211" s="11"/>
      <c r="BM211" s="11"/>
      <c r="BN211" s="11"/>
    </row>
    <row r="212" ht="13.5" customHeight="1">
      <c r="A212" s="11"/>
      <c r="B212" s="11"/>
      <c r="C212" s="43"/>
      <c r="D212" s="11"/>
      <c r="E212" s="11"/>
      <c r="F212" s="11"/>
      <c r="G212" s="11"/>
      <c r="H212" s="11"/>
      <c r="I212" s="11"/>
      <c r="J212" s="11"/>
      <c r="K212" s="11"/>
      <c r="L212" s="11"/>
      <c r="M212" s="11"/>
      <c r="N212" s="11"/>
      <c r="O212" s="11"/>
      <c r="P212" s="11"/>
      <c r="Q212" s="32"/>
      <c r="R212" s="32"/>
      <c r="S212" s="11"/>
      <c r="T212" s="11"/>
      <c r="U212" s="32"/>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c r="BE212" s="11"/>
      <c r="BF212" s="11"/>
      <c r="BG212" s="11"/>
      <c r="BH212" s="11"/>
      <c r="BI212" s="11"/>
      <c r="BJ212" s="11"/>
      <c r="BK212" s="11"/>
      <c r="BL212" s="11"/>
      <c r="BM212" s="11"/>
      <c r="BN212" s="11"/>
    </row>
    <row r="213" ht="13.5" customHeight="1">
      <c r="A213" s="11"/>
      <c r="B213" s="11"/>
      <c r="C213" s="43"/>
      <c r="D213" s="11"/>
      <c r="E213" s="11"/>
      <c r="F213" s="11"/>
      <c r="G213" s="11"/>
      <c r="H213" s="11"/>
      <c r="I213" s="11"/>
      <c r="J213" s="11"/>
      <c r="K213" s="11"/>
      <c r="L213" s="11"/>
      <c r="M213" s="11"/>
      <c r="N213" s="11"/>
      <c r="O213" s="11"/>
      <c r="P213" s="11"/>
      <c r="Q213" s="32"/>
      <c r="R213" s="32"/>
      <c r="S213" s="11"/>
      <c r="T213" s="11"/>
      <c r="U213" s="32"/>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c r="BE213" s="11"/>
      <c r="BF213" s="11"/>
      <c r="BG213" s="11"/>
      <c r="BH213" s="11"/>
      <c r="BI213" s="11"/>
      <c r="BJ213" s="11"/>
      <c r="BK213" s="11"/>
      <c r="BL213" s="11"/>
      <c r="BM213" s="11"/>
      <c r="BN213" s="11"/>
    </row>
    <row r="214" ht="13.5" customHeight="1">
      <c r="A214" s="11"/>
      <c r="B214" s="11"/>
      <c r="C214" s="43"/>
      <c r="D214" s="11"/>
      <c r="E214" s="11"/>
      <c r="F214" s="11"/>
      <c r="G214" s="11"/>
      <c r="H214" s="11"/>
      <c r="I214" s="11"/>
      <c r="J214" s="11"/>
      <c r="K214" s="11"/>
      <c r="L214" s="11"/>
      <c r="M214" s="11"/>
      <c r="N214" s="11"/>
      <c r="O214" s="11"/>
      <c r="P214" s="11"/>
      <c r="Q214" s="32"/>
      <c r="R214" s="32"/>
      <c r="S214" s="11"/>
      <c r="T214" s="11"/>
      <c r="U214" s="32"/>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c r="BE214" s="11"/>
      <c r="BF214" s="11"/>
      <c r="BG214" s="11"/>
      <c r="BH214" s="11"/>
      <c r="BI214" s="11"/>
      <c r="BJ214" s="11"/>
      <c r="BK214" s="11"/>
      <c r="BL214" s="11"/>
      <c r="BM214" s="11"/>
      <c r="BN214" s="11"/>
    </row>
    <row r="215" ht="13.5" customHeight="1">
      <c r="A215" s="11"/>
      <c r="B215" s="11"/>
      <c r="C215" s="43"/>
      <c r="D215" s="11"/>
      <c r="E215" s="11"/>
      <c r="F215" s="11"/>
      <c r="G215" s="11"/>
      <c r="H215" s="11"/>
      <c r="I215" s="11"/>
      <c r="J215" s="11"/>
      <c r="K215" s="11"/>
      <c r="L215" s="11"/>
      <c r="M215" s="11"/>
      <c r="N215" s="11"/>
      <c r="O215" s="11"/>
      <c r="P215" s="11"/>
      <c r="Q215" s="32"/>
      <c r="R215" s="32"/>
      <c r="S215" s="11"/>
      <c r="T215" s="11"/>
      <c r="U215" s="32"/>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c r="BE215" s="11"/>
      <c r="BF215" s="11"/>
      <c r="BG215" s="11"/>
      <c r="BH215" s="11"/>
      <c r="BI215" s="11"/>
      <c r="BJ215" s="11"/>
      <c r="BK215" s="11"/>
      <c r="BL215" s="11"/>
      <c r="BM215" s="11"/>
      <c r="BN215" s="11"/>
    </row>
    <row r="216" ht="13.5" customHeight="1">
      <c r="A216" s="11"/>
      <c r="B216" s="11"/>
      <c r="C216" s="43"/>
      <c r="D216" s="11"/>
      <c r="E216" s="11"/>
      <c r="F216" s="11"/>
      <c r="G216" s="11"/>
      <c r="H216" s="11"/>
      <c r="I216" s="11"/>
      <c r="J216" s="11"/>
      <c r="K216" s="11"/>
      <c r="L216" s="11"/>
      <c r="M216" s="11"/>
      <c r="N216" s="11"/>
      <c r="O216" s="11"/>
      <c r="P216" s="11"/>
      <c r="Q216" s="32"/>
      <c r="R216" s="32"/>
      <c r="S216" s="11"/>
      <c r="T216" s="11"/>
      <c r="U216" s="32"/>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c r="BE216" s="11"/>
      <c r="BF216" s="11"/>
      <c r="BG216" s="11"/>
      <c r="BH216" s="11"/>
      <c r="BI216" s="11"/>
      <c r="BJ216" s="11"/>
      <c r="BK216" s="11"/>
      <c r="BL216" s="11"/>
      <c r="BM216" s="11"/>
      <c r="BN216" s="11"/>
    </row>
    <row r="217" ht="13.5" customHeight="1">
      <c r="A217" s="11"/>
      <c r="B217" s="11"/>
      <c r="C217" s="43"/>
      <c r="D217" s="11"/>
      <c r="E217" s="11"/>
      <c r="F217" s="11"/>
      <c r="G217" s="11"/>
      <c r="H217" s="11"/>
      <c r="I217" s="11"/>
      <c r="J217" s="11"/>
      <c r="K217" s="11"/>
      <c r="L217" s="11"/>
      <c r="M217" s="11"/>
      <c r="N217" s="11"/>
      <c r="O217" s="11"/>
      <c r="P217" s="11"/>
      <c r="Q217" s="32"/>
      <c r="R217" s="32"/>
      <c r="S217" s="11"/>
      <c r="T217" s="11"/>
      <c r="U217" s="32"/>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c r="BE217" s="11"/>
      <c r="BF217" s="11"/>
      <c r="BG217" s="11"/>
      <c r="BH217" s="11"/>
      <c r="BI217" s="11"/>
      <c r="BJ217" s="11"/>
      <c r="BK217" s="11"/>
      <c r="BL217" s="11"/>
      <c r="BM217" s="11"/>
      <c r="BN217" s="11"/>
    </row>
    <row r="218" ht="13.5" customHeight="1">
      <c r="A218" s="11"/>
      <c r="B218" s="11"/>
      <c r="C218" s="43"/>
      <c r="D218" s="11"/>
      <c r="E218" s="11"/>
      <c r="F218" s="11"/>
      <c r="G218" s="11"/>
      <c r="H218" s="11"/>
      <c r="I218" s="11"/>
      <c r="J218" s="11"/>
      <c r="K218" s="11"/>
      <c r="L218" s="11"/>
      <c r="M218" s="11"/>
      <c r="N218" s="11"/>
      <c r="O218" s="11"/>
      <c r="P218" s="11"/>
      <c r="Q218" s="32"/>
      <c r="R218" s="32"/>
      <c r="S218" s="11"/>
      <c r="T218" s="11"/>
      <c r="U218" s="32"/>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c r="BE218" s="11"/>
      <c r="BF218" s="11"/>
      <c r="BG218" s="11"/>
      <c r="BH218" s="11"/>
      <c r="BI218" s="11"/>
      <c r="BJ218" s="11"/>
      <c r="BK218" s="11"/>
      <c r="BL218" s="11"/>
      <c r="BM218" s="11"/>
      <c r="BN218" s="11"/>
    </row>
    <row r="219" ht="13.5" customHeight="1">
      <c r="A219" s="11"/>
      <c r="B219" s="11"/>
      <c r="C219" s="43"/>
      <c r="D219" s="11"/>
      <c r="E219" s="11"/>
      <c r="F219" s="11"/>
      <c r="G219" s="11"/>
      <c r="H219" s="11"/>
      <c r="I219" s="11"/>
      <c r="J219" s="11"/>
      <c r="K219" s="11"/>
      <c r="L219" s="11"/>
      <c r="M219" s="11"/>
      <c r="N219" s="11"/>
      <c r="O219" s="11"/>
      <c r="P219" s="11"/>
      <c r="Q219" s="32"/>
      <c r="R219" s="32"/>
      <c r="S219" s="11"/>
      <c r="T219" s="11"/>
      <c r="U219" s="32"/>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c r="BE219" s="11"/>
      <c r="BF219" s="11"/>
      <c r="BG219" s="11"/>
      <c r="BH219" s="11"/>
      <c r="BI219" s="11"/>
      <c r="BJ219" s="11"/>
      <c r="BK219" s="11"/>
      <c r="BL219" s="11"/>
      <c r="BM219" s="11"/>
      <c r="BN219" s="11"/>
    </row>
    <row r="220" ht="13.5" customHeight="1">
      <c r="A220" s="11"/>
      <c r="B220" s="11"/>
      <c r="C220" s="43"/>
      <c r="D220" s="11"/>
      <c r="E220" s="11"/>
      <c r="F220" s="11"/>
      <c r="G220" s="11"/>
      <c r="H220" s="11"/>
      <c r="I220" s="11"/>
      <c r="J220" s="11"/>
      <c r="K220" s="11"/>
      <c r="L220" s="11"/>
      <c r="M220" s="11"/>
      <c r="N220" s="11"/>
      <c r="O220" s="11"/>
      <c r="P220" s="11"/>
      <c r="Q220" s="32"/>
      <c r="R220" s="32"/>
      <c r="S220" s="11"/>
      <c r="T220" s="11"/>
      <c r="U220" s="32"/>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c r="BE220" s="11"/>
      <c r="BF220" s="11"/>
      <c r="BG220" s="11"/>
      <c r="BH220" s="11"/>
      <c r="BI220" s="11"/>
      <c r="BJ220" s="11"/>
      <c r="BK220" s="11"/>
      <c r="BL220" s="11"/>
      <c r="BM220" s="11"/>
      <c r="BN220" s="11"/>
    </row>
    <row r="221" ht="13.5" customHeight="1">
      <c r="A221" s="11"/>
      <c r="B221" s="11"/>
      <c r="C221" s="43"/>
      <c r="D221" s="11"/>
      <c r="E221" s="11"/>
      <c r="F221" s="11"/>
      <c r="G221" s="11"/>
      <c r="H221" s="11"/>
      <c r="I221" s="11"/>
      <c r="J221" s="11"/>
      <c r="K221" s="11"/>
      <c r="L221" s="11"/>
      <c r="M221" s="11"/>
      <c r="N221" s="11"/>
      <c r="O221" s="11"/>
      <c r="P221" s="11"/>
      <c r="Q221" s="32"/>
      <c r="R221" s="32"/>
      <c r="S221" s="11"/>
      <c r="T221" s="11"/>
      <c r="U221" s="32"/>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c r="BE221" s="11"/>
      <c r="BF221" s="11"/>
      <c r="BG221" s="11"/>
      <c r="BH221" s="11"/>
      <c r="BI221" s="11"/>
      <c r="BJ221" s="11"/>
      <c r="BK221" s="11"/>
      <c r="BL221" s="11"/>
      <c r="BM221" s="11"/>
      <c r="BN221" s="11"/>
    </row>
    <row r="222" ht="13.5" customHeight="1">
      <c r="A222" s="11"/>
      <c r="B222" s="11"/>
      <c r="C222" s="43"/>
      <c r="D222" s="11"/>
      <c r="E222" s="11"/>
      <c r="F222" s="11"/>
      <c r="G222" s="11"/>
      <c r="H222" s="11"/>
      <c r="I222" s="11"/>
      <c r="J222" s="11"/>
      <c r="K222" s="11"/>
      <c r="L222" s="11"/>
      <c r="M222" s="11"/>
      <c r="N222" s="11"/>
      <c r="O222" s="11"/>
      <c r="P222" s="11"/>
      <c r="Q222" s="32"/>
      <c r="R222" s="32"/>
      <c r="S222" s="11"/>
      <c r="T222" s="11"/>
      <c r="U222" s="32"/>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c r="BE222" s="11"/>
      <c r="BF222" s="11"/>
      <c r="BG222" s="11"/>
      <c r="BH222" s="11"/>
      <c r="BI222" s="11"/>
      <c r="BJ222" s="11"/>
      <c r="BK222" s="11"/>
      <c r="BL222" s="11"/>
      <c r="BM222" s="11"/>
      <c r="BN222" s="11"/>
    </row>
    <row r="223" ht="13.5" customHeight="1">
      <c r="A223" s="11"/>
      <c r="B223" s="11"/>
      <c r="C223" s="43"/>
      <c r="D223" s="11"/>
      <c r="E223" s="11"/>
      <c r="F223" s="11"/>
      <c r="G223" s="11"/>
      <c r="H223" s="11"/>
      <c r="I223" s="11"/>
      <c r="J223" s="11"/>
      <c r="K223" s="11"/>
      <c r="L223" s="11"/>
      <c r="M223" s="11"/>
      <c r="N223" s="11"/>
      <c r="O223" s="11"/>
      <c r="P223" s="11"/>
      <c r="Q223" s="32"/>
      <c r="R223" s="32"/>
      <c r="S223" s="11"/>
      <c r="T223" s="11"/>
      <c r="U223" s="32"/>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c r="BE223" s="11"/>
      <c r="BF223" s="11"/>
      <c r="BG223" s="11"/>
      <c r="BH223" s="11"/>
      <c r="BI223" s="11"/>
      <c r="BJ223" s="11"/>
      <c r="BK223" s="11"/>
      <c r="BL223" s="11"/>
      <c r="BM223" s="11"/>
      <c r="BN223" s="11"/>
    </row>
    <row r="224" ht="13.5" customHeight="1">
      <c r="A224" s="11"/>
      <c r="B224" s="11"/>
      <c r="C224" s="43"/>
      <c r="D224" s="11"/>
      <c r="E224" s="11"/>
      <c r="F224" s="11"/>
      <c r="G224" s="11"/>
      <c r="H224" s="11"/>
      <c r="I224" s="11"/>
      <c r="J224" s="11"/>
      <c r="K224" s="11"/>
      <c r="L224" s="11"/>
      <c r="M224" s="11"/>
      <c r="N224" s="11"/>
      <c r="O224" s="11"/>
      <c r="P224" s="11"/>
      <c r="Q224" s="32"/>
      <c r="R224" s="32"/>
      <c r="S224" s="11"/>
      <c r="T224" s="11"/>
      <c r="U224" s="32"/>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c r="BE224" s="11"/>
      <c r="BF224" s="11"/>
      <c r="BG224" s="11"/>
      <c r="BH224" s="11"/>
      <c r="BI224" s="11"/>
      <c r="BJ224" s="11"/>
      <c r="BK224" s="11"/>
      <c r="BL224" s="11"/>
      <c r="BM224" s="11"/>
      <c r="BN224" s="11"/>
    </row>
    <row r="225" ht="13.5" customHeight="1">
      <c r="A225" s="11"/>
      <c r="B225" s="11"/>
      <c r="C225" s="43"/>
      <c r="D225" s="11"/>
      <c r="E225" s="11"/>
      <c r="F225" s="11"/>
      <c r="G225" s="11"/>
      <c r="H225" s="11"/>
      <c r="I225" s="11"/>
      <c r="J225" s="11"/>
      <c r="K225" s="11"/>
      <c r="L225" s="11"/>
      <c r="M225" s="11"/>
      <c r="N225" s="11"/>
      <c r="O225" s="11"/>
      <c r="P225" s="11"/>
      <c r="Q225" s="32"/>
      <c r="R225" s="32"/>
      <c r="S225" s="11"/>
      <c r="T225" s="11"/>
      <c r="U225" s="32"/>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c r="BE225" s="11"/>
      <c r="BF225" s="11"/>
      <c r="BG225" s="11"/>
      <c r="BH225" s="11"/>
      <c r="BI225" s="11"/>
      <c r="BJ225" s="11"/>
      <c r="BK225" s="11"/>
      <c r="BL225" s="11"/>
      <c r="BM225" s="11"/>
      <c r="BN225" s="11"/>
    </row>
    <row r="226" ht="13.5" customHeight="1">
      <c r="A226" s="11"/>
      <c r="B226" s="11"/>
      <c r="C226" s="43"/>
      <c r="D226" s="11"/>
      <c r="E226" s="11"/>
      <c r="F226" s="11"/>
      <c r="G226" s="11"/>
      <c r="H226" s="11"/>
      <c r="I226" s="11"/>
      <c r="J226" s="11"/>
      <c r="K226" s="11"/>
      <c r="L226" s="11"/>
      <c r="M226" s="11"/>
      <c r="N226" s="11"/>
      <c r="O226" s="11"/>
      <c r="P226" s="11"/>
      <c r="Q226" s="32"/>
      <c r="R226" s="32"/>
      <c r="S226" s="11"/>
      <c r="T226" s="11"/>
      <c r="U226" s="32"/>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c r="BE226" s="11"/>
      <c r="BF226" s="11"/>
      <c r="BG226" s="11"/>
      <c r="BH226" s="11"/>
      <c r="BI226" s="11"/>
      <c r="BJ226" s="11"/>
      <c r="BK226" s="11"/>
      <c r="BL226" s="11"/>
      <c r="BM226" s="11"/>
      <c r="BN226" s="11"/>
    </row>
    <row r="227" ht="13.5" customHeight="1">
      <c r="A227" s="11"/>
      <c r="B227" s="11"/>
      <c r="C227" s="43"/>
      <c r="D227" s="11"/>
      <c r="E227" s="11"/>
      <c r="F227" s="11"/>
      <c r="G227" s="11"/>
      <c r="H227" s="11"/>
      <c r="I227" s="11"/>
      <c r="J227" s="11"/>
      <c r="K227" s="11"/>
      <c r="L227" s="11"/>
      <c r="M227" s="11"/>
      <c r="N227" s="11"/>
      <c r="O227" s="11"/>
      <c r="P227" s="11"/>
      <c r="Q227" s="32"/>
      <c r="R227" s="32"/>
      <c r="S227" s="11"/>
      <c r="T227" s="11"/>
      <c r="U227" s="32"/>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c r="BE227" s="11"/>
      <c r="BF227" s="11"/>
      <c r="BG227" s="11"/>
      <c r="BH227" s="11"/>
      <c r="BI227" s="11"/>
      <c r="BJ227" s="11"/>
      <c r="BK227" s="11"/>
      <c r="BL227" s="11"/>
      <c r="BM227" s="11"/>
      <c r="BN227" s="11"/>
    </row>
    <row r="228" ht="13.5" customHeight="1">
      <c r="A228" s="11"/>
      <c r="B228" s="11"/>
      <c r="C228" s="43"/>
      <c r="D228" s="11"/>
      <c r="E228" s="11"/>
      <c r="F228" s="11"/>
      <c r="G228" s="11"/>
      <c r="H228" s="11"/>
      <c r="I228" s="11"/>
      <c r="J228" s="11"/>
      <c r="K228" s="11"/>
      <c r="L228" s="11"/>
      <c r="M228" s="11"/>
      <c r="N228" s="11"/>
      <c r="O228" s="11"/>
      <c r="P228" s="11"/>
      <c r="Q228" s="32"/>
      <c r="R228" s="32"/>
      <c r="S228" s="11"/>
      <c r="T228" s="11"/>
      <c r="U228" s="32"/>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c r="BE228" s="11"/>
      <c r="BF228" s="11"/>
      <c r="BG228" s="11"/>
      <c r="BH228" s="11"/>
      <c r="BI228" s="11"/>
      <c r="BJ228" s="11"/>
      <c r="BK228" s="11"/>
      <c r="BL228" s="11"/>
      <c r="BM228" s="11"/>
      <c r="BN228" s="11"/>
    </row>
    <row r="229" ht="13.5" customHeight="1">
      <c r="A229" s="11"/>
      <c r="B229" s="11"/>
      <c r="C229" s="43"/>
      <c r="D229" s="11"/>
      <c r="E229" s="11"/>
      <c r="F229" s="11"/>
      <c r="G229" s="11"/>
      <c r="H229" s="11"/>
      <c r="I229" s="11"/>
      <c r="J229" s="11"/>
      <c r="K229" s="11"/>
      <c r="L229" s="11"/>
      <c r="M229" s="11"/>
      <c r="N229" s="11"/>
      <c r="O229" s="11"/>
      <c r="P229" s="11"/>
      <c r="Q229" s="32"/>
      <c r="R229" s="32"/>
      <c r="S229" s="11"/>
      <c r="T229" s="11"/>
      <c r="U229" s="32"/>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c r="BE229" s="11"/>
      <c r="BF229" s="11"/>
      <c r="BG229" s="11"/>
      <c r="BH229" s="11"/>
      <c r="BI229" s="11"/>
      <c r="BJ229" s="11"/>
      <c r="BK229" s="11"/>
      <c r="BL229" s="11"/>
      <c r="BM229" s="11"/>
      <c r="BN229" s="11"/>
    </row>
    <row r="230" ht="13.5" customHeight="1">
      <c r="A230" s="11"/>
      <c r="B230" s="11"/>
      <c r="C230" s="43"/>
      <c r="D230" s="11"/>
      <c r="E230" s="11"/>
      <c r="F230" s="11"/>
      <c r="G230" s="11"/>
      <c r="H230" s="11"/>
      <c r="I230" s="11"/>
      <c r="J230" s="11"/>
      <c r="K230" s="11"/>
      <c r="L230" s="11"/>
      <c r="M230" s="11"/>
      <c r="N230" s="11"/>
      <c r="O230" s="11"/>
      <c r="P230" s="11"/>
      <c r="Q230" s="32"/>
      <c r="R230" s="32"/>
      <c r="S230" s="11"/>
      <c r="T230" s="11"/>
      <c r="U230" s="32"/>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c r="BE230" s="11"/>
      <c r="BF230" s="11"/>
      <c r="BG230" s="11"/>
      <c r="BH230" s="11"/>
      <c r="BI230" s="11"/>
      <c r="BJ230" s="11"/>
      <c r="BK230" s="11"/>
      <c r="BL230" s="11"/>
      <c r="BM230" s="11"/>
      <c r="BN230" s="11"/>
    </row>
    <row r="231" ht="13.5" customHeight="1">
      <c r="A231" s="11"/>
      <c r="B231" s="11"/>
      <c r="C231" s="43"/>
      <c r="D231" s="11"/>
      <c r="E231" s="11"/>
      <c r="F231" s="11"/>
      <c r="G231" s="11"/>
      <c r="H231" s="11"/>
      <c r="I231" s="11"/>
      <c r="J231" s="11"/>
      <c r="K231" s="11"/>
      <c r="L231" s="11"/>
      <c r="M231" s="11"/>
      <c r="N231" s="11"/>
      <c r="O231" s="11"/>
      <c r="P231" s="11"/>
      <c r="Q231" s="32"/>
      <c r="R231" s="32"/>
      <c r="S231" s="11"/>
      <c r="T231" s="11"/>
      <c r="U231" s="32"/>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c r="BE231" s="11"/>
      <c r="BF231" s="11"/>
      <c r="BG231" s="11"/>
      <c r="BH231" s="11"/>
      <c r="BI231" s="11"/>
      <c r="BJ231" s="11"/>
      <c r="BK231" s="11"/>
      <c r="BL231" s="11"/>
      <c r="BM231" s="11"/>
      <c r="BN231" s="11"/>
    </row>
    <row r="232" ht="13.5" customHeight="1">
      <c r="A232" s="11"/>
      <c r="B232" s="11"/>
      <c r="C232" s="43"/>
      <c r="D232" s="11"/>
      <c r="E232" s="11"/>
      <c r="F232" s="11"/>
      <c r="G232" s="11"/>
      <c r="H232" s="11"/>
      <c r="I232" s="11"/>
      <c r="J232" s="11"/>
      <c r="K232" s="11"/>
      <c r="L232" s="11"/>
      <c r="M232" s="11"/>
      <c r="N232" s="11"/>
      <c r="O232" s="11"/>
      <c r="P232" s="11"/>
      <c r="Q232" s="32"/>
      <c r="R232" s="32"/>
      <c r="S232" s="11"/>
      <c r="T232" s="11"/>
      <c r="U232" s="32"/>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c r="BE232" s="11"/>
      <c r="BF232" s="11"/>
      <c r="BG232" s="11"/>
      <c r="BH232" s="11"/>
      <c r="BI232" s="11"/>
      <c r="BJ232" s="11"/>
      <c r="BK232" s="11"/>
      <c r="BL232" s="11"/>
      <c r="BM232" s="11"/>
      <c r="BN232" s="11"/>
    </row>
    <row r="233" ht="13.5" customHeight="1">
      <c r="A233" s="11"/>
      <c r="B233" s="11"/>
      <c r="C233" s="43"/>
      <c r="D233" s="11"/>
      <c r="E233" s="11"/>
      <c r="F233" s="11"/>
      <c r="G233" s="11"/>
      <c r="H233" s="11"/>
      <c r="I233" s="11"/>
      <c r="J233" s="11"/>
      <c r="K233" s="11"/>
      <c r="L233" s="11"/>
      <c r="M233" s="11"/>
      <c r="N233" s="11"/>
      <c r="O233" s="11"/>
      <c r="P233" s="11"/>
      <c r="Q233" s="32"/>
      <c r="R233" s="32"/>
      <c r="S233" s="11"/>
      <c r="T233" s="11"/>
      <c r="U233" s="32"/>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c r="BE233" s="11"/>
      <c r="BF233" s="11"/>
      <c r="BG233" s="11"/>
      <c r="BH233" s="11"/>
      <c r="BI233" s="11"/>
      <c r="BJ233" s="11"/>
      <c r="BK233" s="11"/>
      <c r="BL233" s="11"/>
      <c r="BM233" s="11"/>
      <c r="BN233" s="11"/>
    </row>
    <row r="234" ht="13.5" customHeight="1">
      <c r="A234" s="11"/>
      <c r="B234" s="11"/>
      <c r="C234" s="43"/>
      <c r="D234" s="11"/>
      <c r="E234" s="11"/>
      <c r="F234" s="11"/>
      <c r="G234" s="11"/>
      <c r="H234" s="11"/>
      <c r="I234" s="11"/>
      <c r="J234" s="11"/>
      <c r="K234" s="11"/>
      <c r="L234" s="11"/>
      <c r="M234" s="11"/>
      <c r="N234" s="11"/>
      <c r="O234" s="11"/>
      <c r="P234" s="11"/>
      <c r="Q234" s="32"/>
      <c r="R234" s="32"/>
      <c r="S234" s="11"/>
      <c r="T234" s="11"/>
      <c r="U234" s="32"/>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c r="BE234" s="11"/>
      <c r="BF234" s="11"/>
      <c r="BG234" s="11"/>
      <c r="BH234" s="11"/>
      <c r="BI234" s="11"/>
      <c r="BJ234" s="11"/>
      <c r="BK234" s="11"/>
      <c r="BL234" s="11"/>
      <c r="BM234" s="11"/>
      <c r="BN234" s="11"/>
    </row>
    <row r="235" ht="13.5" customHeight="1">
      <c r="A235" s="11"/>
      <c r="B235" s="11"/>
      <c r="C235" s="43"/>
      <c r="D235" s="11"/>
      <c r="E235" s="11"/>
      <c r="F235" s="11"/>
      <c r="G235" s="11"/>
      <c r="H235" s="11"/>
      <c r="I235" s="11"/>
      <c r="J235" s="11"/>
      <c r="K235" s="11"/>
      <c r="L235" s="11"/>
      <c r="M235" s="11"/>
      <c r="N235" s="11"/>
      <c r="O235" s="11"/>
      <c r="P235" s="11"/>
      <c r="Q235" s="32"/>
      <c r="R235" s="32"/>
      <c r="S235" s="11"/>
      <c r="T235" s="11"/>
      <c r="U235" s="32"/>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c r="BE235" s="11"/>
      <c r="BF235" s="11"/>
      <c r="BG235" s="11"/>
      <c r="BH235" s="11"/>
      <c r="BI235" s="11"/>
      <c r="BJ235" s="11"/>
      <c r="BK235" s="11"/>
      <c r="BL235" s="11"/>
      <c r="BM235" s="11"/>
      <c r="BN235" s="11"/>
    </row>
    <row r="236" ht="13.5" customHeight="1">
      <c r="A236" s="11"/>
      <c r="B236" s="11"/>
      <c r="C236" s="43"/>
      <c r="D236" s="11"/>
      <c r="E236" s="11"/>
      <c r="F236" s="11"/>
      <c r="G236" s="11"/>
      <c r="H236" s="11"/>
      <c r="I236" s="11"/>
      <c r="J236" s="11"/>
      <c r="K236" s="11"/>
      <c r="L236" s="11"/>
      <c r="M236" s="11"/>
      <c r="N236" s="11"/>
      <c r="O236" s="11"/>
      <c r="P236" s="11"/>
      <c r="Q236" s="32"/>
      <c r="R236" s="32"/>
      <c r="S236" s="11"/>
      <c r="T236" s="11"/>
      <c r="U236" s="32"/>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c r="BE236" s="11"/>
      <c r="BF236" s="11"/>
      <c r="BG236" s="11"/>
      <c r="BH236" s="11"/>
      <c r="BI236" s="11"/>
      <c r="BJ236" s="11"/>
      <c r="BK236" s="11"/>
      <c r="BL236" s="11"/>
      <c r="BM236" s="11"/>
      <c r="BN236" s="11"/>
    </row>
    <row r="237" ht="13.5" customHeight="1">
      <c r="A237" s="11"/>
      <c r="B237" s="11"/>
      <c r="C237" s="43"/>
      <c r="D237" s="11"/>
      <c r="E237" s="11"/>
      <c r="F237" s="11"/>
      <c r="G237" s="11"/>
      <c r="H237" s="11"/>
      <c r="I237" s="11"/>
      <c r="J237" s="11"/>
      <c r="K237" s="11"/>
      <c r="L237" s="11"/>
      <c r="M237" s="11"/>
      <c r="N237" s="11"/>
      <c r="O237" s="11"/>
      <c r="P237" s="11"/>
      <c r="Q237" s="32"/>
      <c r="R237" s="32"/>
      <c r="S237" s="11"/>
      <c r="T237" s="11"/>
      <c r="U237" s="32"/>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c r="BE237" s="11"/>
      <c r="BF237" s="11"/>
      <c r="BG237" s="11"/>
      <c r="BH237" s="11"/>
      <c r="BI237" s="11"/>
      <c r="BJ237" s="11"/>
      <c r="BK237" s="11"/>
      <c r="BL237" s="11"/>
      <c r="BM237" s="11"/>
      <c r="BN237" s="11"/>
    </row>
    <row r="238" ht="13.5" customHeight="1">
      <c r="A238" s="11"/>
      <c r="B238" s="11"/>
      <c r="C238" s="43"/>
      <c r="D238" s="11"/>
      <c r="E238" s="11"/>
      <c r="F238" s="11"/>
      <c r="G238" s="11"/>
      <c r="H238" s="11"/>
      <c r="I238" s="11"/>
      <c r="J238" s="11"/>
      <c r="K238" s="11"/>
      <c r="L238" s="11"/>
      <c r="M238" s="11"/>
      <c r="N238" s="11"/>
      <c r="O238" s="11"/>
      <c r="P238" s="11"/>
      <c r="Q238" s="32"/>
      <c r="R238" s="32"/>
      <c r="S238" s="11"/>
      <c r="T238" s="11"/>
      <c r="U238" s="32"/>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c r="BE238" s="11"/>
      <c r="BF238" s="11"/>
      <c r="BG238" s="11"/>
      <c r="BH238" s="11"/>
      <c r="BI238" s="11"/>
      <c r="BJ238" s="11"/>
      <c r="BK238" s="11"/>
      <c r="BL238" s="11"/>
      <c r="BM238" s="11"/>
      <c r="BN238" s="11"/>
    </row>
    <row r="239" ht="13.5" customHeight="1">
      <c r="A239" s="11"/>
      <c r="B239" s="11"/>
      <c r="C239" s="43"/>
      <c r="D239" s="11"/>
      <c r="E239" s="11"/>
      <c r="F239" s="11"/>
      <c r="G239" s="11"/>
      <c r="H239" s="11"/>
      <c r="I239" s="11"/>
      <c r="J239" s="11"/>
      <c r="K239" s="11"/>
      <c r="L239" s="11"/>
      <c r="M239" s="11"/>
      <c r="N239" s="11"/>
      <c r="O239" s="11"/>
      <c r="P239" s="11"/>
      <c r="Q239" s="32"/>
      <c r="R239" s="32"/>
      <c r="S239" s="11"/>
      <c r="T239" s="11"/>
      <c r="U239" s="32"/>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c r="BE239" s="11"/>
      <c r="BF239" s="11"/>
      <c r="BG239" s="11"/>
      <c r="BH239" s="11"/>
      <c r="BI239" s="11"/>
      <c r="BJ239" s="11"/>
      <c r="BK239" s="11"/>
      <c r="BL239" s="11"/>
      <c r="BM239" s="11"/>
      <c r="BN239" s="11"/>
    </row>
    <row r="240" ht="13.5" customHeight="1">
      <c r="A240" s="11"/>
      <c r="B240" s="11"/>
      <c r="C240" s="43"/>
      <c r="D240" s="11"/>
      <c r="E240" s="11"/>
      <c r="F240" s="11"/>
      <c r="G240" s="11"/>
      <c r="H240" s="11"/>
      <c r="I240" s="11"/>
      <c r="J240" s="11"/>
      <c r="K240" s="11"/>
      <c r="L240" s="11"/>
      <c r="M240" s="11"/>
      <c r="N240" s="11"/>
      <c r="O240" s="11"/>
      <c r="P240" s="11"/>
      <c r="Q240" s="32"/>
      <c r="R240" s="32"/>
      <c r="S240" s="11"/>
      <c r="T240" s="11"/>
      <c r="U240" s="32"/>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c r="BE240" s="11"/>
      <c r="BF240" s="11"/>
      <c r="BG240" s="11"/>
      <c r="BH240" s="11"/>
      <c r="BI240" s="11"/>
      <c r="BJ240" s="11"/>
      <c r="BK240" s="11"/>
      <c r="BL240" s="11"/>
      <c r="BM240" s="11"/>
      <c r="BN240" s="11"/>
    </row>
    <row r="241" ht="13.5" customHeight="1">
      <c r="A241" s="11"/>
      <c r="B241" s="11"/>
      <c r="C241" s="43"/>
      <c r="D241" s="11"/>
      <c r="E241" s="11"/>
      <c r="F241" s="11"/>
      <c r="G241" s="11"/>
      <c r="H241" s="11"/>
      <c r="I241" s="11"/>
      <c r="J241" s="11"/>
      <c r="K241" s="11"/>
      <c r="L241" s="11"/>
      <c r="M241" s="11"/>
      <c r="N241" s="11"/>
      <c r="O241" s="11"/>
      <c r="P241" s="11"/>
      <c r="Q241" s="32"/>
      <c r="R241" s="32"/>
      <c r="S241" s="11"/>
      <c r="T241" s="11"/>
      <c r="U241" s="32"/>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c r="BE241" s="11"/>
      <c r="BF241" s="11"/>
      <c r="BG241" s="11"/>
      <c r="BH241" s="11"/>
      <c r="BI241" s="11"/>
      <c r="BJ241" s="11"/>
      <c r="BK241" s="11"/>
      <c r="BL241" s="11"/>
      <c r="BM241" s="11"/>
      <c r="BN241" s="11"/>
    </row>
    <row r="242" ht="13.5" customHeight="1">
      <c r="A242" s="11"/>
      <c r="B242" s="11"/>
      <c r="C242" s="43"/>
      <c r="D242" s="11"/>
      <c r="E242" s="11"/>
      <c r="F242" s="11"/>
      <c r="G242" s="11"/>
      <c r="H242" s="11"/>
      <c r="I242" s="11"/>
      <c r="J242" s="11"/>
      <c r="K242" s="11"/>
      <c r="L242" s="11"/>
      <c r="M242" s="11"/>
      <c r="N242" s="11"/>
      <c r="O242" s="11"/>
      <c r="P242" s="11"/>
      <c r="Q242" s="32"/>
      <c r="R242" s="32"/>
      <c r="S242" s="11"/>
      <c r="T242" s="11"/>
      <c r="U242" s="32"/>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c r="BE242" s="11"/>
      <c r="BF242" s="11"/>
      <c r="BG242" s="11"/>
      <c r="BH242" s="11"/>
      <c r="BI242" s="11"/>
      <c r="BJ242" s="11"/>
      <c r="BK242" s="11"/>
      <c r="BL242" s="11"/>
      <c r="BM242" s="11"/>
      <c r="BN242" s="11"/>
    </row>
    <row r="243" ht="13.5" customHeight="1">
      <c r="A243" s="11"/>
      <c r="B243" s="11"/>
      <c r="C243" s="43"/>
      <c r="D243" s="11"/>
      <c r="E243" s="11"/>
      <c r="F243" s="11"/>
      <c r="G243" s="11"/>
      <c r="H243" s="11"/>
      <c r="I243" s="11"/>
      <c r="J243" s="11"/>
      <c r="K243" s="11"/>
      <c r="L243" s="11"/>
      <c r="M243" s="11"/>
      <c r="N243" s="11"/>
      <c r="O243" s="11"/>
      <c r="P243" s="11"/>
      <c r="Q243" s="32"/>
      <c r="R243" s="32"/>
      <c r="S243" s="11"/>
      <c r="T243" s="11"/>
      <c r="U243" s="32"/>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c r="BE243" s="11"/>
      <c r="BF243" s="11"/>
      <c r="BG243" s="11"/>
      <c r="BH243" s="11"/>
      <c r="BI243" s="11"/>
      <c r="BJ243" s="11"/>
      <c r="BK243" s="11"/>
      <c r="BL243" s="11"/>
      <c r="BM243" s="11"/>
      <c r="BN243" s="11"/>
    </row>
    <row r="244" ht="13.5" customHeight="1">
      <c r="A244" s="11"/>
      <c r="B244" s="11"/>
      <c r="C244" s="43"/>
      <c r="D244" s="11"/>
      <c r="E244" s="11"/>
      <c r="F244" s="11"/>
      <c r="G244" s="11"/>
      <c r="H244" s="11"/>
      <c r="I244" s="11"/>
      <c r="J244" s="11"/>
      <c r="K244" s="11"/>
      <c r="L244" s="11"/>
      <c r="M244" s="11"/>
      <c r="N244" s="11"/>
      <c r="O244" s="11"/>
      <c r="P244" s="11"/>
      <c r="Q244" s="32"/>
      <c r="R244" s="32"/>
      <c r="S244" s="11"/>
      <c r="T244" s="11"/>
      <c r="U244" s="32"/>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c r="BE244" s="11"/>
      <c r="BF244" s="11"/>
      <c r="BG244" s="11"/>
      <c r="BH244" s="11"/>
      <c r="BI244" s="11"/>
      <c r="BJ244" s="11"/>
      <c r="BK244" s="11"/>
      <c r="BL244" s="11"/>
      <c r="BM244" s="11"/>
      <c r="BN244" s="11"/>
    </row>
    <row r="245" ht="13.5" customHeight="1">
      <c r="A245" s="11"/>
      <c r="B245" s="11"/>
      <c r="C245" s="43"/>
      <c r="D245" s="11"/>
      <c r="E245" s="11"/>
      <c r="F245" s="11"/>
      <c r="G245" s="11"/>
      <c r="H245" s="11"/>
      <c r="I245" s="11"/>
      <c r="J245" s="11"/>
      <c r="K245" s="11"/>
      <c r="L245" s="11"/>
      <c r="M245" s="11"/>
      <c r="N245" s="11"/>
      <c r="O245" s="11"/>
      <c r="P245" s="11"/>
      <c r="Q245" s="32"/>
      <c r="R245" s="32"/>
      <c r="S245" s="11"/>
      <c r="T245" s="11"/>
      <c r="U245" s="32"/>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c r="BE245" s="11"/>
      <c r="BF245" s="11"/>
      <c r="BG245" s="11"/>
      <c r="BH245" s="11"/>
      <c r="BI245" s="11"/>
      <c r="BJ245" s="11"/>
      <c r="BK245" s="11"/>
      <c r="BL245" s="11"/>
      <c r="BM245" s="11"/>
      <c r="BN245" s="11"/>
    </row>
    <row r="246" ht="13.5" customHeight="1">
      <c r="A246" s="11"/>
      <c r="B246" s="11"/>
      <c r="C246" s="43"/>
      <c r="D246" s="11"/>
      <c r="E246" s="11"/>
      <c r="F246" s="11"/>
      <c r="G246" s="11"/>
      <c r="H246" s="11"/>
      <c r="I246" s="11"/>
      <c r="J246" s="11"/>
      <c r="K246" s="11"/>
      <c r="L246" s="11"/>
      <c r="M246" s="11"/>
      <c r="N246" s="11"/>
      <c r="O246" s="11"/>
      <c r="P246" s="11"/>
      <c r="Q246" s="32"/>
      <c r="R246" s="32"/>
      <c r="S246" s="11"/>
      <c r="T246" s="11"/>
      <c r="U246" s="32"/>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c r="BE246" s="11"/>
      <c r="BF246" s="11"/>
      <c r="BG246" s="11"/>
      <c r="BH246" s="11"/>
      <c r="BI246" s="11"/>
      <c r="BJ246" s="11"/>
      <c r="BK246" s="11"/>
      <c r="BL246" s="11"/>
      <c r="BM246" s="11"/>
      <c r="BN246" s="11"/>
    </row>
    <row r="247" ht="13.5" customHeight="1">
      <c r="A247" s="11"/>
      <c r="B247" s="11"/>
      <c r="C247" s="43"/>
      <c r="D247" s="11"/>
      <c r="E247" s="11"/>
      <c r="F247" s="11"/>
      <c r="G247" s="11"/>
      <c r="H247" s="11"/>
      <c r="I247" s="11"/>
      <c r="J247" s="11"/>
      <c r="K247" s="11"/>
      <c r="L247" s="11"/>
      <c r="M247" s="11"/>
      <c r="N247" s="11"/>
      <c r="O247" s="11"/>
      <c r="P247" s="11"/>
      <c r="Q247" s="32"/>
      <c r="R247" s="32"/>
      <c r="S247" s="11"/>
      <c r="T247" s="11"/>
      <c r="U247" s="32"/>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c r="BE247" s="11"/>
      <c r="BF247" s="11"/>
      <c r="BG247" s="11"/>
      <c r="BH247" s="11"/>
      <c r="BI247" s="11"/>
      <c r="BJ247" s="11"/>
      <c r="BK247" s="11"/>
      <c r="BL247" s="11"/>
      <c r="BM247" s="11"/>
      <c r="BN247" s="11"/>
    </row>
    <row r="248" ht="13.5" customHeight="1">
      <c r="A248" s="11"/>
      <c r="B248" s="11"/>
      <c r="C248" s="43"/>
      <c r="D248" s="11"/>
      <c r="E248" s="11"/>
      <c r="F248" s="11"/>
      <c r="G248" s="11"/>
      <c r="H248" s="11"/>
      <c r="I248" s="11"/>
      <c r="J248" s="11"/>
      <c r="K248" s="11"/>
      <c r="L248" s="11"/>
      <c r="M248" s="11"/>
      <c r="N248" s="11"/>
      <c r="O248" s="11"/>
      <c r="P248" s="11"/>
      <c r="Q248" s="32"/>
      <c r="R248" s="32"/>
      <c r="S248" s="11"/>
      <c r="T248" s="11"/>
      <c r="U248" s="32"/>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c r="BE248" s="11"/>
      <c r="BF248" s="11"/>
      <c r="BG248" s="11"/>
      <c r="BH248" s="11"/>
      <c r="BI248" s="11"/>
      <c r="BJ248" s="11"/>
      <c r="BK248" s="11"/>
      <c r="BL248" s="11"/>
      <c r="BM248" s="11"/>
      <c r="BN248" s="11"/>
    </row>
    <row r="249" ht="13.5" customHeight="1">
      <c r="A249" s="11"/>
      <c r="B249" s="11"/>
      <c r="C249" s="43"/>
      <c r="D249" s="11"/>
      <c r="E249" s="11"/>
      <c r="F249" s="11"/>
      <c r="G249" s="11"/>
      <c r="H249" s="11"/>
      <c r="I249" s="11"/>
      <c r="J249" s="11"/>
      <c r="K249" s="11"/>
      <c r="L249" s="11"/>
      <c r="M249" s="11"/>
      <c r="N249" s="11"/>
      <c r="O249" s="11"/>
      <c r="P249" s="11"/>
      <c r="Q249" s="32"/>
      <c r="R249" s="32"/>
      <c r="S249" s="11"/>
      <c r="T249" s="11"/>
      <c r="U249" s="32"/>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c r="BE249" s="11"/>
      <c r="BF249" s="11"/>
      <c r="BG249" s="11"/>
      <c r="BH249" s="11"/>
      <c r="BI249" s="11"/>
      <c r="BJ249" s="11"/>
      <c r="BK249" s="11"/>
      <c r="BL249" s="11"/>
      <c r="BM249" s="11"/>
      <c r="BN249" s="11"/>
    </row>
    <row r="250" ht="13.5" customHeight="1">
      <c r="A250" s="11"/>
      <c r="B250" s="11"/>
      <c r="C250" s="43"/>
      <c r="D250" s="11"/>
      <c r="E250" s="11"/>
      <c r="F250" s="11"/>
      <c r="G250" s="11"/>
      <c r="H250" s="11"/>
      <c r="I250" s="11"/>
      <c r="J250" s="11"/>
      <c r="K250" s="11"/>
      <c r="L250" s="11"/>
      <c r="M250" s="11"/>
      <c r="N250" s="11"/>
      <c r="O250" s="11"/>
      <c r="P250" s="11"/>
      <c r="Q250" s="32"/>
      <c r="R250" s="32"/>
      <c r="S250" s="11"/>
      <c r="T250" s="11"/>
      <c r="U250" s="32"/>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c r="BE250" s="11"/>
      <c r="BF250" s="11"/>
      <c r="BG250" s="11"/>
      <c r="BH250" s="11"/>
      <c r="BI250" s="11"/>
      <c r="BJ250" s="11"/>
      <c r="BK250" s="11"/>
      <c r="BL250" s="11"/>
      <c r="BM250" s="11"/>
      <c r="BN250" s="11"/>
    </row>
    <row r="251" ht="13.5" customHeight="1">
      <c r="A251" s="11"/>
      <c r="B251" s="11"/>
      <c r="C251" s="43"/>
      <c r="D251" s="11"/>
      <c r="E251" s="11"/>
      <c r="F251" s="11"/>
      <c r="G251" s="11"/>
      <c r="H251" s="11"/>
      <c r="I251" s="11"/>
      <c r="J251" s="11"/>
      <c r="K251" s="11"/>
      <c r="L251" s="11"/>
      <c r="M251" s="11"/>
      <c r="N251" s="11"/>
      <c r="O251" s="11"/>
      <c r="P251" s="11"/>
      <c r="Q251" s="32"/>
      <c r="R251" s="32"/>
      <c r="S251" s="11"/>
      <c r="T251" s="11"/>
      <c r="U251" s="32"/>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c r="BE251" s="11"/>
      <c r="BF251" s="11"/>
      <c r="BG251" s="11"/>
      <c r="BH251" s="11"/>
      <c r="BI251" s="11"/>
      <c r="BJ251" s="11"/>
      <c r="BK251" s="11"/>
      <c r="BL251" s="11"/>
      <c r="BM251" s="11"/>
      <c r="BN251" s="11"/>
    </row>
    <row r="252" ht="13.5" customHeight="1">
      <c r="A252" s="11"/>
      <c r="B252" s="11"/>
      <c r="C252" s="43"/>
      <c r="D252" s="11"/>
      <c r="E252" s="11"/>
      <c r="F252" s="11"/>
      <c r="G252" s="11"/>
      <c r="H252" s="11"/>
      <c r="I252" s="11"/>
      <c r="J252" s="11"/>
      <c r="K252" s="11"/>
      <c r="L252" s="11"/>
      <c r="M252" s="11"/>
      <c r="N252" s="11"/>
      <c r="O252" s="11"/>
      <c r="P252" s="11"/>
      <c r="Q252" s="32"/>
      <c r="R252" s="32"/>
      <c r="S252" s="11"/>
      <c r="T252" s="11"/>
      <c r="U252" s="32"/>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c r="BE252" s="11"/>
      <c r="BF252" s="11"/>
      <c r="BG252" s="11"/>
      <c r="BH252" s="11"/>
      <c r="BI252" s="11"/>
      <c r="BJ252" s="11"/>
      <c r="BK252" s="11"/>
      <c r="BL252" s="11"/>
      <c r="BM252" s="11"/>
      <c r="BN252" s="11"/>
    </row>
    <row r="253" ht="13.5" customHeight="1">
      <c r="A253" s="11"/>
      <c r="B253" s="11"/>
      <c r="C253" s="43"/>
      <c r="D253" s="11"/>
      <c r="E253" s="11"/>
      <c r="F253" s="11"/>
      <c r="G253" s="11"/>
      <c r="H253" s="11"/>
      <c r="I253" s="11"/>
      <c r="J253" s="11"/>
      <c r="K253" s="11"/>
      <c r="L253" s="11"/>
      <c r="M253" s="11"/>
      <c r="N253" s="11"/>
      <c r="O253" s="11"/>
      <c r="P253" s="11"/>
      <c r="Q253" s="32"/>
      <c r="R253" s="32"/>
      <c r="S253" s="11"/>
      <c r="T253" s="11"/>
      <c r="U253" s="32"/>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c r="BE253" s="11"/>
      <c r="BF253" s="11"/>
      <c r="BG253" s="11"/>
      <c r="BH253" s="11"/>
      <c r="BI253" s="11"/>
      <c r="BJ253" s="11"/>
      <c r="BK253" s="11"/>
      <c r="BL253" s="11"/>
      <c r="BM253" s="11"/>
      <c r="BN253" s="11"/>
    </row>
    <row r="254" ht="13.5" customHeight="1">
      <c r="A254" s="11"/>
      <c r="B254" s="11"/>
      <c r="C254" s="43"/>
      <c r="D254" s="11"/>
      <c r="E254" s="11"/>
      <c r="F254" s="11"/>
      <c r="G254" s="11"/>
      <c r="H254" s="11"/>
      <c r="I254" s="11"/>
      <c r="J254" s="11"/>
      <c r="K254" s="11"/>
      <c r="L254" s="11"/>
      <c r="M254" s="11"/>
      <c r="N254" s="11"/>
      <c r="O254" s="11"/>
      <c r="P254" s="11"/>
      <c r="Q254" s="32"/>
      <c r="R254" s="32"/>
      <c r="S254" s="11"/>
      <c r="T254" s="11"/>
      <c r="U254" s="32"/>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c r="BE254" s="11"/>
      <c r="BF254" s="11"/>
      <c r="BG254" s="11"/>
      <c r="BH254" s="11"/>
      <c r="BI254" s="11"/>
      <c r="BJ254" s="11"/>
      <c r="BK254" s="11"/>
      <c r="BL254" s="11"/>
      <c r="BM254" s="11"/>
      <c r="BN254" s="11"/>
    </row>
    <row r="255" ht="13.5" customHeight="1">
      <c r="A255" s="11"/>
      <c r="B255" s="11"/>
      <c r="C255" s="43"/>
      <c r="D255" s="11"/>
      <c r="E255" s="11"/>
      <c r="F255" s="11"/>
      <c r="G255" s="11"/>
      <c r="H255" s="11"/>
      <c r="I255" s="11"/>
      <c r="J255" s="11"/>
      <c r="K255" s="11"/>
      <c r="L255" s="11"/>
      <c r="M255" s="11"/>
      <c r="N255" s="11"/>
      <c r="O255" s="11"/>
      <c r="P255" s="11"/>
      <c r="Q255" s="32"/>
      <c r="R255" s="32"/>
      <c r="S255" s="11"/>
      <c r="T255" s="11"/>
      <c r="U255" s="32"/>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c r="BN255" s="11"/>
    </row>
    <row r="256" ht="13.5" customHeight="1">
      <c r="A256" s="11"/>
      <c r="B256" s="11"/>
      <c r="C256" s="43"/>
      <c r="D256" s="11"/>
      <c r="E256" s="11"/>
      <c r="F256" s="11"/>
      <c r="G256" s="11"/>
      <c r="H256" s="11"/>
      <c r="I256" s="11"/>
      <c r="J256" s="11"/>
      <c r="K256" s="11"/>
      <c r="L256" s="11"/>
      <c r="M256" s="11"/>
      <c r="N256" s="11"/>
      <c r="O256" s="11"/>
      <c r="P256" s="11"/>
      <c r="Q256" s="32"/>
      <c r="R256" s="32"/>
      <c r="S256" s="11"/>
      <c r="T256" s="11"/>
      <c r="U256" s="32"/>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c r="BE256" s="11"/>
      <c r="BF256" s="11"/>
      <c r="BG256" s="11"/>
      <c r="BH256" s="11"/>
      <c r="BI256" s="11"/>
      <c r="BJ256" s="11"/>
      <c r="BK256" s="11"/>
      <c r="BL256" s="11"/>
      <c r="BM256" s="11"/>
      <c r="BN256" s="11"/>
    </row>
    <row r="257" ht="13.5" customHeight="1">
      <c r="A257" s="11"/>
      <c r="B257" s="11"/>
      <c r="C257" s="43"/>
      <c r="D257" s="11"/>
      <c r="E257" s="11"/>
      <c r="F257" s="11"/>
      <c r="G257" s="11"/>
      <c r="H257" s="11"/>
      <c r="I257" s="11"/>
      <c r="J257" s="11"/>
      <c r="K257" s="11"/>
      <c r="L257" s="11"/>
      <c r="M257" s="11"/>
      <c r="N257" s="11"/>
      <c r="O257" s="11"/>
      <c r="P257" s="11"/>
      <c r="Q257" s="32"/>
      <c r="R257" s="32"/>
      <c r="S257" s="11"/>
      <c r="T257" s="11"/>
      <c r="U257" s="32"/>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c r="BE257" s="11"/>
      <c r="BF257" s="11"/>
      <c r="BG257" s="11"/>
      <c r="BH257" s="11"/>
      <c r="BI257" s="11"/>
      <c r="BJ257" s="11"/>
      <c r="BK257" s="11"/>
      <c r="BL257" s="11"/>
      <c r="BM257" s="11"/>
      <c r="BN257" s="11"/>
    </row>
    <row r="258" ht="13.5" customHeight="1">
      <c r="A258" s="11"/>
      <c r="B258" s="11"/>
      <c r="C258" s="43"/>
      <c r="D258" s="11"/>
      <c r="E258" s="11"/>
      <c r="F258" s="11"/>
      <c r="G258" s="11"/>
      <c r="H258" s="11"/>
      <c r="I258" s="11"/>
      <c r="J258" s="11"/>
      <c r="K258" s="11"/>
      <c r="L258" s="11"/>
      <c r="M258" s="11"/>
      <c r="N258" s="11"/>
      <c r="O258" s="11"/>
      <c r="P258" s="11"/>
      <c r="Q258" s="32"/>
      <c r="R258" s="32"/>
      <c r="S258" s="11"/>
      <c r="T258" s="11"/>
      <c r="U258" s="32"/>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c r="BN258" s="11"/>
    </row>
    <row r="259" ht="13.5" customHeight="1">
      <c r="A259" s="11"/>
      <c r="B259" s="11"/>
      <c r="C259" s="43"/>
      <c r="D259" s="11"/>
      <c r="E259" s="11"/>
      <c r="F259" s="11"/>
      <c r="G259" s="11"/>
      <c r="H259" s="11"/>
      <c r="I259" s="11"/>
      <c r="J259" s="11"/>
      <c r="K259" s="11"/>
      <c r="L259" s="11"/>
      <c r="M259" s="11"/>
      <c r="N259" s="11"/>
      <c r="O259" s="11"/>
      <c r="P259" s="11"/>
      <c r="Q259" s="32"/>
      <c r="R259" s="32"/>
      <c r="S259" s="11"/>
      <c r="T259" s="11"/>
      <c r="U259" s="32"/>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c r="BE259" s="11"/>
      <c r="BF259" s="11"/>
      <c r="BG259" s="11"/>
      <c r="BH259" s="11"/>
      <c r="BI259" s="11"/>
      <c r="BJ259" s="11"/>
      <c r="BK259" s="11"/>
      <c r="BL259" s="11"/>
      <c r="BM259" s="11"/>
      <c r="BN259" s="11"/>
    </row>
    <row r="260" ht="13.5" customHeight="1">
      <c r="A260" s="11"/>
      <c r="B260" s="11"/>
      <c r="C260" s="43"/>
      <c r="D260" s="11"/>
      <c r="E260" s="11"/>
      <c r="F260" s="11"/>
      <c r="G260" s="11"/>
      <c r="H260" s="11"/>
      <c r="I260" s="11"/>
      <c r="J260" s="11"/>
      <c r="K260" s="11"/>
      <c r="L260" s="11"/>
      <c r="M260" s="11"/>
      <c r="N260" s="11"/>
      <c r="O260" s="11"/>
      <c r="P260" s="11"/>
      <c r="Q260" s="32"/>
      <c r="R260" s="32"/>
      <c r="S260" s="11"/>
      <c r="T260" s="11"/>
      <c r="U260" s="32"/>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c r="BE260" s="11"/>
      <c r="BF260" s="11"/>
      <c r="BG260" s="11"/>
      <c r="BH260" s="11"/>
      <c r="BI260" s="11"/>
      <c r="BJ260" s="11"/>
      <c r="BK260" s="11"/>
      <c r="BL260" s="11"/>
      <c r="BM260" s="11"/>
      <c r="BN260" s="11"/>
    </row>
    <row r="261" ht="13.5" customHeight="1">
      <c r="A261" s="11"/>
      <c r="B261" s="11"/>
      <c r="C261" s="43"/>
      <c r="D261" s="11"/>
      <c r="E261" s="11"/>
      <c r="F261" s="11"/>
      <c r="G261" s="11"/>
      <c r="H261" s="11"/>
      <c r="I261" s="11"/>
      <c r="J261" s="11"/>
      <c r="K261" s="11"/>
      <c r="L261" s="11"/>
      <c r="M261" s="11"/>
      <c r="N261" s="11"/>
      <c r="O261" s="11"/>
      <c r="P261" s="11"/>
      <c r="Q261" s="32"/>
      <c r="R261" s="32"/>
      <c r="S261" s="11"/>
      <c r="T261" s="11"/>
      <c r="U261" s="32"/>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c r="BE261" s="11"/>
      <c r="BF261" s="11"/>
      <c r="BG261" s="11"/>
      <c r="BH261" s="11"/>
      <c r="BI261" s="11"/>
      <c r="BJ261" s="11"/>
      <c r="BK261" s="11"/>
      <c r="BL261" s="11"/>
      <c r="BM261" s="11"/>
      <c r="BN261" s="11"/>
    </row>
    <row r="262" ht="13.5" customHeight="1">
      <c r="A262" s="11"/>
      <c r="B262" s="11"/>
      <c r="C262" s="43"/>
      <c r="D262" s="11"/>
      <c r="E262" s="11"/>
      <c r="F262" s="11"/>
      <c r="G262" s="11"/>
      <c r="H262" s="11"/>
      <c r="I262" s="11"/>
      <c r="J262" s="11"/>
      <c r="K262" s="11"/>
      <c r="L262" s="11"/>
      <c r="M262" s="11"/>
      <c r="N262" s="11"/>
      <c r="O262" s="11"/>
      <c r="P262" s="11"/>
      <c r="Q262" s="32"/>
      <c r="R262" s="32"/>
      <c r="S262" s="11"/>
      <c r="T262" s="11"/>
      <c r="U262" s="32"/>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c r="BE262" s="11"/>
      <c r="BF262" s="11"/>
      <c r="BG262" s="11"/>
      <c r="BH262" s="11"/>
      <c r="BI262" s="11"/>
      <c r="BJ262" s="11"/>
      <c r="BK262" s="11"/>
      <c r="BL262" s="11"/>
      <c r="BM262" s="11"/>
      <c r="BN262" s="11"/>
    </row>
    <row r="263" ht="13.5" customHeight="1">
      <c r="A263" s="11"/>
      <c r="B263" s="11"/>
      <c r="C263" s="43"/>
      <c r="D263" s="11"/>
      <c r="E263" s="11"/>
      <c r="F263" s="11"/>
      <c r="G263" s="11"/>
      <c r="H263" s="11"/>
      <c r="I263" s="11"/>
      <c r="J263" s="11"/>
      <c r="K263" s="11"/>
      <c r="L263" s="11"/>
      <c r="M263" s="11"/>
      <c r="N263" s="11"/>
      <c r="O263" s="11"/>
      <c r="P263" s="11"/>
      <c r="Q263" s="32"/>
      <c r="R263" s="32"/>
      <c r="S263" s="11"/>
      <c r="T263" s="11"/>
      <c r="U263" s="32"/>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c r="BE263" s="11"/>
      <c r="BF263" s="11"/>
      <c r="BG263" s="11"/>
      <c r="BH263" s="11"/>
      <c r="BI263" s="11"/>
      <c r="BJ263" s="11"/>
      <c r="BK263" s="11"/>
      <c r="BL263" s="11"/>
      <c r="BM263" s="11"/>
      <c r="BN263" s="11"/>
    </row>
    <row r="264" ht="13.5" customHeight="1">
      <c r="A264" s="11"/>
      <c r="B264" s="11"/>
      <c r="C264" s="43"/>
      <c r="D264" s="11"/>
      <c r="E264" s="11"/>
      <c r="F264" s="11"/>
      <c r="G264" s="11"/>
      <c r="H264" s="11"/>
      <c r="I264" s="11"/>
      <c r="J264" s="11"/>
      <c r="K264" s="11"/>
      <c r="L264" s="11"/>
      <c r="M264" s="11"/>
      <c r="N264" s="11"/>
      <c r="O264" s="11"/>
      <c r="P264" s="11"/>
      <c r="Q264" s="32"/>
      <c r="R264" s="32"/>
      <c r="S264" s="11"/>
      <c r="T264" s="11"/>
      <c r="U264" s="32"/>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1"/>
      <c r="BI264" s="11"/>
      <c r="BJ264" s="11"/>
      <c r="BK264" s="11"/>
      <c r="BL264" s="11"/>
      <c r="BM264" s="11"/>
      <c r="BN264" s="11"/>
    </row>
    <row r="265" ht="13.5" customHeight="1">
      <c r="A265" s="11"/>
      <c r="B265" s="11"/>
      <c r="C265" s="43"/>
      <c r="D265" s="11"/>
      <c r="E265" s="11"/>
      <c r="F265" s="11"/>
      <c r="G265" s="11"/>
      <c r="H265" s="11"/>
      <c r="I265" s="11"/>
      <c r="J265" s="11"/>
      <c r="K265" s="11"/>
      <c r="L265" s="11"/>
      <c r="M265" s="11"/>
      <c r="N265" s="11"/>
      <c r="O265" s="11"/>
      <c r="P265" s="11"/>
      <c r="Q265" s="32"/>
      <c r="R265" s="32"/>
      <c r="S265" s="11"/>
      <c r="T265" s="11"/>
      <c r="U265" s="32"/>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row>
    <row r="266" ht="13.5" customHeight="1">
      <c r="A266" s="11"/>
      <c r="B266" s="11"/>
      <c r="C266" s="43"/>
      <c r="D266" s="11"/>
      <c r="E266" s="11"/>
      <c r="F266" s="11"/>
      <c r="G266" s="11"/>
      <c r="H266" s="11"/>
      <c r="I266" s="11"/>
      <c r="J266" s="11"/>
      <c r="K266" s="11"/>
      <c r="L266" s="11"/>
      <c r="M266" s="11"/>
      <c r="N266" s="11"/>
      <c r="O266" s="11"/>
      <c r="P266" s="11"/>
      <c r="Q266" s="32"/>
      <c r="R266" s="32"/>
      <c r="S266" s="11"/>
      <c r="T266" s="11"/>
      <c r="U266" s="32"/>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row>
    <row r="267" ht="13.5" customHeight="1">
      <c r="A267" s="11"/>
      <c r="B267" s="11"/>
      <c r="C267" s="43"/>
      <c r="D267" s="11"/>
      <c r="E267" s="11"/>
      <c r="F267" s="11"/>
      <c r="G267" s="11"/>
      <c r="H267" s="11"/>
      <c r="I267" s="11"/>
      <c r="J267" s="11"/>
      <c r="K267" s="11"/>
      <c r="L267" s="11"/>
      <c r="M267" s="11"/>
      <c r="N267" s="11"/>
      <c r="O267" s="11"/>
      <c r="P267" s="11"/>
      <c r="Q267" s="32"/>
      <c r="R267" s="32"/>
      <c r="S267" s="11"/>
      <c r="T267" s="11"/>
      <c r="U267" s="32"/>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1"/>
      <c r="BI267" s="11"/>
      <c r="BJ267" s="11"/>
      <c r="BK267" s="11"/>
      <c r="BL267" s="11"/>
      <c r="BM267" s="11"/>
      <c r="BN267" s="11"/>
    </row>
    <row r="268" ht="13.5" customHeight="1">
      <c r="A268" s="11"/>
      <c r="B268" s="11"/>
      <c r="C268" s="43"/>
      <c r="D268" s="11"/>
      <c r="E268" s="11"/>
      <c r="F268" s="11"/>
      <c r="G268" s="11"/>
      <c r="H268" s="11"/>
      <c r="I268" s="11"/>
      <c r="J268" s="11"/>
      <c r="K268" s="11"/>
      <c r="L268" s="11"/>
      <c r="M268" s="11"/>
      <c r="N268" s="11"/>
      <c r="O268" s="11"/>
      <c r="P268" s="11"/>
      <c r="Q268" s="32"/>
      <c r="R268" s="32"/>
      <c r="S268" s="11"/>
      <c r="T268" s="11"/>
      <c r="U268" s="32"/>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row>
    <row r="269" ht="13.5" customHeight="1">
      <c r="A269" s="11"/>
      <c r="B269" s="11"/>
      <c r="C269" s="43"/>
      <c r="D269" s="11"/>
      <c r="E269" s="11"/>
      <c r="F269" s="11"/>
      <c r="G269" s="11"/>
      <c r="H269" s="11"/>
      <c r="I269" s="11"/>
      <c r="J269" s="11"/>
      <c r="K269" s="11"/>
      <c r="L269" s="11"/>
      <c r="M269" s="11"/>
      <c r="N269" s="11"/>
      <c r="O269" s="11"/>
      <c r="P269" s="11"/>
      <c r="Q269" s="32"/>
      <c r="R269" s="32"/>
      <c r="S269" s="11"/>
      <c r="T269" s="11"/>
      <c r="U269" s="32"/>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row>
    <row r="270" ht="13.5" customHeight="1">
      <c r="A270" s="11"/>
      <c r="B270" s="11"/>
      <c r="C270" s="43"/>
      <c r="D270" s="11"/>
      <c r="E270" s="11"/>
      <c r="F270" s="11"/>
      <c r="G270" s="11"/>
      <c r="H270" s="11"/>
      <c r="I270" s="11"/>
      <c r="J270" s="11"/>
      <c r="K270" s="11"/>
      <c r="L270" s="11"/>
      <c r="M270" s="11"/>
      <c r="N270" s="11"/>
      <c r="O270" s="11"/>
      <c r="P270" s="11"/>
      <c r="Q270" s="32"/>
      <c r="R270" s="32"/>
      <c r="S270" s="11"/>
      <c r="T270" s="11"/>
      <c r="U270" s="32"/>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row>
    <row r="271" ht="13.5" customHeight="1">
      <c r="A271" s="11"/>
      <c r="B271" s="11"/>
      <c r="C271" s="43"/>
      <c r="D271" s="11"/>
      <c r="E271" s="11"/>
      <c r="F271" s="11"/>
      <c r="G271" s="11"/>
      <c r="H271" s="11"/>
      <c r="I271" s="11"/>
      <c r="J271" s="11"/>
      <c r="K271" s="11"/>
      <c r="L271" s="11"/>
      <c r="M271" s="11"/>
      <c r="N271" s="11"/>
      <c r="O271" s="11"/>
      <c r="P271" s="11"/>
      <c r="Q271" s="32"/>
      <c r="R271" s="32"/>
      <c r="S271" s="11"/>
      <c r="T271" s="11"/>
      <c r="U271" s="32"/>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c r="BE271" s="11"/>
      <c r="BF271" s="11"/>
      <c r="BG271" s="11"/>
      <c r="BH271" s="11"/>
      <c r="BI271" s="11"/>
      <c r="BJ271" s="11"/>
      <c r="BK271" s="11"/>
      <c r="BL271" s="11"/>
      <c r="BM271" s="11"/>
      <c r="BN271" s="11"/>
    </row>
    <row r="272" ht="13.5" customHeight="1">
      <c r="A272" s="11"/>
      <c r="B272" s="11"/>
      <c r="C272" s="43"/>
      <c r="D272" s="11"/>
      <c r="E272" s="11"/>
      <c r="F272" s="11"/>
      <c r="G272" s="11"/>
      <c r="H272" s="11"/>
      <c r="I272" s="11"/>
      <c r="J272" s="11"/>
      <c r="K272" s="11"/>
      <c r="L272" s="11"/>
      <c r="M272" s="11"/>
      <c r="N272" s="11"/>
      <c r="O272" s="11"/>
      <c r="P272" s="11"/>
      <c r="Q272" s="32"/>
      <c r="R272" s="32"/>
      <c r="S272" s="11"/>
      <c r="T272" s="11"/>
      <c r="U272" s="32"/>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c r="BE272" s="11"/>
      <c r="BF272" s="11"/>
      <c r="BG272" s="11"/>
      <c r="BH272" s="11"/>
      <c r="BI272" s="11"/>
      <c r="BJ272" s="11"/>
      <c r="BK272" s="11"/>
      <c r="BL272" s="11"/>
      <c r="BM272" s="11"/>
      <c r="BN272" s="11"/>
    </row>
    <row r="273" ht="13.5" customHeight="1">
      <c r="A273" s="11"/>
      <c r="B273" s="11"/>
      <c r="C273" s="43"/>
      <c r="D273" s="11"/>
      <c r="E273" s="11"/>
      <c r="F273" s="11"/>
      <c r="G273" s="11"/>
      <c r="H273" s="11"/>
      <c r="I273" s="11"/>
      <c r="J273" s="11"/>
      <c r="K273" s="11"/>
      <c r="L273" s="11"/>
      <c r="M273" s="11"/>
      <c r="N273" s="11"/>
      <c r="O273" s="11"/>
      <c r="P273" s="11"/>
      <c r="Q273" s="32"/>
      <c r="R273" s="32"/>
      <c r="S273" s="11"/>
      <c r="T273" s="11"/>
      <c r="U273" s="32"/>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c r="BE273" s="11"/>
      <c r="BF273" s="11"/>
      <c r="BG273" s="11"/>
      <c r="BH273" s="11"/>
      <c r="BI273" s="11"/>
      <c r="BJ273" s="11"/>
      <c r="BK273" s="11"/>
      <c r="BL273" s="11"/>
      <c r="BM273" s="11"/>
      <c r="BN273" s="11"/>
    </row>
    <row r="274" ht="13.5" customHeight="1">
      <c r="A274" s="11"/>
      <c r="B274" s="11"/>
      <c r="C274" s="43"/>
      <c r="D274" s="11"/>
      <c r="E274" s="11"/>
      <c r="F274" s="11"/>
      <c r="G274" s="11"/>
      <c r="H274" s="11"/>
      <c r="I274" s="11"/>
      <c r="J274" s="11"/>
      <c r="K274" s="11"/>
      <c r="L274" s="11"/>
      <c r="M274" s="11"/>
      <c r="N274" s="11"/>
      <c r="O274" s="11"/>
      <c r="P274" s="11"/>
      <c r="Q274" s="32"/>
      <c r="R274" s="32"/>
      <c r="S274" s="11"/>
      <c r="T274" s="11"/>
      <c r="U274" s="32"/>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c r="BE274" s="11"/>
      <c r="BF274" s="11"/>
      <c r="BG274" s="11"/>
      <c r="BH274" s="11"/>
      <c r="BI274" s="11"/>
      <c r="BJ274" s="11"/>
      <c r="BK274" s="11"/>
      <c r="BL274" s="11"/>
      <c r="BM274" s="11"/>
      <c r="BN274" s="11"/>
    </row>
    <row r="275" ht="13.5" customHeight="1">
      <c r="A275" s="11"/>
      <c r="B275" s="11"/>
      <c r="C275" s="43"/>
      <c r="D275" s="11"/>
      <c r="E275" s="11"/>
      <c r="F275" s="11"/>
      <c r="G275" s="11"/>
      <c r="H275" s="11"/>
      <c r="I275" s="11"/>
      <c r="J275" s="11"/>
      <c r="K275" s="11"/>
      <c r="L275" s="11"/>
      <c r="M275" s="11"/>
      <c r="N275" s="11"/>
      <c r="O275" s="11"/>
      <c r="P275" s="11"/>
      <c r="Q275" s="32"/>
      <c r="R275" s="32"/>
      <c r="S275" s="11"/>
      <c r="T275" s="11"/>
      <c r="U275" s="32"/>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c r="BE275" s="11"/>
      <c r="BF275" s="11"/>
      <c r="BG275" s="11"/>
      <c r="BH275" s="11"/>
      <c r="BI275" s="11"/>
      <c r="BJ275" s="11"/>
      <c r="BK275" s="11"/>
      <c r="BL275" s="11"/>
      <c r="BM275" s="11"/>
      <c r="BN275" s="11"/>
    </row>
    <row r="276" ht="13.5" customHeight="1">
      <c r="A276" s="11"/>
      <c r="B276" s="11"/>
      <c r="C276" s="43"/>
      <c r="D276" s="11"/>
      <c r="E276" s="11"/>
      <c r="F276" s="11"/>
      <c r="G276" s="11"/>
      <c r="H276" s="11"/>
      <c r="I276" s="11"/>
      <c r="J276" s="11"/>
      <c r="K276" s="11"/>
      <c r="L276" s="11"/>
      <c r="M276" s="11"/>
      <c r="N276" s="11"/>
      <c r="O276" s="11"/>
      <c r="P276" s="11"/>
      <c r="Q276" s="32"/>
      <c r="R276" s="32"/>
      <c r="S276" s="11"/>
      <c r="T276" s="11"/>
      <c r="U276" s="32"/>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c r="BE276" s="11"/>
      <c r="BF276" s="11"/>
      <c r="BG276" s="11"/>
      <c r="BH276" s="11"/>
      <c r="BI276" s="11"/>
      <c r="BJ276" s="11"/>
      <c r="BK276" s="11"/>
      <c r="BL276" s="11"/>
      <c r="BM276" s="11"/>
      <c r="BN276" s="11"/>
    </row>
    <row r="277" ht="13.5" customHeight="1">
      <c r="A277" s="11"/>
      <c r="B277" s="11"/>
      <c r="C277" s="43"/>
      <c r="D277" s="11"/>
      <c r="E277" s="11"/>
      <c r="F277" s="11"/>
      <c r="G277" s="11"/>
      <c r="H277" s="11"/>
      <c r="I277" s="11"/>
      <c r="J277" s="11"/>
      <c r="K277" s="11"/>
      <c r="L277" s="11"/>
      <c r="M277" s="11"/>
      <c r="N277" s="11"/>
      <c r="O277" s="11"/>
      <c r="P277" s="11"/>
      <c r="Q277" s="32"/>
      <c r="R277" s="32"/>
      <c r="S277" s="11"/>
      <c r="T277" s="11"/>
      <c r="U277" s="32"/>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c r="BE277" s="11"/>
      <c r="BF277" s="11"/>
      <c r="BG277" s="11"/>
      <c r="BH277" s="11"/>
      <c r="BI277" s="11"/>
      <c r="BJ277" s="11"/>
      <c r="BK277" s="11"/>
      <c r="BL277" s="11"/>
      <c r="BM277" s="11"/>
      <c r="BN277" s="11"/>
    </row>
    <row r="278" ht="13.5" customHeight="1">
      <c r="A278" s="11"/>
      <c r="B278" s="11"/>
      <c r="C278" s="43"/>
      <c r="D278" s="11"/>
      <c r="E278" s="11"/>
      <c r="F278" s="11"/>
      <c r="G278" s="11"/>
      <c r="H278" s="11"/>
      <c r="I278" s="11"/>
      <c r="J278" s="11"/>
      <c r="K278" s="11"/>
      <c r="L278" s="11"/>
      <c r="M278" s="11"/>
      <c r="N278" s="11"/>
      <c r="O278" s="11"/>
      <c r="P278" s="11"/>
      <c r="Q278" s="32"/>
      <c r="R278" s="32"/>
      <c r="S278" s="11"/>
      <c r="T278" s="11"/>
      <c r="U278" s="32"/>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c r="BE278" s="11"/>
      <c r="BF278" s="11"/>
      <c r="BG278" s="11"/>
      <c r="BH278" s="11"/>
      <c r="BI278" s="11"/>
      <c r="BJ278" s="11"/>
      <c r="BK278" s="11"/>
      <c r="BL278" s="11"/>
      <c r="BM278" s="11"/>
      <c r="BN278" s="11"/>
    </row>
    <row r="279" ht="13.5" customHeight="1">
      <c r="A279" s="11"/>
      <c r="B279" s="11"/>
      <c r="C279" s="43"/>
      <c r="D279" s="11"/>
      <c r="E279" s="11"/>
      <c r="F279" s="11"/>
      <c r="G279" s="11"/>
      <c r="H279" s="11"/>
      <c r="I279" s="11"/>
      <c r="J279" s="11"/>
      <c r="K279" s="11"/>
      <c r="L279" s="11"/>
      <c r="M279" s="11"/>
      <c r="N279" s="11"/>
      <c r="O279" s="11"/>
      <c r="P279" s="11"/>
      <c r="Q279" s="32"/>
      <c r="R279" s="32"/>
      <c r="S279" s="11"/>
      <c r="T279" s="11"/>
      <c r="U279" s="32"/>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c r="BE279" s="11"/>
      <c r="BF279" s="11"/>
      <c r="BG279" s="11"/>
      <c r="BH279" s="11"/>
      <c r="BI279" s="11"/>
      <c r="BJ279" s="11"/>
      <c r="BK279" s="11"/>
      <c r="BL279" s="11"/>
      <c r="BM279" s="11"/>
      <c r="BN279" s="11"/>
    </row>
    <row r="280" ht="13.5" customHeight="1">
      <c r="A280" s="11"/>
      <c r="B280" s="11"/>
      <c r="C280" s="43"/>
      <c r="D280" s="11"/>
      <c r="E280" s="11"/>
      <c r="F280" s="11"/>
      <c r="G280" s="11"/>
      <c r="H280" s="11"/>
      <c r="I280" s="11"/>
      <c r="J280" s="11"/>
      <c r="K280" s="11"/>
      <c r="L280" s="11"/>
      <c r="M280" s="11"/>
      <c r="N280" s="11"/>
      <c r="O280" s="11"/>
      <c r="P280" s="11"/>
      <c r="Q280" s="32"/>
      <c r="R280" s="32"/>
      <c r="S280" s="11"/>
      <c r="T280" s="11"/>
      <c r="U280" s="32"/>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c r="BE280" s="11"/>
      <c r="BF280" s="11"/>
      <c r="BG280" s="11"/>
      <c r="BH280" s="11"/>
      <c r="BI280" s="11"/>
      <c r="BJ280" s="11"/>
      <c r="BK280" s="11"/>
      <c r="BL280" s="11"/>
      <c r="BM280" s="11"/>
      <c r="BN280" s="11"/>
    </row>
    <row r="281" ht="13.5" customHeight="1">
      <c r="A281" s="11"/>
      <c r="B281" s="11"/>
      <c r="C281" s="43"/>
      <c r="D281" s="11"/>
      <c r="E281" s="11"/>
      <c r="F281" s="11"/>
      <c r="G281" s="11"/>
      <c r="H281" s="11"/>
      <c r="I281" s="11"/>
      <c r="J281" s="11"/>
      <c r="K281" s="11"/>
      <c r="L281" s="11"/>
      <c r="M281" s="11"/>
      <c r="N281" s="11"/>
      <c r="O281" s="11"/>
      <c r="P281" s="11"/>
      <c r="Q281" s="32"/>
      <c r="R281" s="32"/>
      <c r="S281" s="11"/>
      <c r="T281" s="11"/>
      <c r="U281" s="32"/>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c r="BE281" s="11"/>
      <c r="BF281" s="11"/>
      <c r="BG281" s="11"/>
      <c r="BH281" s="11"/>
      <c r="BI281" s="11"/>
      <c r="BJ281" s="11"/>
      <c r="BK281" s="11"/>
      <c r="BL281" s="11"/>
      <c r="BM281" s="11"/>
      <c r="BN281" s="11"/>
    </row>
    <row r="282" ht="13.5" customHeight="1">
      <c r="A282" s="11"/>
      <c r="B282" s="11"/>
      <c r="C282" s="43"/>
      <c r="D282" s="11"/>
      <c r="E282" s="11"/>
      <c r="F282" s="11"/>
      <c r="G282" s="11"/>
      <c r="H282" s="11"/>
      <c r="I282" s="11"/>
      <c r="J282" s="11"/>
      <c r="K282" s="11"/>
      <c r="L282" s="11"/>
      <c r="M282" s="11"/>
      <c r="N282" s="11"/>
      <c r="O282" s="11"/>
      <c r="P282" s="11"/>
      <c r="Q282" s="32"/>
      <c r="R282" s="32"/>
      <c r="S282" s="11"/>
      <c r="T282" s="11"/>
      <c r="U282" s="32"/>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row>
    <row r="283" ht="13.5" customHeight="1">
      <c r="A283" s="11"/>
      <c r="B283" s="11"/>
      <c r="C283" s="43"/>
      <c r="D283" s="11"/>
      <c r="E283" s="11"/>
      <c r="F283" s="11"/>
      <c r="G283" s="11"/>
      <c r="H283" s="11"/>
      <c r="I283" s="11"/>
      <c r="J283" s="11"/>
      <c r="K283" s="11"/>
      <c r="L283" s="11"/>
      <c r="M283" s="11"/>
      <c r="N283" s="11"/>
      <c r="O283" s="11"/>
      <c r="P283" s="11"/>
      <c r="Q283" s="32"/>
      <c r="R283" s="32"/>
      <c r="S283" s="11"/>
      <c r="T283" s="11"/>
      <c r="U283" s="32"/>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c r="BE283" s="11"/>
      <c r="BF283" s="11"/>
      <c r="BG283" s="11"/>
      <c r="BH283" s="11"/>
      <c r="BI283" s="11"/>
      <c r="BJ283" s="11"/>
      <c r="BK283" s="11"/>
      <c r="BL283" s="11"/>
      <c r="BM283" s="11"/>
      <c r="BN283" s="11"/>
    </row>
    <row r="284" ht="13.5" customHeight="1">
      <c r="A284" s="11"/>
      <c r="B284" s="11"/>
      <c r="C284" s="43"/>
      <c r="D284" s="11"/>
      <c r="E284" s="11"/>
      <c r="F284" s="11"/>
      <c r="G284" s="11"/>
      <c r="H284" s="11"/>
      <c r="I284" s="11"/>
      <c r="J284" s="11"/>
      <c r="K284" s="11"/>
      <c r="L284" s="11"/>
      <c r="M284" s="11"/>
      <c r="N284" s="11"/>
      <c r="O284" s="11"/>
      <c r="P284" s="11"/>
      <c r="Q284" s="32"/>
      <c r="R284" s="32"/>
      <c r="S284" s="11"/>
      <c r="T284" s="11"/>
      <c r="U284" s="32"/>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c r="BE284" s="11"/>
      <c r="BF284" s="11"/>
      <c r="BG284" s="11"/>
      <c r="BH284" s="11"/>
      <c r="BI284" s="11"/>
      <c r="BJ284" s="11"/>
      <c r="BK284" s="11"/>
      <c r="BL284" s="11"/>
      <c r="BM284" s="11"/>
      <c r="BN284" s="11"/>
    </row>
    <row r="285" ht="13.5" customHeight="1">
      <c r="A285" s="11"/>
      <c r="B285" s="11"/>
      <c r="C285" s="43"/>
      <c r="D285" s="11"/>
      <c r="E285" s="11"/>
      <c r="F285" s="11"/>
      <c r="G285" s="11"/>
      <c r="H285" s="11"/>
      <c r="I285" s="11"/>
      <c r="J285" s="11"/>
      <c r="K285" s="11"/>
      <c r="L285" s="11"/>
      <c r="M285" s="11"/>
      <c r="N285" s="11"/>
      <c r="O285" s="11"/>
      <c r="P285" s="11"/>
      <c r="Q285" s="32"/>
      <c r="R285" s="32"/>
      <c r="S285" s="11"/>
      <c r="T285" s="11"/>
      <c r="U285" s="32"/>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c r="BE285" s="11"/>
      <c r="BF285" s="11"/>
      <c r="BG285" s="11"/>
      <c r="BH285" s="11"/>
      <c r="BI285" s="11"/>
      <c r="BJ285" s="11"/>
      <c r="BK285" s="11"/>
      <c r="BL285" s="11"/>
      <c r="BM285" s="11"/>
      <c r="BN285" s="11"/>
    </row>
    <row r="286" ht="13.5" customHeight="1">
      <c r="A286" s="11"/>
      <c r="B286" s="11"/>
      <c r="C286" s="43"/>
      <c r="D286" s="11"/>
      <c r="E286" s="11"/>
      <c r="F286" s="11"/>
      <c r="G286" s="11"/>
      <c r="H286" s="11"/>
      <c r="I286" s="11"/>
      <c r="J286" s="11"/>
      <c r="K286" s="11"/>
      <c r="L286" s="11"/>
      <c r="M286" s="11"/>
      <c r="N286" s="11"/>
      <c r="O286" s="11"/>
      <c r="P286" s="11"/>
      <c r="Q286" s="32"/>
      <c r="R286" s="32"/>
      <c r="S286" s="11"/>
      <c r="T286" s="11"/>
      <c r="U286" s="32"/>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c r="BE286" s="11"/>
      <c r="BF286" s="11"/>
      <c r="BG286" s="11"/>
      <c r="BH286" s="11"/>
      <c r="BI286" s="11"/>
      <c r="BJ286" s="11"/>
      <c r="BK286" s="11"/>
      <c r="BL286" s="11"/>
      <c r="BM286" s="11"/>
      <c r="BN286" s="11"/>
    </row>
    <row r="287" ht="13.5" customHeight="1">
      <c r="A287" s="11"/>
      <c r="B287" s="11"/>
      <c r="C287" s="43"/>
      <c r="D287" s="11"/>
      <c r="E287" s="11"/>
      <c r="F287" s="11"/>
      <c r="G287" s="11"/>
      <c r="H287" s="11"/>
      <c r="I287" s="11"/>
      <c r="J287" s="11"/>
      <c r="K287" s="11"/>
      <c r="L287" s="11"/>
      <c r="M287" s="11"/>
      <c r="N287" s="11"/>
      <c r="O287" s="11"/>
      <c r="P287" s="11"/>
      <c r="Q287" s="32"/>
      <c r="R287" s="32"/>
      <c r="S287" s="11"/>
      <c r="T287" s="11"/>
      <c r="U287" s="32"/>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c r="BE287" s="11"/>
      <c r="BF287" s="11"/>
      <c r="BG287" s="11"/>
      <c r="BH287" s="11"/>
      <c r="BI287" s="11"/>
      <c r="BJ287" s="11"/>
      <c r="BK287" s="11"/>
      <c r="BL287" s="11"/>
      <c r="BM287" s="11"/>
      <c r="BN287" s="11"/>
    </row>
    <row r="288" ht="13.5" customHeight="1">
      <c r="A288" s="11"/>
      <c r="B288" s="11"/>
      <c r="C288" s="43"/>
      <c r="D288" s="11"/>
      <c r="E288" s="11"/>
      <c r="F288" s="11"/>
      <c r="G288" s="11"/>
      <c r="H288" s="11"/>
      <c r="I288" s="11"/>
      <c r="J288" s="11"/>
      <c r="K288" s="11"/>
      <c r="L288" s="11"/>
      <c r="M288" s="11"/>
      <c r="N288" s="11"/>
      <c r="O288" s="11"/>
      <c r="P288" s="11"/>
      <c r="Q288" s="32"/>
      <c r="R288" s="32"/>
      <c r="S288" s="11"/>
      <c r="T288" s="11"/>
      <c r="U288" s="32"/>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c r="BE288" s="11"/>
      <c r="BF288" s="11"/>
      <c r="BG288" s="11"/>
      <c r="BH288" s="11"/>
      <c r="BI288" s="11"/>
      <c r="BJ288" s="11"/>
      <c r="BK288" s="11"/>
      <c r="BL288" s="11"/>
      <c r="BM288" s="11"/>
      <c r="BN288" s="11"/>
    </row>
    <row r="289" ht="13.5" customHeight="1">
      <c r="A289" s="11"/>
      <c r="B289" s="11"/>
      <c r="C289" s="43"/>
      <c r="D289" s="11"/>
      <c r="E289" s="11"/>
      <c r="F289" s="11"/>
      <c r="G289" s="11"/>
      <c r="H289" s="11"/>
      <c r="I289" s="11"/>
      <c r="J289" s="11"/>
      <c r="K289" s="11"/>
      <c r="L289" s="11"/>
      <c r="M289" s="11"/>
      <c r="N289" s="11"/>
      <c r="O289" s="11"/>
      <c r="P289" s="11"/>
      <c r="Q289" s="32"/>
      <c r="R289" s="32"/>
      <c r="S289" s="11"/>
      <c r="T289" s="11"/>
      <c r="U289" s="32"/>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c r="BE289" s="11"/>
      <c r="BF289" s="11"/>
      <c r="BG289" s="11"/>
      <c r="BH289" s="11"/>
      <c r="BI289" s="11"/>
      <c r="BJ289" s="11"/>
      <c r="BK289" s="11"/>
      <c r="BL289" s="11"/>
      <c r="BM289" s="11"/>
      <c r="BN289" s="11"/>
    </row>
    <row r="290" ht="13.5" customHeight="1">
      <c r="A290" s="11"/>
      <c r="B290" s="11"/>
      <c r="C290" s="43"/>
      <c r="D290" s="11"/>
      <c r="E290" s="11"/>
      <c r="F290" s="11"/>
      <c r="G290" s="11"/>
      <c r="H290" s="11"/>
      <c r="I290" s="11"/>
      <c r="J290" s="11"/>
      <c r="K290" s="11"/>
      <c r="L290" s="11"/>
      <c r="M290" s="11"/>
      <c r="N290" s="11"/>
      <c r="O290" s="11"/>
      <c r="P290" s="11"/>
      <c r="Q290" s="32"/>
      <c r="R290" s="32"/>
      <c r="S290" s="11"/>
      <c r="T290" s="11"/>
      <c r="U290" s="32"/>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c r="BE290" s="11"/>
      <c r="BF290" s="11"/>
      <c r="BG290" s="11"/>
      <c r="BH290" s="11"/>
      <c r="BI290" s="11"/>
      <c r="BJ290" s="11"/>
      <c r="BK290" s="11"/>
      <c r="BL290" s="11"/>
      <c r="BM290" s="11"/>
      <c r="BN290" s="11"/>
    </row>
    <row r="291" ht="13.5" customHeight="1">
      <c r="A291" s="11"/>
      <c r="B291" s="11"/>
      <c r="C291" s="43"/>
      <c r="D291" s="11"/>
      <c r="E291" s="11"/>
      <c r="F291" s="11"/>
      <c r="G291" s="11"/>
      <c r="H291" s="11"/>
      <c r="I291" s="11"/>
      <c r="J291" s="11"/>
      <c r="K291" s="11"/>
      <c r="L291" s="11"/>
      <c r="M291" s="11"/>
      <c r="N291" s="11"/>
      <c r="O291" s="11"/>
      <c r="P291" s="11"/>
      <c r="Q291" s="32"/>
      <c r="R291" s="32"/>
      <c r="S291" s="11"/>
      <c r="T291" s="11"/>
      <c r="U291" s="32"/>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c r="BE291" s="11"/>
      <c r="BF291" s="11"/>
      <c r="BG291" s="11"/>
      <c r="BH291" s="11"/>
      <c r="BI291" s="11"/>
      <c r="BJ291" s="11"/>
      <c r="BK291" s="11"/>
      <c r="BL291" s="11"/>
      <c r="BM291" s="11"/>
      <c r="BN291" s="11"/>
    </row>
    <row r="292" ht="13.5" customHeight="1">
      <c r="A292" s="11"/>
      <c r="B292" s="11"/>
      <c r="C292" s="43"/>
      <c r="D292" s="11"/>
      <c r="E292" s="11"/>
      <c r="F292" s="11"/>
      <c r="G292" s="11"/>
      <c r="H292" s="11"/>
      <c r="I292" s="11"/>
      <c r="J292" s="11"/>
      <c r="K292" s="11"/>
      <c r="L292" s="11"/>
      <c r="M292" s="11"/>
      <c r="N292" s="11"/>
      <c r="O292" s="11"/>
      <c r="P292" s="11"/>
      <c r="Q292" s="32"/>
      <c r="R292" s="32"/>
      <c r="S292" s="11"/>
      <c r="T292" s="11"/>
      <c r="U292" s="32"/>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c r="BE292" s="11"/>
      <c r="BF292" s="11"/>
      <c r="BG292" s="11"/>
      <c r="BH292" s="11"/>
      <c r="BI292" s="11"/>
      <c r="BJ292" s="11"/>
      <c r="BK292" s="11"/>
      <c r="BL292" s="11"/>
      <c r="BM292" s="11"/>
      <c r="BN292" s="11"/>
    </row>
    <row r="293" ht="13.5" customHeight="1">
      <c r="A293" s="11"/>
      <c r="B293" s="11"/>
      <c r="C293" s="43"/>
      <c r="D293" s="11"/>
      <c r="E293" s="11"/>
      <c r="F293" s="11"/>
      <c r="G293" s="11"/>
      <c r="H293" s="11"/>
      <c r="I293" s="11"/>
      <c r="J293" s="11"/>
      <c r="K293" s="11"/>
      <c r="L293" s="11"/>
      <c r="M293" s="11"/>
      <c r="N293" s="11"/>
      <c r="O293" s="11"/>
      <c r="P293" s="11"/>
      <c r="Q293" s="32"/>
      <c r="R293" s="32"/>
      <c r="S293" s="11"/>
      <c r="T293" s="11"/>
      <c r="U293" s="32"/>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c r="BE293" s="11"/>
      <c r="BF293" s="11"/>
      <c r="BG293" s="11"/>
      <c r="BH293" s="11"/>
      <c r="BI293" s="11"/>
      <c r="BJ293" s="11"/>
      <c r="BK293" s="11"/>
      <c r="BL293" s="11"/>
      <c r="BM293" s="11"/>
      <c r="BN293" s="11"/>
    </row>
    <row r="294" ht="13.5" customHeight="1">
      <c r="A294" s="11"/>
      <c r="B294" s="11"/>
      <c r="C294" s="43"/>
      <c r="D294" s="11"/>
      <c r="E294" s="11"/>
      <c r="F294" s="11"/>
      <c r="G294" s="11"/>
      <c r="H294" s="11"/>
      <c r="I294" s="11"/>
      <c r="J294" s="11"/>
      <c r="K294" s="11"/>
      <c r="L294" s="11"/>
      <c r="M294" s="11"/>
      <c r="N294" s="11"/>
      <c r="O294" s="11"/>
      <c r="P294" s="11"/>
      <c r="Q294" s="32"/>
      <c r="R294" s="32"/>
      <c r="S294" s="11"/>
      <c r="T294" s="11"/>
      <c r="U294" s="32"/>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c r="BF294" s="11"/>
      <c r="BG294" s="11"/>
      <c r="BH294" s="11"/>
      <c r="BI294" s="11"/>
      <c r="BJ294" s="11"/>
      <c r="BK294" s="11"/>
      <c r="BL294" s="11"/>
      <c r="BM294" s="11"/>
      <c r="BN294" s="11"/>
    </row>
    <row r="295" ht="13.5" customHeight="1">
      <c r="A295" s="11"/>
      <c r="B295" s="11"/>
      <c r="C295" s="43"/>
      <c r="D295" s="11"/>
      <c r="E295" s="11"/>
      <c r="F295" s="11"/>
      <c r="G295" s="11"/>
      <c r="H295" s="11"/>
      <c r="I295" s="11"/>
      <c r="J295" s="11"/>
      <c r="K295" s="11"/>
      <c r="L295" s="11"/>
      <c r="M295" s="11"/>
      <c r="N295" s="11"/>
      <c r="O295" s="11"/>
      <c r="P295" s="11"/>
      <c r="Q295" s="32"/>
      <c r="R295" s="32"/>
      <c r="S295" s="11"/>
      <c r="T295" s="11"/>
      <c r="U295" s="32"/>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row>
    <row r="296" ht="13.5" customHeight="1">
      <c r="A296" s="11"/>
      <c r="B296" s="11"/>
      <c r="C296" s="43"/>
      <c r="D296" s="11"/>
      <c r="E296" s="11"/>
      <c r="F296" s="11"/>
      <c r="G296" s="11"/>
      <c r="H296" s="11"/>
      <c r="I296" s="11"/>
      <c r="J296" s="11"/>
      <c r="K296" s="11"/>
      <c r="L296" s="11"/>
      <c r="M296" s="11"/>
      <c r="N296" s="11"/>
      <c r="O296" s="11"/>
      <c r="P296" s="11"/>
      <c r="Q296" s="32"/>
      <c r="R296" s="32"/>
      <c r="S296" s="11"/>
      <c r="T296" s="11"/>
      <c r="U296" s="32"/>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c r="BE296" s="11"/>
      <c r="BF296" s="11"/>
      <c r="BG296" s="11"/>
      <c r="BH296" s="11"/>
      <c r="BI296" s="11"/>
      <c r="BJ296" s="11"/>
      <c r="BK296" s="11"/>
      <c r="BL296" s="11"/>
      <c r="BM296" s="11"/>
      <c r="BN296" s="11"/>
    </row>
    <row r="297" ht="13.5" customHeight="1">
      <c r="A297" s="11"/>
      <c r="B297" s="11"/>
      <c r="C297" s="43"/>
      <c r="D297" s="11"/>
      <c r="E297" s="11"/>
      <c r="F297" s="11"/>
      <c r="G297" s="11"/>
      <c r="H297" s="11"/>
      <c r="I297" s="11"/>
      <c r="J297" s="11"/>
      <c r="K297" s="11"/>
      <c r="L297" s="11"/>
      <c r="M297" s="11"/>
      <c r="N297" s="11"/>
      <c r="O297" s="11"/>
      <c r="P297" s="11"/>
      <c r="Q297" s="32"/>
      <c r="R297" s="32"/>
      <c r="S297" s="11"/>
      <c r="T297" s="11"/>
      <c r="U297" s="32"/>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c r="BE297" s="11"/>
      <c r="BF297" s="11"/>
      <c r="BG297" s="11"/>
      <c r="BH297" s="11"/>
      <c r="BI297" s="11"/>
      <c r="BJ297" s="11"/>
      <c r="BK297" s="11"/>
      <c r="BL297" s="11"/>
      <c r="BM297" s="11"/>
      <c r="BN297" s="11"/>
    </row>
    <row r="298" ht="13.5" customHeight="1">
      <c r="A298" s="11"/>
      <c r="B298" s="11"/>
      <c r="C298" s="43"/>
      <c r="D298" s="11"/>
      <c r="E298" s="11"/>
      <c r="F298" s="11"/>
      <c r="G298" s="11"/>
      <c r="H298" s="11"/>
      <c r="I298" s="11"/>
      <c r="J298" s="11"/>
      <c r="K298" s="11"/>
      <c r="L298" s="11"/>
      <c r="M298" s="11"/>
      <c r="N298" s="11"/>
      <c r="O298" s="11"/>
      <c r="P298" s="11"/>
      <c r="Q298" s="32"/>
      <c r="R298" s="32"/>
      <c r="S298" s="11"/>
      <c r="T298" s="11"/>
      <c r="U298" s="32"/>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c r="BE298" s="11"/>
      <c r="BF298" s="11"/>
      <c r="BG298" s="11"/>
      <c r="BH298" s="11"/>
      <c r="BI298" s="11"/>
      <c r="BJ298" s="11"/>
      <c r="BK298" s="11"/>
      <c r="BL298" s="11"/>
      <c r="BM298" s="11"/>
      <c r="BN298" s="11"/>
    </row>
    <row r="299" ht="13.5" customHeight="1">
      <c r="A299" s="11"/>
      <c r="B299" s="11"/>
      <c r="C299" s="43"/>
      <c r="D299" s="11"/>
      <c r="E299" s="11"/>
      <c r="F299" s="11"/>
      <c r="G299" s="11"/>
      <c r="H299" s="11"/>
      <c r="I299" s="11"/>
      <c r="J299" s="11"/>
      <c r="K299" s="11"/>
      <c r="L299" s="11"/>
      <c r="M299" s="11"/>
      <c r="N299" s="11"/>
      <c r="O299" s="11"/>
      <c r="P299" s="11"/>
      <c r="Q299" s="32"/>
      <c r="R299" s="32"/>
      <c r="S299" s="11"/>
      <c r="T299" s="11"/>
      <c r="U299" s="32"/>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c r="BE299" s="11"/>
      <c r="BF299" s="11"/>
      <c r="BG299" s="11"/>
      <c r="BH299" s="11"/>
      <c r="BI299" s="11"/>
      <c r="BJ299" s="11"/>
      <c r="BK299" s="11"/>
      <c r="BL299" s="11"/>
      <c r="BM299" s="11"/>
      <c r="BN299" s="11"/>
    </row>
    <row r="300" ht="13.5" customHeight="1">
      <c r="A300" s="11"/>
      <c r="B300" s="11"/>
      <c r="C300" s="43"/>
      <c r="D300" s="11"/>
      <c r="E300" s="11"/>
      <c r="F300" s="11"/>
      <c r="G300" s="11"/>
      <c r="H300" s="11"/>
      <c r="I300" s="11"/>
      <c r="J300" s="11"/>
      <c r="K300" s="11"/>
      <c r="L300" s="11"/>
      <c r="M300" s="11"/>
      <c r="N300" s="11"/>
      <c r="O300" s="11"/>
      <c r="P300" s="11"/>
      <c r="Q300" s="32"/>
      <c r="R300" s="32"/>
      <c r="S300" s="11"/>
      <c r="T300" s="11"/>
      <c r="U300" s="32"/>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c r="BE300" s="11"/>
      <c r="BF300" s="11"/>
      <c r="BG300" s="11"/>
      <c r="BH300" s="11"/>
      <c r="BI300" s="11"/>
      <c r="BJ300" s="11"/>
      <c r="BK300" s="11"/>
      <c r="BL300" s="11"/>
      <c r="BM300" s="11"/>
      <c r="BN300" s="11"/>
    </row>
    <row r="301" ht="13.5" customHeight="1">
      <c r="A301" s="11"/>
      <c r="B301" s="11"/>
      <c r="C301" s="43"/>
      <c r="D301" s="11"/>
      <c r="E301" s="11"/>
      <c r="F301" s="11"/>
      <c r="G301" s="11"/>
      <c r="H301" s="11"/>
      <c r="I301" s="11"/>
      <c r="J301" s="11"/>
      <c r="K301" s="11"/>
      <c r="L301" s="11"/>
      <c r="M301" s="11"/>
      <c r="N301" s="11"/>
      <c r="O301" s="11"/>
      <c r="P301" s="11"/>
      <c r="Q301" s="32"/>
      <c r="R301" s="32"/>
      <c r="S301" s="11"/>
      <c r="T301" s="11"/>
      <c r="U301" s="32"/>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c r="BF301" s="11"/>
      <c r="BG301" s="11"/>
      <c r="BH301" s="11"/>
      <c r="BI301" s="11"/>
      <c r="BJ301" s="11"/>
      <c r="BK301" s="11"/>
      <c r="BL301" s="11"/>
      <c r="BM301" s="11"/>
      <c r="BN301" s="11"/>
    </row>
    <row r="302" ht="13.5" customHeight="1">
      <c r="A302" s="11"/>
      <c r="B302" s="11"/>
      <c r="C302" s="43"/>
      <c r="D302" s="11"/>
      <c r="E302" s="11"/>
      <c r="F302" s="11"/>
      <c r="G302" s="11"/>
      <c r="H302" s="11"/>
      <c r="I302" s="11"/>
      <c r="J302" s="11"/>
      <c r="K302" s="11"/>
      <c r="L302" s="11"/>
      <c r="M302" s="11"/>
      <c r="N302" s="11"/>
      <c r="O302" s="11"/>
      <c r="P302" s="11"/>
      <c r="Q302" s="32"/>
      <c r="R302" s="32"/>
      <c r="S302" s="11"/>
      <c r="T302" s="11"/>
      <c r="U302" s="32"/>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c r="BE302" s="11"/>
      <c r="BF302" s="11"/>
      <c r="BG302" s="11"/>
      <c r="BH302" s="11"/>
      <c r="BI302" s="11"/>
      <c r="BJ302" s="11"/>
      <c r="BK302" s="11"/>
      <c r="BL302" s="11"/>
      <c r="BM302" s="11"/>
      <c r="BN302" s="11"/>
    </row>
    <row r="303" ht="13.5" customHeight="1">
      <c r="A303" s="11"/>
      <c r="B303" s="11"/>
      <c r="C303" s="43"/>
      <c r="D303" s="11"/>
      <c r="E303" s="11"/>
      <c r="F303" s="11"/>
      <c r="G303" s="11"/>
      <c r="H303" s="11"/>
      <c r="I303" s="11"/>
      <c r="J303" s="11"/>
      <c r="K303" s="11"/>
      <c r="L303" s="11"/>
      <c r="M303" s="11"/>
      <c r="N303" s="11"/>
      <c r="O303" s="11"/>
      <c r="P303" s="11"/>
      <c r="Q303" s="32"/>
      <c r="R303" s="32"/>
      <c r="S303" s="11"/>
      <c r="T303" s="11"/>
      <c r="U303" s="32"/>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c r="BE303" s="11"/>
      <c r="BF303" s="11"/>
      <c r="BG303" s="11"/>
      <c r="BH303" s="11"/>
      <c r="BI303" s="11"/>
      <c r="BJ303" s="11"/>
      <c r="BK303" s="11"/>
      <c r="BL303" s="11"/>
      <c r="BM303" s="11"/>
      <c r="BN303" s="11"/>
    </row>
    <row r="304" ht="13.5" customHeight="1">
      <c r="A304" s="11"/>
      <c r="B304" s="11"/>
      <c r="C304" s="43"/>
      <c r="D304" s="11"/>
      <c r="E304" s="11"/>
      <c r="F304" s="11"/>
      <c r="G304" s="11"/>
      <c r="H304" s="11"/>
      <c r="I304" s="11"/>
      <c r="J304" s="11"/>
      <c r="K304" s="11"/>
      <c r="L304" s="11"/>
      <c r="M304" s="11"/>
      <c r="N304" s="11"/>
      <c r="O304" s="11"/>
      <c r="P304" s="11"/>
      <c r="Q304" s="32"/>
      <c r="R304" s="32"/>
      <c r="S304" s="11"/>
      <c r="T304" s="11"/>
      <c r="U304" s="32"/>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c r="BE304" s="11"/>
      <c r="BF304" s="11"/>
      <c r="BG304" s="11"/>
      <c r="BH304" s="11"/>
      <c r="BI304" s="11"/>
      <c r="BJ304" s="11"/>
      <c r="BK304" s="11"/>
      <c r="BL304" s="11"/>
      <c r="BM304" s="11"/>
      <c r="BN304" s="11"/>
    </row>
    <row r="305" ht="13.5" customHeight="1">
      <c r="A305" s="11"/>
      <c r="B305" s="11"/>
      <c r="C305" s="43"/>
      <c r="D305" s="11"/>
      <c r="E305" s="11"/>
      <c r="F305" s="11"/>
      <c r="G305" s="11"/>
      <c r="H305" s="11"/>
      <c r="I305" s="11"/>
      <c r="J305" s="11"/>
      <c r="K305" s="11"/>
      <c r="L305" s="11"/>
      <c r="M305" s="11"/>
      <c r="N305" s="11"/>
      <c r="O305" s="11"/>
      <c r="P305" s="11"/>
      <c r="Q305" s="32"/>
      <c r="R305" s="32"/>
      <c r="S305" s="11"/>
      <c r="T305" s="11"/>
      <c r="U305" s="32"/>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c r="BE305" s="11"/>
      <c r="BF305" s="11"/>
      <c r="BG305" s="11"/>
      <c r="BH305" s="11"/>
      <c r="BI305" s="11"/>
      <c r="BJ305" s="11"/>
      <c r="BK305" s="11"/>
      <c r="BL305" s="11"/>
      <c r="BM305" s="11"/>
      <c r="BN305" s="11"/>
    </row>
    <row r="306" ht="13.5" customHeight="1">
      <c r="A306" s="11"/>
      <c r="B306" s="11"/>
      <c r="C306" s="43"/>
      <c r="D306" s="11"/>
      <c r="E306" s="11"/>
      <c r="F306" s="11"/>
      <c r="G306" s="11"/>
      <c r="H306" s="11"/>
      <c r="I306" s="11"/>
      <c r="J306" s="11"/>
      <c r="K306" s="11"/>
      <c r="L306" s="11"/>
      <c r="M306" s="11"/>
      <c r="N306" s="11"/>
      <c r="O306" s="11"/>
      <c r="P306" s="11"/>
      <c r="Q306" s="32"/>
      <c r="R306" s="32"/>
      <c r="S306" s="11"/>
      <c r="T306" s="11"/>
      <c r="U306" s="32"/>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c r="BE306" s="11"/>
      <c r="BF306" s="11"/>
      <c r="BG306" s="11"/>
      <c r="BH306" s="11"/>
      <c r="BI306" s="11"/>
      <c r="BJ306" s="11"/>
      <c r="BK306" s="11"/>
      <c r="BL306" s="11"/>
      <c r="BM306" s="11"/>
      <c r="BN306" s="11"/>
    </row>
    <row r="307" ht="13.5" customHeight="1">
      <c r="A307" s="11"/>
      <c r="B307" s="11"/>
      <c r="C307" s="43"/>
      <c r="D307" s="11"/>
      <c r="E307" s="11"/>
      <c r="F307" s="11"/>
      <c r="G307" s="11"/>
      <c r="H307" s="11"/>
      <c r="I307" s="11"/>
      <c r="J307" s="11"/>
      <c r="K307" s="11"/>
      <c r="L307" s="11"/>
      <c r="M307" s="11"/>
      <c r="N307" s="11"/>
      <c r="O307" s="11"/>
      <c r="P307" s="11"/>
      <c r="Q307" s="32"/>
      <c r="R307" s="32"/>
      <c r="S307" s="11"/>
      <c r="T307" s="11"/>
      <c r="U307" s="32"/>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c r="BE307" s="11"/>
      <c r="BF307" s="11"/>
      <c r="BG307" s="11"/>
      <c r="BH307" s="11"/>
      <c r="BI307" s="11"/>
      <c r="BJ307" s="11"/>
      <c r="BK307" s="11"/>
      <c r="BL307" s="11"/>
      <c r="BM307" s="11"/>
      <c r="BN307" s="11"/>
    </row>
    <row r="308" ht="13.5" customHeight="1">
      <c r="A308" s="11"/>
      <c r="B308" s="11"/>
      <c r="C308" s="43"/>
      <c r="D308" s="11"/>
      <c r="E308" s="11"/>
      <c r="F308" s="11"/>
      <c r="G308" s="11"/>
      <c r="H308" s="11"/>
      <c r="I308" s="11"/>
      <c r="J308" s="11"/>
      <c r="K308" s="11"/>
      <c r="L308" s="11"/>
      <c r="M308" s="11"/>
      <c r="N308" s="11"/>
      <c r="O308" s="11"/>
      <c r="P308" s="11"/>
      <c r="Q308" s="32"/>
      <c r="R308" s="32"/>
      <c r="S308" s="11"/>
      <c r="T308" s="11"/>
      <c r="U308" s="32"/>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c r="BN308" s="11"/>
    </row>
    <row r="309" ht="13.5" customHeight="1">
      <c r="A309" s="11"/>
      <c r="B309" s="11"/>
      <c r="C309" s="43"/>
      <c r="D309" s="11"/>
      <c r="E309" s="11"/>
      <c r="F309" s="11"/>
      <c r="G309" s="11"/>
      <c r="H309" s="11"/>
      <c r="I309" s="11"/>
      <c r="J309" s="11"/>
      <c r="K309" s="11"/>
      <c r="L309" s="11"/>
      <c r="M309" s="11"/>
      <c r="N309" s="11"/>
      <c r="O309" s="11"/>
      <c r="P309" s="11"/>
      <c r="Q309" s="32"/>
      <c r="R309" s="32"/>
      <c r="S309" s="11"/>
      <c r="T309" s="11"/>
      <c r="U309" s="32"/>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c r="BE309" s="11"/>
      <c r="BF309" s="11"/>
      <c r="BG309" s="11"/>
      <c r="BH309" s="11"/>
      <c r="BI309" s="11"/>
      <c r="BJ309" s="11"/>
      <c r="BK309" s="11"/>
      <c r="BL309" s="11"/>
      <c r="BM309" s="11"/>
      <c r="BN309" s="11"/>
    </row>
    <row r="310" ht="13.5" customHeight="1">
      <c r="A310" s="11"/>
      <c r="B310" s="11"/>
      <c r="C310" s="43"/>
      <c r="D310" s="11"/>
      <c r="E310" s="11"/>
      <c r="F310" s="11"/>
      <c r="G310" s="11"/>
      <c r="H310" s="11"/>
      <c r="I310" s="11"/>
      <c r="J310" s="11"/>
      <c r="K310" s="11"/>
      <c r="L310" s="11"/>
      <c r="M310" s="11"/>
      <c r="N310" s="11"/>
      <c r="O310" s="11"/>
      <c r="P310" s="11"/>
      <c r="Q310" s="32"/>
      <c r="R310" s="32"/>
      <c r="S310" s="11"/>
      <c r="T310" s="11"/>
      <c r="U310" s="32"/>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c r="BF310" s="11"/>
      <c r="BG310" s="11"/>
      <c r="BH310" s="11"/>
      <c r="BI310" s="11"/>
      <c r="BJ310" s="11"/>
      <c r="BK310" s="11"/>
      <c r="BL310" s="11"/>
      <c r="BM310" s="11"/>
      <c r="BN310" s="11"/>
    </row>
    <row r="311" ht="13.5" customHeight="1">
      <c r="A311" s="11"/>
      <c r="B311" s="11"/>
      <c r="C311" s="43"/>
      <c r="D311" s="11"/>
      <c r="E311" s="11"/>
      <c r="F311" s="11"/>
      <c r="G311" s="11"/>
      <c r="H311" s="11"/>
      <c r="I311" s="11"/>
      <c r="J311" s="11"/>
      <c r="K311" s="11"/>
      <c r="L311" s="11"/>
      <c r="M311" s="11"/>
      <c r="N311" s="11"/>
      <c r="O311" s="11"/>
      <c r="P311" s="11"/>
      <c r="Q311" s="32"/>
      <c r="R311" s="32"/>
      <c r="S311" s="11"/>
      <c r="T311" s="11"/>
      <c r="U311" s="32"/>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c r="BF311" s="11"/>
      <c r="BG311" s="11"/>
      <c r="BH311" s="11"/>
      <c r="BI311" s="11"/>
      <c r="BJ311" s="11"/>
      <c r="BK311" s="11"/>
      <c r="BL311" s="11"/>
      <c r="BM311" s="11"/>
      <c r="BN311" s="11"/>
    </row>
    <row r="312" ht="13.5" customHeight="1">
      <c r="A312" s="11"/>
      <c r="B312" s="11"/>
      <c r="C312" s="43"/>
      <c r="D312" s="11"/>
      <c r="E312" s="11"/>
      <c r="F312" s="11"/>
      <c r="G312" s="11"/>
      <c r="H312" s="11"/>
      <c r="I312" s="11"/>
      <c r="J312" s="11"/>
      <c r="K312" s="11"/>
      <c r="L312" s="11"/>
      <c r="M312" s="11"/>
      <c r="N312" s="11"/>
      <c r="O312" s="11"/>
      <c r="P312" s="11"/>
      <c r="Q312" s="32"/>
      <c r="R312" s="32"/>
      <c r="S312" s="11"/>
      <c r="T312" s="11"/>
      <c r="U312" s="32"/>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c r="BF312" s="11"/>
      <c r="BG312" s="11"/>
      <c r="BH312" s="11"/>
      <c r="BI312" s="11"/>
      <c r="BJ312" s="11"/>
      <c r="BK312" s="11"/>
      <c r="BL312" s="11"/>
      <c r="BM312" s="11"/>
      <c r="BN312" s="11"/>
    </row>
    <row r="313" ht="13.5" customHeight="1">
      <c r="A313" s="11"/>
      <c r="B313" s="11"/>
      <c r="C313" s="43"/>
      <c r="D313" s="11"/>
      <c r="E313" s="11"/>
      <c r="F313" s="11"/>
      <c r="G313" s="11"/>
      <c r="H313" s="11"/>
      <c r="I313" s="11"/>
      <c r="J313" s="11"/>
      <c r="K313" s="11"/>
      <c r="L313" s="11"/>
      <c r="M313" s="11"/>
      <c r="N313" s="11"/>
      <c r="O313" s="11"/>
      <c r="P313" s="11"/>
      <c r="Q313" s="32"/>
      <c r="R313" s="32"/>
      <c r="S313" s="11"/>
      <c r="T313" s="11"/>
      <c r="U313" s="32"/>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c r="BF313" s="11"/>
      <c r="BG313" s="11"/>
      <c r="BH313" s="11"/>
      <c r="BI313" s="11"/>
      <c r="BJ313" s="11"/>
      <c r="BK313" s="11"/>
      <c r="BL313" s="11"/>
      <c r="BM313" s="11"/>
      <c r="BN313" s="11"/>
    </row>
    <row r="314" ht="13.5" customHeight="1">
      <c r="A314" s="11"/>
      <c r="B314" s="11"/>
      <c r="C314" s="43"/>
      <c r="D314" s="11"/>
      <c r="E314" s="11"/>
      <c r="F314" s="11"/>
      <c r="G314" s="11"/>
      <c r="H314" s="11"/>
      <c r="I314" s="11"/>
      <c r="J314" s="11"/>
      <c r="K314" s="11"/>
      <c r="L314" s="11"/>
      <c r="M314" s="11"/>
      <c r="N314" s="11"/>
      <c r="O314" s="11"/>
      <c r="P314" s="11"/>
      <c r="Q314" s="32"/>
      <c r="R314" s="32"/>
      <c r="S314" s="11"/>
      <c r="T314" s="11"/>
      <c r="U314" s="32"/>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11"/>
      <c r="BH314" s="11"/>
      <c r="BI314" s="11"/>
      <c r="BJ314" s="11"/>
      <c r="BK314" s="11"/>
      <c r="BL314" s="11"/>
      <c r="BM314" s="11"/>
      <c r="BN314" s="11"/>
    </row>
    <row r="315" ht="13.5" customHeight="1">
      <c r="A315" s="11"/>
      <c r="B315" s="11"/>
      <c r="C315" s="43"/>
      <c r="D315" s="11"/>
      <c r="E315" s="11"/>
      <c r="F315" s="11"/>
      <c r="G315" s="11"/>
      <c r="H315" s="11"/>
      <c r="I315" s="11"/>
      <c r="J315" s="11"/>
      <c r="K315" s="11"/>
      <c r="L315" s="11"/>
      <c r="M315" s="11"/>
      <c r="N315" s="11"/>
      <c r="O315" s="11"/>
      <c r="P315" s="11"/>
      <c r="Q315" s="32"/>
      <c r="R315" s="32"/>
      <c r="S315" s="11"/>
      <c r="T315" s="11"/>
      <c r="U315" s="32"/>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c r="BE315" s="11"/>
      <c r="BF315" s="11"/>
      <c r="BG315" s="11"/>
      <c r="BH315" s="11"/>
      <c r="BI315" s="11"/>
      <c r="BJ315" s="11"/>
      <c r="BK315" s="11"/>
      <c r="BL315" s="11"/>
      <c r="BM315" s="11"/>
      <c r="BN315" s="11"/>
    </row>
    <row r="316" ht="13.5" customHeight="1">
      <c r="A316" s="11"/>
      <c r="B316" s="11"/>
      <c r="C316" s="43"/>
      <c r="D316" s="11"/>
      <c r="E316" s="11"/>
      <c r="F316" s="11"/>
      <c r="G316" s="11"/>
      <c r="H316" s="11"/>
      <c r="I316" s="11"/>
      <c r="J316" s="11"/>
      <c r="K316" s="11"/>
      <c r="L316" s="11"/>
      <c r="M316" s="11"/>
      <c r="N316" s="11"/>
      <c r="O316" s="11"/>
      <c r="P316" s="11"/>
      <c r="Q316" s="32"/>
      <c r="R316" s="32"/>
      <c r="S316" s="11"/>
      <c r="T316" s="11"/>
      <c r="U316" s="32"/>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row>
    <row r="317" ht="13.5" customHeight="1">
      <c r="A317" s="11"/>
      <c r="B317" s="11"/>
      <c r="C317" s="43"/>
      <c r="D317" s="11"/>
      <c r="E317" s="11"/>
      <c r="F317" s="11"/>
      <c r="G317" s="11"/>
      <c r="H317" s="11"/>
      <c r="I317" s="11"/>
      <c r="J317" s="11"/>
      <c r="K317" s="11"/>
      <c r="L317" s="11"/>
      <c r="M317" s="11"/>
      <c r="N317" s="11"/>
      <c r="O317" s="11"/>
      <c r="P317" s="11"/>
      <c r="Q317" s="32"/>
      <c r="R317" s="32"/>
      <c r="S317" s="11"/>
      <c r="T317" s="11"/>
      <c r="U317" s="32"/>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c r="BE317" s="11"/>
      <c r="BF317" s="11"/>
      <c r="BG317" s="11"/>
      <c r="BH317" s="11"/>
      <c r="BI317" s="11"/>
      <c r="BJ317" s="11"/>
      <c r="BK317" s="11"/>
      <c r="BL317" s="11"/>
      <c r="BM317" s="11"/>
      <c r="BN317" s="11"/>
    </row>
    <row r="318" ht="13.5" customHeight="1">
      <c r="A318" s="11"/>
      <c r="B318" s="11"/>
      <c r="C318" s="43"/>
      <c r="D318" s="11"/>
      <c r="E318" s="11"/>
      <c r="F318" s="11"/>
      <c r="G318" s="11"/>
      <c r="H318" s="11"/>
      <c r="I318" s="11"/>
      <c r="J318" s="11"/>
      <c r="K318" s="11"/>
      <c r="L318" s="11"/>
      <c r="M318" s="11"/>
      <c r="N318" s="11"/>
      <c r="O318" s="11"/>
      <c r="P318" s="11"/>
      <c r="Q318" s="32"/>
      <c r="R318" s="32"/>
      <c r="S318" s="11"/>
      <c r="T318" s="11"/>
      <c r="U318" s="32"/>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c r="BE318" s="11"/>
      <c r="BF318" s="11"/>
      <c r="BG318" s="11"/>
      <c r="BH318" s="11"/>
      <c r="BI318" s="11"/>
      <c r="BJ318" s="11"/>
      <c r="BK318" s="11"/>
      <c r="BL318" s="11"/>
      <c r="BM318" s="11"/>
      <c r="BN318" s="11"/>
    </row>
    <row r="319" ht="13.5" customHeight="1">
      <c r="A319" s="11"/>
      <c r="B319" s="11"/>
      <c r="C319" s="43"/>
      <c r="D319" s="11"/>
      <c r="E319" s="11"/>
      <c r="F319" s="11"/>
      <c r="G319" s="11"/>
      <c r="H319" s="11"/>
      <c r="I319" s="11"/>
      <c r="J319" s="11"/>
      <c r="K319" s="11"/>
      <c r="L319" s="11"/>
      <c r="M319" s="11"/>
      <c r="N319" s="11"/>
      <c r="O319" s="11"/>
      <c r="P319" s="11"/>
      <c r="Q319" s="32"/>
      <c r="R319" s="32"/>
      <c r="S319" s="11"/>
      <c r="T319" s="11"/>
      <c r="U319" s="32"/>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c r="BE319" s="11"/>
      <c r="BF319" s="11"/>
      <c r="BG319" s="11"/>
      <c r="BH319" s="11"/>
      <c r="BI319" s="11"/>
      <c r="BJ319" s="11"/>
      <c r="BK319" s="11"/>
      <c r="BL319" s="11"/>
      <c r="BM319" s="11"/>
      <c r="BN319" s="11"/>
    </row>
    <row r="320" ht="13.5" customHeight="1">
      <c r="A320" s="11"/>
      <c r="B320" s="11"/>
      <c r="C320" s="43"/>
      <c r="D320" s="11"/>
      <c r="E320" s="11"/>
      <c r="F320" s="11"/>
      <c r="G320" s="11"/>
      <c r="H320" s="11"/>
      <c r="I320" s="11"/>
      <c r="J320" s="11"/>
      <c r="K320" s="11"/>
      <c r="L320" s="11"/>
      <c r="M320" s="11"/>
      <c r="N320" s="11"/>
      <c r="O320" s="11"/>
      <c r="P320" s="11"/>
      <c r="Q320" s="32"/>
      <c r="R320" s="32"/>
      <c r="S320" s="11"/>
      <c r="T320" s="11"/>
      <c r="U320" s="32"/>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c r="BE320" s="11"/>
      <c r="BF320" s="11"/>
      <c r="BG320" s="11"/>
      <c r="BH320" s="11"/>
      <c r="BI320" s="11"/>
      <c r="BJ320" s="11"/>
      <c r="BK320" s="11"/>
      <c r="BL320" s="11"/>
      <c r="BM320" s="11"/>
      <c r="BN320" s="11"/>
    </row>
    <row r="321" ht="13.5" customHeight="1">
      <c r="A321" s="11"/>
      <c r="B321" s="11"/>
      <c r="C321" s="43"/>
      <c r="D321" s="11"/>
      <c r="E321" s="11"/>
      <c r="F321" s="11"/>
      <c r="G321" s="11"/>
      <c r="H321" s="11"/>
      <c r="I321" s="11"/>
      <c r="J321" s="11"/>
      <c r="K321" s="11"/>
      <c r="L321" s="11"/>
      <c r="M321" s="11"/>
      <c r="N321" s="11"/>
      <c r="O321" s="11"/>
      <c r="P321" s="11"/>
      <c r="Q321" s="32"/>
      <c r="R321" s="32"/>
      <c r="S321" s="11"/>
      <c r="T321" s="11"/>
      <c r="U321" s="32"/>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c r="BE321" s="11"/>
      <c r="BF321" s="11"/>
      <c r="BG321" s="11"/>
      <c r="BH321" s="11"/>
      <c r="BI321" s="11"/>
      <c r="BJ321" s="11"/>
      <c r="BK321" s="11"/>
      <c r="BL321" s="11"/>
      <c r="BM321" s="11"/>
      <c r="BN321" s="11"/>
    </row>
    <row r="322" ht="13.5" customHeight="1">
      <c r="A322" s="11"/>
      <c r="B322" s="11"/>
      <c r="C322" s="43"/>
      <c r="D322" s="11"/>
      <c r="E322" s="11"/>
      <c r="F322" s="11"/>
      <c r="G322" s="11"/>
      <c r="H322" s="11"/>
      <c r="I322" s="11"/>
      <c r="J322" s="11"/>
      <c r="K322" s="11"/>
      <c r="L322" s="11"/>
      <c r="M322" s="11"/>
      <c r="N322" s="11"/>
      <c r="O322" s="11"/>
      <c r="P322" s="11"/>
      <c r="Q322" s="32"/>
      <c r="R322" s="32"/>
      <c r="S322" s="11"/>
      <c r="T322" s="11"/>
      <c r="U322" s="32"/>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c r="BE322" s="11"/>
      <c r="BF322" s="11"/>
      <c r="BG322" s="11"/>
      <c r="BH322" s="11"/>
      <c r="BI322" s="11"/>
      <c r="BJ322" s="11"/>
      <c r="BK322" s="11"/>
      <c r="BL322" s="11"/>
      <c r="BM322" s="11"/>
      <c r="BN322" s="11"/>
    </row>
    <row r="323" ht="13.5" customHeight="1">
      <c r="A323" s="11"/>
      <c r="B323" s="11"/>
      <c r="C323" s="43"/>
      <c r="D323" s="11"/>
      <c r="E323" s="11"/>
      <c r="F323" s="11"/>
      <c r="G323" s="11"/>
      <c r="H323" s="11"/>
      <c r="I323" s="11"/>
      <c r="J323" s="11"/>
      <c r="K323" s="11"/>
      <c r="L323" s="11"/>
      <c r="M323" s="11"/>
      <c r="N323" s="11"/>
      <c r="O323" s="11"/>
      <c r="P323" s="11"/>
      <c r="Q323" s="32"/>
      <c r="R323" s="32"/>
      <c r="S323" s="11"/>
      <c r="T323" s="11"/>
      <c r="U323" s="32"/>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c r="BE323" s="11"/>
      <c r="BF323" s="11"/>
      <c r="BG323" s="11"/>
      <c r="BH323" s="11"/>
      <c r="BI323" s="11"/>
      <c r="BJ323" s="11"/>
      <c r="BK323" s="11"/>
      <c r="BL323" s="11"/>
      <c r="BM323" s="11"/>
      <c r="BN323" s="11"/>
    </row>
    <row r="324" ht="13.5" customHeight="1">
      <c r="A324" s="11"/>
      <c r="B324" s="11"/>
      <c r="C324" s="43"/>
      <c r="D324" s="11"/>
      <c r="E324" s="11"/>
      <c r="F324" s="11"/>
      <c r="G324" s="11"/>
      <c r="H324" s="11"/>
      <c r="I324" s="11"/>
      <c r="J324" s="11"/>
      <c r="K324" s="11"/>
      <c r="L324" s="11"/>
      <c r="M324" s="11"/>
      <c r="N324" s="11"/>
      <c r="O324" s="11"/>
      <c r="P324" s="11"/>
      <c r="Q324" s="32"/>
      <c r="R324" s="32"/>
      <c r="S324" s="11"/>
      <c r="T324" s="11"/>
      <c r="U324" s="32"/>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row>
    <row r="325" ht="13.5" customHeight="1">
      <c r="A325" s="11"/>
      <c r="B325" s="11"/>
      <c r="C325" s="43"/>
      <c r="D325" s="11"/>
      <c r="E325" s="11"/>
      <c r="F325" s="11"/>
      <c r="G325" s="11"/>
      <c r="H325" s="11"/>
      <c r="I325" s="11"/>
      <c r="J325" s="11"/>
      <c r="K325" s="11"/>
      <c r="L325" s="11"/>
      <c r="M325" s="11"/>
      <c r="N325" s="11"/>
      <c r="O325" s="11"/>
      <c r="P325" s="11"/>
      <c r="Q325" s="32"/>
      <c r="R325" s="32"/>
      <c r="S325" s="11"/>
      <c r="T325" s="11"/>
      <c r="U325" s="32"/>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c r="BE325" s="11"/>
      <c r="BF325" s="11"/>
      <c r="BG325" s="11"/>
      <c r="BH325" s="11"/>
      <c r="BI325" s="11"/>
      <c r="BJ325" s="11"/>
      <c r="BK325" s="11"/>
      <c r="BL325" s="11"/>
      <c r="BM325" s="11"/>
      <c r="BN325" s="11"/>
    </row>
    <row r="326" ht="13.5" customHeight="1">
      <c r="A326" s="11"/>
      <c r="B326" s="11"/>
      <c r="C326" s="43"/>
      <c r="D326" s="11"/>
      <c r="E326" s="11"/>
      <c r="F326" s="11"/>
      <c r="G326" s="11"/>
      <c r="H326" s="11"/>
      <c r="I326" s="11"/>
      <c r="J326" s="11"/>
      <c r="K326" s="11"/>
      <c r="L326" s="11"/>
      <c r="M326" s="11"/>
      <c r="N326" s="11"/>
      <c r="O326" s="11"/>
      <c r="P326" s="11"/>
      <c r="Q326" s="32"/>
      <c r="R326" s="32"/>
      <c r="S326" s="11"/>
      <c r="T326" s="11"/>
      <c r="U326" s="32"/>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c r="BE326" s="11"/>
      <c r="BF326" s="11"/>
      <c r="BG326" s="11"/>
      <c r="BH326" s="11"/>
      <c r="BI326" s="11"/>
      <c r="BJ326" s="11"/>
      <c r="BK326" s="11"/>
      <c r="BL326" s="11"/>
      <c r="BM326" s="11"/>
      <c r="BN326" s="11"/>
    </row>
    <row r="327" ht="13.5" customHeight="1">
      <c r="A327" s="11"/>
      <c r="B327" s="11"/>
      <c r="C327" s="43"/>
      <c r="D327" s="11"/>
      <c r="E327" s="11"/>
      <c r="F327" s="11"/>
      <c r="G327" s="11"/>
      <c r="H327" s="11"/>
      <c r="I327" s="11"/>
      <c r="J327" s="11"/>
      <c r="K327" s="11"/>
      <c r="L327" s="11"/>
      <c r="M327" s="11"/>
      <c r="N327" s="11"/>
      <c r="O327" s="11"/>
      <c r="P327" s="11"/>
      <c r="Q327" s="32"/>
      <c r="R327" s="32"/>
      <c r="S327" s="11"/>
      <c r="T327" s="11"/>
      <c r="U327" s="32"/>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c r="BE327" s="11"/>
      <c r="BF327" s="11"/>
      <c r="BG327" s="11"/>
      <c r="BH327" s="11"/>
      <c r="BI327" s="11"/>
      <c r="BJ327" s="11"/>
      <c r="BK327" s="11"/>
      <c r="BL327" s="11"/>
      <c r="BM327" s="11"/>
      <c r="BN327" s="11"/>
    </row>
    <row r="328" ht="13.5" customHeight="1">
      <c r="A328" s="11"/>
      <c r="B328" s="11"/>
      <c r="C328" s="43"/>
      <c r="D328" s="11"/>
      <c r="E328" s="11"/>
      <c r="F328" s="11"/>
      <c r="G328" s="11"/>
      <c r="H328" s="11"/>
      <c r="I328" s="11"/>
      <c r="J328" s="11"/>
      <c r="K328" s="11"/>
      <c r="L328" s="11"/>
      <c r="M328" s="11"/>
      <c r="N328" s="11"/>
      <c r="O328" s="11"/>
      <c r="P328" s="11"/>
      <c r="Q328" s="32"/>
      <c r="R328" s="32"/>
      <c r="S328" s="11"/>
      <c r="T328" s="11"/>
      <c r="U328" s="32"/>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c r="BE328" s="11"/>
      <c r="BF328" s="11"/>
      <c r="BG328" s="11"/>
      <c r="BH328" s="11"/>
      <c r="BI328" s="11"/>
      <c r="BJ328" s="11"/>
      <c r="BK328" s="11"/>
      <c r="BL328" s="11"/>
      <c r="BM328" s="11"/>
      <c r="BN328" s="11"/>
    </row>
    <row r="329" ht="13.5" customHeight="1">
      <c r="A329" s="11"/>
      <c r="B329" s="11"/>
      <c r="C329" s="43"/>
      <c r="D329" s="11"/>
      <c r="E329" s="11"/>
      <c r="F329" s="11"/>
      <c r="G329" s="11"/>
      <c r="H329" s="11"/>
      <c r="I329" s="11"/>
      <c r="J329" s="11"/>
      <c r="K329" s="11"/>
      <c r="L329" s="11"/>
      <c r="M329" s="11"/>
      <c r="N329" s="11"/>
      <c r="O329" s="11"/>
      <c r="P329" s="11"/>
      <c r="Q329" s="32"/>
      <c r="R329" s="32"/>
      <c r="S329" s="11"/>
      <c r="T329" s="11"/>
      <c r="U329" s="32"/>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c r="BE329" s="11"/>
      <c r="BF329" s="11"/>
      <c r="BG329" s="11"/>
      <c r="BH329" s="11"/>
      <c r="BI329" s="11"/>
      <c r="BJ329" s="11"/>
      <c r="BK329" s="11"/>
      <c r="BL329" s="11"/>
      <c r="BM329" s="11"/>
      <c r="BN329" s="11"/>
    </row>
    <row r="330" ht="13.5" customHeight="1">
      <c r="A330" s="11"/>
      <c r="B330" s="11"/>
      <c r="C330" s="43"/>
      <c r="D330" s="11"/>
      <c r="E330" s="11"/>
      <c r="F330" s="11"/>
      <c r="G330" s="11"/>
      <c r="H330" s="11"/>
      <c r="I330" s="11"/>
      <c r="J330" s="11"/>
      <c r="K330" s="11"/>
      <c r="L330" s="11"/>
      <c r="M330" s="11"/>
      <c r="N330" s="11"/>
      <c r="O330" s="11"/>
      <c r="P330" s="11"/>
      <c r="Q330" s="32"/>
      <c r="R330" s="32"/>
      <c r="S330" s="11"/>
      <c r="T330" s="11"/>
      <c r="U330" s="32"/>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c r="BE330" s="11"/>
      <c r="BF330" s="11"/>
      <c r="BG330" s="11"/>
      <c r="BH330" s="11"/>
      <c r="BI330" s="11"/>
      <c r="BJ330" s="11"/>
      <c r="BK330" s="11"/>
      <c r="BL330" s="11"/>
      <c r="BM330" s="11"/>
      <c r="BN330" s="11"/>
    </row>
    <row r="331" ht="13.5" customHeight="1">
      <c r="A331" s="11"/>
      <c r="B331" s="11"/>
      <c r="C331" s="43"/>
      <c r="D331" s="11"/>
      <c r="E331" s="11"/>
      <c r="F331" s="11"/>
      <c r="G331" s="11"/>
      <c r="H331" s="11"/>
      <c r="I331" s="11"/>
      <c r="J331" s="11"/>
      <c r="K331" s="11"/>
      <c r="L331" s="11"/>
      <c r="M331" s="11"/>
      <c r="N331" s="11"/>
      <c r="O331" s="11"/>
      <c r="P331" s="11"/>
      <c r="Q331" s="32"/>
      <c r="R331" s="32"/>
      <c r="S331" s="11"/>
      <c r="T331" s="11"/>
      <c r="U331" s="32"/>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c r="BE331" s="11"/>
      <c r="BF331" s="11"/>
      <c r="BG331" s="11"/>
      <c r="BH331" s="11"/>
      <c r="BI331" s="11"/>
      <c r="BJ331" s="11"/>
      <c r="BK331" s="11"/>
      <c r="BL331" s="11"/>
      <c r="BM331" s="11"/>
      <c r="BN331" s="11"/>
    </row>
    <row r="332" ht="13.5" customHeight="1">
      <c r="A332" s="11"/>
      <c r="B332" s="11"/>
      <c r="C332" s="43"/>
      <c r="D332" s="11"/>
      <c r="E332" s="11"/>
      <c r="F332" s="11"/>
      <c r="G332" s="11"/>
      <c r="H332" s="11"/>
      <c r="I332" s="11"/>
      <c r="J332" s="11"/>
      <c r="K332" s="11"/>
      <c r="L332" s="11"/>
      <c r="M332" s="11"/>
      <c r="N332" s="11"/>
      <c r="O332" s="11"/>
      <c r="P332" s="11"/>
      <c r="Q332" s="32"/>
      <c r="R332" s="32"/>
      <c r="S332" s="11"/>
      <c r="T332" s="11"/>
      <c r="U332" s="32"/>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11"/>
      <c r="BH332" s="11"/>
      <c r="BI332" s="11"/>
      <c r="BJ332" s="11"/>
      <c r="BK332" s="11"/>
      <c r="BL332" s="11"/>
      <c r="BM332" s="11"/>
      <c r="BN332" s="11"/>
    </row>
    <row r="333" ht="13.5" customHeight="1">
      <c r="A333" s="11"/>
      <c r="B333" s="11"/>
      <c r="C333" s="43"/>
      <c r="D333" s="11"/>
      <c r="E333" s="11"/>
      <c r="F333" s="11"/>
      <c r="G333" s="11"/>
      <c r="H333" s="11"/>
      <c r="I333" s="11"/>
      <c r="J333" s="11"/>
      <c r="K333" s="11"/>
      <c r="L333" s="11"/>
      <c r="M333" s="11"/>
      <c r="N333" s="11"/>
      <c r="O333" s="11"/>
      <c r="P333" s="11"/>
      <c r="Q333" s="32"/>
      <c r="R333" s="32"/>
      <c r="S333" s="11"/>
      <c r="T333" s="11"/>
      <c r="U333" s="32"/>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c r="BE333" s="11"/>
      <c r="BF333" s="11"/>
      <c r="BG333" s="11"/>
      <c r="BH333" s="11"/>
      <c r="BI333" s="11"/>
      <c r="BJ333" s="11"/>
      <c r="BK333" s="11"/>
      <c r="BL333" s="11"/>
      <c r="BM333" s="11"/>
      <c r="BN333" s="11"/>
    </row>
    <row r="334" ht="13.5" customHeight="1">
      <c r="A334" s="11"/>
      <c r="B334" s="11"/>
      <c r="C334" s="43"/>
      <c r="D334" s="11"/>
      <c r="E334" s="11"/>
      <c r="F334" s="11"/>
      <c r="G334" s="11"/>
      <c r="H334" s="11"/>
      <c r="I334" s="11"/>
      <c r="J334" s="11"/>
      <c r="K334" s="11"/>
      <c r="L334" s="11"/>
      <c r="M334" s="11"/>
      <c r="N334" s="11"/>
      <c r="O334" s="11"/>
      <c r="P334" s="11"/>
      <c r="Q334" s="32"/>
      <c r="R334" s="32"/>
      <c r="S334" s="11"/>
      <c r="T334" s="11"/>
      <c r="U334" s="32"/>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c r="BE334" s="11"/>
      <c r="BF334" s="11"/>
      <c r="BG334" s="11"/>
      <c r="BH334" s="11"/>
      <c r="BI334" s="11"/>
      <c r="BJ334" s="11"/>
      <c r="BK334" s="11"/>
      <c r="BL334" s="11"/>
      <c r="BM334" s="11"/>
      <c r="BN334" s="11"/>
    </row>
    <row r="335" ht="13.5" customHeight="1">
      <c r="A335" s="11"/>
      <c r="B335" s="11"/>
      <c r="C335" s="43"/>
      <c r="D335" s="11"/>
      <c r="E335" s="11"/>
      <c r="F335" s="11"/>
      <c r="G335" s="11"/>
      <c r="H335" s="11"/>
      <c r="I335" s="11"/>
      <c r="J335" s="11"/>
      <c r="K335" s="11"/>
      <c r="L335" s="11"/>
      <c r="M335" s="11"/>
      <c r="N335" s="11"/>
      <c r="O335" s="11"/>
      <c r="P335" s="11"/>
      <c r="Q335" s="32"/>
      <c r="R335" s="32"/>
      <c r="S335" s="11"/>
      <c r="T335" s="11"/>
      <c r="U335" s="32"/>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c r="BE335" s="11"/>
      <c r="BF335" s="11"/>
      <c r="BG335" s="11"/>
      <c r="BH335" s="11"/>
      <c r="BI335" s="11"/>
      <c r="BJ335" s="11"/>
      <c r="BK335" s="11"/>
      <c r="BL335" s="11"/>
      <c r="BM335" s="11"/>
      <c r="BN335" s="11"/>
    </row>
    <row r="336" ht="13.5" customHeight="1">
      <c r="A336" s="11"/>
      <c r="B336" s="11"/>
      <c r="C336" s="43"/>
      <c r="D336" s="11"/>
      <c r="E336" s="11"/>
      <c r="F336" s="11"/>
      <c r="G336" s="11"/>
      <c r="H336" s="11"/>
      <c r="I336" s="11"/>
      <c r="J336" s="11"/>
      <c r="K336" s="11"/>
      <c r="L336" s="11"/>
      <c r="M336" s="11"/>
      <c r="N336" s="11"/>
      <c r="O336" s="11"/>
      <c r="P336" s="11"/>
      <c r="Q336" s="32"/>
      <c r="R336" s="32"/>
      <c r="S336" s="11"/>
      <c r="T336" s="11"/>
      <c r="U336" s="32"/>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c r="BE336" s="11"/>
      <c r="BF336" s="11"/>
      <c r="BG336" s="11"/>
      <c r="BH336" s="11"/>
      <c r="BI336" s="11"/>
      <c r="BJ336" s="11"/>
      <c r="BK336" s="11"/>
      <c r="BL336" s="11"/>
      <c r="BM336" s="11"/>
      <c r="BN336" s="11"/>
    </row>
    <row r="337" ht="13.5" customHeight="1">
      <c r="A337" s="11"/>
      <c r="B337" s="11"/>
      <c r="C337" s="43"/>
      <c r="D337" s="11"/>
      <c r="E337" s="11"/>
      <c r="F337" s="11"/>
      <c r="G337" s="11"/>
      <c r="H337" s="11"/>
      <c r="I337" s="11"/>
      <c r="J337" s="11"/>
      <c r="K337" s="11"/>
      <c r="L337" s="11"/>
      <c r="M337" s="11"/>
      <c r="N337" s="11"/>
      <c r="O337" s="11"/>
      <c r="P337" s="11"/>
      <c r="Q337" s="32"/>
      <c r="R337" s="32"/>
      <c r="S337" s="11"/>
      <c r="T337" s="11"/>
      <c r="U337" s="32"/>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c r="BE337" s="11"/>
      <c r="BF337" s="11"/>
      <c r="BG337" s="11"/>
      <c r="BH337" s="11"/>
      <c r="BI337" s="11"/>
      <c r="BJ337" s="11"/>
      <c r="BK337" s="11"/>
      <c r="BL337" s="11"/>
      <c r="BM337" s="11"/>
      <c r="BN337" s="11"/>
    </row>
    <row r="338" ht="13.5" customHeight="1">
      <c r="A338" s="11"/>
      <c r="B338" s="11"/>
      <c r="C338" s="43"/>
      <c r="D338" s="11"/>
      <c r="E338" s="11"/>
      <c r="F338" s="11"/>
      <c r="G338" s="11"/>
      <c r="H338" s="11"/>
      <c r="I338" s="11"/>
      <c r="J338" s="11"/>
      <c r="K338" s="11"/>
      <c r="L338" s="11"/>
      <c r="M338" s="11"/>
      <c r="N338" s="11"/>
      <c r="O338" s="11"/>
      <c r="P338" s="11"/>
      <c r="Q338" s="32"/>
      <c r="R338" s="32"/>
      <c r="S338" s="11"/>
      <c r="T338" s="11"/>
      <c r="U338" s="32"/>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c r="BE338" s="11"/>
      <c r="BF338" s="11"/>
      <c r="BG338" s="11"/>
      <c r="BH338" s="11"/>
      <c r="BI338" s="11"/>
      <c r="BJ338" s="11"/>
      <c r="BK338" s="11"/>
      <c r="BL338" s="11"/>
      <c r="BM338" s="11"/>
      <c r="BN338" s="11"/>
    </row>
    <row r="339" ht="13.5" customHeight="1">
      <c r="A339" s="11"/>
      <c r="B339" s="11"/>
      <c r="C339" s="43"/>
      <c r="D339" s="11"/>
      <c r="E339" s="11"/>
      <c r="F339" s="11"/>
      <c r="G339" s="11"/>
      <c r="H339" s="11"/>
      <c r="I339" s="11"/>
      <c r="J339" s="11"/>
      <c r="K339" s="11"/>
      <c r="L339" s="11"/>
      <c r="M339" s="11"/>
      <c r="N339" s="11"/>
      <c r="O339" s="11"/>
      <c r="P339" s="11"/>
      <c r="Q339" s="32"/>
      <c r="R339" s="32"/>
      <c r="S339" s="11"/>
      <c r="T339" s="11"/>
      <c r="U339" s="32"/>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1"/>
      <c r="BN339" s="11"/>
    </row>
    <row r="340" ht="13.5" customHeight="1">
      <c r="A340" s="11"/>
      <c r="B340" s="11"/>
      <c r="C340" s="43"/>
      <c r="D340" s="11"/>
      <c r="E340" s="11"/>
      <c r="F340" s="11"/>
      <c r="G340" s="11"/>
      <c r="H340" s="11"/>
      <c r="I340" s="11"/>
      <c r="J340" s="11"/>
      <c r="K340" s="11"/>
      <c r="L340" s="11"/>
      <c r="M340" s="11"/>
      <c r="N340" s="11"/>
      <c r="O340" s="11"/>
      <c r="P340" s="11"/>
      <c r="Q340" s="32"/>
      <c r="R340" s="32"/>
      <c r="S340" s="11"/>
      <c r="T340" s="11"/>
      <c r="U340" s="32"/>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c r="BE340" s="11"/>
      <c r="BF340" s="11"/>
      <c r="BG340" s="11"/>
      <c r="BH340" s="11"/>
      <c r="BI340" s="11"/>
      <c r="BJ340" s="11"/>
      <c r="BK340" s="11"/>
      <c r="BL340" s="11"/>
      <c r="BM340" s="11"/>
      <c r="BN340" s="11"/>
    </row>
    <row r="341" ht="13.5" customHeight="1">
      <c r="A341" s="11"/>
      <c r="B341" s="11"/>
      <c r="C341" s="43"/>
      <c r="D341" s="11"/>
      <c r="E341" s="11"/>
      <c r="F341" s="11"/>
      <c r="G341" s="11"/>
      <c r="H341" s="11"/>
      <c r="I341" s="11"/>
      <c r="J341" s="11"/>
      <c r="K341" s="11"/>
      <c r="L341" s="11"/>
      <c r="M341" s="11"/>
      <c r="N341" s="11"/>
      <c r="O341" s="11"/>
      <c r="P341" s="11"/>
      <c r="Q341" s="32"/>
      <c r="R341" s="32"/>
      <c r="S341" s="11"/>
      <c r="T341" s="11"/>
      <c r="U341" s="32"/>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c r="BE341" s="11"/>
      <c r="BF341" s="11"/>
      <c r="BG341" s="11"/>
      <c r="BH341" s="11"/>
      <c r="BI341" s="11"/>
      <c r="BJ341" s="11"/>
      <c r="BK341" s="11"/>
      <c r="BL341" s="11"/>
      <c r="BM341" s="11"/>
      <c r="BN341" s="11"/>
    </row>
    <row r="342" ht="13.5" customHeight="1">
      <c r="A342" s="11"/>
      <c r="B342" s="11"/>
      <c r="C342" s="43"/>
      <c r="D342" s="11"/>
      <c r="E342" s="11"/>
      <c r="F342" s="11"/>
      <c r="G342" s="11"/>
      <c r="H342" s="11"/>
      <c r="I342" s="11"/>
      <c r="J342" s="11"/>
      <c r="K342" s="11"/>
      <c r="L342" s="11"/>
      <c r="M342" s="11"/>
      <c r="N342" s="11"/>
      <c r="O342" s="11"/>
      <c r="P342" s="11"/>
      <c r="Q342" s="32"/>
      <c r="R342" s="32"/>
      <c r="S342" s="11"/>
      <c r="T342" s="11"/>
      <c r="U342" s="32"/>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c r="BE342" s="11"/>
      <c r="BF342" s="11"/>
      <c r="BG342" s="11"/>
      <c r="BH342" s="11"/>
      <c r="BI342" s="11"/>
      <c r="BJ342" s="11"/>
      <c r="BK342" s="11"/>
      <c r="BL342" s="11"/>
      <c r="BM342" s="11"/>
      <c r="BN342" s="11"/>
    </row>
    <row r="343" ht="13.5" customHeight="1">
      <c r="A343" s="11"/>
      <c r="B343" s="11"/>
      <c r="C343" s="43"/>
      <c r="D343" s="11"/>
      <c r="E343" s="11"/>
      <c r="F343" s="11"/>
      <c r="G343" s="11"/>
      <c r="H343" s="11"/>
      <c r="I343" s="11"/>
      <c r="J343" s="11"/>
      <c r="K343" s="11"/>
      <c r="L343" s="11"/>
      <c r="M343" s="11"/>
      <c r="N343" s="11"/>
      <c r="O343" s="11"/>
      <c r="P343" s="11"/>
      <c r="Q343" s="32"/>
      <c r="R343" s="32"/>
      <c r="S343" s="11"/>
      <c r="T343" s="11"/>
      <c r="U343" s="32"/>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c r="BE343" s="11"/>
      <c r="BF343" s="11"/>
      <c r="BG343" s="11"/>
      <c r="BH343" s="11"/>
      <c r="BI343" s="11"/>
      <c r="BJ343" s="11"/>
      <c r="BK343" s="11"/>
      <c r="BL343" s="11"/>
      <c r="BM343" s="11"/>
      <c r="BN343" s="11"/>
    </row>
    <row r="344" ht="13.5" customHeight="1">
      <c r="A344" s="11"/>
      <c r="B344" s="11"/>
      <c r="C344" s="43"/>
      <c r="D344" s="11"/>
      <c r="E344" s="11"/>
      <c r="F344" s="11"/>
      <c r="G344" s="11"/>
      <c r="H344" s="11"/>
      <c r="I344" s="11"/>
      <c r="J344" s="11"/>
      <c r="K344" s="11"/>
      <c r="L344" s="11"/>
      <c r="M344" s="11"/>
      <c r="N344" s="11"/>
      <c r="O344" s="11"/>
      <c r="P344" s="11"/>
      <c r="Q344" s="32"/>
      <c r="R344" s="32"/>
      <c r="S344" s="11"/>
      <c r="T344" s="11"/>
      <c r="U344" s="32"/>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c r="BE344" s="11"/>
      <c r="BF344" s="11"/>
      <c r="BG344" s="11"/>
      <c r="BH344" s="11"/>
      <c r="BI344" s="11"/>
      <c r="BJ344" s="11"/>
      <c r="BK344" s="11"/>
      <c r="BL344" s="11"/>
      <c r="BM344" s="11"/>
      <c r="BN344" s="11"/>
    </row>
    <row r="345" ht="13.5" customHeight="1">
      <c r="A345" s="11"/>
      <c r="B345" s="11"/>
      <c r="C345" s="43"/>
      <c r="D345" s="11"/>
      <c r="E345" s="11"/>
      <c r="F345" s="11"/>
      <c r="G345" s="11"/>
      <c r="H345" s="11"/>
      <c r="I345" s="11"/>
      <c r="J345" s="11"/>
      <c r="K345" s="11"/>
      <c r="L345" s="11"/>
      <c r="M345" s="11"/>
      <c r="N345" s="11"/>
      <c r="O345" s="11"/>
      <c r="P345" s="11"/>
      <c r="Q345" s="32"/>
      <c r="R345" s="32"/>
      <c r="S345" s="11"/>
      <c r="T345" s="11"/>
      <c r="U345" s="32"/>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c r="BE345" s="11"/>
      <c r="BF345" s="11"/>
      <c r="BG345" s="11"/>
      <c r="BH345" s="11"/>
      <c r="BI345" s="11"/>
      <c r="BJ345" s="11"/>
      <c r="BK345" s="11"/>
      <c r="BL345" s="11"/>
      <c r="BM345" s="11"/>
      <c r="BN345" s="11"/>
    </row>
    <row r="346" ht="13.5" customHeight="1">
      <c r="A346" s="11"/>
      <c r="B346" s="11"/>
      <c r="C346" s="43"/>
      <c r="D346" s="11"/>
      <c r="E346" s="11"/>
      <c r="F346" s="11"/>
      <c r="G346" s="11"/>
      <c r="H346" s="11"/>
      <c r="I346" s="11"/>
      <c r="J346" s="11"/>
      <c r="K346" s="11"/>
      <c r="L346" s="11"/>
      <c r="M346" s="11"/>
      <c r="N346" s="11"/>
      <c r="O346" s="11"/>
      <c r="P346" s="11"/>
      <c r="Q346" s="32"/>
      <c r="R346" s="32"/>
      <c r="S346" s="11"/>
      <c r="T346" s="11"/>
      <c r="U346" s="32"/>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1"/>
      <c r="BI346" s="11"/>
      <c r="BJ346" s="11"/>
      <c r="BK346" s="11"/>
      <c r="BL346" s="11"/>
      <c r="BM346" s="11"/>
      <c r="BN346" s="11"/>
    </row>
    <row r="347" ht="13.5" customHeight="1">
      <c r="A347" s="11"/>
      <c r="B347" s="11"/>
      <c r="C347" s="43"/>
      <c r="D347" s="11"/>
      <c r="E347" s="11"/>
      <c r="F347" s="11"/>
      <c r="G347" s="11"/>
      <c r="H347" s="11"/>
      <c r="I347" s="11"/>
      <c r="J347" s="11"/>
      <c r="K347" s="11"/>
      <c r="L347" s="11"/>
      <c r="M347" s="11"/>
      <c r="N347" s="11"/>
      <c r="O347" s="11"/>
      <c r="P347" s="11"/>
      <c r="Q347" s="32"/>
      <c r="R347" s="32"/>
      <c r="S347" s="11"/>
      <c r="T347" s="11"/>
      <c r="U347" s="32"/>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c r="BE347" s="11"/>
      <c r="BF347" s="11"/>
      <c r="BG347" s="11"/>
      <c r="BH347" s="11"/>
      <c r="BI347" s="11"/>
      <c r="BJ347" s="11"/>
      <c r="BK347" s="11"/>
      <c r="BL347" s="11"/>
      <c r="BM347" s="11"/>
      <c r="BN347" s="11"/>
    </row>
    <row r="348" ht="13.5" customHeight="1">
      <c r="A348" s="11"/>
      <c r="B348" s="11"/>
      <c r="C348" s="43"/>
      <c r="D348" s="11"/>
      <c r="E348" s="11"/>
      <c r="F348" s="11"/>
      <c r="G348" s="11"/>
      <c r="H348" s="11"/>
      <c r="I348" s="11"/>
      <c r="J348" s="11"/>
      <c r="K348" s="11"/>
      <c r="L348" s="11"/>
      <c r="M348" s="11"/>
      <c r="N348" s="11"/>
      <c r="O348" s="11"/>
      <c r="P348" s="11"/>
      <c r="Q348" s="32"/>
      <c r="R348" s="32"/>
      <c r="S348" s="11"/>
      <c r="T348" s="11"/>
      <c r="U348" s="32"/>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c r="BE348" s="11"/>
      <c r="BF348" s="11"/>
      <c r="BG348" s="11"/>
      <c r="BH348" s="11"/>
      <c r="BI348" s="11"/>
      <c r="BJ348" s="11"/>
      <c r="BK348" s="11"/>
      <c r="BL348" s="11"/>
      <c r="BM348" s="11"/>
      <c r="BN348" s="11"/>
    </row>
    <row r="349" ht="13.5" customHeight="1">
      <c r="A349" s="11"/>
      <c r="B349" s="11"/>
      <c r="C349" s="43"/>
      <c r="D349" s="11"/>
      <c r="E349" s="11"/>
      <c r="F349" s="11"/>
      <c r="G349" s="11"/>
      <c r="H349" s="11"/>
      <c r="I349" s="11"/>
      <c r="J349" s="11"/>
      <c r="K349" s="11"/>
      <c r="L349" s="11"/>
      <c r="M349" s="11"/>
      <c r="N349" s="11"/>
      <c r="O349" s="11"/>
      <c r="P349" s="11"/>
      <c r="Q349" s="32"/>
      <c r="R349" s="32"/>
      <c r="S349" s="11"/>
      <c r="T349" s="11"/>
      <c r="U349" s="32"/>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c r="BE349" s="11"/>
      <c r="BF349" s="11"/>
      <c r="BG349" s="11"/>
      <c r="BH349" s="11"/>
      <c r="BI349" s="11"/>
      <c r="BJ349" s="11"/>
      <c r="BK349" s="11"/>
      <c r="BL349" s="11"/>
      <c r="BM349" s="11"/>
      <c r="BN349" s="11"/>
    </row>
    <row r="350" ht="13.5" customHeight="1">
      <c r="A350" s="11"/>
      <c r="B350" s="11"/>
      <c r="C350" s="43"/>
      <c r="D350" s="11"/>
      <c r="E350" s="11"/>
      <c r="F350" s="11"/>
      <c r="G350" s="11"/>
      <c r="H350" s="11"/>
      <c r="I350" s="11"/>
      <c r="J350" s="11"/>
      <c r="K350" s="11"/>
      <c r="L350" s="11"/>
      <c r="M350" s="11"/>
      <c r="N350" s="11"/>
      <c r="O350" s="11"/>
      <c r="P350" s="11"/>
      <c r="Q350" s="32"/>
      <c r="R350" s="32"/>
      <c r="S350" s="11"/>
      <c r="T350" s="11"/>
      <c r="U350" s="32"/>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c r="BF350" s="11"/>
      <c r="BG350" s="11"/>
      <c r="BH350" s="11"/>
      <c r="BI350" s="11"/>
      <c r="BJ350" s="11"/>
      <c r="BK350" s="11"/>
      <c r="BL350" s="11"/>
      <c r="BM350" s="11"/>
      <c r="BN350" s="11"/>
    </row>
    <row r="351" ht="13.5" customHeight="1">
      <c r="A351" s="11"/>
      <c r="B351" s="11"/>
      <c r="C351" s="43"/>
      <c r="D351" s="11"/>
      <c r="E351" s="11"/>
      <c r="F351" s="11"/>
      <c r="G351" s="11"/>
      <c r="H351" s="11"/>
      <c r="I351" s="11"/>
      <c r="J351" s="11"/>
      <c r="K351" s="11"/>
      <c r="L351" s="11"/>
      <c r="M351" s="11"/>
      <c r="N351" s="11"/>
      <c r="O351" s="11"/>
      <c r="P351" s="11"/>
      <c r="Q351" s="32"/>
      <c r="R351" s="32"/>
      <c r="S351" s="11"/>
      <c r="T351" s="11"/>
      <c r="U351" s="32"/>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c r="BE351" s="11"/>
      <c r="BF351" s="11"/>
      <c r="BG351" s="11"/>
      <c r="BH351" s="11"/>
      <c r="BI351" s="11"/>
      <c r="BJ351" s="11"/>
      <c r="BK351" s="11"/>
      <c r="BL351" s="11"/>
      <c r="BM351" s="11"/>
      <c r="BN351" s="11"/>
    </row>
    <row r="352" ht="13.5" customHeight="1">
      <c r="A352" s="11"/>
      <c r="B352" s="11"/>
      <c r="C352" s="43"/>
      <c r="D352" s="11"/>
      <c r="E352" s="11"/>
      <c r="F352" s="11"/>
      <c r="G352" s="11"/>
      <c r="H352" s="11"/>
      <c r="I352" s="11"/>
      <c r="J352" s="11"/>
      <c r="K352" s="11"/>
      <c r="L352" s="11"/>
      <c r="M352" s="11"/>
      <c r="N352" s="11"/>
      <c r="O352" s="11"/>
      <c r="P352" s="11"/>
      <c r="Q352" s="32"/>
      <c r="R352" s="32"/>
      <c r="S352" s="11"/>
      <c r="T352" s="11"/>
      <c r="U352" s="32"/>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c r="BE352" s="11"/>
      <c r="BF352" s="11"/>
      <c r="BG352" s="11"/>
      <c r="BH352" s="11"/>
      <c r="BI352" s="11"/>
      <c r="BJ352" s="11"/>
      <c r="BK352" s="11"/>
      <c r="BL352" s="11"/>
      <c r="BM352" s="11"/>
      <c r="BN352" s="11"/>
    </row>
    <row r="353" ht="13.5" customHeight="1">
      <c r="A353" s="11"/>
      <c r="B353" s="11"/>
      <c r="C353" s="43"/>
      <c r="D353" s="11"/>
      <c r="E353" s="11"/>
      <c r="F353" s="11"/>
      <c r="G353" s="11"/>
      <c r="H353" s="11"/>
      <c r="I353" s="11"/>
      <c r="J353" s="11"/>
      <c r="K353" s="11"/>
      <c r="L353" s="11"/>
      <c r="M353" s="11"/>
      <c r="N353" s="11"/>
      <c r="O353" s="11"/>
      <c r="P353" s="11"/>
      <c r="Q353" s="32"/>
      <c r="R353" s="32"/>
      <c r="S353" s="11"/>
      <c r="T353" s="11"/>
      <c r="U353" s="32"/>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row>
    <row r="354" ht="13.5" customHeight="1">
      <c r="A354" s="11"/>
      <c r="B354" s="11"/>
      <c r="C354" s="43"/>
      <c r="D354" s="11"/>
      <c r="E354" s="11"/>
      <c r="F354" s="11"/>
      <c r="G354" s="11"/>
      <c r="H354" s="11"/>
      <c r="I354" s="11"/>
      <c r="J354" s="11"/>
      <c r="K354" s="11"/>
      <c r="L354" s="11"/>
      <c r="M354" s="11"/>
      <c r="N354" s="11"/>
      <c r="O354" s="11"/>
      <c r="P354" s="11"/>
      <c r="Q354" s="32"/>
      <c r="R354" s="32"/>
      <c r="S354" s="11"/>
      <c r="T354" s="11"/>
      <c r="U354" s="32"/>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c r="BE354" s="11"/>
      <c r="BF354" s="11"/>
      <c r="BG354" s="11"/>
      <c r="BH354" s="11"/>
      <c r="BI354" s="11"/>
      <c r="BJ354" s="11"/>
      <c r="BK354" s="11"/>
      <c r="BL354" s="11"/>
      <c r="BM354" s="11"/>
      <c r="BN354" s="11"/>
    </row>
    <row r="355" ht="13.5" customHeight="1">
      <c r="A355" s="11"/>
      <c r="B355" s="11"/>
      <c r="C355" s="43"/>
      <c r="D355" s="11"/>
      <c r="E355" s="11"/>
      <c r="F355" s="11"/>
      <c r="G355" s="11"/>
      <c r="H355" s="11"/>
      <c r="I355" s="11"/>
      <c r="J355" s="11"/>
      <c r="K355" s="11"/>
      <c r="L355" s="11"/>
      <c r="M355" s="11"/>
      <c r="N355" s="11"/>
      <c r="O355" s="11"/>
      <c r="P355" s="11"/>
      <c r="Q355" s="32"/>
      <c r="R355" s="32"/>
      <c r="S355" s="11"/>
      <c r="T355" s="11"/>
      <c r="U355" s="32"/>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c r="BE355" s="11"/>
      <c r="BF355" s="11"/>
      <c r="BG355" s="11"/>
      <c r="BH355" s="11"/>
      <c r="BI355" s="11"/>
      <c r="BJ355" s="11"/>
      <c r="BK355" s="11"/>
      <c r="BL355" s="11"/>
      <c r="BM355" s="11"/>
      <c r="BN355" s="11"/>
    </row>
    <row r="356" ht="13.5" customHeight="1">
      <c r="A356" s="11"/>
      <c r="B356" s="11"/>
      <c r="C356" s="43"/>
      <c r="D356" s="11"/>
      <c r="E356" s="11"/>
      <c r="F356" s="11"/>
      <c r="G356" s="11"/>
      <c r="H356" s="11"/>
      <c r="I356" s="11"/>
      <c r="J356" s="11"/>
      <c r="K356" s="11"/>
      <c r="L356" s="11"/>
      <c r="M356" s="11"/>
      <c r="N356" s="11"/>
      <c r="O356" s="11"/>
      <c r="P356" s="11"/>
      <c r="Q356" s="32"/>
      <c r="R356" s="32"/>
      <c r="S356" s="11"/>
      <c r="T356" s="11"/>
      <c r="U356" s="32"/>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c r="BE356" s="11"/>
      <c r="BF356" s="11"/>
      <c r="BG356" s="11"/>
      <c r="BH356" s="11"/>
      <c r="BI356" s="11"/>
      <c r="BJ356" s="11"/>
      <c r="BK356" s="11"/>
      <c r="BL356" s="11"/>
      <c r="BM356" s="11"/>
      <c r="BN356" s="11"/>
    </row>
    <row r="357" ht="13.5" customHeight="1">
      <c r="A357" s="11"/>
      <c r="B357" s="11"/>
      <c r="C357" s="43"/>
      <c r="D357" s="11"/>
      <c r="E357" s="11"/>
      <c r="F357" s="11"/>
      <c r="G357" s="11"/>
      <c r="H357" s="11"/>
      <c r="I357" s="11"/>
      <c r="J357" s="11"/>
      <c r="K357" s="11"/>
      <c r="L357" s="11"/>
      <c r="M357" s="11"/>
      <c r="N357" s="11"/>
      <c r="O357" s="11"/>
      <c r="P357" s="11"/>
      <c r="Q357" s="32"/>
      <c r="R357" s="32"/>
      <c r="S357" s="11"/>
      <c r="T357" s="11"/>
      <c r="U357" s="32"/>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c r="BE357" s="11"/>
      <c r="BF357" s="11"/>
      <c r="BG357" s="11"/>
      <c r="BH357" s="11"/>
      <c r="BI357" s="11"/>
      <c r="BJ357" s="11"/>
      <c r="BK357" s="11"/>
      <c r="BL357" s="11"/>
      <c r="BM357" s="11"/>
      <c r="BN357" s="11"/>
    </row>
    <row r="358" ht="13.5" customHeight="1">
      <c r="A358" s="11"/>
      <c r="B358" s="11"/>
      <c r="C358" s="43"/>
      <c r="D358" s="11"/>
      <c r="E358" s="11"/>
      <c r="F358" s="11"/>
      <c r="G358" s="11"/>
      <c r="H358" s="11"/>
      <c r="I358" s="11"/>
      <c r="J358" s="11"/>
      <c r="K358" s="11"/>
      <c r="L358" s="11"/>
      <c r="M358" s="11"/>
      <c r="N358" s="11"/>
      <c r="O358" s="11"/>
      <c r="P358" s="11"/>
      <c r="Q358" s="32"/>
      <c r="R358" s="32"/>
      <c r="S358" s="11"/>
      <c r="T358" s="11"/>
      <c r="U358" s="32"/>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c r="BE358" s="11"/>
      <c r="BF358" s="11"/>
      <c r="BG358" s="11"/>
      <c r="BH358" s="11"/>
      <c r="BI358" s="11"/>
      <c r="BJ358" s="11"/>
      <c r="BK358" s="11"/>
      <c r="BL358" s="11"/>
      <c r="BM358" s="11"/>
      <c r="BN358" s="11"/>
    </row>
    <row r="359" ht="13.5" customHeight="1">
      <c r="A359" s="11"/>
      <c r="B359" s="11"/>
      <c r="C359" s="43"/>
      <c r="D359" s="11"/>
      <c r="E359" s="11"/>
      <c r="F359" s="11"/>
      <c r="G359" s="11"/>
      <c r="H359" s="11"/>
      <c r="I359" s="11"/>
      <c r="J359" s="11"/>
      <c r="K359" s="11"/>
      <c r="L359" s="11"/>
      <c r="M359" s="11"/>
      <c r="N359" s="11"/>
      <c r="O359" s="11"/>
      <c r="P359" s="11"/>
      <c r="Q359" s="32"/>
      <c r="R359" s="32"/>
      <c r="S359" s="11"/>
      <c r="T359" s="11"/>
      <c r="U359" s="32"/>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c r="BE359" s="11"/>
      <c r="BF359" s="11"/>
      <c r="BG359" s="11"/>
      <c r="BH359" s="11"/>
      <c r="BI359" s="11"/>
      <c r="BJ359" s="11"/>
      <c r="BK359" s="11"/>
      <c r="BL359" s="11"/>
      <c r="BM359" s="11"/>
      <c r="BN359" s="11"/>
    </row>
    <row r="360" ht="13.5" customHeight="1">
      <c r="A360" s="11"/>
      <c r="B360" s="11"/>
      <c r="C360" s="43"/>
      <c r="D360" s="11"/>
      <c r="E360" s="11"/>
      <c r="F360" s="11"/>
      <c r="G360" s="11"/>
      <c r="H360" s="11"/>
      <c r="I360" s="11"/>
      <c r="J360" s="11"/>
      <c r="K360" s="11"/>
      <c r="L360" s="11"/>
      <c r="M360" s="11"/>
      <c r="N360" s="11"/>
      <c r="O360" s="11"/>
      <c r="P360" s="11"/>
      <c r="Q360" s="32"/>
      <c r="R360" s="32"/>
      <c r="S360" s="11"/>
      <c r="T360" s="11"/>
      <c r="U360" s="32"/>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11"/>
      <c r="BH360" s="11"/>
      <c r="BI360" s="11"/>
      <c r="BJ360" s="11"/>
      <c r="BK360" s="11"/>
      <c r="BL360" s="11"/>
      <c r="BM360" s="11"/>
      <c r="BN360" s="11"/>
    </row>
    <row r="361" ht="13.5" customHeight="1">
      <c r="A361" s="11"/>
      <c r="B361" s="11"/>
      <c r="C361" s="43"/>
      <c r="D361" s="11"/>
      <c r="E361" s="11"/>
      <c r="F361" s="11"/>
      <c r="G361" s="11"/>
      <c r="H361" s="11"/>
      <c r="I361" s="11"/>
      <c r="J361" s="11"/>
      <c r="K361" s="11"/>
      <c r="L361" s="11"/>
      <c r="M361" s="11"/>
      <c r="N361" s="11"/>
      <c r="O361" s="11"/>
      <c r="P361" s="11"/>
      <c r="Q361" s="32"/>
      <c r="R361" s="32"/>
      <c r="S361" s="11"/>
      <c r="T361" s="11"/>
      <c r="U361" s="32"/>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c r="BE361" s="11"/>
      <c r="BF361" s="11"/>
      <c r="BG361" s="11"/>
      <c r="BH361" s="11"/>
      <c r="BI361" s="11"/>
      <c r="BJ361" s="11"/>
      <c r="BK361" s="11"/>
      <c r="BL361" s="11"/>
      <c r="BM361" s="11"/>
      <c r="BN361" s="11"/>
    </row>
    <row r="362" ht="13.5" customHeight="1">
      <c r="A362" s="11"/>
      <c r="B362" s="11"/>
      <c r="C362" s="43"/>
      <c r="D362" s="11"/>
      <c r="E362" s="11"/>
      <c r="F362" s="11"/>
      <c r="G362" s="11"/>
      <c r="H362" s="11"/>
      <c r="I362" s="11"/>
      <c r="J362" s="11"/>
      <c r="K362" s="11"/>
      <c r="L362" s="11"/>
      <c r="M362" s="11"/>
      <c r="N362" s="11"/>
      <c r="O362" s="11"/>
      <c r="P362" s="11"/>
      <c r="Q362" s="32"/>
      <c r="R362" s="32"/>
      <c r="S362" s="11"/>
      <c r="T362" s="11"/>
      <c r="U362" s="32"/>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c r="BE362" s="11"/>
      <c r="BF362" s="11"/>
      <c r="BG362" s="11"/>
      <c r="BH362" s="11"/>
      <c r="BI362" s="11"/>
      <c r="BJ362" s="11"/>
      <c r="BK362" s="11"/>
      <c r="BL362" s="11"/>
      <c r="BM362" s="11"/>
      <c r="BN362" s="11"/>
    </row>
    <row r="363" ht="13.5" customHeight="1">
      <c r="A363" s="11"/>
      <c r="B363" s="11"/>
      <c r="C363" s="43"/>
      <c r="D363" s="11"/>
      <c r="E363" s="11"/>
      <c r="F363" s="11"/>
      <c r="G363" s="11"/>
      <c r="H363" s="11"/>
      <c r="I363" s="11"/>
      <c r="J363" s="11"/>
      <c r="K363" s="11"/>
      <c r="L363" s="11"/>
      <c r="M363" s="11"/>
      <c r="N363" s="11"/>
      <c r="O363" s="11"/>
      <c r="P363" s="11"/>
      <c r="Q363" s="32"/>
      <c r="R363" s="32"/>
      <c r="S363" s="11"/>
      <c r="T363" s="11"/>
      <c r="U363" s="32"/>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c r="BE363" s="11"/>
      <c r="BF363" s="11"/>
      <c r="BG363" s="11"/>
      <c r="BH363" s="11"/>
      <c r="BI363" s="11"/>
      <c r="BJ363" s="11"/>
      <c r="BK363" s="11"/>
      <c r="BL363" s="11"/>
      <c r="BM363" s="11"/>
      <c r="BN363" s="11"/>
    </row>
    <row r="364" ht="13.5" customHeight="1">
      <c r="A364" s="11"/>
      <c r="B364" s="11"/>
      <c r="C364" s="43"/>
      <c r="D364" s="11"/>
      <c r="E364" s="11"/>
      <c r="F364" s="11"/>
      <c r="G364" s="11"/>
      <c r="H364" s="11"/>
      <c r="I364" s="11"/>
      <c r="J364" s="11"/>
      <c r="K364" s="11"/>
      <c r="L364" s="11"/>
      <c r="M364" s="11"/>
      <c r="N364" s="11"/>
      <c r="O364" s="11"/>
      <c r="P364" s="11"/>
      <c r="Q364" s="32"/>
      <c r="R364" s="32"/>
      <c r="S364" s="11"/>
      <c r="T364" s="11"/>
      <c r="U364" s="32"/>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c r="BE364" s="11"/>
      <c r="BF364" s="11"/>
      <c r="BG364" s="11"/>
      <c r="BH364" s="11"/>
      <c r="BI364" s="11"/>
      <c r="BJ364" s="11"/>
      <c r="BK364" s="11"/>
      <c r="BL364" s="11"/>
      <c r="BM364" s="11"/>
      <c r="BN364" s="11"/>
    </row>
    <row r="365" ht="13.5" customHeight="1">
      <c r="A365" s="11"/>
      <c r="B365" s="11"/>
      <c r="C365" s="43"/>
      <c r="D365" s="11"/>
      <c r="E365" s="11"/>
      <c r="F365" s="11"/>
      <c r="G365" s="11"/>
      <c r="H365" s="11"/>
      <c r="I365" s="11"/>
      <c r="J365" s="11"/>
      <c r="K365" s="11"/>
      <c r="L365" s="11"/>
      <c r="M365" s="11"/>
      <c r="N365" s="11"/>
      <c r="O365" s="11"/>
      <c r="P365" s="11"/>
      <c r="Q365" s="32"/>
      <c r="R365" s="32"/>
      <c r="S365" s="11"/>
      <c r="T365" s="11"/>
      <c r="U365" s="32"/>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c r="BE365" s="11"/>
      <c r="BF365" s="11"/>
      <c r="BG365" s="11"/>
      <c r="BH365" s="11"/>
      <c r="BI365" s="11"/>
      <c r="BJ365" s="11"/>
      <c r="BK365" s="11"/>
      <c r="BL365" s="11"/>
      <c r="BM365" s="11"/>
      <c r="BN365" s="11"/>
    </row>
    <row r="366" ht="13.5" customHeight="1">
      <c r="A366" s="11"/>
      <c r="B366" s="11"/>
      <c r="C366" s="43"/>
      <c r="D366" s="11"/>
      <c r="E366" s="11"/>
      <c r="F366" s="11"/>
      <c r="G366" s="11"/>
      <c r="H366" s="11"/>
      <c r="I366" s="11"/>
      <c r="J366" s="11"/>
      <c r="K366" s="11"/>
      <c r="L366" s="11"/>
      <c r="M366" s="11"/>
      <c r="N366" s="11"/>
      <c r="O366" s="11"/>
      <c r="P366" s="11"/>
      <c r="Q366" s="32"/>
      <c r="R366" s="32"/>
      <c r="S366" s="11"/>
      <c r="T366" s="11"/>
      <c r="U366" s="32"/>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c r="BE366" s="11"/>
      <c r="BF366" s="11"/>
      <c r="BG366" s="11"/>
      <c r="BH366" s="11"/>
      <c r="BI366" s="11"/>
      <c r="BJ366" s="11"/>
      <c r="BK366" s="11"/>
      <c r="BL366" s="11"/>
      <c r="BM366" s="11"/>
      <c r="BN366" s="11"/>
    </row>
    <row r="367" ht="13.5" customHeight="1">
      <c r="A367" s="11"/>
      <c r="B367" s="11"/>
      <c r="C367" s="43"/>
      <c r="D367" s="11"/>
      <c r="E367" s="11"/>
      <c r="F367" s="11"/>
      <c r="G367" s="11"/>
      <c r="H367" s="11"/>
      <c r="I367" s="11"/>
      <c r="J367" s="11"/>
      <c r="K367" s="11"/>
      <c r="L367" s="11"/>
      <c r="M367" s="11"/>
      <c r="N367" s="11"/>
      <c r="O367" s="11"/>
      <c r="P367" s="11"/>
      <c r="Q367" s="32"/>
      <c r="R367" s="32"/>
      <c r="S367" s="11"/>
      <c r="T367" s="11"/>
      <c r="U367" s="32"/>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row>
    <row r="368" ht="13.5" customHeight="1">
      <c r="A368" s="11"/>
      <c r="B368" s="11"/>
      <c r="C368" s="43"/>
      <c r="D368" s="11"/>
      <c r="E368" s="11"/>
      <c r="F368" s="11"/>
      <c r="G368" s="11"/>
      <c r="H368" s="11"/>
      <c r="I368" s="11"/>
      <c r="J368" s="11"/>
      <c r="K368" s="11"/>
      <c r="L368" s="11"/>
      <c r="M368" s="11"/>
      <c r="N368" s="11"/>
      <c r="O368" s="11"/>
      <c r="P368" s="11"/>
      <c r="Q368" s="32"/>
      <c r="R368" s="32"/>
      <c r="S368" s="11"/>
      <c r="T368" s="11"/>
      <c r="U368" s="32"/>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c r="BE368" s="11"/>
      <c r="BF368" s="11"/>
      <c r="BG368" s="11"/>
      <c r="BH368" s="11"/>
      <c r="BI368" s="11"/>
      <c r="BJ368" s="11"/>
      <c r="BK368" s="11"/>
      <c r="BL368" s="11"/>
      <c r="BM368" s="11"/>
      <c r="BN368" s="11"/>
    </row>
    <row r="369" ht="13.5" customHeight="1">
      <c r="A369" s="11"/>
      <c r="B369" s="11"/>
      <c r="C369" s="43"/>
      <c r="D369" s="11"/>
      <c r="E369" s="11"/>
      <c r="F369" s="11"/>
      <c r="G369" s="11"/>
      <c r="H369" s="11"/>
      <c r="I369" s="11"/>
      <c r="J369" s="11"/>
      <c r="K369" s="11"/>
      <c r="L369" s="11"/>
      <c r="M369" s="11"/>
      <c r="N369" s="11"/>
      <c r="O369" s="11"/>
      <c r="P369" s="11"/>
      <c r="Q369" s="32"/>
      <c r="R369" s="32"/>
      <c r="S369" s="11"/>
      <c r="T369" s="11"/>
      <c r="U369" s="32"/>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c r="BE369" s="11"/>
      <c r="BF369" s="11"/>
      <c r="BG369" s="11"/>
      <c r="BH369" s="11"/>
      <c r="BI369" s="11"/>
      <c r="BJ369" s="11"/>
      <c r="BK369" s="11"/>
      <c r="BL369" s="11"/>
      <c r="BM369" s="11"/>
      <c r="BN369" s="11"/>
    </row>
    <row r="370" ht="13.5" customHeight="1">
      <c r="A370" s="11"/>
      <c r="B370" s="11"/>
      <c r="C370" s="43"/>
      <c r="D370" s="11"/>
      <c r="E370" s="11"/>
      <c r="F370" s="11"/>
      <c r="G370" s="11"/>
      <c r="H370" s="11"/>
      <c r="I370" s="11"/>
      <c r="J370" s="11"/>
      <c r="K370" s="11"/>
      <c r="L370" s="11"/>
      <c r="M370" s="11"/>
      <c r="N370" s="11"/>
      <c r="O370" s="11"/>
      <c r="P370" s="11"/>
      <c r="Q370" s="32"/>
      <c r="R370" s="32"/>
      <c r="S370" s="11"/>
      <c r="T370" s="11"/>
      <c r="U370" s="32"/>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c r="BE370" s="11"/>
      <c r="BF370" s="11"/>
      <c r="BG370" s="11"/>
      <c r="BH370" s="11"/>
      <c r="BI370" s="11"/>
      <c r="BJ370" s="11"/>
      <c r="BK370" s="11"/>
      <c r="BL370" s="11"/>
      <c r="BM370" s="11"/>
      <c r="BN370" s="11"/>
    </row>
    <row r="371" ht="13.5" customHeight="1">
      <c r="A371" s="11"/>
      <c r="B371" s="11"/>
      <c r="C371" s="43"/>
      <c r="D371" s="11"/>
      <c r="E371" s="11"/>
      <c r="F371" s="11"/>
      <c r="G371" s="11"/>
      <c r="H371" s="11"/>
      <c r="I371" s="11"/>
      <c r="J371" s="11"/>
      <c r="K371" s="11"/>
      <c r="L371" s="11"/>
      <c r="M371" s="11"/>
      <c r="N371" s="11"/>
      <c r="O371" s="11"/>
      <c r="P371" s="11"/>
      <c r="Q371" s="32"/>
      <c r="R371" s="32"/>
      <c r="S371" s="11"/>
      <c r="T371" s="11"/>
      <c r="U371" s="32"/>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c r="BE371" s="11"/>
      <c r="BF371" s="11"/>
      <c r="BG371" s="11"/>
      <c r="BH371" s="11"/>
      <c r="BI371" s="11"/>
      <c r="BJ371" s="11"/>
      <c r="BK371" s="11"/>
      <c r="BL371" s="11"/>
      <c r="BM371" s="11"/>
      <c r="BN371" s="11"/>
    </row>
    <row r="372" ht="13.5" customHeight="1">
      <c r="A372" s="11"/>
      <c r="B372" s="11"/>
      <c r="C372" s="43"/>
      <c r="D372" s="11"/>
      <c r="E372" s="11"/>
      <c r="F372" s="11"/>
      <c r="G372" s="11"/>
      <c r="H372" s="11"/>
      <c r="I372" s="11"/>
      <c r="J372" s="11"/>
      <c r="K372" s="11"/>
      <c r="L372" s="11"/>
      <c r="M372" s="11"/>
      <c r="N372" s="11"/>
      <c r="O372" s="11"/>
      <c r="P372" s="11"/>
      <c r="Q372" s="32"/>
      <c r="R372" s="32"/>
      <c r="S372" s="11"/>
      <c r="T372" s="11"/>
      <c r="U372" s="32"/>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c r="BE372" s="11"/>
      <c r="BF372" s="11"/>
      <c r="BG372" s="11"/>
      <c r="BH372" s="11"/>
      <c r="BI372" s="11"/>
      <c r="BJ372" s="11"/>
      <c r="BK372" s="11"/>
      <c r="BL372" s="11"/>
      <c r="BM372" s="11"/>
      <c r="BN372" s="11"/>
    </row>
    <row r="373" ht="13.5" customHeight="1">
      <c r="A373" s="11"/>
      <c r="B373" s="11"/>
      <c r="C373" s="43"/>
      <c r="D373" s="11"/>
      <c r="E373" s="11"/>
      <c r="F373" s="11"/>
      <c r="G373" s="11"/>
      <c r="H373" s="11"/>
      <c r="I373" s="11"/>
      <c r="J373" s="11"/>
      <c r="K373" s="11"/>
      <c r="L373" s="11"/>
      <c r="M373" s="11"/>
      <c r="N373" s="11"/>
      <c r="O373" s="11"/>
      <c r="P373" s="11"/>
      <c r="Q373" s="32"/>
      <c r="R373" s="32"/>
      <c r="S373" s="11"/>
      <c r="T373" s="11"/>
      <c r="U373" s="32"/>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row>
    <row r="374" ht="13.5" customHeight="1">
      <c r="A374" s="11"/>
      <c r="B374" s="11"/>
      <c r="C374" s="43"/>
      <c r="D374" s="11"/>
      <c r="E374" s="11"/>
      <c r="F374" s="11"/>
      <c r="G374" s="11"/>
      <c r="H374" s="11"/>
      <c r="I374" s="11"/>
      <c r="J374" s="11"/>
      <c r="K374" s="11"/>
      <c r="L374" s="11"/>
      <c r="M374" s="11"/>
      <c r="N374" s="11"/>
      <c r="O374" s="11"/>
      <c r="P374" s="11"/>
      <c r="Q374" s="32"/>
      <c r="R374" s="32"/>
      <c r="S374" s="11"/>
      <c r="T374" s="11"/>
      <c r="U374" s="32"/>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c r="BE374" s="11"/>
      <c r="BF374" s="11"/>
      <c r="BG374" s="11"/>
      <c r="BH374" s="11"/>
      <c r="BI374" s="11"/>
      <c r="BJ374" s="11"/>
      <c r="BK374" s="11"/>
      <c r="BL374" s="11"/>
      <c r="BM374" s="11"/>
      <c r="BN374" s="11"/>
    </row>
    <row r="375" ht="13.5" customHeight="1">
      <c r="A375" s="11"/>
      <c r="B375" s="11"/>
      <c r="C375" s="43"/>
      <c r="D375" s="11"/>
      <c r="E375" s="11"/>
      <c r="F375" s="11"/>
      <c r="G375" s="11"/>
      <c r="H375" s="11"/>
      <c r="I375" s="11"/>
      <c r="J375" s="11"/>
      <c r="K375" s="11"/>
      <c r="L375" s="11"/>
      <c r="M375" s="11"/>
      <c r="N375" s="11"/>
      <c r="O375" s="11"/>
      <c r="P375" s="11"/>
      <c r="Q375" s="32"/>
      <c r="R375" s="32"/>
      <c r="S375" s="11"/>
      <c r="T375" s="11"/>
      <c r="U375" s="32"/>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c r="BE375" s="11"/>
      <c r="BF375" s="11"/>
      <c r="BG375" s="11"/>
      <c r="BH375" s="11"/>
      <c r="BI375" s="11"/>
      <c r="BJ375" s="11"/>
      <c r="BK375" s="11"/>
      <c r="BL375" s="11"/>
      <c r="BM375" s="11"/>
      <c r="BN375" s="11"/>
    </row>
    <row r="376" ht="13.5" customHeight="1">
      <c r="A376" s="11"/>
      <c r="B376" s="11"/>
      <c r="C376" s="43"/>
      <c r="D376" s="11"/>
      <c r="E376" s="11"/>
      <c r="F376" s="11"/>
      <c r="G376" s="11"/>
      <c r="H376" s="11"/>
      <c r="I376" s="11"/>
      <c r="J376" s="11"/>
      <c r="K376" s="11"/>
      <c r="L376" s="11"/>
      <c r="M376" s="11"/>
      <c r="N376" s="11"/>
      <c r="O376" s="11"/>
      <c r="P376" s="11"/>
      <c r="Q376" s="32"/>
      <c r="R376" s="32"/>
      <c r="S376" s="11"/>
      <c r="T376" s="11"/>
      <c r="U376" s="32"/>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c r="BE376" s="11"/>
      <c r="BF376" s="11"/>
      <c r="BG376" s="11"/>
      <c r="BH376" s="11"/>
      <c r="BI376" s="11"/>
      <c r="BJ376" s="11"/>
      <c r="BK376" s="11"/>
      <c r="BL376" s="11"/>
      <c r="BM376" s="11"/>
      <c r="BN376" s="11"/>
    </row>
    <row r="377" ht="13.5" customHeight="1">
      <c r="A377" s="11"/>
      <c r="B377" s="11"/>
      <c r="C377" s="43"/>
      <c r="D377" s="11"/>
      <c r="E377" s="11"/>
      <c r="F377" s="11"/>
      <c r="G377" s="11"/>
      <c r="H377" s="11"/>
      <c r="I377" s="11"/>
      <c r="J377" s="11"/>
      <c r="K377" s="11"/>
      <c r="L377" s="11"/>
      <c r="M377" s="11"/>
      <c r="N377" s="11"/>
      <c r="O377" s="11"/>
      <c r="P377" s="11"/>
      <c r="Q377" s="32"/>
      <c r="R377" s="32"/>
      <c r="S377" s="11"/>
      <c r="T377" s="11"/>
      <c r="U377" s="32"/>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c r="BE377" s="11"/>
      <c r="BF377" s="11"/>
      <c r="BG377" s="11"/>
      <c r="BH377" s="11"/>
      <c r="BI377" s="11"/>
      <c r="BJ377" s="11"/>
      <c r="BK377" s="11"/>
      <c r="BL377" s="11"/>
      <c r="BM377" s="11"/>
      <c r="BN377" s="11"/>
    </row>
    <row r="378" ht="13.5" customHeight="1">
      <c r="A378" s="11"/>
      <c r="B378" s="11"/>
      <c r="C378" s="43"/>
      <c r="D378" s="11"/>
      <c r="E378" s="11"/>
      <c r="F378" s="11"/>
      <c r="G378" s="11"/>
      <c r="H378" s="11"/>
      <c r="I378" s="11"/>
      <c r="J378" s="11"/>
      <c r="K378" s="11"/>
      <c r="L378" s="11"/>
      <c r="M378" s="11"/>
      <c r="N378" s="11"/>
      <c r="O378" s="11"/>
      <c r="P378" s="11"/>
      <c r="Q378" s="32"/>
      <c r="R378" s="32"/>
      <c r="S378" s="11"/>
      <c r="T378" s="11"/>
      <c r="U378" s="32"/>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c r="BE378" s="11"/>
      <c r="BF378" s="11"/>
      <c r="BG378" s="11"/>
      <c r="BH378" s="11"/>
      <c r="BI378" s="11"/>
      <c r="BJ378" s="11"/>
      <c r="BK378" s="11"/>
      <c r="BL378" s="11"/>
      <c r="BM378" s="11"/>
      <c r="BN378" s="11"/>
    </row>
    <row r="379" ht="13.5" customHeight="1">
      <c r="A379" s="11"/>
      <c r="B379" s="11"/>
      <c r="C379" s="43"/>
      <c r="D379" s="11"/>
      <c r="E379" s="11"/>
      <c r="F379" s="11"/>
      <c r="G379" s="11"/>
      <c r="H379" s="11"/>
      <c r="I379" s="11"/>
      <c r="J379" s="11"/>
      <c r="K379" s="11"/>
      <c r="L379" s="11"/>
      <c r="M379" s="11"/>
      <c r="N379" s="11"/>
      <c r="O379" s="11"/>
      <c r="P379" s="11"/>
      <c r="Q379" s="32"/>
      <c r="R379" s="32"/>
      <c r="S379" s="11"/>
      <c r="T379" s="11"/>
      <c r="U379" s="32"/>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c r="BF379" s="11"/>
      <c r="BG379" s="11"/>
      <c r="BH379" s="11"/>
      <c r="BI379" s="11"/>
      <c r="BJ379" s="11"/>
      <c r="BK379" s="11"/>
      <c r="BL379" s="11"/>
      <c r="BM379" s="11"/>
      <c r="BN379" s="11"/>
    </row>
    <row r="380" ht="13.5" customHeight="1">
      <c r="A380" s="11"/>
      <c r="B380" s="11"/>
      <c r="C380" s="43"/>
      <c r="D380" s="11"/>
      <c r="E380" s="11"/>
      <c r="F380" s="11"/>
      <c r="G380" s="11"/>
      <c r="H380" s="11"/>
      <c r="I380" s="11"/>
      <c r="J380" s="11"/>
      <c r="K380" s="11"/>
      <c r="L380" s="11"/>
      <c r="M380" s="11"/>
      <c r="N380" s="11"/>
      <c r="O380" s="11"/>
      <c r="P380" s="11"/>
      <c r="Q380" s="32"/>
      <c r="R380" s="32"/>
      <c r="S380" s="11"/>
      <c r="T380" s="11"/>
      <c r="U380" s="32"/>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c r="BE380" s="11"/>
      <c r="BF380" s="11"/>
      <c r="BG380" s="11"/>
      <c r="BH380" s="11"/>
      <c r="BI380" s="11"/>
      <c r="BJ380" s="11"/>
      <c r="BK380" s="11"/>
      <c r="BL380" s="11"/>
      <c r="BM380" s="11"/>
      <c r="BN380" s="11"/>
    </row>
    <row r="381" ht="13.5" customHeight="1">
      <c r="A381" s="11"/>
      <c r="B381" s="11"/>
      <c r="C381" s="43"/>
      <c r="D381" s="11"/>
      <c r="E381" s="11"/>
      <c r="F381" s="11"/>
      <c r="G381" s="11"/>
      <c r="H381" s="11"/>
      <c r="I381" s="11"/>
      <c r="J381" s="11"/>
      <c r="K381" s="11"/>
      <c r="L381" s="11"/>
      <c r="M381" s="11"/>
      <c r="N381" s="11"/>
      <c r="O381" s="11"/>
      <c r="P381" s="11"/>
      <c r="Q381" s="32"/>
      <c r="R381" s="32"/>
      <c r="S381" s="11"/>
      <c r="T381" s="11"/>
      <c r="U381" s="32"/>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c r="BE381" s="11"/>
      <c r="BF381" s="11"/>
      <c r="BG381" s="11"/>
      <c r="BH381" s="11"/>
      <c r="BI381" s="11"/>
      <c r="BJ381" s="11"/>
      <c r="BK381" s="11"/>
      <c r="BL381" s="11"/>
      <c r="BM381" s="11"/>
      <c r="BN381" s="11"/>
    </row>
    <row r="382" ht="13.5" customHeight="1">
      <c r="A382" s="11"/>
      <c r="B382" s="11"/>
      <c r="C382" s="43"/>
      <c r="D382" s="11"/>
      <c r="E382" s="11"/>
      <c r="F382" s="11"/>
      <c r="G382" s="11"/>
      <c r="H382" s="11"/>
      <c r="I382" s="11"/>
      <c r="J382" s="11"/>
      <c r="K382" s="11"/>
      <c r="L382" s="11"/>
      <c r="M382" s="11"/>
      <c r="N382" s="11"/>
      <c r="O382" s="11"/>
      <c r="P382" s="11"/>
      <c r="Q382" s="32"/>
      <c r="R382" s="32"/>
      <c r="S382" s="11"/>
      <c r="T382" s="11"/>
      <c r="U382" s="32"/>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c r="BE382" s="11"/>
      <c r="BF382" s="11"/>
      <c r="BG382" s="11"/>
      <c r="BH382" s="11"/>
      <c r="BI382" s="11"/>
      <c r="BJ382" s="11"/>
      <c r="BK382" s="11"/>
      <c r="BL382" s="11"/>
      <c r="BM382" s="11"/>
      <c r="BN382" s="11"/>
    </row>
    <row r="383" ht="13.5" customHeight="1">
      <c r="A383" s="11"/>
      <c r="B383" s="11"/>
      <c r="C383" s="43"/>
      <c r="D383" s="11"/>
      <c r="E383" s="11"/>
      <c r="F383" s="11"/>
      <c r="G383" s="11"/>
      <c r="H383" s="11"/>
      <c r="I383" s="11"/>
      <c r="J383" s="11"/>
      <c r="K383" s="11"/>
      <c r="L383" s="11"/>
      <c r="M383" s="11"/>
      <c r="N383" s="11"/>
      <c r="O383" s="11"/>
      <c r="P383" s="11"/>
      <c r="Q383" s="32"/>
      <c r="R383" s="32"/>
      <c r="S383" s="11"/>
      <c r="T383" s="11"/>
      <c r="U383" s="32"/>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c r="BE383" s="11"/>
      <c r="BF383" s="11"/>
      <c r="BG383" s="11"/>
      <c r="BH383" s="11"/>
      <c r="BI383" s="11"/>
      <c r="BJ383" s="11"/>
      <c r="BK383" s="11"/>
      <c r="BL383" s="11"/>
      <c r="BM383" s="11"/>
      <c r="BN383" s="11"/>
    </row>
    <row r="384" ht="13.5" customHeight="1">
      <c r="A384" s="11"/>
      <c r="B384" s="11"/>
      <c r="C384" s="43"/>
      <c r="D384" s="11"/>
      <c r="E384" s="11"/>
      <c r="F384" s="11"/>
      <c r="G384" s="11"/>
      <c r="H384" s="11"/>
      <c r="I384" s="11"/>
      <c r="J384" s="11"/>
      <c r="K384" s="11"/>
      <c r="L384" s="11"/>
      <c r="M384" s="11"/>
      <c r="N384" s="11"/>
      <c r="O384" s="11"/>
      <c r="P384" s="11"/>
      <c r="Q384" s="32"/>
      <c r="R384" s="32"/>
      <c r="S384" s="11"/>
      <c r="T384" s="11"/>
      <c r="U384" s="32"/>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c r="BE384" s="11"/>
      <c r="BF384" s="11"/>
      <c r="BG384" s="11"/>
      <c r="BH384" s="11"/>
      <c r="BI384" s="11"/>
      <c r="BJ384" s="11"/>
      <c r="BK384" s="11"/>
      <c r="BL384" s="11"/>
      <c r="BM384" s="11"/>
      <c r="BN384" s="11"/>
    </row>
    <row r="385" ht="13.5" customHeight="1">
      <c r="A385" s="11"/>
      <c r="B385" s="11"/>
      <c r="C385" s="43"/>
      <c r="D385" s="11"/>
      <c r="E385" s="11"/>
      <c r="F385" s="11"/>
      <c r="G385" s="11"/>
      <c r="H385" s="11"/>
      <c r="I385" s="11"/>
      <c r="J385" s="11"/>
      <c r="K385" s="11"/>
      <c r="L385" s="11"/>
      <c r="M385" s="11"/>
      <c r="N385" s="11"/>
      <c r="O385" s="11"/>
      <c r="P385" s="11"/>
      <c r="Q385" s="32"/>
      <c r="R385" s="32"/>
      <c r="S385" s="11"/>
      <c r="T385" s="11"/>
      <c r="U385" s="32"/>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c r="BF385" s="11"/>
      <c r="BG385" s="11"/>
      <c r="BH385" s="11"/>
      <c r="BI385" s="11"/>
      <c r="BJ385" s="11"/>
      <c r="BK385" s="11"/>
      <c r="BL385" s="11"/>
      <c r="BM385" s="11"/>
      <c r="BN385" s="11"/>
    </row>
    <row r="386" ht="13.5" customHeight="1">
      <c r="A386" s="11"/>
      <c r="B386" s="11"/>
      <c r="C386" s="43"/>
      <c r="D386" s="11"/>
      <c r="E386" s="11"/>
      <c r="F386" s="11"/>
      <c r="G386" s="11"/>
      <c r="H386" s="11"/>
      <c r="I386" s="11"/>
      <c r="J386" s="11"/>
      <c r="K386" s="11"/>
      <c r="L386" s="11"/>
      <c r="M386" s="11"/>
      <c r="N386" s="11"/>
      <c r="O386" s="11"/>
      <c r="P386" s="11"/>
      <c r="Q386" s="32"/>
      <c r="R386" s="32"/>
      <c r="S386" s="11"/>
      <c r="T386" s="11"/>
      <c r="U386" s="32"/>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c r="BE386" s="11"/>
      <c r="BF386" s="11"/>
      <c r="BG386" s="11"/>
      <c r="BH386" s="11"/>
      <c r="BI386" s="11"/>
      <c r="BJ386" s="11"/>
      <c r="BK386" s="11"/>
      <c r="BL386" s="11"/>
      <c r="BM386" s="11"/>
      <c r="BN386" s="11"/>
    </row>
    <row r="387" ht="13.5" customHeight="1">
      <c r="A387" s="11"/>
      <c r="B387" s="11"/>
      <c r="C387" s="43"/>
      <c r="D387" s="11"/>
      <c r="E387" s="11"/>
      <c r="F387" s="11"/>
      <c r="G387" s="11"/>
      <c r="H387" s="11"/>
      <c r="I387" s="11"/>
      <c r="J387" s="11"/>
      <c r="K387" s="11"/>
      <c r="L387" s="11"/>
      <c r="M387" s="11"/>
      <c r="N387" s="11"/>
      <c r="O387" s="11"/>
      <c r="P387" s="11"/>
      <c r="Q387" s="32"/>
      <c r="R387" s="32"/>
      <c r="S387" s="11"/>
      <c r="T387" s="11"/>
      <c r="U387" s="32"/>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c r="BE387" s="11"/>
      <c r="BF387" s="11"/>
      <c r="BG387" s="11"/>
      <c r="BH387" s="11"/>
      <c r="BI387" s="11"/>
      <c r="BJ387" s="11"/>
      <c r="BK387" s="11"/>
      <c r="BL387" s="11"/>
      <c r="BM387" s="11"/>
      <c r="BN387" s="11"/>
    </row>
    <row r="388" ht="13.5" customHeight="1">
      <c r="A388" s="11"/>
      <c r="B388" s="11"/>
      <c r="C388" s="43"/>
      <c r="D388" s="11"/>
      <c r="E388" s="11"/>
      <c r="F388" s="11"/>
      <c r="G388" s="11"/>
      <c r="H388" s="11"/>
      <c r="I388" s="11"/>
      <c r="J388" s="11"/>
      <c r="K388" s="11"/>
      <c r="L388" s="11"/>
      <c r="M388" s="11"/>
      <c r="N388" s="11"/>
      <c r="O388" s="11"/>
      <c r="P388" s="11"/>
      <c r="Q388" s="32"/>
      <c r="R388" s="32"/>
      <c r="S388" s="11"/>
      <c r="T388" s="11"/>
      <c r="U388" s="32"/>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c r="BE388" s="11"/>
      <c r="BF388" s="11"/>
      <c r="BG388" s="11"/>
      <c r="BH388" s="11"/>
      <c r="BI388" s="11"/>
      <c r="BJ388" s="11"/>
      <c r="BK388" s="11"/>
      <c r="BL388" s="11"/>
      <c r="BM388" s="11"/>
      <c r="BN388" s="11"/>
    </row>
    <row r="389" ht="13.5" customHeight="1">
      <c r="A389" s="11"/>
      <c r="B389" s="11"/>
      <c r="C389" s="43"/>
      <c r="D389" s="11"/>
      <c r="E389" s="11"/>
      <c r="F389" s="11"/>
      <c r="G389" s="11"/>
      <c r="H389" s="11"/>
      <c r="I389" s="11"/>
      <c r="J389" s="11"/>
      <c r="K389" s="11"/>
      <c r="L389" s="11"/>
      <c r="M389" s="11"/>
      <c r="N389" s="11"/>
      <c r="O389" s="11"/>
      <c r="P389" s="11"/>
      <c r="Q389" s="32"/>
      <c r="R389" s="32"/>
      <c r="S389" s="11"/>
      <c r="T389" s="11"/>
      <c r="U389" s="32"/>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c r="BE389" s="11"/>
      <c r="BF389" s="11"/>
      <c r="BG389" s="11"/>
      <c r="BH389" s="11"/>
      <c r="BI389" s="11"/>
      <c r="BJ389" s="11"/>
      <c r="BK389" s="11"/>
      <c r="BL389" s="11"/>
      <c r="BM389" s="11"/>
      <c r="BN389" s="11"/>
    </row>
    <row r="390" ht="13.5" customHeight="1">
      <c r="A390" s="11"/>
      <c r="B390" s="11"/>
      <c r="C390" s="43"/>
      <c r="D390" s="11"/>
      <c r="E390" s="11"/>
      <c r="F390" s="11"/>
      <c r="G390" s="11"/>
      <c r="H390" s="11"/>
      <c r="I390" s="11"/>
      <c r="J390" s="11"/>
      <c r="K390" s="11"/>
      <c r="L390" s="11"/>
      <c r="M390" s="11"/>
      <c r="N390" s="11"/>
      <c r="O390" s="11"/>
      <c r="P390" s="11"/>
      <c r="Q390" s="32"/>
      <c r="R390" s="32"/>
      <c r="S390" s="11"/>
      <c r="T390" s="11"/>
      <c r="U390" s="32"/>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c r="BE390" s="11"/>
      <c r="BF390" s="11"/>
      <c r="BG390" s="11"/>
      <c r="BH390" s="11"/>
      <c r="BI390" s="11"/>
      <c r="BJ390" s="11"/>
      <c r="BK390" s="11"/>
      <c r="BL390" s="11"/>
      <c r="BM390" s="11"/>
      <c r="BN390" s="11"/>
    </row>
    <row r="391" ht="13.5" customHeight="1">
      <c r="A391" s="11"/>
      <c r="B391" s="11"/>
      <c r="C391" s="43"/>
      <c r="D391" s="11"/>
      <c r="E391" s="11"/>
      <c r="F391" s="11"/>
      <c r="G391" s="11"/>
      <c r="H391" s="11"/>
      <c r="I391" s="11"/>
      <c r="J391" s="11"/>
      <c r="K391" s="11"/>
      <c r="L391" s="11"/>
      <c r="M391" s="11"/>
      <c r="N391" s="11"/>
      <c r="O391" s="11"/>
      <c r="P391" s="11"/>
      <c r="Q391" s="32"/>
      <c r="R391" s="32"/>
      <c r="S391" s="11"/>
      <c r="T391" s="11"/>
      <c r="U391" s="32"/>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c r="BF391" s="11"/>
      <c r="BG391" s="11"/>
      <c r="BH391" s="11"/>
      <c r="BI391" s="11"/>
      <c r="BJ391" s="11"/>
      <c r="BK391" s="11"/>
      <c r="BL391" s="11"/>
      <c r="BM391" s="11"/>
      <c r="BN391" s="11"/>
    </row>
    <row r="392" ht="13.5" customHeight="1">
      <c r="A392" s="11"/>
      <c r="B392" s="11"/>
      <c r="C392" s="43"/>
      <c r="D392" s="11"/>
      <c r="E392" s="11"/>
      <c r="F392" s="11"/>
      <c r="G392" s="11"/>
      <c r="H392" s="11"/>
      <c r="I392" s="11"/>
      <c r="J392" s="11"/>
      <c r="K392" s="11"/>
      <c r="L392" s="11"/>
      <c r="M392" s="11"/>
      <c r="N392" s="11"/>
      <c r="O392" s="11"/>
      <c r="P392" s="11"/>
      <c r="Q392" s="32"/>
      <c r="R392" s="32"/>
      <c r="S392" s="11"/>
      <c r="T392" s="11"/>
      <c r="U392" s="32"/>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c r="BE392" s="11"/>
      <c r="BF392" s="11"/>
      <c r="BG392" s="11"/>
      <c r="BH392" s="11"/>
      <c r="BI392" s="11"/>
      <c r="BJ392" s="11"/>
      <c r="BK392" s="11"/>
      <c r="BL392" s="11"/>
      <c r="BM392" s="11"/>
      <c r="BN392" s="11"/>
    </row>
    <row r="393" ht="13.5" customHeight="1">
      <c r="A393" s="11"/>
      <c r="B393" s="11"/>
      <c r="C393" s="43"/>
      <c r="D393" s="11"/>
      <c r="E393" s="11"/>
      <c r="F393" s="11"/>
      <c r="G393" s="11"/>
      <c r="H393" s="11"/>
      <c r="I393" s="11"/>
      <c r="J393" s="11"/>
      <c r="K393" s="11"/>
      <c r="L393" s="11"/>
      <c r="M393" s="11"/>
      <c r="N393" s="11"/>
      <c r="O393" s="11"/>
      <c r="P393" s="11"/>
      <c r="Q393" s="32"/>
      <c r="R393" s="32"/>
      <c r="S393" s="11"/>
      <c r="T393" s="11"/>
      <c r="U393" s="32"/>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c r="BE393" s="11"/>
      <c r="BF393" s="11"/>
      <c r="BG393" s="11"/>
      <c r="BH393" s="11"/>
      <c r="BI393" s="11"/>
      <c r="BJ393" s="11"/>
      <c r="BK393" s="11"/>
      <c r="BL393" s="11"/>
      <c r="BM393" s="11"/>
      <c r="BN393" s="11"/>
    </row>
    <row r="394" ht="13.5" customHeight="1">
      <c r="A394" s="11"/>
      <c r="B394" s="11"/>
      <c r="C394" s="43"/>
      <c r="D394" s="11"/>
      <c r="E394" s="11"/>
      <c r="F394" s="11"/>
      <c r="G394" s="11"/>
      <c r="H394" s="11"/>
      <c r="I394" s="11"/>
      <c r="J394" s="11"/>
      <c r="K394" s="11"/>
      <c r="L394" s="11"/>
      <c r="M394" s="11"/>
      <c r="N394" s="11"/>
      <c r="O394" s="11"/>
      <c r="P394" s="11"/>
      <c r="Q394" s="32"/>
      <c r="R394" s="32"/>
      <c r="S394" s="11"/>
      <c r="T394" s="11"/>
      <c r="U394" s="32"/>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c r="BE394" s="11"/>
      <c r="BF394" s="11"/>
      <c r="BG394" s="11"/>
      <c r="BH394" s="11"/>
      <c r="BI394" s="11"/>
      <c r="BJ394" s="11"/>
      <c r="BK394" s="11"/>
      <c r="BL394" s="11"/>
      <c r="BM394" s="11"/>
      <c r="BN394" s="11"/>
    </row>
    <row r="395" ht="13.5" customHeight="1">
      <c r="A395" s="11"/>
      <c r="B395" s="11"/>
      <c r="C395" s="43"/>
      <c r="D395" s="11"/>
      <c r="E395" s="11"/>
      <c r="F395" s="11"/>
      <c r="G395" s="11"/>
      <c r="H395" s="11"/>
      <c r="I395" s="11"/>
      <c r="J395" s="11"/>
      <c r="K395" s="11"/>
      <c r="L395" s="11"/>
      <c r="M395" s="11"/>
      <c r="N395" s="11"/>
      <c r="O395" s="11"/>
      <c r="P395" s="11"/>
      <c r="Q395" s="32"/>
      <c r="R395" s="32"/>
      <c r="S395" s="11"/>
      <c r="T395" s="11"/>
      <c r="U395" s="32"/>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c r="BE395" s="11"/>
      <c r="BF395" s="11"/>
      <c r="BG395" s="11"/>
      <c r="BH395" s="11"/>
      <c r="BI395" s="11"/>
      <c r="BJ395" s="11"/>
      <c r="BK395" s="11"/>
      <c r="BL395" s="11"/>
      <c r="BM395" s="11"/>
      <c r="BN395" s="11"/>
    </row>
    <row r="396" ht="13.5" customHeight="1">
      <c r="A396" s="11"/>
      <c r="B396" s="11"/>
      <c r="C396" s="43"/>
      <c r="D396" s="11"/>
      <c r="E396" s="11"/>
      <c r="F396" s="11"/>
      <c r="G396" s="11"/>
      <c r="H396" s="11"/>
      <c r="I396" s="11"/>
      <c r="J396" s="11"/>
      <c r="K396" s="11"/>
      <c r="L396" s="11"/>
      <c r="M396" s="11"/>
      <c r="N396" s="11"/>
      <c r="O396" s="11"/>
      <c r="P396" s="11"/>
      <c r="Q396" s="32"/>
      <c r="R396" s="32"/>
      <c r="S396" s="11"/>
      <c r="T396" s="11"/>
      <c r="U396" s="32"/>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c r="BE396" s="11"/>
      <c r="BF396" s="11"/>
      <c r="BG396" s="11"/>
      <c r="BH396" s="11"/>
      <c r="BI396" s="11"/>
      <c r="BJ396" s="11"/>
      <c r="BK396" s="11"/>
      <c r="BL396" s="11"/>
      <c r="BM396" s="11"/>
      <c r="BN396" s="11"/>
    </row>
    <row r="397" ht="13.5" customHeight="1">
      <c r="A397" s="11"/>
      <c r="B397" s="11"/>
      <c r="C397" s="43"/>
      <c r="D397" s="11"/>
      <c r="E397" s="11"/>
      <c r="F397" s="11"/>
      <c r="G397" s="11"/>
      <c r="H397" s="11"/>
      <c r="I397" s="11"/>
      <c r="J397" s="11"/>
      <c r="K397" s="11"/>
      <c r="L397" s="11"/>
      <c r="M397" s="11"/>
      <c r="N397" s="11"/>
      <c r="O397" s="11"/>
      <c r="P397" s="11"/>
      <c r="Q397" s="32"/>
      <c r="R397" s="32"/>
      <c r="S397" s="11"/>
      <c r="T397" s="11"/>
      <c r="U397" s="32"/>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11"/>
      <c r="BH397" s="11"/>
      <c r="BI397" s="11"/>
      <c r="BJ397" s="11"/>
      <c r="BK397" s="11"/>
      <c r="BL397" s="11"/>
      <c r="BM397" s="11"/>
      <c r="BN397" s="11"/>
    </row>
    <row r="398" ht="13.5" customHeight="1">
      <c r="A398" s="11"/>
      <c r="B398" s="11"/>
      <c r="C398" s="43"/>
      <c r="D398" s="11"/>
      <c r="E398" s="11"/>
      <c r="F398" s="11"/>
      <c r="G398" s="11"/>
      <c r="H398" s="11"/>
      <c r="I398" s="11"/>
      <c r="J398" s="11"/>
      <c r="K398" s="11"/>
      <c r="L398" s="11"/>
      <c r="M398" s="11"/>
      <c r="N398" s="11"/>
      <c r="O398" s="11"/>
      <c r="P398" s="11"/>
      <c r="Q398" s="32"/>
      <c r="R398" s="32"/>
      <c r="S398" s="11"/>
      <c r="T398" s="11"/>
      <c r="U398" s="32"/>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c r="BE398" s="11"/>
      <c r="BF398" s="11"/>
      <c r="BG398" s="11"/>
      <c r="BH398" s="11"/>
      <c r="BI398" s="11"/>
      <c r="BJ398" s="11"/>
      <c r="BK398" s="11"/>
      <c r="BL398" s="11"/>
      <c r="BM398" s="11"/>
      <c r="BN398" s="11"/>
    </row>
    <row r="399" ht="13.5" customHeight="1">
      <c r="A399" s="11"/>
      <c r="B399" s="11"/>
      <c r="C399" s="43"/>
      <c r="D399" s="11"/>
      <c r="E399" s="11"/>
      <c r="F399" s="11"/>
      <c r="G399" s="11"/>
      <c r="H399" s="11"/>
      <c r="I399" s="11"/>
      <c r="J399" s="11"/>
      <c r="K399" s="11"/>
      <c r="L399" s="11"/>
      <c r="M399" s="11"/>
      <c r="N399" s="11"/>
      <c r="O399" s="11"/>
      <c r="P399" s="11"/>
      <c r="Q399" s="32"/>
      <c r="R399" s="32"/>
      <c r="S399" s="11"/>
      <c r="T399" s="11"/>
      <c r="U399" s="32"/>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c r="BE399" s="11"/>
      <c r="BF399" s="11"/>
      <c r="BG399" s="11"/>
      <c r="BH399" s="11"/>
      <c r="BI399" s="11"/>
      <c r="BJ399" s="11"/>
      <c r="BK399" s="11"/>
      <c r="BL399" s="11"/>
      <c r="BM399" s="11"/>
      <c r="BN399" s="11"/>
    </row>
    <row r="400" ht="13.5" customHeight="1">
      <c r="A400" s="11"/>
      <c r="B400" s="11"/>
      <c r="C400" s="43"/>
      <c r="D400" s="11"/>
      <c r="E400" s="11"/>
      <c r="F400" s="11"/>
      <c r="G400" s="11"/>
      <c r="H400" s="11"/>
      <c r="I400" s="11"/>
      <c r="J400" s="11"/>
      <c r="K400" s="11"/>
      <c r="L400" s="11"/>
      <c r="M400" s="11"/>
      <c r="N400" s="11"/>
      <c r="O400" s="11"/>
      <c r="P400" s="11"/>
      <c r="Q400" s="32"/>
      <c r="R400" s="32"/>
      <c r="S400" s="11"/>
      <c r="T400" s="11"/>
      <c r="U400" s="32"/>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c r="BE400" s="11"/>
      <c r="BF400" s="11"/>
      <c r="BG400" s="11"/>
      <c r="BH400" s="11"/>
      <c r="BI400" s="11"/>
      <c r="BJ400" s="11"/>
      <c r="BK400" s="11"/>
      <c r="BL400" s="11"/>
      <c r="BM400" s="11"/>
      <c r="BN400" s="11"/>
    </row>
    <row r="401" ht="13.5" customHeight="1">
      <c r="A401" s="11"/>
      <c r="B401" s="11"/>
      <c r="C401" s="43"/>
      <c r="D401" s="11"/>
      <c r="E401" s="11"/>
      <c r="F401" s="11"/>
      <c r="G401" s="11"/>
      <c r="H401" s="11"/>
      <c r="I401" s="11"/>
      <c r="J401" s="11"/>
      <c r="K401" s="11"/>
      <c r="L401" s="11"/>
      <c r="M401" s="11"/>
      <c r="N401" s="11"/>
      <c r="O401" s="11"/>
      <c r="P401" s="11"/>
      <c r="Q401" s="32"/>
      <c r="R401" s="32"/>
      <c r="S401" s="11"/>
      <c r="T401" s="11"/>
      <c r="U401" s="32"/>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c r="BE401" s="11"/>
      <c r="BF401" s="11"/>
      <c r="BG401" s="11"/>
      <c r="BH401" s="11"/>
      <c r="BI401" s="11"/>
      <c r="BJ401" s="11"/>
      <c r="BK401" s="11"/>
      <c r="BL401" s="11"/>
      <c r="BM401" s="11"/>
      <c r="BN401" s="11"/>
    </row>
    <row r="402" ht="13.5" customHeight="1">
      <c r="A402" s="11"/>
      <c r="B402" s="11"/>
      <c r="C402" s="43"/>
      <c r="D402" s="11"/>
      <c r="E402" s="11"/>
      <c r="F402" s="11"/>
      <c r="G402" s="11"/>
      <c r="H402" s="11"/>
      <c r="I402" s="11"/>
      <c r="J402" s="11"/>
      <c r="K402" s="11"/>
      <c r="L402" s="11"/>
      <c r="M402" s="11"/>
      <c r="N402" s="11"/>
      <c r="O402" s="11"/>
      <c r="P402" s="11"/>
      <c r="Q402" s="32"/>
      <c r="R402" s="32"/>
      <c r="S402" s="11"/>
      <c r="T402" s="11"/>
      <c r="U402" s="32"/>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c r="BE402" s="11"/>
      <c r="BF402" s="11"/>
      <c r="BG402" s="11"/>
      <c r="BH402" s="11"/>
      <c r="BI402" s="11"/>
      <c r="BJ402" s="11"/>
      <c r="BK402" s="11"/>
      <c r="BL402" s="11"/>
      <c r="BM402" s="11"/>
      <c r="BN402" s="11"/>
    </row>
    <row r="403" ht="13.5" customHeight="1">
      <c r="A403" s="11"/>
      <c r="B403" s="11"/>
      <c r="C403" s="43"/>
      <c r="D403" s="11"/>
      <c r="E403" s="11"/>
      <c r="F403" s="11"/>
      <c r="G403" s="11"/>
      <c r="H403" s="11"/>
      <c r="I403" s="11"/>
      <c r="J403" s="11"/>
      <c r="K403" s="11"/>
      <c r="L403" s="11"/>
      <c r="M403" s="11"/>
      <c r="N403" s="11"/>
      <c r="O403" s="11"/>
      <c r="P403" s="11"/>
      <c r="Q403" s="32"/>
      <c r="R403" s="32"/>
      <c r="S403" s="11"/>
      <c r="T403" s="11"/>
      <c r="U403" s="32"/>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11"/>
      <c r="BH403" s="11"/>
      <c r="BI403" s="11"/>
      <c r="BJ403" s="11"/>
      <c r="BK403" s="11"/>
      <c r="BL403" s="11"/>
      <c r="BM403" s="11"/>
      <c r="BN403" s="11"/>
    </row>
    <row r="404" ht="13.5" customHeight="1">
      <c r="A404" s="11"/>
      <c r="B404" s="11"/>
      <c r="C404" s="43"/>
      <c r="D404" s="11"/>
      <c r="E404" s="11"/>
      <c r="F404" s="11"/>
      <c r="G404" s="11"/>
      <c r="H404" s="11"/>
      <c r="I404" s="11"/>
      <c r="J404" s="11"/>
      <c r="K404" s="11"/>
      <c r="L404" s="11"/>
      <c r="M404" s="11"/>
      <c r="N404" s="11"/>
      <c r="O404" s="11"/>
      <c r="P404" s="11"/>
      <c r="Q404" s="32"/>
      <c r="R404" s="32"/>
      <c r="S404" s="11"/>
      <c r="T404" s="11"/>
      <c r="U404" s="32"/>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c r="BE404" s="11"/>
      <c r="BF404" s="11"/>
      <c r="BG404" s="11"/>
      <c r="BH404" s="11"/>
      <c r="BI404" s="11"/>
      <c r="BJ404" s="11"/>
      <c r="BK404" s="11"/>
      <c r="BL404" s="11"/>
      <c r="BM404" s="11"/>
      <c r="BN404" s="11"/>
    </row>
    <row r="405" ht="13.5" customHeight="1">
      <c r="A405" s="11"/>
      <c r="B405" s="11"/>
      <c r="C405" s="43"/>
      <c r="D405" s="11"/>
      <c r="E405" s="11"/>
      <c r="F405" s="11"/>
      <c r="G405" s="11"/>
      <c r="H405" s="11"/>
      <c r="I405" s="11"/>
      <c r="J405" s="11"/>
      <c r="K405" s="11"/>
      <c r="L405" s="11"/>
      <c r="M405" s="11"/>
      <c r="N405" s="11"/>
      <c r="O405" s="11"/>
      <c r="P405" s="11"/>
      <c r="Q405" s="32"/>
      <c r="R405" s="32"/>
      <c r="S405" s="11"/>
      <c r="T405" s="11"/>
      <c r="U405" s="32"/>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c r="BE405" s="11"/>
      <c r="BF405" s="11"/>
      <c r="BG405" s="11"/>
      <c r="BH405" s="11"/>
      <c r="BI405" s="11"/>
      <c r="BJ405" s="11"/>
      <c r="BK405" s="11"/>
      <c r="BL405" s="11"/>
      <c r="BM405" s="11"/>
      <c r="BN405" s="11"/>
    </row>
    <row r="406" ht="13.5" customHeight="1">
      <c r="A406" s="11"/>
      <c r="B406" s="11"/>
      <c r="C406" s="43"/>
      <c r="D406" s="11"/>
      <c r="E406" s="11"/>
      <c r="F406" s="11"/>
      <c r="G406" s="11"/>
      <c r="H406" s="11"/>
      <c r="I406" s="11"/>
      <c r="J406" s="11"/>
      <c r="K406" s="11"/>
      <c r="L406" s="11"/>
      <c r="M406" s="11"/>
      <c r="N406" s="11"/>
      <c r="O406" s="11"/>
      <c r="P406" s="11"/>
      <c r="Q406" s="32"/>
      <c r="R406" s="32"/>
      <c r="S406" s="11"/>
      <c r="T406" s="11"/>
      <c r="U406" s="32"/>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c r="BE406" s="11"/>
      <c r="BF406" s="11"/>
      <c r="BG406" s="11"/>
      <c r="BH406" s="11"/>
      <c r="BI406" s="11"/>
      <c r="BJ406" s="11"/>
      <c r="BK406" s="11"/>
      <c r="BL406" s="11"/>
      <c r="BM406" s="11"/>
      <c r="BN406" s="11"/>
    </row>
    <row r="407" ht="13.5" customHeight="1">
      <c r="A407" s="11"/>
      <c r="B407" s="11"/>
      <c r="C407" s="43"/>
      <c r="D407" s="11"/>
      <c r="E407" s="11"/>
      <c r="F407" s="11"/>
      <c r="G407" s="11"/>
      <c r="H407" s="11"/>
      <c r="I407" s="11"/>
      <c r="J407" s="11"/>
      <c r="K407" s="11"/>
      <c r="L407" s="11"/>
      <c r="M407" s="11"/>
      <c r="N407" s="11"/>
      <c r="O407" s="11"/>
      <c r="P407" s="11"/>
      <c r="Q407" s="32"/>
      <c r="R407" s="32"/>
      <c r="S407" s="11"/>
      <c r="T407" s="11"/>
      <c r="U407" s="32"/>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c r="BE407" s="11"/>
      <c r="BF407" s="11"/>
      <c r="BG407" s="11"/>
      <c r="BH407" s="11"/>
      <c r="BI407" s="11"/>
      <c r="BJ407" s="11"/>
      <c r="BK407" s="11"/>
      <c r="BL407" s="11"/>
      <c r="BM407" s="11"/>
      <c r="BN407" s="11"/>
    </row>
    <row r="408" ht="13.5" customHeight="1">
      <c r="A408" s="11"/>
      <c r="B408" s="11"/>
      <c r="C408" s="43"/>
      <c r="D408" s="11"/>
      <c r="E408" s="11"/>
      <c r="F408" s="11"/>
      <c r="G408" s="11"/>
      <c r="H408" s="11"/>
      <c r="I408" s="11"/>
      <c r="J408" s="11"/>
      <c r="K408" s="11"/>
      <c r="L408" s="11"/>
      <c r="M408" s="11"/>
      <c r="N408" s="11"/>
      <c r="O408" s="11"/>
      <c r="P408" s="11"/>
      <c r="Q408" s="32"/>
      <c r="R408" s="32"/>
      <c r="S408" s="11"/>
      <c r="T408" s="11"/>
      <c r="U408" s="32"/>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c r="BE408" s="11"/>
      <c r="BF408" s="11"/>
      <c r="BG408" s="11"/>
      <c r="BH408" s="11"/>
      <c r="BI408" s="11"/>
      <c r="BJ408" s="11"/>
      <c r="BK408" s="11"/>
      <c r="BL408" s="11"/>
      <c r="BM408" s="11"/>
      <c r="BN408" s="11"/>
    </row>
    <row r="409" ht="13.5" customHeight="1">
      <c r="A409" s="11"/>
      <c r="B409" s="11"/>
      <c r="C409" s="43"/>
      <c r="D409" s="11"/>
      <c r="E409" s="11"/>
      <c r="F409" s="11"/>
      <c r="G409" s="11"/>
      <c r="H409" s="11"/>
      <c r="I409" s="11"/>
      <c r="J409" s="11"/>
      <c r="K409" s="11"/>
      <c r="L409" s="11"/>
      <c r="M409" s="11"/>
      <c r="N409" s="11"/>
      <c r="O409" s="11"/>
      <c r="P409" s="11"/>
      <c r="Q409" s="32"/>
      <c r="R409" s="32"/>
      <c r="S409" s="11"/>
      <c r="T409" s="11"/>
      <c r="U409" s="32"/>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11"/>
      <c r="BH409" s="11"/>
      <c r="BI409" s="11"/>
      <c r="BJ409" s="11"/>
      <c r="BK409" s="11"/>
      <c r="BL409" s="11"/>
      <c r="BM409" s="11"/>
      <c r="BN409" s="11"/>
    </row>
    <row r="410" ht="13.5" customHeight="1">
      <c r="A410" s="11"/>
      <c r="B410" s="11"/>
      <c r="C410" s="43"/>
      <c r="D410" s="11"/>
      <c r="E410" s="11"/>
      <c r="F410" s="11"/>
      <c r="G410" s="11"/>
      <c r="H410" s="11"/>
      <c r="I410" s="11"/>
      <c r="J410" s="11"/>
      <c r="K410" s="11"/>
      <c r="L410" s="11"/>
      <c r="M410" s="11"/>
      <c r="N410" s="11"/>
      <c r="O410" s="11"/>
      <c r="P410" s="11"/>
      <c r="Q410" s="32"/>
      <c r="R410" s="32"/>
      <c r="S410" s="11"/>
      <c r="T410" s="11"/>
      <c r="U410" s="32"/>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c r="BE410" s="11"/>
      <c r="BF410" s="11"/>
      <c r="BG410" s="11"/>
      <c r="BH410" s="11"/>
      <c r="BI410" s="11"/>
      <c r="BJ410" s="11"/>
      <c r="BK410" s="11"/>
      <c r="BL410" s="11"/>
      <c r="BM410" s="11"/>
      <c r="BN410" s="11"/>
    </row>
    <row r="411" ht="13.5" customHeight="1">
      <c r="A411" s="11"/>
      <c r="B411" s="11"/>
      <c r="C411" s="43"/>
      <c r="D411" s="11"/>
      <c r="E411" s="11"/>
      <c r="F411" s="11"/>
      <c r="G411" s="11"/>
      <c r="H411" s="11"/>
      <c r="I411" s="11"/>
      <c r="J411" s="11"/>
      <c r="K411" s="11"/>
      <c r="L411" s="11"/>
      <c r="M411" s="11"/>
      <c r="N411" s="11"/>
      <c r="O411" s="11"/>
      <c r="P411" s="11"/>
      <c r="Q411" s="32"/>
      <c r="R411" s="32"/>
      <c r="S411" s="11"/>
      <c r="T411" s="11"/>
      <c r="U411" s="32"/>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c r="BE411" s="11"/>
      <c r="BF411" s="11"/>
      <c r="BG411" s="11"/>
      <c r="BH411" s="11"/>
      <c r="BI411" s="11"/>
      <c r="BJ411" s="11"/>
      <c r="BK411" s="11"/>
      <c r="BL411" s="11"/>
      <c r="BM411" s="11"/>
      <c r="BN411" s="11"/>
    </row>
    <row r="412" ht="13.5" customHeight="1">
      <c r="A412" s="11"/>
      <c r="B412" s="11"/>
      <c r="C412" s="43"/>
      <c r="D412" s="11"/>
      <c r="E412" s="11"/>
      <c r="F412" s="11"/>
      <c r="G412" s="11"/>
      <c r="H412" s="11"/>
      <c r="I412" s="11"/>
      <c r="J412" s="11"/>
      <c r="K412" s="11"/>
      <c r="L412" s="11"/>
      <c r="M412" s="11"/>
      <c r="N412" s="11"/>
      <c r="O412" s="11"/>
      <c r="P412" s="11"/>
      <c r="Q412" s="32"/>
      <c r="R412" s="32"/>
      <c r="S412" s="11"/>
      <c r="T412" s="11"/>
      <c r="U412" s="32"/>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c r="BE412" s="11"/>
      <c r="BF412" s="11"/>
      <c r="BG412" s="11"/>
      <c r="BH412" s="11"/>
      <c r="BI412" s="11"/>
      <c r="BJ412" s="11"/>
      <c r="BK412" s="11"/>
      <c r="BL412" s="11"/>
      <c r="BM412" s="11"/>
      <c r="BN412" s="11"/>
    </row>
    <row r="413" ht="13.5" customHeight="1">
      <c r="A413" s="11"/>
      <c r="B413" s="11"/>
      <c r="C413" s="43"/>
      <c r="D413" s="11"/>
      <c r="E413" s="11"/>
      <c r="F413" s="11"/>
      <c r="G413" s="11"/>
      <c r="H413" s="11"/>
      <c r="I413" s="11"/>
      <c r="J413" s="11"/>
      <c r="K413" s="11"/>
      <c r="L413" s="11"/>
      <c r="M413" s="11"/>
      <c r="N413" s="11"/>
      <c r="O413" s="11"/>
      <c r="P413" s="11"/>
      <c r="Q413" s="32"/>
      <c r="R413" s="32"/>
      <c r="S413" s="11"/>
      <c r="T413" s="11"/>
      <c r="U413" s="32"/>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c r="BE413" s="11"/>
      <c r="BF413" s="11"/>
      <c r="BG413" s="11"/>
      <c r="BH413" s="11"/>
      <c r="BI413" s="11"/>
      <c r="BJ413" s="11"/>
      <c r="BK413" s="11"/>
      <c r="BL413" s="11"/>
      <c r="BM413" s="11"/>
      <c r="BN413" s="11"/>
    </row>
    <row r="414" ht="13.5" customHeight="1">
      <c r="A414" s="11"/>
      <c r="B414" s="11"/>
      <c r="C414" s="43"/>
      <c r="D414" s="11"/>
      <c r="E414" s="11"/>
      <c r="F414" s="11"/>
      <c r="G414" s="11"/>
      <c r="H414" s="11"/>
      <c r="I414" s="11"/>
      <c r="J414" s="11"/>
      <c r="K414" s="11"/>
      <c r="L414" s="11"/>
      <c r="M414" s="11"/>
      <c r="N414" s="11"/>
      <c r="O414" s="11"/>
      <c r="P414" s="11"/>
      <c r="Q414" s="32"/>
      <c r="R414" s="32"/>
      <c r="S414" s="11"/>
      <c r="T414" s="11"/>
      <c r="U414" s="32"/>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c r="BE414" s="11"/>
      <c r="BF414" s="11"/>
      <c r="BG414" s="11"/>
      <c r="BH414" s="11"/>
      <c r="BI414" s="11"/>
      <c r="BJ414" s="11"/>
      <c r="BK414" s="11"/>
      <c r="BL414" s="11"/>
      <c r="BM414" s="11"/>
      <c r="BN414" s="11"/>
    </row>
    <row r="415" ht="13.5" customHeight="1">
      <c r="A415" s="11"/>
      <c r="B415" s="11"/>
      <c r="C415" s="43"/>
      <c r="D415" s="11"/>
      <c r="E415" s="11"/>
      <c r="F415" s="11"/>
      <c r="G415" s="11"/>
      <c r="H415" s="11"/>
      <c r="I415" s="11"/>
      <c r="J415" s="11"/>
      <c r="K415" s="11"/>
      <c r="L415" s="11"/>
      <c r="M415" s="11"/>
      <c r="N415" s="11"/>
      <c r="O415" s="11"/>
      <c r="P415" s="11"/>
      <c r="Q415" s="32"/>
      <c r="R415" s="32"/>
      <c r="S415" s="11"/>
      <c r="T415" s="11"/>
      <c r="U415" s="32"/>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1"/>
      <c r="BI415" s="11"/>
      <c r="BJ415" s="11"/>
      <c r="BK415" s="11"/>
      <c r="BL415" s="11"/>
      <c r="BM415" s="11"/>
      <c r="BN415" s="11"/>
    </row>
    <row r="416" ht="13.5" customHeight="1">
      <c r="A416" s="11"/>
      <c r="B416" s="11"/>
      <c r="C416" s="43"/>
      <c r="D416" s="11"/>
      <c r="E416" s="11"/>
      <c r="F416" s="11"/>
      <c r="G416" s="11"/>
      <c r="H416" s="11"/>
      <c r="I416" s="11"/>
      <c r="J416" s="11"/>
      <c r="K416" s="11"/>
      <c r="L416" s="11"/>
      <c r="M416" s="11"/>
      <c r="N416" s="11"/>
      <c r="O416" s="11"/>
      <c r="P416" s="11"/>
      <c r="Q416" s="32"/>
      <c r="R416" s="32"/>
      <c r="S416" s="11"/>
      <c r="T416" s="11"/>
      <c r="U416" s="32"/>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c r="BE416" s="11"/>
      <c r="BF416" s="11"/>
      <c r="BG416" s="11"/>
      <c r="BH416" s="11"/>
      <c r="BI416" s="11"/>
      <c r="BJ416" s="11"/>
      <c r="BK416" s="11"/>
      <c r="BL416" s="11"/>
      <c r="BM416" s="11"/>
      <c r="BN416" s="11"/>
    </row>
    <row r="417" ht="13.5" customHeight="1">
      <c r="A417" s="11"/>
      <c r="B417" s="11"/>
      <c r="C417" s="43"/>
      <c r="D417" s="11"/>
      <c r="E417" s="11"/>
      <c r="F417" s="11"/>
      <c r="G417" s="11"/>
      <c r="H417" s="11"/>
      <c r="I417" s="11"/>
      <c r="J417" s="11"/>
      <c r="K417" s="11"/>
      <c r="L417" s="11"/>
      <c r="M417" s="11"/>
      <c r="N417" s="11"/>
      <c r="O417" s="11"/>
      <c r="P417" s="11"/>
      <c r="Q417" s="32"/>
      <c r="R417" s="32"/>
      <c r="S417" s="11"/>
      <c r="T417" s="11"/>
      <c r="U417" s="32"/>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c r="BE417" s="11"/>
      <c r="BF417" s="11"/>
      <c r="BG417" s="11"/>
      <c r="BH417" s="11"/>
      <c r="BI417" s="11"/>
      <c r="BJ417" s="11"/>
      <c r="BK417" s="11"/>
      <c r="BL417" s="11"/>
      <c r="BM417" s="11"/>
      <c r="BN417" s="11"/>
    </row>
    <row r="418" ht="13.5" customHeight="1">
      <c r="A418" s="11"/>
      <c r="B418" s="11"/>
      <c r="C418" s="43"/>
      <c r="D418" s="11"/>
      <c r="E418" s="11"/>
      <c r="F418" s="11"/>
      <c r="G418" s="11"/>
      <c r="H418" s="11"/>
      <c r="I418" s="11"/>
      <c r="J418" s="11"/>
      <c r="K418" s="11"/>
      <c r="L418" s="11"/>
      <c r="M418" s="11"/>
      <c r="N418" s="11"/>
      <c r="O418" s="11"/>
      <c r="P418" s="11"/>
      <c r="Q418" s="32"/>
      <c r="R418" s="32"/>
      <c r="S418" s="11"/>
      <c r="T418" s="11"/>
      <c r="U418" s="32"/>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c r="BE418" s="11"/>
      <c r="BF418" s="11"/>
      <c r="BG418" s="11"/>
      <c r="BH418" s="11"/>
      <c r="BI418" s="11"/>
      <c r="BJ418" s="11"/>
      <c r="BK418" s="11"/>
      <c r="BL418" s="11"/>
      <c r="BM418" s="11"/>
      <c r="BN418" s="11"/>
    </row>
    <row r="419" ht="13.5" customHeight="1">
      <c r="A419" s="11"/>
      <c r="B419" s="11"/>
      <c r="C419" s="43"/>
      <c r="D419" s="11"/>
      <c r="E419" s="11"/>
      <c r="F419" s="11"/>
      <c r="G419" s="11"/>
      <c r="H419" s="11"/>
      <c r="I419" s="11"/>
      <c r="J419" s="11"/>
      <c r="K419" s="11"/>
      <c r="L419" s="11"/>
      <c r="M419" s="11"/>
      <c r="N419" s="11"/>
      <c r="O419" s="11"/>
      <c r="P419" s="11"/>
      <c r="Q419" s="32"/>
      <c r="R419" s="32"/>
      <c r="S419" s="11"/>
      <c r="T419" s="11"/>
      <c r="U419" s="32"/>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c r="BE419" s="11"/>
      <c r="BF419" s="11"/>
      <c r="BG419" s="11"/>
      <c r="BH419" s="11"/>
      <c r="BI419" s="11"/>
      <c r="BJ419" s="11"/>
      <c r="BK419" s="11"/>
      <c r="BL419" s="11"/>
      <c r="BM419" s="11"/>
      <c r="BN419" s="11"/>
    </row>
    <row r="420" ht="13.5" customHeight="1">
      <c r="A420" s="11"/>
      <c r="B420" s="11"/>
      <c r="C420" s="43"/>
      <c r="D420" s="11"/>
      <c r="E420" s="11"/>
      <c r="F420" s="11"/>
      <c r="G420" s="11"/>
      <c r="H420" s="11"/>
      <c r="I420" s="11"/>
      <c r="J420" s="11"/>
      <c r="K420" s="11"/>
      <c r="L420" s="11"/>
      <c r="M420" s="11"/>
      <c r="N420" s="11"/>
      <c r="O420" s="11"/>
      <c r="P420" s="11"/>
      <c r="Q420" s="32"/>
      <c r="R420" s="32"/>
      <c r="S420" s="11"/>
      <c r="T420" s="11"/>
      <c r="U420" s="32"/>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c r="BE420" s="11"/>
      <c r="BF420" s="11"/>
      <c r="BG420" s="11"/>
      <c r="BH420" s="11"/>
      <c r="BI420" s="11"/>
      <c r="BJ420" s="11"/>
      <c r="BK420" s="11"/>
      <c r="BL420" s="11"/>
      <c r="BM420" s="11"/>
      <c r="BN420" s="11"/>
    </row>
    <row r="421" ht="13.5" customHeight="1">
      <c r="A421" s="11"/>
      <c r="B421" s="11"/>
      <c r="C421" s="43"/>
      <c r="D421" s="11"/>
      <c r="E421" s="11"/>
      <c r="F421" s="11"/>
      <c r="G421" s="11"/>
      <c r="H421" s="11"/>
      <c r="I421" s="11"/>
      <c r="J421" s="11"/>
      <c r="K421" s="11"/>
      <c r="L421" s="11"/>
      <c r="M421" s="11"/>
      <c r="N421" s="11"/>
      <c r="O421" s="11"/>
      <c r="P421" s="11"/>
      <c r="Q421" s="32"/>
      <c r="R421" s="32"/>
      <c r="S421" s="11"/>
      <c r="T421" s="11"/>
      <c r="U421" s="32"/>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c r="BF421" s="11"/>
      <c r="BG421" s="11"/>
      <c r="BH421" s="11"/>
      <c r="BI421" s="11"/>
      <c r="BJ421" s="11"/>
      <c r="BK421" s="11"/>
      <c r="BL421" s="11"/>
      <c r="BM421" s="11"/>
      <c r="BN421" s="11"/>
    </row>
    <row r="422" ht="13.5" customHeight="1">
      <c r="A422" s="11"/>
      <c r="B422" s="11"/>
      <c r="C422" s="43"/>
      <c r="D422" s="11"/>
      <c r="E422" s="11"/>
      <c r="F422" s="11"/>
      <c r="G422" s="11"/>
      <c r="H422" s="11"/>
      <c r="I422" s="11"/>
      <c r="J422" s="11"/>
      <c r="K422" s="11"/>
      <c r="L422" s="11"/>
      <c r="M422" s="11"/>
      <c r="N422" s="11"/>
      <c r="O422" s="11"/>
      <c r="P422" s="11"/>
      <c r="Q422" s="32"/>
      <c r="R422" s="32"/>
      <c r="S422" s="11"/>
      <c r="T422" s="11"/>
      <c r="U422" s="32"/>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11"/>
      <c r="BE422" s="11"/>
      <c r="BF422" s="11"/>
      <c r="BG422" s="11"/>
      <c r="BH422" s="11"/>
      <c r="BI422" s="11"/>
      <c r="BJ422" s="11"/>
      <c r="BK422" s="11"/>
      <c r="BL422" s="11"/>
      <c r="BM422" s="11"/>
      <c r="BN422" s="11"/>
    </row>
    <row r="423" ht="13.5" customHeight="1">
      <c r="A423" s="11"/>
      <c r="B423" s="11"/>
      <c r="C423" s="43"/>
      <c r="D423" s="11"/>
      <c r="E423" s="11"/>
      <c r="F423" s="11"/>
      <c r="G423" s="11"/>
      <c r="H423" s="11"/>
      <c r="I423" s="11"/>
      <c r="J423" s="11"/>
      <c r="K423" s="11"/>
      <c r="L423" s="11"/>
      <c r="M423" s="11"/>
      <c r="N423" s="11"/>
      <c r="O423" s="11"/>
      <c r="P423" s="11"/>
      <c r="Q423" s="32"/>
      <c r="R423" s="32"/>
      <c r="S423" s="11"/>
      <c r="T423" s="11"/>
      <c r="U423" s="32"/>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11"/>
      <c r="BE423" s="11"/>
      <c r="BF423" s="11"/>
      <c r="BG423" s="11"/>
      <c r="BH423" s="11"/>
      <c r="BI423" s="11"/>
      <c r="BJ423" s="11"/>
      <c r="BK423" s="11"/>
      <c r="BL423" s="11"/>
      <c r="BM423" s="11"/>
      <c r="BN423" s="11"/>
    </row>
    <row r="424" ht="13.5" customHeight="1">
      <c r="A424" s="11"/>
      <c r="B424" s="11"/>
      <c r="C424" s="43"/>
      <c r="D424" s="11"/>
      <c r="E424" s="11"/>
      <c r="F424" s="11"/>
      <c r="G424" s="11"/>
      <c r="H424" s="11"/>
      <c r="I424" s="11"/>
      <c r="J424" s="11"/>
      <c r="K424" s="11"/>
      <c r="L424" s="11"/>
      <c r="M424" s="11"/>
      <c r="N424" s="11"/>
      <c r="O424" s="11"/>
      <c r="P424" s="11"/>
      <c r="Q424" s="32"/>
      <c r="R424" s="32"/>
      <c r="S424" s="11"/>
      <c r="T424" s="11"/>
      <c r="U424" s="32"/>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11"/>
      <c r="BE424" s="11"/>
      <c r="BF424" s="11"/>
      <c r="BG424" s="11"/>
      <c r="BH424" s="11"/>
      <c r="BI424" s="11"/>
      <c r="BJ424" s="11"/>
      <c r="BK424" s="11"/>
      <c r="BL424" s="11"/>
      <c r="BM424" s="11"/>
      <c r="BN424" s="11"/>
    </row>
    <row r="425" ht="13.5" customHeight="1">
      <c r="A425" s="11"/>
      <c r="B425" s="11"/>
      <c r="C425" s="43"/>
      <c r="D425" s="11"/>
      <c r="E425" s="11"/>
      <c r="F425" s="11"/>
      <c r="G425" s="11"/>
      <c r="H425" s="11"/>
      <c r="I425" s="11"/>
      <c r="J425" s="11"/>
      <c r="K425" s="11"/>
      <c r="L425" s="11"/>
      <c r="M425" s="11"/>
      <c r="N425" s="11"/>
      <c r="O425" s="11"/>
      <c r="P425" s="11"/>
      <c r="Q425" s="32"/>
      <c r="R425" s="32"/>
      <c r="S425" s="11"/>
      <c r="T425" s="11"/>
      <c r="U425" s="32"/>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c r="BE425" s="11"/>
      <c r="BF425" s="11"/>
      <c r="BG425" s="11"/>
      <c r="BH425" s="11"/>
      <c r="BI425" s="11"/>
      <c r="BJ425" s="11"/>
      <c r="BK425" s="11"/>
      <c r="BL425" s="11"/>
      <c r="BM425" s="11"/>
      <c r="BN425" s="11"/>
    </row>
    <row r="426" ht="13.5" customHeight="1">
      <c r="A426" s="11"/>
      <c r="B426" s="11"/>
      <c r="C426" s="43"/>
      <c r="D426" s="11"/>
      <c r="E426" s="11"/>
      <c r="F426" s="11"/>
      <c r="G426" s="11"/>
      <c r="H426" s="11"/>
      <c r="I426" s="11"/>
      <c r="J426" s="11"/>
      <c r="K426" s="11"/>
      <c r="L426" s="11"/>
      <c r="M426" s="11"/>
      <c r="N426" s="11"/>
      <c r="O426" s="11"/>
      <c r="P426" s="11"/>
      <c r="Q426" s="32"/>
      <c r="R426" s="32"/>
      <c r="S426" s="11"/>
      <c r="T426" s="11"/>
      <c r="U426" s="32"/>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c r="BE426" s="11"/>
      <c r="BF426" s="11"/>
      <c r="BG426" s="11"/>
      <c r="BH426" s="11"/>
      <c r="BI426" s="11"/>
      <c r="BJ426" s="11"/>
      <c r="BK426" s="11"/>
      <c r="BL426" s="11"/>
      <c r="BM426" s="11"/>
      <c r="BN426" s="11"/>
    </row>
    <row r="427" ht="13.5" customHeight="1">
      <c r="A427" s="11"/>
      <c r="B427" s="11"/>
      <c r="C427" s="43"/>
      <c r="D427" s="11"/>
      <c r="E427" s="11"/>
      <c r="F427" s="11"/>
      <c r="G427" s="11"/>
      <c r="H427" s="11"/>
      <c r="I427" s="11"/>
      <c r="J427" s="11"/>
      <c r="K427" s="11"/>
      <c r="L427" s="11"/>
      <c r="M427" s="11"/>
      <c r="N427" s="11"/>
      <c r="O427" s="11"/>
      <c r="P427" s="11"/>
      <c r="Q427" s="32"/>
      <c r="R427" s="32"/>
      <c r="S427" s="11"/>
      <c r="T427" s="11"/>
      <c r="U427" s="32"/>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row>
    <row r="428" ht="13.5" customHeight="1">
      <c r="A428" s="11"/>
      <c r="B428" s="11"/>
      <c r="C428" s="43"/>
      <c r="D428" s="11"/>
      <c r="E428" s="11"/>
      <c r="F428" s="11"/>
      <c r="G428" s="11"/>
      <c r="H428" s="11"/>
      <c r="I428" s="11"/>
      <c r="J428" s="11"/>
      <c r="K428" s="11"/>
      <c r="L428" s="11"/>
      <c r="M428" s="11"/>
      <c r="N428" s="11"/>
      <c r="O428" s="11"/>
      <c r="P428" s="11"/>
      <c r="Q428" s="32"/>
      <c r="R428" s="32"/>
      <c r="S428" s="11"/>
      <c r="T428" s="11"/>
      <c r="U428" s="32"/>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c r="BE428" s="11"/>
      <c r="BF428" s="11"/>
      <c r="BG428" s="11"/>
      <c r="BH428" s="11"/>
      <c r="BI428" s="11"/>
      <c r="BJ428" s="11"/>
      <c r="BK428" s="11"/>
      <c r="BL428" s="11"/>
      <c r="BM428" s="11"/>
      <c r="BN428" s="11"/>
    </row>
    <row r="429" ht="13.5" customHeight="1">
      <c r="A429" s="11"/>
      <c r="B429" s="11"/>
      <c r="C429" s="43"/>
      <c r="D429" s="11"/>
      <c r="E429" s="11"/>
      <c r="F429" s="11"/>
      <c r="G429" s="11"/>
      <c r="H429" s="11"/>
      <c r="I429" s="11"/>
      <c r="J429" s="11"/>
      <c r="K429" s="11"/>
      <c r="L429" s="11"/>
      <c r="M429" s="11"/>
      <c r="N429" s="11"/>
      <c r="O429" s="11"/>
      <c r="P429" s="11"/>
      <c r="Q429" s="32"/>
      <c r="R429" s="32"/>
      <c r="S429" s="11"/>
      <c r="T429" s="11"/>
      <c r="U429" s="32"/>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c r="BE429" s="11"/>
      <c r="BF429" s="11"/>
      <c r="BG429" s="11"/>
      <c r="BH429" s="11"/>
      <c r="BI429" s="11"/>
      <c r="BJ429" s="11"/>
      <c r="BK429" s="11"/>
      <c r="BL429" s="11"/>
      <c r="BM429" s="11"/>
      <c r="BN429" s="11"/>
    </row>
    <row r="430" ht="13.5" customHeight="1">
      <c r="A430" s="11"/>
      <c r="B430" s="11"/>
      <c r="C430" s="43"/>
      <c r="D430" s="11"/>
      <c r="E430" s="11"/>
      <c r="F430" s="11"/>
      <c r="G430" s="11"/>
      <c r="H430" s="11"/>
      <c r="I430" s="11"/>
      <c r="J430" s="11"/>
      <c r="K430" s="11"/>
      <c r="L430" s="11"/>
      <c r="M430" s="11"/>
      <c r="N430" s="11"/>
      <c r="O430" s="11"/>
      <c r="P430" s="11"/>
      <c r="Q430" s="32"/>
      <c r="R430" s="32"/>
      <c r="S430" s="11"/>
      <c r="T430" s="11"/>
      <c r="U430" s="32"/>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c r="BE430" s="11"/>
      <c r="BF430" s="11"/>
      <c r="BG430" s="11"/>
      <c r="BH430" s="11"/>
      <c r="BI430" s="11"/>
      <c r="BJ430" s="11"/>
      <c r="BK430" s="11"/>
      <c r="BL430" s="11"/>
      <c r="BM430" s="11"/>
      <c r="BN430" s="11"/>
    </row>
    <row r="431" ht="13.5" customHeight="1">
      <c r="A431" s="11"/>
      <c r="B431" s="11"/>
      <c r="C431" s="43"/>
      <c r="D431" s="11"/>
      <c r="E431" s="11"/>
      <c r="F431" s="11"/>
      <c r="G431" s="11"/>
      <c r="H431" s="11"/>
      <c r="I431" s="11"/>
      <c r="J431" s="11"/>
      <c r="K431" s="11"/>
      <c r="L431" s="11"/>
      <c r="M431" s="11"/>
      <c r="N431" s="11"/>
      <c r="O431" s="11"/>
      <c r="P431" s="11"/>
      <c r="Q431" s="32"/>
      <c r="R431" s="32"/>
      <c r="S431" s="11"/>
      <c r="T431" s="11"/>
      <c r="U431" s="32"/>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c r="BE431" s="11"/>
      <c r="BF431" s="11"/>
      <c r="BG431" s="11"/>
      <c r="BH431" s="11"/>
      <c r="BI431" s="11"/>
      <c r="BJ431" s="11"/>
      <c r="BK431" s="11"/>
      <c r="BL431" s="11"/>
      <c r="BM431" s="11"/>
      <c r="BN431" s="11"/>
    </row>
    <row r="432" ht="13.5" customHeight="1">
      <c r="A432" s="11"/>
      <c r="B432" s="11"/>
      <c r="C432" s="43"/>
      <c r="D432" s="11"/>
      <c r="E432" s="11"/>
      <c r="F432" s="11"/>
      <c r="G432" s="11"/>
      <c r="H432" s="11"/>
      <c r="I432" s="11"/>
      <c r="J432" s="11"/>
      <c r="K432" s="11"/>
      <c r="L432" s="11"/>
      <c r="M432" s="11"/>
      <c r="N432" s="11"/>
      <c r="O432" s="11"/>
      <c r="P432" s="11"/>
      <c r="Q432" s="32"/>
      <c r="R432" s="32"/>
      <c r="S432" s="11"/>
      <c r="T432" s="11"/>
      <c r="U432" s="32"/>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c r="BE432" s="11"/>
      <c r="BF432" s="11"/>
      <c r="BG432" s="11"/>
      <c r="BH432" s="11"/>
      <c r="BI432" s="11"/>
      <c r="BJ432" s="11"/>
      <c r="BK432" s="11"/>
      <c r="BL432" s="11"/>
      <c r="BM432" s="11"/>
      <c r="BN432" s="11"/>
    </row>
    <row r="433" ht="13.5" customHeight="1">
      <c r="A433" s="11"/>
      <c r="B433" s="11"/>
      <c r="C433" s="43"/>
      <c r="D433" s="11"/>
      <c r="E433" s="11"/>
      <c r="F433" s="11"/>
      <c r="G433" s="11"/>
      <c r="H433" s="11"/>
      <c r="I433" s="11"/>
      <c r="J433" s="11"/>
      <c r="K433" s="11"/>
      <c r="L433" s="11"/>
      <c r="M433" s="11"/>
      <c r="N433" s="11"/>
      <c r="O433" s="11"/>
      <c r="P433" s="11"/>
      <c r="Q433" s="32"/>
      <c r="R433" s="32"/>
      <c r="S433" s="11"/>
      <c r="T433" s="11"/>
      <c r="U433" s="32"/>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1"/>
      <c r="BI433" s="11"/>
      <c r="BJ433" s="11"/>
      <c r="BK433" s="11"/>
      <c r="BL433" s="11"/>
      <c r="BM433" s="11"/>
      <c r="BN433" s="11"/>
    </row>
    <row r="434" ht="13.5" customHeight="1">
      <c r="A434" s="11"/>
      <c r="B434" s="11"/>
      <c r="C434" s="43"/>
      <c r="D434" s="11"/>
      <c r="E434" s="11"/>
      <c r="F434" s="11"/>
      <c r="G434" s="11"/>
      <c r="H434" s="11"/>
      <c r="I434" s="11"/>
      <c r="J434" s="11"/>
      <c r="K434" s="11"/>
      <c r="L434" s="11"/>
      <c r="M434" s="11"/>
      <c r="N434" s="11"/>
      <c r="O434" s="11"/>
      <c r="P434" s="11"/>
      <c r="Q434" s="32"/>
      <c r="R434" s="32"/>
      <c r="S434" s="11"/>
      <c r="T434" s="11"/>
      <c r="U434" s="32"/>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c r="BE434" s="11"/>
      <c r="BF434" s="11"/>
      <c r="BG434" s="11"/>
      <c r="BH434" s="11"/>
      <c r="BI434" s="11"/>
      <c r="BJ434" s="11"/>
      <c r="BK434" s="11"/>
      <c r="BL434" s="11"/>
      <c r="BM434" s="11"/>
      <c r="BN434" s="11"/>
    </row>
    <row r="435" ht="13.5" customHeight="1">
      <c r="A435" s="11"/>
      <c r="B435" s="11"/>
      <c r="C435" s="43"/>
      <c r="D435" s="11"/>
      <c r="E435" s="11"/>
      <c r="F435" s="11"/>
      <c r="G435" s="11"/>
      <c r="H435" s="11"/>
      <c r="I435" s="11"/>
      <c r="J435" s="11"/>
      <c r="K435" s="11"/>
      <c r="L435" s="11"/>
      <c r="M435" s="11"/>
      <c r="N435" s="11"/>
      <c r="O435" s="11"/>
      <c r="P435" s="11"/>
      <c r="Q435" s="32"/>
      <c r="R435" s="32"/>
      <c r="S435" s="11"/>
      <c r="T435" s="11"/>
      <c r="U435" s="32"/>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c r="BE435" s="11"/>
      <c r="BF435" s="11"/>
      <c r="BG435" s="11"/>
      <c r="BH435" s="11"/>
      <c r="BI435" s="11"/>
      <c r="BJ435" s="11"/>
      <c r="BK435" s="11"/>
      <c r="BL435" s="11"/>
      <c r="BM435" s="11"/>
      <c r="BN435" s="11"/>
    </row>
    <row r="436" ht="13.5" customHeight="1">
      <c r="A436" s="11"/>
      <c r="B436" s="11"/>
      <c r="C436" s="43"/>
      <c r="D436" s="11"/>
      <c r="E436" s="11"/>
      <c r="F436" s="11"/>
      <c r="G436" s="11"/>
      <c r="H436" s="11"/>
      <c r="I436" s="11"/>
      <c r="J436" s="11"/>
      <c r="K436" s="11"/>
      <c r="L436" s="11"/>
      <c r="M436" s="11"/>
      <c r="N436" s="11"/>
      <c r="O436" s="11"/>
      <c r="P436" s="11"/>
      <c r="Q436" s="32"/>
      <c r="R436" s="32"/>
      <c r="S436" s="11"/>
      <c r="T436" s="11"/>
      <c r="U436" s="32"/>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c r="BE436" s="11"/>
      <c r="BF436" s="11"/>
      <c r="BG436" s="11"/>
      <c r="BH436" s="11"/>
      <c r="BI436" s="11"/>
      <c r="BJ436" s="11"/>
      <c r="BK436" s="11"/>
      <c r="BL436" s="11"/>
      <c r="BM436" s="11"/>
      <c r="BN436" s="11"/>
    </row>
    <row r="437" ht="13.5" customHeight="1">
      <c r="A437" s="11"/>
      <c r="B437" s="11"/>
      <c r="C437" s="43"/>
      <c r="D437" s="11"/>
      <c r="E437" s="11"/>
      <c r="F437" s="11"/>
      <c r="G437" s="11"/>
      <c r="H437" s="11"/>
      <c r="I437" s="11"/>
      <c r="J437" s="11"/>
      <c r="K437" s="11"/>
      <c r="L437" s="11"/>
      <c r="M437" s="11"/>
      <c r="N437" s="11"/>
      <c r="O437" s="11"/>
      <c r="P437" s="11"/>
      <c r="Q437" s="32"/>
      <c r="R437" s="32"/>
      <c r="S437" s="11"/>
      <c r="T437" s="11"/>
      <c r="U437" s="32"/>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c r="BE437" s="11"/>
      <c r="BF437" s="11"/>
      <c r="BG437" s="11"/>
      <c r="BH437" s="11"/>
      <c r="BI437" s="11"/>
      <c r="BJ437" s="11"/>
      <c r="BK437" s="11"/>
      <c r="BL437" s="11"/>
      <c r="BM437" s="11"/>
      <c r="BN437" s="11"/>
    </row>
    <row r="438" ht="13.5" customHeight="1">
      <c r="A438" s="11"/>
      <c r="B438" s="11"/>
      <c r="C438" s="43"/>
      <c r="D438" s="11"/>
      <c r="E438" s="11"/>
      <c r="F438" s="11"/>
      <c r="G438" s="11"/>
      <c r="H438" s="11"/>
      <c r="I438" s="11"/>
      <c r="J438" s="11"/>
      <c r="K438" s="11"/>
      <c r="L438" s="11"/>
      <c r="M438" s="11"/>
      <c r="N438" s="11"/>
      <c r="O438" s="11"/>
      <c r="P438" s="11"/>
      <c r="Q438" s="32"/>
      <c r="R438" s="32"/>
      <c r="S438" s="11"/>
      <c r="T438" s="11"/>
      <c r="U438" s="32"/>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c r="BE438" s="11"/>
      <c r="BF438" s="11"/>
      <c r="BG438" s="11"/>
      <c r="BH438" s="11"/>
      <c r="BI438" s="11"/>
      <c r="BJ438" s="11"/>
      <c r="BK438" s="11"/>
      <c r="BL438" s="11"/>
      <c r="BM438" s="11"/>
      <c r="BN438" s="11"/>
    </row>
    <row r="439" ht="13.5" customHeight="1">
      <c r="A439" s="11"/>
      <c r="B439" s="11"/>
      <c r="C439" s="43"/>
      <c r="D439" s="11"/>
      <c r="E439" s="11"/>
      <c r="F439" s="11"/>
      <c r="G439" s="11"/>
      <c r="H439" s="11"/>
      <c r="I439" s="11"/>
      <c r="J439" s="11"/>
      <c r="K439" s="11"/>
      <c r="L439" s="11"/>
      <c r="M439" s="11"/>
      <c r="N439" s="11"/>
      <c r="O439" s="11"/>
      <c r="P439" s="11"/>
      <c r="Q439" s="32"/>
      <c r="R439" s="32"/>
      <c r="S439" s="11"/>
      <c r="T439" s="11"/>
      <c r="U439" s="32"/>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row>
    <row r="440" ht="13.5" customHeight="1">
      <c r="A440" s="11"/>
      <c r="B440" s="11"/>
      <c r="C440" s="43"/>
      <c r="D440" s="11"/>
      <c r="E440" s="11"/>
      <c r="F440" s="11"/>
      <c r="G440" s="11"/>
      <c r="H440" s="11"/>
      <c r="I440" s="11"/>
      <c r="J440" s="11"/>
      <c r="K440" s="11"/>
      <c r="L440" s="11"/>
      <c r="M440" s="11"/>
      <c r="N440" s="11"/>
      <c r="O440" s="11"/>
      <c r="P440" s="11"/>
      <c r="Q440" s="32"/>
      <c r="R440" s="32"/>
      <c r="S440" s="11"/>
      <c r="T440" s="11"/>
      <c r="U440" s="32"/>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row>
    <row r="441" ht="13.5" customHeight="1">
      <c r="A441" s="11"/>
      <c r="B441" s="11"/>
      <c r="C441" s="43"/>
      <c r="D441" s="11"/>
      <c r="E441" s="11"/>
      <c r="F441" s="11"/>
      <c r="G441" s="11"/>
      <c r="H441" s="11"/>
      <c r="I441" s="11"/>
      <c r="J441" s="11"/>
      <c r="K441" s="11"/>
      <c r="L441" s="11"/>
      <c r="M441" s="11"/>
      <c r="N441" s="11"/>
      <c r="O441" s="11"/>
      <c r="P441" s="11"/>
      <c r="Q441" s="32"/>
      <c r="R441" s="32"/>
      <c r="S441" s="11"/>
      <c r="T441" s="11"/>
      <c r="U441" s="32"/>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row>
    <row r="442" ht="13.5" customHeight="1">
      <c r="A442" s="11"/>
      <c r="B442" s="11"/>
      <c r="C442" s="43"/>
      <c r="D442" s="11"/>
      <c r="E442" s="11"/>
      <c r="F442" s="11"/>
      <c r="G442" s="11"/>
      <c r="H442" s="11"/>
      <c r="I442" s="11"/>
      <c r="J442" s="11"/>
      <c r="K442" s="11"/>
      <c r="L442" s="11"/>
      <c r="M442" s="11"/>
      <c r="N442" s="11"/>
      <c r="O442" s="11"/>
      <c r="P442" s="11"/>
      <c r="Q442" s="32"/>
      <c r="R442" s="32"/>
      <c r="S442" s="11"/>
      <c r="T442" s="11"/>
      <c r="U442" s="32"/>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11"/>
      <c r="BH442" s="11"/>
      <c r="BI442" s="11"/>
      <c r="BJ442" s="11"/>
      <c r="BK442" s="11"/>
      <c r="BL442" s="11"/>
      <c r="BM442" s="11"/>
      <c r="BN442" s="11"/>
    </row>
    <row r="443" ht="13.5" customHeight="1">
      <c r="A443" s="11"/>
      <c r="B443" s="11"/>
      <c r="C443" s="43"/>
      <c r="D443" s="11"/>
      <c r="E443" s="11"/>
      <c r="F443" s="11"/>
      <c r="G443" s="11"/>
      <c r="H443" s="11"/>
      <c r="I443" s="11"/>
      <c r="J443" s="11"/>
      <c r="K443" s="11"/>
      <c r="L443" s="11"/>
      <c r="M443" s="11"/>
      <c r="N443" s="11"/>
      <c r="O443" s="11"/>
      <c r="P443" s="11"/>
      <c r="Q443" s="32"/>
      <c r="R443" s="32"/>
      <c r="S443" s="11"/>
      <c r="T443" s="11"/>
      <c r="U443" s="32"/>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c r="BE443" s="11"/>
      <c r="BF443" s="11"/>
      <c r="BG443" s="11"/>
      <c r="BH443" s="11"/>
      <c r="BI443" s="11"/>
      <c r="BJ443" s="11"/>
      <c r="BK443" s="11"/>
      <c r="BL443" s="11"/>
      <c r="BM443" s="11"/>
      <c r="BN443" s="11"/>
    </row>
    <row r="444" ht="13.5" customHeight="1">
      <c r="A444" s="11"/>
      <c r="B444" s="11"/>
      <c r="C444" s="43"/>
      <c r="D444" s="11"/>
      <c r="E444" s="11"/>
      <c r="F444" s="11"/>
      <c r="G444" s="11"/>
      <c r="H444" s="11"/>
      <c r="I444" s="11"/>
      <c r="J444" s="11"/>
      <c r="K444" s="11"/>
      <c r="L444" s="11"/>
      <c r="M444" s="11"/>
      <c r="N444" s="11"/>
      <c r="O444" s="11"/>
      <c r="P444" s="11"/>
      <c r="Q444" s="32"/>
      <c r="R444" s="32"/>
      <c r="S444" s="11"/>
      <c r="T444" s="11"/>
      <c r="U444" s="32"/>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c r="BE444" s="11"/>
      <c r="BF444" s="11"/>
      <c r="BG444" s="11"/>
      <c r="BH444" s="11"/>
      <c r="BI444" s="11"/>
      <c r="BJ444" s="11"/>
      <c r="BK444" s="11"/>
      <c r="BL444" s="11"/>
      <c r="BM444" s="11"/>
      <c r="BN444" s="11"/>
    </row>
    <row r="445" ht="13.5" customHeight="1">
      <c r="A445" s="11"/>
      <c r="B445" s="11"/>
      <c r="C445" s="43"/>
      <c r="D445" s="11"/>
      <c r="E445" s="11"/>
      <c r="F445" s="11"/>
      <c r="G445" s="11"/>
      <c r="H445" s="11"/>
      <c r="I445" s="11"/>
      <c r="J445" s="11"/>
      <c r="K445" s="11"/>
      <c r="L445" s="11"/>
      <c r="M445" s="11"/>
      <c r="N445" s="11"/>
      <c r="O445" s="11"/>
      <c r="P445" s="11"/>
      <c r="Q445" s="32"/>
      <c r="R445" s="32"/>
      <c r="S445" s="11"/>
      <c r="T445" s="11"/>
      <c r="U445" s="32"/>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c r="BE445" s="11"/>
      <c r="BF445" s="11"/>
      <c r="BG445" s="11"/>
      <c r="BH445" s="11"/>
      <c r="BI445" s="11"/>
      <c r="BJ445" s="11"/>
      <c r="BK445" s="11"/>
      <c r="BL445" s="11"/>
      <c r="BM445" s="11"/>
      <c r="BN445" s="11"/>
    </row>
    <row r="446" ht="13.5" customHeight="1">
      <c r="A446" s="11"/>
      <c r="B446" s="11"/>
      <c r="C446" s="43"/>
      <c r="D446" s="11"/>
      <c r="E446" s="11"/>
      <c r="F446" s="11"/>
      <c r="G446" s="11"/>
      <c r="H446" s="11"/>
      <c r="I446" s="11"/>
      <c r="J446" s="11"/>
      <c r="K446" s="11"/>
      <c r="L446" s="11"/>
      <c r="M446" s="11"/>
      <c r="N446" s="11"/>
      <c r="O446" s="11"/>
      <c r="P446" s="11"/>
      <c r="Q446" s="32"/>
      <c r="R446" s="32"/>
      <c r="S446" s="11"/>
      <c r="T446" s="11"/>
      <c r="U446" s="32"/>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c r="BE446" s="11"/>
      <c r="BF446" s="11"/>
      <c r="BG446" s="11"/>
      <c r="BH446" s="11"/>
      <c r="BI446" s="11"/>
      <c r="BJ446" s="11"/>
      <c r="BK446" s="11"/>
      <c r="BL446" s="11"/>
      <c r="BM446" s="11"/>
      <c r="BN446" s="11"/>
    </row>
    <row r="447" ht="13.5" customHeight="1">
      <c r="A447" s="11"/>
      <c r="B447" s="11"/>
      <c r="C447" s="43"/>
      <c r="D447" s="11"/>
      <c r="E447" s="11"/>
      <c r="F447" s="11"/>
      <c r="G447" s="11"/>
      <c r="H447" s="11"/>
      <c r="I447" s="11"/>
      <c r="J447" s="11"/>
      <c r="K447" s="11"/>
      <c r="L447" s="11"/>
      <c r="M447" s="11"/>
      <c r="N447" s="11"/>
      <c r="O447" s="11"/>
      <c r="P447" s="11"/>
      <c r="Q447" s="32"/>
      <c r="R447" s="32"/>
      <c r="S447" s="11"/>
      <c r="T447" s="11"/>
      <c r="U447" s="32"/>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c r="BE447" s="11"/>
      <c r="BF447" s="11"/>
      <c r="BG447" s="11"/>
      <c r="BH447" s="11"/>
      <c r="BI447" s="11"/>
      <c r="BJ447" s="11"/>
      <c r="BK447" s="11"/>
      <c r="BL447" s="11"/>
      <c r="BM447" s="11"/>
      <c r="BN447" s="11"/>
    </row>
    <row r="448" ht="13.5" customHeight="1">
      <c r="A448" s="11"/>
      <c r="B448" s="11"/>
      <c r="C448" s="43"/>
      <c r="D448" s="11"/>
      <c r="E448" s="11"/>
      <c r="F448" s="11"/>
      <c r="G448" s="11"/>
      <c r="H448" s="11"/>
      <c r="I448" s="11"/>
      <c r="J448" s="11"/>
      <c r="K448" s="11"/>
      <c r="L448" s="11"/>
      <c r="M448" s="11"/>
      <c r="N448" s="11"/>
      <c r="O448" s="11"/>
      <c r="P448" s="11"/>
      <c r="Q448" s="32"/>
      <c r="R448" s="32"/>
      <c r="S448" s="11"/>
      <c r="T448" s="11"/>
      <c r="U448" s="32"/>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11"/>
      <c r="BE448" s="11"/>
      <c r="BF448" s="11"/>
      <c r="BG448" s="11"/>
      <c r="BH448" s="11"/>
      <c r="BI448" s="11"/>
      <c r="BJ448" s="11"/>
      <c r="BK448" s="11"/>
      <c r="BL448" s="11"/>
      <c r="BM448" s="11"/>
      <c r="BN448" s="11"/>
    </row>
    <row r="449" ht="13.5" customHeight="1">
      <c r="A449" s="11"/>
      <c r="B449" s="11"/>
      <c r="C449" s="43"/>
      <c r="D449" s="11"/>
      <c r="E449" s="11"/>
      <c r="F449" s="11"/>
      <c r="G449" s="11"/>
      <c r="H449" s="11"/>
      <c r="I449" s="11"/>
      <c r="J449" s="11"/>
      <c r="K449" s="11"/>
      <c r="L449" s="11"/>
      <c r="M449" s="11"/>
      <c r="N449" s="11"/>
      <c r="O449" s="11"/>
      <c r="P449" s="11"/>
      <c r="Q449" s="32"/>
      <c r="R449" s="32"/>
      <c r="S449" s="11"/>
      <c r="T449" s="11"/>
      <c r="U449" s="32"/>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c r="BE449" s="11"/>
      <c r="BF449" s="11"/>
      <c r="BG449" s="11"/>
      <c r="BH449" s="11"/>
      <c r="BI449" s="11"/>
      <c r="BJ449" s="11"/>
      <c r="BK449" s="11"/>
      <c r="BL449" s="11"/>
      <c r="BM449" s="11"/>
      <c r="BN449" s="11"/>
    </row>
    <row r="450" ht="13.5" customHeight="1">
      <c r="A450" s="11"/>
      <c r="B450" s="11"/>
      <c r="C450" s="43"/>
      <c r="D450" s="11"/>
      <c r="E450" s="11"/>
      <c r="F450" s="11"/>
      <c r="G450" s="11"/>
      <c r="H450" s="11"/>
      <c r="I450" s="11"/>
      <c r="J450" s="11"/>
      <c r="K450" s="11"/>
      <c r="L450" s="11"/>
      <c r="M450" s="11"/>
      <c r="N450" s="11"/>
      <c r="O450" s="11"/>
      <c r="P450" s="11"/>
      <c r="Q450" s="32"/>
      <c r="R450" s="32"/>
      <c r="S450" s="11"/>
      <c r="T450" s="11"/>
      <c r="U450" s="32"/>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c r="BE450" s="11"/>
      <c r="BF450" s="11"/>
      <c r="BG450" s="11"/>
      <c r="BH450" s="11"/>
      <c r="BI450" s="11"/>
      <c r="BJ450" s="11"/>
      <c r="BK450" s="11"/>
      <c r="BL450" s="11"/>
      <c r="BM450" s="11"/>
      <c r="BN450" s="11"/>
    </row>
    <row r="451" ht="13.5" customHeight="1">
      <c r="A451" s="11"/>
      <c r="B451" s="11"/>
      <c r="C451" s="43"/>
      <c r="D451" s="11"/>
      <c r="E451" s="11"/>
      <c r="F451" s="11"/>
      <c r="G451" s="11"/>
      <c r="H451" s="11"/>
      <c r="I451" s="11"/>
      <c r="J451" s="11"/>
      <c r="K451" s="11"/>
      <c r="L451" s="11"/>
      <c r="M451" s="11"/>
      <c r="N451" s="11"/>
      <c r="O451" s="11"/>
      <c r="P451" s="11"/>
      <c r="Q451" s="32"/>
      <c r="R451" s="32"/>
      <c r="S451" s="11"/>
      <c r="T451" s="11"/>
      <c r="U451" s="32"/>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c r="BE451" s="11"/>
      <c r="BF451" s="11"/>
      <c r="BG451" s="11"/>
      <c r="BH451" s="11"/>
      <c r="BI451" s="11"/>
      <c r="BJ451" s="11"/>
      <c r="BK451" s="11"/>
      <c r="BL451" s="11"/>
      <c r="BM451" s="11"/>
      <c r="BN451" s="11"/>
    </row>
    <row r="452" ht="13.5" customHeight="1">
      <c r="A452" s="11"/>
      <c r="B452" s="11"/>
      <c r="C452" s="43"/>
      <c r="D452" s="11"/>
      <c r="E452" s="11"/>
      <c r="F452" s="11"/>
      <c r="G452" s="11"/>
      <c r="H452" s="11"/>
      <c r="I452" s="11"/>
      <c r="J452" s="11"/>
      <c r="K452" s="11"/>
      <c r="L452" s="11"/>
      <c r="M452" s="11"/>
      <c r="N452" s="11"/>
      <c r="O452" s="11"/>
      <c r="P452" s="11"/>
      <c r="Q452" s="32"/>
      <c r="R452" s="32"/>
      <c r="S452" s="11"/>
      <c r="T452" s="11"/>
      <c r="U452" s="32"/>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c r="BE452" s="11"/>
      <c r="BF452" s="11"/>
      <c r="BG452" s="11"/>
      <c r="BH452" s="11"/>
      <c r="BI452" s="11"/>
      <c r="BJ452" s="11"/>
      <c r="BK452" s="11"/>
      <c r="BL452" s="11"/>
      <c r="BM452" s="11"/>
      <c r="BN452" s="11"/>
    </row>
    <row r="453" ht="13.5" customHeight="1">
      <c r="A453" s="11"/>
      <c r="B453" s="11"/>
      <c r="C453" s="43"/>
      <c r="D453" s="11"/>
      <c r="E453" s="11"/>
      <c r="F453" s="11"/>
      <c r="G453" s="11"/>
      <c r="H453" s="11"/>
      <c r="I453" s="11"/>
      <c r="J453" s="11"/>
      <c r="K453" s="11"/>
      <c r="L453" s="11"/>
      <c r="M453" s="11"/>
      <c r="N453" s="11"/>
      <c r="O453" s="11"/>
      <c r="P453" s="11"/>
      <c r="Q453" s="32"/>
      <c r="R453" s="32"/>
      <c r="S453" s="11"/>
      <c r="T453" s="11"/>
      <c r="U453" s="32"/>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c r="BE453" s="11"/>
      <c r="BF453" s="11"/>
      <c r="BG453" s="11"/>
      <c r="BH453" s="11"/>
      <c r="BI453" s="11"/>
      <c r="BJ453" s="11"/>
      <c r="BK453" s="11"/>
      <c r="BL453" s="11"/>
      <c r="BM453" s="11"/>
      <c r="BN453" s="11"/>
    </row>
    <row r="454" ht="13.5" customHeight="1">
      <c r="A454" s="11"/>
      <c r="B454" s="11"/>
      <c r="C454" s="43"/>
      <c r="D454" s="11"/>
      <c r="E454" s="11"/>
      <c r="F454" s="11"/>
      <c r="G454" s="11"/>
      <c r="H454" s="11"/>
      <c r="I454" s="11"/>
      <c r="J454" s="11"/>
      <c r="K454" s="11"/>
      <c r="L454" s="11"/>
      <c r="M454" s="11"/>
      <c r="N454" s="11"/>
      <c r="O454" s="11"/>
      <c r="P454" s="11"/>
      <c r="Q454" s="32"/>
      <c r="R454" s="32"/>
      <c r="S454" s="11"/>
      <c r="T454" s="11"/>
      <c r="U454" s="32"/>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c r="BE454" s="11"/>
      <c r="BF454" s="11"/>
      <c r="BG454" s="11"/>
      <c r="BH454" s="11"/>
      <c r="BI454" s="11"/>
      <c r="BJ454" s="11"/>
      <c r="BK454" s="11"/>
      <c r="BL454" s="11"/>
      <c r="BM454" s="11"/>
      <c r="BN454" s="11"/>
    </row>
    <row r="455" ht="13.5" customHeight="1">
      <c r="A455" s="11"/>
      <c r="B455" s="11"/>
      <c r="C455" s="43"/>
      <c r="D455" s="11"/>
      <c r="E455" s="11"/>
      <c r="F455" s="11"/>
      <c r="G455" s="11"/>
      <c r="H455" s="11"/>
      <c r="I455" s="11"/>
      <c r="J455" s="11"/>
      <c r="K455" s="11"/>
      <c r="L455" s="11"/>
      <c r="M455" s="11"/>
      <c r="N455" s="11"/>
      <c r="O455" s="11"/>
      <c r="P455" s="11"/>
      <c r="Q455" s="32"/>
      <c r="R455" s="32"/>
      <c r="S455" s="11"/>
      <c r="T455" s="11"/>
      <c r="U455" s="32"/>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c r="BE455" s="11"/>
      <c r="BF455" s="11"/>
      <c r="BG455" s="11"/>
      <c r="BH455" s="11"/>
      <c r="BI455" s="11"/>
      <c r="BJ455" s="11"/>
      <c r="BK455" s="11"/>
      <c r="BL455" s="11"/>
      <c r="BM455" s="11"/>
      <c r="BN455" s="11"/>
    </row>
    <row r="456" ht="13.5" customHeight="1">
      <c r="A456" s="11"/>
      <c r="B456" s="11"/>
      <c r="C456" s="43"/>
      <c r="D456" s="11"/>
      <c r="E456" s="11"/>
      <c r="F456" s="11"/>
      <c r="G456" s="11"/>
      <c r="H456" s="11"/>
      <c r="I456" s="11"/>
      <c r="J456" s="11"/>
      <c r="K456" s="11"/>
      <c r="L456" s="11"/>
      <c r="M456" s="11"/>
      <c r="N456" s="11"/>
      <c r="O456" s="11"/>
      <c r="P456" s="11"/>
      <c r="Q456" s="32"/>
      <c r="R456" s="32"/>
      <c r="S456" s="11"/>
      <c r="T456" s="11"/>
      <c r="U456" s="32"/>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c r="BE456" s="11"/>
      <c r="BF456" s="11"/>
      <c r="BG456" s="11"/>
      <c r="BH456" s="11"/>
      <c r="BI456" s="11"/>
      <c r="BJ456" s="11"/>
      <c r="BK456" s="11"/>
      <c r="BL456" s="11"/>
      <c r="BM456" s="11"/>
      <c r="BN456" s="11"/>
    </row>
    <row r="457" ht="13.5" customHeight="1">
      <c r="A457" s="11"/>
      <c r="B457" s="11"/>
      <c r="C457" s="43"/>
      <c r="D457" s="11"/>
      <c r="E457" s="11"/>
      <c r="F457" s="11"/>
      <c r="G457" s="11"/>
      <c r="H457" s="11"/>
      <c r="I457" s="11"/>
      <c r="J457" s="11"/>
      <c r="K457" s="11"/>
      <c r="L457" s="11"/>
      <c r="M457" s="11"/>
      <c r="N457" s="11"/>
      <c r="O457" s="11"/>
      <c r="P457" s="11"/>
      <c r="Q457" s="32"/>
      <c r="R457" s="32"/>
      <c r="S457" s="11"/>
      <c r="T457" s="11"/>
      <c r="U457" s="32"/>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c r="BE457" s="11"/>
      <c r="BF457" s="11"/>
      <c r="BG457" s="11"/>
      <c r="BH457" s="11"/>
      <c r="BI457" s="11"/>
      <c r="BJ457" s="11"/>
      <c r="BK457" s="11"/>
      <c r="BL457" s="11"/>
      <c r="BM457" s="11"/>
      <c r="BN457" s="11"/>
    </row>
    <row r="458" ht="13.5" customHeight="1">
      <c r="A458" s="11"/>
      <c r="B458" s="11"/>
      <c r="C458" s="43"/>
      <c r="D458" s="11"/>
      <c r="E458" s="11"/>
      <c r="F458" s="11"/>
      <c r="G458" s="11"/>
      <c r="H458" s="11"/>
      <c r="I458" s="11"/>
      <c r="J458" s="11"/>
      <c r="K458" s="11"/>
      <c r="L458" s="11"/>
      <c r="M458" s="11"/>
      <c r="N458" s="11"/>
      <c r="O458" s="11"/>
      <c r="P458" s="11"/>
      <c r="Q458" s="32"/>
      <c r="R458" s="32"/>
      <c r="S458" s="11"/>
      <c r="T458" s="11"/>
      <c r="U458" s="32"/>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c r="BE458" s="11"/>
      <c r="BF458" s="11"/>
      <c r="BG458" s="11"/>
      <c r="BH458" s="11"/>
      <c r="BI458" s="11"/>
      <c r="BJ458" s="11"/>
      <c r="BK458" s="11"/>
      <c r="BL458" s="11"/>
      <c r="BM458" s="11"/>
      <c r="BN458" s="11"/>
    </row>
    <row r="459" ht="13.5" customHeight="1">
      <c r="A459" s="11"/>
      <c r="B459" s="11"/>
      <c r="C459" s="43"/>
      <c r="D459" s="11"/>
      <c r="E459" s="11"/>
      <c r="F459" s="11"/>
      <c r="G459" s="11"/>
      <c r="H459" s="11"/>
      <c r="I459" s="11"/>
      <c r="J459" s="11"/>
      <c r="K459" s="11"/>
      <c r="L459" s="11"/>
      <c r="M459" s="11"/>
      <c r="N459" s="11"/>
      <c r="O459" s="11"/>
      <c r="P459" s="11"/>
      <c r="Q459" s="32"/>
      <c r="R459" s="32"/>
      <c r="S459" s="11"/>
      <c r="T459" s="11"/>
      <c r="U459" s="32"/>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c r="BE459" s="11"/>
      <c r="BF459" s="11"/>
      <c r="BG459" s="11"/>
      <c r="BH459" s="11"/>
      <c r="BI459" s="11"/>
      <c r="BJ459" s="11"/>
      <c r="BK459" s="11"/>
      <c r="BL459" s="11"/>
      <c r="BM459" s="11"/>
      <c r="BN459" s="11"/>
    </row>
    <row r="460" ht="13.5" customHeight="1">
      <c r="A460" s="11"/>
      <c r="B460" s="11"/>
      <c r="C460" s="43"/>
      <c r="D460" s="11"/>
      <c r="E460" s="11"/>
      <c r="F460" s="11"/>
      <c r="G460" s="11"/>
      <c r="H460" s="11"/>
      <c r="I460" s="11"/>
      <c r="J460" s="11"/>
      <c r="K460" s="11"/>
      <c r="L460" s="11"/>
      <c r="M460" s="11"/>
      <c r="N460" s="11"/>
      <c r="O460" s="11"/>
      <c r="P460" s="11"/>
      <c r="Q460" s="32"/>
      <c r="R460" s="32"/>
      <c r="S460" s="11"/>
      <c r="T460" s="11"/>
      <c r="U460" s="32"/>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c r="BE460" s="11"/>
      <c r="BF460" s="11"/>
      <c r="BG460" s="11"/>
      <c r="BH460" s="11"/>
      <c r="BI460" s="11"/>
      <c r="BJ460" s="11"/>
      <c r="BK460" s="11"/>
      <c r="BL460" s="11"/>
      <c r="BM460" s="11"/>
      <c r="BN460" s="11"/>
    </row>
    <row r="461" ht="13.5" customHeight="1">
      <c r="A461" s="11"/>
      <c r="B461" s="11"/>
      <c r="C461" s="43"/>
      <c r="D461" s="11"/>
      <c r="E461" s="11"/>
      <c r="F461" s="11"/>
      <c r="G461" s="11"/>
      <c r="H461" s="11"/>
      <c r="I461" s="11"/>
      <c r="J461" s="11"/>
      <c r="K461" s="11"/>
      <c r="L461" s="11"/>
      <c r="M461" s="11"/>
      <c r="N461" s="11"/>
      <c r="O461" s="11"/>
      <c r="P461" s="11"/>
      <c r="Q461" s="32"/>
      <c r="R461" s="32"/>
      <c r="S461" s="11"/>
      <c r="T461" s="11"/>
      <c r="U461" s="32"/>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c r="BE461" s="11"/>
      <c r="BF461" s="11"/>
      <c r="BG461" s="11"/>
      <c r="BH461" s="11"/>
      <c r="BI461" s="11"/>
      <c r="BJ461" s="11"/>
      <c r="BK461" s="11"/>
      <c r="BL461" s="11"/>
      <c r="BM461" s="11"/>
      <c r="BN461" s="11"/>
    </row>
    <row r="462" ht="13.5" customHeight="1">
      <c r="A462" s="11"/>
      <c r="B462" s="11"/>
      <c r="C462" s="43"/>
      <c r="D462" s="11"/>
      <c r="E462" s="11"/>
      <c r="F462" s="11"/>
      <c r="G462" s="11"/>
      <c r="H462" s="11"/>
      <c r="I462" s="11"/>
      <c r="J462" s="11"/>
      <c r="K462" s="11"/>
      <c r="L462" s="11"/>
      <c r="M462" s="11"/>
      <c r="N462" s="11"/>
      <c r="O462" s="11"/>
      <c r="P462" s="11"/>
      <c r="Q462" s="32"/>
      <c r="R462" s="32"/>
      <c r="S462" s="11"/>
      <c r="T462" s="11"/>
      <c r="U462" s="32"/>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c r="BE462" s="11"/>
      <c r="BF462" s="11"/>
      <c r="BG462" s="11"/>
      <c r="BH462" s="11"/>
      <c r="BI462" s="11"/>
      <c r="BJ462" s="11"/>
      <c r="BK462" s="11"/>
      <c r="BL462" s="11"/>
      <c r="BM462" s="11"/>
      <c r="BN462" s="11"/>
    </row>
    <row r="463" ht="13.5" customHeight="1">
      <c r="A463" s="11"/>
      <c r="B463" s="11"/>
      <c r="C463" s="43"/>
      <c r="D463" s="11"/>
      <c r="E463" s="11"/>
      <c r="F463" s="11"/>
      <c r="G463" s="11"/>
      <c r="H463" s="11"/>
      <c r="I463" s="11"/>
      <c r="J463" s="11"/>
      <c r="K463" s="11"/>
      <c r="L463" s="11"/>
      <c r="M463" s="11"/>
      <c r="N463" s="11"/>
      <c r="O463" s="11"/>
      <c r="P463" s="11"/>
      <c r="Q463" s="32"/>
      <c r="R463" s="32"/>
      <c r="S463" s="11"/>
      <c r="T463" s="11"/>
      <c r="U463" s="32"/>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c r="BE463" s="11"/>
      <c r="BF463" s="11"/>
      <c r="BG463" s="11"/>
      <c r="BH463" s="11"/>
      <c r="BI463" s="11"/>
      <c r="BJ463" s="11"/>
      <c r="BK463" s="11"/>
      <c r="BL463" s="11"/>
      <c r="BM463" s="11"/>
      <c r="BN463" s="11"/>
    </row>
    <row r="464" ht="13.5" customHeight="1">
      <c r="A464" s="11"/>
      <c r="B464" s="11"/>
      <c r="C464" s="43"/>
      <c r="D464" s="11"/>
      <c r="E464" s="11"/>
      <c r="F464" s="11"/>
      <c r="G464" s="11"/>
      <c r="H464" s="11"/>
      <c r="I464" s="11"/>
      <c r="J464" s="11"/>
      <c r="K464" s="11"/>
      <c r="L464" s="11"/>
      <c r="M464" s="11"/>
      <c r="N464" s="11"/>
      <c r="O464" s="11"/>
      <c r="P464" s="11"/>
      <c r="Q464" s="32"/>
      <c r="R464" s="32"/>
      <c r="S464" s="11"/>
      <c r="T464" s="11"/>
      <c r="U464" s="32"/>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c r="BE464" s="11"/>
      <c r="BF464" s="11"/>
      <c r="BG464" s="11"/>
      <c r="BH464" s="11"/>
      <c r="BI464" s="11"/>
      <c r="BJ464" s="11"/>
      <c r="BK464" s="11"/>
      <c r="BL464" s="11"/>
      <c r="BM464" s="11"/>
      <c r="BN464" s="11"/>
    </row>
    <row r="465" ht="13.5" customHeight="1">
      <c r="A465" s="11"/>
      <c r="B465" s="11"/>
      <c r="C465" s="43"/>
      <c r="D465" s="11"/>
      <c r="E465" s="11"/>
      <c r="F465" s="11"/>
      <c r="G465" s="11"/>
      <c r="H465" s="11"/>
      <c r="I465" s="11"/>
      <c r="J465" s="11"/>
      <c r="K465" s="11"/>
      <c r="L465" s="11"/>
      <c r="M465" s="11"/>
      <c r="N465" s="11"/>
      <c r="O465" s="11"/>
      <c r="P465" s="11"/>
      <c r="Q465" s="32"/>
      <c r="R465" s="32"/>
      <c r="S465" s="11"/>
      <c r="T465" s="11"/>
      <c r="U465" s="32"/>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c r="BE465" s="11"/>
      <c r="BF465" s="11"/>
      <c r="BG465" s="11"/>
      <c r="BH465" s="11"/>
      <c r="BI465" s="11"/>
      <c r="BJ465" s="11"/>
      <c r="BK465" s="11"/>
      <c r="BL465" s="11"/>
      <c r="BM465" s="11"/>
      <c r="BN465" s="11"/>
    </row>
    <row r="466" ht="13.5" customHeight="1">
      <c r="A466" s="11"/>
      <c r="B466" s="11"/>
      <c r="C466" s="43"/>
      <c r="D466" s="11"/>
      <c r="E466" s="11"/>
      <c r="F466" s="11"/>
      <c r="G466" s="11"/>
      <c r="H466" s="11"/>
      <c r="I466" s="11"/>
      <c r="J466" s="11"/>
      <c r="K466" s="11"/>
      <c r="L466" s="11"/>
      <c r="M466" s="11"/>
      <c r="N466" s="11"/>
      <c r="O466" s="11"/>
      <c r="P466" s="11"/>
      <c r="Q466" s="32"/>
      <c r="R466" s="32"/>
      <c r="S466" s="11"/>
      <c r="T466" s="11"/>
      <c r="U466" s="32"/>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c r="BE466" s="11"/>
      <c r="BF466" s="11"/>
      <c r="BG466" s="11"/>
      <c r="BH466" s="11"/>
      <c r="BI466" s="11"/>
      <c r="BJ466" s="11"/>
      <c r="BK466" s="11"/>
      <c r="BL466" s="11"/>
      <c r="BM466" s="11"/>
      <c r="BN466" s="11"/>
    </row>
    <row r="467" ht="13.5" customHeight="1">
      <c r="A467" s="11"/>
      <c r="B467" s="11"/>
      <c r="C467" s="43"/>
      <c r="D467" s="11"/>
      <c r="E467" s="11"/>
      <c r="F467" s="11"/>
      <c r="G467" s="11"/>
      <c r="H467" s="11"/>
      <c r="I467" s="11"/>
      <c r="J467" s="11"/>
      <c r="K467" s="11"/>
      <c r="L467" s="11"/>
      <c r="M467" s="11"/>
      <c r="N467" s="11"/>
      <c r="O467" s="11"/>
      <c r="P467" s="11"/>
      <c r="Q467" s="32"/>
      <c r="R467" s="32"/>
      <c r="S467" s="11"/>
      <c r="T467" s="11"/>
      <c r="U467" s="32"/>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11"/>
      <c r="BE467" s="11"/>
      <c r="BF467" s="11"/>
      <c r="BG467" s="11"/>
      <c r="BH467" s="11"/>
      <c r="BI467" s="11"/>
      <c r="BJ467" s="11"/>
      <c r="BK467" s="11"/>
      <c r="BL467" s="11"/>
      <c r="BM467" s="11"/>
      <c r="BN467" s="11"/>
    </row>
    <row r="468" ht="13.5" customHeight="1">
      <c r="A468" s="11"/>
      <c r="B468" s="11"/>
      <c r="C468" s="43"/>
      <c r="D468" s="11"/>
      <c r="E468" s="11"/>
      <c r="F468" s="11"/>
      <c r="G468" s="11"/>
      <c r="H468" s="11"/>
      <c r="I468" s="11"/>
      <c r="J468" s="11"/>
      <c r="K468" s="11"/>
      <c r="L468" s="11"/>
      <c r="M468" s="11"/>
      <c r="N468" s="11"/>
      <c r="O468" s="11"/>
      <c r="P468" s="11"/>
      <c r="Q468" s="32"/>
      <c r="R468" s="32"/>
      <c r="S468" s="11"/>
      <c r="T468" s="11"/>
      <c r="U468" s="32"/>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c r="BE468" s="11"/>
      <c r="BF468" s="11"/>
      <c r="BG468" s="11"/>
      <c r="BH468" s="11"/>
      <c r="BI468" s="11"/>
      <c r="BJ468" s="11"/>
      <c r="BK468" s="11"/>
      <c r="BL468" s="11"/>
      <c r="BM468" s="11"/>
      <c r="BN468" s="11"/>
    </row>
    <row r="469" ht="13.5" customHeight="1">
      <c r="A469" s="11"/>
      <c r="B469" s="11"/>
      <c r="C469" s="43"/>
      <c r="D469" s="11"/>
      <c r="E469" s="11"/>
      <c r="F469" s="11"/>
      <c r="G469" s="11"/>
      <c r="H469" s="11"/>
      <c r="I469" s="11"/>
      <c r="J469" s="11"/>
      <c r="K469" s="11"/>
      <c r="L469" s="11"/>
      <c r="M469" s="11"/>
      <c r="N469" s="11"/>
      <c r="O469" s="11"/>
      <c r="P469" s="11"/>
      <c r="Q469" s="32"/>
      <c r="R469" s="32"/>
      <c r="S469" s="11"/>
      <c r="T469" s="11"/>
      <c r="U469" s="32"/>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c r="BE469" s="11"/>
      <c r="BF469" s="11"/>
      <c r="BG469" s="11"/>
      <c r="BH469" s="11"/>
      <c r="BI469" s="11"/>
      <c r="BJ469" s="11"/>
      <c r="BK469" s="11"/>
      <c r="BL469" s="11"/>
      <c r="BM469" s="11"/>
      <c r="BN469" s="11"/>
    </row>
    <row r="470" ht="13.5" customHeight="1">
      <c r="A470" s="11"/>
      <c r="B470" s="11"/>
      <c r="C470" s="43"/>
      <c r="D470" s="11"/>
      <c r="E470" s="11"/>
      <c r="F470" s="11"/>
      <c r="G470" s="11"/>
      <c r="H470" s="11"/>
      <c r="I470" s="11"/>
      <c r="J470" s="11"/>
      <c r="K470" s="11"/>
      <c r="L470" s="11"/>
      <c r="M470" s="11"/>
      <c r="N470" s="11"/>
      <c r="O470" s="11"/>
      <c r="P470" s="11"/>
      <c r="Q470" s="32"/>
      <c r="R470" s="32"/>
      <c r="S470" s="11"/>
      <c r="T470" s="11"/>
      <c r="U470" s="32"/>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c r="BE470" s="11"/>
      <c r="BF470" s="11"/>
      <c r="BG470" s="11"/>
      <c r="BH470" s="11"/>
      <c r="BI470" s="11"/>
      <c r="BJ470" s="11"/>
      <c r="BK470" s="11"/>
      <c r="BL470" s="11"/>
      <c r="BM470" s="11"/>
      <c r="BN470" s="11"/>
    </row>
    <row r="471" ht="13.5" customHeight="1">
      <c r="A471" s="11"/>
      <c r="B471" s="11"/>
      <c r="C471" s="43"/>
      <c r="D471" s="11"/>
      <c r="E471" s="11"/>
      <c r="F471" s="11"/>
      <c r="G471" s="11"/>
      <c r="H471" s="11"/>
      <c r="I471" s="11"/>
      <c r="J471" s="11"/>
      <c r="K471" s="11"/>
      <c r="L471" s="11"/>
      <c r="M471" s="11"/>
      <c r="N471" s="11"/>
      <c r="O471" s="11"/>
      <c r="P471" s="11"/>
      <c r="Q471" s="32"/>
      <c r="R471" s="32"/>
      <c r="S471" s="11"/>
      <c r="T471" s="11"/>
      <c r="U471" s="32"/>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c r="BE471" s="11"/>
      <c r="BF471" s="11"/>
      <c r="BG471" s="11"/>
      <c r="BH471" s="11"/>
      <c r="BI471" s="11"/>
      <c r="BJ471" s="11"/>
      <c r="BK471" s="11"/>
      <c r="BL471" s="11"/>
      <c r="BM471" s="11"/>
      <c r="BN471" s="11"/>
    </row>
    <row r="472" ht="13.5" customHeight="1">
      <c r="A472" s="11"/>
      <c r="B472" s="11"/>
      <c r="C472" s="43"/>
      <c r="D472" s="11"/>
      <c r="E472" s="11"/>
      <c r="F472" s="11"/>
      <c r="G472" s="11"/>
      <c r="H472" s="11"/>
      <c r="I472" s="11"/>
      <c r="J472" s="11"/>
      <c r="K472" s="11"/>
      <c r="L472" s="11"/>
      <c r="M472" s="11"/>
      <c r="N472" s="11"/>
      <c r="O472" s="11"/>
      <c r="P472" s="11"/>
      <c r="Q472" s="32"/>
      <c r="R472" s="32"/>
      <c r="S472" s="11"/>
      <c r="T472" s="11"/>
      <c r="U472" s="32"/>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c r="BE472" s="11"/>
      <c r="BF472" s="11"/>
      <c r="BG472" s="11"/>
      <c r="BH472" s="11"/>
      <c r="BI472" s="11"/>
      <c r="BJ472" s="11"/>
      <c r="BK472" s="11"/>
      <c r="BL472" s="11"/>
      <c r="BM472" s="11"/>
      <c r="BN472" s="11"/>
    </row>
    <row r="473" ht="13.5" customHeight="1">
      <c r="A473" s="11"/>
      <c r="B473" s="11"/>
      <c r="C473" s="43"/>
      <c r="D473" s="11"/>
      <c r="E473" s="11"/>
      <c r="F473" s="11"/>
      <c r="G473" s="11"/>
      <c r="H473" s="11"/>
      <c r="I473" s="11"/>
      <c r="J473" s="11"/>
      <c r="K473" s="11"/>
      <c r="L473" s="11"/>
      <c r="M473" s="11"/>
      <c r="N473" s="11"/>
      <c r="O473" s="11"/>
      <c r="P473" s="11"/>
      <c r="Q473" s="32"/>
      <c r="R473" s="32"/>
      <c r="S473" s="11"/>
      <c r="T473" s="11"/>
      <c r="U473" s="32"/>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c r="BE473" s="11"/>
      <c r="BF473" s="11"/>
      <c r="BG473" s="11"/>
      <c r="BH473" s="11"/>
      <c r="BI473" s="11"/>
      <c r="BJ473" s="11"/>
      <c r="BK473" s="11"/>
      <c r="BL473" s="11"/>
      <c r="BM473" s="11"/>
      <c r="BN473" s="11"/>
    </row>
    <row r="474" ht="13.5" customHeight="1">
      <c r="A474" s="11"/>
      <c r="B474" s="11"/>
      <c r="C474" s="43"/>
      <c r="D474" s="11"/>
      <c r="E474" s="11"/>
      <c r="F474" s="11"/>
      <c r="G474" s="11"/>
      <c r="H474" s="11"/>
      <c r="I474" s="11"/>
      <c r="J474" s="11"/>
      <c r="K474" s="11"/>
      <c r="L474" s="11"/>
      <c r="M474" s="11"/>
      <c r="N474" s="11"/>
      <c r="O474" s="11"/>
      <c r="P474" s="11"/>
      <c r="Q474" s="32"/>
      <c r="R474" s="32"/>
      <c r="S474" s="11"/>
      <c r="T474" s="11"/>
      <c r="U474" s="32"/>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c r="BE474" s="11"/>
      <c r="BF474" s="11"/>
      <c r="BG474" s="11"/>
      <c r="BH474" s="11"/>
      <c r="BI474" s="11"/>
      <c r="BJ474" s="11"/>
      <c r="BK474" s="11"/>
      <c r="BL474" s="11"/>
      <c r="BM474" s="11"/>
      <c r="BN474" s="11"/>
    </row>
    <row r="475" ht="13.5" customHeight="1">
      <c r="A475" s="11"/>
      <c r="B475" s="11"/>
      <c r="C475" s="43"/>
      <c r="D475" s="11"/>
      <c r="E475" s="11"/>
      <c r="F475" s="11"/>
      <c r="G475" s="11"/>
      <c r="H475" s="11"/>
      <c r="I475" s="11"/>
      <c r="J475" s="11"/>
      <c r="K475" s="11"/>
      <c r="L475" s="11"/>
      <c r="M475" s="11"/>
      <c r="N475" s="11"/>
      <c r="O475" s="11"/>
      <c r="P475" s="11"/>
      <c r="Q475" s="32"/>
      <c r="R475" s="32"/>
      <c r="S475" s="11"/>
      <c r="T475" s="11"/>
      <c r="U475" s="32"/>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c r="BE475" s="11"/>
      <c r="BF475" s="11"/>
      <c r="BG475" s="11"/>
      <c r="BH475" s="11"/>
      <c r="BI475" s="11"/>
      <c r="BJ475" s="11"/>
      <c r="BK475" s="11"/>
      <c r="BL475" s="11"/>
      <c r="BM475" s="11"/>
      <c r="BN475" s="11"/>
    </row>
    <row r="476" ht="13.5" customHeight="1">
      <c r="A476" s="11"/>
      <c r="B476" s="11"/>
      <c r="C476" s="43"/>
      <c r="D476" s="11"/>
      <c r="E476" s="11"/>
      <c r="F476" s="11"/>
      <c r="G476" s="11"/>
      <c r="H476" s="11"/>
      <c r="I476" s="11"/>
      <c r="J476" s="11"/>
      <c r="K476" s="11"/>
      <c r="L476" s="11"/>
      <c r="M476" s="11"/>
      <c r="N476" s="11"/>
      <c r="O476" s="11"/>
      <c r="P476" s="11"/>
      <c r="Q476" s="32"/>
      <c r="R476" s="32"/>
      <c r="S476" s="11"/>
      <c r="T476" s="11"/>
      <c r="U476" s="32"/>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c r="BE476" s="11"/>
      <c r="BF476" s="11"/>
      <c r="BG476" s="11"/>
      <c r="BH476" s="11"/>
      <c r="BI476" s="11"/>
      <c r="BJ476" s="11"/>
      <c r="BK476" s="11"/>
      <c r="BL476" s="11"/>
      <c r="BM476" s="11"/>
      <c r="BN476" s="11"/>
    </row>
    <row r="477" ht="13.5" customHeight="1">
      <c r="A477" s="11"/>
      <c r="B477" s="11"/>
      <c r="C477" s="43"/>
      <c r="D477" s="11"/>
      <c r="E477" s="11"/>
      <c r="F477" s="11"/>
      <c r="G477" s="11"/>
      <c r="H477" s="11"/>
      <c r="I477" s="11"/>
      <c r="J477" s="11"/>
      <c r="K477" s="11"/>
      <c r="L477" s="11"/>
      <c r="M477" s="11"/>
      <c r="N477" s="11"/>
      <c r="O477" s="11"/>
      <c r="P477" s="11"/>
      <c r="Q477" s="32"/>
      <c r="R477" s="32"/>
      <c r="S477" s="11"/>
      <c r="T477" s="11"/>
      <c r="U477" s="32"/>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c r="BE477" s="11"/>
      <c r="BF477" s="11"/>
      <c r="BG477" s="11"/>
      <c r="BH477" s="11"/>
      <c r="BI477" s="11"/>
      <c r="BJ477" s="11"/>
      <c r="BK477" s="11"/>
      <c r="BL477" s="11"/>
      <c r="BM477" s="11"/>
      <c r="BN477" s="11"/>
    </row>
    <row r="478" ht="13.5" customHeight="1">
      <c r="A478" s="11"/>
      <c r="B478" s="11"/>
      <c r="C478" s="43"/>
      <c r="D478" s="11"/>
      <c r="E478" s="11"/>
      <c r="F478" s="11"/>
      <c r="G478" s="11"/>
      <c r="H478" s="11"/>
      <c r="I478" s="11"/>
      <c r="J478" s="11"/>
      <c r="K478" s="11"/>
      <c r="L478" s="11"/>
      <c r="M478" s="11"/>
      <c r="N478" s="11"/>
      <c r="O478" s="11"/>
      <c r="P478" s="11"/>
      <c r="Q478" s="32"/>
      <c r="R478" s="32"/>
      <c r="S478" s="11"/>
      <c r="T478" s="11"/>
      <c r="U478" s="32"/>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c r="BE478" s="11"/>
      <c r="BF478" s="11"/>
      <c r="BG478" s="11"/>
      <c r="BH478" s="11"/>
      <c r="BI478" s="11"/>
      <c r="BJ478" s="11"/>
      <c r="BK478" s="11"/>
      <c r="BL478" s="11"/>
      <c r="BM478" s="11"/>
      <c r="BN478" s="11"/>
    </row>
    <row r="479" ht="13.5" customHeight="1">
      <c r="A479" s="11"/>
      <c r="B479" s="11"/>
      <c r="C479" s="43"/>
      <c r="D479" s="11"/>
      <c r="E479" s="11"/>
      <c r="F479" s="11"/>
      <c r="G479" s="11"/>
      <c r="H479" s="11"/>
      <c r="I479" s="11"/>
      <c r="J479" s="11"/>
      <c r="K479" s="11"/>
      <c r="L479" s="11"/>
      <c r="M479" s="11"/>
      <c r="N479" s="11"/>
      <c r="O479" s="11"/>
      <c r="P479" s="11"/>
      <c r="Q479" s="32"/>
      <c r="R479" s="32"/>
      <c r="S479" s="11"/>
      <c r="T479" s="11"/>
      <c r="U479" s="32"/>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c r="BE479" s="11"/>
      <c r="BF479" s="11"/>
      <c r="BG479" s="11"/>
      <c r="BH479" s="11"/>
      <c r="BI479" s="11"/>
      <c r="BJ479" s="11"/>
      <c r="BK479" s="11"/>
      <c r="BL479" s="11"/>
      <c r="BM479" s="11"/>
      <c r="BN479" s="11"/>
    </row>
    <row r="480" ht="13.5" customHeight="1">
      <c r="A480" s="11"/>
      <c r="B480" s="11"/>
      <c r="C480" s="43"/>
      <c r="D480" s="11"/>
      <c r="E480" s="11"/>
      <c r="F480" s="11"/>
      <c r="G480" s="11"/>
      <c r="H480" s="11"/>
      <c r="I480" s="11"/>
      <c r="J480" s="11"/>
      <c r="K480" s="11"/>
      <c r="L480" s="11"/>
      <c r="M480" s="11"/>
      <c r="N480" s="11"/>
      <c r="O480" s="11"/>
      <c r="P480" s="11"/>
      <c r="Q480" s="32"/>
      <c r="R480" s="32"/>
      <c r="S480" s="11"/>
      <c r="T480" s="11"/>
      <c r="U480" s="32"/>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c r="BE480" s="11"/>
      <c r="BF480" s="11"/>
      <c r="BG480" s="11"/>
      <c r="BH480" s="11"/>
      <c r="BI480" s="11"/>
      <c r="BJ480" s="11"/>
      <c r="BK480" s="11"/>
      <c r="BL480" s="11"/>
      <c r="BM480" s="11"/>
      <c r="BN480" s="11"/>
    </row>
    <row r="481" ht="13.5" customHeight="1">
      <c r="A481" s="11"/>
      <c r="B481" s="11"/>
      <c r="C481" s="43"/>
      <c r="D481" s="11"/>
      <c r="E481" s="11"/>
      <c r="F481" s="11"/>
      <c r="G481" s="11"/>
      <c r="H481" s="11"/>
      <c r="I481" s="11"/>
      <c r="J481" s="11"/>
      <c r="K481" s="11"/>
      <c r="L481" s="11"/>
      <c r="M481" s="11"/>
      <c r="N481" s="11"/>
      <c r="O481" s="11"/>
      <c r="P481" s="11"/>
      <c r="Q481" s="32"/>
      <c r="R481" s="32"/>
      <c r="S481" s="11"/>
      <c r="T481" s="11"/>
      <c r="U481" s="32"/>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c r="BE481" s="11"/>
      <c r="BF481" s="11"/>
      <c r="BG481" s="11"/>
      <c r="BH481" s="11"/>
      <c r="BI481" s="11"/>
      <c r="BJ481" s="11"/>
      <c r="BK481" s="11"/>
      <c r="BL481" s="11"/>
      <c r="BM481" s="11"/>
      <c r="BN481" s="11"/>
    </row>
    <row r="482" ht="13.5" customHeight="1">
      <c r="A482" s="11"/>
      <c r="B482" s="11"/>
      <c r="C482" s="43"/>
      <c r="D482" s="11"/>
      <c r="E482" s="11"/>
      <c r="F482" s="11"/>
      <c r="G482" s="11"/>
      <c r="H482" s="11"/>
      <c r="I482" s="11"/>
      <c r="J482" s="11"/>
      <c r="K482" s="11"/>
      <c r="L482" s="11"/>
      <c r="M482" s="11"/>
      <c r="N482" s="11"/>
      <c r="O482" s="11"/>
      <c r="P482" s="11"/>
      <c r="Q482" s="32"/>
      <c r="R482" s="32"/>
      <c r="S482" s="11"/>
      <c r="T482" s="11"/>
      <c r="U482" s="32"/>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c r="BE482" s="11"/>
      <c r="BF482" s="11"/>
      <c r="BG482" s="11"/>
      <c r="BH482" s="11"/>
      <c r="BI482" s="11"/>
      <c r="BJ482" s="11"/>
      <c r="BK482" s="11"/>
      <c r="BL482" s="11"/>
      <c r="BM482" s="11"/>
      <c r="BN482" s="11"/>
    </row>
    <row r="483" ht="13.5" customHeight="1">
      <c r="A483" s="11"/>
      <c r="B483" s="11"/>
      <c r="C483" s="43"/>
      <c r="D483" s="11"/>
      <c r="E483" s="11"/>
      <c r="F483" s="11"/>
      <c r="G483" s="11"/>
      <c r="H483" s="11"/>
      <c r="I483" s="11"/>
      <c r="J483" s="11"/>
      <c r="K483" s="11"/>
      <c r="L483" s="11"/>
      <c r="M483" s="11"/>
      <c r="N483" s="11"/>
      <c r="O483" s="11"/>
      <c r="P483" s="11"/>
      <c r="Q483" s="32"/>
      <c r="R483" s="32"/>
      <c r="S483" s="11"/>
      <c r="T483" s="11"/>
      <c r="U483" s="32"/>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c r="BE483" s="11"/>
      <c r="BF483" s="11"/>
      <c r="BG483" s="11"/>
      <c r="BH483" s="11"/>
      <c r="BI483" s="11"/>
      <c r="BJ483" s="11"/>
      <c r="BK483" s="11"/>
      <c r="BL483" s="11"/>
      <c r="BM483" s="11"/>
      <c r="BN483" s="11"/>
    </row>
    <row r="484" ht="13.5" customHeight="1">
      <c r="A484" s="11"/>
      <c r="B484" s="11"/>
      <c r="C484" s="43"/>
      <c r="D484" s="11"/>
      <c r="E484" s="11"/>
      <c r="F484" s="11"/>
      <c r="G484" s="11"/>
      <c r="H484" s="11"/>
      <c r="I484" s="11"/>
      <c r="J484" s="11"/>
      <c r="K484" s="11"/>
      <c r="L484" s="11"/>
      <c r="M484" s="11"/>
      <c r="N484" s="11"/>
      <c r="O484" s="11"/>
      <c r="P484" s="11"/>
      <c r="Q484" s="32"/>
      <c r="R484" s="32"/>
      <c r="S484" s="11"/>
      <c r="T484" s="11"/>
      <c r="U484" s="32"/>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c r="BE484" s="11"/>
      <c r="BF484" s="11"/>
      <c r="BG484" s="11"/>
      <c r="BH484" s="11"/>
      <c r="BI484" s="11"/>
      <c r="BJ484" s="11"/>
      <c r="BK484" s="11"/>
      <c r="BL484" s="11"/>
      <c r="BM484" s="11"/>
      <c r="BN484" s="11"/>
    </row>
    <row r="485" ht="13.5" customHeight="1">
      <c r="A485" s="11"/>
      <c r="B485" s="11"/>
      <c r="C485" s="43"/>
      <c r="D485" s="11"/>
      <c r="E485" s="11"/>
      <c r="F485" s="11"/>
      <c r="G485" s="11"/>
      <c r="H485" s="11"/>
      <c r="I485" s="11"/>
      <c r="J485" s="11"/>
      <c r="K485" s="11"/>
      <c r="L485" s="11"/>
      <c r="M485" s="11"/>
      <c r="N485" s="11"/>
      <c r="O485" s="11"/>
      <c r="P485" s="11"/>
      <c r="Q485" s="32"/>
      <c r="R485" s="32"/>
      <c r="S485" s="11"/>
      <c r="T485" s="11"/>
      <c r="U485" s="32"/>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c r="BE485" s="11"/>
      <c r="BF485" s="11"/>
      <c r="BG485" s="11"/>
      <c r="BH485" s="11"/>
      <c r="BI485" s="11"/>
      <c r="BJ485" s="11"/>
      <c r="BK485" s="11"/>
      <c r="BL485" s="11"/>
      <c r="BM485" s="11"/>
      <c r="BN485" s="11"/>
    </row>
    <row r="486" ht="13.5" customHeight="1">
      <c r="A486" s="11"/>
      <c r="B486" s="11"/>
      <c r="C486" s="43"/>
      <c r="D486" s="11"/>
      <c r="E486" s="11"/>
      <c r="F486" s="11"/>
      <c r="G486" s="11"/>
      <c r="H486" s="11"/>
      <c r="I486" s="11"/>
      <c r="J486" s="11"/>
      <c r="K486" s="11"/>
      <c r="L486" s="11"/>
      <c r="M486" s="11"/>
      <c r="N486" s="11"/>
      <c r="O486" s="11"/>
      <c r="P486" s="11"/>
      <c r="Q486" s="32"/>
      <c r="R486" s="32"/>
      <c r="S486" s="11"/>
      <c r="T486" s="11"/>
      <c r="U486" s="32"/>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c r="BE486" s="11"/>
      <c r="BF486" s="11"/>
      <c r="BG486" s="11"/>
      <c r="BH486" s="11"/>
      <c r="BI486" s="11"/>
      <c r="BJ486" s="11"/>
      <c r="BK486" s="11"/>
      <c r="BL486" s="11"/>
      <c r="BM486" s="11"/>
      <c r="BN486" s="11"/>
    </row>
    <row r="487" ht="13.5" customHeight="1">
      <c r="A487" s="11"/>
      <c r="B487" s="11"/>
      <c r="C487" s="43"/>
      <c r="D487" s="11"/>
      <c r="E487" s="11"/>
      <c r="F487" s="11"/>
      <c r="G487" s="11"/>
      <c r="H487" s="11"/>
      <c r="I487" s="11"/>
      <c r="J487" s="11"/>
      <c r="K487" s="11"/>
      <c r="L487" s="11"/>
      <c r="M487" s="11"/>
      <c r="N487" s="11"/>
      <c r="O487" s="11"/>
      <c r="P487" s="11"/>
      <c r="Q487" s="32"/>
      <c r="R487" s="32"/>
      <c r="S487" s="11"/>
      <c r="T487" s="11"/>
      <c r="U487" s="32"/>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c r="BE487" s="11"/>
      <c r="BF487" s="11"/>
      <c r="BG487" s="11"/>
      <c r="BH487" s="11"/>
      <c r="BI487" s="11"/>
      <c r="BJ487" s="11"/>
      <c r="BK487" s="11"/>
      <c r="BL487" s="11"/>
      <c r="BM487" s="11"/>
      <c r="BN487" s="11"/>
    </row>
    <row r="488" ht="13.5" customHeight="1">
      <c r="A488" s="11"/>
      <c r="B488" s="11"/>
      <c r="C488" s="43"/>
      <c r="D488" s="11"/>
      <c r="E488" s="11"/>
      <c r="F488" s="11"/>
      <c r="G488" s="11"/>
      <c r="H488" s="11"/>
      <c r="I488" s="11"/>
      <c r="J488" s="11"/>
      <c r="K488" s="11"/>
      <c r="L488" s="11"/>
      <c r="M488" s="11"/>
      <c r="N488" s="11"/>
      <c r="O488" s="11"/>
      <c r="P488" s="11"/>
      <c r="Q488" s="32"/>
      <c r="R488" s="32"/>
      <c r="S488" s="11"/>
      <c r="T488" s="11"/>
      <c r="U488" s="32"/>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c r="BE488" s="11"/>
      <c r="BF488" s="11"/>
      <c r="BG488" s="11"/>
      <c r="BH488" s="11"/>
      <c r="BI488" s="11"/>
      <c r="BJ488" s="11"/>
      <c r="BK488" s="11"/>
      <c r="BL488" s="11"/>
      <c r="BM488" s="11"/>
      <c r="BN488" s="11"/>
    </row>
    <row r="489" ht="13.5" customHeight="1">
      <c r="A489" s="11"/>
      <c r="B489" s="11"/>
      <c r="C489" s="43"/>
      <c r="D489" s="11"/>
      <c r="E489" s="11"/>
      <c r="F489" s="11"/>
      <c r="G489" s="11"/>
      <c r="H489" s="11"/>
      <c r="I489" s="11"/>
      <c r="J489" s="11"/>
      <c r="K489" s="11"/>
      <c r="L489" s="11"/>
      <c r="M489" s="11"/>
      <c r="N489" s="11"/>
      <c r="O489" s="11"/>
      <c r="P489" s="11"/>
      <c r="Q489" s="32"/>
      <c r="R489" s="32"/>
      <c r="S489" s="11"/>
      <c r="T489" s="11"/>
      <c r="U489" s="32"/>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c r="BE489" s="11"/>
      <c r="BF489" s="11"/>
      <c r="BG489" s="11"/>
      <c r="BH489" s="11"/>
      <c r="BI489" s="11"/>
      <c r="BJ489" s="11"/>
      <c r="BK489" s="11"/>
      <c r="BL489" s="11"/>
      <c r="BM489" s="11"/>
      <c r="BN489" s="11"/>
    </row>
    <row r="490" ht="13.5" customHeight="1">
      <c r="A490" s="11"/>
      <c r="B490" s="11"/>
      <c r="C490" s="43"/>
      <c r="D490" s="11"/>
      <c r="E490" s="11"/>
      <c r="F490" s="11"/>
      <c r="G490" s="11"/>
      <c r="H490" s="11"/>
      <c r="I490" s="11"/>
      <c r="J490" s="11"/>
      <c r="K490" s="11"/>
      <c r="L490" s="11"/>
      <c r="M490" s="11"/>
      <c r="N490" s="11"/>
      <c r="O490" s="11"/>
      <c r="P490" s="11"/>
      <c r="Q490" s="32"/>
      <c r="R490" s="32"/>
      <c r="S490" s="11"/>
      <c r="T490" s="11"/>
      <c r="U490" s="32"/>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c r="BE490" s="11"/>
      <c r="BF490" s="11"/>
      <c r="BG490" s="11"/>
      <c r="BH490" s="11"/>
      <c r="BI490" s="11"/>
      <c r="BJ490" s="11"/>
      <c r="BK490" s="11"/>
      <c r="BL490" s="11"/>
      <c r="BM490" s="11"/>
      <c r="BN490" s="11"/>
    </row>
    <row r="491" ht="13.5" customHeight="1">
      <c r="A491" s="11"/>
      <c r="B491" s="11"/>
      <c r="C491" s="43"/>
      <c r="D491" s="11"/>
      <c r="E491" s="11"/>
      <c r="F491" s="11"/>
      <c r="G491" s="11"/>
      <c r="H491" s="11"/>
      <c r="I491" s="11"/>
      <c r="J491" s="11"/>
      <c r="K491" s="11"/>
      <c r="L491" s="11"/>
      <c r="M491" s="11"/>
      <c r="N491" s="11"/>
      <c r="O491" s="11"/>
      <c r="P491" s="11"/>
      <c r="Q491" s="32"/>
      <c r="R491" s="32"/>
      <c r="S491" s="11"/>
      <c r="T491" s="11"/>
      <c r="U491" s="32"/>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c r="BE491" s="11"/>
      <c r="BF491" s="11"/>
      <c r="BG491" s="11"/>
      <c r="BH491" s="11"/>
      <c r="BI491" s="11"/>
      <c r="BJ491" s="11"/>
      <c r="BK491" s="11"/>
      <c r="BL491" s="11"/>
      <c r="BM491" s="11"/>
      <c r="BN491" s="11"/>
    </row>
    <row r="492" ht="13.5" customHeight="1">
      <c r="A492" s="11"/>
      <c r="B492" s="11"/>
      <c r="C492" s="43"/>
      <c r="D492" s="11"/>
      <c r="E492" s="11"/>
      <c r="F492" s="11"/>
      <c r="G492" s="11"/>
      <c r="H492" s="11"/>
      <c r="I492" s="11"/>
      <c r="J492" s="11"/>
      <c r="K492" s="11"/>
      <c r="L492" s="11"/>
      <c r="M492" s="11"/>
      <c r="N492" s="11"/>
      <c r="O492" s="11"/>
      <c r="P492" s="11"/>
      <c r="Q492" s="32"/>
      <c r="R492" s="32"/>
      <c r="S492" s="11"/>
      <c r="T492" s="11"/>
      <c r="U492" s="32"/>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c r="BE492" s="11"/>
      <c r="BF492" s="11"/>
      <c r="BG492" s="11"/>
      <c r="BH492" s="11"/>
      <c r="BI492" s="11"/>
      <c r="BJ492" s="11"/>
      <c r="BK492" s="11"/>
      <c r="BL492" s="11"/>
      <c r="BM492" s="11"/>
      <c r="BN492" s="11"/>
    </row>
    <row r="493" ht="13.5" customHeight="1">
      <c r="A493" s="11"/>
      <c r="B493" s="11"/>
      <c r="C493" s="43"/>
      <c r="D493" s="11"/>
      <c r="E493" s="11"/>
      <c r="F493" s="11"/>
      <c r="G493" s="11"/>
      <c r="H493" s="11"/>
      <c r="I493" s="11"/>
      <c r="J493" s="11"/>
      <c r="K493" s="11"/>
      <c r="L493" s="11"/>
      <c r="M493" s="11"/>
      <c r="N493" s="11"/>
      <c r="O493" s="11"/>
      <c r="P493" s="11"/>
      <c r="Q493" s="32"/>
      <c r="R493" s="32"/>
      <c r="S493" s="11"/>
      <c r="T493" s="11"/>
      <c r="U493" s="32"/>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c r="BE493" s="11"/>
      <c r="BF493" s="11"/>
      <c r="BG493" s="11"/>
      <c r="BH493" s="11"/>
      <c r="BI493" s="11"/>
      <c r="BJ493" s="11"/>
      <c r="BK493" s="11"/>
      <c r="BL493" s="11"/>
      <c r="BM493" s="11"/>
      <c r="BN493" s="11"/>
    </row>
    <row r="494" ht="13.5" customHeight="1">
      <c r="A494" s="11"/>
      <c r="B494" s="11"/>
      <c r="C494" s="43"/>
      <c r="D494" s="11"/>
      <c r="E494" s="11"/>
      <c r="F494" s="11"/>
      <c r="G494" s="11"/>
      <c r="H494" s="11"/>
      <c r="I494" s="11"/>
      <c r="J494" s="11"/>
      <c r="K494" s="11"/>
      <c r="L494" s="11"/>
      <c r="M494" s="11"/>
      <c r="N494" s="11"/>
      <c r="O494" s="11"/>
      <c r="P494" s="11"/>
      <c r="Q494" s="32"/>
      <c r="R494" s="32"/>
      <c r="S494" s="11"/>
      <c r="T494" s="11"/>
      <c r="U494" s="32"/>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c r="BE494" s="11"/>
      <c r="BF494" s="11"/>
      <c r="BG494" s="11"/>
      <c r="BH494" s="11"/>
      <c r="BI494" s="11"/>
      <c r="BJ494" s="11"/>
      <c r="BK494" s="11"/>
      <c r="BL494" s="11"/>
      <c r="BM494" s="11"/>
      <c r="BN494" s="11"/>
    </row>
    <row r="495" ht="13.5" customHeight="1">
      <c r="A495" s="11"/>
      <c r="B495" s="11"/>
      <c r="C495" s="43"/>
      <c r="D495" s="11"/>
      <c r="E495" s="11"/>
      <c r="F495" s="11"/>
      <c r="G495" s="11"/>
      <c r="H495" s="11"/>
      <c r="I495" s="11"/>
      <c r="J495" s="11"/>
      <c r="K495" s="11"/>
      <c r="L495" s="11"/>
      <c r="M495" s="11"/>
      <c r="N495" s="11"/>
      <c r="O495" s="11"/>
      <c r="P495" s="11"/>
      <c r="Q495" s="32"/>
      <c r="R495" s="32"/>
      <c r="S495" s="11"/>
      <c r="T495" s="11"/>
      <c r="U495" s="32"/>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c r="BE495" s="11"/>
      <c r="BF495" s="11"/>
      <c r="BG495" s="11"/>
      <c r="BH495" s="11"/>
      <c r="BI495" s="11"/>
      <c r="BJ495" s="11"/>
      <c r="BK495" s="11"/>
      <c r="BL495" s="11"/>
      <c r="BM495" s="11"/>
      <c r="BN495" s="11"/>
    </row>
    <row r="496" ht="13.5" customHeight="1">
      <c r="A496" s="11"/>
      <c r="B496" s="11"/>
      <c r="C496" s="43"/>
      <c r="D496" s="11"/>
      <c r="E496" s="11"/>
      <c r="F496" s="11"/>
      <c r="G496" s="11"/>
      <c r="H496" s="11"/>
      <c r="I496" s="11"/>
      <c r="J496" s="11"/>
      <c r="K496" s="11"/>
      <c r="L496" s="11"/>
      <c r="M496" s="11"/>
      <c r="N496" s="11"/>
      <c r="O496" s="11"/>
      <c r="P496" s="11"/>
      <c r="Q496" s="32"/>
      <c r="R496" s="32"/>
      <c r="S496" s="11"/>
      <c r="T496" s="11"/>
      <c r="U496" s="32"/>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c r="BE496" s="11"/>
      <c r="BF496" s="11"/>
      <c r="BG496" s="11"/>
      <c r="BH496" s="11"/>
      <c r="BI496" s="11"/>
      <c r="BJ496" s="11"/>
      <c r="BK496" s="11"/>
      <c r="BL496" s="11"/>
      <c r="BM496" s="11"/>
      <c r="BN496" s="11"/>
    </row>
    <row r="497" ht="13.5" customHeight="1">
      <c r="A497" s="11"/>
      <c r="B497" s="11"/>
      <c r="C497" s="43"/>
      <c r="D497" s="11"/>
      <c r="E497" s="11"/>
      <c r="F497" s="11"/>
      <c r="G497" s="11"/>
      <c r="H497" s="11"/>
      <c r="I497" s="11"/>
      <c r="J497" s="11"/>
      <c r="K497" s="11"/>
      <c r="L497" s="11"/>
      <c r="M497" s="11"/>
      <c r="N497" s="11"/>
      <c r="O497" s="11"/>
      <c r="P497" s="11"/>
      <c r="Q497" s="32"/>
      <c r="R497" s="32"/>
      <c r="S497" s="11"/>
      <c r="T497" s="11"/>
      <c r="U497" s="32"/>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c r="BE497" s="11"/>
      <c r="BF497" s="11"/>
      <c r="BG497" s="11"/>
      <c r="BH497" s="11"/>
      <c r="BI497" s="11"/>
      <c r="BJ497" s="11"/>
      <c r="BK497" s="11"/>
      <c r="BL497" s="11"/>
      <c r="BM497" s="11"/>
      <c r="BN497" s="11"/>
    </row>
    <row r="498" ht="13.5" customHeight="1">
      <c r="A498" s="11"/>
      <c r="B498" s="11"/>
      <c r="C498" s="43"/>
      <c r="D498" s="11"/>
      <c r="E498" s="11"/>
      <c r="F498" s="11"/>
      <c r="G498" s="11"/>
      <c r="H498" s="11"/>
      <c r="I498" s="11"/>
      <c r="J498" s="11"/>
      <c r="K498" s="11"/>
      <c r="L498" s="11"/>
      <c r="M498" s="11"/>
      <c r="N498" s="11"/>
      <c r="O498" s="11"/>
      <c r="P498" s="11"/>
      <c r="Q498" s="32"/>
      <c r="R498" s="32"/>
      <c r="S498" s="11"/>
      <c r="T498" s="11"/>
      <c r="U498" s="32"/>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c r="BE498" s="11"/>
      <c r="BF498" s="11"/>
      <c r="BG498" s="11"/>
      <c r="BH498" s="11"/>
      <c r="BI498" s="11"/>
      <c r="BJ498" s="11"/>
      <c r="BK498" s="11"/>
      <c r="BL498" s="11"/>
      <c r="BM498" s="11"/>
      <c r="BN498" s="11"/>
    </row>
    <row r="499" ht="13.5" customHeight="1">
      <c r="A499" s="11"/>
      <c r="B499" s="11"/>
      <c r="C499" s="43"/>
      <c r="D499" s="11"/>
      <c r="E499" s="11"/>
      <c r="F499" s="11"/>
      <c r="G499" s="11"/>
      <c r="H499" s="11"/>
      <c r="I499" s="11"/>
      <c r="J499" s="11"/>
      <c r="K499" s="11"/>
      <c r="L499" s="11"/>
      <c r="M499" s="11"/>
      <c r="N499" s="11"/>
      <c r="O499" s="11"/>
      <c r="P499" s="11"/>
      <c r="Q499" s="32"/>
      <c r="R499" s="32"/>
      <c r="S499" s="11"/>
      <c r="T499" s="11"/>
      <c r="U499" s="32"/>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c r="BE499" s="11"/>
      <c r="BF499" s="11"/>
      <c r="BG499" s="11"/>
      <c r="BH499" s="11"/>
      <c r="BI499" s="11"/>
      <c r="BJ499" s="11"/>
      <c r="BK499" s="11"/>
      <c r="BL499" s="11"/>
      <c r="BM499" s="11"/>
      <c r="BN499" s="11"/>
    </row>
    <row r="500" ht="13.5" customHeight="1">
      <c r="A500" s="11"/>
      <c r="B500" s="11"/>
      <c r="C500" s="43"/>
      <c r="D500" s="11"/>
      <c r="E500" s="11"/>
      <c r="F500" s="11"/>
      <c r="G500" s="11"/>
      <c r="H500" s="11"/>
      <c r="I500" s="11"/>
      <c r="J500" s="11"/>
      <c r="K500" s="11"/>
      <c r="L500" s="11"/>
      <c r="M500" s="11"/>
      <c r="N500" s="11"/>
      <c r="O500" s="11"/>
      <c r="P500" s="11"/>
      <c r="Q500" s="32"/>
      <c r="R500" s="32"/>
      <c r="S500" s="11"/>
      <c r="T500" s="11"/>
      <c r="U500" s="32"/>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c r="BE500" s="11"/>
      <c r="BF500" s="11"/>
      <c r="BG500" s="11"/>
      <c r="BH500" s="11"/>
      <c r="BI500" s="11"/>
      <c r="BJ500" s="11"/>
      <c r="BK500" s="11"/>
      <c r="BL500" s="11"/>
      <c r="BM500" s="11"/>
      <c r="BN500" s="11"/>
    </row>
    <row r="501" ht="13.5" customHeight="1">
      <c r="A501" s="11"/>
      <c r="B501" s="11"/>
      <c r="C501" s="43"/>
      <c r="D501" s="11"/>
      <c r="E501" s="11"/>
      <c r="F501" s="11"/>
      <c r="G501" s="11"/>
      <c r="H501" s="11"/>
      <c r="I501" s="11"/>
      <c r="J501" s="11"/>
      <c r="K501" s="11"/>
      <c r="L501" s="11"/>
      <c r="M501" s="11"/>
      <c r="N501" s="11"/>
      <c r="O501" s="11"/>
      <c r="P501" s="11"/>
      <c r="Q501" s="32"/>
      <c r="R501" s="32"/>
      <c r="S501" s="11"/>
      <c r="T501" s="11"/>
      <c r="U501" s="32"/>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c r="BE501" s="11"/>
      <c r="BF501" s="11"/>
      <c r="BG501" s="11"/>
      <c r="BH501" s="11"/>
      <c r="BI501" s="11"/>
      <c r="BJ501" s="11"/>
      <c r="BK501" s="11"/>
      <c r="BL501" s="11"/>
      <c r="BM501" s="11"/>
      <c r="BN501" s="11"/>
    </row>
    <row r="502" ht="13.5" customHeight="1">
      <c r="A502" s="11"/>
      <c r="B502" s="11"/>
      <c r="C502" s="43"/>
      <c r="D502" s="11"/>
      <c r="E502" s="11"/>
      <c r="F502" s="11"/>
      <c r="G502" s="11"/>
      <c r="H502" s="11"/>
      <c r="I502" s="11"/>
      <c r="J502" s="11"/>
      <c r="K502" s="11"/>
      <c r="L502" s="11"/>
      <c r="M502" s="11"/>
      <c r="N502" s="11"/>
      <c r="O502" s="11"/>
      <c r="P502" s="11"/>
      <c r="Q502" s="32"/>
      <c r="R502" s="32"/>
      <c r="S502" s="11"/>
      <c r="T502" s="11"/>
      <c r="U502" s="32"/>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c r="BE502" s="11"/>
      <c r="BF502" s="11"/>
      <c r="BG502" s="11"/>
      <c r="BH502" s="11"/>
      <c r="BI502" s="11"/>
      <c r="BJ502" s="11"/>
      <c r="BK502" s="11"/>
      <c r="BL502" s="11"/>
      <c r="BM502" s="11"/>
      <c r="BN502" s="11"/>
    </row>
    <row r="503" ht="13.5" customHeight="1">
      <c r="A503" s="11"/>
      <c r="B503" s="11"/>
      <c r="C503" s="43"/>
      <c r="D503" s="11"/>
      <c r="E503" s="11"/>
      <c r="F503" s="11"/>
      <c r="G503" s="11"/>
      <c r="H503" s="11"/>
      <c r="I503" s="11"/>
      <c r="J503" s="11"/>
      <c r="K503" s="11"/>
      <c r="L503" s="11"/>
      <c r="M503" s="11"/>
      <c r="N503" s="11"/>
      <c r="O503" s="11"/>
      <c r="P503" s="11"/>
      <c r="Q503" s="32"/>
      <c r="R503" s="32"/>
      <c r="S503" s="11"/>
      <c r="T503" s="11"/>
      <c r="U503" s="32"/>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c r="BE503" s="11"/>
      <c r="BF503" s="11"/>
      <c r="BG503" s="11"/>
      <c r="BH503" s="11"/>
      <c r="BI503" s="11"/>
      <c r="BJ503" s="11"/>
      <c r="BK503" s="11"/>
      <c r="BL503" s="11"/>
      <c r="BM503" s="11"/>
      <c r="BN503" s="11"/>
    </row>
    <row r="504" ht="13.5" customHeight="1">
      <c r="A504" s="11"/>
      <c r="B504" s="11"/>
      <c r="C504" s="43"/>
      <c r="D504" s="11"/>
      <c r="E504" s="11"/>
      <c r="F504" s="11"/>
      <c r="G504" s="11"/>
      <c r="H504" s="11"/>
      <c r="I504" s="11"/>
      <c r="J504" s="11"/>
      <c r="K504" s="11"/>
      <c r="L504" s="11"/>
      <c r="M504" s="11"/>
      <c r="N504" s="11"/>
      <c r="O504" s="11"/>
      <c r="P504" s="11"/>
      <c r="Q504" s="32"/>
      <c r="R504" s="32"/>
      <c r="S504" s="11"/>
      <c r="T504" s="11"/>
      <c r="U504" s="32"/>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c r="BE504" s="11"/>
      <c r="BF504" s="11"/>
      <c r="BG504" s="11"/>
      <c r="BH504" s="11"/>
      <c r="BI504" s="11"/>
      <c r="BJ504" s="11"/>
      <c r="BK504" s="11"/>
      <c r="BL504" s="11"/>
      <c r="BM504" s="11"/>
      <c r="BN504" s="11"/>
    </row>
    <row r="505" ht="13.5" customHeight="1">
      <c r="A505" s="11"/>
      <c r="B505" s="11"/>
      <c r="C505" s="43"/>
      <c r="D505" s="11"/>
      <c r="E505" s="11"/>
      <c r="F505" s="11"/>
      <c r="G505" s="11"/>
      <c r="H505" s="11"/>
      <c r="I505" s="11"/>
      <c r="J505" s="11"/>
      <c r="K505" s="11"/>
      <c r="L505" s="11"/>
      <c r="M505" s="11"/>
      <c r="N505" s="11"/>
      <c r="O505" s="11"/>
      <c r="P505" s="11"/>
      <c r="Q505" s="32"/>
      <c r="R505" s="32"/>
      <c r="S505" s="11"/>
      <c r="T505" s="11"/>
      <c r="U505" s="32"/>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c r="BE505" s="11"/>
      <c r="BF505" s="11"/>
      <c r="BG505" s="11"/>
      <c r="BH505" s="11"/>
      <c r="BI505" s="11"/>
      <c r="BJ505" s="11"/>
      <c r="BK505" s="11"/>
      <c r="BL505" s="11"/>
      <c r="BM505" s="11"/>
      <c r="BN505" s="11"/>
    </row>
    <row r="506" ht="13.5" customHeight="1">
      <c r="A506" s="11"/>
      <c r="B506" s="11"/>
      <c r="C506" s="43"/>
      <c r="D506" s="11"/>
      <c r="E506" s="11"/>
      <c r="F506" s="11"/>
      <c r="G506" s="11"/>
      <c r="H506" s="11"/>
      <c r="I506" s="11"/>
      <c r="J506" s="11"/>
      <c r="K506" s="11"/>
      <c r="L506" s="11"/>
      <c r="M506" s="11"/>
      <c r="N506" s="11"/>
      <c r="O506" s="11"/>
      <c r="P506" s="11"/>
      <c r="Q506" s="32"/>
      <c r="R506" s="32"/>
      <c r="S506" s="11"/>
      <c r="T506" s="11"/>
      <c r="U506" s="32"/>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c r="BE506" s="11"/>
      <c r="BF506" s="11"/>
      <c r="BG506" s="11"/>
      <c r="BH506" s="11"/>
      <c r="BI506" s="11"/>
      <c r="BJ506" s="11"/>
      <c r="BK506" s="11"/>
      <c r="BL506" s="11"/>
      <c r="BM506" s="11"/>
      <c r="BN506" s="11"/>
    </row>
    <row r="507" ht="13.5" customHeight="1">
      <c r="A507" s="11"/>
      <c r="B507" s="11"/>
      <c r="C507" s="43"/>
      <c r="D507" s="11"/>
      <c r="E507" s="11"/>
      <c r="F507" s="11"/>
      <c r="G507" s="11"/>
      <c r="H507" s="11"/>
      <c r="I507" s="11"/>
      <c r="J507" s="11"/>
      <c r="K507" s="11"/>
      <c r="L507" s="11"/>
      <c r="M507" s="11"/>
      <c r="N507" s="11"/>
      <c r="O507" s="11"/>
      <c r="P507" s="11"/>
      <c r="Q507" s="32"/>
      <c r="R507" s="32"/>
      <c r="S507" s="11"/>
      <c r="T507" s="11"/>
      <c r="U507" s="32"/>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c r="BE507" s="11"/>
      <c r="BF507" s="11"/>
      <c r="BG507" s="11"/>
      <c r="BH507" s="11"/>
      <c r="BI507" s="11"/>
      <c r="BJ507" s="11"/>
      <c r="BK507" s="11"/>
      <c r="BL507" s="11"/>
      <c r="BM507" s="11"/>
      <c r="BN507" s="11"/>
    </row>
    <row r="508" ht="13.5" customHeight="1">
      <c r="A508" s="11"/>
      <c r="B508" s="11"/>
      <c r="C508" s="43"/>
      <c r="D508" s="11"/>
      <c r="E508" s="11"/>
      <c r="F508" s="11"/>
      <c r="G508" s="11"/>
      <c r="H508" s="11"/>
      <c r="I508" s="11"/>
      <c r="J508" s="11"/>
      <c r="K508" s="11"/>
      <c r="L508" s="11"/>
      <c r="M508" s="11"/>
      <c r="N508" s="11"/>
      <c r="O508" s="11"/>
      <c r="P508" s="11"/>
      <c r="Q508" s="32"/>
      <c r="R508" s="32"/>
      <c r="S508" s="11"/>
      <c r="T508" s="11"/>
      <c r="U508" s="32"/>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c r="BE508" s="11"/>
      <c r="BF508" s="11"/>
      <c r="BG508" s="11"/>
      <c r="BH508" s="11"/>
      <c r="BI508" s="11"/>
      <c r="BJ508" s="11"/>
      <c r="BK508" s="11"/>
      <c r="BL508" s="11"/>
      <c r="BM508" s="11"/>
      <c r="BN508" s="11"/>
    </row>
    <row r="509" ht="13.5" customHeight="1">
      <c r="A509" s="11"/>
      <c r="B509" s="11"/>
      <c r="C509" s="43"/>
      <c r="D509" s="11"/>
      <c r="E509" s="11"/>
      <c r="F509" s="11"/>
      <c r="G509" s="11"/>
      <c r="H509" s="11"/>
      <c r="I509" s="11"/>
      <c r="J509" s="11"/>
      <c r="K509" s="11"/>
      <c r="L509" s="11"/>
      <c r="M509" s="11"/>
      <c r="N509" s="11"/>
      <c r="O509" s="11"/>
      <c r="P509" s="11"/>
      <c r="Q509" s="32"/>
      <c r="R509" s="32"/>
      <c r="S509" s="11"/>
      <c r="T509" s="11"/>
      <c r="U509" s="32"/>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c r="BE509" s="11"/>
      <c r="BF509" s="11"/>
      <c r="BG509" s="11"/>
      <c r="BH509" s="11"/>
      <c r="BI509" s="11"/>
      <c r="BJ509" s="11"/>
      <c r="BK509" s="11"/>
      <c r="BL509" s="11"/>
      <c r="BM509" s="11"/>
      <c r="BN509" s="11"/>
    </row>
    <row r="510" ht="13.5" customHeight="1">
      <c r="A510" s="11"/>
      <c r="B510" s="11"/>
      <c r="C510" s="43"/>
      <c r="D510" s="11"/>
      <c r="E510" s="11"/>
      <c r="F510" s="11"/>
      <c r="G510" s="11"/>
      <c r="H510" s="11"/>
      <c r="I510" s="11"/>
      <c r="J510" s="11"/>
      <c r="K510" s="11"/>
      <c r="L510" s="11"/>
      <c r="M510" s="11"/>
      <c r="N510" s="11"/>
      <c r="O510" s="11"/>
      <c r="P510" s="11"/>
      <c r="Q510" s="32"/>
      <c r="R510" s="32"/>
      <c r="S510" s="11"/>
      <c r="T510" s="11"/>
      <c r="U510" s="32"/>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c r="BE510" s="11"/>
      <c r="BF510" s="11"/>
      <c r="BG510" s="11"/>
      <c r="BH510" s="11"/>
      <c r="BI510" s="11"/>
      <c r="BJ510" s="11"/>
      <c r="BK510" s="11"/>
      <c r="BL510" s="11"/>
      <c r="BM510" s="11"/>
      <c r="BN510" s="11"/>
    </row>
    <row r="511" ht="13.5" customHeight="1">
      <c r="A511" s="11"/>
      <c r="B511" s="11"/>
      <c r="C511" s="43"/>
      <c r="D511" s="11"/>
      <c r="E511" s="11"/>
      <c r="F511" s="11"/>
      <c r="G511" s="11"/>
      <c r="H511" s="11"/>
      <c r="I511" s="11"/>
      <c r="J511" s="11"/>
      <c r="K511" s="11"/>
      <c r="L511" s="11"/>
      <c r="M511" s="11"/>
      <c r="N511" s="11"/>
      <c r="O511" s="11"/>
      <c r="P511" s="11"/>
      <c r="Q511" s="32"/>
      <c r="R511" s="32"/>
      <c r="S511" s="11"/>
      <c r="T511" s="11"/>
      <c r="U511" s="32"/>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c r="BE511" s="11"/>
      <c r="BF511" s="11"/>
      <c r="BG511" s="11"/>
      <c r="BH511" s="11"/>
      <c r="BI511" s="11"/>
      <c r="BJ511" s="11"/>
      <c r="BK511" s="11"/>
      <c r="BL511" s="11"/>
      <c r="BM511" s="11"/>
      <c r="BN511" s="11"/>
    </row>
    <row r="512" ht="13.5" customHeight="1">
      <c r="A512" s="11"/>
      <c r="B512" s="11"/>
      <c r="C512" s="43"/>
      <c r="D512" s="11"/>
      <c r="E512" s="11"/>
      <c r="F512" s="11"/>
      <c r="G512" s="11"/>
      <c r="H512" s="11"/>
      <c r="I512" s="11"/>
      <c r="J512" s="11"/>
      <c r="K512" s="11"/>
      <c r="L512" s="11"/>
      <c r="M512" s="11"/>
      <c r="N512" s="11"/>
      <c r="O512" s="11"/>
      <c r="P512" s="11"/>
      <c r="Q512" s="32"/>
      <c r="R512" s="32"/>
      <c r="S512" s="11"/>
      <c r="T512" s="11"/>
      <c r="U512" s="32"/>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c r="BE512" s="11"/>
      <c r="BF512" s="11"/>
      <c r="BG512" s="11"/>
      <c r="BH512" s="11"/>
      <c r="BI512" s="11"/>
      <c r="BJ512" s="11"/>
      <c r="BK512" s="11"/>
      <c r="BL512" s="11"/>
      <c r="BM512" s="11"/>
      <c r="BN512" s="11"/>
    </row>
    <row r="513" ht="13.5" customHeight="1">
      <c r="A513" s="11"/>
      <c r="B513" s="11"/>
      <c r="C513" s="43"/>
      <c r="D513" s="11"/>
      <c r="E513" s="11"/>
      <c r="F513" s="11"/>
      <c r="G513" s="11"/>
      <c r="H513" s="11"/>
      <c r="I513" s="11"/>
      <c r="J513" s="11"/>
      <c r="K513" s="11"/>
      <c r="L513" s="11"/>
      <c r="M513" s="11"/>
      <c r="N513" s="11"/>
      <c r="O513" s="11"/>
      <c r="P513" s="11"/>
      <c r="Q513" s="32"/>
      <c r="R513" s="32"/>
      <c r="S513" s="11"/>
      <c r="T513" s="11"/>
      <c r="U513" s="32"/>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c r="BE513" s="11"/>
      <c r="BF513" s="11"/>
      <c r="BG513" s="11"/>
      <c r="BH513" s="11"/>
      <c r="BI513" s="11"/>
      <c r="BJ513" s="11"/>
      <c r="BK513" s="11"/>
      <c r="BL513" s="11"/>
      <c r="BM513" s="11"/>
      <c r="BN513" s="11"/>
    </row>
    <row r="514" ht="13.5" customHeight="1">
      <c r="A514" s="11"/>
      <c r="B514" s="11"/>
      <c r="C514" s="43"/>
      <c r="D514" s="11"/>
      <c r="E514" s="11"/>
      <c r="F514" s="11"/>
      <c r="G514" s="11"/>
      <c r="H514" s="11"/>
      <c r="I514" s="11"/>
      <c r="J514" s="11"/>
      <c r="K514" s="11"/>
      <c r="L514" s="11"/>
      <c r="M514" s="11"/>
      <c r="N514" s="11"/>
      <c r="O514" s="11"/>
      <c r="P514" s="11"/>
      <c r="Q514" s="32"/>
      <c r="R514" s="32"/>
      <c r="S514" s="11"/>
      <c r="T514" s="11"/>
      <c r="U514" s="32"/>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c r="BE514" s="11"/>
      <c r="BF514" s="11"/>
      <c r="BG514" s="11"/>
      <c r="BH514" s="11"/>
      <c r="BI514" s="11"/>
      <c r="BJ514" s="11"/>
      <c r="BK514" s="11"/>
      <c r="BL514" s="11"/>
      <c r="BM514" s="11"/>
      <c r="BN514" s="11"/>
    </row>
    <row r="515" ht="13.5" customHeight="1">
      <c r="A515" s="11"/>
      <c r="B515" s="11"/>
      <c r="C515" s="43"/>
      <c r="D515" s="11"/>
      <c r="E515" s="11"/>
      <c r="F515" s="11"/>
      <c r="G515" s="11"/>
      <c r="H515" s="11"/>
      <c r="I515" s="11"/>
      <c r="J515" s="11"/>
      <c r="K515" s="11"/>
      <c r="L515" s="11"/>
      <c r="M515" s="11"/>
      <c r="N515" s="11"/>
      <c r="O515" s="11"/>
      <c r="P515" s="11"/>
      <c r="Q515" s="32"/>
      <c r="R515" s="32"/>
      <c r="S515" s="11"/>
      <c r="T515" s="11"/>
      <c r="U515" s="32"/>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c r="BE515" s="11"/>
      <c r="BF515" s="11"/>
      <c r="BG515" s="11"/>
      <c r="BH515" s="11"/>
      <c r="BI515" s="11"/>
      <c r="BJ515" s="11"/>
      <c r="BK515" s="11"/>
      <c r="BL515" s="11"/>
      <c r="BM515" s="11"/>
      <c r="BN515" s="11"/>
    </row>
    <row r="516" ht="13.5" customHeight="1">
      <c r="A516" s="11"/>
      <c r="B516" s="11"/>
      <c r="C516" s="43"/>
      <c r="D516" s="11"/>
      <c r="E516" s="11"/>
      <c r="F516" s="11"/>
      <c r="G516" s="11"/>
      <c r="H516" s="11"/>
      <c r="I516" s="11"/>
      <c r="J516" s="11"/>
      <c r="K516" s="11"/>
      <c r="L516" s="11"/>
      <c r="M516" s="11"/>
      <c r="N516" s="11"/>
      <c r="O516" s="11"/>
      <c r="P516" s="11"/>
      <c r="Q516" s="32"/>
      <c r="R516" s="32"/>
      <c r="S516" s="11"/>
      <c r="T516" s="11"/>
      <c r="U516" s="32"/>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c r="BE516" s="11"/>
      <c r="BF516" s="11"/>
      <c r="BG516" s="11"/>
      <c r="BH516" s="11"/>
      <c r="BI516" s="11"/>
      <c r="BJ516" s="11"/>
      <c r="BK516" s="11"/>
      <c r="BL516" s="11"/>
      <c r="BM516" s="11"/>
      <c r="BN516" s="11"/>
    </row>
    <row r="517" ht="13.5" customHeight="1">
      <c r="A517" s="11"/>
      <c r="B517" s="11"/>
      <c r="C517" s="43"/>
      <c r="D517" s="11"/>
      <c r="E517" s="11"/>
      <c r="F517" s="11"/>
      <c r="G517" s="11"/>
      <c r="H517" s="11"/>
      <c r="I517" s="11"/>
      <c r="J517" s="11"/>
      <c r="K517" s="11"/>
      <c r="L517" s="11"/>
      <c r="M517" s="11"/>
      <c r="N517" s="11"/>
      <c r="O517" s="11"/>
      <c r="P517" s="11"/>
      <c r="Q517" s="32"/>
      <c r="R517" s="32"/>
      <c r="S517" s="11"/>
      <c r="T517" s="11"/>
      <c r="U517" s="32"/>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c r="BE517" s="11"/>
      <c r="BF517" s="11"/>
      <c r="BG517" s="11"/>
      <c r="BH517" s="11"/>
      <c r="BI517" s="11"/>
      <c r="BJ517" s="11"/>
      <c r="BK517" s="11"/>
      <c r="BL517" s="11"/>
      <c r="BM517" s="11"/>
      <c r="BN517" s="11"/>
    </row>
    <row r="518" ht="13.5" customHeight="1">
      <c r="A518" s="11"/>
      <c r="B518" s="11"/>
      <c r="C518" s="43"/>
      <c r="D518" s="11"/>
      <c r="E518" s="11"/>
      <c r="F518" s="11"/>
      <c r="G518" s="11"/>
      <c r="H518" s="11"/>
      <c r="I518" s="11"/>
      <c r="J518" s="11"/>
      <c r="K518" s="11"/>
      <c r="L518" s="11"/>
      <c r="M518" s="11"/>
      <c r="N518" s="11"/>
      <c r="O518" s="11"/>
      <c r="P518" s="11"/>
      <c r="Q518" s="32"/>
      <c r="R518" s="32"/>
      <c r="S518" s="11"/>
      <c r="T518" s="11"/>
      <c r="U518" s="32"/>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c r="BE518" s="11"/>
      <c r="BF518" s="11"/>
      <c r="BG518" s="11"/>
      <c r="BH518" s="11"/>
      <c r="BI518" s="11"/>
      <c r="BJ518" s="11"/>
      <c r="BK518" s="11"/>
      <c r="BL518" s="11"/>
      <c r="BM518" s="11"/>
      <c r="BN518" s="11"/>
    </row>
    <row r="519" ht="13.5" customHeight="1">
      <c r="A519" s="11"/>
      <c r="B519" s="11"/>
      <c r="C519" s="43"/>
      <c r="D519" s="11"/>
      <c r="E519" s="11"/>
      <c r="F519" s="11"/>
      <c r="G519" s="11"/>
      <c r="H519" s="11"/>
      <c r="I519" s="11"/>
      <c r="J519" s="11"/>
      <c r="K519" s="11"/>
      <c r="L519" s="11"/>
      <c r="M519" s="11"/>
      <c r="N519" s="11"/>
      <c r="O519" s="11"/>
      <c r="P519" s="11"/>
      <c r="Q519" s="32"/>
      <c r="R519" s="32"/>
      <c r="S519" s="11"/>
      <c r="T519" s="11"/>
      <c r="U519" s="32"/>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c r="BE519" s="11"/>
      <c r="BF519" s="11"/>
      <c r="BG519" s="11"/>
      <c r="BH519" s="11"/>
      <c r="BI519" s="11"/>
      <c r="BJ519" s="11"/>
      <c r="BK519" s="11"/>
      <c r="BL519" s="11"/>
      <c r="BM519" s="11"/>
      <c r="BN519" s="11"/>
    </row>
    <row r="520" ht="13.5" customHeight="1">
      <c r="A520" s="11"/>
      <c r="B520" s="11"/>
      <c r="C520" s="43"/>
      <c r="D520" s="11"/>
      <c r="E520" s="11"/>
      <c r="F520" s="11"/>
      <c r="G520" s="11"/>
      <c r="H520" s="11"/>
      <c r="I520" s="11"/>
      <c r="J520" s="11"/>
      <c r="K520" s="11"/>
      <c r="L520" s="11"/>
      <c r="M520" s="11"/>
      <c r="N520" s="11"/>
      <c r="O520" s="11"/>
      <c r="P520" s="11"/>
      <c r="Q520" s="32"/>
      <c r="R520" s="32"/>
      <c r="S520" s="11"/>
      <c r="T520" s="11"/>
      <c r="U520" s="32"/>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c r="BE520" s="11"/>
      <c r="BF520" s="11"/>
      <c r="BG520" s="11"/>
      <c r="BH520" s="11"/>
      <c r="BI520" s="11"/>
      <c r="BJ520" s="11"/>
      <c r="BK520" s="11"/>
      <c r="BL520" s="11"/>
      <c r="BM520" s="11"/>
      <c r="BN520" s="11"/>
    </row>
    <row r="521" ht="13.5" customHeight="1">
      <c r="A521" s="11"/>
      <c r="B521" s="11"/>
      <c r="C521" s="43"/>
      <c r="D521" s="11"/>
      <c r="E521" s="11"/>
      <c r="F521" s="11"/>
      <c r="G521" s="11"/>
      <c r="H521" s="11"/>
      <c r="I521" s="11"/>
      <c r="J521" s="11"/>
      <c r="K521" s="11"/>
      <c r="L521" s="11"/>
      <c r="M521" s="11"/>
      <c r="N521" s="11"/>
      <c r="O521" s="11"/>
      <c r="P521" s="11"/>
      <c r="Q521" s="32"/>
      <c r="R521" s="32"/>
      <c r="S521" s="11"/>
      <c r="T521" s="11"/>
      <c r="U521" s="32"/>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c r="BE521" s="11"/>
      <c r="BF521" s="11"/>
      <c r="BG521" s="11"/>
      <c r="BH521" s="11"/>
      <c r="BI521" s="11"/>
      <c r="BJ521" s="11"/>
      <c r="BK521" s="11"/>
      <c r="BL521" s="11"/>
      <c r="BM521" s="11"/>
      <c r="BN521" s="11"/>
    </row>
    <row r="522" ht="13.5" customHeight="1">
      <c r="A522" s="11"/>
      <c r="B522" s="11"/>
      <c r="C522" s="43"/>
      <c r="D522" s="11"/>
      <c r="E522" s="11"/>
      <c r="F522" s="11"/>
      <c r="G522" s="11"/>
      <c r="H522" s="11"/>
      <c r="I522" s="11"/>
      <c r="J522" s="11"/>
      <c r="K522" s="11"/>
      <c r="L522" s="11"/>
      <c r="M522" s="11"/>
      <c r="N522" s="11"/>
      <c r="O522" s="11"/>
      <c r="P522" s="11"/>
      <c r="Q522" s="32"/>
      <c r="R522" s="32"/>
      <c r="S522" s="11"/>
      <c r="T522" s="11"/>
      <c r="U522" s="32"/>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c r="BE522" s="11"/>
      <c r="BF522" s="11"/>
      <c r="BG522" s="11"/>
      <c r="BH522" s="11"/>
      <c r="BI522" s="11"/>
      <c r="BJ522" s="11"/>
      <c r="BK522" s="11"/>
      <c r="BL522" s="11"/>
      <c r="BM522" s="11"/>
      <c r="BN522" s="11"/>
    </row>
    <row r="523" ht="13.5" customHeight="1">
      <c r="A523" s="11"/>
      <c r="B523" s="11"/>
      <c r="C523" s="43"/>
      <c r="D523" s="11"/>
      <c r="E523" s="11"/>
      <c r="F523" s="11"/>
      <c r="G523" s="11"/>
      <c r="H523" s="11"/>
      <c r="I523" s="11"/>
      <c r="J523" s="11"/>
      <c r="K523" s="11"/>
      <c r="L523" s="11"/>
      <c r="M523" s="11"/>
      <c r="N523" s="11"/>
      <c r="O523" s="11"/>
      <c r="P523" s="11"/>
      <c r="Q523" s="32"/>
      <c r="R523" s="32"/>
      <c r="S523" s="11"/>
      <c r="T523" s="11"/>
      <c r="U523" s="32"/>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c r="BE523" s="11"/>
      <c r="BF523" s="11"/>
      <c r="BG523" s="11"/>
      <c r="BH523" s="11"/>
      <c r="BI523" s="11"/>
      <c r="BJ523" s="11"/>
      <c r="BK523" s="11"/>
      <c r="BL523" s="11"/>
      <c r="BM523" s="11"/>
      <c r="BN523" s="11"/>
    </row>
    <row r="524" ht="13.5" customHeight="1">
      <c r="A524" s="11"/>
      <c r="B524" s="11"/>
      <c r="C524" s="43"/>
      <c r="D524" s="11"/>
      <c r="E524" s="11"/>
      <c r="F524" s="11"/>
      <c r="G524" s="11"/>
      <c r="H524" s="11"/>
      <c r="I524" s="11"/>
      <c r="J524" s="11"/>
      <c r="K524" s="11"/>
      <c r="L524" s="11"/>
      <c r="M524" s="11"/>
      <c r="N524" s="11"/>
      <c r="O524" s="11"/>
      <c r="P524" s="11"/>
      <c r="Q524" s="32"/>
      <c r="R524" s="32"/>
      <c r="S524" s="11"/>
      <c r="T524" s="11"/>
      <c r="U524" s="32"/>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c r="BE524" s="11"/>
      <c r="BF524" s="11"/>
      <c r="BG524" s="11"/>
      <c r="BH524" s="11"/>
      <c r="BI524" s="11"/>
      <c r="BJ524" s="11"/>
      <c r="BK524" s="11"/>
      <c r="BL524" s="11"/>
      <c r="BM524" s="11"/>
      <c r="BN524" s="11"/>
    </row>
    <row r="525" ht="13.5" customHeight="1">
      <c r="A525" s="11"/>
      <c r="B525" s="11"/>
      <c r="C525" s="43"/>
      <c r="D525" s="11"/>
      <c r="E525" s="11"/>
      <c r="F525" s="11"/>
      <c r="G525" s="11"/>
      <c r="H525" s="11"/>
      <c r="I525" s="11"/>
      <c r="J525" s="11"/>
      <c r="K525" s="11"/>
      <c r="L525" s="11"/>
      <c r="M525" s="11"/>
      <c r="N525" s="11"/>
      <c r="O525" s="11"/>
      <c r="P525" s="11"/>
      <c r="Q525" s="32"/>
      <c r="R525" s="32"/>
      <c r="S525" s="11"/>
      <c r="T525" s="11"/>
      <c r="U525" s="32"/>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c r="BE525" s="11"/>
      <c r="BF525" s="11"/>
      <c r="BG525" s="11"/>
      <c r="BH525" s="11"/>
      <c r="BI525" s="11"/>
      <c r="BJ525" s="11"/>
      <c r="BK525" s="11"/>
      <c r="BL525" s="11"/>
      <c r="BM525" s="11"/>
      <c r="BN525" s="11"/>
    </row>
    <row r="526" ht="13.5" customHeight="1">
      <c r="A526" s="11"/>
      <c r="B526" s="11"/>
      <c r="C526" s="43"/>
      <c r="D526" s="11"/>
      <c r="E526" s="11"/>
      <c r="F526" s="11"/>
      <c r="G526" s="11"/>
      <c r="H526" s="11"/>
      <c r="I526" s="11"/>
      <c r="J526" s="11"/>
      <c r="K526" s="11"/>
      <c r="L526" s="11"/>
      <c r="M526" s="11"/>
      <c r="N526" s="11"/>
      <c r="O526" s="11"/>
      <c r="P526" s="11"/>
      <c r="Q526" s="32"/>
      <c r="R526" s="32"/>
      <c r="S526" s="11"/>
      <c r="T526" s="11"/>
      <c r="U526" s="32"/>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c r="BE526" s="11"/>
      <c r="BF526" s="11"/>
      <c r="BG526" s="11"/>
      <c r="BH526" s="11"/>
      <c r="BI526" s="11"/>
      <c r="BJ526" s="11"/>
      <c r="BK526" s="11"/>
      <c r="BL526" s="11"/>
      <c r="BM526" s="11"/>
      <c r="BN526" s="11"/>
    </row>
    <row r="527" ht="13.5" customHeight="1">
      <c r="A527" s="11"/>
      <c r="B527" s="11"/>
      <c r="C527" s="43"/>
      <c r="D527" s="11"/>
      <c r="E527" s="11"/>
      <c r="F527" s="11"/>
      <c r="G527" s="11"/>
      <c r="H527" s="11"/>
      <c r="I527" s="11"/>
      <c r="J527" s="11"/>
      <c r="K527" s="11"/>
      <c r="L527" s="11"/>
      <c r="M527" s="11"/>
      <c r="N527" s="11"/>
      <c r="O527" s="11"/>
      <c r="P527" s="11"/>
      <c r="Q527" s="32"/>
      <c r="R527" s="32"/>
      <c r="S527" s="11"/>
      <c r="T527" s="11"/>
      <c r="U527" s="32"/>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c r="BE527" s="11"/>
      <c r="BF527" s="11"/>
      <c r="BG527" s="11"/>
      <c r="BH527" s="11"/>
      <c r="BI527" s="11"/>
      <c r="BJ527" s="11"/>
      <c r="BK527" s="11"/>
      <c r="BL527" s="11"/>
      <c r="BM527" s="11"/>
      <c r="BN527" s="11"/>
    </row>
    <row r="528" ht="13.5" customHeight="1">
      <c r="A528" s="11"/>
      <c r="B528" s="11"/>
      <c r="C528" s="43"/>
      <c r="D528" s="11"/>
      <c r="E528" s="11"/>
      <c r="F528" s="11"/>
      <c r="G528" s="11"/>
      <c r="H528" s="11"/>
      <c r="I528" s="11"/>
      <c r="J528" s="11"/>
      <c r="K528" s="11"/>
      <c r="L528" s="11"/>
      <c r="M528" s="11"/>
      <c r="N528" s="11"/>
      <c r="O528" s="11"/>
      <c r="P528" s="11"/>
      <c r="Q528" s="32"/>
      <c r="R528" s="32"/>
      <c r="S528" s="11"/>
      <c r="T528" s="11"/>
      <c r="U528" s="32"/>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c r="BE528" s="11"/>
      <c r="BF528" s="11"/>
      <c r="BG528" s="11"/>
      <c r="BH528" s="11"/>
      <c r="BI528" s="11"/>
      <c r="BJ528" s="11"/>
      <c r="BK528" s="11"/>
      <c r="BL528" s="11"/>
      <c r="BM528" s="11"/>
      <c r="BN528" s="11"/>
    </row>
    <row r="529" ht="13.5" customHeight="1">
      <c r="A529" s="11"/>
      <c r="B529" s="11"/>
      <c r="C529" s="43"/>
      <c r="D529" s="11"/>
      <c r="E529" s="11"/>
      <c r="F529" s="11"/>
      <c r="G529" s="11"/>
      <c r="H529" s="11"/>
      <c r="I529" s="11"/>
      <c r="J529" s="11"/>
      <c r="K529" s="11"/>
      <c r="L529" s="11"/>
      <c r="M529" s="11"/>
      <c r="N529" s="11"/>
      <c r="O529" s="11"/>
      <c r="P529" s="11"/>
      <c r="Q529" s="32"/>
      <c r="R529" s="32"/>
      <c r="S529" s="11"/>
      <c r="T529" s="11"/>
      <c r="U529" s="32"/>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c r="BE529" s="11"/>
      <c r="BF529" s="11"/>
      <c r="BG529" s="11"/>
      <c r="BH529" s="11"/>
      <c r="BI529" s="11"/>
      <c r="BJ529" s="11"/>
      <c r="BK529" s="11"/>
      <c r="BL529" s="11"/>
      <c r="BM529" s="11"/>
      <c r="BN529" s="11"/>
    </row>
    <row r="530" ht="13.5" customHeight="1">
      <c r="A530" s="11"/>
      <c r="B530" s="11"/>
      <c r="C530" s="43"/>
      <c r="D530" s="11"/>
      <c r="E530" s="11"/>
      <c r="F530" s="11"/>
      <c r="G530" s="11"/>
      <c r="H530" s="11"/>
      <c r="I530" s="11"/>
      <c r="J530" s="11"/>
      <c r="K530" s="11"/>
      <c r="L530" s="11"/>
      <c r="M530" s="11"/>
      <c r="N530" s="11"/>
      <c r="O530" s="11"/>
      <c r="P530" s="11"/>
      <c r="Q530" s="32"/>
      <c r="R530" s="32"/>
      <c r="S530" s="11"/>
      <c r="T530" s="11"/>
      <c r="U530" s="32"/>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c r="BE530" s="11"/>
      <c r="BF530" s="11"/>
      <c r="BG530" s="11"/>
      <c r="BH530" s="11"/>
      <c r="BI530" s="11"/>
      <c r="BJ530" s="11"/>
      <c r="BK530" s="11"/>
      <c r="BL530" s="11"/>
      <c r="BM530" s="11"/>
      <c r="BN530" s="11"/>
    </row>
    <row r="531" ht="13.5" customHeight="1">
      <c r="A531" s="11"/>
      <c r="B531" s="11"/>
      <c r="C531" s="43"/>
      <c r="D531" s="11"/>
      <c r="E531" s="11"/>
      <c r="F531" s="11"/>
      <c r="G531" s="11"/>
      <c r="H531" s="11"/>
      <c r="I531" s="11"/>
      <c r="J531" s="11"/>
      <c r="K531" s="11"/>
      <c r="L531" s="11"/>
      <c r="M531" s="11"/>
      <c r="N531" s="11"/>
      <c r="O531" s="11"/>
      <c r="P531" s="11"/>
      <c r="Q531" s="32"/>
      <c r="R531" s="32"/>
      <c r="S531" s="11"/>
      <c r="T531" s="11"/>
      <c r="U531" s="32"/>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c r="BE531" s="11"/>
      <c r="BF531" s="11"/>
      <c r="BG531" s="11"/>
      <c r="BH531" s="11"/>
      <c r="BI531" s="11"/>
      <c r="BJ531" s="11"/>
      <c r="BK531" s="11"/>
      <c r="BL531" s="11"/>
      <c r="BM531" s="11"/>
      <c r="BN531" s="11"/>
    </row>
    <row r="532" ht="13.5" customHeight="1">
      <c r="A532" s="11"/>
      <c r="B532" s="11"/>
      <c r="C532" s="43"/>
      <c r="D532" s="11"/>
      <c r="E532" s="11"/>
      <c r="F532" s="11"/>
      <c r="G532" s="11"/>
      <c r="H532" s="11"/>
      <c r="I532" s="11"/>
      <c r="J532" s="11"/>
      <c r="K532" s="11"/>
      <c r="L532" s="11"/>
      <c r="M532" s="11"/>
      <c r="N532" s="11"/>
      <c r="O532" s="11"/>
      <c r="P532" s="11"/>
      <c r="Q532" s="32"/>
      <c r="R532" s="32"/>
      <c r="S532" s="11"/>
      <c r="T532" s="11"/>
      <c r="U532" s="32"/>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c r="BE532" s="11"/>
      <c r="BF532" s="11"/>
      <c r="BG532" s="11"/>
      <c r="BH532" s="11"/>
      <c r="BI532" s="11"/>
      <c r="BJ532" s="11"/>
      <c r="BK532" s="11"/>
      <c r="BL532" s="11"/>
      <c r="BM532" s="11"/>
      <c r="BN532" s="11"/>
    </row>
    <row r="533" ht="13.5" customHeight="1">
      <c r="A533" s="11"/>
      <c r="B533" s="11"/>
      <c r="C533" s="43"/>
      <c r="D533" s="11"/>
      <c r="E533" s="11"/>
      <c r="F533" s="11"/>
      <c r="G533" s="11"/>
      <c r="H533" s="11"/>
      <c r="I533" s="11"/>
      <c r="J533" s="11"/>
      <c r="K533" s="11"/>
      <c r="L533" s="11"/>
      <c r="M533" s="11"/>
      <c r="N533" s="11"/>
      <c r="O533" s="11"/>
      <c r="P533" s="11"/>
      <c r="Q533" s="32"/>
      <c r="R533" s="32"/>
      <c r="S533" s="11"/>
      <c r="T533" s="11"/>
      <c r="U533" s="32"/>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c r="BE533" s="11"/>
      <c r="BF533" s="11"/>
      <c r="BG533" s="11"/>
      <c r="BH533" s="11"/>
      <c r="BI533" s="11"/>
      <c r="BJ533" s="11"/>
      <c r="BK533" s="11"/>
      <c r="BL533" s="11"/>
      <c r="BM533" s="11"/>
      <c r="BN533" s="11"/>
    </row>
    <row r="534" ht="13.5" customHeight="1">
      <c r="A534" s="11"/>
      <c r="B534" s="11"/>
      <c r="C534" s="43"/>
      <c r="D534" s="11"/>
      <c r="E534" s="11"/>
      <c r="F534" s="11"/>
      <c r="G534" s="11"/>
      <c r="H534" s="11"/>
      <c r="I534" s="11"/>
      <c r="J534" s="11"/>
      <c r="K534" s="11"/>
      <c r="L534" s="11"/>
      <c r="M534" s="11"/>
      <c r="N534" s="11"/>
      <c r="O534" s="11"/>
      <c r="P534" s="11"/>
      <c r="Q534" s="32"/>
      <c r="R534" s="32"/>
      <c r="S534" s="11"/>
      <c r="T534" s="11"/>
      <c r="U534" s="32"/>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c r="BE534" s="11"/>
      <c r="BF534" s="11"/>
      <c r="BG534" s="11"/>
      <c r="BH534" s="11"/>
      <c r="BI534" s="11"/>
      <c r="BJ534" s="11"/>
      <c r="BK534" s="11"/>
      <c r="BL534" s="11"/>
      <c r="BM534" s="11"/>
      <c r="BN534" s="11"/>
    </row>
    <row r="535" ht="13.5" customHeight="1">
      <c r="A535" s="11"/>
      <c r="B535" s="11"/>
      <c r="C535" s="43"/>
      <c r="D535" s="11"/>
      <c r="E535" s="11"/>
      <c r="F535" s="11"/>
      <c r="G535" s="11"/>
      <c r="H535" s="11"/>
      <c r="I535" s="11"/>
      <c r="J535" s="11"/>
      <c r="K535" s="11"/>
      <c r="L535" s="11"/>
      <c r="M535" s="11"/>
      <c r="N535" s="11"/>
      <c r="O535" s="11"/>
      <c r="P535" s="11"/>
      <c r="Q535" s="32"/>
      <c r="R535" s="32"/>
      <c r="S535" s="11"/>
      <c r="T535" s="11"/>
      <c r="U535" s="32"/>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c r="BE535" s="11"/>
      <c r="BF535" s="11"/>
      <c r="BG535" s="11"/>
      <c r="BH535" s="11"/>
      <c r="BI535" s="11"/>
      <c r="BJ535" s="11"/>
      <c r="BK535" s="11"/>
      <c r="BL535" s="11"/>
      <c r="BM535" s="11"/>
      <c r="BN535" s="11"/>
    </row>
    <row r="536" ht="13.5" customHeight="1">
      <c r="A536" s="11"/>
      <c r="B536" s="11"/>
      <c r="C536" s="43"/>
      <c r="D536" s="11"/>
      <c r="E536" s="11"/>
      <c r="F536" s="11"/>
      <c r="G536" s="11"/>
      <c r="H536" s="11"/>
      <c r="I536" s="11"/>
      <c r="J536" s="11"/>
      <c r="K536" s="11"/>
      <c r="L536" s="11"/>
      <c r="M536" s="11"/>
      <c r="N536" s="11"/>
      <c r="O536" s="11"/>
      <c r="P536" s="11"/>
      <c r="Q536" s="32"/>
      <c r="R536" s="32"/>
      <c r="S536" s="11"/>
      <c r="T536" s="11"/>
      <c r="U536" s="32"/>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c r="BE536" s="11"/>
      <c r="BF536" s="11"/>
      <c r="BG536" s="11"/>
      <c r="BH536" s="11"/>
      <c r="BI536" s="11"/>
      <c r="BJ536" s="11"/>
      <c r="BK536" s="11"/>
      <c r="BL536" s="11"/>
      <c r="BM536" s="11"/>
      <c r="BN536" s="11"/>
    </row>
    <row r="537" ht="13.5" customHeight="1">
      <c r="A537" s="11"/>
      <c r="B537" s="11"/>
      <c r="C537" s="43"/>
      <c r="D537" s="11"/>
      <c r="E537" s="11"/>
      <c r="F537" s="11"/>
      <c r="G537" s="11"/>
      <c r="H537" s="11"/>
      <c r="I537" s="11"/>
      <c r="J537" s="11"/>
      <c r="K537" s="11"/>
      <c r="L537" s="11"/>
      <c r="M537" s="11"/>
      <c r="N537" s="11"/>
      <c r="O537" s="11"/>
      <c r="P537" s="11"/>
      <c r="Q537" s="32"/>
      <c r="R537" s="32"/>
      <c r="S537" s="11"/>
      <c r="T537" s="11"/>
      <c r="U537" s="32"/>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c r="BE537" s="11"/>
      <c r="BF537" s="11"/>
      <c r="BG537" s="11"/>
      <c r="BH537" s="11"/>
      <c r="BI537" s="11"/>
      <c r="BJ537" s="11"/>
      <c r="BK537" s="11"/>
      <c r="BL537" s="11"/>
      <c r="BM537" s="11"/>
      <c r="BN537" s="11"/>
    </row>
    <row r="538" ht="13.5" customHeight="1">
      <c r="A538" s="11"/>
      <c r="B538" s="11"/>
      <c r="C538" s="43"/>
      <c r="D538" s="11"/>
      <c r="E538" s="11"/>
      <c r="F538" s="11"/>
      <c r="G538" s="11"/>
      <c r="H538" s="11"/>
      <c r="I538" s="11"/>
      <c r="J538" s="11"/>
      <c r="K538" s="11"/>
      <c r="L538" s="11"/>
      <c r="M538" s="11"/>
      <c r="N538" s="11"/>
      <c r="O538" s="11"/>
      <c r="P538" s="11"/>
      <c r="Q538" s="32"/>
      <c r="R538" s="32"/>
      <c r="S538" s="11"/>
      <c r="T538" s="11"/>
      <c r="U538" s="32"/>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c r="BE538" s="11"/>
      <c r="BF538" s="11"/>
      <c r="BG538" s="11"/>
      <c r="BH538" s="11"/>
      <c r="BI538" s="11"/>
      <c r="BJ538" s="11"/>
      <c r="BK538" s="11"/>
      <c r="BL538" s="11"/>
      <c r="BM538" s="11"/>
      <c r="BN538" s="11"/>
    </row>
    <row r="539" ht="13.5" customHeight="1">
      <c r="A539" s="11"/>
      <c r="B539" s="11"/>
      <c r="C539" s="43"/>
      <c r="D539" s="11"/>
      <c r="E539" s="11"/>
      <c r="F539" s="11"/>
      <c r="G539" s="11"/>
      <c r="H539" s="11"/>
      <c r="I539" s="11"/>
      <c r="J539" s="11"/>
      <c r="K539" s="11"/>
      <c r="L539" s="11"/>
      <c r="M539" s="11"/>
      <c r="N539" s="11"/>
      <c r="O539" s="11"/>
      <c r="P539" s="11"/>
      <c r="Q539" s="32"/>
      <c r="R539" s="32"/>
      <c r="S539" s="11"/>
      <c r="T539" s="11"/>
      <c r="U539" s="32"/>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c r="BE539" s="11"/>
      <c r="BF539" s="11"/>
      <c r="BG539" s="11"/>
      <c r="BH539" s="11"/>
      <c r="BI539" s="11"/>
      <c r="BJ539" s="11"/>
      <c r="BK539" s="11"/>
      <c r="BL539" s="11"/>
      <c r="BM539" s="11"/>
      <c r="BN539" s="11"/>
    </row>
    <row r="540" ht="13.5" customHeight="1">
      <c r="A540" s="11"/>
      <c r="B540" s="11"/>
      <c r="C540" s="43"/>
      <c r="D540" s="11"/>
      <c r="E540" s="11"/>
      <c r="F540" s="11"/>
      <c r="G540" s="11"/>
      <c r="H540" s="11"/>
      <c r="I540" s="11"/>
      <c r="J540" s="11"/>
      <c r="K540" s="11"/>
      <c r="L540" s="11"/>
      <c r="M540" s="11"/>
      <c r="N540" s="11"/>
      <c r="O540" s="11"/>
      <c r="P540" s="11"/>
      <c r="Q540" s="32"/>
      <c r="R540" s="32"/>
      <c r="S540" s="11"/>
      <c r="T540" s="11"/>
      <c r="U540" s="32"/>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11"/>
      <c r="BE540" s="11"/>
      <c r="BF540" s="11"/>
      <c r="BG540" s="11"/>
      <c r="BH540" s="11"/>
      <c r="BI540" s="11"/>
      <c r="BJ540" s="11"/>
      <c r="BK540" s="11"/>
      <c r="BL540" s="11"/>
      <c r="BM540" s="11"/>
      <c r="BN540" s="11"/>
    </row>
    <row r="541" ht="13.5" customHeight="1">
      <c r="A541" s="11"/>
      <c r="B541" s="11"/>
      <c r="C541" s="43"/>
      <c r="D541" s="11"/>
      <c r="E541" s="11"/>
      <c r="F541" s="11"/>
      <c r="G541" s="11"/>
      <c r="H541" s="11"/>
      <c r="I541" s="11"/>
      <c r="J541" s="11"/>
      <c r="K541" s="11"/>
      <c r="L541" s="11"/>
      <c r="M541" s="11"/>
      <c r="N541" s="11"/>
      <c r="O541" s="11"/>
      <c r="P541" s="11"/>
      <c r="Q541" s="32"/>
      <c r="R541" s="32"/>
      <c r="S541" s="11"/>
      <c r="T541" s="11"/>
      <c r="U541" s="32"/>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c r="BE541" s="11"/>
      <c r="BF541" s="11"/>
      <c r="BG541" s="11"/>
      <c r="BH541" s="11"/>
      <c r="BI541" s="11"/>
      <c r="BJ541" s="11"/>
      <c r="BK541" s="11"/>
      <c r="BL541" s="11"/>
      <c r="BM541" s="11"/>
      <c r="BN541" s="11"/>
    </row>
    <row r="542" ht="13.5" customHeight="1">
      <c r="A542" s="11"/>
      <c r="B542" s="11"/>
      <c r="C542" s="43"/>
      <c r="D542" s="11"/>
      <c r="E542" s="11"/>
      <c r="F542" s="11"/>
      <c r="G542" s="11"/>
      <c r="H542" s="11"/>
      <c r="I542" s="11"/>
      <c r="J542" s="11"/>
      <c r="K542" s="11"/>
      <c r="L542" s="11"/>
      <c r="M542" s="11"/>
      <c r="N542" s="11"/>
      <c r="O542" s="11"/>
      <c r="P542" s="11"/>
      <c r="Q542" s="32"/>
      <c r="R542" s="32"/>
      <c r="S542" s="11"/>
      <c r="T542" s="11"/>
      <c r="U542" s="32"/>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c r="BE542" s="11"/>
      <c r="BF542" s="11"/>
      <c r="BG542" s="11"/>
      <c r="BH542" s="11"/>
      <c r="BI542" s="11"/>
      <c r="BJ542" s="11"/>
      <c r="BK542" s="11"/>
      <c r="BL542" s="11"/>
      <c r="BM542" s="11"/>
      <c r="BN542" s="11"/>
    </row>
    <row r="543" ht="13.5" customHeight="1">
      <c r="A543" s="11"/>
      <c r="B543" s="11"/>
      <c r="C543" s="43"/>
      <c r="D543" s="11"/>
      <c r="E543" s="11"/>
      <c r="F543" s="11"/>
      <c r="G543" s="11"/>
      <c r="H543" s="11"/>
      <c r="I543" s="11"/>
      <c r="J543" s="11"/>
      <c r="K543" s="11"/>
      <c r="L543" s="11"/>
      <c r="M543" s="11"/>
      <c r="N543" s="11"/>
      <c r="O543" s="11"/>
      <c r="P543" s="11"/>
      <c r="Q543" s="32"/>
      <c r="R543" s="32"/>
      <c r="S543" s="11"/>
      <c r="T543" s="11"/>
      <c r="U543" s="32"/>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c r="BE543" s="11"/>
      <c r="BF543" s="11"/>
      <c r="BG543" s="11"/>
      <c r="BH543" s="11"/>
      <c r="BI543" s="11"/>
      <c r="BJ543" s="11"/>
      <c r="BK543" s="11"/>
      <c r="BL543" s="11"/>
      <c r="BM543" s="11"/>
      <c r="BN543" s="11"/>
    </row>
    <row r="544" ht="13.5" customHeight="1">
      <c r="A544" s="11"/>
      <c r="B544" s="11"/>
      <c r="C544" s="43"/>
      <c r="D544" s="11"/>
      <c r="E544" s="11"/>
      <c r="F544" s="11"/>
      <c r="G544" s="11"/>
      <c r="H544" s="11"/>
      <c r="I544" s="11"/>
      <c r="J544" s="11"/>
      <c r="K544" s="11"/>
      <c r="L544" s="11"/>
      <c r="M544" s="11"/>
      <c r="N544" s="11"/>
      <c r="O544" s="11"/>
      <c r="P544" s="11"/>
      <c r="Q544" s="32"/>
      <c r="R544" s="32"/>
      <c r="S544" s="11"/>
      <c r="T544" s="11"/>
      <c r="U544" s="32"/>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c r="BE544" s="11"/>
      <c r="BF544" s="11"/>
      <c r="BG544" s="11"/>
      <c r="BH544" s="11"/>
      <c r="BI544" s="11"/>
      <c r="BJ544" s="11"/>
      <c r="BK544" s="11"/>
      <c r="BL544" s="11"/>
      <c r="BM544" s="11"/>
      <c r="BN544" s="11"/>
    </row>
    <row r="545" ht="13.5" customHeight="1">
      <c r="A545" s="11"/>
      <c r="B545" s="11"/>
      <c r="C545" s="43"/>
      <c r="D545" s="11"/>
      <c r="E545" s="11"/>
      <c r="F545" s="11"/>
      <c r="G545" s="11"/>
      <c r="H545" s="11"/>
      <c r="I545" s="11"/>
      <c r="J545" s="11"/>
      <c r="K545" s="11"/>
      <c r="L545" s="11"/>
      <c r="M545" s="11"/>
      <c r="N545" s="11"/>
      <c r="O545" s="11"/>
      <c r="P545" s="11"/>
      <c r="Q545" s="32"/>
      <c r="R545" s="32"/>
      <c r="S545" s="11"/>
      <c r="T545" s="11"/>
      <c r="U545" s="32"/>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c r="BE545" s="11"/>
      <c r="BF545" s="11"/>
      <c r="BG545" s="11"/>
      <c r="BH545" s="11"/>
      <c r="BI545" s="11"/>
      <c r="BJ545" s="11"/>
      <c r="BK545" s="11"/>
      <c r="BL545" s="11"/>
      <c r="BM545" s="11"/>
      <c r="BN545" s="11"/>
    </row>
    <row r="546" ht="13.5" customHeight="1">
      <c r="A546" s="11"/>
      <c r="B546" s="11"/>
      <c r="C546" s="43"/>
      <c r="D546" s="11"/>
      <c r="E546" s="11"/>
      <c r="F546" s="11"/>
      <c r="G546" s="11"/>
      <c r="H546" s="11"/>
      <c r="I546" s="11"/>
      <c r="J546" s="11"/>
      <c r="K546" s="11"/>
      <c r="L546" s="11"/>
      <c r="M546" s="11"/>
      <c r="N546" s="11"/>
      <c r="O546" s="11"/>
      <c r="P546" s="11"/>
      <c r="Q546" s="32"/>
      <c r="R546" s="32"/>
      <c r="S546" s="11"/>
      <c r="T546" s="11"/>
      <c r="U546" s="32"/>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c r="BE546" s="11"/>
      <c r="BF546" s="11"/>
      <c r="BG546" s="11"/>
      <c r="BH546" s="11"/>
      <c r="BI546" s="11"/>
      <c r="BJ546" s="11"/>
      <c r="BK546" s="11"/>
      <c r="BL546" s="11"/>
      <c r="BM546" s="11"/>
      <c r="BN546" s="11"/>
    </row>
    <row r="547" ht="13.5" customHeight="1">
      <c r="A547" s="11"/>
      <c r="B547" s="11"/>
      <c r="C547" s="43"/>
      <c r="D547" s="11"/>
      <c r="E547" s="11"/>
      <c r="F547" s="11"/>
      <c r="G547" s="11"/>
      <c r="H547" s="11"/>
      <c r="I547" s="11"/>
      <c r="J547" s="11"/>
      <c r="K547" s="11"/>
      <c r="L547" s="11"/>
      <c r="M547" s="11"/>
      <c r="N547" s="11"/>
      <c r="O547" s="11"/>
      <c r="P547" s="11"/>
      <c r="Q547" s="32"/>
      <c r="R547" s="32"/>
      <c r="S547" s="11"/>
      <c r="T547" s="11"/>
      <c r="U547" s="32"/>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c r="BE547" s="11"/>
      <c r="BF547" s="11"/>
      <c r="BG547" s="11"/>
      <c r="BH547" s="11"/>
      <c r="BI547" s="11"/>
      <c r="BJ547" s="11"/>
      <c r="BK547" s="11"/>
      <c r="BL547" s="11"/>
      <c r="BM547" s="11"/>
      <c r="BN547" s="11"/>
    </row>
    <row r="548" ht="13.5" customHeight="1">
      <c r="A548" s="11"/>
      <c r="B548" s="11"/>
      <c r="C548" s="43"/>
      <c r="D548" s="11"/>
      <c r="E548" s="11"/>
      <c r="F548" s="11"/>
      <c r="G548" s="11"/>
      <c r="H548" s="11"/>
      <c r="I548" s="11"/>
      <c r="J548" s="11"/>
      <c r="K548" s="11"/>
      <c r="L548" s="11"/>
      <c r="M548" s="11"/>
      <c r="N548" s="11"/>
      <c r="O548" s="11"/>
      <c r="P548" s="11"/>
      <c r="Q548" s="32"/>
      <c r="R548" s="32"/>
      <c r="S548" s="11"/>
      <c r="T548" s="11"/>
      <c r="U548" s="32"/>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c r="BE548" s="11"/>
      <c r="BF548" s="11"/>
      <c r="BG548" s="11"/>
      <c r="BH548" s="11"/>
      <c r="BI548" s="11"/>
      <c r="BJ548" s="11"/>
      <c r="BK548" s="11"/>
      <c r="BL548" s="11"/>
      <c r="BM548" s="11"/>
      <c r="BN548" s="11"/>
    </row>
    <row r="549" ht="13.5" customHeight="1">
      <c r="A549" s="11"/>
      <c r="B549" s="11"/>
      <c r="C549" s="43"/>
      <c r="D549" s="11"/>
      <c r="E549" s="11"/>
      <c r="F549" s="11"/>
      <c r="G549" s="11"/>
      <c r="H549" s="11"/>
      <c r="I549" s="11"/>
      <c r="J549" s="11"/>
      <c r="K549" s="11"/>
      <c r="L549" s="11"/>
      <c r="M549" s="11"/>
      <c r="N549" s="11"/>
      <c r="O549" s="11"/>
      <c r="P549" s="11"/>
      <c r="Q549" s="32"/>
      <c r="R549" s="32"/>
      <c r="S549" s="11"/>
      <c r="T549" s="11"/>
      <c r="U549" s="32"/>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c r="BE549" s="11"/>
      <c r="BF549" s="11"/>
      <c r="BG549" s="11"/>
      <c r="BH549" s="11"/>
      <c r="BI549" s="11"/>
      <c r="BJ549" s="11"/>
      <c r="BK549" s="11"/>
      <c r="BL549" s="11"/>
      <c r="BM549" s="11"/>
      <c r="BN549" s="11"/>
    </row>
    <row r="550" ht="13.5" customHeight="1">
      <c r="A550" s="11"/>
      <c r="B550" s="11"/>
      <c r="C550" s="43"/>
      <c r="D550" s="11"/>
      <c r="E550" s="11"/>
      <c r="F550" s="11"/>
      <c r="G550" s="11"/>
      <c r="H550" s="11"/>
      <c r="I550" s="11"/>
      <c r="J550" s="11"/>
      <c r="K550" s="11"/>
      <c r="L550" s="11"/>
      <c r="M550" s="11"/>
      <c r="N550" s="11"/>
      <c r="O550" s="11"/>
      <c r="P550" s="11"/>
      <c r="Q550" s="32"/>
      <c r="R550" s="32"/>
      <c r="S550" s="11"/>
      <c r="T550" s="11"/>
      <c r="U550" s="32"/>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c r="BE550" s="11"/>
      <c r="BF550" s="11"/>
      <c r="BG550" s="11"/>
      <c r="BH550" s="11"/>
      <c r="BI550" s="11"/>
      <c r="BJ550" s="11"/>
      <c r="BK550" s="11"/>
      <c r="BL550" s="11"/>
      <c r="BM550" s="11"/>
      <c r="BN550" s="11"/>
    </row>
    <row r="551" ht="13.5" customHeight="1">
      <c r="A551" s="11"/>
      <c r="B551" s="11"/>
      <c r="C551" s="43"/>
      <c r="D551" s="11"/>
      <c r="E551" s="11"/>
      <c r="F551" s="11"/>
      <c r="G551" s="11"/>
      <c r="H551" s="11"/>
      <c r="I551" s="11"/>
      <c r="J551" s="11"/>
      <c r="K551" s="11"/>
      <c r="L551" s="11"/>
      <c r="M551" s="11"/>
      <c r="N551" s="11"/>
      <c r="O551" s="11"/>
      <c r="P551" s="11"/>
      <c r="Q551" s="32"/>
      <c r="R551" s="32"/>
      <c r="S551" s="11"/>
      <c r="T551" s="11"/>
      <c r="U551" s="32"/>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c r="BE551" s="11"/>
      <c r="BF551" s="11"/>
      <c r="BG551" s="11"/>
      <c r="BH551" s="11"/>
      <c r="BI551" s="11"/>
      <c r="BJ551" s="11"/>
      <c r="BK551" s="11"/>
      <c r="BL551" s="11"/>
      <c r="BM551" s="11"/>
      <c r="BN551" s="11"/>
    </row>
    <row r="552" ht="13.5" customHeight="1">
      <c r="A552" s="11"/>
      <c r="B552" s="11"/>
      <c r="C552" s="43"/>
      <c r="D552" s="11"/>
      <c r="E552" s="11"/>
      <c r="F552" s="11"/>
      <c r="G552" s="11"/>
      <c r="H552" s="11"/>
      <c r="I552" s="11"/>
      <c r="J552" s="11"/>
      <c r="K552" s="11"/>
      <c r="L552" s="11"/>
      <c r="M552" s="11"/>
      <c r="N552" s="11"/>
      <c r="O552" s="11"/>
      <c r="P552" s="11"/>
      <c r="Q552" s="32"/>
      <c r="R552" s="32"/>
      <c r="S552" s="11"/>
      <c r="T552" s="11"/>
      <c r="U552" s="32"/>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c r="BE552" s="11"/>
      <c r="BF552" s="11"/>
      <c r="BG552" s="11"/>
      <c r="BH552" s="11"/>
      <c r="BI552" s="11"/>
      <c r="BJ552" s="11"/>
      <c r="BK552" s="11"/>
      <c r="BL552" s="11"/>
      <c r="BM552" s="11"/>
      <c r="BN552" s="11"/>
    </row>
    <row r="553" ht="13.5" customHeight="1">
      <c r="A553" s="11"/>
      <c r="B553" s="11"/>
      <c r="C553" s="43"/>
      <c r="D553" s="11"/>
      <c r="E553" s="11"/>
      <c r="F553" s="11"/>
      <c r="G553" s="11"/>
      <c r="H553" s="11"/>
      <c r="I553" s="11"/>
      <c r="J553" s="11"/>
      <c r="K553" s="11"/>
      <c r="L553" s="11"/>
      <c r="M553" s="11"/>
      <c r="N553" s="11"/>
      <c r="O553" s="11"/>
      <c r="P553" s="11"/>
      <c r="Q553" s="32"/>
      <c r="R553" s="32"/>
      <c r="S553" s="11"/>
      <c r="T553" s="11"/>
      <c r="U553" s="32"/>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c r="BE553" s="11"/>
      <c r="BF553" s="11"/>
      <c r="BG553" s="11"/>
      <c r="BH553" s="11"/>
      <c r="BI553" s="11"/>
      <c r="BJ553" s="11"/>
      <c r="BK553" s="11"/>
      <c r="BL553" s="11"/>
      <c r="BM553" s="11"/>
      <c r="BN553" s="11"/>
    </row>
    <row r="554" ht="13.5" customHeight="1">
      <c r="A554" s="11"/>
      <c r="B554" s="11"/>
      <c r="C554" s="43"/>
      <c r="D554" s="11"/>
      <c r="E554" s="11"/>
      <c r="F554" s="11"/>
      <c r="G554" s="11"/>
      <c r="H554" s="11"/>
      <c r="I554" s="11"/>
      <c r="J554" s="11"/>
      <c r="K554" s="11"/>
      <c r="L554" s="11"/>
      <c r="M554" s="11"/>
      <c r="N554" s="11"/>
      <c r="O554" s="11"/>
      <c r="P554" s="11"/>
      <c r="Q554" s="32"/>
      <c r="R554" s="32"/>
      <c r="S554" s="11"/>
      <c r="T554" s="11"/>
      <c r="U554" s="32"/>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c r="BE554" s="11"/>
      <c r="BF554" s="11"/>
      <c r="BG554" s="11"/>
      <c r="BH554" s="11"/>
      <c r="BI554" s="11"/>
      <c r="BJ554" s="11"/>
      <c r="BK554" s="11"/>
      <c r="BL554" s="11"/>
      <c r="BM554" s="11"/>
      <c r="BN554" s="11"/>
    </row>
    <row r="555" ht="13.5" customHeight="1">
      <c r="A555" s="11"/>
      <c r="B555" s="11"/>
      <c r="C555" s="43"/>
      <c r="D555" s="11"/>
      <c r="E555" s="11"/>
      <c r="F555" s="11"/>
      <c r="G555" s="11"/>
      <c r="H555" s="11"/>
      <c r="I555" s="11"/>
      <c r="J555" s="11"/>
      <c r="K555" s="11"/>
      <c r="L555" s="11"/>
      <c r="M555" s="11"/>
      <c r="N555" s="11"/>
      <c r="O555" s="11"/>
      <c r="P555" s="11"/>
      <c r="Q555" s="32"/>
      <c r="R555" s="32"/>
      <c r="S555" s="11"/>
      <c r="T555" s="11"/>
      <c r="U555" s="32"/>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c r="BE555" s="11"/>
      <c r="BF555" s="11"/>
      <c r="BG555" s="11"/>
      <c r="BH555" s="11"/>
      <c r="BI555" s="11"/>
      <c r="BJ555" s="11"/>
      <c r="BK555" s="11"/>
      <c r="BL555" s="11"/>
      <c r="BM555" s="11"/>
      <c r="BN555" s="11"/>
    </row>
    <row r="556" ht="13.5" customHeight="1">
      <c r="A556" s="11"/>
      <c r="B556" s="11"/>
      <c r="C556" s="43"/>
      <c r="D556" s="11"/>
      <c r="E556" s="11"/>
      <c r="F556" s="11"/>
      <c r="G556" s="11"/>
      <c r="H556" s="11"/>
      <c r="I556" s="11"/>
      <c r="J556" s="11"/>
      <c r="K556" s="11"/>
      <c r="L556" s="11"/>
      <c r="M556" s="11"/>
      <c r="N556" s="11"/>
      <c r="O556" s="11"/>
      <c r="P556" s="11"/>
      <c r="Q556" s="32"/>
      <c r="R556" s="32"/>
      <c r="S556" s="11"/>
      <c r="T556" s="11"/>
      <c r="U556" s="32"/>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c r="BE556" s="11"/>
      <c r="BF556" s="11"/>
      <c r="BG556" s="11"/>
      <c r="BH556" s="11"/>
      <c r="BI556" s="11"/>
      <c r="BJ556" s="11"/>
      <c r="BK556" s="11"/>
      <c r="BL556" s="11"/>
      <c r="BM556" s="11"/>
      <c r="BN556" s="11"/>
    </row>
    <row r="557" ht="13.5" customHeight="1">
      <c r="A557" s="11"/>
      <c r="B557" s="11"/>
      <c r="C557" s="43"/>
      <c r="D557" s="11"/>
      <c r="E557" s="11"/>
      <c r="F557" s="11"/>
      <c r="G557" s="11"/>
      <c r="H557" s="11"/>
      <c r="I557" s="11"/>
      <c r="J557" s="11"/>
      <c r="K557" s="11"/>
      <c r="L557" s="11"/>
      <c r="M557" s="11"/>
      <c r="N557" s="11"/>
      <c r="O557" s="11"/>
      <c r="P557" s="11"/>
      <c r="Q557" s="32"/>
      <c r="R557" s="32"/>
      <c r="S557" s="11"/>
      <c r="T557" s="11"/>
      <c r="U557" s="32"/>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11"/>
      <c r="BE557" s="11"/>
      <c r="BF557" s="11"/>
      <c r="BG557" s="11"/>
      <c r="BH557" s="11"/>
      <c r="BI557" s="11"/>
      <c r="BJ557" s="11"/>
      <c r="BK557" s="11"/>
      <c r="BL557" s="11"/>
      <c r="BM557" s="11"/>
      <c r="BN557" s="11"/>
    </row>
    <row r="558" ht="13.5" customHeight="1">
      <c r="A558" s="11"/>
      <c r="B558" s="11"/>
      <c r="C558" s="43"/>
      <c r="D558" s="11"/>
      <c r="E558" s="11"/>
      <c r="F558" s="11"/>
      <c r="G558" s="11"/>
      <c r="H558" s="11"/>
      <c r="I558" s="11"/>
      <c r="J558" s="11"/>
      <c r="K558" s="11"/>
      <c r="L558" s="11"/>
      <c r="M558" s="11"/>
      <c r="N558" s="11"/>
      <c r="O558" s="11"/>
      <c r="P558" s="11"/>
      <c r="Q558" s="32"/>
      <c r="R558" s="32"/>
      <c r="S558" s="11"/>
      <c r="T558" s="11"/>
      <c r="U558" s="32"/>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c r="BE558" s="11"/>
      <c r="BF558" s="11"/>
      <c r="BG558" s="11"/>
      <c r="BH558" s="11"/>
      <c r="BI558" s="11"/>
      <c r="BJ558" s="11"/>
      <c r="BK558" s="11"/>
      <c r="BL558" s="11"/>
      <c r="BM558" s="11"/>
      <c r="BN558" s="11"/>
    </row>
    <row r="559" ht="13.5" customHeight="1">
      <c r="A559" s="11"/>
      <c r="B559" s="11"/>
      <c r="C559" s="43"/>
      <c r="D559" s="11"/>
      <c r="E559" s="11"/>
      <c r="F559" s="11"/>
      <c r="G559" s="11"/>
      <c r="H559" s="11"/>
      <c r="I559" s="11"/>
      <c r="J559" s="11"/>
      <c r="K559" s="11"/>
      <c r="L559" s="11"/>
      <c r="M559" s="11"/>
      <c r="N559" s="11"/>
      <c r="O559" s="11"/>
      <c r="P559" s="11"/>
      <c r="Q559" s="32"/>
      <c r="R559" s="32"/>
      <c r="S559" s="11"/>
      <c r="T559" s="11"/>
      <c r="U559" s="32"/>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c r="BE559" s="11"/>
      <c r="BF559" s="11"/>
      <c r="BG559" s="11"/>
      <c r="BH559" s="11"/>
      <c r="BI559" s="11"/>
      <c r="BJ559" s="11"/>
      <c r="BK559" s="11"/>
      <c r="BL559" s="11"/>
      <c r="BM559" s="11"/>
      <c r="BN559" s="11"/>
    </row>
    <row r="560" ht="13.5" customHeight="1">
      <c r="A560" s="11"/>
      <c r="B560" s="11"/>
      <c r="C560" s="43"/>
      <c r="D560" s="11"/>
      <c r="E560" s="11"/>
      <c r="F560" s="11"/>
      <c r="G560" s="11"/>
      <c r="H560" s="11"/>
      <c r="I560" s="11"/>
      <c r="J560" s="11"/>
      <c r="K560" s="11"/>
      <c r="L560" s="11"/>
      <c r="M560" s="11"/>
      <c r="N560" s="11"/>
      <c r="O560" s="11"/>
      <c r="P560" s="11"/>
      <c r="Q560" s="32"/>
      <c r="R560" s="32"/>
      <c r="S560" s="11"/>
      <c r="T560" s="11"/>
      <c r="U560" s="32"/>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11"/>
      <c r="BE560" s="11"/>
      <c r="BF560" s="11"/>
      <c r="BG560" s="11"/>
      <c r="BH560" s="11"/>
      <c r="BI560" s="11"/>
      <c r="BJ560" s="11"/>
      <c r="BK560" s="11"/>
      <c r="BL560" s="11"/>
      <c r="BM560" s="11"/>
      <c r="BN560" s="11"/>
    </row>
    <row r="561" ht="13.5" customHeight="1">
      <c r="A561" s="11"/>
      <c r="B561" s="11"/>
      <c r="C561" s="43"/>
      <c r="D561" s="11"/>
      <c r="E561" s="11"/>
      <c r="F561" s="11"/>
      <c r="G561" s="11"/>
      <c r="H561" s="11"/>
      <c r="I561" s="11"/>
      <c r="J561" s="11"/>
      <c r="K561" s="11"/>
      <c r="L561" s="11"/>
      <c r="M561" s="11"/>
      <c r="N561" s="11"/>
      <c r="O561" s="11"/>
      <c r="P561" s="11"/>
      <c r="Q561" s="32"/>
      <c r="R561" s="32"/>
      <c r="S561" s="11"/>
      <c r="T561" s="11"/>
      <c r="U561" s="32"/>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11"/>
      <c r="BE561" s="11"/>
      <c r="BF561" s="11"/>
      <c r="BG561" s="11"/>
      <c r="BH561" s="11"/>
      <c r="BI561" s="11"/>
      <c r="BJ561" s="11"/>
      <c r="BK561" s="11"/>
      <c r="BL561" s="11"/>
      <c r="BM561" s="11"/>
      <c r="BN561" s="11"/>
    </row>
    <row r="562" ht="13.5" customHeight="1">
      <c r="A562" s="11"/>
      <c r="B562" s="11"/>
      <c r="C562" s="43"/>
      <c r="D562" s="11"/>
      <c r="E562" s="11"/>
      <c r="F562" s="11"/>
      <c r="G562" s="11"/>
      <c r="H562" s="11"/>
      <c r="I562" s="11"/>
      <c r="J562" s="11"/>
      <c r="K562" s="11"/>
      <c r="L562" s="11"/>
      <c r="M562" s="11"/>
      <c r="N562" s="11"/>
      <c r="O562" s="11"/>
      <c r="P562" s="11"/>
      <c r="Q562" s="32"/>
      <c r="R562" s="32"/>
      <c r="S562" s="11"/>
      <c r="T562" s="11"/>
      <c r="U562" s="32"/>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c r="BE562" s="11"/>
      <c r="BF562" s="11"/>
      <c r="BG562" s="11"/>
      <c r="BH562" s="11"/>
      <c r="BI562" s="11"/>
      <c r="BJ562" s="11"/>
      <c r="BK562" s="11"/>
      <c r="BL562" s="11"/>
      <c r="BM562" s="11"/>
      <c r="BN562" s="11"/>
    </row>
    <row r="563" ht="13.5" customHeight="1">
      <c r="A563" s="11"/>
      <c r="B563" s="11"/>
      <c r="C563" s="43"/>
      <c r="D563" s="11"/>
      <c r="E563" s="11"/>
      <c r="F563" s="11"/>
      <c r="G563" s="11"/>
      <c r="H563" s="11"/>
      <c r="I563" s="11"/>
      <c r="J563" s="11"/>
      <c r="K563" s="11"/>
      <c r="L563" s="11"/>
      <c r="M563" s="11"/>
      <c r="N563" s="11"/>
      <c r="O563" s="11"/>
      <c r="P563" s="11"/>
      <c r="Q563" s="32"/>
      <c r="R563" s="32"/>
      <c r="S563" s="11"/>
      <c r="T563" s="11"/>
      <c r="U563" s="32"/>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c r="BE563" s="11"/>
      <c r="BF563" s="11"/>
      <c r="BG563" s="11"/>
      <c r="BH563" s="11"/>
      <c r="BI563" s="11"/>
      <c r="BJ563" s="11"/>
      <c r="BK563" s="11"/>
      <c r="BL563" s="11"/>
      <c r="BM563" s="11"/>
      <c r="BN563" s="11"/>
    </row>
    <row r="564" ht="13.5" customHeight="1">
      <c r="A564" s="11"/>
      <c r="B564" s="11"/>
      <c r="C564" s="43"/>
      <c r="D564" s="11"/>
      <c r="E564" s="11"/>
      <c r="F564" s="11"/>
      <c r="G564" s="11"/>
      <c r="H564" s="11"/>
      <c r="I564" s="11"/>
      <c r="J564" s="11"/>
      <c r="K564" s="11"/>
      <c r="L564" s="11"/>
      <c r="M564" s="11"/>
      <c r="N564" s="11"/>
      <c r="O564" s="11"/>
      <c r="P564" s="11"/>
      <c r="Q564" s="32"/>
      <c r="R564" s="32"/>
      <c r="S564" s="11"/>
      <c r="T564" s="11"/>
      <c r="U564" s="32"/>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c r="BE564" s="11"/>
      <c r="BF564" s="11"/>
      <c r="BG564" s="11"/>
      <c r="BH564" s="11"/>
      <c r="BI564" s="11"/>
      <c r="BJ564" s="11"/>
      <c r="BK564" s="11"/>
      <c r="BL564" s="11"/>
      <c r="BM564" s="11"/>
      <c r="BN564" s="11"/>
    </row>
    <row r="565" ht="13.5" customHeight="1">
      <c r="A565" s="11"/>
      <c r="B565" s="11"/>
      <c r="C565" s="43"/>
      <c r="D565" s="11"/>
      <c r="E565" s="11"/>
      <c r="F565" s="11"/>
      <c r="G565" s="11"/>
      <c r="H565" s="11"/>
      <c r="I565" s="11"/>
      <c r="J565" s="11"/>
      <c r="K565" s="11"/>
      <c r="L565" s="11"/>
      <c r="M565" s="11"/>
      <c r="N565" s="11"/>
      <c r="O565" s="11"/>
      <c r="P565" s="11"/>
      <c r="Q565" s="32"/>
      <c r="R565" s="32"/>
      <c r="S565" s="11"/>
      <c r="T565" s="11"/>
      <c r="U565" s="32"/>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c r="BE565" s="11"/>
      <c r="BF565" s="11"/>
      <c r="BG565" s="11"/>
      <c r="BH565" s="11"/>
      <c r="BI565" s="11"/>
      <c r="BJ565" s="11"/>
      <c r="BK565" s="11"/>
      <c r="BL565" s="11"/>
      <c r="BM565" s="11"/>
      <c r="BN565" s="11"/>
    </row>
    <row r="566" ht="13.5" customHeight="1">
      <c r="A566" s="11"/>
      <c r="B566" s="11"/>
      <c r="C566" s="43"/>
      <c r="D566" s="11"/>
      <c r="E566" s="11"/>
      <c r="F566" s="11"/>
      <c r="G566" s="11"/>
      <c r="H566" s="11"/>
      <c r="I566" s="11"/>
      <c r="J566" s="11"/>
      <c r="K566" s="11"/>
      <c r="L566" s="11"/>
      <c r="M566" s="11"/>
      <c r="N566" s="11"/>
      <c r="O566" s="11"/>
      <c r="P566" s="11"/>
      <c r="Q566" s="32"/>
      <c r="R566" s="32"/>
      <c r="S566" s="11"/>
      <c r="T566" s="11"/>
      <c r="U566" s="32"/>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c r="BE566" s="11"/>
      <c r="BF566" s="11"/>
      <c r="BG566" s="11"/>
      <c r="BH566" s="11"/>
      <c r="BI566" s="11"/>
      <c r="BJ566" s="11"/>
      <c r="BK566" s="11"/>
      <c r="BL566" s="11"/>
      <c r="BM566" s="11"/>
      <c r="BN566" s="11"/>
    </row>
    <row r="567" ht="13.5" customHeight="1">
      <c r="A567" s="11"/>
      <c r="B567" s="11"/>
      <c r="C567" s="43"/>
      <c r="D567" s="11"/>
      <c r="E567" s="11"/>
      <c r="F567" s="11"/>
      <c r="G567" s="11"/>
      <c r="H567" s="11"/>
      <c r="I567" s="11"/>
      <c r="J567" s="11"/>
      <c r="K567" s="11"/>
      <c r="L567" s="11"/>
      <c r="M567" s="11"/>
      <c r="N567" s="11"/>
      <c r="O567" s="11"/>
      <c r="P567" s="11"/>
      <c r="Q567" s="32"/>
      <c r="R567" s="32"/>
      <c r="S567" s="11"/>
      <c r="T567" s="11"/>
      <c r="U567" s="32"/>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c r="BE567" s="11"/>
      <c r="BF567" s="11"/>
      <c r="BG567" s="11"/>
      <c r="BH567" s="11"/>
      <c r="BI567" s="11"/>
      <c r="BJ567" s="11"/>
      <c r="BK567" s="11"/>
      <c r="BL567" s="11"/>
      <c r="BM567" s="11"/>
      <c r="BN567" s="11"/>
    </row>
    <row r="568" ht="13.5" customHeight="1">
      <c r="A568" s="11"/>
      <c r="B568" s="11"/>
      <c r="C568" s="43"/>
      <c r="D568" s="11"/>
      <c r="E568" s="11"/>
      <c r="F568" s="11"/>
      <c r="G568" s="11"/>
      <c r="H568" s="11"/>
      <c r="I568" s="11"/>
      <c r="J568" s="11"/>
      <c r="K568" s="11"/>
      <c r="L568" s="11"/>
      <c r="M568" s="11"/>
      <c r="N568" s="11"/>
      <c r="O568" s="11"/>
      <c r="P568" s="11"/>
      <c r="Q568" s="32"/>
      <c r="R568" s="32"/>
      <c r="S568" s="11"/>
      <c r="T568" s="11"/>
      <c r="U568" s="32"/>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c r="BE568" s="11"/>
      <c r="BF568" s="11"/>
      <c r="BG568" s="11"/>
      <c r="BH568" s="11"/>
      <c r="BI568" s="11"/>
      <c r="BJ568" s="11"/>
      <c r="BK568" s="11"/>
      <c r="BL568" s="11"/>
      <c r="BM568" s="11"/>
      <c r="BN568" s="11"/>
    </row>
    <row r="569" ht="13.5" customHeight="1">
      <c r="A569" s="11"/>
      <c r="B569" s="11"/>
      <c r="C569" s="43"/>
      <c r="D569" s="11"/>
      <c r="E569" s="11"/>
      <c r="F569" s="11"/>
      <c r="G569" s="11"/>
      <c r="H569" s="11"/>
      <c r="I569" s="11"/>
      <c r="J569" s="11"/>
      <c r="K569" s="11"/>
      <c r="L569" s="11"/>
      <c r="M569" s="11"/>
      <c r="N569" s="11"/>
      <c r="O569" s="11"/>
      <c r="P569" s="11"/>
      <c r="Q569" s="32"/>
      <c r="R569" s="32"/>
      <c r="S569" s="11"/>
      <c r="T569" s="11"/>
      <c r="U569" s="32"/>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c r="BE569" s="11"/>
      <c r="BF569" s="11"/>
      <c r="BG569" s="11"/>
      <c r="BH569" s="11"/>
      <c r="BI569" s="11"/>
      <c r="BJ569" s="11"/>
      <c r="BK569" s="11"/>
      <c r="BL569" s="11"/>
      <c r="BM569" s="11"/>
      <c r="BN569" s="11"/>
    </row>
    <row r="570" ht="13.5" customHeight="1">
      <c r="A570" s="11"/>
      <c r="B570" s="11"/>
      <c r="C570" s="43"/>
      <c r="D570" s="11"/>
      <c r="E570" s="11"/>
      <c r="F570" s="11"/>
      <c r="G570" s="11"/>
      <c r="H570" s="11"/>
      <c r="I570" s="11"/>
      <c r="J570" s="11"/>
      <c r="K570" s="11"/>
      <c r="L570" s="11"/>
      <c r="M570" s="11"/>
      <c r="N570" s="11"/>
      <c r="O570" s="11"/>
      <c r="P570" s="11"/>
      <c r="Q570" s="32"/>
      <c r="R570" s="32"/>
      <c r="S570" s="11"/>
      <c r="T570" s="11"/>
      <c r="U570" s="32"/>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c r="BE570" s="11"/>
      <c r="BF570" s="11"/>
      <c r="BG570" s="11"/>
      <c r="BH570" s="11"/>
      <c r="BI570" s="11"/>
      <c r="BJ570" s="11"/>
      <c r="BK570" s="11"/>
      <c r="BL570" s="11"/>
      <c r="BM570" s="11"/>
      <c r="BN570" s="11"/>
    </row>
    <row r="571" ht="13.5" customHeight="1">
      <c r="A571" s="11"/>
      <c r="B571" s="11"/>
      <c r="C571" s="43"/>
      <c r="D571" s="11"/>
      <c r="E571" s="11"/>
      <c r="F571" s="11"/>
      <c r="G571" s="11"/>
      <c r="H571" s="11"/>
      <c r="I571" s="11"/>
      <c r="J571" s="11"/>
      <c r="K571" s="11"/>
      <c r="L571" s="11"/>
      <c r="M571" s="11"/>
      <c r="N571" s="11"/>
      <c r="O571" s="11"/>
      <c r="P571" s="11"/>
      <c r="Q571" s="32"/>
      <c r="R571" s="32"/>
      <c r="S571" s="11"/>
      <c r="T571" s="11"/>
      <c r="U571" s="32"/>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c r="BE571" s="11"/>
      <c r="BF571" s="11"/>
      <c r="BG571" s="11"/>
      <c r="BH571" s="11"/>
      <c r="BI571" s="11"/>
      <c r="BJ571" s="11"/>
      <c r="BK571" s="11"/>
      <c r="BL571" s="11"/>
      <c r="BM571" s="11"/>
      <c r="BN571" s="11"/>
    </row>
    <row r="572" ht="13.5" customHeight="1">
      <c r="A572" s="11"/>
      <c r="B572" s="11"/>
      <c r="C572" s="43"/>
      <c r="D572" s="11"/>
      <c r="E572" s="11"/>
      <c r="F572" s="11"/>
      <c r="G572" s="11"/>
      <c r="H572" s="11"/>
      <c r="I572" s="11"/>
      <c r="J572" s="11"/>
      <c r="K572" s="11"/>
      <c r="L572" s="11"/>
      <c r="M572" s="11"/>
      <c r="N572" s="11"/>
      <c r="O572" s="11"/>
      <c r="P572" s="11"/>
      <c r="Q572" s="32"/>
      <c r="R572" s="32"/>
      <c r="S572" s="11"/>
      <c r="T572" s="11"/>
      <c r="U572" s="32"/>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c r="BE572" s="11"/>
      <c r="BF572" s="11"/>
      <c r="BG572" s="11"/>
      <c r="BH572" s="11"/>
      <c r="BI572" s="11"/>
      <c r="BJ572" s="11"/>
      <c r="BK572" s="11"/>
      <c r="BL572" s="11"/>
      <c r="BM572" s="11"/>
      <c r="BN572" s="11"/>
    </row>
    <row r="573" ht="13.5" customHeight="1">
      <c r="A573" s="11"/>
      <c r="B573" s="11"/>
      <c r="C573" s="43"/>
      <c r="D573" s="11"/>
      <c r="E573" s="11"/>
      <c r="F573" s="11"/>
      <c r="G573" s="11"/>
      <c r="H573" s="11"/>
      <c r="I573" s="11"/>
      <c r="J573" s="11"/>
      <c r="K573" s="11"/>
      <c r="L573" s="11"/>
      <c r="M573" s="11"/>
      <c r="N573" s="11"/>
      <c r="O573" s="11"/>
      <c r="P573" s="11"/>
      <c r="Q573" s="32"/>
      <c r="R573" s="32"/>
      <c r="S573" s="11"/>
      <c r="T573" s="11"/>
      <c r="U573" s="32"/>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c r="BE573" s="11"/>
      <c r="BF573" s="11"/>
      <c r="BG573" s="11"/>
      <c r="BH573" s="11"/>
      <c r="BI573" s="11"/>
      <c r="BJ573" s="11"/>
      <c r="BK573" s="11"/>
      <c r="BL573" s="11"/>
      <c r="BM573" s="11"/>
      <c r="BN573" s="11"/>
    </row>
    <row r="574" ht="13.5" customHeight="1">
      <c r="A574" s="11"/>
      <c r="B574" s="11"/>
      <c r="C574" s="43"/>
      <c r="D574" s="11"/>
      <c r="E574" s="11"/>
      <c r="F574" s="11"/>
      <c r="G574" s="11"/>
      <c r="H574" s="11"/>
      <c r="I574" s="11"/>
      <c r="J574" s="11"/>
      <c r="K574" s="11"/>
      <c r="L574" s="11"/>
      <c r="M574" s="11"/>
      <c r="N574" s="11"/>
      <c r="O574" s="11"/>
      <c r="P574" s="11"/>
      <c r="Q574" s="32"/>
      <c r="R574" s="32"/>
      <c r="S574" s="11"/>
      <c r="T574" s="11"/>
      <c r="U574" s="32"/>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c r="BE574" s="11"/>
      <c r="BF574" s="11"/>
      <c r="BG574" s="11"/>
      <c r="BH574" s="11"/>
      <c r="BI574" s="11"/>
      <c r="BJ574" s="11"/>
      <c r="BK574" s="11"/>
      <c r="BL574" s="11"/>
      <c r="BM574" s="11"/>
      <c r="BN574" s="11"/>
    </row>
    <row r="575" ht="13.5" customHeight="1">
      <c r="A575" s="11"/>
      <c r="B575" s="11"/>
      <c r="C575" s="43"/>
      <c r="D575" s="11"/>
      <c r="E575" s="11"/>
      <c r="F575" s="11"/>
      <c r="G575" s="11"/>
      <c r="H575" s="11"/>
      <c r="I575" s="11"/>
      <c r="J575" s="11"/>
      <c r="K575" s="11"/>
      <c r="L575" s="11"/>
      <c r="M575" s="11"/>
      <c r="N575" s="11"/>
      <c r="O575" s="11"/>
      <c r="P575" s="11"/>
      <c r="Q575" s="32"/>
      <c r="R575" s="32"/>
      <c r="S575" s="11"/>
      <c r="T575" s="11"/>
      <c r="U575" s="32"/>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c r="BE575" s="11"/>
      <c r="BF575" s="11"/>
      <c r="BG575" s="11"/>
      <c r="BH575" s="11"/>
      <c r="BI575" s="11"/>
      <c r="BJ575" s="11"/>
      <c r="BK575" s="11"/>
      <c r="BL575" s="11"/>
      <c r="BM575" s="11"/>
      <c r="BN575" s="11"/>
    </row>
    <row r="576" ht="13.5" customHeight="1">
      <c r="A576" s="11"/>
      <c r="B576" s="11"/>
      <c r="C576" s="43"/>
      <c r="D576" s="11"/>
      <c r="E576" s="11"/>
      <c r="F576" s="11"/>
      <c r="G576" s="11"/>
      <c r="H576" s="11"/>
      <c r="I576" s="11"/>
      <c r="J576" s="11"/>
      <c r="K576" s="11"/>
      <c r="L576" s="11"/>
      <c r="M576" s="11"/>
      <c r="N576" s="11"/>
      <c r="O576" s="11"/>
      <c r="P576" s="11"/>
      <c r="Q576" s="32"/>
      <c r="R576" s="32"/>
      <c r="S576" s="11"/>
      <c r="T576" s="11"/>
      <c r="U576" s="32"/>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c r="BE576" s="11"/>
      <c r="BF576" s="11"/>
      <c r="BG576" s="11"/>
      <c r="BH576" s="11"/>
      <c r="BI576" s="11"/>
      <c r="BJ576" s="11"/>
      <c r="BK576" s="11"/>
      <c r="BL576" s="11"/>
      <c r="BM576" s="11"/>
      <c r="BN576" s="11"/>
    </row>
    <row r="577" ht="13.5" customHeight="1">
      <c r="A577" s="11"/>
      <c r="B577" s="11"/>
      <c r="C577" s="43"/>
      <c r="D577" s="11"/>
      <c r="E577" s="11"/>
      <c r="F577" s="11"/>
      <c r="G577" s="11"/>
      <c r="H577" s="11"/>
      <c r="I577" s="11"/>
      <c r="J577" s="11"/>
      <c r="K577" s="11"/>
      <c r="L577" s="11"/>
      <c r="M577" s="11"/>
      <c r="N577" s="11"/>
      <c r="O577" s="11"/>
      <c r="P577" s="11"/>
      <c r="Q577" s="32"/>
      <c r="R577" s="32"/>
      <c r="S577" s="11"/>
      <c r="T577" s="11"/>
      <c r="U577" s="32"/>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c r="BE577" s="11"/>
      <c r="BF577" s="11"/>
      <c r="BG577" s="11"/>
      <c r="BH577" s="11"/>
      <c r="BI577" s="11"/>
      <c r="BJ577" s="11"/>
      <c r="BK577" s="11"/>
      <c r="BL577" s="11"/>
      <c r="BM577" s="11"/>
      <c r="BN577" s="11"/>
    </row>
    <row r="578" ht="13.5" customHeight="1">
      <c r="A578" s="11"/>
      <c r="B578" s="11"/>
      <c r="C578" s="43"/>
      <c r="D578" s="11"/>
      <c r="E578" s="11"/>
      <c r="F578" s="11"/>
      <c r="G578" s="11"/>
      <c r="H578" s="11"/>
      <c r="I578" s="11"/>
      <c r="J578" s="11"/>
      <c r="K578" s="11"/>
      <c r="L578" s="11"/>
      <c r="M578" s="11"/>
      <c r="N578" s="11"/>
      <c r="O578" s="11"/>
      <c r="P578" s="11"/>
      <c r="Q578" s="32"/>
      <c r="R578" s="32"/>
      <c r="S578" s="11"/>
      <c r="T578" s="11"/>
      <c r="U578" s="32"/>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c r="BE578" s="11"/>
      <c r="BF578" s="11"/>
      <c r="BG578" s="11"/>
      <c r="BH578" s="11"/>
      <c r="BI578" s="11"/>
      <c r="BJ578" s="11"/>
      <c r="BK578" s="11"/>
      <c r="BL578" s="11"/>
      <c r="BM578" s="11"/>
      <c r="BN578" s="11"/>
    </row>
    <row r="579" ht="13.5" customHeight="1">
      <c r="A579" s="11"/>
      <c r="B579" s="11"/>
      <c r="C579" s="43"/>
      <c r="D579" s="11"/>
      <c r="E579" s="11"/>
      <c r="F579" s="11"/>
      <c r="G579" s="11"/>
      <c r="H579" s="11"/>
      <c r="I579" s="11"/>
      <c r="J579" s="11"/>
      <c r="K579" s="11"/>
      <c r="L579" s="11"/>
      <c r="M579" s="11"/>
      <c r="N579" s="11"/>
      <c r="O579" s="11"/>
      <c r="P579" s="11"/>
      <c r="Q579" s="32"/>
      <c r="R579" s="32"/>
      <c r="S579" s="11"/>
      <c r="T579" s="11"/>
      <c r="U579" s="32"/>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c r="BE579" s="11"/>
      <c r="BF579" s="11"/>
      <c r="BG579" s="11"/>
      <c r="BH579" s="11"/>
      <c r="BI579" s="11"/>
      <c r="BJ579" s="11"/>
      <c r="BK579" s="11"/>
      <c r="BL579" s="11"/>
      <c r="BM579" s="11"/>
      <c r="BN579" s="11"/>
    </row>
    <row r="580" ht="13.5" customHeight="1">
      <c r="A580" s="11"/>
      <c r="B580" s="11"/>
      <c r="C580" s="43"/>
      <c r="D580" s="11"/>
      <c r="E580" s="11"/>
      <c r="F580" s="11"/>
      <c r="G580" s="11"/>
      <c r="H580" s="11"/>
      <c r="I580" s="11"/>
      <c r="J580" s="11"/>
      <c r="K580" s="11"/>
      <c r="L580" s="11"/>
      <c r="M580" s="11"/>
      <c r="N580" s="11"/>
      <c r="O580" s="11"/>
      <c r="P580" s="11"/>
      <c r="Q580" s="32"/>
      <c r="R580" s="32"/>
      <c r="S580" s="11"/>
      <c r="T580" s="11"/>
      <c r="U580" s="32"/>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c r="BE580" s="11"/>
      <c r="BF580" s="11"/>
      <c r="BG580" s="11"/>
      <c r="BH580" s="11"/>
      <c r="BI580" s="11"/>
      <c r="BJ580" s="11"/>
      <c r="BK580" s="11"/>
      <c r="BL580" s="11"/>
      <c r="BM580" s="11"/>
      <c r="BN580" s="11"/>
    </row>
    <row r="581" ht="13.5" customHeight="1">
      <c r="A581" s="11"/>
      <c r="B581" s="11"/>
      <c r="C581" s="43"/>
      <c r="D581" s="11"/>
      <c r="E581" s="11"/>
      <c r="F581" s="11"/>
      <c r="G581" s="11"/>
      <c r="H581" s="11"/>
      <c r="I581" s="11"/>
      <c r="J581" s="11"/>
      <c r="K581" s="11"/>
      <c r="L581" s="11"/>
      <c r="M581" s="11"/>
      <c r="N581" s="11"/>
      <c r="O581" s="11"/>
      <c r="P581" s="11"/>
      <c r="Q581" s="32"/>
      <c r="R581" s="32"/>
      <c r="S581" s="11"/>
      <c r="T581" s="11"/>
      <c r="U581" s="32"/>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c r="BE581" s="11"/>
      <c r="BF581" s="11"/>
      <c r="BG581" s="11"/>
      <c r="BH581" s="11"/>
      <c r="BI581" s="11"/>
      <c r="BJ581" s="11"/>
      <c r="BK581" s="11"/>
      <c r="BL581" s="11"/>
      <c r="BM581" s="11"/>
      <c r="BN581" s="11"/>
    </row>
    <row r="582" ht="13.5" customHeight="1">
      <c r="A582" s="11"/>
      <c r="B582" s="11"/>
      <c r="C582" s="43"/>
      <c r="D582" s="11"/>
      <c r="E582" s="11"/>
      <c r="F582" s="11"/>
      <c r="G582" s="11"/>
      <c r="H582" s="11"/>
      <c r="I582" s="11"/>
      <c r="J582" s="11"/>
      <c r="K582" s="11"/>
      <c r="L582" s="11"/>
      <c r="M582" s="11"/>
      <c r="N582" s="11"/>
      <c r="O582" s="11"/>
      <c r="P582" s="11"/>
      <c r="Q582" s="32"/>
      <c r="R582" s="32"/>
      <c r="S582" s="11"/>
      <c r="T582" s="11"/>
      <c r="U582" s="32"/>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c r="BE582" s="11"/>
      <c r="BF582" s="11"/>
      <c r="BG582" s="11"/>
      <c r="BH582" s="11"/>
      <c r="BI582" s="11"/>
      <c r="BJ582" s="11"/>
      <c r="BK582" s="11"/>
      <c r="BL582" s="11"/>
      <c r="BM582" s="11"/>
      <c r="BN582" s="11"/>
    </row>
    <row r="583" ht="13.5" customHeight="1">
      <c r="A583" s="11"/>
      <c r="B583" s="11"/>
      <c r="C583" s="43"/>
      <c r="D583" s="11"/>
      <c r="E583" s="11"/>
      <c r="F583" s="11"/>
      <c r="G583" s="11"/>
      <c r="H583" s="11"/>
      <c r="I583" s="11"/>
      <c r="J583" s="11"/>
      <c r="K583" s="11"/>
      <c r="L583" s="11"/>
      <c r="M583" s="11"/>
      <c r="N583" s="11"/>
      <c r="O583" s="11"/>
      <c r="P583" s="11"/>
      <c r="Q583" s="32"/>
      <c r="R583" s="32"/>
      <c r="S583" s="11"/>
      <c r="T583" s="11"/>
      <c r="U583" s="32"/>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c r="BE583" s="11"/>
      <c r="BF583" s="11"/>
      <c r="BG583" s="11"/>
      <c r="BH583" s="11"/>
      <c r="BI583" s="11"/>
      <c r="BJ583" s="11"/>
      <c r="BK583" s="11"/>
      <c r="BL583" s="11"/>
      <c r="BM583" s="11"/>
      <c r="BN583" s="11"/>
    </row>
    <row r="584" ht="13.5" customHeight="1">
      <c r="A584" s="11"/>
      <c r="B584" s="11"/>
      <c r="C584" s="43"/>
      <c r="D584" s="11"/>
      <c r="E584" s="11"/>
      <c r="F584" s="11"/>
      <c r="G584" s="11"/>
      <c r="H584" s="11"/>
      <c r="I584" s="11"/>
      <c r="J584" s="11"/>
      <c r="K584" s="11"/>
      <c r="L584" s="11"/>
      <c r="M584" s="11"/>
      <c r="N584" s="11"/>
      <c r="O584" s="11"/>
      <c r="P584" s="11"/>
      <c r="Q584" s="32"/>
      <c r="R584" s="32"/>
      <c r="S584" s="11"/>
      <c r="T584" s="11"/>
      <c r="U584" s="32"/>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c r="BE584" s="11"/>
      <c r="BF584" s="11"/>
      <c r="BG584" s="11"/>
      <c r="BH584" s="11"/>
      <c r="BI584" s="11"/>
      <c r="BJ584" s="11"/>
      <c r="BK584" s="11"/>
      <c r="BL584" s="11"/>
      <c r="BM584" s="11"/>
      <c r="BN584" s="11"/>
    </row>
    <row r="585" ht="13.5" customHeight="1">
      <c r="A585" s="11"/>
      <c r="B585" s="11"/>
      <c r="C585" s="43"/>
      <c r="D585" s="11"/>
      <c r="E585" s="11"/>
      <c r="F585" s="11"/>
      <c r="G585" s="11"/>
      <c r="H585" s="11"/>
      <c r="I585" s="11"/>
      <c r="J585" s="11"/>
      <c r="K585" s="11"/>
      <c r="L585" s="11"/>
      <c r="M585" s="11"/>
      <c r="N585" s="11"/>
      <c r="O585" s="11"/>
      <c r="P585" s="11"/>
      <c r="Q585" s="32"/>
      <c r="R585" s="32"/>
      <c r="S585" s="11"/>
      <c r="T585" s="11"/>
      <c r="U585" s="32"/>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c r="BE585" s="11"/>
      <c r="BF585" s="11"/>
      <c r="BG585" s="11"/>
      <c r="BH585" s="11"/>
      <c r="BI585" s="11"/>
      <c r="BJ585" s="11"/>
      <c r="BK585" s="11"/>
      <c r="BL585" s="11"/>
      <c r="BM585" s="11"/>
      <c r="BN585" s="11"/>
    </row>
    <row r="586" ht="13.5" customHeight="1">
      <c r="A586" s="11"/>
      <c r="B586" s="11"/>
      <c r="C586" s="43"/>
      <c r="D586" s="11"/>
      <c r="E586" s="11"/>
      <c r="F586" s="11"/>
      <c r="G586" s="11"/>
      <c r="H586" s="11"/>
      <c r="I586" s="11"/>
      <c r="J586" s="11"/>
      <c r="K586" s="11"/>
      <c r="L586" s="11"/>
      <c r="M586" s="11"/>
      <c r="N586" s="11"/>
      <c r="O586" s="11"/>
      <c r="P586" s="11"/>
      <c r="Q586" s="32"/>
      <c r="R586" s="32"/>
      <c r="S586" s="11"/>
      <c r="T586" s="11"/>
      <c r="U586" s="32"/>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c r="BE586" s="11"/>
      <c r="BF586" s="11"/>
      <c r="BG586" s="11"/>
      <c r="BH586" s="11"/>
      <c r="BI586" s="11"/>
      <c r="BJ586" s="11"/>
      <c r="BK586" s="11"/>
      <c r="BL586" s="11"/>
      <c r="BM586" s="11"/>
      <c r="BN586" s="11"/>
    </row>
    <row r="587" ht="13.5" customHeight="1">
      <c r="A587" s="11"/>
      <c r="B587" s="11"/>
      <c r="C587" s="43"/>
      <c r="D587" s="11"/>
      <c r="E587" s="11"/>
      <c r="F587" s="11"/>
      <c r="G587" s="11"/>
      <c r="H587" s="11"/>
      <c r="I587" s="11"/>
      <c r="J587" s="11"/>
      <c r="K587" s="11"/>
      <c r="L587" s="11"/>
      <c r="M587" s="11"/>
      <c r="N587" s="11"/>
      <c r="O587" s="11"/>
      <c r="P587" s="11"/>
      <c r="Q587" s="32"/>
      <c r="R587" s="32"/>
      <c r="S587" s="11"/>
      <c r="T587" s="11"/>
      <c r="U587" s="32"/>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c r="BE587" s="11"/>
      <c r="BF587" s="11"/>
      <c r="BG587" s="11"/>
      <c r="BH587" s="11"/>
      <c r="BI587" s="11"/>
      <c r="BJ587" s="11"/>
      <c r="BK587" s="11"/>
      <c r="BL587" s="11"/>
      <c r="BM587" s="11"/>
      <c r="BN587" s="11"/>
    </row>
    <row r="588" ht="13.5" customHeight="1">
      <c r="A588" s="11"/>
      <c r="B588" s="11"/>
      <c r="C588" s="43"/>
      <c r="D588" s="11"/>
      <c r="E588" s="11"/>
      <c r="F588" s="11"/>
      <c r="G588" s="11"/>
      <c r="H588" s="11"/>
      <c r="I588" s="11"/>
      <c r="J588" s="11"/>
      <c r="K588" s="11"/>
      <c r="L588" s="11"/>
      <c r="M588" s="11"/>
      <c r="N588" s="11"/>
      <c r="O588" s="11"/>
      <c r="P588" s="11"/>
      <c r="Q588" s="32"/>
      <c r="R588" s="32"/>
      <c r="S588" s="11"/>
      <c r="T588" s="11"/>
      <c r="U588" s="32"/>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c r="BE588" s="11"/>
      <c r="BF588" s="11"/>
      <c r="BG588" s="11"/>
      <c r="BH588" s="11"/>
      <c r="BI588" s="11"/>
      <c r="BJ588" s="11"/>
      <c r="BK588" s="11"/>
      <c r="BL588" s="11"/>
      <c r="BM588" s="11"/>
      <c r="BN588" s="11"/>
    </row>
    <row r="589" ht="13.5" customHeight="1">
      <c r="A589" s="11"/>
      <c r="B589" s="11"/>
      <c r="C589" s="43"/>
      <c r="D589" s="11"/>
      <c r="E589" s="11"/>
      <c r="F589" s="11"/>
      <c r="G589" s="11"/>
      <c r="H589" s="11"/>
      <c r="I589" s="11"/>
      <c r="J589" s="11"/>
      <c r="K589" s="11"/>
      <c r="L589" s="11"/>
      <c r="M589" s="11"/>
      <c r="N589" s="11"/>
      <c r="O589" s="11"/>
      <c r="P589" s="11"/>
      <c r="Q589" s="32"/>
      <c r="R589" s="32"/>
      <c r="S589" s="11"/>
      <c r="T589" s="11"/>
      <c r="U589" s="32"/>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c r="BE589" s="11"/>
      <c r="BF589" s="11"/>
      <c r="BG589" s="11"/>
      <c r="BH589" s="11"/>
      <c r="BI589" s="11"/>
      <c r="BJ589" s="11"/>
      <c r="BK589" s="11"/>
      <c r="BL589" s="11"/>
      <c r="BM589" s="11"/>
      <c r="BN589" s="11"/>
    </row>
    <row r="590" ht="13.5" customHeight="1">
      <c r="A590" s="11"/>
      <c r="B590" s="11"/>
      <c r="C590" s="43"/>
      <c r="D590" s="11"/>
      <c r="E590" s="11"/>
      <c r="F590" s="11"/>
      <c r="G590" s="11"/>
      <c r="H590" s="11"/>
      <c r="I590" s="11"/>
      <c r="J590" s="11"/>
      <c r="K590" s="11"/>
      <c r="L590" s="11"/>
      <c r="M590" s="11"/>
      <c r="N590" s="11"/>
      <c r="O590" s="11"/>
      <c r="P590" s="11"/>
      <c r="Q590" s="32"/>
      <c r="R590" s="32"/>
      <c r="S590" s="11"/>
      <c r="T590" s="11"/>
      <c r="U590" s="32"/>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c r="BE590" s="11"/>
      <c r="BF590" s="11"/>
      <c r="BG590" s="11"/>
      <c r="BH590" s="11"/>
      <c r="BI590" s="11"/>
      <c r="BJ590" s="11"/>
      <c r="BK590" s="11"/>
      <c r="BL590" s="11"/>
      <c r="BM590" s="11"/>
      <c r="BN590" s="11"/>
    </row>
    <row r="591" ht="13.5" customHeight="1">
      <c r="A591" s="11"/>
      <c r="B591" s="11"/>
      <c r="C591" s="43"/>
      <c r="D591" s="11"/>
      <c r="E591" s="11"/>
      <c r="F591" s="11"/>
      <c r="G591" s="11"/>
      <c r="H591" s="11"/>
      <c r="I591" s="11"/>
      <c r="J591" s="11"/>
      <c r="K591" s="11"/>
      <c r="L591" s="11"/>
      <c r="M591" s="11"/>
      <c r="N591" s="11"/>
      <c r="O591" s="11"/>
      <c r="P591" s="11"/>
      <c r="Q591" s="32"/>
      <c r="R591" s="32"/>
      <c r="S591" s="11"/>
      <c r="T591" s="11"/>
      <c r="U591" s="32"/>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c r="BE591" s="11"/>
      <c r="BF591" s="11"/>
      <c r="BG591" s="11"/>
      <c r="BH591" s="11"/>
      <c r="BI591" s="11"/>
      <c r="BJ591" s="11"/>
      <c r="BK591" s="11"/>
      <c r="BL591" s="11"/>
      <c r="BM591" s="11"/>
      <c r="BN591" s="11"/>
    </row>
    <row r="592" ht="13.5" customHeight="1">
      <c r="A592" s="11"/>
      <c r="B592" s="11"/>
      <c r="C592" s="43"/>
      <c r="D592" s="11"/>
      <c r="E592" s="11"/>
      <c r="F592" s="11"/>
      <c r="G592" s="11"/>
      <c r="H592" s="11"/>
      <c r="I592" s="11"/>
      <c r="J592" s="11"/>
      <c r="K592" s="11"/>
      <c r="L592" s="11"/>
      <c r="M592" s="11"/>
      <c r="N592" s="11"/>
      <c r="O592" s="11"/>
      <c r="P592" s="11"/>
      <c r="Q592" s="32"/>
      <c r="R592" s="32"/>
      <c r="S592" s="11"/>
      <c r="T592" s="11"/>
      <c r="U592" s="32"/>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c r="BE592" s="11"/>
      <c r="BF592" s="11"/>
      <c r="BG592" s="11"/>
      <c r="BH592" s="11"/>
      <c r="BI592" s="11"/>
      <c r="BJ592" s="11"/>
      <c r="BK592" s="11"/>
      <c r="BL592" s="11"/>
      <c r="BM592" s="11"/>
      <c r="BN592" s="11"/>
    </row>
    <row r="593" ht="13.5" customHeight="1">
      <c r="A593" s="11"/>
      <c r="B593" s="11"/>
      <c r="C593" s="43"/>
      <c r="D593" s="11"/>
      <c r="E593" s="11"/>
      <c r="F593" s="11"/>
      <c r="G593" s="11"/>
      <c r="H593" s="11"/>
      <c r="I593" s="11"/>
      <c r="J593" s="11"/>
      <c r="K593" s="11"/>
      <c r="L593" s="11"/>
      <c r="M593" s="11"/>
      <c r="N593" s="11"/>
      <c r="O593" s="11"/>
      <c r="P593" s="11"/>
      <c r="Q593" s="32"/>
      <c r="R593" s="32"/>
      <c r="S593" s="11"/>
      <c r="T593" s="11"/>
      <c r="U593" s="32"/>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c r="BF593" s="11"/>
      <c r="BG593" s="11"/>
      <c r="BH593" s="11"/>
      <c r="BI593" s="11"/>
      <c r="BJ593" s="11"/>
      <c r="BK593" s="11"/>
      <c r="BL593" s="11"/>
      <c r="BM593" s="11"/>
      <c r="BN593" s="11"/>
    </row>
    <row r="594" ht="13.5" customHeight="1">
      <c r="A594" s="11"/>
      <c r="B594" s="11"/>
      <c r="C594" s="43"/>
      <c r="D594" s="11"/>
      <c r="E594" s="11"/>
      <c r="F594" s="11"/>
      <c r="G594" s="11"/>
      <c r="H594" s="11"/>
      <c r="I594" s="11"/>
      <c r="J594" s="11"/>
      <c r="K594" s="11"/>
      <c r="L594" s="11"/>
      <c r="M594" s="11"/>
      <c r="N594" s="11"/>
      <c r="O594" s="11"/>
      <c r="P594" s="11"/>
      <c r="Q594" s="32"/>
      <c r="R594" s="32"/>
      <c r="S594" s="11"/>
      <c r="T594" s="11"/>
      <c r="U594" s="32"/>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c r="BE594" s="11"/>
      <c r="BF594" s="11"/>
      <c r="BG594" s="11"/>
      <c r="BH594" s="11"/>
      <c r="BI594" s="11"/>
      <c r="BJ594" s="11"/>
      <c r="BK594" s="11"/>
      <c r="BL594" s="11"/>
      <c r="BM594" s="11"/>
      <c r="BN594" s="11"/>
    </row>
    <row r="595" ht="13.5" customHeight="1">
      <c r="A595" s="11"/>
      <c r="B595" s="11"/>
      <c r="C595" s="43"/>
      <c r="D595" s="11"/>
      <c r="E595" s="11"/>
      <c r="F595" s="11"/>
      <c r="G595" s="11"/>
      <c r="H595" s="11"/>
      <c r="I595" s="11"/>
      <c r="J595" s="11"/>
      <c r="K595" s="11"/>
      <c r="L595" s="11"/>
      <c r="M595" s="11"/>
      <c r="N595" s="11"/>
      <c r="O595" s="11"/>
      <c r="P595" s="11"/>
      <c r="Q595" s="32"/>
      <c r="R595" s="32"/>
      <c r="S595" s="11"/>
      <c r="T595" s="11"/>
      <c r="U595" s="32"/>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c r="BE595" s="11"/>
      <c r="BF595" s="11"/>
      <c r="BG595" s="11"/>
      <c r="BH595" s="11"/>
      <c r="BI595" s="11"/>
      <c r="BJ595" s="11"/>
      <c r="BK595" s="11"/>
      <c r="BL595" s="11"/>
      <c r="BM595" s="11"/>
      <c r="BN595" s="11"/>
    </row>
    <row r="596" ht="13.5" customHeight="1">
      <c r="A596" s="11"/>
      <c r="B596" s="11"/>
      <c r="C596" s="43"/>
      <c r="D596" s="11"/>
      <c r="E596" s="11"/>
      <c r="F596" s="11"/>
      <c r="G596" s="11"/>
      <c r="H596" s="11"/>
      <c r="I596" s="11"/>
      <c r="J596" s="11"/>
      <c r="K596" s="11"/>
      <c r="L596" s="11"/>
      <c r="M596" s="11"/>
      <c r="N596" s="11"/>
      <c r="O596" s="11"/>
      <c r="P596" s="11"/>
      <c r="Q596" s="32"/>
      <c r="R596" s="32"/>
      <c r="S596" s="11"/>
      <c r="T596" s="11"/>
      <c r="U596" s="32"/>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11"/>
      <c r="BE596" s="11"/>
      <c r="BF596" s="11"/>
      <c r="BG596" s="11"/>
      <c r="BH596" s="11"/>
      <c r="BI596" s="11"/>
      <c r="BJ596" s="11"/>
      <c r="BK596" s="11"/>
      <c r="BL596" s="11"/>
      <c r="BM596" s="11"/>
      <c r="BN596" s="11"/>
    </row>
    <row r="597" ht="13.5" customHeight="1">
      <c r="A597" s="11"/>
      <c r="B597" s="11"/>
      <c r="C597" s="43"/>
      <c r="D597" s="11"/>
      <c r="E597" s="11"/>
      <c r="F597" s="11"/>
      <c r="G597" s="11"/>
      <c r="H597" s="11"/>
      <c r="I597" s="11"/>
      <c r="J597" s="11"/>
      <c r="K597" s="11"/>
      <c r="L597" s="11"/>
      <c r="M597" s="11"/>
      <c r="N597" s="11"/>
      <c r="O597" s="11"/>
      <c r="P597" s="11"/>
      <c r="Q597" s="32"/>
      <c r="R597" s="32"/>
      <c r="S597" s="11"/>
      <c r="T597" s="11"/>
      <c r="U597" s="32"/>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11"/>
      <c r="BE597" s="11"/>
      <c r="BF597" s="11"/>
      <c r="BG597" s="11"/>
      <c r="BH597" s="11"/>
      <c r="BI597" s="11"/>
      <c r="BJ597" s="11"/>
      <c r="BK597" s="11"/>
      <c r="BL597" s="11"/>
      <c r="BM597" s="11"/>
      <c r="BN597" s="11"/>
    </row>
    <row r="598" ht="13.5" customHeight="1">
      <c r="A598" s="11"/>
      <c r="B598" s="11"/>
      <c r="C598" s="43"/>
      <c r="D598" s="11"/>
      <c r="E598" s="11"/>
      <c r="F598" s="11"/>
      <c r="G598" s="11"/>
      <c r="H598" s="11"/>
      <c r="I598" s="11"/>
      <c r="J598" s="11"/>
      <c r="K598" s="11"/>
      <c r="L598" s="11"/>
      <c r="M598" s="11"/>
      <c r="N598" s="11"/>
      <c r="O598" s="11"/>
      <c r="P598" s="11"/>
      <c r="Q598" s="32"/>
      <c r="R598" s="32"/>
      <c r="S598" s="11"/>
      <c r="T598" s="11"/>
      <c r="U598" s="32"/>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c r="BE598" s="11"/>
      <c r="BF598" s="11"/>
      <c r="BG598" s="11"/>
      <c r="BH598" s="11"/>
      <c r="BI598" s="11"/>
      <c r="BJ598" s="11"/>
      <c r="BK598" s="11"/>
      <c r="BL598" s="11"/>
      <c r="BM598" s="11"/>
      <c r="BN598" s="11"/>
    </row>
    <row r="599" ht="13.5" customHeight="1">
      <c r="A599" s="11"/>
      <c r="B599" s="11"/>
      <c r="C599" s="43"/>
      <c r="D599" s="11"/>
      <c r="E599" s="11"/>
      <c r="F599" s="11"/>
      <c r="G599" s="11"/>
      <c r="H599" s="11"/>
      <c r="I599" s="11"/>
      <c r="J599" s="11"/>
      <c r="K599" s="11"/>
      <c r="L599" s="11"/>
      <c r="M599" s="11"/>
      <c r="N599" s="11"/>
      <c r="O599" s="11"/>
      <c r="P599" s="11"/>
      <c r="Q599" s="32"/>
      <c r="R599" s="32"/>
      <c r="S599" s="11"/>
      <c r="T599" s="11"/>
      <c r="U599" s="32"/>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11"/>
      <c r="BE599" s="11"/>
      <c r="BF599" s="11"/>
      <c r="BG599" s="11"/>
      <c r="BH599" s="11"/>
      <c r="BI599" s="11"/>
      <c r="BJ599" s="11"/>
      <c r="BK599" s="11"/>
      <c r="BL599" s="11"/>
      <c r="BM599" s="11"/>
      <c r="BN599" s="11"/>
    </row>
    <row r="600" ht="13.5" customHeight="1">
      <c r="A600" s="11"/>
      <c r="B600" s="11"/>
      <c r="C600" s="43"/>
      <c r="D600" s="11"/>
      <c r="E600" s="11"/>
      <c r="F600" s="11"/>
      <c r="G600" s="11"/>
      <c r="H600" s="11"/>
      <c r="I600" s="11"/>
      <c r="J600" s="11"/>
      <c r="K600" s="11"/>
      <c r="L600" s="11"/>
      <c r="M600" s="11"/>
      <c r="N600" s="11"/>
      <c r="O600" s="11"/>
      <c r="P600" s="11"/>
      <c r="Q600" s="32"/>
      <c r="R600" s="32"/>
      <c r="S600" s="11"/>
      <c r="T600" s="11"/>
      <c r="U600" s="32"/>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c r="BA600" s="11"/>
      <c r="BB600" s="11"/>
      <c r="BC600" s="11"/>
      <c r="BD600" s="11"/>
      <c r="BE600" s="11"/>
      <c r="BF600" s="11"/>
      <c r="BG600" s="11"/>
      <c r="BH600" s="11"/>
      <c r="BI600" s="11"/>
      <c r="BJ600" s="11"/>
      <c r="BK600" s="11"/>
      <c r="BL600" s="11"/>
      <c r="BM600" s="11"/>
      <c r="BN600" s="11"/>
    </row>
    <row r="601" ht="13.5" customHeight="1">
      <c r="A601" s="11"/>
      <c r="B601" s="11"/>
      <c r="C601" s="43"/>
      <c r="D601" s="11"/>
      <c r="E601" s="11"/>
      <c r="F601" s="11"/>
      <c r="G601" s="11"/>
      <c r="H601" s="11"/>
      <c r="I601" s="11"/>
      <c r="J601" s="11"/>
      <c r="K601" s="11"/>
      <c r="L601" s="11"/>
      <c r="M601" s="11"/>
      <c r="N601" s="11"/>
      <c r="O601" s="11"/>
      <c r="P601" s="11"/>
      <c r="Q601" s="32"/>
      <c r="R601" s="32"/>
      <c r="S601" s="11"/>
      <c r="T601" s="11"/>
      <c r="U601" s="32"/>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11"/>
      <c r="BE601" s="11"/>
      <c r="BF601" s="11"/>
      <c r="BG601" s="11"/>
      <c r="BH601" s="11"/>
      <c r="BI601" s="11"/>
      <c r="BJ601" s="11"/>
      <c r="BK601" s="11"/>
      <c r="BL601" s="11"/>
      <c r="BM601" s="11"/>
      <c r="BN601" s="11"/>
    </row>
    <row r="602" ht="13.5" customHeight="1">
      <c r="A602" s="11"/>
      <c r="B602" s="11"/>
      <c r="C602" s="43"/>
      <c r="D602" s="11"/>
      <c r="E602" s="11"/>
      <c r="F602" s="11"/>
      <c r="G602" s="11"/>
      <c r="H602" s="11"/>
      <c r="I602" s="11"/>
      <c r="J602" s="11"/>
      <c r="K602" s="11"/>
      <c r="L602" s="11"/>
      <c r="M602" s="11"/>
      <c r="N602" s="11"/>
      <c r="O602" s="11"/>
      <c r="P602" s="11"/>
      <c r="Q602" s="32"/>
      <c r="R602" s="32"/>
      <c r="S602" s="11"/>
      <c r="T602" s="11"/>
      <c r="U602" s="32"/>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11"/>
      <c r="BE602" s="11"/>
      <c r="BF602" s="11"/>
      <c r="BG602" s="11"/>
      <c r="BH602" s="11"/>
      <c r="BI602" s="11"/>
      <c r="BJ602" s="11"/>
      <c r="BK602" s="11"/>
      <c r="BL602" s="11"/>
      <c r="BM602" s="11"/>
      <c r="BN602" s="11"/>
    </row>
    <row r="603" ht="13.5" customHeight="1">
      <c r="A603" s="11"/>
      <c r="B603" s="11"/>
      <c r="C603" s="43"/>
      <c r="D603" s="11"/>
      <c r="E603" s="11"/>
      <c r="F603" s="11"/>
      <c r="G603" s="11"/>
      <c r="H603" s="11"/>
      <c r="I603" s="11"/>
      <c r="J603" s="11"/>
      <c r="K603" s="11"/>
      <c r="L603" s="11"/>
      <c r="M603" s="11"/>
      <c r="N603" s="11"/>
      <c r="O603" s="11"/>
      <c r="P603" s="11"/>
      <c r="Q603" s="32"/>
      <c r="R603" s="32"/>
      <c r="S603" s="11"/>
      <c r="T603" s="11"/>
      <c r="U603" s="32"/>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11"/>
      <c r="BE603" s="11"/>
      <c r="BF603" s="11"/>
      <c r="BG603" s="11"/>
      <c r="BH603" s="11"/>
      <c r="BI603" s="11"/>
      <c r="BJ603" s="11"/>
      <c r="BK603" s="11"/>
      <c r="BL603" s="11"/>
      <c r="BM603" s="11"/>
      <c r="BN603" s="11"/>
    </row>
    <row r="604" ht="13.5" customHeight="1">
      <c r="A604" s="11"/>
      <c r="B604" s="11"/>
      <c r="C604" s="43"/>
      <c r="D604" s="11"/>
      <c r="E604" s="11"/>
      <c r="F604" s="11"/>
      <c r="G604" s="11"/>
      <c r="H604" s="11"/>
      <c r="I604" s="11"/>
      <c r="J604" s="11"/>
      <c r="K604" s="11"/>
      <c r="L604" s="11"/>
      <c r="M604" s="11"/>
      <c r="N604" s="11"/>
      <c r="O604" s="11"/>
      <c r="P604" s="11"/>
      <c r="Q604" s="32"/>
      <c r="R604" s="32"/>
      <c r="S604" s="11"/>
      <c r="T604" s="11"/>
      <c r="U604" s="32"/>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c r="BE604" s="11"/>
      <c r="BF604" s="11"/>
      <c r="BG604" s="11"/>
      <c r="BH604" s="11"/>
      <c r="BI604" s="11"/>
      <c r="BJ604" s="11"/>
      <c r="BK604" s="11"/>
      <c r="BL604" s="11"/>
      <c r="BM604" s="11"/>
      <c r="BN604" s="11"/>
    </row>
    <row r="605" ht="13.5" customHeight="1">
      <c r="A605" s="11"/>
      <c r="B605" s="11"/>
      <c r="C605" s="43"/>
      <c r="D605" s="11"/>
      <c r="E605" s="11"/>
      <c r="F605" s="11"/>
      <c r="G605" s="11"/>
      <c r="H605" s="11"/>
      <c r="I605" s="11"/>
      <c r="J605" s="11"/>
      <c r="K605" s="11"/>
      <c r="L605" s="11"/>
      <c r="M605" s="11"/>
      <c r="N605" s="11"/>
      <c r="O605" s="11"/>
      <c r="P605" s="11"/>
      <c r="Q605" s="32"/>
      <c r="R605" s="32"/>
      <c r="S605" s="11"/>
      <c r="T605" s="11"/>
      <c r="U605" s="32"/>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11"/>
      <c r="BE605" s="11"/>
      <c r="BF605" s="11"/>
      <c r="BG605" s="11"/>
      <c r="BH605" s="11"/>
      <c r="BI605" s="11"/>
      <c r="BJ605" s="11"/>
      <c r="BK605" s="11"/>
      <c r="BL605" s="11"/>
      <c r="BM605" s="11"/>
      <c r="BN605" s="11"/>
    </row>
    <row r="606" ht="13.5" customHeight="1">
      <c r="A606" s="11"/>
      <c r="B606" s="11"/>
      <c r="C606" s="43"/>
      <c r="D606" s="11"/>
      <c r="E606" s="11"/>
      <c r="F606" s="11"/>
      <c r="G606" s="11"/>
      <c r="H606" s="11"/>
      <c r="I606" s="11"/>
      <c r="J606" s="11"/>
      <c r="K606" s="11"/>
      <c r="L606" s="11"/>
      <c r="M606" s="11"/>
      <c r="N606" s="11"/>
      <c r="O606" s="11"/>
      <c r="P606" s="11"/>
      <c r="Q606" s="32"/>
      <c r="R606" s="32"/>
      <c r="S606" s="11"/>
      <c r="T606" s="11"/>
      <c r="U606" s="32"/>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c r="BE606" s="11"/>
      <c r="BF606" s="11"/>
      <c r="BG606" s="11"/>
      <c r="BH606" s="11"/>
      <c r="BI606" s="11"/>
      <c r="BJ606" s="11"/>
      <c r="BK606" s="11"/>
      <c r="BL606" s="11"/>
      <c r="BM606" s="11"/>
      <c r="BN606" s="11"/>
    </row>
    <row r="607" ht="13.5" customHeight="1">
      <c r="A607" s="11"/>
      <c r="B607" s="11"/>
      <c r="C607" s="43"/>
      <c r="D607" s="11"/>
      <c r="E607" s="11"/>
      <c r="F607" s="11"/>
      <c r="G607" s="11"/>
      <c r="H607" s="11"/>
      <c r="I607" s="11"/>
      <c r="J607" s="11"/>
      <c r="K607" s="11"/>
      <c r="L607" s="11"/>
      <c r="M607" s="11"/>
      <c r="N607" s="11"/>
      <c r="O607" s="11"/>
      <c r="P607" s="11"/>
      <c r="Q607" s="32"/>
      <c r="R607" s="32"/>
      <c r="S607" s="11"/>
      <c r="T607" s="11"/>
      <c r="U607" s="32"/>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c r="BE607" s="11"/>
      <c r="BF607" s="11"/>
      <c r="BG607" s="11"/>
      <c r="BH607" s="11"/>
      <c r="BI607" s="11"/>
      <c r="BJ607" s="11"/>
      <c r="BK607" s="11"/>
      <c r="BL607" s="11"/>
      <c r="BM607" s="11"/>
      <c r="BN607" s="11"/>
    </row>
    <row r="608" ht="13.5" customHeight="1">
      <c r="A608" s="11"/>
      <c r="B608" s="11"/>
      <c r="C608" s="43"/>
      <c r="D608" s="11"/>
      <c r="E608" s="11"/>
      <c r="F608" s="11"/>
      <c r="G608" s="11"/>
      <c r="H608" s="11"/>
      <c r="I608" s="11"/>
      <c r="J608" s="11"/>
      <c r="K608" s="11"/>
      <c r="L608" s="11"/>
      <c r="M608" s="11"/>
      <c r="N608" s="11"/>
      <c r="O608" s="11"/>
      <c r="P608" s="11"/>
      <c r="Q608" s="32"/>
      <c r="R608" s="32"/>
      <c r="S608" s="11"/>
      <c r="T608" s="11"/>
      <c r="U608" s="32"/>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c r="BE608" s="11"/>
      <c r="BF608" s="11"/>
      <c r="BG608" s="11"/>
      <c r="BH608" s="11"/>
      <c r="BI608" s="11"/>
      <c r="BJ608" s="11"/>
      <c r="BK608" s="11"/>
      <c r="BL608" s="11"/>
      <c r="BM608" s="11"/>
      <c r="BN608" s="11"/>
    </row>
    <row r="609" ht="13.5" customHeight="1">
      <c r="A609" s="11"/>
      <c r="B609" s="11"/>
      <c r="C609" s="43"/>
      <c r="D609" s="11"/>
      <c r="E609" s="11"/>
      <c r="F609" s="11"/>
      <c r="G609" s="11"/>
      <c r="H609" s="11"/>
      <c r="I609" s="11"/>
      <c r="J609" s="11"/>
      <c r="K609" s="11"/>
      <c r="L609" s="11"/>
      <c r="M609" s="11"/>
      <c r="N609" s="11"/>
      <c r="O609" s="11"/>
      <c r="P609" s="11"/>
      <c r="Q609" s="32"/>
      <c r="R609" s="32"/>
      <c r="S609" s="11"/>
      <c r="T609" s="11"/>
      <c r="U609" s="32"/>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11"/>
      <c r="BE609" s="11"/>
      <c r="BF609" s="11"/>
      <c r="BG609" s="11"/>
      <c r="BH609" s="11"/>
      <c r="BI609" s="11"/>
      <c r="BJ609" s="11"/>
      <c r="BK609" s="11"/>
      <c r="BL609" s="11"/>
      <c r="BM609" s="11"/>
      <c r="BN609" s="11"/>
    </row>
    <row r="610" ht="13.5" customHeight="1">
      <c r="A610" s="11"/>
      <c r="B610" s="11"/>
      <c r="C610" s="43"/>
      <c r="D610" s="11"/>
      <c r="E610" s="11"/>
      <c r="F610" s="11"/>
      <c r="G610" s="11"/>
      <c r="H610" s="11"/>
      <c r="I610" s="11"/>
      <c r="J610" s="11"/>
      <c r="K610" s="11"/>
      <c r="L610" s="11"/>
      <c r="M610" s="11"/>
      <c r="N610" s="11"/>
      <c r="O610" s="11"/>
      <c r="P610" s="11"/>
      <c r="Q610" s="32"/>
      <c r="R610" s="32"/>
      <c r="S610" s="11"/>
      <c r="T610" s="11"/>
      <c r="U610" s="32"/>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c r="BE610" s="11"/>
      <c r="BF610" s="11"/>
      <c r="BG610" s="11"/>
      <c r="BH610" s="11"/>
      <c r="BI610" s="11"/>
      <c r="BJ610" s="11"/>
      <c r="BK610" s="11"/>
      <c r="BL610" s="11"/>
      <c r="BM610" s="11"/>
      <c r="BN610" s="11"/>
    </row>
    <row r="611" ht="13.5" customHeight="1">
      <c r="A611" s="11"/>
      <c r="B611" s="11"/>
      <c r="C611" s="43"/>
      <c r="D611" s="11"/>
      <c r="E611" s="11"/>
      <c r="F611" s="11"/>
      <c r="G611" s="11"/>
      <c r="H611" s="11"/>
      <c r="I611" s="11"/>
      <c r="J611" s="11"/>
      <c r="K611" s="11"/>
      <c r="L611" s="11"/>
      <c r="M611" s="11"/>
      <c r="N611" s="11"/>
      <c r="O611" s="11"/>
      <c r="P611" s="11"/>
      <c r="Q611" s="32"/>
      <c r="R611" s="32"/>
      <c r="S611" s="11"/>
      <c r="T611" s="11"/>
      <c r="U611" s="32"/>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c r="BE611" s="11"/>
      <c r="BF611" s="11"/>
      <c r="BG611" s="11"/>
      <c r="BH611" s="11"/>
      <c r="BI611" s="11"/>
      <c r="BJ611" s="11"/>
      <c r="BK611" s="11"/>
      <c r="BL611" s="11"/>
      <c r="BM611" s="11"/>
      <c r="BN611" s="11"/>
    </row>
    <row r="612" ht="13.5" customHeight="1">
      <c r="A612" s="11"/>
      <c r="B612" s="11"/>
      <c r="C612" s="43"/>
      <c r="D612" s="11"/>
      <c r="E612" s="11"/>
      <c r="F612" s="11"/>
      <c r="G612" s="11"/>
      <c r="H612" s="11"/>
      <c r="I612" s="11"/>
      <c r="J612" s="11"/>
      <c r="K612" s="11"/>
      <c r="L612" s="11"/>
      <c r="M612" s="11"/>
      <c r="N612" s="11"/>
      <c r="O612" s="11"/>
      <c r="P612" s="11"/>
      <c r="Q612" s="32"/>
      <c r="R612" s="32"/>
      <c r="S612" s="11"/>
      <c r="T612" s="11"/>
      <c r="U612" s="32"/>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c r="BE612" s="11"/>
      <c r="BF612" s="11"/>
      <c r="BG612" s="11"/>
      <c r="BH612" s="11"/>
      <c r="BI612" s="11"/>
      <c r="BJ612" s="11"/>
      <c r="BK612" s="11"/>
      <c r="BL612" s="11"/>
      <c r="BM612" s="11"/>
      <c r="BN612" s="11"/>
    </row>
    <row r="613" ht="13.5" customHeight="1">
      <c r="A613" s="11"/>
      <c r="B613" s="11"/>
      <c r="C613" s="43"/>
      <c r="D613" s="11"/>
      <c r="E613" s="11"/>
      <c r="F613" s="11"/>
      <c r="G613" s="11"/>
      <c r="H613" s="11"/>
      <c r="I613" s="11"/>
      <c r="J613" s="11"/>
      <c r="K613" s="11"/>
      <c r="L613" s="11"/>
      <c r="M613" s="11"/>
      <c r="N613" s="11"/>
      <c r="O613" s="11"/>
      <c r="P613" s="11"/>
      <c r="Q613" s="32"/>
      <c r="R613" s="32"/>
      <c r="S613" s="11"/>
      <c r="T613" s="11"/>
      <c r="U613" s="32"/>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c r="BE613" s="11"/>
      <c r="BF613" s="11"/>
      <c r="BG613" s="11"/>
      <c r="BH613" s="11"/>
      <c r="BI613" s="11"/>
      <c r="BJ613" s="11"/>
      <c r="BK613" s="11"/>
      <c r="BL613" s="11"/>
      <c r="BM613" s="11"/>
      <c r="BN613" s="11"/>
    </row>
    <row r="614" ht="13.5" customHeight="1">
      <c r="A614" s="11"/>
      <c r="B614" s="11"/>
      <c r="C614" s="43"/>
      <c r="D614" s="11"/>
      <c r="E614" s="11"/>
      <c r="F614" s="11"/>
      <c r="G614" s="11"/>
      <c r="H614" s="11"/>
      <c r="I614" s="11"/>
      <c r="J614" s="11"/>
      <c r="K614" s="11"/>
      <c r="L614" s="11"/>
      <c r="M614" s="11"/>
      <c r="N614" s="11"/>
      <c r="O614" s="11"/>
      <c r="P614" s="11"/>
      <c r="Q614" s="32"/>
      <c r="R614" s="32"/>
      <c r="S614" s="11"/>
      <c r="T614" s="11"/>
      <c r="U614" s="32"/>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c r="BE614" s="11"/>
      <c r="BF614" s="11"/>
      <c r="BG614" s="11"/>
      <c r="BH614" s="11"/>
      <c r="BI614" s="11"/>
      <c r="BJ614" s="11"/>
      <c r="BK614" s="11"/>
      <c r="BL614" s="11"/>
      <c r="BM614" s="11"/>
      <c r="BN614" s="11"/>
    </row>
    <row r="615" ht="13.5" customHeight="1">
      <c r="A615" s="11"/>
      <c r="B615" s="11"/>
      <c r="C615" s="43"/>
      <c r="D615" s="11"/>
      <c r="E615" s="11"/>
      <c r="F615" s="11"/>
      <c r="G615" s="11"/>
      <c r="H615" s="11"/>
      <c r="I615" s="11"/>
      <c r="J615" s="11"/>
      <c r="K615" s="11"/>
      <c r="L615" s="11"/>
      <c r="M615" s="11"/>
      <c r="N615" s="11"/>
      <c r="O615" s="11"/>
      <c r="P615" s="11"/>
      <c r="Q615" s="32"/>
      <c r="R615" s="32"/>
      <c r="S615" s="11"/>
      <c r="T615" s="11"/>
      <c r="U615" s="32"/>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c r="BE615" s="11"/>
      <c r="BF615" s="11"/>
      <c r="BG615" s="11"/>
      <c r="BH615" s="11"/>
      <c r="BI615" s="11"/>
      <c r="BJ615" s="11"/>
      <c r="BK615" s="11"/>
      <c r="BL615" s="11"/>
      <c r="BM615" s="11"/>
      <c r="BN615" s="11"/>
    </row>
    <row r="616" ht="13.5" customHeight="1">
      <c r="A616" s="11"/>
      <c r="B616" s="11"/>
      <c r="C616" s="43"/>
      <c r="D616" s="11"/>
      <c r="E616" s="11"/>
      <c r="F616" s="11"/>
      <c r="G616" s="11"/>
      <c r="H616" s="11"/>
      <c r="I616" s="11"/>
      <c r="J616" s="11"/>
      <c r="K616" s="11"/>
      <c r="L616" s="11"/>
      <c r="M616" s="11"/>
      <c r="N616" s="11"/>
      <c r="O616" s="11"/>
      <c r="P616" s="11"/>
      <c r="Q616" s="32"/>
      <c r="R616" s="32"/>
      <c r="S616" s="11"/>
      <c r="T616" s="11"/>
      <c r="U616" s="32"/>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c r="BE616" s="11"/>
      <c r="BF616" s="11"/>
      <c r="BG616" s="11"/>
      <c r="BH616" s="11"/>
      <c r="BI616" s="11"/>
      <c r="BJ616" s="11"/>
      <c r="BK616" s="11"/>
      <c r="BL616" s="11"/>
      <c r="BM616" s="11"/>
      <c r="BN616" s="11"/>
    </row>
    <row r="617" ht="13.5" customHeight="1">
      <c r="A617" s="11"/>
      <c r="B617" s="11"/>
      <c r="C617" s="43"/>
      <c r="D617" s="11"/>
      <c r="E617" s="11"/>
      <c r="F617" s="11"/>
      <c r="G617" s="11"/>
      <c r="H617" s="11"/>
      <c r="I617" s="11"/>
      <c r="J617" s="11"/>
      <c r="K617" s="11"/>
      <c r="L617" s="11"/>
      <c r="M617" s="11"/>
      <c r="N617" s="11"/>
      <c r="O617" s="11"/>
      <c r="P617" s="11"/>
      <c r="Q617" s="32"/>
      <c r="R617" s="32"/>
      <c r="S617" s="11"/>
      <c r="T617" s="11"/>
      <c r="U617" s="32"/>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c r="BE617" s="11"/>
      <c r="BF617" s="11"/>
      <c r="BG617" s="11"/>
      <c r="BH617" s="11"/>
      <c r="BI617" s="11"/>
      <c r="BJ617" s="11"/>
      <c r="BK617" s="11"/>
      <c r="BL617" s="11"/>
      <c r="BM617" s="11"/>
      <c r="BN617" s="11"/>
    </row>
    <row r="618" ht="13.5" customHeight="1">
      <c r="A618" s="11"/>
      <c r="B618" s="11"/>
      <c r="C618" s="43"/>
      <c r="D618" s="11"/>
      <c r="E618" s="11"/>
      <c r="F618" s="11"/>
      <c r="G618" s="11"/>
      <c r="H618" s="11"/>
      <c r="I618" s="11"/>
      <c r="J618" s="11"/>
      <c r="K618" s="11"/>
      <c r="L618" s="11"/>
      <c r="M618" s="11"/>
      <c r="N618" s="11"/>
      <c r="O618" s="11"/>
      <c r="P618" s="11"/>
      <c r="Q618" s="32"/>
      <c r="R618" s="32"/>
      <c r="S618" s="11"/>
      <c r="T618" s="11"/>
      <c r="U618" s="32"/>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c r="BE618" s="11"/>
      <c r="BF618" s="11"/>
      <c r="BG618" s="11"/>
      <c r="BH618" s="11"/>
      <c r="BI618" s="11"/>
      <c r="BJ618" s="11"/>
      <c r="BK618" s="11"/>
      <c r="BL618" s="11"/>
      <c r="BM618" s="11"/>
      <c r="BN618" s="11"/>
    </row>
    <row r="619" ht="13.5" customHeight="1">
      <c r="A619" s="11"/>
      <c r="B619" s="11"/>
      <c r="C619" s="43"/>
      <c r="D619" s="11"/>
      <c r="E619" s="11"/>
      <c r="F619" s="11"/>
      <c r="G619" s="11"/>
      <c r="H619" s="11"/>
      <c r="I619" s="11"/>
      <c r="J619" s="11"/>
      <c r="K619" s="11"/>
      <c r="L619" s="11"/>
      <c r="M619" s="11"/>
      <c r="N619" s="11"/>
      <c r="O619" s="11"/>
      <c r="P619" s="11"/>
      <c r="Q619" s="32"/>
      <c r="R619" s="32"/>
      <c r="S619" s="11"/>
      <c r="T619" s="11"/>
      <c r="U619" s="32"/>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c r="BE619" s="11"/>
      <c r="BF619" s="11"/>
      <c r="BG619" s="11"/>
      <c r="BH619" s="11"/>
      <c r="BI619" s="11"/>
      <c r="BJ619" s="11"/>
      <c r="BK619" s="11"/>
      <c r="BL619" s="11"/>
      <c r="BM619" s="11"/>
      <c r="BN619" s="11"/>
    </row>
    <row r="620" ht="13.5" customHeight="1">
      <c r="A620" s="11"/>
      <c r="B620" s="11"/>
      <c r="C620" s="43"/>
      <c r="D620" s="11"/>
      <c r="E620" s="11"/>
      <c r="F620" s="11"/>
      <c r="G620" s="11"/>
      <c r="H620" s="11"/>
      <c r="I620" s="11"/>
      <c r="J620" s="11"/>
      <c r="K620" s="11"/>
      <c r="L620" s="11"/>
      <c r="M620" s="11"/>
      <c r="N620" s="11"/>
      <c r="O620" s="11"/>
      <c r="P620" s="11"/>
      <c r="Q620" s="32"/>
      <c r="R620" s="32"/>
      <c r="S620" s="11"/>
      <c r="T620" s="11"/>
      <c r="U620" s="32"/>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c r="BE620" s="11"/>
      <c r="BF620" s="11"/>
      <c r="BG620" s="11"/>
      <c r="BH620" s="11"/>
      <c r="BI620" s="11"/>
      <c r="BJ620" s="11"/>
      <c r="BK620" s="11"/>
      <c r="BL620" s="11"/>
      <c r="BM620" s="11"/>
      <c r="BN620" s="11"/>
    </row>
    <row r="621" ht="13.5" customHeight="1">
      <c r="A621" s="11"/>
      <c r="B621" s="11"/>
      <c r="C621" s="43"/>
      <c r="D621" s="11"/>
      <c r="E621" s="11"/>
      <c r="F621" s="11"/>
      <c r="G621" s="11"/>
      <c r="H621" s="11"/>
      <c r="I621" s="11"/>
      <c r="J621" s="11"/>
      <c r="K621" s="11"/>
      <c r="L621" s="11"/>
      <c r="M621" s="11"/>
      <c r="N621" s="11"/>
      <c r="O621" s="11"/>
      <c r="P621" s="11"/>
      <c r="Q621" s="32"/>
      <c r="R621" s="32"/>
      <c r="S621" s="11"/>
      <c r="T621" s="11"/>
      <c r="U621" s="32"/>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c r="BE621" s="11"/>
      <c r="BF621" s="11"/>
      <c r="BG621" s="11"/>
      <c r="BH621" s="11"/>
      <c r="BI621" s="11"/>
      <c r="BJ621" s="11"/>
      <c r="BK621" s="11"/>
      <c r="BL621" s="11"/>
      <c r="BM621" s="11"/>
      <c r="BN621" s="11"/>
    </row>
    <row r="622" ht="13.5" customHeight="1">
      <c r="A622" s="11"/>
      <c r="B622" s="11"/>
      <c r="C622" s="43"/>
      <c r="D622" s="11"/>
      <c r="E622" s="11"/>
      <c r="F622" s="11"/>
      <c r="G622" s="11"/>
      <c r="H622" s="11"/>
      <c r="I622" s="11"/>
      <c r="J622" s="11"/>
      <c r="K622" s="11"/>
      <c r="L622" s="11"/>
      <c r="M622" s="11"/>
      <c r="N622" s="11"/>
      <c r="O622" s="11"/>
      <c r="P622" s="11"/>
      <c r="Q622" s="32"/>
      <c r="R622" s="32"/>
      <c r="S622" s="11"/>
      <c r="T622" s="11"/>
      <c r="U622" s="32"/>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c r="BE622" s="11"/>
      <c r="BF622" s="11"/>
      <c r="BG622" s="11"/>
      <c r="BH622" s="11"/>
      <c r="BI622" s="11"/>
      <c r="BJ622" s="11"/>
      <c r="BK622" s="11"/>
      <c r="BL622" s="11"/>
      <c r="BM622" s="11"/>
      <c r="BN622" s="11"/>
    </row>
    <row r="623" ht="13.5" customHeight="1">
      <c r="A623" s="11"/>
      <c r="B623" s="11"/>
      <c r="C623" s="43"/>
      <c r="D623" s="11"/>
      <c r="E623" s="11"/>
      <c r="F623" s="11"/>
      <c r="G623" s="11"/>
      <c r="H623" s="11"/>
      <c r="I623" s="11"/>
      <c r="J623" s="11"/>
      <c r="K623" s="11"/>
      <c r="L623" s="11"/>
      <c r="M623" s="11"/>
      <c r="N623" s="11"/>
      <c r="O623" s="11"/>
      <c r="P623" s="11"/>
      <c r="Q623" s="32"/>
      <c r="R623" s="32"/>
      <c r="S623" s="11"/>
      <c r="T623" s="11"/>
      <c r="U623" s="32"/>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c r="BE623" s="11"/>
      <c r="BF623" s="11"/>
      <c r="BG623" s="11"/>
      <c r="BH623" s="11"/>
      <c r="BI623" s="11"/>
      <c r="BJ623" s="11"/>
      <c r="BK623" s="11"/>
      <c r="BL623" s="11"/>
      <c r="BM623" s="11"/>
      <c r="BN623" s="11"/>
    </row>
    <row r="624" ht="13.5" customHeight="1">
      <c r="A624" s="11"/>
      <c r="B624" s="11"/>
      <c r="C624" s="43"/>
      <c r="D624" s="11"/>
      <c r="E624" s="11"/>
      <c r="F624" s="11"/>
      <c r="G624" s="11"/>
      <c r="H624" s="11"/>
      <c r="I624" s="11"/>
      <c r="J624" s="11"/>
      <c r="K624" s="11"/>
      <c r="L624" s="11"/>
      <c r="M624" s="11"/>
      <c r="N624" s="11"/>
      <c r="O624" s="11"/>
      <c r="P624" s="11"/>
      <c r="Q624" s="32"/>
      <c r="R624" s="32"/>
      <c r="S624" s="11"/>
      <c r="T624" s="11"/>
      <c r="U624" s="32"/>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c r="BE624" s="11"/>
      <c r="BF624" s="11"/>
      <c r="BG624" s="11"/>
      <c r="BH624" s="11"/>
      <c r="BI624" s="11"/>
      <c r="BJ624" s="11"/>
      <c r="BK624" s="11"/>
      <c r="BL624" s="11"/>
      <c r="BM624" s="11"/>
      <c r="BN624" s="11"/>
    </row>
    <row r="625" ht="13.5" customHeight="1">
      <c r="A625" s="11"/>
      <c r="B625" s="11"/>
      <c r="C625" s="43"/>
      <c r="D625" s="11"/>
      <c r="E625" s="11"/>
      <c r="F625" s="11"/>
      <c r="G625" s="11"/>
      <c r="H625" s="11"/>
      <c r="I625" s="11"/>
      <c r="J625" s="11"/>
      <c r="K625" s="11"/>
      <c r="L625" s="11"/>
      <c r="M625" s="11"/>
      <c r="N625" s="11"/>
      <c r="O625" s="11"/>
      <c r="P625" s="11"/>
      <c r="Q625" s="32"/>
      <c r="R625" s="32"/>
      <c r="S625" s="11"/>
      <c r="T625" s="11"/>
      <c r="U625" s="32"/>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c r="BE625" s="11"/>
      <c r="BF625" s="11"/>
      <c r="BG625" s="11"/>
      <c r="BH625" s="11"/>
      <c r="BI625" s="11"/>
      <c r="BJ625" s="11"/>
      <c r="BK625" s="11"/>
      <c r="BL625" s="11"/>
      <c r="BM625" s="11"/>
      <c r="BN625" s="11"/>
    </row>
    <row r="626" ht="13.5" customHeight="1">
      <c r="A626" s="11"/>
      <c r="B626" s="11"/>
      <c r="C626" s="43"/>
      <c r="D626" s="11"/>
      <c r="E626" s="11"/>
      <c r="F626" s="11"/>
      <c r="G626" s="11"/>
      <c r="H626" s="11"/>
      <c r="I626" s="11"/>
      <c r="J626" s="11"/>
      <c r="K626" s="11"/>
      <c r="L626" s="11"/>
      <c r="M626" s="11"/>
      <c r="N626" s="11"/>
      <c r="O626" s="11"/>
      <c r="P626" s="11"/>
      <c r="Q626" s="32"/>
      <c r="R626" s="32"/>
      <c r="S626" s="11"/>
      <c r="T626" s="11"/>
      <c r="U626" s="32"/>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c r="BE626" s="11"/>
      <c r="BF626" s="11"/>
      <c r="BG626" s="11"/>
      <c r="BH626" s="11"/>
      <c r="BI626" s="11"/>
      <c r="BJ626" s="11"/>
      <c r="BK626" s="11"/>
      <c r="BL626" s="11"/>
      <c r="BM626" s="11"/>
      <c r="BN626" s="11"/>
    </row>
    <row r="627" ht="13.5" customHeight="1">
      <c r="A627" s="11"/>
      <c r="B627" s="11"/>
      <c r="C627" s="43"/>
      <c r="D627" s="11"/>
      <c r="E627" s="11"/>
      <c r="F627" s="11"/>
      <c r="G627" s="11"/>
      <c r="H627" s="11"/>
      <c r="I627" s="11"/>
      <c r="J627" s="11"/>
      <c r="K627" s="11"/>
      <c r="L627" s="11"/>
      <c r="M627" s="11"/>
      <c r="N627" s="11"/>
      <c r="O627" s="11"/>
      <c r="P627" s="11"/>
      <c r="Q627" s="32"/>
      <c r="R627" s="32"/>
      <c r="S627" s="11"/>
      <c r="T627" s="11"/>
      <c r="U627" s="32"/>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c r="BE627" s="11"/>
      <c r="BF627" s="11"/>
      <c r="BG627" s="11"/>
      <c r="BH627" s="11"/>
      <c r="BI627" s="11"/>
      <c r="BJ627" s="11"/>
      <c r="BK627" s="11"/>
      <c r="BL627" s="11"/>
      <c r="BM627" s="11"/>
      <c r="BN627" s="11"/>
    </row>
    <row r="628" ht="13.5" customHeight="1">
      <c r="A628" s="11"/>
      <c r="B628" s="11"/>
      <c r="C628" s="43"/>
      <c r="D628" s="11"/>
      <c r="E628" s="11"/>
      <c r="F628" s="11"/>
      <c r="G628" s="11"/>
      <c r="H628" s="11"/>
      <c r="I628" s="11"/>
      <c r="J628" s="11"/>
      <c r="K628" s="11"/>
      <c r="L628" s="11"/>
      <c r="M628" s="11"/>
      <c r="N628" s="11"/>
      <c r="O628" s="11"/>
      <c r="P628" s="11"/>
      <c r="Q628" s="32"/>
      <c r="R628" s="32"/>
      <c r="S628" s="11"/>
      <c r="T628" s="11"/>
      <c r="U628" s="32"/>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c r="BE628" s="11"/>
      <c r="BF628" s="11"/>
      <c r="BG628" s="11"/>
      <c r="BH628" s="11"/>
      <c r="BI628" s="11"/>
      <c r="BJ628" s="11"/>
      <c r="BK628" s="11"/>
      <c r="BL628" s="11"/>
      <c r="BM628" s="11"/>
      <c r="BN628" s="11"/>
    </row>
    <row r="629" ht="13.5" customHeight="1">
      <c r="A629" s="11"/>
      <c r="B629" s="11"/>
      <c r="C629" s="43"/>
      <c r="D629" s="11"/>
      <c r="E629" s="11"/>
      <c r="F629" s="11"/>
      <c r="G629" s="11"/>
      <c r="H629" s="11"/>
      <c r="I629" s="11"/>
      <c r="J629" s="11"/>
      <c r="K629" s="11"/>
      <c r="L629" s="11"/>
      <c r="M629" s="11"/>
      <c r="N629" s="11"/>
      <c r="O629" s="11"/>
      <c r="P629" s="11"/>
      <c r="Q629" s="32"/>
      <c r="R629" s="32"/>
      <c r="S629" s="11"/>
      <c r="T629" s="11"/>
      <c r="U629" s="32"/>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c r="BE629" s="11"/>
      <c r="BF629" s="11"/>
      <c r="BG629" s="11"/>
      <c r="BH629" s="11"/>
      <c r="BI629" s="11"/>
      <c r="BJ629" s="11"/>
      <c r="BK629" s="11"/>
      <c r="BL629" s="11"/>
      <c r="BM629" s="11"/>
      <c r="BN629" s="11"/>
    </row>
    <row r="630" ht="13.5" customHeight="1">
      <c r="A630" s="11"/>
      <c r="B630" s="11"/>
      <c r="C630" s="43"/>
      <c r="D630" s="11"/>
      <c r="E630" s="11"/>
      <c r="F630" s="11"/>
      <c r="G630" s="11"/>
      <c r="H630" s="11"/>
      <c r="I630" s="11"/>
      <c r="J630" s="11"/>
      <c r="K630" s="11"/>
      <c r="L630" s="11"/>
      <c r="M630" s="11"/>
      <c r="N630" s="11"/>
      <c r="O630" s="11"/>
      <c r="P630" s="11"/>
      <c r="Q630" s="32"/>
      <c r="R630" s="32"/>
      <c r="S630" s="11"/>
      <c r="T630" s="11"/>
      <c r="U630" s="32"/>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c r="BE630" s="11"/>
      <c r="BF630" s="11"/>
      <c r="BG630" s="11"/>
      <c r="BH630" s="11"/>
      <c r="BI630" s="11"/>
      <c r="BJ630" s="11"/>
      <c r="BK630" s="11"/>
      <c r="BL630" s="11"/>
      <c r="BM630" s="11"/>
      <c r="BN630" s="11"/>
    </row>
    <row r="631" ht="13.5" customHeight="1">
      <c r="A631" s="11"/>
      <c r="B631" s="11"/>
      <c r="C631" s="43"/>
      <c r="D631" s="11"/>
      <c r="E631" s="11"/>
      <c r="F631" s="11"/>
      <c r="G631" s="11"/>
      <c r="H631" s="11"/>
      <c r="I631" s="11"/>
      <c r="J631" s="11"/>
      <c r="K631" s="11"/>
      <c r="L631" s="11"/>
      <c r="M631" s="11"/>
      <c r="N631" s="11"/>
      <c r="O631" s="11"/>
      <c r="P631" s="11"/>
      <c r="Q631" s="32"/>
      <c r="R631" s="32"/>
      <c r="S631" s="11"/>
      <c r="T631" s="11"/>
      <c r="U631" s="32"/>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c r="BE631" s="11"/>
      <c r="BF631" s="11"/>
      <c r="BG631" s="11"/>
      <c r="BH631" s="11"/>
      <c r="BI631" s="11"/>
      <c r="BJ631" s="11"/>
      <c r="BK631" s="11"/>
      <c r="BL631" s="11"/>
      <c r="BM631" s="11"/>
      <c r="BN631" s="11"/>
    </row>
    <row r="632" ht="13.5" customHeight="1">
      <c r="A632" s="11"/>
      <c r="B632" s="11"/>
      <c r="C632" s="43"/>
      <c r="D632" s="11"/>
      <c r="E632" s="11"/>
      <c r="F632" s="11"/>
      <c r="G632" s="11"/>
      <c r="H632" s="11"/>
      <c r="I632" s="11"/>
      <c r="J632" s="11"/>
      <c r="K632" s="11"/>
      <c r="L632" s="11"/>
      <c r="M632" s="11"/>
      <c r="N632" s="11"/>
      <c r="O632" s="11"/>
      <c r="P632" s="11"/>
      <c r="Q632" s="32"/>
      <c r="R632" s="32"/>
      <c r="S632" s="11"/>
      <c r="T632" s="11"/>
      <c r="U632" s="32"/>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c r="BE632" s="11"/>
      <c r="BF632" s="11"/>
      <c r="BG632" s="11"/>
      <c r="BH632" s="11"/>
      <c r="BI632" s="11"/>
      <c r="BJ632" s="11"/>
      <c r="BK632" s="11"/>
      <c r="BL632" s="11"/>
      <c r="BM632" s="11"/>
      <c r="BN632" s="11"/>
    </row>
    <row r="633" ht="13.5" customHeight="1">
      <c r="A633" s="11"/>
      <c r="B633" s="11"/>
      <c r="C633" s="43"/>
      <c r="D633" s="11"/>
      <c r="E633" s="11"/>
      <c r="F633" s="11"/>
      <c r="G633" s="11"/>
      <c r="H633" s="11"/>
      <c r="I633" s="11"/>
      <c r="J633" s="11"/>
      <c r="K633" s="11"/>
      <c r="L633" s="11"/>
      <c r="M633" s="11"/>
      <c r="N633" s="11"/>
      <c r="O633" s="11"/>
      <c r="P633" s="11"/>
      <c r="Q633" s="32"/>
      <c r="R633" s="32"/>
      <c r="S633" s="11"/>
      <c r="T633" s="11"/>
      <c r="U633" s="32"/>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c r="BE633" s="11"/>
      <c r="BF633" s="11"/>
      <c r="BG633" s="11"/>
      <c r="BH633" s="11"/>
      <c r="BI633" s="11"/>
      <c r="BJ633" s="11"/>
      <c r="BK633" s="11"/>
      <c r="BL633" s="11"/>
      <c r="BM633" s="11"/>
      <c r="BN633" s="11"/>
    </row>
    <row r="634" ht="13.5" customHeight="1">
      <c r="A634" s="11"/>
      <c r="B634" s="11"/>
      <c r="C634" s="43"/>
      <c r="D634" s="11"/>
      <c r="E634" s="11"/>
      <c r="F634" s="11"/>
      <c r="G634" s="11"/>
      <c r="H634" s="11"/>
      <c r="I634" s="11"/>
      <c r="J634" s="11"/>
      <c r="K634" s="11"/>
      <c r="L634" s="11"/>
      <c r="M634" s="11"/>
      <c r="N634" s="11"/>
      <c r="O634" s="11"/>
      <c r="P634" s="11"/>
      <c r="Q634" s="32"/>
      <c r="R634" s="32"/>
      <c r="S634" s="11"/>
      <c r="T634" s="11"/>
      <c r="U634" s="32"/>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c r="BE634" s="11"/>
      <c r="BF634" s="11"/>
      <c r="BG634" s="11"/>
      <c r="BH634" s="11"/>
      <c r="BI634" s="11"/>
      <c r="BJ634" s="11"/>
      <c r="BK634" s="11"/>
      <c r="BL634" s="11"/>
      <c r="BM634" s="11"/>
      <c r="BN634" s="11"/>
    </row>
    <row r="635" ht="13.5" customHeight="1">
      <c r="A635" s="11"/>
      <c r="B635" s="11"/>
      <c r="C635" s="43"/>
      <c r="D635" s="11"/>
      <c r="E635" s="11"/>
      <c r="F635" s="11"/>
      <c r="G635" s="11"/>
      <c r="H635" s="11"/>
      <c r="I635" s="11"/>
      <c r="J635" s="11"/>
      <c r="K635" s="11"/>
      <c r="L635" s="11"/>
      <c r="M635" s="11"/>
      <c r="N635" s="11"/>
      <c r="O635" s="11"/>
      <c r="P635" s="11"/>
      <c r="Q635" s="32"/>
      <c r="R635" s="32"/>
      <c r="S635" s="11"/>
      <c r="T635" s="11"/>
      <c r="U635" s="32"/>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c r="BE635" s="11"/>
      <c r="BF635" s="11"/>
      <c r="BG635" s="11"/>
      <c r="BH635" s="11"/>
      <c r="BI635" s="11"/>
      <c r="BJ635" s="11"/>
      <c r="BK635" s="11"/>
      <c r="BL635" s="11"/>
      <c r="BM635" s="11"/>
      <c r="BN635" s="11"/>
    </row>
    <row r="636" ht="13.5" customHeight="1">
      <c r="A636" s="11"/>
      <c r="B636" s="11"/>
      <c r="C636" s="43"/>
      <c r="D636" s="11"/>
      <c r="E636" s="11"/>
      <c r="F636" s="11"/>
      <c r="G636" s="11"/>
      <c r="H636" s="11"/>
      <c r="I636" s="11"/>
      <c r="J636" s="11"/>
      <c r="K636" s="11"/>
      <c r="L636" s="11"/>
      <c r="M636" s="11"/>
      <c r="N636" s="11"/>
      <c r="O636" s="11"/>
      <c r="P636" s="11"/>
      <c r="Q636" s="32"/>
      <c r="R636" s="32"/>
      <c r="S636" s="11"/>
      <c r="T636" s="11"/>
      <c r="U636" s="32"/>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c r="BE636" s="11"/>
      <c r="BF636" s="11"/>
      <c r="BG636" s="11"/>
      <c r="BH636" s="11"/>
      <c r="BI636" s="11"/>
      <c r="BJ636" s="11"/>
      <c r="BK636" s="11"/>
      <c r="BL636" s="11"/>
      <c r="BM636" s="11"/>
      <c r="BN636" s="11"/>
    </row>
    <row r="637" ht="13.5" customHeight="1">
      <c r="A637" s="11"/>
      <c r="B637" s="11"/>
      <c r="C637" s="43"/>
      <c r="D637" s="11"/>
      <c r="E637" s="11"/>
      <c r="F637" s="11"/>
      <c r="G637" s="11"/>
      <c r="H637" s="11"/>
      <c r="I637" s="11"/>
      <c r="J637" s="11"/>
      <c r="K637" s="11"/>
      <c r="L637" s="11"/>
      <c r="M637" s="11"/>
      <c r="N637" s="11"/>
      <c r="O637" s="11"/>
      <c r="P637" s="11"/>
      <c r="Q637" s="32"/>
      <c r="R637" s="32"/>
      <c r="S637" s="11"/>
      <c r="T637" s="11"/>
      <c r="U637" s="32"/>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c r="BE637" s="11"/>
      <c r="BF637" s="11"/>
      <c r="BG637" s="11"/>
      <c r="BH637" s="11"/>
      <c r="BI637" s="11"/>
      <c r="BJ637" s="11"/>
      <c r="BK637" s="11"/>
      <c r="BL637" s="11"/>
      <c r="BM637" s="11"/>
      <c r="BN637" s="11"/>
    </row>
    <row r="638" ht="13.5" customHeight="1">
      <c r="A638" s="11"/>
      <c r="B638" s="11"/>
      <c r="C638" s="43"/>
      <c r="D638" s="11"/>
      <c r="E638" s="11"/>
      <c r="F638" s="11"/>
      <c r="G638" s="11"/>
      <c r="H638" s="11"/>
      <c r="I638" s="11"/>
      <c r="J638" s="11"/>
      <c r="K638" s="11"/>
      <c r="L638" s="11"/>
      <c r="M638" s="11"/>
      <c r="N638" s="11"/>
      <c r="O638" s="11"/>
      <c r="P638" s="11"/>
      <c r="Q638" s="32"/>
      <c r="R638" s="32"/>
      <c r="S638" s="11"/>
      <c r="T638" s="11"/>
      <c r="U638" s="32"/>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c r="BE638" s="11"/>
      <c r="BF638" s="11"/>
      <c r="BG638" s="11"/>
      <c r="BH638" s="11"/>
      <c r="BI638" s="11"/>
      <c r="BJ638" s="11"/>
      <c r="BK638" s="11"/>
      <c r="BL638" s="11"/>
      <c r="BM638" s="11"/>
      <c r="BN638" s="11"/>
    </row>
    <row r="639" ht="13.5" customHeight="1">
      <c r="A639" s="11"/>
      <c r="B639" s="11"/>
      <c r="C639" s="43"/>
      <c r="D639" s="11"/>
      <c r="E639" s="11"/>
      <c r="F639" s="11"/>
      <c r="G639" s="11"/>
      <c r="H639" s="11"/>
      <c r="I639" s="11"/>
      <c r="J639" s="11"/>
      <c r="K639" s="11"/>
      <c r="L639" s="11"/>
      <c r="M639" s="11"/>
      <c r="N639" s="11"/>
      <c r="O639" s="11"/>
      <c r="P639" s="11"/>
      <c r="Q639" s="32"/>
      <c r="R639" s="32"/>
      <c r="S639" s="11"/>
      <c r="T639" s="11"/>
      <c r="U639" s="32"/>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c r="BE639" s="11"/>
      <c r="BF639" s="11"/>
      <c r="BG639" s="11"/>
      <c r="BH639" s="11"/>
      <c r="BI639" s="11"/>
      <c r="BJ639" s="11"/>
      <c r="BK639" s="11"/>
      <c r="BL639" s="11"/>
      <c r="BM639" s="11"/>
      <c r="BN639" s="11"/>
    </row>
    <row r="640" ht="13.5" customHeight="1">
      <c r="A640" s="11"/>
      <c r="B640" s="11"/>
      <c r="C640" s="43"/>
      <c r="D640" s="11"/>
      <c r="E640" s="11"/>
      <c r="F640" s="11"/>
      <c r="G640" s="11"/>
      <c r="H640" s="11"/>
      <c r="I640" s="11"/>
      <c r="J640" s="11"/>
      <c r="K640" s="11"/>
      <c r="L640" s="11"/>
      <c r="M640" s="11"/>
      <c r="N640" s="11"/>
      <c r="O640" s="11"/>
      <c r="P640" s="11"/>
      <c r="Q640" s="32"/>
      <c r="R640" s="32"/>
      <c r="S640" s="11"/>
      <c r="T640" s="11"/>
      <c r="U640" s="32"/>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c r="BE640" s="11"/>
      <c r="BF640" s="11"/>
      <c r="BG640" s="11"/>
      <c r="BH640" s="11"/>
      <c r="BI640" s="11"/>
      <c r="BJ640" s="11"/>
      <c r="BK640" s="11"/>
      <c r="BL640" s="11"/>
      <c r="BM640" s="11"/>
      <c r="BN640" s="11"/>
    </row>
    <row r="641" ht="13.5" customHeight="1">
      <c r="A641" s="11"/>
      <c r="B641" s="11"/>
      <c r="C641" s="43"/>
      <c r="D641" s="11"/>
      <c r="E641" s="11"/>
      <c r="F641" s="11"/>
      <c r="G641" s="11"/>
      <c r="H641" s="11"/>
      <c r="I641" s="11"/>
      <c r="J641" s="11"/>
      <c r="K641" s="11"/>
      <c r="L641" s="11"/>
      <c r="M641" s="11"/>
      <c r="N641" s="11"/>
      <c r="O641" s="11"/>
      <c r="P641" s="11"/>
      <c r="Q641" s="32"/>
      <c r="R641" s="32"/>
      <c r="S641" s="11"/>
      <c r="T641" s="11"/>
      <c r="U641" s="32"/>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c r="BE641" s="11"/>
      <c r="BF641" s="11"/>
      <c r="BG641" s="11"/>
      <c r="BH641" s="11"/>
      <c r="BI641" s="11"/>
      <c r="BJ641" s="11"/>
      <c r="BK641" s="11"/>
      <c r="BL641" s="11"/>
      <c r="BM641" s="11"/>
      <c r="BN641" s="11"/>
    </row>
    <row r="642" ht="13.5" customHeight="1">
      <c r="A642" s="11"/>
      <c r="B642" s="11"/>
      <c r="C642" s="43"/>
      <c r="D642" s="11"/>
      <c r="E642" s="11"/>
      <c r="F642" s="11"/>
      <c r="G642" s="11"/>
      <c r="H642" s="11"/>
      <c r="I642" s="11"/>
      <c r="J642" s="11"/>
      <c r="K642" s="11"/>
      <c r="L642" s="11"/>
      <c r="M642" s="11"/>
      <c r="N642" s="11"/>
      <c r="O642" s="11"/>
      <c r="P642" s="11"/>
      <c r="Q642" s="32"/>
      <c r="R642" s="32"/>
      <c r="S642" s="11"/>
      <c r="T642" s="11"/>
      <c r="U642" s="32"/>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c r="BE642" s="11"/>
      <c r="BF642" s="11"/>
      <c r="BG642" s="11"/>
      <c r="BH642" s="11"/>
      <c r="BI642" s="11"/>
      <c r="BJ642" s="11"/>
      <c r="BK642" s="11"/>
      <c r="BL642" s="11"/>
      <c r="BM642" s="11"/>
      <c r="BN642" s="11"/>
    </row>
    <row r="643" ht="13.5" customHeight="1">
      <c r="A643" s="11"/>
      <c r="B643" s="11"/>
      <c r="C643" s="43"/>
      <c r="D643" s="11"/>
      <c r="E643" s="11"/>
      <c r="F643" s="11"/>
      <c r="G643" s="11"/>
      <c r="H643" s="11"/>
      <c r="I643" s="11"/>
      <c r="J643" s="11"/>
      <c r="K643" s="11"/>
      <c r="L643" s="11"/>
      <c r="M643" s="11"/>
      <c r="N643" s="11"/>
      <c r="O643" s="11"/>
      <c r="P643" s="11"/>
      <c r="Q643" s="32"/>
      <c r="R643" s="32"/>
      <c r="S643" s="11"/>
      <c r="T643" s="11"/>
      <c r="U643" s="32"/>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c r="BE643" s="11"/>
      <c r="BF643" s="11"/>
      <c r="BG643" s="11"/>
      <c r="BH643" s="11"/>
      <c r="BI643" s="11"/>
      <c r="BJ643" s="11"/>
      <c r="BK643" s="11"/>
      <c r="BL643" s="11"/>
      <c r="BM643" s="11"/>
      <c r="BN643" s="11"/>
    </row>
    <row r="644" ht="13.5" customHeight="1">
      <c r="A644" s="11"/>
      <c r="B644" s="11"/>
      <c r="C644" s="43"/>
      <c r="D644" s="11"/>
      <c r="E644" s="11"/>
      <c r="F644" s="11"/>
      <c r="G644" s="11"/>
      <c r="H644" s="11"/>
      <c r="I644" s="11"/>
      <c r="J644" s="11"/>
      <c r="K644" s="11"/>
      <c r="L644" s="11"/>
      <c r="M644" s="11"/>
      <c r="N644" s="11"/>
      <c r="O644" s="11"/>
      <c r="P644" s="11"/>
      <c r="Q644" s="32"/>
      <c r="R644" s="32"/>
      <c r="S644" s="11"/>
      <c r="T644" s="11"/>
      <c r="U644" s="32"/>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c r="BE644" s="11"/>
      <c r="BF644" s="11"/>
      <c r="BG644" s="11"/>
      <c r="BH644" s="11"/>
      <c r="BI644" s="11"/>
      <c r="BJ644" s="11"/>
      <c r="BK644" s="11"/>
      <c r="BL644" s="11"/>
      <c r="BM644" s="11"/>
      <c r="BN644" s="11"/>
    </row>
    <row r="645" ht="13.5" customHeight="1">
      <c r="A645" s="11"/>
      <c r="B645" s="11"/>
      <c r="C645" s="43"/>
      <c r="D645" s="11"/>
      <c r="E645" s="11"/>
      <c r="F645" s="11"/>
      <c r="G645" s="11"/>
      <c r="H645" s="11"/>
      <c r="I645" s="11"/>
      <c r="J645" s="11"/>
      <c r="K645" s="11"/>
      <c r="L645" s="11"/>
      <c r="M645" s="11"/>
      <c r="N645" s="11"/>
      <c r="O645" s="11"/>
      <c r="P645" s="11"/>
      <c r="Q645" s="32"/>
      <c r="R645" s="32"/>
      <c r="S645" s="11"/>
      <c r="T645" s="11"/>
      <c r="U645" s="32"/>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c r="BE645" s="11"/>
      <c r="BF645" s="11"/>
      <c r="BG645" s="11"/>
      <c r="BH645" s="11"/>
      <c r="BI645" s="11"/>
      <c r="BJ645" s="11"/>
      <c r="BK645" s="11"/>
      <c r="BL645" s="11"/>
      <c r="BM645" s="11"/>
      <c r="BN645" s="11"/>
    </row>
    <row r="646" ht="13.5" customHeight="1">
      <c r="A646" s="11"/>
      <c r="B646" s="11"/>
      <c r="C646" s="43"/>
      <c r="D646" s="11"/>
      <c r="E646" s="11"/>
      <c r="F646" s="11"/>
      <c r="G646" s="11"/>
      <c r="H646" s="11"/>
      <c r="I646" s="11"/>
      <c r="J646" s="11"/>
      <c r="K646" s="11"/>
      <c r="L646" s="11"/>
      <c r="M646" s="11"/>
      <c r="N646" s="11"/>
      <c r="O646" s="11"/>
      <c r="P646" s="11"/>
      <c r="Q646" s="32"/>
      <c r="R646" s="32"/>
      <c r="S646" s="11"/>
      <c r="T646" s="11"/>
      <c r="U646" s="32"/>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11"/>
      <c r="BH646" s="11"/>
      <c r="BI646" s="11"/>
      <c r="BJ646" s="11"/>
      <c r="BK646" s="11"/>
      <c r="BL646" s="11"/>
      <c r="BM646" s="11"/>
      <c r="BN646" s="11"/>
    </row>
    <row r="647" ht="13.5" customHeight="1">
      <c r="A647" s="11"/>
      <c r="B647" s="11"/>
      <c r="C647" s="43"/>
      <c r="D647" s="11"/>
      <c r="E647" s="11"/>
      <c r="F647" s="11"/>
      <c r="G647" s="11"/>
      <c r="H647" s="11"/>
      <c r="I647" s="11"/>
      <c r="J647" s="11"/>
      <c r="K647" s="11"/>
      <c r="L647" s="11"/>
      <c r="M647" s="11"/>
      <c r="N647" s="11"/>
      <c r="O647" s="11"/>
      <c r="P647" s="11"/>
      <c r="Q647" s="32"/>
      <c r="R647" s="32"/>
      <c r="S647" s="11"/>
      <c r="T647" s="11"/>
      <c r="U647" s="32"/>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c r="BE647" s="11"/>
      <c r="BF647" s="11"/>
      <c r="BG647" s="11"/>
      <c r="BH647" s="11"/>
      <c r="BI647" s="11"/>
      <c r="BJ647" s="11"/>
      <c r="BK647" s="11"/>
      <c r="BL647" s="11"/>
      <c r="BM647" s="11"/>
      <c r="BN647" s="11"/>
    </row>
    <row r="648" ht="13.5" customHeight="1">
      <c r="A648" s="11"/>
      <c r="B648" s="11"/>
      <c r="C648" s="43"/>
      <c r="D648" s="11"/>
      <c r="E648" s="11"/>
      <c r="F648" s="11"/>
      <c r="G648" s="11"/>
      <c r="H648" s="11"/>
      <c r="I648" s="11"/>
      <c r="J648" s="11"/>
      <c r="K648" s="11"/>
      <c r="L648" s="11"/>
      <c r="M648" s="11"/>
      <c r="N648" s="11"/>
      <c r="O648" s="11"/>
      <c r="P648" s="11"/>
      <c r="Q648" s="32"/>
      <c r="R648" s="32"/>
      <c r="S648" s="11"/>
      <c r="T648" s="11"/>
      <c r="U648" s="32"/>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11"/>
      <c r="BH648" s="11"/>
      <c r="BI648" s="11"/>
      <c r="BJ648" s="11"/>
      <c r="BK648" s="11"/>
      <c r="BL648" s="11"/>
      <c r="BM648" s="11"/>
      <c r="BN648" s="11"/>
    </row>
    <row r="649" ht="13.5" customHeight="1">
      <c r="A649" s="11"/>
      <c r="B649" s="11"/>
      <c r="C649" s="43"/>
      <c r="D649" s="11"/>
      <c r="E649" s="11"/>
      <c r="F649" s="11"/>
      <c r="G649" s="11"/>
      <c r="H649" s="11"/>
      <c r="I649" s="11"/>
      <c r="J649" s="11"/>
      <c r="K649" s="11"/>
      <c r="L649" s="11"/>
      <c r="M649" s="11"/>
      <c r="N649" s="11"/>
      <c r="O649" s="11"/>
      <c r="P649" s="11"/>
      <c r="Q649" s="32"/>
      <c r="R649" s="32"/>
      <c r="S649" s="11"/>
      <c r="T649" s="11"/>
      <c r="U649" s="32"/>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c r="BE649" s="11"/>
      <c r="BF649" s="11"/>
      <c r="BG649" s="11"/>
      <c r="BH649" s="11"/>
      <c r="BI649" s="11"/>
      <c r="BJ649" s="11"/>
      <c r="BK649" s="11"/>
      <c r="BL649" s="11"/>
      <c r="BM649" s="11"/>
      <c r="BN649" s="11"/>
    </row>
    <row r="650" ht="13.5" customHeight="1">
      <c r="A650" s="11"/>
      <c r="B650" s="11"/>
      <c r="C650" s="43"/>
      <c r="D650" s="11"/>
      <c r="E650" s="11"/>
      <c r="F650" s="11"/>
      <c r="G650" s="11"/>
      <c r="H650" s="11"/>
      <c r="I650" s="11"/>
      <c r="J650" s="11"/>
      <c r="K650" s="11"/>
      <c r="L650" s="11"/>
      <c r="M650" s="11"/>
      <c r="N650" s="11"/>
      <c r="O650" s="11"/>
      <c r="P650" s="11"/>
      <c r="Q650" s="32"/>
      <c r="R650" s="32"/>
      <c r="S650" s="11"/>
      <c r="T650" s="11"/>
      <c r="U650" s="32"/>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c r="BF650" s="11"/>
      <c r="BG650" s="11"/>
      <c r="BH650" s="11"/>
      <c r="BI650" s="11"/>
      <c r="BJ650" s="11"/>
      <c r="BK650" s="11"/>
      <c r="BL650" s="11"/>
      <c r="BM650" s="11"/>
      <c r="BN650" s="11"/>
    </row>
    <row r="651" ht="13.5" customHeight="1">
      <c r="A651" s="11"/>
      <c r="B651" s="11"/>
      <c r="C651" s="43"/>
      <c r="D651" s="11"/>
      <c r="E651" s="11"/>
      <c r="F651" s="11"/>
      <c r="G651" s="11"/>
      <c r="H651" s="11"/>
      <c r="I651" s="11"/>
      <c r="J651" s="11"/>
      <c r="K651" s="11"/>
      <c r="L651" s="11"/>
      <c r="M651" s="11"/>
      <c r="N651" s="11"/>
      <c r="O651" s="11"/>
      <c r="P651" s="11"/>
      <c r="Q651" s="32"/>
      <c r="R651" s="32"/>
      <c r="S651" s="11"/>
      <c r="T651" s="11"/>
      <c r="U651" s="32"/>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c r="BE651" s="11"/>
      <c r="BF651" s="11"/>
      <c r="BG651" s="11"/>
      <c r="BH651" s="11"/>
      <c r="BI651" s="11"/>
      <c r="BJ651" s="11"/>
      <c r="BK651" s="11"/>
      <c r="BL651" s="11"/>
      <c r="BM651" s="11"/>
      <c r="BN651" s="11"/>
    </row>
    <row r="652" ht="13.5" customHeight="1">
      <c r="A652" s="11"/>
      <c r="B652" s="11"/>
      <c r="C652" s="43"/>
      <c r="D652" s="11"/>
      <c r="E652" s="11"/>
      <c r="F652" s="11"/>
      <c r="G652" s="11"/>
      <c r="H652" s="11"/>
      <c r="I652" s="11"/>
      <c r="J652" s="11"/>
      <c r="K652" s="11"/>
      <c r="L652" s="11"/>
      <c r="M652" s="11"/>
      <c r="N652" s="11"/>
      <c r="O652" s="11"/>
      <c r="P652" s="11"/>
      <c r="Q652" s="32"/>
      <c r="R652" s="32"/>
      <c r="S652" s="11"/>
      <c r="T652" s="11"/>
      <c r="U652" s="32"/>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c r="BE652" s="11"/>
      <c r="BF652" s="11"/>
      <c r="BG652" s="11"/>
      <c r="BH652" s="11"/>
      <c r="BI652" s="11"/>
      <c r="BJ652" s="11"/>
      <c r="BK652" s="11"/>
      <c r="BL652" s="11"/>
      <c r="BM652" s="11"/>
      <c r="BN652" s="11"/>
    </row>
    <row r="653" ht="13.5" customHeight="1">
      <c r="A653" s="11"/>
      <c r="B653" s="11"/>
      <c r="C653" s="43"/>
      <c r="D653" s="11"/>
      <c r="E653" s="11"/>
      <c r="F653" s="11"/>
      <c r="G653" s="11"/>
      <c r="H653" s="11"/>
      <c r="I653" s="11"/>
      <c r="J653" s="11"/>
      <c r="K653" s="11"/>
      <c r="L653" s="11"/>
      <c r="M653" s="11"/>
      <c r="N653" s="11"/>
      <c r="O653" s="11"/>
      <c r="P653" s="11"/>
      <c r="Q653" s="32"/>
      <c r="R653" s="32"/>
      <c r="S653" s="11"/>
      <c r="T653" s="11"/>
      <c r="U653" s="32"/>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c r="BE653" s="11"/>
      <c r="BF653" s="11"/>
      <c r="BG653" s="11"/>
      <c r="BH653" s="11"/>
      <c r="BI653" s="11"/>
      <c r="BJ653" s="11"/>
      <c r="BK653" s="11"/>
      <c r="BL653" s="11"/>
      <c r="BM653" s="11"/>
      <c r="BN653" s="11"/>
    </row>
    <row r="654" ht="13.5" customHeight="1">
      <c r="A654" s="11"/>
      <c r="B654" s="11"/>
      <c r="C654" s="43"/>
      <c r="D654" s="11"/>
      <c r="E654" s="11"/>
      <c r="F654" s="11"/>
      <c r="G654" s="11"/>
      <c r="H654" s="11"/>
      <c r="I654" s="11"/>
      <c r="J654" s="11"/>
      <c r="K654" s="11"/>
      <c r="L654" s="11"/>
      <c r="M654" s="11"/>
      <c r="N654" s="11"/>
      <c r="O654" s="11"/>
      <c r="P654" s="11"/>
      <c r="Q654" s="32"/>
      <c r="R654" s="32"/>
      <c r="S654" s="11"/>
      <c r="T654" s="11"/>
      <c r="U654" s="32"/>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c r="BE654" s="11"/>
      <c r="BF654" s="11"/>
      <c r="BG654" s="11"/>
      <c r="BH654" s="11"/>
      <c r="BI654" s="11"/>
      <c r="BJ654" s="11"/>
      <c r="BK654" s="11"/>
      <c r="BL654" s="11"/>
      <c r="BM654" s="11"/>
      <c r="BN654" s="11"/>
    </row>
    <row r="655" ht="13.5" customHeight="1">
      <c r="A655" s="11"/>
      <c r="B655" s="11"/>
      <c r="C655" s="43"/>
      <c r="D655" s="11"/>
      <c r="E655" s="11"/>
      <c r="F655" s="11"/>
      <c r="G655" s="11"/>
      <c r="H655" s="11"/>
      <c r="I655" s="11"/>
      <c r="J655" s="11"/>
      <c r="K655" s="11"/>
      <c r="L655" s="11"/>
      <c r="M655" s="11"/>
      <c r="N655" s="11"/>
      <c r="O655" s="11"/>
      <c r="P655" s="11"/>
      <c r="Q655" s="32"/>
      <c r="R655" s="32"/>
      <c r="S655" s="11"/>
      <c r="T655" s="11"/>
      <c r="U655" s="32"/>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c r="BE655" s="11"/>
      <c r="BF655" s="11"/>
      <c r="BG655" s="11"/>
      <c r="BH655" s="11"/>
      <c r="BI655" s="11"/>
      <c r="BJ655" s="11"/>
      <c r="BK655" s="11"/>
      <c r="BL655" s="11"/>
      <c r="BM655" s="11"/>
      <c r="BN655" s="11"/>
    </row>
    <row r="656" ht="13.5" customHeight="1">
      <c r="A656" s="11"/>
      <c r="B656" s="11"/>
      <c r="C656" s="43"/>
      <c r="D656" s="11"/>
      <c r="E656" s="11"/>
      <c r="F656" s="11"/>
      <c r="G656" s="11"/>
      <c r="H656" s="11"/>
      <c r="I656" s="11"/>
      <c r="J656" s="11"/>
      <c r="K656" s="11"/>
      <c r="L656" s="11"/>
      <c r="M656" s="11"/>
      <c r="N656" s="11"/>
      <c r="O656" s="11"/>
      <c r="P656" s="11"/>
      <c r="Q656" s="32"/>
      <c r="R656" s="32"/>
      <c r="S656" s="11"/>
      <c r="T656" s="11"/>
      <c r="U656" s="32"/>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c r="BE656" s="11"/>
      <c r="BF656" s="11"/>
      <c r="BG656" s="11"/>
      <c r="BH656" s="11"/>
      <c r="BI656" s="11"/>
      <c r="BJ656" s="11"/>
      <c r="BK656" s="11"/>
      <c r="BL656" s="11"/>
      <c r="BM656" s="11"/>
      <c r="BN656" s="11"/>
    </row>
    <row r="657" ht="13.5" customHeight="1">
      <c r="A657" s="11"/>
      <c r="B657" s="11"/>
      <c r="C657" s="43"/>
      <c r="D657" s="11"/>
      <c r="E657" s="11"/>
      <c r="F657" s="11"/>
      <c r="G657" s="11"/>
      <c r="H657" s="11"/>
      <c r="I657" s="11"/>
      <c r="J657" s="11"/>
      <c r="K657" s="11"/>
      <c r="L657" s="11"/>
      <c r="M657" s="11"/>
      <c r="N657" s="11"/>
      <c r="O657" s="11"/>
      <c r="P657" s="11"/>
      <c r="Q657" s="32"/>
      <c r="R657" s="32"/>
      <c r="S657" s="11"/>
      <c r="T657" s="11"/>
      <c r="U657" s="32"/>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c r="BE657" s="11"/>
      <c r="BF657" s="11"/>
      <c r="BG657" s="11"/>
      <c r="BH657" s="11"/>
      <c r="BI657" s="11"/>
      <c r="BJ657" s="11"/>
      <c r="BK657" s="11"/>
      <c r="BL657" s="11"/>
      <c r="BM657" s="11"/>
      <c r="BN657" s="11"/>
    </row>
    <row r="658" ht="13.5" customHeight="1">
      <c r="A658" s="11"/>
      <c r="B658" s="11"/>
      <c r="C658" s="43"/>
      <c r="D658" s="11"/>
      <c r="E658" s="11"/>
      <c r="F658" s="11"/>
      <c r="G658" s="11"/>
      <c r="H658" s="11"/>
      <c r="I658" s="11"/>
      <c r="J658" s="11"/>
      <c r="K658" s="11"/>
      <c r="L658" s="11"/>
      <c r="M658" s="11"/>
      <c r="N658" s="11"/>
      <c r="O658" s="11"/>
      <c r="P658" s="11"/>
      <c r="Q658" s="32"/>
      <c r="R658" s="32"/>
      <c r="S658" s="11"/>
      <c r="T658" s="11"/>
      <c r="U658" s="32"/>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11"/>
      <c r="BE658" s="11"/>
      <c r="BF658" s="11"/>
      <c r="BG658" s="11"/>
      <c r="BH658" s="11"/>
      <c r="BI658" s="11"/>
      <c r="BJ658" s="11"/>
      <c r="BK658" s="11"/>
      <c r="BL658" s="11"/>
      <c r="BM658" s="11"/>
      <c r="BN658" s="11"/>
    </row>
    <row r="659" ht="13.5" customHeight="1">
      <c r="A659" s="11"/>
      <c r="B659" s="11"/>
      <c r="C659" s="43"/>
      <c r="D659" s="11"/>
      <c r="E659" s="11"/>
      <c r="F659" s="11"/>
      <c r="G659" s="11"/>
      <c r="H659" s="11"/>
      <c r="I659" s="11"/>
      <c r="J659" s="11"/>
      <c r="K659" s="11"/>
      <c r="L659" s="11"/>
      <c r="M659" s="11"/>
      <c r="N659" s="11"/>
      <c r="O659" s="11"/>
      <c r="P659" s="11"/>
      <c r="Q659" s="32"/>
      <c r="R659" s="32"/>
      <c r="S659" s="11"/>
      <c r="T659" s="11"/>
      <c r="U659" s="32"/>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c r="BE659" s="11"/>
      <c r="BF659" s="11"/>
      <c r="BG659" s="11"/>
      <c r="BH659" s="11"/>
      <c r="BI659" s="11"/>
      <c r="BJ659" s="11"/>
      <c r="BK659" s="11"/>
      <c r="BL659" s="11"/>
      <c r="BM659" s="11"/>
      <c r="BN659" s="11"/>
    </row>
    <row r="660" ht="13.5" customHeight="1">
      <c r="A660" s="11"/>
      <c r="B660" s="11"/>
      <c r="C660" s="43"/>
      <c r="D660" s="11"/>
      <c r="E660" s="11"/>
      <c r="F660" s="11"/>
      <c r="G660" s="11"/>
      <c r="H660" s="11"/>
      <c r="I660" s="11"/>
      <c r="J660" s="11"/>
      <c r="K660" s="11"/>
      <c r="L660" s="11"/>
      <c r="M660" s="11"/>
      <c r="N660" s="11"/>
      <c r="O660" s="11"/>
      <c r="P660" s="11"/>
      <c r="Q660" s="32"/>
      <c r="R660" s="32"/>
      <c r="S660" s="11"/>
      <c r="T660" s="11"/>
      <c r="U660" s="32"/>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11"/>
      <c r="BE660" s="11"/>
      <c r="BF660" s="11"/>
      <c r="BG660" s="11"/>
      <c r="BH660" s="11"/>
      <c r="BI660" s="11"/>
      <c r="BJ660" s="11"/>
      <c r="BK660" s="11"/>
      <c r="BL660" s="11"/>
      <c r="BM660" s="11"/>
      <c r="BN660" s="11"/>
    </row>
    <row r="661" ht="13.5" customHeight="1">
      <c r="A661" s="11"/>
      <c r="B661" s="11"/>
      <c r="C661" s="43"/>
      <c r="D661" s="11"/>
      <c r="E661" s="11"/>
      <c r="F661" s="11"/>
      <c r="G661" s="11"/>
      <c r="H661" s="11"/>
      <c r="I661" s="11"/>
      <c r="J661" s="11"/>
      <c r="K661" s="11"/>
      <c r="L661" s="11"/>
      <c r="M661" s="11"/>
      <c r="N661" s="11"/>
      <c r="O661" s="11"/>
      <c r="P661" s="11"/>
      <c r="Q661" s="32"/>
      <c r="R661" s="32"/>
      <c r="S661" s="11"/>
      <c r="T661" s="11"/>
      <c r="U661" s="32"/>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11"/>
      <c r="BE661" s="11"/>
      <c r="BF661" s="11"/>
      <c r="BG661" s="11"/>
      <c r="BH661" s="11"/>
      <c r="BI661" s="11"/>
      <c r="BJ661" s="11"/>
      <c r="BK661" s="11"/>
      <c r="BL661" s="11"/>
      <c r="BM661" s="11"/>
      <c r="BN661" s="11"/>
    </row>
    <row r="662" ht="13.5" customHeight="1">
      <c r="A662" s="11"/>
      <c r="B662" s="11"/>
      <c r="C662" s="43"/>
      <c r="D662" s="11"/>
      <c r="E662" s="11"/>
      <c r="F662" s="11"/>
      <c r="G662" s="11"/>
      <c r="H662" s="11"/>
      <c r="I662" s="11"/>
      <c r="J662" s="11"/>
      <c r="K662" s="11"/>
      <c r="L662" s="11"/>
      <c r="M662" s="11"/>
      <c r="N662" s="11"/>
      <c r="O662" s="11"/>
      <c r="P662" s="11"/>
      <c r="Q662" s="32"/>
      <c r="R662" s="32"/>
      <c r="S662" s="11"/>
      <c r="T662" s="11"/>
      <c r="U662" s="32"/>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c r="BE662" s="11"/>
      <c r="BF662" s="11"/>
      <c r="BG662" s="11"/>
      <c r="BH662" s="11"/>
      <c r="BI662" s="11"/>
      <c r="BJ662" s="11"/>
      <c r="BK662" s="11"/>
      <c r="BL662" s="11"/>
      <c r="BM662" s="11"/>
      <c r="BN662" s="11"/>
    </row>
    <row r="663" ht="13.5" customHeight="1">
      <c r="A663" s="11"/>
      <c r="B663" s="11"/>
      <c r="C663" s="43"/>
      <c r="D663" s="11"/>
      <c r="E663" s="11"/>
      <c r="F663" s="11"/>
      <c r="G663" s="11"/>
      <c r="H663" s="11"/>
      <c r="I663" s="11"/>
      <c r="J663" s="11"/>
      <c r="K663" s="11"/>
      <c r="L663" s="11"/>
      <c r="M663" s="11"/>
      <c r="N663" s="11"/>
      <c r="O663" s="11"/>
      <c r="P663" s="11"/>
      <c r="Q663" s="32"/>
      <c r="R663" s="32"/>
      <c r="S663" s="11"/>
      <c r="T663" s="11"/>
      <c r="U663" s="32"/>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c r="BE663" s="11"/>
      <c r="BF663" s="11"/>
      <c r="BG663" s="11"/>
      <c r="BH663" s="11"/>
      <c r="BI663" s="11"/>
      <c r="BJ663" s="11"/>
      <c r="BK663" s="11"/>
      <c r="BL663" s="11"/>
      <c r="BM663" s="11"/>
      <c r="BN663" s="11"/>
    </row>
    <row r="664" ht="13.5" customHeight="1">
      <c r="A664" s="11"/>
      <c r="B664" s="11"/>
      <c r="C664" s="43"/>
      <c r="D664" s="11"/>
      <c r="E664" s="11"/>
      <c r="F664" s="11"/>
      <c r="G664" s="11"/>
      <c r="H664" s="11"/>
      <c r="I664" s="11"/>
      <c r="J664" s="11"/>
      <c r="K664" s="11"/>
      <c r="L664" s="11"/>
      <c r="M664" s="11"/>
      <c r="N664" s="11"/>
      <c r="O664" s="11"/>
      <c r="P664" s="11"/>
      <c r="Q664" s="32"/>
      <c r="R664" s="32"/>
      <c r="S664" s="11"/>
      <c r="T664" s="11"/>
      <c r="U664" s="32"/>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c r="BE664" s="11"/>
      <c r="BF664" s="11"/>
      <c r="BG664" s="11"/>
      <c r="BH664" s="11"/>
      <c r="BI664" s="11"/>
      <c r="BJ664" s="11"/>
      <c r="BK664" s="11"/>
      <c r="BL664" s="11"/>
      <c r="BM664" s="11"/>
      <c r="BN664" s="11"/>
    </row>
    <row r="665" ht="13.5" customHeight="1">
      <c r="A665" s="11"/>
      <c r="B665" s="11"/>
      <c r="C665" s="43"/>
      <c r="D665" s="11"/>
      <c r="E665" s="11"/>
      <c r="F665" s="11"/>
      <c r="G665" s="11"/>
      <c r="H665" s="11"/>
      <c r="I665" s="11"/>
      <c r="J665" s="11"/>
      <c r="K665" s="11"/>
      <c r="L665" s="11"/>
      <c r="M665" s="11"/>
      <c r="N665" s="11"/>
      <c r="O665" s="11"/>
      <c r="P665" s="11"/>
      <c r="Q665" s="32"/>
      <c r="R665" s="32"/>
      <c r="S665" s="11"/>
      <c r="T665" s="11"/>
      <c r="U665" s="32"/>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c r="BE665" s="11"/>
      <c r="BF665" s="11"/>
      <c r="BG665" s="11"/>
      <c r="BH665" s="11"/>
      <c r="BI665" s="11"/>
      <c r="BJ665" s="11"/>
      <c r="BK665" s="11"/>
      <c r="BL665" s="11"/>
      <c r="BM665" s="11"/>
      <c r="BN665" s="11"/>
    </row>
    <row r="666" ht="13.5" customHeight="1">
      <c r="A666" s="11"/>
      <c r="B666" s="11"/>
      <c r="C666" s="43"/>
      <c r="D666" s="11"/>
      <c r="E666" s="11"/>
      <c r="F666" s="11"/>
      <c r="G666" s="11"/>
      <c r="H666" s="11"/>
      <c r="I666" s="11"/>
      <c r="J666" s="11"/>
      <c r="K666" s="11"/>
      <c r="L666" s="11"/>
      <c r="M666" s="11"/>
      <c r="N666" s="11"/>
      <c r="O666" s="11"/>
      <c r="P666" s="11"/>
      <c r="Q666" s="32"/>
      <c r="R666" s="32"/>
      <c r="S666" s="11"/>
      <c r="T666" s="11"/>
      <c r="U666" s="32"/>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c r="BE666" s="11"/>
      <c r="BF666" s="11"/>
      <c r="BG666" s="11"/>
      <c r="BH666" s="11"/>
      <c r="BI666" s="11"/>
      <c r="BJ666" s="11"/>
      <c r="BK666" s="11"/>
      <c r="BL666" s="11"/>
      <c r="BM666" s="11"/>
      <c r="BN666" s="11"/>
    </row>
    <row r="667" ht="13.5" customHeight="1">
      <c r="A667" s="11"/>
      <c r="B667" s="11"/>
      <c r="C667" s="43"/>
      <c r="D667" s="11"/>
      <c r="E667" s="11"/>
      <c r="F667" s="11"/>
      <c r="G667" s="11"/>
      <c r="H667" s="11"/>
      <c r="I667" s="11"/>
      <c r="J667" s="11"/>
      <c r="K667" s="11"/>
      <c r="L667" s="11"/>
      <c r="M667" s="11"/>
      <c r="N667" s="11"/>
      <c r="O667" s="11"/>
      <c r="P667" s="11"/>
      <c r="Q667" s="32"/>
      <c r="R667" s="32"/>
      <c r="S667" s="11"/>
      <c r="T667" s="11"/>
      <c r="U667" s="32"/>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c r="BE667" s="11"/>
      <c r="BF667" s="11"/>
      <c r="BG667" s="11"/>
      <c r="BH667" s="11"/>
      <c r="BI667" s="11"/>
      <c r="BJ667" s="11"/>
      <c r="BK667" s="11"/>
      <c r="BL667" s="11"/>
      <c r="BM667" s="11"/>
      <c r="BN667" s="11"/>
    </row>
    <row r="668" ht="13.5" customHeight="1">
      <c r="A668" s="11"/>
      <c r="B668" s="11"/>
      <c r="C668" s="43"/>
      <c r="D668" s="11"/>
      <c r="E668" s="11"/>
      <c r="F668" s="11"/>
      <c r="G668" s="11"/>
      <c r="H668" s="11"/>
      <c r="I668" s="11"/>
      <c r="J668" s="11"/>
      <c r="K668" s="11"/>
      <c r="L668" s="11"/>
      <c r="M668" s="11"/>
      <c r="N668" s="11"/>
      <c r="O668" s="11"/>
      <c r="P668" s="11"/>
      <c r="Q668" s="32"/>
      <c r="R668" s="32"/>
      <c r="S668" s="11"/>
      <c r="T668" s="11"/>
      <c r="U668" s="32"/>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c r="BE668" s="11"/>
      <c r="BF668" s="11"/>
      <c r="BG668" s="11"/>
      <c r="BH668" s="11"/>
      <c r="BI668" s="11"/>
      <c r="BJ668" s="11"/>
      <c r="BK668" s="11"/>
      <c r="BL668" s="11"/>
      <c r="BM668" s="11"/>
      <c r="BN668" s="11"/>
    </row>
    <row r="669" ht="13.5" customHeight="1">
      <c r="A669" s="11"/>
      <c r="B669" s="11"/>
      <c r="C669" s="43"/>
      <c r="D669" s="11"/>
      <c r="E669" s="11"/>
      <c r="F669" s="11"/>
      <c r="G669" s="11"/>
      <c r="H669" s="11"/>
      <c r="I669" s="11"/>
      <c r="J669" s="11"/>
      <c r="K669" s="11"/>
      <c r="L669" s="11"/>
      <c r="M669" s="11"/>
      <c r="N669" s="11"/>
      <c r="O669" s="11"/>
      <c r="P669" s="11"/>
      <c r="Q669" s="32"/>
      <c r="R669" s="32"/>
      <c r="S669" s="11"/>
      <c r="T669" s="11"/>
      <c r="U669" s="32"/>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c r="BE669" s="11"/>
      <c r="BF669" s="11"/>
      <c r="BG669" s="11"/>
      <c r="BH669" s="11"/>
      <c r="BI669" s="11"/>
      <c r="BJ669" s="11"/>
      <c r="BK669" s="11"/>
      <c r="BL669" s="11"/>
      <c r="BM669" s="11"/>
      <c r="BN669" s="11"/>
    </row>
    <row r="670" ht="13.5" customHeight="1">
      <c r="A670" s="11"/>
      <c r="B670" s="11"/>
      <c r="C670" s="43"/>
      <c r="D670" s="11"/>
      <c r="E670" s="11"/>
      <c r="F670" s="11"/>
      <c r="G670" s="11"/>
      <c r="H670" s="11"/>
      <c r="I670" s="11"/>
      <c r="J670" s="11"/>
      <c r="K670" s="11"/>
      <c r="L670" s="11"/>
      <c r="M670" s="11"/>
      <c r="N670" s="11"/>
      <c r="O670" s="11"/>
      <c r="P670" s="11"/>
      <c r="Q670" s="32"/>
      <c r="R670" s="32"/>
      <c r="S670" s="11"/>
      <c r="T670" s="11"/>
      <c r="U670" s="32"/>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c r="BE670" s="11"/>
      <c r="BF670" s="11"/>
      <c r="BG670" s="11"/>
      <c r="BH670" s="11"/>
      <c r="BI670" s="11"/>
      <c r="BJ670" s="11"/>
      <c r="BK670" s="11"/>
      <c r="BL670" s="11"/>
      <c r="BM670" s="11"/>
      <c r="BN670" s="11"/>
    </row>
    <row r="671" ht="13.5" customHeight="1">
      <c r="A671" s="11"/>
      <c r="B671" s="11"/>
      <c r="C671" s="43"/>
      <c r="D671" s="11"/>
      <c r="E671" s="11"/>
      <c r="F671" s="11"/>
      <c r="G671" s="11"/>
      <c r="H671" s="11"/>
      <c r="I671" s="11"/>
      <c r="J671" s="11"/>
      <c r="K671" s="11"/>
      <c r="L671" s="11"/>
      <c r="M671" s="11"/>
      <c r="N671" s="11"/>
      <c r="O671" s="11"/>
      <c r="P671" s="11"/>
      <c r="Q671" s="32"/>
      <c r="R671" s="32"/>
      <c r="S671" s="11"/>
      <c r="T671" s="11"/>
      <c r="U671" s="32"/>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c r="BE671" s="11"/>
      <c r="BF671" s="11"/>
      <c r="BG671" s="11"/>
      <c r="BH671" s="11"/>
      <c r="BI671" s="11"/>
      <c r="BJ671" s="11"/>
      <c r="BK671" s="11"/>
      <c r="BL671" s="11"/>
      <c r="BM671" s="11"/>
      <c r="BN671" s="11"/>
    </row>
    <row r="672" ht="13.5" customHeight="1">
      <c r="A672" s="11"/>
      <c r="B672" s="11"/>
      <c r="C672" s="43"/>
      <c r="D672" s="11"/>
      <c r="E672" s="11"/>
      <c r="F672" s="11"/>
      <c r="G672" s="11"/>
      <c r="H672" s="11"/>
      <c r="I672" s="11"/>
      <c r="J672" s="11"/>
      <c r="K672" s="11"/>
      <c r="L672" s="11"/>
      <c r="M672" s="11"/>
      <c r="N672" s="11"/>
      <c r="O672" s="11"/>
      <c r="P672" s="11"/>
      <c r="Q672" s="32"/>
      <c r="R672" s="32"/>
      <c r="S672" s="11"/>
      <c r="T672" s="11"/>
      <c r="U672" s="32"/>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c r="BE672" s="11"/>
      <c r="BF672" s="11"/>
      <c r="BG672" s="11"/>
      <c r="BH672" s="11"/>
      <c r="BI672" s="11"/>
      <c r="BJ672" s="11"/>
      <c r="BK672" s="11"/>
      <c r="BL672" s="11"/>
      <c r="BM672" s="11"/>
      <c r="BN672" s="11"/>
    </row>
    <row r="673" ht="13.5" customHeight="1">
      <c r="A673" s="11"/>
      <c r="B673" s="11"/>
      <c r="C673" s="43"/>
      <c r="D673" s="11"/>
      <c r="E673" s="11"/>
      <c r="F673" s="11"/>
      <c r="G673" s="11"/>
      <c r="H673" s="11"/>
      <c r="I673" s="11"/>
      <c r="J673" s="11"/>
      <c r="K673" s="11"/>
      <c r="L673" s="11"/>
      <c r="M673" s="11"/>
      <c r="N673" s="11"/>
      <c r="O673" s="11"/>
      <c r="P673" s="11"/>
      <c r="Q673" s="32"/>
      <c r="R673" s="32"/>
      <c r="S673" s="11"/>
      <c r="T673" s="11"/>
      <c r="U673" s="32"/>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c r="BE673" s="11"/>
      <c r="BF673" s="11"/>
      <c r="BG673" s="11"/>
      <c r="BH673" s="11"/>
      <c r="BI673" s="11"/>
      <c r="BJ673" s="11"/>
      <c r="BK673" s="11"/>
      <c r="BL673" s="11"/>
      <c r="BM673" s="11"/>
      <c r="BN673" s="11"/>
    </row>
    <row r="674" ht="13.5" customHeight="1">
      <c r="A674" s="11"/>
      <c r="B674" s="11"/>
      <c r="C674" s="43"/>
      <c r="D674" s="11"/>
      <c r="E674" s="11"/>
      <c r="F674" s="11"/>
      <c r="G674" s="11"/>
      <c r="H674" s="11"/>
      <c r="I674" s="11"/>
      <c r="J674" s="11"/>
      <c r="K674" s="11"/>
      <c r="L674" s="11"/>
      <c r="M674" s="11"/>
      <c r="N674" s="11"/>
      <c r="O674" s="11"/>
      <c r="P674" s="11"/>
      <c r="Q674" s="32"/>
      <c r="R674" s="32"/>
      <c r="S674" s="11"/>
      <c r="T674" s="11"/>
      <c r="U674" s="32"/>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c r="BE674" s="11"/>
      <c r="BF674" s="11"/>
      <c r="BG674" s="11"/>
      <c r="BH674" s="11"/>
      <c r="BI674" s="11"/>
      <c r="BJ674" s="11"/>
      <c r="BK674" s="11"/>
      <c r="BL674" s="11"/>
      <c r="BM674" s="11"/>
      <c r="BN674" s="11"/>
    </row>
    <row r="675" ht="13.5" customHeight="1">
      <c r="A675" s="11"/>
      <c r="B675" s="11"/>
      <c r="C675" s="43"/>
      <c r="D675" s="11"/>
      <c r="E675" s="11"/>
      <c r="F675" s="11"/>
      <c r="G675" s="11"/>
      <c r="H675" s="11"/>
      <c r="I675" s="11"/>
      <c r="J675" s="11"/>
      <c r="K675" s="11"/>
      <c r="L675" s="11"/>
      <c r="M675" s="11"/>
      <c r="N675" s="11"/>
      <c r="O675" s="11"/>
      <c r="P675" s="11"/>
      <c r="Q675" s="32"/>
      <c r="R675" s="32"/>
      <c r="S675" s="11"/>
      <c r="T675" s="11"/>
      <c r="U675" s="32"/>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c r="BE675" s="11"/>
      <c r="BF675" s="11"/>
      <c r="BG675" s="11"/>
      <c r="BH675" s="11"/>
      <c r="BI675" s="11"/>
      <c r="BJ675" s="11"/>
      <c r="BK675" s="11"/>
      <c r="BL675" s="11"/>
      <c r="BM675" s="11"/>
      <c r="BN675" s="11"/>
    </row>
    <row r="676" ht="13.5" customHeight="1">
      <c r="A676" s="11"/>
      <c r="B676" s="11"/>
      <c r="C676" s="43"/>
      <c r="D676" s="11"/>
      <c r="E676" s="11"/>
      <c r="F676" s="11"/>
      <c r="G676" s="11"/>
      <c r="H676" s="11"/>
      <c r="I676" s="11"/>
      <c r="J676" s="11"/>
      <c r="K676" s="11"/>
      <c r="L676" s="11"/>
      <c r="M676" s="11"/>
      <c r="N676" s="11"/>
      <c r="O676" s="11"/>
      <c r="P676" s="11"/>
      <c r="Q676" s="32"/>
      <c r="R676" s="32"/>
      <c r="S676" s="11"/>
      <c r="T676" s="11"/>
      <c r="U676" s="32"/>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c r="BE676" s="11"/>
      <c r="BF676" s="11"/>
      <c r="BG676" s="11"/>
      <c r="BH676" s="11"/>
      <c r="BI676" s="11"/>
      <c r="BJ676" s="11"/>
      <c r="BK676" s="11"/>
      <c r="BL676" s="11"/>
      <c r="BM676" s="11"/>
      <c r="BN676" s="11"/>
    </row>
    <row r="677" ht="13.5" customHeight="1">
      <c r="A677" s="11"/>
      <c r="B677" s="11"/>
      <c r="C677" s="43"/>
      <c r="D677" s="11"/>
      <c r="E677" s="11"/>
      <c r="F677" s="11"/>
      <c r="G677" s="11"/>
      <c r="H677" s="11"/>
      <c r="I677" s="11"/>
      <c r="J677" s="11"/>
      <c r="K677" s="11"/>
      <c r="L677" s="11"/>
      <c r="M677" s="11"/>
      <c r="N677" s="11"/>
      <c r="O677" s="11"/>
      <c r="P677" s="11"/>
      <c r="Q677" s="32"/>
      <c r="R677" s="32"/>
      <c r="S677" s="11"/>
      <c r="T677" s="11"/>
      <c r="U677" s="32"/>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c r="BE677" s="11"/>
      <c r="BF677" s="11"/>
      <c r="BG677" s="11"/>
      <c r="BH677" s="11"/>
      <c r="BI677" s="11"/>
      <c r="BJ677" s="11"/>
      <c r="BK677" s="11"/>
      <c r="BL677" s="11"/>
      <c r="BM677" s="11"/>
      <c r="BN677" s="11"/>
    </row>
    <row r="678" ht="13.5" customHeight="1">
      <c r="A678" s="11"/>
      <c r="B678" s="11"/>
      <c r="C678" s="43"/>
      <c r="D678" s="11"/>
      <c r="E678" s="11"/>
      <c r="F678" s="11"/>
      <c r="G678" s="11"/>
      <c r="H678" s="11"/>
      <c r="I678" s="11"/>
      <c r="J678" s="11"/>
      <c r="K678" s="11"/>
      <c r="L678" s="11"/>
      <c r="M678" s="11"/>
      <c r="N678" s="11"/>
      <c r="O678" s="11"/>
      <c r="P678" s="11"/>
      <c r="Q678" s="32"/>
      <c r="R678" s="32"/>
      <c r="S678" s="11"/>
      <c r="T678" s="11"/>
      <c r="U678" s="32"/>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c r="BE678" s="11"/>
      <c r="BF678" s="11"/>
      <c r="BG678" s="11"/>
      <c r="BH678" s="11"/>
      <c r="BI678" s="11"/>
      <c r="BJ678" s="11"/>
      <c r="BK678" s="11"/>
      <c r="BL678" s="11"/>
      <c r="BM678" s="11"/>
      <c r="BN678" s="11"/>
    </row>
    <row r="679" ht="13.5" customHeight="1">
      <c r="A679" s="11"/>
      <c r="B679" s="11"/>
      <c r="C679" s="43"/>
      <c r="D679" s="11"/>
      <c r="E679" s="11"/>
      <c r="F679" s="11"/>
      <c r="G679" s="11"/>
      <c r="H679" s="11"/>
      <c r="I679" s="11"/>
      <c r="J679" s="11"/>
      <c r="K679" s="11"/>
      <c r="L679" s="11"/>
      <c r="M679" s="11"/>
      <c r="N679" s="11"/>
      <c r="O679" s="11"/>
      <c r="P679" s="11"/>
      <c r="Q679" s="32"/>
      <c r="R679" s="32"/>
      <c r="S679" s="11"/>
      <c r="T679" s="11"/>
      <c r="U679" s="32"/>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c r="BE679" s="11"/>
      <c r="BF679" s="11"/>
      <c r="BG679" s="11"/>
      <c r="BH679" s="11"/>
      <c r="BI679" s="11"/>
      <c r="BJ679" s="11"/>
      <c r="BK679" s="11"/>
      <c r="BL679" s="11"/>
      <c r="BM679" s="11"/>
      <c r="BN679" s="11"/>
    </row>
    <row r="680" ht="13.5" customHeight="1">
      <c r="A680" s="11"/>
      <c r="B680" s="11"/>
      <c r="C680" s="43"/>
      <c r="D680" s="11"/>
      <c r="E680" s="11"/>
      <c r="F680" s="11"/>
      <c r="G680" s="11"/>
      <c r="H680" s="11"/>
      <c r="I680" s="11"/>
      <c r="J680" s="11"/>
      <c r="K680" s="11"/>
      <c r="L680" s="11"/>
      <c r="M680" s="11"/>
      <c r="N680" s="11"/>
      <c r="O680" s="11"/>
      <c r="P680" s="11"/>
      <c r="Q680" s="32"/>
      <c r="R680" s="32"/>
      <c r="S680" s="11"/>
      <c r="T680" s="11"/>
      <c r="U680" s="32"/>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c r="BE680" s="11"/>
      <c r="BF680" s="11"/>
      <c r="BG680" s="11"/>
      <c r="BH680" s="11"/>
      <c r="BI680" s="11"/>
      <c r="BJ680" s="11"/>
      <c r="BK680" s="11"/>
      <c r="BL680" s="11"/>
      <c r="BM680" s="11"/>
      <c r="BN680" s="11"/>
    </row>
    <row r="681" ht="13.5" customHeight="1">
      <c r="A681" s="11"/>
      <c r="B681" s="11"/>
      <c r="C681" s="43"/>
      <c r="D681" s="11"/>
      <c r="E681" s="11"/>
      <c r="F681" s="11"/>
      <c r="G681" s="11"/>
      <c r="H681" s="11"/>
      <c r="I681" s="11"/>
      <c r="J681" s="11"/>
      <c r="K681" s="11"/>
      <c r="L681" s="11"/>
      <c r="M681" s="11"/>
      <c r="N681" s="11"/>
      <c r="O681" s="11"/>
      <c r="P681" s="11"/>
      <c r="Q681" s="32"/>
      <c r="R681" s="32"/>
      <c r="S681" s="11"/>
      <c r="T681" s="11"/>
      <c r="U681" s="32"/>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c r="BE681" s="11"/>
      <c r="BF681" s="11"/>
      <c r="BG681" s="11"/>
      <c r="BH681" s="11"/>
      <c r="BI681" s="11"/>
      <c r="BJ681" s="11"/>
      <c r="BK681" s="11"/>
      <c r="BL681" s="11"/>
      <c r="BM681" s="11"/>
      <c r="BN681" s="11"/>
    </row>
    <row r="682" ht="13.5" customHeight="1">
      <c r="A682" s="11"/>
      <c r="B682" s="11"/>
      <c r="C682" s="43"/>
      <c r="D682" s="11"/>
      <c r="E682" s="11"/>
      <c r="F682" s="11"/>
      <c r="G682" s="11"/>
      <c r="H682" s="11"/>
      <c r="I682" s="11"/>
      <c r="J682" s="11"/>
      <c r="K682" s="11"/>
      <c r="L682" s="11"/>
      <c r="M682" s="11"/>
      <c r="N682" s="11"/>
      <c r="O682" s="11"/>
      <c r="P682" s="11"/>
      <c r="Q682" s="32"/>
      <c r="R682" s="32"/>
      <c r="S682" s="11"/>
      <c r="T682" s="11"/>
      <c r="U682" s="32"/>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11"/>
      <c r="BE682" s="11"/>
      <c r="BF682" s="11"/>
      <c r="BG682" s="11"/>
      <c r="BH682" s="11"/>
      <c r="BI682" s="11"/>
      <c r="BJ682" s="11"/>
      <c r="BK682" s="11"/>
      <c r="BL682" s="11"/>
      <c r="BM682" s="11"/>
      <c r="BN682" s="11"/>
    </row>
    <row r="683" ht="13.5" customHeight="1">
      <c r="A683" s="11"/>
      <c r="B683" s="11"/>
      <c r="C683" s="43"/>
      <c r="D683" s="11"/>
      <c r="E683" s="11"/>
      <c r="F683" s="11"/>
      <c r="G683" s="11"/>
      <c r="H683" s="11"/>
      <c r="I683" s="11"/>
      <c r="J683" s="11"/>
      <c r="K683" s="11"/>
      <c r="L683" s="11"/>
      <c r="M683" s="11"/>
      <c r="N683" s="11"/>
      <c r="O683" s="11"/>
      <c r="P683" s="11"/>
      <c r="Q683" s="32"/>
      <c r="R683" s="32"/>
      <c r="S683" s="11"/>
      <c r="T683" s="11"/>
      <c r="U683" s="32"/>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11"/>
      <c r="BE683" s="11"/>
      <c r="BF683" s="11"/>
      <c r="BG683" s="11"/>
      <c r="BH683" s="11"/>
      <c r="BI683" s="11"/>
      <c r="BJ683" s="11"/>
      <c r="BK683" s="11"/>
      <c r="BL683" s="11"/>
      <c r="BM683" s="11"/>
      <c r="BN683" s="11"/>
    </row>
    <row r="684" ht="13.5" customHeight="1">
      <c r="A684" s="11"/>
      <c r="B684" s="11"/>
      <c r="C684" s="43"/>
      <c r="D684" s="11"/>
      <c r="E684" s="11"/>
      <c r="F684" s="11"/>
      <c r="G684" s="11"/>
      <c r="H684" s="11"/>
      <c r="I684" s="11"/>
      <c r="J684" s="11"/>
      <c r="K684" s="11"/>
      <c r="L684" s="11"/>
      <c r="M684" s="11"/>
      <c r="N684" s="11"/>
      <c r="O684" s="11"/>
      <c r="P684" s="11"/>
      <c r="Q684" s="32"/>
      <c r="R684" s="32"/>
      <c r="S684" s="11"/>
      <c r="T684" s="11"/>
      <c r="U684" s="32"/>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c r="BE684" s="11"/>
      <c r="BF684" s="11"/>
      <c r="BG684" s="11"/>
      <c r="BH684" s="11"/>
      <c r="BI684" s="11"/>
      <c r="BJ684" s="11"/>
      <c r="BK684" s="11"/>
      <c r="BL684" s="11"/>
      <c r="BM684" s="11"/>
      <c r="BN684" s="11"/>
    </row>
    <row r="685" ht="13.5" customHeight="1">
      <c r="A685" s="11"/>
      <c r="B685" s="11"/>
      <c r="C685" s="43"/>
      <c r="D685" s="11"/>
      <c r="E685" s="11"/>
      <c r="F685" s="11"/>
      <c r="G685" s="11"/>
      <c r="H685" s="11"/>
      <c r="I685" s="11"/>
      <c r="J685" s="11"/>
      <c r="K685" s="11"/>
      <c r="L685" s="11"/>
      <c r="M685" s="11"/>
      <c r="N685" s="11"/>
      <c r="O685" s="11"/>
      <c r="P685" s="11"/>
      <c r="Q685" s="32"/>
      <c r="R685" s="32"/>
      <c r="S685" s="11"/>
      <c r="T685" s="11"/>
      <c r="U685" s="32"/>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c r="BE685" s="11"/>
      <c r="BF685" s="11"/>
      <c r="BG685" s="11"/>
      <c r="BH685" s="11"/>
      <c r="BI685" s="11"/>
      <c r="BJ685" s="11"/>
      <c r="BK685" s="11"/>
      <c r="BL685" s="11"/>
      <c r="BM685" s="11"/>
      <c r="BN685" s="11"/>
    </row>
    <row r="686" ht="13.5" customHeight="1">
      <c r="A686" s="11"/>
      <c r="B686" s="11"/>
      <c r="C686" s="43"/>
      <c r="D686" s="11"/>
      <c r="E686" s="11"/>
      <c r="F686" s="11"/>
      <c r="G686" s="11"/>
      <c r="H686" s="11"/>
      <c r="I686" s="11"/>
      <c r="J686" s="11"/>
      <c r="K686" s="11"/>
      <c r="L686" s="11"/>
      <c r="M686" s="11"/>
      <c r="N686" s="11"/>
      <c r="O686" s="11"/>
      <c r="P686" s="11"/>
      <c r="Q686" s="32"/>
      <c r="R686" s="32"/>
      <c r="S686" s="11"/>
      <c r="T686" s="11"/>
      <c r="U686" s="32"/>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c r="BE686" s="11"/>
      <c r="BF686" s="11"/>
      <c r="BG686" s="11"/>
      <c r="BH686" s="11"/>
      <c r="BI686" s="11"/>
      <c r="BJ686" s="11"/>
      <c r="BK686" s="11"/>
      <c r="BL686" s="11"/>
      <c r="BM686" s="11"/>
      <c r="BN686" s="11"/>
    </row>
    <row r="687" ht="13.5" customHeight="1">
      <c r="A687" s="11"/>
      <c r="B687" s="11"/>
      <c r="C687" s="43"/>
      <c r="D687" s="11"/>
      <c r="E687" s="11"/>
      <c r="F687" s="11"/>
      <c r="G687" s="11"/>
      <c r="H687" s="11"/>
      <c r="I687" s="11"/>
      <c r="J687" s="11"/>
      <c r="K687" s="11"/>
      <c r="L687" s="11"/>
      <c r="M687" s="11"/>
      <c r="N687" s="11"/>
      <c r="O687" s="11"/>
      <c r="P687" s="11"/>
      <c r="Q687" s="32"/>
      <c r="R687" s="32"/>
      <c r="S687" s="11"/>
      <c r="T687" s="11"/>
      <c r="U687" s="32"/>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11"/>
      <c r="BE687" s="11"/>
      <c r="BF687" s="11"/>
      <c r="BG687" s="11"/>
      <c r="BH687" s="11"/>
      <c r="BI687" s="11"/>
      <c r="BJ687" s="11"/>
      <c r="BK687" s="11"/>
      <c r="BL687" s="11"/>
      <c r="BM687" s="11"/>
      <c r="BN687" s="11"/>
    </row>
    <row r="688" ht="13.5" customHeight="1">
      <c r="A688" s="11"/>
      <c r="B688" s="11"/>
      <c r="C688" s="43"/>
      <c r="D688" s="11"/>
      <c r="E688" s="11"/>
      <c r="F688" s="11"/>
      <c r="G688" s="11"/>
      <c r="H688" s="11"/>
      <c r="I688" s="11"/>
      <c r="J688" s="11"/>
      <c r="K688" s="11"/>
      <c r="L688" s="11"/>
      <c r="M688" s="11"/>
      <c r="N688" s="11"/>
      <c r="O688" s="11"/>
      <c r="P688" s="11"/>
      <c r="Q688" s="32"/>
      <c r="R688" s="32"/>
      <c r="S688" s="11"/>
      <c r="T688" s="11"/>
      <c r="U688" s="32"/>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c r="BE688" s="11"/>
      <c r="BF688" s="11"/>
      <c r="BG688" s="11"/>
      <c r="BH688" s="11"/>
      <c r="BI688" s="11"/>
      <c r="BJ688" s="11"/>
      <c r="BK688" s="11"/>
      <c r="BL688" s="11"/>
      <c r="BM688" s="11"/>
      <c r="BN688" s="11"/>
    </row>
    <row r="689" ht="13.5" customHeight="1">
      <c r="A689" s="11"/>
      <c r="B689" s="11"/>
      <c r="C689" s="43"/>
      <c r="D689" s="11"/>
      <c r="E689" s="11"/>
      <c r="F689" s="11"/>
      <c r="G689" s="11"/>
      <c r="H689" s="11"/>
      <c r="I689" s="11"/>
      <c r="J689" s="11"/>
      <c r="K689" s="11"/>
      <c r="L689" s="11"/>
      <c r="M689" s="11"/>
      <c r="N689" s="11"/>
      <c r="O689" s="11"/>
      <c r="P689" s="11"/>
      <c r="Q689" s="32"/>
      <c r="R689" s="32"/>
      <c r="S689" s="11"/>
      <c r="T689" s="11"/>
      <c r="U689" s="32"/>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c r="BE689" s="11"/>
      <c r="BF689" s="11"/>
      <c r="BG689" s="11"/>
      <c r="BH689" s="11"/>
      <c r="BI689" s="11"/>
      <c r="BJ689" s="11"/>
      <c r="BK689" s="11"/>
      <c r="BL689" s="11"/>
      <c r="BM689" s="11"/>
      <c r="BN689" s="11"/>
    </row>
    <row r="690" ht="13.5" customHeight="1">
      <c r="A690" s="11"/>
      <c r="B690" s="11"/>
      <c r="C690" s="43"/>
      <c r="D690" s="11"/>
      <c r="E690" s="11"/>
      <c r="F690" s="11"/>
      <c r="G690" s="11"/>
      <c r="H690" s="11"/>
      <c r="I690" s="11"/>
      <c r="J690" s="11"/>
      <c r="K690" s="11"/>
      <c r="L690" s="11"/>
      <c r="M690" s="11"/>
      <c r="N690" s="11"/>
      <c r="O690" s="11"/>
      <c r="P690" s="11"/>
      <c r="Q690" s="32"/>
      <c r="R690" s="32"/>
      <c r="S690" s="11"/>
      <c r="T690" s="11"/>
      <c r="U690" s="32"/>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c r="BE690" s="11"/>
      <c r="BF690" s="11"/>
      <c r="BG690" s="11"/>
      <c r="BH690" s="11"/>
      <c r="BI690" s="11"/>
      <c r="BJ690" s="11"/>
      <c r="BK690" s="11"/>
      <c r="BL690" s="11"/>
      <c r="BM690" s="11"/>
      <c r="BN690" s="11"/>
    </row>
    <row r="691" ht="13.5" customHeight="1">
      <c r="A691" s="11"/>
      <c r="B691" s="11"/>
      <c r="C691" s="43"/>
      <c r="D691" s="11"/>
      <c r="E691" s="11"/>
      <c r="F691" s="11"/>
      <c r="G691" s="11"/>
      <c r="H691" s="11"/>
      <c r="I691" s="11"/>
      <c r="J691" s="11"/>
      <c r="K691" s="11"/>
      <c r="L691" s="11"/>
      <c r="M691" s="11"/>
      <c r="N691" s="11"/>
      <c r="O691" s="11"/>
      <c r="P691" s="11"/>
      <c r="Q691" s="32"/>
      <c r="R691" s="32"/>
      <c r="S691" s="11"/>
      <c r="T691" s="11"/>
      <c r="U691" s="32"/>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11"/>
      <c r="BE691" s="11"/>
      <c r="BF691" s="11"/>
      <c r="BG691" s="11"/>
      <c r="BH691" s="11"/>
      <c r="BI691" s="11"/>
      <c r="BJ691" s="11"/>
      <c r="BK691" s="11"/>
      <c r="BL691" s="11"/>
      <c r="BM691" s="11"/>
      <c r="BN691" s="11"/>
    </row>
    <row r="692" ht="13.5" customHeight="1">
      <c r="A692" s="11"/>
      <c r="B692" s="11"/>
      <c r="C692" s="43"/>
      <c r="D692" s="11"/>
      <c r="E692" s="11"/>
      <c r="F692" s="11"/>
      <c r="G692" s="11"/>
      <c r="H692" s="11"/>
      <c r="I692" s="11"/>
      <c r="J692" s="11"/>
      <c r="K692" s="11"/>
      <c r="L692" s="11"/>
      <c r="M692" s="11"/>
      <c r="N692" s="11"/>
      <c r="O692" s="11"/>
      <c r="P692" s="11"/>
      <c r="Q692" s="32"/>
      <c r="R692" s="32"/>
      <c r="S692" s="11"/>
      <c r="T692" s="11"/>
      <c r="U692" s="32"/>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c r="BE692" s="11"/>
      <c r="BF692" s="11"/>
      <c r="BG692" s="11"/>
      <c r="BH692" s="11"/>
      <c r="BI692" s="11"/>
      <c r="BJ692" s="11"/>
      <c r="BK692" s="11"/>
      <c r="BL692" s="11"/>
      <c r="BM692" s="11"/>
      <c r="BN692" s="11"/>
    </row>
    <row r="693" ht="13.5" customHeight="1">
      <c r="A693" s="11"/>
      <c r="B693" s="11"/>
      <c r="C693" s="43"/>
      <c r="D693" s="11"/>
      <c r="E693" s="11"/>
      <c r="F693" s="11"/>
      <c r="G693" s="11"/>
      <c r="H693" s="11"/>
      <c r="I693" s="11"/>
      <c r="J693" s="11"/>
      <c r="K693" s="11"/>
      <c r="L693" s="11"/>
      <c r="M693" s="11"/>
      <c r="N693" s="11"/>
      <c r="O693" s="11"/>
      <c r="P693" s="11"/>
      <c r="Q693" s="32"/>
      <c r="R693" s="32"/>
      <c r="S693" s="11"/>
      <c r="T693" s="11"/>
      <c r="U693" s="32"/>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c r="BE693" s="11"/>
      <c r="BF693" s="11"/>
      <c r="BG693" s="11"/>
      <c r="BH693" s="11"/>
      <c r="BI693" s="11"/>
      <c r="BJ693" s="11"/>
      <c r="BK693" s="11"/>
      <c r="BL693" s="11"/>
      <c r="BM693" s="11"/>
      <c r="BN693" s="11"/>
    </row>
    <row r="694" ht="13.5" customHeight="1">
      <c r="A694" s="11"/>
      <c r="B694" s="11"/>
      <c r="C694" s="43"/>
      <c r="D694" s="11"/>
      <c r="E694" s="11"/>
      <c r="F694" s="11"/>
      <c r="G694" s="11"/>
      <c r="H694" s="11"/>
      <c r="I694" s="11"/>
      <c r="J694" s="11"/>
      <c r="K694" s="11"/>
      <c r="L694" s="11"/>
      <c r="M694" s="11"/>
      <c r="N694" s="11"/>
      <c r="O694" s="11"/>
      <c r="P694" s="11"/>
      <c r="Q694" s="32"/>
      <c r="R694" s="32"/>
      <c r="S694" s="11"/>
      <c r="T694" s="11"/>
      <c r="U694" s="32"/>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c r="BE694" s="11"/>
      <c r="BF694" s="11"/>
      <c r="BG694" s="11"/>
      <c r="BH694" s="11"/>
      <c r="BI694" s="11"/>
      <c r="BJ694" s="11"/>
      <c r="BK694" s="11"/>
      <c r="BL694" s="11"/>
      <c r="BM694" s="11"/>
      <c r="BN694" s="11"/>
    </row>
    <row r="695" ht="13.5" customHeight="1">
      <c r="A695" s="11"/>
      <c r="B695" s="11"/>
      <c r="C695" s="43"/>
      <c r="D695" s="11"/>
      <c r="E695" s="11"/>
      <c r="F695" s="11"/>
      <c r="G695" s="11"/>
      <c r="H695" s="11"/>
      <c r="I695" s="11"/>
      <c r="J695" s="11"/>
      <c r="K695" s="11"/>
      <c r="L695" s="11"/>
      <c r="M695" s="11"/>
      <c r="N695" s="11"/>
      <c r="O695" s="11"/>
      <c r="P695" s="11"/>
      <c r="Q695" s="32"/>
      <c r="R695" s="32"/>
      <c r="S695" s="11"/>
      <c r="T695" s="11"/>
      <c r="U695" s="32"/>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11"/>
      <c r="BE695" s="11"/>
      <c r="BF695" s="11"/>
      <c r="BG695" s="11"/>
      <c r="BH695" s="11"/>
      <c r="BI695" s="11"/>
      <c r="BJ695" s="11"/>
      <c r="BK695" s="11"/>
      <c r="BL695" s="11"/>
      <c r="BM695" s="11"/>
      <c r="BN695" s="11"/>
    </row>
    <row r="696" ht="13.5" customHeight="1">
      <c r="A696" s="11"/>
      <c r="B696" s="11"/>
      <c r="C696" s="43"/>
      <c r="D696" s="11"/>
      <c r="E696" s="11"/>
      <c r="F696" s="11"/>
      <c r="G696" s="11"/>
      <c r="H696" s="11"/>
      <c r="I696" s="11"/>
      <c r="J696" s="11"/>
      <c r="K696" s="11"/>
      <c r="L696" s="11"/>
      <c r="M696" s="11"/>
      <c r="N696" s="11"/>
      <c r="O696" s="11"/>
      <c r="P696" s="11"/>
      <c r="Q696" s="32"/>
      <c r="R696" s="32"/>
      <c r="S696" s="11"/>
      <c r="T696" s="11"/>
      <c r="U696" s="32"/>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c r="BE696" s="11"/>
      <c r="BF696" s="11"/>
      <c r="BG696" s="11"/>
      <c r="BH696" s="11"/>
      <c r="BI696" s="11"/>
      <c r="BJ696" s="11"/>
      <c r="BK696" s="11"/>
      <c r="BL696" s="11"/>
      <c r="BM696" s="11"/>
      <c r="BN696" s="11"/>
    </row>
    <row r="697" ht="13.5" customHeight="1">
      <c r="A697" s="11"/>
      <c r="B697" s="11"/>
      <c r="C697" s="43"/>
      <c r="D697" s="11"/>
      <c r="E697" s="11"/>
      <c r="F697" s="11"/>
      <c r="G697" s="11"/>
      <c r="H697" s="11"/>
      <c r="I697" s="11"/>
      <c r="J697" s="11"/>
      <c r="K697" s="11"/>
      <c r="L697" s="11"/>
      <c r="M697" s="11"/>
      <c r="N697" s="11"/>
      <c r="O697" s="11"/>
      <c r="P697" s="11"/>
      <c r="Q697" s="32"/>
      <c r="R697" s="32"/>
      <c r="S697" s="11"/>
      <c r="T697" s="11"/>
      <c r="U697" s="32"/>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c r="BE697" s="11"/>
      <c r="BF697" s="11"/>
      <c r="BG697" s="11"/>
      <c r="BH697" s="11"/>
      <c r="BI697" s="11"/>
      <c r="BJ697" s="11"/>
      <c r="BK697" s="11"/>
      <c r="BL697" s="11"/>
      <c r="BM697" s="11"/>
      <c r="BN697" s="11"/>
    </row>
    <row r="698" ht="13.5" customHeight="1">
      <c r="A698" s="11"/>
      <c r="B698" s="11"/>
      <c r="C698" s="43"/>
      <c r="D698" s="11"/>
      <c r="E698" s="11"/>
      <c r="F698" s="11"/>
      <c r="G698" s="11"/>
      <c r="H698" s="11"/>
      <c r="I698" s="11"/>
      <c r="J698" s="11"/>
      <c r="K698" s="11"/>
      <c r="L698" s="11"/>
      <c r="M698" s="11"/>
      <c r="N698" s="11"/>
      <c r="O698" s="11"/>
      <c r="P698" s="11"/>
      <c r="Q698" s="32"/>
      <c r="R698" s="32"/>
      <c r="S698" s="11"/>
      <c r="T698" s="11"/>
      <c r="U698" s="32"/>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c r="BE698" s="11"/>
      <c r="BF698" s="11"/>
      <c r="BG698" s="11"/>
      <c r="BH698" s="11"/>
      <c r="BI698" s="11"/>
      <c r="BJ698" s="11"/>
      <c r="BK698" s="11"/>
      <c r="BL698" s="11"/>
      <c r="BM698" s="11"/>
      <c r="BN698" s="11"/>
    </row>
    <row r="699" ht="13.5" customHeight="1">
      <c r="A699" s="11"/>
      <c r="B699" s="11"/>
      <c r="C699" s="43"/>
      <c r="D699" s="11"/>
      <c r="E699" s="11"/>
      <c r="F699" s="11"/>
      <c r="G699" s="11"/>
      <c r="H699" s="11"/>
      <c r="I699" s="11"/>
      <c r="J699" s="11"/>
      <c r="K699" s="11"/>
      <c r="L699" s="11"/>
      <c r="M699" s="11"/>
      <c r="N699" s="11"/>
      <c r="O699" s="11"/>
      <c r="P699" s="11"/>
      <c r="Q699" s="32"/>
      <c r="R699" s="32"/>
      <c r="S699" s="11"/>
      <c r="T699" s="11"/>
      <c r="U699" s="32"/>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c r="BE699" s="11"/>
      <c r="BF699" s="11"/>
      <c r="BG699" s="11"/>
      <c r="BH699" s="11"/>
      <c r="BI699" s="11"/>
      <c r="BJ699" s="11"/>
      <c r="BK699" s="11"/>
      <c r="BL699" s="11"/>
      <c r="BM699" s="11"/>
      <c r="BN699" s="11"/>
    </row>
    <row r="700" ht="13.5" customHeight="1">
      <c r="A700" s="11"/>
      <c r="B700" s="11"/>
      <c r="C700" s="43"/>
      <c r="D700" s="11"/>
      <c r="E700" s="11"/>
      <c r="F700" s="11"/>
      <c r="G700" s="11"/>
      <c r="H700" s="11"/>
      <c r="I700" s="11"/>
      <c r="J700" s="11"/>
      <c r="K700" s="11"/>
      <c r="L700" s="11"/>
      <c r="M700" s="11"/>
      <c r="N700" s="11"/>
      <c r="O700" s="11"/>
      <c r="P700" s="11"/>
      <c r="Q700" s="32"/>
      <c r="R700" s="32"/>
      <c r="S700" s="11"/>
      <c r="T700" s="11"/>
      <c r="U700" s="32"/>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c r="BE700" s="11"/>
      <c r="BF700" s="11"/>
      <c r="BG700" s="11"/>
      <c r="BH700" s="11"/>
      <c r="BI700" s="11"/>
      <c r="BJ700" s="11"/>
      <c r="BK700" s="11"/>
      <c r="BL700" s="11"/>
      <c r="BM700" s="11"/>
      <c r="BN700" s="11"/>
    </row>
    <row r="701" ht="13.5" customHeight="1">
      <c r="A701" s="11"/>
      <c r="B701" s="11"/>
      <c r="C701" s="43"/>
      <c r="D701" s="11"/>
      <c r="E701" s="11"/>
      <c r="F701" s="11"/>
      <c r="G701" s="11"/>
      <c r="H701" s="11"/>
      <c r="I701" s="11"/>
      <c r="J701" s="11"/>
      <c r="K701" s="11"/>
      <c r="L701" s="11"/>
      <c r="M701" s="11"/>
      <c r="N701" s="11"/>
      <c r="O701" s="11"/>
      <c r="P701" s="11"/>
      <c r="Q701" s="32"/>
      <c r="R701" s="32"/>
      <c r="S701" s="11"/>
      <c r="T701" s="11"/>
      <c r="U701" s="32"/>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c r="BE701" s="11"/>
      <c r="BF701" s="11"/>
      <c r="BG701" s="11"/>
      <c r="BH701" s="11"/>
      <c r="BI701" s="11"/>
      <c r="BJ701" s="11"/>
      <c r="BK701" s="11"/>
      <c r="BL701" s="11"/>
      <c r="BM701" s="11"/>
      <c r="BN701" s="11"/>
    </row>
    <row r="702" ht="13.5" customHeight="1">
      <c r="A702" s="11"/>
      <c r="B702" s="11"/>
      <c r="C702" s="43"/>
      <c r="D702" s="11"/>
      <c r="E702" s="11"/>
      <c r="F702" s="11"/>
      <c r="G702" s="11"/>
      <c r="H702" s="11"/>
      <c r="I702" s="11"/>
      <c r="J702" s="11"/>
      <c r="K702" s="11"/>
      <c r="L702" s="11"/>
      <c r="M702" s="11"/>
      <c r="N702" s="11"/>
      <c r="O702" s="11"/>
      <c r="P702" s="11"/>
      <c r="Q702" s="32"/>
      <c r="R702" s="32"/>
      <c r="S702" s="11"/>
      <c r="T702" s="11"/>
      <c r="U702" s="32"/>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c r="BE702" s="11"/>
      <c r="BF702" s="11"/>
      <c r="BG702" s="11"/>
      <c r="BH702" s="11"/>
      <c r="BI702" s="11"/>
      <c r="BJ702" s="11"/>
      <c r="BK702" s="11"/>
      <c r="BL702" s="11"/>
      <c r="BM702" s="11"/>
      <c r="BN702" s="11"/>
    </row>
    <row r="703" ht="13.5" customHeight="1">
      <c r="A703" s="11"/>
      <c r="B703" s="11"/>
      <c r="C703" s="43"/>
      <c r="D703" s="11"/>
      <c r="E703" s="11"/>
      <c r="F703" s="11"/>
      <c r="G703" s="11"/>
      <c r="H703" s="11"/>
      <c r="I703" s="11"/>
      <c r="J703" s="11"/>
      <c r="K703" s="11"/>
      <c r="L703" s="11"/>
      <c r="M703" s="11"/>
      <c r="N703" s="11"/>
      <c r="O703" s="11"/>
      <c r="P703" s="11"/>
      <c r="Q703" s="32"/>
      <c r="R703" s="32"/>
      <c r="S703" s="11"/>
      <c r="T703" s="11"/>
      <c r="U703" s="32"/>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11"/>
      <c r="BE703" s="11"/>
      <c r="BF703" s="11"/>
      <c r="BG703" s="11"/>
      <c r="BH703" s="11"/>
      <c r="BI703" s="11"/>
      <c r="BJ703" s="11"/>
      <c r="BK703" s="11"/>
      <c r="BL703" s="11"/>
      <c r="BM703" s="11"/>
      <c r="BN703" s="11"/>
    </row>
    <row r="704" ht="13.5" customHeight="1">
      <c r="A704" s="11"/>
      <c r="B704" s="11"/>
      <c r="C704" s="43"/>
      <c r="D704" s="11"/>
      <c r="E704" s="11"/>
      <c r="F704" s="11"/>
      <c r="G704" s="11"/>
      <c r="H704" s="11"/>
      <c r="I704" s="11"/>
      <c r="J704" s="11"/>
      <c r="K704" s="11"/>
      <c r="L704" s="11"/>
      <c r="M704" s="11"/>
      <c r="N704" s="11"/>
      <c r="O704" s="11"/>
      <c r="P704" s="11"/>
      <c r="Q704" s="32"/>
      <c r="R704" s="32"/>
      <c r="S704" s="11"/>
      <c r="T704" s="11"/>
      <c r="U704" s="32"/>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11"/>
      <c r="BE704" s="11"/>
      <c r="BF704" s="11"/>
      <c r="BG704" s="11"/>
      <c r="BH704" s="11"/>
      <c r="BI704" s="11"/>
      <c r="BJ704" s="11"/>
      <c r="BK704" s="11"/>
      <c r="BL704" s="11"/>
      <c r="BM704" s="11"/>
      <c r="BN704" s="11"/>
    </row>
    <row r="705" ht="13.5" customHeight="1">
      <c r="A705" s="11"/>
      <c r="B705" s="11"/>
      <c r="C705" s="43"/>
      <c r="D705" s="11"/>
      <c r="E705" s="11"/>
      <c r="F705" s="11"/>
      <c r="G705" s="11"/>
      <c r="H705" s="11"/>
      <c r="I705" s="11"/>
      <c r="J705" s="11"/>
      <c r="K705" s="11"/>
      <c r="L705" s="11"/>
      <c r="M705" s="11"/>
      <c r="N705" s="11"/>
      <c r="O705" s="11"/>
      <c r="P705" s="11"/>
      <c r="Q705" s="32"/>
      <c r="R705" s="32"/>
      <c r="S705" s="11"/>
      <c r="T705" s="11"/>
      <c r="U705" s="32"/>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c r="BC705" s="11"/>
      <c r="BD705" s="11"/>
      <c r="BE705" s="11"/>
      <c r="BF705" s="11"/>
      <c r="BG705" s="11"/>
      <c r="BH705" s="11"/>
      <c r="BI705" s="11"/>
      <c r="BJ705" s="11"/>
      <c r="BK705" s="11"/>
      <c r="BL705" s="11"/>
      <c r="BM705" s="11"/>
      <c r="BN705" s="11"/>
    </row>
    <row r="706" ht="13.5" customHeight="1">
      <c r="A706" s="11"/>
      <c r="B706" s="11"/>
      <c r="C706" s="43"/>
      <c r="D706" s="11"/>
      <c r="E706" s="11"/>
      <c r="F706" s="11"/>
      <c r="G706" s="11"/>
      <c r="H706" s="11"/>
      <c r="I706" s="11"/>
      <c r="J706" s="11"/>
      <c r="K706" s="11"/>
      <c r="L706" s="11"/>
      <c r="M706" s="11"/>
      <c r="N706" s="11"/>
      <c r="O706" s="11"/>
      <c r="P706" s="11"/>
      <c r="Q706" s="32"/>
      <c r="R706" s="32"/>
      <c r="S706" s="11"/>
      <c r="T706" s="11"/>
      <c r="U706" s="32"/>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11"/>
      <c r="BE706" s="11"/>
      <c r="BF706" s="11"/>
      <c r="BG706" s="11"/>
      <c r="BH706" s="11"/>
      <c r="BI706" s="11"/>
      <c r="BJ706" s="11"/>
      <c r="BK706" s="11"/>
      <c r="BL706" s="11"/>
      <c r="BM706" s="11"/>
      <c r="BN706" s="11"/>
    </row>
    <row r="707" ht="13.5" customHeight="1">
      <c r="A707" s="11"/>
      <c r="B707" s="11"/>
      <c r="C707" s="43"/>
      <c r="D707" s="11"/>
      <c r="E707" s="11"/>
      <c r="F707" s="11"/>
      <c r="G707" s="11"/>
      <c r="H707" s="11"/>
      <c r="I707" s="11"/>
      <c r="J707" s="11"/>
      <c r="K707" s="11"/>
      <c r="L707" s="11"/>
      <c r="M707" s="11"/>
      <c r="N707" s="11"/>
      <c r="O707" s="11"/>
      <c r="P707" s="11"/>
      <c r="Q707" s="32"/>
      <c r="R707" s="32"/>
      <c r="S707" s="11"/>
      <c r="T707" s="11"/>
      <c r="U707" s="32"/>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c r="BC707" s="11"/>
      <c r="BD707" s="11"/>
      <c r="BE707" s="11"/>
      <c r="BF707" s="11"/>
      <c r="BG707" s="11"/>
      <c r="BH707" s="11"/>
      <c r="BI707" s="11"/>
      <c r="BJ707" s="11"/>
      <c r="BK707" s="11"/>
      <c r="BL707" s="11"/>
      <c r="BM707" s="11"/>
      <c r="BN707" s="11"/>
    </row>
    <row r="708" ht="13.5" customHeight="1">
      <c r="A708" s="11"/>
      <c r="B708" s="11"/>
      <c r="C708" s="43"/>
      <c r="D708" s="11"/>
      <c r="E708" s="11"/>
      <c r="F708" s="11"/>
      <c r="G708" s="11"/>
      <c r="H708" s="11"/>
      <c r="I708" s="11"/>
      <c r="J708" s="11"/>
      <c r="K708" s="11"/>
      <c r="L708" s="11"/>
      <c r="M708" s="11"/>
      <c r="N708" s="11"/>
      <c r="O708" s="11"/>
      <c r="P708" s="11"/>
      <c r="Q708" s="32"/>
      <c r="R708" s="32"/>
      <c r="S708" s="11"/>
      <c r="T708" s="11"/>
      <c r="U708" s="32"/>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1"/>
      <c r="AY708" s="11"/>
      <c r="AZ708" s="11"/>
      <c r="BA708" s="11"/>
      <c r="BB708" s="11"/>
      <c r="BC708" s="11"/>
      <c r="BD708" s="11"/>
      <c r="BE708" s="11"/>
      <c r="BF708" s="11"/>
      <c r="BG708" s="11"/>
      <c r="BH708" s="11"/>
      <c r="BI708" s="11"/>
      <c r="BJ708" s="11"/>
      <c r="BK708" s="11"/>
      <c r="BL708" s="11"/>
      <c r="BM708" s="11"/>
      <c r="BN708" s="11"/>
    </row>
    <row r="709" ht="13.5" customHeight="1">
      <c r="A709" s="11"/>
      <c r="B709" s="11"/>
      <c r="C709" s="43"/>
      <c r="D709" s="11"/>
      <c r="E709" s="11"/>
      <c r="F709" s="11"/>
      <c r="G709" s="11"/>
      <c r="H709" s="11"/>
      <c r="I709" s="11"/>
      <c r="J709" s="11"/>
      <c r="K709" s="11"/>
      <c r="L709" s="11"/>
      <c r="M709" s="11"/>
      <c r="N709" s="11"/>
      <c r="O709" s="11"/>
      <c r="P709" s="11"/>
      <c r="Q709" s="32"/>
      <c r="R709" s="32"/>
      <c r="S709" s="11"/>
      <c r="T709" s="11"/>
      <c r="U709" s="32"/>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11"/>
      <c r="BE709" s="11"/>
      <c r="BF709" s="11"/>
      <c r="BG709" s="11"/>
      <c r="BH709" s="11"/>
      <c r="BI709" s="11"/>
      <c r="BJ709" s="11"/>
      <c r="BK709" s="11"/>
      <c r="BL709" s="11"/>
      <c r="BM709" s="11"/>
      <c r="BN709" s="11"/>
    </row>
    <row r="710" ht="13.5" customHeight="1">
      <c r="A710" s="11"/>
      <c r="B710" s="11"/>
      <c r="C710" s="43"/>
      <c r="D710" s="11"/>
      <c r="E710" s="11"/>
      <c r="F710" s="11"/>
      <c r="G710" s="11"/>
      <c r="H710" s="11"/>
      <c r="I710" s="11"/>
      <c r="J710" s="11"/>
      <c r="K710" s="11"/>
      <c r="L710" s="11"/>
      <c r="M710" s="11"/>
      <c r="N710" s="11"/>
      <c r="O710" s="11"/>
      <c r="P710" s="11"/>
      <c r="Q710" s="32"/>
      <c r="R710" s="32"/>
      <c r="S710" s="11"/>
      <c r="T710" s="11"/>
      <c r="U710" s="32"/>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11"/>
      <c r="BE710" s="11"/>
      <c r="BF710" s="11"/>
      <c r="BG710" s="11"/>
      <c r="BH710" s="11"/>
      <c r="BI710" s="11"/>
      <c r="BJ710" s="11"/>
      <c r="BK710" s="11"/>
      <c r="BL710" s="11"/>
      <c r="BM710" s="11"/>
      <c r="BN710" s="11"/>
    </row>
    <row r="711" ht="13.5" customHeight="1">
      <c r="A711" s="11"/>
      <c r="B711" s="11"/>
      <c r="C711" s="43"/>
      <c r="D711" s="11"/>
      <c r="E711" s="11"/>
      <c r="F711" s="11"/>
      <c r="G711" s="11"/>
      <c r="H711" s="11"/>
      <c r="I711" s="11"/>
      <c r="J711" s="11"/>
      <c r="K711" s="11"/>
      <c r="L711" s="11"/>
      <c r="M711" s="11"/>
      <c r="N711" s="11"/>
      <c r="O711" s="11"/>
      <c r="P711" s="11"/>
      <c r="Q711" s="32"/>
      <c r="R711" s="32"/>
      <c r="S711" s="11"/>
      <c r="T711" s="11"/>
      <c r="U711" s="32"/>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11"/>
      <c r="BE711" s="11"/>
      <c r="BF711" s="11"/>
      <c r="BG711" s="11"/>
      <c r="BH711" s="11"/>
      <c r="BI711" s="11"/>
      <c r="BJ711" s="11"/>
      <c r="BK711" s="11"/>
      <c r="BL711" s="11"/>
      <c r="BM711" s="11"/>
      <c r="BN711" s="11"/>
    </row>
    <row r="712" ht="13.5" customHeight="1">
      <c r="A712" s="11"/>
      <c r="B712" s="11"/>
      <c r="C712" s="43"/>
      <c r="D712" s="11"/>
      <c r="E712" s="11"/>
      <c r="F712" s="11"/>
      <c r="G712" s="11"/>
      <c r="H712" s="11"/>
      <c r="I712" s="11"/>
      <c r="J712" s="11"/>
      <c r="K712" s="11"/>
      <c r="L712" s="11"/>
      <c r="M712" s="11"/>
      <c r="N712" s="11"/>
      <c r="O712" s="11"/>
      <c r="P712" s="11"/>
      <c r="Q712" s="32"/>
      <c r="R712" s="32"/>
      <c r="S712" s="11"/>
      <c r="T712" s="11"/>
      <c r="U712" s="32"/>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11"/>
      <c r="BE712" s="11"/>
      <c r="BF712" s="11"/>
      <c r="BG712" s="11"/>
      <c r="BH712" s="11"/>
      <c r="BI712" s="11"/>
      <c r="BJ712" s="11"/>
      <c r="BK712" s="11"/>
      <c r="BL712" s="11"/>
      <c r="BM712" s="11"/>
      <c r="BN712" s="11"/>
    </row>
    <row r="713" ht="13.5" customHeight="1">
      <c r="A713" s="11"/>
      <c r="B713" s="11"/>
      <c r="C713" s="43"/>
      <c r="D713" s="11"/>
      <c r="E713" s="11"/>
      <c r="F713" s="11"/>
      <c r="G713" s="11"/>
      <c r="H713" s="11"/>
      <c r="I713" s="11"/>
      <c r="J713" s="11"/>
      <c r="K713" s="11"/>
      <c r="L713" s="11"/>
      <c r="M713" s="11"/>
      <c r="N713" s="11"/>
      <c r="O713" s="11"/>
      <c r="P713" s="11"/>
      <c r="Q713" s="32"/>
      <c r="R713" s="32"/>
      <c r="S713" s="11"/>
      <c r="T713" s="11"/>
      <c r="U713" s="32"/>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11"/>
      <c r="BE713" s="11"/>
      <c r="BF713" s="11"/>
      <c r="BG713" s="11"/>
      <c r="BH713" s="11"/>
      <c r="BI713" s="11"/>
      <c r="BJ713" s="11"/>
      <c r="BK713" s="11"/>
      <c r="BL713" s="11"/>
      <c r="BM713" s="11"/>
      <c r="BN713" s="11"/>
    </row>
    <row r="714" ht="13.5" customHeight="1">
      <c r="A714" s="11"/>
      <c r="B714" s="11"/>
      <c r="C714" s="43"/>
      <c r="D714" s="11"/>
      <c r="E714" s="11"/>
      <c r="F714" s="11"/>
      <c r="G714" s="11"/>
      <c r="H714" s="11"/>
      <c r="I714" s="11"/>
      <c r="J714" s="11"/>
      <c r="K714" s="11"/>
      <c r="L714" s="11"/>
      <c r="M714" s="11"/>
      <c r="N714" s="11"/>
      <c r="O714" s="11"/>
      <c r="P714" s="11"/>
      <c r="Q714" s="32"/>
      <c r="R714" s="32"/>
      <c r="S714" s="11"/>
      <c r="T714" s="11"/>
      <c r="U714" s="32"/>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1"/>
      <c r="AY714" s="11"/>
      <c r="AZ714" s="11"/>
      <c r="BA714" s="11"/>
      <c r="BB714" s="11"/>
      <c r="BC714" s="11"/>
      <c r="BD714" s="11"/>
      <c r="BE714" s="11"/>
      <c r="BF714" s="11"/>
      <c r="BG714" s="11"/>
      <c r="BH714" s="11"/>
      <c r="BI714" s="11"/>
      <c r="BJ714" s="11"/>
      <c r="BK714" s="11"/>
      <c r="BL714" s="11"/>
      <c r="BM714" s="11"/>
      <c r="BN714" s="11"/>
    </row>
    <row r="715" ht="13.5" customHeight="1">
      <c r="A715" s="11"/>
      <c r="B715" s="11"/>
      <c r="C715" s="43"/>
      <c r="D715" s="11"/>
      <c r="E715" s="11"/>
      <c r="F715" s="11"/>
      <c r="G715" s="11"/>
      <c r="H715" s="11"/>
      <c r="I715" s="11"/>
      <c r="J715" s="11"/>
      <c r="K715" s="11"/>
      <c r="L715" s="11"/>
      <c r="M715" s="11"/>
      <c r="N715" s="11"/>
      <c r="O715" s="11"/>
      <c r="P715" s="11"/>
      <c r="Q715" s="32"/>
      <c r="R715" s="32"/>
      <c r="S715" s="11"/>
      <c r="T715" s="11"/>
      <c r="U715" s="32"/>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11"/>
      <c r="BE715" s="11"/>
      <c r="BF715" s="11"/>
      <c r="BG715" s="11"/>
      <c r="BH715" s="11"/>
      <c r="BI715" s="11"/>
      <c r="BJ715" s="11"/>
      <c r="BK715" s="11"/>
      <c r="BL715" s="11"/>
      <c r="BM715" s="11"/>
      <c r="BN715" s="11"/>
    </row>
    <row r="716" ht="13.5" customHeight="1">
      <c r="A716" s="11"/>
      <c r="B716" s="11"/>
      <c r="C716" s="43"/>
      <c r="D716" s="11"/>
      <c r="E716" s="11"/>
      <c r="F716" s="11"/>
      <c r="G716" s="11"/>
      <c r="H716" s="11"/>
      <c r="I716" s="11"/>
      <c r="J716" s="11"/>
      <c r="K716" s="11"/>
      <c r="L716" s="11"/>
      <c r="M716" s="11"/>
      <c r="N716" s="11"/>
      <c r="O716" s="11"/>
      <c r="P716" s="11"/>
      <c r="Q716" s="32"/>
      <c r="R716" s="32"/>
      <c r="S716" s="11"/>
      <c r="T716" s="11"/>
      <c r="U716" s="32"/>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1"/>
      <c r="AY716" s="11"/>
      <c r="AZ716" s="11"/>
      <c r="BA716" s="11"/>
      <c r="BB716" s="11"/>
      <c r="BC716" s="11"/>
      <c r="BD716" s="11"/>
      <c r="BE716" s="11"/>
      <c r="BF716" s="11"/>
      <c r="BG716" s="11"/>
      <c r="BH716" s="11"/>
      <c r="BI716" s="11"/>
      <c r="BJ716" s="11"/>
      <c r="BK716" s="11"/>
      <c r="BL716" s="11"/>
      <c r="BM716" s="11"/>
      <c r="BN716" s="11"/>
    </row>
    <row r="717" ht="13.5" customHeight="1">
      <c r="A717" s="11"/>
      <c r="B717" s="11"/>
      <c r="C717" s="43"/>
      <c r="D717" s="11"/>
      <c r="E717" s="11"/>
      <c r="F717" s="11"/>
      <c r="G717" s="11"/>
      <c r="H717" s="11"/>
      <c r="I717" s="11"/>
      <c r="J717" s="11"/>
      <c r="K717" s="11"/>
      <c r="L717" s="11"/>
      <c r="M717" s="11"/>
      <c r="N717" s="11"/>
      <c r="O717" s="11"/>
      <c r="P717" s="11"/>
      <c r="Q717" s="32"/>
      <c r="R717" s="32"/>
      <c r="S717" s="11"/>
      <c r="T717" s="11"/>
      <c r="U717" s="32"/>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11"/>
      <c r="BE717" s="11"/>
      <c r="BF717" s="11"/>
      <c r="BG717" s="11"/>
      <c r="BH717" s="11"/>
      <c r="BI717" s="11"/>
      <c r="BJ717" s="11"/>
      <c r="BK717" s="11"/>
      <c r="BL717" s="11"/>
      <c r="BM717" s="11"/>
      <c r="BN717" s="11"/>
    </row>
    <row r="718" ht="13.5" customHeight="1">
      <c r="A718" s="11"/>
      <c r="B718" s="11"/>
      <c r="C718" s="43"/>
      <c r="D718" s="11"/>
      <c r="E718" s="11"/>
      <c r="F718" s="11"/>
      <c r="G718" s="11"/>
      <c r="H718" s="11"/>
      <c r="I718" s="11"/>
      <c r="J718" s="11"/>
      <c r="K718" s="11"/>
      <c r="L718" s="11"/>
      <c r="M718" s="11"/>
      <c r="N718" s="11"/>
      <c r="O718" s="11"/>
      <c r="P718" s="11"/>
      <c r="Q718" s="32"/>
      <c r="R718" s="32"/>
      <c r="S718" s="11"/>
      <c r="T718" s="11"/>
      <c r="U718" s="32"/>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11"/>
      <c r="BE718" s="11"/>
      <c r="BF718" s="11"/>
      <c r="BG718" s="11"/>
      <c r="BH718" s="11"/>
      <c r="BI718" s="11"/>
      <c r="BJ718" s="11"/>
      <c r="BK718" s="11"/>
      <c r="BL718" s="11"/>
      <c r="BM718" s="11"/>
      <c r="BN718" s="11"/>
    </row>
    <row r="719" ht="13.5" customHeight="1">
      <c r="A719" s="11"/>
      <c r="B719" s="11"/>
      <c r="C719" s="43"/>
      <c r="D719" s="11"/>
      <c r="E719" s="11"/>
      <c r="F719" s="11"/>
      <c r="G719" s="11"/>
      <c r="H719" s="11"/>
      <c r="I719" s="11"/>
      <c r="J719" s="11"/>
      <c r="K719" s="11"/>
      <c r="L719" s="11"/>
      <c r="M719" s="11"/>
      <c r="N719" s="11"/>
      <c r="O719" s="11"/>
      <c r="P719" s="11"/>
      <c r="Q719" s="32"/>
      <c r="R719" s="32"/>
      <c r="S719" s="11"/>
      <c r="T719" s="11"/>
      <c r="U719" s="32"/>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c r="BC719" s="11"/>
      <c r="BD719" s="11"/>
      <c r="BE719" s="11"/>
      <c r="BF719" s="11"/>
      <c r="BG719" s="11"/>
      <c r="BH719" s="11"/>
      <c r="BI719" s="11"/>
      <c r="BJ719" s="11"/>
      <c r="BK719" s="11"/>
      <c r="BL719" s="11"/>
      <c r="BM719" s="11"/>
      <c r="BN719" s="11"/>
    </row>
    <row r="720" ht="13.5" customHeight="1">
      <c r="A720" s="11"/>
      <c r="B720" s="11"/>
      <c r="C720" s="43"/>
      <c r="D720" s="11"/>
      <c r="E720" s="11"/>
      <c r="F720" s="11"/>
      <c r="G720" s="11"/>
      <c r="H720" s="11"/>
      <c r="I720" s="11"/>
      <c r="J720" s="11"/>
      <c r="K720" s="11"/>
      <c r="L720" s="11"/>
      <c r="M720" s="11"/>
      <c r="N720" s="11"/>
      <c r="O720" s="11"/>
      <c r="P720" s="11"/>
      <c r="Q720" s="32"/>
      <c r="R720" s="32"/>
      <c r="S720" s="11"/>
      <c r="T720" s="11"/>
      <c r="U720" s="32"/>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c r="BA720" s="11"/>
      <c r="BB720" s="11"/>
      <c r="BC720" s="11"/>
      <c r="BD720" s="11"/>
      <c r="BE720" s="11"/>
      <c r="BF720" s="11"/>
      <c r="BG720" s="11"/>
      <c r="BH720" s="11"/>
      <c r="BI720" s="11"/>
      <c r="BJ720" s="11"/>
      <c r="BK720" s="11"/>
      <c r="BL720" s="11"/>
      <c r="BM720" s="11"/>
      <c r="BN720" s="11"/>
    </row>
    <row r="721" ht="13.5" customHeight="1">
      <c r="A721" s="11"/>
      <c r="B721" s="11"/>
      <c r="C721" s="43"/>
      <c r="D721" s="11"/>
      <c r="E721" s="11"/>
      <c r="F721" s="11"/>
      <c r="G721" s="11"/>
      <c r="H721" s="11"/>
      <c r="I721" s="11"/>
      <c r="J721" s="11"/>
      <c r="K721" s="11"/>
      <c r="L721" s="11"/>
      <c r="M721" s="11"/>
      <c r="N721" s="11"/>
      <c r="O721" s="11"/>
      <c r="P721" s="11"/>
      <c r="Q721" s="32"/>
      <c r="R721" s="32"/>
      <c r="S721" s="11"/>
      <c r="T721" s="11"/>
      <c r="U721" s="32"/>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c r="BC721" s="11"/>
      <c r="BD721" s="11"/>
      <c r="BE721" s="11"/>
      <c r="BF721" s="11"/>
      <c r="BG721" s="11"/>
      <c r="BH721" s="11"/>
      <c r="BI721" s="11"/>
      <c r="BJ721" s="11"/>
      <c r="BK721" s="11"/>
      <c r="BL721" s="11"/>
      <c r="BM721" s="11"/>
      <c r="BN721" s="11"/>
    </row>
    <row r="722" ht="13.5" customHeight="1">
      <c r="A722" s="11"/>
      <c r="B722" s="11"/>
      <c r="C722" s="43"/>
      <c r="D722" s="11"/>
      <c r="E722" s="11"/>
      <c r="F722" s="11"/>
      <c r="G722" s="11"/>
      <c r="H722" s="11"/>
      <c r="I722" s="11"/>
      <c r="J722" s="11"/>
      <c r="K722" s="11"/>
      <c r="L722" s="11"/>
      <c r="M722" s="11"/>
      <c r="N722" s="11"/>
      <c r="O722" s="11"/>
      <c r="P722" s="11"/>
      <c r="Q722" s="32"/>
      <c r="R722" s="32"/>
      <c r="S722" s="11"/>
      <c r="T722" s="11"/>
      <c r="U722" s="32"/>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c r="BA722" s="11"/>
      <c r="BB722" s="11"/>
      <c r="BC722" s="11"/>
      <c r="BD722" s="11"/>
      <c r="BE722" s="11"/>
      <c r="BF722" s="11"/>
      <c r="BG722" s="11"/>
      <c r="BH722" s="11"/>
      <c r="BI722" s="11"/>
      <c r="BJ722" s="11"/>
      <c r="BK722" s="11"/>
      <c r="BL722" s="11"/>
      <c r="BM722" s="11"/>
      <c r="BN722" s="11"/>
    </row>
    <row r="723" ht="13.5" customHeight="1">
      <c r="A723" s="11"/>
      <c r="B723" s="11"/>
      <c r="C723" s="43"/>
      <c r="D723" s="11"/>
      <c r="E723" s="11"/>
      <c r="F723" s="11"/>
      <c r="G723" s="11"/>
      <c r="H723" s="11"/>
      <c r="I723" s="11"/>
      <c r="J723" s="11"/>
      <c r="K723" s="11"/>
      <c r="L723" s="11"/>
      <c r="M723" s="11"/>
      <c r="N723" s="11"/>
      <c r="O723" s="11"/>
      <c r="P723" s="11"/>
      <c r="Q723" s="32"/>
      <c r="R723" s="32"/>
      <c r="S723" s="11"/>
      <c r="T723" s="11"/>
      <c r="U723" s="32"/>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c r="BA723" s="11"/>
      <c r="BB723" s="11"/>
      <c r="BC723" s="11"/>
      <c r="BD723" s="11"/>
      <c r="BE723" s="11"/>
      <c r="BF723" s="11"/>
      <c r="BG723" s="11"/>
      <c r="BH723" s="11"/>
      <c r="BI723" s="11"/>
      <c r="BJ723" s="11"/>
      <c r="BK723" s="11"/>
      <c r="BL723" s="11"/>
      <c r="BM723" s="11"/>
      <c r="BN723" s="11"/>
    </row>
    <row r="724" ht="13.5" customHeight="1">
      <c r="A724" s="11"/>
      <c r="B724" s="11"/>
      <c r="C724" s="43"/>
      <c r="D724" s="11"/>
      <c r="E724" s="11"/>
      <c r="F724" s="11"/>
      <c r="G724" s="11"/>
      <c r="H724" s="11"/>
      <c r="I724" s="11"/>
      <c r="J724" s="11"/>
      <c r="K724" s="11"/>
      <c r="L724" s="11"/>
      <c r="M724" s="11"/>
      <c r="N724" s="11"/>
      <c r="O724" s="11"/>
      <c r="P724" s="11"/>
      <c r="Q724" s="32"/>
      <c r="R724" s="32"/>
      <c r="S724" s="11"/>
      <c r="T724" s="11"/>
      <c r="U724" s="32"/>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c r="BA724" s="11"/>
      <c r="BB724" s="11"/>
      <c r="BC724" s="11"/>
      <c r="BD724" s="11"/>
      <c r="BE724" s="11"/>
      <c r="BF724" s="11"/>
      <c r="BG724" s="11"/>
      <c r="BH724" s="11"/>
      <c r="BI724" s="11"/>
      <c r="BJ724" s="11"/>
      <c r="BK724" s="11"/>
      <c r="BL724" s="11"/>
      <c r="BM724" s="11"/>
      <c r="BN724" s="11"/>
    </row>
    <row r="725" ht="13.5" customHeight="1">
      <c r="A725" s="11"/>
      <c r="B725" s="11"/>
      <c r="C725" s="43"/>
      <c r="D725" s="11"/>
      <c r="E725" s="11"/>
      <c r="F725" s="11"/>
      <c r="G725" s="11"/>
      <c r="H725" s="11"/>
      <c r="I725" s="11"/>
      <c r="J725" s="11"/>
      <c r="K725" s="11"/>
      <c r="L725" s="11"/>
      <c r="M725" s="11"/>
      <c r="N725" s="11"/>
      <c r="O725" s="11"/>
      <c r="P725" s="11"/>
      <c r="Q725" s="32"/>
      <c r="R725" s="32"/>
      <c r="S725" s="11"/>
      <c r="T725" s="11"/>
      <c r="U725" s="32"/>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c r="BC725" s="11"/>
      <c r="BD725" s="11"/>
      <c r="BE725" s="11"/>
      <c r="BF725" s="11"/>
      <c r="BG725" s="11"/>
      <c r="BH725" s="11"/>
      <c r="BI725" s="11"/>
      <c r="BJ725" s="11"/>
      <c r="BK725" s="11"/>
      <c r="BL725" s="11"/>
      <c r="BM725" s="11"/>
      <c r="BN725" s="11"/>
    </row>
    <row r="726" ht="13.5" customHeight="1">
      <c r="A726" s="11"/>
      <c r="B726" s="11"/>
      <c r="C726" s="43"/>
      <c r="D726" s="11"/>
      <c r="E726" s="11"/>
      <c r="F726" s="11"/>
      <c r="G726" s="11"/>
      <c r="H726" s="11"/>
      <c r="I726" s="11"/>
      <c r="J726" s="11"/>
      <c r="K726" s="11"/>
      <c r="L726" s="11"/>
      <c r="M726" s="11"/>
      <c r="N726" s="11"/>
      <c r="O726" s="11"/>
      <c r="P726" s="11"/>
      <c r="Q726" s="32"/>
      <c r="R726" s="32"/>
      <c r="S726" s="11"/>
      <c r="T726" s="11"/>
      <c r="U726" s="32"/>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11"/>
      <c r="BE726" s="11"/>
      <c r="BF726" s="11"/>
      <c r="BG726" s="11"/>
      <c r="BH726" s="11"/>
      <c r="BI726" s="11"/>
      <c r="BJ726" s="11"/>
      <c r="BK726" s="11"/>
      <c r="BL726" s="11"/>
      <c r="BM726" s="11"/>
      <c r="BN726" s="11"/>
    </row>
    <row r="727" ht="13.5" customHeight="1">
      <c r="A727" s="11"/>
      <c r="B727" s="11"/>
      <c r="C727" s="43"/>
      <c r="D727" s="11"/>
      <c r="E727" s="11"/>
      <c r="F727" s="11"/>
      <c r="G727" s="11"/>
      <c r="H727" s="11"/>
      <c r="I727" s="11"/>
      <c r="J727" s="11"/>
      <c r="K727" s="11"/>
      <c r="L727" s="11"/>
      <c r="M727" s="11"/>
      <c r="N727" s="11"/>
      <c r="O727" s="11"/>
      <c r="P727" s="11"/>
      <c r="Q727" s="32"/>
      <c r="R727" s="32"/>
      <c r="S727" s="11"/>
      <c r="T727" s="11"/>
      <c r="U727" s="32"/>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c r="BE727" s="11"/>
      <c r="BF727" s="11"/>
      <c r="BG727" s="11"/>
      <c r="BH727" s="11"/>
      <c r="BI727" s="11"/>
      <c r="BJ727" s="11"/>
      <c r="BK727" s="11"/>
      <c r="BL727" s="11"/>
      <c r="BM727" s="11"/>
      <c r="BN727" s="11"/>
    </row>
    <row r="728" ht="13.5" customHeight="1">
      <c r="A728" s="11"/>
      <c r="B728" s="11"/>
      <c r="C728" s="43"/>
      <c r="D728" s="11"/>
      <c r="E728" s="11"/>
      <c r="F728" s="11"/>
      <c r="G728" s="11"/>
      <c r="H728" s="11"/>
      <c r="I728" s="11"/>
      <c r="J728" s="11"/>
      <c r="K728" s="11"/>
      <c r="L728" s="11"/>
      <c r="M728" s="11"/>
      <c r="N728" s="11"/>
      <c r="O728" s="11"/>
      <c r="P728" s="11"/>
      <c r="Q728" s="32"/>
      <c r="R728" s="32"/>
      <c r="S728" s="11"/>
      <c r="T728" s="11"/>
      <c r="U728" s="32"/>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11"/>
      <c r="BE728" s="11"/>
      <c r="BF728" s="11"/>
      <c r="BG728" s="11"/>
      <c r="BH728" s="11"/>
      <c r="BI728" s="11"/>
      <c r="BJ728" s="11"/>
      <c r="BK728" s="11"/>
      <c r="BL728" s="11"/>
      <c r="BM728" s="11"/>
      <c r="BN728" s="11"/>
    </row>
    <row r="729" ht="13.5" customHeight="1">
      <c r="A729" s="11"/>
      <c r="B729" s="11"/>
      <c r="C729" s="43"/>
      <c r="D729" s="11"/>
      <c r="E729" s="11"/>
      <c r="F729" s="11"/>
      <c r="G729" s="11"/>
      <c r="H729" s="11"/>
      <c r="I729" s="11"/>
      <c r="J729" s="11"/>
      <c r="K729" s="11"/>
      <c r="L729" s="11"/>
      <c r="M729" s="11"/>
      <c r="N729" s="11"/>
      <c r="O729" s="11"/>
      <c r="P729" s="11"/>
      <c r="Q729" s="32"/>
      <c r="R729" s="32"/>
      <c r="S729" s="11"/>
      <c r="T729" s="11"/>
      <c r="U729" s="32"/>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c r="BC729" s="11"/>
      <c r="BD729" s="11"/>
      <c r="BE729" s="11"/>
      <c r="BF729" s="11"/>
      <c r="BG729" s="11"/>
      <c r="BH729" s="11"/>
      <c r="BI729" s="11"/>
      <c r="BJ729" s="11"/>
      <c r="BK729" s="11"/>
      <c r="BL729" s="11"/>
      <c r="BM729" s="11"/>
      <c r="BN729" s="11"/>
    </row>
    <row r="730" ht="13.5" customHeight="1">
      <c r="A730" s="11"/>
      <c r="B730" s="11"/>
      <c r="C730" s="43"/>
      <c r="D730" s="11"/>
      <c r="E730" s="11"/>
      <c r="F730" s="11"/>
      <c r="G730" s="11"/>
      <c r="H730" s="11"/>
      <c r="I730" s="11"/>
      <c r="J730" s="11"/>
      <c r="K730" s="11"/>
      <c r="L730" s="11"/>
      <c r="M730" s="11"/>
      <c r="N730" s="11"/>
      <c r="O730" s="11"/>
      <c r="P730" s="11"/>
      <c r="Q730" s="32"/>
      <c r="R730" s="32"/>
      <c r="S730" s="11"/>
      <c r="T730" s="11"/>
      <c r="U730" s="32"/>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11"/>
      <c r="BE730" s="11"/>
      <c r="BF730" s="11"/>
      <c r="BG730" s="11"/>
      <c r="BH730" s="11"/>
      <c r="BI730" s="11"/>
      <c r="BJ730" s="11"/>
      <c r="BK730" s="11"/>
      <c r="BL730" s="11"/>
      <c r="BM730" s="11"/>
      <c r="BN730" s="11"/>
    </row>
    <row r="731" ht="13.5" customHeight="1">
      <c r="A731" s="11"/>
      <c r="B731" s="11"/>
      <c r="C731" s="43"/>
      <c r="D731" s="11"/>
      <c r="E731" s="11"/>
      <c r="F731" s="11"/>
      <c r="G731" s="11"/>
      <c r="H731" s="11"/>
      <c r="I731" s="11"/>
      <c r="J731" s="11"/>
      <c r="K731" s="11"/>
      <c r="L731" s="11"/>
      <c r="M731" s="11"/>
      <c r="N731" s="11"/>
      <c r="O731" s="11"/>
      <c r="P731" s="11"/>
      <c r="Q731" s="32"/>
      <c r="R731" s="32"/>
      <c r="S731" s="11"/>
      <c r="T731" s="11"/>
      <c r="U731" s="32"/>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c r="BC731" s="11"/>
      <c r="BD731" s="11"/>
      <c r="BE731" s="11"/>
      <c r="BF731" s="11"/>
      <c r="BG731" s="11"/>
      <c r="BH731" s="11"/>
      <c r="BI731" s="11"/>
      <c r="BJ731" s="11"/>
      <c r="BK731" s="11"/>
      <c r="BL731" s="11"/>
      <c r="BM731" s="11"/>
      <c r="BN731" s="11"/>
    </row>
    <row r="732" ht="13.5" customHeight="1">
      <c r="A732" s="11"/>
      <c r="B732" s="11"/>
      <c r="C732" s="43"/>
      <c r="D732" s="11"/>
      <c r="E732" s="11"/>
      <c r="F732" s="11"/>
      <c r="G732" s="11"/>
      <c r="H732" s="11"/>
      <c r="I732" s="11"/>
      <c r="J732" s="11"/>
      <c r="K732" s="11"/>
      <c r="L732" s="11"/>
      <c r="M732" s="11"/>
      <c r="N732" s="11"/>
      <c r="O732" s="11"/>
      <c r="P732" s="11"/>
      <c r="Q732" s="32"/>
      <c r="R732" s="32"/>
      <c r="S732" s="11"/>
      <c r="T732" s="11"/>
      <c r="U732" s="32"/>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11"/>
      <c r="BE732" s="11"/>
      <c r="BF732" s="11"/>
      <c r="BG732" s="11"/>
      <c r="BH732" s="11"/>
      <c r="BI732" s="11"/>
      <c r="BJ732" s="11"/>
      <c r="BK732" s="11"/>
      <c r="BL732" s="11"/>
      <c r="BM732" s="11"/>
      <c r="BN732" s="11"/>
    </row>
    <row r="733" ht="13.5" customHeight="1">
      <c r="A733" s="11"/>
      <c r="B733" s="11"/>
      <c r="C733" s="43"/>
      <c r="D733" s="11"/>
      <c r="E733" s="11"/>
      <c r="F733" s="11"/>
      <c r="G733" s="11"/>
      <c r="H733" s="11"/>
      <c r="I733" s="11"/>
      <c r="J733" s="11"/>
      <c r="K733" s="11"/>
      <c r="L733" s="11"/>
      <c r="M733" s="11"/>
      <c r="N733" s="11"/>
      <c r="O733" s="11"/>
      <c r="P733" s="11"/>
      <c r="Q733" s="32"/>
      <c r="R733" s="32"/>
      <c r="S733" s="11"/>
      <c r="T733" s="11"/>
      <c r="U733" s="32"/>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c r="BC733" s="11"/>
      <c r="BD733" s="11"/>
      <c r="BE733" s="11"/>
      <c r="BF733" s="11"/>
      <c r="BG733" s="11"/>
      <c r="BH733" s="11"/>
      <c r="BI733" s="11"/>
      <c r="BJ733" s="11"/>
      <c r="BK733" s="11"/>
      <c r="BL733" s="11"/>
      <c r="BM733" s="11"/>
      <c r="BN733" s="11"/>
    </row>
    <row r="734" ht="13.5" customHeight="1">
      <c r="A734" s="11"/>
      <c r="B734" s="11"/>
      <c r="C734" s="43"/>
      <c r="D734" s="11"/>
      <c r="E734" s="11"/>
      <c r="F734" s="11"/>
      <c r="G734" s="11"/>
      <c r="H734" s="11"/>
      <c r="I734" s="11"/>
      <c r="J734" s="11"/>
      <c r="K734" s="11"/>
      <c r="L734" s="11"/>
      <c r="M734" s="11"/>
      <c r="N734" s="11"/>
      <c r="O734" s="11"/>
      <c r="P734" s="11"/>
      <c r="Q734" s="32"/>
      <c r="R734" s="32"/>
      <c r="S734" s="11"/>
      <c r="T734" s="11"/>
      <c r="U734" s="32"/>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11"/>
      <c r="BE734" s="11"/>
      <c r="BF734" s="11"/>
      <c r="BG734" s="11"/>
      <c r="BH734" s="11"/>
      <c r="BI734" s="11"/>
      <c r="BJ734" s="11"/>
      <c r="BK734" s="11"/>
      <c r="BL734" s="11"/>
      <c r="BM734" s="11"/>
      <c r="BN734" s="11"/>
    </row>
    <row r="735" ht="13.5" customHeight="1">
      <c r="A735" s="11"/>
      <c r="B735" s="11"/>
      <c r="C735" s="43"/>
      <c r="D735" s="11"/>
      <c r="E735" s="11"/>
      <c r="F735" s="11"/>
      <c r="G735" s="11"/>
      <c r="H735" s="11"/>
      <c r="I735" s="11"/>
      <c r="J735" s="11"/>
      <c r="K735" s="11"/>
      <c r="L735" s="11"/>
      <c r="M735" s="11"/>
      <c r="N735" s="11"/>
      <c r="O735" s="11"/>
      <c r="P735" s="11"/>
      <c r="Q735" s="32"/>
      <c r="R735" s="32"/>
      <c r="S735" s="11"/>
      <c r="T735" s="11"/>
      <c r="U735" s="32"/>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c r="BC735" s="11"/>
      <c r="BD735" s="11"/>
      <c r="BE735" s="11"/>
      <c r="BF735" s="11"/>
      <c r="BG735" s="11"/>
      <c r="BH735" s="11"/>
      <c r="BI735" s="11"/>
      <c r="BJ735" s="11"/>
      <c r="BK735" s="11"/>
      <c r="BL735" s="11"/>
      <c r="BM735" s="11"/>
      <c r="BN735" s="11"/>
    </row>
    <row r="736" ht="13.5" customHeight="1">
      <c r="A736" s="11"/>
      <c r="B736" s="11"/>
      <c r="C736" s="43"/>
      <c r="D736" s="11"/>
      <c r="E736" s="11"/>
      <c r="F736" s="11"/>
      <c r="G736" s="11"/>
      <c r="H736" s="11"/>
      <c r="I736" s="11"/>
      <c r="J736" s="11"/>
      <c r="K736" s="11"/>
      <c r="L736" s="11"/>
      <c r="M736" s="11"/>
      <c r="N736" s="11"/>
      <c r="O736" s="11"/>
      <c r="P736" s="11"/>
      <c r="Q736" s="32"/>
      <c r="R736" s="32"/>
      <c r="S736" s="11"/>
      <c r="T736" s="11"/>
      <c r="U736" s="32"/>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11"/>
      <c r="BE736" s="11"/>
      <c r="BF736" s="11"/>
      <c r="BG736" s="11"/>
      <c r="BH736" s="11"/>
      <c r="BI736" s="11"/>
      <c r="BJ736" s="11"/>
      <c r="BK736" s="11"/>
      <c r="BL736" s="11"/>
      <c r="BM736" s="11"/>
      <c r="BN736" s="11"/>
    </row>
    <row r="737" ht="13.5" customHeight="1">
      <c r="A737" s="11"/>
      <c r="B737" s="11"/>
      <c r="C737" s="43"/>
      <c r="D737" s="11"/>
      <c r="E737" s="11"/>
      <c r="F737" s="11"/>
      <c r="G737" s="11"/>
      <c r="H737" s="11"/>
      <c r="I737" s="11"/>
      <c r="J737" s="11"/>
      <c r="K737" s="11"/>
      <c r="L737" s="11"/>
      <c r="M737" s="11"/>
      <c r="N737" s="11"/>
      <c r="O737" s="11"/>
      <c r="P737" s="11"/>
      <c r="Q737" s="32"/>
      <c r="R737" s="32"/>
      <c r="S737" s="11"/>
      <c r="T737" s="11"/>
      <c r="U737" s="32"/>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c r="BC737" s="11"/>
      <c r="BD737" s="11"/>
      <c r="BE737" s="11"/>
      <c r="BF737" s="11"/>
      <c r="BG737" s="11"/>
      <c r="BH737" s="11"/>
      <c r="BI737" s="11"/>
      <c r="BJ737" s="11"/>
      <c r="BK737" s="11"/>
      <c r="BL737" s="11"/>
      <c r="BM737" s="11"/>
      <c r="BN737" s="11"/>
    </row>
    <row r="738" ht="13.5" customHeight="1">
      <c r="A738" s="11"/>
      <c r="B738" s="11"/>
      <c r="C738" s="43"/>
      <c r="D738" s="11"/>
      <c r="E738" s="11"/>
      <c r="F738" s="11"/>
      <c r="G738" s="11"/>
      <c r="H738" s="11"/>
      <c r="I738" s="11"/>
      <c r="J738" s="11"/>
      <c r="K738" s="11"/>
      <c r="L738" s="11"/>
      <c r="M738" s="11"/>
      <c r="N738" s="11"/>
      <c r="O738" s="11"/>
      <c r="P738" s="11"/>
      <c r="Q738" s="32"/>
      <c r="R738" s="32"/>
      <c r="S738" s="11"/>
      <c r="T738" s="11"/>
      <c r="U738" s="32"/>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11"/>
      <c r="BE738" s="11"/>
      <c r="BF738" s="11"/>
      <c r="BG738" s="11"/>
      <c r="BH738" s="11"/>
      <c r="BI738" s="11"/>
      <c r="BJ738" s="11"/>
      <c r="BK738" s="11"/>
      <c r="BL738" s="11"/>
      <c r="BM738" s="11"/>
      <c r="BN738" s="11"/>
    </row>
    <row r="739" ht="13.5" customHeight="1">
      <c r="A739" s="11"/>
      <c r="B739" s="11"/>
      <c r="C739" s="43"/>
      <c r="D739" s="11"/>
      <c r="E739" s="11"/>
      <c r="F739" s="11"/>
      <c r="G739" s="11"/>
      <c r="H739" s="11"/>
      <c r="I739" s="11"/>
      <c r="J739" s="11"/>
      <c r="K739" s="11"/>
      <c r="L739" s="11"/>
      <c r="M739" s="11"/>
      <c r="N739" s="11"/>
      <c r="O739" s="11"/>
      <c r="P739" s="11"/>
      <c r="Q739" s="32"/>
      <c r="R739" s="32"/>
      <c r="S739" s="11"/>
      <c r="T739" s="11"/>
      <c r="U739" s="32"/>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c r="BC739" s="11"/>
      <c r="BD739" s="11"/>
      <c r="BE739" s="11"/>
      <c r="BF739" s="11"/>
      <c r="BG739" s="11"/>
      <c r="BH739" s="11"/>
      <c r="BI739" s="11"/>
      <c r="BJ739" s="11"/>
      <c r="BK739" s="11"/>
      <c r="BL739" s="11"/>
      <c r="BM739" s="11"/>
      <c r="BN739" s="11"/>
    </row>
    <row r="740" ht="13.5" customHeight="1">
      <c r="A740" s="11"/>
      <c r="B740" s="11"/>
      <c r="C740" s="43"/>
      <c r="D740" s="11"/>
      <c r="E740" s="11"/>
      <c r="F740" s="11"/>
      <c r="G740" s="11"/>
      <c r="H740" s="11"/>
      <c r="I740" s="11"/>
      <c r="J740" s="11"/>
      <c r="K740" s="11"/>
      <c r="L740" s="11"/>
      <c r="M740" s="11"/>
      <c r="N740" s="11"/>
      <c r="O740" s="11"/>
      <c r="P740" s="11"/>
      <c r="Q740" s="32"/>
      <c r="R740" s="32"/>
      <c r="S740" s="11"/>
      <c r="T740" s="11"/>
      <c r="U740" s="32"/>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11"/>
      <c r="BE740" s="11"/>
      <c r="BF740" s="11"/>
      <c r="BG740" s="11"/>
      <c r="BH740" s="11"/>
      <c r="BI740" s="11"/>
      <c r="BJ740" s="11"/>
      <c r="BK740" s="11"/>
      <c r="BL740" s="11"/>
      <c r="BM740" s="11"/>
      <c r="BN740" s="11"/>
    </row>
    <row r="741" ht="13.5" customHeight="1">
      <c r="A741" s="11"/>
      <c r="B741" s="11"/>
      <c r="C741" s="43"/>
      <c r="D741" s="11"/>
      <c r="E741" s="11"/>
      <c r="F741" s="11"/>
      <c r="G741" s="11"/>
      <c r="H741" s="11"/>
      <c r="I741" s="11"/>
      <c r="J741" s="11"/>
      <c r="K741" s="11"/>
      <c r="L741" s="11"/>
      <c r="M741" s="11"/>
      <c r="N741" s="11"/>
      <c r="O741" s="11"/>
      <c r="P741" s="11"/>
      <c r="Q741" s="32"/>
      <c r="R741" s="32"/>
      <c r="S741" s="11"/>
      <c r="T741" s="11"/>
      <c r="U741" s="32"/>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11"/>
      <c r="BE741" s="11"/>
      <c r="BF741" s="11"/>
      <c r="BG741" s="11"/>
      <c r="BH741" s="11"/>
      <c r="BI741" s="11"/>
      <c r="BJ741" s="11"/>
      <c r="BK741" s="11"/>
      <c r="BL741" s="11"/>
      <c r="BM741" s="11"/>
      <c r="BN741" s="11"/>
    </row>
    <row r="742" ht="13.5" customHeight="1">
      <c r="A742" s="11"/>
      <c r="B742" s="11"/>
      <c r="C742" s="43"/>
      <c r="D742" s="11"/>
      <c r="E742" s="11"/>
      <c r="F742" s="11"/>
      <c r="G742" s="11"/>
      <c r="H742" s="11"/>
      <c r="I742" s="11"/>
      <c r="J742" s="11"/>
      <c r="K742" s="11"/>
      <c r="L742" s="11"/>
      <c r="M742" s="11"/>
      <c r="N742" s="11"/>
      <c r="O742" s="11"/>
      <c r="P742" s="11"/>
      <c r="Q742" s="32"/>
      <c r="R742" s="32"/>
      <c r="S742" s="11"/>
      <c r="T742" s="11"/>
      <c r="U742" s="32"/>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11"/>
      <c r="BE742" s="11"/>
      <c r="BF742" s="11"/>
      <c r="BG742" s="11"/>
      <c r="BH742" s="11"/>
      <c r="BI742" s="11"/>
      <c r="BJ742" s="11"/>
      <c r="BK742" s="11"/>
      <c r="BL742" s="11"/>
      <c r="BM742" s="11"/>
      <c r="BN742" s="11"/>
    </row>
    <row r="743" ht="13.5" customHeight="1">
      <c r="A743" s="11"/>
      <c r="B743" s="11"/>
      <c r="C743" s="43"/>
      <c r="D743" s="11"/>
      <c r="E743" s="11"/>
      <c r="F743" s="11"/>
      <c r="G743" s="11"/>
      <c r="H743" s="11"/>
      <c r="I743" s="11"/>
      <c r="J743" s="11"/>
      <c r="K743" s="11"/>
      <c r="L743" s="11"/>
      <c r="M743" s="11"/>
      <c r="N743" s="11"/>
      <c r="O743" s="11"/>
      <c r="P743" s="11"/>
      <c r="Q743" s="32"/>
      <c r="R743" s="32"/>
      <c r="S743" s="11"/>
      <c r="T743" s="11"/>
      <c r="U743" s="32"/>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11"/>
      <c r="BE743" s="11"/>
      <c r="BF743" s="11"/>
      <c r="BG743" s="11"/>
      <c r="BH743" s="11"/>
      <c r="BI743" s="11"/>
      <c r="BJ743" s="11"/>
      <c r="BK743" s="11"/>
      <c r="BL743" s="11"/>
      <c r="BM743" s="11"/>
      <c r="BN743" s="11"/>
    </row>
    <row r="744" ht="13.5" customHeight="1">
      <c r="A744" s="11"/>
      <c r="B744" s="11"/>
      <c r="C744" s="43"/>
      <c r="D744" s="11"/>
      <c r="E744" s="11"/>
      <c r="F744" s="11"/>
      <c r="G744" s="11"/>
      <c r="H744" s="11"/>
      <c r="I744" s="11"/>
      <c r="J744" s="11"/>
      <c r="K744" s="11"/>
      <c r="L744" s="11"/>
      <c r="M744" s="11"/>
      <c r="N744" s="11"/>
      <c r="O744" s="11"/>
      <c r="P744" s="11"/>
      <c r="Q744" s="32"/>
      <c r="R744" s="32"/>
      <c r="S744" s="11"/>
      <c r="T744" s="11"/>
      <c r="U744" s="32"/>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11"/>
      <c r="BE744" s="11"/>
      <c r="BF744" s="11"/>
      <c r="BG744" s="11"/>
      <c r="BH744" s="11"/>
      <c r="BI744" s="11"/>
      <c r="BJ744" s="11"/>
      <c r="BK744" s="11"/>
      <c r="BL744" s="11"/>
      <c r="BM744" s="11"/>
      <c r="BN744" s="11"/>
    </row>
    <row r="745" ht="13.5" customHeight="1">
      <c r="A745" s="11"/>
      <c r="B745" s="11"/>
      <c r="C745" s="43"/>
      <c r="D745" s="11"/>
      <c r="E745" s="11"/>
      <c r="F745" s="11"/>
      <c r="G745" s="11"/>
      <c r="H745" s="11"/>
      <c r="I745" s="11"/>
      <c r="J745" s="11"/>
      <c r="K745" s="11"/>
      <c r="L745" s="11"/>
      <c r="M745" s="11"/>
      <c r="N745" s="11"/>
      <c r="O745" s="11"/>
      <c r="P745" s="11"/>
      <c r="Q745" s="32"/>
      <c r="R745" s="32"/>
      <c r="S745" s="11"/>
      <c r="T745" s="11"/>
      <c r="U745" s="32"/>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11"/>
      <c r="BE745" s="11"/>
      <c r="BF745" s="11"/>
      <c r="BG745" s="11"/>
      <c r="BH745" s="11"/>
      <c r="BI745" s="11"/>
      <c r="BJ745" s="11"/>
      <c r="BK745" s="11"/>
      <c r="BL745" s="11"/>
      <c r="BM745" s="11"/>
      <c r="BN745" s="11"/>
    </row>
    <row r="746" ht="13.5" customHeight="1">
      <c r="A746" s="11"/>
      <c r="B746" s="11"/>
      <c r="C746" s="43"/>
      <c r="D746" s="11"/>
      <c r="E746" s="11"/>
      <c r="F746" s="11"/>
      <c r="G746" s="11"/>
      <c r="H746" s="11"/>
      <c r="I746" s="11"/>
      <c r="J746" s="11"/>
      <c r="K746" s="11"/>
      <c r="L746" s="11"/>
      <c r="M746" s="11"/>
      <c r="N746" s="11"/>
      <c r="O746" s="11"/>
      <c r="P746" s="11"/>
      <c r="Q746" s="32"/>
      <c r="R746" s="32"/>
      <c r="S746" s="11"/>
      <c r="T746" s="11"/>
      <c r="U746" s="32"/>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1"/>
      <c r="AY746" s="11"/>
      <c r="AZ746" s="11"/>
      <c r="BA746" s="11"/>
      <c r="BB746" s="11"/>
      <c r="BC746" s="11"/>
      <c r="BD746" s="11"/>
      <c r="BE746" s="11"/>
      <c r="BF746" s="11"/>
      <c r="BG746" s="11"/>
      <c r="BH746" s="11"/>
      <c r="BI746" s="11"/>
      <c r="BJ746" s="11"/>
      <c r="BK746" s="11"/>
      <c r="BL746" s="11"/>
      <c r="BM746" s="11"/>
      <c r="BN746" s="11"/>
    </row>
    <row r="747" ht="13.5" customHeight="1">
      <c r="A747" s="11"/>
      <c r="B747" s="11"/>
      <c r="C747" s="43"/>
      <c r="D747" s="11"/>
      <c r="E747" s="11"/>
      <c r="F747" s="11"/>
      <c r="G747" s="11"/>
      <c r="H747" s="11"/>
      <c r="I747" s="11"/>
      <c r="J747" s="11"/>
      <c r="K747" s="11"/>
      <c r="L747" s="11"/>
      <c r="M747" s="11"/>
      <c r="N747" s="11"/>
      <c r="O747" s="11"/>
      <c r="P747" s="11"/>
      <c r="Q747" s="32"/>
      <c r="R747" s="32"/>
      <c r="S747" s="11"/>
      <c r="T747" s="11"/>
      <c r="U747" s="32"/>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c r="BC747" s="11"/>
      <c r="BD747" s="11"/>
      <c r="BE747" s="11"/>
      <c r="BF747" s="11"/>
      <c r="BG747" s="11"/>
      <c r="BH747" s="11"/>
      <c r="BI747" s="11"/>
      <c r="BJ747" s="11"/>
      <c r="BK747" s="11"/>
      <c r="BL747" s="11"/>
      <c r="BM747" s="11"/>
      <c r="BN747" s="11"/>
    </row>
    <row r="748" ht="13.5" customHeight="1">
      <c r="A748" s="11"/>
      <c r="B748" s="11"/>
      <c r="C748" s="43"/>
      <c r="D748" s="11"/>
      <c r="E748" s="11"/>
      <c r="F748" s="11"/>
      <c r="G748" s="11"/>
      <c r="H748" s="11"/>
      <c r="I748" s="11"/>
      <c r="J748" s="11"/>
      <c r="K748" s="11"/>
      <c r="L748" s="11"/>
      <c r="M748" s="11"/>
      <c r="N748" s="11"/>
      <c r="O748" s="11"/>
      <c r="P748" s="11"/>
      <c r="Q748" s="32"/>
      <c r="R748" s="32"/>
      <c r="S748" s="11"/>
      <c r="T748" s="11"/>
      <c r="U748" s="32"/>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1"/>
      <c r="AY748" s="11"/>
      <c r="AZ748" s="11"/>
      <c r="BA748" s="11"/>
      <c r="BB748" s="11"/>
      <c r="BC748" s="11"/>
      <c r="BD748" s="11"/>
      <c r="BE748" s="11"/>
      <c r="BF748" s="11"/>
      <c r="BG748" s="11"/>
      <c r="BH748" s="11"/>
      <c r="BI748" s="11"/>
      <c r="BJ748" s="11"/>
      <c r="BK748" s="11"/>
      <c r="BL748" s="11"/>
      <c r="BM748" s="11"/>
      <c r="BN748" s="11"/>
    </row>
    <row r="749" ht="13.5" customHeight="1">
      <c r="A749" s="11"/>
      <c r="B749" s="11"/>
      <c r="C749" s="43"/>
      <c r="D749" s="11"/>
      <c r="E749" s="11"/>
      <c r="F749" s="11"/>
      <c r="G749" s="11"/>
      <c r="H749" s="11"/>
      <c r="I749" s="11"/>
      <c r="J749" s="11"/>
      <c r="K749" s="11"/>
      <c r="L749" s="11"/>
      <c r="M749" s="11"/>
      <c r="N749" s="11"/>
      <c r="O749" s="11"/>
      <c r="P749" s="11"/>
      <c r="Q749" s="32"/>
      <c r="R749" s="32"/>
      <c r="S749" s="11"/>
      <c r="T749" s="11"/>
      <c r="U749" s="32"/>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c r="BC749" s="11"/>
      <c r="BD749" s="11"/>
      <c r="BE749" s="11"/>
      <c r="BF749" s="11"/>
      <c r="BG749" s="11"/>
      <c r="BH749" s="11"/>
      <c r="BI749" s="11"/>
      <c r="BJ749" s="11"/>
      <c r="BK749" s="11"/>
      <c r="BL749" s="11"/>
      <c r="BM749" s="11"/>
      <c r="BN749" s="11"/>
    </row>
    <row r="750" ht="13.5" customHeight="1">
      <c r="A750" s="11"/>
      <c r="B750" s="11"/>
      <c r="C750" s="43"/>
      <c r="D750" s="11"/>
      <c r="E750" s="11"/>
      <c r="F750" s="11"/>
      <c r="G750" s="11"/>
      <c r="H750" s="11"/>
      <c r="I750" s="11"/>
      <c r="J750" s="11"/>
      <c r="K750" s="11"/>
      <c r="L750" s="11"/>
      <c r="M750" s="11"/>
      <c r="N750" s="11"/>
      <c r="O750" s="11"/>
      <c r="P750" s="11"/>
      <c r="Q750" s="32"/>
      <c r="R750" s="32"/>
      <c r="S750" s="11"/>
      <c r="T750" s="11"/>
      <c r="U750" s="32"/>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c r="BE750" s="11"/>
      <c r="BF750" s="11"/>
      <c r="BG750" s="11"/>
      <c r="BH750" s="11"/>
      <c r="BI750" s="11"/>
      <c r="BJ750" s="11"/>
      <c r="BK750" s="11"/>
      <c r="BL750" s="11"/>
      <c r="BM750" s="11"/>
      <c r="BN750" s="11"/>
    </row>
    <row r="751" ht="13.5" customHeight="1">
      <c r="A751" s="11"/>
      <c r="B751" s="11"/>
      <c r="C751" s="43"/>
      <c r="D751" s="11"/>
      <c r="E751" s="11"/>
      <c r="F751" s="11"/>
      <c r="G751" s="11"/>
      <c r="H751" s="11"/>
      <c r="I751" s="11"/>
      <c r="J751" s="11"/>
      <c r="K751" s="11"/>
      <c r="L751" s="11"/>
      <c r="M751" s="11"/>
      <c r="N751" s="11"/>
      <c r="O751" s="11"/>
      <c r="P751" s="11"/>
      <c r="Q751" s="32"/>
      <c r="R751" s="32"/>
      <c r="S751" s="11"/>
      <c r="T751" s="11"/>
      <c r="U751" s="32"/>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11"/>
      <c r="BE751" s="11"/>
      <c r="BF751" s="11"/>
      <c r="BG751" s="11"/>
      <c r="BH751" s="11"/>
      <c r="BI751" s="11"/>
      <c r="BJ751" s="11"/>
      <c r="BK751" s="11"/>
      <c r="BL751" s="11"/>
      <c r="BM751" s="11"/>
      <c r="BN751" s="11"/>
    </row>
    <row r="752" ht="13.5" customHeight="1">
      <c r="A752" s="11"/>
      <c r="B752" s="11"/>
      <c r="C752" s="43"/>
      <c r="D752" s="11"/>
      <c r="E752" s="11"/>
      <c r="F752" s="11"/>
      <c r="G752" s="11"/>
      <c r="H752" s="11"/>
      <c r="I752" s="11"/>
      <c r="J752" s="11"/>
      <c r="K752" s="11"/>
      <c r="L752" s="11"/>
      <c r="M752" s="11"/>
      <c r="N752" s="11"/>
      <c r="O752" s="11"/>
      <c r="P752" s="11"/>
      <c r="Q752" s="32"/>
      <c r="R752" s="32"/>
      <c r="S752" s="11"/>
      <c r="T752" s="11"/>
      <c r="U752" s="32"/>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11"/>
      <c r="BE752" s="11"/>
      <c r="BF752" s="11"/>
      <c r="BG752" s="11"/>
      <c r="BH752" s="11"/>
      <c r="BI752" s="11"/>
      <c r="BJ752" s="11"/>
      <c r="BK752" s="11"/>
      <c r="BL752" s="11"/>
      <c r="BM752" s="11"/>
      <c r="BN752" s="11"/>
    </row>
    <row r="753" ht="13.5" customHeight="1">
      <c r="A753" s="11"/>
      <c r="B753" s="11"/>
      <c r="C753" s="43"/>
      <c r="D753" s="11"/>
      <c r="E753" s="11"/>
      <c r="F753" s="11"/>
      <c r="G753" s="11"/>
      <c r="H753" s="11"/>
      <c r="I753" s="11"/>
      <c r="J753" s="11"/>
      <c r="K753" s="11"/>
      <c r="L753" s="11"/>
      <c r="M753" s="11"/>
      <c r="N753" s="11"/>
      <c r="O753" s="11"/>
      <c r="P753" s="11"/>
      <c r="Q753" s="32"/>
      <c r="R753" s="32"/>
      <c r="S753" s="11"/>
      <c r="T753" s="11"/>
      <c r="U753" s="32"/>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11"/>
      <c r="BE753" s="11"/>
      <c r="BF753" s="11"/>
      <c r="BG753" s="11"/>
      <c r="BH753" s="11"/>
      <c r="BI753" s="11"/>
      <c r="BJ753" s="11"/>
      <c r="BK753" s="11"/>
      <c r="BL753" s="11"/>
      <c r="BM753" s="11"/>
      <c r="BN753" s="11"/>
    </row>
    <row r="754" ht="13.5" customHeight="1">
      <c r="A754" s="11"/>
      <c r="B754" s="11"/>
      <c r="C754" s="43"/>
      <c r="D754" s="11"/>
      <c r="E754" s="11"/>
      <c r="F754" s="11"/>
      <c r="G754" s="11"/>
      <c r="H754" s="11"/>
      <c r="I754" s="11"/>
      <c r="J754" s="11"/>
      <c r="K754" s="11"/>
      <c r="L754" s="11"/>
      <c r="M754" s="11"/>
      <c r="N754" s="11"/>
      <c r="O754" s="11"/>
      <c r="P754" s="11"/>
      <c r="Q754" s="32"/>
      <c r="R754" s="32"/>
      <c r="S754" s="11"/>
      <c r="T754" s="11"/>
      <c r="U754" s="32"/>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11"/>
      <c r="BE754" s="11"/>
      <c r="BF754" s="11"/>
      <c r="BG754" s="11"/>
      <c r="BH754" s="11"/>
      <c r="BI754" s="11"/>
      <c r="BJ754" s="11"/>
      <c r="BK754" s="11"/>
      <c r="BL754" s="11"/>
      <c r="BM754" s="11"/>
      <c r="BN754" s="11"/>
    </row>
    <row r="755" ht="13.5" customHeight="1">
      <c r="A755" s="11"/>
      <c r="B755" s="11"/>
      <c r="C755" s="43"/>
      <c r="D755" s="11"/>
      <c r="E755" s="11"/>
      <c r="F755" s="11"/>
      <c r="G755" s="11"/>
      <c r="H755" s="11"/>
      <c r="I755" s="11"/>
      <c r="J755" s="11"/>
      <c r="K755" s="11"/>
      <c r="L755" s="11"/>
      <c r="M755" s="11"/>
      <c r="N755" s="11"/>
      <c r="O755" s="11"/>
      <c r="P755" s="11"/>
      <c r="Q755" s="32"/>
      <c r="R755" s="32"/>
      <c r="S755" s="11"/>
      <c r="T755" s="11"/>
      <c r="U755" s="32"/>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c r="BC755" s="11"/>
      <c r="BD755" s="11"/>
      <c r="BE755" s="11"/>
      <c r="BF755" s="11"/>
      <c r="BG755" s="11"/>
      <c r="BH755" s="11"/>
      <c r="BI755" s="11"/>
      <c r="BJ755" s="11"/>
      <c r="BK755" s="11"/>
      <c r="BL755" s="11"/>
      <c r="BM755" s="11"/>
      <c r="BN755" s="11"/>
    </row>
    <row r="756" ht="13.5" customHeight="1">
      <c r="A756" s="11"/>
      <c r="B756" s="11"/>
      <c r="C756" s="43"/>
      <c r="D756" s="11"/>
      <c r="E756" s="11"/>
      <c r="F756" s="11"/>
      <c r="G756" s="11"/>
      <c r="H756" s="11"/>
      <c r="I756" s="11"/>
      <c r="J756" s="11"/>
      <c r="K756" s="11"/>
      <c r="L756" s="11"/>
      <c r="M756" s="11"/>
      <c r="N756" s="11"/>
      <c r="O756" s="11"/>
      <c r="P756" s="11"/>
      <c r="Q756" s="32"/>
      <c r="R756" s="32"/>
      <c r="S756" s="11"/>
      <c r="T756" s="11"/>
      <c r="U756" s="32"/>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11"/>
      <c r="BE756" s="11"/>
      <c r="BF756" s="11"/>
      <c r="BG756" s="11"/>
      <c r="BH756" s="11"/>
      <c r="BI756" s="11"/>
      <c r="BJ756" s="11"/>
      <c r="BK756" s="11"/>
      <c r="BL756" s="11"/>
      <c r="BM756" s="11"/>
      <c r="BN756" s="11"/>
    </row>
    <row r="757" ht="13.5" customHeight="1">
      <c r="A757" s="11"/>
      <c r="B757" s="11"/>
      <c r="C757" s="43"/>
      <c r="D757" s="11"/>
      <c r="E757" s="11"/>
      <c r="F757" s="11"/>
      <c r="G757" s="11"/>
      <c r="H757" s="11"/>
      <c r="I757" s="11"/>
      <c r="J757" s="11"/>
      <c r="K757" s="11"/>
      <c r="L757" s="11"/>
      <c r="M757" s="11"/>
      <c r="N757" s="11"/>
      <c r="O757" s="11"/>
      <c r="P757" s="11"/>
      <c r="Q757" s="32"/>
      <c r="R757" s="32"/>
      <c r="S757" s="11"/>
      <c r="T757" s="11"/>
      <c r="U757" s="32"/>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c r="BC757" s="11"/>
      <c r="BD757" s="11"/>
      <c r="BE757" s="11"/>
      <c r="BF757" s="11"/>
      <c r="BG757" s="11"/>
      <c r="BH757" s="11"/>
      <c r="BI757" s="11"/>
      <c r="BJ757" s="11"/>
      <c r="BK757" s="11"/>
      <c r="BL757" s="11"/>
      <c r="BM757" s="11"/>
      <c r="BN757" s="11"/>
    </row>
    <row r="758" ht="13.5" customHeight="1">
      <c r="A758" s="11"/>
      <c r="B758" s="11"/>
      <c r="C758" s="43"/>
      <c r="D758" s="11"/>
      <c r="E758" s="11"/>
      <c r="F758" s="11"/>
      <c r="G758" s="11"/>
      <c r="H758" s="11"/>
      <c r="I758" s="11"/>
      <c r="J758" s="11"/>
      <c r="K758" s="11"/>
      <c r="L758" s="11"/>
      <c r="M758" s="11"/>
      <c r="N758" s="11"/>
      <c r="O758" s="11"/>
      <c r="P758" s="11"/>
      <c r="Q758" s="32"/>
      <c r="R758" s="32"/>
      <c r="S758" s="11"/>
      <c r="T758" s="11"/>
      <c r="U758" s="32"/>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11"/>
      <c r="BE758" s="11"/>
      <c r="BF758" s="11"/>
      <c r="BG758" s="11"/>
      <c r="BH758" s="11"/>
      <c r="BI758" s="11"/>
      <c r="BJ758" s="11"/>
      <c r="BK758" s="11"/>
      <c r="BL758" s="11"/>
      <c r="BM758" s="11"/>
      <c r="BN758" s="11"/>
    </row>
    <row r="759" ht="13.5" customHeight="1">
      <c r="A759" s="11"/>
      <c r="B759" s="11"/>
      <c r="C759" s="43"/>
      <c r="D759" s="11"/>
      <c r="E759" s="11"/>
      <c r="F759" s="11"/>
      <c r="G759" s="11"/>
      <c r="H759" s="11"/>
      <c r="I759" s="11"/>
      <c r="J759" s="11"/>
      <c r="K759" s="11"/>
      <c r="L759" s="11"/>
      <c r="M759" s="11"/>
      <c r="N759" s="11"/>
      <c r="O759" s="11"/>
      <c r="P759" s="11"/>
      <c r="Q759" s="32"/>
      <c r="R759" s="32"/>
      <c r="S759" s="11"/>
      <c r="T759" s="11"/>
      <c r="U759" s="32"/>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c r="BC759" s="11"/>
      <c r="BD759" s="11"/>
      <c r="BE759" s="11"/>
      <c r="BF759" s="11"/>
      <c r="BG759" s="11"/>
      <c r="BH759" s="11"/>
      <c r="BI759" s="11"/>
      <c r="BJ759" s="11"/>
      <c r="BK759" s="11"/>
      <c r="BL759" s="11"/>
      <c r="BM759" s="11"/>
      <c r="BN759" s="11"/>
    </row>
    <row r="760" ht="13.5" customHeight="1">
      <c r="A760" s="11"/>
      <c r="B760" s="11"/>
      <c r="C760" s="43"/>
      <c r="D760" s="11"/>
      <c r="E760" s="11"/>
      <c r="F760" s="11"/>
      <c r="G760" s="11"/>
      <c r="H760" s="11"/>
      <c r="I760" s="11"/>
      <c r="J760" s="11"/>
      <c r="K760" s="11"/>
      <c r="L760" s="11"/>
      <c r="M760" s="11"/>
      <c r="N760" s="11"/>
      <c r="O760" s="11"/>
      <c r="P760" s="11"/>
      <c r="Q760" s="32"/>
      <c r="R760" s="32"/>
      <c r="S760" s="11"/>
      <c r="T760" s="11"/>
      <c r="U760" s="32"/>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Y760" s="11"/>
      <c r="AZ760" s="11"/>
      <c r="BA760" s="11"/>
      <c r="BB760" s="11"/>
      <c r="BC760" s="11"/>
      <c r="BD760" s="11"/>
      <c r="BE760" s="11"/>
      <c r="BF760" s="11"/>
      <c r="BG760" s="11"/>
      <c r="BH760" s="11"/>
      <c r="BI760" s="11"/>
      <c r="BJ760" s="11"/>
      <c r="BK760" s="11"/>
      <c r="BL760" s="11"/>
      <c r="BM760" s="11"/>
      <c r="BN760" s="11"/>
    </row>
    <row r="761" ht="13.5" customHeight="1">
      <c r="A761" s="11"/>
      <c r="B761" s="11"/>
      <c r="C761" s="43"/>
      <c r="D761" s="11"/>
      <c r="E761" s="11"/>
      <c r="F761" s="11"/>
      <c r="G761" s="11"/>
      <c r="H761" s="11"/>
      <c r="I761" s="11"/>
      <c r="J761" s="11"/>
      <c r="K761" s="11"/>
      <c r="L761" s="11"/>
      <c r="M761" s="11"/>
      <c r="N761" s="11"/>
      <c r="O761" s="11"/>
      <c r="P761" s="11"/>
      <c r="Q761" s="32"/>
      <c r="R761" s="32"/>
      <c r="S761" s="11"/>
      <c r="T761" s="11"/>
      <c r="U761" s="32"/>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11"/>
      <c r="BE761" s="11"/>
      <c r="BF761" s="11"/>
      <c r="BG761" s="11"/>
      <c r="BH761" s="11"/>
      <c r="BI761" s="11"/>
      <c r="BJ761" s="11"/>
      <c r="BK761" s="11"/>
      <c r="BL761" s="11"/>
      <c r="BM761" s="11"/>
      <c r="BN761" s="11"/>
    </row>
    <row r="762" ht="13.5" customHeight="1">
      <c r="A762" s="11"/>
      <c r="B762" s="11"/>
      <c r="C762" s="43"/>
      <c r="D762" s="11"/>
      <c r="E762" s="11"/>
      <c r="F762" s="11"/>
      <c r="G762" s="11"/>
      <c r="H762" s="11"/>
      <c r="I762" s="11"/>
      <c r="J762" s="11"/>
      <c r="K762" s="11"/>
      <c r="L762" s="11"/>
      <c r="M762" s="11"/>
      <c r="N762" s="11"/>
      <c r="O762" s="11"/>
      <c r="P762" s="11"/>
      <c r="Q762" s="32"/>
      <c r="R762" s="32"/>
      <c r="S762" s="11"/>
      <c r="T762" s="11"/>
      <c r="U762" s="32"/>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11"/>
      <c r="BE762" s="11"/>
      <c r="BF762" s="11"/>
      <c r="BG762" s="11"/>
      <c r="BH762" s="11"/>
      <c r="BI762" s="11"/>
      <c r="BJ762" s="11"/>
      <c r="BK762" s="11"/>
      <c r="BL762" s="11"/>
      <c r="BM762" s="11"/>
      <c r="BN762" s="11"/>
    </row>
    <row r="763" ht="13.5" customHeight="1">
      <c r="A763" s="11"/>
      <c r="B763" s="11"/>
      <c r="C763" s="43"/>
      <c r="D763" s="11"/>
      <c r="E763" s="11"/>
      <c r="F763" s="11"/>
      <c r="G763" s="11"/>
      <c r="H763" s="11"/>
      <c r="I763" s="11"/>
      <c r="J763" s="11"/>
      <c r="K763" s="11"/>
      <c r="L763" s="11"/>
      <c r="M763" s="11"/>
      <c r="N763" s="11"/>
      <c r="O763" s="11"/>
      <c r="P763" s="11"/>
      <c r="Q763" s="32"/>
      <c r="R763" s="32"/>
      <c r="S763" s="11"/>
      <c r="T763" s="11"/>
      <c r="U763" s="32"/>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11"/>
      <c r="BE763" s="11"/>
      <c r="BF763" s="11"/>
      <c r="BG763" s="11"/>
      <c r="BH763" s="11"/>
      <c r="BI763" s="11"/>
      <c r="BJ763" s="11"/>
      <c r="BK763" s="11"/>
      <c r="BL763" s="11"/>
      <c r="BM763" s="11"/>
      <c r="BN763" s="11"/>
    </row>
    <row r="764" ht="13.5" customHeight="1">
      <c r="A764" s="11"/>
      <c r="B764" s="11"/>
      <c r="C764" s="43"/>
      <c r="D764" s="11"/>
      <c r="E764" s="11"/>
      <c r="F764" s="11"/>
      <c r="G764" s="11"/>
      <c r="H764" s="11"/>
      <c r="I764" s="11"/>
      <c r="J764" s="11"/>
      <c r="K764" s="11"/>
      <c r="L764" s="11"/>
      <c r="M764" s="11"/>
      <c r="N764" s="11"/>
      <c r="O764" s="11"/>
      <c r="P764" s="11"/>
      <c r="Q764" s="32"/>
      <c r="R764" s="32"/>
      <c r="S764" s="11"/>
      <c r="T764" s="11"/>
      <c r="U764" s="32"/>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11"/>
      <c r="BE764" s="11"/>
      <c r="BF764" s="11"/>
      <c r="BG764" s="11"/>
      <c r="BH764" s="11"/>
      <c r="BI764" s="11"/>
      <c r="BJ764" s="11"/>
      <c r="BK764" s="11"/>
      <c r="BL764" s="11"/>
      <c r="BM764" s="11"/>
      <c r="BN764" s="11"/>
    </row>
    <row r="765" ht="13.5" customHeight="1">
      <c r="A765" s="11"/>
      <c r="B765" s="11"/>
      <c r="C765" s="43"/>
      <c r="D765" s="11"/>
      <c r="E765" s="11"/>
      <c r="F765" s="11"/>
      <c r="G765" s="11"/>
      <c r="H765" s="11"/>
      <c r="I765" s="11"/>
      <c r="J765" s="11"/>
      <c r="K765" s="11"/>
      <c r="L765" s="11"/>
      <c r="M765" s="11"/>
      <c r="N765" s="11"/>
      <c r="O765" s="11"/>
      <c r="P765" s="11"/>
      <c r="Q765" s="32"/>
      <c r="R765" s="32"/>
      <c r="S765" s="11"/>
      <c r="T765" s="11"/>
      <c r="U765" s="32"/>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11"/>
      <c r="BE765" s="11"/>
      <c r="BF765" s="11"/>
      <c r="BG765" s="11"/>
      <c r="BH765" s="11"/>
      <c r="BI765" s="11"/>
      <c r="BJ765" s="11"/>
      <c r="BK765" s="11"/>
      <c r="BL765" s="11"/>
      <c r="BM765" s="11"/>
      <c r="BN765" s="11"/>
    </row>
    <row r="766" ht="13.5" customHeight="1">
      <c r="A766" s="11"/>
      <c r="B766" s="11"/>
      <c r="C766" s="43"/>
      <c r="D766" s="11"/>
      <c r="E766" s="11"/>
      <c r="F766" s="11"/>
      <c r="G766" s="11"/>
      <c r="H766" s="11"/>
      <c r="I766" s="11"/>
      <c r="J766" s="11"/>
      <c r="K766" s="11"/>
      <c r="L766" s="11"/>
      <c r="M766" s="11"/>
      <c r="N766" s="11"/>
      <c r="O766" s="11"/>
      <c r="P766" s="11"/>
      <c r="Q766" s="32"/>
      <c r="R766" s="32"/>
      <c r="S766" s="11"/>
      <c r="T766" s="11"/>
      <c r="U766" s="32"/>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c r="BE766" s="11"/>
      <c r="BF766" s="11"/>
      <c r="BG766" s="11"/>
      <c r="BH766" s="11"/>
      <c r="BI766" s="11"/>
      <c r="BJ766" s="11"/>
      <c r="BK766" s="11"/>
      <c r="BL766" s="11"/>
      <c r="BM766" s="11"/>
      <c r="BN766" s="11"/>
    </row>
    <row r="767" ht="13.5" customHeight="1">
      <c r="A767" s="11"/>
      <c r="B767" s="11"/>
      <c r="C767" s="43"/>
      <c r="D767" s="11"/>
      <c r="E767" s="11"/>
      <c r="F767" s="11"/>
      <c r="G767" s="11"/>
      <c r="H767" s="11"/>
      <c r="I767" s="11"/>
      <c r="J767" s="11"/>
      <c r="K767" s="11"/>
      <c r="L767" s="11"/>
      <c r="M767" s="11"/>
      <c r="N767" s="11"/>
      <c r="O767" s="11"/>
      <c r="P767" s="11"/>
      <c r="Q767" s="32"/>
      <c r="R767" s="32"/>
      <c r="S767" s="11"/>
      <c r="T767" s="11"/>
      <c r="U767" s="32"/>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11"/>
      <c r="BE767" s="11"/>
      <c r="BF767" s="11"/>
      <c r="BG767" s="11"/>
      <c r="BH767" s="11"/>
      <c r="BI767" s="11"/>
      <c r="BJ767" s="11"/>
      <c r="BK767" s="11"/>
      <c r="BL767" s="11"/>
      <c r="BM767" s="11"/>
      <c r="BN767" s="11"/>
    </row>
    <row r="768" ht="13.5" customHeight="1">
      <c r="A768" s="11"/>
      <c r="B768" s="11"/>
      <c r="C768" s="43"/>
      <c r="D768" s="11"/>
      <c r="E768" s="11"/>
      <c r="F768" s="11"/>
      <c r="G768" s="11"/>
      <c r="H768" s="11"/>
      <c r="I768" s="11"/>
      <c r="J768" s="11"/>
      <c r="K768" s="11"/>
      <c r="L768" s="11"/>
      <c r="M768" s="11"/>
      <c r="N768" s="11"/>
      <c r="O768" s="11"/>
      <c r="P768" s="11"/>
      <c r="Q768" s="32"/>
      <c r="R768" s="32"/>
      <c r="S768" s="11"/>
      <c r="T768" s="11"/>
      <c r="U768" s="32"/>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11"/>
      <c r="BE768" s="11"/>
      <c r="BF768" s="11"/>
      <c r="BG768" s="11"/>
      <c r="BH768" s="11"/>
      <c r="BI768" s="11"/>
      <c r="BJ768" s="11"/>
      <c r="BK768" s="11"/>
      <c r="BL768" s="11"/>
      <c r="BM768" s="11"/>
      <c r="BN768" s="11"/>
    </row>
    <row r="769" ht="13.5" customHeight="1">
      <c r="A769" s="11"/>
      <c r="B769" s="11"/>
      <c r="C769" s="43"/>
      <c r="D769" s="11"/>
      <c r="E769" s="11"/>
      <c r="F769" s="11"/>
      <c r="G769" s="11"/>
      <c r="H769" s="11"/>
      <c r="I769" s="11"/>
      <c r="J769" s="11"/>
      <c r="K769" s="11"/>
      <c r="L769" s="11"/>
      <c r="M769" s="11"/>
      <c r="N769" s="11"/>
      <c r="O769" s="11"/>
      <c r="P769" s="11"/>
      <c r="Q769" s="32"/>
      <c r="R769" s="32"/>
      <c r="S769" s="11"/>
      <c r="T769" s="11"/>
      <c r="U769" s="32"/>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11"/>
      <c r="BE769" s="11"/>
      <c r="BF769" s="11"/>
      <c r="BG769" s="11"/>
      <c r="BH769" s="11"/>
      <c r="BI769" s="11"/>
      <c r="BJ769" s="11"/>
      <c r="BK769" s="11"/>
      <c r="BL769" s="11"/>
      <c r="BM769" s="11"/>
      <c r="BN769" s="11"/>
    </row>
    <row r="770" ht="13.5" customHeight="1">
      <c r="A770" s="11"/>
      <c r="B770" s="11"/>
      <c r="C770" s="43"/>
      <c r="D770" s="11"/>
      <c r="E770" s="11"/>
      <c r="F770" s="11"/>
      <c r="G770" s="11"/>
      <c r="H770" s="11"/>
      <c r="I770" s="11"/>
      <c r="J770" s="11"/>
      <c r="K770" s="11"/>
      <c r="L770" s="11"/>
      <c r="M770" s="11"/>
      <c r="N770" s="11"/>
      <c r="O770" s="11"/>
      <c r="P770" s="11"/>
      <c r="Q770" s="32"/>
      <c r="R770" s="32"/>
      <c r="S770" s="11"/>
      <c r="T770" s="11"/>
      <c r="U770" s="32"/>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11"/>
      <c r="BE770" s="11"/>
      <c r="BF770" s="11"/>
      <c r="BG770" s="11"/>
      <c r="BH770" s="11"/>
      <c r="BI770" s="11"/>
      <c r="BJ770" s="11"/>
      <c r="BK770" s="11"/>
      <c r="BL770" s="11"/>
      <c r="BM770" s="11"/>
      <c r="BN770" s="11"/>
    </row>
    <row r="771" ht="13.5" customHeight="1">
      <c r="A771" s="11"/>
      <c r="B771" s="11"/>
      <c r="C771" s="43"/>
      <c r="D771" s="11"/>
      <c r="E771" s="11"/>
      <c r="F771" s="11"/>
      <c r="G771" s="11"/>
      <c r="H771" s="11"/>
      <c r="I771" s="11"/>
      <c r="J771" s="11"/>
      <c r="K771" s="11"/>
      <c r="L771" s="11"/>
      <c r="M771" s="11"/>
      <c r="N771" s="11"/>
      <c r="O771" s="11"/>
      <c r="P771" s="11"/>
      <c r="Q771" s="32"/>
      <c r="R771" s="32"/>
      <c r="S771" s="11"/>
      <c r="T771" s="11"/>
      <c r="U771" s="32"/>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c r="BC771" s="11"/>
      <c r="BD771" s="11"/>
      <c r="BE771" s="11"/>
      <c r="BF771" s="11"/>
      <c r="BG771" s="11"/>
      <c r="BH771" s="11"/>
      <c r="BI771" s="11"/>
      <c r="BJ771" s="11"/>
      <c r="BK771" s="11"/>
      <c r="BL771" s="11"/>
      <c r="BM771" s="11"/>
      <c r="BN771" s="11"/>
    </row>
    <row r="772" ht="13.5" customHeight="1">
      <c r="A772" s="11"/>
      <c r="B772" s="11"/>
      <c r="C772" s="43"/>
      <c r="D772" s="11"/>
      <c r="E772" s="11"/>
      <c r="F772" s="11"/>
      <c r="G772" s="11"/>
      <c r="H772" s="11"/>
      <c r="I772" s="11"/>
      <c r="J772" s="11"/>
      <c r="K772" s="11"/>
      <c r="L772" s="11"/>
      <c r="M772" s="11"/>
      <c r="N772" s="11"/>
      <c r="O772" s="11"/>
      <c r="P772" s="11"/>
      <c r="Q772" s="32"/>
      <c r="R772" s="32"/>
      <c r="S772" s="11"/>
      <c r="T772" s="11"/>
      <c r="U772" s="32"/>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11"/>
      <c r="BE772" s="11"/>
      <c r="BF772" s="11"/>
      <c r="BG772" s="11"/>
      <c r="BH772" s="11"/>
      <c r="BI772" s="11"/>
      <c r="BJ772" s="11"/>
      <c r="BK772" s="11"/>
      <c r="BL772" s="11"/>
      <c r="BM772" s="11"/>
      <c r="BN772" s="11"/>
    </row>
    <row r="773" ht="13.5" customHeight="1">
      <c r="A773" s="11"/>
      <c r="B773" s="11"/>
      <c r="C773" s="43"/>
      <c r="D773" s="11"/>
      <c r="E773" s="11"/>
      <c r="F773" s="11"/>
      <c r="G773" s="11"/>
      <c r="H773" s="11"/>
      <c r="I773" s="11"/>
      <c r="J773" s="11"/>
      <c r="K773" s="11"/>
      <c r="L773" s="11"/>
      <c r="M773" s="11"/>
      <c r="N773" s="11"/>
      <c r="O773" s="11"/>
      <c r="P773" s="11"/>
      <c r="Q773" s="32"/>
      <c r="R773" s="32"/>
      <c r="S773" s="11"/>
      <c r="T773" s="11"/>
      <c r="U773" s="32"/>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11"/>
      <c r="BE773" s="11"/>
      <c r="BF773" s="11"/>
      <c r="BG773" s="11"/>
      <c r="BH773" s="11"/>
      <c r="BI773" s="11"/>
      <c r="BJ773" s="11"/>
      <c r="BK773" s="11"/>
      <c r="BL773" s="11"/>
      <c r="BM773" s="11"/>
      <c r="BN773" s="11"/>
    </row>
    <row r="774" ht="13.5" customHeight="1">
      <c r="A774" s="11"/>
      <c r="B774" s="11"/>
      <c r="C774" s="43"/>
      <c r="D774" s="11"/>
      <c r="E774" s="11"/>
      <c r="F774" s="11"/>
      <c r="G774" s="11"/>
      <c r="H774" s="11"/>
      <c r="I774" s="11"/>
      <c r="J774" s="11"/>
      <c r="K774" s="11"/>
      <c r="L774" s="11"/>
      <c r="M774" s="11"/>
      <c r="N774" s="11"/>
      <c r="O774" s="11"/>
      <c r="P774" s="11"/>
      <c r="Q774" s="32"/>
      <c r="R774" s="32"/>
      <c r="S774" s="11"/>
      <c r="T774" s="11"/>
      <c r="U774" s="32"/>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c r="BE774" s="11"/>
      <c r="BF774" s="11"/>
      <c r="BG774" s="11"/>
      <c r="BH774" s="11"/>
      <c r="BI774" s="11"/>
      <c r="BJ774" s="11"/>
      <c r="BK774" s="11"/>
      <c r="BL774" s="11"/>
      <c r="BM774" s="11"/>
      <c r="BN774" s="11"/>
    </row>
    <row r="775" ht="13.5" customHeight="1">
      <c r="A775" s="11"/>
      <c r="B775" s="11"/>
      <c r="C775" s="43"/>
      <c r="D775" s="11"/>
      <c r="E775" s="11"/>
      <c r="F775" s="11"/>
      <c r="G775" s="11"/>
      <c r="H775" s="11"/>
      <c r="I775" s="11"/>
      <c r="J775" s="11"/>
      <c r="K775" s="11"/>
      <c r="L775" s="11"/>
      <c r="M775" s="11"/>
      <c r="N775" s="11"/>
      <c r="O775" s="11"/>
      <c r="P775" s="11"/>
      <c r="Q775" s="32"/>
      <c r="R775" s="32"/>
      <c r="S775" s="11"/>
      <c r="T775" s="11"/>
      <c r="U775" s="32"/>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11"/>
      <c r="BE775" s="11"/>
      <c r="BF775" s="11"/>
      <c r="BG775" s="11"/>
      <c r="BH775" s="11"/>
      <c r="BI775" s="11"/>
      <c r="BJ775" s="11"/>
      <c r="BK775" s="11"/>
      <c r="BL775" s="11"/>
      <c r="BM775" s="11"/>
      <c r="BN775" s="11"/>
    </row>
    <row r="776" ht="13.5" customHeight="1">
      <c r="A776" s="11"/>
      <c r="B776" s="11"/>
      <c r="C776" s="43"/>
      <c r="D776" s="11"/>
      <c r="E776" s="11"/>
      <c r="F776" s="11"/>
      <c r="G776" s="11"/>
      <c r="H776" s="11"/>
      <c r="I776" s="11"/>
      <c r="J776" s="11"/>
      <c r="K776" s="11"/>
      <c r="L776" s="11"/>
      <c r="M776" s="11"/>
      <c r="N776" s="11"/>
      <c r="O776" s="11"/>
      <c r="P776" s="11"/>
      <c r="Q776" s="32"/>
      <c r="R776" s="32"/>
      <c r="S776" s="11"/>
      <c r="T776" s="11"/>
      <c r="U776" s="32"/>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11"/>
      <c r="BE776" s="11"/>
      <c r="BF776" s="11"/>
      <c r="BG776" s="11"/>
      <c r="BH776" s="11"/>
      <c r="BI776" s="11"/>
      <c r="BJ776" s="11"/>
      <c r="BK776" s="11"/>
      <c r="BL776" s="11"/>
      <c r="BM776" s="11"/>
      <c r="BN776" s="11"/>
    </row>
    <row r="777" ht="13.5" customHeight="1">
      <c r="A777" s="11"/>
      <c r="B777" s="11"/>
      <c r="C777" s="43"/>
      <c r="D777" s="11"/>
      <c r="E777" s="11"/>
      <c r="F777" s="11"/>
      <c r="G777" s="11"/>
      <c r="H777" s="11"/>
      <c r="I777" s="11"/>
      <c r="J777" s="11"/>
      <c r="K777" s="11"/>
      <c r="L777" s="11"/>
      <c r="M777" s="11"/>
      <c r="N777" s="11"/>
      <c r="O777" s="11"/>
      <c r="P777" s="11"/>
      <c r="Q777" s="32"/>
      <c r="R777" s="32"/>
      <c r="S777" s="11"/>
      <c r="T777" s="11"/>
      <c r="U777" s="32"/>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c r="BC777" s="11"/>
      <c r="BD777" s="11"/>
      <c r="BE777" s="11"/>
      <c r="BF777" s="11"/>
      <c r="BG777" s="11"/>
      <c r="BH777" s="11"/>
      <c r="BI777" s="11"/>
      <c r="BJ777" s="11"/>
      <c r="BK777" s="11"/>
      <c r="BL777" s="11"/>
      <c r="BM777" s="11"/>
      <c r="BN777" s="11"/>
    </row>
    <row r="778" ht="13.5" customHeight="1">
      <c r="A778" s="11"/>
      <c r="B778" s="11"/>
      <c r="C778" s="43"/>
      <c r="D778" s="11"/>
      <c r="E778" s="11"/>
      <c r="F778" s="11"/>
      <c r="G778" s="11"/>
      <c r="H778" s="11"/>
      <c r="I778" s="11"/>
      <c r="J778" s="11"/>
      <c r="K778" s="11"/>
      <c r="L778" s="11"/>
      <c r="M778" s="11"/>
      <c r="N778" s="11"/>
      <c r="O778" s="11"/>
      <c r="P778" s="11"/>
      <c r="Q778" s="32"/>
      <c r="R778" s="32"/>
      <c r="S778" s="11"/>
      <c r="T778" s="11"/>
      <c r="U778" s="32"/>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11"/>
      <c r="BE778" s="11"/>
      <c r="BF778" s="11"/>
      <c r="BG778" s="11"/>
      <c r="BH778" s="11"/>
      <c r="BI778" s="11"/>
      <c r="BJ778" s="11"/>
      <c r="BK778" s="11"/>
      <c r="BL778" s="11"/>
      <c r="BM778" s="11"/>
      <c r="BN778" s="11"/>
    </row>
    <row r="779" ht="13.5" customHeight="1">
      <c r="A779" s="11"/>
      <c r="B779" s="11"/>
      <c r="C779" s="43"/>
      <c r="D779" s="11"/>
      <c r="E779" s="11"/>
      <c r="F779" s="11"/>
      <c r="G779" s="11"/>
      <c r="H779" s="11"/>
      <c r="I779" s="11"/>
      <c r="J779" s="11"/>
      <c r="K779" s="11"/>
      <c r="L779" s="11"/>
      <c r="M779" s="11"/>
      <c r="N779" s="11"/>
      <c r="O779" s="11"/>
      <c r="P779" s="11"/>
      <c r="Q779" s="32"/>
      <c r="R779" s="32"/>
      <c r="S779" s="11"/>
      <c r="T779" s="11"/>
      <c r="U779" s="32"/>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c r="BC779" s="11"/>
      <c r="BD779" s="11"/>
      <c r="BE779" s="11"/>
      <c r="BF779" s="11"/>
      <c r="BG779" s="11"/>
      <c r="BH779" s="11"/>
      <c r="BI779" s="11"/>
      <c r="BJ779" s="11"/>
      <c r="BK779" s="11"/>
      <c r="BL779" s="11"/>
      <c r="BM779" s="11"/>
      <c r="BN779" s="11"/>
    </row>
    <row r="780" ht="13.5" customHeight="1">
      <c r="A780" s="11"/>
      <c r="B780" s="11"/>
      <c r="C780" s="43"/>
      <c r="D780" s="11"/>
      <c r="E780" s="11"/>
      <c r="F780" s="11"/>
      <c r="G780" s="11"/>
      <c r="H780" s="11"/>
      <c r="I780" s="11"/>
      <c r="J780" s="11"/>
      <c r="K780" s="11"/>
      <c r="L780" s="11"/>
      <c r="M780" s="11"/>
      <c r="N780" s="11"/>
      <c r="O780" s="11"/>
      <c r="P780" s="11"/>
      <c r="Q780" s="32"/>
      <c r="R780" s="32"/>
      <c r="S780" s="11"/>
      <c r="T780" s="11"/>
      <c r="U780" s="32"/>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11"/>
      <c r="BE780" s="11"/>
      <c r="BF780" s="11"/>
      <c r="BG780" s="11"/>
      <c r="BH780" s="11"/>
      <c r="BI780" s="11"/>
      <c r="BJ780" s="11"/>
      <c r="BK780" s="11"/>
      <c r="BL780" s="11"/>
      <c r="BM780" s="11"/>
      <c r="BN780" s="11"/>
    </row>
    <row r="781" ht="13.5" customHeight="1">
      <c r="A781" s="11"/>
      <c r="B781" s="11"/>
      <c r="C781" s="43"/>
      <c r="D781" s="11"/>
      <c r="E781" s="11"/>
      <c r="F781" s="11"/>
      <c r="G781" s="11"/>
      <c r="H781" s="11"/>
      <c r="I781" s="11"/>
      <c r="J781" s="11"/>
      <c r="K781" s="11"/>
      <c r="L781" s="11"/>
      <c r="M781" s="11"/>
      <c r="N781" s="11"/>
      <c r="O781" s="11"/>
      <c r="P781" s="11"/>
      <c r="Q781" s="32"/>
      <c r="R781" s="32"/>
      <c r="S781" s="11"/>
      <c r="T781" s="11"/>
      <c r="U781" s="32"/>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11"/>
      <c r="BE781" s="11"/>
      <c r="BF781" s="11"/>
      <c r="BG781" s="11"/>
      <c r="BH781" s="11"/>
      <c r="BI781" s="11"/>
      <c r="BJ781" s="11"/>
      <c r="BK781" s="11"/>
      <c r="BL781" s="11"/>
      <c r="BM781" s="11"/>
      <c r="BN781" s="11"/>
    </row>
    <row r="782" ht="13.5" customHeight="1">
      <c r="A782" s="11"/>
      <c r="B782" s="11"/>
      <c r="C782" s="43"/>
      <c r="D782" s="11"/>
      <c r="E782" s="11"/>
      <c r="F782" s="11"/>
      <c r="G782" s="11"/>
      <c r="H782" s="11"/>
      <c r="I782" s="11"/>
      <c r="J782" s="11"/>
      <c r="K782" s="11"/>
      <c r="L782" s="11"/>
      <c r="M782" s="11"/>
      <c r="N782" s="11"/>
      <c r="O782" s="11"/>
      <c r="P782" s="11"/>
      <c r="Q782" s="32"/>
      <c r="R782" s="32"/>
      <c r="S782" s="11"/>
      <c r="T782" s="11"/>
      <c r="U782" s="32"/>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11"/>
      <c r="BE782" s="11"/>
      <c r="BF782" s="11"/>
      <c r="BG782" s="11"/>
      <c r="BH782" s="11"/>
      <c r="BI782" s="11"/>
      <c r="BJ782" s="11"/>
      <c r="BK782" s="11"/>
      <c r="BL782" s="11"/>
      <c r="BM782" s="11"/>
      <c r="BN782" s="11"/>
    </row>
    <row r="783" ht="13.5" customHeight="1">
      <c r="A783" s="11"/>
      <c r="B783" s="11"/>
      <c r="C783" s="43"/>
      <c r="D783" s="11"/>
      <c r="E783" s="11"/>
      <c r="F783" s="11"/>
      <c r="G783" s="11"/>
      <c r="H783" s="11"/>
      <c r="I783" s="11"/>
      <c r="J783" s="11"/>
      <c r="K783" s="11"/>
      <c r="L783" s="11"/>
      <c r="M783" s="11"/>
      <c r="N783" s="11"/>
      <c r="O783" s="11"/>
      <c r="P783" s="11"/>
      <c r="Q783" s="32"/>
      <c r="R783" s="32"/>
      <c r="S783" s="11"/>
      <c r="T783" s="11"/>
      <c r="U783" s="32"/>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11"/>
      <c r="BE783" s="11"/>
      <c r="BF783" s="11"/>
      <c r="BG783" s="11"/>
      <c r="BH783" s="11"/>
      <c r="BI783" s="11"/>
      <c r="BJ783" s="11"/>
      <c r="BK783" s="11"/>
      <c r="BL783" s="11"/>
      <c r="BM783" s="11"/>
      <c r="BN783" s="11"/>
    </row>
    <row r="784" ht="13.5" customHeight="1">
      <c r="A784" s="11"/>
      <c r="B784" s="11"/>
      <c r="C784" s="43"/>
      <c r="D784" s="11"/>
      <c r="E784" s="11"/>
      <c r="F784" s="11"/>
      <c r="G784" s="11"/>
      <c r="H784" s="11"/>
      <c r="I784" s="11"/>
      <c r="J784" s="11"/>
      <c r="K784" s="11"/>
      <c r="L784" s="11"/>
      <c r="M784" s="11"/>
      <c r="N784" s="11"/>
      <c r="O784" s="11"/>
      <c r="P784" s="11"/>
      <c r="Q784" s="32"/>
      <c r="R784" s="32"/>
      <c r="S784" s="11"/>
      <c r="T784" s="11"/>
      <c r="U784" s="32"/>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11"/>
      <c r="BE784" s="11"/>
      <c r="BF784" s="11"/>
      <c r="BG784" s="11"/>
      <c r="BH784" s="11"/>
      <c r="BI784" s="11"/>
      <c r="BJ784" s="11"/>
      <c r="BK784" s="11"/>
      <c r="BL784" s="11"/>
      <c r="BM784" s="11"/>
      <c r="BN784" s="11"/>
    </row>
    <row r="785" ht="13.5" customHeight="1">
      <c r="A785" s="11"/>
      <c r="B785" s="11"/>
      <c r="C785" s="43"/>
      <c r="D785" s="11"/>
      <c r="E785" s="11"/>
      <c r="F785" s="11"/>
      <c r="G785" s="11"/>
      <c r="H785" s="11"/>
      <c r="I785" s="11"/>
      <c r="J785" s="11"/>
      <c r="K785" s="11"/>
      <c r="L785" s="11"/>
      <c r="M785" s="11"/>
      <c r="N785" s="11"/>
      <c r="O785" s="11"/>
      <c r="P785" s="11"/>
      <c r="Q785" s="32"/>
      <c r="R785" s="32"/>
      <c r="S785" s="11"/>
      <c r="T785" s="11"/>
      <c r="U785" s="32"/>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11"/>
      <c r="BE785" s="11"/>
      <c r="BF785" s="11"/>
      <c r="BG785" s="11"/>
      <c r="BH785" s="11"/>
      <c r="BI785" s="11"/>
      <c r="BJ785" s="11"/>
      <c r="BK785" s="11"/>
      <c r="BL785" s="11"/>
      <c r="BM785" s="11"/>
      <c r="BN785" s="11"/>
    </row>
    <row r="786" ht="13.5" customHeight="1">
      <c r="A786" s="11"/>
      <c r="B786" s="11"/>
      <c r="C786" s="43"/>
      <c r="D786" s="11"/>
      <c r="E786" s="11"/>
      <c r="F786" s="11"/>
      <c r="G786" s="11"/>
      <c r="H786" s="11"/>
      <c r="I786" s="11"/>
      <c r="J786" s="11"/>
      <c r="K786" s="11"/>
      <c r="L786" s="11"/>
      <c r="M786" s="11"/>
      <c r="N786" s="11"/>
      <c r="O786" s="11"/>
      <c r="P786" s="11"/>
      <c r="Q786" s="32"/>
      <c r="R786" s="32"/>
      <c r="S786" s="11"/>
      <c r="T786" s="11"/>
      <c r="U786" s="32"/>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11"/>
      <c r="BE786" s="11"/>
      <c r="BF786" s="11"/>
      <c r="BG786" s="11"/>
      <c r="BH786" s="11"/>
      <c r="BI786" s="11"/>
      <c r="BJ786" s="11"/>
      <c r="BK786" s="11"/>
      <c r="BL786" s="11"/>
      <c r="BM786" s="11"/>
      <c r="BN786" s="11"/>
    </row>
    <row r="787" ht="13.5" customHeight="1">
      <c r="A787" s="11"/>
      <c r="B787" s="11"/>
      <c r="C787" s="43"/>
      <c r="D787" s="11"/>
      <c r="E787" s="11"/>
      <c r="F787" s="11"/>
      <c r="G787" s="11"/>
      <c r="H787" s="11"/>
      <c r="I787" s="11"/>
      <c r="J787" s="11"/>
      <c r="K787" s="11"/>
      <c r="L787" s="11"/>
      <c r="M787" s="11"/>
      <c r="N787" s="11"/>
      <c r="O787" s="11"/>
      <c r="P787" s="11"/>
      <c r="Q787" s="32"/>
      <c r="R787" s="32"/>
      <c r="S787" s="11"/>
      <c r="T787" s="11"/>
      <c r="U787" s="32"/>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11"/>
      <c r="BE787" s="11"/>
      <c r="BF787" s="11"/>
      <c r="BG787" s="11"/>
      <c r="BH787" s="11"/>
      <c r="BI787" s="11"/>
      <c r="BJ787" s="11"/>
      <c r="BK787" s="11"/>
      <c r="BL787" s="11"/>
      <c r="BM787" s="11"/>
      <c r="BN787" s="11"/>
    </row>
    <row r="788" ht="13.5" customHeight="1">
      <c r="A788" s="11"/>
      <c r="B788" s="11"/>
      <c r="C788" s="43"/>
      <c r="D788" s="11"/>
      <c r="E788" s="11"/>
      <c r="F788" s="11"/>
      <c r="G788" s="11"/>
      <c r="H788" s="11"/>
      <c r="I788" s="11"/>
      <c r="J788" s="11"/>
      <c r="K788" s="11"/>
      <c r="L788" s="11"/>
      <c r="M788" s="11"/>
      <c r="N788" s="11"/>
      <c r="O788" s="11"/>
      <c r="P788" s="11"/>
      <c r="Q788" s="32"/>
      <c r="R788" s="32"/>
      <c r="S788" s="11"/>
      <c r="T788" s="11"/>
      <c r="U788" s="32"/>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11"/>
      <c r="BE788" s="11"/>
      <c r="BF788" s="11"/>
      <c r="BG788" s="11"/>
      <c r="BH788" s="11"/>
      <c r="BI788" s="11"/>
      <c r="BJ788" s="11"/>
      <c r="BK788" s="11"/>
      <c r="BL788" s="11"/>
      <c r="BM788" s="11"/>
      <c r="BN788" s="11"/>
    </row>
    <row r="789" ht="13.5" customHeight="1">
      <c r="A789" s="11"/>
      <c r="B789" s="11"/>
      <c r="C789" s="43"/>
      <c r="D789" s="11"/>
      <c r="E789" s="11"/>
      <c r="F789" s="11"/>
      <c r="G789" s="11"/>
      <c r="H789" s="11"/>
      <c r="I789" s="11"/>
      <c r="J789" s="11"/>
      <c r="K789" s="11"/>
      <c r="L789" s="11"/>
      <c r="M789" s="11"/>
      <c r="N789" s="11"/>
      <c r="O789" s="11"/>
      <c r="P789" s="11"/>
      <c r="Q789" s="32"/>
      <c r="R789" s="32"/>
      <c r="S789" s="11"/>
      <c r="T789" s="11"/>
      <c r="U789" s="32"/>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c r="BC789" s="11"/>
      <c r="BD789" s="11"/>
      <c r="BE789" s="11"/>
      <c r="BF789" s="11"/>
      <c r="BG789" s="11"/>
      <c r="BH789" s="11"/>
      <c r="BI789" s="11"/>
      <c r="BJ789" s="11"/>
      <c r="BK789" s="11"/>
      <c r="BL789" s="11"/>
      <c r="BM789" s="11"/>
      <c r="BN789" s="11"/>
    </row>
    <row r="790" ht="13.5" customHeight="1">
      <c r="A790" s="11"/>
      <c r="B790" s="11"/>
      <c r="C790" s="43"/>
      <c r="D790" s="11"/>
      <c r="E790" s="11"/>
      <c r="F790" s="11"/>
      <c r="G790" s="11"/>
      <c r="H790" s="11"/>
      <c r="I790" s="11"/>
      <c r="J790" s="11"/>
      <c r="K790" s="11"/>
      <c r="L790" s="11"/>
      <c r="M790" s="11"/>
      <c r="N790" s="11"/>
      <c r="O790" s="11"/>
      <c r="P790" s="11"/>
      <c r="Q790" s="32"/>
      <c r="R790" s="32"/>
      <c r="S790" s="11"/>
      <c r="T790" s="11"/>
      <c r="U790" s="32"/>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c r="AX790" s="11"/>
      <c r="AY790" s="11"/>
      <c r="AZ790" s="11"/>
      <c r="BA790" s="11"/>
      <c r="BB790" s="11"/>
      <c r="BC790" s="11"/>
      <c r="BD790" s="11"/>
      <c r="BE790" s="11"/>
      <c r="BF790" s="11"/>
      <c r="BG790" s="11"/>
      <c r="BH790" s="11"/>
      <c r="BI790" s="11"/>
      <c r="BJ790" s="11"/>
      <c r="BK790" s="11"/>
      <c r="BL790" s="11"/>
      <c r="BM790" s="11"/>
      <c r="BN790" s="11"/>
    </row>
    <row r="791" ht="13.5" customHeight="1">
      <c r="A791" s="11"/>
      <c r="B791" s="11"/>
      <c r="C791" s="43"/>
      <c r="D791" s="11"/>
      <c r="E791" s="11"/>
      <c r="F791" s="11"/>
      <c r="G791" s="11"/>
      <c r="H791" s="11"/>
      <c r="I791" s="11"/>
      <c r="J791" s="11"/>
      <c r="K791" s="11"/>
      <c r="L791" s="11"/>
      <c r="M791" s="11"/>
      <c r="N791" s="11"/>
      <c r="O791" s="11"/>
      <c r="P791" s="11"/>
      <c r="Q791" s="32"/>
      <c r="R791" s="32"/>
      <c r="S791" s="11"/>
      <c r="T791" s="11"/>
      <c r="U791" s="32"/>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c r="BC791" s="11"/>
      <c r="BD791" s="11"/>
      <c r="BE791" s="11"/>
      <c r="BF791" s="11"/>
      <c r="BG791" s="11"/>
      <c r="BH791" s="11"/>
      <c r="BI791" s="11"/>
      <c r="BJ791" s="11"/>
      <c r="BK791" s="11"/>
      <c r="BL791" s="11"/>
      <c r="BM791" s="11"/>
      <c r="BN791" s="11"/>
    </row>
    <row r="792" ht="13.5" customHeight="1">
      <c r="A792" s="11"/>
      <c r="B792" s="11"/>
      <c r="C792" s="43"/>
      <c r="D792" s="11"/>
      <c r="E792" s="11"/>
      <c r="F792" s="11"/>
      <c r="G792" s="11"/>
      <c r="H792" s="11"/>
      <c r="I792" s="11"/>
      <c r="J792" s="11"/>
      <c r="K792" s="11"/>
      <c r="L792" s="11"/>
      <c r="M792" s="11"/>
      <c r="N792" s="11"/>
      <c r="O792" s="11"/>
      <c r="P792" s="11"/>
      <c r="Q792" s="32"/>
      <c r="R792" s="32"/>
      <c r="S792" s="11"/>
      <c r="T792" s="11"/>
      <c r="U792" s="32"/>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11"/>
      <c r="AW792" s="11"/>
      <c r="AX792" s="11"/>
      <c r="AY792" s="11"/>
      <c r="AZ792" s="11"/>
      <c r="BA792" s="11"/>
      <c r="BB792" s="11"/>
      <c r="BC792" s="11"/>
      <c r="BD792" s="11"/>
      <c r="BE792" s="11"/>
      <c r="BF792" s="11"/>
      <c r="BG792" s="11"/>
      <c r="BH792" s="11"/>
      <c r="BI792" s="11"/>
      <c r="BJ792" s="11"/>
      <c r="BK792" s="11"/>
      <c r="BL792" s="11"/>
      <c r="BM792" s="11"/>
      <c r="BN792" s="11"/>
    </row>
    <row r="793" ht="13.5" customHeight="1">
      <c r="A793" s="11"/>
      <c r="B793" s="11"/>
      <c r="C793" s="43"/>
      <c r="D793" s="11"/>
      <c r="E793" s="11"/>
      <c r="F793" s="11"/>
      <c r="G793" s="11"/>
      <c r="H793" s="11"/>
      <c r="I793" s="11"/>
      <c r="J793" s="11"/>
      <c r="K793" s="11"/>
      <c r="L793" s="11"/>
      <c r="M793" s="11"/>
      <c r="N793" s="11"/>
      <c r="O793" s="11"/>
      <c r="P793" s="11"/>
      <c r="Q793" s="32"/>
      <c r="R793" s="32"/>
      <c r="S793" s="11"/>
      <c r="T793" s="11"/>
      <c r="U793" s="32"/>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c r="BC793" s="11"/>
      <c r="BD793" s="11"/>
      <c r="BE793" s="11"/>
      <c r="BF793" s="11"/>
      <c r="BG793" s="11"/>
      <c r="BH793" s="11"/>
      <c r="BI793" s="11"/>
      <c r="BJ793" s="11"/>
      <c r="BK793" s="11"/>
      <c r="BL793" s="11"/>
      <c r="BM793" s="11"/>
      <c r="BN793" s="11"/>
    </row>
    <row r="794" ht="13.5" customHeight="1">
      <c r="A794" s="11"/>
      <c r="B794" s="11"/>
      <c r="C794" s="43"/>
      <c r="D794" s="11"/>
      <c r="E794" s="11"/>
      <c r="F794" s="11"/>
      <c r="G794" s="11"/>
      <c r="H794" s="11"/>
      <c r="I794" s="11"/>
      <c r="J794" s="11"/>
      <c r="K794" s="11"/>
      <c r="L794" s="11"/>
      <c r="M794" s="11"/>
      <c r="N794" s="11"/>
      <c r="O794" s="11"/>
      <c r="P794" s="11"/>
      <c r="Q794" s="32"/>
      <c r="R794" s="32"/>
      <c r="S794" s="11"/>
      <c r="T794" s="11"/>
      <c r="U794" s="32"/>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11"/>
      <c r="AW794" s="11"/>
      <c r="AX794" s="11"/>
      <c r="AY794" s="11"/>
      <c r="AZ794" s="11"/>
      <c r="BA794" s="11"/>
      <c r="BB794" s="11"/>
      <c r="BC794" s="11"/>
      <c r="BD794" s="11"/>
      <c r="BE794" s="11"/>
      <c r="BF794" s="11"/>
      <c r="BG794" s="11"/>
      <c r="BH794" s="11"/>
      <c r="BI794" s="11"/>
      <c r="BJ794" s="11"/>
      <c r="BK794" s="11"/>
      <c r="BL794" s="11"/>
      <c r="BM794" s="11"/>
      <c r="BN794" s="11"/>
    </row>
    <row r="795" ht="13.5" customHeight="1">
      <c r="A795" s="11"/>
      <c r="B795" s="11"/>
      <c r="C795" s="43"/>
      <c r="D795" s="11"/>
      <c r="E795" s="11"/>
      <c r="F795" s="11"/>
      <c r="G795" s="11"/>
      <c r="H795" s="11"/>
      <c r="I795" s="11"/>
      <c r="J795" s="11"/>
      <c r="K795" s="11"/>
      <c r="L795" s="11"/>
      <c r="M795" s="11"/>
      <c r="N795" s="11"/>
      <c r="O795" s="11"/>
      <c r="P795" s="11"/>
      <c r="Q795" s="32"/>
      <c r="R795" s="32"/>
      <c r="S795" s="11"/>
      <c r="T795" s="11"/>
      <c r="U795" s="32"/>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c r="BC795" s="11"/>
      <c r="BD795" s="11"/>
      <c r="BE795" s="11"/>
      <c r="BF795" s="11"/>
      <c r="BG795" s="11"/>
      <c r="BH795" s="11"/>
      <c r="BI795" s="11"/>
      <c r="BJ795" s="11"/>
      <c r="BK795" s="11"/>
      <c r="BL795" s="11"/>
      <c r="BM795" s="11"/>
      <c r="BN795" s="11"/>
    </row>
    <row r="796" ht="13.5" customHeight="1">
      <c r="A796" s="11"/>
      <c r="B796" s="11"/>
      <c r="C796" s="43"/>
      <c r="D796" s="11"/>
      <c r="E796" s="11"/>
      <c r="F796" s="11"/>
      <c r="G796" s="11"/>
      <c r="H796" s="11"/>
      <c r="I796" s="11"/>
      <c r="J796" s="11"/>
      <c r="K796" s="11"/>
      <c r="L796" s="11"/>
      <c r="M796" s="11"/>
      <c r="N796" s="11"/>
      <c r="O796" s="11"/>
      <c r="P796" s="11"/>
      <c r="Q796" s="32"/>
      <c r="R796" s="32"/>
      <c r="S796" s="11"/>
      <c r="T796" s="11"/>
      <c r="U796" s="32"/>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11"/>
      <c r="AW796" s="11"/>
      <c r="AX796" s="11"/>
      <c r="AY796" s="11"/>
      <c r="AZ796" s="11"/>
      <c r="BA796" s="11"/>
      <c r="BB796" s="11"/>
      <c r="BC796" s="11"/>
      <c r="BD796" s="11"/>
      <c r="BE796" s="11"/>
      <c r="BF796" s="11"/>
      <c r="BG796" s="11"/>
      <c r="BH796" s="11"/>
      <c r="BI796" s="11"/>
      <c r="BJ796" s="11"/>
      <c r="BK796" s="11"/>
      <c r="BL796" s="11"/>
      <c r="BM796" s="11"/>
      <c r="BN796" s="11"/>
    </row>
    <row r="797" ht="13.5" customHeight="1">
      <c r="A797" s="11"/>
      <c r="B797" s="11"/>
      <c r="C797" s="43"/>
      <c r="D797" s="11"/>
      <c r="E797" s="11"/>
      <c r="F797" s="11"/>
      <c r="G797" s="11"/>
      <c r="H797" s="11"/>
      <c r="I797" s="11"/>
      <c r="J797" s="11"/>
      <c r="K797" s="11"/>
      <c r="L797" s="11"/>
      <c r="M797" s="11"/>
      <c r="N797" s="11"/>
      <c r="O797" s="11"/>
      <c r="P797" s="11"/>
      <c r="Q797" s="32"/>
      <c r="R797" s="32"/>
      <c r="S797" s="11"/>
      <c r="T797" s="11"/>
      <c r="U797" s="32"/>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c r="BC797" s="11"/>
      <c r="BD797" s="11"/>
      <c r="BE797" s="11"/>
      <c r="BF797" s="11"/>
      <c r="BG797" s="11"/>
      <c r="BH797" s="11"/>
      <c r="BI797" s="11"/>
      <c r="BJ797" s="11"/>
      <c r="BK797" s="11"/>
      <c r="BL797" s="11"/>
      <c r="BM797" s="11"/>
      <c r="BN797" s="11"/>
    </row>
    <row r="798" ht="13.5" customHeight="1">
      <c r="A798" s="11"/>
      <c r="B798" s="11"/>
      <c r="C798" s="43"/>
      <c r="D798" s="11"/>
      <c r="E798" s="11"/>
      <c r="F798" s="11"/>
      <c r="G798" s="11"/>
      <c r="H798" s="11"/>
      <c r="I798" s="11"/>
      <c r="J798" s="11"/>
      <c r="K798" s="11"/>
      <c r="L798" s="11"/>
      <c r="M798" s="11"/>
      <c r="N798" s="11"/>
      <c r="O798" s="11"/>
      <c r="P798" s="11"/>
      <c r="Q798" s="32"/>
      <c r="R798" s="32"/>
      <c r="S798" s="11"/>
      <c r="T798" s="11"/>
      <c r="U798" s="32"/>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1"/>
      <c r="AX798" s="11"/>
      <c r="AY798" s="11"/>
      <c r="AZ798" s="11"/>
      <c r="BA798" s="11"/>
      <c r="BB798" s="11"/>
      <c r="BC798" s="11"/>
      <c r="BD798" s="11"/>
      <c r="BE798" s="11"/>
      <c r="BF798" s="11"/>
      <c r="BG798" s="11"/>
      <c r="BH798" s="11"/>
      <c r="BI798" s="11"/>
      <c r="BJ798" s="11"/>
      <c r="BK798" s="11"/>
      <c r="BL798" s="11"/>
      <c r="BM798" s="11"/>
      <c r="BN798" s="11"/>
    </row>
    <row r="799" ht="13.5" customHeight="1">
      <c r="A799" s="11"/>
      <c r="B799" s="11"/>
      <c r="C799" s="43"/>
      <c r="D799" s="11"/>
      <c r="E799" s="11"/>
      <c r="F799" s="11"/>
      <c r="G799" s="11"/>
      <c r="H799" s="11"/>
      <c r="I799" s="11"/>
      <c r="J799" s="11"/>
      <c r="K799" s="11"/>
      <c r="L799" s="11"/>
      <c r="M799" s="11"/>
      <c r="N799" s="11"/>
      <c r="O799" s="11"/>
      <c r="P799" s="11"/>
      <c r="Q799" s="32"/>
      <c r="R799" s="32"/>
      <c r="S799" s="11"/>
      <c r="T799" s="11"/>
      <c r="U799" s="32"/>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c r="BC799" s="11"/>
      <c r="BD799" s="11"/>
      <c r="BE799" s="11"/>
      <c r="BF799" s="11"/>
      <c r="BG799" s="11"/>
      <c r="BH799" s="11"/>
      <c r="BI799" s="11"/>
      <c r="BJ799" s="11"/>
      <c r="BK799" s="11"/>
      <c r="BL799" s="11"/>
      <c r="BM799" s="11"/>
      <c r="BN799" s="11"/>
    </row>
    <row r="800" ht="13.5" customHeight="1">
      <c r="A800" s="11"/>
      <c r="B800" s="11"/>
      <c r="C800" s="43"/>
      <c r="D800" s="11"/>
      <c r="E800" s="11"/>
      <c r="F800" s="11"/>
      <c r="G800" s="11"/>
      <c r="H800" s="11"/>
      <c r="I800" s="11"/>
      <c r="J800" s="11"/>
      <c r="K800" s="11"/>
      <c r="L800" s="11"/>
      <c r="M800" s="11"/>
      <c r="N800" s="11"/>
      <c r="O800" s="11"/>
      <c r="P800" s="11"/>
      <c r="Q800" s="32"/>
      <c r="R800" s="32"/>
      <c r="S800" s="11"/>
      <c r="T800" s="11"/>
      <c r="U800" s="32"/>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11"/>
      <c r="AW800" s="11"/>
      <c r="AX800" s="11"/>
      <c r="AY800" s="11"/>
      <c r="AZ800" s="11"/>
      <c r="BA800" s="11"/>
      <c r="BB800" s="11"/>
      <c r="BC800" s="11"/>
      <c r="BD800" s="11"/>
      <c r="BE800" s="11"/>
      <c r="BF800" s="11"/>
      <c r="BG800" s="11"/>
      <c r="BH800" s="11"/>
      <c r="BI800" s="11"/>
      <c r="BJ800" s="11"/>
      <c r="BK800" s="11"/>
      <c r="BL800" s="11"/>
      <c r="BM800" s="11"/>
      <c r="BN800" s="11"/>
    </row>
    <row r="801" ht="13.5" customHeight="1">
      <c r="A801" s="11"/>
      <c r="B801" s="11"/>
      <c r="C801" s="43"/>
      <c r="D801" s="11"/>
      <c r="E801" s="11"/>
      <c r="F801" s="11"/>
      <c r="G801" s="11"/>
      <c r="H801" s="11"/>
      <c r="I801" s="11"/>
      <c r="J801" s="11"/>
      <c r="K801" s="11"/>
      <c r="L801" s="11"/>
      <c r="M801" s="11"/>
      <c r="N801" s="11"/>
      <c r="O801" s="11"/>
      <c r="P801" s="11"/>
      <c r="Q801" s="32"/>
      <c r="R801" s="32"/>
      <c r="S801" s="11"/>
      <c r="T801" s="11"/>
      <c r="U801" s="32"/>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c r="BC801" s="11"/>
      <c r="BD801" s="11"/>
      <c r="BE801" s="11"/>
      <c r="BF801" s="11"/>
      <c r="BG801" s="11"/>
      <c r="BH801" s="11"/>
      <c r="BI801" s="11"/>
      <c r="BJ801" s="11"/>
      <c r="BK801" s="11"/>
      <c r="BL801" s="11"/>
      <c r="BM801" s="11"/>
      <c r="BN801" s="11"/>
    </row>
    <row r="802" ht="13.5" customHeight="1">
      <c r="A802" s="11"/>
      <c r="B802" s="11"/>
      <c r="C802" s="43"/>
      <c r="D802" s="11"/>
      <c r="E802" s="11"/>
      <c r="F802" s="11"/>
      <c r="G802" s="11"/>
      <c r="H802" s="11"/>
      <c r="I802" s="11"/>
      <c r="J802" s="11"/>
      <c r="K802" s="11"/>
      <c r="L802" s="11"/>
      <c r="M802" s="11"/>
      <c r="N802" s="11"/>
      <c r="O802" s="11"/>
      <c r="P802" s="11"/>
      <c r="Q802" s="32"/>
      <c r="R802" s="32"/>
      <c r="S802" s="11"/>
      <c r="T802" s="11"/>
      <c r="U802" s="32"/>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11"/>
      <c r="AW802" s="11"/>
      <c r="AX802" s="11"/>
      <c r="AY802" s="11"/>
      <c r="AZ802" s="11"/>
      <c r="BA802" s="11"/>
      <c r="BB802" s="11"/>
      <c r="BC802" s="11"/>
      <c r="BD802" s="11"/>
      <c r="BE802" s="11"/>
      <c r="BF802" s="11"/>
      <c r="BG802" s="11"/>
      <c r="BH802" s="11"/>
      <c r="BI802" s="11"/>
      <c r="BJ802" s="11"/>
      <c r="BK802" s="11"/>
      <c r="BL802" s="11"/>
      <c r="BM802" s="11"/>
      <c r="BN802" s="11"/>
    </row>
    <row r="803" ht="13.5" customHeight="1">
      <c r="A803" s="11"/>
      <c r="B803" s="11"/>
      <c r="C803" s="43"/>
      <c r="D803" s="11"/>
      <c r="E803" s="11"/>
      <c r="F803" s="11"/>
      <c r="G803" s="11"/>
      <c r="H803" s="11"/>
      <c r="I803" s="11"/>
      <c r="J803" s="11"/>
      <c r="K803" s="11"/>
      <c r="L803" s="11"/>
      <c r="M803" s="11"/>
      <c r="N803" s="11"/>
      <c r="O803" s="11"/>
      <c r="P803" s="11"/>
      <c r="Q803" s="32"/>
      <c r="R803" s="32"/>
      <c r="S803" s="11"/>
      <c r="T803" s="11"/>
      <c r="U803" s="32"/>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c r="BC803" s="11"/>
      <c r="BD803" s="11"/>
      <c r="BE803" s="11"/>
      <c r="BF803" s="11"/>
      <c r="BG803" s="11"/>
      <c r="BH803" s="11"/>
      <c r="BI803" s="11"/>
      <c r="BJ803" s="11"/>
      <c r="BK803" s="11"/>
      <c r="BL803" s="11"/>
      <c r="BM803" s="11"/>
      <c r="BN803" s="11"/>
    </row>
    <row r="804" ht="13.5" customHeight="1">
      <c r="A804" s="11"/>
      <c r="B804" s="11"/>
      <c r="C804" s="43"/>
      <c r="D804" s="11"/>
      <c r="E804" s="11"/>
      <c r="F804" s="11"/>
      <c r="G804" s="11"/>
      <c r="H804" s="11"/>
      <c r="I804" s="11"/>
      <c r="J804" s="11"/>
      <c r="K804" s="11"/>
      <c r="L804" s="11"/>
      <c r="M804" s="11"/>
      <c r="N804" s="11"/>
      <c r="O804" s="11"/>
      <c r="P804" s="11"/>
      <c r="Q804" s="32"/>
      <c r="R804" s="32"/>
      <c r="S804" s="11"/>
      <c r="T804" s="11"/>
      <c r="U804" s="32"/>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1"/>
      <c r="AX804" s="11"/>
      <c r="AY804" s="11"/>
      <c r="AZ804" s="11"/>
      <c r="BA804" s="11"/>
      <c r="BB804" s="11"/>
      <c r="BC804" s="11"/>
      <c r="BD804" s="11"/>
      <c r="BE804" s="11"/>
      <c r="BF804" s="11"/>
      <c r="BG804" s="11"/>
      <c r="BH804" s="11"/>
      <c r="BI804" s="11"/>
      <c r="BJ804" s="11"/>
      <c r="BK804" s="11"/>
      <c r="BL804" s="11"/>
      <c r="BM804" s="11"/>
      <c r="BN804" s="11"/>
    </row>
    <row r="805" ht="13.5" customHeight="1">
      <c r="A805" s="11"/>
      <c r="B805" s="11"/>
      <c r="C805" s="43"/>
      <c r="D805" s="11"/>
      <c r="E805" s="11"/>
      <c r="F805" s="11"/>
      <c r="G805" s="11"/>
      <c r="H805" s="11"/>
      <c r="I805" s="11"/>
      <c r="J805" s="11"/>
      <c r="K805" s="11"/>
      <c r="L805" s="11"/>
      <c r="M805" s="11"/>
      <c r="N805" s="11"/>
      <c r="O805" s="11"/>
      <c r="P805" s="11"/>
      <c r="Q805" s="32"/>
      <c r="R805" s="32"/>
      <c r="S805" s="11"/>
      <c r="T805" s="11"/>
      <c r="U805" s="32"/>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c r="BC805" s="11"/>
      <c r="BD805" s="11"/>
      <c r="BE805" s="11"/>
      <c r="BF805" s="11"/>
      <c r="BG805" s="11"/>
      <c r="BH805" s="11"/>
      <c r="BI805" s="11"/>
      <c r="BJ805" s="11"/>
      <c r="BK805" s="11"/>
      <c r="BL805" s="11"/>
      <c r="BM805" s="11"/>
      <c r="BN805" s="11"/>
    </row>
    <row r="806" ht="13.5" customHeight="1">
      <c r="A806" s="11"/>
      <c r="B806" s="11"/>
      <c r="C806" s="43"/>
      <c r="D806" s="11"/>
      <c r="E806" s="11"/>
      <c r="F806" s="11"/>
      <c r="G806" s="11"/>
      <c r="H806" s="11"/>
      <c r="I806" s="11"/>
      <c r="J806" s="11"/>
      <c r="K806" s="11"/>
      <c r="L806" s="11"/>
      <c r="M806" s="11"/>
      <c r="N806" s="11"/>
      <c r="O806" s="11"/>
      <c r="P806" s="11"/>
      <c r="Q806" s="32"/>
      <c r="R806" s="32"/>
      <c r="S806" s="11"/>
      <c r="T806" s="11"/>
      <c r="U806" s="32"/>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11"/>
      <c r="AW806" s="11"/>
      <c r="AX806" s="11"/>
      <c r="AY806" s="11"/>
      <c r="AZ806" s="11"/>
      <c r="BA806" s="11"/>
      <c r="BB806" s="11"/>
      <c r="BC806" s="11"/>
      <c r="BD806" s="11"/>
      <c r="BE806" s="11"/>
      <c r="BF806" s="11"/>
      <c r="BG806" s="11"/>
      <c r="BH806" s="11"/>
      <c r="BI806" s="11"/>
      <c r="BJ806" s="11"/>
      <c r="BK806" s="11"/>
      <c r="BL806" s="11"/>
      <c r="BM806" s="11"/>
      <c r="BN806" s="11"/>
    </row>
    <row r="807" ht="13.5" customHeight="1">
      <c r="A807" s="11"/>
      <c r="B807" s="11"/>
      <c r="C807" s="43"/>
      <c r="D807" s="11"/>
      <c r="E807" s="11"/>
      <c r="F807" s="11"/>
      <c r="G807" s="11"/>
      <c r="H807" s="11"/>
      <c r="I807" s="11"/>
      <c r="J807" s="11"/>
      <c r="K807" s="11"/>
      <c r="L807" s="11"/>
      <c r="M807" s="11"/>
      <c r="N807" s="11"/>
      <c r="O807" s="11"/>
      <c r="P807" s="11"/>
      <c r="Q807" s="32"/>
      <c r="R807" s="32"/>
      <c r="S807" s="11"/>
      <c r="T807" s="11"/>
      <c r="U807" s="32"/>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c r="BC807" s="11"/>
      <c r="BD807" s="11"/>
      <c r="BE807" s="11"/>
      <c r="BF807" s="11"/>
      <c r="BG807" s="11"/>
      <c r="BH807" s="11"/>
      <c r="BI807" s="11"/>
      <c r="BJ807" s="11"/>
      <c r="BK807" s="11"/>
      <c r="BL807" s="11"/>
      <c r="BM807" s="11"/>
      <c r="BN807" s="11"/>
    </row>
    <row r="808" ht="13.5" customHeight="1">
      <c r="A808" s="11"/>
      <c r="B808" s="11"/>
      <c r="C808" s="43"/>
      <c r="D808" s="11"/>
      <c r="E808" s="11"/>
      <c r="F808" s="11"/>
      <c r="G808" s="11"/>
      <c r="H808" s="11"/>
      <c r="I808" s="11"/>
      <c r="J808" s="11"/>
      <c r="K808" s="11"/>
      <c r="L808" s="11"/>
      <c r="M808" s="11"/>
      <c r="N808" s="11"/>
      <c r="O808" s="11"/>
      <c r="P808" s="11"/>
      <c r="Q808" s="32"/>
      <c r="R808" s="32"/>
      <c r="S808" s="11"/>
      <c r="T808" s="11"/>
      <c r="U808" s="32"/>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11"/>
      <c r="AW808" s="11"/>
      <c r="AX808" s="11"/>
      <c r="AY808" s="11"/>
      <c r="AZ808" s="11"/>
      <c r="BA808" s="11"/>
      <c r="BB808" s="11"/>
      <c r="BC808" s="11"/>
      <c r="BD808" s="11"/>
      <c r="BE808" s="11"/>
      <c r="BF808" s="11"/>
      <c r="BG808" s="11"/>
      <c r="BH808" s="11"/>
      <c r="BI808" s="11"/>
      <c r="BJ808" s="11"/>
      <c r="BK808" s="11"/>
      <c r="BL808" s="11"/>
      <c r="BM808" s="11"/>
      <c r="BN808" s="11"/>
    </row>
    <row r="809" ht="13.5" customHeight="1">
      <c r="A809" s="11"/>
      <c r="B809" s="11"/>
      <c r="C809" s="43"/>
      <c r="D809" s="11"/>
      <c r="E809" s="11"/>
      <c r="F809" s="11"/>
      <c r="G809" s="11"/>
      <c r="H809" s="11"/>
      <c r="I809" s="11"/>
      <c r="J809" s="11"/>
      <c r="K809" s="11"/>
      <c r="L809" s="11"/>
      <c r="M809" s="11"/>
      <c r="N809" s="11"/>
      <c r="O809" s="11"/>
      <c r="P809" s="11"/>
      <c r="Q809" s="32"/>
      <c r="R809" s="32"/>
      <c r="S809" s="11"/>
      <c r="T809" s="11"/>
      <c r="U809" s="32"/>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c r="BC809" s="11"/>
      <c r="BD809" s="11"/>
      <c r="BE809" s="11"/>
      <c r="BF809" s="11"/>
      <c r="BG809" s="11"/>
      <c r="BH809" s="11"/>
      <c r="BI809" s="11"/>
      <c r="BJ809" s="11"/>
      <c r="BK809" s="11"/>
      <c r="BL809" s="11"/>
      <c r="BM809" s="11"/>
      <c r="BN809" s="11"/>
    </row>
    <row r="810" ht="13.5" customHeight="1">
      <c r="A810" s="11"/>
      <c r="B810" s="11"/>
      <c r="C810" s="43"/>
      <c r="D810" s="11"/>
      <c r="E810" s="11"/>
      <c r="F810" s="11"/>
      <c r="G810" s="11"/>
      <c r="H810" s="11"/>
      <c r="I810" s="11"/>
      <c r="J810" s="11"/>
      <c r="K810" s="11"/>
      <c r="L810" s="11"/>
      <c r="M810" s="11"/>
      <c r="N810" s="11"/>
      <c r="O810" s="11"/>
      <c r="P810" s="11"/>
      <c r="Q810" s="32"/>
      <c r="R810" s="32"/>
      <c r="S810" s="11"/>
      <c r="T810" s="11"/>
      <c r="U810" s="32"/>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11"/>
      <c r="AW810" s="11"/>
      <c r="AX810" s="11"/>
      <c r="AY810" s="11"/>
      <c r="AZ810" s="11"/>
      <c r="BA810" s="11"/>
      <c r="BB810" s="11"/>
      <c r="BC810" s="11"/>
      <c r="BD810" s="11"/>
      <c r="BE810" s="11"/>
      <c r="BF810" s="11"/>
      <c r="BG810" s="11"/>
      <c r="BH810" s="11"/>
      <c r="BI810" s="11"/>
      <c r="BJ810" s="11"/>
      <c r="BK810" s="11"/>
      <c r="BL810" s="11"/>
      <c r="BM810" s="11"/>
      <c r="BN810" s="11"/>
    </row>
    <row r="811" ht="13.5" customHeight="1">
      <c r="A811" s="11"/>
      <c r="B811" s="11"/>
      <c r="C811" s="43"/>
      <c r="D811" s="11"/>
      <c r="E811" s="11"/>
      <c r="F811" s="11"/>
      <c r="G811" s="11"/>
      <c r="H811" s="11"/>
      <c r="I811" s="11"/>
      <c r="J811" s="11"/>
      <c r="K811" s="11"/>
      <c r="L811" s="11"/>
      <c r="M811" s="11"/>
      <c r="N811" s="11"/>
      <c r="O811" s="11"/>
      <c r="P811" s="11"/>
      <c r="Q811" s="32"/>
      <c r="R811" s="32"/>
      <c r="S811" s="11"/>
      <c r="T811" s="11"/>
      <c r="U811" s="32"/>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c r="BC811" s="11"/>
      <c r="BD811" s="11"/>
      <c r="BE811" s="11"/>
      <c r="BF811" s="11"/>
      <c r="BG811" s="11"/>
      <c r="BH811" s="11"/>
      <c r="BI811" s="11"/>
      <c r="BJ811" s="11"/>
      <c r="BK811" s="11"/>
      <c r="BL811" s="11"/>
      <c r="BM811" s="11"/>
      <c r="BN811" s="11"/>
    </row>
    <row r="812" ht="13.5" customHeight="1">
      <c r="A812" s="11"/>
      <c r="B812" s="11"/>
      <c r="C812" s="43"/>
      <c r="D812" s="11"/>
      <c r="E812" s="11"/>
      <c r="F812" s="11"/>
      <c r="G812" s="11"/>
      <c r="H812" s="11"/>
      <c r="I812" s="11"/>
      <c r="J812" s="11"/>
      <c r="K812" s="11"/>
      <c r="L812" s="11"/>
      <c r="M812" s="11"/>
      <c r="N812" s="11"/>
      <c r="O812" s="11"/>
      <c r="P812" s="11"/>
      <c r="Q812" s="32"/>
      <c r="R812" s="32"/>
      <c r="S812" s="11"/>
      <c r="T812" s="11"/>
      <c r="U812" s="32"/>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1"/>
      <c r="AX812" s="11"/>
      <c r="AY812" s="11"/>
      <c r="AZ812" s="11"/>
      <c r="BA812" s="11"/>
      <c r="BB812" s="11"/>
      <c r="BC812" s="11"/>
      <c r="BD812" s="11"/>
      <c r="BE812" s="11"/>
      <c r="BF812" s="11"/>
      <c r="BG812" s="11"/>
      <c r="BH812" s="11"/>
      <c r="BI812" s="11"/>
      <c r="BJ812" s="11"/>
      <c r="BK812" s="11"/>
      <c r="BL812" s="11"/>
      <c r="BM812" s="11"/>
      <c r="BN812" s="11"/>
    </row>
    <row r="813" ht="13.5" customHeight="1">
      <c r="A813" s="11"/>
      <c r="B813" s="11"/>
      <c r="C813" s="43"/>
      <c r="D813" s="11"/>
      <c r="E813" s="11"/>
      <c r="F813" s="11"/>
      <c r="G813" s="11"/>
      <c r="H813" s="11"/>
      <c r="I813" s="11"/>
      <c r="J813" s="11"/>
      <c r="K813" s="11"/>
      <c r="L813" s="11"/>
      <c r="M813" s="11"/>
      <c r="N813" s="11"/>
      <c r="O813" s="11"/>
      <c r="P813" s="11"/>
      <c r="Q813" s="32"/>
      <c r="R813" s="32"/>
      <c r="S813" s="11"/>
      <c r="T813" s="11"/>
      <c r="U813" s="32"/>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c r="BC813" s="11"/>
      <c r="BD813" s="11"/>
      <c r="BE813" s="11"/>
      <c r="BF813" s="11"/>
      <c r="BG813" s="11"/>
      <c r="BH813" s="11"/>
      <c r="BI813" s="11"/>
      <c r="BJ813" s="11"/>
      <c r="BK813" s="11"/>
      <c r="BL813" s="11"/>
      <c r="BM813" s="11"/>
      <c r="BN813" s="11"/>
    </row>
    <row r="814" ht="13.5" customHeight="1">
      <c r="A814" s="11"/>
      <c r="B814" s="11"/>
      <c r="C814" s="43"/>
      <c r="D814" s="11"/>
      <c r="E814" s="11"/>
      <c r="F814" s="11"/>
      <c r="G814" s="11"/>
      <c r="H814" s="11"/>
      <c r="I814" s="11"/>
      <c r="J814" s="11"/>
      <c r="K814" s="11"/>
      <c r="L814" s="11"/>
      <c r="M814" s="11"/>
      <c r="N814" s="11"/>
      <c r="O814" s="11"/>
      <c r="P814" s="11"/>
      <c r="Q814" s="32"/>
      <c r="R814" s="32"/>
      <c r="S814" s="11"/>
      <c r="T814" s="11"/>
      <c r="U814" s="32"/>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11"/>
      <c r="AW814" s="11"/>
      <c r="AX814" s="11"/>
      <c r="AY814" s="11"/>
      <c r="AZ814" s="11"/>
      <c r="BA814" s="11"/>
      <c r="BB814" s="11"/>
      <c r="BC814" s="11"/>
      <c r="BD814" s="11"/>
      <c r="BE814" s="11"/>
      <c r="BF814" s="11"/>
      <c r="BG814" s="11"/>
      <c r="BH814" s="11"/>
      <c r="BI814" s="11"/>
      <c r="BJ814" s="11"/>
      <c r="BK814" s="11"/>
      <c r="BL814" s="11"/>
      <c r="BM814" s="11"/>
      <c r="BN814" s="11"/>
    </row>
    <row r="815" ht="13.5" customHeight="1">
      <c r="A815" s="11"/>
      <c r="B815" s="11"/>
      <c r="C815" s="43"/>
      <c r="D815" s="11"/>
      <c r="E815" s="11"/>
      <c r="F815" s="11"/>
      <c r="G815" s="11"/>
      <c r="H815" s="11"/>
      <c r="I815" s="11"/>
      <c r="J815" s="11"/>
      <c r="K815" s="11"/>
      <c r="L815" s="11"/>
      <c r="M815" s="11"/>
      <c r="N815" s="11"/>
      <c r="O815" s="11"/>
      <c r="P815" s="11"/>
      <c r="Q815" s="32"/>
      <c r="R815" s="32"/>
      <c r="S815" s="11"/>
      <c r="T815" s="11"/>
      <c r="U815" s="32"/>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c r="BC815" s="11"/>
      <c r="BD815" s="11"/>
      <c r="BE815" s="11"/>
      <c r="BF815" s="11"/>
      <c r="BG815" s="11"/>
      <c r="BH815" s="11"/>
      <c r="BI815" s="11"/>
      <c r="BJ815" s="11"/>
      <c r="BK815" s="11"/>
      <c r="BL815" s="11"/>
      <c r="BM815" s="11"/>
      <c r="BN815" s="11"/>
    </row>
    <row r="816" ht="13.5" customHeight="1">
      <c r="A816" s="11"/>
      <c r="B816" s="11"/>
      <c r="C816" s="43"/>
      <c r="D816" s="11"/>
      <c r="E816" s="11"/>
      <c r="F816" s="11"/>
      <c r="G816" s="11"/>
      <c r="H816" s="11"/>
      <c r="I816" s="11"/>
      <c r="J816" s="11"/>
      <c r="K816" s="11"/>
      <c r="L816" s="11"/>
      <c r="M816" s="11"/>
      <c r="N816" s="11"/>
      <c r="O816" s="11"/>
      <c r="P816" s="11"/>
      <c r="Q816" s="32"/>
      <c r="R816" s="32"/>
      <c r="S816" s="11"/>
      <c r="T816" s="11"/>
      <c r="U816" s="32"/>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11"/>
      <c r="AW816" s="11"/>
      <c r="AX816" s="11"/>
      <c r="AY816" s="11"/>
      <c r="AZ816" s="11"/>
      <c r="BA816" s="11"/>
      <c r="BB816" s="11"/>
      <c r="BC816" s="11"/>
      <c r="BD816" s="11"/>
      <c r="BE816" s="11"/>
      <c r="BF816" s="11"/>
      <c r="BG816" s="11"/>
      <c r="BH816" s="11"/>
      <c r="BI816" s="11"/>
      <c r="BJ816" s="11"/>
      <c r="BK816" s="11"/>
      <c r="BL816" s="11"/>
      <c r="BM816" s="11"/>
      <c r="BN816" s="11"/>
    </row>
    <row r="817" ht="13.5" customHeight="1">
      <c r="A817" s="11"/>
      <c r="B817" s="11"/>
      <c r="C817" s="43"/>
      <c r="D817" s="11"/>
      <c r="E817" s="11"/>
      <c r="F817" s="11"/>
      <c r="G817" s="11"/>
      <c r="H817" s="11"/>
      <c r="I817" s="11"/>
      <c r="J817" s="11"/>
      <c r="K817" s="11"/>
      <c r="L817" s="11"/>
      <c r="M817" s="11"/>
      <c r="N817" s="11"/>
      <c r="O817" s="11"/>
      <c r="P817" s="11"/>
      <c r="Q817" s="32"/>
      <c r="R817" s="32"/>
      <c r="S817" s="11"/>
      <c r="T817" s="11"/>
      <c r="U817" s="32"/>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c r="BC817" s="11"/>
      <c r="BD817" s="11"/>
      <c r="BE817" s="11"/>
      <c r="BF817" s="11"/>
      <c r="BG817" s="11"/>
      <c r="BH817" s="11"/>
      <c r="BI817" s="11"/>
      <c r="BJ817" s="11"/>
      <c r="BK817" s="11"/>
      <c r="BL817" s="11"/>
      <c r="BM817" s="11"/>
      <c r="BN817" s="11"/>
    </row>
    <row r="818" ht="13.5" customHeight="1">
      <c r="A818" s="11"/>
      <c r="B818" s="11"/>
      <c r="C818" s="43"/>
      <c r="D818" s="11"/>
      <c r="E818" s="11"/>
      <c r="F818" s="11"/>
      <c r="G818" s="11"/>
      <c r="H818" s="11"/>
      <c r="I818" s="11"/>
      <c r="J818" s="11"/>
      <c r="K818" s="11"/>
      <c r="L818" s="11"/>
      <c r="M818" s="11"/>
      <c r="N818" s="11"/>
      <c r="O818" s="11"/>
      <c r="P818" s="11"/>
      <c r="Q818" s="32"/>
      <c r="R818" s="32"/>
      <c r="S818" s="11"/>
      <c r="T818" s="11"/>
      <c r="U818" s="32"/>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11"/>
      <c r="AW818" s="11"/>
      <c r="AX818" s="11"/>
      <c r="AY818" s="11"/>
      <c r="AZ818" s="11"/>
      <c r="BA818" s="11"/>
      <c r="BB818" s="11"/>
      <c r="BC818" s="11"/>
      <c r="BD818" s="11"/>
      <c r="BE818" s="11"/>
      <c r="BF818" s="11"/>
      <c r="BG818" s="11"/>
      <c r="BH818" s="11"/>
      <c r="BI818" s="11"/>
      <c r="BJ818" s="11"/>
      <c r="BK818" s="11"/>
      <c r="BL818" s="11"/>
      <c r="BM818" s="11"/>
      <c r="BN818" s="11"/>
    </row>
    <row r="819" ht="13.5" customHeight="1">
      <c r="A819" s="11"/>
      <c r="B819" s="11"/>
      <c r="C819" s="43"/>
      <c r="D819" s="11"/>
      <c r="E819" s="11"/>
      <c r="F819" s="11"/>
      <c r="G819" s="11"/>
      <c r="H819" s="11"/>
      <c r="I819" s="11"/>
      <c r="J819" s="11"/>
      <c r="K819" s="11"/>
      <c r="L819" s="11"/>
      <c r="M819" s="11"/>
      <c r="N819" s="11"/>
      <c r="O819" s="11"/>
      <c r="P819" s="11"/>
      <c r="Q819" s="32"/>
      <c r="R819" s="32"/>
      <c r="S819" s="11"/>
      <c r="T819" s="11"/>
      <c r="U819" s="32"/>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11"/>
      <c r="AW819" s="11"/>
      <c r="AX819" s="11"/>
      <c r="AY819" s="11"/>
      <c r="AZ819" s="11"/>
      <c r="BA819" s="11"/>
      <c r="BB819" s="11"/>
      <c r="BC819" s="11"/>
      <c r="BD819" s="11"/>
      <c r="BE819" s="11"/>
      <c r="BF819" s="11"/>
      <c r="BG819" s="11"/>
      <c r="BH819" s="11"/>
      <c r="BI819" s="11"/>
      <c r="BJ819" s="11"/>
      <c r="BK819" s="11"/>
      <c r="BL819" s="11"/>
      <c r="BM819" s="11"/>
      <c r="BN819" s="11"/>
    </row>
    <row r="820" ht="13.5" customHeight="1">
      <c r="A820" s="11"/>
      <c r="B820" s="11"/>
      <c r="C820" s="43"/>
      <c r="D820" s="11"/>
      <c r="E820" s="11"/>
      <c r="F820" s="11"/>
      <c r="G820" s="11"/>
      <c r="H820" s="11"/>
      <c r="I820" s="11"/>
      <c r="J820" s="11"/>
      <c r="K820" s="11"/>
      <c r="L820" s="11"/>
      <c r="M820" s="11"/>
      <c r="N820" s="11"/>
      <c r="O820" s="11"/>
      <c r="P820" s="11"/>
      <c r="Q820" s="32"/>
      <c r="R820" s="32"/>
      <c r="S820" s="11"/>
      <c r="T820" s="11"/>
      <c r="U820" s="32"/>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11"/>
      <c r="AW820" s="11"/>
      <c r="AX820" s="11"/>
      <c r="AY820" s="11"/>
      <c r="AZ820" s="11"/>
      <c r="BA820" s="11"/>
      <c r="BB820" s="11"/>
      <c r="BC820" s="11"/>
      <c r="BD820" s="11"/>
      <c r="BE820" s="11"/>
      <c r="BF820" s="11"/>
      <c r="BG820" s="11"/>
      <c r="BH820" s="11"/>
      <c r="BI820" s="11"/>
      <c r="BJ820" s="11"/>
      <c r="BK820" s="11"/>
      <c r="BL820" s="11"/>
      <c r="BM820" s="11"/>
      <c r="BN820" s="11"/>
    </row>
    <row r="821" ht="13.5" customHeight="1">
      <c r="A821" s="11"/>
      <c r="B821" s="11"/>
      <c r="C821" s="43"/>
      <c r="D821" s="11"/>
      <c r="E821" s="11"/>
      <c r="F821" s="11"/>
      <c r="G821" s="11"/>
      <c r="H821" s="11"/>
      <c r="I821" s="11"/>
      <c r="J821" s="11"/>
      <c r="K821" s="11"/>
      <c r="L821" s="11"/>
      <c r="M821" s="11"/>
      <c r="N821" s="11"/>
      <c r="O821" s="11"/>
      <c r="P821" s="11"/>
      <c r="Q821" s="32"/>
      <c r="R821" s="32"/>
      <c r="S821" s="11"/>
      <c r="T821" s="11"/>
      <c r="U821" s="32"/>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c r="BC821" s="11"/>
      <c r="BD821" s="11"/>
      <c r="BE821" s="11"/>
      <c r="BF821" s="11"/>
      <c r="BG821" s="11"/>
      <c r="BH821" s="11"/>
      <c r="BI821" s="11"/>
      <c r="BJ821" s="11"/>
      <c r="BK821" s="11"/>
      <c r="BL821" s="11"/>
      <c r="BM821" s="11"/>
      <c r="BN821" s="11"/>
    </row>
    <row r="822" ht="13.5" customHeight="1">
      <c r="A822" s="11"/>
      <c r="B822" s="11"/>
      <c r="C822" s="43"/>
      <c r="D822" s="11"/>
      <c r="E822" s="11"/>
      <c r="F822" s="11"/>
      <c r="G822" s="11"/>
      <c r="H822" s="11"/>
      <c r="I822" s="11"/>
      <c r="J822" s="11"/>
      <c r="K822" s="11"/>
      <c r="L822" s="11"/>
      <c r="M822" s="11"/>
      <c r="N822" s="11"/>
      <c r="O822" s="11"/>
      <c r="P822" s="11"/>
      <c r="Q822" s="32"/>
      <c r="R822" s="32"/>
      <c r="S822" s="11"/>
      <c r="T822" s="11"/>
      <c r="U822" s="32"/>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11"/>
      <c r="AW822" s="11"/>
      <c r="AX822" s="11"/>
      <c r="AY822" s="11"/>
      <c r="AZ822" s="11"/>
      <c r="BA822" s="11"/>
      <c r="BB822" s="11"/>
      <c r="BC822" s="11"/>
      <c r="BD822" s="11"/>
      <c r="BE822" s="11"/>
      <c r="BF822" s="11"/>
      <c r="BG822" s="11"/>
      <c r="BH822" s="11"/>
      <c r="BI822" s="11"/>
      <c r="BJ822" s="11"/>
      <c r="BK822" s="11"/>
      <c r="BL822" s="11"/>
      <c r="BM822" s="11"/>
      <c r="BN822" s="11"/>
    </row>
    <row r="823" ht="13.5" customHeight="1">
      <c r="A823" s="11"/>
      <c r="B823" s="11"/>
      <c r="C823" s="43"/>
      <c r="D823" s="11"/>
      <c r="E823" s="11"/>
      <c r="F823" s="11"/>
      <c r="G823" s="11"/>
      <c r="H823" s="11"/>
      <c r="I823" s="11"/>
      <c r="J823" s="11"/>
      <c r="K823" s="11"/>
      <c r="L823" s="11"/>
      <c r="M823" s="11"/>
      <c r="N823" s="11"/>
      <c r="O823" s="11"/>
      <c r="P823" s="11"/>
      <c r="Q823" s="32"/>
      <c r="R823" s="32"/>
      <c r="S823" s="11"/>
      <c r="T823" s="11"/>
      <c r="U823" s="32"/>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c r="BC823" s="11"/>
      <c r="BD823" s="11"/>
      <c r="BE823" s="11"/>
      <c r="BF823" s="11"/>
      <c r="BG823" s="11"/>
      <c r="BH823" s="11"/>
      <c r="BI823" s="11"/>
      <c r="BJ823" s="11"/>
      <c r="BK823" s="11"/>
      <c r="BL823" s="11"/>
      <c r="BM823" s="11"/>
      <c r="BN823" s="11"/>
    </row>
    <row r="824" ht="13.5" customHeight="1">
      <c r="A824" s="11"/>
      <c r="B824" s="11"/>
      <c r="C824" s="43"/>
      <c r="D824" s="11"/>
      <c r="E824" s="11"/>
      <c r="F824" s="11"/>
      <c r="G824" s="11"/>
      <c r="H824" s="11"/>
      <c r="I824" s="11"/>
      <c r="J824" s="11"/>
      <c r="K824" s="11"/>
      <c r="L824" s="11"/>
      <c r="M824" s="11"/>
      <c r="N824" s="11"/>
      <c r="O824" s="11"/>
      <c r="P824" s="11"/>
      <c r="Q824" s="32"/>
      <c r="R824" s="32"/>
      <c r="S824" s="11"/>
      <c r="T824" s="11"/>
      <c r="U824" s="32"/>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11"/>
      <c r="AW824" s="11"/>
      <c r="AX824" s="11"/>
      <c r="AY824" s="11"/>
      <c r="AZ824" s="11"/>
      <c r="BA824" s="11"/>
      <c r="BB824" s="11"/>
      <c r="BC824" s="11"/>
      <c r="BD824" s="11"/>
      <c r="BE824" s="11"/>
      <c r="BF824" s="11"/>
      <c r="BG824" s="11"/>
      <c r="BH824" s="11"/>
      <c r="BI824" s="11"/>
      <c r="BJ824" s="11"/>
      <c r="BK824" s="11"/>
      <c r="BL824" s="11"/>
      <c r="BM824" s="11"/>
      <c r="BN824" s="11"/>
    </row>
    <row r="825" ht="13.5" customHeight="1">
      <c r="A825" s="11"/>
      <c r="B825" s="11"/>
      <c r="C825" s="43"/>
      <c r="D825" s="11"/>
      <c r="E825" s="11"/>
      <c r="F825" s="11"/>
      <c r="G825" s="11"/>
      <c r="H825" s="11"/>
      <c r="I825" s="11"/>
      <c r="J825" s="11"/>
      <c r="K825" s="11"/>
      <c r="L825" s="11"/>
      <c r="M825" s="11"/>
      <c r="N825" s="11"/>
      <c r="O825" s="11"/>
      <c r="P825" s="11"/>
      <c r="Q825" s="32"/>
      <c r="R825" s="32"/>
      <c r="S825" s="11"/>
      <c r="T825" s="11"/>
      <c r="U825" s="32"/>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c r="BC825" s="11"/>
      <c r="BD825" s="11"/>
      <c r="BE825" s="11"/>
      <c r="BF825" s="11"/>
      <c r="BG825" s="11"/>
      <c r="BH825" s="11"/>
      <c r="BI825" s="11"/>
      <c r="BJ825" s="11"/>
      <c r="BK825" s="11"/>
      <c r="BL825" s="11"/>
      <c r="BM825" s="11"/>
      <c r="BN825" s="11"/>
    </row>
    <row r="826" ht="13.5" customHeight="1">
      <c r="A826" s="11"/>
      <c r="B826" s="11"/>
      <c r="C826" s="43"/>
      <c r="D826" s="11"/>
      <c r="E826" s="11"/>
      <c r="F826" s="11"/>
      <c r="G826" s="11"/>
      <c r="H826" s="11"/>
      <c r="I826" s="11"/>
      <c r="J826" s="11"/>
      <c r="K826" s="11"/>
      <c r="L826" s="11"/>
      <c r="M826" s="11"/>
      <c r="N826" s="11"/>
      <c r="O826" s="11"/>
      <c r="P826" s="11"/>
      <c r="Q826" s="32"/>
      <c r="R826" s="32"/>
      <c r="S826" s="11"/>
      <c r="T826" s="11"/>
      <c r="U826" s="32"/>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11"/>
      <c r="AW826" s="11"/>
      <c r="AX826" s="11"/>
      <c r="AY826" s="11"/>
      <c r="AZ826" s="11"/>
      <c r="BA826" s="11"/>
      <c r="BB826" s="11"/>
      <c r="BC826" s="11"/>
      <c r="BD826" s="11"/>
      <c r="BE826" s="11"/>
      <c r="BF826" s="11"/>
      <c r="BG826" s="11"/>
      <c r="BH826" s="11"/>
      <c r="BI826" s="11"/>
      <c r="BJ826" s="11"/>
      <c r="BK826" s="11"/>
      <c r="BL826" s="11"/>
      <c r="BM826" s="11"/>
      <c r="BN826" s="11"/>
    </row>
    <row r="827" ht="13.5" customHeight="1">
      <c r="A827" s="11"/>
      <c r="B827" s="11"/>
      <c r="C827" s="43"/>
      <c r="D827" s="11"/>
      <c r="E827" s="11"/>
      <c r="F827" s="11"/>
      <c r="G827" s="11"/>
      <c r="H827" s="11"/>
      <c r="I827" s="11"/>
      <c r="J827" s="11"/>
      <c r="K827" s="11"/>
      <c r="L827" s="11"/>
      <c r="M827" s="11"/>
      <c r="N827" s="11"/>
      <c r="O827" s="11"/>
      <c r="P827" s="11"/>
      <c r="Q827" s="32"/>
      <c r="R827" s="32"/>
      <c r="S827" s="11"/>
      <c r="T827" s="11"/>
      <c r="U827" s="32"/>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c r="BC827" s="11"/>
      <c r="BD827" s="11"/>
      <c r="BE827" s="11"/>
      <c r="BF827" s="11"/>
      <c r="BG827" s="11"/>
      <c r="BH827" s="11"/>
      <c r="BI827" s="11"/>
      <c r="BJ827" s="11"/>
      <c r="BK827" s="11"/>
      <c r="BL827" s="11"/>
      <c r="BM827" s="11"/>
      <c r="BN827" s="11"/>
    </row>
    <row r="828" ht="13.5" customHeight="1">
      <c r="A828" s="11"/>
      <c r="B828" s="11"/>
      <c r="C828" s="43"/>
      <c r="D828" s="11"/>
      <c r="E828" s="11"/>
      <c r="F828" s="11"/>
      <c r="G828" s="11"/>
      <c r="H828" s="11"/>
      <c r="I828" s="11"/>
      <c r="J828" s="11"/>
      <c r="K828" s="11"/>
      <c r="L828" s="11"/>
      <c r="M828" s="11"/>
      <c r="N828" s="11"/>
      <c r="O828" s="11"/>
      <c r="P828" s="11"/>
      <c r="Q828" s="32"/>
      <c r="R828" s="32"/>
      <c r="S828" s="11"/>
      <c r="T828" s="11"/>
      <c r="U828" s="32"/>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11"/>
      <c r="AW828" s="11"/>
      <c r="AX828" s="11"/>
      <c r="AY828" s="11"/>
      <c r="AZ828" s="11"/>
      <c r="BA828" s="11"/>
      <c r="BB828" s="11"/>
      <c r="BC828" s="11"/>
      <c r="BD828" s="11"/>
      <c r="BE828" s="11"/>
      <c r="BF828" s="11"/>
      <c r="BG828" s="11"/>
      <c r="BH828" s="11"/>
      <c r="BI828" s="11"/>
      <c r="BJ828" s="11"/>
      <c r="BK828" s="11"/>
      <c r="BL828" s="11"/>
      <c r="BM828" s="11"/>
      <c r="BN828" s="11"/>
    </row>
    <row r="829" ht="13.5" customHeight="1">
      <c r="A829" s="11"/>
      <c r="B829" s="11"/>
      <c r="C829" s="43"/>
      <c r="D829" s="11"/>
      <c r="E829" s="11"/>
      <c r="F829" s="11"/>
      <c r="G829" s="11"/>
      <c r="H829" s="11"/>
      <c r="I829" s="11"/>
      <c r="J829" s="11"/>
      <c r="K829" s="11"/>
      <c r="L829" s="11"/>
      <c r="M829" s="11"/>
      <c r="N829" s="11"/>
      <c r="O829" s="11"/>
      <c r="P829" s="11"/>
      <c r="Q829" s="32"/>
      <c r="R829" s="32"/>
      <c r="S829" s="11"/>
      <c r="T829" s="11"/>
      <c r="U829" s="32"/>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c r="BC829" s="11"/>
      <c r="BD829" s="11"/>
      <c r="BE829" s="11"/>
      <c r="BF829" s="11"/>
      <c r="BG829" s="11"/>
      <c r="BH829" s="11"/>
      <c r="BI829" s="11"/>
      <c r="BJ829" s="11"/>
      <c r="BK829" s="11"/>
      <c r="BL829" s="11"/>
      <c r="BM829" s="11"/>
      <c r="BN829" s="11"/>
    </row>
    <row r="830" ht="13.5" customHeight="1">
      <c r="A830" s="11"/>
      <c r="B830" s="11"/>
      <c r="C830" s="43"/>
      <c r="D830" s="11"/>
      <c r="E830" s="11"/>
      <c r="F830" s="11"/>
      <c r="G830" s="11"/>
      <c r="H830" s="11"/>
      <c r="I830" s="11"/>
      <c r="J830" s="11"/>
      <c r="K830" s="11"/>
      <c r="L830" s="11"/>
      <c r="M830" s="11"/>
      <c r="N830" s="11"/>
      <c r="O830" s="11"/>
      <c r="P830" s="11"/>
      <c r="Q830" s="32"/>
      <c r="R830" s="32"/>
      <c r="S830" s="11"/>
      <c r="T830" s="11"/>
      <c r="U830" s="32"/>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c r="AX830" s="11"/>
      <c r="AY830" s="11"/>
      <c r="AZ830" s="11"/>
      <c r="BA830" s="11"/>
      <c r="BB830" s="11"/>
      <c r="BC830" s="11"/>
      <c r="BD830" s="11"/>
      <c r="BE830" s="11"/>
      <c r="BF830" s="11"/>
      <c r="BG830" s="11"/>
      <c r="BH830" s="11"/>
      <c r="BI830" s="11"/>
      <c r="BJ830" s="11"/>
      <c r="BK830" s="11"/>
      <c r="BL830" s="11"/>
      <c r="BM830" s="11"/>
      <c r="BN830" s="11"/>
    </row>
    <row r="831" ht="13.5" customHeight="1">
      <c r="A831" s="11"/>
      <c r="B831" s="11"/>
      <c r="C831" s="43"/>
      <c r="D831" s="11"/>
      <c r="E831" s="11"/>
      <c r="F831" s="11"/>
      <c r="G831" s="11"/>
      <c r="H831" s="11"/>
      <c r="I831" s="11"/>
      <c r="J831" s="11"/>
      <c r="K831" s="11"/>
      <c r="L831" s="11"/>
      <c r="M831" s="11"/>
      <c r="N831" s="11"/>
      <c r="O831" s="11"/>
      <c r="P831" s="11"/>
      <c r="Q831" s="32"/>
      <c r="R831" s="32"/>
      <c r="S831" s="11"/>
      <c r="T831" s="11"/>
      <c r="U831" s="32"/>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c r="BC831" s="11"/>
      <c r="BD831" s="11"/>
      <c r="BE831" s="11"/>
      <c r="BF831" s="11"/>
      <c r="BG831" s="11"/>
      <c r="BH831" s="11"/>
      <c r="BI831" s="11"/>
      <c r="BJ831" s="11"/>
      <c r="BK831" s="11"/>
      <c r="BL831" s="11"/>
      <c r="BM831" s="11"/>
      <c r="BN831" s="11"/>
    </row>
    <row r="832" ht="13.5" customHeight="1">
      <c r="A832" s="11"/>
      <c r="B832" s="11"/>
      <c r="C832" s="43"/>
      <c r="D832" s="11"/>
      <c r="E832" s="11"/>
      <c r="F832" s="11"/>
      <c r="G832" s="11"/>
      <c r="H832" s="11"/>
      <c r="I832" s="11"/>
      <c r="J832" s="11"/>
      <c r="K832" s="11"/>
      <c r="L832" s="11"/>
      <c r="M832" s="11"/>
      <c r="N832" s="11"/>
      <c r="O832" s="11"/>
      <c r="P832" s="11"/>
      <c r="Q832" s="32"/>
      <c r="R832" s="32"/>
      <c r="S832" s="11"/>
      <c r="T832" s="11"/>
      <c r="U832" s="32"/>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c r="AX832" s="11"/>
      <c r="AY832" s="11"/>
      <c r="AZ832" s="11"/>
      <c r="BA832" s="11"/>
      <c r="BB832" s="11"/>
      <c r="BC832" s="11"/>
      <c r="BD832" s="11"/>
      <c r="BE832" s="11"/>
      <c r="BF832" s="11"/>
      <c r="BG832" s="11"/>
      <c r="BH832" s="11"/>
      <c r="BI832" s="11"/>
      <c r="BJ832" s="11"/>
      <c r="BK832" s="11"/>
      <c r="BL832" s="11"/>
      <c r="BM832" s="11"/>
      <c r="BN832" s="11"/>
    </row>
    <row r="833" ht="13.5" customHeight="1">
      <c r="A833" s="11"/>
      <c r="B833" s="11"/>
      <c r="C833" s="43"/>
      <c r="D833" s="11"/>
      <c r="E833" s="11"/>
      <c r="F833" s="11"/>
      <c r="G833" s="11"/>
      <c r="H833" s="11"/>
      <c r="I833" s="11"/>
      <c r="J833" s="11"/>
      <c r="K833" s="11"/>
      <c r="L833" s="11"/>
      <c r="M833" s="11"/>
      <c r="N833" s="11"/>
      <c r="O833" s="11"/>
      <c r="P833" s="11"/>
      <c r="Q833" s="32"/>
      <c r="R833" s="32"/>
      <c r="S833" s="11"/>
      <c r="T833" s="11"/>
      <c r="U833" s="32"/>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c r="BC833" s="11"/>
      <c r="BD833" s="11"/>
      <c r="BE833" s="11"/>
      <c r="BF833" s="11"/>
      <c r="BG833" s="11"/>
      <c r="BH833" s="11"/>
      <c r="BI833" s="11"/>
      <c r="BJ833" s="11"/>
      <c r="BK833" s="11"/>
      <c r="BL833" s="11"/>
      <c r="BM833" s="11"/>
      <c r="BN833" s="11"/>
    </row>
    <row r="834" ht="13.5" customHeight="1">
      <c r="A834" s="11"/>
      <c r="B834" s="11"/>
      <c r="C834" s="43"/>
      <c r="D834" s="11"/>
      <c r="E834" s="11"/>
      <c r="F834" s="11"/>
      <c r="G834" s="11"/>
      <c r="H834" s="11"/>
      <c r="I834" s="11"/>
      <c r="J834" s="11"/>
      <c r="K834" s="11"/>
      <c r="L834" s="11"/>
      <c r="M834" s="11"/>
      <c r="N834" s="11"/>
      <c r="O834" s="11"/>
      <c r="P834" s="11"/>
      <c r="Q834" s="32"/>
      <c r="R834" s="32"/>
      <c r="S834" s="11"/>
      <c r="T834" s="11"/>
      <c r="U834" s="32"/>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11"/>
      <c r="AW834" s="11"/>
      <c r="AX834" s="11"/>
      <c r="AY834" s="11"/>
      <c r="AZ834" s="11"/>
      <c r="BA834" s="11"/>
      <c r="BB834" s="11"/>
      <c r="BC834" s="11"/>
      <c r="BD834" s="11"/>
      <c r="BE834" s="11"/>
      <c r="BF834" s="11"/>
      <c r="BG834" s="11"/>
      <c r="BH834" s="11"/>
      <c r="BI834" s="11"/>
      <c r="BJ834" s="11"/>
      <c r="BK834" s="11"/>
      <c r="BL834" s="11"/>
      <c r="BM834" s="11"/>
      <c r="BN834" s="11"/>
    </row>
    <row r="835" ht="13.5" customHeight="1">
      <c r="A835" s="11"/>
      <c r="B835" s="11"/>
      <c r="C835" s="43"/>
      <c r="D835" s="11"/>
      <c r="E835" s="11"/>
      <c r="F835" s="11"/>
      <c r="G835" s="11"/>
      <c r="H835" s="11"/>
      <c r="I835" s="11"/>
      <c r="J835" s="11"/>
      <c r="K835" s="11"/>
      <c r="L835" s="11"/>
      <c r="M835" s="11"/>
      <c r="N835" s="11"/>
      <c r="O835" s="11"/>
      <c r="P835" s="11"/>
      <c r="Q835" s="32"/>
      <c r="R835" s="32"/>
      <c r="S835" s="11"/>
      <c r="T835" s="11"/>
      <c r="U835" s="32"/>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c r="BC835" s="11"/>
      <c r="BD835" s="11"/>
      <c r="BE835" s="11"/>
      <c r="BF835" s="11"/>
      <c r="BG835" s="11"/>
      <c r="BH835" s="11"/>
      <c r="BI835" s="11"/>
      <c r="BJ835" s="11"/>
      <c r="BK835" s="11"/>
      <c r="BL835" s="11"/>
      <c r="BM835" s="11"/>
      <c r="BN835" s="11"/>
    </row>
    <row r="836" ht="13.5" customHeight="1">
      <c r="A836" s="11"/>
      <c r="B836" s="11"/>
      <c r="C836" s="43"/>
      <c r="D836" s="11"/>
      <c r="E836" s="11"/>
      <c r="F836" s="11"/>
      <c r="G836" s="11"/>
      <c r="H836" s="11"/>
      <c r="I836" s="11"/>
      <c r="J836" s="11"/>
      <c r="K836" s="11"/>
      <c r="L836" s="11"/>
      <c r="M836" s="11"/>
      <c r="N836" s="11"/>
      <c r="O836" s="11"/>
      <c r="P836" s="11"/>
      <c r="Q836" s="32"/>
      <c r="R836" s="32"/>
      <c r="S836" s="11"/>
      <c r="T836" s="11"/>
      <c r="U836" s="32"/>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c r="AX836" s="11"/>
      <c r="AY836" s="11"/>
      <c r="AZ836" s="11"/>
      <c r="BA836" s="11"/>
      <c r="BB836" s="11"/>
      <c r="BC836" s="11"/>
      <c r="BD836" s="11"/>
      <c r="BE836" s="11"/>
      <c r="BF836" s="11"/>
      <c r="BG836" s="11"/>
      <c r="BH836" s="11"/>
      <c r="BI836" s="11"/>
      <c r="BJ836" s="11"/>
      <c r="BK836" s="11"/>
      <c r="BL836" s="11"/>
      <c r="BM836" s="11"/>
      <c r="BN836" s="11"/>
    </row>
    <row r="837" ht="13.5" customHeight="1">
      <c r="A837" s="11"/>
      <c r="B837" s="11"/>
      <c r="C837" s="43"/>
      <c r="D837" s="11"/>
      <c r="E837" s="11"/>
      <c r="F837" s="11"/>
      <c r="G837" s="11"/>
      <c r="H837" s="11"/>
      <c r="I837" s="11"/>
      <c r="J837" s="11"/>
      <c r="K837" s="11"/>
      <c r="L837" s="11"/>
      <c r="M837" s="11"/>
      <c r="N837" s="11"/>
      <c r="O837" s="11"/>
      <c r="P837" s="11"/>
      <c r="Q837" s="32"/>
      <c r="R837" s="32"/>
      <c r="S837" s="11"/>
      <c r="T837" s="11"/>
      <c r="U837" s="32"/>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c r="BC837" s="11"/>
      <c r="BD837" s="11"/>
      <c r="BE837" s="11"/>
      <c r="BF837" s="11"/>
      <c r="BG837" s="11"/>
      <c r="BH837" s="11"/>
      <c r="BI837" s="11"/>
      <c r="BJ837" s="11"/>
      <c r="BK837" s="11"/>
      <c r="BL837" s="11"/>
      <c r="BM837" s="11"/>
      <c r="BN837" s="11"/>
    </row>
    <row r="838" ht="13.5" customHeight="1">
      <c r="A838" s="11"/>
      <c r="B838" s="11"/>
      <c r="C838" s="43"/>
      <c r="D838" s="11"/>
      <c r="E838" s="11"/>
      <c r="F838" s="11"/>
      <c r="G838" s="11"/>
      <c r="H838" s="11"/>
      <c r="I838" s="11"/>
      <c r="J838" s="11"/>
      <c r="K838" s="11"/>
      <c r="L838" s="11"/>
      <c r="M838" s="11"/>
      <c r="N838" s="11"/>
      <c r="O838" s="11"/>
      <c r="P838" s="11"/>
      <c r="Q838" s="32"/>
      <c r="R838" s="32"/>
      <c r="S838" s="11"/>
      <c r="T838" s="11"/>
      <c r="U838" s="32"/>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1"/>
      <c r="AX838" s="11"/>
      <c r="AY838" s="11"/>
      <c r="AZ838" s="11"/>
      <c r="BA838" s="11"/>
      <c r="BB838" s="11"/>
      <c r="BC838" s="11"/>
      <c r="BD838" s="11"/>
      <c r="BE838" s="11"/>
      <c r="BF838" s="11"/>
      <c r="BG838" s="11"/>
      <c r="BH838" s="11"/>
      <c r="BI838" s="11"/>
      <c r="BJ838" s="11"/>
      <c r="BK838" s="11"/>
      <c r="BL838" s="11"/>
      <c r="BM838" s="11"/>
      <c r="BN838" s="11"/>
    </row>
    <row r="839" ht="13.5" customHeight="1">
      <c r="A839" s="11"/>
      <c r="B839" s="11"/>
      <c r="C839" s="43"/>
      <c r="D839" s="11"/>
      <c r="E839" s="11"/>
      <c r="F839" s="11"/>
      <c r="G839" s="11"/>
      <c r="H839" s="11"/>
      <c r="I839" s="11"/>
      <c r="J839" s="11"/>
      <c r="K839" s="11"/>
      <c r="L839" s="11"/>
      <c r="M839" s="11"/>
      <c r="N839" s="11"/>
      <c r="O839" s="11"/>
      <c r="P839" s="11"/>
      <c r="Q839" s="32"/>
      <c r="R839" s="32"/>
      <c r="S839" s="11"/>
      <c r="T839" s="11"/>
      <c r="U839" s="32"/>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c r="BC839" s="11"/>
      <c r="BD839" s="11"/>
      <c r="BE839" s="11"/>
      <c r="BF839" s="11"/>
      <c r="BG839" s="11"/>
      <c r="BH839" s="11"/>
      <c r="BI839" s="11"/>
      <c r="BJ839" s="11"/>
      <c r="BK839" s="11"/>
      <c r="BL839" s="11"/>
      <c r="BM839" s="11"/>
      <c r="BN839" s="11"/>
    </row>
    <row r="840" ht="13.5" customHeight="1">
      <c r="A840" s="11"/>
      <c r="B840" s="11"/>
      <c r="C840" s="43"/>
      <c r="D840" s="11"/>
      <c r="E840" s="11"/>
      <c r="F840" s="11"/>
      <c r="G840" s="11"/>
      <c r="H840" s="11"/>
      <c r="I840" s="11"/>
      <c r="J840" s="11"/>
      <c r="K840" s="11"/>
      <c r="L840" s="11"/>
      <c r="M840" s="11"/>
      <c r="N840" s="11"/>
      <c r="O840" s="11"/>
      <c r="P840" s="11"/>
      <c r="Q840" s="32"/>
      <c r="R840" s="32"/>
      <c r="S840" s="11"/>
      <c r="T840" s="11"/>
      <c r="U840" s="32"/>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11"/>
      <c r="AW840" s="11"/>
      <c r="AX840" s="11"/>
      <c r="AY840" s="11"/>
      <c r="AZ840" s="11"/>
      <c r="BA840" s="11"/>
      <c r="BB840" s="11"/>
      <c r="BC840" s="11"/>
      <c r="BD840" s="11"/>
      <c r="BE840" s="11"/>
      <c r="BF840" s="11"/>
      <c r="BG840" s="11"/>
      <c r="BH840" s="11"/>
      <c r="BI840" s="11"/>
      <c r="BJ840" s="11"/>
      <c r="BK840" s="11"/>
      <c r="BL840" s="11"/>
      <c r="BM840" s="11"/>
      <c r="BN840" s="11"/>
    </row>
    <row r="841" ht="13.5" customHeight="1">
      <c r="A841" s="11"/>
      <c r="B841" s="11"/>
      <c r="C841" s="43"/>
      <c r="D841" s="11"/>
      <c r="E841" s="11"/>
      <c r="F841" s="11"/>
      <c r="G841" s="11"/>
      <c r="H841" s="11"/>
      <c r="I841" s="11"/>
      <c r="J841" s="11"/>
      <c r="K841" s="11"/>
      <c r="L841" s="11"/>
      <c r="M841" s="11"/>
      <c r="N841" s="11"/>
      <c r="O841" s="11"/>
      <c r="P841" s="11"/>
      <c r="Q841" s="32"/>
      <c r="R841" s="32"/>
      <c r="S841" s="11"/>
      <c r="T841" s="11"/>
      <c r="U841" s="32"/>
      <c r="V841" s="11"/>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c r="BC841" s="11"/>
      <c r="BD841" s="11"/>
      <c r="BE841" s="11"/>
      <c r="BF841" s="11"/>
      <c r="BG841" s="11"/>
      <c r="BH841" s="11"/>
      <c r="BI841" s="11"/>
      <c r="BJ841" s="11"/>
      <c r="BK841" s="11"/>
      <c r="BL841" s="11"/>
      <c r="BM841" s="11"/>
      <c r="BN841" s="11"/>
    </row>
    <row r="842" ht="13.5" customHeight="1">
      <c r="A842" s="11"/>
      <c r="B842" s="11"/>
      <c r="C842" s="43"/>
      <c r="D842" s="11"/>
      <c r="E842" s="11"/>
      <c r="F842" s="11"/>
      <c r="G842" s="11"/>
      <c r="H842" s="11"/>
      <c r="I842" s="11"/>
      <c r="J842" s="11"/>
      <c r="K842" s="11"/>
      <c r="L842" s="11"/>
      <c r="M842" s="11"/>
      <c r="N842" s="11"/>
      <c r="O842" s="11"/>
      <c r="P842" s="11"/>
      <c r="Q842" s="32"/>
      <c r="R842" s="32"/>
      <c r="S842" s="11"/>
      <c r="T842" s="11"/>
      <c r="U842" s="32"/>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11"/>
      <c r="AW842" s="11"/>
      <c r="AX842" s="11"/>
      <c r="AY842" s="11"/>
      <c r="AZ842" s="11"/>
      <c r="BA842" s="11"/>
      <c r="BB842" s="11"/>
      <c r="BC842" s="11"/>
      <c r="BD842" s="11"/>
      <c r="BE842" s="11"/>
      <c r="BF842" s="11"/>
      <c r="BG842" s="11"/>
      <c r="BH842" s="11"/>
      <c r="BI842" s="11"/>
      <c r="BJ842" s="11"/>
      <c r="BK842" s="11"/>
      <c r="BL842" s="11"/>
      <c r="BM842" s="11"/>
      <c r="BN842" s="11"/>
    </row>
    <row r="843" ht="13.5" customHeight="1">
      <c r="A843" s="11"/>
      <c r="B843" s="11"/>
      <c r="C843" s="43"/>
      <c r="D843" s="11"/>
      <c r="E843" s="11"/>
      <c r="F843" s="11"/>
      <c r="G843" s="11"/>
      <c r="H843" s="11"/>
      <c r="I843" s="11"/>
      <c r="J843" s="11"/>
      <c r="K843" s="11"/>
      <c r="L843" s="11"/>
      <c r="M843" s="11"/>
      <c r="N843" s="11"/>
      <c r="O843" s="11"/>
      <c r="P843" s="11"/>
      <c r="Q843" s="32"/>
      <c r="R843" s="32"/>
      <c r="S843" s="11"/>
      <c r="T843" s="11"/>
      <c r="U843" s="32"/>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c r="BC843" s="11"/>
      <c r="BD843" s="11"/>
      <c r="BE843" s="11"/>
      <c r="BF843" s="11"/>
      <c r="BG843" s="11"/>
      <c r="BH843" s="11"/>
      <c r="BI843" s="11"/>
      <c r="BJ843" s="11"/>
      <c r="BK843" s="11"/>
      <c r="BL843" s="11"/>
      <c r="BM843" s="11"/>
      <c r="BN843" s="11"/>
    </row>
    <row r="844" ht="13.5" customHeight="1">
      <c r="A844" s="11"/>
      <c r="B844" s="11"/>
      <c r="C844" s="43"/>
      <c r="D844" s="11"/>
      <c r="E844" s="11"/>
      <c r="F844" s="11"/>
      <c r="G844" s="11"/>
      <c r="H844" s="11"/>
      <c r="I844" s="11"/>
      <c r="J844" s="11"/>
      <c r="K844" s="11"/>
      <c r="L844" s="11"/>
      <c r="M844" s="11"/>
      <c r="N844" s="11"/>
      <c r="O844" s="11"/>
      <c r="P844" s="11"/>
      <c r="Q844" s="32"/>
      <c r="R844" s="32"/>
      <c r="S844" s="11"/>
      <c r="T844" s="11"/>
      <c r="U844" s="32"/>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11"/>
      <c r="AW844" s="11"/>
      <c r="AX844" s="11"/>
      <c r="AY844" s="11"/>
      <c r="AZ844" s="11"/>
      <c r="BA844" s="11"/>
      <c r="BB844" s="11"/>
      <c r="BC844" s="11"/>
      <c r="BD844" s="11"/>
      <c r="BE844" s="11"/>
      <c r="BF844" s="11"/>
      <c r="BG844" s="11"/>
      <c r="BH844" s="11"/>
      <c r="BI844" s="11"/>
      <c r="BJ844" s="11"/>
      <c r="BK844" s="11"/>
      <c r="BL844" s="11"/>
      <c r="BM844" s="11"/>
      <c r="BN844" s="11"/>
    </row>
    <row r="845" ht="13.5" customHeight="1">
      <c r="A845" s="11"/>
      <c r="B845" s="11"/>
      <c r="C845" s="43"/>
      <c r="D845" s="11"/>
      <c r="E845" s="11"/>
      <c r="F845" s="11"/>
      <c r="G845" s="11"/>
      <c r="H845" s="11"/>
      <c r="I845" s="11"/>
      <c r="J845" s="11"/>
      <c r="K845" s="11"/>
      <c r="L845" s="11"/>
      <c r="M845" s="11"/>
      <c r="N845" s="11"/>
      <c r="O845" s="11"/>
      <c r="P845" s="11"/>
      <c r="Q845" s="32"/>
      <c r="R845" s="32"/>
      <c r="S845" s="11"/>
      <c r="T845" s="11"/>
      <c r="U845" s="32"/>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c r="BC845" s="11"/>
      <c r="BD845" s="11"/>
      <c r="BE845" s="11"/>
      <c r="BF845" s="11"/>
      <c r="BG845" s="11"/>
      <c r="BH845" s="11"/>
      <c r="BI845" s="11"/>
      <c r="BJ845" s="11"/>
      <c r="BK845" s="11"/>
      <c r="BL845" s="11"/>
      <c r="BM845" s="11"/>
      <c r="BN845" s="11"/>
    </row>
    <row r="846" ht="13.5" customHeight="1">
      <c r="A846" s="11"/>
      <c r="B846" s="11"/>
      <c r="C846" s="43"/>
      <c r="D846" s="11"/>
      <c r="E846" s="11"/>
      <c r="F846" s="11"/>
      <c r="G846" s="11"/>
      <c r="H846" s="11"/>
      <c r="I846" s="11"/>
      <c r="J846" s="11"/>
      <c r="K846" s="11"/>
      <c r="L846" s="11"/>
      <c r="M846" s="11"/>
      <c r="N846" s="11"/>
      <c r="O846" s="11"/>
      <c r="P846" s="11"/>
      <c r="Q846" s="32"/>
      <c r="R846" s="32"/>
      <c r="S846" s="11"/>
      <c r="T846" s="11"/>
      <c r="U846" s="32"/>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11"/>
      <c r="AW846" s="11"/>
      <c r="AX846" s="11"/>
      <c r="AY846" s="11"/>
      <c r="AZ846" s="11"/>
      <c r="BA846" s="11"/>
      <c r="BB846" s="11"/>
      <c r="BC846" s="11"/>
      <c r="BD846" s="11"/>
      <c r="BE846" s="11"/>
      <c r="BF846" s="11"/>
      <c r="BG846" s="11"/>
      <c r="BH846" s="11"/>
      <c r="BI846" s="11"/>
      <c r="BJ846" s="11"/>
      <c r="BK846" s="11"/>
      <c r="BL846" s="11"/>
      <c r="BM846" s="11"/>
      <c r="BN846" s="11"/>
    </row>
    <row r="847" ht="13.5" customHeight="1">
      <c r="A847" s="11"/>
      <c r="B847" s="11"/>
      <c r="C847" s="43"/>
      <c r="D847" s="11"/>
      <c r="E847" s="11"/>
      <c r="F847" s="11"/>
      <c r="G847" s="11"/>
      <c r="H847" s="11"/>
      <c r="I847" s="11"/>
      <c r="J847" s="11"/>
      <c r="K847" s="11"/>
      <c r="L847" s="11"/>
      <c r="M847" s="11"/>
      <c r="N847" s="11"/>
      <c r="O847" s="11"/>
      <c r="P847" s="11"/>
      <c r="Q847" s="32"/>
      <c r="R847" s="32"/>
      <c r="S847" s="11"/>
      <c r="T847" s="11"/>
      <c r="U847" s="32"/>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c r="BC847" s="11"/>
      <c r="BD847" s="11"/>
      <c r="BE847" s="11"/>
      <c r="BF847" s="11"/>
      <c r="BG847" s="11"/>
      <c r="BH847" s="11"/>
      <c r="BI847" s="11"/>
      <c r="BJ847" s="11"/>
      <c r="BK847" s="11"/>
      <c r="BL847" s="11"/>
      <c r="BM847" s="11"/>
      <c r="BN847" s="11"/>
    </row>
    <row r="848" ht="13.5" customHeight="1">
      <c r="A848" s="11"/>
      <c r="B848" s="11"/>
      <c r="C848" s="43"/>
      <c r="D848" s="11"/>
      <c r="E848" s="11"/>
      <c r="F848" s="11"/>
      <c r="G848" s="11"/>
      <c r="H848" s="11"/>
      <c r="I848" s="11"/>
      <c r="J848" s="11"/>
      <c r="K848" s="11"/>
      <c r="L848" s="11"/>
      <c r="M848" s="11"/>
      <c r="N848" s="11"/>
      <c r="O848" s="11"/>
      <c r="P848" s="11"/>
      <c r="Q848" s="32"/>
      <c r="R848" s="32"/>
      <c r="S848" s="11"/>
      <c r="T848" s="11"/>
      <c r="U848" s="32"/>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11"/>
      <c r="AW848" s="11"/>
      <c r="AX848" s="11"/>
      <c r="AY848" s="11"/>
      <c r="AZ848" s="11"/>
      <c r="BA848" s="11"/>
      <c r="BB848" s="11"/>
      <c r="BC848" s="11"/>
      <c r="BD848" s="11"/>
      <c r="BE848" s="11"/>
      <c r="BF848" s="11"/>
      <c r="BG848" s="11"/>
      <c r="BH848" s="11"/>
      <c r="BI848" s="11"/>
      <c r="BJ848" s="11"/>
      <c r="BK848" s="11"/>
      <c r="BL848" s="11"/>
      <c r="BM848" s="11"/>
      <c r="BN848" s="11"/>
    </row>
    <row r="849" ht="13.5" customHeight="1">
      <c r="A849" s="11"/>
      <c r="B849" s="11"/>
      <c r="C849" s="43"/>
      <c r="D849" s="11"/>
      <c r="E849" s="11"/>
      <c r="F849" s="11"/>
      <c r="G849" s="11"/>
      <c r="H849" s="11"/>
      <c r="I849" s="11"/>
      <c r="J849" s="11"/>
      <c r="K849" s="11"/>
      <c r="L849" s="11"/>
      <c r="M849" s="11"/>
      <c r="N849" s="11"/>
      <c r="O849" s="11"/>
      <c r="P849" s="11"/>
      <c r="Q849" s="32"/>
      <c r="R849" s="32"/>
      <c r="S849" s="11"/>
      <c r="T849" s="11"/>
      <c r="U849" s="32"/>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c r="BC849" s="11"/>
      <c r="BD849" s="11"/>
      <c r="BE849" s="11"/>
      <c r="BF849" s="11"/>
      <c r="BG849" s="11"/>
      <c r="BH849" s="11"/>
      <c r="BI849" s="11"/>
      <c r="BJ849" s="11"/>
      <c r="BK849" s="11"/>
      <c r="BL849" s="11"/>
      <c r="BM849" s="11"/>
      <c r="BN849" s="11"/>
    </row>
    <row r="850" ht="13.5" customHeight="1">
      <c r="A850" s="11"/>
      <c r="B850" s="11"/>
      <c r="C850" s="43"/>
      <c r="D850" s="11"/>
      <c r="E850" s="11"/>
      <c r="F850" s="11"/>
      <c r="G850" s="11"/>
      <c r="H850" s="11"/>
      <c r="I850" s="11"/>
      <c r="J850" s="11"/>
      <c r="K850" s="11"/>
      <c r="L850" s="11"/>
      <c r="M850" s="11"/>
      <c r="N850" s="11"/>
      <c r="O850" s="11"/>
      <c r="P850" s="11"/>
      <c r="Q850" s="32"/>
      <c r="R850" s="32"/>
      <c r="S850" s="11"/>
      <c r="T850" s="11"/>
      <c r="U850" s="32"/>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11"/>
      <c r="AW850" s="11"/>
      <c r="AX850" s="11"/>
      <c r="AY850" s="11"/>
      <c r="AZ850" s="11"/>
      <c r="BA850" s="11"/>
      <c r="BB850" s="11"/>
      <c r="BC850" s="11"/>
      <c r="BD850" s="11"/>
      <c r="BE850" s="11"/>
      <c r="BF850" s="11"/>
      <c r="BG850" s="11"/>
      <c r="BH850" s="11"/>
      <c r="BI850" s="11"/>
      <c r="BJ850" s="11"/>
      <c r="BK850" s="11"/>
      <c r="BL850" s="11"/>
      <c r="BM850" s="11"/>
      <c r="BN850" s="11"/>
    </row>
    <row r="851" ht="13.5" customHeight="1">
      <c r="A851" s="11"/>
      <c r="B851" s="11"/>
      <c r="C851" s="43"/>
      <c r="D851" s="11"/>
      <c r="E851" s="11"/>
      <c r="F851" s="11"/>
      <c r="G851" s="11"/>
      <c r="H851" s="11"/>
      <c r="I851" s="11"/>
      <c r="J851" s="11"/>
      <c r="K851" s="11"/>
      <c r="L851" s="11"/>
      <c r="M851" s="11"/>
      <c r="N851" s="11"/>
      <c r="O851" s="11"/>
      <c r="P851" s="11"/>
      <c r="Q851" s="32"/>
      <c r="R851" s="32"/>
      <c r="S851" s="11"/>
      <c r="T851" s="11"/>
      <c r="U851" s="32"/>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c r="BC851" s="11"/>
      <c r="BD851" s="11"/>
      <c r="BE851" s="11"/>
      <c r="BF851" s="11"/>
      <c r="BG851" s="11"/>
      <c r="BH851" s="11"/>
      <c r="BI851" s="11"/>
      <c r="BJ851" s="11"/>
      <c r="BK851" s="11"/>
      <c r="BL851" s="11"/>
      <c r="BM851" s="11"/>
      <c r="BN851" s="11"/>
    </row>
    <row r="852" ht="13.5" customHeight="1">
      <c r="A852" s="11"/>
      <c r="B852" s="11"/>
      <c r="C852" s="43"/>
      <c r="D852" s="11"/>
      <c r="E852" s="11"/>
      <c r="F852" s="11"/>
      <c r="G852" s="11"/>
      <c r="H852" s="11"/>
      <c r="I852" s="11"/>
      <c r="J852" s="11"/>
      <c r="K852" s="11"/>
      <c r="L852" s="11"/>
      <c r="M852" s="11"/>
      <c r="N852" s="11"/>
      <c r="O852" s="11"/>
      <c r="P852" s="11"/>
      <c r="Q852" s="32"/>
      <c r="R852" s="32"/>
      <c r="S852" s="11"/>
      <c r="T852" s="11"/>
      <c r="U852" s="32"/>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11"/>
      <c r="AW852" s="11"/>
      <c r="AX852" s="11"/>
      <c r="AY852" s="11"/>
      <c r="AZ852" s="11"/>
      <c r="BA852" s="11"/>
      <c r="BB852" s="11"/>
      <c r="BC852" s="11"/>
      <c r="BD852" s="11"/>
      <c r="BE852" s="11"/>
      <c r="BF852" s="11"/>
      <c r="BG852" s="11"/>
      <c r="BH852" s="11"/>
      <c r="BI852" s="11"/>
      <c r="BJ852" s="11"/>
      <c r="BK852" s="11"/>
      <c r="BL852" s="11"/>
      <c r="BM852" s="11"/>
      <c r="BN852" s="11"/>
    </row>
    <row r="853" ht="13.5" customHeight="1">
      <c r="A853" s="11"/>
      <c r="B853" s="11"/>
      <c r="C853" s="43"/>
      <c r="D853" s="11"/>
      <c r="E853" s="11"/>
      <c r="F853" s="11"/>
      <c r="G853" s="11"/>
      <c r="H853" s="11"/>
      <c r="I853" s="11"/>
      <c r="J853" s="11"/>
      <c r="K853" s="11"/>
      <c r="L853" s="11"/>
      <c r="M853" s="11"/>
      <c r="N853" s="11"/>
      <c r="O853" s="11"/>
      <c r="P853" s="11"/>
      <c r="Q853" s="32"/>
      <c r="R853" s="32"/>
      <c r="S853" s="11"/>
      <c r="T853" s="11"/>
      <c r="U853" s="32"/>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c r="BC853" s="11"/>
      <c r="BD853" s="11"/>
      <c r="BE853" s="11"/>
      <c r="BF853" s="11"/>
      <c r="BG853" s="11"/>
      <c r="BH853" s="11"/>
      <c r="BI853" s="11"/>
      <c r="BJ853" s="11"/>
      <c r="BK853" s="11"/>
      <c r="BL853" s="11"/>
      <c r="BM853" s="11"/>
      <c r="BN853" s="11"/>
    </row>
    <row r="854" ht="13.5" customHeight="1">
      <c r="A854" s="11"/>
      <c r="B854" s="11"/>
      <c r="C854" s="43"/>
      <c r="D854" s="11"/>
      <c r="E854" s="11"/>
      <c r="F854" s="11"/>
      <c r="G854" s="11"/>
      <c r="H854" s="11"/>
      <c r="I854" s="11"/>
      <c r="J854" s="11"/>
      <c r="K854" s="11"/>
      <c r="L854" s="11"/>
      <c r="M854" s="11"/>
      <c r="N854" s="11"/>
      <c r="O854" s="11"/>
      <c r="P854" s="11"/>
      <c r="Q854" s="32"/>
      <c r="R854" s="32"/>
      <c r="S854" s="11"/>
      <c r="T854" s="11"/>
      <c r="U854" s="32"/>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c r="AX854" s="11"/>
      <c r="AY854" s="11"/>
      <c r="AZ854" s="11"/>
      <c r="BA854" s="11"/>
      <c r="BB854" s="11"/>
      <c r="BC854" s="11"/>
      <c r="BD854" s="11"/>
      <c r="BE854" s="11"/>
      <c r="BF854" s="11"/>
      <c r="BG854" s="11"/>
      <c r="BH854" s="11"/>
      <c r="BI854" s="11"/>
      <c r="BJ854" s="11"/>
      <c r="BK854" s="11"/>
      <c r="BL854" s="11"/>
      <c r="BM854" s="11"/>
      <c r="BN854" s="11"/>
    </row>
    <row r="855" ht="13.5" customHeight="1">
      <c r="A855" s="11"/>
      <c r="B855" s="11"/>
      <c r="C855" s="43"/>
      <c r="D855" s="11"/>
      <c r="E855" s="11"/>
      <c r="F855" s="11"/>
      <c r="G855" s="11"/>
      <c r="H855" s="11"/>
      <c r="I855" s="11"/>
      <c r="J855" s="11"/>
      <c r="K855" s="11"/>
      <c r="L855" s="11"/>
      <c r="M855" s="11"/>
      <c r="N855" s="11"/>
      <c r="O855" s="11"/>
      <c r="P855" s="11"/>
      <c r="Q855" s="32"/>
      <c r="R855" s="32"/>
      <c r="S855" s="11"/>
      <c r="T855" s="11"/>
      <c r="U855" s="32"/>
      <c r="V855" s="11"/>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c r="BC855" s="11"/>
      <c r="BD855" s="11"/>
      <c r="BE855" s="11"/>
      <c r="BF855" s="11"/>
      <c r="BG855" s="11"/>
      <c r="BH855" s="11"/>
      <c r="BI855" s="11"/>
      <c r="BJ855" s="11"/>
      <c r="BK855" s="11"/>
      <c r="BL855" s="11"/>
      <c r="BM855" s="11"/>
      <c r="BN855" s="11"/>
    </row>
    <row r="856" ht="13.5" customHeight="1">
      <c r="A856" s="11"/>
      <c r="B856" s="11"/>
      <c r="C856" s="43"/>
      <c r="D856" s="11"/>
      <c r="E856" s="11"/>
      <c r="F856" s="11"/>
      <c r="G856" s="11"/>
      <c r="H856" s="11"/>
      <c r="I856" s="11"/>
      <c r="J856" s="11"/>
      <c r="K856" s="11"/>
      <c r="L856" s="11"/>
      <c r="M856" s="11"/>
      <c r="N856" s="11"/>
      <c r="O856" s="11"/>
      <c r="P856" s="11"/>
      <c r="Q856" s="32"/>
      <c r="R856" s="32"/>
      <c r="S856" s="11"/>
      <c r="T856" s="11"/>
      <c r="U856" s="32"/>
      <c r="V856" s="11"/>
      <c r="W856" s="11"/>
      <c r="X856" s="11"/>
      <c r="Y856" s="11"/>
      <c r="Z856" s="11"/>
      <c r="AA856" s="11"/>
      <c r="AB856" s="11"/>
      <c r="AC856" s="11"/>
      <c r="AD856" s="11"/>
      <c r="AE856" s="11"/>
      <c r="AF856" s="11"/>
      <c r="AG856" s="11"/>
      <c r="AH856" s="11"/>
      <c r="AI856" s="11"/>
      <c r="AJ856" s="11"/>
      <c r="AK856" s="11"/>
      <c r="AL856" s="11"/>
      <c r="AM856" s="11"/>
      <c r="AN856" s="11"/>
      <c r="AO856" s="11"/>
      <c r="AP856" s="11"/>
      <c r="AQ856" s="11"/>
      <c r="AR856" s="11"/>
      <c r="AS856" s="11"/>
      <c r="AT856" s="11"/>
      <c r="AU856" s="11"/>
      <c r="AV856" s="11"/>
      <c r="AW856" s="11"/>
      <c r="AX856" s="11"/>
      <c r="AY856" s="11"/>
      <c r="AZ856" s="11"/>
      <c r="BA856" s="11"/>
      <c r="BB856" s="11"/>
      <c r="BC856" s="11"/>
      <c r="BD856" s="11"/>
      <c r="BE856" s="11"/>
      <c r="BF856" s="11"/>
      <c r="BG856" s="11"/>
      <c r="BH856" s="11"/>
      <c r="BI856" s="11"/>
      <c r="BJ856" s="11"/>
      <c r="BK856" s="11"/>
      <c r="BL856" s="11"/>
      <c r="BM856" s="11"/>
      <c r="BN856" s="11"/>
    </row>
    <row r="857" ht="13.5" customHeight="1">
      <c r="A857" s="11"/>
      <c r="B857" s="11"/>
      <c r="C857" s="43"/>
      <c r="D857" s="11"/>
      <c r="E857" s="11"/>
      <c r="F857" s="11"/>
      <c r="G857" s="11"/>
      <c r="H857" s="11"/>
      <c r="I857" s="11"/>
      <c r="J857" s="11"/>
      <c r="K857" s="11"/>
      <c r="L857" s="11"/>
      <c r="M857" s="11"/>
      <c r="N857" s="11"/>
      <c r="O857" s="11"/>
      <c r="P857" s="11"/>
      <c r="Q857" s="32"/>
      <c r="R857" s="32"/>
      <c r="S857" s="11"/>
      <c r="T857" s="11"/>
      <c r="U857" s="32"/>
      <c r="V857" s="11"/>
      <c r="W857" s="11"/>
      <c r="X857" s="11"/>
      <c r="Y857" s="11"/>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c r="BC857" s="11"/>
      <c r="BD857" s="11"/>
      <c r="BE857" s="11"/>
      <c r="BF857" s="11"/>
      <c r="BG857" s="11"/>
      <c r="BH857" s="11"/>
      <c r="BI857" s="11"/>
      <c r="BJ857" s="11"/>
      <c r="BK857" s="11"/>
      <c r="BL857" s="11"/>
      <c r="BM857" s="11"/>
      <c r="BN857" s="11"/>
    </row>
    <row r="858" ht="13.5" customHeight="1">
      <c r="A858" s="11"/>
      <c r="B858" s="11"/>
      <c r="C858" s="43"/>
      <c r="D858" s="11"/>
      <c r="E858" s="11"/>
      <c r="F858" s="11"/>
      <c r="G858" s="11"/>
      <c r="H858" s="11"/>
      <c r="I858" s="11"/>
      <c r="J858" s="11"/>
      <c r="K858" s="11"/>
      <c r="L858" s="11"/>
      <c r="M858" s="11"/>
      <c r="N858" s="11"/>
      <c r="O858" s="11"/>
      <c r="P858" s="11"/>
      <c r="Q858" s="32"/>
      <c r="R858" s="32"/>
      <c r="S858" s="11"/>
      <c r="T858" s="11"/>
      <c r="U858" s="32"/>
      <c r="V858" s="11"/>
      <c r="W858" s="11"/>
      <c r="X858" s="11"/>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U858" s="11"/>
      <c r="AV858" s="11"/>
      <c r="AW858" s="11"/>
      <c r="AX858" s="11"/>
      <c r="AY858" s="11"/>
      <c r="AZ858" s="11"/>
      <c r="BA858" s="11"/>
      <c r="BB858" s="11"/>
      <c r="BC858" s="11"/>
      <c r="BD858" s="11"/>
      <c r="BE858" s="11"/>
      <c r="BF858" s="11"/>
      <c r="BG858" s="11"/>
      <c r="BH858" s="11"/>
      <c r="BI858" s="11"/>
      <c r="BJ858" s="11"/>
      <c r="BK858" s="11"/>
      <c r="BL858" s="11"/>
      <c r="BM858" s="11"/>
      <c r="BN858" s="11"/>
    </row>
    <row r="859" ht="13.5" customHeight="1">
      <c r="A859" s="11"/>
      <c r="B859" s="11"/>
      <c r="C859" s="43"/>
      <c r="D859" s="11"/>
      <c r="E859" s="11"/>
      <c r="F859" s="11"/>
      <c r="G859" s="11"/>
      <c r="H859" s="11"/>
      <c r="I859" s="11"/>
      <c r="J859" s="11"/>
      <c r="K859" s="11"/>
      <c r="L859" s="11"/>
      <c r="M859" s="11"/>
      <c r="N859" s="11"/>
      <c r="O859" s="11"/>
      <c r="P859" s="11"/>
      <c r="Q859" s="32"/>
      <c r="R859" s="32"/>
      <c r="S859" s="11"/>
      <c r="T859" s="11"/>
      <c r="U859" s="32"/>
      <c r="V859" s="11"/>
      <c r="W859" s="11"/>
      <c r="X859" s="11"/>
      <c r="Y859" s="11"/>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c r="BC859" s="11"/>
      <c r="BD859" s="11"/>
      <c r="BE859" s="11"/>
      <c r="BF859" s="11"/>
      <c r="BG859" s="11"/>
      <c r="BH859" s="11"/>
      <c r="BI859" s="11"/>
      <c r="BJ859" s="11"/>
      <c r="BK859" s="11"/>
      <c r="BL859" s="11"/>
      <c r="BM859" s="11"/>
      <c r="BN859" s="11"/>
    </row>
    <row r="860" ht="13.5" customHeight="1">
      <c r="A860" s="11"/>
      <c r="B860" s="11"/>
      <c r="C860" s="43"/>
      <c r="D860" s="11"/>
      <c r="E860" s="11"/>
      <c r="F860" s="11"/>
      <c r="G860" s="11"/>
      <c r="H860" s="11"/>
      <c r="I860" s="11"/>
      <c r="J860" s="11"/>
      <c r="K860" s="11"/>
      <c r="L860" s="11"/>
      <c r="M860" s="11"/>
      <c r="N860" s="11"/>
      <c r="O860" s="11"/>
      <c r="P860" s="11"/>
      <c r="Q860" s="32"/>
      <c r="R860" s="32"/>
      <c r="S860" s="11"/>
      <c r="T860" s="11"/>
      <c r="U860" s="32"/>
      <c r="V860" s="11"/>
      <c r="W860" s="11"/>
      <c r="X860" s="11"/>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U860" s="11"/>
      <c r="AV860" s="11"/>
      <c r="AW860" s="11"/>
      <c r="AX860" s="11"/>
      <c r="AY860" s="11"/>
      <c r="AZ860" s="11"/>
      <c r="BA860" s="11"/>
      <c r="BB860" s="11"/>
      <c r="BC860" s="11"/>
      <c r="BD860" s="11"/>
      <c r="BE860" s="11"/>
      <c r="BF860" s="11"/>
      <c r="BG860" s="11"/>
      <c r="BH860" s="11"/>
      <c r="BI860" s="11"/>
      <c r="BJ860" s="11"/>
      <c r="BK860" s="11"/>
      <c r="BL860" s="11"/>
      <c r="BM860" s="11"/>
      <c r="BN860" s="11"/>
    </row>
    <row r="861" ht="13.5" customHeight="1">
      <c r="A861" s="11"/>
      <c r="B861" s="11"/>
      <c r="C861" s="43"/>
      <c r="D861" s="11"/>
      <c r="E861" s="11"/>
      <c r="F861" s="11"/>
      <c r="G861" s="11"/>
      <c r="H861" s="11"/>
      <c r="I861" s="11"/>
      <c r="J861" s="11"/>
      <c r="K861" s="11"/>
      <c r="L861" s="11"/>
      <c r="M861" s="11"/>
      <c r="N861" s="11"/>
      <c r="O861" s="11"/>
      <c r="P861" s="11"/>
      <c r="Q861" s="32"/>
      <c r="R861" s="32"/>
      <c r="S861" s="11"/>
      <c r="T861" s="11"/>
      <c r="U861" s="32"/>
      <c r="V861" s="11"/>
      <c r="W861" s="11"/>
      <c r="X861" s="11"/>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c r="BC861" s="11"/>
      <c r="BD861" s="11"/>
      <c r="BE861" s="11"/>
      <c r="BF861" s="11"/>
      <c r="BG861" s="11"/>
      <c r="BH861" s="11"/>
      <c r="BI861" s="11"/>
      <c r="BJ861" s="11"/>
      <c r="BK861" s="11"/>
      <c r="BL861" s="11"/>
      <c r="BM861" s="11"/>
      <c r="BN861" s="11"/>
    </row>
    <row r="862" ht="13.5" customHeight="1">
      <c r="A862" s="11"/>
      <c r="B862" s="11"/>
      <c r="C862" s="43"/>
      <c r="D862" s="11"/>
      <c r="E862" s="11"/>
      <c r="F862" s="11"/>
      <c r="G862" s="11"/>
      <c r="H862" s="11"/>
      <c r="I862" s="11"/>
      <c r="J862" s="11"/>
      <c r="K862" s="11"/>
      <c r="L862" s="11"/>
      <c r="M862" s="11"/>
      <c r="N862" s="11"/>
      <c r="O862" s="11"/>
      <c r="P862" s="11"/>
      <c r="Q862" s="32"/>
      <c r="R862" s="32"/>
      <c r="S862" s="11"/>
      <c r="T862" s="11"/>
      <c r="U862" s="32"/>
      <c r="V862" s="11"/>
      <c r="W862" s="11"/>
      <c r="X862" s="11"/>
      <c r="Y862" s="11"/>
      <c r="Z862" s="11"/>
      <c r="AA862" s="11"/>
      <c r="AB862" s="11"/>
      <c r="AC862" s="11"/>
      <c r="AD862" s="11"/>
      <c r="AE862" s="11"/>
      <c r="AF862" s="11"/>
      <c r="AG862" s="11"/>
      <c r="AH862" s="11"/>
      <c r="AI862" s="11"/>
      <c r="AJ862" s="11"/>
      <c r="AK862" s="11"/>
      <c r="AL862" s="11"/>
      <c r="AM862" s="11"/>
      <c r="AN862" s="11"/>
      <c r="AO862" s="11"/>
      <c r="AP862" s="11"/>
      <c r="AQ862" s="11"/>
      <c r="AR862" s="11"/>
      <c r="AS862" s="11"/>
      <c r="AT862" s="11"/>
      <c r="AU862" s="11"/>
      <c r="AV862" s="11"/>
      <c r="AW862" s="11"/>
      <c r="AX862" s="11"/>
      <c r="AY862" s="11"/>
      <c r="AZ862" s="11"/>
      <c r="BA862" s="11"/>
      <c r="BB862" s="11"/>
      <c r="BC862" s="11"/>
      <c r="BD862" s="11"/>
      <c r="BE862" s="11"/>
      <c r="BF862" s="11"/>
      <c r="BG862" s="11"/>
      <c r="BH862" s="11"/>
      <c r="BI862" s="11"/>
      <c r="BJ862" s="11"/>
      <c r="BK862" s="11"/>
      <c r="BL862" s="11"/>
      <c r="BM862" s="11"/>
      <c r="BN862" s="11"/>
    </row>
    <row r="863" ht="13.5" customHeight="1">
      <c r="A863" s="11"/>
      <c r="B863" s="11"/>
      <c r="C863" s="43"/>
      <c r="D863" s="11"/>
      <c r="E863" s="11"/>
      <c r="F863" s="11"/>
      <c r="G863" s="11"/>
      <c r="H863" s="11"/>
      <c r="I863" s="11"/>
      <c r="J863" s="11"/>
      <c r="K863" s="11"/>
      <c r="L863" s="11"/>
      <c r="M863" s="11"/>
      <c r="N863" s="11"/>
      <c r="O863" s="11"/>
      <c r="P863" s="11"/>
      <c r="Q863" s="32"/>
      <c r="R863" s="32"/>
      <c r="S863" s="11"/>
      <c r="T863" s="11"/>
      <c r="U863" s="32"/>
      <c r="V863" s="11"/>
      <c r="W863" s="11"/>
      <c r="X863" s="11"/>
      <c r="Y863" s="11"/>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c r="BC863" s="11"/>
      <c r="BD863" s="11"/>
      <c r="BE863" s="11"/>
      <c r="BF863" s="11"/>
      <c r="BG863" s="11"/>
      <c r="BH863" s="11"/>
      <c r="BI863" s="11"/>
      <c r="BJ863" s="11"/>
      <c r="BK863" s="11"/>
      <c r="BL863" s="11"/>
      <c r="BM863" s="11"/>
      <c r="BN863" s="11"/>
    </row>
    <row r="864" ht="13.5" customHeight="1">
      <c r="A864" s="11"/>
      <c r="B864" s="11"/>
      <c r="C864" s="43"/>
      <c r="D864" s="11"/>
      <c r="E864" s="11"/>
      <c r="F864" s="11"/>
      <c r="G864" s="11"/>
      <c r="H864" s="11"/>
      <c r="I864" s="11"/>
      <c r="J864" s="11"/>
      <c r="K864" s="11"/>
      <c r="L864" s="11"/>
      <c r="M864" s="11"/>
      <c r="N864" s="11"/>
      <c r="O864" s="11"/>
      <c r="P864" s="11"/>
      <c r="Q864" s="32"/>
      <c r="R864" s="32"/>
      <c r="S864" s="11"/>
      <c r="T864" s="11"/>
      <c r="U864" s="32"/>
      <c r="V864" s="11"/>
      <c r="W864" s="11"/>
      <c r="X864" s="11"/>
      <c r="Y864" s="11"/>
      <c r="Z864" s="11"/>
      <c r="AA864" s="11"/>
      <c r="AB864" s="11"/>
      <c r="AC864" s="11"/>
      <c r="AD864" s="11"/>
      <c r="AE864" s="11"/>
      <c r="AF864" s="11"/>
      <c r="AG864" s="11"/>
      <c r="AH864" s="11"/>
      <c r="AI864" s="11"/>
      <c r="AJ864" s="11"/>
      <c r="AK864" s="11"/>
      <c r="AL864" s="11"/>
      <c r="AM864" s="11"/>
      <c r="AN864" s="11"/>
      <c r="AO864" s="11"/>
      <c r="AP864" s="11"/>
      <c r="AQ864" s="11"/>
      <c r="AR864" s="11"/>
      <c r="AS864" s="11"/>
      <c r="AT864" s="11"/>
      <c r="AU864" s="11"/>
      <c r="AV864" s="11"/>
      <c r="AW864" s="11"/>
      <c r="AX864" s="11"/>
      <c r="AY864" s="11"/>
      <c r="AZ864" s="11"/>
      <c r="BA864" s="11"/>
      <c r="BB864" s="11"/>
      <c r="BC864" s="11"/>
      <c r="BD864" s="11"/>
      <c r="BE864" s="11"/>
      <c r="BF864" s="11"/>
      <c r="BG864" s="11"/>
      <c r="BH864" s="11"/>
      <c r="BI864" s="11"/>
      <c r="BJ864" s="11"/>
      <c r="BK864" s="11"/>
      <c r="BL864" s="11"/>
      <c r="BM864" s="11"/>
      <c r="BN864" s="11"/>
    </row>
    <row r="865" ht="13.5" customHeight="1">
      <c r="A865" s="11"/>
      <c r="B865" s="11"/>
      <c r="C865" s="43"/>
      <c r="D865" s="11"/>
      <c r="E865" s="11"/>
      <c r="F865" s="11"/>
      <c r="G865" s="11"/>
      <c r="H865" s="11"/>
      <c r="I865" s="11"/>
      <c r="J865" s="11"/>
      <c r="K865" s="11"/>
      <c r="L865" s="11"/>
      <c r="M865" s="11"/>
      <c r="N865" s="11"/>
      <c r="O865" s="11"/>
      <c r="P865" s="11"/>
      <c r="Q865" s="32"/>
      <c r="R865" s="32"/>
      <c r="S865" s="11"/>
      <c r="T865" s="11"/>
      <c r="U865" s="32"/>
      <c r="V865" s="11"/>
      <c r="W865" s="11"/>
      <c r="X865" s="11"/>
      <c r="Y865" s="11"/>
      <c r="Z865" s="11"/>
      <c r="AA865" s="11"/>
      <c r="AB865" s="11"/>
      <c r="AC865" s="11"/>
      <c r="AD865" s="11"/>
      <c r="AE865" s="11"/>
      <c r="AF865" s="11"/>
      <c r="AG865" s="11"/>
      <c r="AH865" s="11"/>
      <c r="AI865" s="11"/>
      <c r="AJ865" s="11"/>
      <c r="AK865" s="11"/>
      <c r="AL865" s="11"/>
      <c r="AM865" s="11"/>
      <c r="AN865" s="11"/>
      <c r="AO865" s="11"/>
      <c r="AP865" s="11"/>
      <c r="AQ865" s="11"/>
      <c r="AR865" s="11"/>
      <c r="AS865" s="11"/>
      <c r="AT865" s="11"/>
      <c r="AU865" s="11"/>
      <c r="AV865" s="11"/>
      <c r="AW865" s="11"/>
      <c r="AX865" s="11"/>
      <c r="AY865" s="11"/>
      <c r="AZ865" s="11"/>
      <c r="BA865" s="11"/>
      <c r="BB865" s="11"/>
      <c r="BC865" s="11"/>
      <c r="BD865" s="11"/>
      <c r="BE865" s="11"/>
      <c r="BF865" s="11"/>
      <c r="BG865" s="11"/>
      <c r="BH865" s="11"/>
      <c r="BI865" s="11"/>
      <c r="BJ865" s="11"/>
      <c r="BK865" s="11"/>
      <c r="BL865" s="11"/>
      <c r="BM865" s="11"/>
      <c r="BN865" s="11"/>
    </row>
    <row r="866" ht="13.5" customHeight="1">
      <c r="A866" s="11"/>
      <c r="B866" s="11"/>
      <c r="C866" s="43"/>
      <c r="D866" s="11"/>
      <c r="E866" s="11"/>
      <c r="F866" s="11"/>
      <c r="G866" s="11"/>
      <c r="H866" s="11"/>
      <c r="I866" s="11"/>
      <c r="J866" s="11"/>
      <c r="K866" s="11"/>
      <c r="L866" s="11"/>
      <c r="M866" s="11"/>
      <c r="N866" s="11"/>
      <c r="O866" s="11"/>
      <c r="P866" s="11"/>
      <c r="Q866" s="32"/>
      <c r="R866" s="32"/>
      <c r="S866" s="11"/>
      <c r="T866" s="11"/>
      <c r="U866" s="32"/>
      <c r="V866" s="11"/>
      <c r="W866" s="11"/>
      <c r="X866" s="11"/>
      <c r="Y866" s="11"/>
      <c r="Z866" s="11"/>
      <c r="AA866" s="11"/>
      <c r="AB866" s="11"/>
      <c r="AC866" s="11"/>
      <c r="AD866" s="11"/>
      <c r="AE866" s="11"/>
      <c r="AF866" s="11"/>
      <c r="AG866" s="11"/>
      <c r="AH866" s="11"/>
      <c r="AI866" s="11"/>
      <c r="AJ866" s="11"/>
      <c r="AK866" s="11"/>
      <c r="AL866" s="11"/>
      <c r="AM866" s="11"/>
      <c r="AN866" s="11"/>
      <c r="AO866" s="11"/>
      <c r="AP866" s="11"/>
      <c r="AQ866" s="11"/>
      <c r="AR866" s="11"/>
      <c r="AS866" s="11"/>
      <c r="AT866" s="11"/>
      <c r="AU866" s="11"/>
      <c r="AV866" s="11"/>
      <c r="AW866" s="11"/>
      <c r="AX866" s="11"/>
      <c r="AY866" s="11"/>
      <c r="AZ866" s="11"/>
      <c r="BA866" s="11"/>
      <c r="BB866" s="11"/>
      <c r="BC866" s="11"/>
      <c r="BD866" s="11"/>
      <c r="BE866" s="11"/>
      <c r="BF866" s="11"/>
      <c r="BG866" s="11"/>
      <c r="BH866" s="11"/>
      <c r="BI866" s="11"/>
      <c r="BJ866" s="11"/>
      <c r="BK866" s="11"/>
      <c r="BL866" s="11"/>
      <c r="BM866" s="11"/>
      <c r="BN866" s="11"/>
    </row>
    <row r="867" ht="13.5" customHeight="1">
      <c r="A867" s="11"/>
      <c r="B867" s="11"/>
      <c r="C867" s="43"/>
      <c r="D867" s="11"/>
      <c r="E867" s="11"/>
      <c r="F867" s="11"/>
      <c r="G867" s="11"/>
      <c r="H867" s="11"/>
      <c r="I867" s="11"/>
      <c r="J867" s="11"/>
      <c r="K867" s="11"/>
      <c r="L867" s="11"/>
      <c r="M867" s="11"/>
      <c r="N867" s="11"/>
      <c r="O867" s="11"/>
      <c r="P867" s="11"/>
      <c r="Q867" s="32"/>
      <c r="R867" s="32"/>
      <c r="S867" s="11"/>
      <c r="T867" s="11"/>
      <c r="U867" s="32"/>
      <c r="V867" s="11"/>
      <c r="W867" s="11"/>
      <c r="X867" s="11"/>
      <c r="Y867" s="11"/>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c r="BC867" s="11"/>
      <c r="BD867" s="11"/>
      <c r="BE867" s="11"/>
      <c r="BF867" s="11"/>
      <c r="BG867" s="11"/>
      <c r="BH867" s="11"/>
      <c r="BI867" s="11"/>
      <c r="BJ867" s="11"/>
      <c r="BK867" s="11"/>
      <c r="BL867" s="11"/>
      <c r="BM867" s="11"/>
      <c r="BN867" s="11"/>
    </row>
    <row r="868" ht="13.5" customHeight="1">
      <c r="A868" s="11"/>
      <c r="B868" s="11"/>
      <c r="C868" s="43"/>
      <c r="D868" s="11"/>
      <c r="E868" s="11"/>
      <c r="F868" s="11"/>
      <c r="G868" s="11"/>
      <c r="H868" s="11"/>
      <c r="I868" s="11"/>
      <c r="J868" s="11"/>
      <c r="K868" s="11"/>
      <c r="L868" s="11"/>
      <c r="M868" s="11"/>
      <c r="N868" s="11"/>
      <c r="O868" s="11"/>
      <c r="P868" s="11"/>
      <c r="Q868" s="32"/>
      <c r="R868" s="32"/>
      <c r="S868" s="11"/>
      <c r="T868" s="11"/>
      <c r="U868" s="32"/>
      <c r="V868" s="11"/>
      <c r="W868" s="11"/>
      <c r="X868" s="11"/>
      <c r="Y868" s="11"/>
      <c r="Z868" s="11"/>
      <c r="AA868" s="11"/>
      <c r="AB868" s="11"/>
      <c r="AC868" s="11"/>
      <c r="AD868" s="11"/>
      <c r="AE868" s="11"/>
      <c r="AF868" s="11"/>
      <c r="AG868" s="11"/>
      <c r="AH868" s="11"/>
      <c r="AI868" s="11"/>
      <c r="AJ868" s="11"/>
      <c r="AK868" s="11"/>
      <c r="AL868" s="11"/>
      <c r="AM868" s="11"/>
      <c r="AN868" s="11"/>
      <c r="AO868" s="11"/>
      <c r="AP868" s="11"/>
      <c r="AQ868" s="11"/>
      <c r="AR868" s="11"/>
      <c r="AS868" s="11"/>
      <c r="AT868" s="11"/>
      <c r="AU868" s="11"/>
      <c r="AV868" s="11"/>
      <c r="AW868" s="11"/>
      <c r="AX868" s="11"/>
      <c r="AY868" s="11"/>
      <c r="AZ868" s="11"/>
      <c r="BA868" s="11"/>
      <c r="BB868" s="11"/>
      <c r="BC868" s="11"/>
      <c r="BD868" s="11"/>
      <c r="BE868" s="11"/>
      <c r="BF868" s="11"/>
      <c r="BG868" s="11"/>
      <c r="BH868" s="11"/>
      <c r="BI868" s="11"/>
      <c r="BJ868" s="11"/>
      <c r="BK868" s="11"/>
      <c r="BL868" s="11"/>
      <c r="BM868" s="11"/>
      <c r="BN868" s="11"/>
    </row>
    <row r="869" ht="13.5" customHeight="1">
      <c r="A869" s="11"/>
      <c r="B869" s="11"/>
      <c r="C869" s="43"/>
      <c r="D869" s="11"/>
      <c r="E869" s="11"/>
      <c r="F869" s="11"/>
      <c r="G869" s="11"/>
      <c r="H869" s="11"/>
      <c r="I869" s="11"/>
      <c r="J869" s="11"/>
      <c r="K869" s="11"/>
      <c r="L869" s="11"/>
      <c r="M869" s="11"/>
      <c r="N869" s="11"/>
      <c r="O869" s="11"/>
      <c r="P869" s="11"/>
      <c r="Q869" s="32"/>
      <c r="R869" s="32"/>
      <c r="S869" s="11"/>
      <c r="T869" s="11"/>
      <c r="U869" s="32"/>
      <c r="V869" s="11"/>
      <c r="W869" s="11"/>
      <c r="X869" s="11"/>
      <c r="Y869" s="11"/>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c r="BC869" s="11"/>
      <c r="BD869" s="11"/>
      <c r="BE869" s="11"/>
      <c r="BF869" s="11"/>
      <c r="BG869" s="11"/>
      <c r="BH869" s="11"/>
      <c r="BI869" s="11"/>
      <c r="BJ869" s="11"/>
      <c r="BK869" s="11"/>
      <c r="BL869" s="11"/>
      <c r="BM869" s="11"/>
      <c r="BN869" s="11"/>
    </row>
    <row r="870" ht="13.5" customHeight="1">
      <c r="A870" s="11"/>
      <c r="B870" s="11"/>
      <c r="C870" s="43"/>
      <c r="D870" s="11"/>
      <c r="E870" s="11"/>
      <c r="F870" s="11"/>
      <c r="G870" s="11"/>
      <c r="H870" s="11"/>
      <c r="I870" s="11"/>
      <c r="J870" s="11"/>
      <c r="K870" s="11"/>
      <c r="L870" s="11"/>
      <c r="M870" s="11"/>
      <c r="N870" s="11"/>
      <c r="O870" s="11"/>
      <c r="P870" s="11"/>
      <c r="Q870" s="32"/>
      <c r="R870" s="32"/>
      <c r="S870" s="11"/>
      <c r="T870" s="11"/>
      <c r="U870" s="32"/>
      <c r="V870" s="11"/>
      <c r="W870" s="11"/>
      <c r="X870" s="11"/>
      <c r="Y870" s="11"/>
      <c r="Z870" s="11"/>
      <c r="AA870" s="11"/>
      <c r="AB870" s="11"/>
      <c r="AC870" s="11"/>
      <c r="AD870" s="11"/>
      <c r="AE870" s="11"/>
      <c r="AF870" s="11"/>
      <c r="AG870" s="11"/>
      <c r="AH870" s="11"/>
      <c r="AI870" s="11"/>
      <c r="AJ870" s="11"/>
      <c r="AK870" s="11"/>
      <c r="AL870" s="11"/>
      <c r="AM870" s="11"/>
      <c r="AN870" s="11"/>
      <c r="AO870" s="11"/>
      <c r="AP870" s="11"/>
      <c r="AQ870" s="11"/>
      <c r="AR870" s="11"/>
      <c r="AS870" s="11"/>
      <c r="AT870" s="11"/>
      <c r="AU870" s="11"/>
      <c r="AV870" s="11"/>
      <c r="AW870" s="11"/>
      <c r="AX870" s="11"/>
      <c r="AY870" s="11"/>
      <c r="AZ870" s="11"/>
      <c r="BA870" s="11"/>
      <c r="BB870" s="11"/>
      <c r="BC870" s="11"/>
      <c r="BD870" s="11"/>
      <c r="BE870" s="11"/>
      <c r="BF870" s="11"/>
      <c r="BG870" s="11"/>
      <c r="BH870" s="11"/>
      <c r="BI870" s="11"/>
      <c r="BJ870" s="11"/>
      <c r="BK870" s="11"/>
      <c r="BL870" s="11"/>
      <c r="BM870" s="11"/>
      <c r="BN870" s="11"/>
    </row>
    <row r="871" ht="13.5" customHeight="1">
      <c r="A871" s="11"/>
      <c r="B871" s="11"/>
      <c r="C871" s="43"/>
      <c r="D871" s="11"/>
      <c r="E871" s="11"/>
      <c r="F871" s="11"/>
      <c r="G871" s="11"/>
      <c r="H871" s="11"/>
      <c r="I871" s="11"/>
      <c r="J871" s="11"/>
      <c r="K871" s="11"/>
      <c r="L871" s="11"/>
      <c r="M871" s="11"/>
      <c r="N871" s="11"/>
      <c r="O871" s="11"/>
      <c r="P871" s="11"/>
      <c r="Q871" s="32"/>
      <c r="R871" s="32"/>
      <c r="S871" s="11"/>
      <c r="T871" s="11"/>
      <c r="U871" s="32"/>
      <c r="V871" s="11"/>
      <c r="W871" s="11"/>
      <c r="X871" s="11"/>
      <c r="Y871" s="11"/>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c r="BC871" s="11"/>
      <c r="BD871" s="11"/>
      <c r="BE871" s="11"/>
      <c r="BF871" s="11"/>
      <c r="BG871" s="11"/>
      <c r="BH871" s="11"/>
      <c r="BI871" s="11"/>
      <c r="BJ871" s="11"/>
      <c r="BK871" s="11"/>
      <c r="BL871" s="11"/>
      <c r="BM871" s="11"/>
      <c r="BN871" s="11"/>
    </row>
    <row r="872" ht="13.5" customHeight="1">
      <c r="A872" s="11"/>
      <c r="B872" s="11"/>
      <c r="C872" s="43"/>
      <c r="D872" s="11"/>
      <c r="E872" s="11"/>
      <c r="F872" s="11"/>
      <c r="G872" s="11"/>
      <c r="H872" s="11"/>
      <c r="I872" s="11"/>
      <c r="J872" s="11"/>
      <c r="K872" s="11"/>
      <c r="L872" s="11"/>
      <c r="M872" s="11"/>
      <c r="N872" s="11"/>
      <c r="O872" s="11"/>
      <c r="P872" s="11"/>
      <c r="Q872" s="32"/>
      <c r="R872" s="32"/>
      <c r="S872" s="11"/>
      <c r="T872" s="11"/>
      <c r="U872" s="32"/>
      <c r="V872" s="11"/>
      <c r="W872" s="11"/>
      <c r="X872" s="11"/>
      <c r="Y872" s="11"/>
      <c r="Z872" s="11"/>
      <c r="AA872" s="11"/>
      <c r="AB872" s="11"/>
      <c r="AC872" s="11"/>
      <c r="AD872" s="11"/>
      <c r="AE872" s="11"/>
      <c r="AF872" s="11"/>
      <c r="AG872" s="11"/>
      <c r="AH872" s="11"/>
      <c r="AI872" s="11"/>
      <c r="AJ872" s="11"/>
      <c r="AK872" s="11"/>
      <c r="AL872" s="11"/>
      <c r="AM872" s="11"/>
      <c r="AN872" s="11"/>
      <c r="AO872" s="11"/>
      <c r="AP872" s="11"/>
      <c r="AQ872" s="11"/>
      <c r="AR872" s="11"/>
      <c r="AS872" s="11"/>
      <c r="AT872" s="11"/>
      <c r="AU872" s="11"/>
      <c r="AV872" s="11"/>
      <c r="AW872" s="11"/>
      <c r="AX872" s="11"/>
      <c r="AY872" s="11"/>
      <c r="AZ872" s="11"/>
      <c r="BA872" s="11"/>
      <c r="BB872" s="11"/>
      <c r="BC872" s="11"/>
      <c r="BD872" s="11"/>
      <c r="BE872" s="11"/>
      <c r="BF872" s="11"/>
      <c r="BG872" s="11"/>
      <c r="BH872" s="11"/>
      <c r="BI872" s="11"/>
      <c r="BJ872" s="11"/>
      <c r="BK872" s="11"/>
      <c r="BL872" s="11"/>
      <c r="BM872" s="11"/>
      <c r="BN872" s="11"/>
    </row>
    <row r="873" ht="13.5" customHeight="1">
      <c r="A873" s="11"/>
      <c r="B873" s="11"/>
      <c r="C873" s="43"/>
      <c r="D873" s="11"/>
      <c r="E873" s="11"/>
      <c r="F873" s="11"/>
      <c r="G873" s="11"/>
      <c r="H873" s="11"/>
      <c r="I873" s="11"/>
      <c r="J873" s="11"/>
      <c r="K873" s="11"/>
      <c r="L873" s="11"/>
      <c r="M873" s="11"/>
      <c r="N873" s="11"/>
      <c r="O873" s="11"/>
      <c r="P873" s="11"/>
      <c r="Q873" s="32"/>
      <c r="R873" s="32"/>
      <c r="S873" s="11"/>
      <c r="T873" s="11"/>
      <c r="U873" s="32"/>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c r="BC873" s="11"/>
      <c r="BD873" s="11"/>
      <c r="BE873" s="11"/>
      <c r="BF873" s="11"/>
      <c r="BG873" s="11"/>
      <c r="BH873" s="11"/>
      <c r="BI873" s="11"/>
      <c r="BJ873" s="11"/>
      <c r="BK873" s="11"/>
      <c r="BL873" s="11"/>
      <c r="BM873" s="11"/>
      <c r="BN873" s="11"/>
    </row>
    <row r="874" ht="13.5" customHeight="1">
      <c r="A874" s="11"/>
      <c r="B874" s="11"/>
      <c r="C874" s="43"/>
      <c r="D874" s="11"/>
      <c r="E874" s="11"/>
      <c r="F874" s="11"/>
      <c r="G874" s="11"/>
      <c r="H874" s="11"/>
      <c r="I874" s="11"/>
      <c r="J874" s="11"/>
      <c r="K874" s="11"/>
      <c r="L874" s="11"/>
      <c r="M874" s="11"/>
      <c r="N874" s="11"/>
      <c r="O874" s="11"/>
      <c r="P874" s="11"/>
      <c r="Q874" s="32"/>
      <c r="R874" s="32"/>
      <c r="S874" s="11"/>
      <c r="T874" s="11"/>
      <c r="U874" s="32"/>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1"/>
      <c r="AS874" s="11"/>
      <c r="AT874" s="11"/>
      <c r="AU874" s="11"/>
      <c r="AV874" s="11"/>
      <c r="AW874" s="11"/>
      <c r="AX874" s="11"/>
      <c r="AY874" s="11"/>
      <c r="AZ874" s="11"/>
      <c r="BA874" s="11"/>
      <c r="BB874" s="11"/>
      <c r="BC874" s="11"/>
      <c r="BD874" s="11"/>
      <c r="BE874" s="11"/>
      <c r="BF874" s="11"/>
      <c r="BG874" s="11"/>
      <c r="BH874" s="11"/>
      <c r="BI874" s="11"/>
      <c r="BJ874" s="11"/>
      <c r="BK874" s="11"/>
      <c r="BL874" s="11"/>
      <c r="BM874" s="11"/>
      <c r="BN874" s="11"/>
    </row>
    <row r="875" ht="13.5" customHeight="1">
      <c r="A875" s="11"/>
      <c r="B875" s="11"/>
      <c r="C875" s="43"/>
      <c r="D875" s="11"/>
      <c r="E875" s="11"/>
      <c r="F875" s="11"/>
      <c r="G875" s="11"/>
      <c r="H875" s="11"/>
      <c r="I875" s="11"/>
      <c r="J875" s="11"/>
      <c r="K875" s="11"/>
      <c r="L875" s="11"/>
      <c r="M875" s="11"/>
      <c r="N875" s="11"/>
      <c r="O875" s="11"/>
      <c r="P875" s="11"/>
      <c r="Q875" s="32"/>
      <c r="R875" s="32"/>
      <c r="S875" s="11"/>
      <c r="T875" s="11"/>
      <c r="U875" s="32"/>
      <c r="V875" s="11"/>
      <c r="W875" s="11"/>
      <c r="X875" s="11"/>
      <c r="Y875" s="11"/>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c r="BC875" s="11"/>
      <c r="BD875" s="11"/>
      <c r="BE875" s="11"/>
      <c r="BF875" s="11"/>
      <c r="BG875" s="11"/>
      <c r="BH875" s="11"/>
      <c r="BI875" s="11"/>
      <c r="BJ875" s="11"/>
      <c r="BK875" s="11"/>
      <c r="BL875" s="11"/>
      <c r="BM875" s="11"/>
      <c r="BN875" s="11"/>
    </row>
    <row r="876" ht="13.5" customHeight="1">
      <c r="A876" s="11"/>
      <c r="B876" s="11"/>
      <c r="C876" s="43"/>
      <c r="D876" s="11"/>
      <c r="E876" s="11"/>
      <c r="F876" s="11"/>
      <c r="G876" s="11"/>
      <c r="H876" s="11"/>
      <c r="I876" s="11"/>
      <c r="J876" s="11"/>
      <c r="K876" s="11"/>
      <c r="L876" s="11"/>
      <c r="M876" s="11"/>
      <c r="N876" s="11"/>
      <c r="O876" s="11"/>
      <c r="P876" s="11"/>
      <c r="Q876" s="32"/>
      <c r="R876" s="32"/>
      <c r="S876" s="11"/>
      <c r="T876" s="11"/>
      <c r="U876" s="32"/>
      <c r="V876" s="11"/>
      <c r="W876" s="11"/>
      <c r="X876" s="11"/>
      <c r="Y876" s="11"/>
      <c r="Z876" s="11"/>
      <c r="AA876" s="11"/>
      <c r="AB876" s="11"/>
      <c r="AC876" s="11"/>
      <c r="AD876" s="11"/>
      <c r="AE876" s="11"/>
      <c r="AF876" s="11"/>
      <c r="AG876" s="11"/>
      <c r="AH876" s="11"/>
      <c r="AI876" s="11"/>
      <c r="AJ876" s="11"/>
      <c r="AK876" s="11"/>
      <c r="AL876" s="11"/>
      <c r="AM876" s="11"/>
      <c r="AN876" s="11"/>
      <c r="AO876" s="11"/>
      <c r="AP876" s="11"/>
      <c r="AQ876" s="11"/>
      <c r="AR876" s="11"/>
      <c r="AS876" s="11"/>
      <c r="AT876" s="11"/>
      <c r="AU876" s="11"/>
      <c r="AV876" s="11"/>
      <c r="AW876" s="11"/>
      <c r="AX876" s="11"/>
      <c r="AY876" s="11"/>
      <c r="AZ876" s="11"/>
      <c r="BA876" s="11"/>
      <c r="BB876" s="11"/>
      <c r="BC876" s="11"/>
      <c r="BD876" s="11"/>
      <c r="BE876" s="11"/>
      <c r="BF876" s="11"/>
      <c r="BG876" s="11"/>
      <c r="BH876" s="11"/>
      <c r="BI876" s="11"/>
      <c r="BJ876" s="11"/>
      <c r="BK876" s="11"/>
      <c r="BL876" s="11"/>
      <c r="BM876" s="11"/>
      <c r="BN876" s="11"/>
    </row>
    <row r="877" ht="13.5" customHeight="1">
      <c r="A877" s="11"/>
      <c r="B877" s="11"/>
      <c r="C877" s="43"/>
      <c r="D877" s="11"/>
      <c r="E877" s="11"/>
      <c r="F877" s="11"/>
      <c r="G877" s="11"/>
      <c r="H877" s="11"/>
      <c r="I877" s="11"/>
      <c r="J877" s="11"/>
      <c r="K877" s="11"/>
      <c r="L877" s="11"/>
      <c r="M877" s="11"/>
      <c r="N877" s="11"/>
      <c r="O877" s="11"/>
      <c r="P877" s="11"/>
      <c r="Q877" s="32"/>
      <c r="R877" s="32"/>
      <c r="S877" s="11"/>
      <c r="T877" s="11"/>
      <c r="U877" s="32"/>
      <c r="V877" s="11"/>
      <c r="W877" s="11"/>
      <c r="X877" s="11"/>
      <c r="Y877" s="11"/>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c r="BC877" s="11"/>
      <c r="BD877" s="11"/>
      <c r="BE877" s="11"/>
      <c r="BF877" s="11"/>
      <c r="BG877" s="11"/>
      <c r="BH877" s="11"/>
      <c r="BI877" s="11"/>
      <c r="BJ877" s="11"/>
      <c r="BK877" s="11"/>
      <c r="BL877" s="11"/>
      <c r="BM877" s="11"/>
      <c r="BN877" s="11"/>
    </row>
    <row r="878" ht="13.5" customHeight="1">
      <c r="A878" s="11"/>
      <c r="B878" s="11"/>
      <c r="C878" s="43"/>
      <c r="D878" s="11"/>
      <c r="E878" s="11"/>
      <c r="F878" s="11"/>
      <c r="G878" s="11"/>
      <c r="H878" s="11"/>
      <c r="I878" s="11"/>
      <c r="J878" s="11"/>
      <c r="K878" s="11"/>
      <c r="L878" s="11"/>
      <c r="M878" s="11"/>
      <c r="N878" s="11"/>
      <c r="O878" s="11"/>
      <c r="P878" s="11"/>
      <c r="Q878" s="32"/>
      <c r="R878" s="32"/>
      <c r="S878" s="11"/>
      <c r="T878" s="11"/>
      <c r="U878" s="32"/>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1"/>
      <c r="AX878" s="11"/>
      <c r="AY878" s="11"/>
      <c r="AZ878" s="11"/>
      <c r="BA878" s="11"/>
      <c r="BB878" s="11"/>
      <c r="BC878" s="11"/>
      <c r="BD878" s="11"/>
      <c r="BE878" s="11"/>
      <c r="BF878" s="11"/>
      <c r="BG878" s="11"/>
      <c r="BH878" s="11"/>
      <c r="BI878" s="11"/>
      <c r="BJ878" s="11"/>
      <c r="BK878" s="11"/>
      <c r="BL878" s="11"/>
      <c r="BM878" s="11"/>
      <c r="BN878" s="11"/>
    </row>
    <row r="879" ht="13.5" customHeight="1">
      <c r="A879" s="11"/>
      <c r="B879" s="11"/>
      <c r="C879" s="43"/>
      <c r="D879" s="11"/>
      <c r="E879" s="11"/>
      <c r="F879" s="11"/>
      <c r="G879" s="11"/>
      <c r="H879" s="11"/>
      <c r="I879" s="11"/>
      <c r="J879" s="11"/>
      <c r="K879" s="11"/>
      <c r="L879" s="11"/>
      <c r="M879" s="11"/>
      <c r="N879" s="11"/>
      <c r="O879" s="11"/>
      <c r="P879" s="11"/>
      <c r="Q879" s="32"/>
      <c r="R879" s="32"/>
      <c r="S879" s="11"/>
      <c r="T879" s="11"/>
      <c r="U879" s="32"/>
      <c r="V879" s="11"/>
      <c r="W879" s="11"/>
      <c r="X879" s="11"/>
      <c r="Y879" s="11"/>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c r="BC879" s="11"/>
      <c r="BD879" s="11"/>
      <c r="BE879" s="11"/>
      <c r="BF879" s="11"/>
      <c r="BG879" s="11"/>
      <c r="BH879" s="11"/>
      <c r="BI879" s="11"/>
      <c r="BJ879" s="11"/>
      <c r="BK879" s="11"/>
      <c r="BL879" s="11"/>
      <c r="BM879" s="11"/>
      <c r="BN879" s="11"/>
    </row>
    <row r="880" ht="13.5" customHeight="1">
      <c r="A880" s="11"/>
      <c r="B880" s="11"/>
      <c r="C880" s="43"/>
      <c r="D880" s="11"/>
      <c r="E880" s="11"/>
      <c r="F880" s="11"/>
      <c r="G880" s="11"/>
      <c r="H880" s="11"/>
      <c r="I880" s="11"/>
      <c r="J880" s="11"/>
      <c r="K880" s="11"/>
      <c r="L880" s="11"/>
      <c r="M880" s="11"/>
      <c r="N880" s="11"/>
      <c r="O880" s="11"/>
      <c r="P880" s="11"/>
      <c r="Q880" s="32"/>
      <c r="R880" s="32"/>
      <c r="S880" s="11"/>
      <c r="T880" s="11"/>
      <c r="U880" s="32"/>
      <c r="V880" s="11"/>
      <c r="W880" s="11"/>
      <c r="X880" s="11"/>
      <c r="Y880" s="11"/>
      <c r="Z880" s="11"/>
      <c r="AA880" s="11"/>
      <c r="AB880" s="11"/>
      <c r="AC880" s="11"/>
      <c r="AD880" s="11"/>
      <c r="AE880" s="11"/>
      <c r="AF880" s="11"/>
      <c r="AG880" s="11"/>
      <c r="AH880" s="11"/>
      <c r="AI880" s="11"/>
      <c r="AJ880" s="11"/>
      <c r="AK880" s="11"/>
      <c r="AL880" s="11"/>
      <c r="AM880" s="11"/>
      <c r="AN880" s="11"/>
      <c r="AO880" s="11"/>
      <c r="AP880" s="11"/>
      <c r="AQ880" s="11"/>
      <c r="AR880" s="11"/>
      <c r="AS880" s="11"/>
      <c r="AT880" s="11"/>
      <c r="AU880" s="11"/>
      <c r="AV880" s="11"/>
      <c r="AW880" s="11"/>
      <c r="AX880" s="11"/>
      <c r="AY880" s="11"/>
      <c r="AZ880" s="11"/>
      <c r="BA880" s="11"/>
      <c r="BB880" s="11"/>
      <c r="BC880" s="11"/>
      <c r="BD880" s="11"/>
      <c r="BE880" s="11"/>
      <c r="BF880" s="11"/>
      <c r="BG880" s="11"/>
      <c r="BH880" s="11"/>
      <c r="BI880" s="11"/>
      <c r="BJ880" s="11"/>
      <c r="BK880" s="11"/>
      <c r="BL880" s="11"/>
      <c r="BM880" s="11"/>
      <c r="BN880" s="11"/>
    </row>
    <row r="881" ht="13.5" customHeight="1">
      <c r="A881" s="11"/>
      <c r="B881" s="11"/>
      <c r="C881" s="43"/>
      <c r="D881" s="11"/>
      <c r="E881" s="11"/>
      <c r="F881" s="11"/>
      <c r="G881" s="11"/>
      <c r="H881" s="11"/>
      <c r="I881" s="11"/>
      <c r="J881" s="11"/>
      <c r="K881" s="11"/>
      <c r="L881" s="11"/>
      <c r="M881" s="11"/>
      <c r="N881" s="11"/>
      <c r="O881" s="11"/>
      <c r="P881" s="11"/>
      <c r="Q881" s="32"/>
      <c r="R881" s="32"/>
      <c r="S881" s="11"/>
      <c r="T881" s="11"/>
      <c r="U881" s="32"/>
      <c r="V881" s="11"/>
      <c r="W881" s="11"/>
      <c r="X881" s="11"/>
      <c r="Y881" s="11"/>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c r="BC881" s="11"/>
      <c r="BD881" s="11"/>
      <c r="BE881" s="11"/>
      <c r="BF881" s="11"/>
      <c r="BG881" s="11"/>
      <c r="BH881" s="11"/>
      <c r="BI881" s="11"/>
      <c r="BJ881" s="11"/>
      <c r="BK881" s="11"/>
      <c r="BL881" s="11"/>
      <c r="BM881" s="11"/>
      <c r="BN881" s="11"/>
    </row>
    <row r="882" ht="13.5" customHeight="1">
      <c r="A882" s="11"/>
      <c r="B882" s="11"/>
      <c r="C882" s="43"/>
      <c r="D882" s="11"/>
      <c r="E882" s="11"/>
      <c r="F882" s="11"/>
      <c r="G882" s="11"/>
      <c r="H882" s="11"/>
      <c r="I882" s="11"/>
      <c r="J882" s="11"/>
      <c r="K882" s="11"/>
      <c r="L882" s="11"/>
      <c r="M882" s="11"/>
      <c r="N882" s="11"/>
      <c r="O882" s="11"/>
      <c r="P882" s="11"/>
      <c r="Q882" s="32"/>
      <c r="R882" s="32"/>
      <c r="S882" s="11"/>
      <c r="T882" s="11"/>
      <c r="U882" s="32"/>
      <c r="V882" s="11"/>
      <c r="W882" s="11"/>
      <c r="X882" s="11"/>
      <c r="Y882" s="11"/>
      <c r="Z882" s="11"/>
      <c r="AA882" s="11"/>
      <c r="AB882" s="11"/>
      <c r="AC882" s="11"/>
      <c r="AD882" s="11"/>
      <c r="AE882" s="11"/>
      <c r="AF882" s="11"/>
      <c r="AG882" s="11"/>
      <c r="AH882" s="11"/>
      <c r="AI882" s="11"/>
      <c r="AJ882" s="11"/>
      <c r="AK882" s="11"/>
      <c r="AL882" s="11"/>
      <c r="AM882" s="11"/>
      <c r="AN882" s="11"/>
      <c r="AO882" s="11"/>
      <c r="AP882" s="11"/>
      <c r="AQ882" s="11"/>
      <c r="AR882" s="11"/>
      <c r="AS882" s="11"/>
      <c r="AT882" s="11"/>
      <c r="AU882" s="11"/>
      <c r="AV882" s="11"/>
      <c r="AW882" s="11"/>
      <c r="AX882" s="11"/>
      <c r="AY882" s="11"/>
      <c r="AZ882" s="11"/>
      <c r="BA882" s="11"/>
      <c r="BB882" s="11"/>
      <c r="BC882" s="11"/>
      <c r="BD882" s="11"/>
      <c r="BE882" s="11"/>
      <c r="BF882" s="11"/>
      <c r="BG882" s="11"/>
      <c r="BH882" s="11"/>
      <c r="BI882" s="11"/>
      <c r="BJ882" s="11"/>
      <c r="BK882" s="11"/>
      <c r="BL882" s="11"/>
      <c r="BM882" s="11"/>
      <c r="BN882" s="11"/>
    </row>
    <row r="883" ht="13.5" customHeight="1">
      <c r="A883" s="11"/>
      <c r="B883" s="11"/>
      <c r="C883" s="43"/>
      <c r="D883" s="11"/>
      <c r="E883" s="11"/>
      <c r="F883" s="11"/>
      <c r="G883" s="11"/>
      <c r="H883" s="11"/>
      <c r="I883" s="11"/>
      <c r="J883" s="11"/>
      <c r="K883" s="11"/>
      <c r="L883" s="11"/>
      <c r="M883" s="11"/>
      <c r="N883" s="11"/>
      <c r="O883" s="11"/>
      <c r="P883" s="11"/>
      <c r="Q883" s="32"/>
      <c r="R883" s="32"/>
      <c r="S883" s="11"/>
      <c r="T883" s="11"/>
      <c r="U883" s="32"/>
      <c r="V883" s="11"/>
      <c r="W883" s="11"/>
      <c r="X883" s="11"/>
      <c r="Y883" s="11"/>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c r="BC883" s="11"/>
      <c r="BD883" s="11"/>
      <c r="BE883" s="11"/>
      <c r="BF883" s="11"/>
      <c r="BG883" s="11"/>
      <c r="BH883" s="11"/>
      <c r="BI883" s="11"/>
      <c r="BJ883" s="11"/>
      <c r="BK883" s="11"/>
      <c r="BL883" s="11"/>
      <c r="BM883" s="11"/>
      <c r="BN883" s="11"/>
    </row>
    <row r="884" ht="13.5" customHeight="1">
      <c r="A884" s="11"/>
      <c r="B884" s="11"/>
      <c r="C884" s="43"/>
      <c r="D884" s="11"/>
      <c r="E884" s="11"/>
      <c r="F884" s="11"/>
      <c r="G884" s="11"/>
      <c r="H884" s="11"/>
      <c r="I884" s="11"/>
      <c r="J884" s="11"/>
      <c r="K884" s="11"/>
      <c r="L884" s="11"/>
      <c r="M884" s="11"/>
      <c r="N884" s="11"/>
      <c r="O884" s="11"/>
      <c r="P884" s="11"/>
      <c r="Q884" s="32"/>
      <c r="R884" s="32"/>
      <c r="S884" s="11"/>
      <c r="T884" s="11"/>
      <c r="U884" s="32"/>
      <c r="V884" s="11"/>
      <c r="W884" s="11"/>
      <c r="X884" s="11"/>
      <c r="Y884" s="11"/>
      <c r="Z884" s="11"/>
      <c r="AA884" s="11"/>
      <c r="AB884" s="11"/>
      <c r="AC884" s="11"/>
      <c r="AD884" s="11"/>
      <c r="AE884" s="11"/>
      <c r="AF884" s="11"/>
      <c r="AG884" s="11"/>
      <c r="AH884" s="11"/>
      <c r="AI884" s="11"/>
      <c r="AJ884" s="11"/>
      <c r="AK884" s="11"/>
      <c r="AL884" s="11"/>
      <c r="AM884" s="11"/>
      <c r="AN884" s="11"/>
      <c r="AO884" s="11"/>
      <c r="AP884" s="11"/>
      <c r="AQ884" s="11"/>
      <c r="AR884" s="11"/>
      <c r="AS884" s="11"/>
      <c r="AT884" s="11"/>
      <c r="AU884" s="11"/>
      <c r="AV884" s="11"/>
      <c r="AW884" s="11"/>
      <c r="AX884" s="11"/>
      <c r="AY884" s="11"/>
      <c r="AZ884" s="11"/>
      <c r="BA884" s="11"/>
      <c r="BB884" s="11"/>
      <c r="BC884" s="11"/>
      <c r="BD884" s="11"/>
      <c r="BE884" s="11"/>
      <c r="BF884" s="11"/>
      <c r="BG884" s="11"/>
      <c r="BH884" s="11"/>
      <c r="BI884" s="11"/>
      <c r="BJ884" s="11"/>
      <c r="BK884" s="11"/>
      <c r="BL884" s="11"/>
      <c r="BM884" s="11"/>
      <c r="BN884" s="11"/>
    </row>
    <row r="885" ht="13.5" customHeight="1">
      <c r="A885" s="11"/>
      <c r="B885" s="11"/>
      <c r="C885" s="43"/>
      <c r="D885" s="11"/>
      <c r="E885" s="11"/>
      <c r="F885" s="11"/>
      <c r="G885" s="11"/>
      <c r="H885" s="11"/>
      <c r="I885" s="11"/>
      <c r="J885" s="11"/>
      <c r="K885" s="11"/>
      <c r="L885" s="11"/>
      <c r="M885" s="11"/>
      <c r="N885" s="11"/>
      <c r="O885" s="11"/>
      <c r="P885" s="11"/>
      <c r="Q885" s="32"/>
      <c r="R885" s="32"/>
      <c r="S885" s="11"/>
      <c r="T885" s="11"/>
      <c r="U885" s="32"/>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c r="BC885" s="11"/>
      <c r="BD885" s="11"/>
      <c r="BE885" s="11"/>
      <c r="BF885" s="11"/>
      <c r="BG885" s="11"/>
      <c r="BH885" s="11"/>
      <c r="BI885" s="11"/>
      <c r="BJ885" s="11"/>
      <c r="BK885" s="11"/>
      <c r="BL885" s="11"/>
      <c r="BM885" s="11"/>
      <c r="BN885" s="11"/>
    </row>
    <row r="886" ht="13.5" customHeight="1">
      <c r="A886" s="11"/>
      <c r="B886" s="11"/>
      <c r="C886" s="43"/>
      <c r="D886" s="11"/>
      <c r="E886" s="11"/>
      <c r="F886" s="11"/>
      <c r="G886" s="11"/>
      <c r="H886" s="11"/>
      <c r="I886" s="11"/>
      <c r="J886" s="11"/>
      <c r="K886" s="11"/>
      <c r="L886" s="11"/>
      <c r="M886" s="11"/>
      <c r="N886" s="11"/>
      <c r="O886" s="11"/>
      <c r="P886" s="11"/>
      <c r="Q886" s="32"/>
      <c r="R886" s="32"/>
      <c r="S886" s="11"/>
      <c r="T886" s="11"/>
      <c r="U886" s="32"/>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Y886" s="11"/>
      <c r="AZ886" s="11"/>
      <c r="BA886" s="11"/>
      <c r="BB886" s="11"/>
      <c r="BC886" s="11"/>
      <c r="BD886" s="11"/>
      <c r="BE886" s="11"/>
      <c r="BF886" s="11"/>
      <c r="BG886" s="11"/>
      <c r="BH886" s="11"/>
      <c r="BI886" s="11"/>
      <c r="BJ886" s="11"/>
      <c r="BK886" s="11"/>
      <c r="BL886" s="11"/>
      <c r="BM886" s="11"/>
      <c r="BN886" s="11"/>
    </row>
    <row r="887" ht="13.5" customHeight="1">
      <c r="A887" s="11"/>
      <c r="B887" s="11"/>
      <c r="C887" s="43"/>
      <c r="D887" s="11"/>
      <c r="E887" s="11"/>
      <c r="F887" s="11"/>
      <c r="G887" s="11"/>
      <c r="H887" s="11"/>
      <c r="I887" s="11"/>
      <c r="J887" s="11"/>
      <c r="K887" s="11"/>
      <c r="L887" s="11"/>
      <c r="M887" s="11"/>
      <c r="N887" s="11"/>
      <c r="O887" s="11"/>
      <c r="P887" s="11"/>
      <c r="Q887" s="32"/>
      <c r="R887" s="32"/>
      <c r="S887" s="11"/>
      <c r="T887" s="11"/>
      <c r="U887" s="32"/>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c r="BC887" s="11"/>
      <c r="BD887" s="11"/>
      <c r="BE887" s="11"/>
      <c r="BF887" s="11"/>
      <c r="BG887" s="11"/>
      <c r="BH887" s="11"/>
      <c r="BI887" s="11"/>
      <c r="BJ887" s="11"/>
      <c r="BK887" s="11"/>
      <c r="BL887" s="11"/>
      <c r="BM887" s="11"/>
      <c r="BN887" s="11"/>
    </row>
    <row r="888" ht="13.5" customHeight="1">
      <c r="A888" s="11"/>
      <c r="B888" s="11"/>
      <c r="C888" s="43"/>
      <c r="D888" s="11"/>
      <c r="E888" s="11"/>
      <c r="F888" s="11"/>
      <c r="G888" s="11"/>
      <c r="H888" s="11"/>
      <c r="I888" s="11"/>
      <c r="J888" s="11"/>
      <c r="K888" s="11"/>
      <c r="L888" s="11"/>
      <c r="M888" s="11"/>
      <c r="N888" s="11"/>
      <c r="O888" s="11"/>
      <c r="P888" s="11"/>
      <c r="Q888" s="32"/>
      <c r="R888" s="32"/>
      <c r="S888" s="11"/>
      <c r="T888" s="11"/>
      <c r="U888" s="32"/>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1"/>
      <c r="AX888" s="11"/>
      <c r="AY888" s="11"/>
      <c r="AZ888" s="11"/>
      <c r="BA888" s="11"/>
      <c r="BB888" s="11"/>
      <c r="BC888" s="11"/>
      <c r="BD888" s="11"/>
      <c r="BE888" s="11"/>
      <c r="BF888" s="11"/>
      <c r="BG888" s="11"/>
      <c r="BH888" s="11"/>
      <c r="BI888" s="11"/>
      <c r="BJ888" s="11"/>
      <c r="BK888" s="11"/>
      <c r="BL888" s="11"/>
      <c r="BM888" s="11"/>
      <c r="BN888" s="11"/>
    </row>
    <row r="889" ht="13.5" customHeight="1">
      <c r="A889" s="11"/>
      <c r="B889" s="11"/>
      <c r="C889" s="43"/>
      <c r="D889" s="11"/>
      <c r="E889" s="11"/>
      <c r="F889" s="11"/>
      <c r="G889" s="11"/>
      <c r="H889" s="11"/>
      <c r="I889" s="11"/>
      <c r="J889" s="11"/>
      <c r="K889" s="11"/>
      <c r="L889" s="11"/>
      <c r="M889" s="11"/>
      <c r="N889" s="11"/>
      <c r="O889" s="11"/>
      <c r="P889" s="11"/>
      <c r="Q889" s="32"/>
      <c r="R889" s="32"/>
      <c r="S889" s="11"/>
      <c r="T889" s="11"/>
      <c r="U889" s="32"/>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c r="BC889" s="11"/>
      <c r="BD889" s="11"/>
      <c r="BE889" s="11"/>
      <c r="BF889" s="11"/>
      <c r="BG889" s="11"/>
      <c r="BH889" s="11"/>
      <c r="BI889" s="11"/>
      <c r="BJ889" s="11"/>
      <c r="BK889" s="11"/>
      <c r="BL889" s="11"/>
      <c r="BM889" s="11"/>
      <c r="BN889" s="11"/>
    </row>
    <row r="890" ht="13.5" customHeight="1">
      <c r="A890" s="11"/>
      <c r="B890" s="11"/>
      <c r="C890" s="43"/>
      <c r="D890" s="11"/>
      <c r="E890" s="11"/>
      <c r="F890" s="11"/>
      <c r="G890" s="11"/>
      <c r="H890" s="11"/>
      <c r="I890" s="11"/>
      <c r="J890" s="11"/>
      <c r="K890" s="11"/>
      <c r="L890" s="11"/>
      <c r="M890" s="11"/>
      <c r="N890" s="11"/>
      <c r="O890" s="11"/>
      <c r="P890" s="11"/>
      <c r="Q890" s="32"/>
      <c r="R890" s="32"/>
      <c r="S890" s="11"/>
      <c r="T890" s="11"/>
      <c r="U890" s="32"/>
      <c r="V890" s="11"/>
      <c r="W890" s="11"/>
      <c r="X890" s="11"/>
      <c r="Y890" s="11"/>
      <c r="Z890" s="11"/>
      <c r="AA890" s="11"/>
      <c r="AB890" s="11"/>
      <c r="AC890" s="11"/>
      <c r="AD890" s="11"/>
      <c r="AE890" s="11"/>
      <c r="AF890" s="11"/>
      <c r="AG890" s="11"/>
      <c r="AH890" s="11"/>
      <c r="AI890" s="11"/>
      <c r="AJ890" s="11"/>
      <c r="AK890" s="11"/>
      <c r="AL890" s="11"/>
      <c r="AM890" s="11"/>
      <c r="AN890" s="11"/>
      <c r="AO890" s="11"/>
      <c r="AP890" s="11"/>
      <c r="AQ890" s="11"/>
      <c r="AR890" s="11"/>
      <c r="AS890" s="11"/>
      <c r="AT890" s="11"/>
      <c r="AU890" s="11"/>
      <c r="AV890" s="11"/>
      <c r="AW890" s="11"/>
      <c r="AX890" s="11"/>
      <c r="AY890" s="11"/>
      <c r="AZ890" s="11"/>
      <c r="BA890" s="11"/>
      <c r="BB890" s="11"/>
      <c r="BC890" s="11"/>
      <c r="BD890" s="11"/>
      <c r="BE890" s="11"/>
      <c r="BF890" s="11"/>
      <c r="BG890" s="11"/>
      <c r="BH890" s="11"/>
      <c r="BI890" s="11"/>
      <c r="BJ890" s="11"/>
      <c r="BK890" s="11"/>
      <c r="BL890" s="11"/>
      <c r="BM890" s="11"/>
      <c r="BN890" s="11"/>
    </row>
    <row r="891" ht="13.5" customHeight="1">
      <c r="A891" s="11"/>
      <c r="B891" s="11"/>
      <c r="C891" s="43"/>
      <c r="D891" s="11"/>
      <c r="E891" s="11"/>
      <c r="F891" s="11"/>
      <c r="G891" s="11"/>
      <c r="H891" s="11"/>
      <c r="I891" s="11"/>
      <c r="J891" s="11"/>
      <c r="K891" s="11"/>
      <c r="L891" s="11"/>
      <c r="M891" s="11"/>
      <c r="N891" s="11"/>
      <c r="O891" s="11"/>
      <c r="P891" s="11"/>
      <c r="Q891" s="32"/>
      <c r="R891" s="32"/>
      <c r="S891" s="11"/>
      <c r="T891" s="11"/>
      <c r="U891" s="32"/>
      <c r="V891" s="11"/>
      <c r="W891" s="11"/>
      <c r="X891" s="11"/>
      <c r="Y891" s="11"/>
      <c r="Z891" s="11"/>
      <c r="AA891" s="11"/>
      <c r="AB891" s="11"/>
      <c r="AC891" s="11"/>
      <c r="AD891" s="11"/>
      <c r="AE891" s="11"/>
      <c r="AF891" s="11"/>
      <c r="AG891" s="11"/>
      <c r="AH891" s="11"/>
      <c r="AI891" s="11"/>
      <c r="AJ891" s="11"/>
      <c r="AK891" s="11"/>
      <c r="AL891" s="11"/>
      <c r="AM891" s="11"/>
      <c r="AN891" s="11"/>
      <c r="AO891" s="11"/>
      <c r="AP891" s="11"/>
      <c r="AQ891" s="11"/>
      <c r="AR891" s="11"/>
      <c r="AS891" s="11"/>
      <c r="AT891" s="11"/>
      <c r="AU891" s="11"/>
      <c r="AV891" s="11"/>
      <c r="AW891" s="11"/>
      <c r="AX891" s="11"/>
      <c r="AY891" s="11"/>
      <c r="AZ891" s="11"/>
      <c r="BA891" s="11"/>
      <c r="BB891" s="11"/>
      <c r="BC891" s="11"/>
      <c r="BD891" s="11"/>
      <c r="BE891" s="11"/>
      <c r="BF891" s="11"/>
      <c r="BG891" s="11"/>
      <c r="BH891" s="11"/>
      <c r="BI891" s="11"/>
      <c r="BJ891" s="11"/>
      <c r="BK891" s="11"/>
      <c r="BL891" s="11"/>
      <c r="BM891" s="11"/>
      <c r="BN891" s="11"/>
    </row>
    <row r="892" ht="13.5" customHeight="1">
      <c r="A892" s="11"/>
      <c r="B892" s="11"/>
      <c r="C892" s="43"/>
      <c r="D892" s="11"/>
      <c r="E892" s="11"/>
      <c r="F892" s="11"/>
      <c r="G892" s="11"/>
      <c r="H892" s="11"/>
      <c r="I892" s="11"/>
      <c r="J892" s="11"/>
      <c r="K892" s="11"/>
      <c r="L892" s="11"/>
      <c r="M892" s="11"/>
      <c r="N892" s="11"/>
      <c r="O892" s="11"/>
      <c r="P892" s="11"/>
      <c r="Q892" s="32"/>
      <c r="R892" s="32"/>
      <c r="S892" s="11"/>
      <c r="T892" s="11"/>
      <c r="U892" s="32"/>
      <c r="V892" s="11"/>
      <c r="W892" s="11"/>
      <c r="X892" s="11"/>
      <c r="Y892" s="11"/>
      <c r="Z892" s="11"/>
      <c r="AA892" s="11"/>
      <c r="AB892" s="11"/>
      <c r="AC892" s="11"/>
      <c r="AD892" s="11"/>
      <c r="AE892" s="11"/>
      <c r="AF892" s="11"/>
      <c r="AG892" s="11"/>
      <c r="AH892" s="11"/>
      <c r="AI892" s="11"/>
      <c r="AJ892" s="11"/>
      <c r="AK892" s="11"/>
      <c r="AL892" s="11"/>
      <c r="AM892" s="11"/>
      <c r="AN892" s="11"/>
      <c r="AO892" s="11"/>
      <c r="AP892" s="11"/>
      <c r="AQ892" s="11"/>
      <c r="AR892" s="11"/>
      <c r="AS892" s="11"/>
      <c r="AT892" s="11"/>
      <c r="AU892" s="11"/>
      <c r="AV892" s="11"/>
      <c r="AW892" s="11"/>
      <c r="AX892" s="11"/>
      <c r="AY892" s="11"/>
      <c r="AZ892" s="11"/>
      <c r="BA892" s="11"/>
      <c r="BB892" s="11"/>
      <c r="BC892" s="11"/>
      <c r="BD892" s="11"/>
      <c r="BE892" s="11"/>
      <c r="BF892" s="11"/>
      <c r="BG892" s="11"/>
      <c r="BH892" s="11"/>
      <c r="BI892" s="11"/>
      <c r="BJ892" s="11"/>
      <c r="BK892" s="11"/>
      <c r="BL892" s="11"/>
      <c r="BM892" s="11"/>
      <c r="BN892" s="11"/>
    </row>
    <row r="893" ht="13.5" customHeight="1">
      <c r="A893" s="11"/>
      <c r="B893" s="11"/>
      <c r="C893" s="43"/>
      <c r="D893" s="11"/>
      <c r="E893" s="11"/>
      <c r="F893" s="11"/>
      <c r="G893" s="11"/>
      <c r="H893" s="11"/>
      <c r="I893" s="11"/>
      <c r="J893" s="11"/>
      <c r="K893" s="11"/>
      <c r="L893" s="11"/>
      <c r="M893" s="11"/>
      <c r="N893" s="11"/>
      <c r="O893" s="11"/>
      <c r="P893" s="11"/>
      <c r="Q893" s="32"/>
      <c r="R893" s="32"/>
      <c r="S893" s="11"/>
      <c r="T893" s="11"/>
      <c r="U893" s="32"/>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1"/>
      <c r="AX893" s="11"/>
      <c r="AY893" s="11"/>
      <c r="AZ893" s="11"/>
      <c r="BA893" s="11"/>
      <c r="BB893" s="11"/>
      <c r="BC893" s="11"/>
      <c r="BD893" s="11"/>
      <c r="BE893" s="11"/>
      <c r="BF893" s="11"/>
      <c r="BG893" s="11"/>
      <c r="BH893" s="11"/>
      <c r="BI893" s="11"/>
      <c r="BJ893" s="11"/>
      <c r="BK893" s="11"/>
      <c r="BL893" s="11"/>
      <c r="BM893" s="11"/>
      <c r="BN893" s="11"/>
    </row>
    <row r="894" ht="13.5" customHeight="1">
      <c r="A894" s="11"/>
      <c r="B894" s="11"/>
      <c r="C894" s="43"/>
      <c r="D894" s="11"/>
      <c r="E894" s="11"/>
      <c r="F894" s="11"/>
      <c r="G894" s="11"/>
      <c r="H894" s="11"/>
      <c r="I894" s="11"/>
      <c r="J894" s="11"/>
      <c r="K894" s="11"/>
      <c r="L894" s="11"/>
      <c r="M894" s="11"/>
      <c r="N894" s="11"/>
      <c r="O894" s="11"/>
      <c r="P894" s="11"/>
      <c r="Q894" s="32"/>
      <c r="R894" s="32"/>
      <c r="S894" s="11"/>
      <c r="T894" s="11"/>
      <c r="U894" s="32"/>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1"/>
      <c r="AX894" s="11"/>
      <c r="AY894" s="11"/>
      <c r="AZ894" s="11"/>
      <c r="BA894" s="11"/>
      <c r="BB894" s="11"/>
      <c r="BC894" s="11"/>
      <c r="BD894" s="11"/>
      <c r="BE894" s="11"/>
      <c r="BF894" s="11"/>
      <c r="BG894" s="11"/>
      <c r="BH894" s="11"/>
      <c r="BI894" s="11"/>
      <c r="BJ894" s="11"/>
      <c r="BK894" s="11"/>
      <c r="BL894" s="11"/>
      <c r="BM894" s="11"/>
      <c r="BN894" s="11"/>
    </row>
    <row r="895" ht="13.5" customHeight="1">
      <c r="A895" s="11"/>
      <c r="B895" s="11"/>
      <c r="C895" s="43"/>
      <c r="D895" s="11"/>
      <c r="E895" s="11"/>
      <c r="F895" s="11"/>
      <c r="G895" s="11"/>
      <c r="H895" s="11"/>
      <c r="I895" s="11"/>
      <c r="J895" s="11"/>
      <c r="K895" s="11"/>
      <c r="L895" s="11"/>
      <c r="M895" s="11"/>
      <c r="N895" s="11"/>
      <c r="O895" s="11"/>
      <c r="P895" s="11"/>
      <c r="Q895" s="32"/>
      <c r="R895" s="32"/>
      <c r="S895" s="11"/>
      <c r="T895" s="11"/>
      <c r="U895" s="32"/>
      <c r="V895" s="11"/>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c r="BC895" s="11"/>
      <c r="BD895" s="11"/>
      <c r="BE895" s="11"/>
      <c r="BF895" s="11"/>
      <c r="BG895" s="11"/>
      <c r="BH895" s="11"/>
      <c r="BI895" s="11"/>
      <c r="BJ895" s="11"/>
      <c r="BK895" s="11"/>
      <c r="BL895" s="11"/>
      <c r="BM895" s="11"/>
      <c r="BN895" s="11"/>
    </row>
    <row r="896" ht="13.5" customHeight="1">
      <c r="A896" s="11"/>
      <c r="B896" s="11"/>
      <c r="C896" s="43"/>
      <c r="D896" s="11"/>
      <c r="E896" s="11"/>
      <c r="F896" s="11"/>
      <c r="G896" s="11"/>
      <c r="H896" s="11"/>
      <c r="I896" s="11"/>
      <c r="J896" s="11"/>
      <c r="K896" s="11"/>
      <c r="L896" s="11"/>
      <c r="M896" s="11"/>
      <c r="N896" s="11"/>
      <c r="O896" s="11"/>
      <c r="P896" s="11"/>
      <c r="Q896" s="32"/>
      <c r="R896" s="32"/>
      <c r="S896" s="11"/>
      <c r="T896" s="11"/>
      <c r="U896" s="32"/>
      <c r="V896" s="11"/>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c r="AS896" s="11"/>
      <c r="AT896" s="11"/>
      <c r="AU896" s="11"/>
      <c r="AV896" s="11"/>
      <c r="AW896" s="11"/>
      <c r="AX896" s="11"/>
      <c r="AY896" s="11"/>
      <c r="AZ896" s="11"/>
      <c r="BA896" s="11"/>
      <c r="BB896" s="11"/>
      <c r="BC896" s="11"/>
      <c r="BD896" s="11"/>
      <c r="BE896" s="11"/>
      <c r="BF896" s="11"/>
      <c r="BG896" s="11"/>
      <c r="BH896" s="11"/>
      <c r="BI896" s="11"/>
      <c r="BJ896" s="11"/>
      <c r="BK896" s="11"/>
      <c r="BL896" s="11"/>
      <c r="BM896" s="11"/>
      <c r="BN896" s="11"/>
    </row>
    <row r="897" ht="13.5" customHeight="1">
      <c r="A897" s="11"/>
      <c r="B897" s="11"/>
      <c r="C897" s="43"/>
      <c r="D897" s="11"/>
      <c r="E897" s="11"/>
      <c r="F897" s="11"/>
      <c r="G897" s="11"/>
      <c r="H897" s="11"/>
      <c r="I897" s="11"/>
      <c r="J897" s="11"/>
      <c r="K897" s="11"/>
      <c r="L897" s="11"/>
      <c r="M897" s="11"/>
      <c r="N897" s="11"/>
      <c r="O897" s="11"/>
      <c r="P897" s="11"/>
      <c r="Q897" s="32"/>
      <c r="R897" s="32"/>
      <c r="S897" s="11"/>
      <c r="T897" s="11"/>
      <c r="U897" s="32"/>
      <c r="V897" s="11"/>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c r="BC897" s="11"/>
      <c r="BD897" s="11"/>
      <c r="BE897" s="11"/>
      <c r="BF897" s="11"/>
      <c r="BG897" s="11"/>
      <c r="BH897" s="11"/>
      <c r="BI897" s="11"/>
      <c r="BJ897" s="11"/>
      <c r="BK897" s="11"/>
      <c r="BL897" s="11"/>
      <c r="BM897" s="11"/>
      <c r="BN897" s="11"/>
    </row>
    <row r="898" ht="13.5" customHeight="1">
      <c r="A898" s="11"/>
      <c r="B898" s="11"/>
      <c r="C898" s="43"/>
      <c r="D898" s="11"/>
      <c r="E898" s="11"/>
      <c r="F898" s="11"/>
      <c r="G898" s="11"/>
      <c r="H898" s="11"/>
      <c r="I898" s="11"/>
      <c r="J898" s="11"/>
      <c r="K898" s="11"/>
      <c r="L898" s="11"/>
      <c r="M898" s="11"/>
      <c r="N898" s="11"/>
      <c r="O898" s="11"/>
      <c r="P898" s="11"/>
      <c r="Q898" s="32"/>
      <c r="R898" s="32"/>
      <c r="S898" s="11"/>
      <c r="T898" s="11"/>
      <c r="U898" s="32"/>
      <c r="V898" s="11"/>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1"/>
      <c r="AX898" s="11"/>
      <c r="AY898" s="11"/>
      <c r="AZ898" s="11"/>
      <c r="BA898" s="11"/>
      <c r="BB898" s="11"/>
      <c r="BC898" s="11"/>
      <c r="BD898" s="11"/>
      <c r="BE898" s="11"/>
      <c r="BF898" s="11"/>
      <c r="BG898" s="11"/>
      <c r="BH898" s="11"/>
      <c r="BI898" s="11"/>
      <c r="BJ898" s="11"/>
      <c r="BK898" s="11"/>
      <c r="BL898" s="11"/>
      <c r="BM898" s="11"/>
      <c r="BN898" s="11"/>
    </row>
    <row r="899" ht="13.5" customHeight="1">
      <c r="A899" s="11"/>
      <c r="B899" s="11"/>
      <c r="C899" s="43"/>
      <c r="D899" s="11"/>
      <c r="E899" s="11"/>
      <c r="F899" s="11"/>
      <c r="G899" s="11"/>
      <c r="H899" s="11"/>
      <c r="I899" s="11"/>
      <c r="J899" s="11"/>
      <c r="K899" s="11"/>
      <c r="L899" s="11"/>
      <c r="M899" s="11"/>
      <c r="N899" s="11"/>
      <c r="O899" s="11"/>
      <c r="P899" s="11"/>
      <c r="Q899" s="32"/>
      <c r="R899" s="32"/>
      <c r="S899" s="11"/>
      <c r="T899" s="11"/>
      <c r="U899" s="32"/>
      <c r="V899" s="11"/>
      <c r="W899" s="11"/>
      <c r="X899" s="11"/>
      <c r="Y899" s="11"/>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c r="BC899" s="11"/>
      <c r="BD899" s="11"/>
      <c r="BE899" s="11"/>
      <c r="BF899" s="11"/>
      <c r="BG899" s="11"/>
      <c r="BH899" s="11"/>
      <c r="BI899" s="11"/>
      <c r="BJ899" s="11"/>
      <c r="BK899" s="11"/>
      <c r="BL899" s="11"/>
      <c r="BM899" s="11"/>
      <c r="BN899" s="11"/>
    </row>
    <row r="900" ht="13.5" customHeight="1">
      <c r="A900" s="11"/>
      <c r="B900" s="11"/>
      <c r="C900" s="43"/>
      <c r="D900" s="11"/>
      <c r="E900" s="11"/>
      <c r="F900" s="11"/>
      <c r="G900" s="11"/>
      <c r="H900" s="11"/>
      <c r="I900" s="11"/>
      <c r="J900" s="11"/>
      <c r="K900" s="11"/>
      <c r="L900" s="11"/>
      <c r="M900" s="11"/>
      <c r="N900" s="11"/>
      <c r="O900" s="11"/>
      <c r="P900" s="11"/>
      <c r="Q900" s="32"/>
      <c r="R900" s="32"/>
      <c r="S900" s="11"/>
      <c r="T900" s="11"/>
      <c r="U900" s="32"/>
      <c r="V900" s="11"/>
      <c r="W900" s="11"/>
      <c r="X900" s="11"/>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U900" s="11"/>
      <c r="AV900" s="11"/>
      <c r="AW900" s="11"/>
      <c r="AX900" s="11"/>
      <c r="AY900" s="11"/>
      <c r="AZ900" s="11"/>
      <c r="BA900" s="11"/>
      <c r="BB900" s="11"/>
      <c r="BC900" s="11"/>
      <c r="BD900" s="11"/>
      <c r="BE900" s="11"/>
      <c r="BF900" s="11"/>
      <c r="BG900" s="11"/>
      <c r="BH900" s="11"/>
      <c r="BI900" s="11"/>
      <c r="BJ900" s="11"/>
      <c r="BK900" s="11"/>
      <c r="BL900" s="11"/>
      <c r="BM900" s="11"/>
      <c r="BN900" s="11"/>
    </row>
    <row r="901" ht="13.5" customHeight="1">
      <c r="A901" s="11"/>
      <c r="B901" s="11"/>
      <c r="C901" s="43"/>
      <c r="D901" s="11"/>
      <c r="E901" s="11"/>
      <c r="F901" s="11"/>
      <c r="G901" s="11"/>
      <c r="H901" s="11"/>
      <c r="I901" s="11"/>
      <c r="J901" s="11"/>
      <c r="K901" s="11"/>
      <c r="L901" s="11"/>
      <c r="M901" s="11"/>
      <c r="N901" s="11"/>
      <c r="O901" s="11"/>
      <c r="P901" s="11"/>
      <c r="Q901" s="32"/>
      <c r="R901" s="32"/>
      <c r="S901" s="11"/>
      <c r="T901" s="11"/>
      <c r="U901" s="32"/>
      <c r="V901" s="11"/>
      <c r="W901" s="11"/>
      <c r="X901" s="11"/>
      <c r="Y901" s="11"/>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c r="BC901" s="11"/>
      <c r="BD901" s="11"/>
      <c r="BE901" s="11"/>
      <c r="BF901" s="11"/>
      <c r="BG901" s="11"/>
      <c r="BH901" s="11"/>
      <c r="BI901" s="11"/>
      <c r="BJ901" s="11"/>
      <c r="BK901" s="11"/>
      <c r="BL901" s="11"/>
      <c r="BM901" s="11"/>
      <c r="BN901" s="11"/>
    </row>
    <row r="902" ht="13.5" customHeight="1">
      <c r="A902" s="11"/>
      <c r="B902" s="11"/>
      <c r="C902" s="43"/>
      <c r="D902" s="11"/>
      <c r="E902" s="11"/>
      <c r="F902" s="11"/>
      <c r="G902" s="11"/>
      <c r="H902" s="11"/>
      <c r="I902" s="11"/>
      <c r="J902" s="11"/>
      <c r="K902" s="11"/>
      <c r="L902" s="11"/>
      <c r="M902" s="11"/>
      <c r="N902" s="11"/>
      <c r="O902" s="11"/>
      <c r="P902" s="11"/>
      <c r="Q902" s="32"/>
      <c r="R902" s="32"/>
      <c r="S902" s="11"/>
      <c r="T902" s="11"/>
      <c r="U902" s="32"/>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1"/>
      <c r="AX902" s="11"/>
      <c r="AY902" s="11"/>
      <c r="AZ902" s="11"/>
      <c r="BA902" s="11"/>
      <c r="BB902" s="11"/>
      <c r="BC902" s="11"/>
      <c r="BD902" s="11"/>
      <c r="BE902" s="11"/>
      <c r="BF902" s="11"/>
      <c r="BG902" s="11"/>
      <c r="BH902" s="11"/>
      <c r="BI902" s="11"/>
      <c r="BJ902" s="11"/>
      <c r="BK902" s="11"/>
      <c r="BL902" s="11"/>
      <c r="BM902" s="11"/>
      <c r="BN902" s="11"/>
    </row>
    <row r="903" ht="13.5" customHeight="1">
      <c r="A903" s="11"/>
      <c r="B903" s="11"/>
      <c r="C903" s="43"/>
      <c r="D903" s="11"/>
      <c r="E903" s="11"/>
      <c r="F903" s="11"/>
      <c r="G903" s="11"/>
      <c r="H903" s="11"/>
      <c r="I903" s="11"/>
      <c r="J903" s="11"/>
      <c r="K903" s="11"/>
      <c r="L903" s="11"/>
      <c r="M903" s="11"/>
      <c r="N903" s="11"/>
      <c r="O903" s="11"/>
      <c r="P903" s="11"/>
      <c r="Q903" s="32"/>
      <c r="R903" s="32"/>
      <c r="S903" s="11"/>
      <c r="T903" s="11"/>
      <c r="U903" s="32"/>
      <c r="V903" s="11"/>
      <c r="W903" s="11"/>
      <c r="X903" s="11"/>
      <c r="Y903" s="11"/>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c r="BC903" s="11"/>
      <c r="BD903" s="11"/>
      <c r="BE903" s="11"/>
      <c r="BF903" s="11"/>
      <c r="BG903" s="11"/>
      <c r="BH903" s="11"/>
      <c r="BI903" s="11"/>
      <c r="BJ903" s="11"/>
      <c r="BK903" s="11"/>
      <c r="BL903" s="11"/>
      <c r="BM903" s="11"/>
      <c r="BN903" s="11"/>
    </row>
    <row r="904" ht="13.5" customHeight="1">
      <c r="A904" s="11"/>
      <c r="B904" s="11"/>
      <c r="C904" s="43"/>
      <c r="D904" s="11"/>
      <c r="E904" s="11"/>
      <c r="F904" s="11"/>
      <c r="G904" s="11"/>
      <c r="H904" s="11"/>
      <c r="I904" s="11"/>
      <c r="J904" s="11"/>
      <c r="K904" s="11"/>
      <c r="L904" s="11"/>
      <c r="M904" s="11"/>
      <c r="N904" s="11"/>
      <c r="O904" s="11"/>
      <c r="P904" s="11"/>
      <c r="Q904" s="32"/>
      <c r="R904" s="32"/>
      <c r="S904" s="11"/>
      <c r="T904" s="11"/>
      <c r="U904" s="32"/>
      <c r="V904" s="11"/>
      <c r="W904" s="11"/>
      <c r="X904" s="11"/>
      <c r="Y904" s="11"/>
      <c r="Z904" s="11"/>
      <c r="AA904" s="11"/>
      <c r="AB904" s="11"/>
      <c r="AC904" s="11"/>
      <c r="AD904" s="11"/>
      <c r="AE904" s="11"/>
      <c r="AF904" s="11"/>
      <c r="AG904" s="11"/>
      <c r="AH904" s="11"/>
      <c r="AI904" s="11"/>
      <c r="AJ904" s="11"/>
      <c r="AK904" s="11"/>
      <c r="AL904" s="11"/>
      <c r="AM904" s="11"/>
      <c r="AN904" s="11"/>
      <c r="AO904" s="11"/>
      <c r="AP904" s="11"/>
      <c r="AQ904" s="11"/>
      <c r="AR904" s="11"/>
      <c r="AS904" s="11"/>
      <c r="AT904" s="11"/>
      <c r="AU904" s="11"/>
      <c r="AV904" s="11"/>
      <c r="AW904" s="11"/>
      <c r="AX904" s="11"/>
      <c r="AY904" s="11"/>
      <c r="AZ904" s="11"/>
      <c r="BA904" s="11"/>
      <c r="BB904" s="11"/>
      <c r="BC904" s="11"/>
      <c r="BD904" s="11"/>
      <c r="BE904" s="11"/>
      <c r="BF904" s="11"/>
      <c r="BG904" s="11"/>
      <c r="BH904" s="11"/>
      <c r="BI904" s="11"/>
      <c r="BJ904" s="11"/>
      <c r="BK904" s="11"/>
      <c r="BL904" s="11"/>
      <c r="BM904" s="11"/>
      <c r="BN904" s="11"/>
    </row>
    <row r="905" ht="13.5" customHeight="1">
      <c r="A905" s="11"/>
      <c r="B905" s="11"/>
      <c r="C905" s="43"/>
      <c r="D905" s="11"/>
      <c r="E905" s="11"/>
      <c r="F905" s="11"/>
      <c r="G905" s="11"/>
      <c r="H905" s="11"/>
      <c r="I905" s="11"/>
      <c r="J905" s="11"/>
      <c r="K905" s="11"/>
      <c r="L905" s="11"/>
      <c r="M905" s="11"/>
      <c r="N905" s="11"/>
      <c r="O905" s="11"/>
      <c r="P905" s="11"/>
      <c r="Q905" s="32"/>
      <c r="R905" s="32"/>
      <c r="S905" s="11"/>
      <c r="T905" s="11"/>
      <c r="U905" s="32"/>
      <c r="V905" s="11"/>
      <c r="W905" s="11"/>
      <c r="X905" s="11"/>
      <c r="Y905" s="11"/>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c r="BC905" s="11"/>
      <c r="BD905" s="11"/>
      <c r="BE905" s="11"/>
      <c r="BF905" s="11"/>
      <c r="BG905" s="11"/>
      <c r="BH905" s="11"/>
      <c r="BI905" s="11"/>
      <c r="BJ905" s="11"/>
      <c r="BK905" s="11"/>
      <c r="BL905" s="11"/>
      <c r="BM905" s="11"/>
      <c r="BN905" s="11"/>
    </row>
    <row r="906" ht="13.5" customHeight="1">
      <c r="A906" s="11"/>
      <c r="B906" s="11"/>
      <c r="C906" s="43"/>
      <c r="D906" s="11"/>
      <c r="E906" s="11"/>
      <c r="F906" s="11"/>
      <c r="G906" s="11"/>
      <c r="H906" s="11"/>
      <c r="I906" s="11"/>
      <c r="J906" s="11"/>
      <c r="K906" s="11"/>
      <c r="L906" s="11"/>
      <c r="M906" s="11"/>
      <c r="N906" s="11"/>
      <c r="O906" s="11"/>
      <c r="P906" s="11"/>
      <c r="Q906" s="32"/>
      <c r="R906" s="32"/>
      <c r="S906" s="11"/>
      <c r="T906" s="11"/>
      <c r="U906" s="32"/>
      <c r="V906" s="11"/>
      <c r="W906" s="11"/>
      <c r="X906" s="11"/>
      <c r="Y906" s="11"/>
      <c r="Z906" s="11"/>
      <c r="AA906" s="11"/>
      <c r="AB906" s="11"/>
      <c r="AC906" s="11"/>
      <c r="AD906" s="11"/>
      <c r="AE906" s="11"/>
      <c r="AF906" s="11"/>
      <c r="AG906" s="11"/>
      <c r="AH906" s="11"/>
      <c r="AI906" s="11"/>
      <c r="AJ906" s="11"/>
      <c r="AK906" s="11"/>
      <c r="AL906" s="11"/>
      <c r="AM906" s="11"/>
      <c r="AN906" s="11"/>
      <c r="AO906" s="11"/>
      <c r="AP906" s="11"/>
      <c r="AQ906" s="11"/>
      <c r="AR906" s="11"/>
      <c r="AS906" s="11"/>
      <c r="AT906" s="11"/>
      <c r="AU906" s="11"/>
      <c r="AV906" s="11"/>
      <c r="AW906" s="11"/>
      <c r="AX906" s="11"/>
      <c r="AY906" s="11"/>
      <c r="AZ906" s="11"/>
      <c r="BA906" s="11"/>
      <c r="BB906" s="11"/>
      <c r="BC906" s="11"/>
      <c r="BD906" s="11"/>
      <c r="BE906" s="11"/>
      <c r="BF906" s="11"/>
      <c r="BG906" s="11"/>
      <c r="BH906" s="11"/>
      <c r="BI906" s="11"/>
      <c r="BJ906" s="11"/>
      <c r="BK906" s="11"/>
      <c r="BL906" s="11"/>
      <c r="BM906" s="11"/>
      <c r="BN906" s="11"/>
    </row>
    <row r="907" ht="13.5" customHeight="1">
      <c r="A907" s="11"/>
      <c r="B907" s="11"/>
      <c r="C907" s="43"/>
      <c r="D907" s="11"/>
      <c r="E907" s="11"/>
      <c r="F907" s="11"/>
      <c r="G907" s="11"/>
      <c r="H907" s="11"/>
      <c r="I907" s="11"/>
      <c r="J907" s="11"/>
      <c r="K907" s="11"/>
      <c r="L907" s="11"/>
      <c r="M907" s="11"/>
      <c r="N907" s="11"/>
      <c r="O907" s="11"/>
      <c r="P907" s="11"/>
      <c r="Q907" s="32"/>
      <c r="R907" s="32"/>
      <c r="S907" s="11"/>
      <c r="T907" s="11"/>
      <c r="U907" s="32"/>
      <c r="V907" s="11"/>
      <c r="W907" s="11"/>
      <c r="X907" s="11"/>
      <c r="Y907" s="11"/>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c r="BC907" s="11"/>
      <c r="BD907" s="11"/>
      <c r="BE907" s="11"/>
      <c r="BF907" s="11"/>
      <c r="BG907" s="11"/>
      <c r="BH907" s="11"/>
      <c r="BI907" s="11"/>
      <c r="BJ907" s="11"/>
      <c r="BK907" s="11"/>
      <c r="BL907" s="11"/>
      <c r="BM907" s="11"/>
      <c r="BN907" s="11"/>
    </row>
    <row r="908" ht="13.5" customHeight="1">
      <c r="A908" s="11"/>
      <c r="B908" s="11"/>
      <c r="C908" s="43"/>
      <c r="D908" s="11"/>
      <c r="E908" s="11"/>
      <c r="F908" s="11"/>
      <c r="G908" s="11"/>
      <c r="H908" s="11"/>
      <c r="I908" s="11"/>
      <c r="J908" s="11"/>
      <c r="K908" s="11"/>
      <c r="L908" s="11"/>
      <c r="M908" s="11"/>
      <c r="N908" s="11"/>
      <c r="O908" s="11"/>
      <c r="P908" s="11"/>
      <c r="Q908" s="32"/>
      <c r="R908" s="32"/>
      <c r="S908" s="11"/>
      <c r="T908" s="11"/>
      <c r="U908" s="32"/>
      <c r="V908" s="11"/>
      <c r="W908" s="11"/>
      <c r="X908" s="11"/>
      <c r="Y908" s="11"/>
      <c r="Z908" s="11"/>
      <c r="AA908" s="11"/>
      <c r="AB908" s="11"/>
      <c r="AC908" s="11"/>
      <c r="AD908" s="11"/>
      <c r="AE908" s="11"/>
      <c r="AF908" s="11"/>
      <c r="AG908" s="11"/>
      <c r="AH908" s="11"/>
      <c r="AI908" s="11"/>
      <c r="AJ908" s="11"/>
      <c r="AK908" s="11"/>
      <c r="AL908" s="11"/>
      <c r="AM908" s="11"/>
      <c r="AN908" s="11"/>
      <c r="AO908" s="11"/>
      <c r="AP908" s="11"/>
      <c r="AQ908" s="11"/>
      <c r="AR908" s="11"/>
      <c r="AS908" s="11"/>
      <c r="AT908" s="11"/>
      <c r="AU908" s="11"/>
      <c r="AV908" s="11"/>
      <c r="AW908" s="11"/>
      <c r="AX908" s="11"/>
      <c r="AY908" s="11"/>
      <c r="AZ908" s="11"/>
      <c r="BA908" s="11"/>
      <c r="BB908" s="11"/>
      <c r="BC908" s="11"/>
      <c r="BD908" s="11"/>
      <c r="BE908" s="11"/>
      <c r="BF908" s="11"/>
      <c r="BG908" s="11"/>
      <c r="BH908" s="11"/>
      <c r="BI908" s="11"/>
      <c r="BJ908" s="11"/>
      <c r="BK908" s="11"/>
      <c r="BL908" s="11"/>
      <c r="BM908" s="11"/>
      <c r="BN908" s="11"/>
    </row>
    <row r="909" ht="13.5" customHeight="1">
      <c r="A909" s="11"/>
      <c r="B909" s="11"/>
      <c r="C909" s="43"/>
      <c r="D909" s="11"/>
      <c r="E909" s="11"/>
      <c r="F909" s="11"/>
      <c r="G909" s="11"/>
      <c r="H909" s="11"/>
      <c r="I909" s="11"/>
      <c r="J909" s="11"/>
      <c r="K909" s="11"/>
      <c r="L909" s="11"/>
      <c r="M909" s="11"/>
      <c r="N909" s="11"/>
      <c r="O909" s="11"/>
      <c r="P909" s="11"/>
      <c r="Q909" s="32"/>
      <c r="R909" s="32"/>
      <c r="S909" s="11"/>
      <c r="T909" s="11"/>
      <c r="U909" s="32"/>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c r="BC909" s="11"/>
      <c r="BD909" s="11"/>
      <c r="BE909" s="11"/>
      <c r="BF909" s="11"/>
      <c r="BG909" s="11"/>
      <c r="BH909" s="11"/>
      <c r="BI909" s="11"/>
      <c r="BJ909" s="11"/>
      <c r="BK909" s="11"/>
      <c r="BL909" s="11"/>
      <c r="BM909" s="11"/>
      <c r="BN909" s="11"/>
    </row>
    <row r="910" ht="13.5" customHeight="1">
      <c r="A910" s="11"/>
      <c r="B910" s="11"/>
      <c r="C910" s="43"/>
      <c r="D910" s="11"/>
      <c r="E910" s="11"/>
      <c r="F910" s="11"/>
      <c r="G910" s="11"/>
      <c r="H910" s="11"/>
      <c r="I910" s="11"/>
      <c r="J910" s="11"/>
      <c r="K910" s="11"/>
      <c r="L910" s="11"/>
      <c r="M910" s="11"/>
      <c r="N910" s="11"/>
      <c r="O910" s="11"/>
      <c r="P910" s="11"/>
      <c r="Q910" s="32"/>
      <c r="R910" s="32"/>
      <c r="S910" s="11"/>
      <c r="T910" s="11"/>
      <c r="U910" s="32"/>
      <c r="V910" s="11"/>
      <c r="W910" s="11"/>
      <c r="X910" s="11"/>
      <c r="Y910" s="11"/>
      <c r="Z910" s="11"/>
      <c r="AA910" s="11"/>
      <c r="AB910" s="11"/>
      <c r="AC910" s="11"/>
      <c r="AD910" s="11"/>
      <c r="AE910" s="11"/>
      <c r="AF910" s="11"/>
      <c r="AG910" s="11"/>
      <c r="AH910" s="11"/>
      <c r="AI910" s="11"/>
      <c r="AJ910" s="11"/>
      <c r="AK910" s="11"/>
      <c r="AL910" s="11"/>
      <c r="AM910" s="11"/>
      <c r="AN910" s="11"/>
      <c r="AO910" s="11"/>
      <c r="AP910" s="11"/>
      <c r="AQ910" s="11"/>
      <c r="AR910" s="11"/>
      <c r="AS910" s="11"/>
      <c r="AT910" s="11"/>
      <c r="AU910" s="11"/>
      <c r="AV910" s="11"/>
      <c r="AW910" s="11"/>
      <c r="AX910" s="11"/>
      <c r="AY910" s="11"/>
      <c r="AZ910" s="11"/>
      <c r="BA910" s="11"/>
      <c r="BB910" s="11"/>
      <c r="BC910" s="11"/>
      <c r="BD910" s="11"/>
      <c r="BE910" s="11"/>
      <c r="BF910" s="11"/>
      <c r="BG910" s="11"/>
      <c r="BH910" s="11"/>
      <c r="BI910" s="11"/>
      <c r="BJ910" s="11"/>
      <c r="BK910" s="11"/>
      <c r="BL910" s="11"/>
      <c r="BM910" s="11"/>
      <c r="BN910" s="11"/>
    </row>
    <row r="911" ht="13.5" customHeight="1">
      <c r="A911" s="11"/>
      <c r="B911" s="11"/>
      <c r="C911" s="43"/>
      <c r="D911" s="11"/>
      <c r="E911" s="11"/>
      <c r="F911" s="11"/>
      <c r="G911" s="11"/>
      <c r="H911" s="11"/>
      <c r="I911" s="11"/>
      <c r="J911" s="11"/>
      <c r="K911" s="11"/>
      <c r="L911" s="11"/>
      <c r="M911" s="11"/>
      <c r="N911" s="11"/>
      <c r="O911" s="11"/>
      <c r="P911" s="11"/>
      <c r="Q911" s="32"/>
      <c r="R911" s="32"/>
      <c r="S911" s="11"/>
      <c r="T911" s="11"/>
      <c r="U911" s="32"/>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c r="BC911" s="11"/>
      <c r="BD911" s="11"/>
      <c r="BE911" s="11"/>
      <c r="BF911" s="11"/>
      <c r="BG911" s="11"/>
      <c r="BH911" s="11"/>
      <c r="BI911" s="11"/>
      <c r="BJ911" s="11"/>
      <c r="BK911" s="11"/>
      <c r="BL911" s="11"/>
      <c r="BM911" s="11"/>
      <c r="BN911" s="11"/>
    </row>
    <row r="912" ht="13.5" customHeight="1">
      <c r="A912" s="11"/>
      <c r="B912" s="11"/>
      <c r="C912" s="43"/>
      <c r="D912" s="11"/>
      <c r="E912" s="11"/>
      <c r="F912" s="11"/>
      <c r="G912" s="11"/>
      <c r="H912" s="11"/>
      <c r="I912" s="11"/>
      <c r="J912" s="11"/>
      <c r="K912" s="11"/>
      <c r="L912" s="11"/>
      <c r="M912" s="11"/>
      <c r="N912" s="11"/>
      <c r="O912" s="11"/>
      <c r="P912" s="11"/>
      <c r="Q912" s="32"/>
      <c r="R912" s="32"/>
      <c r="S912" s="11"/>
      <c r="T912" s="11"/>
      <c r="U912" s="32"/>
      <c r="V912" s="11"/>
      <c r="W912" s="11"/>
      <c r="X912" s="11"/>
      <c r="Y912" s="11"/>
      <c r="Z912" s="11"/>
      <c r="AA912" s="11"/>
      <c r="AB912" s="11"/>
      <c r="AC912" s="11"/>
      <c r="AD912" s="11"/>
      <c r="AE912" s="11"/>
      <c r="AF912" s="11"/>
      <c r="AG912" s="11"/>
      <c r="AH912" s="11"/>
      <c r="AI912" s="11"/>
      <c r="AJ912" s="11"/>
      <c r="AK912" s="11"/>
      <c r="AL912" s="11"/>
      <c r="AM912" s="11"/>
      <c r="AN912" s="11"/>
      <c r="AO912" s="11"/>
      <c r="AP912" s="11"/>
      <c r="AQ912" s="11"/>
      <c r="AR912" s="11"/>
      <c r="AS912" s="11"/>
      <c r="AT912" s="11"/>
      <c r="AU912" s="11"/>
      <c r="AV912" s="11"/>
      <c r="AW912" s="11"/>
      <c r="AX912" s="11"/>
      <c r="AY912" s="11"/>
      <c r="AZ912" s="11"/>
      <c r="BA912" s="11"/>
      <c r="BB912" s="11"/>
      <c r="BC912" s="11"/>
      <c r="BD912" s="11"/>
      <c r="BE912" s="11"/>
      <c r="BF912" s="11"/>
      <c r="BG912" s="11"/>
      <c r="BH912" s="11"/>
      <c r="BI912" s="11"/>
      <c r="BJ912" s="11"/>
      <c r="BK912" s="11"/>
      <c r="BL912" s="11"/>
      <c r="BM912" s="11"/>
      <c r="BN912" s="11"/>
    </row>
    <row r="913" ht="13.5" customHeight="1">
      <c r="A913" s="11"/>
      <c r="B913" s="11"/>
      <c r="C913" s="43"/>
      <c r="D913" s="11"/>
      <c r="E913" s="11"/>
      <c r="F913" s="11"/>
      <c r="G913" s="11"/>
      <c r="H913" s="11"/>
      <c r="I913" s="11"/>
      <c r="J913" s="11"/>
      <c r="K913" s="11"/>
      <c r="L913" s="11"/>
      <c r="M913" s="11"/>
      <c r="N913" s="11"/>
      <c r="O913" s="11"/>
      <c r="P913" s="11"/>
      <c r="Q913" s="32"/>
      <c r="R913" s="32"/>
      <c r="S913" s="11"/>
      <c r="T913" s="11"/>
      <c r="U913" s="32"/>
      <c r="V913" s="11"/>
      <c r="W913" s="11"/>
      <c r="X913" s="11"/>
      <c r="Y913" s="11"/>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c r="BC913" s="11"/>
      <c r="BD913" s="11"/>
      <c r="BE913" s="11"/>
      <c r="BF913" s="11"/>
      <c r="BG913" s="11"/>
      <c r="BH913" s="11"/>
      <c r="BI913" s="11"/>
      <c r="BJ913" s="11"/>
      <c r="BK913" s="11"/>
      <c r="BL913" s="11"/>
      <c r="BM913" s="11"/>
      <c r="BN913" s="11"/>
    </row>
    <row r="914" ht="13.5" customHeight="1">
      <c r="A914" s="11"/>
      <c r="B914" s="11"/>
      <c r="C914" s="43"/>
      <c r="D914" s="11"/>
      <c r="E914" s="11"/>
      <c r="F914" s="11"/>
      <c r="G914" s="11"/>
      <c r="H914" s="11"/>
      <c r="I914" s="11"/>
      <c r="J914" s="11"/>
      <c r="K914" s="11"/>
      <c r="L914" s="11"/>
      <c r="M914" s="11"/>
      <c r="N914" s="11"/>
      <c r="O914" s="11"/>
      <c r="P914" s="11"/>
      <c r="Q914" s="32"/>
      <c r="R914" s="32"/>
      <c r="S914" s="11"/>
      <c r="T914" s="11"/>
      <c r="U914" s="32"/>
      <c r="V914" s="11"/>
      <c r="W914" s="11"/>
      <c r="X914" s="11"/>
      <c r="Y914" s="11"/>
      <c r="Z914" s="11"/>
      <c r="AA914" s="11"/>
      <c r="AB914" s="11"/>
      <c r="AC914" s="11"/>
      <c r="AD914" s="11"/>
      <c r="AE914" s="11"/>
      <c r="AF914" s="11"/>
      <c r="AG914" s="11"/>
      <c r="AH914" s="11"/>
      <c r="AI914" s="11"/>
      <c r="AJ914" s="11"/>
      <c r="AK914" s="11"/>
      <c r="AL914" s="11"/>
      <c r="AM914" s="11"/>
      <c r="AN914" s="11"/>
      <c r="AO914" s="11"/>
      <c r="AP914" s="11"/>
      <c r="AQ914" s="11"/>
      <c r="AR914" s="11"/>
      <c r="AS914" s="11"/>
      <c r="AT914" s="11"/>
      <c r="AU914" s="11"/>
      <c r="AV914" s="11"/>
      <c r="AW914" s="11"/>
      <c r="AX914" s="11"/>
      <c r="AY914" s="11"/>
      <c r="AZ914" s="11"/>
      <c r="BA914" s="11"/>
      <c r="BB914" s="11"/>
      <c r="BC914" s="11"/>
      <c r="BD914" s="11"/>
      <c r="BE914" s="11"/>
      <c r="BF914" s="11"/>
      <c r="BG914" s="11"/>
      <c r="BH914" s="11"/>
      <c r="BI914" s="11"/>
      <c r="BJ914" s="11"/>
      <c r="BK914" s="11"/>
      <c r="BL914" s="11"/>
      <c r="BM914" s="11"/>
      <c r="BN914" s="11"/>
    </row>
    <row r="915" ht="13.5" customHeight="1">
      <c r="A915" s="11"/>
      <c r="B915" s="11"/>
      <c r="C915" s="43"/>
      <c r="D915" s="11"/>
      <c r="E915" s="11"/>
      <c r="F915" s="11"/>
      <c r="G915" s="11"/>
      <c r="H915" s="11"/>
      <c r="I915" s="11"/>
      <c r="J915" s="11"/>
      <c r="K915" s="11"/>
      <c r="L915" s="11"/>
      <c r="M915" s="11"/>
      <c r="N915" s="11"/>
      <c r="O915" s="11"/>
      <c r="P915" s="11"/>
      <c r="Q915" s="32"/>
      <c r="R915" s="32"/>
      <c r="S915" s="11"/>
      <c r="T915" s="11"/>
      <c r="U915" s="32"/>
      <c r="V915" s="11"/>
      <c r="W915" s="11"/>
      <c r="X915" s="11"/>
      <c r="Y915" s="11"/>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c r="BC915" s="11"/>
      <c r="BD915" s="11"/>
      <c r="BE915" s="11"/>
      <c r="BF915" s="11"/>
      <c r="BG915" s="11"/>
      <c r="BH915" s="11"/>
      <c r="BI915" s="11"/>
      <c r="BJ915" s="11"/>
      <c r="BK915" s="11"/>
      <c r="BL915" s="11"/>
      <c r="BM915" s="11"/>
      <c r="BN915" s="11"/>
    </row>
    <row r="916" ht="13.5" customHeight="1">
      <c r="A916" s="11"/>
      <c r="B916" s="11"/>
      <c r="C916" s="43"/>
      <c r="D916" s="11"/>
      <c r="E916" s="11"/>
      <c r="F916" s="11"/>
      <c r="G916" s="11"/>
      <c r="H916" s="11"/>
      <c r="I916" s="11"/>
      <c r="J916" s="11"/>
      <c r="K916" s="11"/>
      <c r="L916" s="11"/>
      <c r="M916" s="11"/>
      <c r="N916" s="11"/>
      <c r="O916" s="11"/>
      <c r="P916" s="11"/>
      <c r="Q916" s="32"/>
      <c r="R916" s="32"/>
      <c r="S916" s="11"/>
      <c r="T916" s="11"/>
      <c r="U916" s="32"/>
      <c r="V916" s="11"/>
      <c r="W916" s="11"/>
      <c r="X916" s="11"/>
      <c r="Y916" s="11"/>
      <c r="Z916" s="11"/>
      <c r="AA916" s="11"/>
      <c r="AB916" s="11"/>
      <c r="AC916" s="11"/>
      <c r="AD916" s="11"/>
      <c r="AE916" s="11"/>
      <c r="AF916" s="11"/>
      <c r="AG916" s="11"/>
      <c r="AH916" s="11"/>
      <c r="AI916" s="11"/>
      <c r="AJ916" s="11"/>
      <c r="AK916" s="11"/>
      <c r="AL916" s="11"/>
      <c r="AM916" s="11"/>
      <c r="AN916" s="11"/>
      <c r="AO916" s="11"/>
      <c r="AP916" s="11"/>
      <c r="AQ916" s="11"/>
      <c r="AR916" s="11"/>
      <c r="AS916" s="11"/>
      <c r="AT916" s="11"/>
      <c r="AU916" s="11"/>
      <c r="AV916" s="11"/>
      <c r="AW916" s="11"/>
      <c r="AX916" s="11"/>
      <c r="AY916" s="11"/>
      <c r="AZ916" s="11"/>
      <c r="BA916" s="11"/>
      <c r="BB916" s="11"/>
      <c r="BC916" s="11"/>
      <c r="BD916" s="11"/>
      <c r="BE916" s="11"/>
      <c r="BF916" s="11"/>
      <c r="BG916" s="11"/>
      <c r="BH916" s="11"/>
      <c r="BI916" s="11"/>
      <c r="BJ916" s="11"/>
      <c r="BK916" s="11"/>
      <c r="BL916" s="11"/>
      <c r="BM916" s="11"/>
      <c r="BN916" s="11"/>
    </row>
    <row r="917" ht="13.5" customHeight="1">
      <c r="A917" s="11"/>
      <c r="B917" s="11"/>
      <c r="C917" s="43"/>
      <c r="D917" s="11"/>
      <c r="E917" s="11"/>
      <c r="F917" s="11"/>
      <c r="G917" s="11"/>
      <c r="H917" s="11"/>
      <c r="I917" s="11"/>
      <c r="J917" s="11"/>
      <c r="K917" s="11"/>
      <c r="L917" s="11"/>
      <c r="M917" s="11"/>
      <c r="N917" s="11"/>
      <c r="O917" s="11"/>
      <c r="P917" s="11"/>
      <c r="Q917" s="32"/>
      <c r="R917" s="32"/>
      <c r="S917" s="11"/>
      <c r="T917" s="11"/>
      <c r="U917" s="32"/>
      <c r="V917" s="11"/>
      <c r="W917" s="11"/>
      <c r="X917" s="11"/>
      <c r="Y917" s="11"/>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c r="BC917" s="11"/>
      <c r="BD917" s="11"/>
      <c r="BE917" s="11"/>
      <c r="BF917" s="11"/>
      <c r="BG917" s="11"/>
      <c r="BH917" s="11"/>
      <c r="BI917" s="11"/>
      <c r="BJ917" s="11"/>
      <c r="BK917" s="11"/>
      <c r="BL917" s="11"/>
      <c r="BM917" s="11"/>
      <c r="BN917" s="11"/>
    </row>
    <row r="918" ht="13.5" customHeight="1">
      <c r="A918" s="11"/>
      <c r="B918" s="11"/>
      <c r="C918" s="43"/>
      <c r="D918" s="11"/>
      <c r="E918" s="11"/>
      <c r="F918" s="11"/>
      <c r="G918" s="11"/>
      <c r="H918" s="11"/>
      <c r="I918" s="11"/>
      <c r="J918" s="11"/>
      <c r="K918" s="11"/>
      <c r="L918" s="11"/>
      <c r="M918" s="11"/>
      <c r="N918" s="11"/>
      <c r="O918" s="11"/>
      <c r="P918" s="11"/>
      <c r="Q918" s="32"/>
      <c r="R918" s="32"/>
      <c r="S918" s="11"/>
      <c r="T918" s="11"/>
      <c r="U918" s="32"/>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1"/>
      <c r="AX918" s="11"/>
      <c r="AY918" s="11"/>
      <c r="AZ918" s="11"/>
      <c r="BA918" s="11"/>
      <c r="BB918" s="11"/>
      <c r="BC918" s="11"/>
      <c r="BD918" s="11"/>
      <c r="BE918" s="11"/>
      <c r="BF918" s="11"/>
      <c r="BG918" s="11"/>
      <c r="BH918" s="11"/>
      <c r="BI918" s="11"/>
      <c r="BJ918" s="11"/>
      <c r="BK918" s="11"/>
      <c r="BL918" s="11"/>
      <c r="BM918" s="11"/>
      <c r="BN918" s="11"/>
    </row>
    <row r="919" ht="13.5" customHeight="1">
      <c r="A919" s="11"/>
      <c r="B919" s="11"/>
      <c r="C919" s="43"/>
      <c r="D919" s="11"/>
      <c r="E919" s="11"/>
      <c r="F919" s="11"/>
      <c r="G919" s="11"/>
      <c r="H919" s="11"/>
      <c r="I919" s="11"/>
      <c r="J919" s="11"/>
      <c r="K919" s="11"/>
      <c r="L919" s="11"/>
      <c r="M919" s="11"/>
      <c r="N919" s="11"/>
      <c r="O919" s="11"/>
      <c r="P919" s="11"/>
      <c r="Q919" s="32"/>
      <c r="R919" s="32"/>
      <c r="S919" s="11"/>
      <c r="T919" s="11"/>
      <c r="U919" s="32"/>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c r="BC919" s="11"/>
      <c r="BD919" s="11"/>
      <c r="BE919" s="11"/>
      <c r="BF919" s="11"/>
      <c r="BG919" s="11"/>
      <c r="BH919" s="11"/>
      <c r="BI919" s="11"/>
      <c r="BJ919" s="11"/>
      <c r="BK919" s="11"/>
      <c r="BL919" s="11"/>
      <c r="BM919" s="11"/>
      <c r="BN919" s="11"/>
    </row>
    <row r="920" ht="13.5" customHeight="1">
      <c r="A920" s="11"/>
      <c r="B920" s="11"/>
      <c r="C920" s="43"/>
      <c r="D920" s="11"/>
      <c r="E920" s="11"/>
      <c r="F920" s="11"/>
      <c r="G920" s="11"/>
      <c r="H920" s="11"/>
      <c r="I920" s="11"/>
      <c r="J920" s="11"/>
      <c r="K920" s="11"/>
      <c r="L920" s="11"/>
      <c r="M920" s="11"/>
      <c r="N920" s="11"/>
      <c r="O920" s="11"/>
      <c r="P920" s="11"/>
      <c r="Q920" s="32"/>
      <c r="R920" s="32"/>
      <c r="S920" s="11"/>
      <c r="T920" s="11"/>
      <c r="U920" s="32"/>
      <c r="V920" s="11"/>
      <c r="W920" s="11"/>
      <c r="X920" s="11"/>
      <c r="Y920" s="11"/>
      <c r="Z920" s="11"/>
      <c r="AA920" s="11"/>
      <c r="AB920" s="11"/>
      <c r="AC920" s="11"/>
      <c r="AD920" s="11"/>
      <c r="AE920" s="11"/>
      <c r="AF920" s="11"/>
      <c r="AG920" s="11"/>
      <c r="AH920" s="11"/>
      <c r="AI920" s="11"/>
      <c r="AJ920" s="11"/>
      <c r="AK920" s="11"/>
      <c r="AL920" s="11"/>
      <c r="AM920" s="11"/>
      <c r="AN920" s="11"/>
      <c r="AO920" s="11"/>
      <c r="AP920" s="11"/>
      <c r="AQ920" s="11"/>
      <c r="AR920" s="11"/>
      <c r="AS920" s="11"/>
      <c r="AT920" s="11"/>
      <c r="AU920" s="11"/>
      <c r="AV920" s="11"/>
      <c r="AW920" s="11"/>
      <c r="AX920" s="11"/>
      <c r="AY920" s="11"/>
      <c r="AZ920" s="11"/>
      <c r="BA920" s="11"/>
      <c r="BB920" s="11"/>
      <c r="BC920" s="11"/>
      <c r="BD920" s="11"/>
      <c r="BE920" s="11"/>
      <c r="BF920" s="11"/>
      <c r="BG920" s="11"/>
      <c r="BH920" s="11"/>
      <c r="BI920" s="11"/>
      <c r="BJ920" s="11"/>
      <c r="BK920" s="11"/>
      <c r="BL920" s="11"/>
      <c r="BM920" s="11"/>
      <c r="BN920" s="11"/>
    </row>
    <row r="921" ht="13.5" customHeight="1">
      <c r="A921" s="11"/>
      <c r="B921" s="11"/>
      <c r="C921" s="43"/>
      <c r="D921" s="11"/>
      <c r="E921" s="11"/>
      <c r="F921" s="11"/>
      <c r="G921" s="11"/>
      <c r="H921" s="11"/>
      <c r="I921" s="11"/>
      <c r="J921" s="11"/>
      <c r="K921" s="11"/>
      <c r="L921" s="11"/>
      <c r="M921" s="11"/>
      <c r="N921" s="11"/>
      <c r="O921" s="11"/>
      <c r="P921" s="11"/>
      <c r="Q921" s="32"/>
      <c r="R921" s="32"/>
      <c r="S921" s="11"/>
      <c r="T921" s="11"/>
      <c r="U921" s="32"/>
      <c r="V921" s="11"/>
      <c r="W921" s="11"/>
      <c r="X921" s="11"/>
      <c r="Y921" s="11"/>
      <c r="Z921" s="11"/>
      <c r="AA921" s="11"/>
      <c r="AB921" s="11"/>
      <c r="AC921" s="11"/>
      <c r="AD921" s="11"/>
      <c r="AE921" s="11"/>
      <c r="AF921" s="11"/>
      <c r="AG921" s="11"/>
      <c r="AH921" s="11"/>
      <c r="AI921" s="11"/>
      <c r="AJ921" s="11"/>
      <c r="AK921" s="11"/>
      <c r="AL921" s="11"/>
      <c r="AM921" s="11"/>
      <c r="AN921" s="11"/>
      <c r="AO921" s="11"/>
      <c r="AP921" s="11"/>
      <c r="AQ921" s="11"/>
      <c r="AR921" s="11"/>
      <c r="AS921" s="11"/>
      <c r="AT921" s="11"/>
      <c r="AU921" s="11"/>
      <c r="AV921" s="11"/>
      <c r="AW921" s="11"/>
      <c r="AX921" s="11"/>
      <c r="AY921" s="11"/>
      <c r="AZ921" s="11"/>
      <c r="BA921" s="11"/>
      <c r="BB921" s="11"/>
      <c r="BC921" s="11"/>
      <c r="BD921" s="11"/>
      <c r="BE921" s="11"/>
      <c r="BF921" s="11"/>
      <c r="BG921" s="11"/>
      <c r="BH921" s="11"/>
      <c r="BI921" s="11"/>
      <c r="BJ921" s="11"/>
      <c r="BK921" s="11"/>
      <c r="BL921" s="11"/>
      <c r="BM921" s="11"/>
      <c r="BN921" s="11"/>
    </row>
    <row r="922" ht="13.5" customHeight="1">
      <c r="A922" s="11"/>
      <c r="B922" s="11"/>
      <c r="C922" s="43"/>
      <c r="D922" s="11"/>
      <c r="E922" s="11"/>
      <c r="F922" s="11"/>
      <c r="G922" s="11"/>
      <c r="H922" s="11"/>
      <c r="I922" s="11"/>
      <c r="J922" s="11"/>
      <c r="K922" s="11"/>
      <c r="L922" s="11"/>
      <c r="M922" s="11"/>
      <c r="N922" s="11"/>
      <c r="O922" s="11"/>
      <c r="P922" s="11"/>
      <c r="Q922" s="32"/>
      <c r="R922" s="32"/>
      <c r="S922" s="11"/>
      <c r="T922" s="11"/>
      <c r="U922" s="32"/>
      <c r="V922" s="11"/>
      <c r="W922" s="11"/>
      <c r="X922" s="11"/>
      <c r="Y922" s="11"/>
      <c r="Z922" s="11"/>
      <c r="AA922" s="11"/>
      <c r="AB922" s="11"/>
      <c r="AC922" s="11"/>
      <c r="AD922" s="11"/>
      <c r="AE922" s="11"/>
      <c r="AF922" s="11"/>
      <c r="AG922" s="11"/>
      <c r="AH922" s="11"/>
      <c r="AI922" s="11"/>
      <c r="AJ922" s="11"/>
      <c r="AK922" s="11"/>
      <c r="AL922" s="11"/>
      <c r="AM922" s="11"/>
      <c r="AN922" s="11"/>
      <c r="AO922" s="11"/>
      <c r="AP922" s="11"/>
      <c r="AQ922" s="11"/>
      <c r="AR922" s="11"/>
      <c r="AS922" s="11"/>
      <c r="AT922" s="11"/>
      <c r="AU922" s="11"/>
      <c r="AV922" s="11"/>
      <c r="AW922" s="11"/>
      <c r="AX922" s="11"/>
      <c r="AY922" s="11"/>
      <c r="AZ922" s="11"/>
      <c r="BA922" s="11"/>
      <c r="BB922" s="11"/>
      <c r="BC922" s="11"/>
      <c r="BD922" s="11"/>
      <c r="BE922" s="11"/>
      <c r="BF922" s="11"/>
      <c r="BG922" s="11"/>
      <c r="BH922" s="11"/>
      <c r="BI922" s="11"/>
      <c r="BJ922" s="11"/>
      <c r="BK922" s="11"/>
      <c r="BL922" s="11"/>
      <c r="BM922" s="11"/>
      <c r="BN922" s="11"/>
    </row>
    <row r="923" ht="13.5" customHeight="1">
      <c r="A923" s="11"/>
      <c r="B923" s="11"/>
      <c r="C923" s="43"/>
      <c r="D923" s="11"/>
      <c r="E923" s="11"/>
      <c r="F923" s="11"/>
      <c r="G923" s="11"/>
      <c r="H923" s="11"/>
      <c r="I923" s="11"/>
      <c r="J923" s="11"/>
      <c r="K923" s="11"/>
      <c r="L923" s="11"/>
      <c r="M923" s="11"/>
      <c r="N923" s="11"/>
      <c r="O923" s="11"/>
      <c r="P923" s="11"/>
      <c r="Q923" s="32"/>
      <c r="R923" s="32"/>
      <c r="S923" s="11"/>
      <c r="T923" s="11"/>
      <c r="U923" s="32"/>
      <c r="V923" s="11"/>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c r="BC923" s="11"/>
      <c r="BD923" s="11"/>
      <c r="BE923" s="11"/>
      <c r="BF923" s="11"/>
      <c r="BG923" s="11"/>
      <c r="BH923" s="11"/>
      <c r="BI923" s="11"/>
      <c r="BJ923" s="11"/>
      <c r="BK923" s="11"/>
      <c r="BL923" s="11"/>
      <c r="BM923" s="11"/>
      <c r="BN923" s="11"/>
    </row>
    <row r="924" ht="13.5" customHeight="1">
      <c r="A924" s="11"/>
      <c r="B924" s="11"/>
      <c r="C924" s="43"/>
      <c r="D924" s="11"/>
      <c r="E924" s="11"/>
      <c r="F924" s="11"/>
      <c r="G924" s="11"/>
      <c r="H924" s="11"/>
      <c r="I924" s="11"/>
      <c r="J924" s="11"/>
      <c r="K924" s="11"/>
      <c r="L924" s="11"/>
      <c r="M924" s="11"/>
      <c r="N924" s="11"/>
      <c r="O924" s="11"/>
      <c r="P924" s="11"/>
      <c r="Q924" s="32"/>
      <c r="R924" s="32"/>
      <c r="S924" s="11"/>
      <c r="T924" s="11"/>
      <c r="U924" s="32"/>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1"/>
      <c r="AX924" s="11"/>
      <c r="AY924" s="11"/>
      <c r="AZ924" s="11"/>
      <c r="BA924" s="11"/>
      <c r="BB924" s="11"/>
      <c r="BC924" s="11"/>
      <c r="BD924" s="11"/>
      <c r="BE924" s="11"/>
      <c r="BF924" s="11"/>
      <c r="BG924" s="11"/>
      <c r="BH924" s="11"/>
      <c r="BI924" s="11"/>
      <c r="BJ924" s="11"/>
      <c r="BK924" s="11"/>
      <c r="BL924" s="11"/>
      <c r="BM924" s="11"/>
      <c r="BN924" s="11"/>
    </row>
    <row r="925" ht="13.5" customHeight="1">
      <c r="A925" s="11"/>
      <c r="B925" s="11"/>
      <c r="C925" s="43"/>
      <c r="D925" s="11"/>
      <c r="E925" s="11"/>
      <c r="F925" s="11"/>
      <c r="G925" s="11"/>
      <c r="H925" s="11"/>
      <c r="I925" s="11"/>
      <c r="J925" s="11"/>
      <c r="K925" s="11"/>
      <c r="L925" s="11"/>
      <c r="M925" s="11"/>
      <c r="N925" s="11"/>
      <c r="O925" s="11"/>
      <c r="P925" s="11"/>
      <c r="Q925" s="32"/>
      <c r="R925" s="32"/>
      <c r="S925" s="11"/>
      <c r="T925" s="11"/>
      <c r="U925" s="32"/>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c r="BC925" s="11"/>
      <c r="BD925" s="11"/>
      <c r="BE925" s="11"/>
      <c r="BF925" s="11"/>
      <c r="BG925" s="11"/>
      <c r="BH925" s="11"/>
      <c r="BI925" s="11"/>
      <c r="BJ925" s="11"/>
      <c r="BK925" s="11"/>
      <c r="BL925" s="11"/>
      <c r="BM925" s="11"/>
      <c r="BN925" s="11"/>
    </row>
    <row r="926" ht="13.5" customHeight="1">
      <c r="A926" s="11"/>
      <c r="B926" s="11"/>
      <c r="C926" s="43"/>
      <c r="D926" s="11"/>
      <c r="E926" s="11"/>
      <c r="F926" s="11"/>
      <c r="G926" s="11"/>
      <c r="H926" s="11"/>
      <c r="I926" s="11"/>
      <c r="J926" s="11"/>
      <c r="K926" s="11"/>
      <c r="L926" s="11"/>
      <c r="M926" s="11"/>
      <c r="N926" s="11"/>
      <c r="O926" s="11"/>
      <c r="P926" s="11"/>
      <c r="Q926" s="32"/>
      <c r="R926" s="32"/>
      <c r="S926" s="11"/>
      <c r="T926" s="11"/>
      <c r="U926" s="32"/>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1"/>
      <c r="AX926" s="11"/>
      <c r="AY926" s="11"/>
      <c r="AZ926" s="11"/>
      <c r="BA926" s="11"/>
      <c r="BB926" s="11"/>
      <c r="BC926" s="11"/>
      <c r="BD926" s="11"/>
      <c r="BE926" s="11"/>
      <c r="BF926" s="11"/>
      <c r="BG926" s="11"/>
      <c r="BH926" s="11"/>
      <c r="BI926" s="11"/>
      <c r="BJ926" s="11"/>
      <c r="BK926" s="11"/>
      <c r="BL926" s="11"/>
      <c r="BM926" s="11"/>
      <c r="BN926" s="11"/>
    </row>
    <row r="927" ht="13.5" customHeight="1">
      <c r="A927" s="11"/>
      <c r="B927" s="11"/>
      <c r="C927" s="43"/>
      <c r="D927" s="11"/>
      <c r="E927" s="11"/>
      <c r="F927" s="11"/>
      <c r="G927" s="11"/>
      <c r="H927" s="11"/>
      <c r="I927" s="11"/>
      <c r="J927" s="11"/>
      <c r="K927" s="11"/>
      <c r="L927" s="11"/>
      <c r="M927" s="11"/>
      <c r="N927" s="11"/>
      <c r="O927" s="11"/>
      <c r="P927" s="11"/>
      <c r="Q927" s="32"/>
      <c r="R927" s="32"/>
      <c r="S927" s="11"/>
      <c r="T927" s="11"/>
      <c r="U927" s="32"/>
      <c r="V927" s="11"/>
      <c r="W927" s="11"/>
      <c r="X927" s="11"/>
      <c r="Y927" s="11"/>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c r="BC927" s="11"/>
      <c r="BD927" s="11"/>
      <c r="BE927" s="11"/>
      <c r="BF927" s="11"/>
      <c r="BG927" s="11"/>
      <c r="BH927" s="11"/>
      <c r="BI927" s="11"/>
      <c r="BJ927" s="11"/>
      <c r="BK927" s="11"/>
      <c r="BL927" s="11"/>
      <c r="BM927" s="11"/>
      <c r="BN927" s="11"/>
    </row>
    <row r="928" ht="13.5" customHeight="1">
      <c r="A928" s="11"/>
      <c r="B928" s="11"/>
      <c r="C928" s="43"/>
      <c r="D928" s="11"/>
      <c r="E928" s="11"/>
      <c r="F928" s="11"/>
      <c r="G928" s="11"/>
      <c r="H928" s="11"/>
      <c r="I928" s="11"/>
      <c r="J928" s="11"/>
      <c r="K928" s="11"/>
      <c r="L928" s="11"/>
      <c r="M928" s="11"/>
      <c r="N928" s="11"/>
      <c r="O928" s="11"/>
      <c r="P928" s="11"/>
      <c r="Q928" s="32"/>
      <c r="R928" s="32"/>
      <c r="S928" s="11"/>
      <c r="T928" s="11"/>
      <c r="U928" s="32"/>
      <c r="V928" s="11"/>
      <c r="W928" s="11"/>
      <c r="X928" s="11"/>
      <c r="Y928" s="11"/>
      <c r="Z928" s="11"/>
      <c r="AA928" s="11"/>
      <c r="AB928" s="11"/>
      <c r="AC928" s="11"/>
      <c r="AD928" s="11"/>
      <c r="AE928" s="11"/>
      <c r="AF928" s="11"/>
      <c r="AG928" s="11"/>
      <c r="AH928" s="11"/>
      <c r="AI928" s="11"/>
      <c r="AJ928" s="11"/>
      <c r="AK928" s="11"/>
      <c r="AL928" s="11"/>
      <c r="AM928" s="11"/>
      <c r="AN928" s="11"/>
      <c r="AO928" s="11"/>
      <c r="AP928" s="11"/>
      <c r="AQ928" s="11"/>
      <c r="AR928" s="11"/>
      <c r="AS928" s="11"/>
      <c r="AT928" s="11"/>
      <c r="AU928" s="11"/>
      <c r="AV928" s="11"/>
      <c r="AW928" s="11"/>
      <c r="AX928" s="11"/>
      <c r="AY928" s="11"/>
      <c r="AZ928" s="11"/>
      <c r="BA928" s="11"/>
      <c r="BB928" s="11"/>
      <c r="BC928" s="11"/>
      <c r="BD928" s="11"/>
      <c r="BE928" s="11"/>
      <c r="BF928" s="11"/>
      <c r="BG928" s="11"/>
      <c r="BH928" s="11"/>
      <c r="BI928" s="11"/>
      <c r="BJ928" s="11"/>
      <c r="BK928" s="11"/>
      <c r="BL928" s="11"/>
      <c r="BM928" s="11"/>
      <c r="BN928" s="11"/>
    </row>
    <row r="929" ht="13.5" customHeight="1">
      <c r="A929" s="11"/>
      <c r="B929" s="11"/>
      <c r="C929" s="43"/>
      <c r="D929" s="11"/>
      <c r="E929" s="11"/>
      <c r="F929" s="11"/>
      <c r="G929" s="11"/>
      <c r="H929" s="11"/>
      <c r="I929" s="11"/>
      <c r="J929" s="11"/>
      <c r="K929" s="11"/>
      <c r="L929" s="11"/>
      <c r="M929" s="11"/>
      <c r="N929" s="11"/>
      <c r="O929" s="11"/>
      <c r="P929" s="11"/>
      <c r="Q929" s="32"/>
      <c r="R929" s="32"/>
      <c r="S929" s="11"/>
      <c r="T929" s="11"/>
      <c r="U929" s="32"/>
      <c r="V929" s="11"/>
      <c r="W929" s="11"/>
      <c r="X929" s="11"/>
      <c r="Y929" s="11"/>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c r="BC929" s="11"/>
      <c r="BD929" s="11"/>
      <c r="BE929" s="11"/>
      <c r="BF929" s="11"/>
      <c r="BG929" s="11"/>
      <c r="BH929" s="11"/>
      <c r="BI929" s="11"/>
      <c r="BJ929" s="11"/>
      <c r="BK929" s="11"/>
      <c r="BL929" s="11"/>
      <c r="BM929" s="11"/>
      <c r="BN929" s="11"/>
    </row>
    <row r="930" ht="13.5" customHeight="1">
      <c r="A930" s="11"/>
      <c r="B930" s="11"/>
      <c r="C930" s="43"/>
      <c r="D930" s="11"/>
      <c r="E930" s="11"/>
      <c r="F930" s="11"/>
      <c r="G930" s="11"/>
      <c r="H930" s="11"/>
      <c r="I930" s="11"/>
      <c r="J930" s="11"/>
      <c r="K930" s="11"/>
      <c r="L930" s="11"/>
      <c r="M930" s="11"/>
      <c r="N930" s="11"/>
      <c r="O930" s="11"/>
      <c r="P930" s="11"/>
      <c r="Q930" s="32"/>
      <c r="R930" s="32"/>
      <c r="S930" s="11"/>
      <c r="T930" s="11"/>
      <c r="U930" s="32"/>
      <c r="V930" s="11"/>
      <c r="W930" s="11"/>
      <c r="X930" s="11"/>
      <c r="Y930" s="11"/>
      <c r="Z930" s="11"/>
      <c r="AA930" s="11"/>
      <c r="AB930" s="11"/>
      <c r="AC930" s="11"/>
      <c r="AD930" s="11"/>
      <c r="AE930" s="11"/>
      <c r="AF930" s="11"/>
      <c r="AG930" s="11"/>
      <c r="AH930" s="11"/>
      <c r="AI930" s="11"/>
      <c r="AJ930" s="11"/>
      <c r="AK930" s="11"/>
      <c r="AL930" s="11"/>
      <c r="AM930" s="11"/>
      <c r="AN930" s="11"/>
      <c r="AO930" s="11"/>
      <c r="AP930" s="11"/>
      <c r="AQ930" s="11"/>
      <c r="AR930" s="11"/>
      <c r="AS930" s="11"/>
      <c r="AT930" s="11"/>
      <c r="AU930" s="11"/>
      <c r="AV930" s="11"/>
      <c r="AW930" s="11"/>
      <c r="AX930" s="11"/>
      <c r="AY930" s="11"/>
      <c r="AZ930" s="11"/>
      <c r="BA930" s="11"/>
      <c r="BB930" s="11"/>
      <c r="BC930" s="11"/>
      <c r="BD930" s="11"/>
      <c r="BE930" s="11"/>
      <c r="BF930" s="11"/>
      <c r="BG930" s="11"/>
      <c r="BH930" s="11"/>
      <c r="BI930" s="11"/>
      <c r="BJ930" s="11"/>
      <c r="BK930" s="11"/>
      <c r="BL930" s="11"/>
      <c r="BM930" s="11"/>
      <c r="BN930" s="11"/>
    </row>
    <row r="931" ht="13.5" customHeight="1">
      <c r="A931" s="11"/>
      <c r="B931" s="11"/>
      <c r="C931" s="43"/>
      <c r="D931" s="11"/>
      <c r="E931" s="11"/>
      <c r="F931" s="11"/>
      <c r="G931" s="11"/>
      <c r="H931" s="11"/>
      <c r="I931" s="11"/>
      <c r="J931" s="11"/>
      <c r="K931" s="11"/>
      <c r="L931" s="11"/>
      <c r="M931" s="11"/>
      <c r="N931" s="11"/>
      <c r="O931" s="11"/>
      <c r="P931" s="11"/>
      <c r="Q931" s="32"/>
      <c r="R931" s="32"/>
      <c r="S931" s="11"/>
      <c r="T931" s="11"/>
      <c r="U931" s="32"/>
      <c r="V931" s="11"/>
      <c r="W931" s="11"/>
      <c r="X931" s="11"/>
      <c r="Y931" s="11"/>
      <c r="Z931" s="11"/>
      <c r="AA931" s="11"/>
      <c r="AB931" s="11"/>
      <c r="AC931" s="11"/>
      <c r="AD931" s="11"/>
      <c r="AE931" s="11"/>
      <c r="AF931" s="11"/>
      <c r="AG931" s="11"/>
      <c r="AH931" s="11"/>
      <c r="AI931" s="11"/>
      <c r="AJ931" s="11"/>
      <c r="AK931" s="11"/>
      <c r="AL931" s="11"/>
      <c r="AM931" s="11"/>
      <c r="AN931" s="11"/>
      <c r="AO931" s="11"/>
      <c r="AP931" s="11"/>
      <c r="AQ931" s="11"/>
      <c r="AR931" s="11"/>
      <c r="AS931" s="11"/>
      <c r="AT931" s="11"/>
      <c r="AU931" s="11"/>
      <c r="AV931" s="11"/>
      <c r="AW931" s="11"/>
      <c r="AX931" s="11"/>
      <c r="AY931" s="11"/>
      <c r="AZ931" s="11"/>
      <c r="BA931" s="11"/>
      <c r="BB931" s="11"/>
      <c r="BC931" s="11"/>
      <c r="BD931" s="11"/>
      <c r="BE931" s="11"/>
      <c r="BF931" s="11"/>
      <c r="BG931" s="11"/>
      <c r="BH931" s="11"/>
      <c r="BI931" s="11"/>
      <c r="BJ931" s="11"/>
      <c r="BK931" s="11"/>
      <c r="BL931" s="11"/>
      <c r="BM931" s="11"/>
      <c r="BN931" s="11"/>
    </row>
    <row r="932" ht="13.5" customHeight="1">
      <c r="A932" s="11"/>
      <c r="B932" s="11"/>
      <c r="C932" s="43"/>
      <c r="D932" s="11"/>
      <c r="E932" s="11"/>
      <c r="F932" s="11"/>
      <c r="G932" s="11"/>
      <c r="H932" s="11"/>
      <c r="I932" s="11"/>
      <c r="J932" s="11"/>
      <c r="K932" s="11"/>
      <c r="L932" s="11"/>
      <c r="M932" s="11"/>
      <c r="N932" s="11"/>
      <c r="O932" s="11"/>
      <c r="P932" s="11"/>
      <c r="Q932" s="32"/>
      <c r="R932" s="32"/>
      <c r="S932" s="11"/>
      <c r="T932" s="11"/>
      <c r="U932" s="32"/>
      <c r="V932" s="11"/>
      <c r="W932" s="11"/>
      <c r="X932" s="11"/>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U932" s="11"/>
      <c r="AV932" s="11"/>
      <c r="AW932" s="11"/>
      <c r="AX932" s="11"/>
      <c r="AY932" s="11"/>
      <c r="AZ932" s="11"/>
      <c r="BA932" s="11"/>
      <c r="BB932" s="11"/>
      <c r="BC932" s="11"/>
      <c r="BD932" s="11"/>
      <c r="BE932" s="11"/>
      <c r="BF932" s="11"/>
      <c r="BG932" s="11"/>
      <c r="BH932" s="11"/>
      <c r="BI932" s="11"/>
      <c r="BJ932" s="11"/>
      <c r="BK932" s="11"/>
      <c r="BL932" s="11"/>
      <c r="BM932" s="11"/>
      <c r="BN932" s="11"/>
    </row>
    <row r="933" ht="13.5" customHeight="1">
      <c r="A933" s="11"/>
      <c r="B933" s="11"/>
      <c r="C933" s="43"/>
      <c r="D933" s="11"/>
      <c r="E933" s="11"/>
      <c r="F933" s="11"/>
      <c r="G933" s="11"/>
      <c r="H933" s="11"/>
      <c r="I933" s="11"/>
      <c r="J933" s="11"/>
      <c r="K933" s="11"/>
      <c r="L933" s="11"/>
      <c r="M933" s="11"/>
      <c r="N933" s="11"/>
      <c r="O933" s="11"/>
      <c r="P933" s="11"/>
      <c r="Q933" s="32"/>
      <c r="R933" s="32"/>
      <c r="S933" s="11"/>
      <c r="T933" s="11"/>
      <c r="U933" s="32"/>
      <c r="V933" s="11"/>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c r="BC933" s="11"/>
      <c r="BD933" s="11"/>
      <c r="BE933" s="11"/>
      <c r="BF933" s="11"/>
      <c r="BG933" s="11"/>
      <c r="BH933" s="11"/>
      <c r="BI933" s="11"/>
      <c r="BJ933" s="11"/>
      <c r="BK933" s="11"/>
      <c r="BL933" s="11"/>
      <c r="BM933" s="11"/>
      <c r="BN933" s="11"/>
    </row>
    <row r="934" ht="13.5" customHeight="1">
      <c r="A934" s="11"/>
      <c r="B934" s="11"/>
      <c r="C934" s="43"/>
      <c r="D934" s="11"/>
      <c r="E934" s="11"/>
      <c r="F934" s="11"/>
      <c r="G934" s="11"/>
      <c r="H934" s="11"/>
      <c r="I934" s="11"/>
      <c r="J934" s="11"/>
      <c r="K934" s="11"/>
      <c r="L934" s="11"/>
      <c r="M934" s="11"/>
      <c r="N934" s="11"/>
      <c r="O934" s="11"/>
      <c r="P934" s="11"/>
      <c r="Q934" s="32"/>
      <c r="R934" s="32"/>
      <c r="S934" s="11"/>
      <c r="T934" s="11"/>
      <c r="U934" s="32"/>
      <c r="V934" s="11"/>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1"/>
      <c r="AX934" s="11"/>
      <c r="AY934" s="11"/>
      <c r="AZ934" s="11"/>
      <c r="BA934" s="11"/>
      <c r="BB934" s="11"/>
      <c r="BC934" s="11"/>
      <c r="BD934" s="11"/>
      <c r="BE934" s="11"/>
      <c r="BF934" s="11"/>
      <c r="BG934" s="11"/>
      <c r="BH934" s="11"/>
      <c r="BI934" s="11"/>
      <c r="BJ934" s="11"/>
      <c r="BK934" s="11"/>
      <c r="BL934" s="11"/>
      <c r="BM934" s="11"/>
      <c r="BN934" s="11"/>
    </row>
    <row r="935" ht="13.5" customHeight="1">
      <c r="A935" s="11"/>
      <c r="B935" s="11"/>
      <c r="C935" s="43"/>
      <c r="D935" s="11"/>
      <c r="E935" s="11"/>
      <c r="F935" s="11"/>
      <c r="G935" s="11"/>
      <c r="H935" s="11"/>
      <c r="I935" s="11"/>
      <c r="J935" s="11"/>
      <c r="K935" s="11"/>
      <c r="L935" s="11"/>
      <c r="M935" s="11"/>
      <c r="N935" s="11"/>
      <c r="O935" s="11"/>
      <c r="P935" s="11"/>
      <c r="Q935" s="32"/>
      <c r="R935" s="32"/>
      <c r="S935" s="11"/>
      <c r="T935" s="11"/>
      <c r="U935" s="32"/>
      <c r="V935" s="11"/>
      <c r="W935" s="11"/>
      <c r="X935" s="11"/>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c r="BC935" s="11"/>
      <c r="BD935" s="11"/>
      <c r="BE935" s="11"/>
      <c r="BF935" s="11"/>
      <c r="BG935" s="11"/>
      <c r="BH935" s="11"/>
      <c r="BI935" s="11"/>
      <c r="BJ935" s="11"/>
      <c r="BK935" s="11"/>
      <c r="BL935" s="11"/>
      <c r="BM935" s="11"/>
      <c r="BN935" s="11"/>
    </row>
    <row r="936" ht="13.5" customHeight="1">
      <c r="A936" s="11"/>
      <c r="B936" s="11"/>
      <c r="C936" s="43"/>
      <c r="D936" s="11"/>
      <c r="E936" s="11"/>
      <c r="F936" s="11"/>
      <c r="G936" s="11"/>
      <c r="H936" s="11"/>
      <c r="I936" s="11"/>
      <c r="J936" s="11"/>
      <c r="K936" s="11"/>
      <c r="L936" s="11"/>
      <c r="M936" s="11"/>
      <c r="N936" s="11"/>
      <c r="O936" s="11"/>
      <c r="P936" s="11"/>
      <c r="Q936" s="32"/>
      <c r="R936" s="32"/>
      <c r="S936" s="11"/>
      <c r="T936" s="11"/>
      <c r="U936" s="32"/>
      <c r="V936" s="11"/>
      <c r="W936" s="11"/>
      <c r="X936" s="11"/>
      <c r="Y936" s="11"/>
      <c r="Z936" s="11"/>
      <c r="AA936" s="11"/>
      <c r="AB936" s="11"/>
      <c r="AC936" s="11"/>
      <c r="AD936" s="11"/>
      <c r="AE936" s="11"/>
      <c r="AF936" s="11"/>
      <c r="AG936" s="11"/>
      <c r="AH936" s="11"/>
      <c r="AI936" s="11"/>
      <c r="AJ936" s="11"/>
      <c r="AK936" s="11"/>
      <c r="AL936" s="11"/>
      <c r="AM936" s="11"/>
      <c r="AN936" s="11"/>
      <c r="AO936" s="11"/>
      <c r="AP936" s="11"/>
      <c r="AQ936" s="11"/>
      <c r="AR936" s="11"/>
      <c r="AS936" s="11"/>
      <c r="AT936" s="11"/>
      <c r="AU936" s="11"/>
      <c r="AV936" s="11"/>
      <c r="AW936" s="11"/>
      <c r="AX936" s="11"/>
      <c r="AY936" s="11"/>
      <c r="AZ936" s="11"/>
      <c r="BA936" s="11"/>
      <c r="BB936" s="11"/>
      <c r="BC936" s="11"/>
      <c r="BD936" s="11"/>
      <c r="BE936" s="11"/>
      <c r="BF936" s="11"/>
      <c r="BG936" s="11"/>
      <c r="BH936" s="11"/>
      <c r="BI936" s="11"/>
      <c r="BJ936" s="11"/>
      <c r="BK936" s="11"/>
      <c r="BL936" s="11"/>
      <c r="BM936" s="11"/>
      <c r="BN936" s="11"/>
    </row>
    <row r="937" ht="13.5" customHeight="1">
      <c r="A937" s="11"/>
      <c r="B937" s="11"/>
      <c r="C937" s="43"/>
      <c r="D937" s="11"/>
      <c r="E937" s="11"/>
      <c r="F937" s="11"/>
      <c r="G937" s="11"/>
      <c r="H937" s="11"/>
      <c r="I937" s="11"/>
      <c r="J937" s="11"/>
      <c r="K937" s="11"/>
      <c r="L937" s="11"/>
      <c r="M937" s="11"/>
      <c r="N937" s="11"/>
      <c r="O937" s="11"/>
      <c r="P937" s="11"/>
      <c r="Q937" s="32"/>
      <c r="R937" s="32"/>
      <c r="S937" s="11"/>
      <c r="T937" s="11"/>
      <c r="U937" s="32"/>
      <c r="V937" s="11"/>
      <c r="W937" s="11"/>
      <c r="X937" s="11"/>
      <c r="Y937" s="11"/>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c r="BC937" s="11"/>
      <c r="BD937" s="11"/>
      <c r="BE937" s="11"/>
      <c r="BF937" s="11"/>
      <c r="BG937" s="11"/>
      <c r="BH937" s="11"/>
      <c r="BI937" s="11"/>
      <c r="BJ937" s="11"/>
      <c r="BK937" s="11"/>
      <c r="BL937" s="11"/>
      <c r="BM937" s="11"/>
      <c r="BN937" s="11"/>
    </row>
    <row r="938" ht="13.5" customHeight="1">
      <c r="A938" s="11"/>
      <c r="B938" s="11"/>
      <c r="C938" s="43"/>
      <c r="D938" s="11"/>
      <c r="E938" s="11"/>
      <c r="F938" s="11"/>
      <c r="G938" s="11"/>
      <c r="H938" s="11"/>
      <c r="I938" s="11"/>
      <c r="J938" s="11"/>
      <c r="K938" s="11"/>
      <c r="L938" s="11"/>
      <c r="M938" s="11"/>
      <c r="N938" s="11"/>
      <c r="O938" s="11"/>
      <c r="P938" s="11"/>
      <c r="Q938" s="32"/>
      <c r="R938" s="32"/>
      <c r="S938" s="11"/>
      <c r="T938" s="11"/>
      <c r="U938" s="32"/>
      <c r="V938" s="11"/>
      <c r="W938" s="11"/>
      <c r="X938" s="11"/>
      <c r="Y938" s="11"/>
      <c r="Z938" s="11"/>
      <c r="AA938" s="11"/>
      <c r="AB938" s="11"/>
      <c r="AC938" s="11"/>
      <c r="AD938" s="11"/>
      <c r="AE938" s="11"/>
      <c r="AF938" s="11"/>
      <c r="AG938" s="11"/>
      <c r="AH938" s="11"/>
      <c r="AI938" s="11"/>
      <c r="AJ938" s="11"/>
      <c r="AK938" s="11"/>
      <c r="AL938" s="11"/>
      <c r="AM938" s="11"/>
      <c r="AN938" s="11"/>
      <c r="AO938" s="11"/>
      <c r="AP938" s="11"/>
      <c r="AQ938" s="11"/>
      <c r="AR938" s="11"/>
      <c r="AS938" s="11"/>
      <c r="AT938" s="11"/>
      <c r="AU938" s="11"/>
      <c r="AV938" s="11"/>
      <c r="AW938" s="11"/>
      <c r="AX938" s="11"/>
      <c r="AY938" s="11"/>
      <c r="AZ938" s="11"/>
      <c r="BA938" s="11"/>
      <c r="BB938" s="11"/>
      <c r="BC938" s="11"/>
      <c r="BD938" s="11"/>
      <c r="BE938" s="11"/>
      <c r="BF938" s="11"/>
      <c r="BG938" s="11"/>
      <c r="BH938" s="11"/>
      <c r="BI938" s="11"/>
      <c r="BJ938" s="11"/>
      <c r="BK938" s="11"/>
      <c r="BL938" s="11"/>
      <c r="BM938" s="11"/>
      <c r="BN938" s="11"/>
    </row>
    <row r="939" ht="13.5" customHeight="1">
      <c r="A939" s="11"/>
      <c r="B939" s="11"/>
      <c r="C939" s="43"/>
      <c r="D939" s="11"/>
      <c r="E939" s="11"/>
      <c r="F939" s="11"/>
      <c r="G939" s="11"/>
      <c r="H939" s="11"/>
      <c r="I939" s="11"/>
      <c r="J939" s="11"/>
      <c r="K939" s="11"/>
      <c r="L939" s="11"/>
      <c r="M939" s="11"/>
      <c r="N939" s="11"/>
      <c r="O939" s="11"/>
      <c r="P939" s="11"/>
      <c r="Q939" s="32"/>
      <c r="R939" s="32"/>
      <c r="S939" s="11"/>
      <c r="T939" s="11"/>
      <c r="U939" s="32"/>
      <c r="V939" s="11"/>
      <c r="W939" s="11"/>
      <c r="X939" s="11"/>
      <c r="Y939" s="11"/>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c r="BC939" s="11"/>
      <c r="BD939" s="11"/>
      <c r="BE939" s="11"/>
      <c r="BF939" s="11"/>
      <c r="BG939" s="11"/>
      <c r="BH939" s="11"/>
      <c r="BI939" s="11"/>
      <c r="BJ939" s="11"/>
      <c r="BK939" s="11"/>
      <c r="BL939" s="11"/>
      <c r="BM939" s="11"/>
      <c r="BN939" s="11"/>
    </row>
    <row r="940" ht="13.5" customHeight="1">
      <c r="A940" s="11"/>
      <c r="B940" s="11"/>
      <c r="C940" s="43"/>
      <c r="D940" s="11"/>
      <c r="E940" s="11"/>
      <c r="F940" s="11"/>
      <c r="G940" s="11"/>
      <c r="H940" s="11"/>
      <c r="I940" s="11"/>
      <c r="J940" s="11"/>
      <c r="K940" s="11"/>
      <c r="L940" s="11"/>
      <c r="M940" s="11"/>
      <c r="N940" s="11"/>
      <c r="O940" s="11"/>
      <c r="P940" s="11"/>
      <c r="Q940" s="32"/>
      <c r="R940" s="32"/>
      <c r="S940" s="11"/>
      <c r="T940" s="11"/>
      <c r="U940" s="32"/>
      <c r="V940" s="11"/>
      <c r="W940" s="11"/>
      <c r="X940" s="11"/>
      <c r="Y940" s="11"/>
      <c r="Z940" s="11"/>
      <c r="AA940" s="11"/>
      <c r="AB940" s="11"/>
      <c r="AC940" s="11"/>
      <c r="AD940" s="11"/>
      <c r="AE940" s="11"/>
      <c r="AF940" s="11"/>
      <c r="AG940" s="11"/>
      <c r="AH940" s="11"/>
      <c r="AI940" s="11"/>
      <c r="AJ940" s="11"/>
      <c r="AK940" s="11"/>
      <c r="AL940" s="11"/>
      <c r="AM940" s="11"/>
      <c r="AN940" s="11"/>
      <c r="AO940" s="11"/>
      <c r="AP940" s="11"/>
      <c r="AQ940" s="11"/>
      <c r="AR940" s="11"/>
      <c r="AS940" s="11"/>
      <c r="AT940" s="11"/>
      <c r="AU940" s="11"/>
      <c r="AV940" s="11"/>
      <c r="AW940" s="11"/>
      <c r="AX940" s="11"/>
      <c r="AY940" s="11"/>
      <c r="AZ940" s="11"/>
      <c r="BA940" s="11"/>
      <c r="BB940" s="11"/>
      <c r="BC940" s="11"/>
      <c r="BD940" s="11"/>
      <c r="BE940" s="11"/>
      <c r="BF940" s="11"/>
      <c r="BG940" s="11"/>
      <c r="BH940" s="11"/>
      <c r="BI940" s="11"/>
      <c r="BJ940" s="11"/>
      <c r="BK940" s="11"/>
      <c r="BL940" s="11"/>
      <c r="BM940" s="11"/>
      <c r="BN940" s="11"/>
    </row>
    <row r="941" ht="13.5" customHeight="1">
      <c r="A941" s="11"/>
      <c r="B941" s="11"/>
      <c r="C941" s="43"/>
      <c r="D941" s="11"/>
      <c r="E941" s="11"/>
      <c r="F941" s="11"/>
      <c r="G941" s="11"/>
      <c r="H941" s="11"/>
      <c r="I941" s="11"/>
      <c r="J941" s="11"/>
      <c r="K941" s="11"/>
      <c r="L941" s="11"/>
      <c r="M941" s="11"/>
      <c r="N941" s="11"/>
      <c r="O941" s="11"/>
      <c r="P941" s="11"/>
      <c r="Q941" s="32"/>
      <c r="R941" s="32"/>
      <c r="S941" s="11"/>
      <c r="T941" s="11"/>
      <c r="U941" s="32"/>
      <c r="V941" s="11"/>
      <c r="W941" s="11"/>
      <c r="X941" s="11"/>
      <c r="Y941" s="11"/>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c r="BC941" s="11"/>
      <c r="BD941" s="11"/>
      <c r="BE941" s="11"/>
      <c r="BF941" s="11"/>
      <c r="BG941" s="11"/>
      <c r="BH941" s="11"/>
      <c r="BI941" s="11"/>
      <c r="BJ941" s="11"/>
      <c r="BK941" s="11"/>
      <c r="BL941" s="11"/>
      <c r="BM941" s="11"/>
      <c r="BN941" s="11"/>
    </row>
    <row r="942" ht="13.5" customHeight="1">
      <c r="A942" s="11"/>
      <c r="B942" s="11"/>
      <c r="C942" s="43"/>
      <c r="D942" s="11"/>
      <c r="E942" s="11"/>
      <c r="F942" s="11"/>
      <c r="G942" s="11"/>
      <c r="H942" s="11"/>
      <c r="I942" s="11"/>
      <c r="J942" s="11"/>
      <c r="K942" s="11"/>
      <c r="L942" s="11"/>
      <c r="M942" s="11"/>
      <c r="N942" s="11"/>
      <c r="O942" s="11"/>
      <c r="P942" s="11"/>
      <c r="Q942" s="32"/>
      <c r="R942" s="32"/>
      <c r="S942" s="11"/>
      <c r="T942" s="11"/>
      <c r="U942" s="32"/>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c r="AV942" s="11"/>
      <c r="AW942" s="11"/>
      <c r="AX942" s="11"/>
      <c r="AY942" s="11"/>
      <c r="AZ942" s="11"/>
      <c r="BA942" s="11"/>
      <c r="BB942" s="11"/>
      <c r="BC942" s="11"/>
      <c r="BD942" s="11"/>
      <c r="BE942" s="11"/>
      <c r="BF942" s="11"/>
      <c r="BG942" s="11"/>
      <c r="BH942" s="11"/>
      <c r="BI942" s="11"/>
      <c r="BJ942" s="11"/>
      <c r="BK942" s="11"/>
      <c r="BL942" s="11"/>
      <c r="BM942" s="11"/>
      <c r="BN942" s="11"/>
    </row>
    <row r="943" ht="13.5" customHeight="1">
      <c r="A943" s="11"/>
      <c r="B943" s="11"/>
      <c r="C943" s="43"/>
      <c r="D943" s="11"/>
      <c r="E943" s="11"/>
      <c r="F943" s="11"/>
      <c r="G943" s="11"/>
      <c r="H943" s="11"/>
      <c r="I943" s="11"/>
      <c r="J943" s="11"/>
      <c r="K943" s="11"/>
      <c r="L943" s="11"/>
      <c r="M943" s="11"/>
      <c r="N943" s="11"/>
      <c r="O943" s="11"/>
      <c r="P943" s="11"/>
      <c r="Q943" s="32"/>
      <c r="R943" s="32"/>
      <c r="S943" s="11"/>
      <c r="T943" s="11"/>
      <c r="U943" s="32"/>
      <c r="V943" s="11"/>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c r="BC943" s="11"/>
      <c r="BD943" s="11"/>
      <c r="BE943" s="11"/>
      <c r="BF943" s="11"/>
      <c r="BG943" s="11"/>
      <c r="BH943" s="11"/>
      <c r="BI943" s="11"/>
      <c r="BJ943" s="11"/>
      <c r="BK943" s="11"/>
      <c r="BL943" s="11"/>
      <c r="BM943" s="11"/>
      <c r="BN943" s="11"/>
    </row>
    <row r="944" ht="13.5" customHeight="1">
      <c r="A944" s="11"/>
      <c r="B944" s="11"/>
      <c r="C944" s="43"/>
      <c r="D944" s="11"/>
      <c r="E944" s="11"/>
      <c r="F944" s="11"/>
      <c r="G944" s="11"/>
      <c r="H944" s="11"/>
      <c r="I944" s="11"/>
      <c r="J944" s="11"/>
      <c r="K944" s="11"/>
      <c r="L944" s="11"/>
      <c r="M944" s="11"/>
      <c r="N944" s="11"/>
      <c r="O944" s="11"/>
      <c r="P944" s="11"/>
      <c r="Q944" s="32"/>
      <c r="R944" s="32"/>
      <c r="S944" s="11"/>
      <c r="T944" s="11"/>
      <c r="U944" s="32"/>
      <c r="V944" s="11"/>
      <c r="W944" s="11"/>
      <c r="X944" s="11"/>
      <c r="Y944" s="11"/>
      <c r="Z944" s="11"/>
      <c r="AA944" s="11"/>
      <c r="AB944" s="11"/>
      <c r="AC944" s="11"/>
      <c r="AD944" s="11"/>
      <c r="AE944" s="11"/>
      <c r="AF944" s="11"/>
      <c r="AG944" s="11"/>
      <c r="AH944" s="11"/>
      <c r="AI944" s="11"/>
      <c r="AJ944" s="11"/>
      <c r="AK944" s="11"/>
      <c r="AL944" s="11"/>
      <c r="AM944" s="11"/>
      <c r="AN944" s="11"/>
      <c r="AO944" s="11"/>
      <c r="AP944" s="11"/>
      <c r="AQ944" s="11"/>
      <c r="AR944" s="11"/>
      <c r="AS944" s="11"/>
      <c r="AT944" s="11"/>
      <c r="AU944" s="11"/>
      <c r="AV944" s="11"/>
      <c r="AW944" s="11"/>
      <c r="AX944" s="11"/>
      <c r="AY944" s="11"/>
      <c r="AZ944" s="11"/>
      <c r="BA944" s="11"/>
      <c r="BB944" s="11"/>
      <c r="BC944" s="11"/>
      <c r="BD944" s="11"/>
      <c r="BE944" s="11"/>
      <c r="BF944" s="11"/>
      <c r="BG944" s="11"/>
      <c r="BH944" s="11"/>
      <c r="BI944" s="11"/>
      <c r="BJ944" s="11"/>
      <c r="BK944" s="11"/>
      <c r="BL944" s="11"/>
      <c r="BM944" s="11"/>
      <c r="BN944" s="11"/>
    </row>
    <row r="945" ht="13.5" customHeight="1">
      <c r="A945" s="11"/>
      <c r="B945" s="11"/>
      <c r="C945" s="43"/>
      <c r="D945" s="11"/>
      <c r="E945" s="11"/>
      <c r="F945" s="11"/>
      <c r="G945" s="11"/>
      <c r="H945" s="11"/>
      <c r="I945" s="11"/>
      <c r="J945" s="11"/>
      <c r="K945" s="11"/>
      <c r="L945" s="11"/>
      <c r="M945" s="11"/>
      <c r="N945" s="11"/>
      <c r="O945" s="11"/>
      <c r="P945" s="11"/>
      <c r="Q945" s="32"/>
      <c r="R945" s="32"/>
      <c r="S945" s="11"/>
      <c r="T945" s="11"/>
      <c r="U945" s="32"/>
      <c r="V945" s="11"/>
      <c r="W945" s="11"/>
      <c r="X945" s="11"/>
      <c r="Y945" s="11"/>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c r="BC945" s="11"/>
      <c r="BD945" s="11"/>
      <c r="BE945" s="11"/>
      <c r="BF945" s="11"/>
      <c r="BG945" s="11"/>
      <c r="BH945" s="11"/>
      <c r="BI945" s="11"/>
      <c r="BJ945" s="11"/>
      <c r="BK945" s="11"/>
      <c r="BL945" s="11"/>
      <c r="BM945" s="11"/>
      <c r="BN945" s="11"/>
    </row>
    <row r="946" ht="13.5" customHeight="1">
      <c r="A946" s="11"/>
      <c r="B946" s="11"/>
      <c r="C946" s="43"/>
      <c r="D946" s="11"/>
      <c r="E946" s="11"/>
      <c r="F946" s="11"/>
      <c r="G946" s="11"/>
      <c r="H946" s="11"/>
      <c r="I946" s="11"/>
      <c r="J946" s="11"/>
      <c r="K946" s="11"/>
      <c r="L946" s="11"/>
      <c r="M946" s="11"/>
      <c r="N946" s="11"/>
      <c r="O946" s="11"/>
      <c r="P946" s="11"/>
      <c r="Q946" s="32"/>
      <c r="R946" s="32"/>
      <c r="S946" s="11"/>
      <c r="T946" s="11"/>
      <c r="U946" s="32"/>
      <c r="V946" s="11"/>
      <c r="W946" s="11"/>
      <c r="X946" s="11"/>
      <c r="Y946" s="11"/>
      <c r="Z946" s="11"/>
      <c r="AA946" s="11"/>
      <c r="AB946" s="11"/>
      <c r="AC946" s="11"/>
      <c r="AD946" s="11"/>
      <c r="AE946" s="11"/>
      <c r="AF946" s="11"/>
      <c r="AG946" s="11"/>
      <c r="AH946" s="11"/>
      <c r="AI946" s="11"/>
      <c r="AJ946" s="11"/>
      <c r="AK946" s="11"/>
      <c r="AL946" s="11"/>
      <c r="AM946" s="11"/>
      <c r="AN946" s="11"/>
      <c r="AO946" s="11"/>
      <c r="AP946" s="11"/>
      <c r="AQ946" s="11"/>
      <c r="AR946" s="11"/>
      <c r="AS946" s="11"/>
      <c r="AT946" s="11"/>
      <c r="AU946" s="11"/>
      <c r="AV946" s="11"/>
      <c r="AW946" s="11"/>
      <c r="AX946" s="11"/>
      <c r="AY946" s="11"/>
      <c r="AZ946" s="11"/>
      <c r="BA946" s="11"/>
      <c r="BB946" s="11"/>
      <c r="BC946" s="11"/>
      <c r="BD946" s="11"/>
      <c r="BE946" s="11"/>
      <c r="BF946" s="11"/>
      <c r="BG946" s="11"/>
      <c r="BH946" s="11"/>
      <c r="BI946" s="11"/>
      <c r="BJ946" s="11"/>
      <c r="BK946" s="11"/>
      <c r="BL946" s="11"/>
      <c r="BM946" s="11"/>
      <c r="BN946" s="11"/>
    </row>
    <row r="947" ht="13.5" customHeight="1">
      <c r="A947" s="11"/>
      <c r="B947" s="11"/>
      <c r="C947" s="43"/>
      <c r="D947" s="11"/>
      <c r="E947" s="11"/>
      <c r="F947" s="11"/>
      <c r="G947" s="11"/>
      <c r="H947" s="11"/>
      <c r="I947" s="11"/>
      <c r="J947" s="11"/>
      <c r="K947" s="11"/>
      <c r="L947" s="11"/>
      <c r="M947" s="11"/>
      <c r="N947" s="11"/>
      <c r="O947" s="11"/>
      <c r="P947" s="11"/>
      <c r="Q947" s="32"/>
      <c r="R947" s="32"/>
      <c r="S947" s="11"/>
      <c r="T947" s="11"/>
      <c r="U947" s="32"/>
      <c r="V947" s="11"/>
      <c r="W947" s="11"/>
      <c r="X947" s="11"/>
      <c r="Y947" s="11"/>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c r="BC947" s="11"/>
      <c r="BD947" s="11"/>
      <c r="BE947" s="11"/>
      <c r="BF947" s="11"/>
      <c r="BG947" s="11"/>
      <c r="BH947" s="11"/>
      <c r="BI947" s="11"/>
      <c r="BJ947" s="11"/>
      <c r="BK947" s="11"/>
      <c r="BL947" s="11"/>
      <c r="BM947" s="11"/>
      <c r="BN947" s="11"/>
    </row>
    <row r="948" ht="13.5" customHeight="1">
      <c r="A948" s="11"/>
      <c r="B948" s="11"/>
      <c r="C948" s="43"/>
      <c r="D948" s="11"/>
      <c r="E948" s="11"/>
      <c r="F948" s="11"/>
      <c r="G948" s="11"/>
      <c r="H948" s="11"/>
      <c r="I948" s="11"/>
      <c r="J948" s="11"/>
      <c r="K948" s="11"/>
      <c r="L948" s="11"/>
      <c r="M948" s="11"/>
      <c r="N948" s="11"/>
      <c r="O948" s="11"/>
      <c r="P948" s="11"/>
      <c r="Q948" s="32"/>
      <c r="R948" s="32"/>
      <c r="S948" s="11"/>
      <c r="T948" s="11"/>
      <c r="U948" s="32"/>
      <c r="V948" s="11"/>
      <c r="W948" s="11"/>
      <c r="X948" s="11"/>
      <c r="Y948" s="11"/>
      <c r="Z948" s="11"/>
      <c r="AA948" s="11"/>
      <c r="AB948" s="11"/>
      <c r="AC948" s="11"/>
      <c r="AD948" s="11"/>
      <c r="AE948" s="11"/>
      <c r="AF948" s="11"/>
      <c r="AG948" s="11"/>
      <c r="AH948" s="11"/>
      <c r="AI948" s="11"/>
      <c r="AJ948" s="11"/>
      <c r="AK948" s="11"/>
      <c r="AL948" s="11"/>
      <c r="AM948" s="11"/>
      <c r="AN948" s="11"/>
      <c r="AO948" s="11"/>
      <c r="AP948" s="11"/>
      <c r="AQ948" s="11"/>
      <c r="AR948" s="11"/>
      <c r="AS948" s="11"/>
      <c r="AT948" s="11"/>
      <c r="AU948" s="11"/>
      <c r="AV948" s="11"/>
      <c r="AW948" s="11"/>
      <c r="AX948" s="11"/>
      <c r="AY948" s="11"/>
      <c r="AZ948" s="11"/>
      <c r="BA948" s="11"/>
      <c r="BB948" s="11"/>
      <c r="BC948" s="11"/>
      <c r="BD948" s="11"/>
      <c r="BE948" s="11"/>
      <c r="BF948" s="11"/>
      <c r="BG948" s="11"/>
      <c r="BH948" s="11"/>
      <c r="BI948" s="11"/>
      <c r="BJ948" s="11"/>
      <c r="BK948" s="11"/>
      <c r="BL948" s="11"/>
      <c r="BM948" s="11"/>
      <c r="BN948" s="11"/>
    </row>
    <row r="949" ht="13.5" customHeight="1">
      <c r="A949" s="11"/>
      <c r="B949" s="11"/>
      <c r="C949" s="43"/>
      <c r="D949" s="11"/>
      <c r="E949" s="11"/>
      <c r="F949" s="11"/>
      <c r="G949" s="11"/>
      <c r="H949" s="11"/>
      <c r="I949" s="11"/>
      <c r="J949" s="11"/>
      <c r="K949" s="11"/>
      <c r="L949" s="11"/>
      <c r="M949" s="11"/>
      <c r="N949" s="11"/>
      <c r="O949" s="11"/>
      <c r="P949" s="11"/>
      <c r="Q949" s="32"/>
      <c r="R949" s="32"/>
      <c r="S949" s="11"/>
      <c r="T949" s="11"/>
      <c r="U949" s="32"/>
      <c r="V949" s="11"/>
      <c r="W949" s="11"/>
      <c r="X949" s="11"/>
      <c r="Y949" s="11"/>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c r="BC949" s="11"/>
      <c r="BD949" s="11"/>
      <c r="BE949" s="11"/>
      <c r="BF949" s="11"/>
      <c r="BG949" s="11"/>
      <c r="BH949" s="11"/>
      <c r="BI949" s="11"/>
      <c r="BJ949" s="11"/>
      <c r="BK949" s="11"/>
      <c r="BL949" s="11"/>
      <c r="BM949" s="11"/>
      <c r="BN949" s="11"/>
    </row>
    <row r="950" ht="13.5" customHeight="1">
      <c r="A950" s="11"/>
      <c r="B950" s="11"/>
      <c r="C950" s="43"/>
      <c r="D950" s="11"/>
      <c r="E950" s="11"/>
      <c r="F950" s="11"/>
      <c r="G950" s="11"/>
      <c r="H950" s="11"/>
      <c r="I950" s="11"/>
      <c r="J950" s="11"/>
      <c r="K950" s="11"/>
      <c r="L950" s="11"/>
      <c r="M950" s="11"/>
      <c r="N950" s="11"/>
      <c r="O950" s="11"/>
      <c r="P950" s="11"/>
      <c r="Q950" s="32"/>
      <c r="R950" s="32"/>
      <c r="S950" s="11"/>
      <c r="T950" s="11"/>
      <c r="U950" s="32"/>
      <c r="V950" s="11"/>
      <c r="W950" s="11"/>
      <c r="X950" s="11"/>
      <c r="Y950" s="11"/>
      <c r="Z950" s="11"/>
      <c r="AA950" s="11"/>
      <c r="AB950" s="11"/>
      <c r="AC950" s="11"/>
      <c r="AD950" s="11"/>
      <c r="AE950" s="11"/>
      <c r="AF950" s="11"/>
      <c r="AG950" s="11"/>
      <c r="AH950" s="11"/>
      <c r="AI950" s="11"/>
      <c r="AJ950" s="11"/>
      <c r="AK950" s="11"/>
      <c r="AL950" s="11"/>
      <c r="AM950" s="11"/>
      <c r="AN950" s="11"/>
      <c r="AO950" s="11"/>
      <c r="AP950" s="11"/>
      <c r="AQ950" s="11"/>
      <c r="AR950" s="11"/>
      <c r="AS950" s="11"/>
      <c r="AT950" s="11"/>
      <c r="AU950" s="11"/>
      <c r="AV950" s="11"/>
      <c r="AW950" s="11"/>
      <c r="AX950" s="11"/>
      <c r="AY950" s="11"/>
      <c r="AZ950" s="11"/>
      <c r="BA950" s="11"/>
      <c r="BB950" s="11"/>
      <c r="BC950" s="11"/>
      <c r="BD950" s="11"/>
      <c r="BE950" s="11"/>
      <c r="BF950" s="11"/>
      <c r="BG950" s="11"/>
      <c r="BH950" s="11"/>
      <c r="BI950" s="11"/>
      <c r="BJ950" s="11"/>
      <c r="BK950" s="11"/>
      <c r="BL950" s="11"/>
      <c r="BM950" s="11"/>
      <c r="BN950" s="11"/>
    </row>
    <row r="951" ht="13.5" customHeight="1">
      <c r="A951" s="11"/>
      <c r="B951" s="11"/>
      <c r="C951" s="43"/>
      <c r="D951" s="11"/>
      <c r="E951" s="11"/>
      <c r="F951" s="11"/>
      <c r="G951" s="11"/>
      <c r="H951" s="11"/>
      <c r="I951" s="11"/>
      <c r="J951" s="11"/>
      <c r="K951" s="11"/>
      <c r="L951" s="11"/>
      <c r="M951" s="11"/>
      <c r="N951" s="11"/>
      <c r="O951" s="11"/>
      <c r="P951" s="11"/>
      <c r="Q951" s="32"/>
      <c r="R951" s="32"/>
      <c r="S951" s="11"/>
      <c r="T951" s="11"/>
      <c r="U951" s="32"/>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c r="BC951" s="11"/>
      <c r="BD951" s="11"/>
      <c r="BE951" s="11"/>
      <c r="BF951" s="11"/>
      <c r="BG951" s="11"/>
      <c r="BH951" s="11"/>
      <c r="BI951" s="11"/>
      <c r="BJ951" s="11"/>
      <c r="BK951" s="11"/>
      <c r="BL951" s="11"/>
      <c r="BM951" s="11"/>
      <c r="BN951" s="11"/>
    </row>
    <row r="952" ht="13.5" customHeight="1">
      <c r="A952" s="11"/>
      <c r="B952" s="11"/>
      <c r="C952" s="43"/>
      <c r="D952" s="11"/>
      <c r="E952" s="11"/>
      <c r="F952" s="11"/>
      <c r="G952" s="11"/>
      <c r="H952" s="11"/>
      <c r="I952" s="11"/>
      <c r="J952" s="11"/>
      <c r="K952" s="11"/>
      <c r="L952" s="11"/>
      <c r="M952" s="11"/>
      <c r="N952" s="11"/>
      <c r="O952" s="11"/>
      <c r="P952" s="11"/>
      <c r="Q952" s="32"/>
      <c r="R952" s="32"/>
      <c r="S952" s="11"/>
      <c r="T952" s="11"/>
      <c r="U952" s="32"/>
      <c r="V952" s="11"/>
      <c r="W952" s="11"/>
      <c r="X952" s="11"/>
      <c r="Y952" s="11"/>
      <c r="Z952" s="11"/>
      <c r="AA952" s="11"/>
      <c r="AB952" s="11"/>
      <c r="AC952" s="11"/>
      <c r="AD952" s="11"/>
      <c r="AE952" s="11"/>
      <c r="AF952" s="11"/>
      <c r="AG952" s="11"/>
      <c r="AH952" s="11"/>
      <c r="AI952" s="11"/>
      <c r="AJ952" s="11"/>
      <c r="AK952" s="11"/>
      <c r="AL952" s="11"/>
      <c r="AM952" s="11"/>
      <c r="AN952" s="11"/>
      <c r="AO952" s="11"/>
      <c r="AP952" s="11"/>
      <c r="AQ952" s="11"/>
      <c r="AR952" s="11"/>
      <c r="AS952" s="11"/>
      <c r="AT952" s="11"/>
      <c r="AU952" s="11"/>
      <c r="AV952" s="11"/>
      <c r="AW952" s="11"/>
      <c r="AX952" s="11"/>
      <c r="AY952" s="11"/>
      <c r="AZ952" s="11"/>
      <c r="BA952" s="11"/>
      <c r="BB952" s="11"/>
      <c r="BC952" s="11"/>
      <c r="BD952" s="11"/>
      <c r="BE952" s="11"/>
      <c r="BF952" s="11"/>
      <c r="BG952" s="11"/>
      <c r="BH952" s="11"/>
      <c r="BI952" s="11"/>
      <c r="BJ952" s="11"/>
      <c r="BK952" s="11"/>
      <c r="BL952" s="11"/>
      <c r="BM952" s="11"/>
      <c r="BN952" s="11"/>
    </row>
    <row r="953" ht="13.5" customHeight="1">
      <c r="A953" s="11"/>
      <c r="B953" s="11"/>
      <c r="C953" s="43"/>
      <c r="D953" s="11"/>
      <c r="E953" s="11"/>
      <c r="F953" s="11"/>
      <c r="G953" s="11"/>
      <c r="H953" s="11"/>
      <c r="I953" s="11"/>
      <c r="J953" s="11"/>
      <c r="K953" s="11"/>
      <c r="L953" s="11"/>
      <c r="M953" s="11"/>
      <c r="N953" s="11"/>
      <c r="O953" s="11"/>
      <c r="P953" s="11"/>
      <c r="Q953" s="32"/>
      <c r="R953" s="32"/>
      <c r="S953" s="11"/>
      <c r="T953" s="11"/>
      <c r="U953" s="32"/>
      <c r="V953" s="11"/>
      <c r="W953" s="11"/>
      <c r="X953" s="11"/>
      <c r="Y953" s="11"/>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c r="BC953" s="11"/>
      <c r="BD953" s="11"/>
      <c r="BE953" s="11"/>
      <c r="BF953" s="11"/>
      <c r="BG953" s="11"/>
      <c r="BH953" s="11"/>
      <c r="BI953" s="11"/>
      <c r="BJ953" s="11"/>
      <c r="BK953" s="11"/>
      <c r="BL953" s="11"/>
      <c r="BM953" s="11"/>
      <c r="BN953" s="11"/>
    </row>
    <row r="954" ht="13.5" customHeight="1">
      <c r="A954" s="11"/>
      <c r="B954" s="11"/>
      <c r="C954" s="43"/>
      <c r="D954" s="11"/>
      <c r="E954" s="11"/>
      <c r="F954" s="11"/>
      <c r="G954" s="11"/>
      <c r="H954" s="11"/>
      <c r="I954" s="11"/>
      <c r="J954" s="11"/>
      <c r="K954" s="11"/>
      <c r="L954" s="11"/>
      <c r="M954" s="11"/>
      <c r="N954" s="11"/>
      <c r="O954" s="11"/>
      <c r="P954" s="11"/>
      <c r="Q954" s="32"/>
      <c r="R954" s="32"/>
      <c r="S954" s="11"/>
      <c r="T954" s="11"/>
      <c r="U954" s="32"/>
      <c r="V954" s="11"/>
      <c r="W954" s="11"/>
      <c r="X954" s="11"/>
      <c r="Y954" s="11"/>
      <c r="Z954" s="11"/>
      <c r="AA954" s="11"/>
      <c r="AB954" s="11"/>
      <c r="AC954" s="11"/>
      <c r="AD954" s="11"/>
      <c r="AE954" s="11"/>
      <c r="AF954" s="11"/>
      <c r="AG954" s="11"/>
      <c r="AH954" s="11"/>
      <c r="AI954" s="11"/>
      <c r="AJ954" s="11"/>
      <c r="AK954" s="11"/>
      <c r="AL954" s="11"/>
      <c r="AM954" s="11"/>
      <c r="AN954" s="11"/>
      <c r="AO954" s="11"/>
      <c r="AP954" s="11"/>
      <c r="AQ954" s="11"/>
      <c r="AR954" s="11"/>
      <c r="AS954" s="11"/>
      <c r="AT954" s="11"/>
      <c r="AU954" s="11"/>
      <c r="AV954" s="11"/>
      <c r="AW954" s="11"/>
      <c r="AX954" s="11"/>
      <c r="AY954" s="11"/>
      <c r="AZ954" s="11"/>
      <c r="BA954" s="11"/>
      <c r="BB954" s="11"/>
      <c r="BC954" s="11"/>
      <c r="BD954" s="11"/>
      <c r="BE954" s="11"/>
      <c r="BF954" s="11"/>
      <c r="BG954" s="11"/>
      <c r="BH954" s="11"/>
      <c r="BI954" s="11"/>
      <c r="BJ954" s="11"/>
      <c r="BK954" s="11"/>
      <c r="BL954" s="11"/>
      <c r="BM954" s="11"/>
      <c r="BN954" s="11"/>
    </row>
    <row r="955" ht="13.5" customHeight="1">
      <c r="A955" s="11"/>
      <c r="B955" s="11"/>
      <c r="C955" s="43"/>
      <c r="D955" s="11"/>
      <c r="E955" s="11"/>
      <c r="F955" s="11"/>
      <c r="G955" s="11"/>
      <c r="H955" s="11"/>
      <c r="I955" s="11"/>
      <c r="J955" s="11"/>
      <c r="K955" s="11"/>
      <c r="L955" s="11"/>
      <c r="M955" s="11"/>
      <c r="N955" s="11"/>
      <c r="O955" s="11"/>
      <c r="P955" s="11"/>
      <c r="Q955" s="32"/>
      <c r="R955" s="32"/>
      <c r="S955" s="11"/>
      <c r="T955" s="11"/>
      <c r="U955" s="32"/>
      <c r="V955" s="11"/>
      <c r="W955" s="11"/>
      <c r="X955" s="11"/>
      <c r="Y955" s="11"/>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c r="BC955" s="11"/>
      <c r="BD955" s="11"/>
      <c r="BE955" s="11"/>
      <c r="BF955" s="11"/>
      <c r="BG955" s="11"/>
      <c r="BH955" s="11"/>
      <c r="BI955" s="11"/>
      <c r="BJ955" s="11"/>
      <c r="BK955" s="11"/>
      <c r="BL955" s="11"/>
      <c r="BM955" s="11"/>
      <c r="BN955" s="11"/>
    </row>
    <row r="956" ht="13.5" customHeight="1">
      <c r="A956" s="11"/>
      <c r="B956" s="11"/>
      <c r="C956" s="43"/>
      <c r="D956" s="11"/>
      <c r="E956" s="11"/>
      <c r="F956" s="11"/>
      <c r="G956" s="11"/>
      <c r="H956" s="11"/>
      <c r="I956" s="11"/>
      <c r="J956" s="11"/>
      <c r="K956" s="11"/>
      <c r="L956" s="11"/>
      <c r="M956" s="11"/>
      <c r="N956" s="11"/>
      <c r="O956" s="11"/>
      <c r="P956" s="11"/>
      <c r="Q956" s="32"/>
      <c r="R956" s="32"/>
      <c r="S956" s="11"/>
      <c r="T956" s="11"/>
      <c r="U956" s="32"/>
      <c r="V956" s="11"/>
      <c r="W956" s="11"/>
      <c r="X956" s="11"/>
      <c r="Y956" s="11"/>
      <c r="Z956" s="11"/>
      <c r="AA956" s="11"/>
      <c r="AB956" s="11"/>
      <c r="AC956" s="11"/>
      <c r="AD956" s="11"/>
      <c r="AE956" s="11"/>
      <c r="AF956" s="11"/>
      <c r="AG956" s="11"/>
      <c r="AH956" s="11"/>
      <c r="AI956" s="11"/>
      <c r="AJ956" s="11"/>
      <c r="AK956" s="11"/>
      <c r="AL956" s="11"/>
      <c r="AM956" s="11"/>
      <c r="AN956" s="11"/>
      <c r="AO956" s="11"/>
      <c r="AP956" s="11"/>
      <c r="AQ956" s="11"/>
      <c r="AR956" s="11"/>
      <c r="AS956" s="11"/>
      <c r="AT956" s="11"/>
      <c r="AU956" s="11"/>
      <c r="AV956" s="11"/>
      <c r="AW956" s="11"/>
      <c r="AX956" s="11"/>
      <c r="AY956" s="11"/>
      <c r="AZ956" s="11"/>
      <c r="BA956" s="11"/>
      <c r="BB956" s="11"/>
      <c r="BC956" s="11"/>
      <c r="BD956" s="11"/>
      <c r="BE956" s="11"/>
      <c r="BF956" s="11"/>
      <c r="BG956" s="11"/>
      <c r="BH956" s="11"/>
      <c r="BI956" s="11"/>
      <c r="BJ956" s="11"/>
      <c r="BK956" s="11"/>
      <c r="BL956" s="11"/>
      <c r="BM956" s="11"/>
      <c r="BN956" s="11"/>
    </row>
    <row r="957" ht="13.5" customHeight="1">
      <c r="A957" s="11"/>
      <c r="B957" s="11"/>
      <c r="C957" s="43"/>
      <c r="D957" s="11"/>
      <c r="E957" s="11"/>
      <c r="F957" s="11"/>
      <c r="G957" s="11"/>
      <c r="H957" s="11"/>
      <c r="I957" s="11"/>
      <c r="J957" s="11"/>
      <c r="K957" s="11"/>
      <c r="L957" s="11"/>
      <c r="M957" s="11"/>
      <c r="N957" s="11"/>
      <c r="O957" s="11"/>
      <c r="P957" s="11"/>
      <c r="Q957" s="32"/>
      <c r="R957" s="32"/>
      <c r="S957" s="11"/>
      <c r="T957" s="11"/>
      <c r="U957" s="32"/>
      <c r="V957" s="11"/>
      <c r="W957" s="11"/>
      <c r="X957" s="11"/>
      <c r="Y957" s="11"/>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c r="BC957" s="11"/>
      <c r="BD957" s="11"/>
      <c r="BE957" s="11"/>
      <c r="BF957" s="11"/>
      <c r="BG957" s="11"/>
      <c r="BH957" s="11"/>
      <c r="BI957" s="11"/>
      <c r="BJ957" s="11"/>
      <c r="BK957" s="11"/>
      <c r="BL957" s="11"/>
      <c r="BM957" s="11"/>
      <c r="BN957" s="11"/>
    </row>
    <row r="958" ht="13.5" customHeight="1">
      <c r="A958" s="11"/>
      <c r="B958" s="11"/>
      <c r="C958" s="43"/>
      <c r="D958" s="11"/>
      <c r="E958" s="11"/>
      <c r="F958" s="11"/>
      <c r="G958" s="11"/>
      <c r="H958" s="11"/>
      <c r="I958" s="11"/>
      <c r="J958" s="11"/>
      <c r="K958" s="11"/>
      <c r="L958" s="11"/>
      <c r="M958" s="11"/>
      <c r="N958" s="11"/>
      <c r="O958" s="11"/>
      <c r="P958" s="11"/>
      <c r="Q958" s="32"/>
      <c r="R958" s="32"/>
      <c r="S958" s="11"/>
      <c r="T958" s="11"/>
      <c r="U958" s="32"/>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1"/>
      <c r="AY958" s="11"/>
      <c r="AZ958" s="11"/>
      <c r="BA958" s="11"/>
      <c r="BB958" s="11"/>
      <c r="BC958" s="11"/>
      <c r="BD958" s="11"/>
      <c r="BE958" s="11"/>
      <c r="BF958" s="11"/>
      <c r="BG958" s="11"/>
      <c r="BH958" s="11"/>
      <c r="BI958" s="11"/>
      <c r="BJ958" s="11"/>
      <c r="BK958" s="11"/>
      <c r="BL958" s="11"/>
      <c r="BM958" s="11"/>
      <c r="BN958" s="11"/>
    </row>
    <row r="959" ht="13.5" customHeight="1">
      <c r="A959" s="11"/>
      <c r="B959" s="11"/>
      <c r="C959" s="43"/>
      <c r="D959" s="11"/>
      <c r="E959" s="11"/>
      <c r="F959" s="11"/>
      <c r="G959" s="11"/>
      <c r="H959" s="11"/>
      <c r="I959" s="11"/>
      <c r="J959" s="11"/>
      <c r="K959" s="11"/>
      <c r="L959" s="11"/>
      <c r="M959" s="11"/>
      <c r="N959" s="11"/>
      <c r="O959" s="11"/>
      <c r="P959" s="11"/>
      <c r="Q959" s="32"/>
      <c r="R959" s="32"/>
      <c r="S959" s="11"/>
      <c r="T959" s="11"/>
      <c r="U959" s="32"/>
      <c r="V959" s="11"/>
      <c r="W959" s="11"/>
      <c r="X959" s="11"/>
      <c r="Y959" s="11"/>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c r="BC959" s="11"/>
      <c r="BD959" s="11"/>
      <c r="BE959" s="11"/>
      <c r="BF959" s="11"/>
      <c r="BG959" s="11"/>
      <c r="BH959" s="11"/>
      <c r="BI959" s="11"/>
      <c r="BJ959" s="11"/>
      <c r="BK959" s="11"/>
      <c r="BL959" s="11"/>
      <c r="BM959" s="11"/>
      <c r="BN959" s="11"/>
    </row>
    <row r="960" ht="13.5" customHeight="1">
      <c r="A960" s="11"/>
      <c r="B960" s="11"/>
      <c r="C960" s="43"/>
      <c r="D960" s="11"/>
      <c r="E960" s="11"/>
      <c r="F960" s="11"/>
      <c r="G960" s="11"/>
      <c r="H960" s="11"/>
      <c r="I960" s="11"/>
      <c r="J960" s="11"/>
      <c r="K960" s="11"/>
      <c r="L960" s="11"/>
      <c r="M960" s="11"/>
      <c r="N960" s="11"/>
      <c r="O960" s="11"/>
      <c r="P960" s="11"/>
      <c r="Q960" s="32"/>
      <c r="R960" s="32"/>
      <c r="S960" s="11"/>
      <c r="T960" s="11"/>
      <c r="U960" s="32"/>
      <c r="V960" s="11"/>
      <c r="W960" s="11"/>
      <c r="X960" s="11"/>
      <c r="Y960" s="11"/>
      <c r="Z960" s="11"/>
      <c r="AA960" s="11"/>
      <c r="AB960" s="11"/>
      <c r="AC960" s="11"/>
      <c r="AD960" s="11"/>
      <c r="AE960" s="11"/>
      <c r="AF960" s="11"/>
      <c r="AG960" s="11"/>
      <c r="AH960" s="11"/>
      <c r="AI960" s="11"/>
      <c r="AJ960" s="11"/>
      <c r="AK960" s="11"/>
      <c r="AL960" s="11"/>
      <c r="AM960" s="11"/>
      <c r="AN960" s="11"/>
      <c r="AO960" s="11"/>
      <c r="AP960" s="11"/>
      <c r="AQ960" s="11"/>
      <c r="AR960" s="11"/>
      <c r="AS960" s="11"/>
      <c r="AT960" s="11"/>
      <c r="AU960" s="11"/>
      <c r="AV960" s="11"/>
      <c r="AW960" s="11"/>
      <c r="AX960" s="11"/>
      <c r="AY960" s="11"/>
      <c r="AZ960" s="11"/>
      <c r="BA960" s="11"/>
      <c r="BB960" s="11"/>
      <c r="BC960" s="11"/>
      <c r="BD960" s="11"/>
      <c r="BE960" s="11"/>
      <c r="BF960" s="11"/>
      <c r="BG960" s="11"/>
      <c r="BH960" s="11"/>
      <c r="BI960" s="11"/>
      <c r="BJ960" s="11"/>
      <c r="BK960" s="11"/>
      <c r="BL960" s="11"/>
      <c r="BM960" s="11"/>
      <c r="BN960" s="11"/>
    </row>
    <row r="961" ht="13.5" customHeight="1">
      <c r="A961" s="11"/>
      <c r="B961" s="11"/>
      <c r="C961" s="43"/>
      <c r="D961" s="11"/>
      <c r="E961" s="11"/>
      <c r="F961" s="11"/>
      <c r="G961" s="11"/>
      <c r="H961" s="11"/>
      <c r="I961" s="11"/>
      <c r="J961" s="11"/>
      <c r="K961" s="11"/>
      <c r="L961" s="11"/>
      <c r="M961" s="11"/>
      <c r="N961" s="11"/>
      <c r="O961" s="11"/>
      <c r="P961" s="11"/>
      <c r="Q961" s="32"/>
      <c r="R961" s="32"/>
      <c r="S961" s="11"/>
      <c r="T961" s="11"/>
      <c r="U961" s="32"/>
      <c r="V961" s="11"/>
      <c r="W961" s="11"/>
      <c r="X961" s="11"/>
      <c r="Y961" s="11"/>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c r="BC961" s="11"/>
      <c r="BD961" s="11"/>
      <c r="BE961" s="11"/>
      <c r="BF961" s="11"/>
      <c r="BG961" s="11"/>
      <c r="BH961" s="11"/>
      <c r="BI961" s="11"/>
      <c r="BJ961" s="11"/>
      <c r="BK961" s="11"/>
      <c r="BL961" s="11"/>
      <c r="BM961" s="11"/>
      <c r="BN961" s="11"/>
    </row>
    <row r="962" ht="13.5" customHeight="1">
      <c r="A962" s="11"/>
      <c r="B962" s="11"/>
      <c r="C962" s="43"/>
      <c r="D962" s="11"/>
      <c r="E962" s="11"/>
      <c r="F962" s="11"/>
      <c r="G962" s="11"/>
      <c r="H962" s="11"/>
      <c r="I962" s="11"/>
      <c r="J962" s="11"/>
      <c r="K962" s="11"/>
      <c r="L962" s="11"/>
      <c r="M962" s="11"/>
      <c r="N962" s="11"/>
      <c r="O962" s="11"/>
      <c r="P962" s="11"/>
      <c r="Q962" s="32"/>
      <c r="R962" s="32"/>
      <c r="S962" s="11"/>
      <c r="T962" s="11"/>
      <c r="U962" s="32"/>
      <c r="V962" s="11"/>
      <c r="W962" s="11"/>
      <c r="X962" s="11"/>
      <c r="Y962" s="11"/>
      <c r="Z962" s="11"/>
      <c r="AA962" s="11"/>
      <c r="AB962" s="11"/>
      <c r="AC962" s="11"/>
      <c r="AD962" s="11"/>
      <c r="AE962" s="11"/>
      <c r="AF962" s="11"/>
      <c r="AG962" s="11"/>
      <c r="AH962" s="11"/>
      <c r="AI962" s="11"/>
      <c r="AJ962" s="11"/>
      <c r="AK962" s="11"/>
      <c r="AL962" s="11"/>
      <c r="AM962" s="11"/>
      <c r="AN962" s="11"/>
      <c r="AO962" s="11"/>
      <c r="AP962" s="11"/>
      <c r="AQ962" s="11"/>
      <c r="AR962" s="11"/>
      <c r="AS962" s="11"/>
      <c r="AT962" s="11"/>
      <c r="AU962" s="11"/>
      <c r="AV962" s="11"/>
      <c r="AW962" s="11"/>
      <c r="AX962" s="11"/>
      <c r="AY962" s="11"/>
      <c r="AZ962" s="11"/>
      <c r="BA962" s="11"/>
      <c r="BB962" s="11"/>
      <c r="BC962" s="11"/>
      <c r="BD962" s="11"/>
      <c r="BE962" s="11"/>
      <c r="BF962" s="11"/>
      <c r="BG962" s="11"/>
      <c r="BH962" s="11"/>
      <c r="BI962" s="11"/>
      <c r="BJ962" s="11"/>
      <c r="BK962" s="11"/>
      <c r="BL962" s="11"/>
      <c r="BM962" s="11"/>
      <c r="BN962" s="11"/>
    </row>
    <row r="963" ht="13.5" customHeight="1">
      <c r="A963" s="11"/>
      <c r="B963" s="11"/>
      <c r="C963" s="43"/>
      <c r="D963" s="11"/>
      <c r="E963" s="11"/>
      <c r="F963" s="11"/>
      <c r="G963" s="11"/>
      <c r="H963" s="11"/>
      <c r="I963" s="11"/>
      <c r="J963" s="11"/>
      <c r="K963" s="11"/>
      <c r="L963" s="11"/>
      <c r="M963" s="11"/>
      <c r="N963" s="11"/>
      <c r="O963" s="11"/>
      <c r="P963" s="11"/>
      <c r="Q963" s="32"/>
      <c r="R963" s="32"/>
      <c r="S963" s="11"/>
      <c r="T963" s="11"/>
      <c r="U963" s="32"/>
      <c r="V963" s="11"/>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11"/>
      <c r="AS963" s="11"/>
      <c r="AT963" s="11"/>
      <c r="AU963" s="11"/>
      <c r="AV963" s="11"/>
      <c r="AW963" s="11"/>
      <c r="AX963" s="11"/>
      <c r="AY963" s="11"/>
      <c r="AZ963" s="11"/>
      <c r="BA963" s="11"/>
      <c r="BB963" s="11"/>
      <c r="BC963" s="11"/>
      <c r="BD963" s="11"/>
      <c r="BE963" s="11"/>
      <c r="BF963" s="11"/>
      <c r="BG963" s="11"/>
      <c r="BH963" s="11"/>
      <c r="BI963" s="11"/>
      <c r="BJ963" s="11"/>
      <c r="BK963" s="11"/>
      <c r="BL963" s="11"/>
      <c r="BM963" s="11"/>
      <c r="BN963" s="11"/>
    </row>
    <row r="964" ht="13.5" customHeight="1">
      <c r="A964" s="11"/>
      <c r="B964" s="11"/>
      <c r="C964" s="43"/>
      <c r="D964" s="11"/>
      <c r="E964" s="11"/>
      <c r="F964" s="11"/>
      <c r="G964" s="11"/>
      <c r="H964" s="11"/>
      <c r="I964" s="11"/>
      <c r="J964" s="11"/>
      <c r="K964" s="11"/>
      <c r="L964" s="11"/>
      <c r="M964" s="11"/>
      <c r="N964" s="11"/>
      <c r="O964" s="11"/>
      <c r="P964" s="11"/>
      <c r="Q964" s="32"/>
      <c r="R964" s="32"/>
      <c r="S964" s="11"/>
      <c r="T964" s="11"/>
      <c r="U964" s="32"/>
      <c r="V964" s="11"/>
      <c r="W964" s="11"/>
      <c r="X964" s="11"/>
      <c r="Y964" s="11"/>
      <c r="Z964" s="11"/>
      <c r="AA964" s="11"/>
      <c r="AB964" s="11"/>
      <c r="AC964" s="11"/>
      <c r="AD964" s="11"/>
      <c r="AE964" s="11"/>
      <c r="AF964" s="11"/>
      <c r="AG964" s="11"/>
      <c r="AH964" s="11"/>
      <c r="AI964" s="11"/>
      <c r="AJ964" s="11"/>
      <c r="AK964" s="11"/>
      <c r="AL964" s="11"/>
      <c r="AM964" s="11"/>
      <c r="AN964" s="11"/>
      <c r="AO964" s="11"/>
      <c r="AP964" s="11"/>
      <c r="AQ964" s="11"/>
      <c r="AR964" s="11"/>
      <c r="AS964" s="11"/>
      <c r="AT964" s="11"/>
      <c r="AU964" s="11"/>
      <c r="AV964" s="11"/>
      <c r="AW964" s="11"/>
      <c r="AX964" s="11"/>
      <c r="AY964" s="11"/>
      <c r="AZ964" s="11"/>
      <c r="BA964" s="11"/>
      <c r="BB964" s="11"/>
      <c r="BC964" s="11"/>
      <c r="BD964" s="11"/>
      <c r="BE964" s="11"/>
      <c r="BF964" s="11"/>
      <c r="BG964" s="11"/>
      <c r="BH964" s="11"/>
      <c r="BI964" s="11"/>
      <c r="BJ964" s="11"/>
      <c r="BK964" s="11"/>
      <c r="BL964" s="11"/>
      <c r="BM964" s="11"/>
      <c r="BN964" s="11"/>
    </row>
    <row r="965" ht="13.5" customHeight="1">
      <c r="A965" s="11"/>
      <c r="B965" s="11"/>
      <c r="C965" s="43"/>
      <c r="D965" s="11"/>
      <c r="E965" s="11"/>
      <c r="F965" s="11"/>
      <c r="G965" s="11"/>
      <c r="H965" s="11"/>
      <c r="I965" s="11"/>
      <c r="J965" s="11"/>
      <c r="K965" s="11"/>
      <c r="L965" s="11"/>
      <c r="M965" s="11"/>
      <c r="N965" s="11"/>
      <c r="O965" s="11"/>
      <c r="P965" s="11"/>
      <c r="Q965" s="32"/>
      <c r="R965" s="32"/>
      <c r="S965" s="11"/>
      <c r="T965" s="11"/>
      <c r="U965" s="32"/>
      <c r="V965" s="11"/>
      <c r="W965" s="11"/>
      <c r="X965" s="11"/>
      <c r="Y965" s="11"/>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c r="BC965" s="11"/>
      <c r="BD965" s="11"/>
      <c r="BE965" s="11"/>
      <c r="BF965" s="11"/>
      <c r="BG965" s="11"/>
      <c r="BH965" s="11"/>
      <c r="BI965" s="11"/>
      <c r="BJ965" s="11"/>
      <c r="BK965" s="11"/>
      <c r="BL965" s="11"/>
      <c r="BM965" s="11"/>
      <c r="BN965" s="11"/>
    </row>
    <row r="966" ht="13.5" customHeight="1">
      <c r="A966" s="11"/>
      <c r="B966" s="11"/>
      <c r="C966" s="43"/>
      <c r="D966" s="11"/>
      <c r="E966" s="11"/>
      <c r="F966" s="11"/>
      <c r="G966" s="11"/>
      <c r="H966" s="11"/>
      <c r="I966" s="11"/>
      <c r="J966" s="11"/>
      <c r="K966" s="11"/>
      <c r="L966" s="11"/>
      <c r="M966" s="11"/>
      <c r="N966" s="11"/>
      <c r="O966" s="11"/>
      <c r="P966" s="11"/>
      <c r="Q966" s="32"/>
      <c r="R966" s="32"/>
      <c r="S966" s="11"/>
      <c r="T966" s="11"/>
      <c r="U966" s="32"/>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c r="AS966" s="11"/>
      <c r="AT966" s="11"/>
      <c r="AU966" s="11"/>
      <c r="AV966" s="11"/>
      <c r="AW966" s="11"/>
      <c r="AX966" s="11"/>
      <c r="AY966" s="11"/>
      <c r="AZ966" s="11"/>
      <c r="BA966" s="11"/>
      <c r="BB966" s="11"/>
      <c r="BC966" s="11"/>
      <c r="BD966" s="11"/>
      <c r="BE966" s="11"/>
      <c r="BF966" s="11"/>
      <c r="BG966" s="11"/>
      <c r="BH966" s="11"/>
      <c r="BI966" s="11"/>
      <c r="BJ966" s="11"/>
      <c r="BK966" s="11"/>
      <c r="BL966" s="11"/>
      <c r="BM966" s="11"/>
      <c r="BN966" s="11"/>
    </row>
    <row r="967" ht="13.5" customHeight="1">
      <c r="A967" s="11"/>
      <c r="B967" s="11"/>
      <c r="C967" s="43"/>
      <c r="D967" s="11"/>
      <c r="E967" s="11"/>
      <c r="F967" s="11"/>
      <c r="G967" s="11"/>
      <c r="H967" s="11"/>
      <c r="I967" s="11"/>
      <c r="J967" s="11"/>
      <c r="K967" s="11"/>
      <c r="L967" s="11"/>
      <c r="M967" s="11"/>
      <c r="N967" s="11"/>
      <c r="O967" s="11"/>
      <c r="P967" s="11"/>
      <c r="Q967" s="32"/>
      <c r="R967" s="32"/>
      <c r="S967" s="11"/>
      <c r="T967" s="11"/>
      <c r="U967" s="32"/>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c r="BC967" s="11"/>
      <c r="BD967" s="11"/>
      <c r="BE967" s="11"/>
      <c r="BF967" s="11"/>
      <c r="BG967" s="11"/>
      <c r="BH967" s="11"/>
      <c r="BI967" s="11"/>
      <c r="BJ967" s="11"/>
      <c r="BK967" s="11"/>
      <c r="BL967" s="11"/>
      <c r="BM967" s="11"/>
      <c r="BN967" s="11"/>
    </row>
    <row r="968" ht="13.5" customHeight="1">
      <c r="A968" s="11"/>
      <c r="B968" s="11"/>
      <c r="C968" s="43"/>
      <c r="D968" s="11"/>
      <c r="E968" s="11"/>
      <c r="F968" s="11"/>
      <c r="G968" s="11"/>
      <c r="H968" s="11"/>
      <c r="I968" s="11"/>
      <c r="J968" s="11"/>
      <c r="K968" s="11"/>
      <c r="L968" s="11"/>
      <c r="M968" s="11"/>
      <c r="N968" s="11"/>
      <c r="O968" s="11"/>
      <c r="P968" s="11"/>
      <c r="Q968" s="32"/>
      <c r="R968" s="32"/>
      <c r="S968" s="11"/>
      <c r="T968" s="11"/>
      <c r="U968" s="32"/>
      <c r="V968" s="11"/>
      <c r="W968" s="11"/>
      <c r="X968" s="11"/>
      <c r="Y968" s="11"/>
      <c r="Z968" s="11"/>
      <c r="AA968" s="11"/>
      <c r="AB968" s="11"/>
      <c r="AC968" s="11"/>
      <c r="AD968" s="11"/>
      <c r="AE968" s="11"/>
      <c r="AF968" s="11"/>
      <c r="AG968" s="11"/>
      <c r="AH968" s="11"/>
      <c r="AI968" s="11"/>
      <c r="AJ968" s="11"/>
      <c r="AK968" s="11"/>
      <c r="AL968" s="11"/>
      <c r="AM968" s="11"/>
      <c r="AN968" s="11"/>
      <c r="AO968" s="11"/>
      <c r="AP968" s="11"/>
      <c r="AQ968" s="11"/>
      <c r="AR968" s="11"/>
      <c r="AS968" s="11"/>
      <c r="AT968" s="11"/>
      <c r="AU968" s="11"/>
      <c r="AV968" s="11"/>
      <c r="AW968" s="11"/>
      <c r="AX968" s="11"/>
      <c r="AY968" s="11"/>
      <c r="AZ968" s="11"/>
      <c r="BA968" s="11"/>
      <c r="BB968" s="11"/>
      <c r="BC968" s="11"/>
      <c r="BD968" s="11"/>
      <c r="BE968" s="11"/>
      <c r="BF968" s="11"/>
      <c r="BG968" s="11"/>
      <c r="BH968" s="11"/>
      <c r="BI968" s="11"/>
      <c r="BJ968" s="11"/>
      <c r="BK968" s="11"/>
      <c r="BL968" s="11"/>
      <c r="BM968" s="11"/>
      <c r="BN968" s="11"/>
    </row>
    <row r="969" ht="13.5" customHeight="1">
      <c r="A969" s="11"/>
      <c r="B969" s="11"/>
      <c r="C969" s="43"/>
      <c r="D969" s="11"/>
      <c r="E969" s="11"/>
      <c r="F969" s="11"/>
      <c r="G969" s="11"/>
      <c r="H969" s="11"/>
      <c r="I969" s="11"/>
      <c r="J969" s="11"/>
      <c r="K969" s="11"/>
      <c r="L969" s="11"/>
      <c r="M969" s="11"/>
      <c r="N969" s="11"/>
      <c r="O969" s="11"/>
      <c r="P969" s="11"/>
      <c r="Q969" s="32"/>
      <c r="R969" s="32"/>
      <c r="S969" s="11"/>
      <c r="T969" s="11"/>
      <c r="U969" s="32"/>
      <c r="V969" s="11"/>
      <c r="W969" s="11"/>
      <c r="X969" s="11"/>
      <c r="Y969" s="11"/>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c r="BC969" s="11"/>
      <c r="BD969" s="11"/>
      <c r="BE969" s="11"/>
      <c r="BF969" s="11"/>
      <c r="BG969" s="11"/>
      <c r="BH969" s="11"/>
      <c r="BI969" s="11"/>
      <c r="BJ969" s="11"/>
      <c r="BK969" s="11"/>
      <c r="BL969" s="11"/>
      <c r="BM969" s="11"/>
      <c r="BN969" s="11"/>
    </row>
    <row r="970" ht="13.5" customHeight="1">
      <c r="A970" s="11"/>
      <c r="B970" s="11"/>
      <c r="C970" s="43"/>
      <c r="D970" s="11"/>
      <c r="E970" s="11"/>
      <c r="F970" s="11"/>
      <c r="G970" s="11"/>
      <c r="H970" s="11"/>
      <c r="I970" s="11"/>
      <c r="J970" s="11"/>
      <c r="K970" s="11"/>
      <c r="L970" s="11"/>
      <c r="M970" s="11"/>
      <c r="N970" s="11"/>
      <c r="O970" s="11"/>
      <c r="P970" s="11"/>
      <c r="Q970" s="32"/>
      <c r="R970" s="32"/>
      <c r="S970" s="11"/>
      <c r="T970" s="11"/>
      <c r="U970" s="32"/>
      <c r="V970" s="11"/>
      <c r="W970" s="11"/>
      <c r="X970" s="11"/>
      <c r="Y970" s="11"/>
      <c r="Z970" s="11"/>
      <c r="AA970" s="11"/>
      <c r="AB970" s="11"/>
      <c r="AC970" s="11"/>
      <c r="AD970" s="11"/>
      <c r="AE970" s="11"/>
      <c r="AF970" s="11"/>
      <c r="AG970" s="11"/>
      <c r="AH970" s="11"/>
      <c r="AI970" s="11"/>
      <c r="AJ970" s="11"/>
      <c r="AK970" s="11"/>
      <c r="AL970" s="11"/>
      <c r="AM970" s="11"/>
      <c r="AN970" s="11"/>
      <c r="AO970" s="11"/>
      <c r="AP970" s="11"/>
      <c r="AQ970" s="11"/>
      <c r="AR970" s="11"/>
      <c r="AS970" s="11"/>
      <c r="AT970" s="11"/>
      <c r="AU970" s="11"/>
      <c r="AV970" s="11"/>
      <c r="AW970" s="11"/>
      <c r="AX970" s="11"/>
      <c r="AY970" s="11"/>
      <c r="AZ970" s="11"/>
      <c r="BA970" s="11"/>
      <c r="BB970" s="11"/>
      <c r="BC970" s="11"/>
      <c r="BD970" s="11"/>
      <c r="BE970" s="11"/>
      <c r="BF970" s="11"/>
      <c r="BG970" s="11"/>
      <c r="BH970" s="11"/>
      <c r="BI970" s="11"/>
      <c r="BJ970" s="11"/>
      <c r="BK970" s="11"/>
      <c r="BL970" s="11"/>
      <c r="BM970" s="11"/>
      <c r="BN970" s="11"/>
    </row>
    <row r="971" ht="13.5" customHeight="1">
      <c r="A971" s="11"/>
      <c r="B971" s="11"/>
      <c r="C971" s="43"/>
      <c r="D971" s="11"/>
      <c r="E971" s="11"/>
      <c r="F971" s="11"/>
      <c r="G971" s="11"/>
      <c r="H971" s="11"/>
      <c r="I971" s="11"/>
      <c r="J971" s="11"/>
      <c r="K971" s="11"/>
      <c r="L971" s="11"/>
      <c r="M971" s="11"/>
      <c r="N971" s="11"/>
      <c r="O971" s="11"/>
      <c r="P971" s="11"/>
      <c r="Q971" s="32"/>
      <c r="R971" s="32"/>
      <c r="S971" s="11"/>
      <c r="T971" s="11"/>
      <c r="U971" s="32"/>
      <c r="V971" s="11"/>
      <c r="W971" s="11"/>
      <c r="X971" s="11"/>
      <c r="Y971" s="11"/>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c r="BC971" s="11"/>
      <c r="BD971" s="11"/>
      <c r="BE971" s="11"/>
      <c r="BF971" s="11"/>
      <c r="BG971" s="11"/>
      <c r="BH971" s="11"/>
      <c r="BI971" s="11"/>
      <c r="BJ971" s="11"/>
      <c r="BK971" s="11"/>
      <c r="BL971" s="11"/>
      <c r="BM971" s="11"/>
      <c r="BN971" s="11"/>
    </row>
    <row r="972" ht="13.5" customHeight="1">
      <c r="A972" s="11"/>
      <c r="B972" s="11"/>
      <c r="C972" s="43"/>
      <c r="D972" s="11"/>
      <c r="E972" s="11"/>
      <c r="F972" s="11"/>
      <c r="G972" s="11"/>
      <c r="H972" s="11"/>
      <c r="I972" s="11"/>
      <c r="J972" s="11"/>
      <c r="K972" s="11"/>
      <c r="L972" s="11"/>
      <c r="M972" s="11"/>
      <c r="N972" s="11"/>
      <c r="O972" s="11"/>
      <c r="P972" s="11"/>
      <c r="Q972" s="32"/>
      <c r="R972" s="32"/>
      <c r="S972" s="11"/>
      <c r="T972" s="11"/>
      <c r="U972" s="32"/>
      <c r="V972" s="11"/>
      <c r="W972" s="11"/>
      <c r="X972" s="11"/>
      <c r="Y972" s="11"/>
      <c r="Z972" s="11"/>
      <c r="AA972" s="11"/>
      <c r="AB972" s="11"/>
      <c r="AC972" s="11"/>
      <c r="AD972" s="11"/>
      <c r="AE972" s="11"/>
      <c r="AF972" s="11"/>
      <c r="AG972" s="11"/>
      <c r="AH972" s="11"/>
      <c r="AI972" s="11"/>
      <c r="AJ972" s="11"/>
      <c r="AK972" s="11"/>
      <c r="AL972" s="11"/>
      <c r="AM972" s="11"/>
      <c r="AN972" s="11"/>
      <c r="AO972" s="11"/>
      <c r="AP972" s="11"/>
      <c r="AQ972" s="11"/>
      <c r="AR972" s="11"/>
      <c r="AS972" s="11"/>
      <c r="AT972" s="11"/>
      <c r="AU972" s="11"/>
      <c r="AV972" s="11"/>
      <c r="AW972" s="11"/>
      <c r="AX972" s="11"/>
      <c r="AY972" s="11"/>
      <c r="AZ972" s="11"/>
      <c r="BA972" s="11"/>
      <c r="BB972" s="11"/>
      <c r="BC972" s="11"/>
      <c r="BD972" s="11"/>
      <c r="BE972" s="11"/>
      <c r="BF972" s="11"/>
      <c r="BG972" s="11"/>
      <c r="BH972" s="11"/>
      <c r="BI972" s="11"/>
      <c r="BJ972" s="11"/>
      <c r="BK972" s="11"/>
      <c r="BL972" s="11"/>
      <c r="BM972" s="11"/>
      <c r="BN972" s="11"/>
    </row>
    <row r="973" ht="13.5" customHeight="1">
      <c r="A973" s="11"/>
      <c r="B973" s="11"/>
      <c r="C973" s="43"/>
      <c r="D973" s="11"/>
      <c r="E973" s="11"/>
      <c r="F973" s="11"/>
      <c r="G973" s="11"/>
      <c r="H973" s="11"/>
      <c r="I973" s="11"/>
      <c r="J973" s="11"/>
      <c r="K973" s="11"/>
      <c r="L973" s="11"/>
      <c r="M973" s="11"/>
      <c r="N973" s="11"/>
      <c r="O973" s="11"/>
      <c r="P973" s="11"/>
      <c r="Q973" s="32"/>
      <c r="R973" s="32"/>
      <c r="S973" s="11"/>
      <c r="T973" s="11"/>
      <c r="U973" s="32"/>
      <c r="V973" s="11"/>
      <c r="W973" s="11"/>
      <c r="X973" s="11"/>
      <c r="Y973" s="11"/>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c r="BC973" s="11"/>
      <c r="BD973" s="11"/>
      <c r="BE973" s="11"/>
      <c r="BF973" s="11"/>
      <c r="BG973" s="11"/>
      <c r="BH973" s="11"/>
      <c r="BI973" s="11"/>
      <c r="BJ973" s="11"/>
      <c r="BK973" s="11"/>
      <c r="BL973" s="11"/>
      <c r="BM973" s="11"/>
      <c r="BN973" s="11"/>
    </row>
    <row r="974" ht="13.5" customHeight="1">
      <c r="A974" s="11"/>
      <c r="B974" s="11"/>
      <c r="C974" s="43"/>
      <c r="D974" s="11"/>
      <c r="E974" s="11"/>
      <c r="F974" s="11"/>
      <c r="G974" s="11"/>
      <c r="H974" s="11"/>
      <c r="I974" s="11"/>
      <c r="J974" s="11"/>
      <c r="K974" s="11"/>
      <c r="L974" s="11"/>
      <c r="M974" s="11"/>
      <c r="N974" s="11"/>
      <c r="O974" s="11"/>
      <c r="P974" s="11"/>
      <c r="Q974" s="32"/>
      <c r="R974" s="32"/>
      <c r="S974" s="11"/>
      <c r="T974" s="11"/>
      <c r="U974" s="32"/>
      <c r="V974" s="11"/>
      <c r="W974" s="11"/>
      <c r="X974" s="11"/>
      <c r="Y974" s="11"/>
      <c r="Z974" s="11"/>
      <c r="AA974" s="11"/>
      <c r="AB974" s="11"/>
      <c r="AC974" s="11"/>
      <c r="AD974" s="11"/>
      <c r="AE974" s="11"/>
      <c r="AF974" s="11"/>
      <c r="AG974" s="11"/>
      <c r="AH974" s="11"/>
      <c r="AI974" s="11"/>
      <c r="AJ974" s="11"/>
      <c r="AK974" s="11"/>
      <c r="AL974" s="11"/>
      <c r="AM974" s="11"/>
      <c r="AN974" s="11"/>
      <c r="AO974" s="11"/>
      <c r="AP974" s="11"/>
      <c r="AQ974" s="11"/>
      <c r="AR974" s="11"/>
      <c r="AS974" s="11"/>
      <c r="AT974" s="11"/>
      <c r="AU974" s="11"/>
      <c r="AV974" s="11"/>
      <c r="AW974" s="11"/>
      <c r="AX974" s="11"/>
      <c r="AY974" s="11"/>
      <c r="AZ974" s="11"/>
      <c r="BA974" s="11"/>
      <c r="BB974" s="11"/>
      <c r="BC974" s="11"/>
      <c r="BD974" s="11"/>
      <c r="BE974" s="11"/>
      <c r="BF974" s="11"/>
      <c r="BG974" s="11"/>
      <c r="BH974" s="11"/>
      <c r="BI974" s="11"/>
      <c r="BJ974" s="11"/>
      <c r="BK974" s="11"/>
      <c r="BL974" s="11"/>
      <c r="BM974" s="11"/>
      <c r="BN974" s="11"/>
    </row>
    <row r="975" ht="13.5" customHeight="1">
      <c r="A975" s="11"/>
      <c r="B975" s="11"/>
      <c r="C975" s="43"/>
      <c r="D975" s="11"/>
      <c r="E975" s="11"/>
      <c r="F975" s="11"/>
      <c r="G975" s="11"/>
      <c r="H975" s="11"/>
      <c r="I975" s="11"/>
      <c r="J975" s="11"/>
      <c r="K975" s="11"/>
      <c r="L975" s="11"/>
      <c r="M975" s="11"/>
      <c r="N975" s="11"/>
      <c r="O975" s="11"/>
      <c r="P975" s="11"/>
      <c r="Q975" s="32"/>
      <c r="R975" s="32"/>
      <c r="S975" s="11"/>
      <c r="T975" s="11"/>
      <c r="U975" s="32"/>
      <c r="V975" s="11"/>
      <c r="W975" s="11"/>
      <c r="X975" s="11"/>
      <c r="Y975" s="11"/>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c r="BC975" s="11"/>
      <c r="BD975" s="11"/>
      <c r="BE975" s="11"/>
      <c r="BF975" s="11"/>
      <c r="BG975" s="11"/>
      <c r="BH975" s="11"/>
      <c r="BI975" s="11"/>
      <c r="BJ975" s="11"/>
      <c r="BK975" s="11"/>
      <c r="BL975" s="11"/>
      <c r="BM975" s="11"/>
      <c r="BN975" s="11"/>
    </row>
    <row r="976" ht="13.5" customHeight="1">
      <c r="A976" s="11"/>
      <c r="B976" s="11"/>
      <c r="C976" s="43"/>
      <c r="D976" s="11"/>
      <c r="E976" s="11"/>
      <c r="F976" s="11"/>
      <c r="G976" s="11"/>
      <c r="H976" s="11"/>
      <c r="I976" s="11"/>
      <c r="J976" s="11"/>
      <c r="K976" s="11"/>
      <c r="L976" s="11"/>
      <c r="M976" s="11"/>
      <c r="N976" s="11"/>
      <c r="O976" s="11"/>
      <c r="P976" s="11"/>
      <c r="Q976" s="32"/>
      <c r="R976" s="32"/>
      <c r="S976" s="11"/>
      <c r="T976" s="11"/>
      <c r="U976" s="32"/>
      <c r="V976" s="11"/>
      <c r="W976" s="11"/>
      <c r="X976" s="11"/>
      <c r="Y976" s="11"/>
      <c r="Z976" s="11"/>
      <c r="AA976" s="11"/>
      <c r="AB976" s="11"/>
      <c r="AC976" s="11"/>
      <c r="AD976" s="11"/>
      <c r="AE976" s="11"/>
      <c r="AF976" s="11"/>
      <c r="AG976" s="11"/>
      <c r="AH976" s="11"/>
      <c r="AI976" s="11"/>
      <c r="AJ976" s="11"/>
      <c r="AK976" s="11"/>
      <c r="AL976" s="11"/>
      <c r="AM976" s="11"/>
      <c r="AN976" s="11"/>
      <c r="AO976" s="11"/>
      <c r="AP976" s="11"/>
      <c r="AQ976" s="11"/>
      <c r="AR976" s="11"/>
      <c r="AS976" s="11"/>
      <c r="AT976" s="11"/>
      <c r="AU976" s="11"/>
      <c r="AV976" s="11"/>
      <c r="AW976" s="11"/>
      <c r="AX976" s="11"/>
      <c r="AY976" s="11"/>
      <c r="AZ976" s="11"/>
      <c r="BA976" s="11"/>
      <c r="BB976" s="11"/>
      <c r="BC976" s="11"/>
      <c r="BD976" s="11"/>
      <c r="BE976" s="11"/>
      <c r="BF976" s="11"/>
      <c r="BG976" s="11"/>
      <c r="BH976" s="11"/>
      <c r="BI976" s="11"/>
      <c r="BJ976" s="11"/>
      <c r="BK976" s="11"/>
      <c r="BL976" s="11"/>
      <c r="BM976" s="11"/>
      <c r="BN976" s="11"/>
    </row>
    <row r="977" ht="13.5" customHeight="1">
      <c r="A977" s="11"/>
      <c r="B977" s="11"/>
      <c r="C977" s="43"/>
      <c r="D977" s="11"/>
      <c r="E977" s="11"/>
      <c r="F977" s="11"/>
      <c r="G977" s="11"/>
      <c r="H977" s="11"/>
      <c r="I977" s="11"/>
      <c r="J977" s="11"/>
      <c r="K977" s="11"/>
      <c r="L977" s="11"/>
      <c r="M977" s="11"/>
      <c r="N977" s="11"/>
      <c r="O977" s="11"/>
      <c r="P977" s="11"/>
      <c r="Q977" s="32"/>
      <c r="R977" s="32"/>
      <c r="S977" s="11"/>
      <c r="T977" s="11"/>
      <c r="U977" s="32"/>
      <c r="V977" s="11"/>
      <c r="W977" s="11"/>
      <c r="X977" s="11"/>
      <c r="Y977" s="11"/>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c r="BC977" s="11"/>
      <c r="BD977" s="11"/>
      <c r="BE977" s="11"/>
      <c r="BF977" s="11"/>
      <c r="BG977" s="11"/>
      <c r="BH977" s="11"/>
      <c r="BI977" s="11"/>
      <c r="BJ977" s="11"/>
      <c r="BK977" s="11"/>
      <c r="BL977" s="11"/>
      <c r="BM977" s="11"/>
      <c r="BN977" s="11"/>
    </row>
    <row r="978" ht="13.5" customHeight="1">
      <c r="A978" s="11"/>
      <c r="B978" s="11"/>
      <c r="C978" s="43"/>
      <c r="D978" s="11"/>
      <c r="E978" s="11"/>
      <c r="F978" s="11"/>
      <c r="G978" s="11"/>
      <c r="H978" s="11"/>
      <c r="I978" s="11"/>
      <c r="J978" s="11"/>
      <c r="K978" s="11"/>
      <c r="L978" s="11"/>
      <c r="M978" s="11"/>
      <c r="N978" s="11"/>
      <c r="O978" s="11"/>
      <c r="P978" s="11"/>
      <c r="Q978" s="32"/>
      <c r="R978" s="32"/>
      <c r="S978" s="11"/>
      <c r="T978" s="11"/>
      <c r="U978" s="32"/>
      <c r="V978" s="11"/>
      <c r="W978" s="11"/>
      <c r="X978" s="11"/>
      <c r="Y978" s="11"/>
      <c r="Z978" s="11"/>
      <c r="AA978" s="11"/>
      <c r="AB978" s="11"/>
      <c r="AC978" s="11"/>
      <c r="AD978" s="11"/>
      <c r="AE978" s="11"/>
      <c r="AF978" s="11"/>
      <c r="AG978" s="11"/>
      <c r="AH978" s="11"/>
      <c r="AI978" s="11"/>
      <c r="AJ978" s="11"/>
      <c r="AK978" s="11"/>
      <c r="AL978" s="11"/>
      <c r="AM978" s="11"/>
      <c r="AN978" s="11"/>
      <c r="AO978" s="11"/>
      <c r="AP978" s="11"/>
      <c r="AQ978" s="11"/>
      <c r="AR978" s="11"/>
      <c r="AS978" s="11"/>
      <c r="AT978" s="11"/>
      <c r="AU978" s="11"/>
      <c r="AV978" s="11"/>
      <c r="AW978" s="11"/>
      <c r="AX978" s="11"/>
      <c r="AY978" s="11"/>
      <c r="AZ978" s="11"/>
      <c r="BA978" s="11"/>
      <c r="BB978" s="11"/>
      <c r="BC978" s="11"/>
      <c r="BD978" s="11"/>
      <c r="BE978" s="11"/>
      <c r="BF978" s="11"/>
      <c r="BG978" s="11"/>
      <c r="BH978" s="11"/>
      <c r="BI978" s="11"/>
      <c r="BJ978" s="11"/>
      <c r="BK978" s="11"/>
      <c r="BL978" s="11"/>
      <c r="BM978" s="11"/>
      <c r="BN978" s="11"/>
    </row>
    <row r="979" ht="13.5" customHeight="1">
      <c r="A979" s="11"/>
      <c r="B979" s="11"/>
      <c r="C979" s="43"/>
      <c r="D979" s="11"/>
      <c r="E979" s="11"/>
      <c r="F979" s="11"/>
      <c r="G979" s="11"/>
      <c r="H979" s="11"/>
      <c r="I979" s="11"/>
      <c r="J979" s="11"/>
      <c r="K979" s="11"/>
      <c r="L979" s="11"/>
      <c r="M979" s="11"/>
      <c r="N979" s="11"/>
      <c r="O979" s="11"/>
      <c r="P979" s="11"/>
      <c r="Q979" s="32"/>
      <c r="R979" s="32"/>
      <c r="S979" s="11"/>
      <c r="T979" s="11"/>
      <c r="U979" s="32"/>
      <c r="V979" s="11"/>
      <c r="W979" s="11"/>
      <c r="X979" s="11"/>
      <c r="Y979" s="11"/>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c r="BC979" s="11"/>
      <c r="BD979" s="11"/>
      <c r="BE979" s="11"/>
      <c r="BF979" s="11"/>
      <c r="BG979" s="11"/>
      <c r="BH979" s="11"/>
      <c r="BI979" s="11"/>
      <c r="BJ979" s="11"/>
      <c r="BK979" s="11"/>
      <c r="BL979" s="11"/>
      <c r="BM979" s="11"/>
      <c r="BN979" s="11"/>
    </row>
    <row r="980" ht="13.5" customHeight="1">
      <c r="A980" s="11"/>
      <c r="B980" s="11"/>
      <c r="C980" s="43"/>
      <c r="D980" s="11"/>
      <c r="E980" s="11"/>
      <c r="F980" s="11"/>
      <c r="G980" s="11"/>
      <c r="H980" s="11"/>
      <c r="I980" s="11"/>
      <c r="J980" s="11"/>
      <c r="K980" s="11"/>
      <c r="L980" s="11"/>
      <c r="M980" s="11"/>
      <c r="N980" s="11"/>
      <c r="O980" s="11"/>
      <c r="P980" s="11"/>
      <c r="Q980" s="32"/>
      <c r="R980" s="32"/>
      <c r="S980" s="11"/>
      <c r="T980" s="11"/>
      <c r="U980" s="32"/>
      <c r="V980" s="11"/>
      <c r="W980" s="11"/>
      <c r="X980" s="11"/>
      <c r="Y980" s="11"/>
      <c r="Z980" s="11"/>
      <c r="AA980" s="11"/>
      <c r="AB980" s="11"/>
      <c r="AC980" s="11"/>
      <c r="AD980" s="11"/>
      <c r="AE980" s="11"/>
      <c r="AF980" s="11"/>
      <c r="AG980" s="11"/>
      <c r="AH980" s="11"/>
      <c r="AI980" s="11"/>
      <c r="AJ980" s="11"/>
      <c r="AK980" s="11"/>
      <c r="AL980" s="11"/>
      <c r="AM980" s="11"/>
      <c r="AN980" s="11"/>
      <c r="AO980" s="11"/>
      <c r="AP980" s="11"/>
      <c r="AQ980" s="11"/>
      <c r="AR980" s="11"/>
      <c r="AS980" s="11"/>
      <c r="AT980" s="11"/>
      <c r="AU980" s="11"/>
      <c r="AV980" s="11"/>
      <c r="AW980" s="11"/>
      <c r="AX980" s="11"/>
      <c r="AY980" s="11"/>
      <c r="AZ980" s="11"/>
      <c r="BA980" s="11"/>
      <c r="BB980" s="11"/>
      <c r="BC980" s="11"/>
      <c r="BD980" s="11"/>
      <c r="BE980" s="11"/>
      <c r="BF980" s="11"/>
      <c r="BG980" s="11"/>
      <c r="BH980" s="11"/>
      <c r="BI980" s="11"/>
      <c r="BJ980" s="11"/>
      <c r="BK980" s="11"/>
      <c r="BL980" s="11"/>
      <c r="BM980" s="11"/>
      <c r="BN980" s="11"/>
    </row>
    <row r="981" ht="13.5" customHeight="1">
      <c r="A981" s="11"/>
      <c r="B981" s="11"/>
      <c r="C981" s="43"/>
      <c r="D981" s="11"/>
      <c r="E981" s="11"/>
      <c r="F981" s="11"/>
      <c r="G981" s="11"/>
      <c r="H981" s="11"/>
      <c r="I981" s="11"/>
      <c r="J981" s="11"/>
      <c r="K981" s="11"/>
      <c r="L981" s="11"/>
      <c r="M981" s="11"/>
      <c r="N981" s="11"/>
      <c r="O981" s="11"/>
      <c r="P981" s="11"/>
      <c r="Q981" s="32"/>
      <c r="R981" s="32"/>
      <c r="S981" s="11"/>
      <c r="T981" s="11"/>
      <c r="U981" s="32"/>
      <c r="V981" s="11"/>
      <c r="W981" s="11"/>
      <c r="X981" s="11"/>
      <c r="Y981" s="11"/>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c r="BC981" s="11"/>
      <c r="BD981" s="11"/>
      <c r="BE981" s="11"/>
      <c r="BF981" s="11"/>
      <c r="BG981" s="11"/>
      <c r="BH981" s="11"/>
      <c r="BI981" s="11"/>
      <c r="BJ981" s="11"/>
      <c r="BK981" s="11"/>
      <c r="BL981" s="11"/>
      <c r="BM981" s="11"/>
      <c r="BN981" s="11"/>
    </row>
    <row r="982" ht="13.5" customHeight="1">
      <c r="A982" s="11"/>
      <c r="B982" s="11"/>
      <c r="C982" s="43"/>
      <c r="D982" s="11"/>
      <c r="E982" s="11"/>
      <c r="F982" s="11"/>
      <c r="G982" s="11"/>
      <c r="H982" s="11"/>
      <c r="I982" s="11"/>
      <c r="J982" s="11"/>
      <c r="K982" s="11"/>
      <c r="L982" s="11"/>
      <c r="M982" s="11"/>
      <c r="N982" s="11"/>
      <c r="O982" s="11"/>
      <c r="P982" s="11"/>
      <c r="Q982" s="32"/>
      <c r="R982" s="32"/>
      <c r="S982" s="11"/>
      <c r="T982" s="11"/>
      <c r="U982" s="32"/>
      <c r="V982" s="11"/>
      <c r="W982" s="11"/>
      <c r="X982" s="11"/>
      <c r="Y982" s="11"/>
      <c r="Z982" s="11"/>
      <c r="AA982" s="11"/>
      <c r="AB982" s="11"/>
      <c r="AC982" s="11"/>
      <c r="AD982" s="11"/>
      <c r="AE982" s="11"/>
      <c r="AF982" s="11"/>
      <c r="AG982" s="11"/>
      <c r="AH982" s="11"/>
      <c r="AI982" s="11"/>
      <c r="AJ982" s="11"/>
      <c r="AK982" s="11"/>
      <c r="AL982" s="11"/>
      <c r="AM982" s="11"/>
      <c r="AN982" s="11"/>
      <c r="AO982" s="11"/>
      <c r="AP982" s="11"/>
      <c r="AQ982" s="11"/>
      <c r="AR982" s="11"/>
      <c r="AS982" s="11"/>
      <c r="AT982" s="11"/>
      <c r="AU982" s="11"/>
      <c r="AV982" s="11"/>
      <c r="AW982" s="11"/>
      <c r="AX982" s="11"/>
      <c r="AY982" s="11"/>
      <c r="AZ982" s="11"/>
      <c r="BA982" s="11"/>
      <c r="BB982" s="11"/>
      <c r="BC982" s="11"/>
      <c r="BD982" s="11"/>
      <c r="BE982" s="11"/>
      <c r="BF982" s="11"/>
      <c r="BG982" s="11"/>
      <c r="BH982" s="11"/>
      <c r="BI982" s="11"/>
      <c r="BJ982" s="11"/>
      <c r="BK982" s="11"/>
      <c r="BL982" s="11"/>
      <c r="BM982" s="11"/>
      <c r="BN982" s="11"/>
    </row>
    <row r="983" ht="13.5" customHeight="1">
      <c r="A983" s="11"/>
      <c r="B983" s="11"/>
      <c r="C983" s="43"/>
      <c r="D983" s="11"/>
      <c r="E983" s="11"/>
      <c r="F983" s="11"/>
      <c r="G983" s="11"/>
      <c r="H983" s="11"/>
      <c r="I983" s="11"/>
      <c r="J983" s="11"/>
      <c r="K983" s="11"/>
      <c r="L983" s="11"/>
      <c r="M983" s="11"/>
      <c r="N983" s="11"/>
      <c r="O983" s="11"/>
      <c r="P983" s="11"/>
      <c r="Q983" s="32"/>
      <c r="R983" s="32"/>
      <c r="S983" s="11"/>
      <c r="T983" s="11"/>
      <c r="U983" s="32"/>
      <c r="V983" s="11"/>
      <c r="W983" s="11"/>
      <c r="X983" s="11"/>
      <c r="Y983" s="11"/>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c r="BC983" s="11"/>
      <c r="BD983" s="11"/>
      <c r="BE983" s="11"/>
      <c r="BF983" s="11"/>
      <c r="BG983" s="11"/>
      <c r="BH983" s="11"/>
      <c r="BI983" s="11"/>
      <c r="BJ983" s="11"/>
      <c r="BK983" s="11"/>
      <c r="BL983" s="11"/>
      <c r="BM983" s="11"/>
      <c r="BN983" s="11"/>
    </row>
    <row r="984" ht="13.5" customHeight="1">
      <c r="A984" s="11"/>
      <c r="B984" s="11"/>
      <c r="C984" s="43"/>
      <c r="D984" s="11"/>
      <c r="E984" s="11"/>
      <c r="F984" s="11"/>
      <c r="G984" s="11"/>
      <c r="H984" s="11"/>
      <c r="I984" s="11"/>
      <c r="J984" s="11"/>
      <c r="K984" s="11"/>
      <c r="L984" s="11"/>
      <c r="M984" s="11"/>
      <c r="N984" s="11"/>
      <c r="O984" s="11"/>
      <c r="P984" s="11"/>
      <c r="Q984" s="32"/>
      <c r="R984" s="32"/>
      <c r="S984" s="11"/>
      <c r="T984" s="11"/>
      <c r="U984" s="32"/>
      <c r="V984" s="11"/>
      <c r="W984" s="11"/>
      <c r="X984" s="11"/>
      <c r="Y984" s="11"/>
      <c r="Z984" s="11"/>
      <c r="AA984" s="11"/>
      <c r="AB984" s="11"/>
      <c r="AC984" s="11"/>
      <c r="AD984" s="11"/>
      <c r="AE984" s="11"/>
      <c r="AF984" s="11"/>
      <c r="AG984" s="11"/>
      <c r="AH984" s="11"/>
      <c r="AI984" s="11"/>
      <c r="AJ984" s="11"/>
      <c r="AK984" s="11"/>
      <c r="AL984" s="11"/>
      <c r="AM984" s="11"/>
      <c r="AN984" s="11"/>
      <c r="AO984" s="11"/>
      <c r="AP984" s="11"/>
      <c r="AQ984" s="11"/>
      <c r="AR984" s="11"/>
      <c r="AS984" s="11"/>
      <c r="AT984" s="11"/>
      <c r="AU984" s="11"/>
      <c r="AV984" s="11"/>
      <c r="AW984" s="11"/>
      <c r="AX984" s="11"/>
      <c r="AY984" s="11"/>
      <c r="AZ984" s="11"/>
      <c r="BA984" s="11"/>
      <c r="BB984" s="11"/>
      <c r="BC984" s="11"/>
      <c r="BD984" s="11"/>
      <c r="BE984" s="11"/>
      <c r="BF984" s="11"/>
      <c r="BG984" s="11"/>
      <c r="BH984" s="11"/>
      <c r="BI984" s="11"/>
      <c r="BJ984" s="11"/>
      <c r="BK984" s="11"/>
      <c r="BL984" s="11"/>
      <c r="BM984" s="11"/>
      <c r="BN984" s="11"/>
    </row>
    <row r="985" ht="13.5" customHeight="1">
      <c r="A985" s="11"/>
      <c r="B985" s="11"/>
      <c r="C985" s="43"/>
      <c r="D985" s="11"/>
      <c r="E985" s="11"/>
      <c r="F985" s="11"/>
      <c r="G985" s="11"/>
      <c r="H985" s="11"/>
      <c r="I985" s="11"/>
      <c r="J985" s="11"/>
      <c r="K985" s="11"/>
      <c r="L985" s="11"/>
      <c r="M985" s="11"/>
      <c r="N985" s="11"/>
      <c r="O985" s="11"/>
      <c r="P985" s="11"/>
      <c r="Q985" s="32"/>
      <c r="R985" s="32"/>
      <c r="S985" s="11"/>
      <c r="T985" s="11"/>
      <c r="U985" s="32"/>
      <c r="V985" s="11"/>
      <c r="W985" s="11"/>
      <c r="X985" s="11"/>
      <c r="Y985" s="11"/>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c r="BC985" s="11"/>
      <c r="BD985" s="11"/>
      <c r="BE985" s="11"/>
      <c r="BF985" s="11"/>
      <c r="BG985" s="11"/>
      <c r="BH985" s="11"/>
      <c r="BI985" s="11"/>
      <c r="BJ985" s="11"/>
      <c r="BK985" s="11"/>
      <c r="BL985" s="11"/>
      <c r="BM985" s="11"/>
      <c r="BN985" s="11"/>
    </row>
    <row r="986" ht="13.5" customHeight="1">
      <c r="A986" s="11"/>
      <c r="B986" s="11"/>
      <c r="C986" s="43"/>
      <c r="D986" s="11"/>
      <c r="E986" s="11"/>
      <c r="F986" s="11"/>
      <c r="G986" s="11"/>
      <c r="H986" s="11"/>
      <c r="I986" s="11"/>
      <c r="J986" s="11"/>
      <c r="K986" s="11"/>
      <c r="L986" s="11"/>
      <c r="M986" s="11"/>
      <c r="N986" s="11"/>
      <c r="O986" s="11"/>
      <c r="P986" s="11"/>
      <c r="Q986" s="32"/>
      <c r="R986" s="32"/>
      <c r="S986" s="11"/>
      <c r="T986" s="11"/>
      <c r="U986" s="32"/>
      <c r="V986" s="11"/>
      <c r="W986" s="11"/>
      <c r="X986" s="11"/>
      <c r="Y986" s="11"/>
      <c r="Z986" s="11"/>
      <c r="AA986" s="11"/>
      <c r="AB986" s="11"/>
      <c r="AC986" s="11"/>
      <c r="AD986" s="11"/>
      <c r="AE986" s="11"/>
      <c r="AF986" s="11"/>
      <c r="AG986" s="11"/>
      <c r="AH986" s="11"/>
      <c r="AI986" s="11"/>
      <c r="AJ986" s="11"/>
      <c r="AK986" s="11"/>
      <c r="AL986" s="11"/>
      <c r="AM986" s="11"/>
      <c r="AN986" s="11"/>
      <c r="AO986" s="11"/>
      <c r="AP986" s="11"/>
      <c r="AQ986" s="11"/>
      <c r="AR986" s="11"/>
      <c r="AS986" s="11"/>
      <c r="AT986" s="11"/>
      <c r="AU986" s="11"/>
      <c r="AV986" s="11"/>
      <c r="AW986" s="11"/>
      <c r="AX986" s="11"/>
      <c r="AY986" s="11"/>
      <c r="AZ986" s="11"/>
      <c r="BA986" s="11"/>
      <c r="BB986" s="11"/>
      <c r="BC986" s="11"/>
      <c r="BD986" s="11"/>
      <c r="BE986" s="11"/>
      <c r="BF986" s="11"/>
      <c r="BG986" s="11"/>
      <c r="BH986" s="11"/>
      <c r="BI986" s="11"/>
      <c r="BJ986" s="11"/>
      <c r="BK986" s="11"/>
      <c r="BL986" s="11"/>
      <c r="BM986" s="11"/>
      <c r="BN986" s="11"/>
    </row>
    <row r="987" ht="13.5" customHeight="1">
      <c r="A987" s="11"/>
      <c r="B987" s="11"/>
      <c r="C987" s="43"/>
      <c r="D987" s="11"/>
      <c r="E987" s="11"/>
      <c r="F987" s="11"/>
      <c r="G987" s="11"/>
      <c r="H987" s="11"/>
      <c r="I987" s="11"/>
      <c r="J987" s="11"/>
      <c r="K987" s="11"/>
      <c r="L987" s="11"/>
      <c r="M987" s="11"/>
      <c r="N987" s="11"/>
      <c r="O987" s="11"/>
      <c r="P987" s="11"/>
      <c r="Q987" s="32"/>
      <c r="R987" s="32"/>
      <c r="S987" s="11"/>
      <c r="T987" s="11"/>
      <c r="U987" s="32"/>
      <c r="V987" s="11"/>
      <c r="W987" s="11"/>
      <c r="X987" s="11"/>
      <c r="Y987" s="11"/>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c r="BC987" s="11"/>
      <c r="BD987" s="11"/>
      <c r="BE987" s="11"/>
      <c r="BF987" s="11"/>
      <c r="BG987" s="11"/>
      <c r="BH987" s="11"/>
      <c r="BI987" s="11"/>
      <c r="BJ987" s="11"/>
      <c r="BK987" s="11"/>
      <c r="BL987" s="11"/>
      <c r="BM987" s="11"/>
      <c r="BN987" s="11"/>
    </row>
    <row r="988" ht="13.5" customHeight="1">
      <c r="A988" s="11"/>
      <c r="B988" s="11"/>
      <c r="C988" s="43"/>
      <c r="D988" s="11"/>
      <c r="E988" s="11"/>
      <c r="F988" s="11"/>
      <c r="G988" s="11"/>
      <c r="H988" s="11"/>
      <c r="I988" s="11"/>
      <c r="J988" s="11"/>
      <c r="K988" s="11"/>
      <c r="L988" s="11"/>
      <c r="M988" s="11"/>
      <c r="N988" s="11"/>
      <c r="O988" s="11"/>
      <c r="P988" s="11"/>
      <c r="Q988" s="32"/>
      <c r="R988" s="32"/>
      <c r="S988" s="11"/>
      <c r="T988" s="11"/>
      <c r="U988" s="32"/>
      <c r="V988" s="11"/>
      <c r="W988" s="11"/>
      <c r="X988" s="11"/>
      <c r="Y988" s="11"/>
      <c r="Z988" s="11"/>
      <c r="AA988" s="11"/>
      <c r="AB988" s="11"/>
      <c r="AC988" s="11"/>
      <c r="AD988" s="11"/>
      <c r="AE988" s="11"/>
      <c r="AF988" s="11"/>
      <c r="AG988" s="11"/>
      <c r="AH988" s="11"/>
      <c r="AI988" s="11"/>
      <c r="AJ988" s="11"/>
      <c r="AK988" s="11"/>
      <c r="AL988" s="11"/>
      <c r="AM988" s="11"/>
      <c r="AN988" s="11"/>
      <c r="AO988" s="11"/>
      <c r="AP988" s="11"/>
      <c r="AQ988" s="11"/>
      <c r="AR988" s="11"/>
      <c r="AS988" s="11"/>
      <c r="AT988" s="11"/>
      <c r="AU988" s="11"/>
      <c r="AV988" s="11"/>
      <c r="AW988" s="11"/>
      <c r="AX988" s="11"/>
      <c r="AY988" s="11"/>
      <c r="AZ988" s="11"/>
      <c r="BA988" s="11"/>
      <c r="BB988" s="11"/>
      <c r="BC988" s="11"/>
      <c r="BD988" s="11"/>
      <c r="BE988" s="11"/>
      <c r="BF988" s="11"/>
      <c r="BG988" s="11"/>
      <c r="BH988" s="11"/>
      <c r="BI988" s="11"/>
      <c r="BJ988" s="11"/>
      <c r="BK988" s="11"/>
      <c r="BL988" s="11"/>
      <c r="BM988" s="11"/>
      <c r="BN988" s="11"/>
    </row>
    <row r="989" ht="13.5" customHeight="1">
      <c r="A989" s="11"/>
      <c r="B989" s="11"/>
      <c r="C989" s="43"/>
      <c r="D989" s="11"/>
      <c r="E989" s="11"/>
      <c r="F989" s="11"/>
      <c r="G989" s="11"/>
      <c r="H989" s="11"/>
      <c r="I989" s="11"/>
      <c r="J989" s="11"/>
      <c r="K989" s="11"/>
      <c r="L989" s="11"/>
      <c r="M989" s="11"/>
      <c r="N989" s="11"/>
      <c r="O989" s="11"/>
      <c r="P989" s="11"/>
      <c r="Q989" s="32"/>
      <c r="R989" s="32"/>
      <c r="S989" s="11"/>
      <c r="T989" s="11"/>
      <c r="U989" s="32"/>
      <c r="V989" s="11"/>
      <c r="W989" s="11"/>
      <c r="X989" s="11"/>
      <c r="Y989" s="11"/>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c r="BC989" s="11"/>
      <c r="BD989" s="11"/>
      <c r="BE989" s="11"/>
      <c r="BF989" s="11"/>
      <c r="BG989" s="11"/>
      <c r="BH989" s="11"/>
      <c r="BI989" s="11"/>
      <c r="BJ989" s="11"/>
      <c r="BK989" s="11"/>
      <c r="BL989" s="11"/>
      <c r="BM989" s="11"/>
      <c r="BN989" s="11"/>
    </row>
    <row r="990" ht="13.5" customHeight="1">
      <c r="A990" s="11"/>
      <c r="B990" s="11"/>
      <c r="C990" s="43"/>
      <c r="D990" s="11"/>
      <c r="E990" s="11"/>
      <c r="F990" s="11"/>
      <c r="G990" s="11"/>
      <c r="H990" s="11"/>
      <c r="I990" s="11"/>
      <c r="J990" s="11"/>
      <c r="K990" s="11"/>
      <c r="L990" s="11"/>
      <c r="M990" s="11"/>
      <c r="N990" s="11"/>
      <c r="O990" s="11"/>
      <c r="P990" s="11"/>
      <c r="Q990" s="32"/>
      <c r="R990" s="32"/>
      <c r="S990" s="11"/>
      <c r="T990" s="11"/>
      <c r="U990" s="32"/>
      <c r="V990" s="11"/>
      <c r="W990" s="11"/>
      <c r="X990" s="11"/>
      <c r="Y990" s="11"/>
      <c r="Z990" s="11"/>
      <c r="AA990" s="11"/>
      <c r="AB990" s="11"/>
      <c r="AC990" s="11"/>
      <c r="AD990" s="11"/>
      <c r="AE990" s="11"/>
      <c r="AF990" s="11"/>
      <c r="AG990" s="11"/>
      <c r="AH990" s="11"/>
      <c r="AI990" s="11"/>
      <c r="AJ990" s="11"/>
      <c r="AK990" s="11"/>
      <c r="AL990" s="11"/>
      <c r="AM990" s="11"/>
      <c r="AN990" s="11"/>
      <c r="AO990" s="11"/>
      <c r="AP990" s="11"/>
      <c r="AQ990" s="11"/>
      <c r="AR990" s="11"/>
      <c r="AS990" s="11"/>
      <c r="AT990" s="11"/>
      <c r="AU990" s="11"/>
      <c r="AV990" s="11"/>
      <c r="AW990" s="11"/>
      <c r="AX990" s="11"/>
      <c r="AY990" s="11"/>
      <c r="AZ990" s="11"/>
      <c r="BA990" s="11"/>
      <c r="BB990" s="11"/>
      <c r="BC990" s="11"/>
      <c r="BD990" s="11"/>
      <c r="BE990" s="11"/>
      <c r="BF990" s="11"/>
      <c r="BG990" s="11"/>
      <c r="BH990" s="11"/>
      <c r="BI990" s="11"/>
      <c r="BJ990" s="11"/>
      <c r="BK990" s="11"/>
      <c r="BL990" s="11"/>
      <c r="BM990" s="11"/>
      <c r="BN990" s="11"/>
    </row>
    <row r="991" ht="13.5" customHeight="1">
      <c r="A991" s="11"/>
      <c r="B991" s="11"/>
      <c r="C991" s="43"/>
      <c r="D991" s="11"/>
      <c r="E991" s="11"/>
      <c r="F991" s="11"/>
      <c r="G991" s="11"/>
      <c r="H991" s="11"/>
      <c r="I991" s="11"/>
      <c r="J991" s="11"/>
      <c r="K991" s="11"/>
      <c r="L991" s="11"/>
      <c r="M991" s="11"/>
      <c r="N991" s="11"/>
      <c r="O991" s="11"/>
      <c r="P991" s="11"/>
      <c r="Q991" s="32"/>
      <c r="R991" s="32"/>
      <c r="S991" s="11"/>
      <c r="T991" s="11"/>
      <c r="U991" s="32"/>
      <c r="V991" s="11"/>
      <c r="W991" s="11"/>
      <c r="X991" s="11"/>
      <c r="Y991" s="11"/>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c r="BC991" s="11"/>
      <c r="BD991" s="11"/>
      <c r="BE991" s="11"/>
      <c r="BF991" s="11"/>
      <c r="BG991" s="11"/>
      <c r="BH991" s="11"/>
      <c r="BI991" s="11"/>
      <c r="BJ991" s="11"/>
      <c r="BK991" s="11"/>
      <c r="BL991" s="11"/>
      <c r="BM991" s="11"/>
      <c r="BN991" s="11"/>
    </row>
    <row r="992" ht="13.5" customHeight="1">
      <c r="A992" s="11"/>
      <c r="B992" s="11"/>
      <c r="C992" s="43"/>
      <c r="D992" s="11"/>
      <c r="E992" s="11"/>
      <c r="F992" s="11"/>
      <c r="G992" s="11"/>
      <c r="H992" s="11"/>
      <c r="I992" s="11"/>
      <c r="J992" s="11"/>
      <c r="K992" s="11"/>
      <c r="L992" s="11"/>
      <c r="M992" s="11"/>
      <c r="N992" s="11"/>
      <c r="O992" s="11"/>
      <c r="P992" s="11"/>
      <c r="Q992" s="32"/>
      <c r="R992" s="32"/>
      <c r="S992" s="11"/>
      <c r="T992" s="11"/>
      <c r="U992" s="32"/>
      <c r="V992" s="11"/>
      <c r="W992" s="11"/>
      <c r="X992" s="11"/>
      <c r="Y992" s="11"/>
      <c r="Z992" s="11"/>
      <c r="AA992" s="11"/>
      <c r="AB992" s="11"/>
      <c r="AC992" s="11"/>
      <c r="AD992" s="11"/>
      <c r="AE992" s="11"/>
      <c r="AF992" s="11"/>
      <c r="AG992" s="11"/>
      <c r="AH992" s="11"/>
      <c r="AI992" s="11"/>
      <c r="AJ992" s="11"/>
      <c r="AK992" s="11"/>
      <c r="AL992" s="11"/>
      <c r="AM992" s="11"/>
      <c r="AN992" s="11"/>
      <c r="AO992" s="11"/>
      <c r="AP992" s="11"/>
      <c r="AQ992" s="11"/>
      <c r="AR992" s="11"/>
      <c r="AS992" s="11"/>
      <c r="AT992" s="11"/>
      <c r="AU992" s="11"/>
      <c r="AV992" s="11"/>
      <c r="AW992" s="11"/>
      <c r="AX992" s="11"/>
      <c r="AY992" s="11"/>
      <c r="AZ992" s="11"/>
      <c r="BA992" s="11"/>
      <c r="BB992" s="11"/>
      <c r="BC992" s="11"/>
      <c r="BD992" s="11"/>
      <c r="BE992" s="11"/>
      <c r="BF992" s="11"/>
      <c r="BG992" s="11"/>
      <c r="BH992" s="11"/>
      <c r="BI992" s="11"/>
      <c r="BJ992" s="11"/>
      <c r="BK992" s="11"/>
      <c r="BL992" s="11"/>
      <c r="BM992" s="11"/>
      <c r="BN992" s="11"/>
    </row>
    <row r="993" ht="13.5" customHeight="1">
      <c r="A993" s="11"/>
      <c r="B993" s="11"/>
      <c r="C993" s="43"/>
      <c r="D993" s="11"/>
      <c r="E993" s="11"/>
      <c r="F993" s="11"/>
      <c r="G993" s="11"/>
      <c r="H993" s="11"/>
      <c r="I993" s="11"/>
      <c r="J993" s="11"/>
      <c r="K993" s="11"/>
      <c r="L993" s="11"/>
      <c r="M993" s="11"/>
      <c r="N993" s="11"/>
      <c r="O993" s="11"/>
      <c r="P993" s="11"/>
      <c r="Q993" s="32"/>
      <c r="R993" s="32"/>
      <c r="S993" s="11"/>
      <c r="T993" s="11"/>
      <c r="U993" s="32"/>
      <c r="V993" s="11"/>
      <c r="W993" s="11"/>
      <c r="X993" s="11"/>
      <c r="Y993" s="11"/>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c r="BC993" s="11"/>
      <c r="BD993" s="11"/>
      <c r="BE993" s="11"/>
      <c r="BF993" s="11"/>
      <c r="BG993" s="11"/>
      <c r="BH993" s="11"/>
      <c r="BI993" s="11"/>
      <c r="BJ993" s="11"/>
      <c r="BK993" s="11"/>
      <c r="BL993" s="11"/>
      <c r="BM993" s="11"/>
      <c r="BN993" s="11"/>
    </row>
    <row r="994" ht="13.5" customHeight="1">
      <c r="A994" s="11"/>
      <c r="B994" s="11"/>
      <c r="C994" s="43"/>
      <c r="D994" s="11"/>
      <c r="E994" s="11"/>
      <c r="F994" s="11"/>
      <c r="G994" s="11"/>
      <c r="H994" s="11"/>
      <c r="I994" s="11"/>
      <c r="J994" s="11"/>
      <c r="K994" s="11"/>
      <c r="L994" s="11"/>
      <c r="M994" s="11"/>
      <c r="N994" s="11"/>
      <c r="O994" s="11"/>
      <c r="P994" s="11"/>
      <c r="Q994" s="32"/>
      <c r="R994" s="32"/>
      <c r="S994" s="11"/>
      <c r="T994" s="11"/>
      <c r="U994" s="32"/>
      <c r="V994" s="11"/>
      <c r="W994" s="11"/>
      <c r="X994" s="11"/>
      <c r="Y994" s="11"/>
      <c r="Z994" s="11"/>
      <c r="AA994" s="11"/>
      <c r="AB994" s="11"/>
      <c r="AC994" s="11"/>
      <c r="AD994" s="11"/>
      <c r="AE994" s="11"/>
      <c r="AF994" s="11"/>
      <c r="AG994" s="11"/>
      <c r="AH994" s="11"/>
      <c r="AI994" s="11"/>
      <c r="AJ994" s="11"/>
      <c r="AK994" s="11"/>
      <c r="AL994" s="11"/>
      <c r="AM994" s="11"/>
      <c r="AN994" s="11"/>
      <c r="AO994" s="11"/>
      <c r="AP994" s="11"/>
      <c r="AQ994" s="11"/>
      <c r="AR994" s="11"/>
      <c r="AS994" s="11"/>
      <c r="AT994" s="11"/>
      <c r="AU994" s="11"/>
      <c r="AV994" s="11"/>
      <c r="AW994" s="11"/>
      <c r="AX994" s="11"/>
      <c r="AY994" s="11"/>
      <c r="AZ994" s="11"/>
      <c r="BA994" s="11"/>
      <c r="BB994" s="11"/>
      <c r="BC994" s="11"/>
      <c r="BD994" s="11"/>
      <c r="BE994" s="11"/>
      <c r="BF994" s="11"/>
      <c r="BG994" s="11"/>
      <c r="BH994" s="11"/>
      <c r="BI994" s="11"/>
      <c r="BJ994" s="11"/>
      <c r="BK994" s="11"/>
      <c r="BL994" s="11"/>
      <c r="BM994" s="11"/>
      <c r="BN994" s="11"/>
    </row>
    <row r="995" ht="13.5" customHeight="1">
      <c r="A995" s="11"/>
      <c r="B995" s="11"/>
      <c r="C995" s="43"/>
      <c r="D995" s="11"/>
      <c r="E995" s="11"/>
      <c r="F995" s="11"/>
      <c r="G995" s="11"/>
      <c r="H995" s="11"/>
      <c r="I995" s="11"/>
      <c r="J995" s="11"/>
      <c r="K995" s="11"/>
      <c r="L995" s="11"/>
      <c r="M995" s="11"/>
      <c r="N995" s="11"/>
      <c r="O995" s="11"/>
      <c r="P995" s="11"/>
      <c r="Q995" s="32"/>
      <c r="R995" s="32"/>
      <c r="S995" s="11"/>
      <c r="T995" s="11"/>
      <c r="U995" s="32"/>
      <c r="V995" s="11"/>
      <c r="W995" s="11"/>
      <c r="X995" s="11"/>
      <c r="Y995" s="11"/>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c r="BC995" s="11"/>
      <c r="BD995" s="11"/>
      <c r="BE995" s="11"/>
      <c r="BF995" s="11"/>
      <c r="BG995" s="11"/>
      <c r="BH995" s="11"/>
      <c r="BI995" s="11"/>
      <c r="BJ995" s="11"/>
      <c r="BK995" s="11"/>
      <c r="BL995" s="11"/>
      <c r="BM995" s="11"/>
      <c r="BN995" s="11"/>
    </row>
    <row r="996" ht="13.5" customHeight="1">
      <c r="A996" s="11"/>
      <c r="B996" s="11"/>
      <c r="C996" s="43"/>
      <c r="D996" s="11"/>
      <c r="E996" s="11"/>
      <c r="F996" s="11"/>
      <c r="G996" s="11"/>
      <c r="H996" s="11"/>
      <c r="I996" s="11"/>
      <c r="J996" s="11"/>
      <c r="K996" s="11"/>
      <c r="L996" s="11"/>
      <c r="M996" s="11"/>
      <c r="N996" s="11"/>
      <c r="O996" s="11"/>
      <c r="P996" s="11"/>
      <c r="Q996" s="32"/>
      <c r="R996" s="32"/>
      <c r="S996" s="11"/>
      <c r="T996" s="11"/>
      <c r="U996" s="32"/>
      <c r="V996" s="11"/>
      <c r="W996" s="11"/>
      <c r="X996" s="11"/>
      <c r="Y996" s="11"/>
      <c r="Z996" s="11"/>
      <c r="AA996" s="11"/>
      <c r="AB996" s="11"/>
      <c r="AC996" s="11"/>
      <c r="AD996" s="11"/>
      <c r="AE996" s="11"/>
      <c r="AF996" s="11"/>
      <c r="AG996" s="11"/>
      <c r="AH996" s="11"/>
      <c r="AI996" s="11"/>
      <c r="AJ996" s="11"/>
      <c r="AK996" s="11"/>
      <c r="AL996" s="11"/>
      <c r="AM996" s="11"/>
      <c r="AN996" s="11"/>
      <c r="AO996" s="11"/>
      <c r="AP996" s="11"/>
      <c r="AQ996" s="11"/>
      <c r="AR996" s="11"/>
      <c r="AS996" s="11"/>
      <c r="AT996" s="11"/>
      <c r="AU996" s="11"/>
      <c r="AV996" s="11"/>
      <c r="AW996" s="11"/>
      <c r="AX996" s="11"/>
      <c r="AY996" s="11"/>
      <c r="AZ996" s="11"/>
      <c r="BA996" s="11"/>
      <c r="BB996" s="11"/>
      <c r="BC996" s="11"/>
      <c r="BD996" s="11"/>
      <c r="BE996" s="11"/>
      <c r="BF996" s="11"/>
      <c r="BG996" s="11"/>
      <c r="BH996" s="11"/>
      <c r="BI996" s="11"/>
      <c r="BJ996" s="11"/>
      <c r="BK996" s="11"/>
      <c r="BL996" s="11"/>
      <c r="BM996" s="11"/>
      <c r="BN996" s="11"/>
    </row>
    <row r="997" ht="13.5" customHeight="1">
      <c r="A997" s="11"/>
      <c r="B997" s="11"/>
      <c r="C997" s="43"/>
      <c r="D997" s="11"/>
      <c r="E997" s="11"/>
      <c r="F997" s="11"/>
      <c r="G997" s="11"/>
      <c r="H997" s="11"/>
      <c r="I997" s="11"/>
      <c r="J997" s="11"/>
      <c r="K997" s="11"/>
      <c r="L997" s="11"/>
      <c r="M997" s="11"/>
      <c r="N997" s="11"/>
      <c r="O997" s="11"/>
      <c r="P997" s="11"/>
      <c r="Q997" s="32"/>
      <c r="R997" s="32"/>
      <c r="S997" s="11"/>
      <c r="T997" s="11"/>
      <c r="U997" s="32"/>
      <c r="V997" s="11"/>
      <c r="W997" s="11"/>
      <c r="X997" s="11"/>
      <c r="Y997" s="11"/>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c r="BC997" s="11"/>
      <c r="BD997" s="11"/>
      <c r="BE997" s="11"/>
      <c r="BF997" s="11"/>
      <c r="BG997" s="11"/>
      <c r="BH997" s="11"/>
      <c r="BI997" s="11"/>
      <c r="BJ997" s="11"/>
      <c r="BK997" s="11"/>
      <c r="BL997" s="11"/>
      <c r="BM997" s="11"/>
      <c r="BN997" s="11"/>
    </row>
    <row r="998" ht="13.5" customHeight="1">
      <c r="A998" s="11"/>
      <c r="B998" s="11"/>
      <c r="C998" s="43"/>
      <c r="D998" s="11"/>
      <c r="E998" s="11"/>
      <c r="F998" s="11"/>
      <c r="G998" s="11"/>
      <c r="H998" s="11"/>
      <c r="I998" s="11"/>
      <c r="J998" s="11"/>
      <c r="K998" s="11"/>
      <c r="L998" s="11"/>
      <c r="M998" s="11"/>
      <c r="N998" s="11"/>
      <c r="O998" s="11"/>
      <c r="P998" s="11"/>
      <c r="Q998" s="32"/>
      <c r="R998" s="32"/>
      <c r="S998" s="11"/>
      <c r="T998" s="11"/>
      <c r="U998" s="32"/>
      <c r="V998" s="11"/>
      <c r="W998" s="11"/>
      <c r="X998" s="11"/>
      <c r="Y998" s="11"/>
      <c r="Z998" s="11"/>
      <c r="AA998" s="11"/>
      <c r="AB998" s="11"/>
      <c r="AC998" s="11"/>
      <c r="AD998" s="11"/>
      <c r="AE998" s="11"/>
      <c r="AF998" s="11"/>
      <c r="AG998" s="11"/>
      <c r="AH998" s="11"/>
      <c r="AI998" s="11"/>
      <c r="AJ998" s="11"/>
      <c r="AK998" s="11"/>
      <c r="AL998" s="11"/>
      <c r="AM998" s="11"/>
      <c r="AN998" s="11"/>
      <c r="AO998" s="11"/>
      <c r="AP998" s="11"/>
      <c r="AQ998" s="11"/>
      <c r="AR998" s="11"/>
      <c r="AS998" s="11"/>
      <c r="AT998" s="11"/>
      <c r="AU998" s="11"/>
      <c r="AV998" s="11"/>
      <c r="AW998" s="11"/>
      <c r="AX998" s="11"/>
      <c r="AY998" s="11"/>
      <c r="AZ998" s="11"/>
      <c r="BA998" s="11"/>
      <c r="BB998" s="11"/>
      <c r="BC998" s="11"/>
      <c r="BD998" s="11"/>
      <c r="BE998" s="11"/>
      <c r="BF998" s="11"/>
      <c r="BG998" s="11"/>
      <c r="BH998" s="11"/>
      <c r="BI998" s="11"/>
      <c r="BJ998" s="11"/>
      <c r="BK998" s="11"/>
      <c r="BL998" s="11"/>
      <c r="BM998" s="11"/>
      <c r="BN998" s="11"/>
    </row>
    <row r="999" ht="13.5" customHeight="1">
      <c r="A999" s="11"/>
      <c r="B999" s="11"/>
      <c r="C999" s="43"/>
      <c r="D999" s="11"/>
      <c r="E999" s="11"/>
      <c r="F999" s="11"/>
      <c r="G999" s="11"/>
      <c r="H999" s="11"/>
      <c r="I999" s="11"/>
      <c r="J999" s="11"/>
      <c r="K999" s="11"/>
      <c r="L999" s="11"/>
      <c r="M999" s="11"/>
      <c r="N999" s="11"/>
      <c r="O999" s="11"/>
      <c r="P999" s="11"/>
      <c r="Q999" s="32"/>
      <c r="R999" s="32"/>
      <c r="S999" s="11"/>
      <c r="T999" s="11"/>
      <c r="U999" s="32"/>
      <c r="V999" s="11"/>
      <c r="W999" s="11"/>
      <c r="X999" s="11"/>
      <c r="Y999" s="11"/>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c r="BC999" s="11"/>
      <c r="BD999" s="11"/>
      <c r="BE999" s="11"/>
      <c r="BF999" s="11"/>
      <c r="BG999" s="11"/>
      <c r="BH999" s="11"/>
      <c r="BI999" s="11"/>
      <c r="BJ999" s="11"/>
      <c r="BK999" s="11"/>
      <c r="BL999" s="11"/>
      <c r="BM999" s="11"/>
      <c r="BN999" s="11"/>
    </row>
    <row r="1000" ht="13.5" customHeight="1">
      <c r="A1000" s="11"/>
      <c r="B1000" s="11"/>
      <c r="C1000" s="43"/>
      <c r="D1000" s="11"/>
      <c r="E1000" s="11"/>
      <c r="F1000" s="11"/>
      <c r="G1000" s="11"/>
      <c r="H1000" s="11"/>
      <c r="I1000" s="11"/>
      <c r="J1000" s="11"/>
      <c r="K1000" s="11"/>
      <c r="L1000" s="11"/>
      <c r="M1000" s="11"/>
      <c r="N1000" s="11"/>
      <c r="O1000" s="11"/>
      <c r="P1000" s="11"/>
      <c r="Q1000" s="32"/>
      <c r="R1000" s="32"/>
      <c r="S1000" s="11"/>
      <c r="T1000" s="11"/>
      <c r="U1000" s="32"/>
      <c r="V1000" s="11"/>
      <c r="W1000" s="11"/>
      <c r="X1000" s="11"/>
      <c r="Y1000" s="11"/>
      <c r="Z1000" s="11"/>
      <c r="AA1000" s="11"/>
      <c r="AB1000" s="11"/>
      <c r="AC1000" s="11"/>
      <c r="AD1000" s="11"/>
      <c r="AE1000" s="11"/>
      <c r="AF1000" s="11"/>
      <c r="AG1000" s="11"/>
      <c r="AH1000" s="11"/>
      <c r="AI1000" s="11"/>
      <c r="AJ1000" s="11"/>
      <c r="AK1000" s="11"/>
      <c r="AL1000" s="11"/>
      <c r="AM1000" s="11"/>
      <c r="AN1000" s="11"/>
      <c r="AO1000" s="11"/>
      <c r="AP1000" s="11"/>
      <c r="AQ1000" s="11"/>
      <c r="AR1000" s="11"/>
      <c r="AS1000" s="11"/>
      <c r="AT1000" s="11"/>
      <c r="AU1000" s="11"/>
      <c r="AV1000" s="11"/>
      <c r="AW1000" s="11"/>
      <c r="AX1000" s="11"/>
      <c r="AY1000" s="11"/>
      <c r="AZ1000" s="11"/>
      <c r="BA1000" s="11"/>
      <c r="BB1000" s="11"/>
      <c r="BC1000" s="11"/>
      <c r="BD1000" s="11"/>
      <c r="BE1000" s="11"/>
      <c r="BF1000" s="11"/>
      <c r="BG1000" s="11"/>
      <c r="BH1000" s="11"/>
      <c r="BI1000" s="11"/>
      <c r="BJ1000" s="11"/>
      <c r="BK1000" s="11"/>
      <c r="BL1000" s="11"/>
      <c r="BM1000" s="11"/>
      <c r="BN1000" s="11"/>
    </row>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9.5"/>
    <col customWidth="1" min="2" max="2" width="112.38"/>
    <col customWidth="1" min="3" max="3" width="19.63"/>
    <col customWidth="1" min="4" max="7" width="15.13"/>
    <col customWidth="1" min="8" max="8" width="17.0"/>
    <col customWidth="1" min="9" max="14" width="15.13"/>
    <col customWidth="1" min="15" max="15" width="15.88"/>
    <col customWidth="1" min="16" max="33" width="15.13"/>
    <col customWidth="1" min="34" max="34" width="19.5"/>
    <col customWidth="1" min="35" max="51" width="15.13"/>
    <col customWidth="1" min="52" max="52" width="20.5"/>
    <col customWidth="1" min="53" max="53" width="19.5"/>
    <col customWidth="1" min="54" max="66" width="15.13"/>
  </cols>
  <sheetData>
    <row r="1" ht="13.5" customHeight="1">
      <c r="A1" s="147" t="s">
        <v>0</v>
      </c>
      <c r="B1" s="147" t="s">
        <v>0</v>
      </c>
      <c r="C1" s="148" t="s">
        <v>532</v>
      </c>
      <c r="D1" s="147">
        <v>1.0</v>
      </c>
      <c r="E1" s="147">
        <v>2.0</v>
      </c>
      <c r="F1" s="147">
        <v>4.0</v>
      </c>
      <c r="G1" s="147">
        <v>6.0</v>
      </c>
      <c r="H1" s="147">
        <v>8.0</v>
      </c>
      <c r="I1" s="147">
        <v>10.0</v>
      </c>
      <c r="J1" s="147">
        <v>11.0</v>
      </c>
      <c r="K1" s="147">
        <v>12.0</v>
      </c>
      <c r="L1" s="147">
        <v>14.0</v>
      </c>
      <c r="M1" s="147">
        <v>15.0</v>
      </c>
      <c r="N1" s="147">
        <v>17.0</v>
      </c>
      <c r="O1" s="147">
        <v>19.0</v>
      </c>
      <c r="P1" s="147">
        <v>20.0</v>
      </c>
      <c r="Q1" s="147">
        <v>22.0</v>
      </c>
      <c r="R1" s="147">
        <v>24.0</v>
      </c>
      <c r="S1" s="147">
        <v>25.0</v>
      </c>
      <c r="T1" s="147">
        <v>26.0</v>
      </c>
      <c r="U1" s="147">
        <v>27.0</v>
      </c>
      <c r="V1" s="147">
        <v>30.0</v>
      </c>
      <c r="W1" s="147">
        <v>31.0</v>
      </c>
      <c r="X1" s="147">
        <v>33.0</v>
      </c>
      <c r="Y1" s="147">
        <v>34.0</v>
      </c>
      <c r="Z1" s="147">
        <v>35.0</v>
      </c>
      <c r="AA1" s="147">
        <v>36.0</v>
      </c>
      <c r="AB1" s="147">
        <v>37.0</v>
      </c>
      <c r="AC1" s="147">
        <v>38.0</v>
      </c>
      <c r="AD1" s="147">
        <v>40.0</v>
      </c>
      <c r="AE1" s="147">
        <v>42.0</v>
      </c>
      <c r="AF1" s="147">
        <v>44.0</v>
      </c>
      <c r="AG1" s="147">
        <v>45.0</v>
      </c>
      <c r="AH1" s="147">
        <v>46.0</v>
      </c>
      <c r="AI1" s="147">
        <v>48.0</v>
      </c>
      <c r="AJ1" s="147">
        <v>49.0</v>
      </c>
      <c r="AK1" s="147">
        <v>51.0</v>
      </c>
      <c r="AL1" s="147">
        <v>52.0</v>
      </c>
      <c r="AM1" s="147">
        <v>54.0</v>
      </c>
      <c r="AN1" s="147">
        <v>56.0</v>
      </c>
      <c r="AO1" s="147">
        <v>58.0</v>
      </c>
      <c r="AP1" s="147">
        <v>60.0</v>
      </c>
      <c r="AQ1" s="147">
        <v>62.0</v>
      </c>
      <c r="AR1" s="147">
        <v>64.0</v>
      </c>
      <c r="AS1" s="147">
        <v>66.0</v>
      </c>
      <c r="AT1" s="147">
        <v>67.0</v>
      </c>
      <c r="AU1" s="147">
        <v>68.0</v>
      </c>
      <c r="AV1" s="147">
        <v>70.0</v>
      </c>
      <c r="AW1" s="147">
        <v>72.0</v>
      </c>
      <c r="AX1" s="147">
        <v>74.0</v>
      </c>
      <c r="AY1" s="147">
        <v>75.0</v>
      </c>
      <c r="AZ1" s="147">
        <v>77.0</v>
      </c>
      <c r="BA1" s="147">
        <v>79.0</v>
      </c>
      <c r="BB1" s="147">
        <v>80.0</v>
      </c>
      <c r="BC1" s="147">
        <v>82.0</v>
      </c>
      <c r="BD1" s="147">
        <v>83.0</v>
      </c>
      <c r="BE1" s="147">
        <v>84.0</v>
      </c>
      <c r="BF1" s="147">
        <v>86.0</v>
      </c>
      <c r="BG1" s="147">
        <v>87.0</v>
      </c>
      <c r="BH1" s="147">
        <v>89.0</v>
      </c>
      <c r="BI1" s="147">
        <v>91.0</v>
      </c>
      <c r="BJ1" s="147">
        <v>92.0</v>
      </c>
      <c r="BK1" s="147">
        <v>93.0</v>
      </c>
      <c r="BL1" s="147">
        <v>94.0</v>
      </c>
      <c r="BM1" s="147">
        <v>95.0</v>
      </c>
      <c r="BN1" s="147">
        <v>96.0</v>
      </c>
    </row>
    <row r="2" ht="13.5" customHeight="1">
      <c r="A2" s="147" t="s">
        <v>2</v>
      </c>
      <c r="B2" s="147" t="s">
        <v>2</v>
      </c>
      <c r="C2" s="148"/>
      <c r="D2" s="130" t="s">
        <v>3</v>
      </c>
      <c r="E2" s="130" t="s">
        <v>4</v>
      </c>
      <c r="F2" s="130" t="s">
        <v>5</v>
      </c>
      <c r="G2" s="130" t="s">
        <v>6</v>
      </c>
      <c r="H2" s="130" t="s">
        <v>7</v>
      </c>
      <c r="I2" s="130" t="s">
        <v>8</v>
      </c>
      <c r="J2" s="130" t="s">
        <v>9</v>
      </c>
      <c r="K2" s="130" t="s">
        <v>10</v>
      </c>
      <c r="L2" s="130" t="s">
        <v>11</v>
      </c>
      <c r="M2" s="130" t="s">
        <v>12</v>
      </c>
      <c r="N2" s="130" t="s">
        <v>13</v>
      </c>
      <c r="O2" s="130" t="s">
        <v>14</v>
      </c>
      <c r="P2" s="130" t="s">
        <v>15</v>
      </c>
      <c r="Q2" s="130" t="s">
        <v>16</v>
      </c>
      <c r="R2" s="147" t="s">
        <v>17</v>
      </c>
      <c r="S2" s="130" t="s">
        <v>18</v>
      </c>
      <c r="T2" s="130" t="s">
        <v>19</v>
      </c>
      <c r="U2" s="130" t="s">
        <v>20</v>
      </c>
      <c r="V2" s="130" t="s">
        <v>21</v>
      </c>
      <c r="W2" s="130" t="s">
        <v>22</v>
      </c>
      <c r="X2" s="130" t="s">
        <v>23</v>
      </c>
      <c r="Y2" s="130" t="s">
        <v>24</v>
      </c>
      <c r="Z2" s="130" t="s">
        <v>25</v>
      </c>
      <c r="AA2" s="130" t="s">
        <v>26</v>
      </c>
      <c r="AB2" s="130" t="s">
        <v>27</v>
      </c>
      <c r="AC2" s="130" t="s">
        <v>28</v>
      </c>
      <c r="AD2" s="130" t="s">
        <v>29</v>
      </c>
      <c r="AE2" s="130" t="s">
        <v>30</v>
      </c>
      <c r="AF2" s="130" t="s">
        <v>31</v>
      </c>
      <c r="AG2" s="130" t="s">
        <v>32</v>
      </c>
      <c r="AH2" s="130" t="s">
        <v>33</v>
      </c>
      <c r="AI2" s="130" t="s">
        <v>34</v>
      </c>
      <c r="AJ2" s="130" t="s">
        <v>35</v>
      </c>
      <c r="AK2" s="130" t="s">
        <v>36</v>
      </c>
      <c r="AL2" s="130" t="s">
        <v>37</v>
      </c>
      <c r="AM2" s="130" t="s">
        <v>38</v>
      </c>
      <c r="AN2" s="130" t="s">
        <v>39</v>
      </c>
      <c r="AO2" s="130" t="s">
        <v>40</v>
      </c>
      <c r="AP2" s="130" t="s">
        <v>41</v>
      </c>
      <c r="AQ2" s="130" t="s">
        <v>42</v>
      </c>
      <c r="AR2" s="130" t="s">
        <v>43</v>
      </c>
      <c r="AS2" s="130" t="s">
        <v>44</v>
      </c>
      <c r="AT2" s="130" t="s">
        <v>45</v>
      </c>
      <c r="AU2" s="130" t="s">
        <v>46</v>
      </c>
      <c r="AV2" s="130" t="s">
        <v>47</v>
      </c>
      <c r="AW2" s="130" t="s">
        <v>48</v>
      </c>
      <c r="AX2" s="130" t="s">
        <v>49</v>
      </c>
      <c r="AY2" s="130" t="s">
        <v>50</v>
      </c>
      <c r="AZ2" s="130" t="s">
        <v>51</v>
      </c>
      <c r="BA2" s="130" t="s">
        <v>52</v>
      </c>
      <c r="BB2" s="130" t="s">
        <v>53</v>
      </c>
      <c r="BC2" s="130" t="s">
        <v>54</v>
      </c>
      <c r="BD2" s="130" t="s">
        <v>55</v>
      </c>
      <c r="BE2" s="130" t="s">
        <v>56</v>
      </c>
      <c r="BF2" s="130" t="s">
        <v>57</v>
      </c>
      <c r="BG2" s="147" t="s">
        <v>58</v>
      </c>
      <c r="BH2" s="147" t="s">
        <v>59</v>
      </c>
      <c r="BI2" s="130" t="s">
        <v>60</v>
      </c>
      <c r="BJ2" s="130" t="s">
        <v>61</v>
      </c>
      <c r="BK2" s="130" t="s">
        <v>62</v>
      </c>
      <c r="BL2" s="130" t="s">
        <v>63</v>
      </c>
      <c r="BM2" s="130" t="s">
        <v>64</v>
      </c>
      <c r="BN2" s="130" t="s">
        <v>65</v>
      </c>
    </row>
    <row r="3" ht="13.5" customHeight="1">
      <c r="A3" s="149" t="s">
        <v>465</v>
      </c>
      <c r="B3" s="149" t="s">
        <v>497</v>
      </c>
      <c r="C3" s="150" t="s">
        <v>533</v>
      </c>
      <c r="D3" s="151">
        <v>43.69869613647461</v>
      </c>
      <c r="E3" s="151">
        <v>44.74134826660156</v>
      </c>
      <c r="F3" s="151">
        <v>46.43421936035156</v>
      </c>
      <c r="G3" s="151">
        <v>45.16868591308594</v>
      </c>
      <c r="H3" s="151">
        <v>47.30126953125</v>
      </c>
      <c r="I3" s="151">
        <v>45.289119720458984</v>
      </c>
      <c r="J3" s="151">
        <v>44.61556625366211</v>
      </c>
      <c r="K3" s="151">
        <v>43.42579650878906</v>
      </c>
      <c r="L3" s="151">
        <v>45.21994400024414</v>
      </c>
      <c r="M3" s="151">
        <v>45.990535736083984</v>
      </c>
      <c r="N3" s="151">
        <v>46.59224319458008</v>
      </c>
      <c r="O3" s="151">
        <v>48.61993408203125</v>
      </c>
      <c r="P3" s="151">
        <v>44.604888916015625</v>
      </c>
      <c r="Q3" s="151">
        <v>53.29575729370117</v>
      </c>
      <c r="R3" s="151">
        <v>46.36662673950195</v>
      </c>
      <c r="S3" s="151">
        <v>44.894649505615234</v>
      </c>
      <c r="T3" s="151">
        <v>46.48080062866211</v>
      </c>
      <c r="U3" s="151">
        <v>47.471107482910156</v>
      </c>
      <c r="V3" s="151">
        <v>45.951416015625</v>
      </c>
      <c r="W3" s="151">
        <v>43.853614807128906</v>
      </c>
      <c r="X3" s="151">
        <v>44.254798889160156</v>
      </c>
      <c r="Y3" s="151">
        <v>45.572811126708984</v>
      </c>
      <c r="Z3" s="151">
        <v>45.80430603027344</v>
      </c>
      <c r="AA3" s="151">
        <v>47.04634475708008</v>
      </c>
      <c r="AB3" s="151">
        <v>44.7812614440918</v>
      </c>
      <c r="AC3" s="151">
        <v>46.345062255859375</v>
      </c>
      <c r="AD3" s="151">
        <v>45.81119918823242</v>
      </c>
      <c r="AE3" s="151">
        <v>47.42869567871094</v>
      </c>
      <c r="AF3" s="151">
        <v>47.46699523925781</v>
      </c>
      <c r="AG3" s="151">
        <v>47.40056228637695</v>
      </c>
      <c r="AH3" s="151">
        <v>47.53953170776367</v>
      </c>
      <c r="AI3" s="151">
        <v>44.34108352661133</v>
      </c>
      <c r="AJ3" s="151">
        <v>46.7933464050293</v>
      </c>
      <c r="AK3" s="151">
        <v>42.9151496887207</v>
      </c>
      <c r="AL3" s="151">
        <v>46.71226119995117</v>
      </c>
      <c r="AM3" s="151">
        <v>43.21870803833008</v>
      </c>
      <c r="AN3" s="151">
        <v>41.50613784790039</v>
      </c>
      <c r="AO3" s="151">
        <v>43.56644058227539</v>
      </c>
      <c r="AP3" s="151">
        <v>43.73169708251953</v>
      </c>
      <c r="AQ3" s="151">
        <v>43.24506759643555</v>
      </c>
      <c r="AR3" s="151">
        <v>44.175941467285156</v>
      </c>
      <c r="AS3" s="151">
        <v>43.611881256103516</v>
      </c>
      <c r="AT3" s="151">
        <v>43.4721794128418</v>
      </c>
      <c r="AU3" s="151">
        <v>40.09600067138672</v>
      </c>
      <c r="AV3" s="151">
        <v>44.46638870239258</v>
      </c>
      <c r="AW3" s="151">
        <v>43.720176696777344</v>
      </c>
      <c r="AX3" s="151">
        <v>43.12986373901367</v>
      </c>
      <c r="AY3" s="151">
        <v>44.66221237182617</v>
      </c>
      <c r="AZ3" s="151">
        <v>47.137699127197266</v>
      </c>
      <c r="BA3" s="151">
        <v>43.58500671386719</v>
      </c>
      <c r="BB3" s="151">
        <v>46.048519134521484</v>
      </c>
      <c r="BC3" s="151">
        <v>46.049930572509766</v>
      </c>
      <c r="BD3" s="151">
        <v>48.32609558105469</v>
      </c>
      <c r="BE3" s="151">
        <v>45.25869369506836</v>
      </c>
      <c r="BF3" s="151">
        <v>46.475032806396484</v>
      </c>
      <c r="BG3" s="151">
        <v>51.654998779296875</v>
      </c>
      <c r="BH3" s="151">
        <v>47.702362060546875</v>
      </c>
      <c r="BI3" s="151">
        <v>43.50883865356445</v>
      </c>
      <c r="BJ3" s="151">
        <v>46.282310485839844</v>
      </c>
      <c r="BK3" s="151">
        <v>46.42339324951172</v>
      </c>
      <c r="BL3" s="151">
        <v>42.99208068847656</v>
      </c>
      <c r="BM3" s="151">
        <v>43.50593948364258</v>
      </c>
      <c r="BN3" s="151">
        <v>45.90592575073242</v>
      </c>
    </row>
    <row r="4" ht="13.5" customHeight="1">
      <c r="A4" s="152" t="s">
        <v>463</v>
      </c>
      <c r="B4" s="152" t="s">
        <v>498</v>
      </c>
      <c r="C4" s="153"/>
      <c r="D4" s="154">
        <v>41.554595947265625</v>
      </c>
      <c r="E4" s="154">
        <v>43.999183654785156</v>
      </c>
      <c r="F4" s="154">
        <v>45.78789138793945</v>
      </c>
      <c r="G4" s="154">
        <v>44.71041488647461</v>
      </c>
      <c r="H4" s="154">
        <v>46.375816345214844</v>
      </c>
      <c r="I4" s="154">
        <v>42.90099334716797</v>
      </c>
      <c r="J4" s="154">
        <v>43.2093391418457</v>
      </c>
      <c r="K4" s="154">
        <v>42.83467102050781</v>
      </c>
      <c r="L4" s="154">
        <v>43.95777893066406</v>
      </c>
      <c r="M4" s="154">
        <v>43.835872650146484</v>
      </c>
      <c r="N4" s="154">
        <v>46.105430603027344</v>
      </c>
      <c r="O4" s="154">
        <v>46.03034591674805</v>
      </c>
      <c r="P4" s="154">
        <v>43.29112243652344</v>
      </c>
      <c r="Q4" s="154">
        <v>50.23550033569336</v>
      </c>
      <c r="R4" s="154">
        <v>45.711822509765625</v>
      </c>
      <c r="S4" s="154">
        <v>43.56315994262695</v>
      </c>
      <c r="T4" s="154">
        <v>45.95823669433594</v>
      </c>
      <c r="U4" s="154">
        <v>46.04215621948242</v>
      </c>
      <c r="V4" s="154">
        <v>44.747859954833984</v>
      </c>
      <c r="W4" s="154">
        <v>43.28845977783203</v>
      </c>
      <c r="X4" s="154">
        <v>43.46394348144531</v>
      </c>
      <c r="Y4" s="154">
        <v>44.369876861572266</v>
      </c>
      <c r="Z4" s="154">
        <v>45.06559753417969</v>
      </c>
      <c r="AA4" s="154">
        <v>46.299781799316406</v>
      </c>
      <c r="AB4" s="154">
        <v>44.04209899902344</v>
      </c>
      <c r="AC4" s="154">
        <v>45.099185943603516</v>
      </c>
      <c r="AD4" s="154">
        <v>44.521690368652344</v>
      </c>
      <c r="AE4" s="154">
        <v>46.97766876220703</v>
      </c>
      <c r="AF4" s="154">
        <v>46.82794952392578</v>
      </c>
      <c r="AG4" s="154">
        <v>45.830535888671875</v>
      </c>
      <c r="AH4" s="154">
        <v>46.79402542114258</v>
      </c>
      <c r="AI4" s="154">
        <v>43.31034469604492</v>
      </c>
      <c r="AJ4" s="154">
        <v>46.44050979614258</v>
      </c>
      <c r="AK4" s="154">
        <v>41.17462158203125</v>
      </c>
      <c r="AL4" s="154">
        <v>46.05126953125</v>
      </c>
      <c r="AM4" s="154">
        <v>41.156883239746094</v>
      </c>
      <c r="AN4" s="154">
        <v>40.584556579589844</v>
      </c>
      <c r="AO4" s="154">
        <v>40.827003479003906</v>
      </c>
      <c r="AP4" s="154">
        <v>42.22490692138672</v>
      </c>
      <c r="AQ4" s="154">
        <v>41.83696365356445</v>
      </c>
      <c r="AR4" s="154">
        <v>43.645835876464844</v>
      </c>
      <c r="AS4" s="154">
        <v>41.87138748168945</v>
      </c>
      <c r="AT4" s="154">
        <v>42.32330322265625</v>
      </c>
      <c r="AU4" s="154">
        <v>39.13616180419922</v>
      </c>
      <c r="AV4" s="154">
        <v>42.06075668334961</v>
      </c>
      <c r="AW4" s="154">
        <v>42.937652587890625</v>
      </c>
      <c r="AX4" s="154">
        <v>41.71985626220703</v>
      </c>
      <c r="AY4" s="154">
        <v>43.83900833129883</v>
      </c>
      <c r="AZ4" s="154">
        <v>46.23146438598633</v>
      </c>
      <c r="BA4" s="154">
        <v>42.649681091308594</v>
      </c>
      <c r="BB4" s="154">
        <v>44.30558776855469</v>
      </c>
      <c r="BC4" s="154">
        <v>45.546234130859375</v>
      </c>
      <c r="BD4" s="154">
        <v>47.76205062866211</v>
      </c>
      <c r="BE4" s="154">
        <v>44.727760314941406</v>
      </c>
      <c r="BF4" s="154">
        <v>44.65251159667969</v>
      </c>
      <c r="BG4" s="154">
        <v>49.733036041259766</v>
      </c>
      <c r="BH4" s="154">
        <v>46.7675666809082</v>
      </c>
      <c r="BI4" s="154">
        <v>41.62692642211914</v>
      </c>
      <c r="BJ4" s="154">
        <v>44.37484359741211</v>
      </c>
      <c r="BK4" s="154">
        <v>45.343753814697266</v>
      </c>
      <c r="BL4" s="154">
        <v>42.51893997192383</v>
      </c>
      <c r="BM4" s="154">
        <v>42.03140640258789</v>
      </c>
      <c r="BN4" s="154">
        <v>44.88791275024414</v>
      </c>
    </row>
    <row r="5" ht="13.5" customHeight="1">
      <c r="A5" s="152" t="s">
        <v>464</v>
      </c>
      <c r="B5" s="152" t="s">
        <v>499</v>
      </c>
      <c r="C5" s="153"/>
      <c r="D5" s="154">
        <v>45.842796325683594</v>
      </c>
      <c r="E5" s="154">
        <v>45.48351287841797</v>
      </c>
      <c r="F5" s="154">
        <v>47.08054733276367</v>
      </c>
      <c r="G5" s="154">
        <v>45.626956939697266</v>
      </c>
      <c r="H5" s="154">
        <v>48.226722717285156</v>
      </c>
      <c r="I5" s="154">
        <v>47.67724609375</v>
      </c>
      <c r="J5" s="154">
        <v>46.021793365478516</v>
      </c>
      <c r="K5" s="154">
        <v>44.01692199707031</v>
      </c>
      <c r="L5" s="154">
        <v>46.48210906982422</v>
      </c>
      <c r="M5" s="154">
        <v>48.145198822021484</v>
      </c>
      <c r="N5" s="154">
        <v>47.07905578613281</v>
      </c>
      <c r="O5" s="154">
        <v>51.20952224731445</v>
      </c>
      <c r="P5" s="154">
        <v>45.91865539550781</v>
      </c>
      <c r="Q5" s="154">
        <v>56.356014251708984</v>
      </c>
      <c r="R5" s="154">
        <v>47.02143096923828</v>
      </c>
      <c r="S5" s="154">
        <v>46.226139068603516</v>
      </c>
      <c r="T5" s="154">
        <v>47.00336456298828</v>
      </c>
      <c r="U5" s="154">
        <v>48.90005874633789</v>
      </c>
      <c r="V5" s="154">
        <v>47.154972076416016</v>
      </c>
      <c r="W5" s="154">
        <v>44.41876983642578</v>
      </c>
      <c r="X5" s="154">
        <v>45.045654296875</v>
      </c>
      <c r="Y5" s="154">
        <v>46.7757453918457</v>
      </c>
      <c r="Z5" s="154">
        <v>46.54301452636719</v>
      </c>
      <c r="AA5" s="154">
        <v>47.79290771484375</v>
      </c>
      <c r="AB5" s="154">
        <v>45.520423889160156</v>
      </c>
      <c r="AC5" s="154">
        <v>47.590938568115234</v>
      </c>
      <c r="AD5" s="154">
        <v>47.1007080078125</v>
      </c>
      <c r="AE5" s="154">
        <v>47.879722595214844</v>
      </c>
      <c r="AF5" s="154">
        <v>48.106040954589844</v>
      </c>
      <c r="AG5" s="154">
        <v>48.97058868408203</v>
      </c>
      <c r="AH5" s="154">
        <v>48.285037994384766</v>
      </c>
      <c r="AI5" s="154">
        <v>45.371822357177734</v>
      </c>
      <c r="AJ5" s="154">
        <v>47.146183013916016</v>
      </c>
      <c r="AK5" s="154">
        <v>44.655677795410156</v>
      </c>
      <c r="AL5" s="154">
        <v>47.373252868652344</v>
      </c>
      <c r="AM5" s="154">
        <v>45.28053283691406</v>
      </c>
      <c r="AN5" s="154">
        <v>42.42771911621094</v>
      </c>
      <c r="AO5" s="154">
        <v>46.305877685546875</v>
      </c>
      <c r="AP5" s="154">
        <v>45.238487243652344</v>
      </c>
      <c r="AQ5" s="154">
        <v>44.65317153930664</v>
      </c>
      <c r="AR5" s="154">
        <v>44.70604705810547</v>
      </c>
      <c r="AS5" s="154">
        <v>45.35237503051758</v>
      </c>
      <c r="AT5" s="154">
        <v>44.621055603027344</v>
      </c>
      <c r="AU5" s="154">
        <v>41.05583953857422</v>
      </c>
      <c r="AV5" s="154">
        <v>46.87202072143555</v>
      </c>
      <c r="AW5" s="154">
        <v>44.50270080566406</v>
      </c>
      <c r="AX5" s="154">
        <v>44.53987121582031</v>
      </c>
      <c r="AY5" s="154">
        <v>45.485416412353516</v>
      </c>
      <c r="AZ5" s="154">
        <v>48.0439338684082</v>
      </c>
      <c r="BA5" s="154">
        <v>44.52033233642578</v>
      </c>
      <c r="BB5" s="154">
        <v>47.79145050048828</v>
      </c>
      <c r="BC5" s="154">
        <v>46.553627014160156</v>
      </c>
      <c r="BD5" s="154">
        <v>48.890140533447266</v>
      </c>
      <c r="BE5" s="154">
        <v>45.78962707519531</v>
      </c>
      <c r="BF5" s="154">
        <v>48.29755401611328</v>
      </c>
      <c r="BG5" s="154">
        <v>53.576961517333984</v>
      </c>
      <c r="BH5" s="154">
        <v>48.63715744018555</v>
      </c>
      <c r="BI5" s="154">
        <v>45.390750885009766</v>
      </c>
      <c r="BJ5" s="154">
        <v>48.18977737426758</v>
      </c>
      <c r="BK5" s="154">
        <v>47.50303268432617</v>
      </c>
      <c r="BL5" s="154">
        <v>43.4652214050293</v>
      </c>
      <c r="BM5" s="154">
        <v>44.980472564697266</v>
      </c>
      <c r="BN5" s="154">
        <v>46.9239387512207</v>
      </c>
    </row>
    <row r="6" ht="13.5" customHeight="1">
      <c r="A6" s="152" t="s">
        <v>466</v>
      </c>
      <c r="B6" s="152" t="s">
        <v>500</v>
      </c>
      <c r="C6" s="153"/>
      <c r="D6" s="154">
        <v>1.3034307956695557</v>
      </c>
      <c r="E6" s="154">
        <v>0.451174259185791</v>
      </c>
      <c r="F6" s="154">
        <v>0.39291274547576904</v>
      </c>
      <c r="G6" s="154">
        <v>0.27858978509902954</v>
      </c>
      <c r="H6" s="154">
        <v>0.5625965595245361</v>
      </c>
      <c r="I6" s="154">
        <v>1.4517793655395508</v>
      </c>
      <c r="J6" s="154">
        <v>0.8548684120178223</v>
      </c>
      <c r="K6" s="154">
        <v>0.35935452580451965</v>
      </c>
      <c r="L6" s="154">
        <v>0.7672890424728394</v>
      </c>
      <c r="M6" s="154">
        <v>1.3098539113998413</v>
      </c>
      <c r="N6" s="154">
        <v>0.29594096541404724</v>
      </c>
      <c r="O6" s="154">
        <v>1.5742518901824951</v>
      </c>
      <c r="P6" s="154">
        <v>0.798658549785614</v>
      </c>
      <c r="Q6" s="154">
        <v>1.8603770732879639</v>
      </c>
      <c r="R6" s="154">
        <v>0.39806583523750305</v>
      </c>
      <c r="S6" s="154">
        <v>0.8094330430030823</v>
      </c>
      <c r="T6" s="154">
        <v>0.31767386198043823</v>
      </c>
      <c r="U6" s="154">
        <v>0.8686819076538086</v>
      </c>
      <c r="V6" s="154">
        <v>0.7316612601280212</v>
      </c>
      <c r="W6" s="154">
        <v>0.34356653690338135</v>
      </c>
      <c r="X6" s="154">
        <v>0.48077425360679626</v>
      </c>
      <c r="Y6" s="154">
        <v>0.7312819957733154</v>
      </c>
      <c r="Z6" s="154">
        <v>0.4490734338760376</v>
      </c>
      <c r="AA6" s="154">
        <v>0.4538463354110718</v>
      </c>
      <c r="AB6" s="154">
        <v>0.4493488073348999</v>
      </c>
      <c r="AC6" s="154">
        <v>0.7573870420455933</v>
      </c>
      <c r="AD6" s="154">
        <v>0.7839124202728271</v>
      </c>
      <c r="AE6" s="154">
        <v>0.2741858959197998</v>
      </c>
      <c r="AF6" s="154">
        <v>0.388484925031662</v>
      </c>
      <c r="AG6" s="154">
        <v>0.9544429183006287</v>
      </c>
      <c r="AH6" s="154">
        <v>0.45320427417755127</v>
      </c>
      <c r="AI6" s="154">
        <v>0.6266032457351685</v>
      </c>
      <c r="AJ6" s="154">
        <v>0.21449492871761322</v>
      </c>
      <c r="AK6" s="154">
        <v>1.0580952167510986</v>
      </c>
      <c r="AL6" s="154">
        <v>0.40182819962501526</v>
      </c>
      <c r="AM6" s="154">
        <v>1.2534149885177612</v>
      </c>
      <c r="AN6" s="154">
        <v>0.5602430701255798</v>
      </c>
      <c r="AO6" s="154">
        <v>1.6653465032577515</v>
      </c>
      <c r="AP6" s="154">
        <v>0.9160013794898987</v>
      </c>
      <c r="AQ6" s="154">
        <v>0.8560081124305725</v>
      </c>
      <c r="AR6" s="154">
        <v>0.3222602903842926</v>
      </c>
      <c r="AS6" s="154">
        <v>1.058072805404663</v>
      </c>
      <c r="AT6" s="154">
        <v>0.6984190940856934</v>
      </c>
      <c r="AU6" s="154">
        <v>0.5835013389587402</v>
      </c>
      <c r="AV6" s="154">
        <v>1.4624205827713013</v>
      </c>
      <c r="AW6" s="154">
        <v>0.4757094979286194</v>
      </c>
      <c r="AX6" s="154">
        <v>0.8571648597717285</v>
      </c>
      <c r="AY6" s="154">
        <v>0.5004384517669678</v>
      </c>
      <c r="AZ6" s="154">
        <v>0.5509152412414551</v>
      </c>
      <c r="BA6" s="154">
        <v>0.5685978531837463</v>
      </c>
      <c r="BB6" s="154">
        <v>1.0595545768737793</v>
      </c>
      <c r="BC6" s="154">
        <v>0.30620402097702026</v>
      </c>
      <c r="BD6" s="154">
        <v>0.3428914546966553</v>
      </c>
      <c r="BE6" s="154">
        <v>0.32276198267936707</v>
      </c>
      <c r="BF6" s="154">
        <v>1.107939600944519</v>
      </c>
      <c r="BG6" s="154">
        <v>1.1683917045593262</v>
      </c>
      <c r="BH6" s="154">
        <v>0.5682776570320129</v>
      </c>
      <c r="BI6" s="154">
        <v>1.144044041633606</v>
      </c>
      <c r="BJ6" s="154">
        <v>1.1595779657363892</v>
      </c>
      <c r="BK6" s="154">
        <v>0.6563296914100647</v>
      </c>
      <c r="BL6" s="154">
        <v>0.2876300513744354</v>
      </c>
      <c r="BM6" s="154">
        <v>0.8963922262191772</v>
      </c>
      <c r="BN6" s="154">
        <v>0.618865966796875</v>
      </c>
    </row>
    <row r="7" ht="13.5" customHeight="1">
      <c r="A7" s="155" t="s">
        <v>66</v>
      </c>
      <c r="B7" s="155" t="s">
        <v>67</v>
      </c>
      <c r="C7" s="156" t="s">
        <v>533</v>
      </c>
      <c r="D7" s="157">
        <v>41.62860107421875</v>
      </c>
      <c r="E7" s="157">
        <v>42.67581558227539</v>
      </c>
      <c r="F7" s="157">
        <v>43.374542236328125</v>
      </c>
      <c r="G7" s="157">
        <v>42.72289276123047</v>
      </c>
      <c r="H7" s="157">
        <v>44.39604187011719</v>
      </c>
      <c r="I7" s="157">
        <v>42.95060348510742</v>
      </c>
      <c r="J7" s="157">
        <v>41.148929595947266</v>
      </c>
      <c r="K7" s="157">
        <v>40.85981369018555</v>
      </c>
      <c r="L7" s="157">
        <v>42.15409851074219</v>
      </c>
      <c r="M7" s="157">
        <v>43.11329650878906</v>
      </c>
      <c r="N7" s="157">
        <v>44.60370635986328</v>
      </c>
      <c r="O7" s="157">
        <v>46.47119140625</v>
      </c>
      <c r="P7" s="157">
        <v>42.37309646606445</v>
      </c>
      <c r="Q7" s="157">
        <v>48.81138229370117</v>
      </c>
      <c r="R7" s="157">
        <v>44.31718063354492</v>
      </c>
      <c r="S7" s="157">
        <v>42.340084075927734</v>
      </c>
      <c r="T7" s="157">
        <v>43.76590347290039</v>
      </c>
      <c r="U7" s="157">
        <v>45.3114013671875</v>
      </c>
      <c r="V7" s="157">
        <v>42.799381256103516</v>
      </c>
      <c r="W7" s="157">
        <v>42.29311752319336</v>
      </c>
      <c r="X7" s="157">
        <v>42.16981506347656</v>
      </c>
      <c r="Y7" s="157">
        <v>43.37065505981445</v>
      </c>
      <c r="Z7" s="157">
        <v>43.497554779052734</v>
      </c>
      <c r="AA7" s="157">
        <v>43.77832794189453</v>
      </c>
      <c r="AB7" s="157">
        <v>43.08658218383789</v>
      </c>
      <c r="AC7" s="157">
        <v>43.156471252441406</v>
      </c>
      <c r="AD7" s="157">
        <v>43.849246978759766</v>
      </c>
      <c r="AE7" s="157">
        <v>45.005245208740234</v>
      </c>
      <c r="AF7" s="157">
        <v>44.7086181640625</v>
      </c>
      <c r="AG7" s="157">
        <v>44.76563262939453</v>
      </c>
      <c r="AH7" s="157">
        <v>44.531463623046875</v>
      </c>
      <c r="AI7" s="157">
        <v>42.51253890991211</v>
      </c>
      <c r="AJ7" s="157">
        <v>43.262332916259766</v>
      </c>
      <c r="AK7" s="157">
        <v>40.09138488769531</v>
      </c>
      <c r="AL7" s="157">
        <v>43.24936294555664</v>
      </c>
      <c r="AM7" s="157">
        <v>40.19172668457031</v>
      </c>
      <c r="AN7" s="157">
        <v>39.14058303833008</v>
      </c>
      <c r="AO7" s="157">
        <v>40.746028900146484</v>
      </c>
      <c r="AP7" s="157">
        <v>40.97844696044922</v>
      </c>
      <c r="AQ7" s="157">
        <v>41.626956939697266</v>
      </c>
      <c r="AR7" s="157">
        <v>42.19672775268555</v>
      </c>
      <c r="AS7" s="157">
        <v>41.53001022338867</v>
      </c>
      <c r="AT7" s="157">
        <v>41.63046646118164</v>
      </c>
      <c r="AU7" s="157">
        <v>38.62318801879883</v>
      </c>
      <c r="AV7" s="157">
        <v>42.23799133300781</v>
      </c>
      <c r="AW7" s="157">
        <v>41.34085464477539</v>
      </c>
      <c r="AX7" s="157">
        <v>40.76238250732422</v>
      </c>
      <c r="AY7" s="157">
        <v>42.5045280456543</v>
      </c>
      <c r="AZ7" s="157">
        <v>44.45602798461914</v>
      </c>
      <c r="BA7" s="157">
        <v>41.98467254638672</v>
      </c>
      <c r="BB7" s="157">
        <v>42.675201416015625</v>
      </c>
      <c r="BC7" s="157">
        <v>42.295265197753906</v>
      </c>
      <c r="BD7" s="157">
        <v>44.6292839050293</v>
      </c>
      <c r="BE7" s="157">
        <v>42.28082275390625</v>
      </c>
      <c r="BF7" s="157">
        <v>43.19951248168945</v>
      </c>
      <c r="BG7" s="157">
        <v>46.96108627319336</v>
      </c>
      <c r="BH7" s="157">
        <v>43.85240936279297</v>
      </c>
      <c r="BI7" s="157">
        <v>40.80356216430664</v>
      </c>
      <c r="BJ7" s="157">
        <v>42.885498046875</v>
      </c>
      <c r="BK7" s="157">
        <v>43.07665252685547</v>
      </c>
      <c r="BL7" s="157">
        <v>39.47646713256836</v>
      </c>
      <c r="BM7" s="157">
        <v>40.913673400878906</v>
      </c>
      <c r="BN7" s="157">
        <v>42.7733039855957</v>
      </c>
    </row>
    <row r="8" ht="13.5" customHeight="1">
      <c r="A8" s="152" t="s">
        <v>69</v>
      </c>
      <c r="B8" s="152" t="s">
        <v>70</v>
      </c>
      <c r="C8" s="153"/>
      <c r="D8" s="154">
        <v>40.08490753173828</v>
      </c>
      <c r="E8" s="154">
        <v>42.27233123779297</v>
      </c>
      <c r="F8" s="154">
        <v>42.84944152832031</v>
      </c>
      <c r="G8" s="154">
        <v>42.33647918701172</v>
      </c>
      <c r="H8" s="154">
        <v>43.813629150390625</v>
      </c>
      <c r="I8" s="154">
        <v>41.238277435302734</v>
      </c>
      <c r="J8" s="154">
        <v>40.278419494628906</v>
      </c>
      <c r="K8" s="154">
        <v>40.14984130859375</v>
      </c>
      <c r="L8" s="154">
        <v>40.56874465942383</v>
      </c>
      <c r="M8" s="154">
        <v>41.156646728515625</v>
      </c>
      <c r="N8" s="154">
        <v>43.75680160522461</v>
      </c>
      <c r="O8" s="154">
        <v>44.088714599609375</v>
      </c>
      <c r="P8" s="154">
        <v>41.6569938659668</v>
      </c>
      <c r="Q8" s="154">
        <v>45.98500442504883</v>
      </c>
      <c r="R8" s="154">
        <v>43.51969909667969</v>
      </c>
      <c r="S8" s="154">
        <v>41.27449417114258</v>
      </c>
      <c r="T8" s="154">
        <v>43.393436431884766</v>
      </c>
      <c r="U8" s="154">
        <v>44.55769348144531</v>
      </c>
      <c r="V8" s="154">
        <v>42.004478454589844</v>
      </c>
      <c r="W8" s="154">
        <v>41.86957550048828</v>
      </c>
      <c r="X8" s="154">
        <v>41.25790023803711</v>
      </c>
      <c r="Y8" s="154">
        <v>42.05918502807617</v>
      </c>
      <c r="Z8" s="154">
        <v>42.949214935302734</v>
      </c>
      <c r="AA8" s="154">
        <v>43.41905975341797</v>
      </c>
      <c r="AB8" s="154">
        <v>42.66604232788086</v>
      </c>
      <c r="AC8" s="154">
        <v>42.15468978881836</v>
      </c>
      <c r="AD8" s="154">
        <v>42.73434829711914</v>
      </c>
      <c r="AE8" s="154">
        <v>44.44392013549805</v>
      </c>
      <c r="AF8" s="154">
        <v>44.10649871826172</v>
      </c>
      <c r="AG8" s="154">
        <v>43.103328704833984</v>
      </c>
      <c r="AH8" s="154">
        <v>44.10908889770508</v>
      </c>
      <c r="AI8" s="154">
        <v>41.63740921020508</v>
      </c>
      <c r="AJ8" s="154">
        <v>42.316524505615234</v>
      </c>
      <c r="AK8" s="154">
        <v>38.37004089355469</v>
      </c>
      <c r="AL8" s="154">
        <v>42.825382232666016</v>
      </c>
      <c r="AM8" s="154">
        <v>38.87759017944336</v>
      </c>
      <c r="AN8" s="154">
        <v>38.63701629638672</v>
      </c>
      <c r="AO8" s="154">
        <v>37.960628509521484</v>
      </c>
      <c r="AP8" s="154">
        <v>39.81918716430664</v>
      </c>
      <c r="AQ8" s="154">
        <v>40.85722732543945</v>
      </c>
      <c r="AR8" s="154">
        <v>41.58919143676758</v>
      </c>
      <c r="AS8" s="154">
        <v>40.542415618896484</v>
      </c>
      <c r="AT8" s="154">
        <v>41.22180938720703</v>
      </c>
      <c r="AU8" s="154">
        <v>38.009273529052734</v>
      </c>
      <c r="AV8" s="154">
        <v>40.14899444580078</v>
      </c>
      <c r="AW8" s="154">
        <v>40.32408905029297</v>
      </c>
      <c r="AX8" s="154">
        <v>39.677433013916016</v>
      </c>
      <c r="AY8" s="154">
        <v>41.9141960144043</v>
      </c>
      <c r="AZ8" s="154">
        <v>43.934669494628906</v>
      </c>
      <c r="BA8" s="154">
        <v>41.220680236816406</v>
      </c>
      <c r="BB8" s="154">
        <v>41.73915100097656</v>
      </c>
      <c r="BC8" s="154">
        <v>41.86555099487305</v>
      </c>
      <c r="BD8" s="154">
        <v>44.09921646118164</v>
      </c>
      <c r="BE8" s="154">
        <v>41.774757385253906</v>
      </c>
      <c r="BF8" s="154">
        <v>41.80345153808594</v>
      </c>
      <c r="BG8" s="154">
        <v>45.1298713684082</v>
      </c>
      <c r="BH8" s="154">
        <v>43.032806396484375</v>
      </c>
      <c r="BI8" s="154">
        <v>38.80747604370117</v>
      </c>
      <c r="BJ8" s="154">
        <v>41.098114013671875</v>
      </c>
      <c r="BK8" s="154">
        <v>42.132572174072266</v>
      </c>
      <c r="BL8" s="154">
        <v>38.891143798828125</v>
      </c>
      <c r="BM8" s="154">
        <v>40.291778564453125</v>
      </c>
      <c r="BN8" s="154">
        <v>42.3216552734375</v>
      </c>
    </row>
    <row r="9" ht="13.5" customHeight="1">
      <c r="A9" s="152" t="s">
        <v>71</v>
      </c>
      <c r="B9" s="152" t="s">
        <v>72</v>
      </c>
      <c r="C9" s="153"/>
      <c r="D9" s="154">
        <v>43.17229461669922</v>
      </c>
      <c r="E9" s="154">
        <v>43.07929992675781</v>
      </c>
      <c r="F9" s="154">
        <v>43.89964294433594</v>
      </c>
      <c r="G9" s="154">
        <v>43.10930633544922</v>
      </c>
      <c r="H9" s="154">
        <v>44.97845458984375</v>
      </c>
      <c r="I9" s="154">
        <v>44.66292953491211</v>
      </c>
      <c r="J9" s="154">
        <v>42.019439697265625</v>
      </c>
      <c r="K9" s="154">
        <v>41.569786071777344</v>
      </c>
      <c r="L9" s="154">
        <v>43.73945236206055</v>
      </c>
      <c r="M9" s="154">
        <v>45.0699462890625</v>
      </c>
      <c r="N9" s="154">
        <v>45.45061111450195</v>
      </c>
      <c r="O9" s="154">
        <v>48.853668212890625</v>
      </c>
      <c r="P9" s="154">
        <v>43.08919906616211</v>
      </c>
      <c r="Q9" s="154">
        <v>51.637760162353516</v>
      </c>
      <c r="R9" s="154">
        <v>45.114662170410156</v>
      </c>
      <c r="S9" s="154">
        <v>43.40567398071289</v>
      </c>
      <c r="T9" s="154">
        <v>44.138370513916016</v>
      </c>
      <c r="U9" s="154">
        <v>46.06510925292969</v>
      </c>
      <c r="V9" s="154">
        <v>43.59428405761719</v>
      </c>
      <c r="W9" s="154">
        <v>42.71665954589844</v>
      </c>
      <c r="X9" s="154">
        <v>43.081729888916016</v>
      </c>
      <c r="Y9" s="154">
        <v>44.682125091552734</v>
      </c>
      <c r="Z9" s="154">
        <v>44.045894622802734</v>
      </c>
      <c r="AA9" s="154">
        <v>44.137596130371094</v>
      </c>
      <c r="AB9" s="154">
        <v>43.50712203979492</v>
      </c>
      <c r="AC9" s="154">
        <v>44.15825271606445</v>
      </c>
      <c r="AD9" s="154">
        <v>44.96414566040039</v>
      </c>
      <c r="AE9" s="154">
        <v>45.56657028198242</v>
      </c>
      <c r="AF9" s="154">
        <v>45.31073760986328</v>
      </c>
      <c r="AG9" s="154">
        <v>46.42793655395508</v>
      </c>
      <c r="AH9" s="154">
        <v>44.95383834838867</v>
      </c>
      <c r="AI9" s="154">
        <v>43.38766860961914</v>
      </c>
      <c r="AJ9" s="154">
        <v>44.2081413269043</v>
      </c>
      <c r="AK9" s="154">
        <v>41.81272888183594</v>
      </c>
      <c r="AL9" s="154">
        <v>43.673343658447266</v>
      </c>
      <c r="AM9" s="154">
        <v>41.505863189697266</v>
      </c>
      <c r="AN9" s="154">
        <v>39.64414978027344</v>
      </c>
      <c r="AO9" s="154">
        <v>43.531429290771484</v>
      </c>
      <c r="AP9" s="154">
        <v>42.1377067565918</v>
      </c>
      <c r="AQ9" s="154">
        <v>42.39668655395508</v>
      </c>
      <c r="AR9" s="154">
        <v>42.804264068603516</v>
      </c>
      <c r="AS9" s="154">
        <v>42.51760482788086</v>
      </c>
      <c r="AT9" s="154">
        <v>42.03912353515625</v>
      </c>
      <c r="AU9" s="154">
        <v>39.23710250854492</v>
      </c>
      <c r="AV9" s="154">
        <v>44.326988220214844</v>
      </c>
      <c r="AW9" s="154">
        <v>42.35762023925781</v>
      </c>
      <c r="AX9" s="154">
        <v>41.84733200073242</v>
      </c>
      <c r="AY9" s="154">
        <v>43.0948600769043</v>
      </c>
      <c r="AZ9" s="154">
        <v>44.977386474609375</v>
      </c>
      <c r="BA9" s="154">
        <v>42.74866485595703</v>
      </c>
      <c r="BB9" s="154">
        <v>43.61125183105469</v>
      </c>
      <c r="BC9" s="154">
        <v>42.724979400634766</v>
      </c>
      <c r="BD9" s="154">
        <v>45.15935134887695</v>
      </c>
      <c r="BE9" s="154">
        <v>42.786888122558594</v>
      </c>
      <c r="BF9" s="154">
        <v>44.59557342529297</v>
      </c>
      <c r="BG9" s="154">
        <v>48.792301177978516</v>
      </c>
      <c r="BH9" s="154">
        <v>44.67201232910156</v>
      </c>
      <c r="BI9" s="154">
        <v>42.79964828491211</v>
      </c>
      <c r="BJ9" s="154">
        <v>44.672882080078125</v>
      </c>
      <c r="BK9" s="154">
        <v>44.02073287963867</v>
      </c>
      <c r="BL9" s="154">
        <v>40.061790466308594</v>
      </c>
      <c r="BM9" s="154">
        <v>41.53556823730469</v>
      </c>
      <c r="BN9" s="154">
        <v>43.224952697753906</v>
      </c>
    </row>
    <row r="10" ht="13.5" customHeight="1">
      <c r="A10" s="152" t="s">
        <v>73</v>
      </c>
      <c r="B10" s="152" t="s">
        <v>74</v>
      </c>
      <c r="C10" s="153"/>
      <c r="D10" s="154">
        <v>0.9384344816207886</v>
      </c>
      <c r="E10" s="154">
        <v>0.24528354406356812</v>
      </c>
      <c r="F10" s="154">
        <v>0.3192177414894104</v>
      </c>
      <c r="G10" s="154">
        <v>0.2349076122045517</v>
      </c>
      <c r="H10" s="154">
        <v>0.354057252407074</v>
      </c>
      <c r="I10" s="154">
        <v>1.0409492254257202</v>
      </c>
      <c r="J10" s="154">
        <v>0.529197633266449</v>
      </c>
      <c r="K10" s="154">
        <v>0.4316035509109497</v>
      </c>
      <c r="L10" s="154">
        <v>0.9637611508369446</v>
      </c>
      <c r="M10" s="154">
        <v>1.189476728439331</v>
      </c>
      <c r="N10" s="154">
        <v>0.5148470401763916</v>
      </c>
      <c r="O10" s="154">
        <v>1.4483438730239868</v>
      </c>
      <c r="P10" s="154">
        <v>0.435329794883728</v>
      </c>
      <c r="Q10" s="154">
        <v>1.7181984186172485</v>
      </c>
      <c r="R10" s="154">
        <v>0.48480090498924255</v>
      </c>
      <c r="S10" s="154">
        <v>0.6477885246276855</v>
      </c>
      <c r="T10" s="154">
        <v>0.22642752528190613</v>
      </c>
      <c r="U10" s="154">
        <v>0.4581905007362366</v>
      </c>
      <c r="V10" s="154">
        <v>0.48323264718055725</v>
      </c>
      <c r="W10" s="154">
        <v>0.2574768364429474</v>
      </c>
      <c r="X10" s="154">
        <v>0.5543664693832397</v>
      </c>
      <c r="Y10" s="154">
        <v>0.797262966632843</v>
      </c>
      <c r="Z10" s="154">
        <v>0.33334410190582275</v>
      </c>
      <c r="AA10" s="154">
        <v>0.21840544044971466</v>
      </c>
      <c r="AB10" s="154">
        <v>0.2556520104408264</v>
      </c>
      <c r="AC10" s="154">
        <v>0.6089991331100464</v>
      </c>
      <c r="AD10" s="154">
        <v>0.6777636408805847</v>
      </c>
      <c r="AE10" s="154">
        <v>0.341237336397171</v>
      </c>
      <c r="AF10" s="154">
        <v>0.3660374879837036</v>
      </c>
      <c r="AG10" s="154">
        <v>1.0105400085449219</v>
      </c>
      <c r="AH10" s="154">
        <v>0.25676867365837097</v>
      </c>
      <c r="AI10" s="154">
        <v>0.5320041179656982</v>
      </c>
      <c r="AJ10" s="154">
        <v>0.5749722123146057</v>
      </c>
      <c r="AK10" s="154">
        <v>1.0464320182800293</v>
      </c>
      <c r="AL10" s="154">
        <v>0.25774383544921875</v>
      </c>
      <c r="AM10" s="154">
        <v>0.7988830208778381</v>
      </c>
      <c r="AN10" s="154">
        <v>0.30612558126449585</v>
      </c>
      <c r="AO10" s="154">
        <v>1.6932872533798218</v>
      </c>
      <c r="AP10" s="154">
        <v>0.7047330141067505</v>
      </c>
      <c r="AQ10" s="154">
        <v>0.46793118119239807</v>
      </c>
      <c r="AR10" s="154">
        <v>0.36933088302612305</v>
      </c>
      <c r="AS10" s="154">
        <v>0.6003749370574951</v>
      </c>
      <c r="AT10" s="154">
        <v>0.24842989444732666</v>
      </c>
      <c r="AU10" s="154">
        <v>0.3732079267501831</v>
      </c>
      <c r="AV10" s="154">
        <v>1.2699347734451294</v>
      </c>
      <c r="AW10" s="154">
        <v>0.6181065440177917</v>
      </c>
      <c r="AX10" s="154">
        <v>0.6595582962036133</v>
      </c>
      <c r="AY10" s="154">
        <v>0.3588714301586151</v>
      </c>
      <c r="AZ10" s="154">
        <v>0.31694096326828003</v>
      </c>
      <c r="BA10" s="154">
        <v>0.46444281935691833</v>
      </c>
      <c r="BB10" s="154">
        <v>0.5690398812294006</v>
      </c>
      <c r="BC10" s="154">
        <v>0.2612300217151642</v>
      </c>
      <c r="BD10" s="154">
        <v>0.3222350776195526</v>
      </c>
      <c r="BE10" s="154">
        <v>0.30764469504356384</v>
      </c>
      <c r="BF10" s="154">
        <v>0.8486867547035217</v>
      </c>
      <c r="BG10" s="154">
        <v>1.1132229566574097</v>
      </c>
      <c r="BH10" s="154">
        <v>0.4982486367225647</v>
      </c>
      <c r="BI10" s="154">
        <v>1.2134521007537842</v>
      </c>
      <c r="BJ10" s="154">
        <v>1.0865782499313354</v>
      </c>
      <c r="BK10" s="154">
        <v>0.5739203691482544</v>
      </c>
      <c r="BL10" s="154">
        <v>0.3558266758918762</v>
      </c>
      <c r="BM10" s="154">
        <v>0.3780594766139984</v>
      </c>
      <c r="BN10" s="154">
        <v>0.27456504106521606</v>
      </c>
    </row>
    <row r="11" ht="13.5" customHeight="1">
      <c r="A11" s="158" t="s">
        <v>75</v>
      </c>
      <c r="B11" s="159" t="s">
        <v>76</v>
      </c>
      <c r="C11" s="160" t="s">
        <v>178</v>
      </c>
      <c r="D11" s="159">
        <v>5.058956146240234</v>
      </c>
      <c r="E11" s="159">
        <v>4.9710564613342285</v>
      </c>
      <c r="F11" s="159">
        <v>4.891694068908691</v>
      </c>
      <c r="G11" s="159">
        <v>5.222460746765137</v>
      </c>
      <c r="H11" s="159">
        <v>5.31143045425415</v>
      </c>
      <c r="I11" s="159">
        <v>5.149388790130615</v>
      </c>
      <c r="J11" s="159">
        <v>4.4220757484436035</v>
      </c>
      <c r="K11" s="159">
        <v>4.3525071144104</v>
      </c>
      <c r="L11" s="159">
        <v>4.895169734954834</v>
      </c>
      <c r="M11" s="159">
        <v>4.865743160247803</v>
      </c>
      <c r="N11" s="159">
        <v>5.744338035583496</v>
      </c>
      <c r="O11" s="159">
        <v>6.2160964012146</v>
      </c>
      <c r="P11" s="159">
        <v>4.920708656311035</v>
      </c>
      <c r="Q11" s="159">
        <v>5.805296421051025</v>
      </c>
      <c r="R11" s="159">
        <v>5.479471683502197</v>
      </c>
      <c r="S11" s="159">
        <v>5.337979793548584</v>
      </c>
      <c r="T11" s="159">
        <v>5.498010635375977</v>
      </c>
      <c r="U11" s="159">
        <v>5.423398494720459</v>
      </c>
      <c r="V11" s="159">
        <v>5.156436443328857</v>
      </c>
      <c r="W11" s="159">
        <v>5.273049354553223</v>
      </c>
      <c r="X11" s="159">
        <v>5.310807228088379</v>
      </c>
      <c r="Y11" s="159">
        <v>5.258601665496826</v>
      </c>
      <c r="Z11" s="159">
        <v>5.365678310394287</v>
      </c>
      <c r="AA11" s="159">
        <v>4.900271415710449</v>
      </c>
      <c r="AB11" s="159">
        <v>5.375580787658691</v>
      </c>
      <c r="AC11" s="159">
        <v>4.841860771179199</v>
      </c>
      <c r="AD11" s="159">
        <v>5.093405723571777</v>
      </c>
      <c r="AE11" s="159">
        <v>5.67075777053833</v>
      </c>
      <c r="AF11" s="159">
        <v>5.4829020500183105</v>
      </c>
      <c r="AG11" s="159">
        <v>5.477879524230957</v>
      </c>
      <c r="AH11" s="159">
        <v>5.039788722991943</v>
      </c>
      <c r="AI11" s="159">
        <v>4.504056930541992</v>
      </c>
      <c r="AJ11" s="159">
        <v>5.006258964538574</v>
      </c>
      <c r="AK11" s="159">
        <v>4.301334857940674</v>
      </c>
      <c r="AL11" s="159">
        <v>4.6966447830200195</v>
      </c>
      <c r="AM11" s="159">
        <v>4.125805377960205</v>
      </c>
      <c r="AN11" s="159">
        <v>3.995238780975342</v>
      </c>
      <c r="AO11" s="159">
        <v>4.803691387176514</v>
      </c>
      <c r="AP11" s="159">
        <v>4.3395161628723145</v>
      </c>
      <c r="AQ11" s="159">
        <v>4.930178642272949</v>
      </c>
      <c r="AR11" s="159">
        <v>4.850751876831055</v>
      </c>
      <c r="AS11" s="159">
        <v>4.959576606750488</v>
      </c>
      <c r="AT11" s="159">
        <v>4.9243245124816895</v>
      </c>
      <c r="AU11" s="159">
        <v>4.432337284088135</v>
      </c>
      <c r="AV11" s="159">
        <v>4.75346565246582</v>
      </c>
      <c r="AW11" s="159">
        <v>4.523719310760498</v>
      </c>
      <c r="AX11" s="159">
        <v>4.290119647979736</v>
      </c>
      <c r="AY11" s="159">
        <v>4.646975040435791</v>
      </c>
      <c r="AZ11" s="159">
        <v>5.167596340179443</v>
      </c>
      <c r="BA11" s="159">
        <v>4.445312023162842</v>
      </c>
      <c r="BB11" s="159">
        <v>4.940986156463623</v>
      </c>
      <c r="BC11" s="159">
        <v>4.674709796905518</v>
      </c>
      <c r="BD11" s="159">
        <v>4.876657009124756</v>
      </c>
      <c r="BE11" s="159">
        <v>4.0577898025512695</v>
      </c>
      <c r="BF11" s="159">
        <v>4.178123950958252</v>
      </c>
      <c r="BG11" s="159">
        <v>4.720588207244873</v>
      </c>
      <c r="BH11" s="159">
        <v>4.616988658905029</v>
      </c>
      <c r="BI11" s="159">
        <v>4.254451274871826</v>
      </c>
      <c r="BJ11" s="159">
        <v>4.711159706115723</v>
      </c>
      <c r="BK11" s="159">
        <v>4.47150182723999</v>
      </c>
      <c r="BL11" s="159">
        <v>3.9460408687591553</v>
      </c>
      <c r="BM11" s="159">
        <v>4.266252040863037</v>
      </c>
      <c r="BN11" s="159">
        <v>4.839168071746826</v>
      </c>
    </row>
    <row r="12" ht="13.5" customHeight="1">
      <c r="A12" s="161" t="s">
        <v>78</v>
      </c>
      <c r="B12" s="162" t="s">
        <v>79</v>
      </c>
      <c r="C12" s="163" t="s">
        <v>80</v>
      </c>
      <c r="D12" s="164">
        <v>0.7379792332649231</v>
      </c>
      <c r="E12" s="164">
        <v>0.8208528161048889</v>
      </c>
      <c r="F12" s="164">
        <v>0.819222629070282</v>
      </c>
      <c r="G12" s="164">
        <v>0.7946877479553223</v>
      </c>
      <c r="H12" s="164">
        <v>0.8668187260627747</v>
      </c>
      <c r="I12" s="164">
        <v>0.8136197328567505</v>
      </c>
      <c r="J12" s="164">
        <v>0.6540201902389526</v>
      </c>
      <c r="K12" s="164">
        <v>0.6456232666969299</v>
      </c>
      <c r="L12" s="164">
        <v>0.6465319395065308</v>
      </c>
      <c r="M12" s="164">
        <v>0.7025269865989685</v>
      </c>
      <c r="N12" s="164">
        <v>0.8702037334442139</v>
      </c>
      <c r="O12" s="164">
        <v>1.0462090969085693</v>
      </c>
      <c r="P12" s="164">
        <v>0.8757608532905579</v>
      </c>
      <c r="Q12" s="164">
        <v>0.7996049523353577</v>
      </c>
      <c r="R12" s="164">
        <v>0.8300149440765381</v>
      </c>
      <c r="S12" s="164">
        <v>0.6469606757164001</v>
      </c>
      <c r="T12" s="164">
        <v>0.7838811278343201</v>
      </c>
      <c r="U12" s="164">
        <v>0.8889245390892029</v>
      </c>
      <c r="V12" s="164">
        <v>0.7798765301704407</v>
      </c>
      <c r="W12" s="164">
        <v>0.979208767414093</v>
      </c>
      <c r="X12" s="164">
        <v>0.7710683345794678</v>
      </c>
      <c r="Y12" s="164">
        <v>0.7599011659622192</v>
      </c>
      <c r="Z12" s="164">
        <v>0.8573657274246216</v>
      </c>
      <c r="AA12" s="164">
        <v>0.6806641221046448</v>
      </c>
      <c r="AB12" s="164">
        <v>0.7046257853507996</v>
      </c>
      <c r="AC12" s="164">
        <v>0.7728315591812134</v>
      </c>
      <c r="AD12" s="164">
        <v>0.8131647109985352</v>
      </c>
      <c r="AE12" s="164">
        <v>0.8756240606307983</v>
      </c>
      <c r="AF12" s="164">
        <v>0.8414862155914307</v>
      </c>
      <c r="AG12" s="164">
        <v>0.8199962973594666</v>
      </c>
      <c r="AH12" s="164">
        <v>0.8066675066947937</v>
      </c>
      <c r="AI12" s="164">
        <v>0.8669897317886353</v>
      </c>
      <c r="AJ12" s="164">
        <v>0.9088440537452698</v>
      </c>
      <c r="AK12" s="164">
        <v>0.6595726013183594</v>
      </c>
      <c r="AL12" s="164">
        <v>0.6776463389396667</v>
      </c>
      <c r="AM12" s="164">
        <v>0.7006906270980835</v>
      </c>
      <c r="AN12" s="164">
        <v>0.6486067175865173</v>
      </c>
      <c r="AO12" s="164">
        <v>0.6833565831184387</v>
      </c>
      <c r="AP12" s="164">
        <v>0.7332187294960022</v>
      </c>
      <c r="AQ12" s="164">
        <v>0.8220903277397156</v>
      </c>
      <c r="AR12" s="164">
        <v>0.7398802638053894</v>
      </c>
      <c r="AS12" s="164">
        <v>0.8279852271080017</v>
      </c>
      <c r="AT12" s="164">
        <v>0.85764080286026</v>
      </c>
      <c r="AU12" s="164">
        <v>0.6785308122634888</v>
      </c>
      <c r="AV12" s="164">
        <v>0.8731210827827454</v>
      </c>
      <c r="AW12" s="164">
        <v>0.7231629490852356</v>
      </c>
      <c r="AX12" s="164">
        <v>0.7846113443374634</v>
      </c>
      <c r="AY12" s="164">
        <v>0.7658825516700745</v>
      </c>
      <c r="AZ12" s="164">
        <v>0.809597909450531</v>
      </c>
      <c r="BA12" s="164">
        <v>0.9017622470855713</v>
      </c>
      <c r="BB12" s="164">
        <v>0.7664510011672974</v>
      </c>
      <c r="BC12" s="164">
        <v>0.7161063551902771</v>
      </c>
      <c r="BD12" s="164">
        <v>0.9436757564544678</v>
      </c>
      <c r="BE12" s="164">
        <v>0.6594679951667786</v>
      </c>
      <c r="BF12" s="164">
        <v>0.7015842199325562</v>
      </c>
      <c r="BG12" s="164">
        <v>0.8285191059112549</v>
      </c>
      <c r="BH12" s="164">
        <v>0.7095633149147034</v>
      </c>
      <c r="BI12" s="164">
        <v>0.7895235419273376</v>
      </c>
      <c r="BJ12" s="164">
        <v>0.7665003538131714</v>
      </c>
      <c r="BK12" s="164">
        <v>0.754503607749939</v>
      </c>
      <c r="BL12" s="164">
        <v>0.6258389949798584</v>
      </c>
      <c r="BM12" s="164">
        <v>0.6730191707611084</v>
      </c>
      <c r="BN12" s="164">
        <v>0.7651944756507874</v>
      </c>
    </row>
    <row r="13" ht="13.5" customHeight="1">
      <c r="A13" s="152" t="s">
        <v>78</v>
      </c>
      <c r="B13" s="29" t="s">
        <v>82</v>
      </c>
      <c r="C13" s="165" t="s">
        <v>83</v>
      </c>
      <c r="D13" s="166">
        <v>0.5410091280937195</v>
      </c>
      <c r="E13" s="166">
        <v>0.7530903816223145</v>
      </c>
      <c r="F13" s="166">
        <v>0.708112359046936</v>
      </c>
      <c r="G13" s="166">
        <v>0.6530745625495911</v>
      </c>
      <c r="H13" s="166">
        <v>0.8027145862579346</v>
      </c>
      <c r="I13" s="166">
        <v>0.7635864019393921</v>
      </c>
      <c r="J13" s="166">
        <v>0.47757968306541443</v>
      </c>
      <c r="K13" s="166">
        <v>0.5157254934310913</v>
      </c>
      <c r="L13" s="166">
        <v>0.46722176671028137</v>
      </c>
      <c r="M13" s="166">
        <v>0.47944173216819763</v>
      </c>
      <c r="N13" s="166">
        <v>0.7658371925354004</v>
      </c>
      <c r="O13" s="166">
        <v>0.9981998205184937</v>
      </c>
      <c r="P13" s="166">
        <v>0.688843846321106</v>
      </c>
      <c r="Q13" s="166">
        <v>0.8178797364234924</v>
      </c>
      <c r="R13" s="166">
        <v>0.7222430109977722</v>
      </c>
      <c r="S13" s="166">
        <v>0.419153094291687</v>
      </c>
      <c r="T13" s="166">
        <v>0.6707865595817566</v>
      </c>
      <c r="U13" s="166">
        <v>0.7819106578826904</v>
      </c>
      <c r="V13" s="166">
        <v>0.6907466053962708</v>
      </c>
      <c r="W13" s="166">
        <v>0.755081057548523</v>
      </c>
      <c r="X13" s="166">
        <v>0.5077450275421143</v>
      </c>
      <c r="Y13" s="166">
        <v>0.6282338500022888</v>
      </c>
      <c r="Z13" s="166">
        <v>0.7243568897247314</v>
      </c>
      <c r="AA13" s="166">
        <v>0.5228121876716614</v>
      </c>
      <c r="AB13" s="166">
        <v>0.5488399863243103</v>
      </c>
      <c r="AC13" s="166">
        <v>0.6203501224517822</v>
      </c>
      <c r="AD13" s="166">
        <v>0.6842997074127197</v>
      </c>
      <c r="AE13" s="166">
        <v>0.7657797932624817</v>
      </c>
      <c r="AF13" s="166">
        <v>0.7198279500007629</v>
      </c>
      <c r="AG13" s="166">
        <v>0.7242303490638733</v>
      </c>
      <c r="AH13" s="166">
        <v>0.6612563133239746</v>
      </c>
      <c r="AI13" s="166">
        <v>0.7113692760467529</v>
      </c>
      <c r="AJ13" s="166">
        <v>0.7194458842277527</v>
      </c>
      <c r="AK13" s="166">
        <v>0.5198810696601868</v>
      </c>
      <c r="AL13" s="166">
        <v>0.4880203306674957</v>
      </c>
      <c r="AM13" s="166">
        <v>0.5765529870986938</v>
      </c>
      <c r="AN13" s="166">
        <v>0.4668326675891876</v>
      </c>
      <c r="AO13" s="166">
        <v>0.4733394682407379</v>
      </c>
      <c r="AP13" s="166">
        <v>0.5420800447463989</v>
      </c>
      <c r="AQ13" s="166">
        <v>0.7248979806900024</v>
      </c>
      <c r="AR13" s="166">
        <v>0.6005192995071411</v>
      </c>
      <c r="AS13" s="166">
        <v>0.6382661461830139</v>
      </c>
      <c r="AT13" s="166">
        <v>0.7518645524978638</v>
      </c>
      <c r="AU13" s="166">
        <v>0.5381314158439636</v>
      </c>
      <c r="AV13" s="166">
        <v>0.6958275437355042</v>
      </c>
      <c r="AW13" s="166">
        <v>0.5287414789199829</v>
      </c>
      <c r="AX13" s="166">
        <v>0.6472893953323364</v>
      </c>
      <c r="AY13" s="166">
        <v>0.6439457535743713</v>
      </c>
      <c r="AZ13" s="166">
        <v>0.7082608342170715</v>
      </c>
      <c r="BA13" s="166">
        <v>0.7924858927726746</v>
      </c>
      <c r="BB13" s="166">
        <v>0.6106908321380615</v>
      </c>
      <c r="BC13" s="166">
        <v>0.5270790457725525</v>
      </c>
      <c r="BD13" s="166">
        <v>0.7320333123207092</v>
      </c>
      <c r="BE13" s="166">
        <v>0.5606921315193176</v>
      </c>
      <c r="BF13" s="166">
        <v>0.5304775834083557</v>
      </c>
      <c r="BG13" s="166">
        <v>0.6968747973442078</v>
      </c>
      <c r="BH13" s="166">
        <v>0.5557075142860413</v>
      </c>
      <c r="BI13" s="166">
        <v>0.5749105215072632</v>
      </c>
      <c r="BJ13" s="166">
        <v>0.5301274061203003</v>
      </c>
      <c r="BK13" s="166">
        <v>0.5573888421058655</v>
      </c>
      <c r="BL13" s="166">
        <v>0.428833544254303</v>
      </c>
      <c r="BM13" s="166">
        <v>0.5224496126174927</v>
      </c>
      <c r="BN13" s="166">
        <v>0.633821427822113</v>
      </c>
    </row>
    <row r="14" ht="13.5" customHeight="1">
      <c r="A14" s="152" t="s">
        <v>84</v>
      </c>
      <c r="B14" s="29" t="s">
        <v>85</v>
      </c>
      <c r="C14" s="165" t="s">
        <v>83</v>
      </c>
      <c r="D14" s="166">
        <v>0.1632547527551651</v>
      </c>
      <c r="E14" s="166">
        <v>0.13087953627109528</v>
      </c>
      <c r="F14" s="166">
        <v>0.15191946923732758</v>
      </c>
      <c r="G14" s="166">
        <v>0.15762963891029358</v>
      </c>
      <c r="H14" s="166">
        <v>0.14692601561546326</v>
      </c>
      <c r="I14" s="166">
        <v>0.11920209974050522</v>
      </c>
      <c r="J14" s="166">
        <v>0.12033920735120773</v>
      </c>
      <c r="K14" s="166">
        <v>0.09380234777927399</v>
      </c>
      <c r="L14" s="166">
        <v>0.11886197328567505</v>
      </c>
      <c r="M14" s="166">
        <v>0.16252535581588745</v>
      </c>
      <c r="N14" s="166">
        <v>0.16837358474731445</v>
      </c>
      <c r="O14" s="166">
        <v>0.20864145457744598</v>
      </c>
      <c r="P14" s="166">
        <v>0.2118099182844162</v>
      </c>
      <c r="Q14" s="166">
        <v>0.07959786802530289</v>
      </c>
      <c r="R14" s="166">
        <v>0.15444733202457428</v>
      </c>
      <c r="S14" s="166">
        <v>0.1432773768901825</v>
      </c>
      <c r="T14" s="166">
        <v>0.13916772603988647</v>
      </c>
      <c r="U14" s="166">
        <v>0.17697755992412567</v>
      </c>
      <c r="V14" s="166">
        <v>0.12562806904315948</v>
      </c>
      <c r="W14" s="166">
        <v>0.27064502239227295</v>
      </c>
      <c r="X14" s="166">
        <v>0.20929932594299316</v>
      </c>
      <c r="Y14" s="166">
        <v>0.13912858068943024</v>
      </c>
      <c r="Z14" s="166">
        <v>0.1777021735906601</v>
      </c>
      <c r="AA14" s="166">
        <v>0.12140646576881409</v>
      </c>
      <c r="AB14" s="166">
        <v>0.12969182431697845</v>
      </c>
      <c r="AC14" s="166">
        <v>0.15456411242485046</v>
      </c>
      <c r="AD14" s="166">
        <v>0.1584409922361374</v>
      </c>
      <c r="AE14" s="166">
        <v>0.17322039604187012</v>
      </c>
      <c r="AF14" s="166">
        <v>0.16585154831409454</v>
      </c>
      <c r="AG14" s="166">
        <v>0.1445481926202774</v>
      </c>
      <c r="AH14" s="166">
        <v>0.16418741643428802</v>
      </c>
      <c r="AI14" s="166">
        <v>0.19275066256523132</v>
      </c>
      <c r="AJ14" s="166">
        <v>0.22591619193553925</v>
      </c>
      <c r="AK14" s="166">
        <v>0.1041240319609642</v>
      </c>
      <c r="AL14" s="166">
        <v>0.13611990213394165</v>
      </c>
      <c r="AM14" s="166">
        <v>0.1123373806476593</v>
      </c>
      <c r="AN14" s="166">
        <v>0.12090075761079788</v>
      </c>
      <c r="AO14" s="166">
        <v>0.1485361009836197</v>
      </c>
      <c r="AP14" s="166">
        <v>0.15848775207996368</v>
      </c>
      <c r="AQ14" s="166">
        <v>0.1460757553577423</v>
      </c>
      <c r="AR14" s="166">
        <v>0.135189488530159</v>
      </c>
      <c r="AS14" s="166">
        <v>0.19463157653808594</v>
      </c>
      <c r="AT14" s="166">
        <v>0.16419288516044617</v>
      </c>
      <c r="AU14" s="166">
        <v>0.11185060441493988</v>
      </c>
      <c r="AV14" s="166">
        <v>0.20597167313098907</v>
      </c>
      <c r="AW14" s="166">
        <v>0.15621855854988098</v>
      </c>
      <c r="AX14" s="166">
        <v>0.15156541764736176</v>
      </c>
      <c r="AY14" s="166">
        <v>0.13658936321735382</v>
      </c>
      <c r="AZ14" s="166">
        <v>0.1432899832725525</v>
      </c>
      <c r="BA14" s="166">
        <v>0.18310126662254333</v>
      </c>
      <c r="BB14" s="166">
        <v>0.1537221074104309</v>
      </c>
      <c r="BC14" s="166">
        <v>0.150777205824852</v>
      </c>
      <c r="BD14" s="166">
        <v>0.2505840063095093</v>
      </c>
      <c r="BE14" s="166">
        <v>0.08362549543380737</v>
      </c>
      <c r="BF14" s="166">
        <v>0.1361694186925888</v>
      </c>
      <c r="BG14" s="166">
        <v>0.1658017933368683</v>
      </c>
      <c r="BH14" s="166">
        <v>0.1306469738483429</v>
      </c>
      <c r="BI14" s="166">
        <v>0.192121222615242</v>
      </c>
      <c r="BJ14" s="166">
        <v>0.1940477192401886</v>
      </c>
      <c r="BK14" s="166">
        <v>0.16975320875644684</v>
      </c>
      <c r="BL14" s="166">
        <v>0.1196623221039772</v>
      </c>
      <c r="BM14" s="166">
        <v>0.11479223519563675</v>
      </c>
      <c r="BN14" s="166">
        <v>0.1410398930311203</v>
      </c>
    </row>
    <row r="15" ht="13.5" customHeight="1">
      <c r="A15" s="161" t="s">
        <v>86</v>
      </c>
      <c r="B15" s="162" t="s">
        <v>87</v>
      </c>
      <c r="C15" s="163" t="s">
        <v>80</v>
      </c>
      <c r="D15" s="164">
        <v>1.4999457597732544</v>
      </c>
      <c r="E15" s="164">
        <v>1.5462993383407593</v>
      </c>
      <c r="F15" s="164">
        <v>1.4684464931488037</v>
      </c>
      <c r="G15" s="164">
        <v>1.5564523935317993</v>
      </c>
      <c r="H15" s="164">
        <v>1.6174720525741577</v>
      </c>
      <c r="I15" s="164">
        <v>1.4906508922576904</v>
      </c>
      <c r="J15" s="164">
        <v>1.47904634475708</v>
      </c>
      <c r="K15" s="164">
        <v>1.2897052764892578</v>
      </c>
      <c r="L15" s="164">
        <v>1.46608567237854</v>
      </c>
      <c r="M15" s="164">
        <v>1.5671190023422241</v>
      </c>
      <c r="N15" s="164">
        <v>1.7594016790390015</v>
      </c>
      <c r="O15" s="164">
        <v>1.8092275857925415</v>
      </c>
      <c r="P15" s="164">
        <v>1.4730631113052368</v>
      </c>
      <c r="Q15" s="164">
        <v>1.622511863708496</v>
      </c>
      <c r="R15" s="164">
        <v>1.5476220846176147</v>
      </c>
      <c r="S15" s="164">
        <v>1.5851120948791504</v>
      </c>
      <c r="T15" s="164">
        <v>1.496164321899414</v>
      </c>
      <c r="U15" s="164">
        <v>1.6172250509262085</v>
      </c>
      <c r="V15" s="164">
        <v>1.4611656665802002</v>
      </c>
      <c r="W15" s="164">
        <v>1.4814181327819824</v>
      </c>
      <c r="X15" s="164">
        <v>1.425783395767212</v>
      </c>
      <c r="Y15" s="164">
        <v>1.4623717069625854</v>
      </c>
      <c r="Z15" s="164">
        <v>1.5100395679473877</v>
      </c>
      <c r="AA15" s="164">
        <v>1.493838906288147</v>
      </c>
      <c r="AB15" s="164">
        <v>1.4577559232711792</v>
      </c>
      <c r="AC15" s="164">
        <v>1.4821864366531372</v>
      </c>
      <c r="AD15" s="164">
        <v>1.4684805870056152</v>
      </c>
      <c r="AE15" s="164">
        <v>1.66749107837677</v>
      </c>
      <c r="AF15" s="164">
        <v>1.527635931968689</v>
      </c>
      <c r="AG15" s="164">
        <v>1.5674535036087036</v>
      </c>
      <c r="AH15" s="164">
        <v>1.4819326400756836</v>
      </c>
      <c r="AI15" s="164">
        <v>1.4196722507476807</v>
      </c>
      <c r="AJ15" s="164">
        <v>1.4895873069763184</v>
      </c>
      <c r="AK15" s="164">
        <v>1.3327075242996216</v>
      </c>
      <c r="AL15" s="164">
        <v>1.3736876249313354</v>
      </c>
      <c r="AM15" s="164">
        <v>1.2195078134536743</v>
      </c>
      <c r="AN15" s="164">
        <v>1.3635926246643066</v>
      </c>
      <c r="AO15" s="164">
        <v>1.3767420053482056</v>
      </c>
      <c r="AP15" s="164">
        <v>1.4243930578231812</v>
      </c>
      <c r="AQ15" s="164">
        <v>1.4805630445480347</v>
      </c>
      <c r="AR15" s="164">
        <v>1.4566715955734253</v>
      </c>
      <c r="AS15" s="164">
        <v>1.4301137924194336</v>
      </c>
      <c r="AT15" s="164">
        <v>1.5067026615142822</v>
      </c>
      <c r="AU15" s="164">
        <v>1.415336012840271</v>
      </c>
      <c r="AV15" s="164">
        <v>1.5551162958145142</v>
      </c>
      <c r="AW15" s="164">
        <v>1.3322969675064087</v>
      </c>
      <c r="AX15" s="164">
        <v>1.2638654708862305</v>
      </c>
      <c r="AY15" s="164">
        <v>1.4051570892333984</v>
      </c>
      <c r="AZ15" s="164">
        <v>1.441146731376648</v>
      </c>
      <c r="BA15" s="164">
        <v>1.2940359115600586</v>
      </c>
      <c r="BB15" s="164">
        <v>1.2945630550384521</v>
      </c>
      <c r="BC15" s="164">
        <v>1.326724886894226</v>
      </c>
      <c r="BD15" s="164">
        <v>1.446543574333191</v>
      </c>
      <c r="BE15" s="164">
        <v>1.2326103448867798</v>
      </c>
      <c r="BF15" s="164">
        <v>1.318209171295166</v>
      </c>
      <c r="BG15" s="164">
        <v>1.3734900951385498</v>
      </c>
      <c r="BH15" s="164">
        <v>1.191517949104309</v>
      </c>
      <c r="BI15" s="164">
        <v>1.3352187871932983</v>
      </c>
      <c r="BJ15" s="164">
        <v>1.3621723651885986</v>
      </c>
      <c r="BK15" s="164">
        <v>1.1993224620819092</v>
      </c>
      <c r="BL15" s="164">
        <v>1.2529783248901367</v>
      </c>
      <c r="BM15" s="164">
        <v>1.1730248928070068</v>
      </c>
      <c r="BN15" s="164">
        <v>1.2080916166305542</v>
      </c>
    </row>
    <row r="16" ht="13.5" customHeight="1">
      <c r="A16" s="152" t="s">
        <v>89</v>
      </c>
      <c r="B16" s="29" t="s">
        <v>534</v>
      </c>
      <c r="C16" s="165" t="s">
        <v>83</v>
      </c>
      <c r="D16" s="166">
        <v>0.5476458668708801</v>
      </c>
      <c r="E16" s="166">
        <v>0.5336253643035889</v>
      </c>
      <c r="F16" s="166">
        <v>0.6153467297554016</v>
      </c>
      <c r="G16" s="166">
        <v>0.6652277112007141</v>
      </c>
      <c r="H16" s="166">
        <v>0.6165621280670166</v>
      </c>
      <c r="I16" s="166">
        <v>0.6143407821655273</v>
      </c>
      <c r="J16" s="166">
        <v>0.5160137414932251</v>
      </c>
      <c r="K16" s="166">
        <v>0.401725172996521</v>
      </c>
      <c r="L16" s="166">
        <v>0.5325626730918884</v>
      </c>
      <c r="M16" s="166">
        <v>0.7357675433158875</v>
      </c>
      <c r="N16" s="166">
        <v>0.8206973671913147</v>
      </c>
      <c r="O16" s="166">
        <v>0.7937524318695068</v>
      </c>
      <c r="P16" s="166">
        <v>0.5969994068145752</v>
      </c>
      <c r="Q16" s="166">
        <v>0.6516488790512085</v>
      </c>
      <c r="R16" s="166">
        <v>0.5222823619842529</v>
      </c>
      <c r="S16" s="166">
        <v>0.7614821195602417</v>
      </c>
      <c r="T16" s="166">
        <v>0.7417989373207092</v>
      </c>
      <c r="U16" s="166">
        <v>0.7392699718475342</v>
      </c>
      <c r="V16" s="166">
        <v>0.6075672507286072</v>
      </c>
      <c r="W16" s="166">
        <v>0.556344747543335</v>
      </c>
      <c r="X16" s="166">
        <v>0.5977175831794739</v>
      </c>
      <c r="Y16" s="166">
        <v>0.6887075901031494</v>
      </c>
      <c r="Z16" s="166">
        <v>0.6421754360198975</v>
      </c>
      <c r="AA16" s="166">
        <v>0.6583138704299927</v>
      </c>
      <c r="AB16" s="166">
        <v>0.6775345802307129</v>
      </c>
      <c r="AC16" s="166">
        <v>0.633651077747345</v>
      </c>
      <c r="AD16" s="166">
        <v>0.5947610139846802</v>
      </c>
      <c r="AE16" s="166">
        <v>0.7235956192016602</v>
      </c>
      <c r="AF16" s="166">
        <v>0.7181345820426941</v>
      </c>
      <c r="AG16" s="166">
        <v>0.8263880014419556</v>
      </c>
      <c r="AH16" s="166">
        <v>0.6225091218948364</v>
      </c>
      <c r="AI16" s="166">
        <v>0.4504541754722595</v>
      </c>
      <c r="AJ16" s="166">
        <v>0.6494436860084534</v>
      </c>
      <c r="AK16" s="166">
        <v>0.5663381814956665</v>
      </c>
      <c r="AL16" s="166">
        <v>0.45814990997314453</v>
      </c>
      <c r="AM16" s="166">
        <v>0.3456845283508301</v>
      </c>
      <c r="AN16" s="166">
        <v>0.5366069078445435</v>
      </c>
      <c r="AO16" s="166">
        <v>0.3972931206226349</v>
      </c>
      <c r="AP16" s="166">
        <v>0.3714873194694519</v>
      </c>
      <c r="AQ16" s="166">
        <v>0.6669286489486694</v>
      </c>
      <c r="AR16" s="166">
        <v>0.5748556852340698</v>
      </c>
      <c r="AS16" s="166">
        <v>0.5620240569114685</v>
      </c>
      <c r="AT16" s="166">
        <v>0.7072656154632568</v>
      </c>
      <c r="AU16" s="166">
        <v>0.3443019390106201</v>
      </c>
      <c r="AV16" s="166">
        <v>0.641016960144043</v>
      </c>
      <c r="AW16" s="166">
        <v>0.30756333470344543</v>
      </c>
      <c r="AX16" s="166">
        <v>0.3409537971019745</v>
      </c>
      <c r="AY16" s="166">
        <v>0.45650672912597656</v>
      </c>
      <c r="AZ16" s="166">
        <v>0.38546353578567505</v>
      </c>
      <c r="BA16" s="166">
        <v>0.26844194531440735</v>
      </c>
      <c r="BB16" s="166">
        <v>0.36754122376441956</v>
      </c>
      <c r="BC16" s="166">
        <v>0.21068039536476135</v>
      </c>
      <c r="BD16" s="166">
        <v>0.3686988055706024</v>
      </c>
      <c r="BE16" s="166">
        <v>0.2599745988845825</v>
      </c>
      <c r="BF16" s="166">
        <v>0.28942474722862244</v>
      </c>
      <c r="BG16" s="166">
        <v>0.3378913700580597</v>
      </c>
      <c r="BH16" s="166">
        <v>0.18293341994285583</v>
      </c>
      <c r="BI16" s="166">
        <v>0.26847419142723083</v>
      </c>
      <c r="BJ16" s="166">
        <v>0.325204074382782</v>
      </c>
      <c r="BK16" s="166">
        <v>0.245646134018898</v>
      </c>
      <c r="BL16" s="166">
        <v>0.3769477605819702</v>
      </c>
      <c r="BM16" s="166">
        <v>0.2678188681602478</v>
      </c>
      <c r="BN16" s="166">
        <v>0.31894540786743164</v>
      </c>
    </row>
    <row r="17" ht="13.5" customHeight="1">
      <c r="A17" s="152" t="s">
        <v>91</v>
      </c>
      <c r="B17" s="29" t="s">
        <v>535</v>
      </c>
      <c r="C17" s="165" t="s">
        <v>83</v>
      </c>
      <c r="D17" s="166">
        <v>0.1438785046339035</v>
      </c>
      <c r="E17" s="166">
        <v>0.22477342188358307</v>
      </c>
      <c r="F17" s="166">
        <v>0.12968485057353973</v>
      </c>
      <c r="G17" s="166">
        <v>0.13952861726284027</v>
      </c>
      <c r="H17" s="166">
        <v>0.3879909813404083</v>
      </c>
      <c r="I17" s="166">
        <v>0.12090175598859787</v>
      </c>
      <c r="J17" s="166">
        <v>0.1667277216911316</v>
      </c>
      <c r="K17" s="166">
        <v>0.0941077396273613</v>
      </c>
      <c r="L17" s="166">
        <v>0.2105439007282257</v>
      </c>
      <c r="M17" s="166">
        <v>0.21679522097110748</v>
      </c>
      <c r="N17" s="166">
        <v>0.30635058879852295</v>
      </c>
      <c r="O17" s="166">
        <v>0.363410085439682</v>
      </c>
      <c r="P17" s="166">
        <v>0.16478072106838226</v>
      </c>
      <c r="Q17" s="166">
        <v>0.21093671023845673</v>
      </c>
      <c r="R17" s="166">
        <v>0.3137252628803253</v>
      </c>
      <c r="S17" s="166">
        <v>0.23867696523666382</v>
      </c>
      <c r="T17" s="166">
        <v>0.2867441773414612</v>
      </c>
      <c r="U17" s="166">
        <v>0.2502811849117279</v>
      </c>
      <c r="V17" s="166">
        <v>0.20592747628688812</v>
      </c>
      <c r="W17" s="166">
        <v>0.22851963341236115</v>
      </c>
      <c r="X17" s="166">
        <v>0.18899869918823242</v>
      </c>
      <c r="Y17" s="166">
        <v>0.26483696699142456</v>
      </c>
      <c r="Z17" s="166">
        <v>0.26482442021369934</v>
      </c>
      <c r="AA17" s="166">
        <v>0.32189270853996277</v>
      </c>
      <c r="AB17" s="166">
        <v>0.19824953377246857</v>
      </c>
      <c r="AC17" s="166">
        <v>0.1610441505908966</v>
      </c>
      <c r="AD17" s="166">
        <v>0.27796605229377747</v>
      </c>
      <c r="AE17" s="166">
        <v>0.2832668125629425</v>
      </c>
      <c r="AF17" s="166">
        <v>0.10458975285291672</v>
      </c>
      <c r="AG17" s="166">
        <v>0.18914034962654114</v>
      </c>
      <c r="AH17" s="166">
        <v>0.2122001051902771</v>
      </c>
      <c r="AI17" s="166">
        <v>0.25214946269989014</v>
      </c>
      <c r="AJ17" s="166">
        <v>0.20762425661087036</v>
      </c>
      <c r="AK17" s="166">
        <v>0.10304489731788635</v>
      </c>
      <c r="AL17" s="166">
        <v>0.172193244099617</v>
      </c>
      <c r="AM17" s="166">
        <v>0.013822379522025585</v>
      </c>
      <c r="AN17" s="166">
        <v>0.2000967264175415</v>
      </c>
      <c r="AO17" s="166">
        <v>0.07732366770505905</v>
      </c>
      <c r="AP17" s="166">
        <v>0.13198915123939514</v>
      </c>
      <c r="AQ17" s="166">
        <v>0.18359597027301788</v>
      </c>
      <c r="AR17" s="166">
        <v>0.12299567461013794</v>
      </c>
      <c r="AS17" s="166">
        <v>0.1266886442899704</v>
      </c>
      <c r="AT17" s="166">
        <v>0.14159585535526276</v>
      </c>
      <c r="AU17" s="166">
        <v>0.10508250445127487</v>
      </c>
      <c r="AV17" s="166">
        <v>0.15558885037899017</v>
      </c>
      <c r="AW17" s="166">
        <v>0.06589636206626892</v>
      </c>
      <c r="AX17" s="166">
        <v>0.11586452275514603</v>
      </c>
      <c r="AY17" s="166">
        <v>0.1052459254860878</v>
      </c>
      <c r="AZ17" s="166">
        <v>0.0840432196855545</v>
      </c>
      <c r="BA17" s="166">
        <v>0.05348071828484535</v>
      </c>
      <c r="BB17" s="166">
        <v>0.051034294068813324</v>
      </c>
      <c r="BC17" s="166">
        <v>0.0929749608039856</v>
      </c>
      <c r="BD17" s="166">
        <v>0.0784687027335167</v>
      </c>
      <c r="BE17" s="166">
        <v>0.03842800483107567</v>
      </c>
      <c r="BF17" s="166">
        <v>0.11734132468700409</v>
      </c>
      <c r="BG17" s="166">
        <v>0.1360538899898529</v>
      </c>
      <c r="BH17" s="166">
        <v>0.09031790494918823</v>
      </c>
      <c r="BI17" s="166">
        <v>0.10879740864038467</v>
      </c>
      <c r="BJ17" s="166">
        <v>0.1301361471414566</v>
      </c>
      <c r="BK17" s="166">
        <v>0.07815329730510712</v>
      </c>
      <c r="BL17" s="166">
        <v>0.14137792587280273</v>
      </c>
      <c r="BM17" s="166">
        <v>0.03671951964497566</v>
      </c>
      <c r="BN17" s="166">
        <v>0.10630342364311218</v>
      </c>
    </row>
    <row r="18" ht="13.5" customHeight="1">
      <c r="A18" s="152" t="s">
        <v>93</v>
      </c>
      <c r="B18" s="29" t="s">
        <v>526</v>
      </c>
      <c r="C18" s="165" t="s">
        <v>83</v>
      </c>
      <c r="D18" s="166">
        <v>0.5524856448173523</v>
      </c>
      <c r="E18" s="166">
        <v>0.7076468467712402</v>
      </c>
      <c r="F18" s="166">
        <v>0.5536101460456848</v>
      </c>
      <c r="G18" s="166">
        <v>0.5691635608673096</v>
      </c>
      <c r="H18" s="166">
        <v>0.6261608600616455</v>
      </c>
      <c r="I18" s="166">
        <v>0.5787845849990845</v>
      </c>
      <c r="J18" s="166">
        <v>0.593967854976654</v>
      </c>
      <c r="K18" s="166">
        <v>0.44633376598358154</v>
      </c>
      <c r="L18" s="166">
        <v>0.4856395423412323</v>
      </c>
      <c r="M18" s="166">
        <v>0.5774493217468262</v>
      </c>
      <c r="N18" s="166">
        <v>0.7441784739494324</v>
      </c>
      <c r="O18" s="166">
        <v>0.7020665407180786</v>
      </c>
      <c r="P18" s="166">
        <v>0.5270273089408875</v>
      </c>
      <c r="Q18" s="166">
        <v>0.5882458686828613</v>
      </c>
      <c r="R18" s="166">
        <v>0.4758376479148865</v>
      </c>
      <c r="S18" s="166">
        <v>0.6039105653762817</v>
      </c>
      <c r="T18" s="166">
        <v>0.477999210357666</v>
      </c>
      <c r="U18" s="166">
        <v>0.573816180229187</v>
      </c>
      <c r="V18" s="166">
        <v>0.4798233211040497</v>
      </c>
      <c r="W18" s="166">
        <v>0.5280677080154419</v>
      </c>
      <c r="X18" s="166">
        <v>0.36252209544181824</v>
      </c>
      <c r="Y18" s="166">
        <v>0.4949113130569458</v>
      </c>
      <c r="Z18" s="166">
        <v>0.4820883572101593</v>
      </c>
      <c r="AA18" s="166">
        <v>0.42107272148132324</v>
      </c>
      <c r="AB18" s="166">
        <v>0.34196993708610535</v>
      </c>
      <c r="AC18" s="166">
        <v>0.5857713222503662</v>
      </c>
      <c r="AD18" s="166">
        <v>0.5271249413490295</v>
      </c>
      <c r="AE18" s="166">
        <v>0.6220424771308899</v>
      </c>
      <c r="AF18" s="166">
        <v>0.4930087924003601</v>
      </c>
      <c r="AG18" s="166">
        <v>0.5344702005386353</v>
      </c>
      <c r="AH18" s="166">
        <v>0.47689518332481384</v>
      </c>
      <c r="AI18" s="166">
        <v>0.5074976682662964</v>
      </c>
      <c r="AJ18" s="166">
        <v>0.6271137595176697</v>
      </c>
      <c r="AK18" s="166">
        <v>0.5644037127494812</v>
      </c>
      <c r="AL18" s="166">
        <v>0.49463874101638794</v>
      </c>
      <c r="AM18" s="166">
        <v>0.4696252644062042</v>
      </c>
      <c r="AN18" s="166">
        <v>0.3838784396648407</v>
      </c>
      <c r="AO18" s="166">
        <v>0.5192961096763611</v>
      </c>
      <c r="AP18" s="166">
        <v>0.5395750403404236</v>
      </c>
      <c r="AQ18" s="166">
        <v>0.4736550748348236</v>
      </c>
      <c r="AR18" s="166">
        <v>0.5598328709602356</v>
      </c>
      <c r="AS18" s="166">
        <v>0.4832259714603424</v>
      </c>
      <c r="AT18" s="166">
        <v>0.5272424817085266</v>
      </c>
      <c r="AU18" s="166">
        <v>0.6139720678329468</v>
      </c>
      <c r="AV18" s="166">
        <v>0.621129035949707</v>
      </c>
      <c r="AW18" s="166">
        <v>0.5397869348526001</v>
      </c>
      <c r="AX18" s="166">
        <v>0.3695063591003418</v>
      </c>
      <c r="AY18" s="166">
        <v>0.5226827263832092</v>
      </c>
      <c r="AZ18" s="166">
        <v>0.6691970825195312</v>
      </c>
      <c r="BA18" s="166">
        <v>0.5599736571311951</v>
      </c>
      <c r="BB18" s="166">
        <v>0.49866411089897156</v>
      </c>
      <c r="BC18" s="166">
        <v>0.5573709011077881</v>
      </c>
      <c r="BD18" s="166">
        <v>0.6241915822029114</v>
      </c>
      <c r="BE18" s="166">
        <v>0.5824444890022278</v>
      </c>
      <c r="BF18" s="166">
        <v>0.5605484247207642</v>
      </c>
      <c r="BG18" s="166">
        <v>0.4887188673019409</v>
      </c>
      <c r="BH18" s="166">
        <v>0.47514206171035767</v>
      </c>
      <c r="BI18" s="166">
        <v>0.6157822608947754</v>
      </c>
      <c r="BJ18" s="166">
        <v>0.5090526342391968</v>
      </c>
      <c r="BK18" s="166">
        <v>0.4264746308326721</v>
      </c>
      <c r="BL18" s="166">
        <v>0.5090166330337524</v>
      </c>
      <c r="BM18" s="166">
        <v>0.4324195086956024</v>
      </c>
      <c r="BN18" s="166">
        <v>0.3981948494911194</v>
      </c>
    </row>
    <row r="19" ht="13.5" customHeight="1">
      <c r="A19" s="152" t="s">
        <v>95</v>
      </c>
      <c r="B19" s="29" t="s">
        <v>527</v>
      </c>
      <c r="C19" s="165" t="s">
        <v>83</v>
      </c>
      <c r="D19" s="166">
        <v>0.4786638021469116</v>
      </c>
      <c r="E19" s="166">
        <v>0.46452388167381287</v>
      </c>
      <c r="F19" s="166">
        <v>0.6346237659454346</v>
      </c>
      <c r="G19" s="166">
        <v>0.5028617978096008</v>
      </c>
      <c r="H19" s="166">
        <v>0.5529730319976807</v>
      </c>
      <c r="I19" s="166">
        <v>0.5051205158233643</v>
      </c>
      <c r="J19" s="166">
        <v>0.4388441741466522</v>
      </c>
      <c r="K19" s="166">
        <v>0.36800888180732727</v>
      </c>
      <c r="L19" s="166">
        <v>0.5090293288230896</v>
      </c>
      <c r="M19" s="166">
        <v>0.4704436957836151</v>
      </c>
      <c r="N19" s="166">
        <v>0.6168466806411743</v>
      </c>
      <c r="O19" s="166">
        <v>0.6431203484535217</v>
      </c>
      <c r="P19" s="166">
        <v>0.4663012623786926</v>
      </c>
      <c r="Q19" s="166">
        <v>0.5759806036949158</v>
      </c>
      <c r="R19" s="166">
        <v>0.4871198236942291</v>
      </c>
      <c r="S19" s="166">
        <v>0.37671372294425964</v>
      </c>
      <c r="T19" s="166">
        <v>0.35208144783973694</v>
      </c>
      <c r="U19" s="166">
        <v>0.5281186699867249</v>
      </c>
      <c r="V19" s="166">
        <v>0.4165290594100952</v>
      </c>
      <c r="W19" s="166">
        <v>0.5311548113822937</v>
      </c>
      <c r="X19" s="166">
        <v>0.4458274245262146</v>
      </c>
      <c r="Y19" s="166">
        <v>0.31620463728904724</v>
      </c>
      <c r="Z19" s="166">
        <v>0.40007007122039795</v>
      </c>
      <c r="AA19" s="166">
        <v>0.339117169380188</v>
      </c>
      <c r="AB19" s="166">
        <v>0.46374011039733887</v>
      </c>
      <c r="AC19" s="166">
        <v>0.46122437715530396</v>
      </c>
      <c r="AD19" s="166">
        <v>0.4844929873943329</v>
      </c>
      <c r="AE19" s="166">
        <v>0.6295562386512756</v>
      </c>
      <c r="AF19" s="166">
        <v>0.4786651134490967</v>
      </c>
      <c r="AG19" s="166">
        <v>0.4580577611923218</v>
      </c>
      <c r="AH19" s="166">
        <v>0.46599918603897095</v>
      </c>
      <c r="AI19" s="166">
        <v>0.4375303387641907</v>
      </c>
      <c r="AJ19" s="166">
        <v>0.484941303730011</v>
      </c>
      <c r="AK19" s="166">
        <v>0.33286985754966736</v>
      </c>
      <c r="AL19" s="166">
        <v>0.47897037863731384</v>
      </c>
      <c r="AM19" s="166">
        <v>0.3405173122882843</v>
      </c>
      <c r="AN19" s="166">
        <v>0.4565761387348175</v>
      </c>
      <c r="AO19" s="166">
        <v>0.5499501824378967</v>
      </c>
      <c r="AP19" s="166">
        <v>0.5098236799240112</v>
      </c>
      <c r="AQ19" s="166">
        <v>0.6063711643218994</v>
      </c>
      <c r="AR19" s="166">
        <v>0.46381062269210815</v>
      </c>
      <c r="AS19" s="166">
        <v>0.530385434627533</v>
      </c>
      <c r="AT19" s="166">
        <v>0.4871348738670349</v>
      </c>
      <c r="AU19" s="166">
        <v>0.501725971698761</v>
      </c>
      <c r="AV19" s="166">
        <v>0.5640720129013062</v>
      </c>
      <c r="AW19" s="166">
        <v>0.5647258162498474</v>
      </c>
      <c r="AX19" s="166">
        <v>0.4203755259513855</v>
      </c>
      <c r="AY19" s="166">
        <v>0.4882964789867401</v>
      </c>
      <c r="AZ19" s="166">
        <v>0.5284302234649658</v>
      </c>
      <c r="BA19" s="166">
        <v>0.4885872006416321</v>
      </c>
      <c r="BB19" s="166">
        <v>0.44104862213134766</v>
      </c>
      <c r="BC19" s="166">
        <v>0.44363853335380554</v>
      </c>
      <c r="BD19" s="166">
        <v>0.5474011301994324</v>
      </c>
      <c r="BE19" s="166">
        <v>0.31328195333480835</v>
      </c>
      <c r="BF19" s="166">
        <v>0.39943328499794006</v>
      </c>
      <c r="BG19" s="166">
        <v>0.4507349133491516</v>
      </c>
      <c r="BH19" s="166">
        <v>0.3482635021209717</v>
      </c>
      <c r="BI19" s="166">
        <v>0.38193848729133606</v>
      </c>
      <c r="BJ19" s="166">
        <v>0.434596985578537</v>
      </c>
      <c r="BK19" s="166">
        <v>0.3524654507637024</v>
      </c>
      <c r="BL19" s="166">
        <v>0.27451229095458984</v>
      </c>
      <c r="BM19" s="166">
        <v>0.2711857557296753</v>
      </c>
      <c r="BN19" s="166">
        <v>0.3439493775367737</v>
      </c>
    </row>
    <row r="20" ht="13.5" customHeight="1">
      <c r="A20" s="152" t="s">
        <v>97</v>
      </c>
      <c r="B20" s="29" t="s">
        <v>98</v>
      </c>
      <c r="C20" s="165" t="s">
        <v>83</v>
      </c>
      <c r="D20" s="166">
        <v>0.9049500226974487</v>
      </c>
      <c r="E20" s="166">
        <v>0.8187198042869568</v>
      </c>
      <c r="F20" s="166">
        <v>0.6771702766418457</v>
      </c>
      <c r="G20" s="166">
        <v>0.9269165396690369</v>
      </c>
      <c r="H20" s="166">
        <v>0.9118002653121948</v>
      </c>
      <c r="I20" s="166">
        <v>0.9048455357551575</v>
      </c>
      <c r="J20" s="166">
        <v>0.8512517213821411</v>
      </c>
      <c r="K20" s="166">
        <v>0.876204788684845</v>
      </c>
      <c r="L20" s="166">
        <v>0.8419620990753174</v>
      </c>
      <c r="M20" s="166">
        <v>0.8572125434875488</v>
      </c>
      <c r="N20" s="166">
        <v>0.9735179543495178</v>
      </c>
      <c r="O20" s="166">
        <v>0.9693635702133179</v>
      </c>
      <c r="P20" s="166">
        <v>0.7979946732521057</v>
      </c>
      <c r="Q20" s="166">
        <v>0.9677585363388062</v>
      </c>
      <c r="R20" s="166">
        <v>0.9645800590515137</v>
      </c>
      <c r="S20" s="166">
        <v>0.9147807955741882</v>
      </c>
      <c r="T20" s="166">
        <v>0.9214967489242554</v>
      </c>
      <c r="U20" s="166">
        <v>0.8923517465591431</v>
      </c>
      <c r="V20" s="166">
        <v>0.8477970957756042</v>
      </c>
      <c r="W20" s="166">
        <v>0.8310348987579346</v>
      </c>
      <c r="X20" s="166">
        <v>0.8664242029190063</v>
      </c>
      <c r="Y20" s="166">
        <v>0.9440485239028931</v>
      </c>
      <c r="Z20" s="166">
        <v>0.881873607635498</v>
      </c>
      <c r="AA20" s="166">
        <v>0.9358145594596863</v>
      </c>
      <c r="AB20" s="166">
        <v>0.8944029808044434</v>
      </c>
      <c r="AC20" s="166">
        <v>0.8779031038284302</v>
      </c>
      <c r="AD20" s="166">
        <v>0.9213903546333313</v>
      </c>
      <c r="AE20" s="166">
        <v>0.9303148984909058</v>
      </c>
      <c r="AF20" s="166">
        <v>0.9637539982795715</v>
      </c>
      <c r="AG20" s="166">
        <v>0.9104436635971069</v>
      </c>
      <c r="AH20" s="166">
        <v>0.8961067199707031</v>
      </c>
      <c r="AI20" s="166">
        <v>0.8614552617073059</v>
      </c>
      <c r="AJ20" s="166">
        <v>0.830547571182251</v>
      </c>
      <c r="AK20" s="166">
        <v>0.7906606793403625</v>
      </c>
      <c r="AL20" s="166">
        <v>0.8993277549743652</v>
      </c>
      <c r="AM20" s="166">
        <v>0.7904013395309448</v>
      </c>
      <c r="AN20" s="166">
        <v>0.805020272731781</v>
      </c>
      <c r="AO20" s="166">
        <v>0.7823801636695862</v>
      </c>
      <c r="AP20" s="166">
        <v>0.8754100203514099</v>
      </c>
      <c r="AQ20" s="166">
        <v>0.8230704665184021</v>
      </c>
      <c r="AR20" s="166">
        <v>0.8092939257621765</v>
      </c>
      <c r="AS20" s="166">
        <v>0.8354357481002808</v>
      </c>
      <c r="AT20" s="166">
        <v>0.8385155200958252</v>
      </c>
      <c r="AU20" s="166">
        <v>0.7815955281257629</v>
      </c>
      <c r="AV20" s="166">
        <v>0.9201529026031494</v>
      </c>
      <c r="AW20" s="166">
        <v>0.7713816165924072</v>
      </c>
      <c r="AX20" s="166">
        <v>0.829017698764801</v>
      </c>
      <c r="AY20" s="166">
        <v>0.8807454109191895</v>
      </c>
      <c r="AZ20" s="166">
        <v>0.815526008605957</v>
      </c>
      <c r="BA20" s="166">
        <v>0.7092682123184204</v>
      </c>
      <c r="BB20" s="166">
        <v>0.8923470377922058</v>
      </c>
      <c r="BC20" s="166">
        <v>0.8822746276855469</v>
      </c>
      <c r="BD20" s="166">
        <v>0.7433604001998901</v>
      </c>
      <c r="BE20" s="166">
        <v>0.825513482093811</v>
      </c>
      <c r="BF20" s="166">
        <v>0.7495290040969849</v>
      </c>
      <c r="BG20" s="166">
        <v>0.7996299862861633</v>
      </c>
      <c r="BH20" s="166">
        <v>0.745107889175415</v>
      </c>
      <c r="BI20" s="166">
        <v>0.767979085445404</v>
      </c>
      <c r="BJ20" s="166">
        <v>0.8808971047401428</v>
      </c>
      <c r="BK20" s="166">
        <v>0.7939004302024841</v>
      </c>
      <c r="BL20" s="166">
        <v>0.7113102674484253</v>
      </c>
      <c r="BM20" s="166">
        <v>0.8077820539474487</v>
      </c>
      <c r="BN20" s="166">
        <v>0.8227604627609253</v>
      </c>
    </row>
    <row r="21" ht="13.5" customHeight="1">
      <c r="A21" s="152" t="s">
        <v>99</v>
      </c>
      <c r="B21" s="29" t="s">
        <v>100</v>
      </c>
      <c r="C21" s="165" t="s">
        <v>83</v>
      </c>
      <c r="D21" s="166">
        <v>0.654722273349762</v>
      </c>
      <c r="E21" s="166">
        <v>0.7901411056518555</v>
      </c>
      <c r="F21" s="166">
        <v>0.6216974854469299</v>
      </c>
      <c r="G21" s="166">
        <v>0.7004860639572144</v>
      </c>
      <c r="H21" s="166">
        <v>0.5682456493377686</v>
      </c>
      <c r="I21" s="166">
        <v>0.5482032299041748</v>
      </c>
      <c r="J21" s="166">
        <v>0.6363673806190491</v>
      </c>
      <c r="K21" s="166">
        <v>0.51894211769104</v>
      </c>
      <c r="L21" s="166">
        <v>0.6447041630744934</v>
      </c>
      <c r="M21" s="166">
        <v>0.6219890713691711</v>
      </c>
      <c r="N21" s="166">
        <v>0.6202770471572876</v>
      </c>
      <c r="O21" s="166">
        <v>0.7132594585418701</v>
      </c>
      <c r="P21" s="166">
        <v>0.6987260580062866</v>
      </c>
      <c r="Q21" s="166">
        <v>0.67014479637146</v>
      </c>
      <c r="R21" s="166">
        <v>0.6068278551101685</v>
      </c>
      <c r="S21" s="166">
        <v>0.6491758823394775</v>
      </c>
      <c r="T21" s="166">
        <v>0.5232697129249573</v>
      </c>
      <c r="U21" s="166">
        <v>0.573920726776123</v>
      </c>
      <c r="V21" s="166">
        <v>0.6648892760276794</v>
      </c>
      <c r="W21" s="166">
        <v>0.5950417518615723</v>
      </c>
      <c r="X21" s="166">
        <v>0.6288036108016968</v>
      </c>
      <c r="Y21" s="166">
        <v>0.5513001680374146</v>
      </c>
      <c r="Z21" s="166">
        <v>0.554543673992157</v>
      </c>
      <c r="AA21" s="166">
        <v>0.5795879364013672</v>
      </c>
      <c r="AB21" s="166">
        <v>0.5781102776527405</v>
      </c>
      <c r="AC21" s="166">
        <v>0.5894168019294739</v>
      </c>
      <c r="AD21" s="166">
        <v>0.44410064816474915</v>
      </c>
      <c r="AE21" s="166">
        <v>0.664776086807251</v>
      </c>
      <c r="AF21" s="166">
        <v>0.6536599397659302</v>
      </c>
      <c r="AG21" s="166">
        <v>0.6370705366134644</v>
      </c>
      <c r="AH21" s="166">
        <v>0.5812886953353882</v>
      </c>
      <c r="AI21" s="166">
        <v>0.6101109385490417</v>
      </c>
      <c r="AJ21" s="166">
        <v>0.5221953988075256</v>
      </c>
      <c r="AK21" s="166">
        <v>0.5617974400520325</v>
      </c>
      <c r="AL21" s="166">
        <v>0.4368927478790283</v>
      </c>
      <c r="AM21" s="166">
        <v>0.5655034780502319</v>
      </c>
      <c r="AN21" s="166">
        <v>0.5692952871322632</v>
      </c>
      <c r="AO21" s="166">
        <v>0.6906368136405945</v>
      </c>
      <c r="AP21" s="166">
        <v>0.7353984713554382</v>
      </c>
      <c r="AQ21" s="166">
        <v>0.5776169896125793</v>
      </c>
      <c r="AR21" s="166">
        <v>0.6599780917167664</v>
      </c>
      <c r="AS21" s="166">
        <v>0.6051666140556335</v>
      </c>
      <c r="AT21" s="166">
        <v>0.6284300684928894</v>
      </c>
      <c r="AU21" s="166">
        <v>0.7159767746925354</v>
      </c>
      <c r="AV21" s="166">
        <v>0.6195690035820007</v>
      </c>
      <c r="AW21" s="166">
        <v>0.6212307214736938</v>
      </c>
      <c r="AX21" s="166">
        <v>0.6182836890220642</v>
      </c>
      <c r="AY21" s="166">
        <v>0.6425610184669495</v>
      </c>
      <c r="AZ21" s="166">
        <v>0.7335988879203796</v>
      </c>
      <c r="BA21" s="166">
        <v>0.7439659237861633</v>
      </c>
      <c r="BB21" s="166">
        <v>0.5433305501937866</v>
      </c>
      <c r="BC21" s="166">
        <v>0.6428388953208923</v>
      </c>
      <c r="BD21" s="166">
        <v>0.8354156017303467</v>
      </c>
      <c r="BE21" s="166">
        <v>0.6576221585273743</v>
      </c>
      <c r="BF21" s="166">
        <v>0.7058084607124329</v>
      </c>
      <c r="BG21" s="166">
        <v>0.6953213214874268</v>
      </c>
      <c r="BH21" s="166">
        <v>0.6690890789031982</v>
      </c>
      <c r="BI21" s="166">
        <v>0.7151622772216797</v>
      </c>
      <c r="BJ21" s="166">
        <v>0.7055483460426331</v>
      </c>
      <c r="BK21" s="166">
        <v>0.6130879521369934</v>
      </c>
      <c r="BL21" s="166">
        <v>0.6463078856468201</v>
      </c>
      <c r="BM21" s="166">
        <v>0.6112738251686096</v>
      </c>
      <c r="BN21" s="166">
        <v>0.548646867275238</v>
      </c>
    </row>
    <row r="22" ht="13.5" customHeight="1">
      <c r="A22" s="161" t="s">
        <v>101</v>
      </c>
      <c r="B22" s="162" t="s">
        <v>102</v>
      </c>
      <c r="C22" s="163" t="s">
        <v>80</v>
      </c>
      <c r="D22" s="164">
        <v>1.663578748703003</v>
      </c>
      <c r="E22" s="164">
        <v>1.5992721319198608</v>
      </c>
      <c r="F22" s="164">
        <v>1.5614902973175049</v>
      </c>
      <c r="G22" s="164">
        <v>1.5604307651519775</v>
      </c>
      <c r="H22" s="164">
        <v>1.6775552034378052</v>
      </c>
      <c r="I22" s="164">
        <v>1.651115894317627</v>
      </c>
      <c r="J22" s="164">
        <v>1.5704810619354248</v>
      </c>
      <c r="K22" s="164">
        <v>1.599609613418579</v>
      </c>
      <c r="L22" s="164">
        <v>1.7183629274368286</v>
      </c>
      <c r="M22" s="164">
        <v>1.5063635110855103</v>
      </c>
      <c r="N22" s="164">
        <v>1.8970767259597778</v>
      </c>
      <c r="O22" s="164">
        <v>1.7463873624801636</v>
      </c>
      <c r="P22" s="164">
        <v>1.6104902029037476</v>
      </c>
      <c r="Q22" s="164">
        <v>1.828366756439209</v>
      </c>
      <c r="R22" s="164">
        <v>1.7419987916946411</v>
      </c>
      <c r="S22" s="164">
        <v>1.6749801635742188</v>
      </c>
      <c r="T22" s="164">
        <v>1.6682777404785156</v>
      </c>
      <c r="U22" s="164">
        <v>1.6148682832717896</v>
      </c>
      <c r="V22" s="164">
        <v>1.5627431869506836</v>
      </c>
      <c r="W22" s="164">
        <v>1.5279312133789062</v>
      </c>
      <c r="X22" s="164">
        <v>1.6449992656707764</v>
      </c>
      <c r="Y22" s="164">
        <v>1.7753633260726929</v>
      </c>
      <c r="Z22" s="164">
        <v>1.6391187906265259</v>
      </c>
      <c r="AA22" s="164">
        <v>1.6064610481262207</v>
      </c>
      <c r="AB22" s="164">
        <v>1.716766595840454</v>
      </c>
      <c r="AC22" s="164">
        <v>1.6112654209136963</v>
      </c>
      <c r="AD22" s="164">
        <v>1.7295547723770142</v>
      </c>
      <c r="AE22" s="164">
        <v>1.6644235849380493</v>
      </c>
      <c r="AF22" s="164">
        <v>1.7183489799499512</v>
      </c>
      <c r="AG22" s="164">
        <v>1.5983343124389648</v>
      </c>
      <c r="AH22" s="164">
        <v>1.6949584484100342</v>
      </c>
      <c r="AI22" s="164">
        <v>1.5381274223327637</v>
      </c>
      <c r="AJ22" s="164">
        <v>1.5206624269485474</v>
      </c>
      <c r="AK22" s="164">
        <v>1.5366681814193726</v>
      </c>
      <c r="AL22" s="164">
        <v>1.509015440940857</v>
      </c>
      <c r="AM22" s="164">
        <v>1.2899008989334106</v>
      </c>
      <c r="AN22" s="164">
        <v>1.3040120601654053</v>
      </c>
      <c r="AO22" s="164">
        <v>1.374248743057251</v>
      </c>
      <c r="AP22" s="164">
        <v>1.2951345443725586</v>
      </c>
      <c r="AQ22" s="164">
        <v>1.4835959672927856</v>
      </c>
      <c r="AR22" s="164">
        <v>1.5592992305755615</v>
      </c>
      <c r="AS22" s="164">
        <v>1.619168758392334</v>
      </c>
      <c r="AT22" s="164">
        <v>1.5235594511032104</v>
      </c>
      <c r="AU22" s="164">
        <v>1.3845041990280151</v>
      </c>
      <c r="AV22" s="164">
        <v>1.5708656311035156</v>
      </c>
      <c r="AW22" s="164">
        <v>1.4743913412094116</v>
      </c>
      <c r="AX22" s="164">
        <v>1.4240403175354004</v>
      </c>
      <c r="AY22" s="164">
        <v>1.5388058423995972</v>
      </c>
      <c r="AZ22" s="164">
        <v>1.5624383687973022</v>
      </c>
      <c r="BA22" s="164">
        <v>1.3848062753677368</v>
      </c>
      <c r="BB22" s="164">
        <v>1.4198859930038452</v>
      </c>
      <c r="BC22" s="164">
        <v>1.5565804243087769</v>
      </c>
      <c r="BD22" s="164">
        <v>1.4397947788238525</v>
      </c>
      <c r="BE22" s="164">
        <v>1.2240912914276123</v>
      </c>
      <c r="BF22" s="164">
        <v>1.1116749048233032</v>
      </c>
      <c r="BG22" s="164">
        <v>1.3447949886322021</v>
      </c>
      <c r="BH22" s="164">
        <v>1.3036516904830933</v>
      </c>
      <c r="BI22" s="164">
        <v>1.347827434539795</v>
      </c>
      <c r="BJ22" s="164">
        <v>1.2662684917449951</v>
      </c>
      <c r="BK22" s="164">
        <v>1.339712381362915</v>
      </c>
      <c r="BL22" s="164">
        <v>1.0525349378585815</v>
      </c>
      <c r="BM22" s="164">
        <v>1.346348524093628</v>
      </c>
      <c r="BN22" s="164">
        <v>1.5067518949508667</v>
      </c>
    </row>
    <row r="23" ht="13.5" customHeight="1">
      <c r="A23" s="152" t="s">
        <v>103</v>
      </c>
      <c r="B23" s="29" t="s">
        <v>104</v>
      </c>
      <c r="C23" s="165" t="s">
        <v>83</v>
      </c>
      <c r="D23" s="166">
        <v>0.6097297668457031</v>
      </c>
      <c r="E23" s="166">
        <v>0.5610880255699158</v>
      </c>
      <c r="F23" s="166">
        <v>0.5334244966506958</v>
      </c>
      <c r="G23" s="166">
        <v>0.5712951421737671</v>
      </c>
      <c r="H23" s="166">
        <v>0.6787976622581482</v>
      </c>
      <c r="I23" s="166">
        <v>0.5383384227752686</v>
      </c>
      <c r="J23" s="166">
        <v>0.49391812086105347</v>
      </c>
      <c r="K23" s="166">
        <v>0.47624802589416504</v>
      </c>
      <c r="L23" s="166">
        <v>0.6679672002792358</v>
      </c>
      <c r="M23" s="166">
        <v>0.5488568544387817</v>
      </c>
      <c r="N23" s="166">
        <v>0.8661755323410034</v>
      </c>
      <c r="O23" s="166">
        <v>0.6502028107643127</v>
      </c>
      <c r="P23" s="166">
        <v>0.5886221528053284</v>
      </c>
      <c r="Q23" s="166">
        <v>0.7649807333946228</v>
      </c>
      <c r="R23" s="166">
        <v>0.630764901638031</v>
      </c>
      <c r="S23" s="166">
        <v>0.6322992444038391</v>
      </c>
      <c r="T23" s="166">
        <v>0.5792709589004517</v>
      </c>
      <c r="U23" s="166">
        <v>0.6102491617202759</v>
      </c>
      <c r="V23" s="166">
        <v>0.5807596445083618</v>
      </c>
      <c r="W23" s="166">
        <v>0.5081740617752075</v>
      </c>
      <c r="X23" s="166">
        <v>0.5288178324699402</v>
      </c>
      <c r="Y23" s="166">
        <v>0.7578229308128357</v>
      </c>
      <c r="Z23" s="166">
        <v>0.5574245452880859</v>
      </c>
      <c r="AA23" s="166">
        <v>0.5301656723022461</v>
      </c>
      <c r="AB23" s="166">
        <v>0.6854448318481445</v>
      </c>
      <c r="AC23" s="166">
        <v>0.4897085130214691</v>
      </c>
      <c r="AD23" s="166">
        <v>0.6574973464012146</v>
      </c>
      <c r="AE23" s="166">
        <v>0.652998149394989</v>
      </c>
      <c r="AF23" s="166">
        <v>0.7165017127990723</v>
      </c>
      <c r="AG23" s="166">
        <v>0.644816517829895</v>
      </c>
      <c r="AH23" s="166">
        <v>0.6457355618476868</v>
      </c>
      <c r="AI23" s="166">
        <v>0.5686461925506592</v>
      </c>
      <c r="AJ23" s="166">
        <v>0.5387288331985474</v>
      </c>
      <c r="AK23" s="166">
        <v>0.44416001439094543</v>
      </c>
      <c r="AL23" s="166">
        <v>0.4669936001300812</v>
      </c>
      <c r="AM23" s="166">
        <v>0.3326842784881592</v>
      </c>
      <c r="AN23" s="166">
        <v>0.34656351804733276</v>
      </c>
      <c r="AO23" s="166">
        <v>0.5077570676803589</v>
      </c>
      <c r="AP23" s="166">
        <v>0.37955453991889954</v>
      </c>
      <c r="AQ23" s="166">
        <v>0.4793197214603424</v>
      </c>
      <c r="AR23" s="166">
        <v>0.47073352336883545</v>
      </c>
      <c r="AS23" s="166">
        <v>0.5297279953956604</v>
      </c>
      <c r="AT23" s="166">
        <v>0.4355620741844177</v>
      </c>
      <c r="AU23" s="166">
        <v>0.3114318549633026</v>
      </c>
      <c r="AV23" s="166">
        <v>0.5191640853881836</v>
      </c>
      <c r="AW23" s="166">
        <v>0.4912174642086029</v>
      </c>
      <c r="AX23" s="166">
        <v>0.5234918594360352</v>
      </c>
      <c r="AY23" s="166">
        <v>0.506447970867157</v>
      </c>
      <c r="AZ23" s="166">
        <v>0.4622311592102051</v>
      </c>
      <c r="BA23" s="166">
        <v>0.3177109360694885</v>
      </c>
      <c r="BB23" s="166">
        <v>0.7098121047019958</v>
      </c>
      <c r="BC23" s="166">
        <v>0.6324770450592041</v>
      </c>
      <c r="BD23" s="166">
        <v>0.46984249353408813</v>
      </c>
      <c r="BE23" s="166">
        <v>0.3778667151927948</v>
      </c>
      <c r="BF23" s="166">
        <v>0.29760536551475525</v>
      </c>
      <c r="BG23" s="166">
        <v>0.4655657410621643</v>
      </c>
      <c r="BH23" s="166">
        <v>0.36319682002067566</v>
      </c>
      <c r="BI23" s="166">
        <v>0.3904125392436981</v>
      </c>
      <c r="BJ23" s="166">
        <v>0.38542506098747253</v>
      </c>
      <c r="BK23" s="166">
        <v>0.3813593089580536</v>
      </c>
      <c r="BL23" s="166">
        <v>0.19708168506622314</v>
      </c>
      <c r="BM23" s="166">
        <v>0.5420409440994263</v>
      </c>
      <c r="BN23" s="166">
        <v>0.3474932312965393</v>
      </c>
    </row>
    <row r="24" ht="13.5" customHeight="1">
      <c r="A24" s="152" t="s">
        <v>105</v>
      </c>
      <c r="B24" s="29" t="s">
        <v>106</v>
      </c>
      <c r="C24" s="165" t="s">
        <v>83</v>
      </c>
      <c r="D24" s="166">
        <v>0.7095659375190735</v>
      </c>
      <c r="E24" s="166">
        <v>0.5954176783561707</v>
      </c>
      <c r="F24" s="166">
        <v>0.6165123581886292</v>
      </c>
      <c r="G24" s="166">
        <v>0.6320594549179077</v>
      </c>
      <c r="H24" s="166">
        <v>0.8118461966514587</v>
      </c>
      <c r="I24" s="166">
        <v>0.6637436151504517</v>
      </c>
      <c r="J24" s="166">
        <v>0.5578380227088928</v>
      </c>
      <c r="K24" s="166">
        <v>0.6420039534568787</v>
      </c>
      <c r="L24" s="166">
        <v>0.7446903586387634</v>
      </c>
      <c r="M24" s="166">
        <v>0.6497684121131897</v>
      </c>
      <c r="N24" s="166">
        <v>0.8992806077003479</v>
      </c>
      <c r="O24" s="166">
        <v>0.7547783851623535</v>
      </c>
      <c r="P24" s="166">
        <v>0.6766372323036194</v>
      </c>
      <c r="Q24" s="166">
        <v>0.8048855662345886</v>
      </c>
      <c r="R24" s="166">
        <v>0.8575150966644287</v>
      </c>
      <c r="S24" s="166">
        <v>0.8097145557403564</v>
      </c>
      <c r="T24" s="166">
        <v>0.77846360206604</v>
      </c>
      <c r="U24" s="166">
        <v>0.7634645700454712</v>
      </c>
      <c r="V24" s="166">
        <v>0.6925985813140869</v>
      </c>
      <c r="W24" s="166">
        <v>0.6001769304275513</v>
      </c>
      <c r="X24" s="166">
        <v>0.6373460292816162</v>
      </c>
      <c r="Y24" s="166">
        <v>0.93034827709198</v>
      </c>
      <c r="Z24" s="166">
        <v>0.6049600839614868</v>
      </c>
      <c r="AA24" s="166">
        <v>0.5944963693618774</v>
      </c>
      <c r="AB24" s="166">
        <v>0.7312461137771606</v>
      </c>
      <c r="AC24" s="166">
        <v>0.5522247552871704</v>
      </c>
      <c r="AD24" s="166">
        <v>0.7349299192428589</v>
      </c>
      <c r="AE24" s="166">
        <v>0.7816857695579529</v>
      </c>
      <c r="AF24" s="166">
        <v>0.9249897599220276</v>
      </c>
      <c r="AG24" s="166">
        <v>0.7836454510688782</v>
      </c>
      <c r="AH24" s="166">
        <v>0.7098913192749023</v>
      </c>
      <c r="AI24" s="166">
        <v>0.6420126557350159</v>
      </c>
      <c r="AJ24" s="166">
        <v>0.5942732691764832</v>
      </c>
      <c r="AK24" s="166">
        <v>0.48839208483695984</v>
      </c>
      <c r="AL24" s="166">
        <v>0.4870382249355316</v>
      </c>
      <c r="AM24" s="166">
        <v>0.36894309520721436</v>
      </c>
      <c r="AN24" s="166">
        <v>0.46252503991127014</v>
      </c>
      <c r="AO24" s="166">
        <v>0.510512113571167</v>
      </c>
      <c r="AP24" s="166">
        <v>0.4208453297615051</v>
      </c>
      <c r="AQ24" s="166">
        <v>0.5122197866439819</v>
      </c>
      <c r="AR24" s="166">
        <v>0.5390259027481079</v>
      </c>
      <c r="AS24" s="166">
        <v>0.5643370151519775</v>
      </c>
      <c r="AT24" s="166">
        <v>0.5070186853408813</v>
      </c>
      <c r="AU24" s="166">
        <v>0.42635980248451233</v>
      </c>
      <c r="AV24" s="166">
        <v>0.5995082259178162</v>
      </c>
      <c r="AW24" s="166">
        <v>0.4947318136692047</v>
      </c>
      <c r="AX24" s="166">
        <v>0.561252772808075</v>
      </c>
      <c r="AY24" s="166">
        <v>0.6240983605384827</v>
      </c>
      <c r="AZ24" s="166">
        <v>0.4720715284347534</v>
      </c>
      <c r="BA24" s="166">
        <v>0.3368709981441498</v>
      </c>
      <c r="BB24" s="166">
        <v>0.7952178716659546</v>
      </c>
      <c r="BC24" s="166">
        <v>0.6480914354324341</v>
      </c>
      <c r="BD24" s="166">
        <v>0.44445300102233887</v>
      </c>
      <c r="BE24" s="166">
        <v>0.40695998072624207</v>
      </c>
      <c r="BF24" s="166">
        <v>0.31729233264923096</v>
      </c>
      <c r="BG24" s="166">
        <v>0.4824748933315277</v>
      </c>
      <c r="BH24" s="166">
        <v>0.4185877740383148</v>
      </c>
      <c r="BI24" s="166">
        <v>0.40368783473968506</v>
      </c>
      <c r="BJ24" s="166">
        <v>0.40754878520965576</v>
      </c>
      <c r="BK24" s="166">
        <v>0.3935393989086151</v>
      </c>
      <c r="BL24" s="166">
        <v>0.22508548200130463</v>
      </c>
      <c r="BM24" s="166">
        <v>0.6154031753540039</v>
      </c>
      <c r="BN24" s="166">
        <v>0.3797622323036194</v>
      </c>
    </row>
    <row r="25" ht="13.5" customHeight="1">
      <c r="A25" s="152" t="s">
        <v>107</v>
      </c>
      <c r="B25" s="29" t="s">
        <v>108</v>
      </c>
      <c r="C25" s="165" t="s">
        <v>83</v>
      </c>
      <c r="D25" s="166">
        <v>0.8237080574035645</v>
      </c>
      <c r="E25" s="166">
        <v>0.5469017028808594</v>
      </c>
      <c r="F25" s="166">
        <v>0.5557011961936951</v>
      </c>
      <c r="G25" s="166">
        <v>0.552161455154419</v>
      </c>
      <c r="H25" s="166">
        <v>0.45821574330329895</v>
      </c>
      <c r="I25" s="166">
        <v>0.6728693246841431</v>
      </c>
      <c r="J25" s="166">
        <v>0.6238352656364441</v>
      </c>
      <c r="K25" s="166">
        <v>0.5544100999832153</v>
      </c>
      <c r="L25" s="166">
        <v>0.6670764684677124</v>
      </c>
      <c r="M25" s="166">
        <v>0.23444220423698425</v>
      </c>
      <c r="N25" s="166">
        <v>0.7130027413368225</v>
      </c>
      <c r="O25" s="166">
        <v>0.7525409460067749</v>
      </c>
      <c r="P25" s="166">
        <v>0.47798407077789307</v>
      </c>
      <c r="Q25" s="166">
        <v>0.6856374144554138</v>
      </c>
      <c r="R25" s="166">
        <v>0.8660796880722046</v>
      </c>
      <c r="S25" s="166">
        <v>0.4077026844024658</v>
      </c>
      <c r="T25" s="166">
        <v>0.6377601027488708</v>
      </c>
      <c r="U25" s="166">
        <v>0.9573989510536194</v>
      </c>
      <c r="V25" s="166">
        <v>0.9809243083000183</v>
      </c>
      <c r="W25" s="166">
        <v>0.5015115141868591</v>
      </c>
      <c r="X25" s="166">
        <v>0.9106839895248413</v>
      </c>
      <c r="Y25" s="166">
        <v>0.9795454144477844</v>
      </c>
      <c r="Z25" s="166">
        <v>0.7545005083084106</v>
      </c>
      <c r="AA25" s="166">
        <v>0.6291831731796265</v>
      </c>
      <c r="AB25" s="166">
        <v>0.6144863367080688</v>
      </c>
      <c r="AC25" s="166">
        <v>0.8016427159309387</v>
      </c>
      <c r="AD25" s="166">
        <v>0.7077131271362305</v>
      </c>
      <c r="AE25" s="166">
        <v>0.70574951171875</v>
      </c>
      <c r="AF25" s="166">
        <v>0.803415060043335</v>
      </c>
      <c r="AG25" s="166">
        <v>0.8898823261260986</v>
      </c>
      <c r="AH25" s="166">
        <v>0.857358992099762</v>
      </c>
      <c r="AI25" s="166">
        <v>0.22643615305423737</v>
      </c>
      <c r="AJ25" s="166">
        <v>0.9217205047607422</v>
      </c>
      <c r="AK25" s="166">
        <v>0.7434790134429932</v>
      </c>
      <c r="AL25" s="166">
        <v>0.930129885673523</v>
      </c>
      <c r="AM25" s="166">
        <v>0.9946049451828003</v>
      </c>
      <c r="AN25" s="166">
        <v>0.9017656445503235</v>
      </c>
      <c r="AO25" s="166">
        <v>0.9221712350845337</v>
      </c>
      <c r="AP25" s="166">
        <v>0.9774443507194519</v>
      </c>
      <c r="AQ25" s="166">
        <v>0.528594434261322</v>
      </c>
      <c r="AR25" s="166">
        <v>0.5706713795661926</v>
      </c>
      <c r="AS25" s="166">
        <v>0.6521288156509399</v>
      </c>
      <c r="AT25" s="166">
        <v>0.480971097946167</v>
      </c>
      <c r="AU25" s="166">
        <v>0.34046390652656555</v>
      </c>
      <c r="AV25" s="166">
        <v>0.673973560333252</v>
      </c>
      <c r="AW25" s="166">
        <v>0.8876743912696838</v>
      </c>
      <c r="AX25" s="166">
        <v>0.9956815838813782</v>
      </c>
      <c r="AY25" s="166">
        <v>0.9424319267272949</v>
      </c>
      <c r="AZ25" s="166">
        <v>0.9368765354156494</v>
      </c>
      <c r="BA25" s="166">
        <v>0.6036903858184814</v>
      </c>
      <c r="BB25" s="166">
        <v>1.0</v>
      </c>
      <c r="BC25" s="166">
        <v>0.9831516146659851</v>
      </c>
      <c r="BD25" s="166">
        <v>0.9578788876533508</v>
      </c>
      <c r="BE25" s="166">
        <v>0.9947031736373901</v>
      </c>
      <c r="BF25" s="166">
        <v>1.0</v>
      </c>
      <c r="BG25" s="166">
        <v>0.9978451132774353</v>
      </c>
      <c r="BH25" s="166">
        <v>0.9346707463264465</v>
      </c>
      <c r="BI25" s="166">
        <v>0.9218299984931946</v>
      </c>
      <c r="BJ25" s="166">
        <v>0.9694955348968506</v>
      </c>
      <c r="BK25" s="166">
        <v>0.9576913118362427</v>
      </c>
      <c r="BL25" s="166">
        <v>1.0</v>
      </c>
      <c r="BM25" s="166">
        <v>1.0</v>
      </c>
      <c r="BN25" s="166">
        <v>0.8270800709724426</v>
      </c>
    </row>
    <row r="26" ht="13.5" customHeight="1">
      <c r="A26" s="152" t="s">
        <v>109</v>
      </c>
      <c r="B26" s="29" t="s">
        <v>110</v>
      </c>
      <c r="C26" s="165" t="s">
        <v>83</v>
      </c>
      <c r="D26" s="166">
        <v>0.8575488924980164</v>
      </c>
      <c r="E26" s="166">
        <v>1.0</v>
      </c>
      <c r="F26" s="166">
        <v>0.9581447839736938</v>
      </c>
      <c r="G26" s="166">
        <v>0.9087872505187988</v>
      </c>
      <c r="H26" s="166">
        <v>0.9753395915031433</v>
      </c>
      <c r="I26" s="166">
        <v>0.9381529092788696</v>
      </c>
      <c r="J26" s="166">
        <v>0.8803139925003052</v>
      </c>
      <c r="K26" s="166">
        <v>0.9842863082885742</v>
      </c>
      <c r="L26" s="166">
        <v>0.9260769486427307</v>
      </c>
      <c r="M26" s="166">
        <v>0.9655588269233704</v>
      </c>
      <c r="N26" s="166">
        <v>0.9788824319839478</v>
      </c>
      <c r="O26" s="166">
        <v>0.9538216590881348</v>
      </c>
      <c r="P26" s="166">
        <v>0.9562044739723206</v>
      </c>
      <c r="Q26" s="166">
        <v>0.9569454789161682</v>
      </c>
      <c r="R26" s="166">
        <v>0.8182231783866882</v>
      </c>
      <c r="S26" s="166">
        <v>0.9133171439170837</v>
      </c>
      <c r="T26" s="166">
        <v>0.9140494465827942</v>
      </c>
      <c r="U26" s="166">
        <v>0.716500997543335</v>
      </c>
      <c r="V26" s="166">
        <v>0.7221314311027527</v>
      </c>
      <c r="W26" s="166">
        <v>0.9273782968521118</v>
      </c>
      <c r="X26" s="166">
        <v>0.8091232776641846</v>
      </c>
      <c r="Y26" s="166">
        <v>0.7065541744232178</v>
      </c>
      <c r="Z26" s="166">
        <v>0.98372882604599</v>
      </c>
      <c r="AA26" s="166">
        <v>0.984198272228241</v>
      </c>
      <c r="AB26" s="166">
        <v>0.9199082851409912</v>
      </c>
      <c r="AC26" s="166">
        <v>0.8506618738174438</v>
      </c>
      <c r="AD26" s="166">
        <v>0.9387581944465637</v>
      </c>
      <c r="AE26" s="166">
        <v>0.9152265787124634</v>
      </c>
      <c r="AF26" s="166">
        <v>0.8806250691413879</v>
      </c>
      <c r="AG26" s="166">
        <v>0.7555547952651978</v>
      </c>
      <c r="AH26" s="166">
        <v>0.846419632434845</v>
      </c>
      <c r="AI26" s="166">
        <v>0.9447540044784546</v>
      </c>
      <c r="AJ26" s="166">
        <v>0.7491773962974548</v>
      </c>
      <c r="AK26" s="166">
        <v>0.875981330871582</v>
      </c>
      <c r="AL26" s="166">
        <v>0.6883956789970398</v>
      </c>
      <c r="AM26" s="166">
        <v>0.7654635310173035</v>
      </c>
      <c r="AN26" s="166">
        <v>0.701798141002655</v>
      </c>
      <c r="AO26" s="166">
        <v>0.6085574626922607</v>
      </c>
      <c r="AP26" s="166">
        <v>0.6247817873954773</v>
      </c>
      <c r="AQ26" s="166">
        <v>0.9396079778671265</v>
      </c>
      <c r="AR26" s="166">
        <v>0.8676513433456421</v>
      </c>
      <c r="AS26" s="166">
        <v>0.9943494200706482</v>
      </c>
      <c r="AT26" s="166">
        <v>0.962929904460907</v>
      </c>
      <c r="AU26" s="166">
        <v>0.8142625093460083</v>
      </c>
      <c r="AV26" s="166">
        <v>0.8277060389518738</v>
      </c>
      <c r="AW26" s="166">
        <v>0.6303499341011047</v>
      </c>
      <c r="AX26" s="166">
        <v>0.4680030047893524</v>
      </c>
      <c r="AY26" s="166">
        <v>0.6734135746955872</v>
      </c>
      <c r="AZ26" s="166">
        <v>0.7456239461898804</v>
      </c>
      <c r="BA26" s="166">
        <v>0.72993403673172</v>
      </c>
      <c r="BB26" s="166">
        <v>0.49944591522216797</v>
      </c>
      <c r="BC26" s="166">
        <v>0.7497154474258423</v>
      </c>
      <c r="BD26" s="166">
        <v>0.7258272171020508</v>
      </c>
      <c r="BE26" s="166">
        <v>0.4552949070930481</v>
      </c>
      <c r="BF26" s="166">
        <v>0.6526992917060852</v>
      </c>
      <c r="BG26" s="166">
        <v>0.7608242034912109</v>
      </c>
      <c r="BH26" s="166">
        <v>0.6496303677558899</v>
      </c>
      <c r="BI26" s="166">
        <v>0.5939496159553528</v>
      </c>
      <c r="BJ26" s="166">
        <v>0.5531104207038879</v>
      </c>
      <c r="BK26" s="166">
        <v>0.6534368991851807</v>
      </c>
      <c r="BL26" s="166">
        <v>0.6336897015571594</v>
      </c>
      <c r="BM26" s="166">
        <v>0.6020867824554443</v>
      </c>
      <c r="BN26" s="166">
        <v>0.8243530988693237</v>
      </c>
    </row>
    <row r="27" ht="13.5" customHeight="1">
      <c r="A27" s="152" t="s">
        <v>111</v>
      </c>
      <c r="B27" s="29" t="s">
        <v>112</v>
      </c>
      <c r="C27" s="165" t="s">
        <v>83</v>
      </c>
      <c r="D27" s="166">
        <v>0.40485885739326477</v>
      </c>
      <c r="E27" s="166">
        <v>0.10564517229795456</v>
      </c>
      <c r="F27" s="166">
        <v>0.19481955468654633</v>
      </c>
      <c r="G27" s="166">
        <v>0.2121550589799881</v>
      </c>
      <c r="H27" s="166">
        <v>0.14088024199008942</v>
      </c>
      <c r="I27" s="166">
        <v>0.10050347447395325</v>
      </c>
      <c r="J27" s="166">
        <v>0.17313623428344727</v>
      </c>
      <c r="K27" s="166">
        <v>0.2417995035648346</v>
      </c>
      <c r="L27" s="166">
        <v>0.19236460328102112</v>
      </c>
      <c r="M27" s="166">
        <v>0.09611029177904129</v>
      </c>
      <c r="N27" s="166">
        <v>0.18199390172958374</v>
      </c>
      <c r="O27" s="166">
        <v>0.2190432995557785</v>
      </c>
      <c r="P27" s="166">
        <v>0.11584601551294327</v>
      </c>
      <c r="Q27" s="166">
        <v>0.06771153211593628</v>
      </c>
      <c r="R27" s="166">
        <v>0.3760109543800354</v>
      </c>
      <c r="S27" s="166">
        <v>0.055662207305431366</v>
      </c>
      <c r="T27" s="166">
        <v>0.14398938417434692</v>
      </c>
      <c r="U27" s="166">
        <v>0.6050633192062378</v>
      </c>
      <c r="V27" s="166">
        <v>0.6419815421104431</v>
      </c>
      <c r="W27" s="166">
        <v>0.1258772760629654</v>
      </c>
      <c r="X27" s="166">
        <v>0.42860960960388184</v>
      </c>
      <c r="Y27" s="166">
        <v>0.7153405547142029</v>
      </c>
      <c r="Z27" s="166">
        <v>0.10050401091575623</v>
      </c>
      <c r="AA27" s="166">
        <v>0.11743899434804916</v>
      </c>
      <c r="AB27" s="166">
        <v>0.10514482110738754</v>
      </c>
      <c r="AC27" s="166">
        <v>0.11949100345373154</v>
      </c>
      <c r="AD27" s="166">
        <v>0.21379472315311432</v>
      </c>
      <c r="AE27" s="166">
        <v>0.33643051981925964</v>
      </c>
      <c r="AF27" s="166">
        <v>0.4695828855037689</v>
      </c>
      <c r="AG27" s="166">
        <v>0.3952280879020691</v>
      </c>
      <c r="AH27" s="166">
        <v>0.37727218866348267</v>
      </c>
      <c r="AI27" s="166">
        <v>0.026240134611725807</v>
      </c>
      <c r="AJ27" s="166">
        <v>0.30948570370674133</v>
      </c>
      <c r="AK27" s="166">
        <v>0.21100550889968872</v>
      </c>
      <c r="AL27" s="166">
        <v>0.3944846987724304</v>
      </c>
      <c r="AM27" s="166">
        <v>0.9008336067199707</v>
      </c>
      <c r="AN27" s="166">
        <v>0.6767701506614685</v>
      </c>
      <c r="AO27" s="166">
        <v>0.5410993099212646</v>
      </c>
      <c r="AP27" s="166">
        <v>0.8002920746803284</v>
      </c>
      <c r="AQ27" s="166">
        <v>0.09793229401111603</v>
      </c>
      <c r="AR27" s="166">
        <v>0.030420323833823204</v>
      </c>
      <c r="AS27" s="166">
        <v>0.13702435791492462</v>
      </c>
      <c r="AT27" s="166">
        <v>0.11187790334224701</v>
      </c>
      <c r="AU27" s="166">
        <v>0.101930171251297</v>
      </c>
      <c r="AV27" s="166">
        <v>0.21733663976192474</v>
      </c>
      <c r="AW27" s="166">
        <v>0.43616044521331787</v>
      </c>
      <c r="AX27" s="166">
        <v>0.690918505191803</v>
      </c>
      <c r="AY27" s="166">
        <v>0.3727504014968872</v>
      </c>
      <c r="AZ27" s="166">
        <v>0.26664265990257263</v>
      </c>
      <c r="BA27" s="166">
        <v>0.10741861164569855</v>
      </c>
      <c r="BB27" s="166">
        <v>1.0</v>
      </c>
      <c r="BC27" s="166">
        <v>0.8234482407569885</v>
      </c>
      <c r="BD27" s="166">
        <v>0.5879953503608704</v>
      </c>
      <c r="BE27" s="166">
        <v>0.9265134930610657</v>
      </c>
      <c r="BF27" s="166">
        <v>1.0</v>
      </c>
      <c r="BG27" s="166">
        <v>0.9701902270317078</v>
      </c>
      <c r="BH27" s="166">
        <v>0.6309624314308167</v>
      </c>
      <c r="BI27" s="166">
        <v>0.24257038533687592</v>
      </c>
      <c r="BJ27" s="166">
        <v>0.7272627353668213</v>
      </c>
      <c r="BK27" s="166">
        <v>0.6865304112434387</v>
      </c>
      <c r="BL27" s="166">
        <v>1.0</v>
      </c>
      <c r="BM27" s="166">
        <v>1.0</v>
      </c>
      <c r="BN27" s="166">
        <v>0.1407163292169571</v>
      </c>
    </row>
    <row r="28" ht="13.5" customHeight="1">
      <c r="A28" s="152" t="s">
        <v>113</v>
      </c>
      <c r="B28" s="29" t="s">
        <v>114</v>
      </c>
      <c r="C28" s="165" t="s">
        <v>83</v>
      </c>
      <c r="D28" s="166">
        <v>0.9485942125320435</v>
      </c>
      <c r="E28" s="166">
        <v>0.9587209224700928</v>
      </c>
      <c r="F28" s="166">
        <v>0.9584284424781799</v>
      </c>
      <c r="G28" s="166">
        <v>1.0</v>
      </c>
      <c r="H28" s="166">
        <v>0.9707069993019104</v>
      </c>
      <c r="I28" s="166">
        <v>0.9334558844566345</v>
      </c>
      <c r="J28" s="166">
        <v>0.8170691728591919</v>
      </c>
      <c r="K28" s="166">
        <v>0.808612585067749</v>
      </c>
      <c r="L28" s="166">
        <v>0.9473649263381958</v>
      </c>
      <c r="M28" s="166">
        <v>0.9583479762077332</v>
      </c>
      <c r="N28" s="166">
        <v>0.882891833782196</v>
      </c>
      <c r="O28" s="166">
        <v>0.9461759924888611</v>
      </c>
      <c r="P28" s="166">
        <v>0.9468933343887329</v>
      </c>
      <c r="Q28" s="166">
        <v>0.9353724122047424</v>
      </c>
      <c r="R28" s="166">
        <v>0.948245108127594</v>
      </c>
      <c r="S28" s="166">
        <v>0.9205927848815918</v>
      </c>
      <c r="T28" s="166">
        <v>0.9782804846763611</v>
      </c>
      <c r="U28" s="166">
        <v>0.9367755055427551</v>
      </c>
      <c r="V28" s="166">
        <v>0.9882973432540894</v>
      </c>
      <c r="W28" s="166">
        <v>0.9893826246261597</v>
      </c>
      <c r="X28" s="166">
        <v>0.8455526232719421</v>
      </c>
      <c r="Y28" s="166">
        <v>0.9278843402862549</v>
      </c>
      <c r="Z28" s="166">
        <v>0.9598575234413147</v>
      </c>
      <c r="AA28" s="166">
        <v>0.9473096132278442</v>
      </c>
      <c r="AB28" s="166">
        <v>0.9438125491142273</v>
      </c>
      <c r="AC28" s="166">
        <v>0.8982638716697693</v>
      </c>
      <c r="AD28" s="166">
        <v>0.9039906859397888</v>
      </c>
      <c r="AE28" s="166">
        <v>0.971645712852478</v>
      </c>
      <c r="AF28" s="166">
        <v>0.9890248775482178</v>
      </c>
      <c r="AG28" s="166">
        <v>0.9404023885726929</v>
      </c>
      <c r="AH28" s="166">
        <v>0.9151431322097778</v>
      </c>
      <c r="AI28" s="166">
        <v>0.9356533885002136</v>
      </c>
      <c r="AJ28" s="166">
        <v>0.9815611243247986</v>
      </c>
      <c r="AK28" s="166">
        <v>0.9659579396247864</v>
      </c>
      <c r="AL28" s="166">
        <v>0.883410632610321</v>
      </c>
      <c r="AM28" s="166">
        <v>0.9383386969566345</v>
      </c>
      <c r="AN28" s="166">
        <v>0.8559902310371399</v>
      </c>
      <c r="AO28" s="166">
        <v>0.9609309434890747</v>
      </c>
      <c r="AP28" s="166">
        <v>0.8705270290374756</v>
      </c>
      <c r="AQ28" s="166">
        <v>0.9710814952850342</v>
      </c>
      <c r="AR28" s="166">
        <v>0.9124405980110168</v>
      </c>
      <c r="AS28" s="166">
        <v>0.9387354254722595</v>
      </c>
      <c r="AT28" s="166">
        <v>0.8865334987640381</v>
      </c>
      <c r="AU28" s="166">
        <v>0.7630599141120911</v>
      </c>
      <c r="AV28" s="166">
        <v>0.8901783227920532</v>
      </c>
      <c r="AW28" s="166">
        <v>0.9282726049423218</v>
      </c>
      <c r="AX28" s="166">
        <v>0.9329134225845337</v>
      </c>
      <c r="AY28" s="166">
        <v>0.9111180305480957</v>
      </c>
      <c r="AZ28" s="166">
        <v>0.9862689971923828</v>
      </c>
      <c r="BA28" s="166">
        <v>0.8343819975852966</v>
      </c>
      <c r="BB28" s="166">
        <v>0.8819325566291809</v>
      </c>
      <c r="BC28" s="166">
        <v>0.9435118436813354</v>
      </c>
      <c r="BD28" s="166">
        <v>0.9855589270591736</v>
      </c>
      <c r="BE28" s="166">
        <v>0.9056954383850098</v>
      </c>
      <c r="BF28" s="166">
        <v>0.9135368466377258</v>
      </c>
      <c r="BG28" s="166">
        <v>0.8883438110351562</v>
      </c>
      <c r="BH28" s="166">
        <v>0.8584014177322388</v>
      </c>
      <c r="BI28" s="166">
        <v>0.9900994300842285</v>
      </c>
      <c r="BJ28" s="166">
        <v>0.9060714244842529</v>
      </c>
      <c r="BK28" s="166">
        <v>0.9601470232009888</v>
      </c>
      <c r="BL28" s="166">
        <v>0.8943789005279541</v>
      </c>
      <c r="BM28" s="166">
        <v>0.8478436470031738</v>
      </c>
      <c r="BN28" s="166">
        <v>0.8657916188240051</v>
      </c>
    </row>
    <row r="29" ht="13.5" customHeight="1">
      <c r="A29" s="161" t="s">
        <v>115</v>
      </c>
      <c r="B29" s="162" t="s">
        <v>116</v>
      </c>
      <c r="C29" s="163" t="s">
        <v>80</v>
      </c>
      <c r="D29" s="164">
        <v>1.1574523448944092</v>
      </c>
      <c r="E29" s="164">
        <v>1.0046321153640747</v>
      </c>
      <c r="F29" s="164">
        <v>1.0425347089767456</v>
      </c>
      <c r="G29" s="164">
        <v>1.310889720916748</v>
      </c>
      <c r="H29" s="164">
        <v>1.1495845317840576</v>
      </c>
      <c r="I29" s="164">
        <v>1.1940021514892578</v>
      </c>
      <c r="J29" s="164">
        <v>0.7185280323028564</v>
      </c>
      <c r="K29" s="164">
        <v>0.8175690174102783</v>
      </c>
      <c r="L29" s="164">
        <v>1.0641891956329346</v>
      </c>
      <c r="M29" s="164">
        <v>1.0897338390350342</v>
      </c>
      <c r="N29" s="164">
        <v>1.217655897140503</v>
      </c>
      <c r="O29" s="164">
        <v>1.6142727136611938</v>
      </c>
      <c r="P29" s="164">
        <v>0.9613946676254272</v>
      </c>
      <c r="Q29" s="164">
        <v>1.5548131465911865</v>
      </c>
      <c r="R29" s="164">
        <v>1.3598356246948242</v>
      </c>
      <c r="S29" s="164">
        <v>1.4309271574020386</v>
      </c>
      <c r="T29" s="164">
        <v>1.5496872663497925</v>
      </c>
      <c r="U29" s="164">
        <v>1.3023806810379028</v>
      </c>
      <c r="V29" s="164">
        <v>1.3526508808135986</v>
      </c>
      <c r="W29" s="164">
        <v>1.2844914197921753</v>
      </c>
      <c r="X29" s="164">
        <v>1.468956470489502</v>
      </c>
      <c r="Y29" s="164">
        <v>1.2609657049179077</v>
      </c>
      <c r="Z29" s="164">
        <v>1.3591541051864624</v>
      </c>
      <c r="AA29" s="164">
        <v>1.1193073987960815</v>
      </c>
      <c r="AB29" s="164">
        <v>1.4964323043823242</v>
      </c>
      <c r="AC29" s="164">
        <v>0.9755772352218628</v>
      </c>
      <c r="AD29" s="164">
        <v>1.0822057723999023</v>
      </c>
      <c r="AE29" s="164">
        <v>1.4632190465927124</v>
      </c>
      <c r="AF29" s="164">
        <v>1.3954308032989502</v>
      </c>
      <c r="AG29" s="164">
        <v>1.4920953512191772</v>
      </c>
      <c r="AH29" s="164">
        <v>1.0562301874160767</v>
      </c>
      <c r="AI29" s="164">
        <v>0.6792675256729126</v>
      </c>
      <c r="AJ29" s="164">
        <v>1.0871649980545044</v>
      </c>
      <c r="AK29" s="164">
        <v>0.772386372089386</v>
      </c>
      <c r="AL29" s="164">
        <v>1.1362954378128052</v>
      </c>
      <c r="AM29" s="164">
        <v>0.915706217288971</v>
      </c>
      <c r="AN29" s="164">
        <v>0.6790274381637573</v>
      </c>
      <c r="AO29" s="164">
        <v>1.3693439960479736</v>
      </c>
      <c r="AP29" s="164">
        <v>0.8867699503898621</v>
      </c>
      <c r="AQ29" s="164">
        <v>1.1439290046691895</v>
      </c>
      <c r="AR29" s="164">
        <v>1.0949007272720337</v>
      </c>
      <c r="AS29" s="164">
        <v>1.0823087692260742</v>
      </c>
      <c r="AT29" s="164">
        <v>1.0364216566085815</v>
      </c>
      <c r="AU29" s="164">
        <v>0.9539660215377808</v>
      </c>
      <c r="AV29" s="164">
        <v>0.7543628811836243</v>
      </c>
      <c r="AW29" s="164">
        <v>0.993867814540863</v>
      </c>
      <c r="AX29" s="164">
        <v>0.8176024556159973</v>
      </c>
      <c r="AY29" s="164">
        <v>0.9371297359466553</v>
      </c>
      <c r="AZ29" s="164">
        <v>1.3544135093688965</v>
      </c>
      <c r="BA29" s="164">
        <v>0.8647074699401855</v>
      </c>
      <c r="BB29" s="164">
        <v>1.4600861072540283</v>
      </c>
      <c r="BC29" s="164">
        <v>1.0752984285354614</v>
      </c>
      <c r="BD29" s="164">
        <v>1.0466426610946655</v>
      </c>
      <c r="BE29" s="164">
        <v>0.9416201114654541</v>
      </c>
      <c r="BF29" s="164">
        <v>1.0466558933258057</v>
      </c>
      <c r="BG29" s="164">
        <v>1.1737841367721558</v>
      </c>
      <c r="BH29" s="164">
        <v>1.4122557640075684</v>
      </c>
      <c r="BI29" s="164">
        <v>0.7818813323974609</v>
      </c>
      <c r="BJ29" s="164">
        <v>1.316218614578247</v>
      </c>
      <c r="BK29" s="164">
        <v>1.1779634952545166</v>
      </c>
      <c r="BL29" s="164">
        <v>1.014688491821289</v>
      </c>
      <c r="BM29" s="164">
        <v>1.0738592147827148</v>
      </c>
      <c r="BN29" s="164">
        <v>1.3591301441192627</v>
      </c>
    </row>
    <row r="30" ht="13.5" customHeight="1">
      <c r="A30" s="152" t="s">
        <v>117</v>
      </c>
      <c r="B30" s="29" t="s">
        <v>118</v>
      </c>
      <c r="C30" s="165" t="s">
        <v>83</v>
      </c>
      <c r="D30" s="166">
        <v>0.6106235980987549</v>
      </c>
      <c r="E30" s="166">
        <v>0.272371768951416</v>
      </c>
      <c r="F30" s="166">
        <v>0.2562520205974579</v>
      </c>
      <c r="G30" s="166">
        <v>0.31761857867240906</v>
      </c>
      <c r="H30" s="166">
        <v>0.3814172148704529</v>
      </c>
      <c r="I30" s="166">
        <v>0.3625812530517578</v>
      </c>
      <c r="J30" s="166">
        <v>0.1731073558330536</v>
      </c>
      <c r="K30" s="166">
        <v>0.20630523562431335</v>
      </c>
      <c r="L30" s="166">
        <v>0.4032771587371826</v>
      </c>
      <c r="M30" s="166">
        <v>0.24138087034225464</v>
      </c>
      <c r="N30" s="166">
        <v>0.41463226079940796</v>
      </c>
      <c r="O30" s="166">
        <v>0.6535938382148743</v>
      </c>
      <c r="P30" s="166">
        <v>0.2707997262477875</v>
      </c>
      <c r="Q30" s="166">
        <v>0.7198167443275452</v>
      </c>
      <c r="R30" s="166">
        <v>0.7063887119293213</v>
      </c>
      <c r="S30" s="166">
        <v>0.6177231073379517</v>
      </c>
      <c r="T30" s="166">
        <v>0.6598738431930542</v>
      </c>
      <c r="U30" s="166">
        <v>0.658970296382904</v>
      </c>
      <c r="V30" s="166">
        <v>0.5750777721405029</v>
      </c>
      <c r="W30" s="166">
        <v>0.50771564245224</v>
      </c>
      <c r="X30" s="166">
        <v>0.7283820509910583</v>
      </c>
      <c r="Y30" s="166">
        <v>0.49894240498542786</v>
      </c>
      <c r="Z30" s="166">
        <v>0.46528446674346924</v>
      </c>
      <c r="AA30" s="166">
        <v>0.4219038784503937</v>
      </c>
      <c r="AB30" s="166">
        <v>0.905784547328949</v>
      </c>
      <c r="AC30" s="166">
        <v>0.3157581686973572</v>
      </c>
      <c r="AD30" s="166">
        <v>0.39354220032691956</v>
      </c>
      <c r="AE30" s="166">
        <v>0.5722604393959045</v>
      </c>
      <c r="AF30" s="166">
        <v>0.4150702953338623</v>
      </c>
      <c r="AG30" s="166">
        <v>0.6843348145484924</v>
      </c>
      <c r="AH30" s="166">
        <v>0.33164605498313904</v>
      </c>
      <c r="AI30" s="166">
        <v>0.21919742226600647</v>
      </c>
      <c r="AJ30" s="166">
        <v>0.4875706136226654</v>
      </c>
      <c r="AK30" s="166">
        <v>0.1806718111038208</v>
      </c>
      <c r="AL30" s="166">
        <v>0.4804410934448242</v>
      </c>
      <c r="AM30" s="166">
        <v>0.29327017068862915</v>
      </c>
      <c r="AN30" s="166">
        <v>0.2998179495334625</v>
      </c>
      <c r="AO30" s="166">
        <v>0.5043718218803406</v>
      </c>
      <c r="AP30" s="166">
        <v>0.28336387872695923</v>
      </c>
      <c r="AQ30" s="166">
        <v>0.38947078585624695</v>
      </c>
      <c r="AR30" s="166">
        <v>0.3255492150783539</v>
      </c>
      <c r="AS30" s="166">
        <v>0.2285187691450119</v>
      </c>
      <c r="AT30" s="166">
        <v>0.27678436040878296</v>
      </c>
      <c r="AU30" s="166">
        <v>0.2774279713630676</v>
      </c>
      <c r="AV30" s="166">
        <v>0.09498701989650726</v>
      </c>
      <c r="AW30" s="166">
        <v>0.3350943326950073</v>
      </c>
      <c r="AX30" s="166">
        <v>0.4008917510509491</v>
      </c>
      <c r="AY30" s="166">
        <v>0.3701511025428772</v>
      </c>
      <c r="AZ30" s="166">
        <v>0.6480590105056763</v>
      </c>
      <c r="BA30" s="166">
        <v>0.3292534351348877</v>
      </c>
      <c r="BB30" s="166">
        <v>0.7272400259971619</v>
      </c>
      <c r="BC30" s="166">
        <v>0.3239923417568207</v>
      </c>
      <c r="BD30" s="166">
        <v>0.5591259002685547</v>
      </c>
      <c r="BE30" s="166">
        <v>0.4404590129852295</v>
      </c>
      <c r="BF30" s="166">
        <v>0.41449007391929626</v>
      </c>
      <c r="BG30" s="166">
        <v>0.6324586272239685</v>
      </c>
      <c r="BH30" s="166">
        <v>0.6959267854690552</v>
      </c>
      <c r="BI30" s="166">
        <v>0.37934204936027527</v>
      </c>
      <c r="BJ30" s="166">
        <v>0.634059488773346</v>
      </c>
      <c r="BK30" s="166">
        <v>0.4790671169757843</v>
      </c>
      <c r="BL30" s="166">
        <v>0.43324339389801025</v>
      </c>
      <c r="BM30" s="166">
        <v>0.4860997200012207</v>
      </c>
      <c r="BN30" s="166">
        <v>0.5882319808006287</v>
      </c>
    </row>
    <row r="31" ht="13.5" customHeight="1">
      <c r="A31" s="152" t="s">
        <v>119</v>
      </c>
      <c r="B31" s="29" t="s">
        <v>120</v>
      </c>
      <c r="C31" s="165" t="s">
        <v>83</v>
      </c>
      <c r="D31" s="166">
        <v>0.30769965052604675</v>
      </c>
      <c r="E31" s="166">
        <v>0.4560618996620178</v>
      </c>
      <c r="F31" s="166">
        <v>0.3990589380264282</v>
      </c>
      <c r="G31" s="166">
        <v>0.6979787945747375</v>
      </c>
      <c r="H31" s="166">
        <v>0.39643508195877075</v>
      </c>
      <c r="I31" s="166">
        <v>0.5536945462226868</v>
      </c>
      <c r="J31" s="166">
        <v>0.07754333317279816</v>
      </c>
      <c r="K31" s="166">
        <v>0.12290184944868088</v>
      </c>
      <c r="L31" s="166">
        <v>0.2660333216190338</v>
      </c>
      <c r="M31" s="166">
        <v>0.5246112942695618</v>
      </c>
      <c r="N31" s="166">
        <v>0.4658249616622925</v>
      </c>
      <c r="O31" s="166">
        <v>0.6595933437347412</v>
      </c>
      <c r="P31" s="166">
        <v>0.33116406202316284</v>
      </c>
      <c r="Q31" s="166">
        <v>0.5190927982330322</v>
      </c>
      <c r="R31" s="166">
        <v>0.434136301279068</v>
      </c>
      <c r="S31" s="166">
        <v>0.478850394487381</v>
      </c>
      <c r="T31" s="166">
        <v>0.6864169836044312</v>
      </c>
      <c r="U31" s="166">
        <v>0.4320679306983948</v>
      </c>
      <c r="V31" s="166">
        <v>0.42959025502204895</v>
      </c>
      <c r="W31" s="166">
        <v>0.4891076385974884</v>
      </c>
      <c r="X31" s="166">
        <v>0.593307614326477</v>
      </c>
      <c r="Y31" s="166">
        <v>0.3742610514163971</v>
      </c>
      <c r="Z31" s="166">
        <v>0.5498517155647278</v>
      </c>
      <c r="AA31" s="166">
        <v>0.37761086225509644</v>
      </c>
      <c r="AB31" s="166">
        <v>0.5543283820152283</v>
      </c>
      <c r="AC31" s="166">
        <v>0.304913192987442</v>
      </c>
      <c r="AD31" s="166">
        <v>0.35010790824890137</v>
      </c>
      <c r="AE31" s="166">
        <v>0.5608651041984558</v>
      </c>
      <c r="AF31" s="166">
        <v>0.6294144988059998</v>
      </c>
      <c r="AG31" s="166">
        <v>0.6033179759979248</v>
      </c>
      <c r="AH31" s="166">
        <v>0.3070158064365387</v>
      </c>
      <c r="AI31" s="166">
        <v>0.2243310958147049</v>
      </c>
      <c r="AJ31" s="166">
        <v>0.36245885491371155</v>
      </c>
      <c r="AK31" s="166">
        <v>0.1928606778383255</v>
      </c>
      <c r="AL31" s="166">
        <v>0.40531885623931885</v>
      </c>
      <c r="AM31" s="166">
        <v>0.3401787281036377</v>
      </c>
      <c r="AN31" s="166">
        <v>0.15922001004219055</v>
      </c>
      <c r="AO31" s="166">
        <v>0.5712152123451233</v>
      </c>
      <c r="AP31" s="166">
        <v>0.11953359842300415</v>
      </c>
      <c r="AQ31" s="166">
        <v>0.6080437302589417</v>
      </c>
      <c r="AR31" s="166">
        <v>0.5011318922042847</v>
      </c>
      <c r="AS31" s="166">
        <v>0.5331451892852783</v>
      </c>
      <c r="AT31" s="166">
        <v>0.4618426263332367</v>
      </c>
      <c r="AU31" s="166">
        <v>0.23269124329090118</v>
      </c>
      <c r="AV31" s="166">
        <v>0.28629621863365173</v>
      </c>
      <c r="AW31" s="166">
        <v>0.2670120596885681</v>
      </c>
      <c r="AX31" s="166">
        <v>0.1525735855102539</v>
      </c>
      <c r="AY31" s="166">
        <v>0.2468981146812439</v>
      </c>
      <c r="AZ31" s="166">
        <v>0.5145938396453857</v>
      </c>
      <c r="BA31" s="166">
        <v>0.2920849621295929</v>
      </c>
      <c r="BB31" s="166">
        <v>0.5779467821121216</v>
      </c>
      <c r="BC31" s="166">
        <v>0.33229365944862366</v>
      </c>
      <c r="BD31" s="166">
        <v>0.17045958340168</v>
      </c>
      <c r="BE31" s="166">
        <v>0.18047252297401428</v>
      </c>
      <c r="BF31" s="166">
        <v>0.42342549562454224</v>
      </c>
      <c r="BG31" s="166">
        <v>0.2971118092536926</v>
      </c>
      <c r="BH31" s="166">
        <v>0.443168967962265</v>
      </c>
      <c r="BI31" s="166">
        <v>0.18744967877864838</v>
      </c>
      <c r="BJ31" s="166">
        <v>0.4941945970058441</v>
      </c>
      <c r="BK31" s="166">
        <v>0.24006681144237518</v>
      </c>
      <c r="BL31" s="166">
        <v>0.34430992603302</v>
      </c>
      <c r="BM31" s="166">
        <v>0.24084974825382233</v>
      </c>
      <c r="BN31" s="166">
        <v>0.4307950437068939</v>
      </c>
    </row>
    <row r="32" ht="13.5" customHeight="1">
      <c r="A32" s="152" t="s">
        <v>121</v>
      </c>
      <c r="B32" s="29" t="s">
        <v>122</v>
      </c>
      <c r="C32" s="165" t="s">
        <v>83</v>
      </c>
      <c r="D32" s="166">
        <v>0.798129677772522</v>
      </c>
      <c r="E32" s="166">
        <v>0.7596673369407654</v>
      </c>
      <c r="F32" s="166">
        <v>0.7613949179649353</v>
      </c>
      <c r="G32" s="166">
        <v>0.8109506368637085</v>
      </c>
      <c r="H32" s="166">
        <v>0.8519090414047241</v>
      </c>
      <c r="I32" s="166">
        <v>0.811095118522644</v>
      </c>
      <c r="J32" s="166">
        <v>0.5087305903434753</v>
      </c>
      <c r="K32" s="166">
        <v>0.6291180849075317</v>
      </c>
      <c r="L32" s="166">
        <v>0.7839658260345459</v>
      </c>
      <c r="M32" s="166">
        <v>0.8751760721206665</v>
      </c>
      <c r="N32" s="166">
        <v>0.8531835675239563</v>
      </c>
      <c r="O32" s="166">
        <v>0.8452900052070618</v>
      </c>
      <c r="P32" s="166">
        <v>0.8361079096794128</v>
      </c>
      <c r="Q32" s="166">
        <v>0.8870022892951965</v>
      </c>
      <c r="R32" s="166">
        <v>0.9236376285552979</v>
      </c>
      <c r="S32" s="166">
        <v>0.8860951066017151</v>
      </c>
      <c r="T32" s="166">
        <v>0.7479498982429504</v>
      </c>
      <c r="U32" s="166">
        <v>0.810638964176178</v>
      </c>
      <c r="V32" s="166">
        <v>0.9548277258872986</v>
      </c>
      <c r="W32" s="166">
        <v>0.8603034615516663</v>
      </c>
      <c r="X32" s="166">
        <v>0.8286625146865845</v>
      </c>
      <c r="Y32" s="166">
        <v>0.7910891771316528</v>
      </c>
      <c r="Z32" s="166">
        <v>0.8579931855201721</v>
      </c>
      <c r="AA32" s="166">
        <v>0.8417678475379944</v>
      </c>
      <c r="AB32" s="166">
        <v>0.9018850326538086</v>
      </c>
      <c r="AC32" s="166">
        <v>0.9135538339614868</v>
      </c>
      <c r="AD32" s="166">
        <v>0.7253866195678711</v>
      </c>
      <c r="AE32" s="166">
        <v>0.8723983764648438</v>
      </c>
      <c r="AF32" s="166">
        <v>0.897641658782959</v>
      </c>
      <c r="AG32" s="166">
        <v>0.8181447386741638</v>
      </c>
      <c r="AH32" s="166">
        <v>0.8719117641448975</v>
      </c>
      <c r="AI32" s="166">
        <v>0.5274497866630554</v>
      </c>
      <c r="AJ32" s="166">
        <v>0.7073824405670166</v>
      </c>
      <c r="AK32" s="166">
        <v>0.9111341238021851</v>
      </c>
      <c r="AL32" s="166">
        <v>0.7495655417442322</v>
      </c>
      <c r="AM32" s="166">
        <v>0.8591512441635132</v>
      </c>
      <c r="AN32" s="166">
        <v>0.5699110627174377</v>
      </c>
      <c r="AO32" s="166">
        <v>0.8899424076080322</v>
      </c>
      <c r="AP32" s="166">
        <v>0.7602007985115051</v>
      </c>
      <c r="AQ32" s="166">
        <v>0.8738308548927307</v>
      </c>
      <c r="AR32" s="166">
        <v>0.7407009601593018</v>
      </c>
      <c r="AS32" s="166">
        <v>0.9051108956336975</v>
      </c>
      <c r="AT32" s="166">
        <v>0.7505549788475037</v>
      </c>
      <c r="AU32" s="166">
        <v>0.6079477667808533</v>
      </c>
      <c r="AV32" s="166">
        <v>0.670521080493927</v>
      </c>
      <c r="AW32" s="166">
        <v>0.7455567717552185</v>
      </c>
      <c r="AX32" s="166">
        <v>0.4431816637516022</v>
      </c>
      <c r="AY32" s="166">
        <v>0.8339276313781738</v>
      </c>
      <c r="AZ32" s="166">
        <v>0.8471837043762207</v>
      </c>
      <c r="BA32" s="166">
        <v>0.6803296208381653</v>
      </c>
      <c r="BB32" s="166">
        <v>0.8632000088691711</v>
      </c>
      <c r="BC32" s="166">
        <v>0.7077323794364929</v>
      </c>
      <c r="BD32" s="166">
        <v>0.8221260905265808</v>
      </c>
      <c r="BE32" s="166">
        <v>0.5894814729690552</v>
      </c>
      <c r="BF32" s="166">
        <v>0.731622040271759</v>
      </c>
      <c r="BG32" s="166">
        <v>0.8104418516159058</v>
      </c>
      <c r="BH32" s="166">
        <v>0.781732439994812</v>
      </c>
      <c r="BI32" s="166">
        <v>0.677507758140564</v>
      </c>
      <c r="BJ32" s="166">
        <v>0.8017284274101257</v>
      </c>
      <c r="BK32" s="166">
        <v>0.7176708579063416</v>
      </c>
      <c r="BL32" s="166">
        <v>0.5184822082519531</v>
      </c>
      <c r="BM32" s="166">
        <v>0.7340249419212341</v>
      </c>
      <c r="BN32" s="166">
        <v>0.706903874874115</v>
      </c>
    </row>
    <row r="33" ht="13.5" customHeight="1">
      <c r="A33" s="152" t="s">
        <v>123</v>
      </c>
      <c r="B33" s="29" t="s">
        <v>124</v>
      </c>
      <c r="C33" s="165" t="s">
        <v>83</v>
      </c>
      <c r="D33" s="166">
        <v>0.6338395476341248</v>
      </c>
      <c r="E33" s="166">
        <v>0.5373268723487854</v>
      </c>
      <c r="F33" s="166">
        <v>0.591929018497467</v>
      </c>
      <c r="G33" s="166">
        <v>0.6554058790206909</v>
      </c>
      <c r="H33" s="166">
        <v>0.7508562207221985</v>
      </c>
      <c r="I33" s="166">
        <v>0.7046900987625122</v>
      </c>
      <c r="J33" s="166">
        <v>0.2700083255767822</v>
      </c>
      <c r="K33" s="166">
        <v>0.5042946338653564</v>
      </c>
      <c r="L33" s="166">
        <v>0.7025399208068848</v>
      </c>
      <c r="M33" s="166">
        <v>0.7769923806190491</v>
      </c>
      <c r="N33" s="166">
        <v>0.6067816019058228</v>
      </c>
      <c r="O33" s="166">
        <v>0.7793165445327759</v>
      </c>
      <c r="P33" s="166">
        <v>0.6001145243644714</v>
      </c>
      <c r="Q33" s="166">
        <v>0.790110170841217</v>
      </c>
      <c r="R33" s="166">
        <v>0.8196290135383606</v>
      </c>
      <c r="S33" s="166">
        <v>0.7965426445007324</v>
      </c>
      <c r="T33" s="166">
        <v>0.6908203363418579</v>
      </c>
      <c r="U33" s="166">
        <v>0.47463542222976685</v>
      </c>
      <c r="V33" s="166">
        <v>0.6657015681266785</v>
      </c>
      <c r="W33" s="166">
        <v>0.544907808303833</v>
      </c>
      <c r="X33" s="166">
        <v>0.677605390548706</v>
      </c>
      <c r="Y33" s="166">
        <v>0.6885566115379333</v>
      </c>
      <c r="Z33" s="166">
        <v>0.7058862447738647</v>
      </c>
      <c r="AA33" s="166">
        <v>0.6268075108528137</v>
      </c>
      <c r="AB33" s="166">
        <v>0.7422537207603455</v>
      </c>
      <c r="AC33" s="166">
        <v>0.6461461782455444</v>
      </c>
      <c r="AD33" s="166">
        <v>0.6382825970649719</v>
      </c>
      <c r="AE33" s="166">
        <v>0.7429646849632263</v>
      </c>
      <c r="AF33" s="166">
        <v>0.8100568056106567</v>
      </c>
      <c r="AG33" s="166">
        <v>0.6635041236877441</v>
      </c>
      <c r="AH33" s="166">
        <v>0.6747848391532898</v>
      </c>
      <c r="AI33" s="166">
        <v>0.28889837861061096</v>
      </c>
      <c r="AJ33" s="166">
        <v>0.4837884306907654</v>
      </c>
      <c r="AK33" s="166">
        <v>0.6984418034553528</v>
      </c>
      <c r="AL33" s="166">
        <v>0.515488862991333</v>
      </c>
      <c r="AM33" s="166">
        <v>0.5677468776702881</v>
      </c>
      <c r="AN33" s="166">
        <v>0.3220270574092865</v>
      </c>
      <c r="AO33" s="166">
        <v>0.6079509258270264</v>
      </c>
      <c r="AP33" s="166">
        <v>0.5701230764389038</v>
      </c>
      <c r="AQ33" s="166">
        <v>0.6516407132148743</v>
      </c>
      <c r="AR33" s="166">
        <v>0.5351271033287048</v>
      </c>
      <c r="AS33" s="166">
        <v>0.6327224373817444</v>
      </c>
      <c r="AT33" s="166">
        <v>0.5926468372344971</v>
      </c>
      <c r="AU33" s="166">
        <v>0.4793090522289276</v>
      </c>
      <c r="AV33" s="166">
        <v>0.38119691610336304</v>
      </c>
      <c r="AW33" s="166">
        <v>0.42045173048973083</v>
      </c>
      <c r="AX33" s="166">
        <v>0.2666698396205902</v>
      </c>
      <c r="AY33" s="166">
        <v>0.6291372179985046</v>
      </c>
      <c r="AZ33" s="166">
        <v>0.5936675667762756</v>
      </c>
      <c r="BA33" s="166">
        <v>0.4861030578613281</v>
      </c>
      <c r="BB33" s="166">
        <v>0.589125394821167</v>
      </c>
      <c r="BC33" s="166">
        <v>0.47854089736938477</v>
      </c>
      <c r="BD33" s="166">
        <v>0.6789650321006775</v>
      </c>
      <c r="BE33" s="166">
        <v>0.44460323452949524</v>
      </c>
      <c r="BF33" s="166">
        <v>0.4547711908817291</v>
      </c>
      <c r="BG33" s="166">
        <v>0.6888130307197571</v>
      </c>
      <c r="BH33" s="166">
        <v>0.6644816994667053</v>
      </c>
      <c r="BI33" s="166">
        <v>0.24276253581047058</v>
      </c>
      <c r="BJ33" s="166">
        <v>0.5198794007301331</v>
      </c>
      <c r="BK33" s="166">
        <v>0.5076330304145813</v>
      </c>
      <c r="BL33" s="166">
        <v>0.4502231180667877</v>
      </c>
      <c r="BM33" s="166">
        <v>0.609040379524231</v>
      </c>
      <c r="BN33" s="166">
        <v>0.6679688692092896</v>
      </c>
    </row>
    <row r="34" ht="13.5" customHeight="1">
      <c r="A34" s="152" t="s">
        <v>125</v>
      </c>
      <c r="B34" s="29" t="s">
        <v>126</v>
      </c>
      <c r="C34" s="165" t="s">
        <v>83</v>
      </c>
      <c r="D34" s="166">
        <v>0.37616807222366333</v>
      </c>
      <c r="E34" s="166">
        <v>0.3040081560611725</v>
      </c>
      <c r="F34" s="166">
        <v>0.4484267234802246</v>
      </c>
      <c r="G34" s="166">
        <v>0.4147763252258301</v>
      </c>
      <c r="H34" s="166">
        <v>0.4676317572593689</v>
      </c>
      <c r="I34" s="166">
        <v>0.38294342160224915</v>
      </c>
      <c r="J34" s="166">
        <v>0.21676775813102722</v>
      </c>
      <c r="K34" s="166">
        <v>0.3311218023300171</v>
      </c>
      <c r="L34" s="166">
        <v>0.43447935581207275</v>
      </c>
      <c r="M34" s="166">
        <v>0.3718007504940033</v>
      </c>
      <c r="N34" s="166">
        <v>0.3546823561191559</v>
      </c>
      <c r="O34" s="166">
        <v>0.5529757142066956</v>
      </c>
      <c r="P34" s="166">
        <v>0.35629865527153015</v>
      </c>
      <c r="Q34" s="166">
        <v>0.5345209836959839</v>
      </c>
      <c r="R34" s="166">
        <v>0.33302149176597595</v>
      </c>
      <c r="S34" s="166">
        <v>0.47613757848739624</v>
      </c>
      <c r="T34" s="166">
        <v>0.5598545670509338</v>
      </c>
      <c r="U34" s="166">
        <v>0.24993367493152618</v>
      </c>
      <c r="V34" s="166">
        <v>0.46216055750846863</v>
      </c>
      <c r="W34" s="166">
        <v>0.3319963812828064</v>
      </c>
      <c r="X34" s="166">
        <v>0.4175184667110443</v>
      </c>
      <c r="Y34" s="166">
        <v>0.4543750584125519</v>
      </c>
      <c r="Z34" s="166">
        <v>0.5352064371109009</v>
      </c>
      <c r="AA34" s="166">
        <v>0.40968409180641174</v>
      </c>
      <c r="AB34" s="166">
        <v>0.2628001272678375</v>
      </c>
      <c r="AC34" s="166">
        <v>0.3367590606212616</v>
      </c>
      <c r="AD34" s="166">
        <v>0.3533085882663727</v>
      </c>
      <c r="AE34" s="166">
        <v>0.5035379528999329</v>
      </c>
      <c r="AF34" s="166">
        <v>0.39333486557006836</v>
      </c>
      <c r="AG34" s="166">
        <v>0.4016874432563782</v>
      </c>
      <c r="AH34" s="166">
        <v>0.4658455550670624</v>
      </c>
      <c r="AI34" s="166">
        <v>0.10790455341339111</v>
      </c>
      <c r="AJ34" s="166">
        <v>0.20692259073257446</v>
      </c>
      <c r="AK34" s="166">
        <v>0.3640379309654236</v>
      </c>
      <c r="AL34" s="166">
        <v>0.3657662570476532</v>
      </c>
      <c r="AM34" s="166">
        <v>0.3076985776424408</v>
      </c>
      <c r="AN34" s="166">
        <v>0.11777254939079285</v>
      </c>
      <c r="AO34" s="166">
        <v>0.5685422420501709</v>
      </c>
      <c r="AP34" s="166">
        <v>0.3162881135940552</v>
      </c>
      <c r="AQ34" s="166">
        <v>0.3152634799480438</v>
      </c>
      <c r="AR34" s="166">
        <v>0.22408175468444824</v>
      </c>
      <c r="AS34" s="166">
        <v>0.33502820134162903</v>
      </c>
      <c r="AT34" s="166">
        <v>0.3523462414741516</v>
      </c>
      <c r="AU34" s="166">
        <v>0.30070796608924866</v>
      </c>
      <c r="AV34" s="166">
        <v>0.3066995143890381</v>
      </c>
      <c r="AW34" s="166">
        <v>0.3382083475589752</v>
      </c>
      <c r="AX34" s="166">
        <v>0.14076979458332062</v>
      </c>
      <c r="AY34" s="166">
        <v>0.33398744463920593</v>
      </c>
      <c r="AZ34" s="166">
        <v>0.44351527094841003</v>
      </c>
      <c r="BA34" s="166">
        <v>0.28551021218299866</v>
      </c>
      <c r="BB34" s="166">
        <v>0.4879772365093231</v>
      </c>
      <c r="BC34" s="166">
        <v>0.49288055300712585</v>
      </c>
      <c r="BD34" s="166">
        <v>0.3523511588573456</v>
      </c>
      <c r="BE34" s="166">
        <v>0.359887033700943</v>
      </c>
      <c r="BF34" s="166">
        <v>0.3046340048313141</v>
      </c>
      <c r="BG34" s="166">
        <v>0.3308846056461334</v>
      </c>
      <c r="BH34" s="166">
        <v>0.3937036097049713</v>
      </c>
      <c r="BI34" s="166">
        <v>0.19461661577224731</v>
      </c>
      <c r="BJ34" s="166">
        <v>0.2667867839336395</v>
      </c>
      <c r="BK34" s="166">
        <v>0.3959250748157501</v>
      </c>
      <c r="BL34" s="166">
        <v>0.22476038336753845</v>
      </c>
      <c r="BM34" s="166">
        <v>0.34430134296417236</v>
      </c>
      <c r="BN34" s="166">
        <v>0.49981552362442017</v>
      </c>
    </row>
    <row r="35" ht="13.5" customHeight="1">
      <c r="A35" s="158" t="s">
        <v>127</v>
      </c>
      <c r="B35" s="159" t="s">
        <v>128</v>
      </c>
      <c r="C35" s="160" t="s">
        <v>178</v>
      </c>
      <c r="D35" s="159">
        <v>5.244096755981445</v>
      </c>
      <c r="E35" s="159">
        <v>5.436008453369141</v>
      </c>
      <c r="F35" s="159">
        <v>5.49946928024292</v>
      </c>
      <c r="G35" s="159">
        <v>5.591954231262207</v>
      </c>
      <c r="H35" s="159">
        <v>5.848708629608154</v>
      </c>
      <c r="I35" s="159">
        <v>5.6090922355651855</v>
      </c>
      <c r="J35" s="159">
        <v>5.246402263641357</v>
      </c>
      <c r="K35" s="159">
        <v>5.028604984283447</v>
      </c>
      <c r="L35" s="159">
        <v>5.35121488571167</v>
      </c>
      <c r="M35" s="159">
        <v>5.719264984130859</v>
      </c>
      <c r="N35" s="159">
        <v>5.898536682128906</v>
      </c>
      <c r="O35" s="159">
        <v>6.3215227127075195</v>
      </c>
      <c r="P35" s="159">
        <v>5.28299617767334</v>
      </c>
      <c r="Q35" s="159">
        <v>6.498768329620361</v>
      </c>
      <c r="R35" s="159">
        <v>5.509174346923828</v>
      </c>
      <c r="S35" s="159">
        <v>5.351771354675293</v>
      </c>
      <c r="T35" s="159">
        <v>5.391247272491455</v>
      </c>
      <c r="U35" s="159">
        <v>5.896753787994385</v>
      </c>
      <c r="V35" s="159">
        <v>5.4309282302856445</v>
      </c>
      <c r="W35" s="159">
        <v>5.460281848907471</v>
      </c>
      <c r="X35" s="159">
        <v>5.191080093383789</v>
      </c>
      <c r="Y35" s="159">
        <v>5.508646011352539</v>
      </c>
      <c r="Z35" s="159">
        <v>5.454179286956787</v>
      </c>
      <c r="AA35" s="159">
        <v>5.8641486167907715</v>
      </c>
      <c r="AB35" s="159">
        <v>5.507920742034912</v>
      </c>
      <c r="AC35" s="159">
        <v>5.436213970184326</v>
      </c>
      <c r="AD35" s="159">
        <v>5.555164337158203</v>
      </c>
      <c r="AE35" s="159">
        <v>5.773838520050049</v>
      </c>
      <c r="AF35" s="159">
        <v>5.665487289428711</v>
      </c>
      <c r="AG35" s="159">
        <v>5.446673393249512</v>
      </c>
      <c r="AH35" s="159">
        <v>5.4676313400268555</v>
      </c>
      <c r="AI35" s="159">
        <v>5.035477638244629</v>
      </c>
      <c r="AJ35" s="159">
        <v>5.135624408721924</v>
      </c>
      <c r="AK35" s="159">
        <v>4.9196038246154785</v>
      </c>
      <c r="AL35" s="159">
        <v>5.520900726318359</v>
      </c>
      <c r="AM35" s="159">
        <v>5.040514945983887</v>
      </c>
      <c r="AN35" s="159">
        <v>4.537748336791992</v>
      </c>
      <c r="AO35" s="159">
        <v>5.138433933258057</v>
      </c>
      <c r="AP35" s="159">
        <v>5.06869649887085</v>
      </c>
      <c r="AQ35" s="159">
        <v>5.185778617858887</v>
      </c>
      <c r="AR35" s="159">
        <v>5.06526517868042</v>
      </c>
      <c r="AS35" s="159">
        <v>5.344578266143799</v>
      </c>
      <c r="AT35" s="159">
        <v>4.949222564697266</v>
      </c>
      <c r="AU35" s="159">
        <v>4.687401294708252</v>
      </c>
      <c r="AV35" s="159">
        <v>5.500287055969238</v>
      </c>
      <c r="AW35" s="159">
        <v>5.058846950531006</v>
      </c>
      <c r="AX35" s="159">
        <v>5.088852882385254</v>
      </c>
      <c r="AY35" s="159">
        <v>5.212557315826416</v>
      </c>
      <c r="AZ35" s="159">
        <v>5.79792594909668</v>
      </c>
      <c r="BA35" s="159">
        <v>5.381593227386475</v>
      </c>
      <c r="BB35" s="159">
        <v>5.071244239807129</v>
      </c>
      <c r="BC35" s="159">
        <v>5.297858238220215</v>
      </c>
      <c r="BD35" s="159">
        <v>5.619202613830566</v>
      </c>
      <c r="BE35" s="159">
        <v>4.696732044219971</v>
      </c>
      <c r="BF35" s="159">
        <v>4.871754169464111</v>
      </c>
      <c r="BG35" s="159">
        <v>5.905424118041992</v>
      </c>
      <c r="BH35" s="159">
        <v>5.114229679107666</v>
      </c>
      <c r="BI35" s="159">
        <v>4.81039571762085</v>
      </c>
      <c r="BJ35" s="159">
        <v>5.354885101318359</v>
      </c>
      <c r="BK35" s="159">
        <v>5.181187152862549</v>
      </c>
      <c r="BL35" s="159">
        <v>4.489455699920654</v>
      </c>
      <c r="BM35" s="159">
        <v>4.771775722503662</v>
      </c>
      <c r="BN35" s="159">
        <v>5.352806091308594</v>
      </c>
    </row>
    <row r="36" ht="13.5" customHeight="1">
      <c r="A36" s="162" t="s">
        <v>129</v>
      </c>
      <c r="B36" s="162" t="s">
        <v>130</v>
      </c>
      <c r="C36" s="163" t="s">
        <v>80</v>
      </c>
      <c r="D36" s="164">
        <v>0.7642925977706909</v>
      </c>
      <c r="E36" s="164">
        <v>1.019652009010315</v>
      </c>
      <c r="F36" s="164">
        <v>0.933272123336792</v>
      </c>
      <c r="G36" s="164">
        <v>0.8441265225410461</v>
      </c>
      <c r="H36" s="164">
        <v>0.874317467212677</v>
      </c>
      <c r="I36" s="164">
        <v>0.9538611173629761</v>
      </c>
      <c r="J36" s="164">
        <v>0.8064295649528503</v>
      </c>
      <c r="K36" s="164">
        <v>0.871646523475647</v>
      </c>
      <c r="L36" s="164">
        <v>0.7435829043388367</v>
      </c>
      <c r="M36" s="164">
        <v>0.8671319484710693</v>
      </c>
      <c r="N36" s="164">
        <v>0.952934741973877</v>
      </c>
      <c r="O36" s="164">
        <v>1.0386970043182373</v>
      </c>
      <c r="P36" s="164">
        <v>0.7994112372398376</v>
      </c>
      <c r="Q36" s="164">
        <v>0.8481396436691284</v>
      </c>
      <c r="R36" s="164">
        <v>0.8663119077682495</v>
      </c>
      <c r="S36" s="164">
        <v>0.7085155248641968</v>
      </c>
      <c r="T36" s="164">
        <v>0.8073852062225342</v>
      </c>
      <c r="U36" s="164">
        <v>1.0181206464767456</v>
      </c>
      <c r="V36" s="164">
        <v>0.7575600147247314</v>
      </c>
      <c r="W36" s="164">
        <v>0.7633076906204224</v>
      </c>
      <c r="X36" s="164">
        <v>0.810205340385437</v>
      </c>
      <c r="Y36" s="164">
        <v>0.8731436729431152</v>
      </c>
      <c r="Z36" s="164">
        <v>0.7788081169128418</v>
      </c>
      <c r="AA36" s="164">
        <v>0.7619374990463257</v>
      </c>
      <c r="AB36" s="164">
        <v>0.8561202883720398</v>
      </c>
      <c r="AC36" s="164">
        <v>0.7459737062454224</v>
      </c>
      <c r="AD36" s="164">
        <v>0.8713464736938477</v>
      </c>
      <c r="AE36" s="164">
        <v>0.8989921808242798</v>
      </c>
      <c r="AF36" s="164">
        <v>0.8532755970954895</v>
      </c>
      <c r="AG36" s="164">
        <v>0.8846977949142456</v>
      </c>
      <c r="AH36" s="164">
        <v>0.8405236005783081</v>
      </c>
      <c r="AI36" s="164">
        <v>0.926193118095398</v>
      </c>
      <c r="AJ36" s="164">
        <v>0.8922953009605408</v>
      </c>
      <c r="AK36" s="164">
        <v>0.8167534470558167</v>
      </c>
      <c r="AL36" s="164">
        <v>0.7607956528663635</v>
      </c>
      <c r="AM36" s="164">
        <v>0.795643150806427</v>
      </c>
      <c r="AN36" s="164">
        <v>0.7883248329162598</v>
      </c>
      <c r="AO36" s="164">
        <v>0.8002898097038269</v>
      </c>
      <c r="AP36" s="164">
        <v>0.7241836786270142</v>
      </c>
      <c r="AQ36" s="164">
        <v>0.8498923182487488</v>
      </c>
      <c r="AR36" s="164">
        <v>0.8040885925292969</v>
      </c>
      <c r="AS36" s="164">
        <v>0.8306013941764832</v>
      </c>
      <c r="AT36" s="164">
        <v>0.847445547580719</v>
      </c>
      <c r="AU36" s="164">
        <v>0.8058008551597595</v>
      </c>
      <c r="AV36" s="164">
        <v>0.8255536556243896</v>
      </c>
      <c r="AW36" s="164">
        <v>0.7743546366691589</v>
      </c>
      <c r="AX36" s="164">
        <v>0.8743214011192322</v>
      </c>
      <c r="AY36" s="164">
        <v>0.7936334013938904</v>
      </c>
      <c r="AZ36" s="164">
        <v>0.8430328965187073</v>
      </c>
      <c r="BA36" s="164">
        <v>0.8362493515014648</v>
      </c>
      <c r="BB36" s="164">
        <v>0.7235264778137207</v>
      </c>
      <c r="BC36" s="164">
        <v>0.7676705121994019</v>
      </c>
      <c r="BD36" s="164">
        <v>0.8413645625114441</v>
      </c>
      <c r="BE36" s="164">
        <v>0.7870270609855652</v>
      </c>
      <c r="BF36" s="164">
        <v>0.7859315276145935</v>
      </c>
      <c r="BG36" s="164">
        <v>0.8815099596977234</v>
      </c>
      <c r="BH36" s="164">
        <v>0.6880912780761719</v>
      </c>
      <c r="BI36" s="164">
        <v>0.7409114241600037</v>
      </c>
      <c r="BJ36" s="164">
        <v>0.7831494212150574</v>
      </c>
      <c r="BK36" s="164">
        <v>0.7932168841362</v>
      </c>
      <c r="BL36" s="164">
        <v>0.7872902154922485</v>
      </c>
      <c r="BM36" s="164">
        <v>0.8054020404815674</v>
      </c>
      <c r="BN36" s="164">
        <v>0.7937422394752502</v>
      </c>
    </row>
    <row r="37" ht="13.5" customHeight="1">
      <c r="A37" s="152" t="s">
        <v>131</v>
      </c>
      <c r="B37" s="29" t="s">
        <v>132</v>
      </c>
      <c r="C37" s="165" t="s">
        <v>83</v>
      </c>
      <c r="D37" s="166">
        <v>0.1039237529039383</v>
      </c>
      <c r="E37" s="166">
        <v>0.26772060990333557</v>
      </c>
      <c r="F37" s="166">
        <v>0.23079241812229156</v>
      </c>
      <c r="G37" s="166">
        <v>0.16453398764133453</v>
      </c>
      <c r="H37" s="166">
        <v>0.17193368077278137</v>
      </c>
      <c r="I37" s="166">
        <v>0.23110806941986084</v>
      </c>
      <c r="J37" s="166">
        <v>0.1469201296567917</v>
      </c>
      <c r="K37" s="166">
        <v>0.17831625044345856</v>
      </c>
      <c r="L37" s="166">
        <v>0.10133299976587296</v>
      </c>
      <c r="M37" s="166">
        <v>0.16626428067684174</v>
      </c>
      <c r="N37" s="166">
        <v>0.23146690428256989</v>
      </c>
      <c r="O37" s="166">
        <v>0.29457956552505493</v>
      </c>
      <c r="P37" s="166">
        <v>0.13546912372112274</v>
      </c>
      <c r="Q37" s="166">
        <v>0.15446750819683075</v>
      </c>
      <c r="R37" s="166">
        <v>0.1761695295572281</v>
      </c>
      <c r="S37" s="166">
        <v>0.07326740771532059</v>
      </c>
      <c r="T37" s="166">
        <v>0.13101498782634735</v>
      </c>
      <c r="U37" s="166">
        <v>0.28452378511428833</v>
      </c>
      <c r="V37" s="166">
        <v>0.08953554183244705</v>
      </c>
      <c r="W37" s="166">
        <v>0.10704506933689117</v>
      </c>
      <c r="X37" s="166">
        <v>0.15395425260066986</v>
      </c>
      <c r="Y37" s="166">
        <v>0.1786969006061554</v>
      </c>
      <c r="Z37" s="166">
        <v>0.12503217160701752</v>
      </c>
      <c r="AA37" s="166">
        <v>0.09439290314912796</v>
      </c>
      <c r="AB37" s="166">
        <v>0.1625661849975586</v>
      </c>
      <c r="AC37" s="166">
        <v>0.09177917242050171</v>
      </c>
      <c r="AD37" s="166">
        <v>0.17249061167240143</v>
      </c>
      <c r="AE37" s="166">
        <v>0.20901037752628326</v>
      </c>
      <c r="AF37" s="166">
        <v>0.2012450248003006</v>
      </c>
      <c r="AG37" s="166">
        <v>0.1961069405078888</v>
      </c>
      <c r="AH37" s="166">
        <v>0.15444739162921906</v>
      </c>
      <c r="AI37" s="166">
        <v>0.23108917474746704</v>
      </c>
      <c r="AJ37" s="166">
        <v>0.1970546990633011</v>
      </c>
      <c r="AK37" s="166">
        <v>0.15598352253437042</v>
      </c>
      <c r="AL37" s="166">
        <v>0.11437545716762543</v>
      </c>
      <c r="AM37" s="166">
        <v>0.1183275356888771</v>
      </c>
      <c r="AN37" s="166">
        <v>0.1259370595216751</v>
      </c>
      <c r="AO37" s="166">
        <v>0.12843024730682373</v>
      </c>
      <c r="AP37" s="166">
        <v>0.09666530042886734</v>
      </c>
      <c r="AQ37" s="166">
        <v>0.15938250720500946</v>
      </c>
      <c r="AR37" s="166">
        <v>0.13753485679626465</v>
      </c>
      <c r="AS37" s="166">
        <v>0.15197360515594482</v>
      </c>
      <c r="AT37" s="166">
        <v>0.16953299939632416</v>
      </c>
      <c r="AU37" s="166">
        <v>0.12405313551425934</v>
      </c>
      <c r="AV37" s="166">
        <v>0.13736967742443085</v>
      </c>
      <c r="AW37" s="166">
        <v>0.15217484533786774</v>
      </c>
      <c r="AX37" s="166">
        <v>0.1848478466272354</v>
      </c>
      <c r="AY37" s="166">
        <v>0.13118842244148254</v>
      </c>
      <c r="AZ37" s="166">
        <v>0.15740013122558594</v>
      </c>
      <c r="BA37" s="166">
        <v>0.15576815605163574</v>
      </c>
      <c r="BB37" s="166">
        <v>0.08309993892908096</v>
      </c>
      <c r="BC37" s="166">
        <v>0.10651829093694687</v>
      </c>
      <c r="BD37" s="166">
        <v>0.1544979214668274</v>
      </c>
      <c r="BE37" s="166">
        <v>0.134296715259552</v>
      </c>
      <c r="BF37" s="166">
        <v>0.12361247092485428</v>
      </c>
      <c r="BG37" s="166">
        <v>0.17772221565246582</v>
      </c>
      <c r="BH37" s="166">
        <v>0.06733132153749466</v>
      </c>
      <c r="BI37" s="166">
        <v>0.10456585139036179</v>
      </c>
      <c r="BJ37" s="166">
        <v>0.10543296486139297</v>
      </c>
      <c r="BK37" s="166">
        <v>0.1212819442152977</v>
      </c>
      <c r="BL37" s="166">
        <v>0.1129477471113205</v>
      </c>
      <c r="BM37" s="166">
        <v>0.1424928456544876</v>
      </c>
      <c r="BN37" s="166">
        <v>0.12992405891418457</v>
      </c>
    </row>
    <row r="38" ht="13.5" customHeight="1">
      <c r="A38" s="152" t="s">
        <v>133</v>
      </c>
      <c r="B38" s="29" t="s">
        <v>134</v>
      </c>
      <c r="C38" s="165" t="s">
        <v>83</v>
      </c>
      <c r="D38" s="166">
        <v>0.09630589187145233</v>
      </c>
      <c r="E38" s="166">
        <v>0.2585287094116211</v>
      </c>
      <c r="F38" s="166">
        <v>0.20796556770801544</v>
      </c>
      <c r="G38" s="166">
        <v>0.12272057682275772</v>
      </c>
      <c r="H38" s="166">
        <v>0.15469692647457123</v>
      </c>
      <c r="I38" s="166">
        <v>0.21786776185035706</v>
      </c>
      <c r="J38" s="166">
        <v>0.13975830376148224</v>
      </c>
      <c r="K38" s="166">
        <v>0.16327399015426636</v>
      </c>
      <c r="L38" s="166">
        <v>0.08535028994083405</v>
      </c>
      <c r="M38" s="166">
        <v>0.1528690606355667</v>
      </c>
      <c r="N38" s="166">
        <v>0.22091951966285706</v>
      </c>
      <c r="O38" s="166">
        <v>0.267852246761322</v>
      </c>
      <c r="P38" s="166">
        <v>0.10172156989574432</v>
      </c>
      <c r="Q38" s="166">
        <v>0.15379798412322998</v>
      </c>
      <c r="R38" s="166">
        <v>0.15320880711078644</v>
      </c>
      <c r="S38" s="166">
        <v>0.06403502076864243</v>
      </c>
      <c r="T38" s="166">
        <v>0.09884005784988403</v>
      </c>
      <c r="U38" s="166">
        <v>0.24076169729232788</v>
      </c>
      <c r="V38" s="166">
        <v>0.08488677442073822</v>
      </c>
      <c r="W38" s="166">
        <v>0.10670987516641617</v>
      </c>
      <c r="X38" s="166">
        <v>0.14579205214977264</v>
      </c>
      <c r="Y38" s="166">
        <v>0.15054118633270264</v>
      </c>
      <c r="Z38" s="166">
        <v>0.0881589874625206</v>
      </c>
      <c r="AA38" s="166">
        <v>0.08297800272703171</v>
      </c>
      <c r="AB38" s="166">
        <v>0.16158750653266907</v>
      </c>
      <c r="AC38" s="166">
        <v>0.0606372244656086</v>
      </c>
      <c r="AD38" s="166">
        <v>0.15183447301387787</v>
      </c>
      <c r="AE38" s="166">
        <v>0.1744804084300995</v>
      </c>
      <c r="AF38" s="166">
        <v>0.1350383758544922</v>
      </c>
      <c r="AG38" s="166">
        <v>0.16699719429016113</v>
      </c>
      <c r="AH38" s="166">
        <v>0.13267424702644348</v>
      </c>
      <c r="AI38" s="166">
        <v>0.2191895842552185</v>
      </c>
      <c r="AJ38" s="166">
        <v>0.17340223491191864</v>
      </c>
      <c r="AK38" s="166">
        <v>0.12540386617183685</v>
      </c>
      <c r="AL38" s="166">
        <v>0.09100381284952164</v>
      </c>
      <c r="AM38" s="166">
        <v>0.1183275356888771</v>
      </c>
      <c r="AN38" s="166">
        <v>0.11291129887104034</v>
      </c>
      <c r="AO38" s="166">
        <v>0.10809794068336487</v>
      </c>
      <c r="AP38" s="166">
        <v>0.07617415487766266</v>
      </c>
      <c r="AQ38" s="166">
        <v>0.1437433511018753</v>
      </c>
      <c r="AR38" s="166">
        <v>0.11122362315654755</v>
      </c>
      <c r="AS38" s="166">
        <v>0.1372736394405365</v>
      </c>
      <c r="AT38" s="166">
        <v>0.15172454714775085</v>
      </c>
      <c r="AU38" s="166">
        <v>0.11950382590293884</v>
      </c>
      <c r="AV38" s="166">
        <v>0.1301855891942978</v>
      </c>
      <c r="AW38" s="166">
        <v>0.12845198810100555</v>
      </c>
      <c r="AX38" s="166">
        <v>0.16241897642612457</v>
      </c>
      <c r="AY38" s="166">
        <v>0.11127197742462158</v>
      </c>
      <c r="AZ38" s="166">
        <v>0.1344456672668457</v>
      </c>
      <c r="BA38" s="166">
        <v>0.13654246926307678</v>
      </c>
      <c r="BB38" s="166">
        <v>0.07657211273908615</v>
      </c>
      <c r="BC38" s="166">
        <v>0.07864700257778168</v>
      </c>
      <c r="BD38" s="166">
        <v>0.15395507216453552</v>
      </c>
      <c r="BE38" s="166">
        <v>0.09668434411287308</v>
      </c>
      <c r="BF38" s="166">
        <v>0.10290424525737762</v>
      </c>
      <c r="BG38" s="166">
        <v>0.17207938432693481</v>
      </c>
      <c r="BH38" s="166">
        <v>0.058358751237392426</v>
      </c>
      <c r="BI38" s="166">
        <v>0.06857472658157349</v>
      </c>
      <c r="BJ38" s="166">
        <v>0.10543296486139297</v>
      </c>
      <c r="BK38" s="166">
        <v>0.09949477761983871</v>
      </c>
      <c r="BL38" s="166">
        <v>0.10660871863365173</v>
      </c>
      <c r="BM38" s="166">
        <v>0.1217988133430481</v>
      </c>
      <c r="BN38" s="166">
        <v>0.11320818960666656</v>
      </c>
    </row>
    <row r="39" ht="13.5" customHeight="1">
      <c r="A39" s="152" t="s">
        <v>135</v>
      </c>
      <c r="B39" s="29" t="s">
        <v>136</v>
      </c>
      <c r="C39" s="165" t="s">
        <v>83</v>
      </c>
      <c r="D39" s="166">
        <v>0.0962899848818779</v>
      </c>
      <c r="E39" s="166">
        <v>0.2537771165370941</v>
      </c>
      <c r="F39" s="166">
        <v>0.20506732165813446</v>
      </c>
      <c r="G39" s="166">
        <v>0.1487273871898651</v>
      </c>
      <c r="H39" s="166">
        <v>0.16633382439613342</v>
      </c>
      <c r="I39" s="166">
        <v>0.21786776185035706</v>
      </c>
      <c r="J39" s="166">
        <v>0.13176505267620087</v>
      </c>
      <c r="K39" s="166">
        <v>0.16357573866844177</v>
      </c>
      <c r="L39" s="166">
        <v>0.08687072992324829</v>
      </c>
      <c r="M39" s="166">
        <v>0.15581046044826508</v>
      </c>
      <c r="N39" s="166">
        <v>0.21969549357891083</v>
      </c>
      <c r="O39" s="166">
        <v>0.2794898748397827</v>
      </c>
      <c r="P39" s="166">
        <v>0.12630343437194824</v>
      </c>
      <c r="Q39" s="166">
        <v>0.14854301512241364</v>
      </c>
      <c r="R39" s="166">
        <v>0.15657232701778412</v>
      </c>
      <c r="S39" s="166">
        <v>0.06403502076864243</v>
      </c>
      <c r="T39" s="166">
        <v>0.13101498782634735</v>
      </c>
      <c r="U39" s="166">
        <v>0.25997060537338257</v>
      </c>
      <c r="V39" s="166">
        <v>0.08953554183244705</v>
      </c>
      <c r="W39" s="166">
        <v>0.09575546532869339</v>
      </c>
      <c r="X39" s="166">
        <v>0.14579205214977264</v>
      </c>
      <c r="Y39" s="166">
        <v>0.16330431401729584</v>
      </c>
      <c r="Z39" s="166">
        <v>0.12274269759654999</v>
      </c>
      <c r="AA39" s="166">
        <v>0.09439290314912796</v>
      </c>
      <c r="AB39" s="166">
        <v>0.15660974383354187</v>
      </c>
      <c r="AC39" s="166">
        <v>0.08037932217121124</v>
      </c>
      <c r="AD39" s="166">
        <v>0.1641867458820343</v>
      </c>
      <c r="AE39" s="166">
        <v>0.18954628705978394</v>
      </c>
      <c r="AF39" s="166">
        <v>0.16029702126979828</v>
      </c>
      <c r="AG39" s="166">
        <v>0.18332047760486603</v>
      </c>
      <c r="AH39" s="166">
        <v>0.14064021408557892</v>
      </c>
      <c r="AI39" s="166">
        <v>0.2071797102689743</v>
      </c>
      <c r="AJ39" s="166">
        <v>0.1768646389245987</v>
      </c>
      <c r="AK39" s="166">
        <v>0.1466747522354126</v>
      </c>
      <c r="AL39" s="166">
        <v>0.10011149942874908</v>
      </c>
      <c r="AM39" s="166">
        <v>0.1066654697060585</v>
      </c>
      <c r="AN39" s="166">
        <v>0.12024010717868805</v>
      </c>
      <c r="AO39" s="166">
        <v>0.1156993880867958</v>
      </c>
      <c r="AP39" s="166">
        <v>0.09086566418409348</v>
      </c>
      <c r="AQ39" s="166">
        <v>0.15773148834705353</v>
      </c>
      <c r="AR39" s="166">
        <v>0.12160282582044601</v>
      </c>
      <c r="AS39" s="166">
        <v>0.13582076132297516</v>
      </c>
      <c r="AT39" s="166">
        <v>0.14196908473968506</v>
      </c>
      <c r="AU39" s="166">
        <v>0.11943407356739044</v>
      </c>
      <c r="AV39" s="166">
        <v>0.13240614533424377</v>
      </c>
      <c r="AW39" s="166">
        <v>0.12470783293247223</v>
      </c>
      <c r="AX39" s="166">
        <v>0.17428922653198242</v>
      </c>
      <c r="AY39" s="166">
        <v>0.1186874732375145</v>
      </c>
      <c r="AZ39" s="166">
        <v>0.15382549166679382</v>
      </c>
      <c r="BA39" s="166">
        <v>0.14932021498680115</v>
      </c>
      <c r="BB39" s="166">
        <v>0.0770261138677597</v>
      </c>
      <c r="BC39" s="166">
        <v>0.09344068169593811</v>
      </c>
      <c r="BD39" s="166">
        <v>0.14992482960224152</v>
      </c>
      <c r="BE39" s="166">
        <v>0.09668434411287308</v>
      </c>
      <c r="BF39" s="166">
        <v>0.11734876781702042</v>
      </c>
      <c r="BG39" s="166">
        <v>0.17191767692565918</v>
      </c>
      <c r="BH39" s="166">
        <v>0.0631452351808548</v>
      </c>
      <c r="BI39" s="166">
        <v>0.08870008587837219</v>
      </c>
      <c r="BJ39" s="166">
        <v>0.10543296486139297</v>
      </c>
      <c r="BK39" s="166">
        <v>0.11425627022981644</v>
      </c>
      <c r="BL39" s="166">
        <v>0.10660871863365173</v>
      </c>
      <c r="BM39" s="166">
        <v>0.12259557098150253</v>
      </c>
      <c r="BN39" s="166">
        <v>0.12992405891418457</v>
      </c>
    </row>
    <row r="40" ht="13.5" customHeight="1">
      <c r="A40" s="152" t="s">
        <v>137</v>
      </c>
      <c r="B40" s="29" t="s">
        <v>138</v>
      </c>
      <c r="C40" s="165" t="s">
        <v>83</v>
      </c>
      <c r="D40" s="166">
        <v>0.09537994116544724</v>
      </c>
      <c r="E40" s="166">
        <v>0.2495032101869583</v>
      </c>
      <c r="F40" s="166">
        <v>0.19847974181175232</v>
      </c>
      <c r="G40" s="166">
        <v>0.14767581224441528</v>
      </c>
      <c r="H40" s="166">
        <v>0.16585494577884674</v>
      </c>
      <c r="I40" s="166">
        <v>0.21011938154697418</v>
      </c>
      <c r="J40" s="166">
        <v>0.12412239611148834</v>
      </c>
      <c r="K40" s="166">
        <v>0.15208396315574646</v>
      </c>
      <c r="L40" s="166">
        <v>0.0864228829741478</v>
      </c>
      <c r="M40" s="166">
        <v>0.16565929353237152</v>
      </c>
      <c r="N40" s="166">
        <v>0.18717806041240692</v>
      </c>
      <c r="O40" s="166">
        <v>0.2694437503814697</v>
      </c>
      <c r="P40" s="166">
        <v>0.12630343437194824</v>
      </c>
      <c r="Q40" s="166">
        <v>0.15379798412322998</v>
      </c>
      <c r="R40" s="166">
        <v>0.15657232701778412</v>
      </c>
      <c r="S40" s="166">
        <v>0.06403502076864243</v>
      </c>
      <c r="T40" s="166">
        <v>0.1254904866218567</v>
      </c>
      <c r="U40" s="166">
        <v>0.2614099383354187</v>
      </c>
      <c r="V40" s="166">
        <v>0.08953554183244705</v>
      </c>
      <c r="W40" s="166">
        <v>0.10169698297977448</v>
      </c>
      <c r="X40" s="166">
        <v>0.13941439986228943</v>
      </c>
      <c r="Y40" s="166">
        <v>0.16917404532432556</v>
      </c>
      <c r="Z40" s="166">
        <v>0.1169404610991478</v>
      </c>
      <c r="AA40" s="166">
        <v>0.09340278804302216</v>
      </c>
      <c r="AB40" s="166">
        <v>0.16158750653266907</v>
      </c>
      <c r="AC40" s="166">
        <v>0.08169378340244293</v>
      </c>
      <c r="AD40" s="166">
        <v>0.1605674922466278</v>
      </c>
      <c r="AE40" s="166">
        <v>0.17789053916931152</v>
      </c>
      <c r="AF40" s="166">
        <v>0.1460932493209839</v>
      </c>
      <c r="AG40" s="166">
        <v>0.19492118060588837</v>
      </c>
      <c r="AH40" s="166">
        <v>0.14129817485809326</v>
      </c>
      <c r="AI40" s="166">
        <v>0.2099469006061554</v>
      </c>
      <c r="AJ40" s="166">
        <v>0.19196680188179016</v>
      </c>
      <c r="AK40" s="166">
        <v>0.1466747522354126</v>
      </c>
      <c r="AL40" s="166">
        <v>0.08829300850629807</v>
      </c>
      <c r="AM40" s="166">
        <v>0.11172780394554138</v>
      </c>
      <c r="AN40" s="166">
        <v>0.11029620468616486</v>
      </c>
      <c r="AO40" s="166">
        <v>0.10584372282028198</v>
      </c>
      <c r="AP40" s="166">
        <v>0.08044835180044174</v>
      </c>
      <c r="AQ40" s="166">
        <v>0.13885557651519775</v>
      </c>
      <c r="AR40" s="166">
        <v>0.10673103481531143</v>
      </c>
      <c r="AS40" s="166">
        <v>0.12320247292518616</v>
      </c>
      <c r="AT40" s="166">
        <v>0.1646256148815155</v>
      </c>
      <c r="AU40" s="166">
        <v>0.11914456635713577</v>
      </c>
      <c r="AV40" s="166">
        <v>0.13484828174114227</v>
      </c>
      <c r="AW40" s="166">
        <v>0.1254698634147644</v>
      </c>
      <c r="AX40" s="166">
        <v>0.16600170731544495</v>
      </c>
      <c r="AY40" s="166">
        <v>0.12136127054691315</v>
      </c>
      <c r="AZ40" s="166">
        <v>0.1490710973739624</v>
      </c>
      <c r="BA40" s="166">
        <v>0.13971833884716034</v>
      </c>
      <c r="BB40" s="166">
        <v>0.07141320407390594</v>
      </c>
      <c r="BC40" s="166">
        <v>0.10184871405363083</v>
      </c>
      <c r="BD40" s="166">
        <v>0.13687506318092346</v>
      </c>
      <c r="BE40" s="166">
        <v>0.10440677404403687</v>
      </c>
      <c r="BF40" s="166">
        <v>0.11734876781702042</v>
      </c>
      <c r="BG40" s="166">
        <v>0.17146426439285278</v>
      </c>
      <c r="BH40" s="166">
        <v>0.05391603335738182</v>
      </c>
      <c r="BI40" s="166">
        <v>0.08433094620704651</v>
      </c>
      <c r="BJ40" s="166">
        <v>0.10543296486139297</v>
      </c>
      <c r="BK40" s="166">
        <v>0.11354530602693558</v>
      </c>
      <c r="BL40" s="166">
        <v>0.10660871863365173</v>
      </c>
      <c r="BM40" s="166">
        <v>0.14176881313323975</v>
      </c>
      <c r="BN40" s="166">
        <v>0.1125480905175209</v>
      </c>
    </row>
    <row r="41" ht="13.5" customHeight="1">
      <c r="A41" s="152" t="s">
        <v>139</v>
      </c>
      <c r="B41" s="29" t="s">
        <v>140</v>
      </c>
      <c r="C41" s="165" t="s">
        <v>83</v>
      </c>
      <c r="D41" s="166">
        <v>0.9851957559585571</v>
      </c>
      <c r="E41" s="166">
        <v>1.0</v>
      </c>
      <c r="F41" s="166">
        <v>0.9751610159873962</v>
      </c>
      <c r="G41" s="166">
        <v>1.0</v>
      </c>
      <c r="H41" s="166">
        <v>1.0</v>
      </c>
      <c r="I41" s="166">
        <v>1.0</v>
      </c>
      <c r="J41" s="166">
        <v>0.9226760864257812</v>
      </c>
      <c r="K41" s="166">
        <v>1.0</v>
      </c>
      <c r="L41" s="166">
        <v>0.9377164244651794</v>
      </c>
      <c r="M41" s="166">
        <v>1.0</v>
      </c>
      <c r="N41" s="166">
        <v>1.0</v>
      </c>
      <c r="O41" s="166">
        <v>0.993793785572052</v>
      </c>
      <c r="P41" s="166">
        <v>0.9397265315055847</v>
      </c>
      <c r="Q41" s="166">
        <v>0.9968975186347961</v>
      </c>
      <c r="R41" s="166">
        <v>1.0</v>
      </c>
      <c r="S41" s="166">
        <v>0.9565462470054626</v>
      </c>
      <c r="T41" s="166">
        <v>1.0</v>
      </c>
      <c r="U41" s="166">
        <v>0.9815328121185303</v>
      </c>
      <c r="V41" s="166">
        <v>1.0</v>
      </c>
      <c r="W41" s="166">
        <v>0.9500388503074646</v>
      </c>
      <c r="X41" s="166">
        <v>0.9972454309463501</v>
      </c>
      <c r="Y41" s="166">
        <v>1.0</v>
      </c>
      <c r="Z41" s="166">
        <v>0.988180935382843</v>
      </c>
      <c r="AA41" s="166">
        <v>1.0</v>
      </c>
      <c r="AB41" s="166">
        <v>0.9694214463233948</v>
      </c>
      <c r="AC41" s="166">
        <v>1.0</v>
      </c>
      <c r="AD41" s="166">
        <v>1.0</v>
      </c>
      <c r="AE41" s="166">
        <v>0.9332482218742371</v>
      </c>
      <c r="AF41" s="166">
        <v>0.9444182515144348</v>
      </c>
      <c r="AG41" s="166">
        <v>0.9560254216194153</v>
      </c>
      <c r="AH41" s="166">
        <v>1.0</v>
      </c>
      <c r="AI41" s="166">
        <v>0.9292978644371033</v>
      </c>
      <c r="AJ41" s="166">
        <v>0.938161313533783</v>
      </c>
      <c r="AK41" s="166">
        <v>0.9800784587860107</v>
      </c>
      <c r="AL41" s="166">
        <v>0.990179717540741</v>
      </c>
      <c r="AM41" s="166">
        <v>1.0</v>
      </c>
      <c r="AN41" s="166">
        <v>0.955087423324585</v>
      </c>
      <c r="AO41" s="166">
        <v>1.0</v>
      </c>
      <c r="AP41" s="166">
        <v>0.9464452862739563</v>
      </c>
      <c r="AQ41" s="166">
        <v>1.0</v>
      </c>
      <c r="AR41" s="166">
        <v>1.0</v>
      </c>
      <c r="AS41" s="166">
        <v>1.0</v>
      </c>
      <c r="AT41" s="166">
        <v>0.9716625809669495</v>
      </c>
      <c r="AU41" s="166">
        <v>1.0</v>
      </c>
      <c r="AV41" s="166">
        <v>1.0</v>
      </c>
      <c r="AW41" s="166">
        <v>0.7773227691650391</v>
      </c>
      <c r="AX41" s="166">
        <v>0.9874390363693237</v>
      </c>
      <c r="AY41" s="166">
        <v>0.9606930017471313</v>
      </c>
      <c r="AZ41" s="166">
        <v>0.9986754655838013</v>
      </c>
      <c r="BA41" s="166">
        <v>0.9855378866195679</v>
      </c>
      <c r="BB41" s="166">
        <v>0.941923201084137</v>
      </c>
      <c r="BC41" s="166">
        <v>1.0</v>
      </c>
      <c r="BD41" s="166">
        <v>0.9921866655349731</v>
      </c>
      <c r="BE41" s="166">
        <v>1.0</v>
      </c>
      <c r="BF41" s="166">
        <v>0.9693161845207214</v>
      </c>
      <c r="BG41" s="166">
        <v>0.9548615217208862</v>
      </c>
      <c r="BH41" s="166">
        <v>0.8828368782997131</v>
      </c>
      <c r="BI41" s="166">
        <v>0.9879774451255798</v>
      </c>
      <c r="BJ41" s="166">
        <v>1.0</v>
      </c>
      <c r="BK41" s="166">
        <v>1.0</v>
      </c>
      <c r="BL41" s="166">
        <v>1.0</v>
      </c>
      <c r="BM41" s="166">
        <v>0.916806697845459</v>
      </c>
      <c r="BN41" s="166">
        <v>0.9706408977508545</v>
      </c>
    </row>
    <row r="42" ht="13.5" customHeight="1">
      <c r="A42" s="152" t="s">
        <v>141</v>
      </c>
      <c r="B42" s="29" t="s">
        <v>142</v>
      </c>
      <c r="C42" s="165" t="s">
        <v>83</v>
      </c>
      <c r="D42" s="166">
        <v>0.997408390045166</v>
      </c>
      <c r="E42" s="166">
        <v>0.9771243333816528</v>
      </c>
      <c r="F42" s="166">
        <v>1.0</v>
      </c>
      <c r="G42" s="166">
        <v>0.999320387840271</v>
      </c>
      <c r="H42" s="166">
        <v>0.9939727783203125</v>
      </c>
      <c r="I42" s="166">
        <v>1.0</v>
      </c>
      <c r="J42" s="166">
        <v>1.0</v>
      </c>
      <c r="K42" s="166">
        <v>0.9995259046554565</v>
      </c>
      <c r="L42" s="166">
        <v>1.0</v>
      </c>
      <c r="M42" s="166">
        <v>0.9949178695678711</v>
      </c>
      <c r="N42" s="166">
        <v>0.9847674369812012</v>
      </c>
      <c r="O42" s="166">
        <v>0.994588315486908</v>
      </c>
      <c r="P42" s="166">
        <v>0.991834819316864</v>
      </c>
      <c r="Q42" s="166">
        <v>0.9886653423309326</v>
      </c>
      <c r="R42" s="166">
        <v>0.999024510383606</v>
      </c>
      <c r="S42" s="166">
        <v>0.9991880655288696</v>
      </c>
      <c r="T42" s="166">
        <v>1.0</v>
      </c>
      <c r="U42" s="166">
        <v>0.9803135991096497</v>
      </c>
      <c r="V42" s="166">
        <v>1.0</v>
      </c>
      <c r="W42" s="166">
        <v>0.9998323917388916</v>
      </c>
      <c r="X42" s="166">
        <v>1.0</v>
      </c>
      <c r="Y42" s="166">
        <v>1.0</v>
      </c>
      <c r="Z42" s="166">
        <v>0.9939458966255188</v>
      </c>
      <c r="AA42" s="166">
        <v>1.0</v>
      </c>
      <c r="AB42" s="166">
        <v>0.9990213513374329</v>
      </c>
      <c r="AC42" s="166">
        <v>0.9918928742408752</v>
      </c>
      <c r="AD42" s="166">
        <v>0.9921553730964661</v>
      </c>
      <c r="AE42" s="166">
        <v>0.98604816198349</v>
      </c>
      <c r="AF42" s="166">
        <v>0.9847171902656555</v>
      </c>
      <c r="AG42" s="166">
        <v>1.0</v>
      </c>
      <c r="AH42" s="166">
        <v>0.9943304657936096</v>
      </c>
      <c r="AI42" s="166">
        <v>0.9929629564285278</v>
      </c>
      <c r="AJ42" s="166">
        <v>0.9926141500473022</v>
      </c>
      <c r="AK42" s="166">
        <v>1.0</v>
      </c>
      <c r="AL42" s="166">
        <v>1.0</v>
      </c>
      <c r="AM42" s="166">
        <v>1.0</v>
      </c>
      <c r="AN42" s="166">
        <v>1.0</v>
      </c>
      <c r="AO42" s="166">
        <v>0.9906318783760071</v>
      </c>
      <c r="AP42" s="166">
        <v>0.9992088079452515</v>
      </c>
      <c r="AQ42" s="166">
        <v>1.0</v>
      </c>
      <c r="AR42" s="166">
        <v>0.9995228052139282</v>
      </c>
      <c r="AS42" s="166">
        <v>1.0</v>
      </c>
      <c r="AT42" s="166">
        <v>0.9921115040779114</v>
      </c>
      <c r="AU42" s="166">
        <v>1.0</v>
      </c>
      <c r="AV42" s="166">
        <v>1.0</v>
      </c>
      <c r="AW42" s="166">
        <v>0.9891765713691711</v>
      </c>
      <c r="AX42" s="166">
        <v>1.0</v>
      </c>
      <c r="AY42" s="166">
        <v>0.997178852558136</v>
      </c>
      <c r="AZ42" s="166">
        <v>0.9959169030189514</v>
      </c>
      <c r="BA42" s="166">
        <v>0.9996811747550964</v>
      </c>
      <c r="BB42" s="166">
        <v>0.9947028160095215</v>
      </c>
      <c r="BC42" s="166">
        <v>1.0</v>
      </c>
      <c r="BD42" s="166">
        <v>0.9948235154151917</v>
      </c>
      <c r="BE42" s="166">
        <v>1.0</v>
      </c>
      <c r="BF42" s="166">
        <v>1.0</v>
      </c>
      <c r="BG42" s="166">
        <v>0.9820120334625244</v>
      </c>
      <c r="BH42" s="166">
        <v>1.0</v>
      </c>
      <c r="BI42" s="166">
        <v>1.0</v>
      </c>
      <c r="BJ42" s="166">
        <v>1.0</v>
      </c>
      <c r="BK42" s="166">
        <v>1.0</v>
      </c>
      <c r="BL42" s="166">
        <v>1.0</v>
      </c>
      <c r="BM42" s="166">
        <v>1.0</v>
      </c>
      <c r="BN42" s="166">
        <v>0.9955021142959595</v>
      </c>
    </row>
    <row r="43" ht="13.5" customHeight="1">
      <c r="A43" s="162" t="s">
        <v>143</v>
      </c>
      <c r="B43" s="162" t="s">
        <v>144</v>
      </c>
      <c r="C43" s="163" t="s">
        <v>80</v>
      </c>
      <c r="D43" s="164">
        <v>1.6866106986999512</v>
      </c>
      <c r="E43" s="164">
        <v>1.6978223323822021</v>
      </c>
      <c r="F43" s="164">
        <v>1.7094335556030273</v>
      </c>
      <c r="G43" s="164">
        <v>1.7780169248580933</v>
      </c>
      <c r="H43" s="164">
        <v>1.9684416055679321</v>
      </c>
      <c r="I43" s="164">
        <v>1.749428153038025</v>
      </c>
      <c r="J43" s="164">
        <v>1.892849326133728</v>
      </c>
      <c r="K43" s="164">
        <v>1.5666637420654297</v>
      </c>
      <c r="L43" s="164">
        <v>1.7831190824508667</v>
      </c>
      <c r="M43" s="164">
        <v>1.9477109909057617</v>
      </c>
      <c r="N43" s="164">
        <v>1.9706077575683594</v>
      </c>
      <c r="O43" s="164">
        <v>2.0386154651641846</v>
      </c>
      <c r="P43" s="164">
        <v>1.7194424867630005</v>
      </c>
      <c r="Q43" s="164">
        <v>2.161947250366211</v>
      </c>
      <c r="R43" s="164">
        <v>1.7889821529388428</v>
      </c>
      <c r="S43" s="164">
        <v>1.9124938249588013</v>
      </c>
      <c r="T43" s="164">
        <v>1.8141359090805054</v>
      </c>
      <c r="U43" s="164">
        <v>1.8255112171173096</v>
      </c>
      <c r="V43" s="164">
        <v>1.9036673307418823</v>
      </c>
      <c r="W43" s="164">
        <v>1.8941020965576172</v>
      </c>
      <c r="X43" s="164">
        <v>1.6422088146209717</v>
      </c>
      <c r="Y43" s="164">
        <v>1.7450882196426392</v>
      </c>
      <c r="Z43" s="164">
        <v>1.8039952516555786</v>
      </c>
      <c r="AA43" s="164">
        <v>1.9931390285491943</v>
      </c>
      <c r="AB43" s="164">
        <v>1.8729413747787476</v>
      </c>
      <c r="AC43" s="164">
        <v>1.833682656288147</v>
      </c>
      <c r="AD43" s="164">
        <v>1.797585368156433</v>
      </c>
      <c r="AE43" s="164">
        <v>1.7904459238052368</v>
      </c>
      <c r="AF43" s="164">
        <v>1.7306597232818604</v>
      </c>
      <c r="AG43" s="164">
        <v>1.7128502130508423</v>
      </c>
      <c r="AH43" s="164">
        <v>1.8407994508743286</v>
      </c>
      <c r="AI43" s="164">
        <v>1.4921801090240479</v>
      </c>
      <c r="AJ43" s="164">
        <v>1.6202784776687622</v>
      </c>
      <c r="AK43" s="164">
        <v>1.6096233129501343</v>
      </c>
      <c r="AL43" s="164">
        <v>1.9623486995697021</v>
      </c>
      <c r="AM43" s="164">
        <v>1.5101556777954102</v>
      </c>
      <c r="AN43" s="164">
        <v>1.2842084169387817</v>
      </c>
      <c r="AO43" s="164">
        <v>1.5886348485946655</v>
      </c>
      <c r="AP43" s="164">
        <v>1.5950689315795898</v>
      </c>
      <c r="AQ43" s="164">
        <v>1.5988932847976685</v>
      </c>
      <c r="AR43" s="164">
        <v>1.5632508993148804</v>
      </c>
      <c r="AS43" s="164">
        <v>1.7530803680419922</v>
      </c>
      <c r="AT43" s="164">
        <v>1.5026038885116577</v>
      </c>
      <c r="AU43" s="164">
        <v>1.3540441989898682</v>
      </c>
      <c r="AV43" s="164">
        <v>1.879954218864441</v>
      </c>
      <c r="AW43" s="164">
        <v>1.658865213394165</v>
      </c>
      <c r="AX43" s="164">
        <v>1.6833347082138062</v>
      </c>
      <c r="AY43" s="164">
        <v>1.7481578588485718</v>
      </c>
      <c r="AZ43" s="164">
        <v>2.0485355854034424</v>
      </c>
      <c r="BA43" s="164">
        <v>1.7353044748306274</v>
      </c>
      <c r="BB43" s="164">
        <v>1.6694611310958862</v>
      </c>
      <c r="BC43" s="164">
        <v>1.8497728109359741</v>
      </c>
      <c r="BD43" s="164">
        <v>1.7794407606124878</v>
      </c>
      <c r="BE43" s="164">
        <v>1.4461605548858643</v>
      </c>
      <c r="BF43" s="164">
        <v>1.6131386756896973</v>
      </c>
      <c r="BG43" s="164">
        <v>1.8173624277114868</v>
      </c>
      <c r="BH43" s="164">
        <v>1.8009430170059204</v>
      </c>
      <c r="BI43" s="164">
        <v>1.4956361055374146</v>
      </c>
      <c r="BJ43" s="164">
        <v>1.9129199981689453</v>
      </c>
      <c r="BK43" s="164">
        <v>1.7012660503387451</v>
      </c>
      <c r="BL43" s="164">
        <v>1.4221519231796265</v>
      </c>
      <c r="BM43" s="164">
        <v>1.5214227437973022</v>
      </c>
      <c r="BN43" s="164">
        <v>1.6915924549102783</v>
      </c>
    </row>
    <row r="44" ht="13.5" customHeight="1">
      <c r="A44" s="152" t="s">
        <v>145</v>
      </c>
      <c r="B44" s="29" t="s">
        <v>146</v>
      </c>
      <c r="C44" s="165" t="s">
        <v>83</v>
      </c>
      <c r="D44" s="166">
        <v>0.6212326884269714</v>
      </c>
      <c r="E44" s="166">
        <v>0.7151375412940979</v>
      </c>
      <c r="F44" s="166">
        <v>0.7856448888778687</v>
      </c>
      <c r="G44" s="166">
        <v>0.7860887050628662</v>
      </c>
      <c r="H44" s="166">
        <v>0.803026020526886</v>
      </c>
      <c r="I44" s="166">
        <v>0.6616599559783936</v>
      </c>
      <c r="J44" s="166">
        <v>0.5663373470306396</v>
      </c>
      <c r="K44" s="166">
        <v>0.5246548652648926</v>
      </c>
      <c r="L44" s="166">
        <v>0.605057954788208</v>
      </c>
      <c r="M44" s="166">
        <v>0.731793224811554</v>
      </c>
      <c r="N44" s="166">
        <v>0.6794135570526123</v>
      </c>
      <c r="O44" s="166">
        <v>0.8110384941101074</v>
      </c>
      <c r="P44" s="166">
        <v>0.695540726184845</v>
      </c>
      <c r="Q44" s="166">
        <v>0.7828381061553955</v>
      </c>
      <c r="R44" s="166">
        <v>0.7485584616661072</v>
      </c>
      <c r="S44" s="166">
        <v>0.828057050704956</v>
      </c>
      <c r="T44" s="166">
        <v>0.7562476396560669</v>
      </c>
      <c r="U44" s="166">
        <v>0.7708160877227783</v>
      </c>
      <c r="V44" s="166">
        <v>0.7643312811851501</v>
      </c>
      <c r="W44" s="166">
        <v>0.4555724263191223</v>
      </c>
      <c r="X44" s="166">
        <v>0.6570615172386169</v>
      </c>
      <c r="Y44" s="166">
        <v>0.8276844620704651</v>
      </c>
      <c r="Z44" s="166">
        <v>0.768535315990448</v>
      </c>
      <c r="AA44" s="166">
        <v>0.8258452415466309</v>
      </c>
      <c r="AB44" s="166">
        <v>0.6905291676521301</v>
      </c>
      <c r="AC44" s="166">
        <v>0.7038200497627258</v>
      </c>
      <c r="AD44" s="166">
        <v>0.7097168564796448</v>
      </c>
      <c r="AE44" s="166">
        <v>0.7973235845565796</v>
      </c>
      <c r="AF44" s="166">
        <v>0.8268409967422485</v>
      </c>
      <c r="AG44" s="166">
        <v>0.6673194169998169</v>
      </c>
      <c r="AH44" s="166">
        <v>0.6919265985488892</v>
      </c>
      <c r="AI44" s="166">
        <v>0.4772699773311615</v>
      </c>
      <c r="AJ44" s="166">
        <v>0.7191488742828369</v>
      </c>
      <c r="AK44" s="166">
        <v>0.666359543800354</v>
      </c>
      <c r="AL44" s="166">
        <v>0.7903748750686646</v>
      </c>
      <c r="AM44" s="166">
        <v>0.6392845511436462</v>
      </c>
      <c r="AN44" s="166">
        <v>0.4915369153022766</v>
      </c>
      <c r="AO44" s="166">
        <v>0.6146170496940613</v>
      </c>
      <c r="AP44" s="166">
        <v>0.5832125544548035</v>
      </c>
      <c r="AQ44" s="166">
        <v>0.6461857557296753</v>
      </c>
      <c r="AR44" s="166">
        <v>0.5891158580780029</v>
      </c>
      <c r="AS44" s="166">
        <v>0.7394505739212036</v>
      </c>
      <c r="AT44" s="166">
        <v>0.6074427962303162</v>
      </c>
      <c r="AU44" s="166">
        <v>0.3925850987434387</v>
      </c>
      <c r="AV44" s="166">
        <v>0.5600070953369141</v>
      </c>
      <c r="AW44" s="166">
        <v>0.5048853754997253</v>
      </c>
      <c r="AX44" s="166">
        <v>0.4790955185890198</v>
      </c>
      <c r="AY44" s="166">
        <v>0.5203772783279419</v>
      </c>
      <c r="AZ44" s="166">
        <v>0.6475762724876404</v>
      </c>
      <c r="BA44" s="166">
        <v>0.49965041875839233</v>
      </c>
      <c r="BB44" s="166">
        <v>0.49528178572654724</v>
      </c>
      <c r="BC44" s="166">
        <v>0.5797171592712402</v>
      </c>
      <c r="BD44" s="166">
        <v>0.646103024482727</v>
      </c>
      <c r="BE44" s="166">
        <v>0.4205588102340698</v>
      </c>
      <c r="BF44" s="166">
        <v>0.45658519864082336</v>
      </c>
      <c r="BG44" s="166">
        <v>0.6410748958587646</v>
      </c>
      <c r="BH44" s="166">
        <v>0.48585230112075806</v>
      </c>
      <c r="BI44" s="166">
        <v>0.48275890946388245</v>
      </c>
      <c r="BJ44" s="166">
        <v>0.5922346711158752</v>
      </c>
      <c r="BK44" s="166">
        <v>0.5607240200042725</v>
      </c>
      <c r="BL44" s="166">
        <v>0.48379194736480713</v>
      </c>
      <c r="BM44" s="166">
        <v>0.40099525451660156</v>
      </c>
      <c r="BN44" s="166">
        <v>0.5329652428627014</v>
      </c>
    </row>
    <row r="45" ht="13.5" customHeight="1">
      <c r="A45" s="152" t="s">
        <v>147</v>
      </c>
      <c r="B45" s="29" t="s">
        <v>148</v>
      </c>
      <c r="C45" s="165" t="s">
        <v>83</v>
      </c>
      <c r="D45" s="166">
        <v>0.38152241706848145</v>
      </c>
      <c r="E45" s="166">
        <v>0.39259445667266846</v>
      </c>
      <c r="F45" s="166">
        <v>0.4577527642250061</v>
      </c>
      <c r="G45" s="166">
        <v>0.39996692538261414</v>
      </c>
      <c r="H45" s="166">
        <v>0.2534358501434326</v>
      </c>
      <c r="I45" s="166">
        <v>0.29821082949638367</v>
      </c>
      <c r="J45" s="166">
        <v>0.2100493162870407</v>
      </c>
      <c r="K45" s="166">
        <v>0.37634146213531494</v>
      </c>
      <c r="L45" s="166">
        <v>0.32173892855644226</v>
      </c>
      <c r="M45" s="166">
        <v>0.24121196568012238</v>
      </c>
      <c r="N45" s="166">
        <v>0.19675448536872864</v>
      </c>
      <c r="O45" s="166">
        <v>0.27815765142440796</v>
      </c>
      <c r="P45" s="166">
        <v>0.372589647769928</v>
      </c>
      <c r="Q45" s="166">
        <v>0.11128652840852737</v>
      </c>
      <c r="R45" s="166">
        <v>0.3165605068206787</v>
      </c>
      <c r="S45" s="166">
        <v>0.29902318120002747</v>
      </c>
      <c r="T45" s="166">
        <v>0.3622244596481323</v>
      </c>
      <c r="U45" s="166">
        <v>0.3317530155181885</v>
      </c>
      <c r="V45" s="166">
        <v>0.2558939754962921</v>
      </c>
      <c r="W45" s="166">
        <v>0.12087293714284897</v>
      </c>
      <c r="X45" s="166">
        <v>0.43314850330352783</v>
      </c>
      <c r="Y45" s="166">
        <v>0.4536074995994568</v>
      </c>
      <c r="Z45" s="166">
        <v>0.3877992630004883</v>
      </c>
      <c r="AA45" s="166">
        <v>0.250323623418808</v>
      </c>
      <c r="AB45" s="166">
        <v>0.27816256880760193</v>
      </c>
      <c r="AC45" s="166">
        <v>0.3152470588684082</v>
      </c>
      <c r="AD45" s="166">
        <v>0.32642561197280884</v>
      </c>
      <c r="AE45" s="166">
        <v>0.4082711338996887</v>
      </c>
      <c r="AF45" s="166">
        <v>0.4663597643375397</v>
      </c>
      <c r="AG45" s="166">
        <v>0.3409612774848938</v>
      </c>
      <c r="AH45" s="166">
        <v>0.2890370190143585</v>
      </c>
      <c r="AI45" s="166">
        <v>0.41811898350715637</v>
      </c>
      <c r="AJ45" s="166">
        <v>0.5172175765037537</v>
      </c>
      <c r="AK45" s="166">
        <v>0.3774665296077728</v>
      </c>
      <c r="AL45" s="166">
        <v>0.2774997055530548</v>
      </c>
      <c r="AM45" s="166">
        <v>0.44522807002067566</v>
      </c>
      <c r="AN45" s="166">
        <v>0.6147012710571289</v>
      </c>
      <c r="AO45" s="166">
        <v>0.4830530881881714</v>
      </c>
      <c r="AP45" s="166">
        <v>0.42025068402290344</v>
      </c>
      <c r="AQ45" s="166">
        <v>0.45084530115127563</v>
      </c>
      <c r="AR45" s="166">
        <v>0.45039448142051697</v>
      </c>
      <c r="AS45" s="166">
        <v>0.3472949266433716</v>
      </c>
      <c r="AT45" s="166">
        <v>0.5161131620407104</v>
      </c>
      <c r="AU45" s="166">
        <v>0.5074847340583801</v>
      </c>
      <c r="AV45" s="166">
        <v>0.22535286843776703</v>
      </c>
      <c r="AW45" s="166">
        <v>0.3270973265171051</v>
      </c>
      <c r="AX45" s="166">
        <v>0.2576026916503906</v>
      </c>
      <c r="AY45" s="166">
        <v>0.2951309084892273</v>
      </c>
      <c r="AZ45" s="166">
        <v>0.1459285318851471</v>
      </c>
      <c r="BA45" s="166">
        <v>0.28680431842803955</v>
      </c>
      <c r="BB45" s="166">
        <v>0.33162370324134827</v>
      </c>
      <c r="BC45" s="166">
        <v>0.1874871701002121</v>
      </c>
      <c r="BD45" s="166">
        <v>0.2959875464439392</v>
      </c>
      <c r="BE45" s="166">
        <v>0.43255478143692017</v>
      </c>
      <c r="BF45" s="166">
        <v>0.31114882230758667</v>
      </c>
      <c r="BG45" s="166">
        <v>0.2826499044895172</v>
      </c>
      <c r="BH45" s="166">
        <v>0.22820894420146942</v>
      </c>
      <c r="BI45" s="166">
        <v>0.4731806218624115</v>
      </c>
      <c r="BJ45" s="166">
        <v>0.19508381187915802</v>
      </c>
      <c r="BK45" s="166">
        <v>0.32694265246391296</v>
      </c>
      <c r="BL45" s="166">
        <v>0.5112932920455933</v>
      </c>
      <c r="BM45" s="166">
        <v>0.39359062910079956</v>
      </c>
      <c r="BN45" s="166">
        <v>0.34151536226272583</v>
      </c>
    </row>
    <row r="46" ht="13.5" customHeight="1">
      <c r="A46" s="152" t="s">
        <v>149</v>
      </c>
      <c r="B46" s="29" t="s">
        <v>150</v>
      </c>
      <c r="C46" s="165" t="s">
        <v>83</v>
      </c>
      <c r="D46" s="166">
        <v>0.3561146557331085</v>
      </c>
      <c r="E46" s="166">
        <v>0.38960468769073486</v>
      </c>
      <c r="F46" s="166">
        <v>0.39582037925720215</v>
      </c>
      <c r="G46" s="166">
        <v>0.37985578179359436</v>
      </c>
      <c r="H46" s="166">
        <v>0.25725799798965454</v>
      </c>
      <c r="I46" s="166">
        <v>0.3766171932220459</v>
      </c>
      <c r="J46" s="166">
        <v>0.17135004699230194</v>
      </c>
      <c r="K46" s="166">
        <v>0.4116118848323822</v>
      </c>
      <c r="L46" s="166">
        <v>0.2560807764530182</v>
      </c>
      <c r="M46" s="166">
        <v>0.25858500599861145</v>
      </c>
      <c r="N46" s="166">
        <v>0.1973254233598709</v>
      </c>
      <c r="O46" s="166">
        <v>0.1546151041984558</v>
      </c>
      <c r="P46" s="166">
        <v>0.37647056579589844</v>
      </c>
      <c r="Q46" s="166">
        <v>0.11946538835763931</v>
      </c>
      <c r="R46" s="166">
        <v>0.42719951272010803</v>
      </c>
      <c r="S46" s="166">
        <v>0.3204975724220276</v>
      </c>
      <c r="T46" s="166">
        <v>0.31962329149246216</v>
      </c>
      <c r="U46" s="166">
        <v>0.35687771439552307</v>
      </c>
      <c r="V46" s="166">
        <v>0.29958102107048035</v>
      </c>
      <c r="W46" s="166">
        <v>0.14290085434913635</v>
      </c>
      <c r="X46" s="166">
        <v>0.4158320128917694</v>
      </c>
      <c r="Y46" s="166">
        <v>0.39274150133132935</v>
      </c>
      <c r="Z46" s="166">
        <v>0.33966362476348877</v>
      </c>
      <c r="AA46" s="166">
        <v>0.2554582357406616</v>
      </c>
      <c r="AB46" s="166">
        <v>0.25646188855171204</v>
      </c>
      <c r="AC46" s="166">
        <v>0.28330665826797485</v>
      </c>
      <c r="AD46" s="166">
        <v>0.3247116208076477</v>
      </c>
      <c r="AE46" s="166">
        <v>0.3490108549594879</v>
      </c>
      <c r="AF46" s="166">
        <v>0.40835678577423096</v>
      </c>
      <c r="AG46" s="166">
        <v>0.37095263600349426</v>
      </c>
      <c r="AH46" s="166">
        <v>0.2879851460456848</v>
      </c>
      <c r="AI46" s="166">
        <v>0.4153953492641449</v>
      </c>
      <c r="AJ46" s="166">
        <v>0.3873859643936157</v>
      </c>
      <c r="AK46" s="166">
        <v>0.47860652208328247</v>
      </c>
      <c r="AL46" s="166">
        <v>0.22136789560317993</v>
      </c>
      <c r="AM46" s="166">
        <v>0.5306735634803772</v>
      </c>
      <c r="AN46" s="166">
        <v>0.5304334163665771</v>
      </c>
      <c r="AO46" s="166">
        <v>0.3433796465396881</v>
      </c>
      <c r="AP46" s="166">
        <v>0.37216830253601074</v>
      </c>
      <c r="AQ46" s="166">
        <v>0.39231982827186584</v>
      </c>
      <c r="AR46" s="166">
        <v>0.43319347500801086</v>
      </c>
      <c r="AS46" s="166">
        <v>0.39327895641326904</v>
      </c>
      <c r="AT46" s="166">
        <v>0.4567059874534607</v>
      </c>
      <c r="AU46" s="166">
        <v>0.4577113389968872</v>
      </c>
      <c r="AV46" s="166">
        <v>0.15294378995895386</v>
      </c>
      <c r="AW46" s="166">
        <v>0.30515819787979126</v>
      </c>
      <c r="AX46" s="166">
        <v>0.30627110600471497</v>
      </c>
      <c r="AY46" s="166">
        <v>0.21661604940891266</v>
      </c>
      <c r="AZ46" s="166">
        <v>0.0855589509010315</v>
      </c>
      <c r="BA46" s="166">
        <v>0.20012058317661285</v>
      </c>
      <c r="BB46" s="166">
        <v>0.27148792147636414</v>
      </c>
      <c r="BC46" s="166">
        <v>0.2587713897228241</v>
      </c>
      <c r="BD46" s="166">
        <v>0.3276294469833374</v>
      </c>
      <c r="BE46" s="166">
        <v>0.4188573956489563</v>
      </c>
      <c r="BF46" s="166">
        <v>0.3420831859111786</v>
      </c>
      <c r="BG46" s="166">
        <v>0.2566377520561218</v>
      </c>
      <c r="BH46" s="166">
        <v>0.18251235783100128</v>
      </c>
      <c r="BI46" s="166">
        <v>0.36302894353866577</v>
      </c>
      <c r="BJ46" s="166">
        <v>0.1828254908323288</v>
      </c>
      <c r="BK46" s="166">
        <v>0.32607996463775635</v>
      </c>
      <c r="BL46" s="166">
        <v>0.40863385796546936</v>
      </c>
      <c r="BM46" s="166">
        <v>0.3169407546520233</v>
      </c>
      <c r="BN46" s="166">
        <v>0.28710511326789856</v>
      </c>
    </row>
    <row r="47" ht="13.5" customHeight="1">
      <c r="A47" s="162" t="s">
        <v>151</v>
      </c>
      <c r="B47" s="162" t="s">
        <v>152</v>
      </c>
      <c r="C47" s="163" t="s">
        <v>80</v>
      </c>
      <c r="D47" s="164">
        <v>1.5153981447219849</v>
      </c>
      <c r="E47" s="164">
        <v>1.440774917602539</v>
      </c>
      <c r="F47" s="164">
        <v>1.4912850856781006</v>
      </c>
      <c r="G47" s="164">
        <v>1.6499452590942383</v>
      </c>
      <c r="H47" s="164">
        <v>1.541111946105957</v>
      </c>
      <c r="I47" s="164">
        <v>1.577893614768982</v>
      </c>
      <c r="J47" s="164">
        <v>1.3978567123413086</v>
      </c>
      <c r="K47" s="164">
        <v>1.3004798889160156</v>
      </c>
      <c r="L47" s="164">
        <v>1.4959080219268799</v>
      </c>
      <c r="M47" s="164">
        <v>1.5840870141983032</v>
      </c>
      <c r="N47" s="164">
        <v>1.484695553779602</v>
      </c>
      <c r="O47" s="164">
        <v>1.6848020553588867</v>
      </c>
      <c r="P47" s="164">
        <v>1.4657918214797974</v>
      </c>
      <c r="Q47" s="164">
        <v>1.8751238584518433</v>
      </c>
      <c r="R47" s="164">
        <v>1.4321156740188599</v>
      </c>
      <c r="S47" s="164">
        <v>1.4502973556518555</v>
      </c>
      <c r="T47" s="164">
        <v>1.4010895490646362</v>
      </c>
      <c r="U47" s="164">
        <v>1.580551028251648</v>
      </c>
      <c r="V47" s="164">
        <v>1.30679452419281</v>
      </c>
      <c r="W47" s="164">
        <v>1.5288728475570679</v>
      </c>
      <c r="X47" s="164">
        <v>1.3993170261383057</v>
      </c>
      <c r="Y47" s="164">
        <v>1.4538652896881104</v>
      </c>
      <c r="Z47" s="164">
        <v>1.4780380725860596</v>
      </c>
      <c r="AA47" s="164">
        <v>1.4949816465377808</v>
      </c>
      <c r="AB47" s="164">
        <v>1.4549710750579834</v>
      </c>
      <c r="AC47" s="164">
        <v>1.5469424724578857</v>
      </c>
      <c r="AD47" s="164">
        <v>1.5248653888702393</v>
      </c>
      <c r="AE47" s="164">
        <v>1.6485313177108765</v>
      </c>
      <c r="AF47" s="164">
        <v>1.4522641897201538</v>
      </c>
      <c r="AG47" s="164">
        <v>1.429431438446045</v>
      </c>
      <c r="AH47" s="164">
        <v>1.364052414894104</v>
      </c>
      <c r="AI47" s="164">
        <v>1.2933152914047241</v>
      </c>
      <c r="AJ47" s="164">
        <v>1.2491477727890015</v>
      </c>
      <c r="AK47" s="164">
        <v>1.289751410484314</v>
      </c>
      <c r="AL47" s="164">
        <v>1.4637184143066406</v>
      </c>
      <c r="AM47" s="164">
        <v>1.4069442749023438</v>
      </c>
      <c r="AN47" s="164">
        <v>1.2012200355529785</v>
      </c>
      <c r="AO47" s="164">
        <v>1.3949381113052368</v>
      </c>
      <c r="AP47" s="164">
        <v>1.2655079364776611</v>
      </c>
      <c r="AQ47" s="164">
        <v>1.4132639169692993</v>
      </c>
      <c r="AR47" s="164">
        <v>1.3266304731369019</v>
      </c>
      <c r="AS47" s="164">
        <v>1.3942302465438843</v>
      </c>
      <c r="AT47" s="164">
        <v>1.3946937322616577</v>
      </c>
      <c r="AU47" s="164">
        <v>1.3056453466415405</v>
      </c>
      <c r="AV47" s="164">
        <v>1.5304759740829468</v>
      </c>
      <c r="AW47" s="164">
        <v>1.3623069524765015</v>
      </c>
      <c r="AX47" s="164">
        <v>1.1510214805603027</v>
      </c>
      <c r="AY47" s="164">
        <v>1.3215529918670654</v>
      </c>
      <c r="AZ47" s="164">
        <v>1.428146481513977</v>
      </c>
      <c r="BA47" s="164">
        <v>1.5087214708328247</v>
      </c>
      <c r="BB47" s="164">
        <v>1.336557388305664</v>
      </c>
      <c r="BC47" s="164">
        <v>1.3090755939483643</v>
      </c>
      <c r="BD47" s="164">
        <v>1.5727007389068604</v>
      </c>
      <c r="BE47" s="164">
        <v>1.1630682945251465</v>
      </c>
      <c r="BF47" s="164">
        <v>1.271395206451416</v>
      </c>
      <c r="BG47" s="164">
        <v>1.6719850301742554</v>
      </c>
      <c r="BH47" s="164">
        <v>1.2537850141525269</v>
      </c>
      <c r="BI47" s="164">
        <v>1.2402775287628174</v>
      </c>
      <c r="BJ47" s="164">
        <v>1.3355486392974854</v>
      </c>
      <c r="BK47" s="164">
        <v>1.4085798263549805</v>
      </c>
      <c r="BL47" s="164">
        <v>1.0168226957321167</v>
      </c>
      <c r="BM47" s="164">
        <v>1.1243088245391846</v>
      </c>
      <c r="BN47" s="164">
        <v>1.3272310495376587</v>
      </c>
    </row>
    <row r="48" ht="13.5" customHeight="1">
      <c r="A48" s="152" t="s">
        <v>153</v>
      </c>
      <c r="B48" s="29" t="s">
        <v>154</v>
      </c>
      <c r="C48" s="165" t="s">
        <v>83</v>
      </c>
      <c r="D48" s="166">
        <v>0.517866313457489</v>
      </c>
      <c r="E48" s="166">
        <v>0.6126328706741333</v>
      </c>
      <c r="F48" s="166">
        <v>0.542080283164978</v>
      </c>
      <c r="G48" s="166">
        <v>0.6059587597846985</v>
      </c>
      <c r="H48" s="166">
        <v>0.5361515879631042</v>
      </c>
      <c r="I48" s="166">
        <v>0.4682715833187103</v>
      </c>
      <c r="J48" s="166">
        <v>0.35654082894325256</v>
      </c>
      <c r="K48" s="166">
        <v>0.327222615480423</v>
      </c>
      <c r="L48" s="166">
        <v>0.46181562542915344</v>
      </c>
      <c r="M48" s="166">
        <v>0.5196856260299683</v>
      </c>
      <c r="N48" s="166">
        <v>0.5119624137878418</v>
      </c>
      <c r="O48" s="166">
        <v>0.6067640781402588</v>
      </c>
      <c r="P48" s="166">
        <v>0.4711979031562805</v>
      </c>
      <c r="Q48" s="166">
        <v>0.7111656069755554</v>
      </c>
      <c r="R48" s="166">
        <v>0.4174501597881317</v>
      </c>
      <c r="S48" s="166">
        <v>0.5439613461494446</v>
      </c>
      <c r="T48" s="166">
        <v>0.40885746479034424</v>
      </c>
      <c r="U48" s="166">
        <v>0.5942299365997314</v>
      </c>
      <c r="V48" s="166">
        <v>0.5030000805854797</v>
      </c>
      <c r="W48" s="166">
        <v>0.38959652185440063</v>
      </c>
      <c r="X48" s="166">
        <v>0.43872392177581787</v>
      </c>
      <c r="Y48" s="166">
        <v>0.7743605375289917</v>
      </c>
      <c r="Z48" s="166">
        <v>0.5846207737922668</v>
      </c>
      <c r="AA48" s="166">
        <v>0.6308419108390808</v>
      </c>
      <c r="AB48" s="166">
        <v>0.41796278953552246</v>
      </c>
      <c r="AC48" s="166">
        <v>0.5956164598464966</v>
      </c>
      <c r="AD48" s="166">
        <v>0.5994212031364441</v>
      </c>
      <c r="AE48" s="166">
        <v>0.5941581130027771</v>
      </c>
      <c r="AF48" s="166">
        <v>0.4982684254646301</v>
      </c>
      <c r="AG48" s="166">
        <v>0.5609419941902161</v>
      </c>
      <c r="AH48" s="166">
        <v>0.5114883780479431</v>
      </c>
      <c r="AI48" s="166">
        <v>0.3039495646953583</v>
      </c>
      <c r="AJ48" s="166">
        <v>0.4141451418399811</v>
      </c>
      <c r="AK48" s="166">
        <v>0.47534364461898804</v>
      </c>
      <c r="AL48" s="166">
        <v>0.5633652806282043</v>
      </c>
      <c r="AM48" s="166">
        <v>0.47201743721961975</v>
      </c>
      <c r="AN48" s="166">
        <v>0.260142058134079</v>
      </c>
      <c r="AO48" s="166">
        <v>0.3985648453235626</v>
      </c>
      <c r="AP48" s="166">
        <v>0.3688865900039673</v>
      </c>
      <c r="AQ48" s="166">
        <v>0.44040870666503906</v>
      </c>
      <c r="AR48" s="166">
        <v>0.4241938591003418</v>
      </c>
      <c r="AS48" s="166">
        <v>0.5037424564361572</v>
      </c>
      <c r="AT48" s="166">
        <v>0.4986984133720398</v>
      </c>
      <c r="AU48" s="166">
        <v>0.21490587294101715</v>
      </c>
      <c r="AV48" s="166">
        <v>0.5310680866241455</v>
      </c>
      <c r="AW48" s="166">
        <v>0.2885989248752594</v>
      </c>
      <c r="AX48" s="166">
        <v>0.3481258451938629</v>
      </c>
      <c r="AY48" s="166">
        <v>0.31846582889556885</v>
      </c>
      <c r="AZ48" s="166">
        <v>0.48846060037612915</v>
      </c>
      <c r="BA48" s="166">
        <v>0.42994460463523865</v>
      </c>
      <c r="BB48" s="166">
        <v>0.3465622663497925</v>
      </c>
      <c r="BC48" s="166">
        <v>0.3386428654193878</v>
      </c>
      <c r="BD48" s="166">
        <v>0.4499785602092743</v>
      </c>
      <c r="BE48" s="166">
        <v>0.26220786571502686</v>
      </c>
      <c r="BF48" s="166">
        <v>0.2534399926662445</v>
      </c>
      <c r="BG48" s="166">
        <v>0.511025071144104</v>
      </c>
      <c r="BH48" s="166">
        <v>0.3432866036891937</v>
      </c>
      <c r="BI48" s="166">
        <v>0.2884789705276489</v>
      </c>
      <c r="BJ48" s="166">
        <v>0.3568994700908661</v>
      </c>
      <c r="BK48" s="166">
        <v>0.34664514660835266</v>
      </c>
      <c r="BL48" s="166">
        <v>0.1629406362771988</v>
      </c>
      <c r="BM48" s="166">
        <v>0.24388836324214935</v>
      </c>
      <c r="BN48" s="166">
        <v>0.23551078140735626</v>
      </c>
    </row>
    <row r="49" ht="13.5" customHeight="1">
      <c r="A49" s="152" t="s">
        <v>155</v>
      </c>
      <c r="B49" s="29" t="s">
        <v>156</v>
      </c>
      <c r="C49" s="165" t="s">
        <v>83</v>
      </c>
      <c r="D49" s="166">
        <v>0.31405141949653625</v>
      </c>
      <c r="E49" s="166">
        <v>0.19490332901477814</v>
      </c>
      <c r="F49" s="166">
        <v>0.26361194252967834</v>
      </c>
      <c r="G49" s="166">
        <v>0.4233948886394501</v>
      </c>
      <c r="H49" s="166">
        <v>0.34255537390708923</v>
      </c>
      <c r="I49" s="166">
        <v>0.4879635274410248</v>
      </c>
      <c r="J49" s="166">
        <v>0.3273068070411682</v>
      </c>
      <c r="K49" s="166">
        <v>0.31364092230796814</v>
      </c>
      <c r="L49" s="166">
        <v>0.3099634349346161</v>
      </c>
      <c r="M49" s="166">
        <v>0.34545978903770447</v>
      </c>
      <c r="N49" s="166">
        <v>0.20549747347831726</v>
      </c>
      <c r="O49" s="166">
        <v>0.41839730739593506</v>
      </c>
      <c r="P49" s="166">
        <v>0.2666074335575104</v>
      </c>
      <c r="Q49" s="166">
        <v>0.520202100276947</v>
      </c>
      <c r="R49" s="166">
        <v>0.3665355443954468</v>
      </c>
      <c r="S49" s="166">
        <v>0.24495983123779297</v>
      </c>
      <c r="T49" s="166">
        <v>0.28499382734298706</v>
      </c>
      <c r="U49" s="166">
        <v>0.3816271126270294</v>
      </c>
      <c r="V49" s="166">
        <v>0.11350317299365997</v>
      </c>
      <c r="W49" s="166">
        <v>0.36934417486190796</v>
      </c>
      <c r="X49" s="166">
        <v>0.22513969242572784</v>
      </c>
      <c r="Y49" s="166">
        <v>0.11470279097557068</v>
      </c>
      <c r="Z49" s="166">
        <v>0.25256645679473877</v>
      </c>
      <c r="AA49" s="166">
        <v>0.17972995340824127</v>
      </c>
      <c r="AB49" s="166">
        <v>0.3741949498653412</v>
      </c>
      <c r="AC49" s="166">
        <v>0.31053033471107483</v>
      </c>
      <c r="AD49" s="166">
        <v>0.3470984995365143</v>
      </c>
      <c r="AE49" s="166">
        <v>0.4108375608921051</v>
      </c>
      <c r="AF49" s="166">
        <v>0.21131399273872375</v>
      </c>
      <c r="AG49" s="166">
        <v>0.23208923637866974</v>
      </c>
      <c r="AH49" s="166">
        <v>0.1969568431377411</v>
      </c>
      <c r="AI49" s="166">
        <v>0.2411910593509674</v>
      </c>
      <c r="AJ49" s="166">
        <v>0.1352568119764328</v>
      </c>
      <c r="AK49" s="166">
        <v>0.16007192432880402</v>
      </c>
      <c r="AL49" s="166">
        <v>0.2986796796321869</v>
      </c>
      <c r="AM49" s="166">
        <v>0.3425942659378052</v>
      </c>
      <c r="AN49" s="166">
        <v>0.26574981212615967</v>
      </c>
      <c r="AO49" s="166">
        <v>0.3419591784477234</v>
      </c>
      <c r="AP49" s="166">
        <v>0.24921873211860657</v>
      </c>
      <c r="AQ49" s="166">
        <v>0.3218255043029785</v>
      </c>
      <c r="AR49" s="166">
        <v>0.19481562077999115</v>
      </c>
      <c r="AS49" s="166">
        <v>0.323224276304245</v>
      </c>
      <c r="AT49" s="166">
        <v>0.250064879655838</v>
      </c>
      <c r="AU49" s="166">
        <v>0.35322558879852295</v>
      </c>
      <c r="AV49" s="166">
        <v>0.2951778173446655</v>
      </c>
      <c r="AW49" s="166">
        <v>0.39656123518943787</v>
      </c>
      <c r="AX49" s="166">
        <v>0.13100585341453552</v>
      </c>
      <c r="AY49" s="166">
        <v>0.35930848121643066</v>
      </c>
      <c r="AZ49" s="166">
        <v>0.23675528168678284</v>
      </c>
      <c r="BA49" s="166">
        <v>0.4182736873626709</v>
      </c>
      <c r="BB49" s="166">
        <v>0.24827152490615845</v>
      </c>
      <c r="BC49" s="166">
        <v>0.18445810675621033</v>
      </c>
      <c r="BD49" s="166">
        <v>0.36246296763420105</v>
      </c>
      <c r="BE49" s="166">
        <v>0.27284643054008484</v>
      </c>
      <c r="BF49" s="166">
        <v>0.2977392077445984</v>
      </c>
      <c r="BG49" s="166">
        <v>0.3974672555923462</v>
      </c>
      <c r="BH49" s="166">
        <v>0.20240993797779083</v>
      </c>
      <c r="BI49" s="166">
        <v>0.3198864161968231</v>
      </c>
      <c r="BJ49" s="166">
        <v>0.2908070981502533</v>
      </c>
      <c r="BK49" s="166">
        <v>0.1990845799446106</v>
      </c>
      <c r="BL49" s="166">
        <v>0.07631019502878189</v>
      </c>
      <c r="BM49" s="166">
        <v>0.13705021142959595</v>
      </c>
      <c r="BN49" s="166">
        <v>0.3139127790927887</v>
      </c>
    </row>
    <row r="50" ht="13.5" customHeight="1">
      <c r="A50" s="152" t="s">
        <v>157</v>
      </c>
      <c r="B50" s="29" t="s">
        <v>158</v>
      </c>
      <c r="C50" s="165" t="s">
        <v>83</v>
      </c>
      <c r="D50" s="166">
        <v>0.8364342451095581</v>
      </c>
      <c r="E50" s="166">
        <v>0.7526894211769104</v>
      </c>
      <c r="F50" s="166">
        <v>0.84012371301651</v>
      </c>
      <c r="G50" s="166">
        <v>0.8025056719779968</v>
      </c>
      <c r="H50" s="166">
        <v>0.8465638160705566</v>
      </c>
      <c r="I50" s="166">
        <v>0.8278369903564453</v>
      </c>
      <c r="J50" s="166">
        <v>0.8270506858825684</v>
      </c>
      <c r="K50" s="166">
        <v>0.7699004411697388</v>
      </c>
      <c r="L50" s="166">
        <v>0.861452043056488</v>
      </c>
      <c r="M50" s="166">
        <v>0.8978390097618103</v>
      </c>
      <c r="N50" s="166">
        <v>0.9353281259536743</v>
      </c>
      <c r="O50" s="166">
        <v>0.8777143359184265</v>
      </c>
      <c r="P50" s="166">
        <v>0.8473829627037048</v>
      </c>
      <c r="Q50" s="166">
        <v>0.9396922588348389</v>
      </c>
      <c r="R50" s="166">
        <v>0.7635037302970886</v>
      </c>
      <c r="S50" s="166">
        <v>0.8054379820823669</v>
      </c>
      <c r="T50" s="166">
        <v>0.8587073087692261</v>
      </c>
      <c r="U50" s="166">
        <v>0.7844434380531311</v>
      </c>
      <c r="V50" s="166">
        <v>0.8457012176513672</v>
      </c>
      <c r="W50" s="166">
        <v>0.9901978373527527</v>
      </c>
      <c r="X50" s="166">
        <v>0.8874313235282898</v>
      </c>
      <c r="Y50" s="166">
        <v>0.7090156674385071</v>
      </c>
      <c r="Z50" s="166">
        <v>0.7641845941543579</v>
      </c>
      <c r="AA50" s="166">
        <v>0.8405590653419495</v>
      </c>
      <c r="AB50" s="166">
        <v>0.8181173801422119</v>
      </c>
      <c r="AC50" s="166">
        <v>0.8440455794334412</v>
      </c>
      <c r="AD50" s="166">
        <v>0.7455022931098938</v>
      </c>
      <c r="AE50" s="166">
        <v>0.8534895181655884</v>
      </c>
      <c r="AF50" s="166">
        <v>0.8262949585914612</v>
      </c>
      <c r="AG50" s="166">
        <v>0.7658518552780151</v>
      </c>
      <c r="AH50" s="166">
        <v>0.7801350355148315</v>
      </c>
      <c r="AI50" s="166">
        <v>0.8572722673416138</v>
      </c>
      <c r="AJ50" s="166">
        <v>0.7481698393821716</v>
      </c>
      <c r="AK50" s="166">
        <v>0.7398149371147156</v>
      </c>
      <c r="AL50" s="166">
        <v>0.7716218829154968</v>
      </c>
      <c r="AM50" s="166">
        <v>0.7809101939201355</v>
      </c>
      <c r="AN50" s="166">
        <v>0.7173799276351929</v>
      </c>
      <c r="AO50" s="166">
        <v>0.8552138805389404</v>
      </c>
      <c r="AP50" s="166">
        <v>0.6629304885864258</v>
      </c>
      <c r="AQ50" s="166">
        <v>0.7664273381233215</v>
      </c>
      <c r="AR50" s="166">
        <v>0.763298749923706</v>
      </c>
      <c r="AS50" s="166">
        <v>0.6796218752861023</v>
      </c>
      <c r="AT50" s="166">
        <v>0.7206476330757141</v>
      </c>
      <c r="AU50" s="166">
        <v>0.8843055963516235</v>
      </c>
      <c r="AV50" s="166">
        <v>0.9015161991119385</v>
      </c>
      <c r="AW50" s="166">
        <v>0.8664686679840088</v>
      </c>
      <c r="AX50" s="166">
        <v>0.7272136211395264</v>
      </c>
      <c r="AY50" s="166">
        <v>0.738827645778656</v>
      </c>
      <c r="AZ50" s="166">
        <v>0.8173980116844177</v>
      </c>
      <c r="BA50" s="166">
        <v>0.8312158584594727</v>
      </c>
      <c r="BB50" s="166">
        <v>0.9079314470291138</v>
      </c>
      <c r="BC50" s="166">
        <v>0.809264600276947</v>
      </c>
      <c r="BD50" s="166">
        <v>0.9630170464515686</v>
      </c>
      <c r="BE50" s="166">
        <v>0.7439445853233337</v>
      </c>
      <c r="BF50" s="166">
        <v>0.7566558122634888</v>
      </c>
      <c r="BG50" s="166">
        <v>0.9957269430160522</v>
      </c>
      <c r="BH50" s="166">
        <v>0.7832971215248108</v>
      </c>
      <c r="BI50" s="166">
        <v>0.7110996842384338</v>
      </c>
      <c r="BJ50" s="166">
        <v>0.7799597978591919</v>
      </c>
      <c r="BK50" s="166">
        <v>0.9073946475982666</v>
      </c>
      <c r="BL50" s="166">
        <v>0.7372974157333374</v>
      </c>
      <c r="BM50" s="166">
        <v>0.824383556842804</v>
      </c>
      <c r="BN50" s="166">
        <v>0.9022021889686584</v>
      </c>
    </row>
    <row r="51" ht="13.5" customHeight="1">
      <c r="A51" s="162" t="s">
        <v>159</v>
      </c>
      <c r="B51" s="162" t="s">
        <v>160</v>
      </c>
      <c r="C51" s="163" t="s">
        <v>80</v>
      </c>
      <c r="D51" s="164">
        <v>1.2777950763702393</v>
      </c>
      <c r="E51" s="164">
        <v>1.277759313583374</v>
      </c>
      <c r="F51" s="164">
        <v>1.365478277206421</v>
      </c>
      <c r="G51" s="164">
        <v>1.3198655843734741</v>
      </c>
      <c r="H51" s="164">
        <v>1.464837670326233</v>
      </c>
      <c r="I51" s="164">
        <v>1.3279093503952026</v>
      </c>
      <c r="J51" s="164">
        <v>1.149266242980957</v>
      </c>
      <c r="K51" s="164">
        <v>1.289815068244934</v>
      </c>
      <c r="L51" s="164">
        <v>1.3286046981811523</v>
      </c>
      <c r="M51" s="164">
        <v>1.320335030555725</v>
      </c>
      <c r="N51" s="164">
        <v>1.4902989864349365</v>
      </c>
      <c r="O51" s="164">
        <v>1.5594079494476318</v>
      </c>
      <c r="P51" s="164">
        <v>1.29835045337677</v>
      </c>
      <c r="Q51" s="164">
        <v>1.6135578155517578</v>
      </c>
      <c r="R51" s="164">
        <v>1.4217644929885864</v>
      </c>
      <c r="S51" s="164">
        <v>1.2804642915725708</v>
      </c>
      <c r="T51" s="164">
        <v>1.3686364889144897</v>
      </c>
      <c r="U51" s="164">
        <v>1.4725710153579712</v>
      </c>
      <c r="V51" s="164">
        <v>1.4629064798355103</v>
      </c>
      <c r="W51" s="164">
        <v>1.2739992141723633</v>
      </c>
      <c r="X51" s="164">
        <v>1.3393486738204956</v>
      </c>
      <c r="Y51" s="164">
        <v>1.4365487098693848</v>
      </c>
      <c r="Z51" s="164">
        <v>1.3933380842208862</v>
      </c>
      <c r="AA51" s="164">
        <v>1.6140902042388916</v>
      </c>
      <c r="AB51" s="164">
        <v>1.3238879442214966</v>
      </c>
      <c r="AC51" s="164">
        <v>1.309615135192871</v>
      </c>
      <c r="AD51" s="164">
        <v>1.361366868019104</v>
      </c>
      <c r="AE51" s="164">
        <v>1.4358689785003662</v>
      </c>
      <c r="AF51" s="164">
        <v>1.629287838935852</v>
      </c>
      <c r="AG51" s="164">
        <v>1.4196938276290894</v>
      </c>
      <c r="AH51" s="164">
        <v>1.4222559928894043</v>
      </c>
      <c r="AI51" s="164">
        <v>1.3237892389297485</v>
      </c>
      <c r="AJ51" s="164">
        <v>1.3739029169082642</v>
      </c>
      <c r="AK51" s="164">
        <v>1.2034755945205688</v>
      </c>
      <c r="AL51" s="164">
        <v>1.3340376615524292</v>
      </c>
      <c r="AM51" s="164">
        <v>1.327771782875061</v>
      </c>
      <c r="AN51" s="164">
        <v>1.2639950513839722</v>
      </c>
      <c r="AO51" s="164">
        <v>1.3545712232589722</v>
      </c>
      <c r="AP51" s="164">
        <v>1.4839359521865845</v>
      </c>
      <c r="AQ51" s="164">
        <v>1.3237292766571045</v>
      </c>
      <c r="AR51" s="164">
        <v>1.3712950944900513</v>
      </c>
      <c r="AS51" s="164">
        <v>1.3666660785675049</v>
      </c>
      <c r="AT51" s="164">
        <v>1.204479455947876</v>
      </c>
      <c r="AU51" s="164">
        <v>1.221910834312439</v>
      </c>
      <c r="AV51" s="164">
        <v>1.2643030881881714</v>
      </c>
      <c r="AW51" s="164">
        <v>1.263319969177246</v>
      </c>
      <c r="AX51" s="164">
        <v>1.380175232887268</v>
      </c>
      <c r="AY51" s="164">
        <v>1.3492131233215332</v>
      </c>
      <c r="AZ51" s="164">
        <v>1.4782112836837769</v>
      </c>
      <c r="BA51" s="164">
        <v>1.3013181686401367</v>
      </c>
      <c r="BB51" s="164">
        <v>1.3416993618011475</v>
      </c>
      <c r="BC51" s="164">
        <v>1.371339201927185</v>
      </c>
      <c r="BD51" s="164">
        <v>1.4256964921951294</v>
      </c>
      <c r="BE51" s="164">
        <v>1.3004759550094604</v>
      </c>
      <c r="BF51" s="164">
        <v>1.2012888193130493</v>
      </c>
      <c r="BG51" s="164">
        <v>1.5345666408538818</v>
      </c>
      <c r="BH51" s="164">
        <v>1.3714104890823364</v>
      </c>
      <c r="BI51" s="164">
        <v>1.3335704803466797</v>
      </c>
      <c r="BJ51" s="164">
        <v>1.3232667446136475</v>
      </c>
      <c r="BK51" s="164">
        <v>1.278124451637268</v>
      </c>
      <c r="BL51" s="164">
        <v>1.2631909847259521</v>
      </c>
      <c r="BM51" s="164">
        <v>1.3206419944763184</v>
      </c>
      <c r="BN51" s="164">
        <v>1.5402400493621826</v>
      </c>
    </row>
    <row r="52" ht="13.5" customHeight="1">
      <c r="A52" s="152" t="s">
        <v>161</v>
      </c>
      <c r="B52" s="29" t="s">
        <v>162</v>
      </c>
      <c r="C52" s="165" t="s">
        <v>83</v>
      </c>
      <c r="D52" s="166">
        <v>0.14965832233428955</v>
      </c>
      <c r="E52" s="166">
        <v>0.23508642613887787</v>
      </c>
      <c r="F52" s="166">
        <v>0.242868572473526</v>
      </c>
      <c r="G52" s="166">
        <v>0.16464383900165558</v>
      </c>
      <c r="H52" s="166">
        <v>0.28681161999702454</v>
      </c>
      <c r="I52" s="166">
        <v>0.25857165455818176</v>
      </c>
      <c r="J52" s="166">
        <v>0.1380644142627716</v>
      </c>
      <c r="K52" s="166">
        <v>0.21765419840812683</v>
      </c>
      <c r="L52" s="166">
        <v>0.1663087010383606</v>
      </c>
      <c r="M52" s="166">
        <v>0.15129412710666656</v>
      </c>
      <c r="N52" s="166">
        <v>0.21779169142246246</v>
      </c>
      <c r="O52" s="166">
        <v>0.3456072509288788</v>
      </c>
      <c r="P52" s="166">
        <v>0.3009554445743561</v>
      </c>
      <c r="Q52" s="166">
        <v>0.4198369085788727</v>
      </c>
      <c r="R52" s="166">
        <v>0.31508180499076843</v>
      </c>
      <c r="S52" s="166">
        <v>0.1917947381734848</v>
      </c>
      <c r="T52" s="166">
        <v>0.234097421169281</v>
      </c>
      <c r="U52" s="166">
        <v>0.3925885558128357</v>
      </c>
      <c r="V52" s="166">
        <v>0.13436487317085266</v>
      </c>
      <c r="W52" s="166">
        <v>0.08288358896970749</v>
      </c>
      <c r="X52" s="166">
        <v>0.1807554066181183</v>
      </c>
      <c r="Y52" s="166">
        <v>0.22833110392093658</v>
      </c>
      <c r="Z52" s="166">
        <v>0.17321528494358063</v>
      </c>
      <c r="AA52" s="166">
        <v>0.0980711579322815</v>
      </c>
      <c r="AB52" s="166">
        <v>0.1896800547838211</v>
      </c>
      <c r="AC52" s="166">
        <v>0.0979360044002533</v>
      </c>
      <c r="AD52" s="166">
        <v>0.2057177871465683</v>
      </c>
      <c r="AE52" s="166">
        <v>0.287065327167511</v>
      </c>
      <c r="AF52" s="166">
        <v>0.14848361909389496</v>
      </c>
      <c r="AG52" s="166">
        <v>0.26150089502334595</v>
      </c>
      <c r="AH52" s="166">
        <v>0.1945386379957199</v>
      </c>
      <c r="AI52" s="166">
        <v>0.09911671280860901</v>
      </c>
      <c r="AJ52" s="166">
        <v>0.1676405519247055</v>
      </c>
      <c r="AK52" s="166">
        <v>0.09896170347929001</v>
      </c>
      <c r="AL52" s="166">
        <v>0.2795720100402832</v>
      </c>
      <c r="AM52" s="166">
        <v>0.11359695345163345</v>
      </c>
      <c r="AN52" s="166">
        <v>0.0797911137342453</v>
      </c>
      <c r="AO52" s="166">
        <v>0.14992085099220276</v>
      </c>
      <c r="AP52" s="166">
        <v>0.14138004183769226</v>
      </c>
      <c r="AQ52" s="166">
        <v>0.14906862378120422</v>
      </c>
      <c r="AR52" s="166">
        <v>0.0694236159324646</v>
      </c>
      <c r="AS52" s="166">
        <v>0.1004452109336853</v>
      </c>
      <c r="AT52" s="166">
        <v>0.14890863001346588</v>
      </c>
      <c r="AU52" s="166">
        <v>0.1431872546672821</v>
      </c>
      <c r="AV52" s="166">
        <v>0.19759511947631836</v>
      </c>
      <c r="AW52" s="166">
        <v>0.15778286755084991</v>
      </c>
      <c r="AX52" s="166">
        <v>0.13956333696842194</v>
      </c>
      <c r="AY52" s="166">
        <v>0.15880978107452393</v>
      </c>
      <c r="AZ52" s="166">
        <v>0.31253790855407715</v>
      </c>
      <c r="BA52" s="166">
        <v>0.13289515674114227</v>
      </c>
      <c r="BB52" s="166">
        <v>0.2686068117618561</v>
      </c>
      <c r="BC52" s="166">
        <v>0.13789594173431396</v>
      </c>
      <c r="BD52" s="166">
        <v>0.20308275520801544</v>
      </c>
      <c r="BE52" s="166">
        <v>0.11225821077823639</v>
      </c>
      <c r="BF52" s="166">
        <v>0.07022890448570251</v>
      </c>
      <c r="BG52" s="166">
        <v>0.3023415803909302</v>
      </c>
      <c r="BH52" s="166">
        <v>0.10106039047241211</v>
      </c>
      <c r="BI52" s="166">
        <v>0.05949605256319046</v>
      </c>
      <c r="BJ52" s="166">
        <v>0.10684473067522049</v>
      </c>
      <c r="BK52" s="166">
        <v>0.09028605371713638</v>
      </c>
      <c r="BL52" s="166">
        <v>0.09077867120504379</v>
      </c>
      <c r="BM52" s="166">
        <v>0.04748505726456642</v>
      </c>
      <c r="BN52" s="166">
        <v>0.07879959791898727</v>
      </c>
    </row>
    <row r="53" ht="13.5" customHeight="1">
      <c r="A53" s="152" t="s">
        <v>163</v>
      </c>
      <c r="B53" s="29" t="s">
        <v>164</v>
      </c>
      <c r="C53" s="165" t="s">
        <v>83</v>
      </c>
      <c r="D53" s="166">
        <v>0.050489649176597595</v>
      </c>
      <c r="E53" s="166">
        <v>0.07425841689109802</v>
      </c>
      <c r="F53" s="166">
        <v>0.08722268044948578</v>
      </c>
      <c r="G53" s="166">
        <v>0.04466315358877182</v>
      </c>
      <c r="H53" s="166">
        <v>0.10368432849645615</v>
      </c>
      <c r="I53" s="166">
        <v>0.08723413944244385</v>
      </c>
      <c r="J53" s="166">
        <v>0.016971098259091377</v>
      </c>
      <c r="K53" s="166">
        <v>0.08968516439199448</v>
      </c>
      <c r="L53" s="166">
        <v>0.06434622406959534</v>
      </c>
      <c r="M53" s="166">
        <v>0.011130250059068203</v>
      </c>
      <c r="N53" s="166">
        <v>0.06500168889760971</v>
      </c>
      <c r="O53" s="166">
        <v>0.151077538728714</v>
      </c>
      <c r="P53" s="166">
        <v>0.05550051108002663</v>
      </c>
      <c r="Q53" s="166">
        <v>0.07804807275533676</v>
      </c>
      <c r="R53" s="166">
        <v>0.058634500950574875</v>
      </c>
      <c r="S53" s="166">
        <v>0.05299239605665207</v>
      </c>
      <c r="T53" s="166">
        <v>0.04575037956237793</v>
      </c>
      <c r="U53" s="166">
        <v>0.10608126223087311</v>
      </c>
      <c r="V53" s="166">
        <v>0.015160120092332363</v>
      </c>
      <c r="W53" s="166">
        <v>0.012180978432297707</v>
      </c>
      <c r="X53" s="166">
        <v>0.031517498195171356</v>
      </c>
      <c r="Y53" s="166">
        <v>0.040961623191833496</v>
      </c>
      <c r="Z53" s="166">
        <v>0.0370231494307518</v>
      </c>
      <c r="AA53" s="166">
        <v>0.02086055278778076</v>
      </c>
      <c r="AB53" s="166">
        <v>0.0795145034790039</v>
      </c>
      <c r="AC53" s="166">
        <v>0.013975822366774082</v>
      </c>
      <c r="AD53" s="166">
        <v>0.061634548008441925</v>
      </c>
      <c r="AE53" s="166">
        <v>0.12879136204719543</v>
      </c>
      <c r="AF53" s="166">
        <v>0.06544274091720581</v>
      </c>
      <c r="AG53" s="166">
        <v>0.07206615805625916</v>
      </c>
      <c r="AH53" s="166">
        <v>0.0810638964176178</v>
      </c>
      <c r="AI53" s="166">
        <v>0.022255999967455864</v>
      </c>
      <c r="AJ53" s="166">
        <v>0.03336562588810921</v>
      </c>
      <c r="AK53" s="166">
        <v>0.0435638464987278</v>
      </c>
      <c r="AL53" s="166">
        <v>0.044645290821790695</v>
      </c>
      <c r="AM53" s="166">
        <v>0.028806187212467194</v>
      </c>
      <c r="AN53" s="166">
        <v>0.010103922337293625</v>
      </c>
      <c r="AO53" s="166">
        <v>0.07391966134309769</v>
      </c>
      <c r="AP53" s="166">
        <v>0.053205352276563644</v>
      </c>
      <c r="AQ53" s="166">
        <v>0.023627441376447678</v>
      </c>
      <c r="AR53" s="166">
        <v>0.012448163703083992</v>
      </c>
      <c r="AS53" s="166">
        <v>0.019049236550927162</v>
      </c>
      <c r="AT53" s="166">
        <v>0.0537218302488327</v>
      </c>
      <c r="AU53" s="166">
        <v>0.05116556957364082</v>
      </c>
      <c r="AV53" s="166">
        <v>0.050179820507764816</v>
      </c>
      <c r="AW53" s="166">
        <v>0.018604835495352745</v>
      </c>
      <c r="AX53" s="166">
        <v>0.0391085185110569</v>
      </c>
      <c r="AY53" s="166">
        <v>0.031915128231048584</v>
      </c>
      <c r="AZ53" s="166">
        <v>0.07610111683607101</v>
      </c>
      <c r="BA53" s="166">
        <v>0.02073466032743454</v>
      </c>
      <c r="BB53" s="166">
        <v>0.08952442556619644</v>
      </c>
      <c r="BC53" s="166">
        <v>0.05665106698870659</v>
      </c>
      <c r="BD53" s="166">
        <v>0.07364343106746674</v>
      </c>
      <c r="BE53" s="166">
        <v>0.04753603786230087</v>
      </c>
      <c r="BF53" s="166">
        <v>0.027273472398519516</v>
      </c>
      <c r="BG53" s="166">
        <v>0.12433027476072311</v>
      </c>
      <c r="BH53" s="166">
        <v>0.021394897252321243</v>
      </c>
      <c r="BI53" s="166">
        <v>0.02265634946525097</v>
      </c>
      <c r="BJ53" s="166">
        <v>0.043697889894247055</v>
      </c>
      <c r="BK53" s="166">
        <v>0.03533129394054413</v>
      </c>
      <c r="BL53" s="166">
        <v>0.020104221999645233</v>
      </c>
      <c r="BM53" s="166">
        <v>0.013965471647679806</v>
      </c>
      <c r="BN53" s="166">
        <v>0.03263206034898758</v>
      </c>
    </row>
    <row r="54" ht="13.5" customHeight="1">
      <c r="A54" s="152" t="s">
        <v>165</v>
      </c>
      <c r="B54" s="29" t="s">
        <v>166</v>
      </c>
      <c r="C54" s="165" t="s">
        <v>83</v>
      </c>
      <c r="D54" s="166">
        <v>0.8457517623901367</v>
      </c>
      <c r="E54" s="166">
        <v>0.8843955993652344</v>
      </c>
      <c r="F54" s="166">
        <v>0.8830456733703613</v>
      </c>
      <c r="G54" s="166">
        <v>0.5202755331993103</v>
      </c>
      <c r="H54" s="166">
        <v>0.7805540561676025</v>
      </c>
      <c r="I54" s="166">
        <v>0.9111771583557129</v>
      </c>
      <c r="J54" s="166">
        <v>0.14566749334335327</v>
      </c>
      <c r="K54" s="166">
        <v>0.9391485452651978</v>
      </c>
      <c r="L54" s="166">
        <v>0.7883020639419556</v>
      </c>
      <c r="M54" s="166">
        <v>1.0</v>
      </c>
      <c r="N54" s="166">
        <v>0.7563426494598389</v>
      </c>
      <c r="O54" s="166">
        <v>0.9878987669944763</v>
      </c>
      <c r="P54" s="166">
        <v>0.7252403497695923</v>
      </c>
      <c r="Q54" s="166">
        <v>1.0</v>
      </c>
      <c r="R54" s="166">
        <v>0.6835413575172424</v>
      </c>
      <c r="S54" s="166">
        <v>0.8981567025184631</v>
      </c>
      <c r="T54" s="166">
        <v>0.7178618311882019</v>
      </c>
      <c r="U54" s="166">
        <v>0.8959460854530334</v>
      </c>
      <c r="V54" s="166">
        <v>1.0</v>
      </c>
      <c r="W54" s="166">
        <v>0.9862411022186279</v>
      </c>
      <c r="X54" s="166">
        <v>0.9915042519569397</v>
      </c>
      <c r="Y54" s="166">
        <v>0.8419278264045715</v>
      </c>
      <c r="Z54" s="166">
        <v>1.0</v>
      </c>
      <c r="AA54" s="166">
        <v>1.0</v>
      </c>
      <c r="AB54" s="166">
        <v>0.9202633500099182</v>
      </c>
      <c r="AC54" s="166">
        <v>1.0</v>
      </c>
      <c r="AD54" s="166">
        <v>0.7914275527000427</v>
      </c>
      <c r="AE54" s="166">
        <v>0.9427655339241028</v>
      </c>
      <c r="AF54" s="166">
        <v>0.924575686454773</v>
      </c>
      <c r="AG54" s="166">
        <v>0.9473647475242615</v>
      </c>
      <c r="AH54" s="166">
        <v>1.0</v>
      </c>
      <c r="AI54" s="166">
        <v>0.6838149428367615</v>
      </c>
      <c r="AJ54" s="166">
        <v>1.0</v>
      </c>
      <c r="AK54" s="166">
        <v>0.6996333599090576</v>
      </c>
      <c r="AL54" s="166">
        <v>0.906901478767395</v>
      </c>
      <c r="AM54" s="166">
        <v>0.9609245657920837</v>
      </c>
      <c r="AN54" s="166">
        <v>1.0</v>
      </c>
      <c r="AO54" s="166">
        <v>1.0</v>
      </c>
      <c r="AP54" s="166">
        <v>1.0</v>
      </c>
      <c r="AQ54" s="166">
        <v>1.0</v>
      </c>
      <c r="AR54" s="166">
        <v>1.0</v>
      </c>
      <c r="AS54" s="166">
        <v>1.0</v>
      </c>
      <c r="AT54" s="166">
        <v>0.8334693312644958</v>
      </c>
      <c r="AU54" s="166">
        <v>0.5356085300445557</v>
      </c>
      <c r="AV54" s="166">
        <v>0.7736139893531799</v>
      </c>
      <c r="AW54" s="166">
        <v>0.9609784483909607</v>
      </c>
      <c r="AX54" s="166">
        <v>0.7708902359008789</v>
      </c>
      <c r="AY54" s="166">
        <v>0.8801525831222534</v>
      </c>
      <c r="AZ54" s="166">
        <v>0.9272215962409973</v>
      </c>
      <c r="BA54" s="166">
        <v>0.9453996419906616</v>
      </c>
      <c r="BB54" s="166">
        <v>0.7974480390548706</v>
      </c>
      <c r="BC54" s="166">
        <v>0.9518917202949524</v>
      </c>
      <c r="BD54" s="166">
        <v>1.0</v>
      </c>
      <c r="BE54" s="166">
        <v>1.0</v>
      </c>
      <c r="BF54" s="166">
        <v>0.804171085357666</v>
      </c>
      <c r="BG54" s="166">
        <v>0.9423113465309143</v>
      </c>
      <c r="BH54" s="166">
        <v>0.975746750831604</v>
      </c>
      <c r="BI54" s="166">
        <v>1.0</v>
      </c>
      <c r="BJ54" s="166">
        <v>0.9533101916313171</v>
      </c>
      <c r="BK54" s="166">
        <v>0.6993440389633179</v>
      </c>
      <c r="BL54" s="166">
        <v>0.7806751728057861</v>
      </c>
      <c r="BM54" s="166">
        <v>1.0</v>
      </c>
      <c r="BN54" s="166">
        <v>1.0</v>
      </c>
    </row>
    <row r="55" ht="13.5" customHeight="1">
      <c r="A55" s="152" t="s">
        <v>167</v>
      </c>
      <c r="B55" s="29" t="s">
        <v>168</v>
      </c>
      <c r="C55" s="165" t="s">
        <v>169</v>
      </c>
      <c r="D55" s="154">
        <v>2.243988275527954</v>
      </c>
      <c r="E55" s="154">
        <v>2.07531476020813</v>
      </c>
      <c r="F55" s="154">
        <v>2.103299856185913</v>
      </c>
      <c r="G55" s="154">
        <v>2.0219943523406982</v>
      </c>
      <c r="H55" s="154">
        <v>2.1370694637298584</v>
      </c>
      <c r="I55" s="154">
        <v>2.165743827819824</v>
      </c>
      <c r="J55" s="154">
        <v>2.340287446975708</v>
      </c>
      <c r="K55" s="154">
        <v>2.0906972885131836</v>
      </c>
      <c r="L55" s="154">
        <v>2.2522518634796143</v>
      </c>
      <c r="M55" s="154">
        <v>2.3453893661499023</v>
      </c>
      <c r="N55" s="154">
        <v>2.2714791297912598</v>
      </c>
      <c r="O55" s="154">
        <v>2.493593692779541</v>
      </c>
      <c r="P55" s="154">
        <v>2.060243844985962</v>
      </c>
      <c r="Q55" s="154">
        <v>2.1968257427215576</v>
      </c>
      <c r="R55" s="154">
        <v>2.2033214569091797</v>
      </c>
      <c r="S55" s="154">
        <v>2.185265302658081</v>
      </c>
      <c r="T55" s="154">
        <v>2.286977767944336</v>
      </c>
      <c r="U55" s="154">
        <v>2.153756856918335</v>
      </c>
      <c r="V55" s="154">
        <v>2.237351894378662</v>
      </c>
      <c r="W55" s="154">
        <v>2.0643606185913086</v>
      </c>
      <c r="X55" s="154">
        <v>2.2661349773406982</v>
      </c>
      <c r="Y55" s="154">
        <v>2.139303684234619</v>
      </c>
      <c r="Z55" s="154">
        <v>2.102114200592041</v>
      </c>
      <c r="AA55" s="154">
        <v>2.4024853706359863</v>
      </c>
      <c r="AB55" s="154">
        <v>2.1050009727478027</v>
      </c>
      <c r="AC55" s="154">
        <v>2.2846546173095703</v>
      </c>
      <c r="AD55" s="154">
        <v>2.299773931503296</v>
      </c>
      <c r="AE55" s="154">
        <v>2.371020793914795</v>
      </c>
      <c r="AF55" s="154">
        <v>2.27542781829834</v>
      </c>
      <c r="AG55" s="154">
        <v>2.2727293968200684</v>
      </c>
      <c r="AH55" s="154">
        <v>2.4138283729553223</v>
      </c>
      <c r="AI55" s="154">
        <v>2.0158543586730957</v>
      </c>
      <c r="AJ55" s="154">
        <v>1.9439598321914673</v>
      </c>
      <c r="AK55" s="154">
        <v>2.1634421348571777</v>
      </c>
      <c r="AL55" s="154">
        <v>2.0108115673065186</v>
      </c>
      <c r="AM55" s="154">
        <v>2.282118558883667</v>
      </c>
      <c r="AN55" s="154">
        <v>2.227874755859375</v>
      </c>
      <c r="AO55" s="154">
        <v>2.244462013244629</v>
      </c>
      <c r="AP55" s="154">
        <v>2.4881434440612793</v>
      </c>
      <c r="AQ55" s="154">
        <v>2.172598123550415</v>
      </c>
      <c r="AR55" s="154">
        <v>2.1311862468719482</v>
      </c>
      <c r="AS55" s="154">
        <v>2.2698564529418945</v>
      </c>
      <c r="AT55" s="154">
        <v>2.163011074066162</v>
      </c>
      <c r="AU55" s="154">
        <v>2.158860921859741</v>
      </c>
      <c r="AV55" s="154">
        <v>2.0992677211761475</v>
      </c>
      <c r="AW55" s="154">
        <v>2.1914262771606445</v>
      </c>
      <c r="AX55" s="154">
        <v>2.203706741333008</v>
      </c>
      <c r="AY55" s="154">
        <v>2.1061205863952637</v>
      </c>
      <c r="AZ55" s="154">
        <v>2.2327497005462646</v>
      </c>
      <c r="BA55" s="154">
        <v>2.0943658351898193</v>
      </c>
      <c r="BB55" s="154">
        <v>2.1632585525512695</v>
      </c>
      <c r="BC55" s="154">
        <v>2.2767906188964844</v>
      </c>
      <c r="BD55" s="154">
        <v>2.274693250656128</v>
      </c>
      <c r="BE55" s="154">
        <v>2.4139914512634277</v>
      </c>
      <c r="BF55" s="154">
        <v>2.3625011444091797</v>
      </c>
      <c r="BG55" s="154">
        <v>2.3588156700134277</v>
      </c>
      <c r="BH55" s="154">
        <v>2.2633886337280273</v>
      </c>
      <c r="BI55" s="154">
        <v>2.206516742706299</v>
      </c>
      <c r="BJ55" s="154">
        <v>2.1563572883605957</v>
      </c>
      <c r="BK55" s="154">
        <v>2.343036651611328</v>
      </c>
      <c r="BL55" s="154">
        <v>2.3467562198638916</v>
      </c>
      <c r="BM55" s="154">
        <v>2.469773530960083</v>
      </c>
      <c r="BN55" s="154">
        <v>2.731281042098999</v>
      </c>
    </row>
    <row r="56" ht="13.5" customHeight="1">
      <c r="A56" s="167" t="s">
        <v>170</v>
      </c>
      <c r="B56" s="29" t="s">
        <v>171</v>
      </c>
      <c r="C56" s="165" t="s">
        <v>83</v>
      </c>
      <c r="D56" s="168">
        <v>0.8850544691085815</v>
      </c>
      <c r="E56" s="168">
        <v>0.7208706140518188</v>
      </c>
      <c r="F56" s="168">
        <v>0.7860589623451233</v>
      </c>
      <c r="G56" s="168">
        <v>0.881199300289154</v>
      </c>
      <c r="H56" s="168">
        <v>0.8815211653709412</v>
      </c>
      <c r="I56" s="168">
        <v>0.6603756546974182</v>
      </c>
      <c r="J56" s="168">
        <v>0.8294264674186707</v>
      </c>
      <c r="K56" s="168">
        <v>0.7473664283752441</v>
      </c>
      <c r="L56" s="168">
        <v>0.8986795544624329</v>
      </c>
      <c r="M56" s="168">
        <v>0.7974358201026917</v>
      </c>
      <c r="N56" s="168">
        <v>0.9304654002189636</v>
      </c>
      <c r="O56" s="168">
        <v>0.711139440536499</v>
      </c>
      <c r="P56" s="168">
        <v>0.8519933223724365</v>
      </c>
      <c r="Q56" s="168">
        <v>0.8343640565872192</v>
      </c>
      <c r="R56" s="168">
        <v>0.831032931804657</v>
      </c>
      <c r="S56" s="168">
        <v>0.7786881923675537</v>
      </c>
      <c r="T56" s="168">
        <v>0.8065171241760254</v>
      </c>
      <c r="U56" s="168">
        <v>0.7391165494918823</v>
      </c>
      <c r="V56" s="168">
        <v>0.8926729559898376</v>
      </c>
      <c r="W56" s="168">
        <v>0.8883265256881714</v>
      </c>
      <c r="X56" s="168">
        <v>0.9354867935180664</v>
      </c>
      <c r="Y56" s="168">
        <v>0.9074228405952454</v>
      </c>
      <c r="Z56" s="168">
        <v>0.8589670062065125</v>
      </c>
      <c r="AA56" s="168">
        <v>0.9143268465995789</v>
      </c>
      <c r="AB56" s="168">
        <v>0.8167714476585388</v>
      </c>
      <c r="AC56" s="166">
        <v>0.9042402505874634</v>
      </c>
      <c r="AD56" s="166">
        <v>0.8900964260101318</v>
      </c>
      <c r="AE56" s="166">
        <v>0.825296938419342</v>
      </c>
      <c r="AF56" s="166">
        <v>0.8975860476493835</v>
      </c>
      <c r="AG56" s="166">
        <v>0.8143189549446106</v>
      </c>
      <c r="AH56" s="166">
        <v>0.8199541568756104</v>
      </c>
      <c r="AI56" s="166">
        <v>0.8985114097595215</v>
      </c>
      <c r="AJ56" s="166">
        <v>0.6911035180091858</v>
      </c>
      <c r="AK56" s="166">
        <v>0.797423779964447</v>
      </c>
      <c r="AL56" s="166">
        <v>0.8299645185470581</v>
      </c>
      <c r="AM56" s="166">
        <v>0.8917574286460876</v>
      </c>
      <c r="AN56" s="166">
        <v>0.8349264860153198</v>
      </c>
      <c r="AO56" s="166">
        <v>0.8720313310623169</v>
      </c>
      <c r="AP56" s="166">
        <v>0.8515418767929077</v>
      </c>
      <c r="AQ56" s="166">
        <v>0.8185305595397949</v>
      </c>
      <c r="AR56" s="166">
        <v>0.9270460605621338</v>
      </c>
      <c r="AS56" s="166">
        <v>0.9319773316383362</v>
      </c>
      <c r="AT56" s="166">
        <v>0.6890044212341309</v>
      </c>
      <c r="AU56" s="166">
        <v>0.928835391998291</v>
      </c>
      <c r="AV56" s="166">
        <v>0.7628785371780396</v>
      </c>
      <c r="AW56" s="166">
        <v>0.8856257796287537</v>
      </c>
      <c r="AX56" s="166">
        <v>0.8178241848945618</v>
      </c>
      <c r="AY56" s="166">
        <v>0.9020249247550964</v>
      </c>
      <c r="AZ56" s="166">
        <v>0.8406422138214111</v>
      </c>
      <c r="BA56" s="166">
        <v>0.9254666566848755</v>
      </c>
      <c r="BB56" s="166">
        <v>0.8130732774734497</v>
      </c>
      <c r="BC56" s="166">
        <v>0.8918520212173462</v>
      </c>
      <c r="BD56" s="166">
        <v>0.919522225856781</v>
      </c>
      <c r="BE56" s="166">
        <v>0.9321446418762207</v>
      </c>
      <c r="BF56" s="166">
        <v>0.855138897895813</v>
      </c>
      <c r="BG56" s="166">
        <v>0.8727368712425232</v>
      </c>
      <c r="BH56" s="166">
        <v>0.9663718938827515</v>
      </c>
      <c r="BI56" s="166">
        <v>0.82332444190979</v>
      </c>
      <c r="BJ56" s="166">
        <v>0.7682926058769226</v>
      </c>
      <c r="BK56" s="166">
        <v>0.8374645113945007</v>
      </c>
      <c r="BL56" s="166">
        <v>0.9062914252281189</v>
      </c>
      <c r="BM56" s="166">
        <v>0.9179551601409912</v>
      </c>
      <c r="BN56" s="166">
        <v>0.9474089741706848</v>
      </c>
    </row>
    <row r="57" ht="13.5" customHeight="1">
      <c r="A57" s="152" t="s">
        <v>172</v>
      </c>
      <c r="B57" s="29" t="s">
        <v>173</v>
      </c>
      <c r="C57" s="165" t="s">
        <v>83</v>
      </c>
      <c r="D57" s="166">
        <v>0.16830278933048248</v>
      </c>
      <c r="E57" s="166">
        <v>0.14739735424518585</v>
      </c>
      <c r="F57" s="166">
        <v>0.16107560694217682</v>
      </c>
      <c r="G57" s="166">
        <v>0.20957717299461365</v>
      </c>
      <c r="H57" s="166">
        <v>0.4239605963230133</v>
      </c>
      <c r="I57" s="166">
        <v>0.2702344059944153</v>
      </c>
      <c r="J57" s="166">
        <v>0.4095548093318939</v>
      </c>
      <c r="K57" s="166">
        <v>0.26226484775543213</v>
      </c>
      <c r="L57" s="166">
        <v>0.0763998031616211</v>
      </c>
      <c r="M57" s="166">
        <v>0.19564977288246155</v>
      </c>
      <c r="N57" s="166">
        <v>0.4935406744480133</v>
      </c>
      <c r="O57" s="166">
        <v>0.5731931924819946</v>
      </c>
      <c r="P57" s="166">
        <v>0.15389297902584076</v>
      </c>
      <c r="Q57" s="166">
        <v>0.6101739406585693</v>
      </c>
      <c r="R57" s="166">
        <v>0.28212201595306396</v>
      </c>
      <c r="S57" s="166">
        <v>0.16325005888938904</v>
      </c>
      <c r="T57" s="166">
        <v>0.49882614612579346</v>
      </c>
      <c r="U57" s="166">
        <v>0.536314070224762</v>
      </c>
      <c r="V57" s="166">
        <v>0.7221260070800781</v>
      </c>
      <c r="W57" s="166">
        <v>0.21074625849723816</v>
      </c>
      <c r="X57" s="166">
        <v>0.7213077545166016</v>
      </c>
      <c r="Y57" s="166">
        <v>0.532321035861969</v>
      </c>
      <c r="Z57" s="166">
        <v>0.5018041133880615</v>
      </c>
      <c r="AA57" s="166">
        <v>1.0</v>
      </c>
      <c r="AB57" s="166">
        <v>0.4066428542137146</v>
      </c>
      <c r="AC57" s="166">
        <v>0.2224225550889969</v>
      </c>
      <c r="AD57" s="166">
        <v>0.26553240418434143</v>
      </c>
      <c r="AE57" s="166">
        <v>0.23573987185955048</v>
      </c>
      <c r="AF57" s="166">
        <v>1.0</v>
      </c>
      <c r="AG57" s="166">
        <v>0.2588407099246979</v>
      </c>
      <c r="AH57" s="166">
        <v>0.396882563829422</v>
      </c>
      <c r="AI57" s="166">
        <v>0.40549618005752563</v>
      </c>
      <c r="AJ57" s="166">
        <v>0.5056249499320984</v>
      </c>
      <c r="AK57" s="166">
        <v>0.03479012846946716</v>
      </c>
      <c r="AL57" s="166">
        <v>0.3272877335548401</v>
      </c>
      <c r="AM57" s="166">
        <v>0.3572467863559723</v>
      </c>
      <c r="AN57" s="166">
        <v>0.22543781995773315</v>
      </c>
      <c r="AO57" s="166">
        <v>0.4625287353992462</v>
      </c>
      <c r="AP57" s="166">
        <v>0.7334911823272705</v>
      </c>
      <c r="AQ57" s="166">
        <v>0.2226906567811966</v>
      </c>
      <c r="AR57" s="166">
        <v>0.17659281194210052</v>
      </c>
      <c r="AS57" s="166">
        <v>0.17027221620082855</v>
      </c>
      <c r="AT57" s="166">
        <v>0.2702943980693817</v>
      </c>
      <c r="AU57" s="166">
        <v>0.09102507680654526</v>
      </c>
      <c r="AV57" s="166">
        <v>0.17952929437160492</v>
      </c>
      <c r="AW57" s="166">
        <v>0.31058821082115173</v>
      </c>
      <c r="AX57" s="166">
        <v>0.29946327209472656</v>
      </c>
      <c r="AY57" s="166">
        <v>0.2533644437789917</v>
      </c>
      <c r="AZ57" s="166">
        <v>0.41715767979621887</v>
      </c>
      <c r="BA57" s="166">
        <v>0.2242923527956009</v>
      </c>
      <c r="BB57" s="166">
        <v>0.38348156213760376</v>
      </c>
      <c r="BC57" s="166">
        <v>0.5348906517028809</v>
      </c>
      <c r="BD57" s="166">
        <v>0.2907494902610779</v>
      </c>
      <c r="BE57" s="166">
        <v>0.0</v>
      </c>
      <c r="BF57" s="166">
        <v>0.36662429571151733</v>
      </c>
      <c r="BG57" s="166">
        <v>0.62818843126297</v>
      </c>
      <c r="BH57" s="166">
        <v>0.5646475553512573</v>
      </c>
      <c r="BI57" s="166">
        <v>0.4617951214313507</v>
      </c>
      <c r="BJ57" s="166">
        <v>0.3644665777683258</v>
      </c>
      <c r="BK57" s="166">
        <v>0.6041172742843628</v>
      </c>
      <c r="BL57" s="166">
        <v>0.22162602841854095</v>
      </c>
      <c r="BM57" s="166">
        <v>0.2906988859176636</v>
      </c>
      <c r="BN57" s="166">
        <v>0.7197569608688354</v>
      </c>
    </row>
    <row r="58" ht="13.5" customHeight="1">
      <c r="A58" s="152" t="s">
        <v>488</v>
      </c>
      <c r="B58" s="29" t="s">
        <v>489</v>
      </c>
      <c r="C58" s="165" t="s">
        <v>83</v>
      </c>
      <c r="D58" s="166">
        <v>0.9287592768669128</v>
      </c>
      <c r="E58" s="166">
        <v>0.6197761297225952</v>
      </c>
      <c r="F58" s="166">
        <v>1.0</v>
      </c>
      <c r="G58" s="166">
        <v>0.9463464617729187</v>
      </c>
      <c r="H58" s="166">
        <v>0.5255333781242371</v>
      </c>
      <c r="I58" s="166">
        <v>0.8393515944480896</v>
      </c>
      <c r="J58" s="166">
        <v>1.0</v>
      </c>
      <c r="K58" s="166">
        <v>0.5731740593910217</v>
      </c>
      <c r="L58" s="166">
        <v>0.09252654761075974</v>
      </c>
      <c r="M58" s="166">
        <v>1.0</v>
      </c>
      <c r="N58" s="166">
        <v>1.0</v>
      </c>
      <c r="O58" s="166">
        <v>1.0</v>
      </c>
      <c r="P58" s="166">
        <v>0.9374127984046936</v>
      </c>
      <c r="Q58" s="166">
        <v>1.0</v>
      </c>
      <c r="R58" s="166">
        <v>1.0</v>
      </c>
      <c r="S58" s="166">
        <v>0.7300251126289368</v>
      </c>
      <c r="T58" s="166">
        <v>1.0</v>
      </c>
      <c r="U58" s="166">
        <v>0.8463557958602905</v>
      </c>
      <c r="V58" s="166">
        <v>1.0</v>
      </c>
      <c r="W58" s="166">
        <v>0.3871288597583771</v>
      </c>
      <c r="X58" s="166">
        <v>1.0</v>
      </c>
      <c r="Y58" s="166">
        <v>0.8848752379417419</v>
      </c>
      <c r="Z58" s="166">
        <v>0.6882209777832031</v>
      </c>
      <c r="AA58" s="166">
        <v>0.7790755033493042</v>
      </c>
      <c r="AB58" s="166">
        <v>0.6091537475585938</v>
      </c>
      <c r="AC58" s="166">
        <v>0.859574019908905</v>
      </c>
      <c r="AD58" s="166">
        <v>0.5928343534469604</v>
      </c>
      <c r="AE58" s="166">
        <v>0.6635417938232422</v>
      </c>
      <c r="AF58" s="166">
        <v>1.0</v>
      </c>
      <c r="AG58" s="166">
        <v>1.0</v>
      </c>
      <c r="AH58" s="166">
        <v>0.9405080676078796</v>
      </c>
      <c r="AI58" s="166">
        <v>0.8857945203781128</v>
      </c>
      <c r="AJ58" s="166">
        <v>0.8307255506515503</v>
      </c>
      <c r="AK58" s="166">
        <v>0.5105172991752625</v>
      </c>
      <c r="AL58" s="166">
        <v>1.0</v>
      </c>
      <c r="AM58" s="166">
        <v>0.8179056644439697</v>
      </c>
      <c r="AN58" s="166">
        <v>0.0</v>
      </c>
      <c r="AO58" s="166">
        <v>0.6662761569023132</v>
      </c>
      <c r="AP58" s="166">
        <v>1.0</v>
      </c>
      <c r="AQ58" s="166">
        <v>0.8931993842124939</v>
      </c>
      <c r="AR58" s="166">
        <v>1.0</v>
      </c>
      <c r="AS58" s="166">
        <v>0.7233689427375793</v>
      </c>
      <c r="AT58" s="166">
        <v>0.6623364686965942</v>
      </c>
      <c r="AU58" s="166">
        <v>1.0</v>
      </c>
      <c r="AV58" s="166">
        <v>1.0</v>
      </c>
      <c r="AW58" s="166">
        <v>0.8497614860534668</v>
      </c>
      <c r="AX58" s="166">
        <v>0.4987458884716034</v>
      </c>
      <c r="AY58" s="166">
        <v>0.212210550904274</v>
      </c>
      <c r="AZ58" s="166">
        <v>1.0</v>
      </c>
      <c r="BA58" s="166">
        <v>0.9097091555595398</v>
      </c>
      <c r="BB58" s="166">
        <v>0.5</v>
      </c>
      <c r="BC58" s="166">
        <v>0.9228237867355347</v>
      </c>
      <c r="BD58" s="166">
        <v>0.4720388352870941</v>
      </c>
      <c r="BE58" s="166">
        <v>1.0</v>
      </c>
      <c r="BF58" s="166">
        <v>1.0</v>
      </c>
      <c r="BG58" s="166">
        <v>0.7831553220748901</v>
      </c>
      <c r="BH58" s="166">
        <v>0.8636732697486877</v>
      </c>
      <c r="BI58" s="166">
        <v>1.0</v>
      </c>
      <c r="BJ58" s="166">
        <v>0.26300448179244995</v>
      </c>
      <c r="BK58" s="166">
        <v>1.0</v>
      </c>
      <c r="BL58" s="166"/>
      <c r="BM58" s="166"/>
      <c r="BN58" s="166"/>
    </row>
    <row r="59" ht="13.5" customHeight="1">
      <c r="A59" s="152" t="s">
        <v>490</v>
      </c>
      <c r="B59" s="29" t="s">
        <v>491</v>
      </c>
      <c r="C59" s="165" t="s">
        <v>83</v>
      </c>
      <c r="D59" s="166">
        <v>0.923294723033905</v>
      </c>
      <c r="E59" s="166">
        <v>0.8261725306510925</v>
      </c>
      <c r="F59" s="166">
        <v>0.9807350635528564</v>
      </c>
      <c r="G59" s="166">
        <v>0.6321716904640198</v>
      </c>
      <c r="H59" s="166">
        <v>1.0</v>
      </c>
      <c r="I59" s="166">
        <v>0.6825440526008606</v>
      </c>
      <c r="J59" s="166">
        <v>1.0</v>
      </c>
      <c r="K59" s="166">
        <v>0.8394981026649475</v>
      </c>
      <c r="L59" s="166">
        <v>1.0</v>
      </c>
      <c r="M59" s="166">
        <v>1.0</v>
      </c>
      <c r="N59" s="166">
        <v>1.0</v>
      </c>
      <c r="O59" s="166">
        <v>1.0</v>
      </c>
      <c r="P59" s="166">
        <v>0.6748942136764526</v>
      </c>
      <c r="Q59" s="166">
        <v>1.0</v>
      </c>
      <c r="R59" s="166">
        <v>1.0</v>
      </c>
      <c r="S59" s="166">
        <v>0.69873046875</v>
      </c>
      <c r="T59" s="166">
        <v>1.0</v>
      </c>
      <c r="U59" s="166">
        <v>0.8951973915100098</v>
      </c>
      <c r="V59" s="166">
        <v>1.0</v>
      </c>
      <c r="W59" s="166">
        <v>1.0</v>
      </c>
      <c r="X59" s="166">
        <v>1.0</v>
      </c>
      <c r="Y59" s="166">
        <v>1.0</v>
      </c>
      <c r="Z59" s="166">
        <v>0.8153209686279297</v>
      </c>
      <c r="AA59" s="166">
        <v>1.0</v>
      </c>
      <c r="AB59" s="166">
        <v>0.624747097492218</v>
      </c>
      <c r="AC59" s="166">
        <v>0.7153798937797546</v>
      </c>
      <c r="AD59" s="166">
        <v>0.8145354390144348</v>
      </c>
      <c r="AE59" s="166">
        <v>0.8223811388015747</v>
      </c>
      <c r="AF59" s="166">
        <v>0.8760397434234619</v>
      </c>
      <c r="AG59" s="166">
        <v>1.0</v>
      </c>
      <c r="AH59" s="166">
        <v>0.8295868635177612</v>
      </c>
      <c r="AI59" s="166">
        <v>0.605313241481781</v>
      </c>
      <c r="AJ59" s="166">
        <v>0.8307255506515503</v>
      </c>
      <c r="AK59" s="166">
        <v>1.0</v>
      </c>
      <c r="AL59" s="166">
        <v>1.0</v>
      </c>
      <c r="AM59" s="166">
        <v>0.8406507968902588</v>
      </c>
      <c r="AN59" s="166">
        <v>0.0</v>
      </c>
      <c r="AO59" s="166">
        <v>0.8744542002677917</v>
      </c>
      <c r="AP59" s="166">
        <v>0.9292808771133423</v>
      </c>
      <c r="AQ59" s="166">
        <v>1.0</v>
      </c>
      <c r="AR59" s="166">
        <v>0.8681034445762634</v>
      </c>
      <c r="AS59" s="166">
        <v>0.5944707989692688</v>
      </c>
      <c r="AT59" s="166">
        <v>1.0</v>
      </c>
      <c r="AU59" s="166">
        <v>0.7065538167953491</v>
      </c>
      <c r="AV59" s="166">
        <v>1.0</v>
      </c>
      <c r="AW59" s="166">
        <v>1.0</v>
      </c>
      <c r="AX59" s="166">
        <v>1.0</v>
      </c>
      <c r="AY59" s="166">
        <v>1.0</v>
      </c>
      <c r="AZ59" s="166">
        <v>1.0</v>
      </c>
      <c r="BA59" s="166">
        <v>1.0</v>
      </c>
      <c r="BB59" s="166">
        <v>0.7504079341888428</v>
      </c>
      <c r="BC59" s="166">
        <v>0.9500514268875122</v>
      </c>
      <c r="BD59" s="166">
        <v>1.0</v>
      </c>
      <c r="BE59" s="166">
        <v>1.0</v>
      </c>
      <c r="BF59" s="166">
        <v>1.0</v>
      </c>
      <c r="BG59" s="166">
        <v>0.8668761253356934</v>
      </c>
      <c r="BH59" s="166">
        <v>0.7019643783569336</v>
      </c>
      <c r="BI59" s="166">
        <v>0.9342488646507263</v>
      </c>
      <c r="BJ59" s="166">
        <v>1.0</v>
      </c>
      <c r="BK59" s="166"/>
      <c r="BL59" s="166"/>
      <c r="BM59" s="166"/>
      <c r="BN59" s="166"/>
    </row>
    <row r="60" ht="13.5" customHeight="1">
      <c r="A60" s="152" t="s">
        <v>174</v>
      </c>
      <c r="B60" s="29" t="s">
        <v>175</v>
      </c>
      <c r="C60" s="165" t="s">
        <v>83</v>
      </c>
      <c r="D60" s="166">
        <v>0.4910118281841278</v>
      </c>
      <c r="E60" s="166">
        <v>0.6057469844818115</v>
      </c>
      <c r="F60" s="166">
        <v>0.5783624053001404</v>
      </c>
      <c r="G60" s="166">
        <v>0.5062123537063599</v>
      </c>
      <c r="H60" s="166">
        <v>0.6008732914924622</v>
      </c>
      <c r="I60" s="166">
        <v>0.5420423150062561</v>
      </c>
      <c r="J60" s="166">
        <v>0.4428102672100067</v>
      </c>
      <c r="K60" s="166">
        <v>0.3847220838069916</v>
      </c>
      <c r="L60" s="166">
        <v>0.44978708028793335</v>
      </c>
      <c r="M60" s="166">
        <v>0.517101526260376</v>
      </c>
      <c r="N60" s="166">
        <v>0.6996970176696777</v>
      </c>
      <c r="O60" s="166">
        <v>0.6897063851356506</v>
      </c>
      <c r="P60" s="166">
        <v>0.5139755606651306</v>
      </c>
      <c r="Q60" s="166">
        <v>0.6940441131591797</v>
      </c>
      <c r="R60" s="166">
        <v>0.6041044592857361</v>
      </c>
      <c r="S60" s="166">
        <v>0.46343815326690674</v>
      </c>
      <c r="T60" s="166">
        <v>0.49164366722106934</v>
      </c>
      <c r="U60" s="166">
        <v>0.6022733449935913</v>
      </c>
      <c r="V60" s="166">
        <v>0.45370304584503174</v>
      </c>
      <c r="W60" s="166">
        <v>0.6255327463150024</v>
      </c>
      <c r="X60" s="166">
        <v>0.4746224284172058</v>
      </c>
      <c r="Y60" s="166">
        <v>0.614572286605835</v>
      </c>
      <c r="Z60" s="166">
        <v>0.5529965758323669</v>
      </c>
      <c r="AA60" s="166">
        <v>0.5405198931694031</v>
      </c>
      <c r="AB60" s="166">
        <v>0.5001097321510315</v>
      </c>
      <c r="AC60" s="166">
        <v>0.4360508620738983</v>
      </c>
      <c r="AD60" s="166">
        <v>0.604170024394989</v>
      </c>
      <c r="AE60" s="166">
        <v>0.601991593837738</v>
      </c>
      <c r="AF60" s="166">
        <v>0.6426292657852173</v>
      </c>
      <c r="AG60" s="166">
        <v>0.5994272232055664</v>
      </c>
      <c r="AH60" s="166">
        <v>0.5889383554458618</v>
      </c>
      <c r="AI60" s="166">
        <v>0.6435641050338745</v>
      </c>
      <c r="AJ60" s="166">
        <v>0.6765620708465576</v>
      </c>
      <c r="AK60" s="166">
        <v>0.45710915327072144</v>
      </c>
      <c r="AL60" s="166">
        <v>0.48084500432014465</v>
      </c>
      <c r="AM60" s="166">
        <v>0.6018327474594116</v>
      </c>
      <c r="AN60" s="166">
        <v>0.36994317173957825</v>
      </c>
      <c r="AO60" s="166">
        <v>0.3510315716266632</v>
      </c>
      <c r="AP60" s="166">
        <v>0.4721907675266266</v>
      </c>
      <c r="AQ60" s="166">
        <v>0.5742220878601074</v>
      </c>
      <c r="AR60" s="166">
        <v>0.6773591637611389</v>
      </c>
      <c r="AS60" s="166">
        <v>0.6351539492607117</v>
      </c>
      <c r="AT60" s="166">
        <v>0.6092487573623657</v>
      </c>
      <c r="AU60" s="166">
        <v>0.48029905557632446</v>
      </c>
      <c r="AV60" s="166">
        <v>0.5782517194747925</v>
      </c>
      <c r="AW60" s="166">
        <v>0.4772584140300751</v>
      </c>
      <c r="AX60" s="166">
        <v>0.5654253959655762</v>
      </c>
      <c r="AY60" s="166">
        <v>0.5233465433120728</v>
      </c>
      <c r="AZ60" s="166">
        <v>0.7075498700141907</v>
      </c>
      <c r="BA60" s="166">
        <v>0.649309515953064</v>
      </c>
      <c r="BB60" s="166">
        <v>0.4484228193759918</v>
      </c>
      <c r="BC60" s="166">
        <v>0.5295935869216919</v>
      </c>
      <c r="BD60" s="166">
        <v>0.5926164984703064</v>
      </c>
      <c r="BE60" s="166">
        <v>0.5128021240234375</v>
      </c>
      <c r="BF60" s="166">
        <v>0.4912917912006378</v>
      </c>
      <c r="BG60" s="166">
        <v>0.5757828950881958</v>
      </c>
      <c r="BH60" s="166">
        <v>0.454603910446167</v>
      </c>
      <c r="BI60" s="166">
        <v>0.4959724247455597</v>
      </c>
      <c r="BJ60" s="166">
        <v>0.5381924510002136</v>
      </c>
      <c r="BK60" s="166">
        <v>0.4164150059223175</v>
      </c>
      <c r="BL60" s="166">
        <v>0.4754624366760254</v>
      </c>
      <c r="BM60" s="166">
        <v>0.45439305901527405</v>
      </c>
      <c r="BN60" s="166">
        <v>0.5069884657859802</v>
      </c>
    </row>
    <row r="61" ht="13.5" customHeight="1">
      <c r="A61" s="158" t="s">
        <v>176</v>
      </c>
      <c r="B61" s="159" t="s">
        <v>177</v>
      </c>
      <c r="C61" s="160" t="s">
        <v>178</v>
      </c>
      <c r="D61" s="159">
        <v>4.811744213104248</v>
      </c>
      <c r="E61" s="159">
        <v>5.0511040687561035</v>
      </c>
      <c r="F61" s="159">
        <v>5.255300045013428</v>
      </c>
      <c r="G61" s="159">
        <v>4.881577968597412</v>
      </c>
      <c r="H61" s="159">
        <v>4.919105529785156</v>
      </c>
      <c r="I61" s="159">
        <v>4.979371547698975</v>
      </c>
      <c r="J61" s="159">
        <v>4.581803321838379</v>
      </c>
      <c r="K61" s="159">
        <v>4.563761234283447</v>
      </c>
      <c r="L61" s="159">
        <v>4.9988579750061035</v>
      </c>
      <c r="M61" s="159">
        <v>4.8289103507995605</v>
      </c>
      <c r="N61" s="159">
        <v>5.164855480194092</v>
      </c>
      <c r="O61" s="159">
        <v>5.3352556228637695</v>
      </c>
      <c r="P61" s="159">
        <v>4.632628440856934</v>
      </c>
      <c r="Q61" s="159">
        <v>4.792920112609863</v>
      </c>
      <c r="R61" s="159">
        <v>5.152682781219482</v>
      </c>
      <c r="S61" s="159">
        <v>4.669928550720215</v>
      </c>
      <c r="T61" s="159">
        <v>4.877307891845703</v>
      </c>
      <c r="U61" s="159">
        <v>5.268330097198486</v>
      </c>
      <c r="V61" s="159">
        <v>4.855295181274414</v>
      </c>
      <c r="W61" s="159">
        <v>4.574697494506836</v>
      </c>
      <c r="X61" s="159">
        <v>4.72177791595459</v>
      </c>
      <c r="Y61" s="159">
        <v>5.262738227844238</v>
      </c>
      <c r="Z61" s="159">
        <v>5.0220255851745605</v>
      </c>
      <c r="AA61" s="159">
        <v>4.7912373542785645</v>
      </c>
      <c r="AB61" s="159">
        <v>4.807610034942627</v>
      </c>
      <c r="AC61" s="159">
        <v>4.741922855377197</v>
      </c>
      <c r="AD61" s="159">
        <v>5.3680338859558105</v>
      </c>
      <c r="AE61" s="159">
        <v>5.414268970489502</v>
      </c>
      <c r="AF61" s="159">
        <v>5.81881046295166</v>
      </c>
      <c r="AG61" s="159">
        <v>5.644154071807861</v>
      </c>
      <c r="AH61" s="159">
        <v>5.031298637390137</v>
      </c>
      <c r="AI61" s="159">
        <v>4.5984787940979</v>
      </c>
      <c r="AJ61" s="159">
        <v>5.046761989593506</v>
      </c>
      <c r="AK61" s="159">
        <v>4.7468342781066895</v>
      </c>
      <c r="AL61" s="159">
        <v>4.932753562927246</v>
      </c>
      <c r="AM61" s="159">
        <v>4.812481880187988</v>
      </c>
      <c r="AN61" s="159">
        <v>4.403702259063721</v>
      </c>
      <c r="AO61" s="159">
        <v>4.59493350982666</v>
      </c>
      <c r="AP61" s="159">
        <v>4.741689682006836</v>
      </c>
      <c r="AQ61" s="159">
        <v>4.707644939422607</v>
      </c>
      <c r="AR61" s="159">
        <v>4.981393337249756</v>
      </c>
      <c r="AS61" s="159">
        <v>5.026359558105469</v>
      </c>
      <c r="AT61" s="159">
        <v>4.941786289215088</v>
      </c>
      <c r="AU61" s="159">
        <v>4.944704055786133</v>
      </c>
      <c r="AV61" s="159">
        <v>5.069790840148926</v>
      </c>
      <c r="AW61" s="159">
        <v>4.9315314292907715</v>
      </c>
      <c r="AX61" s="159">
        <v>4.654321193695068</v>
      </c>
      <c r="AY61" s="159">
        <v>4.97336483001709</v>
      </c>
      <c r="AZ61" s="159">
        <v>5.164809226989746</v>
      </c>
      <c r="BA61" s="159">
        <v>4.801799297332764</v>
      </c>
      <c r="BB61" s="159">
        <v>4.6629719734191895</v>
      </c>
      <c r="BC61" s="159">
        <v>4.921687126159668</v>
      </c>
      <c r="BD61" s="159">
        <v>5.457465171813965</v>
      </c>
      <c r="BE61" s="159">
        <v>4.867276668548584</v>
      </c>
      <c r="BF61" s="159">
        <v>4.7327117919921875</v>
      </c>
      <c r="BG61" s="159">
        <v>5.137749195098877</v>
      </c>
      <c r="BH61" s="159">
        <v>4.76331090927124</v>
      </c>
      <c r="BI61" s="159">
        <v>4.840720176696777</v>
      </c>
      <c r="BJ61" s="159">
        <v>4.698544025421143</v>
      </c>
      <c r="BK61" s="159">
        <v>4.889071941375732</v>
      </c>
      <c r="BL61" s="159">
        <v>4.398122310638428</v>
      </c>
      <c r="BM61" s="159">
        <v>4.99796199798584</v>
      </c>
      <c r="BN61" s="159">
        <v>5.005346775054932</v>
      </c>
    </row>
    <row r="62" ht="13.5" customHeight="1">
      <c r="A62" s="162" t="s">
        <v>179</v>
      </c>
      <c r="B62" s="162" t="s">
        <v>180</v>
      </c>
      <c r="C62" s="163" t="s">
        <v>536</v>
      </c>
      <c r="D62" s="164">
        <v>1.932881236076355</v>
      </c>
      <c r="E62" s="164">
        <v>1.8864585161209106</v>
      </c>
      <c r="F62" s="164">
        <v>2.0380232334136963</v>
      </c>
      <c r="G62" s="164">
        <v>1.9465514421463013</v>
      </c>
      <c r="H62" s="164">
        <v>2.052129030227661</v>
      </c>
      <c r="I62" s="164">
        <v>1.7773463726043701</v>
      </c>
      <c r="J62" s="164">
        <v>1.8707867860794067</v>
      </c>
      <c r="K62" s="164">
        <v>1.9112483263015747</v>
      </c>
      <c r="L62" s="164">
        <v>2.013174295425415</v>
      </c>
      <c r="M62" s="164">
        <v>1.7722851037979126</v>
      </c>
      <c r="N62" s="164">
        <v>1.8844103813171387</v>
      </c>
      <c r="O62" s="164">
        <v>1.7194678783416748</v>
      </c>
      <c r="P62" s="164">
        <v>1.8664988279342651</v>
      </c>
      <c r="Q62" s="164">
        <v>1.9326719045639038</v>
      </c>
      <c r="R62" s="164">
        <v>1.9289278984069824</v>
      </c>
      <c r="S62" s="164">
        <v>1.745962381362915</v>
      </c>
      <c r="T62" s="164">
        <v>2.0181753635406494</v>
      </c>
      <c r="U62" s="164">
        <v>2.0425660610198975</v>
      </c>
      <c r="V62" s="164">
        <v>1.9853672981262207</v>
      </c>
      <c r="W62" s="164">
        <v>1.9503315687179565</v>
      </c>
      <c r="X62" s="164">
        <v>1.8462815284729004</v>
      </c>
      <c r="Y62" s="164">
        <v>1.9971346855163574</v>
      </c>
      <c r="Z62" s="164">
        <v>1.9914758205413818</v>
      </c>
      <c r="AA62" s="164">
        <v>2.0332109928131104</v>
      </c>
      <c r="AB62" s="164">
        <v>2.0224711894989014</v>
      </c>
      <c r="AC62" s="164">
        <v>1.8533097505569458</v>
      </c>
      <c r="AD62" s="164">
        <v>2.086564540863037</v>
      </c>
      <c r="AE62" s="164">
        <v>2.0452470779418945</v>
      </c>
      <c r="AF62" s="164">
        <v>2.0996060371398926</v>
      </c>
      <c r="AG62" s="164">
        <v>2.1199238300323486</v>
      </c>
      <c r="AH62" s="164">
        <v>1.9230796098709106</v>
      </c>
      <c r="AI62" s="164">
        <v>1.9937845468521118</v>
      </c>
      <c r="AJ62" s="164">
        <v>1.9001617431640625</v>
      </c>
      <c r="AK62" s="164">
        <v>2.057130813598633</v>
      </c>
      <c r="AL62" s="164">
        <v>2.1110424995422363</v>
      </c>
      <c r="AM62" s="164">
        <v>1.9807614088058472</v>
      </c>
      <c r="AN62" s="164">
        <v>1.9830247163772583</v>
      </c>
      <c r="AO62" s="164">
        <v>1.971226453781128</v>
      </c>
      <c r="AP62" s="164">
        <v>2.0207595825195312</v>
      </c>
      <c r="AQ62" s="164">
        <v>1.9377323389053345</v>
      </c>
      <c r="AR62" s="164">
        <v>2.001246452331543</v>
      </c>
      <c r="AS62" s="164">
        <v>1.985224723815918</v>
      </c>
      <c r="AT62" s="164">
        <v>1.944057822227478</v>
      </c>
      <c r="AU62" s="164">
        <v>1.9793332815170288</v>
      </c>
      <c r="AV62" s="164">
        <v>2.0240745544433594</v>
      </c>
      <c r="AW62" s="164">
        <v>2.1119654178619385</v>
      </c>
      <c r="AX62" s="164">
        <v>2.150210380554199</v>
      </c>
      <c r="AY62" s="164">
        <v>1.9225337505340576</v>
      </c>
      <c r="AZ62" s="164">
        <v>2.1221725940704346</v>
      </c>
      <c r="BA62" s="164">
        <v>2.0368683338165283</v>
      </c>
      <c r="BB62" s="164">
        <v>2.104834794998169</v>
      </c>
      <c r="BC62" s="164">
        <v>2.203068971633911</v>
      </c>
      <c r="BD62" s="164">
        <v>2.1858954429626465</v>
      </c>
      <c r="BE62" s="164">
        <v>2.1336781978607178</v>
      </c>
      <c r="BF62" s="164">
        <v>2.017666816711426</v>
      </c>
      <c r="BG62" s="164">
        <v>2.162201404571533</v>
      </c>
      <c r="BH62" s="164">
        <v>2.0423758029937744</v>
      </c>
      <c r="BI62" s="164">
        <v>2.013620376586914</v>
      </c>
      <c r="BJ62" s="164">
        <v>2.0903708934783936</v>
      </c>
      <c r="BK62" s="164">
        <v>2.043729543685913</v>
      </c>
      <c r="BL62" s="164">
        <v>2.0041351318359375</v>
      </c>
      <c r="BM62" s="164">
        <v>2.122709035873413</v>
      </c>
      <c r="BN62" s="164">
        <v>2.165424108505249</v>
      </c>
    </row>
    <row r="63" ht="13.5" customHeight="1">
      <c r="A63" s="152" t="s">
        <v>182</v>
      </c>
      <c r="B63" s="29" t="s">
        <v>183</v>
      </c>
      <c r="C63" s="165" t="s">
        <v>83</v>
      </c>
      <c r="D63" s="166">
        <v>0.20353102684020996</v>
      </c>
      <c r="E63" s="166">
        <v>0.3109981119632721</v>
      </c>
      <c r="F63" s="166">
        <v>0.30635833740234375</v>
      </c>
      <c r="G63" s="166">
        <v>0.199631929397583</v>
      </c>
      <c r="H63" s="166">
        <v>0.31263548135757446</v>
      </c>
      <c r="I63" s="166">
        <v>0.28950321674346924</v>
      </c>
      <c r="J63" s="166">
        <v>0.19219693541526794</v>
      </c>
      <c r="K63" s="166">
        <v>0.25184366106987</v>
      </c>
      <c r="L63" s="166">
        <v>0.24815109372138977</v>
      </c>
      <c r="M63" s="166">
        <v>0.2334381639957428</v>
      </c>
      <c r="N63" s="166">
        <v>0.2394610047340393</v>
      </c>
      <c r="O63" s="166">
        <v>0.2388550192117691</v>
      </c>
      <c r="P63" s="166">
        <v>0.29429197311401367</v>
      </c>
      <c r="Q63" s="166">
        <v>0.1662171483039856</v>
      </c>
      <c r="R63" s="166">
        <v>0.18342481553554535</v>
      </c>
      <c r="S63" s="166">
        <v>0.15541140735149384</v>
      </c>
      <c r="T63" s="166">
        <v>0.25386908650398254</v>
      </c>
      <c r="U63" s="166">
        <v>0.354421466588974</v>
      </c>
      <c r="V63" s="166">
        <v>0.20272614061832428</v>
      </c>
      <c r="W63" s="166">
        <v>0.18221844732761383</v>
      </c>
      <c r="X63" s="166">
        <v>0.22148729860782623</v>
      </c>
      <c r="Y63" s="166">
        <v>0.2980835437774658</v>
      </c>
      <c r="Z63" s="166">
        <v>0.28060391545295715</v>
      </c>
      <c r="AA63" s="166">
        <v>0.2501402497291565</v>
      </c>
      <c r="AB63" s="166">
        <v>0.34221646189689636</v>
      </c>
      <c r="AC63" s="166">
        <v>0.18870531022548676</v>
      </c>
      <c r="AD63" s="166">
        <v>0.3735683560371399</v>
      </c>
      <c r="AE63" s="166">
        <v>0.331907719373703</v>
      </c>
      <c r="AF63" s="166">
        <v>0.3621017038822174</v>
      </c>
      <c r="AG63" s="166">
        <v>0.34121307730674744</v>
      </c>
      <c r="AH63" s="166">
        <v>0.26222047209739685</v>
      </c>
      <c r="AI63" s="166">
        <v>0.3815380334854126</v>
      </c>
      <c r="AJ63" s="166">
        <v>0.27046114206314087</v>
      </c>
      <c r="AK63" s="166">
        <v>0.2607930898666382</v>
      </c>
      <c r="AL63" s="166">
        <v>0.4360947608947754</v>
      </c>
      <c r="AM63" s="166">
        <v>0.23973137140274048</v>
      </c>
      <c r="AN63" s="166">
        <v>0.3267960548400879</v>
      </c>
      <c r="AO63" s="166">
        <v>0.2593841254711151</v>
      </c>
      <c r="AP63" s="166">
        <v>0.27243417501449585</v>
      </c>
      <c r="AQ63" s="166">
        <v>0.32097452878952026</v>
      </c>
      <c r="AR63" s="166">
        <v>0.23915012180805206</v>
      </c>
      <c r="AS63" s="166">
        <v>0.28797784447669983</v>
      </c>
      <c r="AT63" s="166">
        <v>0.25955015420913696</v>
      </c>
      <c r="AU63" s="166">
        <v>0.3144910931587219</v>
      </c>
      <c r="AV63" s="166">
        <v>0.2604967951774597</v>
      </c>
      <c r="AW63" s="166">
        <v>0.29015257954597473</v>
      </c>
      <c r="AX63" s="166">
        <v>0.40724077820777893</v>
      </c>
      <c r="AY63" s="166">
        <v>0.26048916578292847</v>
      </c>
      <c r="AZ63" s="166">
        <v>0.3806235194206238</v>
      </c>
      <c r="BA63" s="166">
        <v>0.4046797752380371</v>
      </c>
      <c r="BB63" s="166">
        <v>0.2431631088256836</v>
      </c>
      <c r="BC63" s="166">
        <v>0.41995948553085327</v>
      </c>
      <c r="BD63" s="166">
        <v>0.3596365451812744</v>
      </c>
      <c r="BE63" s="166">
        <v>0.35473552346229553</v>
      </c>
      <c r="BF63" s="166">
        <v>0.26668694615364075</v>
      </c>
      <c r="BG63" s="166">
        <v>0.35699599981307983</v>
      </c>
      <c r="BH63" s="166">
        <v>0.23640578985214233</v>
      </c>
      <c r="BI63" s="166">
        <v>0.30304408073425293</v>
      </c>
      <c r="BJ63" s="166">
        <v>0.3463359773159027</v>
      </c>
      <c r="BK63" s="166">
        <v>0.36241644620895386</v>
      </c>
      <c r="BL63" s="166">
        <v>0.21929185092449188</v>
      </c>
      <c r="BM63" s="166">
        <v>0.37375789880752563</v>
      </c>
      <c r="BN63" s="166">
        <v>0.3822246193885803</v>
      </c>
    </row>
    <row r="64" ht="13.5" customHeight="1">
      <c r="A64" s="152" t="s">
        <v>184</v>
      </c>
      <c r="B64" s="29" t="s">
        <v>185</v>
      </c>
      <c r="C64" s="165" t="s">
        <v>83</v>
      </c>
      <c r="D64" s="166">
        <v>0.9564202427864075</v>
      </c>
      <c r="E64" s="166">
        <v>0.7566044926643372</v>
      </c>
      <c r="F64" s="166">
        <v>0.937246561050415</v>
      </c>
      <c r="G64" s="166">
        <v>0.918045163154602</v>
      </c>
      <c r="H64" s="166">
        <v>0.9721201062202454</v>
      </c>
      <c r="I64" s="166">
        <v>0.8532254695892334</v>
      </c>
      <c r="J64" s="166">
        <v>0.8654221892356873</v>
      </c>
      <c r="K64" s="166">
        <v>0.8240237832069397</v>
      </c>
      <c r="L64" s="166">
        <v>0.8579272627830505</v>
      </c>
      <c r="M64" s="166">
        <v>0.8813861608505249</v>
      </c>
      <c r="N64" s="166">
        <v>0.93916255235672</v>
      </c>
      <c r="O64" s="166">
        <v>0.9650285243988037</v>
      </c>
      <c r="P64" s="166">
        <v>0.9083868265151978</v>
      </c>
      <c r="Q64" s="166">
        <v>0.9548729658126831</v>
      </c>
      <c r="R64" s="166">
        <v>0.8425822257995605</v>
      </c>
      <c r="S64" s="166">
        <v>0.820739209651947</v>
      </c>
      <c r="T64" s="166">
        <v>0.9086609482765198</v>
      </c>
      <c r="U64" s="166">
        <v>0.8770714998245239</v>
      </c>
      <c r="V64" s="166">
        <v>0.8574777841567993</v>
      </c>
      <c r="W64" s="166">
        <v>0.9659790992736816</v>
      </c>
      <c r="X64" s="166">
        <v>0.8840415477752686</v>
      </c>
      <c r="Y64" s="166">
        <v>0.9756172299385071</v>
      </c>
      <c r="Z64" s="166">
        <v>0.8774754405021667</v>
      </c>
      <c r="AA64" s="166">
        <v>0.9802879095077515</v>
      </c>
      <c r="AB64" s="166">
        <v>0.9494979381561279</v>
      </c>
      <c r="AC64" s="166">
        <v>0.7924532890319824</v>
      </c>
      <c r="AD64" s="166">
        <v>0.9431279301643372</v>
      </c>
      <c r="AE64" s="166">
        <v>0.864656925201416</v>
      </c>
      <c r="AF64" s="166">
        <v>0.9346884489059448</v>
      </c>
      <c r="AG64" s="166">
        <v>0.9249247312545776</v>
      </c>
      <c r="AH64" s="166">
        <v>0.9656579494476318</v>
      </c>
      <c r="AI64" s="166">
        <v>0.8902437090873718</v>
      </c>
      <c r="AJ64" s="166">
        <v>0.8254955410957336</v>
      </c>
      <c r="AK64" s="166">
        <v>0.916556715965271</v>
      </c>
      <c r="AL64" s="166">
        <v>0.9698787927627563</v>
      </c>
      <c r="AM64" s="166">
        <v>0.9387412667274475</v>
      </c>
      <c r="AN64" s="166">
        <v>0.9472644925117493</v>
      </c>
      <c r="AO64" s="166">
        <v>0.8682098984718323</v>
      </c>
      <c r="AP64" s="166">
        <v>0.9133139848709106</v>
      </c>
      <c r="AQ64" s="166">
        <v>0.927823543548584</v>
      </c>
      <c r="AR64" s="166">
        <v>0.9009078145027161</v>
      </c>
      <c r="AS64" s="166">
        <v>0.8828385472297668</v>
      </c>
      <c r="AT64" s="166">
        <v>0.9240866303443909</v>
      </c>
      <c r="AU64" s="166">
        <v>0.8390056490898132</v>
      </c>
      <c r="AV64" s="166">
        <v>0.9973406791687012</v>
      </c>
      <c r="AW64" s="166">
        <v>0.9358055591583252</v>
      </c>
      <c r="AX64" s="166">
        <v>0.943317711353302</v>
      </c>
      <c r="AY64" s="166">
        <v>0.8815630674362183</v>
      </c>
      <c r="AZ64" s="166">
        <v>0.9516952633857727</v>
      </c>
      <c r="BA64" s="166">
        <v>0.8790788650512695</v>
      </c>
      <c r="BB64" s="166">
        <v>0.9731545448303223</v>
      </c>
      <c r="BC64" s="166">
        <v>0.9547032713890076</v>
      </c>
      <c r="BD64" s="166">
        <v>0.929404079914093</v>
      </c>
      <c r="BE64" s="166">
        <v>0.9248276948928833</v>
      </c>
      <c r="BF64" s="166">
        <v>0.9930706024169922</v>
      </c>
      <c r="BG64" s="166">
        <v>0.9284581542015076</v>
      </c>
      <c r="BH64" s="166">
        <v>0.9612731337547302</v>
      </c>
      <c r="BI64" s="166">
        <v>0.8778507709503174</v>
      </c>
      <c r="BJ64" s="166">
        <v>0.9383758902549744</v>
      </c>
      <c r="BK64" s="166">
        <v>0.875373363494873</v>
      </c>
      <c r="BL64" s="166">
        <v>0.8387086391448975</v>
      </c>
      <c r="BM64" s="166">
        <v>0.8995527625083923</v>
      </c>
      <c r="BN64" s="166">
        <v>0.9520464539527893</v>
      </c>
    </row>
    <row r="65" ht="13.5" customHeight="1">
      <c r="A65" s="152" t="s">
        <v>186</v>
      </c>
      <c r="B65" s="29" t="s">
        <v>187</v>
      </c>
      <c r="C65" s="165" t="s">
        <v>83</v>
      </c>
      <c r="D65" s="166">
        <v>0.12616318464279175</v>
      </c>
      <c r="E65" s="166">
        <v>0.2558123767375946</v>
      </c>
      <c r="F65" s="166">
        <v>0.21038168668746948</v>
      </c>
      <c r="G65" s="166">
        <v>0.15754251182079315</v>
      </c>
      <c r="H65" s="166">
        <v>0.158980131149292</v>
      </c>
      <c r="I65" s="166">
        <v>0.1552179604768753</v>
      </c>
      <c r="J65" s="166">
        <v>0.09389504045248032</v>
      </c>
      <c r="K65" s="166">
        <v>0.18445031344890594</v>
      </c>
      <c r="L65" s="166">
        <v>0.11820365488529205</v>
      </c>
      <c r="M65" s="166">
        <v>0.141781285405159</v>
      </c>
      <c r="N65" s="166">
        <v>0.11547134816646576</v>
      </c>
      <c r="O65" s="166">
        <v>0.11667992174625397</v>
      </c>
      <c r="P65" s="166">
        <v>0.18148788809776306</v>
      </c>
      <c r="Q65" s="166">
        <v>0.09654347598552704</v>
      </c>
      <c r="R65" s="166">
        <v>0.12521985173225403</v>
      </c>
      <c r="S65" s="166">
        <v>0.06759556382894516</v>
      </c>
      <c r="T65" s="166">
        <v>0.1524309664964676</v>
      </c>
      <c r="U65" s="166">
        <v>0.1825082153081894</v>
      </c>
      <c r="V65" s="166">
        <v>0.16498203575611115</v>
      </c>
      <c r="W65" s="166">
        <v>0.16112372279167175</v>
      </c>
      <c r="X65" s="166">
        <v>0.12422973662614822</v>
      </c>
      <c r="Y65" s="166">
        <v>0.15762105584144592</v>
      </c>
      <c r="Z65" s="166">
        <v>0.18818914890289307</v>
      </c>
      <c r="AA65" s="166">
        <v>0.11740823090076447</v>
      </c>
      <c r="AB65" s="166">
        <v>0.1905708760023117</v>
      </c>
      <c r="AC65" s="166">
        <v>0.10205261409282684</v>
      </c>
      <c r="AD65" s="166">
        <v>0.2526867091655731</v>
      </c>
      <c r="AE65" s="166">
        <v>0.2840803861618042</v>
      </c>
      <c r="AF65" s="166">
        <v>0.23332537710666656</v>
      </c>
      <c r="AG65" s="166">
        <v>0.2292519062757492</v>
      </c>
      <c r="AH65" s="166">
        <v>0.1961984485387802</v>
      </c>
      <c r="AI65" s="166">
        <v>0.16798916459083557</v>
      </c>
      <c r="AJ65" s="166">
        <v>0.19018732011318207</v>
      </c>
      <c r="AK65" s="166">
        <v>0.18665365874767303</v>
      </c>
      <c r="AL65" s="166">
        <v>0.1940729320049286</v>
      </c>
      <c r="AM65" s="166">
        <v>0.16983193159103394</v>
      </c>
      <c r="AN65" s="166">
        <v>0.1955111026763916</v>
      </c>
      <c r="AO65" s="166">
        <v>0.17469815909862518</v>
      </c>
      <c r="AP65" s="166">
        <v>0.21770337224006653</v>
      </c>
      <c r="AQ65" s="166">
        <v>0.18386055529117584</v>
      </c>
      <c r="AR65" s="166">
        <v>0.1093248575925827</v>
      </c>
      <c r="AS65" s="166">
        <v>0.19713374972343445</v>
      </c>
      <c r="AT65" s="166">
        <v>0.20399487018585205</v>
      </c>
      <c r="AU65" s="166">
        <v>0.2009170800447464</v>
      </c>
      <c r="AV65" s="166">
        <v>0.2110324651002884</v>
      </c>
      <c r="AW65" s="166">
        <v>0.30451929569244385</v>
      </c>
      <c r="AX65" s="166">
        <v>0.30599772930145264</v>
      </c>
      <c r="AY65" s="166">
        <v>0.16316410899162292</v>
      </c>
      <c r="AZ65" s="166">
        <v>0.25716572999954224</v>
      </c>
      <c r="BA65" s="166">
        <v>0.23526830971240997</v>
      </c>
      <c r="BB65" s="166">
        <v>0.19945082068443298</v>
      </c>
      <c r="BC65" s="166">
        <v>0.33160215616226196</v>
      </c>
      <c r="BD65" s="166">
        <v>0.29234984517097473</v>
      </c>
      <c r="BE65" s="166">
        <v>0.33223578333854675</v>
      </c>
      <c r="BF65" s="166">
        <v>0.1743796020746231</v>
      </c>
      <c r="BG65" s="166">
        <v>0.2530122995376587</v>
      </c>
      <c r="BH65" s="166">
        <v>0.18376028537750244</v>
      </c>
      <c r="BI65" s="166">
        <v>0.2765875458717346</v>
      </c>
      <c r="BJ65" s="166">
        <v>0.23629972338676453</v>
      </c>
      <c r="BK65" s="166">
        <v>0.19226884841918945</v>
      </c>
      <c r="BL65" s="166">
        <v>0.13158854842185974</v>
      </c>
      <c r="BM65" s="166">
        <v>0.29763779044151306</v>
      </c>
      <c r="BN65" s="166">
        <v>0.28928342461586</v>
      </c>
    </row>
    <row r="66" ht="13.5" customHeight="1">
      <c r="A66" s="152" t="s">
        <v>188</v>
      </c>
      <c r="B66" s="29" t="s">
        <v>189</v>
      </c>
      <c r="C66" s="165" t="s">
        <v>83</v>
      </c>
      <c r="D66" s="166">
        <v>0.910527229309082</v>
      </c>
      <c r="E66" s="166">
        <v>0.6712052822113037</v>
      </c>
      <c r="F66" s="166">
        <v>0.874626636505127</v>
      </c>
      <c r="G66" s="166">
        <v>0.9654524922370911</v>
      </c>
      <c r="H66" s="166">
        <v>0.9099442958831787</v>
      </c>
      <c r="I66" s="166">
        <v>0.8119295239448547</v>
      </c>
      <c r="J66" s="166">
        <v>0.8605589270591736</v>
      </c>
      <c r="K66" s="166">
        <v>0.8367041945457458</v>
      </c>
      <c r="L66" s="166">
        <v>1.0</v>
      </c>
      <c r="M66" s="166">
        <v>0.7751253843307495</v>
      </c>
      <c r="N66" s="166">
        <v>0.970535159111023</v>
      </c>
      <c r="O66" s="166">
        <v>0.8870009779930115</v>
      </c>
      <c r="P66" s="166">
        <v>0.941224992275238</v>
      </c>
      <c r="Q66" s="166">
        <v>0.8964075446128845</v>
      </c>
      <c r="R66" s="166">
        <v>0.7694109678268433</v>
      </c>
      <c r="S66" s="166">
        <v>0.8072011470794678</v>
      </c>
      <c r="T66" s="166">
        <v>0.9583508372306824</v>
      </c>
      <c r="U66" s="166">
        <v>0.8723330497741699</v>
      </c>
      <c r="V66" s="166">
        <v>0.9126065969467163</v>
      </c>
      <c r="W66" s="166">
        <v>1.0</v>
      </c>
      <c r="X66" s="166">
        <v>0.8910405039787292</v>
      </c>
      <c r="Y66" s="166">
        <v>0.966383159160614</v>
      </c>
      <c r="Z66" s="166">
        <v>0.8843072056770325</v>
      </c>
      <c r="AA66" s="166">
        <v>0.9968240857124329</v>
      </c>
      <c r="AB66" s="166">
        <v>0.9655299782752991</v>
      </c>
      <c r="AC66" s="166">
        <v>0.8938608169555664</v>
      </c>
      <c r="AD66" s="166">
        <v>0.8947080373764038</v>
      </c>
      <c r="AE66" s="166">
        <v>0.8034170269966125</v>
      </c>
      <c r="AF66" s="166">
        <v>0.8263288140296936</v>
      </c>
      <c r="AG66" s="166">
        <v>1.0</v>
      </c>
      <c r="AH66" s="166">
        <v>0.9207507967948914</v>
      </c>
      <c r="AI66" s="166">
        <v>0.8132718205451965</v>
      </c>
      <c r="AJ66" s="166">
        <v>0.9269286394119263</v>
      </c>
      <c r="AK66" s="166">
        <v>0.9910528063774109</v>
      </c>
      <c r="AL66" s="166">
        <v>0.9332464933395386</v>
      </c>
      <c r="AM66" s="166">
        <v>0.9470933079719543</v>
      </c>
      <c r="AN66" s="166">
        <v>0.9423155784606934</v>
      </c>
      <c r="AO66" s="166">
        <v>0.8815317749977112</v>
      </c>
      <c r="AP66" s="166">
        <v>0.8162358403205872</v>
      </c>
      <c r="AQ66" s="166">
        <v>0.7525915503501892</v>
      </c>
      <c r="AR66" s="166">
        <v>1.0</v>
      </c>
      <c r="AS66" s="166">
        <v>0.8736829161643982</v>
      </c>
      <c r="AT66" s="166">
        <v>0.8428733944892883</v>
      </c>
      <c r="AU66" s="166">
        <v>0.8302718997001648</v>
      </c>
      <c r="AV66" s="166">
        <v>0.8738431930541992</v>
      </c>
      <c r="AW66" s="166">
        <v>0.9551801085472107</v>
      </c>
      <c r="AX66" s="166">
        <v>0.9231035113334656</v>
      </c>
      <c r="AY66" s="166">
        <v>0.8209096193313599</v>
      </c>
      <c r="AZ66" s="166">
        <v>0.924768328666687</v>
      </c>
      <c r="BA66" s="166">
        <v>0.8578068614006042</v>
      </c>
      <c r="BB66" s="166">
        <v>1.0</v>
      </c>
      <c r="BC66" s="166">
        <v>0.8950045704841614</v>
      </c>
      <c r="BD66" s="166">
        <v>0.9627912044525146</v>
      </c>
      <c r="BE66" s="166">
        <v>0.9158886075019836</v>
      </c>
      <c r="BF66" s="166">
        <v>0.96783846616745</v>
      </c>
      <c r="BG66" s="166">
        <v>0.9943842887878418</v>
      </c>
      <c r="BH66" s="166">
        <v>0.9177704453468323</v>
      </c>
      <c r="BI66" s="166">
        <v>0.8166866302490234</v>
      </c>
      <c r="BJ66" s="166">
        <v>0.907372772693634</v>
      </c>
      <c r="BK66" s="166">
        <v>0.8775923252105713</v>
      </c>
      <c r="BL66" s="166">
        <v>0.9803297519683838</v>
      </c>
      <c r="BM66" s="166">
        <v>0.865349292755127</v>
      </c>
      <c r="BN66" s="166">
        <v>0.8963217735290527</v>
      </c>
    </row>
    <row r="67" ht="13.5" customHeight="1">
      <c r="A67" s="152" t="s">
        <v>190</v>
      </c>
      <c r="B67" s="29" t="s">
        <v>191</v>
      </c>
      <c r="C67" s="165" t="s">
        <v>83</v>
      </c>
      <c r="D67" s="166">
        <v>0.07974615693092346</v>
      </c>
      <c r="E67" s="166">
        <v>0.18402081727981567</v>
      </c>
      <c r="F67" s="166">
        <v>0.14459405839443207</v>
      </c>
      <c r="G67" s="166">
        <v>0.07889162003993988</v>
      </c>
      <c r="H67" s="166">
        <v>0.145547553896904</v>
      </c>
      <c r="I67" s="166">
        <v>0.08253966271877289</v>
      </c>
      <c r="J67" s="166">
        <v>0.03246195986866951</v>
      </c>
      <c r="K67" s="166">
        <v>0.12501154839992523</v>
      </c>
      <c r="L67" s="166">
        <v>0.0897752195596695</v>
      </c>
      <c r="M67" s="166">
        <v>0.12330373376607895</v>
      </c>
      <c r="N67" s="166">
        <v>0.06330210715532303</v>
      </c>
      <c r="O67" s="166">
        <v>0.05617794767022133</v>
      </c>
      <c r="P67" s="166">
        <v>0.12668783962726593</v>
      </c>
      <c r="Q67" s="166">
        <v>0.044771529734134674</v>
      </c>
      <c r="R67" s="166">
        <v>0.05901465192437172</v>
      </c>
      <c r="S67" s="166">
        <v>0.0701894611120224</v>
      </c>
      <c r="T67" s="166">
        <v>0.12867514789104462</v>
      </c>
      <c r="U67" s="166">
        <v>0.15736530721187592</v>
      </c>
      <c r="V67" s="166">
        <v>0.07309361547231674</v>
      </c>
      <c r="W67" s="166">
        <v>0.07581104338169098</v>
      </c>
      <c r="X67" s="166">
        <v>0.06845059245824814</v>
      </c>
      <c r="Y67" s="166">
        <v>0.10736511647701263</v>
      </c>
      <c r="Z67" s="166">
        <v>0.13905034959316254</v>
      </c>
      <c r="AA67" s="166">
        <v>0.09702232480049133</v>
      </c>
      <c r="AB67" s="166">
        <v>0.11876749247312546</v>
      </c>
      <c r="AC67" s="166">
        <v>0.0748586654663086</v>
      </c>
      <c r="AD67" s="166">
        <v>0.1755322813987732</v>
      </c>
      <c r="AE67" s="166">
        <v>0.22096477448940277</v>
      </c>
      <c r="AF67" s="166">
        <v>0.20249739289283752</v>
      </c>
      <c r="AG67" s="166">
        <v>0.18845467269420624</v>
      </c>
      <c r="AH67" s="166">
        <v>0.18921738862991333</v>
      </c>
      <c r="AI67" s="166">
        <v>0.0826047733426094</v>
      </c>
      <c r="AJ67" s="166">
        <v>0.08627431839704514</v>
      </c>
      <c r="AK67" s="166">
        <v>0.14548969268798828</v>
      </c>
      <c r="AL67" s="166">
        <v>0.15207475423812866</v>
      </c>
      <c r="AM67" s="166">
        <v>0.08602932095527649</v>
      </c>
      <c r="AN67" s="166">
        <v>0.0857740119099617</v>
      </c>
      <c r="AO67" s="166">
        <v>0.1188901960849762</v>
      </c>
      <c r="AP67" s="166">
        <v>0.10125178098678589</v>
      </c>
      <c r="AQ67" s="166">
        <v>0.09006267786026001</v>
      </c>
      <c r="AR67" s="166">
        <v>0.09229312092065811</v>
      </c>
      <c r="AS67" s="166">
        <v>0.1244744136929512</v>
      </c>
      <c r="AT67" s="166">
        <v>0.10499640554189682</v>
      </c>
      <c r="AU67" s="166">
        <v>0.14277248084545135</v>
      </c>
      <c r="AV67" s="166">
        <v>0.1433926671743393</v>
      </c>
      <c r="AW67" s="166">
        <v>0.18564963340759277</v>
      </c>
      <c r="AX67" s="166">
        <v>0.19435358047485352</v>
      </c>
      <c r="AY67" s="166">
        <v>0.11119604110717773</v>
      </c>
      <c r="AZ67" s="166">
        <v>0.16348755359649658</v>
      </c>
      <c r="BA67" s="166">
        <v>0.13673463463783264</v>
      </c>
      <c r="BB67" s="166">
        <v>0.11844842880964279</v>
      </c>
      <c r="BC67" s="166">
        <v>0.21067385375499725</v>
      </c>
      <c r="BD67" s="166">
        <v>0.19274871051311493</v>
      </c>
      <c r="BE67" s="166">
        <v>0.13253742456436157</v>
      </c>
      <c r="BF67" s="166">
        <v>0.12107603251934052</v>
      </c>
      <c r="BG67" s="166">
        <v>0.19948403537273407</v>
      </c>
      <c r="BH67" s="166">
        <v>0.09669532626867294</v>
      </c>
      <c r="BI67" s="166">
        <v>0.1393008679151535</v>
      </c>
      <c r="BJ67" s="166">
        <v>0.10701356083154678</v>
      </c>
      <c r="BK67" s="166">
        <v>0.08602437376976013</v>
      </c>
      <c r="BL67" s="166">
        <v>0.08415836840867996</v>
      </c>
      <c r="BM67" s="166">
        <v>0.12248233705759048</v>
      </c>
      <c r="BN67" s="166">
        <v>0.1720782071352005</v>
      </c>
    </row>
    <row r="68" ht="13.5" customHeight="1">
      <c r="A68" s="152" t="s">
        <v>192</v>
      </c>
      <c r="B68" s="29" t="s">
        <v>193</v>
      </c>
      <c r="C68" s="165" t="s">
        <v>83</v>
      </c>
      <c r="D68" s="166">
        <v>0.9429603219032288</v>
      </c>
      <c r="E68" s="166">
        <v>0.6902205944061279</v>
      </c>
      <c r="F68" s="166">
        <v>0.9389473795890808</v>
      </c>
      <c r="G68" s="166">
        <v>0.7891140580177307</v>
      </c>
      <c r="H68" s="166">
        <v>0.9967098236083984</v>
      </c>
      <c r="I68" s="166">
        <v>1.0</v>
      </c>
      <c r="J68" s="166">
        <v>1.0</v>
      </c>
      <c r="K68" s="166">
        <v>0.8530149459838867</v>
      </c>
      <c r="L68" s="166">
        <v>1.0</v>
      </c>
      <c r="M68" s="166">
        <v>0.9481407403945923</v>
      </c>
      <c r="N68" s="166">
        <v>1.0</v>
      </c>
      <c r="O68" s="166">
        <v>0.9256548881530762</v>
      </c>
      <c r="P68" s="166">
        <v>1.0</v>
      </c>
      <c r="Q68" s="166">
        <v>1.0</v>
      </c>
      <c r="R68" s="166">
        <v>0.9899945855140686</v>
      </c>
      <c r="S68" s="166">
        <v>0.8720818161964417</v>
      </c>
      <c r="T68" s="166">
        <v>0.9987948536872864</v>
      </c>
      <c r="U68" s="166">
        <v>0.9508059024810791</v>
      </c>
      <c r="V68" s="166">
        <v>1.0</v>
      </c>
      <c r="W68" s="166">
        <v>1.0</v>
      </c>
      <c r="X68" s="166">
        <v>1.0</v>
      </c>
      <c r="Y68" s="166">
        <v>1.0</v>
      </c>
      <c r="Z68" s="166">
        <v>0.8293999433517456</v>
      </c>
      <c r="AA68" s="166">
        <v>1.0</v>
      </c>
      <c r="AB68" s="166">
        <v>0.9921175241470337</v>
      </c>
      <c r="AC68" s="166">
        <v>0.9239028096199036</v>
      </c>
      <c r="AD68" s="166">
        <v>0.9682542085647583</v>
      </c>
      <c r="AE68" s="166">
        <v>0.8886476755142212</v>
      </c>
      <c r="AF68" s="166">
        <v>0.8899294137954712</v>
      </c>
      <c r="AG68" s="166">
        <v>0.9937079548835754</v>
      </c>
      <c r="AH68" s="166">
        <v>0.9242861866950989</v>
      </c>
      <c r="AI68" s="166">
        <v>0.9416351914405823</v>
      </c>
      <c r="AJ68" s="166">
        <v>0.9621391296386719</v>
      </c>
      <c r="AK68" s="166">
        <v>1.0</v>
      </c>
      <c r="AL68" s="166">
        <v>0.9424098134040833</v>
      </c>
      <c r="AM68" s="166">
        <v>0.9897964000701904</v>
      </c>
      <c r="AN68" s="166">
        <v>0.7766121029853821</v>
      </c>
      <c r="AO68" s="166">
        <v>0.9863107204437256</v>
      </c>
      <c r="AP68" s="166">
        <v>0.9921708703041077</v>
      </c>
      <c r="AQ68" s="166">
        <v>0.9682251811027527</v>
      </c>
      <c r="AR68" s="166">
        <v>0.9457851648330688</v>
      </c>
      <c r="AS68" s="166">
        <v>0.9205966591835022</v>
      </c>
      <c r="AT68" s="166">
        <v>0.905377209186554</v>
      </c>
      <c r="AU68" s="166">
        <v>0.8274088501930237</v>
      </c>
      <c r="AV68" s="166">
        <v>0.8455283045768738</v>
      </c>
      <c r="AW68" s="166">
        <v>1.0</v>
      </c>
      <c r="AX68" s="166">
        <v>0.9357389211654663</v>
      </c>
      <c r="AY68" s="166">
        <v>0.9587461948394775</v>
      </c>
      <c r="AZ68" s="166">
        <v>0.993554949760437</v>
      </c>
      <c r="BA68" s="166">
        <v>0.9475226998329163</v>
      </c>
      <c r="BB68" s="166">
        <v>1.0</v>
      </c>
      <c r="BC68" s="166">
        <v>1.0</v>
      </c>
      <c r="BD68" s="166">
        <v>0.9735246896743774</v>
      </c>
      <c r="BE68" s="166">
        <v>0.9293893575668335</v>
      </c>
      <c r="BF68" s="166">
        <v>0.9729865789413452</v>
      </c>
      <c r="BG68" s="166">
        <v>0.969572126865387</v>
      </c>
      <c r="BH68" s="166">
        <v>1.0</v>
      </c>
      <c r="BI68" s="166">
        <v>0.9683811664581299</v>
      </c>
      <c r="BJ68" s="166">
        <v>1.0</v>
      </c>
      <c r="BK68" s="166">
        <v>1.0</v>
      </c>
      <c r="BL68" s="166">
        <v>1.0</v>
      </c>
      <c r="BM68" s="166">
        <v>1.0</v>
      </c>
      <c r="BN68" s="166">
        <v>1.0</v>
      </c>
    </row>
    <row r="69" ht="13.5" customHeight="1">
      <c r="A69" s="152" t="s">
        <v>194</v>
      </c>
      <c r="B69" s="29" t="s">
        <v>195</v>
      </c>
      <c r="C69" s="165" t="s">
        <v>83</v>
      </c>
      <c r="D69" s="166">
        <v>0.024450700730085373</v>
      </c>
      <c r="E69" s="166">
        <v>0.08958593010902405</v>
      </c>
      <c r="F69" s="166">
        <v>0.050809476524591446</v>
      </c>
      <c r="G69" s="166">
        <v>0.023327646777033806</v>
      </c>
      <c r="H69" s="166">
        <v>0.052689194679260254</v>
      </c>
      <c r="I69" s="166">
        <v>0.026487354189157486</v>
      </c>
      <c r="J69" s="166">
        <v>0.02188418246805668</v>
      </c>
      <c r="K69" s="166">
        <v>0.041204553097486496</v>
      </c>
      <c r="L69" s="166">
        <v>0.014165831729769707</v>
      </c>
      <c r="M69" s="166">
        <v>0.016941126435995102</v>
      </c>
      <c r="N69" s="166">
        <v>0.06227870285511017</v>
      </c>
      <c r="O69" s="166">
        <v>0.046095751225948334</v>
      </c>
      <c r="P69" s="166">
        <v>0.04424155130982399</v>
      </c>
      <c r="Q69" s="166">
        <v>0.015239888802170753</v>
      </c>
      <c r="R69" s="166">
        <v>0.04076596349477768</v>
      </c>
      <c r="S69" s="166">
        <v>0.0299763772636652</v>
      </c>
      <c r="T69" s="166">
        <v>0.07007505744695663</v>
      </c>
      <c r="U69" s="166">
        <v>0.05582588165998459</v>
      </c>
      <c r="V69" s="166">
        <v>0.023715877905488014</v>
      </c>
      <c r="W69" s="166">
        <v>0.017982598394155502</v>
      </c>
      <c r="X69" s="166">
        <v>0.020956942811608315</v>
      </c>
      <c r="Y69" s="166">
        <v>0.050047747790813446</v>
      </c>
      <c r="Z69" s="166">
        <v>0.08773715794086456</v>
      </c>
      <c r="AA69" s="166">
        <v>0.023827720433473587</v>
      </c>
      <c r="AB69" s="166">
        <v>0.043479129672050476</v>
      </c>
      <c r="AC69" s="166">
        <v>0.02699008770287037</v>
      </c>
      <c r="AD69" s="166">
        <v>0.0665818452835083</v>
      </c>
      <c r="AE69" s="166">
        <v>0.10479039698839188</v>
      </c>
      <c r="AF69" s="166">
        <v>0.13719837367534637</v>
      </c>
      <c r="AG69" s="166">
        <v>0.07197565585374832</v>
      </c>
      <c r="AH69" s="166">
        <v>0.06583456695079803</v>
      </c>
      <c r="AI69" s="166">
        <v>0.01997348852455616</v>
      </c>
      <c r="AJ69" s="166">
        <v>0.05898530036211014</v>
      </c>
      <c r="AK69" s="166">
        <v>0.1291792094707489</v>
      </c>
      <c r="AL69" s="166">
        <v>0.03901154175400734</v>
      </c>
      <c r="AM69" s="166">
        <v>0.019362058490514755</v>
      </c>
      <c r="AN69" s="166">
        <v>0.026717735454440117</v>
      </c>
      <c r="AO69" s="166">
        <v>0.07513072341680527</v>
      </c>
      <c r="AP69" s="166">
        <v>0.11343421787023544</v>
      </c>
      <c r="AQ69" s="166">
        <v>0.033021390438079834</v>
      </c>
      <c r="AR69" s="166">
        <v>0.04224029928445816</v>
      </c>
      <c r="AS69" s="166">
        <v>0.03902214765548706</v>
      </c>
      <c r="AT69" s="166">
        <v>0.09307461977005005</v>
      </c>
      <c r="AU69" s="166">
        <v>0.07583899050951004</v>
      </c>
      <c r="AV69" s="166">
        <v>0.031017063185572624</v>
      </c>
      <c r="AW69" s="166">
        <v>0.09609117358922958</v>
      </c>
      <c r="AX69" s="166">
        <v>0.032154232263565063</v>
      </c>
      <c r="AY69" s="166">
        <v>0.06743425875902176</v>
      </c>
      <c r="AZ69" s="166">
        <v>0.050707392394542694</v>
      </c>
      <c r="BA69" s="166">
        <v>0.04832253232598305</v>
      </c>
      <c r="BB69" s="166">
        <v>0.08909467607736588</v>
      </c>
      <c r="BC69" s="166">
        <v>0.09157434105873108</v>
      </c>
      <c r="BD69" s="166">
        <v>0.09246127307415009</v>
      </c>
      <c r="BE69" s="166">
        <v>0.09099753201007843</v>
      </c>
      <c r="BF69" s="166">
        <v>0.03937966749072075</v>
      </c>
      <c r="BG69" s="166">
        <v>0.07941126078367233</v>
      </c>
      <c r="BH69" s="166">
        <v>0.05940484628081322</v>
      </c>
      <c r="BI69" s="166">
        <v>0.04862480238080025</v>
      </c>
      <c r="BJ69" s="166">
        <v>0.0312065239995718</v>
      </c>
      <c r="BK69" s="166">
        <v>0.03324166312813759</v>
      </c>
      <c r="BL69" s="166">
        <v>0.0706566795706749</v>
      </c>
      <c r="BM69" s="166">
        <v>0.04199901223182678</v>
      </c>
      <c r="BN69" s="166">
        <v>0.051867857575416565</v>
      </c>
    </row>
    <row r="70" ht="13.5" customHeight="1">
      <c r="A70" s="152" t="s">
        <v>196</v>
      </c>
      <c r="B70" s="29" t="s">
        <v>197</v>
      </c>
      <c r="C70" s="165" t="s">
        <v>83</v>
      </c>
      <c r="D70" s="166">
        <v>0.8984334468841553</v>
      </c>
      <c r="E70" s="166">
        <v>0.5475143194198608</v>
      </c>
      <c r="F70" s="166">
        <v>0.804159939289093</v>
      </c>
      <c r="G70" s="166">
        <v>1.0</v>
      </c>
      <c r="H70" s="166">
        <v>1.0</v>
      </c>
      <c r="I70" s="166">
        <v>0.5053346157073975</v>
      </c>
      <c r="J70" s="166">
        <v>0.9587076902389526</v>
      </c>
      <c r="K70" s="166">
        <v>0.8280360102653503</v>
      </c>
      <c r="L70" s="166">
        <v>1.0</v>
      </c>
      <c r="M70" s="166">
        <v>0.6384992003440857</v>
      </c>
      <c r="N70" s="166">
        <v>0.7368387579917908</v>
      </c>
      <c r="O70" s="166">
        <v>0.5004614591598511</v>
      </c>
      <c r="P70" s="166">
        <v>0.3400347828865051</v>
      </c>
      <c r="Q70" s="166">
        <v>1.0</v>
      </c>
      <c r="R70" s="166">
        <v>1.0</v>
      </c>
      <c r="S70" s="166">
        <v>1.0</v>
      </c>
      <c r="T70" s="166">
        <v>0.8157985210418701</v>
      </c>
      <c r="U70" s="166">
        <v>1.0</v>
      </c>
      <c r="V70" s="166">
        <v>1.0</v>
      </c>
      <c r="W70" s="166">
        <v>0.9891396164894104</v>
      </c>
      <c r="X70" s="166">
        <v>0.9872230887413025</v>
      </c>
      <c r="Y70" s="166">
        <v>0.7805412411689758</v>
      </c>
      <c r="Z70" s="166">
        <v>0.9573193192481995</v>
      </c>
      <c r="AA70" s="166">
        <v>1.0</v>
      </c>
      <c r="AB70" s="166">
        <v>0.8685829639434814</v>
      </c>
      <c r="AC70" s="166">
        <v>0.8361404538154602</v>
      </c>
      <c r="AD70" s="166">
        <v>0.856424868106842</v>
      </c>
      <c r="AE70" s="166">
        <v>0.9343058466911316</v>
      </c>
      <c r="AF70" s="166">
        <v>0.896472692489624</v>
      </c>
      <c r="AG70" s="166">
        <v>0.9835254549980164</v>
      </c>
      <c r="AH70" s="166">
        <v>0.8227702379226685</v>
      </c>
      <c r="AI70" s="166">
        <v>1.0</v>
      </c>
      <c r="AJ70" s="166">
        <v>0.9483192563056946</v>
      </c>
      <c r="AK70" s="166">
        <v>0.8736806511878967</v>
      </c>
      <c r="AL70" s="166">
        <v>1.0</v>
      </c>
      <c r="AM70" s="166">
        <v>1.0</v>
      </c>
      <c r="AN70" s="166">
        <v>1.0</v>
      </c>
      <c r="AO70" s="166">
        <v>0.9600120186805725</v>
      </c>
      <c r="AP70" s="166">
        <v>0.9930253028869629</v>
      </c>
      <c r="AQ70" s="166">
        <v>0.9198518395423889</v>
      </c>
      <c r="AR70" s="166">
        <v>1.0</v>
      </c>
      <c r="AS70" s="166">
        <v>1.0</v>
      </c>
      <c r="AT70" s="166">
        <v>0.7870736718177795</v>
      </c>
      <c r="AU70" s="166">
        <v>1.0</v>
      </c>
      <c r="AV70" s="166">
        <v>1.0</v>
      </c>
      <c r="AW70" s="166">
        <v>0.8815594911575317</v>
      </c>
      <c r="AX70" s="166">
        <v>1.0</v>
      </c>
      <c r="AY70" s="166">
        <v>0.9010614156723022</v>
      </c>
      <c r="AZ70" s="166">
        <v>0.9502841830253601</v>
      </c>
      <c r="BA70" s="166">
        <v>0.9804115295410156</v>
      </c>
      <c r="BB70" s="166">
        <v>1.0</v>
      </c>
      <c r="BC70" s="166">
        <v>0.9639019966125488</v>
      </c>
      <c r="BD70" s="166">
        <v>1.0</v>
      </c>
      <c r="BE70" s="166">
        <v>1.0</v>
      </c>
      <c r="BF70" s="166">
        <v>0.8409407734870911</v>
      </c>
      <c r="BG70" s="166">
        <v>1.0</v>
      </c>
      <c r="BH70" s="166">
        <v>1.0</v>
      </c>
      <c r="BI70" s="166">
        <v>0.836544930934906</v>
      </c>
      <c r="BJ70" s="166">
        <v>1.0</v>
      </c>
      <c r="BK70" s="166">
        <v>1.0</v>
      </c>
      <c r="BL70" s="166">
        <v>1.0</v>
      </c>
      <c r="BM70" s="166">
        <v>1.0</v>
      </c>
      <c r="BN70" s="166">
        <v>1.0</v>
      </c>
    </row>
    <row r="71" ht="13.5" customHeight="1">
      <c r="A71" s="162" t="s">
        <v>198</v>
      </c>
      <c r="B71" s="162" t="s">
        <v>199</v>
      </c>
      <c r="C71" s="163" t="s">
        <v>536</v>
      </c>
      <c r="D71" s="164">
        <v>0.8727741837501526</v>
      </c>
      <c r="E71" s="164">
        <v>1.227136492729187</v>
      </c>
      <c r="F71" s="164">
        <v>1.2265325784683228</v>
      </c>
      <c r="G71" s="164">
        <v>0.9646812081336975</v>
      </c>
      <c r="H71" s="164">
        <v>0.8598595261573792</v>
      </c>
      <c r="I71" s="164">
        <v>1.1677595376968384</v>
      </c>
      <c r="J71" s="164">
        <v>0.8344417810440063</v>
      </c>
      <c r="K71" s="164">
        <v>0.9499321579933167</v>
      </c>
      <c r="L71" s="164">
        <v>1.25232994556427</v>
      </c>
      <c r="M71" s="164">
        <v>1.214213252067566</v>
      </c>
      <c r="N71" s="164">
        <v>1.2654948234558105</v>
      </c>
      <c r="O71" s="164">
        <v>1.615925669670105</v>
      </c>
      <c r="P71" s="164">
        <v>0.7420250177383423</v>
      </c>
      <c r="Q71" s="164">
        <v>0.8980109095573425</v>
      </c>
      <c r="R71" s="164">
        <v>1.2803800106048584</v>
      </c>
      <c r="S71" s="164">
        <v>1.034987211227417</v>
      </c>
      <c r="T71" s="164">
        <v>0.9345381259918213</v>
      </c>
      <c r="U71" s="164">
        <v>1.2222493886947632</v>
      </c>
      <c r="V71" s="164">
        <v>0.9039816856384277</v>
      </c>
      <c r="W71" s="164">
        <v>0.5975695848464966</v>
      </c>
      <c r="X71" s="164">
        <v>0.9396243095397949</v>
      </c>
      <c r="Y71" s="164">
        <v>1.311669945716858</v>
      </c>
      <c r="Z71" s="164">
        <v>1.222487449645996</v>
      </c>
      <c r="AA71" s="164">
        <v>0.8257609605789185</v>
      </c>
      <c r="AB71" s="164">
        <v>0.937920331954956</v>
      </c>
      <c r="AC71" s="164">
        <v>0.9289610981941223</v>
      </c>
      <c r="AD71" s="164">
        <v>1.3686712980270386</v>
      </c>
      <c r="AE71" s="164">
        <v>1.5293257236480713</v>
      </c>
      <c r="AF71" s="164">
        <v>1.6484111547470093</v>
      </c>
      <c r="AG71" s="164">
        <v>1.533195972442627</v>
      </c>
      <c r="AH71" s="164">
        <v>1.0657634735107422</v>
      </c>
      <c r="AI71" s="164">
        <v>0.6724917888641357</v>
      </c>
      <c r="AJ71" s="164">
        <v>1.3086848258972168</v>
      </c>
      <c r="AK71" s="164">
        <v>0.9098080992698669</v>
      </c>
      <c r="AL71" s="164">
        <v>0.980208694934845</v>
      </c>
      <c r="AM71" s="164">
        <v>0.9831790924072266</v>
      </c>
      <c r="AN71" s="164">
        <v>0.6577741503715515</v>
      </c>
      <c r="AO71" s="164">
        <v>0.8088775277137756</v>
      </c>
      <c r="AP71" s="164">
        <v>0.8536978363990784</v>
      </c>
      <c r="AQ71" s="164">
        <v>0.960534930229187</v>
      </c>
      <c r="AR71" s="164">
        <v>0.9793866276741028</v>
      </c>
      <c r="AS71" s="164">
        <v>1.0412838459014893</v>
      </c>
      <c r="AT71" s="164">
        <v>1.034590721130371</v>
      </c>
      <c r="AU71" s="164">
        <v>0.9583651423454285</v>
      </c>
      <c r="AV71" s="164">
        <v>1.0756982564926147</v>
      </c>
      <c r="AW71" s="164">
        <v>1.0011099576950073</v>
      </c>
      <c r="AX71" s="164">
        <v>0.6726464033126831</v>
      </c>
      <c r="AY71" s="164">
        <v>0.9945032000541687</v>
      </c>
      <c r="AZ71" s="164">
        <v>0.98262619972229</v>
      </c>
      <c r="BA71" s="164">
        <v>0.7761256694793701</v>
      </c>
      <c r="BB71" s="164">
        <v>0.7617679238319397</v>
      </c>
      <c r="BC71" s="164">
        <v>0.8621365427970886</v>
      </c>
      <c r="BD71" s="164">
        <v>1.3083491325378418</v>
      </c>
      <c r="BE71" s="164">
        <v>0.7988176345825195</v>
      </c>
      <c r="BF71" s="164">
        <v>0.8490140438079834</v>
      </c>
      <c r="BG71" s="164">
        <v>1.0136432647705078</v>
      </c>
      <c r="BH71" s="164">
        <v>0.7297829389572144</v>
      </c>
      <c r="BI71" s="164">
        <v>0.9289060831069946</v>
      </c>
      <c r="BJ71" s="164">
        <v>0.7176229953765869</v>
      </c>
      <c r="BK71" s="164">
        <v>0.8831244707107544</v>
      </c>
      <c r="BL71" s="164">
        <v>0.5799363851547241</v>
      </c>
      <c r="BM71" s="164">
        <v>0.9206947684288025</v>
      </c>
      <c r="BN71" s="164">
        <v>0.7747606039047241</v>
      </c>
    </row>
    <row r="72" ht="13.5" customHeight="1">
      <c r="A72" s="152" t="s">
        <v>200</v>
      </c>
      <c r="B72" s="29" t="s">
        <v>201</v>
      </c>
      <c r="C72" s="165" t="s">
        <v>83</v>
      </c>
      <c r="D72" s="166">
        <v>0.19837786257266998</v>
      </c>
      <c r="E72" s="166">
        <v>0.383522629737854</v>
      </c>
      <c r="F72" s="166">
        <v>0.3382324278354645</v>
      </c>
      <c r="G72" s="166">
        <v>0.23183606564998627</v>
      </c>
      <c r="H72" s="166">
        <v>0.19804173707962036</v>
      </c>
      <c r="I72" s="166">
        <v>0.3004220128059387</v>
      </c>
      <c r="J72" s="166">
        <v>0.18338491022586823</v>
      </c>
      <c r="K72" s="166">
        <v>0.2378663718700409</v>
      </c>
      <c r="L72" s="166">
        <v>0.31665146350860596</v>
      </c>
      <c r="M72" s="166">
        <v>0.29784998297691345</v>
      </c>
      <c r="N72" s="166">
        <v>0.31750252842903137</v>
      </c>
      <c r="O72" s="166">
        <v>0.45380041003227234</v>
      </c>
      <c r="P72" s="166">
        <v>0.15045619010925293</v>
      </c>
      <c r="Q72" s="166">
        <v>0.20044101774692535</v>
      </c>
      <c r="R72" s="166">
        <v>0.3489706516265869</v>
      </c>
      <c r="S72" s="166">
        <v>0.2380472719669342</v>
      </c>
      <c r="T72" s="166">
        <v>0.21303696930408478</v>
      </c>
      <c r="U72" s="166">
        <v>0.31804001331329346</v>
      </c>
      <c r="V72" s="166">
        <v>0.20692840218544006</v>
      </c>
      <c r="W72" s="166">
        <v>0.09198664873838425</v>
      </c>
      <c r="X72" s="166">
        <v>0.2124110907316208</v>
      </c>
      <c r="Y72" s="166">
        <v>0.3515411615371704</v>
      </c>
      <c r="Z72" s="166">
        <v>0.32580989599227905</v>
      </c>
      <c r="AA72" s="166">
        <v>0.169681578874588</v>
      </c>
      <c r="AB72" s="166">
        <v>0.21574926376342773</v>
      </c>
      <c r="AC72" s="166">
        <v>0.22741033136844635</v>
      </c>
      <c r="AD72" s="166">
        <v>0.37354421615600586</v>
      </c>
      <c r="AE72" s="166">
        <v>0.4326772391796112</v>
      </c>
      <c r="AF72" s="166">
        <v>0.4941663444042206</v>
      </c>
      <c r="AG72" s="166">
        <v>0.4341934323310852</v>
      </c>
      <c r="AH72" s="166">
        <v>0.2650521397590637</v>
      </c>
      <c r="AI72" s="166">
        <v>0.12144574522972107</v>
      </c>
      <c r="AJ72" s="166">
        <v>0.3565573990345001</v>
      </c>
      <c r="AK72" s="166">
        <v>0.22353027760982513</v>
      </c>
      <c r="AL72" s="166">
        <v>0.22745949029922485</v>
      </c>
      <c r="AM72" s="166">
        <v>0.24650242924690247</v>
      </c>
      <c r="AN72" s="166">
        <v>0.13352854549884796</v>
      </c>
      <c r="AO72" s="166">
        <v>0.17592081427574158</v>
      </c>
      <c r="AP72" s="166">
        <v>0.17922905087471008</v>
      </c>
      <c r="AQ72" s="166">
        <v>0.2484007030725479</v>
      </c>
      <c r="AR72" s="166">
        <v>0.23110923171043396</v>
      </c>
      <c r="AS72" s="166">
        <v>0.2574213147163391</v>
      </c>
      <c r="AT72" s="166">
        <v>0.26729199290275574</v>
      </c>
      <c r="AU72" s="166">
        <v>0.2638861835002899</v>
      </c>
      <c r="AV72" s="166">
        <v>0.26907315850257874</v>
      </c>
      <c r="AW72" s="166">
        <v>0.2304311990737915</v>
      </c>
      <c r="AX72" s="166">
        <v>0.12239240854978561</v>
      </c>
      <c r="AY72" s="166">
        <v>0.23723800480365753</v>
      </c>
      <c r="AZ72" s="166">
        <v>0.23485548794269562</v>
      </c>
      <c r="BA72" s="166">
        <v>0.1687224954366684</v>
      </c>
      <c r="BB72" s="166">
        <v>0.14537639915943146</v>
      </c>
      <c r="BC72" s="166">
        <v>0.19863376021385193</v>
      </c>
      <c r="BD72" s="166">
        <v>0.34502166509628296</v>
      </c>
      <c r="BE72" s="166">
        <v>0.1625152975320816</v>
      </c>
      <c r="BF72" s="166">
        <v>0.18888798356056213</v>
      </c>
      <c r="BG72" s="166">
        <v>0.23018290102481842</v>
      </c>
      <c r="BH72" s="166">
        <v>0.14258714020252228</v>
      </c>
      <c r="BI72" s="166">
        <v>0.2229064553976059</v>
      </c>
      <c r="BJ72" s="166">
        <v>0.14366109669208527</v>
      </c>
      <c r="BK72" s="166">
        <v>0.19722189009189606</v>
      </c>
      <c r="BL72" s="166">
        <v>0.09271227568387985</v>
      </c>
      <c r="BM72" s="166">
        <v>0.2146657109260559</v>
      </c>
      <c r="BN72" s="166">
        <v>0.15799498558044434</v>
      </c>
    </row>
    <row r="73" ht="13.5" customHeight="1">
      <c r="A73" s="152" t="s">
        <v>202</v>
      </c>
      <c r="B73" s="29" t="s">
        <v>203</v>
      </c>
      <c r="C73" s="165" t="s">
        <v>83</v>
      </c>
      <c r="D73" s="166">
        <v>0.16712665557861328</v>
      </c>
      <c r="E73" s="166">
        <v>0.22060967981815338</v>
      </c>
      <c r="F73" s="166">
        <v>0.2654931843280792</v>
      </c>
      <c r="G73" s="166">
        <v>0.19555868208408356</v>
      </c>
      <c r="H73" s="166">
        <v>0.1587660014629364</v>
      </c>
      <c r="I73" s="166">
        <v>0.2637258470058441</v>
      </c>
      <c r="J73" s="166">
        <v>0.15630650520324707</v>
      </c>
      <c r="K73" s="166">
        <v>0.17959637939929962</v>
      </c>
      <c r="L73" s="166">
        <v>0.30444616079330444</v>
      </c>
      <c r="M73" s="166">
        <v>0.2975797951221466</v>
      </c>
      <c r="N73" s="166">
        <v>0.3124603033065796</v>
      </c>
      <c r="O73" s="166">
        <v>0.4121427834033966</v>
      </c>
      <c r="P73" s="166">
        <v>0.12700171768665314</v>
      </c>
      <c r="Q73" s="166">
        <v>0.18205790221691132</v>
      </c>
      <c r="R73" s="166">
        <v>0.2910158634185791</v>
      </c>
      <c r="S73" s="166">
        <v>0.23669162392616272</v>
      </c>
      <c r="T73" s="166">
        <v>0.19405941665172577</v>
      </c>
      <c r="U73" s="166">
        <v>0.2828013002872467</v>
      </c>
      <c r="V73" s="166">
        <v>0.17959123849868774</v>
      </c>
      <c r="W73" s="166">
        <v>0.08819486945867538</v>
      </c>
      <c r="X73" s="166">
        <v>0.19811034202575684</v>
      </c>
      <c r="Y73" s="166">
        <v>0.309516042470932</v>
      </c>
      <c r="Z73" s="166">
        <v>0.2751917243003845</v>
      </c>
      <c r="AA73" s="166">
        <v>0.16416417062282562</v>
      </c>
      <c r="AB73" s="166">
        <v>0.19362469017505646</v>
      </c>
      <c r="AC73" s="166">
        <v>0.175930455327034</v>
      </c>
      <c r="AD73" s="166">
        <v>0.32589778304100037</v>
      </c>
      <c r="AE73" s="166">
        <v>0.37494954466819763</v>
      </c>
      <c r="AF73" s="166">
        <v>0.39365264773368835</v>
      </c>
      <c r="AG73" s="166">
        <v>0.3760395646095276</v>
      </c>
      <c r="AH73" s="166">
        <v>0.23041149973869324</v>
      </c>
      <c r="AI73" s="166">
        <v>0.10918843746185303</v>
      </c>
      <c r="AJ73" s="166">
        <v>0.30248957872390747</v>
      </c>
      <c r="AK73" s="166">
        <v>0.16691289842128754</v>
      </c>
      <c r="AL73" s="166">
        <v>0.21039149165153503</v>
      </c>
      <c r="AM73" s="166">
        <v>0.19334881007671356</v>
      </c>
      <c r="AN73" s="166">
        <v>0.0871947705745697</v>
      </c>
      <c r="AO73" s="166">
        <v>0.14655563235282898</v>
      </c>
      <c r="AP73" s="166">
        <v>0.17342941462993622</v>
      </c>
      <c r="AQ73" s="166">
        <v>0.1762019246816635</v>
      </c>
      <c r="AR73" s="166">
        <v>0.2061881572008133</v>
      </c>
      <c r="AS73" s="166">
        <v>0.22155767679214478</v>
      </c>
      <c r="AT73" s="166">
        <v>0.20717988908290863</v>
      </c>
      <c r="AU73" s="166">
        <v>0.15925532579421997</v>
      </c>
      <c r="AV73" s="166">
        <v>0.23308055102825165</v>
      </c>
      <c r="AW73" s="166">
        <v>0.22149473428726196</v>
      </c>
      <c r="AX73" s="166">
        <v>0.1083458811044693</v>
      </c>
      <c r="AY73" s="166">
        <v>0.21023891866207123</v>
      </c>
      <c r="AZ73" s="166">
        <v>0.20462344586849213</v>
      </c>
      <c r="BA73" s="166">
        <v>0.1316988319158554</v>
      </c>
      <c r="BB73" s="166">
        <v>0.14537639915943146</v>
      </c>
      <c r="BC73" s="166">
        <v>0.15970733761787415</v>
      </c>
      <c r="BD73" s="166">
        <v>0.31379929184913635</v>
      </c>
      <c r="BE73" s="166">
        <v>0.15318681299686432</v>
      </c>
      <c r="BF73" s="166">
        <v>0.1606164276599884</v>
      </c>
      <c r="BG73" s="166">
        <v>0.23018290102481842</v>
      </c>
      <c r="BH73" s="166">
        <v>0.12662693858146667</v>
      </c>
      <c r="BI73" s="166">
        <v>0.18039730191230774</v>
      </c>
      <c r="BJ73" s="166">
        <v>0.11736447364091873</v>
      </c>
      <c r="BK73" s="166">
        <v>0.1752524971961975</v>
      </c>
      <c r="BL73" s="166">
        <v>0.07559504359960556</v>
      </c>
      <c r="BM73" s="166">
        <v>0.18310853838920593</v>
      </c>
      <c r="BN73" s="166">
        <v>0.1415071040391922</v>
      </c>
    </row>
    <row r="74" ht="13.5" customHeight="1">
      <c r="A74" s="162" t="s">
        <v>204</v>
      </c>
      <c r="B74" s="162" t="s">
        <v>205</v>
      </c>
      <c r="C74" s="163" t="s">
        <v>536</v>
      </c>
      <c r="D74" s="164">
        <v>2.0060887336730957</v>
      </c>
      <c r="E74" s="164">
        <v>1.9375090599060059</v>
      </c>
      <c r="F74" s="164">
        <v>1.9907441139221191</v>
      </c>
      <c r="G74" s="164">
        <v>1.9703450202941895</v>
      </c>
      <c r="H74" s="164">
        <v>2.00711727142334</v>
      </c>
      <c r="I74" s="164">
        <v>2.0342655181884766</v>
      </c>
      <c r="J74" s="164">
        <v>1.876574993133545</v>
      </c>
      <c r="K74" s="164">
        <v>1.7025808095932007</v>
      </c>
      <c r="L74" s="164">
        <v>1.7333537340164185</v>
      </c>
      <c r="M74" s="164">
        <v>1.8424121141433716</v>
      </c>
      <c r="N74" s="164">
        <v>2.0149502754211426</v>
      </c>
      <c r="O74" s="164">
        <v>1.9998620748519897</v>
      </c>
      <c r="P74" s="164">
        <v>2.024104595184326</v>
      </c>
      <c r="Q74" s="164">
        <v>1.9622372388839722</v>
      </c>
      <c r="R74" s="164">
        <v>1.9433749914169312</v>
      </c>
      <c r="S74" s="164">
        <v>1.8889789581298828</v>
      </c>
      <c r="T74" s="164">
        <v>1.924594521522522</v>
      </c>
      <c r="U74" s="164">
        <v>2.003514528274536</v>
      </c>
      <c r="V74" s="164">
        <v>1.9659461975097656</v>
      </c>
      <c r="W74" s="164">
        <v>2.026796579360962</v>
      </c>
      <c r="X74" s="164">
        <v>1.935871958732605</v>
      </c>
      <c r="Y74" s="164">
        <v>1.9539334774017334</v>
      </c>
      <c r="Z74" s="164">
        <v>1.8080624341964722</v>
      </c>
      <c r="AA74" s="164">
        <v>1.932265281677246</v>
      </c>
      <c r="AB74" s="164">
        <v>1.84721839427948</v>
      </c>
      <c r="AC74" s="164">
        <v>1.9596519470214844</v>
      </c>
      <c r="AD74" s="164">
        <v>1.9127976894378662</v>
      </c>
      <c r="AE74" s="164">
        <v>1.839695930480957</v>
      </c>
      <c r="AF74" s="164">
        <v>2.070793390274048</v>
      </c>
      <c r="AG74" s="164">
        <v>1.9910341501235962</v>
      </c>
      <c r="AH74" s="164">
        <v>2.0424554347991943</v>
      </c>
      <c r="AI74" s="164">
        <v>1.9322024583816528</v>
      </c>
      <c r="AJ74" s="164">
        <v>1.8379156589508057</v>
      </c>
      <c r="AK74" s="164">
        <v>1.7798951864242554</v>
      </c>
      <c r="AL74" s="164">
        <v>1.8415024280548096</v>
      </c>
      <c r="AM74" s="164">
        <v>1.8485411405563354</v>
      </c>
      <c r="AN74" s="164">
        <v>1.7629032135009766</v>
      </c>
      <c r="AO74" s="164">
        <v>1.8148293495178223</v>
      </c>
      <c r="AP74" s="164">
        <v>1.8672325611114502</v>
      </c>
      <c r="AQ74" s="164">
        <v>1.809377670288086</v>
      </c>
      <c r="AR74" s="164">
        <v>2.000760078430176</v>
      </c>
      <c r="AS74" s="164">
        <v>1.9998509883880615</v>
      </c>
      <c r="AT74" s="164">
        <v>1.9631376266479492</v>
      </c>
      <c r="AU74" s="164">
        <v>2.0070056915283203</v>
      </c>
      <c r="AV74" s="164">
        <v>1.9700182676315308</v>
      </c>
      <c r="AW74" s="164">
        <v>1.8184560537338257</v>
      </c>
      <c r="AX74" s="164">
        <v>1.8314645290374756</v>
      </c>
      <c r="AY74" s="164">
        <v>2.0563278198242188</v>
      </c>
      <c r="AZ74" s="164">
        <v>2.0600101947784424</v>
      </c>
      <c r="BA74" s="164">
        <v>1.9888052940368652</v>
      </c>
      <c r="BB74" s="164">
        <v>1.796369194984436</v>
      </c>
      <c r="BC74" s="164">
        <v>1.8564815521240234</v>
      </c>
      <c r="BD74" s="164">
        <v>1.9632208347320557</v>
      </c>
      <c r="BE74" s="164">
        <v>1.9347807168960571</v>
      </c>
      <c r="BF74" s="164">
        <v>1.8660311698913574</v>
      </c>
      <c r="BG74" s="164">
        <v>1.9619044065475464</v>
      </c>
      <c r="BH74" s="164">
        <v>1.9911525249481201</v>
      </c>
      <c r="BI74" s="164">
        <v>1.898193597793579</v>
      </c>
      <c r="BJ74" s="164">
        <v>1.8905500173568726</v>
      </c>
      <c r="BK74" s="164">
        <v>1.9622180461883545</v>
      </c>
      <c r="BL74" s="164">
        <v>1.8140509128570557</v>
      </c>
      <c r="BM74" s="164">
        <v>1.95455801486969</v>
      </c>
      <c r="BN74" s="164">
        <v>2.065162420272827</v>
      </c>
    </row>
    <row r="75" ht="13.5" customHeight="1">
      <c r="A75" s="152" t="s">
        <v>206</v>
      </c>
      <c r="B75" s="29" t="s">
        <v>207</v>
      </c>
      <c r="C75" s="165" t="s">
        <v>83</v>
      </c>
      <c r="D75" s="166">
        <v>0.8952982425689697</v>
      </c>
      <c r="E75" s="166">
        <v>0.8725529909133911</v>
      </c>
      <c r="F75" s="166">
        <v>0.9406737685203552</v>
      </c>
      <c r="G75" s="166">
        <v>0.8922081589698792</v>
      </c>
      <c r="H75" s="166">
        <v>0.9591344594955444</v>
      </c>
      <c r="I75" s="166">
        <v>0.9389076828956604</v>
      </c>
      <c r="J75" s="166">
        <v>0.8488128781318665</v>
      </c>
      <c r="K75" s="166">
        <v>0.7714890241622925</v>
      </c>
      <c r="L75" s="166">
        <v>0.7738572955131531</v>
      </c>
      <c r="M75" s="166">
        <v>0.8767197728157043</v>
      </c>
      <c r="N75" s="166">
        <v>0.9110869765281677</v>
      </c>
      <c r="O75" s="166">
        <v>0.9089886546134949</v>
      </c>
      <c r="P75" s="166">
        <v>0.8864012956619263</v>
      </c>
      <c r="Q75" s="166">
        <v>0.9036049246788025</v>
      </c>
      <c r="R75" s="166">
        <v>0.9171765446662903</v>
      </c>
      <c r="S75" s="166">
        <v>0.9152687788009644</v>
      </c>
      <c r="T75" s="166">
        <v>0.942680299282074</v>
      </c>
      <c r="U75" s="166">
        <v>0.9527834057807922</v>
      </c>
      <c r="V75" s="166">
        <v>0.9414300322532654</v>
      </c>
      <c r="W75" s="166">
        <v>0.8618283867835999</v>
      </c>
      <c r="X75" s="166">
        <v>0.8405026793479919</v>
      </c>
      <c r="Y75" s="166">
        <v>0.9099316596984863</v>
      </c>
      <c r="Z75" s="166">
        <v>0.9259615540504456</v>
      </c>
      <c r="AA75" s="166">
        <v>0.9349569082260132</v>
      </c>
      <c r="AB75" s="166">
        <v>0.8752334713935852</v>
      </c>
      <c r="AC75" s="166">
        <v>0.8839890360832214</v>
      </c>
      <c r="AD75" s="166">
        <v>0.8984391689300537</v>
      </c>
      <c r="AE75" s="166">
        <v>0.9300892949104309</v>
      </c>
      <c r="AF75" s="166">
        <v>0.9407397508621216</v>
      </c>
      <c r="AG75" s="166">
        <v>0.9606731534004211</v>
      </c>
      <c r="AH75" s="166">
        <v>0.9379289746284485</v>
      </c>
      <c r="AI75" s="166">
        <v>0.8307924270629883</v>
      </c>
      <c r="AJ75" s="166">
        <v>0.9002504348754883</v>
      </c>
      <c r="AK75" s="166">
        <v>0.8048630952835083</v>
      </c>
      <c r="AL75" s="166">
        <v>0.8720490336418152</v>
      </c>
      <c r="AM75" s="166">
        <v>0.7737097144126892</v>
      </c>
      <c r="AN75" s="166">
        <v>0.7942407727241516</v>
      </c>
      <c r="AO75" s="166">
        <v>0.8351938128471375</v>
      </c>
      <c r="AP75" s="166">
        <v>0.7783218622207642</v>
      </c>
      <c r="AQ75" s="166">
        <v>0.8835957050323486</v>
      </c>
      <c r="AR75" s="166">
        <v>0.8602069020271301</v>
      </c>
      <c r="AS75" s="166">
        <v>0.8553321361541748</v>
      </c>
      <c r="AT75" s="166">
        <v>0.8578033447265625</v>
      </c>
      <c r="AU75" s="166">
        <v>0.863857626914978</v>
      </c>
      <c r="AV75" s="166">
        <v>0.8846567869186401</v>
      </c>
      <c r="AW75" s="166">
        <v>0.8645995855331421</v>
      </c>
      <c r="AX75" s="166">
        <v>0.8364270925521851</v>
      </c>
      <c r="AY75" s="166">
        <v>0.8999346494674683</v>
      </c>
      <c r="AZ75" s="166">
        <v>0.9071308374404907</v>
      </c>
      <c r="BA75" s="166">
        <v>0.8314347267150879</v>
      </c>
      <c r="BB75" s="166">
        <v>0.9169672727584839</v>
      </c>
      <c r="BC75" s="166">
        <v>0.9255915284156799</v>
      </c>
      <c r="BD75" s="166">
        <v>0.9403658509254456</v>
      </c>
      <c r="BE75" s="166">
        <v>0.8813544511795044</v>
      </c>
      <c r="BF75" s="166">
        <v>0.9132350087165833</v>
      </c>
      <c r="BG75" s="166">
        <v>0.9591504335403442</v>
      </c>
      <c r="BH75" s="166">
        <v>0.8826521039009094</v>
      </c>
      <c r="BI75" s="166">
        <v>0.8707595467567444</v>
      </c>
      <c r="BJ75" s="166">
        <v>0.9036102890968323</v>
      </c>
      <c r="BK75" s="166">
        <v>0.9013729691505432</v>
      </c>
      <c r="BL75" s="166">
        <v>0.8440581560134888</v>
      </c>
      <c r="BM75" s="166">
        <v>0.8695316314697266</v>
      </c>
      <c r="BN75" s="166">
        <v>0.8902259469032288</v>
      </c>
    </row>
    <row r="76" ht="13.5" customHeight="1">
      <c r="A76" s="152" t="s">
        <v>208</v>
      </c>
      <c r="B76" s="29" t="s">
        <v>209</v>
      </c>
      <c r="C76" s="165" t="s">
        <v>83</v>
      </c>
      <c r="D76" s="166">
        <v>0.9088316559791565</v>
      </c>
      <c r="E76" s="166">
        <v>0.8623046278953552</v>
      </c>
      <c r="F76" s="166">
        <v>0.8479565978050232</v>
      </c>
      <c r="G76" s="166">
        <v>0.875817060470581</v>
      </c>
      <c r="H76" s="166">
        <v>0.8460343480110168</v>
      </c>
      <c r="I76" s="166">
        <v>0.893683671951294</v>
      </c>
      <c r="J76" s="166">
        <v>0.8244951963424683</v>
      </c>
      <c r="K76" s="166">
        <v>0.726067304611206</v>
      </c>
      <c r="L76" s="166">
        <v>0.7547827959060669</v>
      </c>
      <c r="M76" s="166">
        <v>0.7620802521705627</v>
      </c>
      <c r="N76" s="166">
        <v>0.9019940495491028</v>
      </c>
      <c r="O76" s="166">
        <v>0.8888517022132874</v>
      </c>
      <c r="P76" s="166">
        <v>0.9359265565872192</v>
      </c>
      <c r="Q76" s="166">
        <v>0.8562306761741638</v>
      </c>
      <c r="R76" s="166">
        <v>0.8236062526702881</v>
      </c>
      <c r="S76" s="166">
        <v>0.7705684900283813</v>
      </c>
      <c r="T76" s="166">
        <v>0.7791323661804199</v>
      </c>
      <c r="U76" s="166">
        <v>0.8487463593482971</v>
      </c>
      <c r="V76" s="166">
        <v>0.8221519589424133</v>
      </c>
      <c r="W76" s="166">
        <v>0.9632185697555542</v>
      </c>
      <c r="X76" s="166">
        <v>0.8927013278007507</v>
      </c>
      <c r="Y76" s="166">
        <v>0.8415161967277527</v>
      </c>
      <c r="Z76" s="166">
        <v>0.6781418919563293</v>
      </c>
      <c r="AA76" s="166">
        <v>0.7946039438247681</v>
      </c>
      <c r="AB76" s="166">
        <v>0.768421471118927</v>
      </c>
      <c r="AC76" s="166">
        <v>0.8732351660728455</v>
      </c>
      <c r="AD76" s="166">
        <v>0.8114573955535889</v>
      </c>
      <c r="AE76" s="166">
        <v>0.7059671878814697</v>
      </c>
      <c r="AF76" s="166">
        <v>0.9287484288215637</v>
      </c>
      <c r="AG76" s="166">
        <v>0.8282501697540283</v>
      </c>
      <c r="AH76" s="166">
        <v>0.9029350280761719</v>
      </c>
      <c r="AI76" s="166">
        <v>0.898705005645752</v>
      </c>
      <c r="AJ76" s="166">
        <v>0.734007716178894</v>
      </c>
      <c r="AK76" s="166">
        <v>0.7707885503768921</v>
      </c>
      <c r="AL76" s="166">
        <v>0.7658321857452393</v>
      </c>
      <c r="AM76" s="166">
        <v>0.8712812066078186</v>
      </c>
      <c r="AN76" s="166">
        <v>0.7642472982406616</v>
      </c>
      <c r="AO76" s="166">
        <v>0.7757448554039001</v>
      </c>
      <c r="AP76" s="166">
        <v>0.8855493664741516</v>
      </c>
      <c r="AQ76" s="166">
        <v>0.721836268901825</v>
      </c>
      <c r="AR76" s="166">
        <v>0.938540518283844</v>
      </c>
      <c r="AS76" s="166">
        <v>0.9424971342086792</v>
      </c>
      <c r="AT76" s="166">
        <v>0.9029416441917419</v>
      </c>
      <c r="AU76" s="166">
        <v>0.941198468208313</v>
      </c>
      <c r="AV76" s="166">
        <v>0.883038341999054</v>
      </c>
      <c r="AW76" s="166">
        <v>0.750002384185791</v>
      </c>
      <c r="AX76" s="166">
        <v>0.7913148999214172</v>
      </c>
      <c r="AY76" s="166">
        <v>0.954941987991333</v>
      </c>
      <c r="AZ76" s="166">
        <v>0.951465368270874</v>
      </c>
      <c r="BA76" s="166">
        <v>0.9552372694015503</v>
      </c>
      <c r="BB76" s="166">
        <v>0.6753247976303101</v>
      </c>
      <c r="BC76" s="166">
        <v>0.7274200320243835</v>
      </c>
      <c r="BD76" s="166">
        <v>0.8204631805419922</v>
      </c>
      <c r="BE76" s="166">
        <v>0.8507472276687622</v>
      </c>
      <c r="BF76" s="166">
        <v>0.7494226694107056</v>
      </c>
      <c r="BG76" s="166">
        <v>0.8003489375114441</v>
      </c>
      <c r="BH76" s="166">
        <v>0.9063907265663147</v>
      </c>
      <c r="BI76" s="166">
        <v>0.824385404586792</v>
      </c>
      <c r="BJ76" s="166">
        <v>0.7838139533996582</v>
      </c>
      <c r="BK76" s="166">
        <v>0.8584432005882263</v>
      </c>
      <c r="BL76" s="166">
        <v>0.7660942673683167</v>
      </c>
      <c r="BM76" s="166">
        <v>0.8825471997261047</v>
      </c>
      <c r="BN76" s="166">
        <v>0.9735743403434753</v>
      </c>
    </row>
    <row r="77" ht="13.5" customHeight="1">
      <c r="A77" s="152" t="s">
        <v>210</v>
      </c>
      <c r="B77" s="29" t="s">
        <v>211</v>
      </c>
      <c r="C77" s="165" t="s">
        <v>83</v>
      </c>
      <c r="D77" s="166">
        <v>0.03558717668056488</v>
      </c>
      <c r="E77" s="166">
        <v>9.502975735813379E-4</v>
      </c>
      <c r="F77" s="166">
        <v>0.061512164771556854</v>
      </c>
      <c r="G77" s="166">
        <v>0.03566664829850197</v>
      </c>
      <c r="H77" s="166">
        <v>0.0625726729631424</v>
      </c>
      <c r="I77" s="166">
        <v>0.01580936834216118</v>
      </c>
      <c r="J77" s="166">
        <v>0.025465527549386024</v>
      </c>
      <c r="K77" s="166">
        <v>0.044008444994688034</v>
      </c>
      <c r="L77" s="166">
        <v>0.04627631977200508</v>
      </c>
      <c r="M77" s="166">
        <v>0.016212400048971176</v>
      </c>
      <c r="N77" s="166">
        <v>0.015624293126165867</v>
      </c>
      <c r="O77" s="166">
        <v>0.020304886624217033</v>
      </c>
      <c r="P77" s="166">
        <v>0.029535898938775063</v>
      </c>
      <c r="Q77" s="166">
        <v>0.05588734149932861</v>
      </c>
      <c r="R77" s="166">
        <v>0.062565378844738</v>
      </c>
      <c r="S77" s="166">
        <v>0.0702904686331749</v>
      </c>
      <c r="T77" s="166">
        <v>0.09203264117240906</v>
      </c>
      <c r="U77" s="166">
        <v>0.02298433892428875</v>
      </c>
      <c r="V77" s="166">
        <v>0.05793275684118271</v>
      </c>
      <c r="W77" s="166">
        <v>0.0172592643648386</v>
      </c>
      <c r="X77" s="166">
        <v>0.040546394884586334</v>
      </c>
      <c r="Y77" s="166">
        <v>0.03879517316818237</v>
      </c>
      <c r="Z77" s="166">
        <v>0.10188043117523193</v>
      </c>
      <c r="AA77" s="166">
        <v>0.044202420860528946</v>
      </c>
      <c r="AB77" s="166">
        <v>0.06322674453258514</v>
      </c>
      <c r="AC77" s="166">
        <v>0.025898976251482964</v>
      </c>
      <c r="AD77" s="166">
        <v>0.08540627360343933</v>
      </c>
      <c r="AE77" s="166">
        <v>0.08117054402828217</v>
      </c>
      <c r="AF77" s="166">
        <v>0.04306250810623169</v>
      </c>
      <c r="AG77" s="166">
        <v>0.03064441680908203</v>
      </c>
      <c r="AH77" s="166">
        <v>0.03554194048047066</v>
      </c>
      <c r="AI77" s="166">
        <v>0.012418408878147602</v>
      </c>
      <c r="AJ77" s="166">
        <v>0.11107561737298965</v>
      </c>
      <c r="AK77" s="166">
        <v>0.06569039821624756</v>
      </c>
      <c r="AL77" s="166">
        <v>0.06583411991596222</v>
      </c>
      <c r="AM77" s="166">
        <v>0.05810462683439255</v>
      </c>
      <c r="AN77" s="166">
        <v>0.033188674598932266</v>
      </c>
      <c r="AO77" s="166">
        <v>0.023665014654397964</v>
      </c>
      <c r="AP77" s="166">
        <v>0.012280592694878578</v>
      </c>
      <c r="AQ77" s="166">
        <v>0.1739869862794876</v>
      </c>
      <c r="AR77" s="166">
        <v>0.02965444326400757</v>
      </c>
      <c r="AS77" s="166">
        <v>0.0</v>
      </c>
      <c r="AT77" s="166">
        <v>0.026537399739027023</v>
      </c>
      <c r="AU77" s="166">
        <v>0.004688807297497988</v>
      </c>
      <c r="AV77" s="166">
        <v>0.030023684725165367</v>
      </c>
      <c r="AW77" s="166">
        <v>0.06409696489572525</v>
      </c>
      <c r="AX77" s="166">
        <v>0.04954104870557785</v>
      </c>
      <c r="AY77" s="166">
        <v>0.01236000843346119</v>
      </c>
      <c r="AZ77" s="166">
        <v>0.03418406844139099</v>
      </c>
      <c r="BA77" s="166">
        <v>0.009180570021271706</v>
      </c>
      <c r="BB77" s="166">
        <v>0.1489773988723755</v>
      </c>
      <c r="BC77" s="166">
        <v>0.09048326313495636</v>
      </c>
      <c r="BD77" s="166">
        <v>0.020940138027071953</v>
      </c>
      <c r="BE77" s="166">
        <v>0.017847834154963493</v>
      </c>
      <c r="BF77" s="166">
        <v>0.08360742032527924</v>
      </c>
      <c r="BG77" s="166">
        <v>0.03770733252167702</v>
      </c>
      <c r="BH77" s="166">
        <v>0.015288960188627243</v>
      </c>
      <c r="BI77" s="166">
        <v>0.036151621490716934</v>
      </c>
      <c r="BJ77" s="166">
        <v>0.0847170501947403</v>
      </c>
      <c r="BK77" s="166">
        <v>0.026228006929159164</v>
      </c>
      <c r="BL77" s="166">
        <v>0.0916128158569336</v>
      </c>
      <c r="BM77" s="166">
        <v>0.05450870841741562</v>
      </c>
      <c r="BN77" s="166">
        <v>0.02642568200826645</v>
      </c>
    </row>
    <row r="78" ht="13.5" customHeight="1">
      <c r="A78" s="158" t="s">
        <v>212</v>
      </c>
      <c r="B78" s="159" t="s">
        <v>213</v>
      </c>
      <c r="C78" s="160" t="s">
        <v>178</v>
      </c>
      <c r="D78" s="159">
        <v>6.598232269287109</v>
      </c>
      <c r="E78" s="159">
        <v>6.413458347320557</v>
      </c>
      <c r="F78" s="159">
        <v>7.001097202301025</v>
      </c>
      <c r="G78" s="159">
        <v>6.461360931396484</v>
      </c>
      <c r="H78" s="159">
        <v>7.3405375480651855</v>
      </c>
      <c r="I78" s="159">
        <v>6.715267658233643</v>
      </c>
      <c r="J78" s="159">
        <v>6.819355487823486</v>
      </c>
      <c r="K78" s="159">
        <v>6.38038969039917</v>
      </c>
      <c r="L78" s="159">
        <v>6.918898582458496</v>
      </c>
      <c r="M78" s="159">
        <v>7.032832145690918</v>
      </c>
      <c r="N78" s="159">
        <v>6.788329124450684</v>
      </c>
      <c r="O78" s="159">
        <v>7.278057098388672</v>
      </c>
      <c r="P78" s="159">
        <v>6.488564968109131</v>
      </c>
      <c r="Q78" s="159">
        <v>8.285748481750488</v>
      </c>
      <c r="R78" s="159">
        <v>6.979832649230957</v>
      </c>
      <c r="S78" s="159">
        <v>6.908684730529785</v>
      </c>
      <c r="T78" s="159">
        <v>7.324522495269775</v>
      </c>
      <c r="U78" s="159">
        <v>7.17692756652832</v>
      </c>
      <c r="V78" s="159">
        <v>7.067786693572998</v>
      </c>
      <c r="W78" s="159">
        <v>6.262110710144043</v>
      </c>
      <c r="X78" s="159">
        <v>6.822653770446777</v>
      </c>
      <c r="Y78" s="159">
        <v>6.817936897277832</v>
      </c>
      <c r="Z78" s="159">
        <v>6.876125335693359</v>
      </c>
      <c r="AA78" s="159">
        <v>7.128007411956787</v>
      </c>
      <c r="AB78" s="159">
        <v>6.323401927947998</v>
      </c>
      <c r="AC78" s="159">
        <v>7.187130451202393</v>
      </c>
      <c r="AD78" s="159">
        <v>6.654019832611084</v>
      </c>
      <c r="AE78" s="159">
        <v>7.195350170135498</v>
      </c>
      <c r="AF78" s="159">
        <v>7.1907548904418945</v>
      </c>
      <c r="AG78" s="159">
        <v>7.431422710418701</v>
      </c>
      <c r="AH78" s="159">
        <v>7.322759628295898</v>
      </c>
      <c r="AI78" s="159">
        <v>6.69111442565918</v>
      </c>
      <c r="AJ78" s="159">
        <v>7.562572479248047</v>
      </c>
      <c r="AK78" s="159">
        <v>6.523897171020508</v>
      </c>
      <c r="AL78" s="159">
        <v>7.209212779998779</v>
      </c>
      <c r="AM78" s="159">
        <v>6.652956008911133</v>
      </c>
      <c r="AN78" s="159">
        <v>6.110033988952637</v>
      </c>
      <c r="AO78" s="159">
        <v>6.548173904418945</v>
      </c>
      <c r="AP78" s="159">
        <v>6.756070137023926</v>
      </c>
      <c r="AQ78" s="159">
        <v>6.060162544250488</v>
      </c>
      <c r="AR78" s="159">
        <v>6.458417892456055</v>
      </c>
      <c r="AS78" s="159">
        <v>6.384821891784668</v>
      </c>
      <c r="AT78" s="159">
        <v>6.479706287384033</v>
      </c>
      <c r="AU78" s="159">
        <v>5.719202518463135</v>
      </c>
      <c r="AV78" s="159">
        <v>6.7527689933776855</v>
      </c>
      <c r="AW78" s="159">
        <v>6.574063777923584</v>
      </c>
      <c r="AX78" s="159">
        <v>6.599310398101807</v>
      </c>
      <c r="AY78" s="159">
        <v>6.916893482208252</v>
      </c>
      <c r="AZ78" s="159">
        <v>7.073785781860352</v>
      </c>
      <c r="BA78" s="159">
        <v>6.36322021484375</v>
      </c>
      <c r="BB78" s="159">
        <v>7.632290840148926</v>
      </c>
      <c r="BC78" s="159">
        <v>7.345778465270996</v>
      </c>
      <c r="BD78" s="159">
        <v>7.82525634765625</v>
      </c>
      <c r="BE78" s="159">
        <v>7.15541410446167</v>
      </c>
      <c r="BF78" s="159">
        <v>7.287905216217041</v>
      </c>
      <c r="BG78" s="159">
        <v>8.11511516571045</v>
      </c>
      <c r="BH78" s="159">
        <v>7.408345699310303</v>
      </c>
      <c r="BI78" s="159">
        <v>6.873121738433838</v>
      </c>
      <c r="BJ78" s="159">
        <v>7.1702094078063965</v>
      </c>
      <c r="BK78" s="159">
        <v>7.108504295349121</v>
      </c>
      <c r="BL78" s="159">
        <v>6.986715793609619</v>
      </c>
      <c r="BM78" s="159">
        <v>6.79203987121582</v>
      </c>
      <c r="BN78" s="159">
        <v>7.363837718963623</v>
      </c>
    </row>
    <row r="79" ht="13.5" customHeight="1">
      <c r="A79" s="162" t="s">
        <v>214</v>
      </c>
      <c r="B79" s="162" t="s">
        <v>215</v>
      </c>
      <c r="C79" s="163" t="s">
        <v>80</v>
      </c>
      <c r="D79" s="164">
        <v>1.6165697574615479</v>
      </c>
      <c r="E79" s="164">
        <v>1.4153690338134766</v>
      </c>
      <c r="F79" s="164">
        <v>1.874236822128296</v>
      </c>
      <c r="G79" s="164">
        <v>1.6712712049484253</v>
      </c>
      <c r="H79" s="164">
        <v>1.8922476768493652</v>
      </c>
      <c r="I79" s="164">
        <v>1.6642154455184937</v>
      </c>
      <c r="J79" s="164">
        <v>1.7180523872375488</v>
      </c>
      <c r="K79" s="164">
        <v>1.5817654132843018</v>
      </c>
      <c r="L79" s="164">
        <v>1.8289557695388794</v>
      </c>
      <c r="M79" s="164">
        <v>1.7994171380996704</v>
      </c>
      <c r="N79" s="164">
        <v>1.7670774459838867</v>
      </c>
      <c r="O79" s="164">
        <v>1.8856384754180908</v>
      </c>
      <c r="P79" s="164">
        <v>1.7374461889266968</v>
      </c>
      <c r="Q79" s="164">
        <v>2.1677796840667725</v>
      </c>
      <c r="R79" s="164">
        <v>1.7675294876098633</v>
      </c>
      <c r="S79" s="164">
        <v>1.7943964004516602</v>
      </c>
      <c r="T79" s="164">
        <v>1.8602882623672485</v>
      </c>
      <c r="U79" s="164">
        <v>1.8055667877197266</v>
      </c>
      <c r="V79" s="164">
        <v>1.852170467376709</v>
      </c>
      <c r="W79" s="164">
        <v>1.3097693920135498</v>
      </c>
      <c r="X79" s="164">
        <v>1.7218730449676514</v>
      </c>
      <c r="Y79" s="164">
        <v>1.719316005706787</v>
      </c>
      <c r="Z79" s="164">
        <v>1.7456506490707397</v>
      </c>
      <c r="AA79" s="164">
        <v>1.906690239906311</v>
      </c>
      <c r="AB79" s="164">
        <v>1.5016744136810303</v>
      </c>
      <c r="AC79" s="164">
        <v>1.8675144910812378</v>
      </c>
      <c r="AD79" s="164">
        <v>1.6512364149093628</v>
      </c>
      <c r="AE79" s="164">
        <v>1.895387887954712</v>
      </c>
      <c r="AF79" s="164">
        <v>1.9316238164901733</v>
      </c>
      <c r="AG79" s="164">
        <v>2.087993860244751</v>
      </c>
      <c r="AH79" s="164">
        <v>1.8571091890335083</v>
      </c>
      <c r="AI79" s="164">
        <v>1.6157417297363281</v>
      </c>
      <c r="AJ79" s="164">
        <v>1.8947569131851196</v>
      </c>
      <c r="AK79" s="164">
        <v>1.6882470846176147</v>
      </c>
      <c r="AL79" s="164">
        <v>1.8251334428787231</v>
      </c>
      <c r="AM79" s="164">
        <v>1.6965909004211426</v>
      </c>
      <c r="AN79" s="164">
        <v>1.4029721021652222</v>
      </c>
      <c r="AO79" s="164">
        <v>1.540701150894165</v>
      </c>
      <c r="AP79" s="164">
        <v>1.59552800655365</v>
      </c>
      <c r="AQ79" s="164">
        <v>1.4891945123672485</v>
      </c>
      <c r="AR79" s="164">
        <v>1.5835703611373901</v>
      </c>
      <c r="AS79" s="164">
        <v>1.5337457656860352</v>
      </c>
      <c r="AT79" s="164">
        <v>1.5406932830810547</v>
      </c>
      <c r="AU79" s="164">
        <v>1.283005952835083</v>
      </c>
      <c r="AV79" s="164">
        <v>1.6857755184173584</v>
      </c>
      <c r="AW79" s="164">
        <v>1.6199250221252441</v>
      </c>
      <c r="AX79" s="164">
        <v>1.5554094314575195</v>
      </c>
      <c r="AY79" s="164">
        <v>1.6302655935287476</v>
      </c>
      <c r="AZ79" s="164">
        <v>1.7712223529815674</v>
      </c>
      <c r="BA79" s="164">
        <v>1.4229552745819092</v>
      </c>
      <c r="BB79" s="164">
        <v>1.8963912725448608</v>
      </c>
      <c r="BC79" s="164">
        <v>1.8995898962020874</v>
      </c>
      <c r="BD79" s="164">
        <v>2.029282808303833</v>
      </c>
      <c r="BE79" s="164">
        <v>1.9130175113677979</v>
      </c>
      <c r="BF79" s="164">
        <v>1.7621746063232422</v>
      </c>
      <c r="BG79" s="164">
        <v>2.0579867362976074</v>
      </c>
      <c r="BH79" s="164">
        <v>1.8270601034164429</v>
      </c>
      <c r="BI79" s="164">
        <v>1.6525609493255615</v>
      </c>
      <c r="BJ79" s="164">
        <v>1.771547555923462</v>
      </c>
      <c r="BK79" s="164">
        <v>1.8655377626419067</v>
      </c>
      <c r="BL79" s="164">
        <v>1.8395875692367554</v>
      </c>
      <c r="BM79" s="164">
        <v>1.5922834873199463</v>
      </c>
      <c r="BN79" s="164">
        <v>1.926313877105713</v>
      </c>
    </row>
    <row r="80" ht="13.5" customHeight="1">
      <c r="A80" s="152" t="s">
        <v>216</v>
      </c>
      <c r="B80" s="29" t="s">
        <v>217</v>
      </c>
      <c r="C80" s="165" t="s">
        <v>83</v>
      </c>
      <c r="D80" s="166">
        <v>0.6586460471153259</v>
      </c>
      <c r="E80" s="166">
        <v>0.5004945397377014</v>
      </c>
      <c r="F80" s="166">
        <v>0.7604668140411377</v>
      </c>
      <c r="G80" s="166">
        <v>0.6542774438858032</v>
      </c>
      <c r="H80" s="166">
        <v>0.7819395065307617</v>
      </c>
      <c r="I80" s="166">
        <v>0.661592960357666</v>
      </c>
      <c r="J80" s="166">
        <v>0.6420484781265259</v>
      </c>
      <c r="K80" s="166">
        <v>0.5860377550125122</v>
      </c>
      <c r="L80" s="166">
        <v>0.7750089168548584</v>
      </c>
      <c r="M80" s="166">
        <v>0.7701250314712524</v>
      </c>
      <c r="N80" s="166">
        <v>0.7880134582519531</v>
      </c>
      <c r="O80" s="166">
        <v>0.7489830255508423</v>
      </c>
      <c r="P80" s="166">
        <v>0.6878049373626709</v>
      </c>
      <c r="Q80" s="166">
        <v>0.8444443941116333</v>
      </c>
      <c r="R80" s="166">
        <v>0.6455056071281433</v>
      </c>
      <c r="S80" s="166">
        <v>0.7182203531265259</v>
      </c>
      <c r="T80" s="166">
        <v>0.7053840756416321</v>
      </c>
      <c r="U80" s="166">
        <v>0.7101209163665771</v>
      </c>
      <c r="V80" s="166">
        <v>0.7241090536117554</v>
      </c>
      <c r="W80" s="166">
        <v>0.49412497878074646</v>
      </c>
      <c r="X80" s="166">
        <v>0.6782788038253784</v>
      </c>
      <c r="Y80" s="166">
        <v>0.661347508430481</v>
      </c>
      <c r="Z80" s="166">
        <v>0.6227236986160278</v>
      </c>
      <c r="AA80" s="166">
        <v>0.7533292770385742</v>
      </c>
      <c r="AB80" s="166">
        <v>0.6284588575363159</v>
      </c>
      <c r="AC80" s="166">
        <v>0.7183142900466919</v>
      </c>
      <c r="AD80" s="166">
        <v>0.653890073299408</v>
      </c>
      <c r="AE80" s="166">
        <v>0.7041311860084534</v>
      </c>
      <c r="AF80" s="166">
        <v>0.7385833859443665</v>
      </c>
      <c r="AG80" s="166">
        <v>0.8674088716506958</v>
      </c>
      <c r="AH80" s="166">
        <v>0.7498151659965515</v>
      </c>
      <c r="AI80" s="166">
        <v>0.6678529381752014</v>
      </c>
      <c r="AJ80" s="166">
        <v>0.7812679409980774</v>
      </c>
      <c r="AK80" s="166">
        <v>0.695493757724762</v>
      </c>
      <c r="AL80" s="166">
        <v>0.7135971188545227</v>
      </c>
      <c r="AM80" s="166">
        <v>0.6885347962379456</v>
      </c>
      <c r="AN80" s="166">
        <v>0.5557107329368591</v>
      </c>
      <c r="AO80" s="166">
        <v>0.6155551671981812</v>
      </c>
      <c r="AP80" s="166">
        <v>0.6581170558929443</v>
      </c>
      <c r="AQ80" s="166">
        <v>0.6406043767929077</v>
      </c>
      <c r="AR80" s="166">
        <v>0.6207369565963745</v>
      </c>
      <c r="AS80" s="166">
        <v>0.6637458801269531</v>
      </c>
      <c r="AT80" s="166">
        <v>0.6208086609840393</v>
      </c>
      <c r="AU80" s="166">
        <v>0.5564464926719666</v>
      </c>
      <c r="AV80" s="166">
        <v>0.6937515139579773</v>
      </c>
      <c r="AW80" s="166">
        <v>0.6505054235458374</v>
      </c>
      <c r="AX80" s="166">
        <v>0.601915180683136</v>
      </c>
      <c r="AY80" s="166">
        <v>0.6451725959777832</v>
      </c>
      <c r="AZ80" s="166">
        <v>0.7096558213233948</v>
      </c>
      <c r="BA80" s="166">
        <v>0.6032880544662476</v>
      </c>
      <c r="BB80" s="166">
        <v>0.8086185455322266</v>
      </c>
      <c r="BC80" s="166">
        <v>0.7255591750144958</v>
      </c>
      <c r="BD80" s="166">
        <v>0.8491339087486267</v>
      </c>
      <c r="BE80" s="166">
        <v>0.7416591048240662</v>
      </c>
      <c r="BF80" s="166">
        <v>0.6830349564552307</v>
      </c>
      <c r="BG80" s="166">
        <v>0.8508397340774536</v>
      </c>
      <c r="BH80" s="166">
        <v>0.7328937649726868</v>
      </c>
      <c r="BI80" s="166">
        <v>0.6382363438606262</v>
      </c>
      <c r="BJ80" s="166">
        <v>0.7288568019866943</v>
      </c>
      <c r="BK80" s="166">
        <v>0.7447199821472168</v>
      </c>
      <c r="BL80" s="166">
        <v>0.7238827347755432</v>
      </c>
      <c r="BM80" s="166">
        <v>0.5392131805419922</v>
      </c>
      <c r="BN80" s="166">
        <v>0.7451333999633789</v>
      </c>
    </row>
    <row r="81" ht="13.5" customHeight="1">
      <c r="A81" s="152" t="s">
        <v>218</v>
      </c>
      <c r="B81" s="29" t="s">
        <v>219</v>
      </c>
      <c r="C81" s="165" t="s">
        <v>83</v>
      </c>
      <c r="D81" s="166">
        <v>0.5882744193077087</v>
      </c>
      <c r="E81" s="166">
        <v>0.5017077922821045</v>
      </c>
      <c r="F81" s="166">
        <v>0.6968333721160889</v>
      </c>
      <c r="G81" s="166">
        <v>0.6289963126182556</v>
      </c>
      <c r="H81" s="166">
        <v>0.6940749883651733</v>
      </c>
      <c r="I81" s="166">
        <v>0.5752232670783997</v>
      </c>
      <c r="J81" s="166">
        <v>0.6358089447021484</v>
      </c>
      <c r="K81" s="166">
        <v>0.5845706462860107</v>
      </c>
      <c r="L81" s="166">
        <v>0.6465378999710083</v>
      </c>
      <c r="M81" s="166">
        <v>0.6345528960227966</v>
      </c>
      <c r="N81" s="166">
        <v>0.6151638031005859</v>
      </c>
      <c r="O81" s="166">
        <v>0.7188806533813477</v>
      </c>
      <c r="P81" s="166">
        <v>0.6287865042686462</v>
      </c>
      <c r="Q81" s="166">
        <v>0.8466877341270447</v>
      </c>
      <c r="R81" s="166">
        <v>0.680662214756012</v>
      </c>
      <c r="S81" s="166">
        <v>0.6347958445549011</v>
      </c>
      <c r="T81" s="166">
        <v>0.68552565574646</v>
      </c>
      <c r="U81" s="166">
        <v>0.7017268538475037</v>
      </c>
      <c r="V81" s="166">
        <v>0.6892707943916321</v>
      </c>
      <c r="W81" s="166">
        <v>0.4195486009120941</v>
      </c>
      <c r="X81" s="166">
        <v>0.5616089701652527</v>
      </c>
      <c r="Y81" s="166">
        <v>0.6295652389526367</v>
      </c>
      <c r="Z81" s="166">
        <v>0.6839660406112671</v>
      </c>
      <c r="AA81" s="166">
        <v>0.7385084629058838</v>
      </c>
      <c r="AB81" s="166">
        <v>0.48633208870887756</v>
      </c>
      <c r="AC81" s="166">
        <v>0.7169255614280701</v>
      </c>
      <c r="AD81" s="166">
        <v>0.6074400544166565</v>
      </c>
      <c r="AE81" s="166">
        <v>0.730252206325531</v>
      </c>
      <c r="AF81" s="166">
        <v>0.7470371723175049</v>
      </c>
      <c r="AG81" s="166">
        <v>0.7768054008483887</v>
      </c>
      <c r="AH81" s="166">
        <v>0.7038320302963257</v>
      </c>
      <c r="AI81" s="166">
        <v>0.5953547358512878</v>
      </c>
      <c r="AJ81" s="166">
        <v>0.707492470741272</v>
      </c>
      <c r="AK81" s="166">
        <v>0.6112407445907593</v>
      </c>
      <c r="AL81" s="166">
        <v>0.7239831686019897</v>
      </c>
      <c r="AM81" s="166">
        <v>0.6114979386329651</v>
      </c>
      <c r="AN81" s="166">
        <v>0.5041871070861816</v>
      </c>
      <c r="AO81" s="166">
        <v>0.5219881534576416</v>
      </c>
      <c r="AP81" s="166">
        <v>0.5732155442237854</v>
      </c>
      <c r="AQ81" s="166">
        <v>0.4655582904815674</v>
      </c>
      <c r="AR81" s="166">
        <v>0.5005980134010315</v>
      </c>
      <c r="AS81" s="166">
        <v>0.48643258213996887</v>
      </c>
      <c r="AT81" s="166">
        <v>0.5486176013946533</v>
      </c>
      <c r="AU81" s="166">
        <v>0.3719974458217621</v>
      </c>
      <c r="AV81" s="166">
        <v>0.6297501921653748</v>
      </c>
      <c r="AW81" s="166">
        <v>0.5845950841903687</v>
      </c>
      <c r="AX81" s="166">
        <v>0.5364333391189575</v>
      </c>
      <c r="AY81" s="166">
        <v>0.5987652540206909</v>
      </c>
      <c r="AZ81" s="166">
        <v>0.6719667315483093</v>
      </c>
      <c r="BA81" s="166">
        <v>0.5036457777023315</v>
      </c>
      <c r="BB81" s="166">
        <v>0.6970686912536621</v>
      </c>
      <c r="BC81" s="166">
        <v>0.7882173657417297</v>
      </c>
      <c r="BD81" s="166">
        <v>0.7834400534629822</v>
      </c>
      <c r="BE81" s="166">
        <v>0.7184545993804932</v>
      </c>
      <c r="BF81" s="166">
        <v>0.6955198049545288</v>
      </c>
      <c r="BG81" s="166">
        <v>0.8098195791244507</v>
      </c>
      <c r="BH81" s="166">
        <v>0.6882738471031189</v>
      </c>
      <c r="BI81" s="166">
        <v>0.6185405254364014</v>
      </c>
      <c r="BJ81" s="166">
        <v>0.6627246737480164</v>
      </c>
      <c r="BK81" s="166">
        <v>0.7034047245979309</v>
      </c>
      <c r="BL81" s="166">
        <v>0.7357597351074219</v>
      </c>
      <c r="BM81" s="166">
        <v>0.5709564089775085</v>
      </c>
      <c r="BN81" s="166">
        <v>0.7433128952980042</v>
      </c>
    </row>
    <row r="82" ht="13.5" customHeight="1">
      <c r="A82" s="152" t="s">
        <v>220</v>
      </c>
      <c r="B82" s="29" t="s">
        <v>221</v>
      </c>
      <c r="C82" s="165" t="s">
        <v>83</v>
      </c>
      <c r="D82" s="166">
        <v>0.5751725435256958</v>
      </c>
      <c r="E82" s="166">
        <v>0.5516229867935181</v>
      </c>
      <c r="F82" s="166">
        <v>0.7083488702774048</v>
      </c>
      <c r="G82" s="166">
        <v>0.6117545962333679</v>
      </c>
      <c r="H82" s="166">
        <v>0.7136490941047668</v>
      </c>
      <c r="I82" s="166">
        <v>0.6488043069839478</v>
      </c>
      <c r="J82" s="166">
        <v>0.6795458197593689</v>
      </c>
      <c r="K82" s="166">
        <v>0.6050788164138794</v>
      </c>
      <c r="L82" s="166">
        <v>0.6837275624275208</v>
      </c>
      <c r="M82" s="166">
        <v>0.6612116098403931</v>
      </c>
      <c r="N82" s="166">
        <v>0.6195927262306213</v>
      </c>
      <c r="O82" s="166">
        <v>0.7129875421524048</v>
      </c>
      <c r="P82" s="166">
        <v>0.6666701436042786</v>
      </c>
      <c r="Q82" s="166">
        <v>0.8659076690673828</v>
      </c>
      <c r="R82" s="166">
        <v>0.6972048282623291</v>
      </c>
      <c r="S82" s="166">
        <v>0.7061790823936462</v>
      </c>
      <c r="T82" s="166">
        <v>0.7561413645744324</v>
      </c>
      <c r="U82" s="166">
        <v>0.6622412800788879</v>
      </c>
      <c r="V82" s="166">
        <v>0.7228475213050842</v>
      </c>
      <c r="W82" s="166">
        <v>0.49935218691825867</v>
      </c>
      <c r="X82" s="166">
        <v>0.7226096391677856</v>
      </c>
      <c r="Y82" s="166">
        <v>0.6681753396987915</v>
      </c>
      <c r="Z82" s="166">
        <v>0.6875112056732178</v>
      </c>
      <c r="AA82" s="166">
        <v>0.7170825600624084</v>
      </c>
      <c r="AB82" s="166">
        <v>0.5541082620620728</v>
      </c>
      <c r="AC82" s="166">
        <v>0.7214460968971252</v>
      </c>
      <c r="AD82" s="166">
        <v>0.6069850325584412</v>
      </c>
      <c r="AE82" s="166">
        <v>0.7594670653343201</v>
      </c>
      <c r="AF82" s="166">
        <v>0.7565444707870483</v>
      </c>
      <c r="AG82" s="166">
        <v>0.8064443469047546</v>
      </c>
      <c r="AH82" s="166">
        <v>0.6891650557518005</v>
      </c>
      <c r="AI82" s="166">
        <v>0.5577813386917114</v>
      </c>
      <c r="AJ82" s="166">
        <v>0.7042487263679504</v>
      </c>
      <c r="AK82" s="166">
        <v>0.6109284162521362</v>
      </c>
      <c r="AL82" s="166">
        <v>0.6625977158546448</v>
      </c>
      <c r="AM82" s="166">
        <v>0.6287552118301392</v>
      </c>
      <c r="AN82" s="166">
        <v>0.47739824652671814</v>
      </c>
      <c r="AO82" s="166">
        <v>0.5833914875984192</v>
      </c>
      <c r="AP82" s="166">
        <v>0.5627047419548035</v>
      </c>
      <c r="AQ82" s="166">
        <v>0.5460967421531677</v>
      </c>
      <c r="AR82" s="166">
        <v>0.6567588448524475</v>
      </c>
      <c r="AS82" s="166">
        <v>0.5614825487136841</v>
      </c>
      <c r="AT82" s="166">
        <v>0.5514981150627136</v>
      </c>
      <c r="AU82" s="166">
        <v>0.4488973617553711</v>
      </c>
      <c r="AV82" s="166">
        <v>0.5908656716346741</v>
      </c>
      <c r="AW82" s="166">
        <v>0.5914661884307861</v>
      </c>
      <c r="AX82" s="166">
        <v>0.6021974682807922</v>
      </c>
      <c r="AY82" s="166">
        <v>0.5964162349700928</v>
      </c>
      <c r="AZ82" s="166">
        <v>0.6466739773750305</v>
      </c>
      <c r="BA82" s="166">
        <v>0.457006573677063</v>
      </c>
      <c r="BB82" s="166">
        <v>0.6895011067390442</v>
      </c>
      <c r="BC82" s="166">
        <v>0.685676634311676</v>
      </c>
      <c r="BD82" s="166">
        <v>0.7398032546043396</v>
      </c>
      <c r="BE82" s="166">
        <v>0.7572429776191711</v>
      </c>
      <c r="BF82" s="166">
        <v>0.6376779675483704</v>
      </c>
      <c r="BG82" s="166">
        <v>0.7499895691871643</v>
      </c>
      <c r="BH82" s="166">
        <v>0.6815792322158813</v>
      </c>
      <c r="BI82" s="166">
        <v>0.6133043766021729</v>
      </c>
      <c r="BJ82" s="166">
        <v>0.6371486186981201</v>
      </c>
      <c r="BK82" s="166">
        <v>0.7059255838394165</v>
      </c>
      <c r="BL82" s="166">
        <v>0.6598076224327087</v>
      </c>
      <c r="BM82" s="166">
        <v>0.6795416474342346</v>
      </c>
      <c r="BN82" s="166">
        <v>0.7466388940811157</v>
      </c>
    </row>
    <row r="83" ht="13.5" customHeight="1">
      <c r="A83" s="152" t="s">
        <v>222</v>
      </c>
      <c r="B83" s="29" t="s">
        <v>223</v>
      </c>
      <c r="C83" s="165" t="s">
        <v>83</v>
      </c>
      <c r="D83" s="166">
        <v>0.2601618766784668</v>
      </c>
      <c r="E83" s="166">
        <v>0.32169172167778015</v>
      </c>
      <c r="F83" s="166">
        <v>0.3695383667945862</v>
      </c>
      <c r="G83" s="166">
        <v>0.32818707823753357</v>
      </c>
      <c r="H83" s="166">
        <v>0.48094528913497925</v>
      </c>
      <c r="I83" s="166">
        <v>0.4611012637615204</v>
      </c>
      <c r="J83" s="166">
        <v>0.332497239112854</v>
      </c>
      <c r="K83" s="166">
        <v>0.35426610708236694</v>
      </c>
      <c r="L83" s="166">
        <v>0.2056141495704651</v>
      </c>
      <c r="M83" s="166">
        <v>0.3183099627494812</v>
      </c>
      <c r="N83" s="166">
        <v>0.36583325266838074</v>
      </c>
      <c r="O83" s="166">
        <v>0.43317681550979614</v>
      </c>
      <c r="P83" s="166">
        <v>0.370239794254303</v>
      </c>
      <c r="Q83" s="166">
        <v>0.30143123865127563</v>
      </c>
      <c r="R83" s="166">
        <v>0.32195886969566345</v>
      </c>
      <c r="S83" s="166">
        <v>0.3025832772254944</v>
      </c>
      <c r="T83" s="166">
        <v>0.30575159192085266</v>
      </c>
      <c r="U83" s="166">
        <v>0.4262067377567291</v>
      </c>
      <c r="V83" s="166">
        <v>0.20128008723258972</v>
      </c>
      <c r="W83" s="166">
        <v>0.22398817539215088</v>
      </c>
      <c r="X83" s="166">
        <v>0.3051503598690033</v>
      </c>
      <c r="Y83" s="166">
        <v>0.34894227981567383</v>
      </c>
      <c r="Z83" s="166">
        <v>0.25542977452278137</v>
      </c>
      <c r="AA83" s="166">
        <v>0.18995095789432526</v>
      </c>
      <c r="AB83" s="166">
        <v>0.33318325877189636</v>
      </c>
      <c r="AC83" s="166">
        <v>0.25102362036705017</v>
      </c>
      <c r="AD83" s="166">
        <v>0.4390793740749359</v>
      </c>
      <c r="AE83" s="166">
        <v>0.4145733714103699</v>
      </c>
      <c r="AF83" s="166">
        <v>0.31453022360801697</v>
      </c>
      <c r="AG83" s="166">
        <v>0.2624422013759613</v>
      </c>
      <c r="AH83" s="166">
        <v>0.3367152810096741</v>
      </c>
      <c r="AI83" s="166">
        <v>0.4184279441833496</v>
      </c>
      <c r="AJ83" s="166">
        <v>0.3059384822845459</v>
      </c>
      <c r="AK83" s="166">
        <v>0.21136228740215302</v>
      </c>
      <c r="AL83" s="166">
        <v>0.20961961150169373</v>
      </c>
      <c r="AM83" s="166">
        <v>0.1688423901796341</v>
      </c>
      <c r="AN83" s="166">
        <v>0.2343721240758896</v>
      </c>
      <c r="AO83" s="166">
        <v>0.1990642249584198</v>
      </c>
      <c r="AP83" s="166">
        <v>0.2561652362346649</v>
      </c>
      <c r="AQ83" s="166">
        <v>0.3956111669540405</v>
      </c>
      <c r="AR83" s="166">
        <v>0.2677922546863556</v>
      </c>
      <c r="AS83" s="166">
        <v>0.2398652732372284</v>
      </c>
      <c r="AT83" s="166">
        <v>0.30133435130119324</v>
      </c>
      <c r="AU83" s="166">
        <v>0.12232320755720139</v>
      </c>
      <c r="AV83" s="166">
        <v>0.3213708996772766</v>
      </c>
      <c r="AW83" s="166">
        <v>0.2518303692340851</v>
      </c>
      <c r="AX83" s="166">
        <v>0.2985575795173645</v>
      </c>
      <c r="AY83" s="166">
        <v>0.3447897732257843</v>
      </c>
      <c r="AZ83" s="166">
        <v>0.3271629512310028</v>
      </c>
      <c r="BA83" s="166">
        <v>0.40732020139694214</v>
      </c>
      <c r="BB83" s="166">
        <v>0.273529976606369</v>
      </c>
      <c r="BC83" s="166">
        <v>0.2490484118461609</v>
      </c>
      <c r="BD83" s="166">
        <v>0.3418183922767639</v>
      </c>
      <c r="BE83" s="166">
        <v>0.3912838101387024</v>
      </c>
      <c r="BF83" s="166">
        <v>0.1720016896724701</v>
      </c>
      <c r="BG83" s="166">
        <v>0.356787770986557</v>
      </c>
      <c r="BH83" s="166">
        <v>0.18404880166053772</v>
      </c>
      <c r="BI83" s="166">
        <v>0.2439125031232834</v>
      </c>
      <c r="BJ83" s="166">
        <v>0.19519135355949402</v>
      </c>
      <c r="BK83" s="166">
        <v>0.23198850452899933</v>
      </c>
      <c r="BL83" s="166">
        <v>0.11056885868310928</v>
      </c>
      <c r="BM83" s="166">
        <v>0.2554696798324585</v>
      </c>
      <c r="BN83" s="166">
        <v>0.1874215006828308</v>
      </c>
    </row>
    <row r="84" ht="13.5" customHeight="1">
      <c r="A84" s="152" t="s">
        <v>224</v>
      </c>
      <c r="B84" s="29" t="s">
        <v>225</v>
      </c>
      <c r="C84" s="165" t="s">
        <v>83</v>
      </c>
      <c r="D84" s="166">
        <v>0.18206676840782166</v>
      </c>
      <c r="E84" s="166">
        <v>0.23353303968906403</v>
      </c>
      <c r="F84" s="166">
        <v>0.34520649909973145</v>
      </c>
      <c r="G84" s="166">
        <v>0.27274295687675476</v>
      </c>
      <c r="H84" s="166">
        <v>0.26219725608825684</v>
      </c>
      <c r="I84" s="166">
        <v>0.23145683109760284</v>
      </c>
      <c r="J84" s="166">
        <v>0.24225343763828278</v>
      </c>
      <c r="K84" s="166">
        <v>0.27528637647628784</v>
      </c>
      <c r="L84" s="166">
        <v>0.1982562392950058</v>
      </c>
      <c r="M84" s="166">
        <v>0.2129034548997879</v>
      </c>
      <c r="N84" s="166">
        <v>0.2793309986591339</v>
      </c>
      <c r="O84" s="166">
        <v>0.2608634829521179</v>
      </c>
      <c r="P84" s="166">
        <v>0.22645238041877747</v>
      </c>
      <c r="Q84" s="166">
        <v>0.20518365502357483</v>
      </c>
      <c r="R84" s="166">
        <v>0.27798423171043396</v>
      </c>
      <c r="S84" s="166">
        <v>0.2691708505153656</v>
      </c>
      <c r="T84" s="166">
        <v>0.35217490792274475</v>
      </c>
      <c r="U84" s="166">
        <v>0.3412017524242401</v>
      </c>
      <c r="V84" s="166">
        <v>0.1628122627735138</v>
      </c>
      <c r="W84" s="166">
        <v>0.1967056393623352</v>
      </c>
      <c r="X84" s="166">
        <v>0.23323248326778412</v>
      </c>
      <c r="Y84" s="166">
        <v>0.2448684722185135</v>
      </c>
      <c r="Z84" s="166">
        <v>0.2743120789527893</v>
      </c>
      <c r="AA84" s="166">
        <v>0.24471504986286163</v>
      </c>
      <c r="AB84" s="166">
        <v>0.2669793665409088</v>
      </c>
      <c r="AC84" s="166">
        <v>0.2691555619239807</v>
      </c>
      <c r="AD84" s="166">
        <v>0.2928280830383301</v>
      </c>
      <c r="AE84" s="166">
        <v>0.4104540944099426</v>
      </c>
      <c r="AF84" s="166">
        <v>0.2355053424835205</v>
      </c>
      <c r="AG84" s="166">
        <v>0.3107171058654785</v>
      </c>
      <c r="AH84" s="166">
        <v>0.2869727611541748</v>
      </c>
      <c r="AI84" s="166">
        <v>0.287491112947464</v>
      </c>
      <c r="AJ84" s="166">
        <v>0.27587205171585083</v>
      </c>
      <c r="AK84" s="166">
        <v>0.19026784598827362</v>
      </c>
      <c r="AL84" s="166">
        <v>0.3234354555606842</v>
      </c>
      <c r="AM84" s="166">
        <v>0.27822425961494446</v>
      </c>
      <c r="AN84" s="166">
        <v>0.27919888496398926</v>
      </c>
      <c r="AO84" s="166">
        <v>0.1886616051197052</v>
      </c>
      <c r="AP84" s="166">
        <v>0.3081348240375519</v>
      </c>
      <c r="AQ84" s="166">
        <v>0.24357333779335022</v>
      </c>
      <c r="AR84" s="166">
        <v>0.17639951407909393</v>
      </c>
      <c r="AS84" s="166">
        <v>0.3051789402961731</v>
      </c>
      <c r="AT84" s="166">
        <v>0.2915913164615631</v>
      </c>
      <c r="AU84" s="166">
        <v>0.15233692526817322</v>
      </c>
      <c r="AV84" s="166">
        <v>0.18606941401958466</v>
      </c>
      <c r="AW84" s="166">
        <v>0.25702428817749023</v>
      </c>
      <c r="AX84" s="166">
        <v>0.28583043813705444</v>
      </c>
      <c r="AY84" s="166">
        <v>0.36469167470932007</v>
      </c>
      <c r="AZ84" s="166">
        <v>0.19692012667655945</v>
      </c>
      <c r="BA84" s="166">
        <v>0.21151214838027954</v>
      </c>
      <c r="BB84" s="166">
        <v>0.3611697852611542</v>
      </c>
      <c r="BC84" s="166">
        <v>0.2422187626361847</v>
      </c>
      <c r="BD84" s="166">
        <v>0.22616493701934814</v>
      </c>
      <c r="BE84" s="166">
        <v>0.5005468726158142</v>
      </c>
      <c r="BF84" s="166">
        <v>0.1944185048341751</v>
      </c>
      <c r="BG84" s="166">
        <v>0.17403845489025116</v>
      </c>
      <c r="BH84" s="166">
        <v>0.2181166708469391</v>
      </c>
      <c r="BI84" s="166">
        <v>0.27430832386016846</v>
      </c>
      <c r="BJ84" s="166">
        <v>0.19142766296863556</v>
      </c>
      <c r="BK84" s="166">
        <v>0.2595493197441101</v>
      </c>
      <c r="BL84" s="166">
        <v>0.23604616522789001</v>
      </c>
      <c r="BM84" s="166">
        <v>0.24466389417648315</v>
      </c>
      <c r="BN84" s="166">
        <v>0.24170295894145966</v>
      </c>
    </row>
    <row r="85" ht="13.5" customHeight="1">
      <c r="A85" s="162" t="s">
        <v>226</v>
      </c>
      <c r="B85" s="162" t="s">
        <v>227</v>
      </c>
      <c r="C85" s="163" t="s">
        <v>80</v>
      </c>
      <c r="D85" s="164">
        <v>1.96259605884552</v>
      </c>
      <c r="E85" s="164">
        <v>2.044785976409912</v>
      </c>
      <c r="F85" s="164">
        <v>2.075068473815918</v>
      </c>
      <c r="G85" s="164">
        <v>2.059619426727295</v>
      </c>
      <c r="H85" s="164">
        <v>2.1733291149139404</v>
      </c>
      <c r="I85" s="164">
        <v>2.0953123569488525</v>
      </c>
      <c r="J85" s="164">
        <v>2.047194719314575</v>
      </c>
      <c r="K85" s="164">
        <v>1.8675367832183838</v>
      </c>
      <c r="L85" s="164">
        <v>2.028637647628784</v>
      </c>
      <c r="M85" s="164">
        <v>2.2039592266082764</v>
      </c>
      <c r="N85" s="164">
        <v>2.0285897254943848</v>
      </c>
      <c r="O85" s="164">
        <v>2.115497350692749</v>
      </c>
      <c r="P85" s="164">
        <v>2.1429572105407715</v>
      </c>
      <c r="Q85" s="164">
        <v>2.3557324409484863</v>
      </c>
      <c r="R85" s="164">
        <v>2.116318702697754</v>
      </c>
      <c r="S85" s="164">
        <v>2.0916316509246826</v>
      </c>
      <c r="T85" s="164">
        <v>2.142226457595825</v>
      </c>
      <c r="U85" s="164">
        <v>2.0797739028930664</v>
      </c>
      <c r="V85" s="164">
        <v>2.0907692909240723</v>
      </c>
      <c r="W85" s="164">
        <v>1.896427869796753</v>
      </c>
      <c r="X85" s="164">
        <v>2.0011773109436035</v>
      </c>
      <c r="Y85" s="164">
        <v>1.9599061012268066</v>
      </c>
      <c r="Z85" s="164">
        <v>1.9728175401687622</v>
      </c>
      <c r="AA85" s="164">
        <v>2.016152858734131</v>
      </c>
      <c r="AB85" s="164">
        <v>1.892892599105835</v>
      </c>
      <c r="AC85" s="164">
        <v>2.1366164684295654</v>
      </c>
      <c r="AD85" s="164">
        <v>1.9554513692855835</v>
      </c>
      <c r="AE85" s="164">
        <v>2.148674249649048</v>
      </c>
      <c r="AF85" s="164">
        <v>2.1640608310699463</v>
      </c>
      <c r="AG85" s="164">
        <v>2.2172253131866455</v>
      </c>
      <c r="AH85" s="164">
        <v>2.1595985889434814</v>
      </c>
      <c r="AI85" s="164">
        <v>2.0468082427978516</v>
      </c>
      <c r="AJ85" s="164">
        <v>2.2573208808898926</v>
      </c>
      <c r="AK85" s="164">
        <v>1.9418013095855713</v>
      </c>
      <c r="AL85" s="164">
        <v>2.147141933441162</v>
      </c>
      <c r="AM85" s="164">
        <v>2.047179698944092</v>
      </c>
      <c r="AN85" s="164">
        <v>1.8472498655319214</v>
      </c>
      <c r="AO85" s="164">
        <v>1.9101781845092773</v>
      </c>
      <c r="AP85" s="164">
        <v>1.9896925687789917</v>
      </c>
      <c r="AQ85" s="164">
        <v>1.8870474100112915</v>
      </c>
      <c r="AR85" s="164">
        <v>2.005251407623291</v>
      </c>
      <c r="AS85" s="164">
        <v>1.9336788654327393</v>
      </c>
      <c r="AT85" s="164">
        <v>1.9406629800796509</v>
      </c>
      <c r="AU85" s="164">
        <v>1.8281317949295044</v>
      </c>
      <c r="AV85" s="164">
        <v>2.029093027114868</v>
      </c>
      <c r="AW85" s="164">
        <v>2.0108678340911865</v>
      </c>
      <c r="AX85" s="164">
        <v>1.949342131614685</v>
      </c>
      <c r="AY85" s="164">
        <v>2.130359649658203</v>
      </c>
      <c r="AZ85" s="164">
        <v>2.0466644763946533</v>
      </c>
      <c r="BA85" s="164">
        <v>1.9262036085128784</v>
      </c>
      <c r="BB85" s="164">
        <v>2.1811118125915527</v>
      </c>
      <c r="BC85" s="164">
        <v>2.1271591186523438</v>
      </c>
      <c r="BD85" s="164">
        <v>2.176337957382202</v>
      </c>
      <c r="BE85" s="164">
        <v>2.1450726985931396</v>
      </c>
      <c r="BF85" s="164">
        <v>2.146461248397827</v>
      </c>
      <c r="BG85" s="164">
        <v>2.248745918273926</v>
      </c>
      <c r="BH85" s="164">
        <v>2.1226933002471924</v>
      </c>
      <c r="BI85" s="164">
        <v>1.992276906967163</v>
      </c>
      <c r="BJ85" s="164">
        <v>2.030297040939331</v>
      </c>
      <c r="BK85" s="164">
        <v>2.1710665225982666</v>
      </c>
      <c r="BL85" s="164">
        <v>2.1567819118499756</v>
      </c>
      <c r="BM85" s="164">
        <v>2.02443265914917</v>
      </c>
      <c r="BN85" s="164">
        <v>2.0541493892669678</v>
      </c>
    </row>
    <row r="86" ht="13.5" customHeight="1">
      <c r="A86" s="152" t="s">
        <v>228</v>
      </c>
      <c r="B86" s="29" t="s">
        <v>229</v>
      </c>
      <c r="C86" s="165" t="s">
        <v>83</v>
      </c>
      <c r="D86" s="166">
        <v>0.6060882806777954</v>
      </c>
      <c r="E86" s="166">
        <v>0.6782135367393494</v>
      </c>
      <c r="F86" s="166">
        <v>0.7158181071281433</v>
      </c>
      <c r="G86" s="166">
        <v>0.664925754070282</v>
      </c>
      <c r="H86" s="166">
        <v>0.7747700214385986</v>
      </c>
      <c r="I86" s="166">
        <v>0.6840626001358032</v>
      </c>
      <c r="J86" s="166">
        <v>0.6360031366348267</v>
      </c>
      <c r="K86" s="166">
        <v>0.6000558137893677</v>
      </c>
      <c r="L86" s="166">
        <v>0.6826930046081543</v>
      </c>
      <c r="M86" s="166">
        <v>0.7878464460372925</v>
      </c>
      <c r="N86" s="166">
        <v>0.6961179375648499</v>
      </c>
      <c r="O86" s="166">
        <v>0.7015652656555176</v>
      </c>
      <c r="P86" s="166">
        <v>0.7254290580749512</v>
      </c>
      <c r="Q86" s="166">
        <v>0.8998608589172363</v>
      </c>
      <c r="R86" s="166">
        <v>0.7033678889274597</v>
      </c>
      <c r="S86" s="166">
        <v>0.6962304711341858</v>
      </c>
      <c r="T86" s="166">
        <v>0.727840781211853</v>
      </c>
      <c r="U86" s="166">
        <v>0.7115617394447327</v>
      </c>
      <c r="V86" s="166">
        <v>0.6973363161087036</v>
      </c>
      <c r="W86" s="166">
        <v>0.70818692445755</v>
      </c>
      <c r="X86" s="166">
        <v>0.6905711889266968</v>
      </c>
      <c r="Y86" s="166">
        <v>0.5949899554252625</v>
      </c>
      <c r="Z86" s="166">
        <v>0.5990168452262878</v>
      </c>
      <c r="AA86" s="166">
        <v>0.5978972911834717</v>
      </c>
      <c r="AB86" s="166">
        <v>0.5158125162124634</v>
      </c>
      <c r="AC86" s="166">
        <v>0.7261881232261658</v>
      </c>
      <c r="AD86" s="166">
        <v>0.5815274715423584</v>
      </c>
      <c r="AE86" s="166">
        <v>0.7329431772232056</v>
      </c>
      <c r="AF86" s="166">
        <v>0.6870766878128052</v>
      </c>
      <c r="AG86" s="166">
        <v>0.7798423767089844</v>
      </c>
      <c r="AH86" s="166">
        <v>0.7874327898025513</v>
      </c>
      <c r="AI86" s="166">
        <v>0.718041718006134</v>
      </c>
      <c r="AJ86" s="166">
        <v>0.8701896071434021</v>
      </c>
      <c r="AK86" s="166">
        <v>0.6030077338218689</v>
      </c>
      <c r="AL86" s="166">
        <v>0.7527989149093628</v>
      </c>
      <c r="AM86" s="166">
        <v>0.6400265097618103</v>
      </c>
      <c r="AN86" s="166">
        <v>0.557408332824707</v>
      </c>
      <c r="AO86" s="166">
        <v>0.5971819758415222</v>
      </c>
      <c r="AP86" s="166">
        <v>0.6351165175437927</v>
      </c>
      <c r="AQ86" s="166">
        <v>0.5507891178131104</v>
      </c>
      <c r="AR86" s="166">
        <v>0.7016189098358154</v>
      </c>
      <c r="AS86" s="166">
        <v>0.6386132836341858</v>
      </c>
      <c r="AT86" s="166">
        <v>0.642934262752533</v>
      </c>
      <c r="AU86" s="166">
        <v>0.4775894284248352</v>
      </c>
      <c r="AV86" s="166">
        <v>0.7229366898536682</v>
      </c>
      <c r="AW86" s="166">
        <v>0.6471150517463684</v>
      </c>
      <c r="AX86" s="166">
        <v>0.6494351625442505</v>
      </c>
      <c r="AY86" s="166">
        <v>0.7813796997070312</v>
      </c>
      <c r="AZ86" s="166">
        <v>0.7295676469802856</v>
      </c>
      <c r="BA86" s="166">
        <v>0.6658449769020081</v>
      </c>
      <c r="BB86" s="166">
        <v>0.8103048801422119</v>
      </c>
      <c r="BC86" s="166">
        <v>0.7676118016242981</v>
      </c>
      <c r="BD86" s="166">
        <v>0.8304060697555542</v>
      </c>
      <c r="BE86" s="166">
        <v>0.7693628668785095</v>
      </c>
      <c r="BF86" s="166">
        <v>0.7685548663139343</v>
      </c>
      <c r="BG86" s="166">
        <v>0.8119885325431824</v>
      </c>
      <c r="BH86" s="166">
        <v>0.7367668151855469</v>
      </c>
      <c r="BI86" s="166">
        <v>0.6131182909011841</v>
      </c>
      <c r="BJ86" s="166">
        <v>0.7057894468307495</v>
      </c>
      <c r="BK86" s="166">
        <v>0.769556999206543</v>
      </c>
      <c r="BL86" s="166">
        <v>0.7614628672599792</v>
      </c>
      <c r="BM86" s="166">
        <v>0.707341730594635</v>
      </c>
      <c r="BN86" s="166">
        <v>0.7009708285331726</v>
      </c>
    </row>
    <row r="87" ht="13.5" customHeight="1">
      <c r="A87" s="152" t="s">
        <v>230</v>
      </c>
      <c r="B87" s="29" t="s">
        <v>231</v>
      </c>
      <c r="C87" s="165" t="s">
        <v>83</v>
      </c>
      <c r="D87" s="166">
        <v>0.7088648676872253</v>
      </c>
      <c r="E87" s="166">
        <v>0.7465805411338806</v>
      </c>
      <c r="F87" s="166">
        <v>0.7696179151535034</v>
      </c>
      <c r="G87" s="166">
        <v>0.7909142971038818</v>
      </c>
      <c r="H87" s="166">
        <v>0.8365306854248047</v>
      </c>
      <c r="I87" s="166">
        <v>0.8068598508834839</v>
      </c>
      <c r="J87" s="166">
        <v>0.7970674633979797</v>
      </c>
      <c r="K87" s="166">
        <v>0.6258751153945923</v>
      </c>
      <c r="L87" s="166">
        <v>0.7470611333847046</v>
      </c>
      <c r="M87" s="166">
        <v>0.8427250981330872</v>
      </c>
      <c r="N87" s="166">
        <v>0.7673224806785583</v>
      </c>
      <c r="O87" s="166">
        <v>0.8251098394393921</v>
      </c>
      <c r="P87" s="166">
        <v>0.8124656677246094</v>
      </c>
      <c r="Q87" s="166">
        <v>0.9082616567611694</v>
      </c>
      <c r="R87" s="166">
        <v>0.7965816259384155</v>
      </c>
      <c r="S87" s="166">
        <v>0.7957438826560974</v>
      </c>
      <c r="T87" s="166">
        <v>0.8682928085327148</v>
      </c>
      <c r="U87" s="166">
        <v>0.7889114022254944</v>
      </c>
      <c r="V87" s="166">
        <v>0.7873589396476746</v>
      </c>
      <c r="W87" s="166">
        <v>0.5889448523521423</v>
      </c>
      <c r="X87" s="166">
        <v>0.7060174345970154</v>
      </c>
      <c r="Y87" s="166">
        <v>0.7395682334899902</v>
      </c>
      <c r="Z87" s="166">
        <v>0.7582504153251648</v>
      </c>
      <c r="AA87" s="166">
        <v>0.7695223689079285</v>
      </c>
      <c r="AB87" s="166">
        <v>0.7163811326026917</v>
      </c>
      <c r="AC87" s="166">
        <v>0.8198928833007812</v>
      </c>
      <c r="AD87" s="166">
        <v>0.7002198100090027</v>
      </c>
      <c r="AE87" s="166">
        <v>0.8236191272735596</v>
      </c>
      <c r="AF87" s="166">
        <v>0.889631450176239</v>
      </c>
      <c r="AG87" s="166">
        <v>0.8672258853912354</v>
      </c>
      <c r="AH87" s="166">
        <v>0.8023812770843506</v>
      </c>
      <c r="AI87" s="166">
        <v>0.6953429579734802</v>
      </c>
      <c r="AJ87" s="166">
        <v>0.8078556656837463</v>
      </c>
      <c r="AK87" s="166">
        <v>0.6527273654937744</v>
      </c>
      <c r="AL87" s="166">
        <v>0.7803040742874146</v>
      </c>
      <c r="AM87" s="166">
        <v>0.7838367223739624</v>
      </c>
      <c r="AN87" s="166">
        <v>0.615917444229126</v>
      </c>
      <c r="AO87" s="166">
        <v>0.6556732058525085</v>
      </c>
      <c r="AP87" s="166">
        <v>0.7030103206634521</v>
      </c>
      <c r="AQ87" s="166">
        <v>0.6554220914840698</v>
      </c>
      <c r="AR87" s="166">
        <v>0.7214158773422241</v>
      </c>
      <c r="AS87" s="166">
        <v>0.6998389959335327</v>
      </c>
      <c r="AT87" s="166">
        <v>0.7094112038612366</v>
      </c>
      <c r="AU87" s="166">
        <v>0.6530315279960632</v>
      </c>
      <c r="AV87" s="166">
        <v>0.6928372979164124</v>
      </c>
      <c r="AW87" s="166">
        <v>0.70070880651474</v>
      </c>
      <c r="AX87" s="166">
        <v>0.6397418975830078</v>
      </c>
      <c r="AY87" s="166">
        <v>0.7571730017662048</v>
      </c>
      <c r="AZ87" s="166">
        <v>0.6702531576156616</v>
      </c>
      <c r="BA87" s="166">
        <v>0.5954773426055908</v>
      </c>
      <c r="BB87" s="166">
        <v>0.7753043174743652</v>
      </c>
      <c r="BC87" s="166">
        <v>0.7446263432502747</v>
      </c>
      <c r="BD87" s="166">
        <v>0.752437174320221</v>
      </c>
      <c r="BE87" s="166">
        <v>0.7574008703231812</v>
      </c>
      <c r="BF87" s="166">
        <v>0.7614828944206238</v>
      </c>
      <c r="BG87" s="166">
        <v>0.8622726798057556</v>
      </c>
      <c r="BH87" s="166">
        <v>0.7665877938270569</v>
      </c>
      <c r="BI87" s="166">
        <v>0.7316540479660034</v>
      </c>
      <c r="BJ87" s="166">
        <v>0.6747299432754517</v>
      </c>
      <c r="BK87" s="166">
        <v>0.7918649315834045</v>
      </c>
      <c r="BL87" s="166">
        <v>0.793243944644928</v>
      </c>
      <c r="BM87" s="166">
        <v>0.672234833240509</v>
      </c>
      <c r="BN87" s="166">
        <v>0.7231836915016174</v>
      </c>
    </row>
    <row r="88" ht="13.5" customHeight="1">
      <c r="A88" s="162" t="s">
        <v>232</v>
      </c>
      <c r="B88" s="162" t="s">
        <v>233</v>
      </c>
      <c r="C88" s="163" t="s">
        <v>80</v>
      </c>
      <c r="D88" s="164">
        <v>0.9955664277076721</v>
      </c>
      <c r="E88" s="164">
        <v>0.9557504653930664</v>
      </c>
      <c r="F88" s="164">
        <v>1.105024814605713</v>
      </c>
      <c r="G88" s="164">
        <v>1.013569951057434</v>
      </c>
      <c r="H88" s="164">
        <v>1.2415215969085693</v>
      </c>
      <c r="I88" s="164">
        <v>1.0730259418487549</v>
      </c>
      <c r="J88" s="164">
        <v>1.0661449432373047</v>
      </c>
      <c r="K88" s="164">
        <v>0.9601165652275085</v>
      </c>
      <c r="L88" s="164">
        <v>1.0860872268676758</v>
      </c>
      <c r="M88" s="164">
        <v>1.0717430114746094</v>
      </c>
      <c r="N88" s="164">
        <v>1.0952860116958618</v>
      </c>
      <c r="O88" s="164">
        <v>1.330535650253296</v>
      </c>
      <c r="P88" s="164">
        <v>1.0647881031036377</v>
      </c>
      <c r="Q88" s="164">
        <v>1.6434112787246704</v>
      </c>
      <c r="R88" s="164">
        <v>1.3586688041687012</v>
      </c>
      <c r="S88" s="164">
        <v>1.0886112451553345</v>
      </c>
      <c r="T88" s="164">
        <v>1.2640321254730225</v>
      </c>
      <c r="U88" s="164">
        <v>1.1945781707763672</v>
      </c>
      <c r="V88" s="164">
        <v>1.1406912803649902</v>
      </c>
      <c r="W88" s="164">
        <v>1.0049819946289062</v>
      </c>
      <c r="X88" s="164">
        <v>1.1347116231918335</v>
      </c>
      <c r="Y88" s="164">
        <v>1.130767583847046</v>
      </c>
      <c r="Z88" s="164">
        <v>1.195371389389038</v>
      </c>
      <c r="AA88" s="164">
        <v>1.1869968175888062</v>
      </c>
      <c r="AB88" s="164">
        <v>0.993471622467041</v>
      </c>
      <c r="AC88" s="164">
        <v>1.1557402610778809</v>
      </c>
      <c r="AD88" s="164">
        <v>1.0346280336380005</v>
      </c>
      <c r="AE88" s="164">
        <v>1.1617389917373657</v>
      </c>
      <c r="AF88" s="164">
        <v>1.1915690898895264</v>
      </c>
      <c r="AG88" s="164">
        <v>1.2765657901763916</v>
      </c>
      <c r="AH88" s="164">
        <v>1.291227102279663</v>
      </c>
      <c r="AI88" s="164">
        <v>1.046407699584961</v>
      </c>
      <c r="AJ88" s="164">
        <v>1.4044079780578613</v>
      </c>
      <c r="AK88" s="164">
        <v>1.177605390548706</v>
      </c>
      <c r="AL88" s="164">
        <v>1.2646585702896118</v>
      </c>
      <c r="AM88" s="164">
        <v>1.0418332815170288</v>
      </c>
      <c r="AN88" s="164">
        <v>0.9717869758605957</v>
      </c>
      <c r="AO88" s="164">
        <v>1.1130729913711548</v>
      </c>
      <c r="AP88" s="164">
        <v>1.2144315242767334</v>
      </c>
      <c r="AQ88" s="164">
        <v>1.0319852828979492</v>
      </c>
      <c r="AR88" s="164">
        <v>1.0143476724624634</v>
      </c>
      <c r="AS88" s="164">
        <v>1.0082619190216064</v>
      </c>
      <c r="AT88" s="164">
        <v>1.0648539066314697</v>
      </c>
      <c r="AU88" s="164">
        <v>0.9688795208930969</v>
      </c>
      <c r="AV88" s="164">
        <v>1.0943245887756348</v>
      </c>
      <c r="AW88" s="164">
        <v>1.2780888080596924</v>
      </c>
      <c r="AX88" s="164">
        <v>1.0844597816467285</v>
      </c>
      <c r="AY88" s="164">
        <v>1.185396671295166</v>
      </c>
      <c r="AZ88" s="164">
        <v>1.2442420721054077</v>
      </c>
      <c r="BA88" s="164">
        <v>1.0631458759307861</v>
      </c>
      <c r="BB88" s="164">
        <v>1.4686986207962036</v>
      </c>
      <c r="BC88" s="164">
        <v>1.346649408340454</v>
      </c>
      <c r="BD88" s="164">
        <v>1.5697472095489502</v>
      </c>
      <c r="BE88" s="164">
        <v>1.3832975625991821</v>
      </c>
      <c r="BF88" s="164">
        <v>1.3939157724380493</v>
      </c>
      <c r="BG88" s="164">
        <v>1.7241759300231934</v>
      </c>
      <c r="BH88" s="164">
        <v>1.428833246231079</v>
      </c>
      <c r="BI88" s="164">
        <v>1.2210816144943237</v>
      </c>
      <c r="BJ88" s="164">
        <v>1.3776694536209106</v>
      </c>
      <c r="BK88" s="164">
        <v>1.3185162544250488</v>
      </c>
      <c r="BL88" s="164">
        <v>1.2745692729949951</v>
      </c>
      <c r="BM88" s="164">
        <v>1.2186689376831055</v>
      </c>
      <c r="BN88" s="164">
        <v>1.3673101663589478</v>
      </c>
    </row>
    <row r="89" ht="13.5" customHeight="1">
      <c r="A89" s="152" t="s">
        <v>234</v>
      </c>
      <c r="B89" s="29" t="s">
        <v>235</v>
      </c>
      <c r="C89" s="165" t="s">
        <v>83</v>
      </c>
      <c r="D89" s="166">
        <v>0.40162408351898193</v>
      </c>
      <c r="E89" s="166">
        <v>0.38967230916023254</v>
      </c>
      <c r="F89" s="166">
        <v>0.4957354664802551</v>
      </c>
      <c r="G89" s="166">
        <v>0.40115559101104736</v>
      </c>
      <c r="H89" s="166">
        <v>0.5448594689369202</v>
      </c>
      <c r="I89" s="166">
        <v>0.45032957196235657</v>
      </c>
      <c r="J89" s="166">
        <v>0.4872942864894867</v>
      </c>
      <c r="K89" s="166">
        <v>0.44510573148727417</v>
      </c>
      <c r="L89" s="166">
        <v>0.5101804137229919</v>
      </c>
      <c r="M89" s="166">
        <v>0.4009520411491394</v>
      </c>
      <c r="N89" s="166">
        <v>0.4470560550689697</v>
      </c>
      <c r="O89" s="166">
        <v>0.566002368927002</v>
      </c>
      <c r="P89" s="166">
        <v>0.4538627862930298</v>
      </c>
      <c r="Q89" s="166">
        <v>0.7188772559165955</v>
      </c>
      <c r="R89" s="166">
        <v>0.5238955616950989</v>
      </c>
      <c r="S89" s="166">
        <v>0.39344522356987</v>
      </c>
      <c r="T89" s="166">
        <v>0.4989917278289795</v>
      </c>
      <c r="U89" s="166">
        <v>0.43316173553466797</v>
      </c>
      <c r="V89" s="166">
        <v>0.4867759943008423</v>
      </c>
      <c r="W89" s="166">
        <v>0.34805890917778015</v>
      </c>
      <c r="X89" s="166">
        <v>0.5142515301704407</v>
      </c>
      <c r="Y89" s="166">
        <v>0.4453537166118622</v>
      </c>
      <c r="Z89" s="166">
        <v>0.5294875502586365</v>
      </c>
      <c r="AA89" s="166">
        <v>0.49605250358581543</v>
      </c>
      <c r="AB89" s="166">
        <v>0.3465130925178528</v>
      </c>
      <c r="AC89" s="166">
        <v>0.5165418386459351</v>
      </c>
      <c r="AD89" s="166">
        <v>0.42290976643562317</v>
      </c>
      <c r="AE89" s="166">
        <v>0.530044436454773</v>
      </c>
      <c r="AF89" s="166">
        <v>0.5788441300392151</v>
      </c>
      <c r="AG89" s="166">
        <v>0.5874216556549072</v>
      </c>
      <c r="AH89" s="166">
        <v>0.6355761289596558</v>
      </c>
      <c r="AI89" s="166">
        <v>0.41959741711616516</v>
      </c>
      <c r="AJ89" s="166">
        <v>0.6576977968215942</v>
      </c>
      <c r="AK89" s="166">
        <v>0.5414971113204956</v>
      </c>
      <c r="AL89" s="166">
        <v>0.5729910731315613</v>
      </c>
      <c r="AM89" s="166">
        <v>0.5183999538421631</v>
      </c>
      <c r="AN89" s="166">
        <v>0.4123383164405823</v>
      </c>
      <c r="AO89" s="166">
        <v>0.48842892050743103</v>
      </c>
      <c r="AP89" s="166">
        <v>0.5000701546669006</v>
      </c>
      <c r="AQ89" s="166">
        <v>0.40704411268234253</v>
      </c>
      <c r="AR89" s="166">
        <v>0.3950989246368408</v>
      </c>
      <c r="AS89" s="166">
        <v>0.384757399559021</v>
      </c>
      <c r="AT89" s="166">
        <v>0.41435694694519043</v>
      </c>
      <c r="AU89" s="166">
        <v>0.3945366442203522</v>
      </c>
      <c r="AV89" s="166">
        <v>0.4319610893726349</v>
      </c>
      <c r="AW89" s="166">
        <v>0.5775964856147766</v>
      </c>
      <c r="AX89" s="166">
        <v>0.45769166946411133</v>
      </c>
      <c r="AY89" s="166">
        <v>0.5154831409454346</v>
      </c>
      <c r="AZ89" s="166">
        <v>0.5812721848487854</v>
      </c>
      <c r="BA89" s="166">
        <v>0.4458359181880951</v>
      </c>
      <c r="BB89" s="166">
        <v>0.6960065364837646</v>
      </c>
      <c r="BC89" s="166">
        <v>0.643532931804657</v>
      </c>
      <c r="BD89" s="166">
        <v>0.7497212886810303</v>
      </c>
      <c r="BE89" s="166">
        <v>0.6629500389099121</v>
      </c>
      <c r="BF89" s="166">
        <v>0.6160569787025452</v>
      </c>
      <c r="BG89" s="166">
        <v>0.8307746052742004</v>
      </c>
      <c r="BH89" s="166">
        <v>0.7114725708961487</v>
      </c>
      <c r="BI89" s="166">
        <v>0.5829861760139465</v>
      </c>
      <c r="BJ89" s="166">
        <v>0.632836639881134</v>
      </c>
      <c r="BK89" s="166">
        <v>0.6333163976669312</v>
      </c>
      <c r="BL89" s="166">
        <v>0.6362575888633728</v>
      </c>
      <c r="BM89" s="166">
        <v>0.5976226925849915</v>
      </c>
      <c r="BN89" s="166">
        <v>0.6569617390632629</v>
      </c>
    </row>
    <row r="90" ht="13.5" customHeight="1">
      <c r="A90" s="152" t="s">
        <v>236</v>
      </c>
      <c r="B90" s="29" t="s">
        <v>237</v>
      </c>
      <c r="C90" s="165" t="s">
        <v>238</v>
      </c>
      <c r="D90" s="154">
        <v>1.3055081367492676</v>
      </c>
      <c r="E90" s="154">
        <v>1.1883071660995483</v>
      </c>
      <c r="F90" s="154">
        <v>1.3214328289031982</v>
      </c>
      <c r="G90" s="154">
        <v>1.3878661394119263</v>
      </c>
      <c r="H90" s="154">
        <v>1.6824653148651123</v>
      </c>
      <c r="I90" s="154">
        <v>1.4062451124191284</v>
      </c>
      <c r="J90" s="154">
        <v>1.1908395290374756</v>
      </c>
      <c r="K90" s="154">
        <v>0.9305450916290283</v>
      </c>
      <c r="L90" s="154">
        <v>1.165041208267212</v>
      </c>
      <c r="M90" s="154">
        <v>1.6474310159683228</v>
      </c>
      <c r="N90" s="154">
        <v>1.5215463638305664</v>
      </c>
      <c r="O90" s="154">
        <v>1.972368836402893</v>
      </c>
      <c r="P90" s="154">
        <v>1.3519662618637085</v>
      </c>
      <c r="Q90" s="154">
        <v>2.5985524654388428</v>
      </c>
      <c r="R90" s="154">
        <v>2.307939291000366</v>
      </c>
      <c r="S90" s="154">
        <v>1.7599347829818726</v>
      </c>
      <c r="T90" s="154">
        <v>2.0118510723114014</v>
      </c>
      <c r="U90" s="154">
        <v>2.0323166847229004</v>
      </c>
      <c r="V90" s="154">
        <v>1.5247480869293213</v>
      </c>
      <c r="W90" s="154">
        <v>1.6151809692382812</v>
      </c>
      <c r="X90" s="154">
        <v>1.3607938289642334</v>
      </c>
      <c r="Y90" s="154">
        <v>1.6877540349960327</v>
      </c>
      <c r="Z90" s="154">
        <v>1.5542126893997192</v>
      </c>
      <c r="AA90" s="154">
        <v>1.684167742729187</v>
      </c>
      <c r="AB90" s="154">
        <v>1.571752905845642</v>
      </c>
      <c r="AC90" s="154">
        <v>1.442802906036377</v>
      </c>
      <c r="AD90" s="154">
        <v>1.3726871013641357</v>
      </c>
      <c r="AE90" s="154">
        <v>1.4019509553909302</v>
      </c>
      <c r="AF90" s="154">
        <v>1.2905309200286865</v>
      </c>
      <c r="AG90" s="154">
        <v>1.6254066228866577</v>
      </c>
      <c r="AH90" s="154">
        <v>1.4497953653335571</v>
      </c>
      <c r="AI90" s="154">
        <v>1.4416027069091797</v>
      </c>
      <c r="AJ90" s="154">
        <v>1.8422129154205322</v>
      </c>
      <c r="AK90" s="154">
        <v>1.4152051210403442</v>
      </c>
      <c r="AL90" s="154">
        <v>1.644637942314148</v>
      </c>
      <c r="AM90" s="154">
        <v>0.9272593259811401</v>
      </c>
      <c r="AN90" s="154">
        <v>1.146250605583191</v>
      </c>
      <c r="AO90" s="154">
        <v>1.393735408782959</v>
      </c>
      <c r="AP90" s="154">
        <v>1.7860112190246582</v>
      </c>
      <c r="AQ90" s="154">
        <v>1.4402693510055542</v>
      </c>
      <c r="AR90" s="154">
        <v>1.421606421470642</v>
      </c>
      <c r="AS90" s="154">
        <v>1.4462658166885376</v>
      </c>
      <c r="AT90" s="154">
        <v>1.549788236618042</v>
      </c>
      <c r="AU90" s="154">
        <v>1.222337007522583</v>
      </c>
      <c r="AV90" s="154">
        <v>1.5927482843399048</v>
      </c>
      <c r="AW90" s="154">
        <v>1.6813009977340698</v>
      </c>
      <c r="AX90" s="154">
        <v>1.4202516078948975</v>
      </c>
      <c r="AY90" s="154">
        <v>1.5799027681350708</v>
      </c>
      <c r="AZ90" s="154">
        <v>1.5124928951263428</v>
      </c>
      <c r="BA90" s="154">
        <v>1.3848021030426025</v>
      </c>
      <c r="BB90" s="154">
        <v>1.9364057779312134</v>
      </c>
      <c r="BC90" s="154">
        <v>1.6563323736190796</v>
      </c>
      <c r="BD90" s="154">
        <v>2.116936683654785</v>
      </c>
      <c r="BE90" s="154">
        <v>1.7221280336380005</v>
      </c>
      <c r="BF90" s="154">
        <v>2.0037853717803955</v>
      </c>
      <c r="BG90" s="154">
        <v>2.398019790649414</v>
      </c>
      <c r="BH90" s="154">
        <v>1.6818958520889282</v>
      </c>
      <c r="BI90" s="154">
        <v>1.4009872674942017</v>
      </c>
      <c r="BJ90" s="154">
        <v>1.8476810455322266</v>
      </c>
      <c r="BK90" s="154">
        <v>1.5823791027069092</v>
      </c>
      <c r="BL90" s="154">
        <v>1.372353434562683</v>
      </c>
      <c r="BM90" s="154">
        <v>1.3170815706253052</v>
      </c>
      <c r="BN90" s="154">
        <v>1.6810144186019897</v>
      </c>
    </row>
    <row r="91" ht="13.5" customHeight="1">
      <c r="A91" s="162" t="s">
        <v>239</v>
      </c>
      <c r="B91" s="162" t="s">
        <v>240</v>
      </c>
      <c r="C91" s="163" t="s">
        <v>80</v>
      </c>
      <c r="D91" s="164">
        <v>2.0235002040863037</v>
      </c>
      <c r="E91" s="164">
        <v>1.9975528717041016</v>
      </c>
      <c r="F91" s="164">
        <v>1.9467672109603882</v>
      </c>
      <c r="G91" s="164">
        <v>1.7169004678726196</v>
      </c>
      <c r="H91" s="164">
        <v>2.0334391593933105</v>
      </c>
      <c r="I91" s="164">
        <v>1.882713794708252</v>
      </c>
      <c r="J91" s="164">
        <v>1.9879635572433472</v>
      </c>
      <c r="K91" s="164">
        <v>1.9709712266921997</v>
      </c>
      <c r="L91" s="164">
        <v>1.975217580795288</v>
      </c>
      <c r="M91" s="164">
        <v>1.9577127695083618</v>
      </c>
      <c r="N91" s="164">
        <v>1.8973761796951294</v>
      </c>
      <c r="O91" s="164">
        <v>1.9463855028152466</v>
      </c>
      <c r="P91" s="164">
        <v>1.543373465538025</v>
      </c>
      <c r="Q91" s="164">
        <v>2.1188247203826904</v>
      </c>
      <c r="R91" s="164">
        <v>1.7373157739639282</v>
      </c>
      <c r="S91" s="164">
        <v>1.934045672416687</v>
      </c>
      <c r="T91" s="164">
        <v>2.0579757690429688</v>
      </c>
      <c r="U91" s="164">
        <v>2.097008466720581</v>
      </c>
      <c r="V91" s="164">
        <v>1.984155297279358</v>
      </c>
      <c r="W91" s="164">
        <v>2.050931692123413</v>
      </c>
      <c r="X91" s="164">
        <v>1.9648919105529785</v>
      </c>
      <c r="Y91" s="164">
        <v>2.0079469680786133</v>
      </c>
      <c r="Z91" s="164">
        <v>1.9622856378555298</v>
      </c>
      <c r="AA91" s="164">
        <v>2.018167495727539</v>
      </c>
      <c r="AB91" s="164">
        <v>1.9353631734848022</v>
      </c>
      <c r="AC91" s="164">
        <v>2.027259349822998</v>
      </c>
      <c r="AD91" s="164">
        <v>2.0127038955688477</v>
      </c>
      <c r="AE91" s="164">
        <v>1.9895492792129517</v>
      </c>
      <c r="AF91" s="164">
        <v>1.903501033782959</v>
      </c>
      <c r="AG91" s="164">
        <v>1.8496378660202026</v>
      </c>
      <c r="AH91" s="164">
        <v>2.0148251056671143</v>
      </c>
      <c r="AI91" s="164">
        <v>1.9821566343307495</v>
      </c>
      <c r="AJ91" s="164">
        <v>2.006086587905884</v>
      </c>
      <c r="AK91" s="164">
        <v>1.7162431478500366</v>
      </c>
      <c r="AL91" s="164">
        <v>1.9722790718078613</v>
      </c>
      <c r="AM91" s="164">
        <v>1.8673523664474487</v>
      </c>
      <c r="AN91" s="164">
        <v>1.888024926185608</v>
      </c>
      <c r="AO91" s="164">
        <v>1.9842215776443481</v>
      </c>
      <c r="AP91" s="164">
        <v>1.9564182758331299</v>
      </c>
      <c r="AQ91" s="164">
        <v>1.6519352197647095</v>
      </c>
      <c r="AR91" s="164">
        <v>1.8552485704421997</v>
      </c>
      <c r="AS91" s="164">
        <v>1.909135341644287</v>
      </c>
      <c r="AT91" s="164">
        <v>1.9334958791732788</v>
      </c>
      <c r="AU91" s="164">
        <v>1.6391853094100952</v>
      </c>
      <c r="AV91" s="164">
        <v>1.9435759782791138</v>
      </c>
      <c r="AW91" s="164">
        <v>1.6651819944381714</v>
      </c>
      <c r="AX91" s="164">
        <v>2.010098695755005</v>
      </c>
      <c r="AY91" s="164">
        <v>1.9708718061447144</v>
      </c>
      <c r="AZ91" s="164">
        <v>2.0116567611694336</v>
      </c>
      <c r="BA91" s="164">
        <v>1.9509152173995972</v>
      </c>
      <c r="BB91" s="164">
        <v>2.0860891342163086</v>
      </c>
      <c r="BC91" s="164">
        <v>1.9723799228668213</v>
      </c>
      <c r="BD91" s="164">
        <v>2.0498881340026855</v>
      </c>
      <c r="BE91" s="164">
        <v>1.7140264511108398</v>
      </c>
      <c r="BF91" s="164">
        <v>1.9853535890579224</v>
      </c>
      <c r="BG91" s="164">
        <v>2.084207057952881</v>
      </c>
      <c r="BH91" s="164">
        <v>2.029758930206299</v>
      </c>
      <c r="BI91" s="164">
        <v>2.007202386856079</v>
      </c>
      <c r="BJ91" s="164">
        <v>1.9906951189041138</v>
      </c>
      <c r="BK91" s="164">
        <v>1.753383755683899</v>
      </c>
      <c r="BL91" s="164">
        <v>1.715777039527893</v>
      </c>
      <c r="BM91" s="164">
        <v>1.9566547870635986</v>
      </c>
      <c r="BN91" s="164">
        <v>2.016064405441284</v>
      </c>
    </row>
    <row r="92" ht="13.5" customHeight="1">
      <c r="A92" s="152" t="s">
        <v>241</v>
      </c>
      <c r="B92" s="29" t="s">
        <v>242</v>
      </c>
      <c r="C92" s="165" t="s">
        <v>83</v>
      </c>
      <c r="D92" s="166">
        <v>0.968508243560791</v>
      </c>
      <c r="E92" s="166">
        <v>0.9682539701461792</v>
      </c>
      <c r="F92" s="166">
        <v>0.9479886293411255</v>
      </c>
      <c r="G92" s="166">
        <v>0.9569858908653259</v>
      </c>
      <c r="H92" s="166">
        <v>0.9531380534172058</v>
      </c>
      <c r="I92" s="166">
        <v>0.9694939255714417</v>
      </c>
      <c r="J92" s="166">
        <v>0.963188886642456</v>
      </c>
      <c r="K92" s="166">
        <v>0.9307847023010254</v>
      </c>
      <c r="L92" s="166">
        <v>0.9417628645896912</v>
      </c>
      <c r="M92" s="166">
        <v>0.9747074842453003</v>
      </c>
      <c r="N92" s="166">
        <v>0.9080125689506531</v>
      </c>
      <c r="O92" s="166">
        <v>0.9606547355651855</v>
      </c>
      <c r="P92" s="166">
        <v>0.9860481023788452</v>
      </c>
      <c r="Q92" s="166">
        <v>0.9995207786560059</v>
      </c>
      <c r="R92" s="166">
        <v>0.9884755611419678</v>
      </c>
      <c r="S92" s="166">
        <v>0.9635345339775085</v>
      </c>
      <c r="T92" s="166">
        <v>0.9268350005149841</v>
      </c>
      <c r="U92" s="166">
        <v>0.9392255544662476</v>
      </c>
      <c r="V92" s="166">
        <v>0.9696639180183411</v>
      </c>
      <c r="W92" s="166">
        <v>0.8981053233146667</v>
      </c>
      <c r="X92" s="166">
        <v>0.9383143782615662</v>
      </c>
      <c r="Y92" s="166">
        <v>0.9453166723251343</v>
      </c>
      <c r="Z92" s="166">
        <v>0.939822793006897</v>
      </c>
      <c r="AA92" s="166">
        <v>0.9874509572982788</v>
      </c>
      <c r="AB92" s="166">
        <v>0.9583297967910767</v>
      </c>
      <c r="AC92" s="166">
        <v>0.9694075584411621</v>
      </c>
      <c r="AD92" s="166">
        <v>0.9921878576278687</v>
      </c>
      <c r="AE92" s="166">
        <v>0.9750034809112549</v>
      </c>
      <c r="AF92" s="166">
        <v>0.975372850894928</v>
      </c>
      <c r="AG92" s="166">
        <v>0.9758986830711365</v>
      </c>
      <c r="AH92" s="166">
        <v>0.9563172459602356</v>
      </c>
      <c r="AI92" s="166">
        <v>0.982359766960144</v>
      </c>
      <c r="AJ92" s="166">
        <v>0.998382568359375</v>
      </c>
      <c r="AK92" s="166">
        <v>1.0</v>
      </c>
      <c r="AL92" s="166">
        <v>0.9964194893836975</v>
      </c>
      <c r="AM92" s="166">
        <v>0.97237628698349</v>
      </c>
      <c r="AN92" s="166">
        <v>0.9563406705856323</v>
      </c>
      <c r="AO92" s="166">
        <v>0.9607157707214355</v>
      </c>
      <c r="AP92" s="166">
        <v>0.9814632534980774</v>
      </c>
      <c r="AQ92" s="166">
        <v>0.9765186905860901</v>
      </c>
      <c r="AR92" s="166">
        <v>0.917300283908844</v>
      </c>
      <c r="AS92" s="166">
        <v>0.9064528942108154</v>
      </c>
      <c r="AT92" s="166">
        <v>0.901871919631958</v>
      </c>
      <c r="AU92" s="166">
        <v>0.9735548496246338</v>
      </c>
      <c r="AV92" s="166">
        <v>0.9563502073287964</v>
      </c>
      <c r="AW92" s="166">
        <v>1.0</v>
      </c>
      <c r="AX92" s="166">
        <v>0.9766125082969666</v>
      </c>
      <c r="AY92" s="166">
        <v>0.968593418598175</v>
      </c>
      <c r="AZ92" s="166">
        <v>0.9957318305969238</v>
      </c>
      <c r="BA92" s="166">
        <v>0.9736157655715942</v>
      </c>
      <c r="BB92" s="166">
        <v>0.9892066121101379</v>
      </c>
      <c r="BC92" s="166">
        <v>0.9906407594680786</v>
      </c>
      <c r="BD92" s="166">
        <v>0.9856074452400208</v>
      </c>
      <c r="BE92" s="166">
        <v>1.0</v>
      </c>
      <c r="BF92" s="166">
        <v>0.9985771179199219</v>
      </c>
      <c r="BG92" s="166">
        <v>0.9907332062721252</v>
      </c>
      <c r="BH92" s="166">
        <v>0.9935698509216309</v>
      </c>
      <c r="BI92" s="166">
        <v>0.9782634973526001</v>
      </c>
      <c r="BJ92" s="166">
        <v>0.9932100772857666</v>
      </c>
      <c r="BK92" s="166">
        <v>1.0</v>
      </c>
      <c r="BL92" s="166">
        <v>0.9876691699028015</v>
      </c>
      <c r="BM92" s="166">
        <v>0.9863336682319641</v>
      </c>
      <c r="BN92" s="166">
        <v>0.981377899646759</v>
      </c>
    </row>
    <row r="93" ht="13.5" customHeight="1">
      <c r="A93" s="152" t="s">
        <v>243</v>
      </c>
      <c r="B93" s="29" t="s">
        <v>244</v>
      </c>
      <c r="C93" s="165" t="s">
        <v>83</v>
      </c>
      <c r="D93" s="166">
        <v>0.6019984483718872</v>
      </c>
      <c r="E93" s="166">
        <v>0.4412466585636139</v>
      </c>
      <c r="F93" s="166">
        <v>0.4434402883052826</v>
      </c>
      <c r="G93" s="166">
        <v>0.4221060872077942</v>
      </c>
      <c r="H93" s="166">
        <v>0.5786679983139038</v>
      </c>
      <c r="I93" s="166">
        <v>0.467356413602829</v>
      </c>
      <c r="J93" s="166">
        <v>0.44724494218826294</v>
      </c>
      <c r="K93" s="166">
        <v>0.5024994015693665</v>
      </c>
      <c r="L93" s="166">
        <v>0.4650822877883911</v>
      </c>
      <c r="M93" s="166">
        <v>0.45872771739959717</v>
      </c>
      <c r="N93" s="166">
        <v>0.43337467312812805</v>
      </c>
      <c r="O93" s="166">
        <v>0.5718454122543335</v>
      </c>
      <c r="P93" s="166">
        <v>0.45395082235336304</v>
      </c>
      <c r="Q93" s="166">
        <v>0.7357208728790283</v>
      </c>
      <c r="R93" s="166">
        <v>0.44262567162513733</v>
      </c>
      <c r="S93" s="166">
        <v>0.4161723554134369</v>
      </c>
      <c r="T93" s="166">
        <v>0.6105522513389587</v>
      </c>
      <c r="U93" s="166">
        <v>0.6198185086250305</v>
      </c>
      <c r="V93" s="166">
        <v>0.4756869375705719</v>
      </c>
      <c r="W93" s="166">
        <v>0.5609243512153625</v>
      </c>
      <c r="X93" s="166">
        <v>0.5634918212890625</v>
      </c>
      <c r="Y93" s="166">
        <v>0.5685856938362122</v>
      </c>
      <c r="Z93" s="166">
        <v>0.5048796534538269</v>
      </c>
      <c r="AA93" s="166">
        <v>0.5392163395881653</v>
      </c>
      <c r="AB93" s="166">
        <v>0.4176977276802063</v>
      </c>
      <c r="AC93" s="166">
        <v>0.522732675075531</v>
      </c>
      <c r="AD93" s="166">
        <v>0.5286512970924377</v>
      </c>
      <c r="AE93" s="166">
        <v>0.4921022951602936</v>
      </c>
      <c r="AF93" s="166">
        <v>0.4509223401546478</v>
      </c>
      <c r="AG93" s="166">
        <v>0.5529801249504089</v>
      </c>
      <c r="AH93" s="166">
        <v>0.5305901765823364</v>
      </c>
      <c r="AI93" s="166">
        <v>0.543628454208374</v>
      </c>
      <c r="AJ93" s="166">
        <v>0.5379782319068909</v>
      </c>
      <c r="AK93" s="166">
        <v>0.4250468313694</v>
      </c>
      <c r="AL93" s="166">
        <v>0.4795057773590088</v>
      </c>
      <c r="AM93" s="166">
        <v>0.36063653230667114</v>
      </c>
      <c r="AN93" s="166">
        <v>0.36130207777023315</v>
      </c>
      <c r="AO93" s="166">
        <v>0.45042771100997925</v>
      </c>
      <c r="AP93" s="166">
        <v>0.38133367896080017</v>
      </c>
      <c r="AQ93" s="166">
        <v>0.41895005106925964</v>
      </c>
      <c r="AR93" s="166">
        <v>0.4353735148906708</v>
      </c>
      <c r="AS93" s="166">
        <v>0.46100738644599915</v>
      </c>
      <c r="AT93" s="166">
        <v>0.39303553104400635</v>
      </c>
      <c r="AU93" s="166">
        <v>0.34158945083618164</v>
      </c>
      <c r="AV93" s="166">
        <v>0.3929399251937866</v>
      </c>
      <c r="AW93" s="166">
        <v>0.44746410846710205</v>
      </c>
      <c r="AX93" s="166">
        <v>0.4776310920715332</v>
      </c>
      <c r="AY93" s="166">
        <v>0.48956045508384705</v>
      </c>
      <c r="AZ93" s="166">
        <v>0.5273138880729675</v>
      </c>
      <c r="BA93" s="166">
        <v>0.4673861861228943</v>
      </c>
      <c r="BB93" s="166">
        <v>0.5841225385665894</v>
      </c>
      <c r="BC93" s="166">
        <v>0.5433641076087952</v>
      </c>
      <c r="BD93" s="166">
        <v>0.551576554775238</v>
      </c>
      <c r="BE93" s="166">
        <v>0.48737668991088867</v>
      </c>
      <c r="BF93" s="166">
        <v>0.5595144629478455</v>
      </c>
      <c r="BG93" s="166">
        <v>0.6356108784675598</v>
      </c>
      <c r="BH93" s="166">
        <v>0.5442919135093689</v>
      </c>
      <c r="BI93" s="166">
        <v>0.4974520802497864</v>
      </c>
      <c r="BJ93" s="166">
        <v>0.4803268611431122</v>
      </c>
      <c r="BK93" s="166">
        <v>0.5095080137252808</v>
      </c>
      <c r="BL93" s="166">
        <v>0.43563565611839294</v>
      </c>
      <c r="BM93" s="166">
        <v>0.4194071590900421</v>
      </c>
      <c r="BN93" s="166">
        <v>0.6093025207519531</v>
      </c>
    </row>
    <row r="94" ht="13.5" customHeight="1">
      <c r="A94" s="152" t="s">
        <v>245</v>
      </c>
      <c r="B94" s="29" t="s">
        <v>246</v>
      </c>
      <c r="C94" s="165" t="s">
        <v>247</v>
      </c>
      <c r="D94" s="169">
        <v>27828.583984375</v>
      </c>
      <c r="E94" s="169">
        <v>13137.9912109375</v>
      </c>
      <c r="F94" s="169">
        <v>29053.640625</v>
      </c>
      <c r="G94" s="169">
        <v>27973.68359375</v>
      </c>
      <c r="H94" s="169">
        <v>32853.90234375</v>
      </c>
      <c r="I94" s="169">
        <v>32100.40234375</v>
      </c>
      <c r="J94" s="169">
        <v>17068.849609375</v>
      </c>
      <c r="K94" s="169">
        <v>17761.849609375</v>
      </c>
      <c r="L94" s="169">
        <v>24020.833984375</v>
      </c>
      <c r="M94" s="169">
        <v>29837.705078125</v>
      </c>
      <c r="N94" s="169">
        <v>35717.046875</v>
      </c>
      <c r="O94" s="169">
        <v>25366.03125</v>
      </c>
      <c r="P94" s="169">
        <v>33270.171875</v>
      </c>
      <c r="Q94" s="169">
        <v>36575.875</v>
      </c>
      <c r="R94" s="169">
        <v>21652.966796875</v>
      </c>
      <c r="S94" s="169">
        <v>25960.1875</v>
      </c>
      <c r="T94" s="169">
        <v>19112.16796875</v>
      </c>
      <c r="U94" s="169">
        <v>23824.322265625</v>
      </c>
      <c r="V94" s="169">
        <v>25163.4453125</v>
      </c>
      <c r="W94" s="169">
        <v>21031.73046875</v>
      </c>
      <c r="X94" s="169">
        <v>27260.294921875</v>
      </c>
      <c r="Y94" s="169">
        <v>20153.19140625</v>
      </c>
      <c r="Z94" s="169">
        <v>16895.666015625</v>
      </c>
      <c r="AA94" s="169">
        <v>26543.087890625</v>
      </c>
      <c r="AB94" s="169">
        <v>25757.580078125</v>
      </c>
      <c r="AC94" s="169">
        <v>22172.580078125</v>
      </c>
      <c r="AD94" s="169">
        <v>24927.6015625</v>
      </c>
      <c r="AE94" s="169">
        <v>28181.951171875</v>
      </c>
      <c r="AF94" s="169">
        <v>40633.1015625</v>
      </c>
      <c r="AG94" s="169">
        <v>32241.8125</v>
      </c>
      <c r="AH94" s="169">
        <v>28440.318359375</v>
      </c>
      <c r="AI94" s="169">
        <v>36136.375</v>
      </c>
      <c r="AJ94" s="169">
        <v>28158.998046875</v>
      </c>
      <c r="AK94" s="169">
        <v>17959.837890625</v>
      </c>
      <c r="AL94" s="169">
        <v>27043.92578125</v>
      </c>
      <c r="AM94" s="169">
        <v>28145.68359375</v>
      </c>
      <c r="AN94" s="169">
        <v>26287.83984375</v>
      </c>
      <c r="AO94" s="169">
        <v>21298.5625</v>
      </c>
      <c r="AP94" s="169">
        <v>16560.630859375</v>
      </c>
      <c r="AQ94" s="169">
        <v>25593.9609375</v>
      </c>
      <c r="AR94" s="169">
        <v>27340.935546875</v>
      </c>
      <c r="AS94" s="169">
        <v>25938.052734375</v>
      </c>
      <c r="AT94" s="169">
        <v>23349.51953125</v>
      </c>
      <c r="AU94" s="169">
        <v>24940.46875</v>
      </c>
      <c r="AV94" s="169">
        <v>18743.833984375</v>
      </c>
      <c r="AW94" s="169">
        <v>27802.97265625</v>
      </c>
      <c r="AX94" s="169">
        <v>19518.57421875</v>
      </c>
      <c r="AY94" s="169">
        <v>27390.9375</v>
      </c>
      <c r="AZ94" s="169">
        <v>25284.087890625</v>
      </c>
      <c r="BA94" s="169">
        <v>28675.86328125</v>
      </c>
      <c r="BB94" s="169">
        <v>20376.021484375</v>
      </c>
      <c r="BC94" s="169">
        <v>40986.5546875</v>
      </c>
      <c r="BD94" s="169">
        <v>20928.33203125</v>
      </c>
      <c r="BE94" s="169">
        <v>25588.87890625</v>
      </c>
      <c r="BF94" s="169">
        <v>42472.87109375</v>
      </c>
      <c r="BG94" s="169">
        <v>27668.568359375</v>
      </c>
      <c r="BH94" s="169">
        <v>25787.361328125</v>
      </c>
      <c r="BI94" s="169">
        <v>23808.048828125</v>
      </c>
      <c r="BJ94" s="169">
        <v>22220.07421875</v>
      </c>
      <c r="BK94" s="169">
        <v>25200.5625</v>
      </c>
      <c r="BL94" s="169">
        <v>35839.4140625</v>
      </c>
      <c r="BM94" s="169">
        <v>19537.154296875</v>
      </c>
      <c r="BN94" s="169">
        <v>37997.19140625</v>
      </c>
    </row>
    <row r="95" ht="13.5" customHeight="1">
      <c r="A95" s="152" t="s">
        <v>248</v>
      </c>
      <c r="B95" s="29" t="s">
        <v>249</v>
      </c>
      <c r="C95" s="165" t="s">
        <v>83</v>
      </c>
      <c r="D95" s="166">
        <v>0.02429344691336155</v>
      </c>
      <c r="E95" s="166">
        <v>0.0</v>
      </c>
      <c r="F95" s="166">
        <v>0.0</v>
      </c>
      <c r="G95" s="166">
        <v>0.3071897327899933</v>
      </c>
      <c r="H95" s="166">
        <v>0.0</v>
      </c>
      <c r="I95" s="166">
        <v>0.02792094461619854</v>
      </c>
      <c r="J95" s="166">
        <v>0.0</v>
      </c>
      <c r="K95" s="166">
        <v>0.07884780317544937</v>
      </c>
      <c r="L95" s="166">
        <v>0.0</v>
      </c>
      <c r="M95" s="166">
        <v>0.0</v>
      </c>
      <c r="N95" s="166">
        <v>0.0</v>
      </c>
      <c r="O95" s="166">
        <v>0.2703856825828552</v>
      </c>
      <c r="P95" s="166">
        <v>0.9165440797805786</v>
      </c>
      <c r="Q95" s="166">
        <v>0.0</v>
      </c>
      <c r="R95" s="166">
        <v>0.259578138589859</v>
      </c>
      <c r="S95" s="166">
        <v>0.0</v>
      </c>
      <c r="T95" s="166">
        <v>0.08761531114578247</v>
      </c>
      <c r="U95" s="166">
        <v>0.0</v>
      </c>
      <c r="V95" s="166">
        <v>0.0</v>
      </c>
      <c r="W95" s="166">
        <v>0.0</v>
      </c>
      <c r="X95" s="166">
        <v>0.004331644158810377</v>
      </c>
      <c r="Y95" s="166">
        <v>0.13344542682170868</v>
      </c>
      <c r="Z95" s="166">
        <v>0.06222759187221527</v>
      </c>
      <c r="AA95" s="166">
        <v>0.0</v>
      </c>
      <c r="AB95" s="166">
        <v>0.0</v>
      </c>
      <c r="AC95" s="166">
        <v>0.0</v>
      </c>
      <c r="AD95" s="166">
        <v>0.0</v>
      </c>
      <c r="AE95" s="166">
        <v>0.0</v>
      </c>
      <c r="AF95" s="166">
        <v>0.0</v>
      </c>
      <c r="AG95" s="166">
        <v>0.3155064582824707</v>
      </c>
      <c r="AH95" s="166">
        <v>0.0</v>
      </c>
      <c r="AI95" s="166">
        <v>0.0</v>
      </c>
      <c r="AJ95" s="166">
        <v>0.0</v>
      </c>
      <c r="AK95" s="166">
        <v>0.0</v>
      </c>
      <c r="AL95" s="166">
        <v>0.0</v>
      </c>
      <c r="AM95" s="166">
        <v>0.0</v>
      </c>
      <c r="AN95" s="166">
        <v>0.0</v>
      </c>
      <c r="AO95" s="166">
        <v>0.0</v>
      </c>
      <c r="AP95" s="166">
        <v>0.23458321392536163</v>
      </c>
      <c r="AQ95" s="166">
        <v>0.12857086956501007</v>
      </c>
      <c r="AR95" s="166">
        <v>0.06511068344116211</v>
      </c>
      <c r="AS95" s="166">
        <v>0.0</v>
      </c>
      <c r="AT95" s="166">
        <v>0.17202816903591156</v>
      </c>
      <c r="AU95" s="166">
        <v>0.0</v>
      </c>
      <c r="AV95" s="166">
        <v>0.0</v>
      </c>
      <c r="AW95" s="166">
        <v>0.0</v>
      </c>
      <c r="AX95" s="166">
        <v>0.0</v>
      </c>
      <c r="AY95" s="166">
        <v>0.0</v>
      </c>
      <c r="AZ95" s="166">
        <v>0.0</v>
      </c>
      <c r="BA95" s="166">
        <v>0.0</v>
      </c>
      <c r="BB95" s="166">
        <v>0.0</v>
      </c>
      <c r="BC95" s="166">
        <v>0.0</v>
      </c>
      <c r="BD95" s="166">
        <v>0.0</v>
      </c>
      <c r="BE95" s="166">
        <v>0.0</v>
      </c>
      <c r="BF95" s="166">
        <v>0.0</v>
      </c>
      <c r="BG95" s="166">
        <v>0.0</v>
      </c>
      <c r="BH95" s="166">
        <v>0.296599417924881</v>
      </c>
      <c r="BI95" s="166">
        <v>0.0</v>
      </c>
      <c r="BJ95" s="166">
        <v>0.0</v>
      </c>
      <c r="BK95" s="154"/>
      <c r="BL95" s="154"/>
      <c r="BM95" s="154"/>
      <c r="BN95" s="154"/>
    </row>
    <row r="96" ht="13.5" customHeight="1">
      <c r="A96" s="170" t="s">
        <v>250</v>
      </c>
      <c r="B96" s="171" t="s">
        <v>251</v>
      </c>
      <c r="C96" s="172" t="s">
        <v>83</v>
      </c>
      <c r="D96" s="173">
        <v>0.5696065425872803</v>
      </c>
      <c r="E96" s="173">
        <v>0.5500551462173462</v>
      </c>
      <c r="F96" s="173">
        <v>0.2771698534488678</v>
      </c>
      <c r="G96" s="173">
        <v>0.20470833778381348</v>
      </c>
      <c r="H96" s="173">
        <v>0.2651425302028656</v>
      </c>
      <c r="I96" s="173">
        <v>0.6065123677253723</v>
      </c>
      <c r="J96" s="173">
        <v>0.23412549495697021</v>
      </c>
      <c r="K96" s="173">
        <v>0.26467326283454895</v>
      </c>
      <c r="L96" s="173">
        <v>0.4952014684677124</v>
      </c>
      <c r="M96" s="173">
        <v>0.6028277277946472</v>
      </c>
      <c r="N96" s="173">
        <v>0.5045706033706665</v>
      </c>
      <c r="O96" s="173">
        <v>0.6138546466827393</v>
      </c>
      <c r="P96" s="173">
        <v>0.6073646545410156</v>
      </c>
      <c r="Q96" s="173">
        <v>0.503442108631134</v>
      </c>
      <c r="R96" s="173">
        <v>0.45721209049224854</v>
      </c>
      <c r="S96" s="173">
        <v>0.5466128587722778</v>
      </c>
      <c r="T96" s="173">
        <v>0.1894686371088028</v>
      </c>
      <c r="U96" s="173">
        <v>0.3354591429233551</v>
      </c>
      <c r="V96" s="173">
        <v>0.4367639422416687</v>
      </c>
      <c r="W96" s="173">
        <v>0.6894710659980774</v>
      </c>
      <c r="X96" s="173">
        <v>0.44267308712005615</v>
      </c>
      <c r="Y96" s="173">
        <v>0.3450447916984558</v>
      </c>
      <c r="Z96" s="173">
        <v>0.7213653326034546</v>
      </c>
      <c r="AA96" s="173">
        <v>0.5710734724998474</v>
      </c>
      <c r="AB96" s="173">
        <v>0.6190268993377686</v>
      </c>
      <c r="AC96" s="173">
        <v>0.24089092016220093</v>
      </c>
      <c r="AD96" s="173">
        <v>0.4383959174156189</v>
      </c>
      <c r="AE96" s="173">
        <v>0.573230504989624</v>
      </c>
      <c r="AF96" s="173">
        <v>0.4657640755176544</v>
      </c>
      <c r="AG96" s="173">
        <v>0.2816030979156494</v>
      </c>
      <c r="AH96" s="173">
        <v>0.5535416007041931</v>
      </c>
      <c r="AI96" s="173">
        <v>0.8867138028144836</v>
      </c>
      <c r="AJ96" s="173">
        <v>0.24588343501091003</v>
      </c>
      <c r="AK96" s="173">
        <v>0.35350391268730164</v>
      </c>
      <c r="AL96" s="173">
        <v>0.4709024429321289</v>
      </c>
      <c r="AM96" s="173">
        <v>0.09114710241556168</v>
      </c>
      <c r="AN96" s="173">
        <v>0.5313841700553894</v>
      </c>
      <c r="AO96" s="173">
        <v>0.7520334720611572</v>
      </c>
      <c r="AP96" s="173">
        <v>0.31329044699668884</v>
      </c>
      <c r="AQ96" s="173">
        <v>0.5538782477378845</v>
      </c>
      <c r="AR96" s="173">
        <v>0.5773141384124756</v>
      </c>
      <c r="AS96" s="173">
        <v>0.6931971311569214</v>
      </c>
      <c r="AT96" s="173">
        <v>0.7071312665939331</v>
      </c>
      <c r="AU96" s="173">
        <v>0.6779778599739075</v>
      </c>
      <c r="AV96" s="173">
        <v>0.503368616104126</v>
      </c>
      <c r="AW96" s="173">
        <v>0.36006516218185425</v>
      </c>
      <c r="AX96" s="173">
        <v>0.6562297344207764</v>
      </c>
      <c r="AY96" s="173">
        <v>0.5306423902511597</v>
      </c>
      <c r="AZ96" s="173">
        <v>0.7076526880264282</v>
      </c>
      <c r="BA96" s="173">
        <v>0.6355937719345093</v>
      </c>
      <c r="BB96" s="173">
        <v>0.34475985169410706</v>
      </c>
      <c r="BC96" s="173">
        <v>0.524573802947998</v>
      </c>
      <c r="BD96" s="173">
        <v>0.719060480594635</v>
      </c>
      <c r="BE96" s="173">
        <v>0.2330290824174881</v>
      </c>
      <c r="BF96" s="173">
        <v>0.5024706721305847</v>
      </c>
      <c r="BG96" s="173">
        <v>0.30426454544067383</v>
      </c>
      <c r="BH96" s="173">
        <v>0.704961359500885</v>
      </c>
      <c r="BI96" s="173">
        <v>0.24373875558376312</v>
      </c>
      <c r="BJ96" s="173">
        <v>0.45893388986587524</v>
      </c>
      <c r="BK96" s="151">
        <v>0.14998304843902588</v>
      </c>
      <c r="BL96" s="151">
        <v>0.46884629130363464</v>
      </c>
      <c r="BM96" s="151">
        <v>0.10474040359258652</v>
      </c>
      <c r="BN96" s="151">
        <v>0.31374987959861755</v>
      </c>
    </row>
    <row r="97" ht="13.5" customHeight="1">
      <c r="A97" s="170" t="s">
        <v>252</v>
      </c>
      <c r="B97" s="171" t="s">
        <v>253</v>
      </c>
      <c r="C97" s="172" t="s">
        <v>83</v>
      </c>
      <c r="D97" s="173">
        <v>0.4599141776561737</v>
      </c>
      <c r="E97" s="173">
        <v>0.7227473258972168</v>
      </c>
      <c r="F97" s="173">
        <v>0.47886306047439575</v>
      </c>
      <c r="G97" s="173">
        <v>0.47602078318595886</v>
      </c>
      <c r="H97" s="173">
        <v>0.5404946208000183</v>
      </c>
      <c r="I97" s="173">
        <v>0.6224108338356018</v>
      </c>
      <c r="J97" s="173">
        <v>0.529059112071991</v>
      </c>
      <c r="K97" s="173">
        <v>0.6591469049453735</v>
      </c>
      <c r="L97" s="173">
        <v>0.6652394533157349</v>
      </c>
      <c r="M97" s="173">
        <v>0.6201863884925842</v>
      </c>
      <c r="N97" s="173">
        <v>0.32666996121406555</v>
      </c>
      <c r="O97" s="173">
        <v>0.6713483929634094</v>
      </c>
      <c r="P97" s="173">
        <v>0.43517932295799255</v>
      </c>
      <c r="Q97" s="173">
        <v>0.7025629281997681</v>
      </c>
      <c r="R97" s="173">
        <v>0.36071571707725525</v>
      </c>
      <c r="S97" s="173">
        <v>0.7399640679359436</v>
      </c>
      <c r="T97" s="173">
        <v>0.44181719422340393</v>
      </c>
      <c r="U97" s="173">
        <v>0.6140649914741516</v>
      </c>
      <c r="V97" s="173">
        <v>0.5103533864021301</v>
      </c>
      <c r="W97" s="173">
        <v>0.4349421560764313</v>
      </c>
      <c r="X97" s="173">
        <v>0.43079930543899536</v>
      </c>
      <c r="Y97" s="173">
        <v>0.6872719526290894</v>
      </c>
      <c r="Z97" s="173">
        <v>0.3150762617588043</v>
      </c>
      <c r="AA97" s="173">
        <v>0.5346879363059998</v>
      </c>
      <c r="AB97" s="173">
        <v>0.4213208854198456</v>
      </c>
      <c r="AC97" s="173">
        <v>0.43410223722457886</v>
      </c>
      <c r="AD97" s="173">
        <v>0.6765058040618896</v>
      </c>
      <c r="AE97" s="173">
        <v>0.4592408239841461</v>
      </c>
      <c r="AF97" s="173">
        <v>0.7033480405807495</v>
      </c>
      <c r="AG97" s="173">
        <v>0.6038776636123657</v>
      </c>
      <c r="AH97" s="173">
        <v>0.7240169048309326</v>
      </c>
      <c r="AI97" s="173">
        <v>0.4910726845264435</v>
      </c>
      <c r="AJ97" s="173">
        <v>0.4502425789833069</v>
      </c>
      <c r="AK97" s="173">
        <v>0.6102904081344604</v>
      </c>
      <c r="AL97" s="173">
        <v>0.4277742803096771</v>
      </c>
      <c r="AM97" s="173">
        <v>0.2755733132362366</v>
      </c>
      <c r="AN97" s="173">
        <v>0.4456261396408081</v>
      </c>
      <c r="AO97" s="173">
        <v>0.4929347634315491</v>
      </c>
      <c r="AP97" s="173">
        <v>0.3783465325832367</v>
      </c>
      <c r="AQ97" s="173">
        <v>0.3441016674041748</v>
      </c>
      <c r="AR97" s="173">
        <v>0.5771896839141846</v>
      </c>
      <c r="AS97" s="173">
        <v>0.3574780821800232</v>
      </c>
      <c r="AT97" s="173">
        <v>0.4312949776649475</v>
      </c>
      <c r="AU97" s="173">
        <v>0.6288402676582336</v>
      </c>
      <c r="AV97" s="173">
        <v>0.42107585072517395</v>
      </c>
      <c r="AW97" s="173">
        <v>0.30749061703681946</v>
      </c>
      <c r="AX97" s="173">
        <v>0.4520339369773865</v>
      </c>
      <c r="AY97" s="173">
        <v>0.30418306589126587</v>
      </c>
      <c r="AZ97" s="173">
        <v>0.2170967012643814</v>
      </c>
      <c r="BA97" s="173">
        <v>0.3474486172199249</v>
      </c>
      <c r="BB97" s="173">
        <v>0.3416716754436493</v>
      </c>
      <c r="BC97" s="173">
        <v>0.28865039348602295</v>
      </c>
      <c r="BD97" s="173">
        <v>0.47104617953300476</v>
      </c>
      <c r="BE97" s="173">
        <v>0.40281757712364197</v>
      </c>
      <c r="BF97" s="173">
        <v>0.34696730971336365</v>
      </c>
      <c r="BG97" s="173">
        <v>0.4194961190223694</v>
      </c>
      <c r="BH97" s="173">
        <v>0.412664532661438</v>
      </c>
      <c r="BI97" s="173">
        <v>0.5308192372322083</v>
      </c>
      <c r="BJ97" s="173">
        <v>0.5486242771148682</v>
      </c>
      <c r="BK97" s="151">
        <v>0.32063761353492737</v>
      </c>
      <c r="BL97" s="151">
        <v>0.4358159601688385</v>
      </c>
      <c r="BM97" s="151">
        <v>0.3677787780761719</v>
      </c>
      <c r="BN97" s="151">
        <v>0.6295706629753113</v>
      </c>
    </row>
    <row r="98" ht="13.5" customHeight="1">
      <c r="A98" s="158" t="s">
        <v>254</v>
      </c>
      <c r="B98" s="159" t="s">
        <v>537</v>
      </c>
      <c r="C98" s="160" t="s">
        <v>178</v>
      </c>
      <c r="D98" s="159">
        <v>7.169277667999268</v>
      </c>
      <c r="E98" s="159">
        <v>7.610736846923828</v>
      </c>
      <c r="F98" s="159">
        <v>7.420915126800537</v>
      </c>
      <c r="G98" s="159">
        <v>7.267302513122559</v>
      </c>
      <c r="H98" s="159">
        <v>7.637591361999512</v>
      </c>
      <c r="I98" s="159">
        <v>7.565293788909912</v>
      </c>
      <c r="J98" s="159">
        <v>7.043304920196533</v>
      </c>
      <c r="K98" s="159">
        <v>7.262771129608154</v>
      </c>
      <c r="L98" s="159">
        <v>7.358458995819092</v>
      </c>
      <c r="M98" s="159">
        <v>7.598799705505371</v>
      </c>
      <c r="N98" s="159">
        <v>7.33236837387085</v>
      </c>
      <c r="O98" s="159">
        <v>7.656164169311523</v>
      </c>
      <c r="P98" s="159">
        <v>7.428596496582031</v>
      </c>
      <c r="Q98" s="159">
        <v>7.611496925354004</v>
      </c>
      <c r="R98" s="159">
        <v>7.607068061828613</v>
      </c>
      <c r="S98" s="159">
        <v>7.482511043548584</v>
      </c>
      <c r="T98" s="159">
        <v>7.765794277191162</v>
      </c>
      <c r="U98" s="159">
        <v>7.643967151641846</v>
      </c>
      <c r="V98" s="159">
        <v>7.168906211853027</v>
      </c>
      <c r="W98" s="159">
        <v>7.32211971282959</v>
      </c>
      <c r="X98" s="159">
        <v>7.433163642883301</v>
      </c>
      <c r="Y98" s="159">
        <v>7.321022033691406</v>
      </c>
      <c r="Z98" s="159">
        <v>7.515881538391113</v>
      </c>
      <c r="AA98" s="159">
        <v>7.468321323394775</v>
      </c>
      <c r="AB98" s="159">
        <v>7.484035015106201</v>
      </c>
      <c r="AC98" s="159">
        <v>7.3614501953125</v>
      </c>
      <c r="AD98" s="159">
        <v>7.317831039428711</v>
      </c>
      <c r="AE98" s="159">
        <v>7.5178046226501465</v>
      </c>
      <c r="AF98" s="159">
        <v>7.2629618644714355</v>
      </c>
      <c r="AG98" s="159">
        <v>7.226027965545654</v>
      </c>
      <c r="AH98" s="159">
        <v>7.410264015197754</v>
      </c>
      <c r="AI98" s="159">
        <v>7.337477207183838</v>
      </c>
      <c r="AJ98" s="159">
        <v>7.267125606536865</v>
      </c>
      <c r="AK98" s="159">
        <v>7.107763290405273</v>
      </c>
      <c r="AL98" s="159">
        <v>7.323002338409424</v>
      </c>
      <c r="AM98" s="159">
        <v>6.949807643890381</v>
      </c>
      <c r="AN98" s="159">
        <v>6.848165035247803</v>
      </c>
      <c r="AO98" s="159">
        <v>6.994696140289307</v>
      </c>
      <c r="AP98" s="159">
        <v>7.446750640869141</v>
      </c>
      <c r="AQ98" s="159">
        <v>7.2645368576049805</v>
      </c>
      <c r="AR98" s="159">
        <v>7.125643730163574</v>
      </c>
      <c r="AS98" s="159">
        <v>6.998023986816406</v>
      </c>
      <c r="AT98" s="159">
        <v>7.441800117492676</v>
      </c>
      <c r="AU98" s="159">
        <v>6.786231517791748</v>
      </c>
      <c r="AV98" s="159">
        <v>7.411055564880371</v>
      </c>
      <c r="AW98" s="159">
        <v>7.325257778167725</v>
      </c>
      <c r="AX98" s="159">
        <v>7.523773193359375</v>
      </c>
      <c r="AY98" s="159">
        <v>7.521984577178955</v>
      </c>
      <c r="AZ98" s="159">
        <v>7.552684307098389</v>
      </c>
      <c r="BA98" s="159">
        <v>7.340720176696777</v>
      </c>
      <c r="BB98" s="159">
        <v>7.597248077392578</v>
      </c>
      <c r="BC98" s="159">
        <v>7.096843242645264</v>
      </c>
      <c r="BD98" s="159">
        <v>7.647702693939209</v>
      </c>
      <c r="BE98" s="159">
        <v>7.8400959968566895</v>
      </c>
      <c r="BF98" s="159">
        <v>7.372689723968506</v>
      </c>
      <c r="BG98" s="159">
        <v>7.778753757476807</v>
      </c>
      <c r="BH98" s="159">
        <v>7.316661357879639</v>
      </c>
      <c r="BI98" s="159">
        <v>7.462461948394775</v>
      </c>
      <c r="BJ98" s="159">
        <v>7.09234619140625</v>
      </c>
      <c r="BK98" s="159">
        <v>7.431774139404297</v>
      </c>
      <c r="BL98" s="159">
        <v>7.230322360992432</v>
      </c>
      <c r="BM98" s="159">
        <v>7.1747565269470215</v>
      </c>
      <c r="BN98" s="159">
        <v>7.389522075653076</v>
      </c>
    </row>
    <row r="99" ht="13.5" customHeight="1">
      <c r="A99" s="162" t="s">
        <v>256</v>
      </c>
      <c r="B99" s="162" t="s">
        <v>257</v>
      </c>
      <c r="C99" s="163" t="s">
        <v>80</v>
      </c>
      <c r="D99" s="174">
        <v>1.799160122871399</v>
      </c>
      <c r="E99" s="174">
        <v>1.8336334228515625</v>
      </c>
      <c r="F99" s="174">
        <v>1.8942251205444336</v>
      </c>
      <c r="G99" s="174">
        <v>1.8644564151763916</v>
      </c>
      <c r="H99" s="174">
        <v>1.9525296688079834</v>
      </c>
      <c r="I99" s="174">
        <v>1.9645901918411255</v>
      </c>
      <c r="J99" s="174">
        <v>1.79299795627594</v>
      </c>
      <c r="K99" s="174">
        <v>1.8403874635696411</v>
      </c>
      <c r="L99" s="174">
        <v>1.7855523824691772</v>
      </c>
      <c r="M99" s="174">
        <v>1.8575421571731567</v>
      </c>
      <c r="N99" s="174">
        <v>1.8368624448776245</v>
      </c>
      <c r="O99" s="174">
        <v>1.9496699571609497</v>
      </c>
      <c r="P99" s="174">
        <v>1.8545606136322021</v>
      </c>
      <c r="Q99" s="174">
        <v>1.884900689125061</v>
      </c>
      <c r="R99" s="174">
        <v>1.8364121913909912</v>
      </c>
      <c r="S99" s="174">
        <v>1.7746565341949463</v>
      </c>
      <c r="T99" s="174">
        <v>1.852946400642395</v>
      </c>
      <c r="U99" s="174">
        <v>1.9239861965179443</v>
      </c>
      <c r="V99" s="174">
        <v>1.73640775680542</v>
      </c>
      <c r="W99" s="174">
        <v>1.7527607679367065</v>
      </c>
      <c r="X99" s="174">
        <v>1.8057881593704224</v>
      </c>
      <c r="Y99" s="174">
        <v>1.9012924432754517</v>
      </c>
      <c r="Z99" s="174">
        <v>1.8018312454223633</v>
      </c>
      <c r="AA99" s="174">
        <v>1.7386826276779175</v>
      </c>
      <c r="AB99" s="174">
        <v>1.8103545904159546</v>
      </c>
      <c r="AC99" s="174">
        <v>1.7287958860397339</v>
      </c>
      <c r="AD99" s="174">
        <v>1.8848352432250977</v>
      </c>
      <c r="AE99" s="174">
        <v>1.8868894577026367</v>
      </c>
      <c r="AF99" s="174">
        <v>1.8198635578155518</v>
      </c>
      <c r="AG99" s="174">
        <v>1.7823878526687622</v>
      </c>
      <c r="AH99" s="174">
        <v>1.8902939558029175</v>
      </c>
      <c r="AI99" s="174">
        <v>1.9026614427566528</v>
      </c>
      <c r="AJ99" s="174">
        <v>1.8205926418304443</v>
      </c>
      <c r="AK99" s="174">
        <v>1.7183641195297241</v>
      </c>
      <c r="AL99" s="174">
        <v>1.7231566905975342</v>
      </c>
      <c r="AM99" s="174">
        <v>1.7060619592666626</v>
      </c>
      <c r="AN99" s="174">
        <v>1.6943550109863281</v>
      </c>
      <c r="AO99" s="174">
        <v>1.7553393840789795</v>
      </c>
      <c r="AP99" s="174">
        <v>1.771074652671814</v>
      </c>
      <c r="AQ99" s="174">
        <v>1.8775743246078491</v>
      </c>
      <c r="AR99" s="174">
        <v>1.763627052307129</v>
      </c>
      <c r="AS99" s="174">
        <v>1.743532657623291</v>
      </c>
      <c r="AT99" s="174">
        <v>1.793474555015564</v>
      </c>
      <c r="AU99" s="174">
        <v>1.6153080463409424</v>
      </c>
      <c r="AV99" s="174">
        <v>1.8206826448440552</v>
      </c>
      <c r="AW99" s="174">
        <v>1.8121792078018188</v>
      </c>
      <c r="AX99" s="174">
        <v>1.8365378379821777</v>
      </c>
      <c r="AY99" s="174">
        <v>1.8469319343566895</v>
      </c>
      <c r="AZ99" s="174">
        <v>1.8583585023880005</v>
      </c>
      <c r="BA99" s="174">
        <v>1.8910408020019531</v>
      </c>
      <c r="BB99" s="174">
        <v>1.8256877660751343</v>
      </c>
      <c r="BC99" s="174">
        <v>1.780401587486267</v>
      </c>
      <c r="BD99" s="174">
        <v>1.8940566778182983</v>
      </c>
      <c r="BE99" s="174">
        <v>1.9065020084381104</v>
      </c>
      <c r="BF99" s="174">
        <v>1.7063971757888794</v>
      </c>
      <c r="BG99" s="174">
        <v>1.9189985990524292</v>
      </c>
      <c r="BH99" s="174">
        <v>1.765233039855957</v>
      </c>
      <c r="BI99" s="174">
        <v>1.798078179359436</v>
      </c>
      <c r="BJ99" s="174">
        <v>1.7782161235809326</v>
      </c>
      <c r="BK99" s="174">
        <v>1.8055287599563599</v>
      </c>
      <c r="BL99" s="174">
        <v>1.6419143676757812</v>
      </c>
      <c r="BM99" s="174">
        <v>1.8203591108322144</v>
      </c>
      <c r="BN99" s="174">
        <v>1.741056203842163</v>
      </c>
    </row>
    <row r="100" ht="13.5" customHeight="1">
      <c r="A100" s="152" t="s">
        <v>258</v>
      </c>
      <c r="B100" s="152" t="s">
        <v>259</v>
      </c>
      <c r="C100" s="165" t="s">
        <v>83</v>
      </c>
      <c r="D100" s="166">
        <v>0.2689908742904663</v>
      </c>
      <c r="E100" s="166">
        <v>0.3606356978416443</v>
      </c>
      <c r="F100" s="166">
        <v>0.4344310760498047</v>
      </c>
      <c r="G100" s="166">
        <v>0.3426344096660614</v>
      </c>
      <c r="H100" s="166">
        <v>0.509726345539093</v>
      </c>
      <c r="I100" s="166">
        <v>0.492937833070755</v>
      </c>
      <c r="J100" s="166">
        <v>0.39881017804145813</v>
      </c>
      <c r="K100" s="166">
        <v>0.4193000793457031</v>
      </c>
      <c r="L100" s="166">
        <v>0.23739750683307648</v>
      </c>
      <c r="M100" s="166">
        <v>0.3397287428379059</v>
      </c>
      <c r="N100" s="166">
        <v>0.3964022696018219</v>
      </c>
      <c r="O100" s="166">
        <v>0.4645642638206482</v>
      </c>
      <c r="P100" s="166">
        <v>0.375963419675827</v>
      </c>
      <c r="Q100" s="166">
        <v>0.3048870265483856</v>
      </c>
      <c r="R100" s="166">
        <v>0.34247514605522156</v>
      </c>
      <c r="S100" s="166">
        <v>0.3299081325531006</v>
      </c>
      <c r="T100" s="166">
        <v>0.3507615327835083</v>
      </c>
      <c r="U100" s="166">
        <v>0.4546140134334564</v>
      </c>
      <c r="V100" s="166">
        <v>0.22287140786647797</v>
      </c>
      <c r="W100" s="166">
        <v>0.27368053793907166</v>
      </c>
      <c r="X100" s="166">
        <v>0.33493903279304504</v>
      </c>
      <c r="Y100" s="166">
        <v>0.39190760254859924</v>
      </c>
      <c r="Z100" s="166">
        <v>0.2941538989543915</v>
      </c>
      <c r="AA100" s="166">
        <v>0.20762799680233002</v>
      </c>
      <c r="AB100" s="166">
        <v>0.3529485762119293</v>
      </c>
      <c r="AC100" s="166">
        <v>0.2568768858909607</v>
      </c>
      <c r="AD100" s="166">
        <v>0.4752824604511261</v>
      </c>
      <c r="AE100" s="166">
        <v>0.42828506231307983</v>
      </c>
      <c r="AF100" s="166">
        <v>0.3370789587497711</v>
      </c>
      <c r="AG100" s="166">
        <v>0.2894618511199951</v>
      </c>
      <c r="AH100" s="166">
        <v>0.3933456838130951</v>
      </c>
      <c r="AI100" s="166">
        <v>0.4325585663318634</v>
      </c>
      <c r="AJ100" s="166">
        <v>0.34528642892837524</v>
      </c>
      <c r="AK100" s="166">
        <v>0.21684177219867706</v>
      </c>
      <c r="AL100" s="166">
        <v>0.2531779408454895</v>
      </c>
      <c r="AM100" s="166">
        <v>0.18048499524593353</v>
      </c>
      <c r="AN100" s="166">
        <v>0.25145846605300903</v>
      </c>
      <c r="AO100" s="166">
        <v>0.20505180954933167</v>
      </c>
      <c r="AP100" s="166">
        <v>0.2633688449859619</v>
      </c>
      <c r="AQ100" s="166">
        <v>0.4032244384288788</v>
      </c>
      <c r="AR100" s="166">
        <v>0.29029959440231323</v>
      </c>
      <c r="AS100" s="166">
        <v>0.2709657847881317</v>
      </c>
      <c r="AT100" s="166">
        <v>0.33050400018692017</v>
      </c>
      <c r="AU100" s="166">
        <v>0.13862670958042145</v>
      </c>
      <c r="AV100" s="166">
        <v>0.350712388753891</v>
      </c>
      <c r="AW100" s="166">
        <v>0.2737540900707245</v>
      </c>
      <c r="AX100" s="166">
        <v>0.32382866740226746</v>
      </c>
      <c r="AY100" s="166">
        <v>0.35681256651878357</v>
      </c>
      <c r="AZ100" s="166">
        <v>0.3350661098957062</v>
      </c>
      <c r="BA100" s="166">
        <v>0.4237409830093384</v>
      </c>
      <c r="BB100" s="166">
        <v>0.27400392293930054</v>
      </c>
      <c r="BC100" s="166">
        <v>0.25371798872947693</v>
      </c>
      <c r="BD100" s="166">
        <v>0.35342782735824585</v>
      </c>
      <c r="BE100" s="166">
        <v>0.39202743768692017</v>
      </c>
      <c r="BF100" s="166">
        <v>0.17630772292613983</v>
      </c>
      <c r="BG100" s="166">
        <v>0.356787770986557</v>
      </c>
      <c r="BH100" s="166">
        <v>0.18941190838813782</v>
      </c>
      <c r="BI100" s="166">
        <v>0.25265073776245117</v>
      </c>
      <c r="BJ100" s="166">
        <v>0.19772596657276154</v>
      </c>
      <c r="BK100" s="166">
        <v>0.24606989324092865</v>
      </c>
      <c r="BL100" s="166">
        <v>0.13479042053222656</v>
      </c>
      <c r="BM100" s="166">
        <v>0.26274552941322327</v>
      </c>
      <c r="BN100" s="166">
        <v>0.19028456509113312</v>
      </c>
    </row>
    <row r="101" ht="13.5" customHeight="1">
      <c r="A101" s="152" t="s">
        <v>260</v>
      </c>
      <c r="B101" s="29" t="s">
        <v>261</v>
      </c>
      <c r="C101" s="165" t="s">
        <v>262</v>
      </c>
      <c r="D101" s="154">
        <v>3.8916525840759277</v>
      </c>
      <c r="E101" s="154">
        <v>3.810509443283081</v>
      </c>
      <c r="F101" s="154">
        <v>3.8744490146636963</v>
      </c>
      <c r="G101" s="154">
        <v>3.9193944931030273</v>
      </c>
      <c r="H101" s="154">
        <v>3.888798952102661</v>
      </c>
      <c r="I101" s="154">
        <v>3.8349571228027344</v>
      </c>
      <c r="J101" s="154">
        <v>3.6378557682037354</v>
      </c>
      <c r="K101" s="154">
        <v>3.7050158977508545</v>
      </c>
      <c r="L101" s="154">
        <v>3.865614891052246</v>
      </c>
      <c r="M101" s="154">
        <v>3.9352102279663086</v>
      </c>
      <c r="N101" s="154">
        <v>3.8947980403900146</v>
      </c>
      <c r="O101" s="154">
        <v>3.9107203483581543</v>
      </c>
      <c r="P101" s="154">
        <v>3.846940279006958</v>
      </c>
      <c r="Q101" s="154">
        <v>3.91013765335083</v>
      </c>
      <c r="R101" s="154">
        <v>3.8651158809661865</v>
      </c>
      <c r="S101" s="154">
        <v>3.7942960262298584</v>
      </c>
      <c r="T101" s="154">
        <v>3.8460755348205566</v>
      </c>
      <c r="U101" s="154">
        <v>3.8281562328338623</v>
      </c>
      <c r="V101" s="154">
        <v>3.8105807304382324</v>
      </c>
      <c r="W101" s="154">
        <v>3.536137342453003</v>
      </c>
      <c r="X101" s="154">
        <v>3.7387356758117676</v>
      </c>
      <c r="Y101" s="154">
        <v>3.9332664012908936</v>
      </c>
      <c r="Z101" s="154">
        <v>3.788642406463623</v>
      </c>
      <c r="AA101" s="154">
        <v>3.908665657043457</v>
      </c>
      <c r="AB101" s="154">
        <v>3.7297637462615967</v>
      </c>
      <c r="AC101" s="154">
        <v>3.7704718112945557</v>
      </c>
      <c r="AD101" s="154">
        <v>3.8081486225128174</v>
      </c>
      <c r="AE101" s="154">
        <v>3.8376173973083496</v>
      </c>
      <c r="AF101" s="154">
        <v>3.882066249847412</v>
      </c>
      <c r="AG101" s="154">
        <v>3.8651516437530518</v>
      </c>
      <c r="AH101" s="154">
        <v>3.9087345600128174</v>
      </c>
      <c r="AI101" s="154">
        <v>3.859863519668579</v>
      </c>
      <c r="AJ101" s="154">
        <v>3.7437453269958496</v>
      </c>
      <c r="AK101" s="154">
        <v>3.7694733142852783</v>
      </c>
      <c r="AL101" s="154">
        <v>3.6555774211883545</v>
      </c>
      <c r="AM101" s="154">
        <v>3.790428876876831</v>
      </c>
      <c r="AN101" s="154">
        <v>3.680867910385132</v>
      </c>
      <c r="AO101" s="154">
        <v>3.8603854179382324</v>
      </c>
      <c r="AP101" s="154">
        <v>3.8243660926818848</v>
      </c>
      <c r="AQ101" s="154">
        <v>3.924968957901001</v>
      </c>
      <c r="AR101" s="154">
        <v>3.683178424835205</v>
      </c>
      <c r="AS101" s="154">
        <v>3.743823766708374</v>
      </c>
      <c r="AT101" s="154">
        <v>3.8233025074005127</v>
      </c>
      <c r="AU101" s="154">
        <v>3.757079839706421</v>
      </c>
      <c r="AV101" s="154">
        <v>3.8770105838775635</v>
      </c>
      <c r="AW101" s="154">
        <v>3.8295845985412598</v>
      </c>
      <c r="AX101" s="154">
        <v>3.9573745727539062</v>
      </c>
      <c r="AY101" s="154">
        <v>3.8956854343414307</v>
      </c>
      <c r="AZ101" s="154">
        <v>3.881753444671631</v>
      </c>
      <c r="BA101" s="154">
        <v>3.8979876041412354</v>
      </c>
      <c r="BB101" s="154">
        <v>3.8567919731140137</v>
      </c>
      <c r="BC101" s="154">
        <v>3.915130138397217</v>
      </c>
      <c r="BD101" s="154">
        <v>3.883928060531616</v>
      </c>
      <c r="BE101" s="154">
        <v>3.8689775466918945</v>
      </c>
      <c r="BF101" s="154">
        <v>3.8732187747955322</v>
      </c>
      <c r="BG101" s="154">
        <v>3.8824100494384766</v>
      </c>
      <c r="BH101" s="154">
        <v>3.9225032329559326</v>
      </c>
      <c r="BI101" s="154">
        <v>3.8143866062164307</v>
      </c>
      <c r="BJ101" s="154">
        <v>3.907660484313965</v>
      </c>
      <c r="BK101" s="154">
        <v>3.890620470046997</v>
      </c>
      <c r="BL101" s="154">
        <v>3.630948543548584</v>
      </c>
      <c r="BM101" s="154">
        <v>3.987279176712036</v>
      </c>
      <c r="BN101" s="154">
        <v>3.8253519535064697</v>
      </c>
    </row>
    <row r="102" ht="13.5" customHeight="1">
      <c r="A102" s="152" t="s">
        <v>263</v>
      </c>
      <c r="B102" s="29" t="s">
        <v>264</v>
      </c>
      <c r="C102" s="165" t="s">
        <v>265</v>
      </c>
      <c r="D102" s="154">
        <v>4.2909979820251465</v>
      </c>
      <c r="E102" s="154">
        <v>4.125998020172119</v>
      </c>
      <c r="F102" s="154">
        <v>4.241143703460693</v>
      </c>
      <c r="G102" s="154">
        <v>4.383065223693848</v>
      </c>
      <c r="H102" s="154">
        <v>4.170465469360352</v>
      </c>
      <c r="I102" s="154">
        <v>4.405652046203613</v>
      </c>
      <c r="J102" s="154">
        <v>3.9647533893585205</v>
      </c>
      <c r="K102" s="154">
        <v>4.043004035949707</v>
      </c>
      <c r="L102" s="154">
        <v>4.317858695983887</v>
      </c>
      <c r="M102" s="154">
        <v>4.349615573883057</v>
      </c>
      <c r="N102" s="154">
        <v>4.009438991546631</v>
      </c>
      <c r="O102" s="154">
        <v>4.326028823852539</v>
      </c>
      <c r="P102" s="154">
        <v>4.211960792541504</v>
      </c>
      <c r="Q102" s="154">
        <v>4.609469890594482</v>
      </c>
      <c r="R102" s="154">
        <v>4.250836372375488</v>
      </c>
      <c r="S102" s="154">
        <v>4.061670780181885</v>
      </c>
      <c r="T102" s="154">
        <v>4.329466819763184</v>
      </c>
      <c r="U102" s="154">
        <v>4.213991641998291</v>
      </c>
      <c r="V102" s="154">
        <v>4.279250144958496</v>
      </c>
      <c r="W102" s="154">
        <v>4.068116664886475</v>
      </c>
      <c r="X102" s="154">
        <v>4.164290428161621</v>
      </c>
      <c r="Y102" s="154">
        <v>4.369292736053467</v>
      </c>
      <c r="Z102" s="154">
        <v>4.248238563537598</v>
      </c>
      <c r="AA102" s="154">
        <v>4.3091230392456055</v>
      </c>
      <c r="AB102" s="154">
        <v>4.207382678985596</v>
      </c>
      <c r="AC102" s="154">
        <v>4.19621467590332</v>
      </c>
      <c r="AD102" s="154">
        <v>3.9769604206085205</v>
      </c>
      <c r="AE102" s="154">
        <v>4.152236461639404</v>
      </c>
      <c r="AF102" s="154">
        <v>4.112059116363525</v>
      </c>
      <c r="AG102" s="154">
        <v>4.277589321136475</v>
      </c>
      <c r="AH102" s="154">
        <v>4.352276802062988</v>
      </c>
      <c r="AI102" s="154">
        <v>4.207125663757324</v>
      </c>
      <c r="AJ102" s="154">
        <v>4.36260461807251</v>
      </c>
      <c r="AK102" s="154">
        <v>4.441040515899658</v>
      </c>
      <c r="AL102" s="154">
        <v>4.219752788543701</v>
      </c>
      <c r="AM102" s="154">
        <v>4.09634256362915</v>
      </c>
      <c r="AN102" s="154">
        <v>4.128260612487793</v>
      </c>
      <c r="AO102" s="154">
        <v>4.461348056793213</v>
      </c>
      <c r="AP102" s="154">
        <v>4.165151596069336</v>
      </c>
      <c r="AQ102" s="154">
        <v>4.188337326049805</v>
      </c>
      <c r="AR102" s="154">
        <v>4.1531291007995605</v>
      </c>
      <c r="AS102" s="154">
        <v>4.159642219543457</v>
      </c>
      <c r="AT102" s="154">
        <v>4.098320007324219</v>
      </c>
      <c r="AU102" s="154">
        <v>3.862642288208008</v>
      </c>
      <c r="AV102" s="154">
        <v>4.069523811340332</v>
      </c>
      <c r="AW102" s="154">
        <v>4.352806091308594</v>
      </c>
      <c r="AX102" s="154">
        <v>4.270281791687012</v>
      </c>
      <c r="AY102" s="154">
        <v>4.22321081161499</v>
      </c>
      <c r="AZ102" s="154">
        <v>4.383607387542725</v>
      </c>
      <c r="BA102" s="154">
        <v>4.161545753479004</v>
      </c>
      <c r="BB102" s="154">
        <v>4.414660930633545</v>
      </c>
      <c r="BC102" s="154">
        <v>4.180763244628906</v>
      </c>
      <c r="BD102" s="154">
        <v>4.4387054443359375</v>
      </c>
      <c r="BE102" s="154">
        <v>4.376908302307129</v>
      </c>
      <c r="BF102" s="154">
        <v>4.429634094238281</v>
      </c>
      <c r="BG102" s="154">
        <v>4.619272232055664</v>
      </c>
      <c r="BH102" s="154">
        <v>4.441372394561768</v>
      </c>
      <c r="BI102" s="154">
        <v>4.424487113952637</v>
      </c>
      <c r="BJ102" s="154">
        <v>4.375234603881836</v>
      </c>
      <c r="BK102" s="154">
        <v>4.605291366577148</v>
      </c>
      <c r="BL102" s="154">
        <v>4.383516311645508</v>
      </c>
      <c r="BM102" s="154">
        <v>4.341782569885254</v>
      </c>
      <c r="BN102" s="154">
        <v>4.326478958129883</v>
      </c>
    </row>
    <row r="103" ht="13.5" customHeight="1">
      <c r="A103" s="162" t="s">
        <v>538</v>
      </c>
      <c r="B103" s="162" t="s">
        <v>539</v>
      </c>
      <c r="C103" s="163" t="s">
        <v>80</v>
      </c>
      <c r="D103" s="174">
        <v>1.8420764207839966</v>
      </c>
      <c r="E103" s="174">
        <v>1.9322547912597656</v>
      </c>
      <c r="F103" s="174">
        <v>1.9515568017959595</v>
      </c>
      <c r="G103" s="174">
        <v>1.768021583557129</v>
      </c>
      <c r="H103" s="174">
        <v>1.9753875732421875</v>
      </c>
      <c r="I103" s="174">
        <v>1.8950921297073364</v>
      </c>
      <c r="J103" s="174">
        <v>1.7646952867507935</v>
      </c>
      <c r="K103" s="174">
        <v>1.9043725728988647</v>
      </c>
      <c r="L103" s="174">
        <v>2.0099170207977295</v>
      </c>
      <c r="M103" s="174">
        <v>1.9697827100753784</v>
      </c>
      <c r="N103" s="174">
        <v>1.8957339525222778</v>
      </c>
      <c r="O103" s="174">
        <v>1.9558848142623901</v>
      </c>
      <c r="P103" s="174">
        <v>1.8907701969146729</v>
      </c>
      <c r="Q103" s="174">
        <v>1.927996039390564</v>
      </c>
      <c r="R103" s="174">
        <v>1.9817456007003784</v>
      </c>
      <c r="S103" s="174">
        <v>1.9686338901519775</v>
      </c>
      <c r="T103" s="174">
        <v>1.95341956615448</v>
      </c>
      <c r="U103" s="174">
        <v>1.98668372631073</v>
      </c>
      <c r="V103" s="174">
        <v>1.7030109167099</v>
      </c>
      <c r="W103" s="174">
        <v>1.9488492012023926</v>
      </c>
      <c r="X103" s="174">
        <v>1.9606647491455078</v>
      </c>
      <c r="Y103" s="174">
        <v>1.8490666151046753</v>
      </c>
      <c r="Z103" s="174">
        <v>1.9509007930755615</v>
      </c>
      <c r="AA103" s="174">
        <v>1.9427804946899414</v>
      </c>
      <c r="AB103" s="174">
        <v>1.9378979206085205</v>
      </c>
      <c r="AC103" s="174">
        <v>1.904282808303833</v>
      </c>
      <c r="AD103" s="174">
        <v>1.8885725736618042</v>
      </c>
      <c r="AE103" s="174">
        <v>1.9317848682403564</v>
      </c>
      <c r="AF103" s="174">
        <v>1.8708921670913696</v>
      </c>
      <c r="AG103" s="174">
        <v>1.7564178705215454</v>
      </c>
      <c r="AH103" s="174">
        <v>1.8669735193252563</v>
      </c>
      <c r="AI103" s="174">
        <v>1.8318142890930176</v>
      </c>
      <c r="AJ103" s="174">
        <v>1.8288192749023438</v>
      </c>
      <c r="AK103" s="174">
        <v>1.8597944974899292</v>
      </c>
      <c r="AL103" s="174">
        <v>1.919327974319458</v>
      </c>
      <c r="AM103" s="174">
        <v>1.8769675493240356</v>
      </c>
      <c r="AN103" s="174">
        <v>1.6153819561004639</v>
      </c>
      <c r="AO103" s="174">
        <v>1.7833188772201538</v>
      </c>
      <c r="AP103" s="174">
        <v>1.9348094463348389</v>
      </c>
      <c r="AQ103" s="174">
        <v>1.8344417810440063</v>
      </c>
      <c r="AR103" s="174">
        <v>1.8747891187667847</v>
      </c>
      <c r="AS103" s="174">
        <v>1.8142069578170776</v>
      </c>
      <c r="AT103" s="174">
        <v>1.898255705833435</v>
      </c>
      <c r="AU103" s="174">
        <v>1.7679857015609741</v>
      </c>
      <c r="AV103" s="174">
        <v>1.8875967264175415</v>
      </c>
      <c r="AW103" s="174">
        <v>1.7663829326629639</v>
      </c>
      <c r="AX103" s="174">
        <v>1.9367001056671143</v>
      </c>
      <c r="AY103" s="174">
        <v>1.9072483777999878</v>
      </c>
      <c r="AZ103" s="174">
        <v>1.9724675416946411</v>
      </c>
      <c r="BA103" s="174">
        <v>1.8773341178894043</v>
      </c>
      <c r="BB103" s="174">
        <v>1.8880897760391235</v>
      </c>
      <c r="BC103" s="174">
        <v>1.5675593614578247</v>
      </c>
      <c r="BD103" s="174">
        <v>1.8983725309371948</v>
      </c>
      <c r="BE103" s="174">
        <v>1.918362021446228</v>
      </c>
      <c r="BF103" s="174">
        <v>1.960404872894287</v>
      </c>
      <c r="BG103" s="174">
        <v>2.0055856704711914</v>
      </c>
      <c r="BH103" s="174">
        <v>1.7654669284820557</v>
      </c>
      <c r="BI103" s="174">
        <v>1.8750388622283936</v>
      </c>
      <c r="BJ103" s="174">
        <v>1.8806653022766113</v>
      </c>
      <c r="BK103" s="174">
        <v>1.9354002475738525</v>
      </c>
      <c r="BL103" s="174">
        <v>1.8898334503173828</v>
      </c>
      <c r="BM103" s="174">
        <v>1.8208829164505005</v>
      </c>
      <c r="BN103" s="174">
        <v>1.942586064338684</v>
      </c>
    </row>
    <row r="104" ht="13.5" customHeight="1">
      <c r="A104" s="45" t="s">
        <v>540</v>
      </c>
      <c r="B104" s="152" t="s">
        <v>541</v>
      </c>
      <c r="C104" s="165" t="s">
        <v>83</v>
      </c>
      <c r="D104" s="103">
        <v>0.17236852645874023</v>
      </c>
      <c r="E104" s="103">
        <v>0.13408492505550385</v>
      </c>
      <c r="F104" s="103">
        <v>0.17132075130939484</v>
      </c>
      <c r="G104" s="103">
        <v>0.13802096247673035</v>
      </c>
      <c r="H104" s="103">
        <v>0.15609613060951233</v>
      </c>
      <c r="I104" s="103">
        <v>0.17211663722991943</v>
      </c>
      <c r="J104" s="103">
        <v>0.10530302673578262</v>
      </c>
      <c r="K104" s="103">
        <v>0.16544196009635925</v>
      </c>
      <c r="L104" s="103">
        <v>0.13675393164157867</v>
      </c>
      <c r="M104" s="103">
        <v>0.1357974410057068</v>
      </c>
      <c r="N104" s="103">
        <v>0.18738116323947906</v>
      </c>
      <c r="O104" s="103">
        <v>0.20242254436016083</v>
      </c>
      <c r="P104" s="103">
        <v>0.11937156319618225</v>
      </c>
      <c r="Q104" s="103">
        <v>0.11834168434143066</v>
      </c>
      <c r="R104" s="103">
        <v>0.15204671025276184</v>
      </c>
      <c r="S104" s="103">
        <v>0.16377303004264832</v>
      </c>
      <c r="T104" s="103">
        <v>0.21004216372966766</v>
      </c>
      <c r="U104" s="103">
        <v>0.24682903289794922</v>
      </c>
      <c r="V104" s="103">
        <v>0.1884649395942688</v>
      </c>
      <c r="W104" s="103">
        <v>0.11105754971504211</v>
      </c>
      <c r="X104" s="103">
        <v>0.2567206621170044</v>
      </c>
      <c r="Y104" s="103">
        <v>0.22549693286418915</v>
      </c>
      <c r="Z104" s="103">
        <v>0.2582120895385742</v>
      </c>
      <c r="AA104" s="103">
        <v>0.12091755121946335</v>
      </c>
      <c r="AB104" s="103">
        <v>0.2094978243112564</v>
      </c>
      <c r="AC104" s="103">
        <v>0.14100457727909088</v>
      </c>
      <c r="AD104" s="103">
        <v>0.2667613625526428</v>
      </c>
      <c r="AE104" s="103">
        <v>0.21774490177631378</v>
      </c>
      <c r="AF104" s="103">
        <v>0.130248561501503</v>
      </c>
      <c r="AG104" s="103">
        <v>0.21685931086540222</v>
      </c>
      <c r="AH104" s="103">
        <v>0.17735514044761658</v>
      </c>
      <c r="AI104" s="103">
        <v>0.11378098279237747</v>
      </c>
      <c r="AJ104" s="103">
        <v>0.11266902089118958</v>
      </c>
      <c r="AK104" s="103">
        <v>0.11669512093067169</v>
      </c>
      <c r="AL104" s="103">
        <v>0.15481196343898773</v>
      </c>
      <c r="AM104" s="103">
        <v>0.08038513362407684</v>
      </c>
      <c r="AN104" s="103">
        <v>0.1371772140264511</v>
      </c>
      <c r="AO104" s="103">
        <v>0.1423613280057907</v>
      </c>
      <c r="AP104" s="103">
        <v>0.10389696806669235</v>
      </c>
      <c r="AQ104" s="103">
        <v>0.20471276342868805</v>
      </c>
      <c r="AR104" s="103">
        <v>0.10152490437030792</v>
      </c>
      <c r="AS104" s="103">
        <v>0.16255231201648712</v>
      </c>
      <c r="AT104" s="103">
        <v>0.24337731301784515</v>
      </c>
      <c r="AU104" s="103">
        <v>0.14827769994735718</v>
      </c>
      <c r="AV104" s="103">
        <v>0.15319649875164032</v>
      </c>
      <c r="AW104" s="103">
        <v>0.14113552868366241</v>
      </c>
      <c r="AX104" s="103">
        <v>0.12301050871610641</v>
      </c>
      <c r="AY104" s="103">
        <v>0.09544095396995544</v>
      </c>
      <c r="AZ104" s="103">
        <v>0.09778932482004166</v>
      </c>
      <c r="BA104" s="103">
        <v>0.05567224323749542</v>
      </c>
      <c r="BB104" s="103">
        <v>0.09668759256601334</v>
      </c>
      <c r="BC104" s="103">
        <v>0.10380493849515915</v>
      </c>
      <c r="BD104" s="103">
        <v>0.1315636932849884</v>
      </c>
      <c r="BE104" s="103">
        <v>0.0982452780008316</v>
      </c>
      <c r="BF104" s="103">
        <v>0.12039022147655487</v>
      </c>
      <c r="BG104" s="103">
        <v>0.10532145947217941</v>
      </c>
      <c r="BH104" s="103">
        <v>0.07146305590867996</v>
      </c>
      <c r="BI104" s="103">
        <v>0.12609942257404327</v>
      </c>
      <c r="BJ104" s="103">
        <v>0.08597594499588013</v>
      </c>
      <c r="BK104" s="103">
        <v>0.11869567632675171</v>
      </c>
      <c r="BL104" s="103">
        <v>0.09022745490074158</v>
      </c>
      <c r="BM104" s="103">
        <v>0.055371902883052826</v>
      </c>
      <c r="BN104" s="103">
        <v>0.16908368468284607</v>
      </c>
    </row>
    <row r="105" ht="13.5" customHeight="1">
      <c r="A105" s="152" t="s">
        <v>542</v>
      </c>
      <c r="B105" s="152" t="s">
        <v>543</v>
      </c>
      <c r="C105" s="165" t="s">
        <v>83</v>
      </c>
      <c r="D105" s="166">
        <v>0.049782220274209976</v>
      </c>
      <c r="E105" s="166">
        <v>0.06544623523950577</v>
      </c>
      <c r="F105" s="166">
        <v>0.07350146770477295</v>
      </c>
      <c r="G105" s="166">
        <v>0.04294350743293762</v>
      </c>
      <c r="H105" s="166">
        <v>0.029604675248265266</v>
      </c>
      <c r="I105" s="166">
        <v>0.07065742462873459</v>
      </c>
      <c r="J105" s="166">
        <v>0.046215638518333435</v>
      </c>
      <c r="K105" s="166">
        <v>0.07477068156003952</v>
      </c>
      <c r="L105" s="166">
        <v>0.07293214648962021</v>
      </c>
      <c r="M105" s="166">
        <v>0.07614604383707047</v>
      </c>
      <c r="N105" s="166">
        <v>0.11423484236001968</v>
      </c>
      <c r="O105" s="166">
        <v>0.0830506980419159</v>
      </c>
      <c r="P105" s="166">
        <v>0.05201062932610512</v>
      </c>
      <c r="Q105" s="166">
        <v>0.03709782287478447</v>
      </c>
      <c r="R105" s="166">
        <v>0.030282940715551376</v>
      </c>
      <c r="S105" s="166">
        <v>0.03669663891196251</v>
      </c>
      <c r="T105" s="166">
        <v>0.08121916651725769</v>
      </c>
      <c r="U105" s="166">
        <v>0.09858116507530212</v>
      </c>
      <c r="V105" s="166">
        <v>0.05157777667045593</v>
      </c>
      <c r="W105" s="166">
        <v>0.06218647584319115</v>
      </c>
      <c r="X105" s="166">
        <v>0.0015841146232560277</v>
      </c>
      <c r="Y105" s="166">
        <v>0.042547035962343216</v>
      </c>
      <c r="Z105" s="166">
        <v>0.059139054268598557</v>
      </c>
      <c r="AA105" s="166">
        <v>0.04408964142203331</v>
      </c>
      <c r="AB105" s="166">
        <v>0.08285340666770935</v>
      </c>
      <c r="AC105" s="166">
        <v>0.08241020143032074</v>
      </c>
      <c r="AD105" s="166">
        <v>0.07265002280473709</v>
      </c>
      <c r="AE105" s="166">
        <v>0.11059507727622986</v>
      </c>
      <c r="AF105" s="166">
        <v>0.10289257019758224</v>
      </c>
      <c r="AG105" s="166">
        <v>0.05449271947145462</v>
      </c>
      <c r="AH105" s="166">
        <v>0.12234412133693695</v>
      </c>
      <c r="AI105" s="166">
        <v>0.08754143118858337</v>
      </c>
      <c r="AJ105" s="166">
        <v>0.06974446028470993</v>
      </c>
      <c r="AK105" s="166">
        <v>0.08654210716485977</v>
      </c>
      <c r="AL105" s="166">
        <v>0.07763247191905975</v>
      </c>
      <c r="AM105" s="166">
        <v>0.01325473003089428</v>
      </c>
      <c r="AN105" s="166">
        <v>0.07225755602121353</v>
      </c>
      <c r="AO105" s="166">
        <v>0.06282685697078705</v>
      </c>
      <c r="AP105" s="166">
        <v>0.07419650256633759</v>
      </c>
      <c r="AQ105" s="166">
        <v>0.0933912992477417</v>
      </c>
      <c r="AR105" s="166">
        <v>0.05191630870103836</v>
      </c>
      <c r="AS105" s="166">
        <v>0.09613874554634094</v>
      </c>
      <c r="AT105" s="166">
        <v>0.09831447154283524</v>
      </c>
      <c r="AU105" s="166">
        <v>0.06569438427686691</v>
      </c>
      <c r="AV105" s="166">
        <v>0.13851770758628845</v>
      </c>
      <c r="AW105" s="166">
        <v>0.052881788462400436</v>
      </c>
      <c r="AX105" s="166">
        <v>0.09367439895868301</v>
      </c>
      <c r="AY105" s="166">
        <v>0.06146790832281113</v>
      </c>
      <c r="AZ105" s="166">
        <v>0.06092080846428871</v>
      </c>
      <c r="BA105" s="166">
        <v>0.04683510959148407</v>
      </c>
      <c r="BB105" s="166">
        <v>0.0569811686873436</v>
      </c>
      <c r="BC105" s="166">
        <v>0.01737157255411148</v>
      </c>
      <c r="BD105" s="166">
        <v>0.0406193844974041</v>
      </c>
      <c r="BE105" s="166">
        <v>0.06392624229192734</v>
      </c>
      <c r="BF105" s="166">
        <v>0.06350434571504593</v>
      </c>
      <c r="BG105" s="166">
        <v>0.0709020346403122</v>
      </c>
      <c r="BH105" s="166">
        <v>0.025142284110188484</v>
      </c>
      <c r="BI105" s="166">
        <v>0.06318926066160202</v>
      </c>
      <c r="BJ105" s="166">
        <v>0.047966375946998596</v>
      </c>
      <c r="BK105" s="166">
        <v>0.0473770834505558</v>
      </c>
      <c r="BL105" s="166">
        <v>0.051877375692129135</v>
      </c>
      <c r="BM105" s="166">
        <v>0.0369902029633522</v>
      </c>
      <c r="BN105" s="166">
        <v>0.05593879893422127</v>
      </c>
    </row>
    <row r="106" ht="13.5" customHeight="1">
      <c r="A106" s="152" t="s">
        <v>544</v>
      </c>
      <c r="B106" s="29" t="s">
        <v>545</v>
      </c>
      <c r="C106" s="165" t="s">
        <v>83</v>
      </c>
      <c r="D106" s="166">
        <v>0.890097975730896</v>
      </c>
      <c r="E106" s="166">
        <v>0.8807572722434998</v>
      </c>
      <c r="F106" s="166">
        <v>0.9863806366920471</v>
      </c>
      <c r="G106" s="166">
        <v>0.8897539973258972</v>
      </c>
      <c r="H106" s="166">
        <v>1.0</v>
      </c>
      <c r="I106" s="166">
        <v>0.795609176158905</v>
      </c>
      <c r="J106" s="166">
        <v>0.7373040914535522</v>
      </c>
      <c r="K106" s="166">
        <v>1.0</v>
      </c>
      <c r="L106" s="166">
        <v>1.0</v>
      </c>
      <c r="M106" s="166">
        <v>1.0</v>
      </c>
      <c r="N106" s="166">
        <v>0.7792635560035706</v>
      </c>
      <c r="O106" s="166">
        <v>0.9501851797103882</v>
      </c>
      <c r="P106" s="166">
        <v>0.8427230715751648</v>
      </c>
      <c r="Q106" s="166">
        <v>1.0</v>
      </c>
      <c r="R106" s="166">
        <v>1.0</v>
      </c>
      <c r="S106" s="166">
        <v>1.0</v>
      </c>
      <c r="T106" s="166">
        <v>0.9397501349449158</v>
      </c>
      <c r="U106" s="166">
        <v>1.0</v>
      </c>
      <c r="V106" s="166">
        <v>0.8609568476676941</v>
      </c>
      <c r="W106" s="166">
        <v>1.0</v>
      </c>
      <c r="X106" s="166">
        <v>1.0</v>
      </c>
      <c r="Y106" s="166">
        <v>0.828490138053894</v>
      </c>
      <c r="Z106" s="166">
        <v>1.0</v>
      </c>
      <c r="AA106" s="166">
        <v>1.0</v>
      </c>
      <c r="AB106" s="166">
        <v>0.932144045829773</v>
      </c>
      <c r="AC106" s="166">
        <v>1.0</v>
      </c>
      <c r="AD106" s="166">
        <v>0.9887079000473022</v>
      </c>
      <c r="AE106" s="166">
        <v>0.9588856101036072</v>
      </c>
      <c r="AF106" s="166">
        <v>0.9511346817016602</v>
      </c>
      <c r="AG106" s="166">
        <v>0.8125030994415283</v>
      </c>
      <c r="AH106" s="166">
        <v>0.9570501446723938</v>
      </c>
      <c r="AI106" s="166">
        <v>0.7973413467407227</v>
      </c>
      <c r="AJ106" s="166">
        <v>0.7807273268699646</v>
      </c>
      <c r="AK106" s="166">
        <v>1.0</v>
      </c>
      <c r="AL106" s="166">
        <v>0.9841040372848511</v>
      </c>
      <c r="AM106" s="166">
        <v>1.0</v>
      </c>
      <c r="AN106" s="166">
        <v>0.8733023405075073</v>
      </c>
      <c r="AO106" s="166">
        <v>0.8283897042274475</v>
      </c>
      <c r="AP106" s="166">
        <v>0.9059156179428101</v>
      </c>
      <c r="AQ106" s="166">
        <v>0.7495629191398621</v>
      </c>
      <c r="AR106" s="166">
        <v>1.0</v>
      </c>
      <c r="AS106" s="166">
        <v>0.9323222041130066</v>
      </c>
      <c r="AT106" s="166">
        <v>0.9511350393295288</v>
      </c>
      <c r="AU106" s="166">
        <v>0.8378316164016724</v>
      </c>
      <c r="AV106" s="166">
        <v>0.8889117240905762</v>
      </c>
      <c r="AW106" s="166">
        <v>0.42691612243652344</v>
      </c>
      <c r="AX106" s="166">
        <v>0.9580715894699097</v>
      </c>
      <c r="AY106" s="166">
        <v>0.8929714560508728</v>
      </c>
      <c r="AZ106" s="166">
        <v>0.9964737296104431</v>
      </c>
      <c r="BA106" s="166">
        <v>0.8267533779144287</v>
      </c>
      <c r="BB106" s="166">
        <v>0.9894564151763916</v>
      </c>
      <c r="BC106" s="166">
        <v>0.19029071927070618</v>
      </c>
      <c r="BD106" s="166">
        <v>1.0</v>
      </c>
      <c r="BE106" s="166">
        <v>1.0</v>
      </c>
      <c r="BF106" s="166">
        <v>0.9714126586914062</v>
      </c>
      <c r="BG106" s="166">
        <v>0.8698453903198242</v>
      </c>
      <c r="BH106" s="166">
        <v>0.7447009086608887</v>
      </c>
      <c r="BI106" s="166">
        <v>1.0</v>
      </c>
      <c r="BJ106" s="166">
        <v>1.0</v>
      </c>
      <c r="BK106" s="166">
        <v>0.7186997532844543</v>
      </c>
      <c r="BL106" s="166">
        <v>0.7048749327659607</v>
      </c>
      <c r="BM106" s="166">
        <v>0.6740902066230774</v>
      </c>
      <c r="BN106" s="166">
        <v>0.8384888172149658</v>
      </c>
    </row>
    <row r="107" ht="13.5" customHeight="1">
      <c r="A107" s="152" t="s">
        <v>546</v>
      </c>
      <c r="B107" s="29" t="s">
        <v>547</v>
      </c>
      <c r="C107" s="165" t="s">
        <v>83</v>
      </c>
      <c r="D107" s="166">
        <v>0.9816775321960449</v>
      </c>
      <c r="E107" s="166">
        <v>0.995319128036499</v>
      </c>
      <c r="F107" s="166">
        <v>1.0</v>
      </c>
      <c r="G107" s="166">
        <v>0.8168098330497742</v>
      </c>
      <c r="H107" s="166">
        <v>1.0</v>
      </c>
      <c r="I107" s="166">
        <v>0.9054644107818604</v>
      </c>
      <c r="J107" s="166">
        <v>0.7593716382980347</v>
      </c>
      <c r="K107" s="166">
        <v>1.0</v>
      </c>
      <c r="L107" s="166">
        <v>1.0</v>
      </c>
      <c r="M107" s="166">
        <v>0.9195725917816162</v>
      </c>
      <c r="N107" s="166">
        <v>1.0</v>
      </c>
      <c r="O107" s="166">
        <v>1.0</v>
      </c>
      <c r="P107" s="166">
        <v>0.8291370868682861</v>
      </c>
      <c r="Q107" s="166">
        <v>0.8889548778533936</v>
      </c>
      <c r="R107" s="166">
        <v>1.0</v>
      </c>
      <c r="S107" s="166">
        <v>1.0</v>
      </c>
      <c r="T107" s="166">
        <v>1.0</v>
      </c>
      <c r="U107" s="166">
        <v>0.9828818440437317</v>
      </c>
      <c r="V107" s="166">
        <v>0.6303308606147766</v>
      </c>
      <c r="W107" s="166">
        <v>1.0</v>
      </c>
      <c r="X107" s="166">
        <v>1.0</v>
      </c>
      <c r="Y107" s="166">
        <v>0.8716835379600525</v>
      </c>
      <c r="Z107" s="166">
        <v>0.9113551378250122</v>
      </c>
      <c r="AA107" s="166">
        <v>0.8387540578842163</v>
      </c>
      <c r="AB107" s="166">
        <v>1.0</v>
      </c>
      <c r="AC107" s="166">
        <v>0.9872991442680359</v>
      </c>
      <c r="AD107" s="166">
        <v>0.9093431830406189</v>
      </c>
      <c r="AE107" s="166">
        <v>0.8641756772994995</v>
      </c>
      <c r="AF107" s="166">
        <v>0.9498203992843628</v>
      </c>
      <c r="AG107" s="166">
        <v>0.9782399535179138</v>
      </c>
      <c r="AH107" s="166">
        <v>0.9340566396713257</v>
      </c>
      <c r="AI107" s="166">
        <v>1.0</v>
      </c>
      <c r="AJ107" s="166">
        <v>0.8252821564674377</v>
      </c>
      <c r="AK107" s="166">
        <v>0.9987021684646606</v>
      </c>
      <c r="AL107" s="166">
        <v>1.0</v>
      </c>
      <c r="AM107" s="166">
        <v>0.8626365065574646</v>
      </c>
      <c r="AN107" s="166">
        <v>0.7344385981559753</v>
      </c>
      <c r="AO107" s="166">
        <v>0.8819316625595093</v>
      </c>
      <c r="AP107" s="166">
        <v>1.0</v>
      </c>
      <c r="AQ107" s="166">
        <v>0.7978837490081787</v>
      </c>
      <c r="AR107" s="166">
        <v>0.8541533350944519</v>
      </c>
      <c r="AS107" s="166">
        <v>0.8696611523628235</v>
      </c>
      <c r="AT107" s="166">
        <v>0.9270303249359131</v>
      </c>
      <c r="AU107" s="166">
        <v>0.8834308385848999</v>
      </c>
      <c r="AV107" s="166">
        <v>0.9356192350387573</v>
      </c>
      <c r="AW107" s="166">
        <v>0.9533162713050842</v>
      </c>
      <c r="AX107" s="166">
        <v>1.0</v>
      </c>
      <c r="AY107" s="166">
        <v>0.9718055725097656</v>
      </c>
      <c r="AZ107" s="166">
        <v>1.0</v>
      </c>
      <c r="BA107" s="166">
        <v>1.0</v>
      </c>
      <c r="BB107" s="166">
        <v>0.9696443676948547</v>
      </c>
      <c r="BC107" s="166">
        <v>1.0</v>
      </c>
      <c r="BD107" s="166">
        <v>0.5867098569869995</v>
      </c>
      <c r="BE107" s="166">
        <v>0.768802285194397</v>
      </c>
      <c r="BF107" s="166">
        <v>1.0</v>
      </c>
      <c r="BG107" s="166">
        <v>1.0</v>
      </c>
      <c r="BH107" s="166">
        <v>0.8317341804504395</v>
      </c>
      <c r="BI107" s="166">
        <v>0.9358723759651184</v>
      </c>
      <c r="BJ107" s="166">
        <v>0.6373199224472046</v>
      </c>
      <c r="BK107" s="166">
        <v>1.0</v>
      </c>
      <c r="BL107" s="166">
        <v>1.0</v>
      </c>
      <c r="BM107" s="166">
        <v>0.8833054900169373</v>
      </c>
      <c r="BN107" s="166">
        <v>0.9780033230781555</v>
      </c>
    </row>
    <row r="108" ht="13.5" customHeight="1">
      <c r="A108" s="152" t="s">
        <v>548</v>
      </c>
      <c r="B108" s="29" t="s">
        <v>549</v>
      </c>
      <c r="C108" s="165" t="s">
        <v>262</v>
      </c>
      <c r="D108" s="154">
        <v>3.837437868118286</v>
      </c>
      <c r="E108" s="154">
        <v>3.9905941486358643</v>
      </c>
      <c r="F108" s="154">
        <v>3.9111273288726807</v>
      </c>
      <c r="G108" s="154">
        <v>3.678382396697998</v>
      </c>
      <c r="H108" s="154">
        <v>3.691037178039551</v>
      </c>
      <c r="I108" s="154">
        <v>3.9795637130737305</v>
      </c>
      <c r="J108" s="154">
        <v>3.367313861846924</v>
      </c>
      <c r="K108" s="154">
        <v>3.1776199340820312</v>
      </c>
      <c r="L108" s="154">
        <v>3.90301775932312</v>
      </c>
      <c r="M108" s="154">
        <v>3.919572591781616</v>
      </c>
      <c r="N108" s="154">
        <v>3.9788296222686768</v>
      </c>
      <c r="O108" s="154">
        <v>3.9235129356384277</v>
      </c>
      <c r="P108" s="154">
        <v>3.9518184661865234</v>
      </c>
      <c r="Q108" s="154">
        <v>4.0</v>
      </c>
      <c r="R108" s="154">
        <v>4.0</v>
      </c>
      <c r="S108" s="154">
        <v>4.0</v>
      </c>
      <c r="T108" s="154">
        <v>3.933737277984619</v>
      </c>
      <c r="U108" s="154">
        <v>4.0</v>
      </c>
      <c r="V108" s="154">
        <v>3.577270984649658</v>
      </c>
      <c r="W108" s="154">
        <v>3.29541277885437</v>
      </c>
      <c r="X108" s="154">
        <v>4.0</v>
      </c>
      <c r="Y108" s="154">
        <v>3.8284900188446045</v>
      </c>
      <c r="Z108" s="154">
        <v>4.0</v>
      </c>
      <c r="AA108" s="154">
        <v>4.0</v>
      </c>
      <c r="AB108" s="154">
        <v>3.965172052383423</v>
      </c>
      <c r="AC108" s="154">
        <v>3.8084166049957275</v>
      </c>
      <c r="AD108" s="154">
        <v>3.8335506916046143</v>
      </c>
      <c r="AE108" s="154">
        <v>3.8616976737976074</v>
      </c>
      <c r="AF108" s="154">
        <v>3.6570563316345215</v>
      </c>
      <c r="AG108" s="154">
        <v>3.9347198009490967</v>
      </c>
      <c r="AH108" s="154">
        <v>3.6927309036254883</v>
      </c>
      <c r="AI108" s="154">
        <v>3.8601701259613037</v>
      </c>
      <c r="AJ108" s="154">
        <v>3.9485630989074707</v>
      </c>
      <c r="AK108" s="154">
        <v>3.7792325019836426</v>
      </c>
      <c r="AL108" s="154">
        <v>3.6406140327453613</v>
      </c>
      <c r="AM108" s="154">
        <v>3.7917251586914062</v>
      </c>
      <c r="AN108" s="154">
        <v>3.559095859527588</v>
      </c>
      <c r="AO108" s="154">
        <v>4.0</v>
      </c>
      <c r="AP108" s="154">
        <v>3.7420341968536377</v>
      </c>
      <c r="AQ108" s="154">
        <v>3.974424362182617</v>
      </c>
      <c r="AR108" s="154">
        <v>3.9757418632507324</v>
      </c>
      <c r="AS108" s="154">
        <v>3.3746016025543213</v>
      </c>
      <c r="AT108" s="154">
        <v>3.8877761363983154</v>
      </c>
      <c r="AU108" s="154">
        <v>3.9922399520874023</v>
      </c>
      <c r="AV108" s="154">
        <v>3.4888927936553955</v>
      </c>
      <c r="AW108" s="154">
        <v>4.0</v>
      </c>
      <c r="AX108" s="154">
        <v>3.9682576656341553</v>
      </c>
      <c r="AY108" s="154">
        <v>3.9477012157440186</v>
      </c>
      <c r="AZ108" s="154">
        <v>3.996577739715576</v>
      </c>
      <c r="BA108" s="154">
        <v>3.6736936569213867</v>
      </c>
      <c r="BB108" s="154">
        <v>4.0</v>
      </c>
      <c r="BC108" s="154">
        <v>4.0</v>
      </c>
      <c r="BD108" s="154">
        <v>3.665698528289795</v>
      </c>
      <c r="BE108" s="154">
        <v>3.9828522205352783</v>
      </c>
      <c r="BF108" s="154">
        <v>4.0</v>
      </c>
      <c r="BG108" s="154">
        <v>4.0</v>
      </c>
      <c r="BH108" s="154">
        <v>3.245856523513794</v>
      </c>
      <c r="BI108" s="154">
        <v>3.7765064239501953</v>
      </c>
      <c r="BJ108" s="154">
        <v>3.8000645637512207</v>
      </c>
      <c r="BK108" s="154">
        <v>4.0</v>
      </c>
      <c r="BL108" s="154">
        <v>3.4366395473480225</v>
      </c>
      <c r="BM108" s="154">
        <v>3.8756048679351807</v>
      </c>
      <c r="BN108" s="154">
        <v>4.0</v>
      </c>
    </row>
    <row r="109" ht="13.5" customHeight="1">
      <c r="A109" s="152" t="s">
        <v>550</v>
      </c>
      <c r="B109" s="152" t="s">
        <v>264</v>
      </c>
      <c r="C109" s="165" t="s">
        <v>265</v>
      </c>
      <c r="D109" s="154">
        <v>4.133522987365723</v>
      </c>
      <c r="E109" s="154">
        <v>4.386077880859375</v>
      </c>
      <c r="F109" s="154">
        <v>4.259944438934326</v>
      </c>
      <c r="G109" s="154">
        <v>3.773773670196533</v>
      </c>
      <c r="H109" s="154">
        <v>4.360971927642822</v>
      </c>
      <c r="I109" s="154">
        <v>4.4094719886779785</v>
      </c>
      <c r="J109" s="154">
        <v>3.4482975006103516</v>
      </c>
      <c r="K109" s="154">
        <v>3.8217902183532715</v>
      </c>
      <c r="L109" s="154">
        <v>4.450973987579346</v>
      </c>
      <c r="M109" s="154">
        <v>4.170653343200684</v>
      </c>
      <c r="N109" s="154">
        <v>4.033803939819336</v>
      </c>
      <c r="O109" s="154">
        <v>4.083606719970703</v>
      </c>
      <c r="P109" s="154">
        <v>4.590871810913086</v>
      </c>
      <c r="Q109" s="154">
        <v>4.655920505523682</v>
      </c>
      <c r="R109" s="154">
        <v>4.254083633422852</v>
      </c>
      <c r="S109" s="154">
        <v>4.260137557983398</v>
      </c>
      <c r="T109" s="154">
        <v>4.119732856750488</v>
      </c>
      <c r="U109" s="154">
        <v>4.297482013702393</v>
      </c>
      <c r="V109" s="154">
        <v>4.19464111328125</v>
      </c>
      <c r="W109" s="154">
        <v>3.834892988204956</v>
      </c>
      <c r="X109" s="154">
        <v>3.9300007820129395</v>
      </c>
      <c r="Y109" s="154">
        <v>4.136815071105957</v>
      </c>
      <c r="Z109" s="154">
        <v>4.136487007141113</v>
      </c>
      <c r="AA109" s="154">
        <v>4.419727325439453</v>
      </c>
      <c r="AB109" s="154">
        <v>4.038784503936768</v>
      </c>
      <c r="AC109" s="154">
        <v>4.0543718338012695</v>
      </c>
      <c r="AD109" s="154">
        <v>3.953782081604004</v>
      </c>
      <c r="AE109" s="154">
        <v>4.280551433563232</v>
      </c>
      <c r="AF109" s="154">
        <v>4.022329807281494</v>
      </c>
      <c r="AG109" s="154">
        <v>4.48887300491333</v>
      </c>
      <c r="AH109" s="154">
        <v>4.006800651550293</v>
      </c>
      <c r="AI109" s="154">
        <v>3.958836555480957</v>
      </c>
      <c r="AJ109" s="154">
        <v>4.4027814865112305</v>
      </c>
      <c r="AK109" s="154">
        <v>3.4542574882507324</v>
      </c>
      <c r="AL109" s="154">
        <v>3.8794169425964355</v>
      </c>
      <c r="AM109" s="154">
        <v>4.848972797393799</v>
      </c>
      <c r="AN109" s="154">
        <v>3.3587725162506104</v>
      </c>
      <c r="AO109" s="154">
        <v>4.213021755218506</v>
      </c>
      <c r="AP109" s="154">
        <v>4.3233747482299805</v>
      </c>
      <c r="AQ109" s="154">
        <v>4.048574447631836</v>
      </c>
      <c r="AR109" s="154">
        <v>3.9376354217529297</v>
      </c>
      <c r="AS109" s="154">
        <v>3.896385908126831</v>
      </c>
      <c r="AT109" s="154">
        <v>3.948072671890259</v>
      </c>
      <c r="AU109" s="154">
        <v>4.35006046295166</v>
      </c>
      <c r="AV109" s="154">
        <v>4.1365251541137695</v>
      </c>
      <c r="AW109" s="154">
        <v>4.163232803344727</v>
      </c>
      <c r="AX109" s="154">
        <v>4.057291507720947</v>
      </c>
      <c r="AY109" s="154">
        <v>3.9854915142059326</v>
      </c>
      <c r="AZ109" s="154">
        <v>4.393586158752441</v>
      </c>
      <c r="BA109" s="154">
        <v>3.6758952140808105</v>
      </c>
      <c r="BB109" s="154">
        <v>3.9132187366485596</v>
      </c>
      <c r="BC109" s="154">
        <v>2.494366407394409</v>
      </c>
      <c r="BD109" s="154">
        <v>4.368616580963135</v>
      </c>
      <c r="BE109" s="154">
        <v>4.53879451751709</v>
      </c>
      <c r="BF109" s="154">
        <v>4.187899589538574</v>
      </c>
      <c r="BG109" s="154">
        <v>4.636603832244873</v>
      </c>
      <c r="BH109" s="154">
        <v>4.039404392242432</v>
      </c>
      <c r="BI109" s="154">
        <v>3.7266452312469482</v>
      </c>
      <c r="BJ109" s="154">
        <v>4.3405866622924805</v>
      </c>
      <c r="BK109" s="154">
        <v>4.218247890472412</v>
      </c>
      <c r="BL109" s="154">
        <v>4.483154773712158</v>
      </c>
      <c r="BM109" s="154">
        <v>4.187002182006836</v>
      </c>
      <c r="BN109" s="154">
        <v>4.3416266441345215</v>
      </c>
    </row>
    <row r="110" ht="13.5" customHeight="1">
      <c r="A110" s="162" t="s">
        <v>266</v>
      </c>
      <c r="B110" s="162" t="s">
        <v>267</v>
      </c>
      <c r="C110" s="163" t="s">
        <v>80</v>
      </c>
      <c r="D110" s="174">
        <v>1.6770339012145996</v>
      </c>
      <c r="E110" s="174">
        <v>1.9816436767578125</v>
      </c>
      <c r="F110" s="174">
        <v>1.624462366104126</v>
      </c>
      <c r="G110" s="174">
        <v>1.7015094757080078</v>
      </c>
      <c r="H110" s="174">
        <v>1.7646095752716064</v>
      </c>
      <c r="I110" s="174">
        <v>1.8526214361190796</v>
      </c>
      <c r="J110" s="174">
        <v>1.6568758487701416</v>
      </c>
      <c r="K110" s="174">
        <v>1.7440789937973022</v>
      </c>
      <c r="L110" s="174">
        <v>1.6944457292556763</v>
      </c>
      <c r="M110" s="174">
        <v>1.8584346771240234</v>
      </c>
      <c r="N110" s="174">
        <v>1.6564275026321411</v>
      </c>
      <c r="O110" s="174">
        <v>1.809769868850708</v>
      </c>
      <c r="P110" s="174">
        <v>1.8264832496643066</v>
      </c>
      <c r="Q110" s="174">
        <v>1.9128628969192505</v>
      </c>
      <c r="R110" s="174">
        <v>1.837791919708252</v>
      </c>
      <c r="S110" s="174">
        <v>1.7940255403518677</v>
      </c>
      <c r="T110" s="174">
        <v>1.9501370191574097</v>
      </c>
      <c r="U110" s="174">
        <v>1.757647156715393</v>
      </c>
      <c r="V110" s="174">
        <v>1.8903294801712036</v>
      </c>
      <c r="W110" s="174">
        <v>1.795976996421814</v>
      </c>
      <c r="X110" s="174">
        <v>1.8216755390167236</v>
      </c>
      <c r="Y110" s="174">
        <v>1.654066562652588</v>
      </c>
      <c r="Z110" s="174">
        <v>1.8051389455795288</v>
      </c>
      <c r="AA110" s="174">
        <v>1.8327745199203491</v>
      </c>
      <c r="AB110" s="174">
        <v>1.8052538633346558</v>
      </c>
      <c r="AC110" s="174">
        <v>1.8207944631576538</v>
      </c>
      <c r="AD110" s="174">
        <v>1.6577117443084717</v>
      </c>
      <c r="AE110" s="174">
        <v>1.7211849689483643</v>
      </c>
      <c r="AF110" s="174">
        <v>1.65577232837677</v>
      </c>
      <c r="AG110" s="174">
        <v>1.7207684516906738</v>
      </c>
      <c r="AH110" s="174">
        <v>1.7174440622329712</v>
      </c>
      <c r="AI110" s="174">
        <v>1.7172437906265259</v>
      </c>
      <c r="AJ110" s="174">
        <v>1.7185771465301514</v>
      </c>
      <c r="AK110" s="174">
        <v>1.7186797857284546</v>
      </c>
      <c r="AL110" s="174">
        <v>1.7563461065292358</v>
      </c>
      <c r="AM110" s="174">
        <v>1.478365421295166</v>
      </c>
      <c r="AN110" s="174">
        <v>1.6766893863677979</v>
      </c>
      <c r="AO110" s="174">
        <v>1.6387550830841064</v>
      </c>
      <c r="AP110" s="174">
        <v>1.8274219036102295</v>
      </c>
      <c r="AQ110" s="174">
        <v>1.7337127923965454</v>
      </c>
      <c r="AR110" s="174">
        <v>1.6587162017822266</v>
      </c>
      <c r="AS110" s="174">
        <v>1.5287715196609497</v>
      </c>
      <c r="AT110" s="174">
        <v>1.8285319805145264</v>
      </c>
      <c r="AU110" s="174">
        <v>1.6154882907867432</v>
      </c>
      <c r="AV110" s="174">
        <v>1.8470168113708496</v>
      </c>
      <c r="AW110" s="174">
        <v>1.8193848133087158</v>
      </c>
      <c r="AX110" s="174">
        <v>1.8960585594177246</v>
      </c>
      <c r="AY110" s="174">
        <v>1.8325419425964355</v>
      </c>
      <c r="AZ110" s="174">
        <v>1.8101906776428223</v>
      </c>
      <c r="BA110" s="174">
        <v>1.718406081199646</v>
      </c>
      <c r="BB110" s="174">
        <v>1.8703088760375977</v>
      </c>
      <c r="BC110" s="174">
        <v>1.87008798122406</v>
      </c>
      <c r="BD110" s="174">
        <v>1.912027359008789</v>
      </c>
      <c r="BE110" s="174">
        <v>1.9726194143295288</v>
      </c>
      <c r="BF110" s="174">
        <v>1.824142336845398</v>
      </c>
      <c r="BG110" s="174">
        <v>1.9326272010803223</v>
      </c>
      <c r="BH110" s="174">
        <v>1.8693150281906128</v>
      </c>
      <c r="BI110" s="174">
        <v>1.9016627073287964</v>
      </c>
      <c r="BJ110" s="174">
        <v>1.6193519830703735</v>
      </c>
      <c r="BK110" s="174">
        <v>1.8003041744232178</v>
      </c>
      <c r="BL110" s="174">
        <v>1.8419314622879028</v>
      </c>
      <c r="BM110" s="174">
        <v>1.686285138130188</v>
      </c>
      <c r="BN110" s="174">
        <v>1.8304556608200073</v>
      </c>
    </row>
    <row r="111" ht="13.5" customHeight="1">
      <c r="A111" s="152" t="s">
        <v>268</v>
      </c>
      <c r="B111" s="152" t="s">
        <v>269</v>
      </c>
      <c r="C111" s="165" t="s">
        <v>83</v>
      </c>
      <c r="D111" s="166">
        <v>0.08237335830926895</v>
      </c>
      <c r="E111" s="166">
        <v>0.11860103905200958</v>
      </c>
      <c r="F111" s="166">
        <v>0.10151591151952744</v>
      </c>
      <c r="G111" s="166">
        <v>0.13606294989585876</v>
      </c>
      <c r="H111" s="166">
        <v>0.15992708504199982</v>
      </c>
      <c r="I111" s="166">
        <v>0.12680214643478394</v>
      </c>
      <c r="J111" s="166">
        <v>0.06749074906110764</v>
      </c>
      <c r="K111" s="166">
        <v>0.21472719311714172</v>
      </c>
      <c r="L111" s="166">
        <v>0.07621674239635468</v>
      </c>
      <c r="M111" s="166">
        <v>0.13603633642196655</v>
      </c>
      <c r="N111" s="166">
        <v>0.16636842489242554</v>
      </c>
      <c r="O111" s="166">
        <v>0.21272940933704376</v>
      </c>
      <c r="P111" s="166">
        <v>0.12214638292789459</v>
      </c>
      <c r="Q111" s="166">
        <v>0.10021813213825226</v>
      </c>
      <c r="R111" s="166">
        <v>0.10738332569599152</v>
      </c>
      <c r="S111" s="166">
        <v>0.10514569282531738</v>
      </c>
      <c r="T111" s="166">
        <v>0.210236594080925</v>
      </c>
      <c r="U111" s="166">
        <v>0.21972765028476715</v>
      </c>
      <c r="V111" s="166">
        <v>0.11295680701732635</v>
      </c>
      <c r="W111" s="166">
        <v>0.12519709765911102</v>
      </c>
      <c r="X111" s="166">
        <v>0.10768461972475052</v>
      </c>
      <c r="Y111" s="166">
        <v>0.0881582647562027</v>
      </c>
      <c r="Z111" s="166">
        <v>0.1504834145307541</v>
      </c>
      <c r="AA111" s="166">
        <v>0.0673009380698204</v>
      </c>
      <c r="AB111" s="166">
        <v>0.13474898040294647</v>
      </c>
      <c r="AC111" s="166">
        <v>0.11837049573659897</v>
      </c>
      <c r="AD111" s="166">
        <v>0.11451475322246552</v>
      </c>
      <c r="AE111" s="166">
        <v>0.15033553540706635</v>
      </c>
      <c r="AF111" s="166">
        <v>0.14165370166301727</v>
      </c>
      <c r="AG111" s="166">
        <v>0.06745246052742004</v>
      </c>
      <c r="AH111" s="166">
        <v>0.1638789027929306</v>
      </c>
      <c r="AI111" s="166">
        <v>0.09443768113851547</v>
      </c>
      <c r="AJ111" s="166">
        <v>0.11263848096132278</v>
      </c>
      <c r="AK111" s="166">
        <v>0.09218928217887878</v>
      </c>
      <c r="AL111" s="166">
        <v>0.058026764541864395</v>
      </c>
      <c r="AM111" s="166">
        <v>0.07097125798463821</v>
      </c>
      <c r="AN111" s="166">
        <v>0.09666907787322998</v>
      </c>
      <c r="AO111" s="166">
        <v>0.09074031561613083</v>
      </c>
      <c r="AP111" s="166">
        <v>0.14694280922412872</v>
      </c>
      <c r="AQ111" s="166">
        <v>0.10812290757894516</v>
      </c>
      <c r="AR111" s="166">
        <v>0.18087124824523926</v>
      </c>
      <c r="AS111" s="166">
        <v>0.17008061707019806</v>
      </c>
      <c r="AT111" s="166">
        <v>0.21958880126476288</v>
      </c>
      <c r="AU111" s="166">
        <v>0.05540158599615097</v>
      </c>
      <c r="AV111" s="166">
        <v>0.24497292935848236</v>
      </c>
      <c r="AW111" s="166">
        <v>0.12917983531951904</v>
      </c>
      <c r="AX111" s="166">
        <v>0.1751735359430313</v>
      </c>
      <c r="AY111" s="166">
        <v>0.12966208159923553</v>
      </c>
      <c r="AZ111" s="166">
        <v>0.1332346647977829</v>
      </c>
      <c r="BA111" s="166">
        <v>0.042082417756319046</v>
      </c>
      <c r="BB111" s="166">
        <v>0.12385105341672897</v>
      </c>
      <c r="BC111" s="166">
        <v>0.06632356345653534</v>
      </c>
      <c r="BD111" s="166">
        <v>0.152446448802948</v>
      </c>
      <c r="BE111" s="166">
        <v>0.10381234437227249</v>
      </c>
      <c r="BF111" s="166">
        <v>0.11353184282779694</v>
      </c>
      <c r="BG111" s="166">
        <v>0.12276256084442139</v>
      </c>
      <c r="BH111" s="166">
        <v>0.10499025881290436</v>
      </c>
      <c r="BI111" s="166">
        <v>0.09459904581308365</v>
      </c>
      <c r="BJ111" s="166">
        <v>0.059194259345531464</v>
      </c>
      <c r="BK111" s="166">
        <v>0.11704224348068237</v>
      </c>
      <c r="BL111" s="166">
        <v>0.09940094500780106</v>
      </c>
      <c r="BM111" s="166">
        <v>0.05903489515185356</v>
      </c>
      <c r="BN111" s="166">
        <v>0.12306544929742813</v>
      </c>
    </row>
    <row r="112" ht="13.5" customHeight="1">
      <c r="A112" s="152" t="s">
        <v>270</v>
      </c>
      <c r="B112" s="175" t="s">
        <v>271</v>
      </c>
      <c r="C112" s="176" t="s">
        <v>83</v>
      </c>
      <c r="D112" s="166">
        <v>0.8285747766494751</v>
      </c>
      <c r="E112" s="166">
        <v>1.0</v>
      </c>
      <c r="F112" s="166">
        <v>0.5467187762260437</v>
      </c>
      <c r="G112" s="166">
        <v>0.9597182273864746</v>
      </c>
      <c r="H112" s="166">
        <v>0.9180555939674377</v>
      </c>
      <c r="I112" s="166">
        <v>0.8959242701530457</v>
      </c>
      <c r="J112" s="166">
        <v>0.6975986361503601</v>
      </c>
      <c r="K112" s="166">
        <v>0.855629026889801</v>
      </c>
      <c r="L112" s="166">
        <v>0.7485878467559814</v>
      </c>
      <c r="M112" s="166">
        <v>0.996451735496521</v>
      </c>
      <c r="N112" s="166">
        <v>0.8876815438270569</v>
      </c>
      <c r="O112" s="166">
        <v>0.8475553393363953</v>
      </c>
      <c r="P112" s="166">
        <v>0.9330306053161621</v>
      </c>
      <c r="Q112" s="166">
        <v>0.9550313353538513</v>
      </c>
      <c r="R112" s="166">
        <v>0.8313457369804382</v>
      </c>
      <c r="S112" s="166">
        <v>0.9837201833724976</v>
      </c>
      <c r="T112" s="166">
        <v>0.913403332233429</v>
      </c>
      <c r="U112" s="166">
        <v>0.9429312348365784</v>
      </c>
      <c r="V112" s="166">
        <v>0.9265081286430359</v>
      </c>
      <c r="W112" s="166">
        <v>1.0</v>
      </c>
      <c r="X112" s="166">
        <v>0.9030354022979736</v>
      </c>
      <c r="Y112" s="166">
        <v>0.7772251963615417</v>
      </c>
      <c r="Z112" s="166">
        <v>0.7749478816986084</v>
      </c>
      <c r="AA112" s="166">
        <v>0.8980607986450195</v>
      </c>
      <c r="AB112" s="166">
        <v>0.8043250441551208</v>
      </c>
      <c r="AC112" s="166">
        <v>0.8695899844169617</v>
      </c>
      <c r="AD112" s="166">
        <v>0.7599939107894897</v>
      </c>
      <c r="AE112" s="166">
        <v>0.7081272602081299</v>
      </c>
      <c r="AF112" s="166">
        <v>0.8333634734153748</v>
      </c>
      <c r="AG112" s="166">
        <v>0.5595405101776123</v>
      </c>
      <c r="AH112" s="166">
        <v>0.6969966888427734</v>
      </c>
      <c r="AI112" s="166">
        <v>0.7152457237243652</v>
      </c>
      <c r="AJ112" s="166">
        <v>0.7294158339500427</v>
      </c>
      <c r="AK112" s="166">
        <v>0.8566753268241882</v>
      </c>
      <c r="AL112" s="166">
        <v>0.8589797019958496</v>
      </c>
      <c r="AM112" s="166">
        <v>1.0</v>
      </c>
      <c r="AN112" s="166">
        <v>0.818278431892395</v>
      </c>
      <c r="AO112" s="166">
        <v>0.6793931722640991</v>
      </c>
      <c r="AP112" s="166">
        <v>0.8135762214660645</v>
      </c>
      <c r="AQ112" s="166">
        <v>0.7463247776031494</v>
      </c>
      <c r="AR112" s="166">
        <v>0.5484628081321716</v>
      </c>
      <c r="AS112" s="166">
        <v>0.6965494751930237</v>
      </c>
      <c r="AT112" s="166">
        <v>0.6998575925827026</v>
      </c>
      <c r="AU112" s="166">
        <v>0.5952041149139404</v>
      </c>
      <c r="AV112" s="166">
        <v>0.8651474714279175</v>
      </c>
      <c r="AW112" s="166">
        <v>0.8980029225349426</v>
      </c>
      <c r="AX112" s="166">
        <v>0.8300450444221497</v>
      </c>
      <c r="AY112" s="166">
        <v>0.853945791721344</v>
      </c>
      <c r="AZ112" s="166">
        <v>0.7932916879653931</v>
      </c>
      <c r="BA112" s="166">
        <v>0.6770420670509338</v>
      </c>
      <c r="BB112" s="166">
        <v>0.9348230957984924</v>
      </c>
      <c r="BC112" s="166">
        <v>0.9589077830314636</v>
      </c>
      <c r="BD112" s="166">
        <v>0.8719482421875</v>
      </c>
      <c r="BE112" s="166">
        <v>1.0</v>
      </c>
      <c r="BF112" s="166">
        <v>0.7823340892791748</v>
      </c>
      <c r="BG112" s="166">
        <v>0.8183825016021729</v>
      </c>
      <c r="BH112" s="166">
        <v>0.8290826082229614</v>
      </c>
      <c r="BI112" s="166">
        <v>0.9030122756958008</v>
      </c>
      <c r="BJ112" s="166">
        <v>0.7807005047798157</v>
      </c>
      <c r="BK112" s="166">
        <v>0.7533790469169617</v>
      </c>
      <c r="BL112" s="166">
        <v>0.6708995699882507</v>
      </c>
      <c r="BM112" s="166">
        <v>0.735826313495636</v>
      </c>
      <c r="BN112" s="166">
        <v>0.7624576687812805</v>
      </c>
    </row>
    <row r="113" ht="13.5" customHeight="1">
      <c r="A113" s="152" t="s">
        <v>272</v>
      </c>
      <c r="B113" s="175" t="s">
        <v>273</v>
      </c>
      <c r="C113" s="176" t="s">
        <v>83</v>
      </c>
      <c r="D113" s="166">
        <v>0.8137715458869934</v>
      </c>
      <c r="E113" s="166">
        <v>1.0</v>
      </c>
      <c r="F113" s="166">
        <v>0.7032321095466614</v>
      </c>
      <c r="G113" s="166">
        <v>0.653695821762085</v>
      </c>
      <c r="H113" s="166">
        <v>0.7778693437576294</v>
      </c>
      <c r="I113" s="166">
        <v>0.7914432883262634</v>
      </c>
      <c r="J113" s="166">
        <v>0.9766654372215271</v>
      </c>
      <c r="K113" s="166">
        <v>0.8802703619003296</v>
      </c>
      <c r="L113" s="166">
        <v>0.8116035461425781</v>
      </c>
      <c r="M113" s="166">
        <v>0.723907470703125</v>
      </c>
      <c r="N113" s="166">
        <v>0.5664275884628296</v>
      </c>
      <c r="O113" s="166">
        <v>0.8288372159004211</v>
      </c>
      <c r="P113" s="166">
        <v>0.809967577457428</v>
      </c>
      <c r="Q113" s="166">
        <v>0.8114604353904724</v>
      </c>
      <c r="R113" s="166">
        <v>0.7874727845191956</v>
      </c>
      <c r="S113" s="166">
        <v>0.8370335102081299</v>
      </c>
      <c r="T113" s="166">
        <v>0.9623731374740601</v>
      </c>
      <c r="U113" s="166">
        <v>0.5088006258010864</v>
      </c>
      <c r="V113" s="166">
        <v>0.9503610134124756</v>
      </c>
      <c r="W113" s="166">
        <v>0.9061229228973389</v>
      </c>
      <c r="X113" s="166">
        <v>0.8389641642570496</v>
      </c>
      <c r="Y113" s="166">
        <v>0.6947072148323059</v>
      </c>
      <c r="Z113" s="166">
        <v>0.8776347041130066</v>
      </c>
      <c r="AA113" s="166">
        <v>0.796897828578949</v>
      </c>
      <c r="AB113" s="166">
        <v>0.8772991299629211</v>
      </c>
      <c r="AC113" s="166">
        <v>0.9332876801490784</v>
      </c>
      <c r="AD113" s="166">
        <v>0.7761334180831909</v>
      </c>
      <c r="AE113" s="166">
        <v>0.9084166288375854</v>
      </c>
      <c r="AF113" s="166">
        <v>0.48386889696121216</v>
      </c>
      <c r="AG113" s="166">
        <v>0.8429601788520813</v>
      </c>
      <c r="AH113" s="166">
        <v>0.699549674987793</v>
      </c>
      <c r="AI113" s="166">
        <v>0.8459144234657288</v>
      </c>
      <c r="AJ113" s="166">
        <v>0.9254624247550964</v>
      </c>
      <c r="AK113" s="166">
        <v>0.9560390710830688</v>
      </c>
      <c r="AL113" s="166">
        <v>0.7948451638221741</v>
      </c>
      <c r="AM113" s="166">
        <v>0.305154025554657</v>
      </c>
      <c r="AN113" s="166">
        <v>0.8357757925987244</v>
      </c>
      <c r="AO113" s="166">
        <v>0.64665687084198</v>
      </c>
      <c r="AP113" s="166">
        <v>0.7777790427207947</v>
      </c>
      <c r="AQ113" s="166">
        <v>0.9031195640563965</v>
      </c>
      <c r="AR113" s="166">
        <v>0.9073744416236877</v>
      </c>
      <c r="AS113" s="166">
        <v>0.6951236724853516</v>
      </c>
      <c r="AT113" s="166">
        <v>0.8939015865325928</v>
      </c>
      <c r="AU113" s="166">
        <v>0.8612120747566223</v>
      </c>
      <c r="AV113" s="166">
        <v>0.8893398642539978</v>
      </c>
      <c r="AW113" s="166">
        <v>0.8518021702766418</v>
      </c>
      <c r="AX113" s="166">
        <v>0.8753200769424438</v>
      </c>
      <c r="AY113" s="166">
        <v>0.9133128523826599</v>
      </c>
      <c r="AZ113" s="166">
        <v>0.8535351753234863</v>
      </c>
      <c r="BA113" s="166">
        <v>0.8845820426940918</v>
      </c>
      <c r="BB113" s="166">
        <v>0.9119910597801208</v>
      </c>
      <c r="BC113" s="166">
        <v>0.9030632972717285</v>
      </c>
      <c r="BD113" s="166">
        <v>0.9423501491546631</v>
      </c>
      <c r="BE113" s="166">
        <v>1.0</v>
      </c>
      <c r="BF113" s="166">
        <v>0.8608763813972473</v>
      </c>
      <c r="BG113" s="166">
        <v>0.988101065158844</v>
      </c>
      <c r="BH113" s="166">
        <v>1.0</v>
      </c>
      <c r="BI113" s="166">
        <v>1.0</v>
      </c>
      <c r="BJ113" s="166">
        <v>0.8330036997795105</v>
      </c>
      <c r="BK113" s="166">
        <v>0.8783870935440063</v>
      </c>
      <c r="BL113" s="166">
        <v>0.8644591569900513</v>
      </c>
      <c r="BM113" s="166">
        <v>0.6617254614830017</v>
      </c>
      <c r="BN113" s="166">
        <v>0.843424379825592</v>
      </c>
    </row>
    <row r="114" ht="13.5" customHeight="1">
      <c r="A114" s="152" t="s">
        <v>274</v>
      </c>
      <c r="B114" s="175" t="s">
        <v>275</v>
      </c>
      <c r="C114" s="176" t="s">
        <v>262</v>
      </c>
      <c r="D114" s="154">
        <v>3.336292266845703</v>
      </c>
      <c r="E114" s="154">
        <v>3.754451274871826</v>
      </c>
      <c r="F114" s="154">
        <v>3.3146777153015137</v>
      </c>
      <c r="G114" s="154">
        <v>3.4612300395965576</v>
      </c>
      <c r="H114" s="154">
        <v>3.5268173217773438</v>
      </c>
      <c r="I114" s="154">
        <v>3.7779150009155273</v>
      </c>
      <c r="J114" s="154">
        <v>3.833719491958618</v>
      </c>
      <c r="K114" s="154">
        <v>3.103039503097534</v>
      </c>
      <c r="L114" s="154">
        <v>3.4710092544555664</v>
      </c>
      <c r="M114" s="154">
        <v>3.5021743774414062</v>
      </c>
      <c r="N114" s="154">
        <v>3.0897607803344727</v>
      </c>
      <c r="O114" s="154">
        <v>3.2768709659576416</v>
      </c>
      <c r="P114" s="154">
        <v>3.6805903911590576</v>
      </c>
      <c r="Q114" s="154">
        <v>3.8845815658569336</v>
      </c>
      <c r="R114" s="154">
        <v>3.691584825515747</v>
      </c>
      <c r="S114" s="154">
        <v>3.427043914794922</v>
      </c>
      <c r="T114" s="154">
        <v>3.734562397003174</v>
      </c>
      <c r="U114" s="154">
        <v>3.1114392280578613</v>
      </c>
      <c r="V114" s="154">
        <v>3.7945876121520996</v>
      </c>
      <c r="W114" s="154">
        <v>2.8414793014526367</v>
      </c>
      <c r="X114" s="154">
        <v>3.5512495040893555</v>
      </c>
      <c r="Y114" s="154">
        <v>2.968080520629883</v>
      </c>
      <c r="Z114" s="154">
        <v>3.5214765071868896</v>
      </c>
      <c r="AA114" s="154">
        <v>3.7292821407318115</v>
      </c>
      <c r="AB114" s="154">
        <v>3.3575737476348877</v>
      </c>
      <c r="AC114" s="154">
        <v>3.412708044052124</v>
      </c>
      <c r="AD114" s="154">
        <v>3.1708788871765137</v>
      </c>
      <c r="AE114" s="154">
        <v>3.4136874675750732</v>
      </c>
      <c r="AF114" s="154">
        <v>3.7202234268188477</v>
      </c>
      <c r="AG114" s="154">
        <v>3.790222406387329</v>
      </c>
      <c r="AH114" s="154">
        <v>3.7045018672943115</v>
      </c>
      <c r="AI114" s="154">
        <v>3.577284574508667</v>
      </c>
      <c r="AJ114" s="154">
        <v>3.8738605976104736</v>
      </c>
      <c r="AK114" s="154">
        <v>2.7559726238250732</v>
      </c>
      <c r="AL114" s="154">
        <v>3.044080972671509</v>
      </c>
      <c r="AM114" s="154">
        <v>2.573091983795166</v>
      </c>
      <c r="AN114" s="154">
        <v>3.3238730430603027</v>
      </c>
      <c r="AO114" s="154">
        <v>3.155468225479126</v>
      </c>
      <c r="AP114" s="154">
        <v>3.777911424636841</v>
      </c>
      <c r="AQ114" s="154">
        <v>3.633920431137085</v>
      </c>
      <c r="AR114" s="154">
        <v>3.3566973209381104</v>
      </c>
      <c r="AS114" s="154">
        <v>2.9737296104431152</v>
      </c>
      <c r="AT114" s="154">
        <v>3.653350591659546</v>
      </c>
      <c r="AU114" s="154">
        <v>3.537705659866333</v>
      </c>
      <c r="AV114" s="154">
        <v>3.331474781036377</v>
      </c>
      <c r="AW114" s="154">
        <v>3.113114833831787</v>
      </c>
      <c r="AX114" s="154">
        <v>3.7342355251312256</v>
      </c>
      <c r="AY114" s="154">
        <v>3.62375545501709</v>
      </c>
      <c r="AZ114" s="154">
        <v>3.6720333099365234</v>
      </c>
      <c r="BA114" s="154">
        <v>3.373120069503784</v>
      </c>
      <c r="BB114" s="154">
        <v>3.8731558322906494</v>
      </c>
      <c r="BC114" s="154">
        <v>3.679476499557495</v>
      </c>
      <c r="BD114" s="154">
        <v>3.708850145339966</v>
      </c>
      <c r="BE114" s="154">
        <v>3.774570941925049</v>
      </c>
      <c r="BF114" s="154">
        <v>3.7743279933929443</v>
      </c>
      <c r="BG114" s="154">
        <v>3.9757630825042725</v>
      </c>
      <c r="BH114" s="154">
        <v>3.597651720046997</v>
      </c>
      <c r="BI114" s="154">
        <v>3.7257649898529053</v>
      </c>
      <c r="BJ114" s="154">
        <v>3.32364821434021</v>
      </c>
      <c r="BK114" s="154">
        <v>3.561115264892578</v>
      </c>
      <c r="BL114" s="154">
        <v>3.7222328186035156</v>
      </c>
      <c r="BM114" s="154">
        <v>3.1882147789001465</v>
      </c>
      <c r="BN114" s="154">
        <v>3.8805086612701416</v>
      </c>
    </row>
    <row r="115" ht="13.5" customHeight="1">
      <c r="A115" s="152" t="s">
        <v>276</v>
      </c>
      <c r="B115" s="152" t="s">
        <v>264</v>
      </c>
      <c r="C115" s="165" t="s">
        <v>265</v>
      </c>
      <c r="D115" s="154">
        <v>3.86246657371521</v>
      </c>
      <c r="E115" s="154">
        <v>4.104516506195068</v>
      </c>
      <c r="F115" s="154">
        <v>3.7757678031921387</v>
      </c>
      <c r="G115" s="154">
        <v>3.7355594635009766</v>
      </c>
      <c r="H115" s="154">
        <v>3.683060646057129</v>
      </c>
      <c r="I115" s="154">
        <v>3.8336408138275146</v>
      </c>
      <c r="J115" s="154">
        <v>4.0759711265563965</v>
      </c>
      <c r="K115" s="154">
        <v>3.699556350708008</v>
      </c>
      <c r="L115" s="154">
        <v>3.8863697052001953</v>
      </c>
      <c r="M115" s="154">
        <v>4.162837982177734</v>
      </c>
      <c r="N115" s="154">
        <v>3.1086654663085938</v>
      </c>
      <c r="O115" s="154">
        <v>3.792062759399414</v>
      </c>
      <c r="P115" s="154">
        <v>3.8925657272338867</v>
      </c>
      <c r="Q115" s="154">
        <v>4.7001166343688965</v>
      </c>
      <c r="R115" s="154">
        <v>3.500880479812622</v>
      </c>
      <c r="S115" s="154">
        <v>3.712998151779175</v>
      </c>
      <c r="T115" s="154">
        <v>4.226735591888428</v>
      </c>
      <c r="U115" s="154">
        <v>3.9297516345977783</v>
      </c>
      <c r="V115" s="154">
        <v>3.9663469791412354</v>
      </c>
      <c r="W115" s="154">
        <v>3.5904200077056885</v>
      </c>
      <c r="X115" s="154">
        <v>4.0139288902282715</v>
      </c>
      <c r="Y115" s="154">
        <v>3.3014323711395264</v>
      </c>
      <c r="Z115" s="154">
        <v>3.8808934688568115</v>
      </c>
      <c r="AA115" s="154">
        <v>4.247291088104248</v>
      </c>
      <c r="AB115" s="154">
        <v>3.948641538619995</v>
      </c>
      <c r="AC115" s="154">
        <v>3.9803690910339355</v>
      </c>
      <c r="AD115" s="154">
        <v>3.5533030033111572</v>
      </c>
      <c r="AE115" s="154">
        <v>3.3802947998046875</v>
      </c>
      <c r="AF115" s="154">
        <v>3.3699309825897217</v>
      </c>
      <c r="AG115" s="154">
        <v>4.2816314697265625</v>
      </c>
      <c r="AH115" s="154">
        <v>4.075163841247559</v>
      </c>
      <c r="AI115" s="154">
        <v>3.6475064754486084</v>
      </c>
      <c r="AJ115" s="154">
        <v>4.11275577545166</v>
      </c>
      <c r="AK115" s="154">
        <v>3.324375867843628</v>
      </c>
      <c r="AL115" s="154">
        <v>4.42950439453125</v>
      </c>
      <c r="AM115" s="154">
        <v>2.827392339706421</v>
      </c>
      <c r="AN115" s="154">
        <v>3.3632209300994873</v>
      </c>
      <c r="AO115" s="154">
        <v>3.561537265777588</v>
      </c>
      <c r="AP115" s="154">
        <v>4.113192081451416</v>
      </c>
      <c r="AQ115" s="154">
        <v>3.201106071472168</v>
      </c>
      <c r="AR115" s="154">
        <v>3.093733549118042</v>
      </c>
      <c r="AS115" s="154">
        <v>3.167989492416382</v>
      </c>
      <c r="AT115" s="154">
        <v>3.6641712188720703</v>
      </c>
      <c r="AU115" s="154">
        <v>3.74695086479187</v>
      </c>
      <c r="AV115" s="154">
        <v>3.8069748878479004</v>
      </c>
      <c r="AW115" s="154">
        <v>3.55397367477417</v>
      </c>
      <c r="AX115" s="154">
        <v>4.2054290771484375</v>
      </c>
      <c r="AY115" s="154">
        <v>3.925161123275757</v>
      </c>
      <c r="AZ115" s="154">
        <v>3.931880235671997</v>
      </c>
      <c r="BA115" s="154">
        <v>3.5371217727661133</v>
      </c>
      <c r="BB115" s="154">
        <v>4.154124736785889</v>
      </c>
      <c r="BC115" s="154">
        <v>4.270246982574463</v>
      </c>
      <c r="BD115" s="154">
        <v>4.39099645614624</v>
      </c>
      <c r="BE115" s="154">
        <v>4.248139381408691</v>
      </c>
      <c r="BF115" s="154">
        <v>4.021244525909424</v>
      </c>
      <c r="BG115" s="154">
        <v>4.4649977684021</v>
      </c>
      <c r="BH115" s="154">
        <v>4.108094692230225</v>
      </c>
      <c r="BI115" s="154">
        <v>4.472977161407471</v>
      </c>
      <c r="BJ115" s="154">
        <v>3.716876745223999</v>
      </c>
      <c r="BK115" s="154">
        <v>4.03805685043335</v>
      </c>
      <c r="BL115" s="154">
        <v>4.4303178787231445</v>
      </c>
      <c r="BM115" s="154">
        <v>4.236563205718994</v>
      </c>
      <c r="BN115" s="154">
        <v>4.165685653686523</v>
      </c>
    </row>
    <row r="116" ht="13.5" customHeight="1">
      <c r="A116" s="162" t="s">
        <v>277</v>
      </c>
      <c r="B116" s="162" t="s">
        <v>278</v>
      </c>
      <c r="C116" s="163" t="s">
        <v>80</v>
      </c>
      <c r="D116" s="174">
        <v>1.8510074615478516</v>
      </c>
      <c r="E116" s="174">
        <v>1.8632049560546875</v>
      </c>
      <c r="F116" s="174">
        <v>1.9506707191467285</v>
      </c>
      <c r="G116" s="174">
        <v>1.9333149194717407</v>
      </c>
      <c r="H116" s="174">
        <v>1.9450645446777344</v>
      </c>
      <c r="I116" s="174">
        <v>1.8529897928237915</v>
      </c>
      <c r="J116" s="174">
        <v>1.8287357091903687</v>
      </c>
      <c r="K116" s="174">
        <v>1.7739322185516357</v>
      </c>
      <c r="L116" s="174">
        <v>1.8685439825057983</v>
      </c>
      <c r="M116" s="174">
        <v>1.9130399227142334</v>
      </c>
      <c r="N116" s="174">
        <v>1.9433445930480957</v>
      </c>
      <c r="O116" s="174">
        <v>1.940839409828186</v>
      </c>
      <c r="P116" s="174">
        <v>1.8567824363708496</v>
      </c>
      <c r="Q116" s="174">
        <v>1.8857371807098389</v>
      </c>
      <c r="R116" s="174">
        <v>1.9511182308197021</v>
      </c>
      <c r="S116" s="174">
        <v>1.9451948404312134</v>
      </c>
      <c r="T116" s="174">
        <v>2.009291172027588</v>
      </c>
      <c r="U116" s="174">
        <v>1.9756501913070679</v>
      </c>
      <c r="V116" s="174">
        <v>1.8391584157943726</v>
      </c>
      <c r="W116" s="174">
        <v>1.8245326280593872</v>
      </c>
      <c r="X116" s="174">
        <v>1.8450350761413574</v>
      </c>
      <c r="Y116" s="174">
        <v>1.9165962934494019</v>
      </c>
      <c r="Z116" s="174">
        <v>1.9580109119415283</v>
      </c>
      <c r="AA116" s="174">
        <v>1.9540836811065674</v>
      </c>
      <c r="AB116" s="174">
        <v>1.9305284023284912</v>
      </c>
      <c r="AC116" s="174">
        <v>1.9075771570205688</v>
      </c>
      <c r="AD116" s="174">
        <v>1.8867114782333374</v>
      </c>
      <c r="AE116" s="174">
        <v>1.977945327758789</v>
      </c>
      <c r="AF116" s="174">
        <v>1.916433572769165</v>
      </c>
      <c r="AG116" s="174">
        <v>1.9664535522460938</v>
      </c>
      <c r="AH116" s="174">
        <v>1.9355524778366089</v>
      </c>
      <c r="AI116" s="174">
        <v>1.8857579231262207</v>
      </c>
      <c r="AJ116" s="174">
        <v>1.8991366624832153</v>
      </c>
      <c r="AK116" s="174">
        <v>1.8109248876571655</v>
      </c>
      <c r="AL116" s="174">
        <v>1.9241713285446167</v>
      </c>
      <c r="AM116" s="174">
        <v>1.8884128332138062</v>
      </c>
      <c r="AN116" s="174">
        <v>1.8617384433746338</v>
      </c>
      <c r="AO116" s="174">
        <v>1.817282795906067</v>
      </c>
      <c r="AP116" s="174">
        <v>1.9134446382522583</v>
      </c>
      <c r="AQ116" s="174">
        <v>1.8188079595565796</v>
      </c>
      <c r="AR116" s="174">
        <v>1.8285115957260132</v>
      </c>
      <c r="AS116" s="174">
        <v>1.9115124940872192</v>
      </c>
      <c r="AT116" s="174">
        <v>1.9215381145477295</v>
      </c>
      <c r="AU116" s="174">
        <v>1.7874492406845093</v>
      </c>
      <c r="AV116" s="174">
        <v>1.8557592630386353</v>
      </c>
      <c r="AW116" s="174">
        <v>1.927310824394226</v>
      </c>
      <c r="AX116" s="174">
        <v>1.8544766902923584</v>
      </c>
      <c r="AY116" s="174">
        <v>1.9352620840072632</v>
      </c>
      <c r="AZ116" s="174">
        <v>1.9116675853729248</v>
      </c>
      <c r="BA116" s="174">
        <v>1.8539392948150635</v>
      </c>
      <c r="BB116" s="174">
        <v>2.0131616592407227</v>
      </c>
      <c r="BC116" s="174">
        <v>1.878794550895691</v>
      </c>
      <c r="BD116" s="174">
        <v>1.9432458877563477</v>
      </c>
      <c r="BE116" s="174">
        <v>2.0426127910614014</v>
      </c>
      <c r="BF116" s="174">
        <v>1.8817452192306519</v>
      </c>
      <c r="BG116" s="174">
        <v>1.9215422868728638</v>
      </c>
      <c r="BH116" s="174">
        <v>1.9166463613510132</v>
      </c>
      <c r="BI116" s="174">
        <v>1.887682318687439</v>
      </c>
      <c r="BJ116" s="174">
        <v>1.8141127824783325</v>
      </c>
      <c r="BK116" s="174">
        <v>1.8905413150787354</v>
      </c>
      <c r="BL116" s="174">
        <v>1.8566430807113647</v>
      </c>
      <c r="BM116" s="174">
        <v>1.847229242324829</v>
      </c>
      <c r="BN116" s="174">
        <v>1.8754240274429321</v>
      </c>
    </row>
    <row r="117" ht="13.5" customHeight="1">
      <c r="A117" s="152" t="s">
        <v>279</v>
      </c>
      <c r="B117" s="152" t="s">
        <v>280</v>
      </c>
      <c r="C117" s="165" t="s">
        <v>83</v>
      </c>
      <c r="D117" s="166">
        <v>0.18211370706558228</v>
      </c>
      <c r="E117" s="166">
        <v>0.2579813003540039</v>
      </c>
      <c r="F117" s="166">
        <v>0.36324602365493774</v>
      </c>
      <c r="G117" s="166">
        <v>0.30892398953437805</v>
      </c>
      <c r="H117" s="166">
        <v>0.27432188391685486</v>
      </c>
      <c r="I117" s="166">
        <v>0.25387778878211975</v>
      </c>
      <c r="J117" s="166">
        <v>0.302811861038208</v>
      </c>
      <c r="K117" s="166">
        <v>0.3314110338687897</v>
      </c>
      <c r="L117" s="166">
        <v>0.23450706899166107</v>
      </c>
      <c r="M117" s="166">
        <v>0.24203193187713623</v>
      </c>
      <c r="N117" s="166">
        <v>0.2716260850429535</v>
      </c>
      <c r="O117" s="166">
        <v>0.2882958948612213</v>
      </c>
      <c r="P117" s="166">
        <v>0.23521198332309723</v>
      </c>
      <c r="Q117" s="166">
        <v>0.21062476933002472</v>
      </c>
      <c r="R117" s="166">
        <v>0.28097572922706604</v>
      </c>
      <c r="S117" s="166">
        <v>0.30669161677360535</v>
      </c>
      <c r="T117" s="166">
        <v>0.39255261421203613</v>
      </c>
      <c r="U117" s="166">
        <v>0.3675578236579895</v>
      </c>
      <c r="V117" s="166">
        <v>0.18970887362957</v>
      </c>
      <c r="W117" s="166">
        <v>0.23487451672554016</v>
      </c>
      <c r="X117" s="166">
        <v>0.23563098907470703</v>
      </c>
      <c r="Y117" s="166">
        <v>0.3182520866394043</v>
      </c>
      <c r="Z117" s="166">
        <v>0.28380686044692993</v>
      </c>
      <c r="AA117" s="166">
        <v>0.2776391804218292</v>
      </c>
      <c r="AB117" s="166">
        <v>0.284915030002594</v>
      </c>
      <c r="AC117" s="166">
        <v>0.2767813503742218</v>
      </c>
      <c r="AD117" s="166">
        <v>0.31465965509414673</v>
      </c>
      <c r="AE117" s="166">
        <v>0.4394285976886749</v>
      </c>
      <c r="AF117" s="166">
        <v>0.2613268196582794</v>
      </c>
      <c r="AG117" s="166">
        <v>0.3632679879665375</v>
      </c>
      <c r="AH117" s="166">
        <v>0.3241497874259949</v>
      </c>
      <c r="AI117" s="166">
        <v>0.2746352553367615</v>
      </c>
      <c r="AJ117" s="166">
        <v>0.3394675552845001</v>
      </c>
      <c r="AK117" s="166">
        <v>0.21586447954177856</v>
      </c>
      <c r="AL117" s="166">
        <v>0.3614645302295685</v>
      </c>
      <c r="AM117" s="166">
        <v>0.2919657826423645</v>
      </c>
      <c r="AN117" s="166">
        <v>0.3679254353046417</v>
      </c>
      <c r="AO117" s="166">
        <v>0.23924404382705688</v>
      </c>
      <c r="AP117" s="166">
        <v>0.33489882946014404</v>
      </c>
      <c r="AQ117" s="166">
        <v>0.2308942973613739</v>
      </c>
      <c r="AR117" s="166">
        <v>0.1944480985403061</v>
      </c>
      <c r="AS117" s="166">
        <v>0.3355834484100342</v>
      </c>
      <c r="AT117" s="166">
        <v>0.30414462089538574</v>
      </c>
      <c r="AU117" s="166">
        <v>0.166257843375206</v>
      </c>
      <c r="AV117" s="166">
        <v>0.18118658661842346</v>
      </c>
      <c r="AW117" s="166">
        <v>0.3154681921005249</v>
      </c>
      <c r="AX117" s="166">
        <v>0.28671950101852417</v>
      </c>
      <c r="AY117" s="166">
        <v>0.37786850333213806</v>
      </c>
      <c r="AZ117" s="166">
        <v>0.18994472920894623</v>
      </c>
      <c r="BA117" s="166">
        <v>0.1984051614999771</v>
      </c>
      <c r="BB117" s="166">
        <v>0.3510994017124176</v>
      </c>
      <c r="BC117" s="166">
        <v>0.25732606649398804</v>
      </c>
      <c r="BD117" s="166">
        <v>0.26166632771492004</v>
      </c>
      <c r="BE117" s="166">
        <v>0.5105001330375671</v>
      </c>
      <c r="BF117" s="166">
        <v>0.20242087543010712</v>
      </c>
      <c r="BG117" s="166">
        <v>0.19036826491355896</v>
      </c>
      <c r="BH117" s="166">
        <v>0.22170299291610718</v>
      </c>
      <c r="BI117" s="166">
        <v>0.3153878450393677</v>
      </c>
      <c r="BJ117" s="166">
        <v>0.21343393623828888</v>
      </c>
      <c r="BK117" s="166">
        <v>0.2662558853626251</v>
      </c>
      <c r="BL117" s="166">
        <v>0.2835719883441925</v>
      </c>
      <c r="BM117" s="166">
        <v>0.24538791179656982</v>
      </c>
      <c r="BN117" s="166">
        <v>0.2540243864059448</v>
      </c>
    </row>
    <row r="118" ht="13.5" customHeight="1">
      <c r="A118" s="152" t="s">
        <v>281</v>
      </c>
      <c r="B118" s="175" t="s">
        <v>282</v>
      </c>
      <c r="C118" s="176" t="s">
        <v>83</v>
      </c>
      <c r="D118" s="166">
        <v>0.9235600233078003</v>
      </c>
      <c r="E118" s="166">
        <v>0.998714029788971</v>
      </c>
      <c r="F118" s="166">
        <v>0.9637928605079651</v>
      </c>
      <c r="G118" s="166">
        <v>1.0</v>
      </c>
      <c r="H118" s="166">
        <v>0.9982576370239258</v>
      </c>
      <c r="I118" s="166">
        <v>0.9403755068778992</v>
      </c>
      <c r="J118" s="166">
        <v>0.9554281830787659</v>
      </c>
      <c r="K118" s="166">
        <v>0.8509779572486877</v>
      </c>
      <c r="L118" s="166">
        <v>0.9916406869888306</v>
      </c>
      <c r="M118" s="166">
        <v>0.9375739097595215</v>
      </c>
      <c r="N118" s="166">
        <v>0.9979597926139832</v>
      </c>
      <c r="O118" s="166">
        <v>0.9875702261924744</v>
      </c>
      <c r="P118" s="166">
        <v>1.0</v>
      </c>
      <c r="Q118" s="166">
        <v>0.958791196346283</v>
      </c>
      <c r="R118" s="166">
        <v>0.997898519039154</v>
      </c>
      <c r="S118" s="166">
        <v>0.9895684123039246</v>
      </c>
      <c r="T118" s="166">
        <v>1.0</v>
      </c>
      <c r="U118" s="166">
        <v>0.9727199673652649</v>
      </c>
      <c r="V118" s="166">
        <v>0.9665414094924927</v>
      </c>
      <c r="W118" s="166">
        <v>0.8948186039924622</v>
      </c>
      <c r="X118" s="166">
        <v>0.9375339150428772</v>
      </c>
      <c r="Y118" s="166">
        <v>0.9314056634902954</v>
      </c>
      <c r="Z118" s="166">
        <v>0.9760218262672424</v>
      </c>
      <c r="AA118" s="166">
        <v>1.0</v>
      </c>
      <c r="AB118" s="166">
        <v>0.9787759780883789</v>
      </c>
      <c r="AC118" s="166">
        <v>0.9804362654685974</v>
      </c>
      <c r="AD118" s="166">
        <v>0.9538348913192749</v>
      </c>
      <c r="AE118" s="166">
        <v>0.9352685809135437</v>
      </c>
      <c r="AF118" s="166">
        <v>0.9814783334732056</v>
      </c>
      <c r="AG118" s="166">
        <v>0.9593538045883179</v>
      </c>
      <c r="AH118" s="166">
        <v>0.9598623514175415</v>
      </c>
      <c r="AI118" s="166">
        <v>0.9645342230796814</v>
      </c>
      <c r="AJ118" s="166">
        <v>0.965816080570221</v>
      </c>
      <c r="AK118" s="166">
        <v>0.9272160530090332</v>
      </c>
      <c r="AL118" s="166">
        <v>0.9595680236816406</v>
      </c>
      <c r="AM118" s="166">
        <v>0.9734642505645752</v>
      </c>
      <c r="AN118" s="166">
        <v>0.9903860092163086</v>
      </c>
      <c r="AO118" s="166">
        <v>0.9275633692741394</v>
      </c>
      <c r="AP118" s="166">
        <v>0.8862102031707764</v>
      </c>
      <c r="AQ118" s="166">
        <v>0.8967630863189697</v>
      </c>
      <c r="AR118" s="166">
        <v>0.9741688966751099</v>
      </c>
      <c r="AS118" s="166">
        <v>0.9308719635009766</v>
      </c>
      <c r="AT118" s="166">
        <v>0.9279698729515076</v>
      </c>
      <c r="AU118" s="166">
        <v>0.9731540679931641</v>
      </c>
      <c r="AV118" s="166">
        <v>0.8701336979866028</v>
      </c>
      <c r="AW118" s="166">
        <v>0.966475784778595</v>
      </c>
      <c r="AX118" s="166">
        <v>0.9378134608268738</v>
      </c>
      <c r="AY118" s="166">
        <v>0.9164714217185974</v>
      </c>
      <c r="AZ118" s="166">
        <v>0.9469579458236694</v>
      </c>
      <c r="BA118" s="166">
        <v>0.9572339653968811</v>
      </c>
      <c r="BB118" s="166">
        <v>0.9970569610595703</v>
      </c>
      <c r="BC118" s="166">
        <v>0.9502663016319275</v>
      </c>
      <c r="BD118" s="166">
        <v>0.9475728869438171</v>
      </c>
      <c r="BE118" s="166">
        <v>0.9880064129829407</v>
      </c>
      <c r="BF118" s="166">
        <v>0.969340980052948</v>
      </c>
      <c r="BG118" s="166">
        <v>1.0</v>
      </c>
      <c r="BH118" s="166">
        <v>0.9653263688087463</v>
      </c>
      <c r="BI118" s="166">
        <v>0.9555542469024658</v>
      </c>
      <c r="BJ118" s="166">
        <v>0.9086465239524841</v>
      </c>
      <c r="BK118" s="166">
        <v>0.8984459042549133</v>
      </c>
      <c r="BL118" s="166">
        <v>0.8915023803710938</v>
      </c>
      <c r="BM118" s="166">
        <v>0.8971290588378906</v>
      </c>
      <c r="BN118" s="166">
        <v>0.9824252128601074</v>
      </c>
    </row>
    <row r="119" ht="13.5" customHeight="1">
      <c r="A119" s="152" t="s">
        <v>283</v>
      </c>
      <c r="B119" s="175" t="s">
        <v>284</v>
      </c>
      <c r="C119" s="176" t="s">
        <v>262</v>
      </c>
      <c r="D119" s="154">
        <v>3.5377743244171143</v>
      </c>
      <c r="E119" s="154">
        <v>3.376631498336792</v>
      </c>
      <c r="F119" s="154">
        <v>3.741525173187256</v>
      </c>
      <c r="G119" s="154">
        <v>3.500671863555908</v>
      </c>
      <c r="H119" s="154">
        <v>3.9016523361206055</v>
      </c>
      <c r="I119" s="154">
        <v>3.5269739627838135</v>
      </c>
      <c r="J119" s="154">
        <v>3.201090097427368</v>
      </c>
      <c r="K119" s="154">
        <v>3.133779287338257</v>
      </c>
      <c r="L119" s="154">
        <v>3.554530143737793</v>
      </c>
      <c r="M119" s="154">
        <v>3.8611693382263184</v>
      </c>
      <c r="N119" s="154">
        <v>3.8234548568725586</v>
      </c>
      <c r="O119" s="154">
        <v>3.753153085708618</v>
      </c>
      <c r="P119" s="154">
        <v>3.5163204669952393</v>
      </c>
      <c r="Q119" s="154">
        <v>3.6066925525665283</v>
      </c>
      <c r="R119" s="154">
        <v>3.7758829593658447</v>
      </c>
      <c r="S119" s="154">
        <v>3.7961575984954834</v>
      </c>
      <c r="T119" s="154">
        <v>3.675321340560913</v>
      </c>
      <c r="U119" s="154">
        <v>3.696688413619995</v>
      </c>
      <c r="V119" s="154">
        <v>3.723841667175293</v>
      </c>
      <c r="W119" s="154">
        <v>3.4541263580322266</v>
      </c>
      <c r="X119" s="154">
        <v>3.362938165664673</v>
      </c>
      <c r="Y119" s="154">
        <v>3.6999378204345703</v>
      </c>
      <c r="Z119" s="154">
        <v>3.8236498832702637</v>
      </c>
      <c r="AA119" s="154">
        <v>3.8409934043884277</v>
      </c>
      <c r="AB119" s="154">
        <v>3.7439794540405273</v>
      </c>
      <c r="AC119" s="154">
        <v>3.7364091873168945</v>
      </c>
      <c r="AD119" s="154">
        <v>3.6238722801208496</v>
      </c>
      <c r="AE119" s="154">
        <v>3.7284586429595947</v>
      </c>
      <c r="AF119" s="154">
        <v>3.7873427867889404</v>
      </c>
      <c r="AG119" s="154">
        <v>3.7830543518066406</v>
      </c>
      <c r="AH119" s="154">
        <v>3.7709896564483643</v>
      </c>
      <c r="AI119" s="154">
        <v>3.6375532150268555</v>
      </c>
      <c r="AJ119" s="154">
        <v>3.500337600708008</v>
      </c>
      <c r="AK119" s="154">
        <v>3.5665953159332275</v>
      </c>
      <c r="AL119" s="154">
        <v>3.5117270946502686</v>
      </c>
      <c r="AM119" s="154">
        <v>3.455632209777832</v>
      </c>
      <c r="AN119" s="154">
        <v>2.826740026473999</v>
      </c>
      <c r="AO119" s="154">
        <v>3.1906981468200684</v>
      </c>
      <c r="AP119" s="154">
        <v>3.6213717460632324</v>
      </c>
      <c r="AQ119" s="154">
        <v>3.5873827934265137</v>
      </c>
      <c r="AR119" s="154">
        <v>3.4190993309020996</v>
      </c>
      <c r="AS119" s="154">
        <v>3.6694154739379883</v>
      </c>
      <c r="AT119" s="154">
        <v>3.715439558029175</v>
      </c>
      <c r="AU119" s="154">
        <v>3.3850460052490234</v>
      </c>
      <c r="AV119" s="154">
        <v>3.788243532180786</v>
      </c>
      <c r="AW119" s="154">
        <v>3.3942134380340576</v>
      </c>
      <c r="AX119" s="154">
        <v>3.5595736503601074</v>
      </c>
      <c r="AY119" s="154">
        <v>3.546222448348999</v>
      </c>
      <c r="AZ119" s="154">
        <v>3.843933343887329</v>
      </c>
      <c r="BA119" s="154">
        <v>3.633297920227051</v>
      </c>
      <c r="BB119" s="154">
        <v>3.8137340545654297</v>
      </c>
      <c r="BC119" s="154">
        <v>3.6799874305725098</v>
      </c>
      <c r="BD119" s="154">
        <v>3.470935106277466</v>
      </c>
      <c r="BE119" s="154">
        <v>3.651474952697754</v>
      </c>
      <c r="BF119" s="154">
        <v>3.6346547603607178</v>
      </c>
      <c r="BG119" s="154">
        <v>3.6091055870056152</v>
      </c>
      <c r="BH119" s="154">
        <v>3.6942050457000732</v>
      </c>
      <c r="BI119" s="154">
        <v>3.422105550765991</v>
      </c>
      <c r="BJ119" s="154">
        <v>3.251701593399048</v>
      </c>
      <c r="BK119" s="154">
        <v>3.675154685974121</v>
      </c>
      <c r="BL119" s="154">
        <v>3.3728725910186768</v>
      </c>
      <c r="BM119" s="154">
        <v>3.4301578998565674</v>
      </c>
      <c r="BN119" s="154">
        <v>3.6067285537719727</v>
      </c>
    </row>
    <row r="120" ht="13.5" customHeight="1">
      <c r="A120" s="152" t="s">
        <v>285</v>
      </c>
      <c r="B120" s="175" t="s">
        <v>264</v>
      </c>
      <c r="C120" s="176" t="s">
        <v>265</v>
      </c>
      <c r="D120" s="154">
        <v>4.1975908279418945</v>
      </c>
      <c r="E120" s="154">
        <v>4.250537872314453</v>
      </c>
      <c r="F120" s="154">
        <v>4.068116664886475</v>
      </c>
      <c r="G120" s="154">
        <v>4.214097499847412</v>
      </c>
      <c r="H120" s="154">
        <v>4.175510883331299</v>
      </c>
      <c r="I120" s="154">
        <v>4.202632427215576</v>
      </c>
      <c r="J120" s="154">
        <v>3.8060290813446045</v>
      </c>
      <c r="K120" s="154">
        <v>3.653059244155884</v>
      </c>
      <c r="L120" s="154">
        <v>4.183366298675537</v>
      </c>
      <c r="M120" s="154">
        <v>4.322107791900635</v>
      </c>
      <c r="N120" s="154">
        <v>4.028860092163086</v>
      </c>
      <c r="O120" s="154">
        <v>4.234834671020508</v>
      </c>
      <c r="P120" s="154">
        <v>3.95172119140625</v>
      </c>
      <c r="Q120" s="154">
        <v>4.361401557922363</v>
      </c>
      <c r="R120" s="154">
        <v>4.232776165008545</v>
      </c>
      <c r="S120" s="154">
        <v>4.041244029998779</v>
      </c>
      <c r="T120" s="154">
        <v>4.296241283416748</v>
      </c>
      <c r="U120" s="154">
        <v>4.1572065353393555</v>
      </c>
      <c r="V120" s="154">
        <v>4.130576133728027</v>
      </c>
      <c r="W120" s="154">
        <v>4.184633731842041</v>
      </c>
      <c r="X120" s="154">
        <v>4.32368803024292</v>
      </c>
      <c r="Y120" s="154">
        <v>4.305726528167725</v>
      </c>
      <c r="Z120" s="154">
        <v>4.327506065368652</v>
      </c>
      <c r="AA120" s="154">
        <v>4.143217086791992</v>
      </c>
      <c r="AB120" s="154">
        <v>4.133065700531006</v>
      </c>
      <c r="AC120" s="154">
        <v>4.185425758361816</v>
      </c>
      <c r="AD120" s="154">
        <v>3.910006046295166</v>
      </c>
      <c r="AE120" s="154">
        <v>4.106441020965576</v>
      </c>
      <c r="AF120" s="154">
        <v>4.044874668121338</v>
      </c>
      <c r="AG120" s="154">
        <v>4.192343235015869</v>
      </c>
      <c r="AH120" s="154">
        <v>4.265170574188232</v>
      </c>
      <c r="AI120" s="154">
        <v>4.1053032875061035</v>
      </c>
      <c r="AJ120" s="154">
        <v>4.172163486480713</v>
      </c>
      <c r="AK120" s="154">
        <v>4.327573776245117</v>
      </c>
      <c r="AL120" s="154">
        <v>4.200526714324951</v>
      </c>
      <c r="AM120" s="154">
        <v>4.303891658782959</v>
      </c>
      <c r="AN120" s="154">
        <v>4.15618371963501</v>
      </c>
      <c r="AO120" s="154">
        <v>4.339576721191406</v>
      </c>
      <c r="AP120" s="154">
        <v>4.148342609405518</v>
      </c>
      <c r="AQ120" s="154">
        <v>4.0008864402771</v>
      </c>
      <c r="AR120" s="154">
        <v>4.122389793395996</v>
      </c>
      <c r="AS120" s="154">
        <v>4.0424699783325195</v>
      </c>
      <c r="AT120" s="154">
        <v>4.144294738769531</v>
      </c>
      <c r="AU120" s="154">
        <v>3.9568164348602295</v>
      </c>
      <c r="AV120" s="154">
        <v>4.396999359130859</v>
      </c>
      <c r="AW120" s="154">
        <v>4.257171630859375</v>
      </c>
      <c r="AX120" s="154">
        <v>4.069225788116455</v>
      </c>
      <c r="AY120" s="154">
        <v>4.246215343475342</v>
      </c>
      <c r="AZ120" s="154">
        <v>4.362990379333496</v>
      </c>
      <c r="BA120" s="154">
        <v>4.177396297454834</v>
      </c>
      <c r="BB120" s="154">
        <v>4.400424957275391</v>
      </c>
      <c r="BC120" s="154">
        <v>4.043161392211914</v>
      </c>
      <c r="BD120" s="154">
        <v>4.592294692993164</v>
      </c>
      <c r="BE120" s="154">
        <v>4.1035966873168945</v>
      </c>
      <c r="BF120" s="154">
        <v>4.210669040679932</v>
      </c>
      <c r="BG120" s="154">
        <v>4.4098310470581055</v>
      </c>
      <c r="BH120" s="154">
        <v>4.370063781738281</v>
      </c>
      <c r="BI120" s="154">
        <v>4.0723795890808105</v>
      </c>
      <c r="BJ120" s="154">
        <v>4.374353408813477</v>
      </c>
      <c r="BK120" s="154">
        <v>4.287962913513184</v>
      </c>
      <c r="BL120" s="154">
        <v>4.313268661499023</v>
      </c>
      <c r="BM120" s="154">
        <v>4.262311935424805</v>
      </c>
      <c r="BN120" s="154">
        <v>4.006890773773193</v>
      </c>
    </row>
    <row r="121" ht="13.5" customHeight="1">
      <c r="A121" s="158" t="s">
        <v>286</v>
      </c>
      <c r="B121" s="159" t="s">
        <v>287</v>
      </c>
      <c r="C121" s="160" t="s">
        <v>178</v>
      </c>
      <c r="D121" s="159">
        <v>6.869726181030273</v>
      </c>
      <c r="E121" s="159">
        <v>6.622368812561035</v>
      </c>
      <c r="F121" s="159">
        <v>6.518555641174316</v>
      </c>
      <c r="G121" s="159">
        <v>7.0087571144104</v>
      </c>
      <c r="H121" s="159">
        <v>7.0515923500061035</v>
      </c>
      <c r="I121" s="159">
        <v>6.741281986236572</v>
      </c>
      <c r="J121" s="159">
        <v>6.752010345458984</v>
      </c>
      <c r="K121" s="159">
        <v>7.0640692710876465</v>
      </c>
      <c r="L121" s="159">
        <v>6.538981914520264</v>
      </c>
      <c r="M121" s="159">
        <v>6.92207670211792</v>
      </c>
      <c r="N121" s="159">
        <v>7.106465816497803</v>
      </c>
      <c r="O121" s="159">
        <v>7.030421257019043</v>
      </c>
      <c r="P121" s="159">
        <v>6.98805570602417</v>
      </c>
      <c r="Q121" s="159">
        <v>7.712994575500488</v>
      </c>
      <c r="R121" s="159">
        <v>7.1310529708862305</v>
      </c>
      <c r="S121" s="159">
        <v>6.959283828735352</v>
      </c>
      <c r="T121" s="159">
        <v>6.908083915710449</v>
      </c>
      <c r="U121" s="159">
        <v>7.278947353363037</v>
      </c>
      <c r="V121" s="159">
        <v>6.941165447235107</v>
      </c>
      <c r="W121" s="159">
        <v>7.009411334991455</v>
      </c>
      <c r="X121" s="159">
        <v>7.049185752868652</v>
      </c>
      <c r="Y121" s="159">
        <v>6.96686315536499</v>
      </c>
      <c r="Z121" s="159">
        <v>7.38645601272583</v>
      </c>
      <c r="AA121" s="159">
        <v>7.558285713195801</v>
      </c>
      <c r="AB121" s="159">
        <v>7.126382827758789</v>
      </c>
      <c r="AC121" s="159">
        <v>7.017265319824219</v>
      </c>
      <c r="AD121" s="159">
        <v>7.217408180236816</v>
      </c>
      <c r="AE121" s="159">
        <v>6.838878154754639</v>
      </c>
      <c r="AF121" s="159">
        <v>6.929113388061523</v>
      </c>
      <c r="AG121" s="159">
        <v>7.075234413146973</v>
      </c>
      <c r="AH121" s="159">
        <v>7.328985691070557</v>
      </c>
      <c r="AI121" s="159">
        <v>7.60341215133667</v>
      </c>
      <c r="AJ121" s="159">
        <v>7.157321453094482</v>
      </c>
      <c r="AK121" s="159">
        <v>6.342146873474121</v>
      </c>
      <c r="AL121" s="159">
        <v>7.586773872375488</v>
      </c>
      <c r="AM121" s="159">
        <v>6.611606121063232</v>
      </c>
      <c r="AN121" s="159">
        <v>7.657475471496582</v>
      </c>
      <c r="AO121" s="159">
        <v>6.888402938842773</v>
      </c>
      <c r="AP121" s="159">
        <v>6.853509426116943</v>
      </c>
      <c r="AQ121" s="159">
        <v>7.392719745635986</v>
      </c>
      <c r="AR121" s="159">
        <v>7.2577033042907715</v>
      </c>
      <c r="AS121" s="159">
        <v>6.832201957702637</v>
      </c>
      <c r="AT121" s="159">
        <v>6.7050628662109375</v>
      </c>
      <c r="AU121" s="159">
        <v>6.76840877532959</v>
      </c>
      <c r="AV121" s="159">
        <v>6.704179286956787</v>
      </c>
      <c r="AW121" s="159">
        <v>7.0669169425964355</v>
      </c>
      <c r="AX121" s="159">
        <v>6.741715908050537</v>
      </c>
      <c r="AY121" s="159">
        <v>6.706199645996094</v>
      </c>
      <c r="AZ121" s="159">
        <v>7.630882263183594</v>
      </c>
      <c r="BA121" s="159">
        <v>7.367526531219482</v>
      </c>
      <c r="BB121" s="159">
        <v>6.903026103973389</v>
      </c>
      <c r="BC121" s="159">
        <v>7.1269402503967285</v>
      </c>
      <c r="BD121" s="159">
        <v>6.740047931671143</v>
      </c>
      <c r="BE121" s="159">
        <v>7.339425086975098</v>
      </c>
      <c r="BF121" s="159">
        <v>7.198694705963135</v>
      </c>
      <c r="BG121" s="159">
        <v>7.494274616241455</v>
      </c>
      <c r="BH121" s="159">
        <v>7.631572246551514</v>
      </c>
      <c r="BI121" s="159">
        <v>6.516689300537109</v>
      </c>
      <c r="BJ121" s="159">
        <v>6.9224748611450195</v>
      </c>
      <c r="BK121" s="159">
        <v>6.972774505615234</v>
      </c>
      <c r="BL121" s="159">
        <v>6.734832286834717</v>
      </c>
      <c r="BM121" s="159">
        <v>6.9067888259887695</v>
      </c>
      <c r="BN121" s="159">
        <v>6.354666709899902</v>
      </c>
    </row>
    <row r="122" ht="13.5" customHeight="1">
      <c r="A122" s="162" t="s">
        <v>288</v>
      </c>
      <c r="B122" s="177" t="s">
        <v>289</v>
      </c>
      <c r="C122" s="178" t="s">
        <v>80</v>
      </c>
      <c r="D122" s="174">
        <v>1.9423763751983643</v>
      </c>
      <c r="E122" s="174">
        <v>2.0182864665985107</v>
      </c>
      <c r="F122" s="174">
        <v>2.0565197467803955</v>
      </c>
      <c r="G122" s="174">
        <v>2.1324801445007324</v>
      </c>
      <c r="H122" s="174">
        <v>2.1232051849365234</v>
      </c>
      <c r="I122" s="174">
        <v>2.0177786350250244</v>
      </c>
      <c r="J122" s="174">
        <v>1.9766952991485596</v>
      </c>
      <c r="K122" s="174">
        <v>1.81497061252594</v>
      </c>
      <c r="L122" s="174">
        <v>1.8675123453140259</v>
      </c>
      <c r="M122" s="174">
        <v>2.073786735534668</v>
      </c>
      <c r="N122" s="174">
        <v>2.0053558349609375</v>
      </c>
      <c r="O122" s="174">
        <v>2.0227341651916504</v>
      </c>
      <c r="P122" s="174">
        <v>1.9969782829284668</v>
      </c>
      <c r="Q122" s="174">
        <v>2.1434521675109863</v>
      </c>
      <c r="R122" s="174">
        <v>2.0778515338897705</v>
      </c>
      <c r="S122" s="174">
        <v>2.047128438949585</v>
      </c>
      <c r="T122" s="174">
        <v>2.110523223876953</v>
      </c>
      <c r="U122" s="174">
        <v>2.054722309112549</v>
      </c>
      <c r="V122" s="174">
        <v>1.9258646965026855</v>
      </c>
      <c r="W122" s="174">
        <v>1.7777103185653687</v>
      </c>
      <c r="X122" s="174">
        <v>1.9878449440002441</v>
      </c>
      <c r="Y122" s="174">
        <v>1.9475528001785278</v>
      </c>
      <c r="Z122" s="174">
        <v>1.9528573751449585</v>
      </c>
      <c r="AA122" s="174">
        <v>2.1077301502227783</v>
      </c>
      <c r="AB122" s="174">
        <v>2.076061964035034</v>
      </c>
      <c r="AC122" s="174">
        <v>2.0608556270599365</v>
      </c>
      <c r="AD122" s="174">
        <v>2.0215659141540527</v>
      </c>
      <c r="AE122" s="174">
        <v>2.116307020187378</v>
      </c>
      <c r="AF122" s="174">
        <v>2.0562870502471924</v>
      </c>
      <c r="AG122" s="174">
        <v>2.09700345993042</v>
      </c>
      <c r="AH122" s="174">
        <v>2.0750977993011475</v>
      </c>
      <c r="AI122" s="174">
        <v>1.9609109163284302</v>
      </c>
      <c r="AJ122" s="174">
        <v>1.9890587329864502</v>
      </c>
      <c r="AK122" s="174">
        <v>1.9191900491714478</v>
      </c>
      <c r="AL122" s="174">
        <v>2.063450336456299</v>
      </c>
      <c r="AM122" s="174">
        <v>2.0520009994506836</v>
      </c>
      <c r="AN122" s="174">
        <v>1.9535348415374756</v>
      </c>
      <c r="AO122" s="174">
        <v>2.0097992420196533</v>
      </c>
      <c r="AP122" s="174">
        <v>1.9630287885665894</v>
      </c>
      <c r="AQ122" s="174">
        <v>2.0962395668029785</v>
      </c>
      <c r="AR122" s="174">
        <v>1.9066256284713745</v>
      </c>
      <c r="AS122" s="174">
        <v>2.0109994411468506</v>
      </c>
      <c r="AT122" s="174">
        <v>2.0510427951812744</v>
      </c>
      <c r="AU122" s="174">
        <v>1.6990035772323608</v>
      </c>
      <c r="AV122" s="174">
        <v>1.866357684135437</v>
      </c>
      <c r="AW122" s="174">
        <v>1.919999122619629</v>
      </c>
      <c r="AX122" s="174">
        <v>1.8491296768188477</v>
      </c>
      <c r="AY122" s="174">
        <v>1.967345118522644</v>
      </c>
      <c r="AZ122" s="174">
        <v>1.9486831426620483</v>
      </c>
      <c r="BA122" s="174">
        <v>1.8117703199386597</v>
      </c>
      <c r="BB122" s="174">
        <v>1.9789115190505981</v>
      </c>
      <c r="BC122" s="174">
        <v>2.007366418838501</v>
      </c>
      <c r="BD122" s="174">
        <v>2.013160467147827</v>
      </c>
      <c r="BE122" s="174">
        <v>1.927197813987732</v>
      </c>
      <c r="BF122" s="174">
        <v>2.080862522125244</v>
      </c>
      <c r="BG122" s="174">
        <v>2.206566333770752</v>
      </c>
      <c r="BH122" s="174">
        <v>1.9937373399734497</v>
      </c>
      <c r="BI122" s="174">
        <v>1.8728010654449463</v>
      </c>
      <c r="BJ122" s="174">
        <v>1.9803348779678345</v>
      </c>
      <c r="BK122" s="174">
        <v>2.065744161605835</v>
      </c>
      <c r="BL122" s="174">
        <v>2.000683546066284</v>
      </c>
      <c r="BM122" s="174">
        <v>2.0639636516571045</v>
      </c>
      <c r="BN122" s="174">
        <v>1.9367921352386475</v>
      </c>
    </row>
    <row r="123" ht="13.5" customHeight="1">
      <c r="A123" s="152" t="s">
        <v>290</v>
      </c>
      <c r="B123" s="175" t="s">
        <v>291</v>
      </c>
      <c r="C123" s="176" t="s">
        <v>83</v>
      </c>
      <c r="D123" s="166">
        <v>0.8713254332542419</v>
      </c>
      <c r="E123" s="166">
        <v>0.9473089575767517</v>
      </c>
      <c r="F123" s="166">
        <v>0.9729279279708862</v>
      </c>
      <c r="G123" s="166">
        <v>0.9545627236366272</v>
      </c>
      <c r="H123" s="166">
        <v>0.8702981472015381</v>
      </c>
      <c r="I123" s="166">
        <v>0.9611513018608093</v>
      </c>
      <c r="J123" s="166">
        <v>0.8965884447097778</v>
      </c>
      <c r="K123" s="166">
        <v>0.9096233248710632</v>
      </c>
      <c r="L123" s="166">
        <v>0.9300343990325928</v>
      </c>
      <c r="M123" s="166">
        <v>0.9744712114334106</v>
      </c>
      <c r="N123" s="166">
        <v>0.9195042848587036</v>
      </c>
      <c r="O123" s="166">
        <v>0.9510043859481812</v>
      </c>
      <c r="P123" s="166">
        <v>0.9393753409385681</v>
      </c>
      <c r="Q123" s="166">
        <v>0.9870314002037048</v>
      </c>
      <c r="R123" s="166">
        <v>0.9419471025466919</v>
      </c>
      <c r="S123" s="166">
        <v>0.8563434481620789</v>
      </c>
      <c r="T123" s="166">
        <v>0.9523693919181824</v>
      </c>
      <c r="U123" s="166">
        <v>0.952924907207489</v>
      </c>
      <c r="V123" s="166">
        <v>0.904005229473114</v>
      </c>
      <c r="W123" s="166">
        <v>0.8578729629516602</v>
      </c>
      <c r="X123" s="166">
        <v>0.8742778301239014</v>
      </c>
      <c r="Y123" s="166">
        <v>0.8971184492111206</v>
      </c>
      <c r="Z123" s="166">
        <v>0.8914849758148193</v>
      </c>
      <c r="AA123" s="166">
        <v>0.9452111721038818</v>
      </c>
      <c r="AB123" s="166">
        <v>0.9696739912033081</v>
      </c>
      <c r="AC123" s="166">
        <v>0.9136455059051514</v>
      </c>
      <c r="AD123" s="166">
        <v>0.8743335008621216</v>
      </c>
      <c r="AE123" s="166">
        <v>0.9185718894004822</v>
      </c>
      <c r="AF123" s="166">
        <v>0.9619686007499695</v>
      </c>
      <c r="AG123" s="166">
        <v>0.9698294997215271</v>
      </c>
      <c r="AH123" s="166">
        <v>0.9819491505622864</v>
      </c>
      <c r="AI123" s="166">
        <v>0.9380371570587158</v>
      </c>
      <c r="AJ123" s="166">
        <v>0.964087963104248</v>
      </c>
      <c r="AK123" s="166">
        <v>0.8949284553527832</v>
      </c>
      <c r="AL123" s="166">
        <v>0.9839166402816772</v>
      </c>
      <c r="AM123" s="166">
        <v>0.9529649019241333</v>
      </c>
      <c r="AN123" s="166">
        <v>0.8515681028366089</v>
      </c>
      <c r="AO123" s="166">
        <v>0.9431972503662109</v>
      </c>
      <c r="AP123" s="166">
        <v>0.8062257170677185</v>
      </c>
      <c r="AQ123" s="166">
        <v>0.873676598072052</v>
      </c>
      <c r="AR123" s="166">
        <v>0.872154951095581</v>
      </c>
      <c r="AS123" s="166">
        <v>0.9173340797424316</v>
      </c>
      <c r="AT123" s="166">
        <v>0.86623615026474</v>
      </c>
      <c r="AU123" s="166">
        <v>0.8445017337799072</v>
      </c>
      <c r="AV123" s="166">
        <v>0.8696144223213196</v>
      </c>
      <c r="AW123" s="166">
        <v>0.8818423748016357</v>
      </c>
      <c r="AX123" s="166">
        <v>0.8131127953529358</v>
      </c>
      <c r="AY123" s="166">
        <v>0.8944867849349976</v>
      </c>
      <c r="AZ123" s="166">
        <v>0.8344168066978455</v>
      </c>
      <c r="BA123" s="166">
        <v>0.9100861549377441</v>
      </c>
      <c r="BB123" s="166">
        <v>0.8632669448852539</v>
      </c>
      <c r="BC123" s="166">
        <v>0.8991889953613281</v>
      </c>
      <c r="BD123" s="166">
        <v>0.8606848120689392</v>
      </c>
      <c r="BE123" s="166">
        <v>0.8613073825836182</v>
      </c>
      <c r="BF123" s="166">
        <v>0.8584203124046326</v>
      </c>
      <c r="BG123" s="166">
        <v>0.8957833051681519</v>
      </c>
      <c r="BH123" s="166">
        <v>0.8063609004020691</v>
      </c>
      <c r="BI123" s="166">
        <v>0.8198864459991455</v>
      </c>
      <c r="BJ123" s="166">
        <v>0.9383753538131714</v>
      </c>
      <c r="BK123" s="166">
        <v>0.8630557060241699</v>
      </c>
      <c r="BL123" s="166">
        <v>0.870590329170227</v>
      </c>
      <c r="BM123" s="166">
        <v>0.8743040561676025</v>
      </c>
      <c r="BN123" s="166">
        <v>0.8694694638252258</v>
      </c>
    </row>
    <row r="124" ht="13.5" customHeight="1">
      <c r="A124" s="152" t="s">
        <v>292</v>
      </c>
      <c r="B124" s="175" t="s">
        <v>293</v>
      </c>
      <c r="C124" s="176" t="s">
        <v>262</v>
      </c>
      <c r="D124" s="154">
        <v>3.5891201496124268</v>
      </c>
      <c r="E124" s="154">
        <v>3.714144706726074</v>
      </c>
      <c r="F124" s="154">
        <v>3.576413869857788</v>
      </c>
      <c r="G124" s="154">
        <v>3.7586028575897217</v>
      </c>
      <c r="H124" s="154">
        <v>3.684619903564453</v>
      </c>
      <c r="I124" s="154">
        <v>3.679668664932251</v>
      </c>
      <c r="J124" s="154">
        <v>3.5724682807922363</v>
      </c>
      <c r="K124" s="154">
        <v>3.638011932373047</v>
      </c>
      <c r="L124" s="154">
        <v>3.639455795288086</v>
      </c>
      <c r="M124" s="154">
        <v>3.636948585510254</v>
      </c>
      <c r="N124" s="154">
        <v>3.585632562637329</v>
      </c>
      <c r="O124" s="154">
        <v>3.5640151500701904</v>
      </c>
      <c r="P124" s="154">
        <v>3.619081974029541</v>
      </c>
      <c r="Q124" s="154">
        <v>3.7499449253082275</v>
      </c>
      <c r="R124" s="154">
        <v>3.713282823562622</v>
      </c>
      <c r="S124" s="154">
        <v>3.488406181335449</v>
      </c>
      <c r="T124" s="154">
        <v>3.4998726844787598</v>
      </c>
      <c r="U124" s="154">
        <v>3.6193575859069824</v>
      </c>
      <c r="V124" s="154">
        <v>3.3968145847320557</v>
      </c>
      <c r="W124" s="154">
        <v>3.421494483947754</v>
      </c>
      <c r="X124" s="154">
        <v>3.5190277099609375</v>
      </c>
      <c r="Y124" s="154">
        <v>3.4580814838409424</v>
      </c>
      <c r="Z124" s="154">
        <v>3.59116530418396</v>
      </c>
      <c r="AA124" s="154">
        <v>3.603407144546509</v>
      </c>
      <c r="AB124" s="154">
        <v>3.5737662315368652</v>
      </c>
      <c r="AC124" s="154">
        <v>3.5695507526397705</v>
      </c>
      <c r="AD124" s="154">
        <v>3.6246190071105957</v>
      </c>
      <c r="AE124" s="154">
        <v>3.6798553466796875</v>
      </c>
      <c r="AF124" s="154">
        <v>3.6532886028289795</v>
      </c>
      <c r="AG124" s="154">
        <v>3.6719937324523926</v>
      </c>
      <c r="AH124" s="154">
        <v>3.637768268585205</v>
      </c>
      <c r="AI124" s="154">
        <v>3.4761598110198975</v>
      </c>
      <c r="AJ124" s="154">
        <v>3.56256103515625</v>
      </c>
      <c r="AK124" s="154">
        <v>3.644412040710449</v>
      </c>
      <c r="AL124" s="154">
        <v>3.724830150604248</v>
      </c>
      <c r="AM124" s="154">
        <v>3.5363476276397705</v>
      </c>
      <c r="AN124" s="154">
        <v>3.61167573928833</v>
      </c>
      <c r="AO124" s="154">
        <v>3.598011016845703</v>
      </c>
      <c r="AP124" s="154">
        <v>3.499133825302124</v>
      </c>
      <c r="AQ124" s="154">
        <v>3.642035722732544</v>
      </c>
      <c r="AR124" s="154">
        <v>3.5613045692443848</v>
      </c>
      <c r="AS124" s="154">
        <v>3.5813636779785156</v>
      </c>
      <c r="AT124" s="154">
        <v>3.498528003692627</v>
      </c>
      <c r="AU124" s="154">
        <v>3.468294620513916</v>
      </c>
      <c r="AV124" s="154">
        <v>3.3285508155822754</v>
      </c>
      <c r="AW124" s="154">
        <v>3.5618669986724854</v>
      </c>
      <c r="AX124" s="154">
        <v>3.4551846981048584</v>
      </c>
      <c r="AY124" s="154">
        <v>3.636762857437134</v>
      </c>
      <c r="AZ124" s="154">
        <v>3.5158960819244385</v>
      </c>
      <c r="BA124" s="154">
        <v>3.557358980178833</v>
      </c>
      <c r="BB124" s="154">
        <v>3.6156558990478516</v>
      </c>
      <c r="BC124" s="154">
        <v>3.500422477722168</v>
      </c>
      <c r="BD124" s="154">
        <v>3.6655001640319824</v>
      </c>
      <c r="BE124" s="154">
        <v>3.6134793758392334</v>
      </c>
      <c r="BF124" s="154">
        <v>3.5396170616149902</v>
      </c>
      <c r="BG124" s="154">
        <v>3.7953274250030518</v>
      </c>
      <c r="BH124" s="154">
        <v>3.6697163581848145</v>
      </c>
      <c r="BI124" s="154">
        <v>3.5106632709503174</v>
      </c>
      <c r="BJ124" s="154">
        <v>3.605945348739624</v>
      </c>
      <c r="BK124" s="154">
        <v>3.6612703800201416</v>
      </c>
      <c r="BL124" s="154">
        <v>3.715738296508789</v>
      </c>
      <c r="BM124" s="154">
        <v>3.684624195098877</v>
      </c>
      <c r="BN124" s="154">
        <v>3.6456501483917236</v>
      </c>
    </row>
    <row r="125" ht="13.5" customHeight="1">
      <c r="A125" s="152" t="s">
        <v>294</v>
      </c>
      <c r="B125" s="175" t="s">
        <v>295</v>
      </c>
      <c r="C125" s="176" t="s">
        <v>238</v>
      </c>
      <c r="D125" s="154">
        <v>3.945054292678833</v>
      </c>
      <c r="E125" s="154">
        <v>4.450514793395996</v>
      </c>
      <c r="F125" s="154">
        <v>4.484713554382324</v>
      </c>
      <c r="G125" s="154">
        <v>4.252420902252197</v>
      </c>
      <c r="H125" s="154">
        <v>4.126976490020752</v>
      </c>
      <c r="I125" s="154">
        <v>4.367495536804199</v>
      </c>
      <c r="J125" s="154">
        <v>4.282399654388428</v>
      </c>
      <c r="K125" s="154">
        <v>4.259044170379639</v>
      </c>
      <c r="L125" s="154">
        <v>4.456690788269043</v>
      </c>
      <c r="M125" s="154">
        <v>4.282872200012207</v>
      </c>
      <c r="N125" s="154">
        <v>4.3572492599487305</v>
      </c>
      <c r="O125" s="154">
        <v>4.307627201080322</v>
      </c>
      <c r="P125" s="154">
        <v>4.144730091094971</v>
      </c>
      <c r="Q125" s="154">
        <v>4.559411525726318</v>
      </c>
      <c r="R125" s="154">
        <v>4.013099193572998</v>
      </c>
      <c r="S125" s="154">
        <v>4.223474979400635</v>
      </c>
      <c r="T125" s="154">
        <v>4.480081558227539</v>
      </c>
      <c r="U125" s="154">
        <v>4.238185405731201</v>
      </c>
      <c r="V125" s="154">
        <v>4.1107940673828125</v>
      </c>
      <c r="W125" s="154">
        <v>4.0677313804626465</v>
      </c>
      <c r="X125" s="154">
        <v>3.817619562149048</v>
      </c>
      <c r="Y125" s="154">
        <v>3.8951892852783203</v>
      </c>
      <c r="Z125" s="154">
        <v>4.118030548095703</v>
      </c>
      <c r="AA125" s="154">
        <v>3.886762857437134</v>
      </c>
      <c r="AB125" s="154">
        <v>4.432286262512207</v>
      </c>
      <c r="AC125" s="154">
        <v>4.0617289543151855</v>
      </c>
      <c r="AD125" s="154">
        <v>4.182143211364746</v>
      </c>
      <c r="AE125" s="154">
        <v>4.269774436950684</v>
      </c>
      <c r="AF125" s="154">
        <v>4.1126813888549805</v>
      </c>
      <c r="AG125" s="154">
        <v>4.186283111572266</v>
      </c>
      <c r="AH125" s="154">
        <v>4.386880874633789</v>
      </c>
      <c r="AI125" s="154">
        <v>4.0797505378723145</v>
      </c>
      <c r="AJ125" s="154">
        <v>4.3850417137146</v>
      </c>
      <c r="AK125" s="154">
        <v>4.019430637359619</v>
      </c>
      <c r="AL125" s="154">
        <v>4.251100540161133</v>
      </c>
      <c r="AM125" s="154">
        <v>4.192545413970947</v>
      </c>
      <c r="AN125" s="154">
        <v>4.13426399230957</v>
      </c>
      <c r="AO125" s="154">
        <v>4.345061779022217</v>
      </c>
      <c r="AP125" s="154">
        <v>4.371304035186768</v>
      </c>
      <c r="AQ125" s="154">
        <v>4.312411785125732</v>
      </c>
      <c r="AR125" s="154">
        <v>4.252344131469727</v>
      </c>
      <c r="AS125" s="154">
        <v>4.4176506996154785</v>
      </c>
      <c r="AT125" s="154">
        <v>4.225016117095947</v>
      </c>
      <c r="AU125" s="154">
        <v>4.3250532150268555</v>
      </c>
      <c r="AV125" s="154">
        <v>4.058403015136719</v>
      </c>
      <c r="AW125" s="154">
        <v>4.163693428039551</v>
      </c>
      <c r="AX125" s="154">
        <v>4.326233386993408</v>
      </c>
      <c r="AY125" s="154">
        <v>4.127572059631348</v>
      </c>
      <c r="AZ125" s="154">
        <v>4.076500415802002</v>
      </c>
      <c r="BA125" s="154">
        <v>4.170194625854492</v>
      </c>
      <c r="BB125" s="154">
        <v>3.929060697555542</v>
      </c>
      <c r="BC125" s="154">
        <v>4.107958793640137</v>
      </c>
      <c r="BD125" s="154">
        <v>4.310845375061035</v>
      </c>
      <c r="BE125" s="154">
        <v>4.377949237823486</v>
      </c>
      <c r="BF125" s="154">
        <v>4.115997791290283</v>
      </c>
      <c r="BG125" s="154">
        <v>4.552345275878906</v>
      </c>
      <c r="BH125" s="154">
        <v>4.381523132324219</v>
      </c>
      <c r="BI125" s="154">
        <v>4.264281749725342</v>
      </c>
      <c r="BJ125" s="154">
        <v>3.9546947479248047</v>
      </c>
      <c r="BK125" s="154">
        <v>4.24319314956665</v>
      </c>
      <c r="BL125" s="154">
        <v>4.352749824523926</v>
      </c>
      <c r="BM125" s="154">
        <v>4.220943927764893</v>
      </c>
      <c r="BN125" s="154">
        <v>4.354100227355957</v>
      </c>
    </row>
    <row r="126" ht="13.5" customHeight="1">
      <c r="A126" s="152" t="s">
        <v>296</v>
      </c>
      <c r="B126" s="175" t="s">
        <v>297</v>
      </c>
      <c r="C126" s="176" t="s">
        <v>83</v>
      </c>
      <c r="D126" s="166">
        <v>0.7794540524482727</v>
      </c>
      <c r="E126" s="166">
        <v>0.7711296081542969</v>
      </c>
      <c r="F126" s="166">
        <v>0.7811004519462585</v>
      </c>
      <c r="G126" s="166">
        <v>0.795391321182251</v>
      </c>
      <c r="H126" s="166">
        <v>0.9167656898498535</v>
      </c>
      <c r="I126" s="166">
        <v>0.7824115753173828</v>
      </c>
      <c r="J126" s="166">
        <v>0.6693210005760193</v>
      </c>
      <c r="K126" s="166">
        <v>0.6006700992584229</v>
      </c>
      <c r="L126" s="166">
        <v>0.6880714893341064</v>
      </c>
      <c r="M126" s="166">
        <v>0.7784618139266968</v>
      </c>
      <c r="N126" s="166">
        <v>0.7231161594390869</v>
      </c>
      <c r="O126" s="166">
        <v>0.8566309213638306</v>
      </c>
      <c r="P126" s="166">
        <v>0.7359277606010437</v>
      </c>
      <c r="Q126" s="166">
        <v>0.818199098110199</v>
      </c>
      <c r="R126" s="166">
        <v>0.8697559237480164</v>
      </c>
      <c r="S126" s="166">
        <v>0.8074197769165039</v>
      </c>
      <c r="T126" s="166">
        <v>0.8845422267913818</v>
      </c>
      <c r="U126" s="166">
        <v>0.7967857122421265</v>
      </c>
      <c r="V126" s="166">
        <v>0.8192943334579468</v>
      </c>
      <c r="W126" s="166">
        <v>0.6260635256767273</v>
      </c>
      <c r="X126" s="166">
        <v>0.7733991146087646</v>
      </c>
      <c r="Y126" s="166">
        <v>0.7958288192749023</v>
      </c>
      <c r="Z126" s="166">
        <v>0.7526613473892212</v>
      </c>
      <c r="AA126" s="166">
        <v>0.9278226494789124</v>
      </c>
      <c r="AB126" s="166">
        <v>0.8322092294692993</v>
      </c>
      <c r="AC126" s="166">
        <v>0.8516713380813599</v>
      </c>
      <c r="AD126" s="166">
        <v>0.8612285256385803</v>
      </c>
      <c r="AE126" s="166">
        <v>0.8626745343208313</v>
      </c>
      <c r="AF126" s="166">
        <v>0.8581894636154175</v>
      </c>
      <c r="AG126" s="166">
        <v>0.8757396936416626</v>
      </c>
      <c r="AH126" s="166">
        <v>0.8814037442207336</v>
      </c>
      <c r="AI126" s="166">
        <v>0.8111369013786316</v>
      </c>
      <c r="AJ126" s="166">
        <v>0.7568981051445007</v>
      </c>
      <c r="AK126" s="166">
        <v>0.7322603464126587</v>
      </c>
      <c r="AL126" s="166">
        <v>0.8140573501586914</v>
      </c>
      <c r="AM126" s="166">
        <v>0.9066367745399475</v>
      </c>
      <c r="AN126" s="166">
        <v>0.7104324102401733</v>
      </c>
      <c r="AO126" s="166">
        <v>0.7505933046340942</v>
      </c>
      <c r="AP126" s="166">
        <v>0.7672794461250305</v>
      </c>
      <c r="AQ126" s="166">
        <v>0.8093471527099609</v>
      </c>
      <c r="AR126" s="166">
        <v>0.7769411206245422</v>
      </c>
      <c r="AS126" s="166">
        <v>0.8113683462142944</v>
      </c>
      <c r="AT126" s="166">
        <v>0.8338954448699951</v>
      </c>
      <c r="AU126" s="166">
        <v>0.5646742582321167</v>
      </c>
      <c r="AV126" s="166">
        <v>0.6713815927505493</v>
      </c>
      <c r="AW126" s="166">
        <v>0.7673013210296631</v>
      </c>
      <c r="AX126" s="166">
        <v>0.6982061862945557</v>
      </c>
      <c r="AY126" s="166">
        <v>0.7647335529327393</v>
      </c>
      <c r="AZ126" s="166">
        <v>0.8099193572998047</v>
      </c>
      <c r="BA126" s="166">
        <v>0.6615139245986938</v>
      </c>
      <c r="BB126" s="166">
        <v>0.791516900062561</v>
      </c>
      <c r="BC126" s="166">
        <v>0.8317583799362183</v>
      </c>
      <c r="BD126" s="166">
        <v>0.8409648537635803</v>
      </c>
      <c r="BE126" s="166">
        <v>0.6984938383102417</v>
      </c>
      <c r="BF126" s="166">
        <v>0.796359658241272</v>
      </c>
      <c r="BG126" s="166">
        <v>0.8935860395431519</v>
      </c>
      <c r="BH126" s="166">
        <v>0.8039321899414062</v>
      </c>
      <c r="BI126" s="166">
        <v>0.6448595523834229</v>
      </c>
      <c r="BJ126" s="166">
        <v>0.7854576110839844</v>
      </c>
      <c r="BK126" s="166">
        <v>0.8614501953125</v>
      </c>
      <c r="BL126" s="166">
        <v>0.7849692106246948</v>
      </c>
      <c r="BM126" s="166">
        <v>0.7797237634658813</v>
      </c>
      <c r="BN126" s="166">
        <v>0.7142946124076843</v>
      </c>
    </row>
    <row r="127" ht="13.5" customHeight="1">
      <c r="A127" s="152" t="s">
        <v>298</v>
      </c>
      <c r="B127" s="175" t="s">
        <v>299</v>
      </c>
      <c r="C127" s="176" t="s">
        <v>83</v>
      </c>
      <c r="D127" s="166">
        <v>0.745216429233551</v>
      </c>
      <c r="E127" s="166">
        <v>0.7594336271286011</v>
      </c>
      <c r="F127" s="166">
        <v>0.808265745639801</v>
      </c>
      <c r="G127" s="166">
        <v>0.7464297413825989</v>
      </c>
      <c r="H127" s="166">
        <v>0.8805472254753113</v>
      </c>
      <c r="I127" s="166">
        <v>0.7015118598937988</v>
      </c>
      <c r="J127" s="166">
        <v>0.6851829886436462</v>
      </c>
      <c r="K127" s="166">
        <v>0.48611772060394287</v>
      </c>
      <c r="L127" s="166">
        <v>0.6256753206253052</v>
      </c>
      <c r="M127" s="166">
        <v>0.8064010143280029</v>
      </c>
      <c r="N127" s="166">
        <v>0.8574554920196533</v>
      </c>
      <c r="O127" s="166">
        <v>0.8620028495788574</v>
      </c>
      <c r="P127" s="166">
        <v>0.741954505443573</v>
      </c>
      <c r="Q127" s="166">
        <v>0.814868688583374</v>
      </c>
      <c r="R127" s="166">
        <v>0.9116792678833008</v>
      </c>
      <c r="S127" s="166">
        <v>0.7271579504013062</v>
      </c>
      <c r="T127" s="166">
        <v>0.8425312042236328</v>
      </c>
      <c r="U127" s="166">
        <v>0.6876699924468994</v>
      </c>
      <c r="V127" s="166">
        <v>0.7676182985305786</v>
      </c>
      <c r="W127" s="166">
        <v>0.7734445929527283</v>
      </c>
      <c r="X127" s="166">
        <v>0.8229729533195496</v>
      </c>
      <c r="Y127" s="166">
        <v>0.7237233519554138</v>
      </c>
      <c r="Z127" s="166">
        <v>0.6629678606987</v>
      </c>
      <c r="AA127" s="166">
        <v>0.9377301335334778</v>
      </c>
      <c r="AB127" s="166">
        <v>0.8793719410896301</v>
      </c>
      <c r="AC127" s="166">
        <v>0.8444057106971741</v>
      </c>
      <c r="AD127" s="166">
        <v>0.852916955947876</v>
      </c>
      <c r="AE127" s="166">
        <v>0.8158050179481506</v>
      </c>
      <c r="AF127" s="166">
        <v>0.8722766041755676</v>
      </c>
      <c r="AG127" s="166">
        <v>0.84546959400177</v>
      </c>
      <c r="AH127" s="166">
        <v>0.8615315556526184</v>
      </c>
      <c r="AI127" s="166">
        <v>0.7804496884346008</v>
      </c>
      <c r="AJ127" s="166">
        <v>0.7874317169189453</v>
      </c>
      <c r="AK127" s="166">
        <v>0.6183475852012634</v>
      </c>
      <c r="AL127" s="166">
        <v>0.7632831931114197</v>
      </c>
      <c r="AM127" s="166">
        <v>0.8945007920265198</v>
      </c>
      <c r="AN127" s="166">
        <v>0.7083452939987183</v>
      </c>
      <c r="AO127" s="166">
        <v>0.7654294967651367</v>
      </c>
      <c r="AP127" s="166">
        <v>0.7610887289047241</v>
      </c>
      <c r="AQ127" s="166">
        <v>0.7287901043891907</v>
      </c>
      <c r="AR127" s="166">
        <v>0.6649388670921326</v>
      </c>
      <c r="AS127" s="166">
        <v>0.812751829624176</v>
      </c>
      <c r="AT127" s="166">
        <v>0.7764419317245483</v>
      </c>
      <c r="AU127" s="166">
        <v>0.4762383997440338</v>
      </c>
      <c r="AV127" s="166">
        <v>0.7210495471954346</v>
      </c>
      <c r="AW127" s="166">
        <v>0.6732848882675171</v>
      </c>
      <c r="AX127" s="166">
        <v>0.7143391966819763</v>
      </c>
      <c r="AY127" s="166">
        <v>0.7378582954406738</v>
      </c>
      <c r="AZ127" s="166">
        <v>0.6708090901374817</v>
      </c>
      <c r="BA127" s="166">
        <v>0.5293365120887756</v>
      </c>
      <c r="BB127" s="166">
        <v>0.8056174516677856</v>
      </c>
      <c r="BC127" s="166">
        <v>0.7056513428688049</v>
      </c>
      <c r="BD127" s="166">
        <v>0.8309202790260315</v>
      </c>
      <c r="BE127" s="166">
        <v>0.6526873707771301</v>
      </c>
      <c r="BF127" s="166">
        <v>0.8808135390281677</v>
      </c>
      <c r="BG127" s="166">
        <v>0.957298994064331</v>
      </c>
      <c r="BH127" s="166">
        <v>0.744612991809845</v>
      </c>
      <c r="BI127" s="166">
        <v>0.5850468277931213</v>
      </c>
      <c r="BJ127" s="166">
        <v>0.7752817273139954</v>
      </c>
      <c r="BK127" s="166">
        <v>0.8130875825881958</v>
      </c>
      <c r="BL127" s="166">
        <v>0.7694117426872253</v>
      </c>
      <c r="BM127" s="166">
        <v>0.8792405128479004</v>
      </c>
      <c r="BN127" s="166">
        <v>0.6746922731399536</v>
      </c>
    </row>
    <row r="128" ht="13.5" customHeight="1">
      <c r="A128" s="152" t="s">
        <v>300</v>
      </c>
      <c r="B128" s="175" t="s">
        <v>301</v>
      </c>
      <c r="C128" s="176" t="s">
        <v>178</v>
      </c>
      <c r="D128" s="154">
        <v>5.911052703857422</v>
      </c>
      <c r="E128" s="154">
        <v>5.693169593811035</v>
      </c>
      <c r="F128" s="154">
        <v>6.514514446258545</v>
      </c>
      <c r="G128" s="154">
        <v>7.793951988220215</v>
      </c>
      <c r="H128" s="154">
        <v>6.404613971710205</v>
      </c>
      <c r="I128" s="154">
        <v>6.419126987457275</v>
      </c>
      <c r="J128" s="154">
        <v>7.110468864440918</v>
      </c>
      <c r="K128" s="154">
        <v>4.7948174476623535</v>
      </c>
      <c r="L128" s="154">
        <v>4.598528861999512</v>
      </c>
      <c r="M128" s="154">
        <v>7.33224630355835</v>
      </c>
      <c r="N128" s="154">
        <v>5.566056251525879</v>
      </c>
      <c r="O128" s="154">
        <v>5.21069860458374</v>
      </c>
      <c r="P128" s="154">
        <v>6.714984893798828</v>
      </c>
      <c r="Q128" s="154">
        <v>7.083951950073242</v>
      </c>
      <c r="R128" s="154">
        <v>6.315417289733887</v>
      </c>
      <c r="S128" s="154">
        <v>7.877349853515625</v>
      </c>
      <c r="T128" s="154">
        <v>6.95512580871582</v>
      </c>
      <c r="U128" s="154">
        <v>7.365598201751709</v>
      </c>
      <c r="V128" s="154">
        <v>5.216658115386963</v>
      </c>
      <c r="W128" s="154">
        <v>3.8997960090637207</v>
      </c>
      <c r="X128" s="154">
        <v>7.221274375915527</v>
      </c>
      <c r="Y128" s="154">
        <v>6.572085380554199</v>
      </c>
      <c r="Z128" s="154">
        <v>5.634434223175049</v>
      </c>
      <c r="AA128" s="154">
        <v>7.23823881149292</v>
      </c>
      <c r="AB128" s="154">
        <v>6.5819172859191895</v>
      </c>
      <c r="AC128" s="154">
        <v>6.992109775543213</v>
      </c>
      <c r="AD128" s="154">
        <v>4.64730978012085</v>
      </c>
      <c r="AE128" s="154">
        <v>6.7891082763671875</v>
      </c>
      <c r="AF128" s="154">
        <v>6.0723981857299805</v>
      </c>
      <c r="AG128" s="154">
        <v>6.489497184753418</v>
      </c>
      <c r="AH128" s="154">
        <v>5.59292459487915</v>
      </c>
      <c r="AI128" s="154">
        <v>5.387576103210449</v>
      </c>
      <c r="AJ128" s="154">
        <v>5.9003095626831055</v>
      </c>
      <c r="AK128" s="154">
        <v>6.381587982177734</v>
      </c>
      <c r="AL128" s="154">
        <v>6.081954479217529</v>
      </c>
      <c r="AM128" s="154">
        <v>5.752900123596191</v>
      </c>
      <c r="AN128" s="154">
        <v>6.2393269538879395</v>
      </c>
      <c r="AO128" s="154">
        <v>6.426155090332031</v>
      </c>
      <c r="AP128" s="154">
        <v>6.054901599884033</v>
      </c>
      <c r="AQ128" s="154">
        <v>7.9065141677856445</v>
      </c>
      <c r="AR128" s="154">
        <v>4.415603160858154</v>
      </c>
      <c r="AS128" s="154">
        <v>5.88425350189209</v>
      </c>
      <c r="AT128" s="154">
        <v>7.518329620361328</v>
      </c>
      <c r="AU128" s="154">
        <v>3.715890884399414</v>
      </c>
      <c r="AV128" s="154">
        <v>6.222048759460449</v>
      </c>
      <c r="AW128" s="154">
        <v>4.938311576843262</v>
      </c>
      <c r="AX128" s="154">
        <v>4.2825117111206055</v>
      </c>
      <c r="AY128" s="154">
        <v>5.5326032638549805</v>
      </c>
      <c r="AZ128" s="154">
        <v>6.240019798278809</v>
      </c>
      <c r="BA128" s="154">
        <v>4.431565284729004</v>
      </c>
      <c r="BB128" s="154">
        <v>5.761133670806885</v>
      </c>
      <c r="BC128" s="154">
        <v>6.627784252166748</v>
      </c>
      <c r="BD128" s="154">
        <v>5.696800231933594</v>
      </c>
      <c r="BE128" s="154">
        <v>5.780755043029785</v>
      </c>
      <c r="BF128" s="154">
        <v>7.482639789581299</v>
      </c>
      <c r="BG128" s="154">
        <v>6.6501145362854</v>
      </c>
      <c r="BH128" s="154">
        <v>4.881738662719727</v>
      </c>
      <c r="BI128" s="154">
        <v>5.773633003234863</v>
      </c>
      <c r="BJ128" s="154">
        <v>5.737407207489014</v>
      </c>
      <c r="BK128" s="154">
        <v>5.737185478210449</v>
      </c>
      <c r="BL128" s="154">
        <v>5.31627082824707</v>
      </c>
      <c r="BM128" s="154">
        <v>6.020161151885986</v>
      </c>
      <c r="BN128" s="154">
        <v>4.5991435050964355</v>
      </c>
    </row>
    <row r="129" ht="13.5" customHeight="1">
      <c r="A129" s="162" t="s">
        <v>302</v>
      </c>
      <c r="B129" s="177" t="s">
        <v>303</v>
      </c>
      <c r="C129" s="178" t="s">
        <v>80</v>
      </c>
      <c r="D129" s="174">
        <v>1.3877208232879639</v>
      </c>
      <c r="E129" s="174">
        <v>1.35185968875885</v>
      </c>
      <c r="F129" s="174">
        <v>1.353926181793213</v>
      </c>
      <c r="G129" s="174">
        <v>1.4096206426620483</v>
      </c>
      <c r="H129" s="174">
        <v>1.415600299835205</v>
      </c>
      <c r="I129" s="174">
        <v>1.3366755247116089</v>
      </c>
      <c r="J129" s="174">
        <v>1.407860279083252</v>
      </c>
      <c r="K129" s="174">
        <v>1.9148691892623901</v>
      </c>
      <c r="L129" s="174">
        <v>1.347908616065979</v>
      </c>
      <c r="M129" s="174">
        <v>1.4125739336013794</v>
      </c>
      <c r="N129" s="174">
        <v>1.4292411804199219</v>
      </c>
      <c r="O129" s="174">
        <v>1.418873906135559</v>
      </c>
      <c r="P129" s="174">
        <v>1.4275697469711304</v>
      </c>
      <c r="Q129" s="174">
        <v>1.8938250541687012</v>
      </c>
      <c r="R129" s="174">
        <v>1.389722228050232</v>
      </c>
      <c r="S129" s="174">
        <v>1.420274257659912</v>
      </c>
      <c r="T129" s="174">
        <v>1.419457197189331</v>
      </c>
      <c r="U129" s="174">
        <v>1.5602965354919434</v>
      </c>
      <c r="V129" s="174">
        <v>1.3926544189453125</v>
      </c>
      <c r="W129" s="174">
        <v>1.3508871793746948</v>
      </c>
      <c r="X129" s="174">
        <v>1.5288479328155518</v>
      </c>
      <c r="Y129" s="174">
        <v>1.4847356081008911</v>
      </c>
      <c r="Z129" s="174">
        <v>1.907281756401062</v>
      </c>
      <c r="AA129" s="174">
        <v>1.8889952898025513</v>
      </c>
      <c r="AB129" s="174">
        <v>1.3936355113983154</v>
      </c>
      <c r="AC129" s="174">
        <v>1.3748314380645752</v>
      </c>
      <c r="AD129" s="174">
        <v>1.733084797859192</v>
      </c>
      <c r="AE129" s="174">
        <v>1.4217743873596191</v>
      </c>
      <c r="AF129" s="174">
        <v>1.4174884557724</v>
      </c>
      <c r="AG129" s="174">
        <v>1.3961700201034546</v>
      </c>
      <c r="AH129" s="174">
        <v>1.34929621219635</v>
      </c>
      <c r="AI129" s="174">
        <v>1.715828537940979</v>
      </c>
      <c r="AJ129" s="174">
        <v>1.7008322477340698</v>
      </c>
      <c r="AK129" s="174">
        <v>1.1107853651046753</v>
      </c>
      <c r="AL129" s="174">
        <v>1.9381942749023438</v>
      </c>
      <c r="AM129" s="174">
        <v>1.3407657146453857</v>
      </c>
      <c r="AN129" s="174">
        <v>2.1369848251342773</v>
      </c>
      <c r="AO129" s="174">
        <v>1.3400822877883911</v>
      </c>
      <c r="AP129" s="174">
        <v>1.5651772022247314</v>
      </c>
      <c r="AQ129" s="174">
        <v>1.9501090049743652</v>
      </c>
      <c r="AR129" s="174">
        <v>1.957783818244934</v>
      </c>
      <c r="AS129" s="174">
        <v>1.3143000602722168</v>
      </c>
      <c r="AT129" s="174">
        <v>1.3562630414962769</v>
      </c>
      <c r="AU129" s="174">
        <v>1.6184076070785522</v>
      </c>
      <c r="AV129" s="174">
        <v>1.33182954788208</v>
      </c>
      <c r="AW129" s="174">
        <v>1.680263876914978</v>
      </c>
      <c r="AX129" s="174">
        <v>1.3667736053466797</v>
      </c>
      <c r="AY129" s="174">
        <v>1.3431209325790405</v>
      </c>
      <c r="AZ129" s="174">
        <v>1.910465121269226</v>
      </c>
      <c r="BA129" s="174">
        <v>1.896189570426941</v>
      </c>
      <c r="BB129" s="174">
        <v>1.3824485540390015</v>
      </c>
      <c r="BC129" s="174">
        <v>1.9622337818145752</v>
      </c>
      <c r="BD129" s="174">
        <v>1.1364957094192505</v>
      </c>
      <c r="BE129" s="174">
        <v>1.884994387626648</v>
      </c>
      <c r="BF129" s="174">
        <v>1.3869470357894897</v>
      </c>
      <c r="BG129" s="174">
        <v>1.716434359550476</v>
      </c>
      <c r="BH129" s="174">
        <v>1.8569360971450806</v>
      </c>
      <c r="BI129" s="174">
        <v>1.004008412361145</v>
      </c>
      <c r="BJ129" s="174">
        <v>1.3333607912063599</v>
      </c>
      <c r="BK129" s="174">
        <v>1.3391594886779785</v>
      </c>
      <c r="BL129" s="174">
        <v>1.3691829442977905</v>
      </c>
      <c r="BM129" s="174">
        <v>1.2861287593841553</v>
      </c>
      <c r="BN129" s="174">
        <v>1.0214085578918457</v>
      </c>
    </row>
    <row r="130" ht="13.5" customHeight="1">
      <c r="A130" s="152" t="s">
        <v>304</v>
      </c>
      <c r="B130" s="175" t="s">
        <v>305</v>
      </c>
      <c r="C130" s="176" t="s">
        <v>306</v>
      </c>
      <c r="D130" s="154">
        <v>1.0</v>
      </c>
      <c r="E130" s="154">
        <v>1.0</v>
      </c>
      <c r="F130" s="154">
        <v>1.0</v>
      </c>
      <c r="G130" s="154">
        <v>1.0</v>
      </c>
      <c r="H130" s="154">
        <v>0.800000011920929</v>
      </c>
      <c r="I130" s="154">
        <v>1.0</v>
      </c>
      <c r="J130" s="154">
        <v>1.0</v>
      </c>
      <c r="K130" s="154">
        <v>0.699999988079071</v>
      </c>
      <c r="L130" s="154">
        <v>1.0</v>
      </c>
      <c r="M130" s="154">
        <v>1.0</v>
      </c>
      <c r="N130" s="154">
        <v>0.8500000238418579</v>
      </c>
      <c r="O130" s="154">
        <v>1.0</v>
      </c>
      <c r="P130" s="154">
        <v>1.0</v>
      </c>
      <c r="Q130" s="154">
        <v>1.0</v>
      </c>
      <c r="R130" s="154">
        <v>1.0</v>
      </c>
      <c r="S130" s="154">
        <v>1.0</v>
      </c>
      <c r="T130" s="154">
        <v>1.0</v>
      </c>
      <c r="U130" s="154">
        <v>1.0</v>
      </c>
      <c r="V130" s="154">
        <v>1.0</v>
      </c>
      <c r="W130" s="154">
        <v>1.0</v>
      </c>
      <c r="X130" s="154">
        <v>0.5</v>
      </c>
      <c r="Y130" s="154">
        <v>0.6499999761581421</v>
      </c>
      <c r="Z130" s="154">
        <v>0.5</v>
      </c>
      <c r="AA130" s="154">
        <v>0.5</v>
      </c>
      <c r="AB130" s="154">
        <v>1.0</v>
      </c>
      <c r="AC130" s="154">
        <v>1.0</v>
      </c>
      <c r="AD130" s="154">
        <v>1.0</v>
      </c>
      <c r="AE130" s="154">
        <v>1.0</v>
      </c>
      <c r="AF130" s="154">
        <v>1.0</v>
      </c>
      <c r="AG130" s="154">
        <v>1.0</v>
      </c>
      <c r="AH130" s="154">
        <v>1.0</v>
      </c>
      <c r="AI130" s="154">
        <v>1.0</v>
      </c>
      <c r="AJ130" s="154">
        <v>1.0</v>
      </c>
      <c r="AK130" s="154">
        <v>1.5499999523162842</v>
      </c>
      <c r="AL130" s="154">
        <v>1.0</v>
      </c>
      <c r="AM130" s="154">
        <v>1.0</v>
      </c>
      <c r="AN130" s="154">
        <v>0.5</v>
      </c>
      <c r="AO130" s="154">
        <v>1.0</v>
      </c>
      <c r="AP130" s="154">
        <v>1.0</v>
      </c>
      <c r="AQ130" s="154">
        <v>1.0</v>
      </c>
      <c r="AR130" s="154">
        <v>1.0</v>
      </c>
      <c r="AS130" s="154">
        <v>1.0</v>
      </c>
      <c r="AT130" s="154">
        <v>1.0</v>
      </c>
      <c r="AU130" s="154">
        <v>1.0</v>
      </c>
      <c r="AV130" s="154">
        <v>1.0</v>
      </c>
      <c r="AW130" s="154">
        <v>1.0</v>
      </c>
      <c r="AX130" s="154">
        <v>1.0</v>
      </c>
      <c r="AY130" s="154">
        <v>1.0</v>
      </c>
      <c r="AZ130" s="154">
        <v>1.0</v>
      </c>
      <c r="BA130" s="154">
        <v>1.0</v>
      </c>
      <c r="BB130" s="154">
        <v>1.0</v>
      </c>
      <c r="BC130" s="154">
        <v>1.0</v>
      </c>
      <c r="BD130" s="154">
        <v>1.5</v>
      </c>
      <c r="BE130" s="154">
        <v>1.0</v>
      </c>
      <c r="BF130" s="154">
        <v>1.0</v>
      </c>
      <c r="BG130" s="154">
        <v>1.0</v>
      </c>
      <c r="BH130" s="154">
        <v>1.0</v>
      </c>
      <c r="BI130" s="154">
        <v>2.0</v>
      </c>
      <c r="BJ130" s="154">
        <v>1.0</v>
      </c>
      <c r="BK130" s="154">
        <v>1.0</v>
      </c>
      <c r="BL130" s="154">
        <v>1.0</v>
      </c>
      <c r="BM130" s="154">
        <v>1.0</v>
      </c>
      <c r="BN130" s="154">
        <v>2.0</v>
      </c>
    </row>
    <row r="131" ht="13.5" customHeight="1">
      <c r="A131" s="152" t="s">
        <v>307</v>
      </c>
      <c r="B131" s="175" t="s">
        <v>308</v>
      </c>
      <c r="C131" s="176" t="s">
        <v>306</v>
      </c>
      <c r="D131" s="154">
        <v>10.0</v>
      </c>
      <c r="E131" s="154">
        <v>10.0</v>
      </c>
      <c r="F131" s="154">
        <v>10.0</v>
      </c>
      <c r="G131" s="154">
        <v>10.0</v>
      </c>
      <c r="H131" s="154">
        <v>10.0</v>
      </c>
      <c r="I131" s="154">
        <v>10.0</v>
      </c>
      <c r="J131" s="154">
        <v>10.0</v>
      </c>
      <c r="K131" s="154">
        <v>6.0</v>
      </c>
      <c r="L131" s="154">
        <v>10.0</v>
      </c>
      <c r="M131" s="154">
        <v>10.0</v>
      </c>
      <c r="N131" s="154">
        <v>10.0</v>
      </c>
      <c r="O131" s="154">
        <v>10.0</v>
      </c>
      <c r="P131" s="154">
        <v>10.0</v>
      </c>
      <c r="Q131" s="154">
        <v>6.0</v>
      </c>
      <c r="R131" s="154">
        <v>10.0</v>
      </c>
      <c r="S131" s="154">
        <v>10.0</v>
      </c>
      <c r="T131" s="154">
        <v>10.0</v>
      </c>
      <c r="U131" s="154">
        <v>8.5</v>
      </c>
      <c r="V131" s="154">
        <v>10.0</v>
      </c>
      <c r="W131" s="154">
        <v>10.0</v>
      </c>
      <c r="X131" s="154">
        <v>10.0</v>
      </c>
      <c r="Y131" s="154">
        <v>10.0</v>
      </c>
      <c r="Z131" s="154">
        <v>7.0</v>
      </c>
      <c r="AA131" s="154">
        <v>7.0</v>
      </c>
      <c r="AB131" s="154">
        <v>10.0</v>
      </c>
      <c r="AC131" s="154">
        <v>10.0</v>
      </c>
      <c r="AD131" s="154">
        <v>7.0</v>
      </c>
      <c r="AE131" s="154">
        <v>10.0</v>
      </c>
      <c r="AF131" s="154">
        <v>10.0</v>
      </c>
      <c r="AG131" s="154">
        <v>10.0</v>
      </c>
      <c r="AH131" s="154">
        <v>10.0</v>
      </c>
      <c r="AI131" s="154">
        <v>7.0</v>
      </c>
      <c r="AJ131" s="154">
        <v>7.0</v>
      </c>
      <c r="AK131" s="154">
        <v>10.0</v>
      </c>
      <c r="AL131" s="154">
        <v>5.0</v>
      </c>
      <c r="AM131" s="154">
        <v>10.0</v>
      </c>
      <c r="AN131" s="154">
        <v>5.0</v>
      </c>
      <c r="AO131" s="154">
        <v>10.0</v>
      </c>
      <c r="AP131" s="154">
        <v>8.0</v>
      </c>
      <c r="AQ131" s="154">
        <v>5.0</v>
      </c>
      <c r="AR131" s="154">
        <v>5.0</v>
      </c>
      <c r="AS131" s="154">
        <v>10.0</v>
      </c>
      <c r="AT131" s="154">
        <v>10.0</v>
      </c>
      <c r="AU131" s="154">
        <v>7.5</v>
      </c>
      <c r="AV131" s="154">
        <v>10.0</v>
      </c>
      <c r="AW131" s="154">
        <v>7.0</v>
      </c>
      <c r="AX131" s="154">
        <v>10.0</v>
      </c>
      <c r="AY131" s="154">
        <v>10.0</v>
      </c>
      <c r="AZ131" s="154">
        <v>5.0</v>
      </c>
      <c r="BA131" s="154">
        <v>5.0</v>
      </c>
      <c r="BB131" s="154">
        <v>10.0</v>
      </c>
      <c r="BC131" s="154">
        <v>5.0</v>
      </c>
      <c r="BD131" s="154">
        <v>10.0</v>
      </c>
      <c r="BE131" s="154">
        <v>5.0</v>
      </c>
      <c r="BF131" s="154">
        <v>10.0</v>
      </c>
      <c r="BG131" s="154">
        <v>7.0</v>
      </c>
      <c r="BH131" s="154">
        <v>6.0</v>
      </c>
      <c r="BI131" s="154">
        <v>10.0</v>
      </c>
      <c r="BJ131" s="154">
        <v>10.0</v>
      </c>
      <c r="BK131" s="154">
        <v>10.0</v>
      </c>
      <c r="BL131" s="154">
        <v>10.0</v>
      </c>
      <c r="BM131" s="154">
        <v>10.0</v>
      </c>
      <c r="BN131" s="154">
        <v>10.0</v>
      </c>
    </row>
    <row r="132" ht="13.5" customHeight="1">
      <c r="A132" s="152" t="s">
        <v>309</v>
      </c>
      <c r="B132" s="175" t="s">
        <v>310</v>
      </c>
      <c r="C132" s="176" t="s">
        <v>238</v>
      </c>
      <c r="D132" s="154">
        <v>4.150180339813232</v>
      </c>
      <c r="E132" s="154">
        <v>3.870135545730591</v>
      </c>
      <c r="F132" s="154">
        <v>3.922107219696045</v>
      </c>
      <c r="G132" s="154">
        <v>4.044438362121582</v>
      </c>
      <c r="H132" s="154">
        <v>4.061676025390625</v>
      </c>
      <c r="I132" s="154">
        <v>4.126912593841553</v>
      </c>
      <c r="J132" s="154">
        <v>4.123968124389648</v>
      </c>
      <c r="K132" s="154">
        <v>3.8031818866729736</v>
      </c>
      <c r="L132" s="154">
        <v>4.053611755371094</v>
      </c>
      <c r="M132" s="154">
        <v>4.279141426086426</v>
      </c>
      <c r="N132" s="154">
        <v>4.163970947265625</v>
      </c>
      <c r="O132" s="154">
        <v>4.245019912719727</v>
      </c>
      <c r="P132" s="154">
        <v>4.016519546508789</v>
      </c>
      <c r="Q132" s="154">
        <v>4.452531337738037</v>
      </c>
      <c r="R132" s="154">
        <v>4.476297378540039</v>
      </c>
      <c r="S132" s="154">
        <v>4.083305835723877</v>
      </c>
      <c r="T132" s="154">
        <v>4.299777030944824</v>
      </c>
      <c r="U132" s="154">
        <v>4.119607925415039</v>
      </c>
      <c r="V132" s="154">
        <v>3.999248504638672</v>
      </c>
      <c r="W132" s="154">
        <v>4.193235874176025</v>
      </c>
      <c r="X132" s="154">
        <v>4.2218122482299805</v>
      </c>
      <c r="Y132" s="154">
        <v>4.184844017028809</v>
      </c>
      <c r="Z132" s="154">
        <v>4.185642242431641</v>
      </c>
      <c r="AA132" s="154">
        <v>4.478701591491699</v>
      </c>
      <c r="AB132" s="154">
        <v>4.1374640464782715</v>
      </c>
      <c r="AC132" s="154">
        <v>4.123579978942871</v>
      </c>
      <c r="AD132" s="154">
        <v>3.9519503116607666</v>
      </c>
      <c r="AE132" s="154">
        <v>3.870835542678833</v>
      </c>
      <c r="AF132" s="154">
        <v>4.240541458129883</v>
      </c>
      <c r="AG132" s="154">
        <v>4.14293909072876</v>
      </c>
      <c r="AH132" s="154">
        <v>4.203660488128662</v>
      </c>
      <c r="AI132" s="154">
        <v>4.159324645996094</v>
      </c>
      <c r="AJ132" s="154">
        <v>3.977583646774292</v>
      </c>
      <c r="AK132" s="154">
        <v>4.167928218841553</v>
      </c>
      <c r="AL132" s="154">
        <v>4.258769989013672</v>
      </c>
      <c r="AM132" s="154">
        <v>3.9404609203338623</v>
      </c>
      <c r="AN132" s="154">
        <v>4.117196083068848</v>
      </c>
      <c r="AO132" s="154">
        <v>4.022799491882324</v>
      </c>
      <c r="AP132" s="154">
        <v>4.079336166381836</v>
      </c>
      <c r="AQ132" s="154">
        <v>4.09990119934082</v>
      </c>
      <c r="AR132" s="154">
        <v>4.107674598693848</v>
      </c>
      <c r="AS132" s="154">
        <v>4.011768817901611</v>
      </c>
      <c r="AT132" s="154">
        <v>3.9114580154418945</v>
      </c>
      <c r="AU132" s="154">
        <v>3.9842910766601562</v>
      </c>
      <c r="AV132" s="154">
        <v>4.052417755126953</v>
      </c>
      <c r="AW132" s="154">
        <v>4.1334052085876465</v>
      </c>
      <c r="AX132" s="154">
        <v>4.234816074371338</v>
      </c>
      <c r="AY132" s="154">
        <v>4.146495342254639</v>
      </c>
      <c r="AZ132" s="154">
        <v>4.139623641967773</v>
      </c>
      <c r="BA132" s="154">
        <v>4.13407564163208</v>
      </c>
      <c r="BB132" s="154">
        <v>4.182330131530762</v>
      </c>
      <c r="BC132" s="154">
        <v>4.2314019203186035</v>
      </c>
      <c r="BD132" s="154">
        <v>4.221930980682373</v>
      </c>
      <c r="BE132" s="154">
        <v>4.195190906524658</v>
      </c>
      <c r="BF132" s="154">
        <v>4.312613487243652</v>
      </c>
      <c r="BG132" s="154">
        <v>4.67982292175293</v>
      </c>
      <c r="BH132" s="154">
        <v>4.259704113006592</v>
      </c>
      <c r="BI132" s="154">
        <v>4.216718673706055</v>
      </c>
      <c r="BJ132" s="154">
        <v>4.191392421722412</v>
      </c>
      <c r="BK132" s="154">
        <v>4.061931133270264</v>
      </c>
      <c r="BL132" s="154">
        <v>4.315906524658203</v>
      </c>
      <c r="BM132" s="154">
        <v>4.07879638671875</v>
      </c>
      <c r="BN132" s="154">
        <v>4.394197463989258</v>
      </c>
    </row>
    <row r="133" ht="13.5" customHeight="1">
      <c r="A133" s="152" t="s">
        <v>311</v>
      </c>
      <c r="B133" s="175" t="s">
        <v>312</v>
      </c>
      <c r="C133" s="176" t="s">
        <v>313</v>
      </c>
      <c r="D133" s="154">
        <v>5.197119235992432</v>
      </c>
      <c r="E133" s="154">
        <v>5.205385684967041</v>
      </c>
      <c r="F133" s="154">
        <v>5.256989479064941</v>
      </c>
      <c r="G133" s="154">
        <v>5.942984580993652</v>
      </c>
      <c r="H133" s="154">
        <v>4.449353218078613</v>
      </c>
      <c r="I133" s="154">
        <v>4.210725784301758</v>
      </c>
      <c r="J133" s="154">
        <v>5.7029619216918945</v>
      </c>
      <c r="K133" s="154">
        <v>5.3712849617004395</v>
      </c>
      <c r="L133" s="154">
        <v>4.7504682540893555</v>
      </c>
      <c r="M133" s="154">
        <v>4.956260681152344</v>
      </c>
      <c r="N133" s="154">
        <v>4.57879114151001</v>
      </c>
      <c r="O133" s="154">
        <v>5.600435256958008</v>
      </c>
      <c r="P133" s="154">
        <v>6.3189616203308105</v>
      </c>
      <c r="Q133" s="154">
        <v>5.30766487121582</v>
      </c>
      <c r="R133" s="154">
        <v>3.9814021587371826</v>
      </c>
      <c r="S133" s="154">
        <v>5.935798645019531</v>
      </c>
      <c r="T133" s="154">
        <v>5.510189056396484</v>
      </c>
      <c r="U133" s="154">
        <v>5.186898708343506</v>
      </c>
      <c r="V133" s="154">
        <v>5.390358924865723</v>
      </c>
      <c r="W133" s="154">
        <v>4.270759105682373</v>
      </c>
      <c r="X133" s="154">
        <v>4.084718704223633</v>
      </c>
      <c r="Y133" s="154">
        <v>4.6749701499938965</v>
      </c>
      <c r="Z133" s="154">
        <v>5.408876419067383</v>
      </c>
      <c r="AA133" s="154">
        <v>4.277845859527588</v>
      </c>
      <c r="AB133" s="154">
        <v>5.293910026550293</v>
      </c>
      <c r="AC133" s="154">
        <v>5.0786638259887695</v>
      </c>
      <c r="AD133" s="154">
        <v>5.595956802368164</v>
      </c>
      <c r="AE133" s="154">
        <v>6.172205924987793</v>
      </c>
      <c r="AF133" s="154">
        <v>5.006072521209717</v>
      </c>
      <c r="AG133" s="154">
        <v>5.281819820404053</v>
      </c>
      <c r="AH133" s="154">
        <v>4.543872356414795</v>
      </c>
      <c r="AI133" s="154">
        <v>4.869691848754883</v>
      </c>
      <c r="AJ133" s="154">
        <v>4.914813995361328</v>
      </c>
      <c r="AK133" s="154">
        <v>4.923443794250488</v>
      </c>
      <c r="AL133" s="154">
        <v>4.615641117095947</v>
      </c>
      <c r="AM133" s="154">
        <v>4.9363627433776855</v>
      </c>
      <c r="AN133" s="154">
        <v>5.2346367835998535</v>
      </c>
      <c r="AO133" s="154">
        <v>4.941658020019531</v>
      </c>
      <c r="AP133" s="154">
        <v>4.7515411376953125</v>
      </c>
      <c r="AQ133" s="154">
        <v>5.155392646789551</v>
      </c>
      <c r="AR133" s="154">
        <v>5.237242698669434</v>
      </c>
      <c r="AS133" s="154">
        <v>4.3510026931762695</v>
      </c>
      <c r="AT133" s="154">
        <v>5.199344635009766</v>
      </c>
      <c r="AU133" s="154">
        <v>4.419947147369385</v>
      </c>
      <c r="AV133" s="154">
        <v>4.515422821044922</v>
      </c>
      <c r="AW133" s="154">
        <v>4.165478706359863</v>
      </c>
      <c r="AX133" s="154">
        <v>4.754977226257324</v>
      </c>
      <c r="AY133" s="154">
        <v>4.575165748596191</v>
      </c>
      <c r="AZ133" s="154">
        <v>4.130623817443848</v>
      </c>
      <c r="BA133" s="154">
        <v>4.271188259124756</v>
      </c>
      <c r="BB133" s="154">
        <v>4.791085243225098</v>
      </c>
      <c r="BC133" s="154">
        <v>4.941744327545166</v>
      </c>
      <c r="BD133" s="154">
        <v>3.4231956005096436</v>
      </c>
      <c r="BE133" s="154">
        <v>4.188345909118652</v>
      </c>
      <c r="BF133" s="154">
        <v>4.826356410980225</v>
      </c>
      <c r="BG133" s="154">
        <v>4.093060493469238</v>
      </c>
      <c r="BH133" s="154">
        <v>5.1299824714660645</v>
      </c>
      <c r="BI133" s="154">
        <v>4.920421123504639</v>
      </c>
      <c r="BJ133" s="154">
        <v>4.1544508934021</v>
      </c>
      <c r="BK133" s="154">
        <v>4.153193950653076</v>
      </c>
      <c r="BL133" s="154">
        <v>4.8359222412109375</v>
      </c>
      <c r="BM133" s="154">
        <v>3.054213523864746</v>
      </c>
      <c r="BN133" s="154">
        <v>4.705946445465088</v>
      </c>
    </row>
    <row r="134" ht="13.5" customHeight="1">
      <c r="A134" s="162" t="s">
        <v>314</v>
      </c>
      <c r="B134" s="177" t="s">
        <v>315</v>
      </c>
      <c r="C134" s="178" t="s">
        <v>80</v>
      </c>
      <c r="D134" s="174">
        <v>2.025458335876465</v>
      </c>
      <c r="E134" s="174">
        <v>1.832352876663208</v>
      </c>
      <c r="F134" s="174">
        <v>1.7652555704116821</v>
      </c>
      <c r="G134" s="174">
        <v>1.9564735889434814</v>
      </c>
      <c r="H134" s="174">
        <v>1.9733341932296753</v>
      </c>
      <c r="I134" s="174">
        <v>1.9079970121383667</v>
      </c>
      <c r="J134" s="174">
        <v>1.918299674987793</v>
      </c>
      <c r="K134" s="174">
        <v>1.8355302810668945</v>
      </c>
      <c r="L134" s="174">
        <v>1.8612812757492065</v>
      </c>
      <c r="M134" s="174">
        <v>1.9020555019378662</v>
      </c>
      <c r="N134" s="174">
        <v>2.102699041366577</v>
      </c>
      <c r="O134" s="174">
        <v>2.041576385498047</v>
      </c>
      <c r="P134" s="174">
        <v>2.0560972690582275</v>
      </c>
      <c r="Q134" s="174">
        <v>2.044677495956421</v>
      </c>
      <c r="R134" s="174">
        <v>2.08697509765625</v>
      </c>
      <c r="S134" s="174">
        <v>1.9716061353683472</v>
      </c>
      <c r="T134" s="174">
        <v>1.8466129302978516</v>
      </c>
      <c r="U134" s="174">
        <v>2.158986806869507</v>
      </c>
      <c r="V134" s="174">
        <v>2.121577739715576</v>
      </c>
      <c r="W134" s="174">
        <v>2.338236093521118</v>
      </c>
      <c r="X134" s="174">
        <v>2.0023739337921143</v>
      </c>
      <c r="Y134" s="174">
        <v>2.034971237182617</v>
      </c>
      <c r="Z134" s="174">
        <v>2.0403707027435303</v>
      </c>
      <c r="AA134" s="174">
        <v>2.075714111328125</v>
      </c>
      <c r="AB134" s="174">
        <v>2.089364528656006</v>
      </c>
      <c r="AC134" s="174">
        <v>2.0950205326080322</v>
      </c>
      <c r="AD134" s="174">
        <v>2.0199124813079834</v>
      </c>
      <c r="AE134" s="174">
        <v>1.832082986831665</v>
      </c>
      <c r="AF134" s="174">
        <v>2.006199836730957</v>
      </c>
      <c r="AG134" s="174">
        <v>2.0491275787353516</v>
      </c>
      <c r="AH134" s="174">
        <v>2.3121960163116455</v>
      </c>
      <c r="AI134" s="174">
        <v>2.382641315460205</v>
      </c>
      <c r="AJ134" s="174">
        <v>1.9627938270568848</v>
      </c>
      <c r="AK134" s="174">
        <v>1.8338593244552612</v>
      </c>
      <c r="AL134" s="174">
        <v>1.9902288913726807</v>
      </c>
      <c r="AM134" s="174">
        <v>1.7629051208496094</v>
      </c>
      <c r="AN134" s="174">
        <v>2.0512142181396484</v>
      </c>
      <c r="AO134" s="174">
        <v>2.0683863162994385</v>
      </c>
      <c r="AP134" s="174">
        <v>1.952162742614746</v>
      </c>
      <c r="AQ134" s="174">
        <v>1.9680289030075073</v>
      </c>
      <c r="AR134" s="174">
        <v>1.9342390298843384</v>
      </c>
      <c r="AS134" s="174">
        <v>1.97734797000885</v>
      </c>
      <c r="AT134" s="174">
        <v>1.8703227043151855</v>
      </c>
      <c r="AU134" s="174">
        <v>2.0164198875427246</v>
      </c>
      <c r="AV134" s="174">
        <v>2.0562705993652344</v>
      </c>
      <c r="AW134" s="174">
        <v>1.9564018249511719</v>
      </c>
      <c r="AX134" s="174">
        <v>2.0912461280822754</v>
      </c>
      <c r="AY134" s="174">
        <v>1.965471625328064</v>
      </c>
      <c r="AZ134" s="174">
        <v>2.306974411010742</v>
      </c>
      <c r="BA134" s="174">
        <v>2.262423276901245</v>
      </c>
      <c r="BB134" s="174">
        <v>2.018594741821289</v>
      </c>
      <c r="BC134" s="174">
        <v>1.765154242515564</v>
      </c>
      <c r="BD134" s="174">
        <v>2.1393966674804688</v>
      </c>
      <c r="BE134" s="174">
        <v>2.115804672241211</v>
      </c>
      <c r="BF134" s="174">
        <v>2.2750144004821777</v>
      </c>
      <c r="BG134" s="174">
        <v>2.0889482498168945</v>
      </c>
      <c r="BH134" s="174">
        <v>2.3085145950317383</v>
      </c>
      <c r="BI134" s="174">
        <v>2.1635830402374268</v>
      </c>
      <c r="BJ134" s="174">
        <v>2.1065258979797363</v>
      </c>
      <c r="BK134" s="174">
        <v>2.0888655185699463</v>
      </c>
      <c r="BL134" s="174">
        <v>1.909911036491394</v>
      </c>
      <c r="BM134" s="174">
        <v>2.122748613357544</v>
      </c>
      <c r="BN134" s="174">
        <v>1.9159784317016602</v>
      </c>
    </row>
    <row r="135" ht="13.5" customHeight="1">
      <c r="A135" s="152" t="s">
        <v>316</v>
      </c>
      <c r="B135" s="175" t="s">
        <v>317</v>
      </c>
      <c r="C135" s="176" t="s">
        <v>83</v>
      </c>
      <c r="D135" s="166">
        <v>0.9999969005584717</v>
      </c>
      <c r="E135" s="166">
        <v>0.9843456149101257</v>
      </c>
      <c r="F135" s="166">
        <v>0.9098687767982483</v>
      </c>
      <c r="G135" s="166">
        <v>0.999320387840271</v>
      </c>
      <c r="H135" s="166">
        <v>1.0</v>
      </c>
      <c r="I135" s="166">
        <v>1.0</v>
      </c>
      <c r="J135" s="166">
        <v>0.9011613130569458</v>
      </c>
      <c r="K135" s="166">
        <v>0.9811406135559082</v>
      </c>
      <c r="L135" s="166">
        <v>1.0</v>
      </c>
      <c r="M135" s="166">
        <v>1.0</v>
      </c>
      <c r="N135" s="166">
        <v>1.0</v>
      </c>
      <c r="O135" s="166">
        <v>1.0</v>
      </c>
      <c r="P135" s="166">
        <v>0.9917948246002197</v>
      </c>
      <c r="Q135" s="166">
        <v>1.0</v>
      </c>
      <c r="R135" s="166">
        <v>1.0</v>
      </c>
      <c r="S135" s="166">
        <v>1.0</v>
      </c>
      <c r="T135" s="166">
        <v>0.9902253746986389</v>
      </c>
      <c r="U135" s="166">
        <v>1.0</v>
      </c>
      <c r="V135" s="166">
        <v>1.0</v>
      </c>
      <c r="W135" s="166">
        <v>1.0</v>
      </c>
      <c r="X135" s="166">
        <v>1.0</v>
      </c>
      <c r="Y135" s="166">
        <v>1.0</v>
      </c>
      <c r="Z135" s="166">
        <v>1.0</v>
      </c>
      <c r="AA135" s="166">
        <v>0.9890338778495789</v>
      </c>
      <c r="AB135" s="166">
        <v>1.0</v>
      </c>
      <c r="AC135" s="166">
        <v>0.9972192645072937</v>
      </c>
      <c r="AD135" s="166">
        <v>1.0</v>
      </c>
      <c r="AE135" s="166">
        <v>1.0</v>
      </c>
      <c r="AF135" s="166">
        <v>1.0</v>
      </c>
      <c r="AG135" s="166">
        <v>1.0</v>
      </c>
      <c r="AH135" s="166">
        <v>0.995840847492218</v>
      </c>
      <c r="AI135" s="166">
        <v>1.0</v>
      </c>
      <c r="AJ135" s="166">
        <v>0.9993334412574768</v>
      </c>
      <c r="AK135" s="166">
        <v>0.9761621356010437</v>
      </c>
      <c r="AL135" s="166">
        <v>0.9734355211257935</v>
      </c>
      <c r="AM135" s="166">
        <v>1.0</v>
      </c>
      <c r="AN135" s="166">
        <v>0.9689720869064331</v>
      </c>
      <c r="AO135" s="166">
        <v>0.9934942126274109</v>
      </c>
      <c r="AP135" s="166">
        <v>0.9892894625663757</v>
      </c>
      <c r="AQ135" s="166">
        <v>0.9973533749580383</v>
      </c>
      <c r="AR135" s="166">
        <v>1.0</v>
      </c>
      <c r="AS135" s="166">
        <v>0.9937448501586914</v>
      </c>
      <c r="AT135" s="166">
        <v>1.0</v>
      </c>
      <c r="AU135" s="166">
        <v>0.9899131059646606</v>
      </c>
      <c r="AV135" s="166">
        <v>0.9899731278419495</v>
      </c>
      <c r="AW135" s="166">
        <v>0.9403916001319885</v>
      </c>
      <c r="AX135" s="166">
        <v>1.0</v>
      </c>
      <c r="AY135" s="166">
        <v>1.0</v>
      </c>
      <c r="AZ135" s="166">
        <v>0.9982006549835205</v>
      </c>
      <c r="BA135" s="166">
        <v>0.9961649179458618</v>
      </c>
      <c r="BB135" s="166">
        <v>0.9951738119125366</v>
      </c>
      <c r="BC135" s="166">
        <v>0.9953266382217407</v>
      </c>
      <c r="BD135" s="166">
        <v>1.0</v>
      </c>
      <c r="BE135" s="166">
        <v>1.0</v>
      </c>
      <c r="BF135" s="166">
        <v>0.9883429408073425</v>
      </c>
      <c r="BG135" s="166">
        <v>0.9890863299369812</v>
      </c>
      <c r="BH135" s="166">
        <v>1.0</v>
      </c>
      <c r="BI135" s="166">
        <v>0.9872302412986755</v>
      </c>
      <c r="BJ135" s="166">
        <v>1.0</v>
      </c>
      <c r="BK135" s="166">
        <v>0.9805477261543274</v>
      </c>
      <c r="BL135" s="166">
        <v>0.9501530528068542</v>
      </c>
      <c r="BM135" s="166">
        <v>0.9913714528083801</v>
      </c>
      <c r="BN135" s="166">
        <v>0.9883506894111633</v>
      </c>
    </row>
    <row r="136" ht="13.5" customHeight="1">
      <c r="A136" s="152" t="s">
        <v>318</v>
      </c>
      <c r="B136" s="175" t="s">
        <v>319</v>
      </c>
      <c r="C136" s="176" t="s">
        <v>83</v>
      </c>
      <c r="D136" s="166">
        <v>0.48400428891181946</v>
      </c>
      <c r="E136" s="166">
        <v>0.31944942474365234</v>
      </c>
      <c r="F136" s="166">
        <v>0.37027814984321594</v>
      </c>
      <c r="G136" s="166">
        <v>0.1224152222275734</v>
      </c>
      <c r="H136" s="166">
        <v>0.355474591255188</v>
      </c>
      <c r="I136" s="166">
        <v>0.3595905601978302</v>
      </c>
      <c r="J136" s="166">
        <v>0.2910324037075043</v>
      </c>
      <c r="K136" s="166">
        <v>0.3623662292957306</v>
      </c>
      <c r="L136" s="166">
        <v>0.27814003825187683</v>
      </c>
      <c r="M136" s="166">
        <v>0.24252992868423462</v>
      </c>
      <c r="N136" s="166">
        <v>0.12327013164758682</v>
      </c>
      <c r="O136" s="166">
        <v>0.08685506880283356</v>
      </c>
      <c r="P136" s="166">
        <v>0.2857953906059265</v>
      </c>
      <c r="Q136" s="166">
        <v>0.34461256861686707</v>
      </c>
      <c r="R136" s="166">
        <v>0.1762399971485138</v>
      </c>
      <c r="S136" s="166">
        <v>0.021752294152975082</v>
      </c>
      <c r="T136" s="166">
        <v>0.46977946162223816</v>
      </c>
      <c r="U136" s="166">
        <v>0.2683461010456085</v>
      </c>
      <c r="V136" s="166">
        <v>0.1331384778022766</v>
      </c>
      <c r="W136" s="166">
        <v>0.3034624457359314</v>
      </c>
      <c r="X136" s="166">
        <v>0.23164214193820953</v>
      </c>
      <c r="Y136" s="166">
        <v>0.09217093884944916</v>
      </c>
      <c r="Z136" s="166">
        <v>0.18014419078826904</v>
      </c>
      <c r="AA136" s="166">
        <v>0.20393212139606476</v>
      </c>
      <c r="AB136" s="166">
        <v>0.2785874307155609</v>
      </c>
      <c r="AC136" s="166">
        <v>0.1681569218635559</v>
      </c>
      <c r="AD136" s="166">
        <v>0.08274144679307938</v>
      </c>
      <c r="AE136" s="166">
        <v>0.19842898845672607</v>
      </c>
      <c r="AF136" s="166">
        <v>0.08541756868362427</v>
      </c>
      <c r="AG136" s="166">
        <v>0.20141591131687164</v>
      </c>
      <c r="AH136" s="166">
        <v>0.04113397374749184</v>
      </c>
      <c r="AI136" s="166">
        <v>0.06215742602944374</v>
      </c>
      <c r="AJ136" s="166">
        <v>0.02270236797630787</v>
      </c>
      <c r="AK136" s="166">
        <v>0.0876355916261673</v>
      </c>
      <c r="AL136" s="166">
        <v>0.312395304441452</v>
      </c>
      <c r="AM136" s="166">
        <v>0.37585878372192383</v>
      </c>
      <c r="AN136" s="166">
        <v>0.11801764369010925</v>
      </c>
      <c r="AO136" s="166">
        <v>0.2052604705095291</v>
      </c>
      <c r="AP136" s="166">
        <v>0.1793561726808548</v>
      </c>
      <c r="AQ136" s="166">
        <v>0.17082062363624573</v>
      </c>
      <c r="AR136" s="166">
        <v>0.09847996383905411</v>
      </c>
      <c r="AS136" s="166">
        <v>0.1651330143213272</v>
      </c>
      <c r="AT136" s="166">
        <v>0.25648167729377747</v>
      </c>
      <c r="AU136" s="166">
        <v>0.16905179619789124</v>
      </c>
      <c r="AV136" s="166">
        <v>0.28477367758750916</v>
      </c>
      <c r="AW136" s="166">
        <v>0.11742868274450302</v>
      </c>
      <c r="AX136" s="166">
        <v>0.16256113350391388</v>
      </c>
      <c r="AY136" s="166">
        <v>0.1428256630897522</v>
      </c>
      <c r="AZ136" s="166">
        <v>0.037692658603191376</v>
      </c>
      <c r="BA136" s="166">
        <v>0.2787000834941864</v>
      </c>
      <c r="BB136" s="166">
        <v>0.21229495108127594</v>
      </c>
      <c r="BC136" s="166">
        <v>0.02655857242643833</v>
      </c>
      <c r="BD136" s="166">
        <v>0.07390717417001724</v>
      </c>
      <c r="BE136" s="166">
        <v>0.02301846258342266</v>
      </c>
      <c r="BF136" s="166">
        <v>0.13534773886203766</v>
      </c>
      <c r="BG136" s="166">
        <v>0.20545148849487305</v>
      </c>
      <c r="BH136" s="166">
        <v>0.039607491344213486</v>
      </c>
      <c r="BI136" s="166">
        <v>0.06767434626817703</v>
      </c>
      <c r="BJ136" s="166">
        <v>0.0750477984547615</v>
      </c>
      <c r="BK136" s="166">
        <v>0.0625871792435646</v>
      </c>
      <c r="BL136" s="166">
        <v>0.18014197051525116</v>
      </c>
      <c r="BM136" s="166">
        <v>0.058599602431058884</v>
      </c>
      <c r="BN136" s="166">
        <v>0.007294629234820604</v>
      </c>
    </row>
    <row r="137" ht="13.5" customHeight="1">
      <c r="A137" s="152" t="s">
        <v>320</v>
      </c>
      <c r="B137" s="175" t="s">
        <v>321</v>
      </c>
      <c r="C137" s="176" t="s">
        <v>322</v>
      </c>
      <c r="D137" s="154">
        <v>3.142244577407837</v>
      </c>
      <c r="E137" s="154">
        <v>3.062978744506836</v>
      </c>
      <c r="F137" s="154">
        <v>2.718088150024414</v>
      </c>
      <c r="G137" s="154">
        <v>3.142397165298462</v>
      </c>
      <c r="H137" s="154">
        <v>3.458817481994629</v>
      </c>
      <c r="I137" s="154">
        <v>3.269137382507324</v>
      </c>
      <c r="J137" s="154">
        <v>3.117125988006592</v>
      </c>
      <c r="K137" s="154">
        <v>3.053142786026001</v>
      </c>
      <c r="L137" s="154">
        <v>2.836777687072754</v>
      </c>
      <c r="M137" s="154">
        <v>3.241610527038574</v>
      </c>
      <c r="N137" s="154">
        <v>3.3721232414245605</v>
      </c>
      <c r="O137" s="154">
        <v>3.276493787765503</v>
      </c>
      <c r="P137" s="154">
        <v>3.0612235069274902</v>
      </c>
      <c r="Q137" s="154">
        <v>3.2426962852478027</v>
      </c>
      <c r="R137" s="154">
        <v>3.256993293762207</v>
      </c>
      <c r="S137" s="154">
        <v>3.2642600536346436</v>
      </c>
      <c r="T137" s="154">
        <v>3.3511335849761963</v>
      </c>
      <c r="U137" s="154">
        <v>3.303438425064087</v>
      </c>
      <c r="V137" s="154">
        <v>3.2959227561950684</v>
      </c>
      <c r="W137" s="154">
        <v>3.618955612182617</v>
      </c>
      <c r="X137" s="154">
        <v>3.142371416091919</v>
      </c>
      <c r="Y137" s="154">
        <v>3.3122358322143555</v>
      </c>
      <c r="Z137" s="154">
        <v>3.307995557785034</v>
      </c>
      <c r="AA137" s="154">
        <v>3.297358512878418</v>
      </c>
      <c r="AB137" s="154">
        <v>3.3516592979431152</v>
      </c>
      <c r="AC137" s="154">
        <v>3.372354030609131</v>
      </c>
      <c r="AD137" s="154">
        <v>3.2931153774261475</v>
      </c>
      <c r="AE137" s="154">
        <v>3.388582944869995</v>
      </c>
      <c r="AF137" s="154">
        <v>3.2742650508880615</v>
      </c>
      <c r="AG137" s="154">
        <v>3.4148623943328857</v>
      </c>
      <c r="AH137" s="154">
        <v>3.3607020378112793</v>
      </c>
      <c r="AI137" s="154">
        <v>3.500469207763672</v>
      </c>
      <c r="AJ137" s="154">
        <v>3.1466405391693115</v>
      </c>
      <c r="AK137" s="154">
        <v>2.9256837368011475</v>
      </c>
      <c r="AL137" s="154">
        <v>3.157151222229004</v>
      </c>
      <c r="AM137" s="154">
        <v>2.9849696159362793</v>
      </c>
      <c r="AN137" s="154">
        <v>2.9959728717803955</v>
      </c>
      <c r="AO137" s="154">
        <v>2.853717088699341</v>
      </c>
      <c r="AP137" s="154">
        <v>3.1113295555114746</v>
      </c>
      <c r="AQ137" s="154">
        <v>3.302107572555542</v>
      </c>
      <c r="AR137" s="154">
        <v>3.5615503787994385</v>
      </c>
      <c r="AS137" s="154">
        <v>3.4936540126800537</v>
      </c>
      <c r="AT137" s="154">
        <v>3.463118553161621</v>
      </c>
      <c r="AU137" s="154">
        <v>3.4140641689300537</v>
      </c>
      <c r="AV137" s="154">
        <v>3.568373203277588</v>
      </c>
      <c r="AW137" s="154">
        <v>3.2665371894836426</v>
      </c>
      <c r="AX137" s="154">
        <v>3.4592232704162598</v>
      </c>
      <c r="AY137" s="154">
        <v>3.4150800704956055</v>
      </c>
      <c r="AZ137" s="154">
        <v>3.394418716430664</v>
      </c>
      <c r="BA137" s="154">
        <v>3.483443021774292</v>
      </c>
      <c r="BB137" s="154">
        <v>3.299410820007324</v>
      </c>
      <c r="BC137" s="154">
        <v>3.107820987701416</v>
      </c>
      <c r="BD137" s="154">
        <v>3.2975504398345947</v>
      </c>
      <c r="BE137" s="154">
        <v>3.349670886993408</v>
      </c>
      <c r="BF137" s="154">
        <v>3.4379754066467285</v>
      </c>
      <c r="BG137" s="154">
        <v>3.4934563636779785</v>
      </c>
      <c r="BH137" s="154">
        <v>3.4442968368530273</v>
      </c>
      <c r="BI137" s="154">
        <v>3.6070749759674072</v>
      </c>
      <c r="BJ137" s="154">
        <v>3.2605879306793213</v>
      </c>
      <c r="BK137" s="154">
        <v>3.3472940921783447</v>
      </c>
      <c r="BL137" s="154">
        <v>3.1345627307891846</v>
      </c>
      <c r="BM137" s="154">
        <v>3.5586631298065186</v>
      </c>
      <c r="BN137" s="154">
        <v>3.085620164871216</v>
      </c>
    </row>
    <row r="138" ht="13.5" customHeight="1">
      <c r="A138" s="152" t="s">
        <v>323</v>
      </c>
      <c r="B138" s="175" t="s">
        <v>324</v>
      </c>
      <c r="C138" s="176" t="s">
        <v>262</v>
      </c>
      <c r="D138" s="154">
        <v>3.0770959854125977</v>
      </c>
      <c r="E138" s="154">
        <v>2.3122830390930176</v>
      </c>
      <c r="F138" s="154">
        <v>2.020693302154541</v>
      </c>
      <c r="G138" s="154">
        <v>2.394488573074341</v>
      </c>
      <c r="H138" s="154">
        <v>2.4730417728424072</v>
      </c>
      <c r="I138" s="154">
        <v>2.251504898071289</v>
      </c>
      <c r="J138" s="154">
        <v>2.4855165481567383</v>
      </c>
      <c r="K138" s="154">
        <v>1.8218348026275635</v>
      </c>
      <c r="L138" s="154">
        <v>2.340728282928467</v>
      </c>
      <c r="M138" s="154">
        <v>2.3906517028808594</v>
      </c>
      <c r="N138" s="154">
        <v>2.5670132637023926</v>
      </c>
      <c r="O138" s="154">
        <v>2.94303560256958</v>
      </c>
      <c r="P138" s="154">
        <v>3.3642261028289795</v>
      </c>
      <c r="Q138" s="154">
        <v>3.0765492916107178</v>
      </c>
      <c r="R138" s="154">
        <v>3.1688685417175293</v>
      </c>
      <c r="S138" s="154">
        <v>1.9196666479110718</v>
      </c>
      <c r="T138" s="154">
        <v>3.023730754852295</v>
      </c>
      <c r="U138" s="154">
        <v>3.6294443607330322</v>
      </c>
      <c r="V138" s="154">
        <v>2.4032952785491943</v>
      </c>
      <c r="W138" s="154">
        <v>3.996426582336426</v>
      </c>
      <c r="X138" s="154">
        <v>2.8427395820617676</v>
      </c>
      <c r="Y138" s="154">
        <v>3.016510009765625</v>
      </c>
      <c r="Z138" s="154">
        <v>3.1165947914123535</v>
      </c>
      <c r="AA138" s="154">
        <v>2.7586255073547363</v>
      </c>
      <c r="AB138" s="154">
        <v>2.7999815940856934</v>
      </c>
      <c r="AC138" s="154">
        <v>2.96814227104187</v>
      </c>
      <c r="AD138" s="154">
        <v>2.55086350440979</v>
      </c>
      <c r="AE138" s="154">
        <v>1.1638518571853638</v>
      </c>
      <c r="AF138" s="154">
        <v>2.3340983390808105</v>
      </c>
      <c r="AG138" s="154">
        <v>2.5344910621643066</v>
      </c>
      <c r="AH138" s="154">
        <v>3.046712875366211</v>
      </c>
      <c r="AI138" s="154">
        <v>3.758432388305664</v>
      </c>
      <c r="AJ138" s="154">
        <v>2.167659044265747</v>
      </c>
      <c r="AK138" s="154">
        <v>1.972455620765686</v>
      </c>
      <c r="AL138" s="154">
        <v>1.923471450805664</v>
      </c>
      <c r="AM138" s="154">
        <v>1.8511347770690918</v>
      </c>
      <c r="AN138" s="154">
        <v>2.381147623062134</v>
      </c>
      <c r="AO138" s="154">
        <v>2.1321754455566406</v>
      </c>
      <c r="AP138" s="154">
        <v>2.3462471961975098</v>
      </c>
      <c r="AQ138" s="154">
        <v>3.083116054534912</v>
      </c>
      <c r="AR138" s="154">
        <v>2.6118595600128174</v>
      </c>
      <c r="AS138" s="154">
        <v>2.2803969383239746</v>
      </c>
      <c r="AT138" s="154">
        <v>2.307812452316284</v>
      </c>
      <c r="AU138" s="154">
        <v>1.8964433670043945</v>
      </c>
      <c r="AV138" s="154">
        <v>3.3361284732818604</v>
      </c>
      <c r="AW138" s="154">
        <v>2.2933506965637207</v>
      </c>
      <c r="AX138" s="154">
        <v>2.8429455757141113</v>
      </c>
      <c r="AY138" s="154">
        <v>2.1036407947540283</v>
      </c>
      <c r="AZ138" s="154">
        <v>3.481571674346924</v>
      </c>
      <c r="BA138" s="154">
        <v>3.5070576667785645</v>
      </c>
      <c r="BB138" s="154">
        <v>2.52275013923645</v>
      </c>
      <c r="BC138" s="154">
        <v>1.8396750688552856</v>
      </c>
      <c r="BD138" s="154">
        <v>2.667300224304199</v>
      </c>
      <c r="BE138" s="154">
        <v>2.3695430755615234</v>
      </c>
      <c r="BF138" s="154">
        <v>3.2196385860443115</v>
      </c>
      <c r="BG138" s="154">
        <v>2.115467071533203</v>
      </c>
      <c r="BH138" s="154">
        <v>3.3783655166625977</v>
      </c>
      <c r="BI138" s="154">
        <v>2.7238399982452393</v>
      </c>
      <c r="BJ138" s="154">
        <v>2.2336325645446777</v>
      </c>
      <c r="BK138" s="154">
        <v>1.9627851247787476</v>
      </c>
      <c r="BL138" s="154">
        <v>1.8271228075027466</v>
      </c>
      <c r="BM138" s="154">
        <v>1.8807891607284546</v>
      </c>
      <c r="BN138" s="154">
        <v>1.5339312553405762</v>
      </c>
    </row>
    <row r="139" ht="13.5" customHeight="1">
      <c r="A139" s="152" t="s">
        <v>325</v>
      </c>
      <c r="B139" s="175" t="s">
        <v>326</v>
      </c>
      <c r="C139" s="176" t="s">
        <v>83</v>
      </c>
      <c r="D139" s="166">
        <v>0.7543820738792419</v>
      </c>
      <c r="E139" s="166">
        <v>0.32810282707214355</v>
      </c>
      <c r="F139" s="166">
        <v>0.4203815758228302</v>
      </c>
      <c r="G139" s="166">
        <v>0.3609365224838257</v>
      </c>
      <c r="H139" s="166">
        <v>0.5131661295890808</v>
      </c>
      <c r="I139" s="166">
        <v>0.506928026676178</v>
      </c>
      <c r="J139" s="166">
        <v>0.5094450116157532</v>
      </c>
      <c r="K139" s="166">
        <v>0.4585590958595276</v>
      </c>
      <c r="L139" s="166">
        <v>0.3995051681995392</v>
      </c>
      <c r="M139" s="166">
        <v>0.30134615302085876</v>
      </c>
      <c r="N139" s="166">
        <v>0.6487722992897034</v>
      </c>
      <c r="O139" s="166">
        <v>0.3733435273170471</v>
      </c>
      <c r="P139" s="166">
        <v>0.582128643989563</v>
      </c>
      <c r="Q139" s="166">
        <v>0.6137164235115051</v>
      </c>
      <c r="R139" s="166">
        <v>0.6416240930557251</v>
      </c>
      <c r="S139" s="166">
        <v>0.38156962394714355</v>
      </c>
      <c r="T139" s="166">
        <v>0.2724328935146332</v>
      </c>
      <c r="U139" s="166">
        <v>0.7133759260177612</v>
      </c>
      <c r="V139" s="166">
        <v>0.8765841722488403</v>
      </c>
      <c r="W139" s="166">
        <v>1.0</v>
      </c>
      <c r="X139" s="166">
        <v>0.4846873879432678</v>
      </c>
      <c r="Y139" s="166">
        <v>0.6559426188468933</v>
      </c>
      <c r="Z139" s="166">
        <v>0.6853033304214478</v>
      </c>
      <c r="AA139" s="166">
        <v>0.6641879677772522</v>
      </c>
      <c r="AB139" s="166">
        <v>0.7891349196434021</v>
      </c>
      <c r="AC139" s="166">
        <v>0.5695839524269104</v>
      </c>
      <c r="AD139" s="166">
        <v>0.5392031073570251</v>
      </c>
      <c r="AE139" s="166">
        <v>0.33932507038116455</v>
      </c>
      <c r="AF139" s="166">
        <v>0.42700430750846863</v>
      </c>
      <c r="AG139" s="166">
        <v>0.5599806308746338</v>
      </c>
      <c r="AH139" s="166">
        <v>0.9959038496017456</v>
      </c>
      <c r="AI139" s="166">
        <v>0.9759278297424316</v>
      </c>
      <c r="AJ139" s="166">
        <v>0.3340163230895996</v>
      </c>
      <c r="AK139" s="166">
        <v>0.2009391337633133</v>
      </c>
      <c r="AL139" s="166">
        <v>0.7791917324066162</v>
      </c>
      <c r="AM139" s="166">
        <v>0.2855066955089569</v>
      </c>
      <c r="AN139" s="166">
        <v>0.687791645526886</v>
      </c>
      <c r="AO139" s="166">
        <v>0.9170700311660767</v>
      </c>
      <c r="AP139" s="166">
        <v>0.43816789984703064</v>
      </c>
      <c r="AQ139" s="166">
        <v>0.2181587517261505</v>
      </c>
      <c r="AR139" s="166">
        <v>0.08296895027160645</v>
      </c>
      <c r="AS139" s="166">
        <v>0.3821916878223419</v>
      </c>
      <c r="AT139" s="166">
        <v>0.1952911913394928</v>
      </c>
      <c r="AU139" s="166">
        <v>0.6274265646934509</v>
      </c>
      <c r="AV139" s="166">
        <v>0.4213963747024536</v>
      </c>
      <c r="AW139" s="166">
        <v>0.39950791001319885</v>
      </c>
      <c r="AX139" s="166">
        <v>0.5417741537094116</v>
      </c>
      <c r="AY139" s="166">
        <v>0.39853477478027344</v>
      </c>
      <c r="AZ139" s="166">
        <v>0.8561254739761353</v>
      </c>
      <c r="BA139" s="166">
        <v>0.9435296654701233</v>
      </c>
      <c r="BB139" s="166">
        <v>0.5754507184028625</v>
      </c>
      <c r="BC139" s="166">
        <v>0.4225979447364807</v>
      </c>
      <c r="BD139" s="166">
        <v>0.8232886791229248</v>
      </c>
      <c r="BE139" s="166">
        <v>0.666513204574585</v>
      </c>
      <c r="BF139" s="166">
        <v>0.9321436882019043</v>
      </c>
      <c r="BG139" s="166">
        <v>0.7943611145019531</v>
      </c>
      <c r="BH139" s="166">
        <v>0.8781411647796631</v>
      </c>
      <c r="BI139" s="166">
        <v>0.6902592778205872</v>
      </c>
      <c r="BJ139" s="166">
        <v>0.7444366216659546</v>
      </c>
      <c r="BK139" s="166">
        <v>0.7660815119743347</v>
      </c>
      <c r="BL139" s="166">
        <v>0.5437350273132324</v>
      </c>
      <c r="BM139" s="166">
        <v>0.7710623741149902</v>
      </c>
      <c r="BN139" s="166">
        <v>0.40038958191871643</v>
      </c>
    </row>
    <row r="140" ht="13.5" customHeight="1">
      <c r="A140" s="152" t="s">
        <v>327</v>
      </c>
      <c r="B140" s="175" t="s">
        <v>328</v>
      </c>
      <c r="C140" s="176" t="s">
        <v>83</v>
      </c>
      <c r="D140" s="166">
        <v>0.01936401054263115</v>
      </c>
      <c r="E140" s="166">
        <v>0.03901993855834007</v>
      </c>
      <c r="F140" s="166">
        <v>0.0</v>
      </c>
      <c r="G140" s="166">
        <v>0.0</v>
      </c>
      <c r="H140" s="166">
        <v>0.0</v>
      </c>
      <c r="I140" s="166">
        <v>0.04526742920279503</v>
      </c>
      <c r="J140" s="166">
        <v>0.0</v>
      </c>
      <c r="K140" s="166">
        <v>0.0</v>
      </c>
      <c r="L140" s="166">
        <v>0.023240020498633385</v>
      </c>
      <c r="M140" s="166">
        <v>0.0</v>
      </c>
      <c r="N140" s="166">
        <v>0.017432285472750664</v>
      </c>
      <c r="O140" s="166">
        <v>0.0035834594164043665</v>
      </c>
      <c r="P140" s="166">
        <v>0.0</v>
      </c>
      <c r="Q140" s="166">
        <v>0.0</v>
      </c>
      <c r="R140" s="166">
        <v>0.11133237928152084</v>
      </c>
      <c r="S140" s="166">
        <v>0.0037897960282862186</v>
      </c>
      <c r="T140" s="166">
        <v>0.07488815486431122</v>
      </c>
      <c r="U140" s="166">
        <v>0.029470333829522133</v>
      </c>
      <c r="V140" s="166">
        <v>0.11876706779003143</v>
      </c>
      <c r="W140" s="166">
        <v>0.0</v>
      </c>
      <c r="X140" s="166">
        <v>0.006580140441656113</v>
      </c>
      <c r="Y140" s="166">
        <v>0.32863882184028625</v>
      </c>
      <c r="Z140" s="166">
        <v>0.2793180048465729</v>
      </c>
      <c r="AA140" s="166">
        <v>0.03731773421168327</v>
      </c>
      <c r="AB140" s="166">
        <v>0.08945712447166443</v>
      </c>
      <c r="AC140" s="166">
        <v>0.011136923916637897</v>
      </c>
      <c r="AD140" s="166">
        <v>0.13878241181373596</v>
      </c>
      <c r="AE140" s="166">
        <v>0.009708371013402939</v>
      </c>
      <c r="AF140" s="166">
        <v>0.0</v>
      </c>
      <c r="AG140" s="166">
        <v>0.0</v>
      </c>
      <c r="AH140" s="166">
        <v>0.0</v>
      </c>
      <c r="AI140" s="166">
        <v>0.0</v>
      </c>
      <c r="AJ140" s="166">
        <v>0.0</v>
      </c>
      <c r="AK140" s="166">
        <v>0.0</v>
      </c>
      <c r="AL140" s="166">
        <v>0.0</v>
      </c>
      <c r="AM140" s="166">
        <v>0.0</v>
      </c>
      <c r="AN140" s="166">
        <v>0.0</v>
      </c>
      <c r="AO140" s="166">
        <v>0.007905504666268826</v>
      </c>
      <c r="AP140" s="166">
        <v>0.0</v>
      </c>
      <c r="AQ140" s="166">
        <v>0.0</v>
      </c>
      <c r="AR140" s="166">
        <v>0.0</v>
      </c>
      <c r="AS140" s="166">
        <v>0.006363136228173971</v>
      </c>
      <c r="AT140" s="166">
        <v>0.017093945294618607</v>
      </c>
      <c r="AU140" s="166">
        <v>0.018297748640179634</v>
      </c>
      <c r="AV140" s="166">
        <v>0.0</v>
      </c>
      <c r="AW140" s="166">
        <v>0.0</v>
      </c>
      <c r="AX140" s="166">
        <v>0.0</v>
      </c>
      <c r="AY140" s="166">
        <v>0.01223276648670435</v>
      </c>
      <c r="AZ140" s="166">
        <v>0.0</v>
      </c>
      <c r="BA140" s="166">
        <v>0.0</v>
      </c>
      <c r="BB140" s="166">
        <v>0.03999072313308716</v>
      </c>
      <c r="BC140" s="166">
        <v>0.5138472318649292</v>
      </c>
      <c r="BD140" s="166">
        <v>0.14382076263427734</v>
      </c>
      <c r="BE140" s="166">
        <v>0.05276929959654808</v>
      </c>
      <c r="BF140" s="166">
        <v>0.0020554745569825172</v>
      </c>
      <c r="BG140" s="166">
        <v>0.03631405904889107</v>
      </c>
      <c r="BH140" s="166">
        <v>0.009137291461229324</v>
      </c>
      <c r="BI140" s="166">
        <v>0.057517506182193756</v>
      </c>
      <c r="BJ140" s="166">
        <v>0.030590837821364403</v>
      </c>
      <c r="BK140" s="166">
        <v>0.05788050964474678</v>
      </c>
      <c r="BL140" s="166">
        <v>0.05969858542084694</v>
      </c>
      <c r="BM140" s="166">
        <v>0.034481246024370193</v>
      </c>
      <c r="BN140" s="166">
        <v>0.01555665209889412</v>
      </c>
    </row>
    <row r="141" ht="13.5" customHeight="1">
      <c r="A141" s="162" t="s">
        <v>329</v>
      </c>
      <c r="B141" s="177" t="s">
        <v>330</v>
      </c>
      <c r="C141" s="178" t="s">
        <v>80</v>
      </c>
      <c r="D141" s="174">
        <v>1.51417076587677</v>
      </c>
      <c r="E141" s="174">
        <v>1.4198700189590454</v>
      </c>
      <c r="F141" s="174">
        <v>1.3428541421890259</v>
      </c>
      <c r="G141" s="174">
        <v>1.5101826190948486</v>
      </c>
      <c r="H141" s="174">
        <v>1.5394525527954102</v>
      </c>
      <c r="I141" s="174">
        <v>1.4788309335708618</v>
      </c>
      <c r="J141" s="174">
        <v>1.4491550922393799</v>
      </c>
      <c r="K141" s="174">
        <v>1.4986990690231323</v>
      </c>
      <c r="L141" s="174">
        <v>1.4622799158096313</v>
      </c>
      <c r="M141" s="174">
        <v>1.5336605310440063</v>
      </c>
      <c r="N141" s="174">
        <v>1.5691696405410767</v>
      </c>
      <c r="O141" s="174">
        <v>1.5472368001937866</v>
      </c>
      <c r="P141" s="174">
        <v>1.5074102878570557</v>
      </c>
      <c r="Q141" s="174">
        <v>1.631040096282959</v>
      </c>
      <c r="R141" s="174">
        <v>1.5765042304992676</v>
      </c>
      <c r="S141" s="174">
        <v>1.5202749967575073</v>
      </c>
      <c r="T141" s="174">
        <v>1.531490445137024</v>
      </c>
      <c r="U141" s="174">
        <v>1.5049418210983276</v>
      </c>
      <c r="V141" s="174">
        <v>1.5010685920715332</v>
      </c>
      <c r="W141" s="174">
        <v>1.542577862739563</v>
      </c>
      <c r="X141" s="174">
        <v>1.530118703842163</v>
      </c>
      <c r="Y141" s="174">
        <v>1.499603509902954</v>
      </c>
      <c r="Z141" s="174">
        <v>1.4859461784362793</v>
      </c>
      <c r="AA141" s="174">
        <v>1.4858462810516357</v>
      </c>
      <c r="AB141" s="174">
        <v>1.567320466041565</v>
      </c>
      <c r="AC141" s="174">
        <v>1.4865576028823853</v>
      </c>
      <c r="AD141" s="174">
        <v>1.442845106124878</v>
      </c>
      <c r="AE141" s="174">
        <v>1.468713402748108</v>
      </c>
      <c r="AF141" s="174">
        <v>1.4491379261016846</v>
      </c>
      <c r="AG141" s="174">
        <v>1.5329331159591675</v>
      </c>
      <c r="AH141" s="174">
        <v>1.5923957824707031</v>
      </c>
      <c r="AI141" s="174">
        <v>1.5440316200256348</v>
      </c>
      <c r="AJ141" s="174">
        <v>1.5046370029449463</v>
      </c>
      <c r="AK141" s="174">
        <v>1.4783120155334473</v>
      </c>
      <c r="AL141" s="174">
        <v>1.5949004888534546</v>
      </c>
      <c r="AM141" s="174">
        <v>1.4559341669082642</v>
      </c>
      <c r="AN141" s="174">
        <v>1.5157414674758911</v>
      </c>
      <c r="AO141" s="174">
        <v>1.470134973526001</v>
      </c>
      <c r="AP141" s="174">
        <v>1.373140811920166</v>
      </c>
      <c r="AQ141" s="174">
        <v>1.3783425092697144</v>
      </c>
      <c r="AR141" s="174">
        <v>1.459054946899414</v>
      </c>
      <c r="AS141" s="174">
        <v>1.5295543670654297</v>
      </c>
      <c r="AT141" s="174">
        <v>1.4274345636367798</v>
      </c>
      <c r="AU141" s="174">
        <v>1.4345777034759521</v>
      </c>
      <c r="AV141" s="174">
        <v>1.4497215747833252</v>
      </c>
      <c r="AW141" s="174">
        <v>1.5102524757385254</v>
      </c>
      <c r="AX141" s="174">
        <v>1.4345663785934448</v>
      </c>
      <c r="AY141" s="174">
        <v>1.4302620887756348</v>
      </c>
      <c r="AZ141" s="174">
        <v>1.464759349822998</v>
      </c>
      <c r="BA141" s="174">
        <v>1.3971433639526367</v>
      </c>
      <c r="BB141" s="174">
        <v>1.5230714082717896</v>
      </c>
      <c r="BC141" s="174">
        <v>1.3921858072280884</v>
      </c>
      <c r="BD141" s="174">
        <v>1.4509954452514648</v>
      </c>
      <c r="BE141" s="174">
        <v>1.4114285707473755</v>
      </c>
      <c r="BF141" s="174">
        <v>1.4558706283569336</v>
      </c>
      <c r="BG141" s="174">
        <v>1.4823260307312012</v>
      </c>
      <c r="BH141" s="174">
        <v>1.4723843336105347</v>
      </c>
      <c r="BI141" s="174">
        <v>1.4762965440750122</v>
      </c>
      <c r="BJ141" s="174">
        <v>1.5022536516189575</v>
      </c>
      <c r="BK141" s="174">
        <v>1.4790054559707642</v>
      </c>
      <c r="BL141" s="174">
        <v>1.455054759979248</v>
      </c>
      <c r="BM141" s="174">
        <v>1.4339478015899658</v>
      </c>
      <c r="BN141" s="174">
        <v>1.4804872274398804</v>
      </c>
    </row>
    <row r="142" ht="13.5" customHeight="1">
      <c r="A142" s="152" t="s">
        <v>331</v>
      </c>
      <c r="B142" s="175" t="s">
        <v>332</v>
      </c>
      <c r="C142" s="176" t="s">
        <v>169</v>
      </c>
      <c r="D142" s="154">
        <v>2.324554681777954</v>
      </c>
      <c r="E142" s="154">
        <v>2.1797544956207275</v>
      </c>
      <c r="F142" s="154">
        <v>1.975175380706787</v>
      </c>
      <c r="G142" s="154">
        <v>2.2802369594573975</v>
      </c>
      <c r="H142" s="154">
        <v>2.4029762744903564</v>
      </c>
      <c r="I142" s="154">
        <v>2.3145344257354736</v>
      </c>
      <c r="J142" s="154">
        <v>2.2059009075164795</v>
      </c>
      <c r="K142" s="154">
        <v>2.2918148040771484</v>
      </c>
      <c r="L142" s="154">
        <v>2.250730037689209</v>
      </c>
      <c r="M142" s="154">
        <v>2.3889687061309814</v>
      </c>
      <c r="N142" s="154">
        <v>2.4171628952026367</v>
      </c>
      <c r="O142" s="154">
        <v>2.410691738128662</v>
      </c>
      <c r="P142" s="154">
        <v>2.301602840423584</v>
      </c>
      <c r="Q142" s="154">
        <v>2.6083474159240723</v>
      </c>
      <c r="R142" s="154">
        <v>2.418445587158203</v>
      </c>
      <c r="S142" s="154">
        <v>2.321382999420166</v>
      </c>
      <c r="T142" s="154">
        <v>2.383505344390869</v>
      </c>
      <c r="U142" s="154">
        <v>2.341062545776367</v>
      </c>
      <c r="V142" s="154">
        <v>2.346797227859497</v>
      </c>
      <c r="W142" s="154">
        <v>2.421694755554199</v>
      </c>
      <c r="X142" s="154">
        <v>2.3567278385162354</v>
      </c>
      <c r="Y142" s="154">
        <v>2.3140292167663574</v>
      </c>
      <c r="Z142" s="154">
        <v>2.2589004039764404</v>
      </c>
      <c r="AA142" s="154">
        <v>2.317326545715332</v>
      </c>
      <c r="AB142" s="154">
        <v>2.445230484008789</v>
      </c>
      <c r="AC142" s="154">
        <v>2.326669931411743</v>
      </c>
      <c r="AD142" s="154">
        <v>2.20330810546875</v>
      </c>
      <c r="AE142" s="154">
        <v>2.2335422039031982</v>
      </c>
      <c r="AF142" s="154">
        <v>2.1440160274505615</v>
      </c>
      <c r="AG142" s="154">
        <v>2.3672947883605957</v>
      </c>
      <c r="AH142" s="154">
        <v>2.504437208175659</v>
      </c>
      <c r="AI142" s="154">
        <v>2.4691171646118164</v>
      </c>
      <c r="AJ142" s="154">
        <v>2.321178436279297</v>
      </c>
      <c r="AK142" s="154">
        <v>2.275351047515869</v>
      </c>
      <c r="AL142" s="154">
        <v>2.5437891483306885</v>
      </c>
      <c r="AM142" s="154">
        <v>2.348348379135132</v>
      </c>
      <c r="AN142" s="154">
        <v>2.35414457321167</v>
      </c>
      <c r="AO142" s="154">
        <v>2.323110580444336</v>
      </c>
      <c r="AP142" s="154">
        <v>2.101659059524536</v>
      </c>
      <c r="AQ142" s="154">
        <v>2.1832780838012695</v>
      </c>
      <c r="AR142" s="154">
        <v>2.28732967376709</v>
      </c>
      <c r="AS142" s="154">
        <v>2.418623208999634</v>
      </c>
      <c r="AT142" s="154">
        <v>2.2669050693511963</v>
      </c>
      <c r="AU142" s="154">
        <v>2.231529712677002</v>
      </c>
      <c r="AV142" s="154">
        <v>2.243361473083496</v>
      </c>
      <c r="AW142" s="154">
        <v>2.420330047607422</v>
      </c>
      <c r="AX142" s="154">
        <v>2.2282896041870117</v>
      </c>
      <c r="AY142" s="154">
        <v>2.257225513458252</v>
      </c>
      <c r="AZ142" s="154">
        <v>2.2874741554260254</v>
      </c>
      <c r="BA142" s="154">
        <v>2.174844741821289</v>
      </c>
      <c r="BB142" s="154">
        <v>2.4218101501464844</v>
      </c>
      <c r="BC142" s="154">
        <v>2.1008460521698</v>
      </c>
      <c r="BD142" s="154">
        <v>2.303370237350464</v>
      </c>
      <c r="BE142" s="154">
        <v>2.1142396926879883</v>
      </c>
      <c r="BF142" s="154">
        <v>2.200408458709717</v>
      </c>
      <c r="BG142" s="154">
        <v>2.374181032180786</v>
      </c>
      <c r="BH142" s="154">
        <v>2.2960851192474365</v>
      </c>
      <c r="BI142" s="154">
        <v>2.2584991455078125</v>
      </c>
      <c r="BJ142" s="154">
        <v>2.3658196926116943</v>
      </c>
      <c r="BK142" s="154">
        <v>2.3022301197052</v>
      </c>
      <c r="BL142" s="154">
        <v>2.2629880905151367</v>
      </c>
      <c r="BM142" s="154">
        <v>2.226445436477661</v>
      </c>
      <c r="BN142" s="154">
        <v>2.341160774230957</v>
      </c>
    </row>
    <row r="143" ht="13.5" customHeight="1">
      <c r="A143" s="152" t="s">
        <v>333</v>
      </c>
      <c r="B143" s="175" t="s">
        <v>334</v>
      </c>
      <c r="C143" s="176" t="s">
        <v>83</v>
      </c>
      <c r="D143" s="166">
        <v>0.16156676411628723</v>
      </c>
      <c r="E143" s="166">
        <v>0.07976843416690826</v>
      </c>
      <c r="F143" s="166">
        <v>-0.012913627550005913</v>
      </c>
      <c r="G143" s="166">
        <v>0.17946265637874603</v>
      </c>
      <c r="H143" s="166">
        <v>0.15499210357666016</v>
      </c>
      <c r="I143" s="166">
        <v>0.04925614222884178</v>
      </c>
      <c r="J143" s="166">
        <v>0.03421135991811752</v>
      </c>
      <c r="K143" s="166">
        <v>0.13811659812927246</v>
      </c>
      <c r="L143" s="166">
        <v>0.059294141829013824</v>
      </c>
      <c r="M143" s="166">
        <v>0.200012668967247</v>
      </c>
      <c r="N143" s="166">
        <v>0.08982586115598679</v>
      </c>
      <c r="O143" s="166">
        <v>0.18504483997821808</v>
      </c>
      <c r="P143" s="166">
        <v>0.19479410350322723</v>
      </c>
      <c r="Q143" s="166">
        <v>0.1355166882276535</v>
      </c>
      <c r="R143" s="166">
        <v>0.2701056897640228</v>
      </c>
      <c r="S143" s="166">
        <v>0.04957672581076622</v>
      </c>
      <c r="T143" s="166">
        <v>0.1589389592409134</v>
      </c>
      <c r="U143" s="166">
        <v>0.0756334513425827</v>
      </c>
      <c r="V143" s="166">
        <v>0.13451682031154633</v>
      </c>
      <c r="W143" s="166">
        <v>0.21228644251823425</v>
      </c>
      <c r="X143" s="166">
        <v>0.15369904041290283</v>
      </c>
      <c r="Y143" s="166">
        <v>0.2177889496088028</v>
      </c>
      <c r="Z143" s="166">
        <v>0.137595996260643</v>
      </c>
      <c r="AA143" s="166">
        <v>0.17167232930660248</v>
      </c>
      <c r="AB143" s="166">
        <v>0.21617895364761353</v>
      </c>
      <c r="AC143" s="166">
        <v>0.19398853182792664</v>
      </c>
      <c r="AD143" s="166">
        <v>0.04625658318400383</v>
      </c>
      <c r="AE143" s="166">
        <v>0.09552860260009766</v>
      </c>
      <c r="AF143" s="166">
        <v>0.16064323484897614</v>
      </c>
      <c r="AG143" s="166">
        <v>0.10945329070091248</v>
      </c>
      <c r="AH143" s="166">
        <v>0.20231665670871735</v>
      </c>
      <c r="AI143" s="166">
        <v>0.2031099498271942</v>
      </c>
      <c r="AJ143" s="166">
        <v>0.06415226310491562</v>
      </c>
      <c r="AK143" s="166">
        <v>0.08787911385297775</v>
      </c>
      <c r="AL143" s="166">
        <v>0.12426044791936874</v>
      </c>
      <c r="AM143" s="166">
        <v>0.1509535312652588</v>
      </c>
      <c r="AN143" s="166">
        <v>0.08182632923126221</v>
      </c>
      <c r="AO143" s="166">
        <v>0.188248872756958</v>
      </c>
      <c r="AP143" s="166">
        <v>0.11393767595291138</v>
      </c>
      <c r="AQ143" s="166">
        <v>0.029322940856218338</v>
      </c>
      <c r="AR143" s="166">
        <v>0.10751694440841675</v>
      </c>
      <c r="AS143" s="166">
        <v>0.10023835301399231</v>
      </c>
      <c r="AT143" s="166">
        <v>0.1349114030599594</v>
      </c>
      <c r="AU143" s="166">
        <v>-0.019178692251443863</v>
      </c>
      <c r="AV143" s="166">
        <v>0.07911922037601471</v>
      </c>
      <c r="AW143" s="166">
        <v>0.06486251950263977</v>
      </c>
      <c r="AX143" s="166">
        <v>0.10948993265628815</v>
      </c>
      <c r="AY143" s="166">
        <v>0.16992002725601196</v>
      </c>
      <c r="AZ143" s="166">
        <v>0.1533353179693222</v>
      </c>
      <c r="BA143" s="166">
        <v>0.17401938140392303</v>
      </c>
      <c r="BB143" s="166">
        <v>0.10490608215332031</v>
      </c>
      <c r="BC143" s="166">
        <v>0.08416698127985</v>
      </c>
      <c r="BD143" s="166">
        <v>0.048010438680648804</v>
      </c>
      <c r="BE143" s="166">
        <v>0.03492027521133423</v>
      </c>
      <c r="BF143" s="166">
        <v>0.144615039229393</v>
      </c>
      <c r="BG143" s="166">
        <v>0.024811509996652603</v>
      </c>
      <c r="BH143" s="166">
        <v>0.08010908961296082</v>
      </c>
      <c r="BI143" s="166">
        <v>0.035785771906375885</v>
      </c>
      <c r="BJ143" s="166">
        <v>0.11662062257528305</v>
      </c>
      <c r="BK143" s="166">
        <v>0.12658220529556274</v>
      </c>
      <c r="BL143" s="166">
        <v>0.08506020903587341</v>
      </c>
      <c r="BM143" s="166">
        <v>0.24359989166259766</v>
      </c>
      <c r="BN143" s="166">
        <v>0.15045125782489777</v>
      </c>
    </row>
    <row r="144" ht="13.5" customHeight="1">
      <c r="A144" s="152" t="s">
        <v>335</v>
      </c>
      <c r="B144" s="175" t="s">
        <v>336</v>
      </c>
      <c r="C144" s="176" t="s">
        <v>83</v>
      </c>
      <c r="D144" s="166">
        <v>0.0406120777130126</v>
      </c>
      <c r="E144" s="166">
        <v>0.0491990232467651</v>
      </c>
      <c r="F144" s="166">
        <v>0.215923042297363</v>
      </c>
      <c r="G144" s="166">
        <v>0.0471620035171508</v>
      </c>
      <c r="H144" s="166">
        <v>0.0688867712020874</v>
      </c>
      <c r="I144" s="166">
        <v>0.0655546140670776</v>
      </c>
      <c r="J144" s="166">
        <v>0.046176471710205</v>
      </c>
      <c r="K144" s="166">
        <v>0.117192544937133</v>
      </c>
      <c r="L144" s="166">
        <v>0.0627788066864013</v>
      </c>
      <c r="M144" s="166">
        <v>0.0492976331710815</v>
      </c>
      <c r="N144" s="166">
        <v>0.0249203848838806</v>
      </c>
      <c r="O144" s="166">
        <v>0.0366871404647827</v>
      </c>
      <c r="P144" s="166">
        <v>0.0695346355438232</v>
      </c>
      <c r="Q144" s="166">
        <v>0.0274789595603942</v>
      </c>
      <c r="R144" s="166">
        <v>0.089827241897583</v>
      </c>
      <c r="S144" s="166">
        <v>0.122001695632934</v>
      </c>
      <c r="T144" s="166">
        <v>0.0966802310943603</v>
      </c>
      <c r="U144" s="166">
        <v>0.0658293867111206</v>
      </c>
      <c r="V144" s="166">
        <v>0.0612736511230468</v>
      </c>
      <c r="W144" s="166">
        <v>0.0769502258300781</v>
      </c>
      <c r="X144" s="166">
        <v>0.0385645103454589</v>
      </c>
      <c r="Y144" s="166">
        <v>0.154171171188354</v>
      </c>
      <c r="Z144" s="166">
        <v>0.0421720266342163</v>
      </c>
      <c r="AA144" s="166">
        <v>0.0508995342254638</v>
      </c>
      <c r="AB144" s="166">
        <v>0.0741576433181762</v>
      </c>
      <c r="AC144" s="166">
        <v>0.0347148656845092</v>
      </c>
      <c r="AD144" s="166">
        <v>0.127074718475341</v>
      </c>
      <c r="AE144" s="166">
        <v>0.0390602540969848</v>
      </c>
      <c r="AF144" s="166">
        <v>0.105426692962646</v>
      </c>
      <c r="AG144" s="166">
        <v>0.101850090026855</v>
      </c>
      <c r="AH144" s="166">
        <v>0.0677499961853027</v>
      </c>
      <c r="AI144" s="166">
        <v>0.074608130455017</v>
      </c>
      <c r="AJ144" s="166">
        <v>0.0418986701965332</v>
      </c>
      <c r="AK144" s="166">
        <v>0.063489933013916</v>
      </c>
      <c r="AL144" s="166">
        <v>0.0678225564956665</v>
      </c>
      <c r="AM144" s="166">
        <v>0.152724285125732</v>
      </c>
      <c r="AN144" s="166">
        <v>0.125831251144409</v>
      </c>
      <c r="AO144" s="166">
        <v>0.0548951005935668</v>
      </c>
      <c r="AP144" s="166">
        <v>0.217527675628662</v>
      </c>
      <c r="AQ144" s="166">
        <v>0.261826305389404</v>
      </c>
      <c r="AR144" s="166">
        <v>0.111680526733398</v>
      </c>
      <c r="AS144" s="166">
        <v>0.066193299293518</v>
      </c>
      <c r="AT144" s="166">
        <v>0.152970943450927</v>
      </c>
      <c r="AU144" s="166">
        <v>0.0661125707626342</v>
      </c>
      <c r="AV144" s="166">
        <v>0.173838653564453</v>
      </c>
      <c r="AW144" s="166">
        <v>0.0892894744873046</v>
      </c>
      <c r="AX144" s="166">
        <v>0.0939688396453857</v>
      </c>
      <c r="AY144" s="166">
        <v>0.117835988998413</v>
      </c>
      <c r="AZ144" s="166">
        <v>0.0651985692977905</v>
      </c>
      <c r="BA144" s="166">
        <v>0.133260049819946</v>
      </c>
      <c r="BB144" s="166">
        <v>0.0732911205291748</v>
      </c>
      <c r="BC144" s="166">
        <v>0.042246127128601</v>
      </c>
      <c r="BD144" s="166">
        <v>0.0940024948120117</v>
      </c>
      <c r="BE144" s="166">
        <v>0.0637610578536987</v>
      </c>
      <c r="BF144" s="166">
        <v>0.104201097488403</v>
      </c>
      <c r="BG144" s="166">
        <v>0.131189222335815</v>
      </c>
      <c r="BH144" s="166">
        <v>0.102928352355957</v>
      </c>
      <c r="BI144" s="166">
        <v>0.0750520133972167</v>
      </c>
      <c r="BJ144" s="166">
        <v>0.0445135831832885</v>
      </c>
      <c r="BK144" s="166">
        <v>0.135702495574951</v>
      </c>
      <c r="BL144" s="166">
        <v>0.067755742073059</v>
      </c>
      <c r="BM144" s="166">
        <v>0.0945717048645019</v>
      </c>
      <c r="BN144" s="166">
        <v>0.0778369951248168</v>
      </c>
    </row>
    <row r="145" ht="13.5" customHeight="1">
      <c r="A145" s="152" t="s">
        <v>337</v>
      </c>
      <c r="B145" s="175" t="s">
        <v>338</v>
      </c>
      <c r="C145" s="176" t="s">
        <v>169</v>
      </c>
      <c r="D145" s="154">
        <v>2.3675377368927</v>
      </c>
      <c r="E145" s="154">
        <v>2.178725242614746</v>
      </c>
      <c r="F145" s="154">
        <v>2.124041795730591</v>
      </c>
      <c r="G145" s="154">
        <v>2.4188528060913086</v>
      </c>
      <c r="H145" s="154">
        <v>2.510960340499878</v>
      </c>
      <c r="I145" s="154">
        <v>2.3472378253936768</v>
      </c>
      <c r="J145" s="154">
        <v>2.3029086589813232</v>
      </c>
      <c r="K145" s="154">
        <v>2.4155631065368652</v>
      </c>
      <c r="L145" s="154">
        <v>2.3444995880126953</v>
      </c>
      <c r="M145" s="154">
        <v>2.450002908706665</v>
      </c>
      <c r="N145" s="154">
        <v>2.563307762145996</v>
      </c>
      <c r="O145" s="154">
        <v>2.4054877758026123</v>
      </c>
      <c r="P145" s="154">
        <v>2.4087092876434326</v>
      </c>
      <c r="Q145" s="154">
        <v>2.584019660949707</v>
      </c>
      <c r="R145" s="154">
        <v>2.502143621444702</v>
      </c>
      <c r="S145" s="154">
        <v>2.503028154373169</v>
      </c>
      <c r="T145" s="154">
        <v>2.463183879852295</v>
      </c>
      <c r="U145" s="154">
        <v>2.3612778186798096</v>
      </c>
      <c r="V145" s="154">
        <v>2.340869426727295</v>
      </c>
      <c r="W145" s="154">
        <v>2.38236927986145</v>
      </c>
      <c r="X145" s="154">
        <v>2.4033467769622803</v>
      </c>
      <c r="Y145" s="154">
        <v>2.3900482654571533</v>
      </c>
      <c r="Z145" s="154">
        <v>2.357914447784424</v>
      </c>
      <c r="AA145" s="154">
        <v>2.289257287979126</v>
      </c>
      <c r="AB145" s="154">
        <v>2.5409703254699707</v>
      </c>
      <c r="AC145" s="154">
        <v>2.278865098953247</v>
      </c>
      <c r="AD145" s="154">
        <v>2.262796401977539</v>
      </c>
      <c r="AE145" s="154">
        <v>2.295905828475952</v>
      </c>
      <c r="AF145" s="154">
        <v>2.276709794998169</v>
      </c>
      <c r="AG145" s="154">
        <v>2.5047481060028076</v>
      </c>
      <c r="AH145" s="154">
        <v>2.5985593795776367</v>
      </c>
      <c r="AI145" s="154">
        <v>2.42038631439209</v>
      </c>
      <c r="AJ145" s="154">
        <v>2.4363372325897217</v>
      </c>
      <c r="AK145" s="154">
        <v>2.3319549560546875</v>
      </c>
      <c r="AL145" s="154">
        <v>2.5673153400421143</v>
      </c>
      <c r="AM145" s="154">
        <v>2.242360830307007</v>
      </c>
      <c r="AN145" s="154">
        <v>2.5301198959350586</v>
      </c>
      <c r="AO145" s="154">
        <v>2.352916955947876</v>
      </c>
      <c r="AP145" s="154">
        <v>2.1375997066497803</v>
      </c>
      <c r="AQ145" s="154">
        <v>2.2496140003204346</v>
      </c>
      <c r="AR145" s="154">
        <v>2.3746743202209473</v>
      </c>
      <c r="AS145" s="154">
        <v>2.4340429306030273</v>
      </c>
      <c r="AT145" s="154">
        <v>2.2253429889678955</v>
      </c>
      <c r="AU145" s="154">
        <v>2.3030478954315186</v>
      </c>
      <c r="AV145" s="154">
        <v>2.3304784297943115</v>
      </c>
      <c r="AW145" s="154">
        <v>2.4354677200317383</v>
      </c>
      <c r="AX145" s="154">
        <v>2.2440905570983887</v>
      </c>
      <c r="AY145" s="154">
        <v>2.2575204372406006</v>
      </c>
      <c r="AZ145" s="154">
        <v>2.2678608894348145</v>
      </c>
      <c r="BA145" s="154">
        <v>2.1859095096588135</v>
      </c>
      <c r="BB145" s="154">
        <v>2.4474892616271973</v>
      </c>
      <c r="BC145" s="154">
        <v>2.2191355228424072</v>
      </c>
      <c r="BD145" s="154">
        <v>2.3394792079925537</v>
      </c>
      <c r="BE145" s="154">
        <v>2.1539530754089355</v>
      </c>
      <c r="BF145" s="154">
        <v>2.3782808780670166</v>
      </c>
      <c r="BG145" s="154">
        <v>2.39870548248291</v>
      </c>
      <c r="BH145" s="154">
        <v>2.2867581844329834</v>
      </c>
      <c r="BI145" s="154">
        <v>2.430903911590576</v>
      </c>
      <c r="BJ145" s="154">
        <v>2.334024429321289</v>
      </c>
      <c r="BK145" s="154">
        <v>2.3875343799591064</v>
      </c>
      <c r="BL145" s="154">
        <v>2.35652232170105</v>
      </c>
      <c r="BM145" s="154">
        <v>2.219045639038086</v>
      </c>
      <c r="BN145" s="154">
        <v>2.3662211894989014</v>
      </c>
    </row>
    <row r="146" ht="13.5" customHeight="1">
      <c r="A146" s="152" t="s">
        <v>339</v>
      </c>
      <c r="B146" s="175" t="s">
        <v>340</v>
      </c>
      <c r="C146" s="176" t="s">
        <v>169</v>
      </c>
      <c r="D146" s="154">
        <v>2.184624433517456</v>
      </c>
      <c r="E146" s="154">
        <v>1.9369741678237915</v>
      </c>
      <c r="F146" s="154">
        <v>1.8523973226547241</v>
      </c>
      <c r="G146" s="154">
        <v>2.146136999130249</v>
      </c>
      <c r="H146" s="154">
        <v>2.156590700149536</v>
      </c>
      <c r="I146" s="154">
        <v>2.046384811401367</v>
      </c>
      <c r="J146" s="154">
        <v>2.008713960647583</v>
      </c>
      <c r="K146" s="154">
        <v>2.13946270942688</v>
      </c>
      <c r="L146" s="154">
        <v>1.9984971284866333</v>
      </c>
      <c r="M146" s="154">
        <v>2.1539223194122314</v>
      </c>
      <c r="N146" s="154">
        <v>2.2877707481384277</v>
      </c>
      <c r="O146" s="154">
        <v>2.2661871910095215</v>
      </c>
      <c r="P146" s="154">
        <v>2.1271772384643555</v>
      </c>
      <c r="Q146" s="154">
        <v>2.4696474075317383</v>
      </c>
      <c r="R146" s="154">
        <v>2.35614013671875</v>
      </c>
      <c r="S146" s="154">
        <v>2.211383104324341</v>
      </c>
      <c r="T146" s="154">
        <v>2.1900484561920166</v>
      </c>
      <c r="U146" s="154">
        <v>2.1752943992614746</v>
      </c>
      <c r="V146" s="154">
        <v>2.1319503784179688</v>
      </c>
      <c r="W146" s="154">
        <v>2.264263391494751</v>
      </c>
      <c r="X146" s="154">
        <v>2.2273435592651367</v>
      </c>
      <c r="Y146" s="154">
        <v>2.1333813667297363</v>
      </c>
      <c r="Z146" s="154">
        <v>2.0827958583831787</v>
      </c>
      <c r="AA146" s="154">
        <v>2.084756851196289</v>
      </c>
      <c r="AB146" s="154">
        <v>2.2435669898986816</v>
      </c>
      <c r="AC146" s="154">
        <v>2.067911148071289</v>
      </c>
      <c r="AD146" s="154">
        <v>2.058379888534546</v>
      </c>
      <c r="AE146" s="154">
        <v>2.076704978942871</v>
      </c>
      <c r="AF146" s="154">
        <v>2.071815252304077</v>
      </c>
      <c r="AG146" s="154">
        <v>2.203131675720215</v>
      </c>
      <c r="AH146" s="154">
        <v>2.2942373752593994</v>
      </c>
      <c r="AI146" s="154">
        <v>2.1900455951690674</v>
      </c>
      <c r="AJ146" s="154">
        <v>2.1086032390594482</v>
      </c>
      <c r="AK146" s="154">
        <v>2.0902066230773926</v>
      </c>
      <c r="AL146" s="154">
        <v>2.3445680141448975</v>
      </c>
      <c r="AM146" s="154">
        <v>1.9882020950317383</v>
      </c>
      <c r="AN146" s="154">
        <v>2.1096010208129883</v>
      </c>
      <c r="AO146" s="154">
        <v>1.9053797721862793</v>
      </c>
      <c r="AP146" s="154">
        <v>1.852617621421814</v>
      </c>
      <c r="AQ146" s="154">
        <v>1.7708908319473267</v>
      </c>
      <c r="AR146" s="154">
        <v>1.9262585639953613</v>
      </c>
      <c r="AS146" s="154">
        <v>2.17734432220459</v>
      </c>
      <c r="AT146" s="154">
        <v>1.9023669958114624</v>
      </c>
      <c r="AU146" s="154">
        <v>1.9222139120101929</v>
      </c>
      <c r="AV146" s="154">
        <v>2.0158073902130127</v>
      </c>
      <c r="AW146" s="154">
        <v>2.0745534896850586</v>
      </c>
      <c r="AX146" s="154">
        <v>1.9449799060821533</v>
      </c>
      <c r="AY146" s="154">
        <v>1.860457181930542</v>
      </c>
      <c r="AZ146" s="154">
        <v>2.0157225131988525</v>
      </c>
      <c r="BA146" s="154">
        <v>1.7988755702972412</v>
      </c>
      <c r="BB146" s="154">
        <v>2.121183395385742</v>
      </c>
      <c r="BC146" s="154">
        <v>1.7810972929000854</v>
      </c>
      <c r="BD146" s="154">
        <v>1.908928394317627</v>
      </c>
      <c r="BE146" s="154">
        <v>2.0054771900177</v>
      </c>
      <c r="BF146" s="154">
        <v>1.966309666633606</v>
      </c>
      <c r="BG146" s="154">
        <v>2.024287700653076</v>
      </c>
      <c r="BH146" s="154">
        <v>2.1042613983154297</v>
      </c>
      <c r="BI146" s="154">
        <v>2.01908540725708</v>
      </c>
      <c r="BJ146" s="154">
        <v>2.1220476627349854</v>
      </c>
      <c r="BK146" s="154">
        <v>2.040766716003418</v>
      </c>
      <c r="BL146" s="154">
        <v>1.9225445985794067</v>
      </c>
      <c r="BM146" s="154">
        <v>1.8993383646011353</v>
      </c>
      <c r="BN146" s="154">
        <v>1.9790329933166504</v>
      </c>
    </row>
    <row r="147" ht="13.5" customHeight="1">
      <c r="A147" s="158" t="s">
        <v>341</v>
      </c>
      <c r="B147" s="159" t="s">
        <v>342</v>
      </c>
      <c r="C147" s="160" t="s">
        <v>178</v>
      </c>
      <c r="D147" s="159">
        <v>2.9588141441345215</v>
      </c>
      <c r="E147" s="159">
        <v>3.730008602142334</v>
      </c>
      <c r="F147" s="159">
        <v>4.22428560256958</v>
      </c>
      <c r="G147" s="159">
        <v>3.6760737895965576</v>
      </c>
      <c r="H147" s="159">
        <v>3.2917227745056152</v>
      </c>
      <c r="I147" s="159">
        <v>3.357128620147705</v>
      </c>
      <c r="J147" s="159">
        <v>3.9849295616149902</v>
      </c>
      <c r="K147" s="159">
        <v>3.6408889293670654</v>
      </c>
      <c r="L147" s="159">
        <v>3.7482218742370605</v>
      </c>
      <c r="M147" s="159">
        <v>3.319774627685547</v>
      </c>
      <c r="N147" s="159">
        <v>3.320666790008545</v>
      </c>
      <c r="O147" s="159">
        <v>3.1708273887634277</v>
      </c>
      <c r="P147" s="159">
        <v>3.6849524974823</v>
      </c>
      <c r="Q147" s="159">
        <v>4.964123725891113</v>
      </c>
      <c r="R147" s="159">
        <v>3.269880771636963</v>
      </c>
      <c r="S147" s="159">
        <v>2.991224527359009</v>
      </c>
      <c r="T147" s="159">
        <v>3.209278106689453</v>
      </c>
      <c r="U147" s="159">
        <v>3.1681289672851562</v>
      </c>
      <c r="V147" s="159">
        <v>3.6869733333587646</v>
      </c>
      <c r="W147" s="159">
        <v>3.0956883430480957</v>
      </c>
      <c r="X147" s="159">
        <v>2.724363327026367</v>
      </c>
      <c r="Y147" s="159">
        <v>3.301562547683716</v>
      </c>
      <c r="Z147" s="159">
        <v>3.0864546298980713</v>
      </c>
      <c r="AA147" s="159">
        <v>3.4187543392181396</v>
      </c>
      <c r="AB147" s="159">
        <v>3.3580219745635986</v>
      </c>
      <c r="AC147" s="159">
        <v>3.7901358604431152</v>
      </c>
      <c r="AD147" s="159">
        <v>3.4980878829956055</v>
      </c>
      <c r="AE147" s="159">
        <v>3.538890838623047</v>
      </c>
      <c r="AF147" s="159">
        <v>3.7645177841186523</v>
      </c>
      <c r="AG147" s="159">
        <v>3.5182626247406006</v>
      </c>
      <c r="AH147" s="159">
        <v>3.938117504119873</v>
      </c>
      <c r="AI147" s="159">
        <v>3.141404867172241</v>
      </c>
      <c r="AJ147" s="159">
        <v>3.6867148876190186</v>
      </c>
      <c r="AK147" s="159">
        <v>3.7767693996429443</v>
      </c>
      <c r="AL147" s="159">
        <v>3.5655226707458496</v>
      </c>
      <c r="AM147" s="159">
        <v>3.6031315326690674</v>
      </c>
      <c r="AN147" s="159">
        <v>3.1883883476257324</v>
      </c>
      <c r="AO147" s="159">
        <v>3.446941614151001</v>
      </c>
      <c r="AP147" s="159">
        <v>3.2433834075927734</v>
      </c>
      <c r="AQ147" s="159">
        <v>3.162184953689575</v>
      </c>
      <c r="AR147" s="159">
        <v>3.495712995529175</v>
      </c>
      <c r="AS147" s="159">
        <v>3.215226411819458</v>
      </c>
      <c r="AT147" s="159">
        <v>3.3022031784057617</v>
      </c>
      <c r="AU147" s="159">
        <v>2.814337968826294</v>
      </c>
      <c r="AV147" s="159">
        <v>3.0363988876342773</v>
      </c>
      <c r="AW147" s="159">
        <v>3.2465293407440186</v>
      </c>
      <c r="AX147" s="159">
        <v>3.06628680229187</v>
      </c>
      <c r="AY147" s="159">
        <v>3.2511305809020996</v>
      </c>
      <c r="AZ147" s="159">
        <v>3.227034091949463</v>
      </c>
      <c r="BA147" s="159">
        <v>2.8200788497924805</v>
      </c>
      <c r="BB147" s="159">
        <v>3.255939245223999</v>
      </c>
      <c r="BC147" s="159">
        <v>3.6326210498809814</v>
      </c>
      <c r="BD147" s="159">
        <v>3.8756425380706787</v>
      </c>
      <c r="BE147" s="159">
        <v>3.6959691047668457</v>
      </c>
      <c r="BF147" s="159">
        <v>4.527942180633545</v>
      </c>
      <c r="BG147" s="159">
        <v>5.201643943786621</v>
      </c>
      <c r="BH147" s="159">
        <v>4.558788776397705</v>
      </c>
      <c r="BI147" s="159">
        <v>3.426884651184082</v>
      </c>
      <c r="BJ147" s="159">
        <v>4.170339584350586</v>
      </c>
      <c r="BK147" s="159">
        <v>4.408669948577881</v>
      </c>
      <c r="BL147" s="159">
        <v>3.6005828380584717</v>
      </c>
      <c r="BM147" s="159">
        <v>3.377795457839966</v>
      </c>
      <c r="BN147" s="159">
        <v>3.660017490386963</v>
      </c>
    </row>
    <row r="148" ht="13.5" customHeight="1">
      <c r="A148" s="162" t="s">
        <v>343</v>
      </c>
      <c r="B148" s="177" t="s">
        <v>344</v>
      </c>
      <c r="C148" s="178" t="s">
        <v>536</v>
      </c>
      <c r="D148" s="174">
        <v>0.9205560684204102</v>
      </c>
      <c r="E148" s="174">
        <v>0.9648444652557373</v>
      </c>
      <c r="F148" s="174">
        <v>1.0296363830566406</v>
      </c>
      <c r="G148" s="174">
        <v>0.959642767906189</v>
      </c>
      <c r="H148" s="174">
        <v>1.050936222076416</v>
      </c>
      <c r="I148" s="174">
        <v>0.9115855097770691</v>
      </c>
      <c r="J148" s="174">
        <v>1.0534629821777344</v>
      </c>
      <c r="K148" s="174">
        <v>0.87163907289505</v>
      </c>
      <c r="L148" s="174">
        <v>1.059342384338379</v>
      </c>
      <c r="M148" s="174">
        <v>0.9208738803863525</v>
      </c>
      <c r="N148" s="174">
        <v>0.9324268102645874</v>
      </c>
      <c r="O148" s="174">
        <v>1.0401146411895752</v>
      </c>
      <c r="P148" s="174">
        <v>1.1243164539337158</v>
      </c>
      <c r="Q148" s="174">
        <v>1.281826138496399</v>
      </c>
      <c r="R148" s="174">
        <v>0.782420814037323</v>
      </c>
      <c r="S148" s="174">
        <v>0.8838337063789368</v>
      </c>
      <c r="T148" s="174">
        <v>1.0509508848190308</v>
      </c>
      <c r="U148" s="174">
        <v>0.9215227961540222</v>
      </c>
      <c r="V148" s="174">
        <v>1.082472562789917</v>
      </c>
      <c r="W148" s="174">
        <v>0.804734468460083</v>
      </c>
      <c r="X148" s="174">
        <v>0.9233917593955994</v>
      </c>
      <c r="Y148" s="174">
        <v>0.9356822371482849</v>
      </c>
      <c r="Z148" s="174">
        <v>0.9318774342536926</v>
      </c>
      <c r="AA148" s="174">
        <v>1.0041720867156982</v>
      </c>
      <c r="AB148" s="174">
        <v>0.8135346174240112</v>
      </c>
      <c r="AC148" s="174">
        <v>1.0677998065948486</v>
      </c>
      <c r="AD148" s="174">
        <v>1.0073602199554443</v>
      </c>
      <c r="AE148" s="174">
        <v>1.054062843322754</v>
      </c>
      <c r="AF148" s="174">
        <v>1.1762460470199585</v>
      </c>
      <c r="AG148" s="174">
        <v>1.1053531169891357</v>
      </c>
      <c r="AH148" s="174">
        <v>1.1725823879241943</v>
      </c>
      <c r="AI148" s="174">
        <v>0.9934430718421936</v>
      </c>
      <c r="AJ148" s="174">
        <v>1.1711797714233398</v>
      </c>
      <c r="AK148" s="174">
        <v>1.1281390190124512</v>
      </c>
      <c r="AL148" s="174">
        <v>1.1579269170761108</v>
      </c>
      <c r="AM148" s="174">
        <v>0.9601223468780518</v>
      </c>
      <c r="AN148" s="174">
        <v>0.8335664868354797</v>
      </c>
      <c r="AO148" s="174">
        <v>0.9742382764816284</v>
      </c>
      <c r="AP148" s="174">
        <v>1.0212697982788086</v>
      </c>
      <c r="AQ148" s="174">
        <v>0.8540086150169373</v>
      </c>
      <c r="AR148" s="174">
        <v>1.002218246459961</v>
      </c>
      <c r="AS148" s="174">
        <v>0.8608469367027283</v>
      </c>
      <c r="AT148" s="174">
        <v>0.9054542779922485</v>
      </c>
      <c r="AU148" s="174">
        <v>0.7967526316642761</v>
      </c>
      <c r="AV148" s="174">
        <v>0.8756212592124939</v>
      </c>
      <c r="AW148" s="174">
        <v>1.032640814781189</v>
      </c>
      <c r="AX148" s="174">
        <v>0.8766165375709534</v>
      </c>
      <c r="AY148" s="174">
        <v>0.9974545836448669</v>
      </c>
      <c r="AZ148" s="174">
        <v>1.0169239044189453</v>
      </c>
      <c r="BA148" s="174">
        <v>0.8808982372283936</v>
      </c>
      <c r="BB148" s="174">
        <v>1.1010075807571411</v>
      </c>
      <c r="BC148" s="174">
        <v>1.095574975013733</v>
      </c>
      <c r="BD148" s="174">
        <v>1.2073681354522705</v>
      </c>
      <c r="BE148" s="174">
        <v>1.2410138845443726</v>
      </c>
      <c r="BF148" s="174">
        <v>1.144820213317871</v>
      </c>
      <c r="BG148" s="174">
        <v>1.3154324293136597</v>
      </c>
      <c r="BH148" s="174">
        <v>1.2102018594741821</v>
      </c>
      <c r="BI148" s="174">
        <v>0.9632104635238647</v>
      </c>
      <c r="BJ148" s="174">
        <v>1.077388048171997</v>
      </c>
      <c r="BK148" s="174">
        <v>1.1494790315628052</v>
      </c>
      <c r="BL148" s="174">
        <v>1.1558024883270264</v>
      </c>
      <c r="BM148" s="174">
        <v>1.0683374404907227</v>
      </c>
      <c r="BN148" s="174">
        <v>1.2330008745193481</v>
      </c>
    </row>
    <row r="149" ht="13.5" customHeight="1">
      <c r="A149" s="152" t="s">
        <v>345</v>
      </c>
      <c r="B149" s="175" t="s">
        <v>346</v>
      </c>
      <c r="C149" s="176" t="s">
        <v>83</v>
      </c>
      <c r="D149" s="166">
        <v>0.4879205524921417</v>
      </c>
      <c r="E149" s="166">
        <v>0.5386273860931396</v>
      </c>
      <c r="F149" s="166">
        <v>0.62940514087677</v>
      </c>
      <c r="G149" s="166">
        <v>0.5601345300674438</v>
      </c>
      <c r="H149" s="166">
        <v>0.5821680426597595</v>
      </c>
      <c r="I149" s="166">
        <v>0.48670828342437744</v>
      </c>
      <c r="J149" s="166">
        <v>0.6139426827430725</v>
      </c>
      <c r="K149" s="166">
        <v>0.48645931482315063</v>
      </c>
      <c r="L149" s="166">
        <v>0.6339207291603088</v>
      </c>
      <c r="M149" s="166">
        <v>0.5243198275566101</v>
      </c>
      <c r="N149" s="166">
        <v>0.5058979988098145</v>
      </c>
      <c r="O149" s="166">
        <v>0.5938091278076172</v>
      </c>
      <c r="P149" s="166">
        <v>0.612861156463623</v>
      </c>
      <c r="Q149" s="166">
        <v>0.7440428733825684</v>
      </c>
      <c r="R149" s="166">
        <v>0.5199646949768066</v>
      </c>
      <c r="S149" s="166">
        <v>0.4568782448768616</v>
      </c>
      <c r="T149" s="166">
        <v>0.6094944477081299</v>
      </c>
      <c r="U149" s="166">
        <v>0.5223052501678467</v>
      </c>
      <c r="V149" s="166">
        <v>0.620323657989502</v>
      </c>
      <c r="W149" s="166">
        <v>0.38817596435546875</v>
      </c>
      <c r="X149" s="166">
        <v>0.47124558687210083</v>
      </c>
      <c r="Y149" s="166">
        <v>0.5251069068908691</v>
      </c>
      <c r="Z149" s="166">
        <v>0.5285152196884155</v>
      </c>
      <c r="AA149" s="166">
        <v>0.5505383610725403</v>
      </c>
      <c r="AB149" s="166">
        <v>0.4305344223976135</v>
      </c>
      <c r="AC149" s="166">
        <v>0.6199132204055786</v>
      </c>
      <c r="AD149" s="166">
        <v>0.5867780447006226</v>
      </c>
      <c r="AE149" s="166">
        <v>0.6547991633415222</v>
      </c>
      <c r="AF149" s="166">
        <v>0.6781989336013794</v>
      </c>
      <c r="AG149" s="166">
        <v>0.7039597630500793</v>
      </c>
      <c r="AH149" s="166">
        <v>0.6870899200439453</v>
      </c>
      <c r="AI149" s="166">
        <v>0.5550937056541443</v>
      </c>
      <c r="AJ149" s="166">
        <v>0.7494351863861084</v>
      </c>
      <c r="AK149" s="166">
        <v>0.6555935144424438</v>
      </c>
      <c r="AL149" s="166">
        <v>0.65934157371521</v>
      </c>
      <c r="AM149" s="166">
        <v>0.5372994542121887</v>
      </c>
      <c r="AN149" s="166">
        <v>0.4582965672016144</v>
      </c>
      <c r="AO149" s="166">
        <v>0.5537758469581604</v>
      </c>
      <c r="AP149" s="166">
        <v>0.5680765509605408</v>
      </c>
      <c r="AQ149" s="166">
        <v>0.49943727254867554</v>
      </c>
      <c r="AR149" s="166">
        <v>0.5676996111869812</v>
      </c>
      <c r="AS149" s="166">
        <v>0.48231980204582214</v>
      </c>
      <c r="AT149" s="166">
        <v>0.5283327102661133</v>
      </c>
      <c r="AU149" s="166">
        <v>0.45126086473464966</v>
      </c>
      <c r="AV149" s="166">
        <v>0.46105995774269104</v>
      </c>
      <c r="AW149" s="166">
        <v>0.5826083421707153</v>
      </c>
      <c r="AX149" s="166">
        <v>0.47853171825408936</v>
      </c>
      <c r="AY149" s="166">
        <v>0.5528720617294312</v>
      </c>
      <c r="AZ149" s="166">
        <v>0.5728030800819397</v>
      </c>
      <c r="BA149" s="166">
        <v>0.47912028431892395</v>
      </c>
      <c r="BB149" s="166">
        <v>0.6283072829246521</v>
      </c>
      <c r="BC149" s="166">
        <v>0.6118003129959106</v>
      </c>
      <c r="BD149" s="166">
        <v>0.6955989003181458</v>
      </c>
      <c r="BE149" s="166">
        <v>0.7369989156723022</v>
      </c>
      <c r="BF149" s="166">
        <v>0.6772522330284119</v>
      </c>
      <c r="BG149" s="166">
        <v>0.8076019287109375</v>
      </c>
      <c r="BH149" s="166">
        <v>0.7044060826301575</v>
      </c>
      <c r="BI149" s="166">
        <v>0.5590479373931885</v>
      </c>
      <c r="BJ149" s="166">
        <v>0.6172559857368469</v>
      </c>
      <c r="BK149" s="166">
        <v>0.669083833694458</v>
      </c>
      <c r="BL149" s="166">
        <v>0.6955397129058838</v>
      </c>
      <c r="BM149" s="166">
        <v>0.6251118779182434</v>
      </c>
      <c r="BN149" s="166">
        <v>0.7122899889945984</v>
      </c>
    </row>
    <row r="150" ht="13.5" customHeight="1">
      <c r="A150" s="152" t="s">
        <v>347</v>
      </c>
      <c r="B150" s="175" t="s">
        <v>348</v>
      </c>
      <c r="C150" s="176" t="s">
        <v>83</v>
      </c>
      <c r="D150" s="166">
        <v>0.7953661680221558</v>
      </c>
      <c r="E150" s="166">
        <v>0.6732800006866455</v>
      </c>
      <c r="F150" s="166">
        <v>0.68602454662323</v>
      </c>
      <c r="G150" s="166">
        <v>0.7422921061515808</v>
      </c>
      <c r="H150" s="166">
        <v>0.7416098117828369</v>
      </c>
      <c r="I150" s="166">
        <v>0.7260035872459412</v>
      </c>
      <c r="J150" s="166">
        <v>0.6455262899398804</v>
      </c>
      <c r="K150" s="166">
        <v>0.5113878846168518</v>
      </c>
      <c r="L150" s="166">
        <v>0.6387595534324646</v>
      </c>
      <c r="M150" s="166">
        <v>0.6876883506774902</v>
      </c>
      <c r="N150" s="166">
        <v>0.7619386315345764</v>
      </c>
      <c r="O150" s="166">
        <v>0.7701123356819153</v>
      </c>
      <c r="P150" s="166">
        <v>0.7128691673278809</v>
      </c>
      <c r="Q150" s="166">
        <v>0.7723966240882874</v>
      </c>
      <c r="R150" s="166">
        <v>0.7717037796974182</v>
      </c>
      <c r="S150" s="166">
        <v>0.7689414024353027</v>
      </c>
      <c r="T150" s="166">
        <v>0.7743613123893738</v>
      </c>
      <c r="U150" s="166">
        <v>0.7935007214546204</v>
      </c>
      <c r="V150" s="166">
        <v>0.7621029019355774</v>
      </c>
      <c r="W150" s="166">
        <v>0.7568114399909973</v>
      </c>
      <c r="X150" s="166">
        <v>0.8290216326713562</v>
      </c>
      <c r="Y150" s="166">
        <v>0.7273018956184387</v>
      </c>
      <c r="Z150" s="166">
        <v>0.8072545528411865</v>
      </c>
      <c r="AA150" s="166">
        <v>0.7334511280059814</v>
      </c>
      <c r="AB150" s="166">
        <v>0.8606510758399963</v>
      </c>
      <c r="AC150" s="166">
        <v>0.7536063194274902</v>
      </c>
      <c r="AD150" s="166">
        <v>0.7998111844062805</v>
      </c>
      <c r="AE150" s="166">
        <v>0.8824490904808044</v>
      </c>
      <c r="AF150" s="166">
        <v>0.7792091369628906</v>
      </c>
      <c r="AG150" s="166">
        <v>0.8067165017127991</v>
      </c>
      <c r="AH150" s="166">
        <v>0.7177386283874512</v>
      </c>
      <c r="AI150" s="166">
        <v>0.7949705123901367</v>
      </c>
      <c r="AJ150" s="166">
        <v>0.756711483001709</v>
      </c>
      <c r="AK150" s="166">
        <v>0.7055866122245789</v>
      </c>
      <c r="AL150" s="166">
        <v>0.710378110408783</v>
      </c>
      <c r="AM150" s="166">
        <v>0.6883729696273804</v>
      </c>
      <c r="AN150" s="166">
        <v>0.6952617168426514</v>
      </c>
      <c r="AO150" s="166">
        <v>0.7195130586624146</v>
      </c>
      <c r="AP150" s="166">
        <v>0.6492105722427368</v>
      </c>
      <c r="AQ150" s="166">
        <v>0.6799386143684387</v>
      </c>
      <c r="AR150" s="166">
        <v>0.7188986539840698</v>
      </c>
      <c r="AS150" s="166">
        <v>0.7723142504692078</v>
      </c>
      <c r="AT150" s="166">
        <v>0.7473384141921997</v>
      </c>
      <c r="AU150" s="166">
        <v>0.6494623422622681</v>
      </c>
      <c r="AV150" s="166">
        <v>0.8010606169700623</v>
      </c>
      <c r="AW150" s="166">
        <v>0.6921954154968262</v>
      </c>
      <c r="AX150" s="166">
        <v>0.7005077600479126</v>
      </c>
      <c r="AY150" s="166">
        <v>0.7698692679405212</v>
      </c>
      <c r="AZ150" s="166">
        <v>0.7403836846351624</v>
      </c>
      <c r="BA150" s="166">
        <v>0.7688019871711731</v>
      </c>
      <c r="BB150" s="166">
        <v>0.6333429217338562</v>
      </c>
      <c r="BC150" s="166">
        <v>0.7108295559883118</v>
      </c>
      <c r="BD150" s="166">
        <v>0.6220008730888367</v>
      </c>
      <c r="BE150" s="166">
        <v>0.6268441081047058</v>
      </c>
      <c r="BF150" s="166">
        <v>0.703183114528656</v>
      </c>
      <c r="BG150" s="166">
        <v>0.8253682851791382</v>
      </c>
      <c r="BH150" s="166">
        <v>0.6665049195289612</v>
      </c>
      <c r="BI150" s="166">
        <v>0.6527726054191589</v>
      </c>
      <c r="BJ150" s="166">
        <v>0.656905472278595</v>
      </c>
      <c r="BK150" s="166">
        <v>0.720043957233429</v>
      </c>
      <c r="BL150" s="166">
        <v>0.7087111473083496</v>
      </c>
      <c r="BM150" s="166">
        <v>0.6565431952476501</v>
      </c>
      <c r="BN150" s="166">
        <v>0.6930566430091858</v>
      </c>
    </row>
    <row r="151" ht="13.5" customHeight="1">
      <c r="A151" s="152" t="s">
        <v>349</v>
      </c>
      <c r="B151" s="175" t="s">
        <v>350</v>
      </c>
      <c r="C151" s="176" t="s">
        <v>83</v>
      </c>
      <c r="D151" s="166">
        <v>0.8393179178237915</v>
      </c>
      <c r="E151" s="166">
        <v>0.9540835022926331</v>
      </c>
      <c r="F151" s="166">
        <v>0.8881574273109436</v>
      </c>
      <c r="G151" s="166">
        <v>0.920988917350769</v>
      </c>
      <c r="H151" s="166">
        <v>0.8731182217597961</v>
      </c>
      <c r="I151" s="166">
        <v>0.9213166236877441</v>
      </c>
      <c r="J151" s="166">
        <v>0.7670977711677551</v>
      </c>
      <c r="K151" s="166">
        <v>0.6184933185577393</v>
      </c>
      <c r="L151" s="166">
        <v>0.8053348660469055</v>
      </c>
      <c r="M151" s="166">
        <v>0.9104374647140503</v>
      </c>
      <c r="N151" s="166">
        <v>0.9330729246139526</v>
      </c>
      <c r="O151" s="166">
        <v>0.8698195219039917</v>
      </c>
      <c r="P151" s="166">
        <v>0.9223837852478027</v>
      </c>
      <c r="Q151" s="166">
        <v>0.9283855557441711</v>
      </c>
      <c r="R151" s="166">
        <v>0.7448011040687561</v>
      </c>
      <c r="S151" s="166">
        <v>0.8564898371696472</v>
      </c>
      <c r="T151" s="166">
        <v>0.8388484716415405</v>
      </c>
      <c r="U151" s="166">
        <v>0.9278091192245483</v>
      </c>
      <c r="V151" s="166">
        <v>0.8345351815223694</v>
      </c>
      <c r="W151" s="166">
        <v>0.876300036907196</v>
      </c>
      <c r="X151" s="166">
        <v>0.862216591835022</v>
      </c>
      <c r="Y151" s="166">
        <v>0.9536216259002686</v>
      </c>
      <c r="Z151" s="166">
        <v>0.8239628076553345</v>
      </c>
      <c r="AA151" s="166">
        <v>0.8811070919036865</v>
      </c>
      <c r="AB151" s="166">
        <v>0.9169052839279175</v>
      </c>
      <c r="AC151" s="166">
        <v>0.8610681891441345</v>
      </c>
      <c r="AD151" s="166">
        <v>0.9257760643959045</v>
      </c>
      <c r="AE151" s="166">
        <v>0.9742103219032288</v>
      </c>
      <c r="AF151" s="166">
        <v>0.9434458017349243</v>
      </c>
      <c r="AG151" s="166">
        <v>0.8591290712356567</v>
      </c>
      <c r="AH151" s="166">
        <v>0.8054754137992859</v>
      </c>
      <c r="AI151" s="166">
        <v>0.8879327178001404</v>
      </c>
      <c r="AJ151" s="166">
        <v>0.8362412452697754</v>
      </c>
      <c r="AK151" s="166">
        <v>0.783786952495575</v>
      </c>
      <c r="AL151" s="166">
        <v>0.9681161046028137</v>
      </c>
      <c r="AM151" s="166">
        <v>0.7451797127723694</v>
      </c>
      <c r="AN151" s="166">
        <v>0.8581705689430237</v>
      </c>
      <c r="AO151" s="166">
        <v>0.6540800929069519</v>
      </c>
      <c r="AP151" s="166">
        <v>0.8244816064834595</v>
      </c>
      <c r="AQ151" s="166">
        <v>0.8441600799560547</v>
      </c>
      <c r="AR151" s="166">
        <v>0.8497387766838074</v>
      </c>
      <c r="AS151" s="166">
        <v>0.8768055438995361</v>
      </c>
      <c r="AT151" s="166">
        <v>0.9521209001541138</v>
      </c>
      <c r="AU151" s="166">
        <v>0.7271192073822021</v>
      </c>
      <c r="AV151" s="166">
        <v>0.8969162106513977</v>
      </c>
      <c r="AW151" s="166">
        <v>0.89365154504776</v>
      </c>
      <c r="AX151" s="166">
        <v>0.8957726359367371</v>
      </c>
      <c r="AY151" s="166">
        <v>0.8436160087585449</v>
      </c>
      <c r="AZ151" s="166">
        <v>0.9112772941589355</v>
      </c>
      <c r="BA151" s="166">
        <v>0.8632895350456238</v>
      </c>
      <c r="BB151" s="166">
        <v>0.9295342564582825</v>
      </c>
      <c r="BC151" s="166">
        <v>0.8688762187957764</v>
      </c>
      <c r="BD151" s="166">
        <v>0.9513330459594727</v>
      </c>
      <c r="BE151" s="166">
        <v>0.9009934663772583</v>
      </c>
      <c r="BF151" s="166">
        <v>0.8672772645950317</v>
      </c>
      <c r="BG151" s="166">
        <v>0.8662481904029846</v>
      </c>
      <c r="BH151" s="166">
        <v>0.8434500098228455</v>
      </c>
      <c r="BI151" s="166">
        <v>0.7726126313209534</v>
      </c>
      <c r="BJ151" s="166">
        <v>0.8844044804573059</v>
      </c>
      <c r="BK151" s="166">
        <v>0.7814947962760925</v>
      </c>
      <c r="BL151" s="166">
        <v>0.8166388869285583</v>
      </c>
      <c r="BM151" s="166">
        <v>0.8307359218597412</v>
      </c>
      <c r="BN151" s="166">
        <v>0.8910475373268127</v>
      </c>
    </row>
    <row r="152" ht="13.5" customHeight="1">
      <c r="A152" s="152" t="s">
        <v>351</v>
      </c>
      <c r="B152" s="175" t="s">
        <v>352</v>
      </c>
      <c r="C152" s="176" t="s">
        <v>83</v>
      </c>
      <c r="D152" s="166">
        <v>0.6002287864685059</v>
      </c>
      <c r="E152" s="166">
        <v>0.5541175007820129</v>
      </c>
      <c r="F152" s="166">
        <v>0.4633740782737732</v>
      </c>
      <c r="G152" s="166">
        <v>0.4942874014377594</v>
      </c>
      <c r="H152" s="166">
        <v>0.5724980235099792</v>
      </c>
      <c r="I152" s="166">
        <v>0.5620866417884827</v>
      </c>
      <c r="J152" s="166">
        <v>0.49857789278030396</v>
      </c>
      <c r="K152" s="166">
        <v>0.5735734105110168</v>
      </c>
      <c r="L152" s="166">
        <v>0.6118447780609131</v>
      </c>
      <c r="M152" s="166">
        <v>0.557415246963501</v>
      </c>
      <c r="N152" s="166">
        <v>0.560927152633667</v>
      </c>
      <c r="O152" s="166">
        <v>0.5864779949188232</v>
      </c>
      <c r="P152" s="166">
        <v>0.5481423735618591</v>
      </c>
      <c r="Q152" s="166">
        <v>0.7352431416511536</v>
      </c>
      <c r="R152" s="166">
        <v>0.259503036737442</v>
      </c>
      <c r="S152" s="166">
        <v>0.6260499954223633</v>
      </c>
      <c r="T152" s="166">
        <v>0.510137677192688</v>
      </c>
      <c r="U152" s="166">
        <v>0.5320960283279419</v>
      </c>
      <c r="V152" s="166">
        <v>0.4867844581604004</v>
      </c>
      <c r="W152" s="166">
        <v>0.8133530020713806</v>
      </c>
      <c r="X152" s="166">
        <v>0.5549432039260864</v>
      </c>
      <c r="Y152" s="166">
        <v>0.5080370306968689</v>
      </c>
      <c r="Z152" s="166">
        <v>0.4834285378456116</v>
      </c>
      <c r="AA152" s="166">
        <v>0.6520828008651733</v>
      </c>
      <c r="AB152" s="166">
        <v>0.5510432124137878</v>
      </c>
      <c r="AC152" s="166">
        <v>0.6028888821601868</v>
      </c>
      <c r="AD152" s="166">
        <v>0.5187446475028992</v>
      </c>
      <c r="AE152" s="166">
        <v>0.51749187707901</v>
      </c>
      <c r="AF152" s="166">
        <v>0.5741794109344482</v>
      </c>
      <c r="AG152" s="166">
        <v>0.4105975329875946</v>
      </c>
      <c r="AH152" s="166">
        <v>0.7092939019203186</v>
      </c>
      <c r="AI152" s="166">
        <v>0.5383473038673401</v>
      </c>
      <c r="AJ152" s="166">
        <v>0.4498308598995209</v>
      </c>
      <c r="AK152" s="166">
        <v>0.6708978414535522</v>
      </c>
      <c r="AL152" s="166">
        <v>0.6037278771400452</v>
      </c>
      <c r="AM152" s="166">
        <v>0.47326451539993286</v>
      </c>
      <c r="AN152" s="166">
        <v>0.5010464787483215</v>
      </c>
      <c r="AO152" s="166">
        <v>0.6863128542900085</v>
      </c>
      <c r="AP152" s="166">
        <v>0.7013643383979797</v>
      </c>
      <c r="AQ152" s="166">
        <v>0.37983188033103943</v>
      </c>
      <c r="AR152" s="166">
        <v>0.4528694450855255</v>
      </c>
      <c r="AS152" s="166">
        <v>0.45489248633384705</v>
      </c>
      <c r="AT152" s="166">
        <v>0.4167202413082123</v>
      </c>
      <c r="AU152" s="166">
        <v>0.34562110900878906</v>
      </c>
      <c r="AV152" s="166">
        <v>0.5394074320793152</v>
      </c>
      <c r="AW152" s="166">
        <v>0.5710886120796204</v>
      </c>
      <c r="AX152" s="166">
        <v>0.5587982535362244</v>
      </c>
      <c r="AY152" s="166">
        <v>0.6515128016471863</v>
      </c>
      <c r="AZ152" s="166">
        <v>0.6219983696937561</v>
      </c>
      <c r="BA152" s="166">
        <v>0.4927757680416107</v>
      </c>
      <c r="BB152" s="166">
        <v>0.7193871736526489</v>
      </c>
      <c r="BC152" s="166">
        <v>0.6910865902900696</v>
      </c>
      <c r="BD152" s="166">
        <v>0.7564221620559692</v>
      </c>
      <c r="BE152" s="166">
        <v>0.6057215929031372</v>
      </c>
      <c r="BF152" s="166">
        <v>0.5371087789535522</v>
      </c>
      <c r="BG152" s="166">
        <v>0.6873929500579834</v>
      </c>
      <c r="BH152" s="166">
        <v>0.5859992504119873</v>
      </c>
      <c r="BI152" s="166">
        <v>0.6070917248725891</v>
      </c>
      <c r="BJ152" s="166">
        <v>0.5651177763938904</v>
      </c>
      <c r="BK152" s="166">
        <v>0.6296671032905579</v>
      </c>
      <c r="BL152" s="166">
        <v>0.5862617492675781</v>
      </c>
      <c r="BM152" s="166">
        <v>0.4610954821109772</v>
      </c>
      <c r="BN152" s="166">
        <v>0.6157774925231934</v>
      </c>
    </row>
    <row r="153" ht="13.5" customHeight="1">
      <c r="A153" s="162" t="s">
        <v>353</v>
      </c>
      <c r="B153" s="177" t="s">
        <v>354</v>
      </c>
      <c r="C153" s="178" t="s">
        <v>536</v>
      </c>
      <c r="D153" s="174">
        <v>1.6148842573165894</v>
      </c>
      <c r="E153" s="174">
        <v>2.108790636062622</v>
      </c>
      <c r="F153" s="174">
        <v>1.9093865156173706</v>
      </c>
      <c r="G153" s="174">
        <v>2.083091974258423</v>
      </c>
      <c r="H153" s="174">
        <v>1.7192400693893433</v>
      </c>
      <c r="I153" s="174">
        <v>1.8045964241027832</v>
      </c>
      <c r="J153" s="174">
        <v>2.1023974418640137</v>
      </c>
      <c r="K153" s="174">
        <v>1.8826513290405273</v>
      </c>
      <c r="L153" s="174">
        <v>1.9606877565383911</v>
      </c>
      <c r="M153" s="174">
        <v>1.8319902420043945</v>
      </c>
      <c r="N153" s="174">
        <v>1.7261439561843872</v>
      </c>
      <c r="O153" s="174">
        <v>1.742799162864685</v>
      </c>
      <c r="P153" s="174">
        <v>1.8893290758132935</v>
      </c>
      <c r="Q153" s="174">
        <v>2.3459250926971436</v>
      </c>
      <c r="R153" s="174">
        <v>1.7984495162963867</v>
      </c>
      <c r="S153" s="174">
        <v>1.6396639347076416</v>
      </c>
      <c r="T153" s="174">
        <v>1.7206101417541504</v>
      </c>
      <c r="U153" s="174">
        <v>1.8871270418167114</v>
      </c>
      <c r="V153" s="174">
        <v>1.9308732748031616</v>
      </c>
      <c r="W153" s="174">
        <v>1.9360989332199097</v>
      </c>
      <c r="X153" s="174">
        <v>1.4592955112457275</v>
      </c>
      <c r="Y153" s="174">
        <v>1.9306466579437256</v>
      </c>
      <c r="Z153" s="174">
        <v>1.5039490461349487</v>
      </c>
      <c r="AA153" s="174">
        <v>1.9000738859176636</v>
      </c>
      <c r="AB153" s="174">
        <v>1.909543514251709</v>
      </c>
      <c r="AC153" s="174">
        <v>2.0130560398101807</v>
      </c>
      <c r="AD153" s="174">
        <v>1.889094352722168</v>
      </c>
      <c r="AE153" s="174">
        <v>1.8213671445846558</v>
      </c>
      <c r="AF153" s="174">
        <v>1.8626041412353516</v>
      </c>
      <c r="AG153" s="174">
        <v>1.853074550628662</v>
      </c>
      <c r="AH153" s="174">
        <v>1.9428634643554688</v>
      </c>
      <c r="AI153" s="174">
        <v>1.7774986028671265</v>
      </c>
      <c r="AJ153" s="174">
        <v>1.922431230545044</v>
      </c>
      <c r="AK153" s="174">
        <v>1.8429208993911743</v>
      </c>
      <c r="AL153" s="174">
        <v>1.9044147729873657</v>
      </c>
      <c r="AM153" s="174">
        <v>1.9028451442718506</v>
      </c>
      <c r="AN153" s="174">
        <v>1.7502778768539429</v>
      </c>
      <c r="AO153" s="174">
        <v>1.87747323513031</v>
      </c>
      <c r="AP153" s="174">
        <v>1.856371283531189</v>
      </c>
      <c r="AQ153" s="174">
        <v>1.727431058883667</v>
      </c>
      <c r="AR153" s="174">
        <v>1.9997034072875977</v>
      </c>
      <c r="AS153" s="174">
        <v>1.8520997762680054</v>
      </c>
      <c r="AT153" s="174">
        <v>1.8421050310134888</v>
      </c>
      <c r="AU153" s="174">
        <v>1.6088687181472778</v>
      </c>
      <c r="AV153" s="174">
        <v>1.7182925939559937</v>
      </c>
      <c r="AW153" s="174">
        <v>1.8382995128631592</v>
      </c>
      <c r="AX153" s="174">
        <v>1.832821011543274</v>
      </c>
      <c r="AY153" s="174">
        <v>1.824491262435913</v>
      </c>
      <c r="AZ153" s="174">
        <v>1.8497426509857178</v>
      </c>
      <c r="BA153" s="174">
        <v>1.5943092107772827</v>
      </c>
      <c r="BB153" s="174">
        <v>1.7438679933547974</v>
      </c>
      <c r="BC153" s="174">
        <v>1.9244858026504517</v>
      </c>
      <c r="BD153" s="174">
        <v>1.7775276899337769</v>
      </c>
      <c r="BE153" s="174">
        <v>1.850656509399414</v>
      </c>
      <c r="BF153" s="174">
        <v>1.7654364109039307</v>
      </c>
      <c r="BG153" s="174">
        <v>1.8985888957977295</v>
      </c>
      <c r="BH153" s="174">
        <v>1.9898821115493774</v>
      </c>
      <c r="BI153" s="174">
        <v>1.90576171875</v>
      </c>
      <c r="BJ153" s="174">
        <v>1.7721431255340576</v>
      </c>
      <c r="BK153" s="174">
        <v>1.7581934928894043</v>
      </c>
      <c r="BL153" s="174">
        <v>1.7135616540908813</v>
      </c>
      <c r="BM153" s="174">
        <v>1.7603672742843628</v>
      </c>
      <c r="BN153" s="174">
        <v>1.874119758605957</v>
      </c>
    </row>
    <row r="154" ht="13.5" customHeight="1">
      <c r="A154" s="152" t="s">
        <v>355</v>
      </c>
      <c r="B154" s="175" t="s">
        <v>356</v>
      </c>
      <c r="C154" s="176" t="s">
        <v>83</v>
      </c>
      <c r="D154" s="166">
        <v>0.19367633759975433</v>
      </c>
      <c r="E154" s="166">
        <v>0.3789844512939453</v>
      </c>
      <c r="F154" s="166">
        <v>0.30390340089797974</v>
      </c>
      <c r="G154" s="166">
        <v>0.4370824098587036</v>
      </c>
      <c r="H154" s="166">
        <v>0.16307605803012848</v>
      </c>
      <c r="I154" s="166">
        <v>0.35119539499282837</v>
      </c>
      <c r="J154" s="166">
        <v>0.31105971336364746</v>
      </c>
      <c r="K154" s="166">
        <v>0.40342608094215393</v>
      </c>
      <c r="L154" s="166">
        <v>0.32215824723243713</v>
      </c>
      <c r="M154" s="166">
        <v>0.33703234791755676</v>
      </c>
      <c r="N154" s="166">
        <v>0.30720603466033936</v>
      </c>
      <c r="O154" s="166">
        <v>0.18841971457004547</v>
      </c>
      <c r="P154" s="166">
        <v>0.22184054553508759</v>
      </c>
      <c r="Q154" s="166">
        <v>0.5071840286254883</v>
      </c>
      <c r="R154" s="166">
        <v>0.22591933608055115</v>
      </c>
      <c r="S154" s="166">
        <v>0.20039069652557373</v>
      </c>
      <c r="T154" s="166">
        <v>0.17976348102092743</v>
      </c>
      <c r="U154" s="166">
        <v>0.2486850917339325</v>
      </c>
      <c r="V154" s="166">
        <v>0.27794069051742554</v>
      </c>
      <c r="W154" s="166">
        <v>0.2521683871746063</v>
      </c>
      <c r="X154" s="166">
        <v>0.1568499505519867</v>
      </c>
      <c r="Y154" s="166">
        <v>0.287996381521225</v>
      </c>
      <c r="Z154" s="166">
        <v>0.11060477793216705</v>
      </c>
      <c r="AA154" s="166">
        <v>0.3157820701599121</v>
      </c>
      <c r="AB154" s="166">
        <v>0.30851322412490845</v>
      </c>
      <c r="AC154" s="166">
        <v>0.24721099436283112</v>
      </c>
      <c r="AD154" s="166">
        <v>0.21027934551239014</v>
      </c>
      <c r="AE154" s="166">
        <v>0.26344671845436096</v>
      </c>
      <c r="AF154" s="166">
        <v>0.10923728346824646</v>
      </c>
      <c r="AG154" s="166">
        <v>0.07467947155237198</v>
      </c>
      <c r="AH154" s="166">
        <v>0.12180827558040619</v>
      </c>
      <c r="AI154" s="166">
        <v>0.11351173371076584</v>
      </c>
      <c r="AJ154" s="166">
        <v>0.2171986997127533</v>
      </c>
      <c r="AK154" s="166">
        <v>0.1494932770729065</v>
      </c>
      <c r="AL154" s="166">
        <v>0.09109749644994736</v>
      </c>
      <c r="AM154" s="166">
        <v>0.22393518686294556</v>
      </c>
      <c r="AN154" s="166">
        <v>0.1742684692144394</v>
      </c>
      <c r="AO154" s="166">
        <v>0.2435106337070465</v>
      </c>
      <c r="AP154" s="166">
        <v>0.15080878138542175</v>
      </c>
      <c r="AQ154" s="166">
        <v>0.24346725642681122</v>
      </c>
      <c r="AR154" s="166">
        <v>0.35750892758369446</v>
      </c>
      <c r="AS154" s="166">
        <v>0.20867221057415009</v>
      </c>
      <c r="AT154" s="166">
        <v>0.22843749821186066</v>
      </c>
      <c r="AU154" s="166">
        <v>0.22402137517929077</v>
      </c>
      <c r="AV154" s="166">
        <v>0.1874171942472458</v>
      </c>
      <c r="AW154" s="166">
        <v>0.09009787440299988</v>
      </c>
      <c r="AX154" s="166">
        <v>0.16673900187015533</v>
      </c>
      <c r="AY154" s="166">
        <v>0.18718799948692322</v>
      </c>
      <c r="AZ154" s="166">
        <v>0.16651861369609833</v>
      </c>
      <c r="BA154" s="166">
        <v>0.07346735894680023</v>
      </c>
      <c r="BB154" s="166">
        <v>0.06299839168787003</v>
      </c>
      <c r="BC154" s="166">
        <v>0.1843230426311493</v>
      </c>
      <c r="BD154" s="166">
        <v>0.1056867390871048</v>
      </c>
      <c r="BE154" s="166">
        <v>0.16633790731430054</v>
      </c>
      <c r="BF154" s="166">
        <v>0.11020652949810028</v>
      </c>
      <c r="BG154" s="166">
        <v>0.12432761490345001</v>
      </c>
      <c r="BH154" s="166">
        <v>0.12846814095973969</v>
      </c>
      <c r="BI154" s="166">
        <v>0.21789927780628204</v>
      </c>
      <c r="BJ154" s="166">
        <v>0.08542804419994354</v>
      </c>
      <c r="BK154" s="166">
        <v>0.12624984979629517</v>
      </c>
      <c r="BL154" s="166">
        <v>0.06959185004234314</v>
      </c>
      <c r="BM154" s="166">
        <v>0.12460813671350479</v>
      </c>
      <c r="BN154" s="166">
        <v>0.13724388182163239</v>
      </c>
    </row>
    <row r="155" ht="13.5" customHeight="1">
      <c r="A155" s="152" t="s">
        <v>357</v>
      </c>
      <c r="B155" s="175" t="s">
        <v>358</v>
      </c>
      <c r="C155" s="176" t="s">
        <v>83</v>
      </c>
      <c r="D155" s="166">
        <v>0.755506694316864</v>
      </c>
      <c r="E155" s="166">
        <v>0.9366443753242493</v>
      </c>
      <c r="F155" s="166">
        <v>0.8837490081787109</v>
      </c>
      <c r="G155" s="166">
        <v>0.9021074175834656</v>
      </c>
      <c r="H155" s="166">
        <v>0.8879952430725098</v>
      </c>
      <c r="I155" s="166">
        <v>0.8399460315704346</v>
      </c>
      <c r="J155" s="166">
        <v>0.9121670722961426</v>
      </c>
      <c r="K155" s="166">
        <v>0.8116739988327026</v>
      </c>
      <c r="L155" s="166">
        <v>0.8940851092338562</v>
      </c>
      <c r="M155" s="166">
        <v>0.8959458470344543</v>
      </c>
      <c r="N155" s="166">
        <v>0.8250111937522888</v>
      </c>
      <c r="O155" s="166">
        <v>0.9011248350143433</v>
      </c>
      <c r="P155" s="166">
        <v>0.8816947937011719</v>
      </c>
      <c r="Q155" s="166">
        <v>0.9784321784973145</v>
      </c>
      <c r="R155" s="166">
        <v>0.7058051228523254</v>
      </c>
      <c r="S155" s="166">
        <v>0.8950334191322327</v>
      </c>
      <c r="T155" s="166">
        <v>0.7624642252922058</v>
      </c>
      <c r="U155" s="166">
        <v>0.9718126058578491</v>
      </c>
      <c r="V155" s="166">
        <v>0.8360488414764404</v>
      </c>
      <c r="W155" s="166">
        <v>0.9055044651031494</v>
      </c>
      <c r="X155" s="166">
        <v>0.6858882308006287</v>
      </c>
      <c r="Y155" s="166">
        <v>0.8657721877098083</v>
      </c>
      <c r="Z155" s="166">
        <v>0.6992692351341248</v>
      </c>
      <c r="AA155" s="166">
        <v>0.8701039552688599</v>
      </c>
      <c r="AB155" s="166">
        <v>0.8867577910423279</v>
      </c>
      <c r="AC155" s="166">
        <v>0.9095886945724487</v>
      </c>
      <c r="AD155" s="166">
        <v>0.8785902261734009</v>
      </c>
      <c r="AE155" s="166">
        <v>0.8801693916320801</v>
      </c>
      <c r="AF155" s="166">
        <v>0.938240647315979</v>
      </c>
      <c r="AG155" s="166">
        <v>0.9252466559410095</v>
      </c>
      <c r="AH155" s="166">
        <v>0.9945318102836609</v>
      </c>
      <c r="AI155" s="166">
        <v>0.9273095726966858</v>
      </c>
      <c r="AJ155" s="166">
        <v>0.9187343120574951</v>
      </c>
      <c r="AK155" s="166">
        <v>0.9210686683654785</v>
      </c>
      <c r="AL155" s="166">
        <v>0.9422318935394287</v>
      </c>
      <c r="AM155" s="166">
        <v>0.9173232316970825</v>
      </c>
      <c r="AN155" s="166">
        <v>0.8809934854507446</v>
      </c>
      <c r="AO155" s="166">
        <v>0.8902946710586548</v>
      </c>
      <c r="AP155" s="166">
        <v>0.8914049863815308</v>
      </c>
      <c r="AQ155" s="166">
        <v>0.8755272030830383</v>
      </c>
      <c r="AR155" s="166">
        <v>0.9511702656745911</v>
      </c>
      <c r="AS155" s="166">
        <v>0.9313278794288635</v>
      </c>
      <c r="AT155" s="166">
        <v>0.9177992939949036</v>
      </c>
      <c r="AU155" s="166">
        <v>0.8170139193534851</v>
      </c>
      <c r="AV155" s="166">
        <v>0.8675969243049622</v>
      </c>
      <c r="AW155" s="166">
        <v>0.9419695734977722</v>
      </c>
      <c r="AX155" s="166">
        <v>0.9190349578857422</v>
      </c>
      <c r="AY155" s="166">
        <v>0.9449858665466309</v>
      </c>
      <c r="AZ155" s="166">
        <v>0.8979928493499756</v>
      </c>
      <c r="BA155" s="166">
        <v>0.8644583821296692</v>
      </c>
      <c r="BB155" s="166">
        <v>0.9527598023414612</v>
      </c>
      <c r="BC155" s="166">
        <v>0.9451612234115601</v>
      </c>
      <c r="BD155" s="166">
        <v>0.9141133427619934</v>
      </c>
      <c r="BE155" s="166">
        <v>0.9203401207923889</v>
      </c>
      <c r="BF155" s="166">
        <v>0.8921676278114319</v>
      </c>
      <c r="BG155" s="166">
        <v>0.98260897397995</v>
      </c>
      <c r="BH155" s="166">
        <v>0.9648098945617676</v>
      </c>
      <c r="BI155" s="166">
        <v>0.9641287326812744</v>
      </c>
      <c r="BJ155" s="166">
        <v>0.978410542011261</v>
      </c>
      <c r="BK155" s="166">
        <v>0.9373764395713806</v>
      </c>
      <c r="BL155" s="166">
        <v>0.8844199776649475</v>
      </c>
      <c r="BM155" s="166">
        <v>0.9304875731468201</v>
      </c>
      <c r="BN155" s="166">
        <v>0.9553929567337036</v>
      </c>
    </row>
    <row r="156" ht="13.5" customHeight="1">
      <c r="A156" s="152" t="s">
        <v>359</v>
      </c>
      <c r="B156" s="175" t="s">
        <v>360</v>
      </c>
      <c r="C156" s="176" t="s">
        <v>83</v>
      </c>
      <c r="D156" s="166">
        <v>0.3323678970336914</v>
      </c>
      <c r="E156" s="166">
        <v>0.4598284959793091</v>
      </c>
      <c r="F156" s="166">
        <v>0.3884007930755615</v>
      </c>
      <c r="G156" s="166">
        <v>0.41056889295578003</v>
      </c>
      <c r="H156" s="166">
        <v>0.33483538031578064</v>
      </c>
      <c r="I156" s="166">
        <v>0.28012165427207947</v>
      </c>
      <c r="J156" s="166">
        <v>0.5458372831344604</v>
      </c>
      <c r="K156" s="166">
        <v>0.33421790599823</v>
      </c>
      <c r="L156" s="166">
        <v>0.41111108660697937</v>
      </c>
      <c r="M156" s="166">
        <v>0.2656787633895874</v>
      </c>
      <c r="N156" s="166">
        <v>0.2605934143066406</v>
      </c>
      <c r="O156" s="166">
        <v>0.3199212849140167</v>
      </c>
      <c r="P156" s="166">
        <v>0.45246046781539917</v>
      </c>
      <c r="Q156" s="166">
        <v>0.526975691318512</v>
      </c>
      <c r="R156" s="166">
        <v>0.5333917737007141</v>
      </c>
      <c r="S156" s="166">
        <v>0.2109065055847168</v>
      </c>
      <c r="T156" s="166">
        <v>0.44504913687705994</v>
      </c>
      <c r="U156" s="166">
        <v>0.3332960605621338</v>
      </c>
      <c r="V156" s="166">
        <v>0.48355039954185486</v>
      </c>
      <c r="W156" s="166">
        <v>0.44509273767471313</v>
      </c>
      <c r="X156" s="166">
        <v>0.283223956823349</v>
      </c>
      <c r="Y156" s="166">
        <v>0.44354477524757385</v>
      </c>
      <c r="Z156" s="166">
        <v>0.36074167490005493</v>
      </c>
      <c r="AA156" s="166">
        <v>0.3808545172214508</v>
      </c>
      <c r="AB156" s="166">
        <v>0.38093921542167664</v>
      </c>
      <c r="AC156" s="166">
        <v>0.5229230523109436</v>
      </c>
      <c r="AD156" s="166">
        <v>0.46689140796661377</v>
      </c>
      <c r="AE156" s="166">
        <v>0.3444177508354187</v>
      </c>
      <c r="AF156" s="166">
        <v>0.4817928671836853</v>
      </c>
      <c r="AG156" s="166">
        <v>0.5198151469230652</v>
      </c>
      <c r="AH156" s="166">
        <v>0.49319013953208923</v>
      </c>
      <c r="AI156" s="166">
        <v>0.4033440053462982</v>
      </c>
      <c r="AJ156" s="166">
        <v>0.45316487550735474</v>
      </c>
      <c r="AK156" s="166">
        <v>0.4390256106853485</v>
      </c>
      <c r="AL156" s="166">
        <v>0.5377520322799683</v>
      </c>
      <c r="AM156" s="166">
        <v>0.4282534420490265</v>
      </c>
      <c r="AN156" s="166">
        <v>0.36168256402015686</v>
      </c>
      <c r="AO156" s="166">
        <v>0.41033464670181274</v>
      </c>
      <c r="AP156" s="166">
        <v>0.48082420229911804</v>
      </c>
      <c r="AQ156" s="166">
        <v>0.27510324120521545</v>
      </c>
      <c r="AR156" s="166">
        <v>0.35769087076187134</v>
      </c>
      <c r="AS156" s="166">
        <v>0.3787662982940674</v>
      </c>
      <c r="AT156" s="166">
        <v>0.36253488063812256</v>
      </c>
      <c r="AU156" s="166">
        <v>0.23450006544589996</v>
      </c>
      <c r="AV156" s="166">
        <v>0.32994508743286133</v>
      </c>
      <c r="AW156" s="166">
        <v>0.47289878129959106</v>
      </c>
      <c r="AX156" s="166">
        <v>0.4137137234210968</v>
      </c>
      <c r="AY156" s="166">
        <v>0.3589840829372406</v>
      </c>
      <c r="AZ156" s="166">
        <v>0.45189785957336426</v>
      </c>
      <c r="BA156" s="166">
        <v>0.3230501413345337</v>
      </c>
      <c r="BB156" s="166">
        <v>0.39477646350860596</v>
      </c>
      <c r="BC156" s="166">
        <v>0.4616682827472687</v>
      </c>
      <c r="BD156" s="166">
        <v>0.42439430952072144</v>
      </c>
      <c r="BE156" s="166">
        <v>0.4306451678276062</v>
      </c>
      <c r="BF156" s="166">
        <v>0.4297288954257965</v>
      </c>
      <c r="BG156" s="166">
        <v>0.4583190381526947</v>
      </c>
      <c r="BH156" s="166">
        <v>0.5632707476615906</v>
      </c>
      <c r="BI156" s="166">
        <v>0.39040032029151917</v>
      </c>
      <c r="BJ156" s="166">
        <v>0.3749711811542511</v>
      </c>
      <c r="BK156" s="166">
        <v>0.3612338900566101</v>
      </c>
      <c r="BL156" s="166">
        <v>0.4262164533138275</v>
      </c>
      <c r="BM156" s="166">
        <v>0.3719382584095001</v>
      </c>
      <c r="BN156" s="166">
        <v>0.4481496214866638</v>
      </c>
    </row>
    <row r="157" ht="13.5" customHeight="1">
      <c r="A157" s="162" t="s">
        <v>361</v>
      </c>
      <c r="B157" s="177" t="s">
        <v>362</v>
      </c>
      <c r="C157" s="178" t="s">
        <v>536</v>
      </c>
      <c r="D157" s="174">
        <v>0.42337390780448914</v>
      </c>
      <c r="E157" s="174">
        <v>0.6563735008239746</v>
      </c>
      <c r="F157" s="174">
        <v>1.2852625846862793</v>
      </c>
      <c r="G157" s="174">
        <v>0.6333390474319458</v>
      </c>
      <c r="H157" s="174">
        <v>0.5215465426445007</v>
      </c>
      <c r="I157" s="174">
        <v>0.6409468650817871</v>
      </c>
      <c r="J157" s="174">
        <v>0.8290691375732422</v>
      </c>
      <c r="K157" s="174">
        <v>0.886598527431488</v>
      </c>
      <c r="L157" s="174">
        <v>0.728191614151001</v>
      </c>
      <c r="M157" s="174">
        <v>0.5669105648994446</v>
      </c>
      <c r="N157" s="174">
        <v>0.6620961427688599</v>
      </c>
      <c r="O157" s="174">
        <v>0.3879134953022003</v>
      </c>
      <c r="P157" s="174">
        <v>0.671306848526001</v>
      </c>
      <c r="Q157" s="174">
        <v>1.3363723754882812</v>
      </c>
      <c r="R157" s="174">
        <v>0.6890103816986084</v>
      </c>
      <c r="S157" s="174">
        <v>0.4677267372608185</v>
      </c>
      <c r="T157" s="174">
        <v>0.4377169907093048</v>
      </c>
      <c r="U157" s="174">
        <v>0.35947924852371216</v>
      </c>
      <c r="V157" s="174">
        <v>0.6736275553703308</v>
      </c>
      <c r="W157" s="174">
        <v>0.35485488176345825</v>
      </c>
      <c r="X157" s="174">
        <v>0.34167614579200745</v>
      </c>
      <c r="Y157" s="174">
        <v>0.43523359298706055</v>
      </c>
      <c r="Z157" s="174">
        <v>0.6506282091140747</v>
      </c>
      <c r="AA157" s="174">
        <v>0.5145084857940674</v>
      </c>
      <c r="AB157" s="174">
        <v>0.6349437832832336</v>
      </c>
      <c r="AC157" s="174">
        <v>0.7092800140380859</v>
      </c>
      <c r="AD157" s="174">
        <v>0.6016333103179932</v>
      </c>
      <c r="AE157" s="174">
        <v>0.6634608507156372</v>
      </c>
      <c r="AF157" s="174">
        <v>0.7256675362586975</v>
      </c>
      <c r="AG157" s="174">
        <v>0.5598349571228027</v>
      </c>
      <c r="AH157" s="174">
        <v>0.82267165184021</v>
      </c>
      <c r="AI157" s="174">
        <v>0.37046319246292114</v>
      </c>
      <c r="AJ157" s="174">
        <v>0.5931038856506348</v>
      </c>
      <c r="AK157" s="174">
        <v>0.8057094216346741</v>
      </c>
      <c r="AL157" s="174">
        <v>0.503180980682373</v>
      </c>
      <c r="AM157" s="174">
        <v>0.7401639223098755</v>
      </c>
      <c r="AN157" s="174">
        <v>0.6045441031455994</v>
      </c>
      <c r="AO157" s="174">
        <v>0.595229983329773</v>
      </c>
      <c r="AP157" s="174">
        <v>0.36574217677116394</v>
      </c>
      <c r="AQ157" s="174">
        <v>0.5807453989982605</v>
      </c>
      <c r="AR157" s="174">
        <v>0.4937913417816162</v>
      </c>
      <c r="AS157" s="174">
        <v>0.5022798180580139</v>
      </c>
      <c r="AT157" s="174">
        <v>0.5546439290046692</v>
      </c>
      <c r="AU157" s="174">
        <v>0.4087165892124176</v>
      </c>
      <c r="AV157" s="174">
        <v>0.4424850642681122</v>
      </c>
      <c r="AW157" s="174">
        <v>0.37558886408805847</v>
      </c>
      <c r="AX157" s="174">
        <v>0.3568493723869324</v>
      </c>
      <c r="AY157" s="174">
        <v>0.4291846454143524</v>
      </c>
      <c r="AZ157" s="174">
        <v>0.3603675067424774</v>
      </c>
      <c r="BA157" s="174">
        <v>0.34487128257751465</v>
      </c>
      <c r="BB157" s="174">
        <v>0.41106370091438293</v>
      </c>
      <c r="BC157" s="174">
        <v>0.6125600934028625</v>
      </c>
      <c r="BD157" s="174">
        <v>0.8907467126846313</v>
      </c>
      <c r="BE157" s="174">
        <v>0.6042985916137695</v>
      </c>
      <c r="BF157" s="174">
        <v>1.6176855564117432</v>
      </c>
      <c r="BG157" s="174">
        <v>1.987622857093811</v>
      </c>
      <c r="BH157" s="174">
        <v>1.358704924583435</v>
      </c>
      <c r="BI157" s="174">
        <v>0.5579125285148621</v>
      </c>
      <c r="BJ157" s="174">
        <v>1.3208082914352417</v>
      </c>
      <c r="BK157" s="174">
        <v>1.500997543334961</v>
      </c>
      <c r="BL157" s="174">
        <v>0.731218695640564</v>
      </c>
      <c r="BM157" s="174">
        <v>0.549090564250946</v>
      </c>
      <c r="BN157" s="174">
        <v>0.5528966784477234</v>
      </c>
    </row>
    <row r="158" ht="13.5" customHeight="1">
      <c r="A158" s="152" t="s">
        <v>363</v>
      </c>
      <c r="B158" s="175" t="s">
        <v>364</v>
      </c>
      <c r="C158" s="176" t="s">
        <v>83</v>
      </c>
      <c r="D158" s="166">
        <v>0.007339833304286003</v>
      </c>
      <c r="E158" s="166">
        <v>0.06495437026023865</v>
      </c>
      <c r="F158" s="166">
        <v>0.16837462782859802</v>
      </c>
      <c r="G158" s="166">
        <v>0.04862978309392929</v>
      </c>
      <c r="H158" s="166">
        <v>0.02257758006453514</v>
      </c>
      <c r="I158" s="166">
        <v>0.03516791760921478</v>
      </c>
      <c r="J158" s="166">
        <v>0.12055715918540955</v>
      </c>
      <c r="K158" s="166">
        <v>0.16866840422153473</v>
      </c>
      <c r="L158" s="166">
        <v>0.07430025190114975</v>
      </c>
      <c r="M158" s="166">
        <v>0.03897561505436897</v>
      </c>
      <c r="N158" s="166">
        <v>0.06661561876535416</v>
      </c>
      <c r="O158" s="166">
        <v>0.005411687307059765</v>
      </c>
      <c r="P158" s="166">
        <v>0.01221767533570528</v>
      </c>
      <c r="Q158" s="166">
        <v>0.14240962266921997</v>
      </c>
      <c r="R158" s="166">
        <v>0.023412343114614487</v>
      </c>
      <c r="S158" s="166">
        <v>0.04703982546925545</v>
      </c>
      <c r="T158" s="166">
        <v>0.014145898632705212</v>
      </c>
      <c r="U158" s="166">
        <v>0.005149751901626587</v>
      </c>
      <c r="V158" s="166">
        <v>0.058794811367988586</v>
      </c>
      <c r="W158" s="166">
        <v>3.101429028902203E-4</v>
      </c>
      <c r="X158" s="166">
        <v>0.0</v>
      </c>
      <c r="Y158" s="166">
        <v>0.0</v>
      </c>
      <c r="Z158" s="166">
        <v>0.026311717927455902</v>
      </c>
      <c r="AA158" s="166">
        <v>0.004537232685834169</v>
      </c>
      <c r="AB158" s="166">
        <v>0.024487581104040146</v>
      </c>
      <c r="AC158" s="166">
        <v>0.06275704503059387</v>
      </c>
      <c r="AD158" s="166">
        <v>0.03418910875916481</v>
      </c>
      <c r="AE158" s="166">
        <v>0.08026175200939178</v>
      </c>
      <c r="AF158" s="166">
        <v>0.04488136246800423</v>
      </c>
      <c r="AG158" s="166">
        <v>0.029950516298413277</v>
      </c>
      <c r="AH158" s="166">
        <v>0.0065295021049678326</v>
      </c>
      <c r="AI158" s="166">
        <v>0.0031773645896464586</v>
      </c>
      <c r="AJ158" s="166">
        <v>0.05004781484603882</v>
      </c>
      <c r="AK158" s="166">
        <v>0.1717047542333603</v>
      </c>
      <c r="AL158" s="166">
        <v>0.004156411159783602</v>
      </c>
      <c r="AM158" s="166">
        <v>0.03960977494716644</v>
      </c>
      <c r="AN158" s="166">
        <v>0.04552151635289192</v>
      </c>
      <c r="AO158" s="166">
        <v>0.05150388553738594</v>
      </c>
      <c r="AP158" s="166">
        <v>0.0</v>
      </c>
      <c r="AQ158" s="166">
        <v>0.034818995743989944</v>
      </c>
      <c r="AR158" s="166">
        <v>0.012769544497132301</v>
      </c>
      <c r="AS158" s="166">
        <v>0.005844217259436846</v>
      </c>
      <c r="AT158" s="166">
        <v>0.03416930511593819</v>
      </c>
      <c r="AU158" s="166">
        <v>0.015384206548333168</v>
      </c>
      <c r="AV158" s="166">
        <v>0.030573368072509766</v>
      </c>
      <c r="AW158" s="166">
        <v>0.0</v>
      </c>
      <c r="AX158" s="166">
        <v>0.0015700331423431635</v>
      </c>
      <c r="AY158" s="166">
        <v>0.00689531909301877</v>
      </c>
      <c r="AZ158" s="166">
        <v>0.0</v>
      </c>
      <c r="BA158" s="166">
        <v>0.0034810290671885014</v>
      </c>
      <c r="BB158" s="166">
        <v>0.004367411136627197</v>
      </c>
      <c r="BC158" s="166">
        <v>0.006469534710049629</v>
      </c>
      <c r="BD158" s="166">
        <v>0.04263748601078987</v>
      </c>
      <c r="BE158" s="166">
        <v>0.03437614068388939</v>
      </c>
      <c r="BF158" s="166">
        <v>0.18389689922332764</v>
      </c>
      <c r="BG158" s="166">
        <v>0.282854825258255</v>
      </c>
      <c r="BH158" s="166">
        <v>0.14167463779449463</v>
      </c>
      <c r="BI158" s="166">
        <v>0.0</v>
      </c>
      <c r="BJ158" s="166">
        <v>0.049867577850818634</v>
      </c>
      <c r="BK158" s="166">
        <v>0.021382464095950127</v>
      </c>
      <c r="BL158" s="166">
        <v>0.03067002072930336</v>
      </c>
      <c r="BM158" s="166">
        <v>0.025690501555800438</v>
      </c>
      <c r="BN158" s="166">
        <v>0.012573330663144588</v>
      </c>
    </row>
    <row r="159" ht="13.5" customHeight="1">
      <c r="A159" s="152" t="s">
        <v>365</v>
      </c>
      <c r="B159" s="175" t="s">
        <v>366</v>
      </c>
      <c r="C159" s="176" t="s">
        <v>83</v>
      </c>
      <c r="D159" s="166">
        <v>0.028704790398478508</v>
      </c>
      <c r="E159" s="166">
        <v>0.12872081995010376</v>
      </c>
      <c r="F159" s="166">
        <v>0.43163353204727173</v>
      </c>
      <c r="G159" s="166">
        <v>0.13741415739059448</v>
      </c>
      <c r="H159" s="166">
        <v>0.07455567270517349</v>
      </c>
      <c r="I159" s="166">
        <v>0.14002804458141327</v>
      </c>
      <c r="J159" s="166">
        <v>0.22350247204303741</v>
      </c>
      <c r="K159" s="166">
        <v>0.239191472530365</v>
      </c>
      <c r="L159" s="166">
        <v>0.1690721958875656</v>
      </c>
      <c r="M159" s="166">
        <v>0.10738850384950638</v>
      </c>
      <c r="N159" s="166">
        <v>0.146129310131073</v>
      </c>
      <c r="O159" s="166">
        <v>0.027907848358154297</v>
      </c>
      <c r="P159" s="166">
        <v>0.16882522404193878</v>
      </c>
      <c r="Q159" s="166">
        <v>0.41442975401878357</v>
      </c>
      <c r="R159" s="166">
        <v>0.10375801473855972</v>
      </c>
      <c r="S159" s="166">
        <v>0.052532050758600235</v>
      </c>
      <c r="T159" s="166">
        <v>0.042952921241521835</v>
      </c>
      <c r="U159" s="166">
        <v>0.006564055569469929</v>
      </c>
      <c r="V159" s="166">
        <v>0.11786595731973648</v>
      </c>
      <c r="W159" s="166">
        <v>0.004092646297067404</v>
      </c>
      <c r="X159" s="166">
        <v>0.005337453912943602</v>
      </c>
      <c r="Y159" s="166">
        <v>0.07378467172384262</v>
      </c>
      <c r="Z159" s="166">
        <v>0.13175588846206665</v>
      </c>
      <c r="AA159" s="166">
        <v>0.08093713968992233</v>
      </c>
      <c r="AB159" s="166">
        <v>0.14467798173427582</v>
      </c>
      <c r="AC159" s="166">
        <v>0.14168120920658112</v>
      </c>
      <c r="AD159" s="166">
        <v>0.09449420124292374</v>
      </c>
      <c r="AE159" s="166">
        <v>0.12045154720544815</v>
      </c>
      <c r="AF159" s="166">
        <v>0.11279726773500443</v>
      </c>
      <c r="AG159" s="166">
        <v>0.08071307092905045</v>
      </c>
      <c r="AH159" s="166">
        <v>0.2431458830833435</v>
      </c>
      <c r="AI159" s="166">
        <v>0.014473115094006062</v>
      </c>
      <c r="AJ159" s="166">
        <v>0.13231900334358215</v>
      </c>
      <c r="AK159" s="166">
        <v>0.18318016827106476</v>
      </c>
      <c r="AL159" s="166">
        <v>0.06260299682617188</v>
      </c>
      <c r="AM159" s="166">
        <v>0.16129031777381897</v>
      </c>
      <c r="AN159" s="166">
        <v>0.11240721493959427</v>
      </c>
      <c r="AO159" s="166">
        <v>0.09258046001195908</v>
      </c>
      <c r="AP159" s="166">
        <v>0.0239897258579731</v>
      </c>
      <c r="AQ159" s="166">
        <v>0.1250588446855545</v>
      </c>
      <c r="AR159" s="166">
        <v>0.062166836112737656</v>
      </c>
      <c r="AS159" s="166">
        <v>0.07804004848003387</v>
      </c>
      <c r="AT159" s="166">
        <v>0.09337872266769409</v>
      </c>
      <c r="AU159" s="166">
        <v>0.029032142832875252</v>
      </c>
      <c r="AV159" s="166">
        <v>0.03509317338466644</v>
      </c>
      <c r="AW159" s="166">
        <v>0.010175853967666626</v>
      </c>
      <c r="AX159" s="166">
        <v>0.0038918964564800262</v>
      </c>
      <c r="AY159" s="166">
        <v>0.04188155755400658</v>
      </c>
      <c r="AZ159" s="166">
        <v>0.0</v>
      </c>
      <c r="BA159" s="166">
        <v>0.006822238676249981</v>
      </c>
      <c r="BB159" s="166">
        <v>0.033044956624507904</v>
      </c>
      <c r="BC159" s="166">
        <v>0.15720418095588684</v>
      </c>
      <c r="BD159" s="166">
        <v>0.29186245799064636</v>
      </c>
      <c r="BE159" s="166">
        <v>0.10343945771455765</v>
      </c>
      <c r="BF159" s="166">
        <v>0.4957519471645355</v>
      </c>
      <c r="BG159" s="166">
        <v>0.6828210949897766</v>
      </c>
      <c r="BH159" s="166">
        <v>0.4172004759311676</v>
      </c>
      <c r="BI159" s="166">
        <v>0.03247581794857979</v>
      </c>
      <c r="BJ159" s="166">
        <v>0.4304134249687195</v>
      </c>
      <c r="BK159" s="166">
        <v>0.5783306360244751</v>
      </c>
      <c r="BL159" s="166">
        <v>0.12912988662719727</v>
      </c>
      <c r="BM159" s="166">
        <v>0.0581950768828392</v>
      </c>
      <c r="BN159" s="166">
        <v>0.057594310492277145</v>
      </c>
    </row>
    <row r="160" ht="13.5" customHeight="1">
      <c r="A160" s="152" t="s">
        <v>367</v>
      </c>
      <c r="B160" s="175" t="s">
        <v>368</v>
      </c>
      <c r="C160" s="176" t="s">
        <v>83</v>
      </c>
      <c r="D160" s="166">
        <v>0.05399593710899353</v>
      </c>
      <c r="E160" s="166">
        <v>0.1293649971485138</v>
      </c>
      <c r="F160" s="166">
        <v>0.35192111134529114</v>
      </c>
      <c r="G160" s="166">
        <v>0.11396174877882004</v>
      </c>
      <c r="H160" s="166">
        <v>0.0910799652338028</v>
      </c>
      <c r="I160" s="166">
        <v>0.13241757452487946</v>
      </c>
      <c r="J160" s="166">
        <v>0.15167616307735443</v>
      </c>
      <c r="K160" s="166">
        <v>0.1454053521156311</v>
      </c>
      <c r="L160" s="166">
        <v>0.1514858603477478</v>
      </c>
      <c r="M160" s="166">
        <v>0.08721309900283813</v>
      </c>
      <c r="N160" s="166">
        <v>0.11601787060499191</v>
      </c>
      <c r="O160" s="166">
        <v>0.02126062661409378</v>
      </c>
      <c r="P160" s="166">
        <v>0.156930610537529</v>
      </c>
      <c r="Q160" s="166">
        <v>0.4461997449398041</v>
      </c>
      <c r="R160" s="166">
        <v>0.2285066694021225</v>
      </c>
      <c r="S160" s="166">
        <v>0.0348215252161026</v>
      </c>
      <c r="T160" s="166">
        <v>0.047284841537475586</v>
      </c>
      <c r="U160" s="166">
        <v>0.014432081952691078</v>
      </c>
      <c r="V160" s="166">
        <v>0.16363345086574554</v>
      </c>
      <c r="W160" s="166">
        <v>0.01711876317858696</v>
      </c>
      <c r="X160" s="166">
        <v>0.003005351172760129</v>
      </c>
      <c r="Y160" s="166">
        <v>0.02811557427048683</v>
      </c>
      <c r="Z160" s="166">
        <v>0.15922725200653076</v>
      </c>
      <c r="AA160" s="166">
        <v>0.09570075571537018</v>
      </c>
      <c r="AB160" s="166">
        <v>0.13244487345218658</v>
      </c>
      <c r="AC160" s="166">
        <v>0.17150843143463135</v>
      </c>
      <c r="AD160" s="166">
        <v>0.13961663842201233</v>
      </c>
      <c r="AE160" s="166">
        <v>0.12941418588161469</v>
      </c>
      <c r="AF160" s="166">
        <v>0.23465558886528015</v>
      </c>
      <c r="AG160" s="166">
        <v>0.11583803594112396</v>
      </c>
      <c r="AH160" s="166">
        <v>0.23966291546821594</v>
      </c>
      <c r="AI160" s="166">
        <v>0.019479360431432724</v>
      </c>
      <c r="AJ160" s="166">
        <v>0.0774037167429924</v>
      </c>
      <c r="AK160" s="166">
        <v>0.11749117821455002</v>
      </c>
      <c r="AL160" s="166">
        <v>0.10308821499347687</v>
      </c>
      <c r="AM160" s="166">
        <v>0.20593050122261047</v>
      </c>
      <c r="AN160" s="166">
        <v>0.11328203231096268</v>
      </c>
      <c r="AO160" s="166">
        <v>0.11781232804059982</v>
      </c>
      <c r="AP160" s="166">
        <v>0.008419100195169449</v>
      </c>
      <c r="AQ160" s="166">
        <v>0.08753423392772675</v>
      </c>
      <c r="AR160" s="166">
        <v>0.0855216309428215</v>
      </c>
      <c r="AS160" s="166">
        <v>0.08506222814321518</v>
      </c>
      <c r="AT160" s="166">
        <v>0.0937625840306282</v>
      </c>
      <c r="AU160" s="166">
        <v>0.030966898426413536</v>
      </c>
      <c r="AV160" s="166">
        <v>0.04348517209291458</v>
      </c>
      <c r="AW160" s="166">
        <v>0.03207966312766075</v>
      </c>
      <c r="AX160" s="166">
        <v>0.018054107204079628</v>
      </c>
      <c r="AY160" s="166">
        <v>0.047074440866708755</v>
      </c>
      <c r="AZ160" s="166">
        <v>0.02703416533768177</v>
      </c>
      <c r="BA160" s="166">
        <v>0.0012346843723207712</v>
      </c>
      <c r="BB160" s="166">
        <v>0.04031798616051674</v>
      </c>
      <c r="BC160" s="166">
        <v>0.11555305868387222</v>
      </c>
      <c r="BD160" s="166">
        <v>0.22291342914104462</v>
      </c>
      <c r="BE160" s="166">
        <v>0.1331496387720108</v>
      </c>
      <c r="BF160" s="166">
        <v>0.6047033667564392</v>
      </c>
      <c r="BG160" s="166">
        <v>0.6886136531829834</v>
      </c>
      <c r="BH160" s="166">
        <v>0.4664964973926544</v>
      </c>
      <c r="BI160" s="166">
        <v>0.19210337102413177</v>
      </c>
      <c r="BJ160" s="166">
        <v>0.5071939826011658</v>
      </c>
      <c r="BK160" s="166">
        <v>0.5679511427879333</v>
      </c>
      <c r="BL160" s="166">
        <v>0.23808544874191284</v>
      </c>
      <c r="BM160" s="166">
        <v>0.13187162578105927</v>
      </c>
      <c r="BN160" s="166">
        <v>0.14939571917057037</v>
      </c>
    </row>
    <row r="161" ht="13.5" customHeight="1">
      <c r="A161" s="158" t="s">
        <v>369</v>
      </c>
      <c r="B161" s="159" t="s">
        <v>370</v>
      </c>
      <c r="C161" s="160" t="s">
        <v>178</v>
      </c>
      <c r="D161" s="159">
        <v>2.917752981185913</v>
      </c>
      <c r="E161" s="159">
        <v>2.841073751449585</v>
      </c>
      <c r="F161" s="159">
        <v>2.5632259845733643</v>
      </c>
      <c r="G161" s="159">
        <v>2.613406181335449</v>
      </c>
      <c r="H161" s="159">
        <v>2.9953548908233643</v>
      </c>
      <c r="I161" s="159">
        <v>2.8337795734405518</v>
      </c>
      <c r="J161" s="159">
        <v>2.2990477085113525</v>
      </c>
      <c r="K161" s="159">
        <v>2.566821813583374</v>
      </c>
      <c r="L161" s="159">
        <v>2.3442952632904053</v>
      </c>
      <c r="M161" s="159">
        <v>2.8258931636810303</v>
      </c>
      <c r="N161" s="159">
        <v>3.248143196105957</v>
      </c>
      <c r="O161" s="159">
        <v>3.462846279144287</v>
      </c>
      <c r="P161" s="159">
        <v>2.9465951919555664</v>
      </c>
      <c r="Q161" s="159">
        <v>3.1400341987609863</v>
      </c>
      <c r="R161" s="159">
        <v>3.188019037246704</v>
      </c>
      <c r="S161" s="159">
        <v>2.638700008392334</v>
      </c>
      <c r="T161" s="159">
        <v>2.791658639907837</v>
      </c>
      <c r="U161" s="159">
        <v>3.4549477100372314</v>
      </c>
      <c r="V161" s="159">
        <v>2.491891384124756</v>
      </c>
      <c r="W161" s="159">
        <v>3.295757532119751</v>
      </c>
      <c r="X161" s="159">
        <v>2.9167842864990234</v>
      </c>
      <c r="Y161" s="159">
        <v>2.9332847595214844</v>
      </c>
      <c r="Z161" s="159">
        <v>2.790754556655884</v>
      </c>
      <c r="AA161" s="159">
        <v>2.6493003368377686</v>
      </c>
      <c r="AB161" s="159">
        <v>3.1036298274993896</v>
      </c>
      <c r="AC161" s="159">
        <v>2.780492067337036</v>
      </c>
      <c r="AD161" s="159">
        <v>3.145296096801758</v>
      </c>
      <c r="AE161" s="159">
        <v>3.0554568767547607</v>
      </c>
      <c r="AF161" s="159">
        <v>2.5940723419189453</v>
      </c>
      <c r="AG161" s="159">
        <v>2.945979595184326</v>
      </c>
      <c r="AH161" s="159">
        <v>2.9926183223724365</v>
      </c>
      <c r="AI161" s="159">
        <v>3.6011147499084473</v>
      </c>
      <c r="AJ161" s="159">
        <v>2.3999526500701904</v>
      </c>
      <c r="AK161" s="159">
        <v>2.373034715652466</v>
      </c>
      <c r="AL161" s="159">
        <v>2.4145519733428955</v>
      </c>
      <c r="AM161" s="159">
        <v>2.3954224586486816</v>
      </c>
      <c r="AN161" s="159">
        <v>2.399829626083374</v>
      </c>
      <c r="AO161" s="159">
        <v>2.3307547569274902</v>
      </c>
      <c r="AP161" s="159">
        <v>2.528831958770752</v>
      </c>
      <c r="AQ161" s="159">
        <v>2.9237513542175293</v>
      </c>
      <c r="AR161" s="159">
        <v>2.961839437484741</v>
      </c>
      <c r="AS161" s="159">
        <v>2.769221544265747</v>
      </c>
      <c r="AT161" s="159">
        <v>2.8863613605499268</v>
      </c>
      <c r="AU161" s="159">
        <v>2.4705631732940674</v>
      </c>
      <c r="AV161" s="159">
        <v>3.010045051574707</v>
      </c>
      <c r="AW161" s="159">
        <v>2.6139895915985107</v>
      </c>
      <c r="AX161" s="159">
        <v>2.798001289367676</v>
      </c>
      <c r="AY161" s="159">
        <v>3.275423765182495</v>
      </c>
      <c r="AZ161" s="159">
        <v>2.8413097858428955</v>
      </c>
      <c r="BA161" s="159">
        <v>3.464423656463623</v>
      </c>
      <c r="BB161" s="159">
        <v>2.611494779586792</v>
      </c>
      <c r="BC161" s="159">
        <v>2.1988253593444824</v>
      </c>
      <c r="BD161" s="159">
        <v>2.5873119831085205</v>
      </c>
      <c r="BE161" s="159">
        <v>2.628119468688965</v>
      </c>
      <c r="BF161" s="159">
        <v>3.029690742492676</v>
      </c>
      <c r="BG161" s="159">
        <v>2.6075375080108643</v>
      </c>
      <c r="BH161" s="159">
        <v>2.442511796951294</v>
      </c>
      <c r="BI161" s="159">
        <v>2.6188392639160156</v>
      </c>
      <c r="BJ161" s="159">
        <v>2.765538215637207</v>
      </c>
      <c r="BK161" s="159">
        <v>2.6131670475006104</v>
      </c>
      <c r="BL161" s="159">
        <v>2.09039306640625</v>
      </c>
      <c r="BM161" s="159">
        <v>2.6263041496276855</v>
      </c>
      <c r="BN161" s="159">
        <v>2.8079402446746826</v>
      </c>
    </row>
    <row r="162" ht="13.5" customHeight="1">
      <c r="A162" s="162" t="s">
        <v>371</v>
      </c>
      <c r="B162" s="177" t="s">
        <v>551</v>
      </c>
      <c r="C162" s="178" t="s">
        <v>536</v>
      </c>
      <c r="D162" s="174">
        <v>0.3916786313056946</v>
      </c>
      <c r="E162" s="174">
        <v>0.432898610830307</v>
      </c>
      <c r="F162" s="174">
        <v>0.43676018714904785</v>
      </c>
      <c r="G162" s="174">
        <v>0.3732672929763794</v>
      </c>
      <c r="H162" s="174">
        <v>0.4567350745201111</v>
      </c>
      <c r="I162" s="174">
        <v>0.4442209005355835</v>
      </c>
      <c r="J162" s="174">
        <v>0.3875555992126465</v>
      </c>
      <c r="K162" s="174">
        <v>0.4563388526439667</v>
      </c>
      <c r="L162" s="174">
        <v>0.40652063488960266</v>
      </c>
      <c r="M162" s="174">
        <v>0.42210569977760315</v>
      </c>
      <c r="N162" s="174">
        <v>0.4500836431980133</v>
      </c>
      <c r="O162" s="174">
        <v>0.4689491391181946</v>
      </c>
      <c r="P162" s="174">
        <v>0.43608608841896057</v>
      </c>
      <c r="Q162" s="174">
        <v>0.43638625741004944</v>
      </c>
      <c r="R162" s="174">
        <v>0.45366334915161133</v>
      </c>
      <c r="S162" s="174">
        <v>0.39846912026405334</v>
      </c>
      <c r="T162" s="174">
        <v>0.4282152056694031</v>
      </c>
      <c r="U162" s="174">
        <v>0.4924706220626831</v>
      </c>
      <c r="V162" s="174">
        <v>0.35267505049705505</v>
      </c>
      <c r="W162" s="174">
        <v>0.40158918499946594</v>
      </c>
      <c r="X162" s="174">
        <v>0.348911851644516</v>
      </c>
      <c r="Y162" s="174">
        <v>0.3864138424396515</v>
      </c>
      <c r="Z162" s="174">
        <v>0.3865976333618164</v>
      </c>
      <c r="AA162" s="174">
        <v>0.3513670563697815</v>
      </c>
      <c r="AB162" s="174">
        <v>0.4161420166492462</v>
      </c>
      <c r="AC162" s="174">
        <v>0.397053599357605</v>
      </c>
      <c r="AD162" s="174">
        <v>0.44934046268463135</v>
      </c>
      <c r="AE162" s="174">
        <v>0.4813520014286041</v>
      </c>
      <c r="AF162" s="174">
        <v>0.41305604577064514</v>
      </c>
      <c r="AG162" s="174">
        <v>0.3997691571712494</v>
      </c>
      <c r="AH162" s="174">
        <v>0.4666336476802826</v>
      </c>
      <c r="AI162" s="174">
        <v>0.422133207321167</v>
      </c>
      <c r="AJ162" s="174">
        <v>0.4395267069339752</v>
      </c>
      <c r="AK162" s="174">
        <v>0.4462019205093384</v>
      </c>
      <c r="AL162" s="174">
        <v>0.3531164824962616</v>
      </c>
      <c r="AM162" s="174">
        <v>0.3317418098449707</v>
      </c>
      <c r="AN162" s="174">
        <v>0.3577563166618347</v>
      </c>
      <c r="AO162" s="174">
        <v>0.3658212423324585</v>
      </c>
      <c r="AP162" s="174">
        <v>0.392650842666626</v>
      </c>
      <c r="AQ162" s="174">
        <v>0.4267998933792114</v>
      </c>
      <c r="AR162" s="174">
        <v>0.36129501461982727</v>
      </c>
      <c r="AS162" s="174">
        <v>0.3839157521724701</v>
      </c>
      <c r="AT162" s="174">
        <v>0.4001424014568329</v>
      </c>
      <c r="AU162" s="174">
        <v>0.36030539870262146</v>
      </c>
      <c r="AV162" s="174">
        <v>0.3985019028186798</v>
      </c>
      <c r="AW162" s="174">
        <v>0.3590412437915802</v>
      </c>
      <c r="AX162" s="174">
        <v>0.40242666006088257</v>
      </c>
      <c r="AY162" s="174">
        <v>0.39546307921409607</v>
      </c>
      <c r="AZ162" s="174">
        <v>0.41719648241996765</v>
      </c>
      <c r="BA162" s="174">
        <v>0.41178321838378906</v>
      </c>
      <c r="BB162" s="174">
        <v>0.37344950437545776</v>
      </c>
      <c r="BC162" s="174">
        <v>0.353136271238327</v>
      </c>
      <c r="BD162" s="174">
        <v>0.3461112976074219</v>
      </c>
      <c r="BE162" s="174">
        <v>0.35616394877433777</v>
      </c>
      <c r="BF162" s="174">
        <v>0.4329074025154114</v>
      </c>
      <c r="BG162" s="174">
        <v>0.4431707262992859</v>
      </c>
      <c r="BH162" s="174">
        <v>0.35100096464157104</v>
      </c>
      <c r="BI162" s="174">
        <v>0.3680731952190399</v>
      </c>
      <c r="BJ162" s="174">
        <v>0.36909040808677673</v>
      </c>
      <c r="BK162" s="174">
        <v>0.37439170479774475</v>
      </c>
      <c r="BL162" s="174">
        <v>0.3545036017894745</v>
      </c>
      <c r="BM162" s="174">
        <v>0.3783375024795532</v>
      </c>
      <c r="BN162" s="174">
        <v>0.3706762194633484</v>
      </c>
    </row>
    <row r="163" ht="13.5" customHeight="1">
      <c r="A163" s="152" t="s">
        <v>373</v>
      </c>
      <c r="B163" s="175" t="s">
        <v>374</v>
      </c>
      <c r="C163" s="176" t="s">
        <v>83</v>
      </c>
      <c r="D163" s="166">
        <v>0.03847043961286545</v>
      </c>
      <c r="E163" s="166">
        <v>0.0630597472190857</v>
      </c>
      <c r="F163" s="166">
        <v>0.07524612545967102</v>
      </c>
      <c r="G163" s="166">
        <v>0.016026105731725693</v>
      </c>
      <c r="H163" s="166">
        <v>0.08259601145982742</v>
      </c>
      <c r="I163" s="166">
        <v>0.061968930065631866</v>
      </c>
      <c r="J163" s="166">
        <v>0.04359528794884682</v>
      </c>
      <c r="K163" s="166">
        <v>0.08576223254203796</v>
      </c>
      <c r="L163" s="166">
        <v>0.014584741555154324</v>
      </c>
      <c r="M163" s="166">
        <v>0.06454276293516159</v>
      </c>
      <c r="N163" s="166">
        <v>0.06137127801775932</v>
      </c>
      <c r="O163" s="166">
        <v>0.0672636479139328</v>
      </c>
      <c r="P163" s="166">
        <v>0.05631238594651222</v>
      </c>
      <c r="Q163" s="166">
        <v>0.061469122767448425</v>
      </c>
      <c r="R163" s="166">
        <v>0.08524817228317261</v>
      </c>
      <c r="S163" s="166">
        <v>0.05560231953859329</v>
      </c>
      <c r="T163" s="166">
        <v>0.04027119278907776</v>
      </c>
      <c r="U163" s="166">
        <v>0.08353297412395477</v>
      </c>
      <c r="V163" s="166">
        <v>0.008154548704624176</v>
      </c>
      <c r="W163" s="166">
        <v>0.04646807909011841</v>
      </c>
      <c r="X163" s="166">
        <v>0.01830068789422512</v>
      </c>
      <c r="Y163" s="166">
        <v>0.034928660839796066</v>
      </c>
      <c r="Z163" s="166">
        <v>0.010720977559685707</v>
      </c>
      <c r="AA163" s="166">
        <v>0.014748395420610905</v>
      </c>
      <c r="AB163" s="166">
        <v>0.053218286484479904</v>
      </c>
      <c r="AC163" s="166">
        <v>0.024712245911359787</v>
      </c>
      <c r="AD163" s="166">
        <v>0.09134290367364883</v>
      </c>
      <c r="AE163" s="166">
        <v>0.05308094993233681</v>
      </c>
      <c r="AF163" s="166">
        <v>0.04392141103744507</v>
      </c>
      <c r="AG163" s="166">
        <v>0.04425230622291565</v>
      </c>
      <c r="AH163" s="166">
        <v>0.08723021298646927</v>
      </c>
      <c r="AI163" s="166">
        <v>0.05604177340865135</v>
      </c>
      <c r="AJ163" s="166">
        <v>0.07450150698423386</v>
      </c>
      <c r="AK163" s="166">
        <v>0.0630553737282753</v>
      </c>
      <c r="AL163" s="166">
        <v>0.015574193559587002</v>
      </c>
      <c r="AM163" s="166">
        <v>0.0011256140423938632</v>
      </c>
      <c r="AN163" s="166">
        <v>0.014566972851753235</v>
      </c>
      <c r="AO163" s="166">
        <v>0.017287524417042732</v>
      </c>
      <c r="AP163" s="166">
        <v>0.03437436744570732</v>
      </c>
      <c r="AQ163" s="166">
        <v>0.061845481395721436</v>
      </c>
      <c r="AR163" s="166">
        <v>0.027296362444758415</v>
      </c>
      <c r="AS163" s="166">
        <v>0.05309825390577316</v>
      </c>
      <c r="AT163" s="166">
        <v>0.03799932822585106</v>
      </c>
      <c r="AU163" s="166">
        <v>0.02314388006925583</v>
      </c>
      <c r="AV163" s="166">
        <v>0.02420174889266491</v>
      </c>
      <c r="AW163" s="166">
        <v>0.029334571212530136</v>
      </c>
      <c r="AX163" s="166">
        <v>0.054070789366960526</v>
      </c>
      <c r="AY163" s="166">
        <v>0.03666266053915024</v>
      </c>
      <c r="AZ163" s="166">
        <v>0.038544002920389175</v>
      </c>
      <c r="BA163" s="166">
        <v>0.06643225252628326</v>
      </c>
      <c r="BB163" s="166">
        <v>0.02221113070845604</v>
      </c>
      <c r="BC163" s="166">
        <v>0.018700383603572845</v>
      </c>
      <c r="BD163" s="166">
        <v>0.01024772971868515</v>
      </c>
      <c r="BE163" s="166">
        <v>0.008921678178012371</v>
      </c>
      <c r="BF163" s="166">
        <v>0.036796584725379944</v>
      </c>
      <c r="BG163" s="166">
        <v>0.06485134363174438</v>
      </c>
      <c r="BH163" s="166">
        <v>0.01588113233447075</v>
      </c>
      <c r="BI163" s="166">
        <v>0.032270126044750214</v>
      </c>
      <c r="BJ163" s="166">
        <v>0.030495410785079002</v>
      </c>
      <c r="BK163" s="166">
        <v>0.029859693720936775</v>
      </c>
      <c r="BL163" s="166">
        <v>0.020867541432380676</v>
      </c>
      <c r="BM163" s="166">
        <v>0.026455841958522797</v>
      </c>
      <c r="BN163" s="166">
        <v>0.015759479254484177</v>
      </c>
    </row>
    <row r="164" ht="13.5" customHeight="1">
      <c r="A164" s="152" t="s">
        <v>552</v>
      </c>
      <c r="B164" s="175" t="s">
        <v>553</v>
      </c>
      <c r="C164" s="176" t="s">
        <v>83</v>
      </c>
      <c r="D164" s="166">
        <v>0.00884262751787901</v>
      </c>
      <c r="E164" s="166">
        <v>0.013834815472364426</v>
      </c>
      <c r="F164" s="166">
        <v>0.012870294973254204</v>
      </c>
      <c r="G164" s="166">
        <v>0.017277661710977554</v>
      </c>
      <c r="H164" s="166">
        <v>0.007405668031424284</v>
      </c>
      <c r="I164" s="166">
        <v>0.02975352853536606</v>
      </c>
      <c r="J164" s="166">
        <v>0.008632373996078968</v>
      </c>
      <c r="K164" s="166">
        <v>0.014018656685948372</v>
      </c>
      <c r="L164" s="166">
        <v>0.015567825175821781</v>
      </c>
      <c r="M164" s="166">
        <v>0.015071352943778038</v>
      </c>
      <c r="N164" s="166">
        <v>0.013324351981282234</v>
      </c>
      <c r="O164" s="166">
        <v>0.019226841628551483</v>
      </c>
      <c r="P164" s="166">
        <v>0.018551860004663467</v>
      </c>
      <c r="Q164" s="166">
        <v>0.017088130116462708</v>
      </c>
      <c r="R164" s="166">
        <v>0.012574163265526295</v>
      </c>
      <c r="S164" s="166">
        <v>0.0020061004906892776</v>
      </c>
      <c r="T164" s="166">
        <v>0.013422536663711071</v>
      </c>
      <c r="U164" s="166">
        <v>0.04657135531306267</v>
      </c>
      <c r="V164" s="166">
        <v>0.002047463320195675</v>
      </c>
      <c r="W164" s="166">
        <v>0.0037687127478420734</v>
      </c>
      <c r="X164" s="166">
        <v>0.0</v>
      </c>
      <c r="Y164" s="166">
        <v>0.012251989915966988</v>
      </c>
      <c r="Z164" s="166">
        <v>0.003201215760782361</v>
      </c>
      <c r="AA164" s="166">
        <v>0.006834483239799738</v>
      </c>
      <c r="AB164" s="166">
        <v>0.011101515963673592</v>
      </c>
      <c r="AC164" s="166">
        <v>0.017317622900009155</v>
      </c>
      <c r="AD164" s="166">
        <v>0.005408346187323332</v>
      </c>
      <c r="AE164" s="166">
        <v>0.03322511538863182</v>
      </c>
      <c r="AF164" s="166">
        <v>0.019812189042568207</v>
      </c>
      <c r="AG164" s="166">
        <v>0.01609748788177967</v>
      </c>
      <c r="AH164" s="166">
        <v>0.036274708807468414</v>
      </c>
      <c r="AI164" s="166">
        <v>0.025356102734804153</v>
      </c>
      <c r="AJ164" s="166">
        <v>0.0178839061409235</v>
      </c>
      <c r="AK164" s="166">
        <v>0.02670527808368206</v>
      </c>
      <c r="AL164" s="166">
        <v>0.006652562879025936</v>
      </c>
      <c r="AM164" s="166">
        <v>0.0</v>
      </c>
      <c r="AN164" s="166">
        <v>0.006038823164999485</v>
      </c>
      <c r="AO164" s="166">
        <v>0.002245441311970353</v>
      </c>
      <c r="AP164" s="166">
        <v>0.004385712556540966</v>
      </c>
      <c r="AQ164" s="166">
        <v>0.027846213430166245</v>
      </c>
      <c r="AR164" s="166">
        <v>0.004314748104661703</v>
      </c>
      <c r="AS164" s="166">
        <v>0.0013620720710605383</v>
      </c>
      <c r="AT164" s="166">
        <v>0.00879999902099371</v>
      </c>
      <c r="AU164" s="166">
        <v>0.0020045037381350994</v>
      </c>
      <c r="AV164" s="166">
        <v>0.01328383106738329</v>
      </c>
      <c r="AW164" s="166">
        <v>0.0</v>
      </c>
      <c r="AX164" s="166">
        <v>0.0032071825116872787</v>
      </c>
      <c r="AY164" s="166">
        <v>0.013600636273622513</v>
      </c>
      <c r="AZ164" s="166">
        <v>0.020690901204943657</v>
      </c>
      <c r="BA164" s="166">
        <v>0.009809859097003937</v>
      </c>
      <c r="BB164" s="166">
        <v>0.007579060737043619</v>
      </c>
      <c r="BC164" s="166">
        <v>0.0</v>
      </c>
      <c r="BD164" s="166">
        <v>0.003612020518630743</v>
      </c>
      <c r="BE164" s="166">
        <v>0.00932847335934639</v>
      </c>
      <c r="BF164" s="166">
        <v>0.02377244457602501</v>
      </c>
      <c r="BG164" s="166">
        <v>0.022622758522629738</v>
      </c>
      <c r="BH164" s="166">
        <v>0.0014383087400346994</v>
      </c>
      <c r="BI164" s="166">
        <v>0.0061876350082457066</v>
      </c>
      <c r="BJ164" s="166">
        <v>0.005666996352374554</v>
      </c>
      <c r="BK164" s="166">
        <v>0.0</v>
      </c>
      <c r="BL164" s="166">
        <v>0.0017520592082291842</v>
      </c>
      <c r="BM164" s="166">
        <v>0.007255121134221554</v>
      </c>
      <c r="BN164" s="166">
        <v>0.009959963150322437</v>
      </c>
    </row>
    <row r="165" ht="13.5" customHeight="1">
      <c r="A165" s="152" t="s">
        <v>375</v>
      </c>
      <c r="B165" s="175" t="s">
        <v>376</v>
      </c>
      <c r="C165" s="176" t="s">
        <v>83</v>
      </c>
      <c r="D165" s="166">
        <v>0.014988572336733341</v>
      </c>
      <c r="E165" s="166">
        <v>0.027043402194976807</v>
      </c>
      <c r="F165" s="166">
        <v>0.01972215436398983</v>
      </c>
      <c r="G165" s="166">
        <v>0.010400541126728058</v>
      </c>
      <c r="H165" s="166">
        <v>0.0380135253071785</v>
      </c>
      <c r="I165" s="166">
        <v>0.023652158677577972</v>
      </c>
      <c r="J165" s="166">
        <v>0.005909282714128494</v>
      </c>
      <c r="K165" s="166">
        <v>0.027834096923470497</v>
      </c>
      <c r="L165" s="166">
        <v>0.047140978276729584</v>
      </c>
      <c r="M165" s="166">
        <v>0.013421937823295593</v>
      </c>
      <c r="N165" s="166">
        <v>0.046600960195064545</v>
      </c>
      <c r="O165" s="166">
        <v>0.053862158209085464</v>
      </c>
      <c r="P165" s="166">
        <v>0.032293401658535004</v>
      </c>
      <c r="Q165" s="166">
        <v>0.028903596103191376</v>
      </c>
      <c r="R165" s="166">
        <v>0.02709011919796467</v>
      </c>
      <c r="S165" s="166">
        <v>0.011552279815077782</v>
      </c>
      <c r="T165" s="166">
        <v>0.04551352560520172</v>
      </c>
      <c r="U165" s="166">
        <v>0.03400738909840584</v>
      </c>
      <c r="V165" s="166">
        <v>0.012702054344117641</v>
      </c>
      <c r="W165" s="166">
        <v>0.02207549661397934</v>
      </c>
      <c r="X165" s="166">
        <v>8.021650719456375E-4</v>
      </c>
      <c r="Y165" s="166">
        <v>0.009803030639886856</v>
      </c>
      <c r="Z165" s="166">
        <v>0.04324712976813316</v>
      </c>
      <c r="AA165" s="166">
        <v>0.0</v>
      </c>
      <c r="AB165" s="166">
        <v>0.022692330181598663</v>
      </c>
      <c r="AC165" s="166">
        <v>0.025701036676764488</v>
      </c>
      <c r="AD165" s="166">
        <v>0.023794645443558693</v>
      </c>
      <c r="AE165" s="166">
        <v>0.06657471507787704</v>
      </c>
      <c r="AF165" s="166">
        <v>0.020161384716629982</v>
      </c>
      <c r="AG165" s="166">
        <v>0.01012409757822752</v>
      </c>
      <c r="AH165" s="166">
        <v>0.014508865773677826</v>
      </c>
      <c r="AI165" s="166">
        <v>0.011665955185890198</v>
      </c>
      <c r="AJ165" s="166">
        <v>0.018247609958052635</v>
      </c>
      <c r="AK165" s="166">
        <v>0.027615010738372803</v>
      </c>
      <c r="AL165" s="166">
        <v>0.0011232008691877127</v>
      </c>
      <c r="AM165" s="166">
        <v>6.337696686387062E-4</v>
      </c>
      <c r="AN165" s="166">
        <v>0.007430864032357931</v>
      </c>
      <c r="AO165" s="166">
        <v>0.016650104895234108</v>
      </c>
      <c r="AP165" s="166">
        <v>0.02452358417212963</v>
      </c>
      <c r="AQ165" s="166">
        <v>0.00808595959097147</v>
      </c>
      <c r="AR165" s="166">
        <v>0.0</v>
      </c>
      <c r="AS165" s="166">
        <v>0.0</v>
      </c>
      <c r="AT165" s="166">
        <v>0.02405156008899212</v>
      </c>
      <c r="AU165" s="166">
        <v>0.005463104695081711</v>
      </c>
      <c r="AV165" s="166">
        <v>0.0317082405090332</v>
      </c>
      <c r="AW165" s="166">
        <v>0.0</v>
      </c>
      <c r="AX165" s="166">
        <v>0.01588026061654091</v>
      </c>
      <c r="AY165" s="166">
        <v>0.01586100272834301</v>
      </c>
      <c r="AZ165" s="166">
        <v>0.028842320665717125</v>
      </c>
      <c r="BA165" s="166">
        <v>0.006367198191583157</v>
      </c>
      <c r="BB165" s="166">
        <v>0.014098194427788258</v>
      </c>
      <c r="BC165" s="166">
        <v>0.004669578280299902</v>
      </c>
      <c r="BD165" s="166">
        <v>0.0024142868351191282</v>
      </c>
      <c r="BE165" s="166">
        <v>0.008178072981536388</v>
      </c>
      <c r="BF165" s="166">
        <v>0.0433778390288353</v>
      </c>
      <c r="BG165" s="166">
        <v>0.02683974988758564</v>
      </c>
      <c r="BH165" s="166">
        <v>0.0038936438504606485</v>
      </c>
      <c r="BI165" s="166">
        <v>0.0</v>
      </c>
      <c r="BJ165" s="166">
        <v>0.0033228471875190735</v>
      </c>
      <c r="BK165" s="166">
        <v>0.014980398118495941</v>
      </c>
      <c r="BL165" s="166">
        <v>0.0021314877085387707</v>
      </c>
      <c r="BM165" s="166">
        <v>0.015114770270884037</v>
      </c>
      <c r="BN165" s="166">
        <v>0.015367642045021057</v>
      </c>
    </row>
    <row r="166" ht="13.5" customHeight="1">
      <c r="A166" s="162" t="s">
        <v>377</v>
      </c>
      <c r="B166" s="177" t="s">
        <v>378</v>
      </c>
      <c r="C166" s="178" t="s">
        <v>536</v>
      </c>
      <c r="D166" s="174">
        <v>2.1000306606292725</v>
      </c>
      <c r="E166" s="174">
        <v>2.0625596046447754</v>
      </c>
      <c r="F166" s="174">
        <v>1.6814213991165161</v>
      </c>
      <c r="G166" s="174">
        <v>1.8326196670532227</v>
      </c>
      <c r="H166" s="174">
        <v>2.0660037994384766</v>
      </c>
      <c r="I166" s="174">
        <v>2.0461528301239014</v>
      </c>
      <c r="J166" s="174">
        <v>1.4990321397781372</v>
      </c>
      <c r="K166" s="174">
        <v>1.6139707565307617</v>
      </c>
      <c r="L166" s="174">
        <v>1.5763601064682007</v>
      </c>
      <c r="M166" s="174">
        <v>2.0689754486083984</v>
      </c>
      <c r="N166" s="174">
        <v>2.283078908920288</v>
      </c>
      <c r="O166" s="174">
        <v>2.5039799213409424</v>
      </c>
      <c r="P166" s="174">
        <v>2.136467456817627</v>
      </c>
      <c r="Q166" s="174">
        <v>2.282114267349243</v>
      </c>
      <c r="R166" s="174">
        <v>2.381004810333252</v>
      </c>
      <c r="S166" s="174">
        <v>1.8711798191070557</v>
      </c>
      <c r="T166" s="174">
        <v>1.9335869550704956</v>
      </c>
      <c r="U166" s="174">
        <v>2.4928576946258545</v>
      </c>
      <c r="V166" s="174">
        <v>1.776861548423767</v>
      </c>
      <c r="W166" s="174">
        <v>2.4489264488220215</v>
      </c>
      <c r="X166" s="174">
        <v>2.1474497318267822</v>
      </c>
      <c r="Y166" s="174">
        <v>2.1266777515411377</v>
      </c>
      <c r="Z166" s="174">
        <v>2.041945219039917</v>
      </c>
      <c r="AA166" s="174">
        <v>1.8819687366485596</v>
      </c>
      <c r="AB166" s="174">
        <v>2.2090837955474854</v>
      </c>
      <c r="AC166" s="174">
        <v>1.9640092849731445</v>
      </c>
      <c r="AD166" s="174">
        <v>2.2629990577697754</v>
      </c>
      <c r="AE166" s="174">
        <v>1.9947782754898071</v>
      </c>
      <c r="AF166" s="174">
        <v>1.8010592460632324</v>
      </c>
      <c r="AG166" s="174">
        <v>2.055830717086792</v>
      </c>
      <c r="AH166" s="174">
        <v>2.019179582595825</v>
      </c>
      <c r="AI166" s="174">
        <v>2.7373385429382324</v>
      </c>
      <c r="AJ166" s="174">
        <v>1.5337378978729248</v>
      </c>
      <c r="AK166" s="174">
        <v>1.592495322227478</v>
      </c>
      <c r="AL166" s="174">
        <v>1.6531459093093872</v>
      </c>
      <c r="AM166" s="174">
        <v>1.711079716682434</v>
      </c>
      <c r="AN166" s="174">
        <v>1.6766369342803955</v>
      </c>
      <c r="AO166" s="174">
        <v>1.6113771200180054</v>
      </c>
      <c r="AP166" s="174">
        <v>1.788997769355774</v>
      </c>
      <c r="AQ166" s="174">
        <v>2.079911708831787</v>
      </c>
      <c r="AR166" s="174">
        <v>2.2479701042175293</v>
      </c>
      <c r="AS166" s="174">
        <v>2.0147757530212402</v>
      </c>
      <c r="AT166" s="174">
        <v>2.0842487812042236</v>
      </c>
      <c r="AU166" s="174">
        <v>1.7484138011932373</v>
      </c>
      <c r="AV166" s="174">
        <v>2.2409274578094482</v>
      </c>
      <c r="AW166" s="174">
        <v>1.9005454778671265</v>
      </c>
      <c r="AX166" s="174">
        <v>2.037038803100586</v>
      </c>
      <c r="AY166" s="174">
        <v>2.4102132320404053</v>
      </c>
      <c r="AZ166" s="174">
        <v>2.0308399200439453</v>
      </c>
      <c r="BA166" s="174">
        <v>2.656917095184326</v>
      </c>
      <c r="BB166" s="174">
        <v>1.8104451894760132</v>
      </c>
      <c r="BC166" s="174">
        <v>1.4624409675598145</v>
      </c>
      <c r="BD166" s="174">
        <v>1.869486689567566</v>
      </c>
      <c r="BE166" s="174">
        <v>1.7704277038574219</v>
      </c>
      <c r="BF166" s="174">
        <v>2.140937566757202</v>
      </c>
      <c r="BG166" s="174">
        <v>1.7598918676376343</v>
      </c>
      <c r="BH166" s="174">
        <v>1.7140024900436401</v>
      </c>
      <c r="BI166" s="174">
        <v>1.877474308013916</v>
      </c>
      <c r="BJ166" s="174">
        <v>2.0004920959472656</v>
      </c>
      <c r="BK166" s="174">
        <v>1.8327937126159668</v>
      </c>
      <c r="BL166" s="174">
        <v>1.345533013343811</v>
      </c>
      <c r="BM166" s="174">
        <v>1.8783323764801025</v>
      </c>
      <c r="BN166" s="174">
        <v>2.0830495357513428</v>
      </c>
    </row>
    <row r="167" ht="13.5" customHeight="1">
      <c r="A167" s="152" t="s">
        <v>379</v>
      </c>
      <c r="B167" s="179" t="s">
        <v>380</v>
      </c>
      <c r="C167" s="180" t="s">
        <v>83</v>
      </c>
      <c r="D167" s="166">
        <v>0.4714948832988739</v>
      </c>
      <c r="E167" s="166">
        <v>0.5769020318984985</v>
      </c>
      <c r="F167" s="166">
        <v>0.4617703855037689</v>
      </c>
      <c r="G167" s="166">
        <v>0.49762392044067383</v>
      </c>
      <c r="H167" s="166">
        <v>0.560979425907135</v>
      </c>
      <c r="I167" s="166">
        <v>0.5349902510643005</v>
      </c>
      <c r="J167" s="166">
        <v>0.3782374858856201</v>
      </c>
      <c r="K167" s="166">
        <v>0.4569232165813446</v>
      </c>
      <c r="L167" s="166">
        <v>0.43496808409690857</v>
      </c>
      <c r="M167" s="166">
        <v>0.5895265936851501</v>
      </c>
      <c r="N167" s="166">
        <v>0.6138112545013428</v>
      </c>
      <c r="O167" s="166">
        <v>0.6424895524978638</v>
      </c>
      <c r="P167" s="166">
        <v>0.5828783512115479</v>
      </c>
      <c r="Q167" s="166">
        <v>0.6144704818725586</v>
      </c>
      <c r="R167" s="166">
        <v>0.6187831163406372</v>
      </c>
      <c r="S167" s="166">
        <v>0.4745941758155823</v>
      </c>
      <c r="T167" s="166">
        <v>0.4069502055644989</v>
      </c>
      <c r="U167" s="166">
        <v>0.6119614839553833</v>
      </c>
      <c r="V167" s="166">
        <v>0.35534921288490295</v>
      </c>
      <c r="W167" s="166">
        <v>0.6117569804191589</v>
      </c>
      <c r="X167" s="166">
        <v>0.4441004693508148</v>
      </c>
      <c r="Y167" s="166">
        <v>0.583578884601593</v>
      </c>
      <c r="Z167" s="166">
        <v>0.520270586013794</v>
      </c>
      <c r="AA167" s="166">
        <v>0.4068066477775574</v>
      </c>
      <c r="AB167" s="166">
        <v>0.5312816500663757</v>
      </c>
      <c r="AC167" s="166">
        <v>0.46879637241363525</v>
      </c>
      <c r="AD167" s="166">
        <v>0.6613232493400574</v>
      </c>
      <c r="AE167" s="166">
        <v>0.5810140371322632</v>
      </c>
      <c r="AF167" s="166">
        <v>0.45626401901245117</v>
      </c>
      <c r="AG167" s="166">
        <v>0.5657126903533936</v>
      </c>
      <c r="AH167" s="166">
        <v>0.525309681892395</v>
      </c>
      <c r="AI167" s="166">
        <v>0.7658014893531799</v>
      </c>
      <c r="AJ167" s="166">
        <v>0.4132768511772156</v>
      </c>
      <c r="AK167" s="166">
        <v>0.3824509084224701</v>
      </c>
      <c r="AL167" s="166">
        <v>0.38431763648986816</v>
      </c>
      <c r="AM167" s="166">
        <v>0.41388818621635437</v>
      </c>
      <c r="AN167" s="166">
        <v>0.43713441491127014</v>
      </c>
      <c r="AO167" s="166">
        <v>0.3998255729675293</v>
      </c>
      <c r="AP167" s="166">
        <v>0.42886990308761597</v>
      </c>
      <c r="AQ167" s="166">
        <v>0.5632907748222351</v>
      </c>
      <c r="AR167" s="166">
        <v>0.5494865775108337</v>
      </c>
      <c r="AS167" s="166">
        <v>0.5154654383659363</v>
      </c>
      <c r="AT167" s="166">
        <v>0.5658734440803528</v>
      </c>
      <c r="AU167" s="166">
        <v>0.39619991183280945</v>
      </c>
      <c r="AV167" s="166">
        <v>0.566460371017456</v>
      </c>
      <c r="AW167" s="166">
        <v>0.5086908936500549</v>
      </c>
      <c r="AX167" s="166">
        <v>0.41486015915870667</v>
      </c>
      <c r="AY167" s="166">
        <v>0.584760844707489</v>
      </c>
      <c r="AZ167" s="166">
        <v>0.4573386609554291</v>
      </c>
      <c r="BA167" s="166">
        <v>0.6791571974754333</v>
      </c>
      <c r="BB167" s="166">
        <v>0.3894442021846771</v>
      </c>
      <c r="BC167" s="166">
        <v>0.3138539493083954</v>
      </c>
      <c r="BD167" s="166">
        <v>0.4144056439399719</v>
      </c>
      <c r="BE167" s="166">
        <v>0.40659013390541077</v>
      </c>
      <c r="BF167" s="166">
        <v>0.5327191352844238</v>
      </c>
      <c r="BG167" s="166">
        <v>0.3859071433544159</v>
      </c>
      <c r="BH167" s="166">
        <v>0.3820209801197052</v>
      </c>
      <c r="BI167" s="166">
        <v>0.462261438369751</v>
      </c>
      <c r="BJ167" s="166">
        <v>0.4596024751663208</v>
      </c>
      <c r="BK167" s="166">
        <v>0.4642969071865082</v>
      </c>
      <c r="BL167" s="166">
        <v>0.30143770575523376</v>
      </c>
      <c r="BM167" s="166">
        <v>0.4373056888580322</v>
      </c>
      <c r="BN167" s="166">
        <v>0.5754393339157104</v>
      </c>
    </row>
    <row r="168" ht="13.5" customHeight="1">
      <c r="A168" s="152" t="s">
        <v>381</v>
      </c>
      <c r="B168" s="29" t="s">
        <v>382</v>
      </c>
      <c r="C168" s="165" t="s">
        <v>83</v>
      </c>
      <c r="D168" s="166">
        <v>0.720444917678833</v>
      </c>
      <c r="E168" s="166">
        <v>0.5898048281669617</v>
      </c>
      <c r="F168" s="166">
        <v>0.44827768206596375</v>
      </c>
      <c r="G168" s="166">
        <v>0.5142411589622498</v>
      </c>
      <c r="H168" s="166">
        <v>0.6080467104911804</v>
      </c>
      <c r="I168" s="166">
        <v>0.6206682920455933</v>
      </c>
      <c r="J168" s="166">
        <v>0.4089895188808441</v>
      </c>
      <c r="K168" s="166">
        <v>0.40770354866981506</v>
      </c>
      <c r="L168" s="166">
        <v>0.40433168411254883</v>
      </c>
      <c r="M168" s="166">
        <v>0.5815005898475647</v>
      </c>
      <c r="N168" s="166">
        <v>0.7013933658599854</v>
      </c>
      <c r="O168" s="166">
        <v>0.8214700818061829</v>
      </c>
      <c r="P168" s="166">
        <v>0.6335979700088501</v>
      </c>
      <c r="Q168" s="166">
        <v>0.7000845074653625</v>
      </c>
      <c r="R168" s="166">
        <v>0.76236492395401</v>
      </c>
      <c r="S168" s="166">
        <v>0.5632373094558716</v>
      </c>
      <c r="T168" s="166">
        <v>0.6729063391685486</v>
      </c>
      <c r="U168" s="166">
        <v>0.8445083498954773</v>
      </c>
      <c r="V168" s="166">
        <v>0.6189683079719543</v>
      </c>
      <c r="W168" s="166">
        <v>0.8151295185089111</v>
      </c>
      <c r="X168" s="166">
        <v>0.7797714471817017</v>
      </c>
      <c r="Y168" s="166">
        <v>0.6263051629066467</v>
      </c>
      <c r="Z168" s="166">
        <v>0.6325544118881226</v>
      </c>
      <c r="AA168" s="166">
        <v>0.6382901668548584</v>
      </c>
      <c r="AB168" s="166">
        <v>0.7340946197509766</v>
      </c>
      <c r="AC168" s="166">
        <v>0.6315465569496155</v>
      </c>
      <c r="AD168" s="166">
        <v>0.64035964012146</v>
      </c>
      <c r="AE168" s="166">
        <v>0.5400487780570984</v>
      </c>
      <c r="AF168" s="166">
        <v>0.5343483090400696</v>
      </c>
      <c r="AG168" s="166">
        <v>0.5964628458023071</v>
      </c>
      <c r="AH168" s="166">
        <v>0.6121849417686462</v>
      </c>
      <c r="AI168" s="166">
        <v>0.8553019762039185</v>
      </c>
      <c r="AJ168" s="166">
        <v>0.39732104539871216</v>
      </c>
      <c r="AK168" s="166">
        <v>0.46771425008773804</v>
      </c>
      <c r="AL168" s="166">
        <v>0.506689727306366</v>
      </c>
      <c r="AM168" s="166">
        <v>0.5161318778991699</v>
      </c>
      <c r="AN168" s="166">
        <v>0.46969181299209595</v>
      </c>
      <c r="AO168" s="166">
        <v>0.4630546569824219</v>
      </c>
      <c r="AP168" s="166">
        <v>0.5536202192306519</v>
      </c>
      <c r="AQ168" s="166">
        <v>0.6151009798049927</v>
      </c>
      <c r="AR168" s="166">
        <v>0.7420758605003357</v>
      </c>
      <c r="AS168" s="166">
        <v>0.619063675403595</v>
      </c>
      <c r="AT168" s="166">
        <v>0.6154389381408691</v>
      </c>
      <c r="AU168" s="166">
        <v>0.5589608550071716</v>
      </c>
      <c r="AV168" s="166">
        <v>0.7203593850135803</v>
      </c>
      <c r="AW168" s="166">
        <v>0.5489155054092407</v>
      </c>
      <c r="AX168" s="166">
        <v>0.7346609830856323</v>
      </c>
      <c r="AY168" s="166">
        <v>0.8160561323165894</v>
      </c>
      <c r="AZ168" s="166">
        <v>0.6880080699920654</v>
      </c>
      <c r="BA168" s="166">
        <v>0.8877902626991272</v>
      </c>
      <c r="BB168" s="166">
        <v>0.6074885725975037</v>
      </c>
      <c r="BC168" s="166">
        <v>0.44873255491256714</v>
      </c>
      <c r="BD168" s="166">
        <v>0.6222857236862183</v>
      </c>
      <c r="BE168" s="166">
        <v>0.5633948445320129</v>
      </c>
      <c r="BF168" s="166">
        <v>0.6867675185203552</v>
      </c>
      <c r="BG168" s="166">
        <v>0.5769829750061035</v>
      </c>
      <c r="BH168" s="166">
        <v>0.5499671697616577</v>
      </c>
      <c r="BI168" s="166">
        <v>0.5798088312149048</v>
      </c>
      <c r="BJ168" s="166">
        <v>0.6653080582618713</v>
      </c>
      <c r="BK168" s="166">
        <v>0.5476853847503662</v>
      </c>
      <c r="BL168" s="166">
        <v>0.38242292404174805</v>
      </c>
      <c r="BM168" s="166">
        <v>0.6053423285484314</v>
      </c>
      <c r="BN168" s="166">
        <v>0.6050653457641602</v>
      </c>
    </row>
    <row r="169" ht="13.5" customHeight="1">
      <c r="A169" s="162" t="s">
        <v>554</v>
      </c>
      <c r="B169" s="181" t="s">
        <v>555</v>
      </c>
      <c r="C169" s="182" t="s">
        <v>536</v>
      </c>
      <c r="D169" s="174">
        <v>0.4260437488555908</v>
      </c>
      <c r="E169" s="174">
        <v>0.34561559557914734</v>
      </c>
      <c r="F169" s="174">
        <v>0.44504454731941223</v>
      </c>
      <c r="G169" s="174">
        <v>0.4075193405151367</v>
      </c>
      <c r="H169" s="174">
        <v>0.4726160168647766</v>
      </c>
      <c r="I169" s="174">
        <v>0.34340572357177734</v>
      </c>
      <c r="J169" s="174">
        <v>0.4124601483345032</v>
      </c>
      <c r="K169" s="174">
        <v>0.4965122938156128</v>
      </c>
      <c r="L169" s="174">
        <v>0.3614146411418915</v>
      </c>
      <c r="M169" s="174">
        <v>0.3348122537136078</v>
      </c>
      <c r="N169" s="174">
        <v>0.5149809122085571</v>
      </c>
      <c r="O169" s="174">
        <v>0.489917129278183</v>
      </c>
      <c r="P169" s="174">
        <v>0.37404176592826843</v>
      </c>
      <c r="Q169" s="174">
        <v>0.4215337932109833</v>
      </c>
      <c r="R169" s="174">
        <v>0.35335099697113037</v>
      </c>
      <c r="S169" s="174">
        <v>0.369051069021225</v>
      </c>
      <c r="T169" s="174">
        <v>0.42985662817955017</v>
      </c>
      <c r="U169" s="174">
        <v>0.4696195721626282</v>
      </c>
      <c r="V169" s="174">
        <v>0.3623548448085785</v>
      </c>
      <c r="W169" s="174">
        <v>0.4452419877052307</v>
      </c>
      <c r="X169" s="174">
        <v>0.42042267322540283</v>
      </c>
      <c r="Y169" s="174">
        <v>0.4201931357383728</v>
      </c>
      <c r="Z169" s="174">
        <v>0.3622119724750519</v>
      </c>
      <c r="AA169" s="174">
        <v>0.41596466302871704</v>
      </c>
      <c r="AB169" s="174">
        <v>0.47840410470962524</v>
      </c>
      <c r="AC169" s="174">
        <v>0.4194291830062866</v>
      </c>
      <c r="AD169" s="174">
        <v>0.4329565763473511</v>
      </c>
      <c r="AE169" s="174">
        <v>0.5793267488479614</v>
      </c>
      <c r="AF169" s="174">
        <v>0.3799571692943573</v>
      </c>
      <c r="AG169" s="174">
        <v>0.49037981033325195</v>
      </c>
      <c r="AH169" s="174">
        <v>0.5068050622940063</v>
      </c>
      <c r="AI169" s="174">
        <v>0.44164299964904785</v>
      </c>
      <c r="AJ169" s="174">
        <v>0.42668819427490234</v>
      </c>
      <c r="AK169" s="174">
        <v>0.33433762192726135</v>
      </c>
      <c r="AL169" s="174">
        <v>0.40828952193260193</v>
      </c>
      <c r="AM169" s="174">
        <v>0.35260096192359924</v>
      </c>
      <c r="AN169" s="174">
        <v>0.3654364347457886</v>
      </c>
      <c r="AO169" s="174">
        <v>0.35355639457702637</v>
      </c>
      <c r="AP169" s="174">
        <v>0.3471834361553192</v>
      </c>
      <c r="AQ169" s="174">
        <v>0.4170396625995636</v>
      </c>
      <c r="AR169" s="174">
        <v>0.3525743782520294</v>
      </c>
      <c r="AS169" s="174">
        <v>0.37053021788597107</v>
      </c>
      <c r="AT169" s="174">
        <v>0.40197014808654785</v>
      </c>
      <c r="AU169" s="174">
        <v>0.36184418201446533</v>
      </c>
      <c r="AV169" s="174">
        <v>0.3706158697605133</v>
      </c>
      <c r="AW169" s="174">
        <v>0.3544028401374817</v>
      </c>
      <c r="AX169" s="174">
        <v>0.3585357666015625</v>
      </c>
      <c r="AY169" s="174">
        <v>0.4697475731372833</v>
      </c>
      <c r="AZ169" s="174">
        <v>0.39327356219291687</v>
      </c>
      <c r="BA169" s="174">
        <v>0.3957236409187317</v>
      </c>
      <c r="BB169" s="174">
        <v>0.427600234746933</v>
      </c>
      <c r="BC169" s="174">
        <v>0.38324806094169617</v>
      </c>
      <c r="BD169" s="174">
        <v>0.3717139661312103</v>
      </c>
      <c r="BE169" s="174">
        <v>0.5015278458595276</v>
      </c>
      <c r="BF169" s="174">
        <v>0.4558456540107727</v>
      </c>
      <c r="BG169" s="174">
        <v>0.40447482466697693</v>
      </c>
      <c r="BH169" s="174">
        <v>0.3775084912776947</v>
      </c>
      <c r="BI169" s="174">
        <v>0.37329167127609253</v>
      </c>
      <c r="BJ169" s="174">
        <v>0.3959557116031647</v>
      </c>
      <c r="BK169" s="174">
        <v>0.4059816896915436</v>
      </c>
      <c r="BL169" s="174">
        <v>0.39035657048225403</v>
      </c>
      <c r="BM169" s="174">
        <v>0.3696344792842865</v>
      </c>
      <c r="BN169" s="174">
        <v>0.35421454906463623</v>
      </c>
    </row>
    <row r="170" ht="13.5" customHeight="1">
      <c r="A170" s="152" t="s">
        <v>385</v>
      </c>
      <c r="B170" s="152" t="s">
        <v>386</v>
      </c>
      <c r="C170" s="180" t="s">
        <v>83</v>
      </c>
      <c r="D170" s="166">
        <v>0.030620012432336807</v>
      </c>
      <c r="E170" s="166">
        <v>0.0038641372229903936</v>
      </c>
      <c r="F170" s="166">
        <v>0.03694096952676773</v>
      </c>
      <c r="G170" s="166">
        <v>0.0244575347751379</v>
      </c>
      <c r="H170" s="166">
        <v>0.046113114804029465</v>
      </c>
      <c r="I170" s="166">
        <v>0.003128985408693552</v>
      </c>
      <c r="J170" s="166">
        <v>0.026101181283593178</v>
      </c>
      <c r="K170" s="166">
        <v>0.05406264215707779</v>
      </c>
      <c r="L170" s="166">
        <v>0.00911997351795435</v>
      </c>
      <c r="M170" s="166">
        <v>2.702129422686994E-4</v>
      </c>
      <c r="N170" s="166">
        <v>0.06020656228065491</v>
      </c>
      <c r="O170" s="166">
        <v>0.05186863988637924</v>
      </c>
      <c r="P170" s="166">
        <v>0.013320619240403175</v>
      </c>
      <c r="Q170" s="166">
        <v>0.029119696468114853</v>
      </c>
      <c r="R170" s="166">
        <v>0.006437460891902447</v>
      </c>
      <c r="S170" s="166">
        <v>0.011660375632345676</v>
      </c>
      <c r="T170" s="166">
        <v>0.031888436526060104</v>
      </c>
      <c r="U170" s="166">
        <v>0.04511629045009613</v>
      </c>
      <c r="V170" s="166">
        <v>0.009432755410671234</v>
      </c>
      <c r="W170" s="166">
        <v>0.03700665012001991</v>
      </c>
      <c r="X170" s="166">
        <v>0.02875005640089512</v>
      </c>
      <c r="Y170" s="166">
        <v>0.028673704713582993</v>
      </c>
      <c r="Z170" s="166">
        <v>0.00938522256910801</v>
      </c>
      <c r="AA170" s="166">
        <v>0.027267027646303177</v>
      </c>
      <c r="AB170" s="166">
        <v>0.048038627952337265</v>
      </c>
      <c r="AC170" s="166">
        <v>0.028419561684131622</v>
      </c>
      <c r="AD170" s="166">
        <v>0.03291969373822212</v>
      </c>
      <c r="AE170" s="166">
        <v>0.08161235600709915</v>
      </c>
      <c r="AF170" s="166">
        <v>0.015288484282791615</v>
      </c>
      <c r="AG170" s="166">
        <v>0.05202255770564079</v>
      </c>
      <c r="AH170" s="166">
        <v>0.057486724108457565</v>
      </c>
      <c r="AI170" s="166">
        <v>0.03580937907099724</v>
      </c>
      <c r="AJ170" s="166">
        <v>0.030834397301077843</v>
      </c>
      <c r="AK170" s="166">
        <v>1.1231850658077747E-4</v>
      </c>
      <c r="AL170" s="166">
        <v>0.024713752791285515</v>
      </c>
      <c r="AM170" s="166">
        <v>0.006187943741679192</v>
      </c>
      <c r="AN170" s="166">
        <v>0.010457895696163177</v>
      </c>
      <c r="AO170" s="166">
        <v>0.006505790166556835</v>
      </c>
      <c r="AP170" s="166">
        <v>0.004385712556540966</v>
      </c>
      <c r="AQ170" s="166">
        <v>0.027624644339084625</v>
      </c>
      <c r="AR170" s="166">
        <v>0.00617910735309124</v>
      </c>
      <c r="AS170" s="166">
        <v>0.012152434326708317</v>
      </c>
      <c r="AT170" s="166">
        <v>0.022611495107412338</v>
      </c>
      <c r="AU170" s="166">
        <v>0.009262869134545326</v>
      </c>
      <c r="AV170" s="166">
        <v>0.012180933728814125</v>
      </c>
      <c r="AW170" s="166">
        <v>0.006787377409636974</v>
      </c>
      <c r="AX170" s="166">
        <v>0.008162262849509716</v>
      </c>
      <c r="AY170" s="166">
        <v>0.045158881694078445</v>
      </c>
      <c r="AZ170" s="166">
        <v>0.01971842162311077</v>
      </c>
      <c r="BA170" s="166">
        <v>0.0205334834754467</v>
      </c>
      <c r="BB170" s="166">
        <v>0.031137807294726372</v>
      </c>
      <c r="BC170" s="166">
        <v>0.016383260488510132</v>
      </c>
      <c r="BD170" s="166">
        <v>0.0125462356954813</v>
      </c>
      <c r="BE170" s="166">
        <v>0.0557311549782753</v>
      </c>
      <c r="BF170" s="166">
        <v>0.04053414985537529</v>
      </c>
      <c r="BG170" s="166">
        <v>0.023444725200533867</v>
      </c>
      <c r="BH170" s="166">
        <v>0.014473890885710716</v>
      </c>
      <c r="BI170" s="166">
        <v>0.013071081601083279</v>
      </c>
      <c r="BJ170" s="166">
        <v>0.020610690116882324</v>
      </c>
      <c r="BK170" s="166">
        <v>0.023946009576320648</v>
      </c>
      <c r="BL170" s="166">
        <v>0.018748026341199875</v>
      </c>
      <c r="BM170" s="166">
        <v>0.011854452081024647</v>
      </c>
      <c r="BN170" s="166">
        <v>0.0067247385159134865</v>
      </c>
    </row>
    <row r="171" ht="13.5" customHeight="1">
      <c r="A171" s="152" t="s">
        <v>387</v>
      </c>
      <c r="B171" s="152" t="s">
        <v>388</v>
      </c>
      <c r="C171" s="180" t="s">
        <v>83</v>
      </c>
      <c r="D171" s="166">
        <v>0.30480530858039856</v>
      </c>
      <c r="E171" s="166">
        <v>0.4073447287082672</v>
      </c>
      <c r="F171" s="166">
        <v>0.09089136868715286</v>
      </c>
      <c r="G171" s="166">
        <v>0.06880702823400497</v>
      </c>
      <c r="H171" s="166">
        <v>0.39648106694221497</v>
      </c>
      <c r="I171" s="166">
        <v>0.2507210075855255</v>
      </c>
      <c r="J171" s="166">
        <v>0.23375679552555084</v>
      </c>
      <c r="K171" s="166">
        <v>0.21583302319049835</v>
      </c>
      <c r="L171" s="166">
        <v>0.1603081375360489</v>
      </c>
      <c r="M171" s="166">
        <v>0.09671635180711746</v>
      </c>
      <c r="N171" s="166">
        <v>0.07181113958358765</v>
      </c>
      <c r="O171" s="166">
        <v>0.37114614248275757</v>
      </c>
      <c r="P171" s="166">
        <v>0.3546692430973053</v>
      </c>
      <c r="Q171" s="166">
        <v>0.35284504294395447</v>
      </c>
      <c r="R171" s="166">
        <v>0.33476269245147705</v>
      </c>
      <c r="S171" s="166">
        <v>0.02629288099706173</v>
      </c>
      <c r="T171" s="166">
        <v>0.29544156789779663</v>
      </c>
      <c r="U171" s="166">
        <v>0.3927690386772156</v>
      </c>
      <c r="V171" s="166">
        <v>0.31411170959472656</v>
      </c>
      <c r="W171" s="166">
        <v>0.3504040241241455</v>
      </c>
      <c r="X171" s="166">
        <v>0.10334855318069458</v>
      </c>
      <c r="Y171" s="166">
        <v>0.03449642285704613</v>
      </c>
      <c r="Z171" s="166">
        <v>0.047388847917318344</v>
      </c>
      <c r="AA171" s="166">
        <v>0.35146474838256836</v>
      </c>
      <c r="AB171" s="166">
        <v>0.2951538562774658</v>
      </c>
      <c r="AC171" s="166">
        <v>0.31286221742630005</v>
      </c>
      <c r="AD171" s="166">
        <v>0.0794784352183342</v>
      </c>
      <c r="AE171" s="166">
        <v>0.10070297122001648</v>
      </c>
      <c r="AF171" s="166">
        <v>0.3052392303943634</v>
      </c>
      <c r="AG171" s="166">
        <v>0.2835243046283722</v>
      </c>
      <c r="AH171" s="166">
        <v>0.3354966342449188</v>
      </c>
      <c r="AI171" s="166">
        <v>0.3937940001487732</v>
      </c>
      <c r="AJ171" s="166">
        <v>0.3092062175273895</v>
      </c>
      <c r="AK171" s="166">
        <v>0.25127846002578735</v>
      </c>
      <c r="AL171" s="166">
        <v>0.20313739776611328</v>
      </c>
      <c r="AM171" s="166">
        <v>0.1175173819065094</v>
      </c>
      <c r="AN171" s="166">
        <v>0.2474280744791031</v>
      </c>
      <c r="AO171" s="166">
        <v>0.24197646975517273</v>
      </c>
      <c r="AP171" s="166">
        <v>0.22961178421974182</v>
      </c>
      <c r="AQ171" s="166">
        <v>0.25841307640075684</v>
      </c>
      <c r="AR171" s="166">
        <v>0.22926491498947144</v>
      </c>
      <c r="AS171" s="166">
        <v>0.22027765214443207</v>
      </c>
      <c r="AT171" s="166">
        <v>0.3358878791332245</v>
      </c>
      <c r="AU171" s="166">
        <v>0.2924320101737976</v>
      </c>
      <c r="AV171" s="166">
        <v>0.44136637449264526</v>
      </c>
      <c r="AW171" s="166">
        <v>0.305246502161026</v>
      </c>
      <c r="AX171" s="166">
        <v>0.2597857713699341</v>
      </c>
      <c r="AY171" s="166">
        <v>0.27123355865478516</v>
      </c>
      <c r="AZ171" s="166">
        <v>0.29003143310546875</v>
      </c>
      <c r="BA171" s="166">
        <v>0.28773146867752075</v>
      </c>
      <c r="BB171" s="166">
        <v>0.3404442071914673</v>
      </c>
      <c r="BC171" s="166">
        <v>0.23650658130645752</v>
      </c>
      <c r="BD171" s="166">
        <v>0.29644688963890076</v>
      </c>
      <c r="BE171" s="166">
        <v>0.22297467291355133</v>
      </c>
      <c r="BF171" s="166">
        <v>0.34158629179000854</v>
      </c>
      <c r="BG171" s="166">
        <v>0.0770295038819313</v>
      </c>
      <c r="BH171" s="166">
        <v>0.30728381872177124</v>
      </c>
      <c r="BI171" s="166">
        <v>0.37942060828208923</v>
      </c>
      <c r="BJ171" s="166">
        <v>0.042377546429634094</v>
      </c>
      <c r="BK171" s="166">
        <v>0.04059138894081116</v>
      </c>
      <c r="BL171" s="166">
        <v>0.2450401484966278</v>
      </c>
      <c r="BM171" s="166">
        <v>0.34854137897491455</v>
      </c>
      <c r="BN171" s="166">
        <v>0.22687669098377228</v>
      </c>
    </row>
    <row r="172" ht="13.5" customHeight="1">
      <c r="A172" s="183" t="s">
        <v>389</v>
      </c>
      <c r="B172" s="183" t="s">
        <v>390</v>
      </c>
      <c r="C172" s="184" t="s">
        <v>83</v>
      </c>
      <c r="D172" s="185">
        <v>0.5312018394470215</v>
      </c>
      <c r="E172" s="185">
        <v>0.5715513229370117</v>
      </c>
      <c r="F172" s="185">
        <v>0.18616661429405212</v>
      </c>
      <c r="G172" s="185">
        <v>0.10545142740011215</v>
      </c>
      <c r="H172" s="185">
        <v>0.6712080240249634</v>
      </c>
      <c r="I172" s="185">
        <v>0.455390602350235</v>
      </c>
      <c r="J172" s="185">
        <v>0.4372437596321106</v>
      </c>
      <c r="K172" s="185">
        <v>0.4756060838699341</v>
      </c>
      <c r="L172" s="185">
        <v>0.4624231159687042</v>
      </c>
      <c r="M172" s="185">
        <v>0.13168197870254517</v>
      </c>
      <c r="N172" s="185">
        <v>0.17104634642601013</v>
      </c>
      <c r="O172" s="185">
        <v>0.7034941911697388</v>
      </c>
      <c r="P172" s="185">
        <v>0.6010766625404358</v>
      </c>
      <c r="Q172" s="185">
        <v>0.7216069102287292</v>
      </c>
      <c r="R172" s="185">
        <v>0.6230804920196533</v>
      </c>
      <c r="S172" s="185">
        <v>0.03885515034198761</v>
      </c>
      <c r="T172" s="185">
        <v>0.6514752507209778</v>
      </c>
      <c r="U172" s="185">
        <v>0.6549749374389648</v>
      </c>
      <c r="V172" s="185">
        <v>0.6010084748268127</v>
      </c>
      <c r="W172" s="185">
        <v>0.5711532235145569</v>
      </c>
      <c r="X172" s="185">
        <v>0.12395798414945602</v>
      </c>
      <c r="Y172" s="185">
        <v>0.09752659499645233</v>
      </c>
      <c r="Z172" s="185">
        <v>0.11191697418689728</v>
      </c>
      <c r="AA172" s="185">
        <v>0.6290348172187805</v>
      </c>
      <c r="AB172" s="185">
        <v>0.5632484555244446</v>
      </c>
      <c r="AC172" s="185">
        <v>0.5513445734977722</v>
      </c>
      <c r="AD172" s="185">
        <v>0.14214934408664703</v>
      </c>
      <c r="AE172" s="185">
        <v>0.16546174883842468</v>
      </c>
      <c r="AF172" s="185">
        <v>0.7380353808403015</v>
      </c>
      <c r="AG172" s="185">
        <v>0.6207760572433472</v>
      </c>
      <c r="AH172" s="185">
        <v>0.6836443543434143</v>
      </c>
      <c r="AI172" s="185">
        <v>0.6083177924156189</v>
      </c>
      <c r="AJ172" s="185">
        <v>0.5471398234367371</v>
      </c>
      <c r="AK172" s="185">
        <v>0.5270171165466309</v>
      </c>
      <c r="AL172" s="185">
        <v>0.5191818475723267</v>
      </c>
      <c r="AM172" s="185">
        <v>0.22582696378231049</v>
      </c>
      <c r="AN172" s="185">
        <v>0.4209319055080414</v>
      </c>
      <c r="AO172" s="185">
        <v>0.4492076635360718</v>
      </c>
      <c r="AP172" s="185">
        <v>0.43189164996147156</v>
      </c>
      <c r="AQ172" s="185">
        <v>0.5068829655647278</v>
      </c>
      <c r="AR172" s="185">
        <v>0.4936351180076599</v>
      </c>
      <c r="AS172" s="185">
        <v>0.41094836592674255</v>
      </c>
      <c r="AT172" s="185">
        <v>0.5000583529472351</v>
      </c>
      <c r="AU172" s="185">
        <v>0.5053762197494507</v>
      </c>
      <c r="AV172" s="185">
        <v>0.6551429629325867</v>
      </c>
      <c r="AW172" s="185">
        <v>0.6355302333831787</v>
      </c>
      <c r="AX172" s="185">
        <v>0.41586634516716003</v>
      </c>
      <c r="AY172" s="185">
        <v>0.43237707018852234</v>
      </c>
      <c r="AZ172" s="185">
        <v>0.6099454164505005</v>
      </c>
      <c r="BA172" s="185">
        <v>0.5368846654891968</v>
      </c>
      <c r="BB172" s="185">
        <v>0.6204228401184082</v>
      </c>
      <c r="BC172" s="185">
        <v>0.305868536233902</v>
      </c>
      <c r="BD172" s="185">
        <v>0.6102098822593689</v>
      </c>
      <c r="BE172" s="185">
        <v>0.5026610493659973</v>
      </c>
      <c r="BF172" s="185">
        <v>0.6055240631103516</v>
      </c>
      <c r="BG172" s="185">
        <v>0.16078273952007294</v>
      </c>
      <c r="BH172" s="185">
        <v>0.5320603251457214</v>
      </c>
      <c r="BI172" s="185">
        <v>0.5702656507492065</v>
      </c>
      <c r="BJ172" s="185">
        <v>0.09077662974596024</v>
      </c>
      <c r="BK172" s="185">
        <v>0.08948857337236404</v>
      </c>
      <c r="BL172" s="185">
        <v>0.4834798574447632</v>
      </c>
      <c r="BM172" s="185">
        <v>0.5629808902740479</v>
      </c>
      <c r="BN172" s="185">
        <v>0.5838682055473328</v>
      </c>
    </row>
    <row r="173" ht="13.5" customHeight="1">
      <c r="A173" s="152"/>
      <c r="B173" s="152"/>
      <c r="C173" s="152"/>
      <c r="D173" s="152"/>
      <c r="E173" s="152"/>
      <c r="F173" s="152"/>
      <c r="G173" s="152"/>
      <c r="H173" s="152"/>
      <c r="I173" s="152"/>
      <c r="J173" s="152"/>
      <c r="K173" s="152"/>
      <c r="L173" s="152"/>
      <c r="M173" s="152"/>
      <c r="N173" s="152"/>
      <c r="O173" s="152"/>
      <c r="P173" s="152"/>
      <c r="Q173" s="152"/>
      <c r="R173" s="152"/>
      <c r="S173" s="152"/>
      <c r="T173" s="152"/>
      <c r="U173" s="152"/>
      <c r="V173" s="152"/>
      <c r="W173" s="152"/>
      <c r="X173" s="152"/>
      <c r="Y173" s="152"/>
      <c r="Z173" s="152"/>
      <c r="AA173" s="152"/>
      <c r="AB173" s="152"/>
      <c r="AC173" s="152"/>
      <c r="AD173" s="152"/>
      <c r="AE173" s="152"/>
      <c r="AF173" s="152"/>
      <c r="AG173" s="152"/>
      <c r="AH173" s="152"/>
      <c r="AI173" s="152"/>
      <c r="AJ173" s="152"/>
      <c r="AK173" s="152"/>
      <c r="AL173" s="152"/>
      <c r="AM173" s="152"/>
      <c r="AN173" s="152"/>
      <c r="AO173" s="152"/>
      <c r="AP173" s="152"/>
      <c r="AQ173" s="152"/>
      <c r="AR173" s="152"/>
      <c r="AS173" s="152"/>
      <c r="AT173" s="152"/>
      <c r="AU173" s="152"/>
      <c r="AV173" s="152"/>
      <c r="AW173" s="152"/>
      <c r="AX173" s="152"/>
      <c r="AY173" s="152"/>
      <c r="AZ173" s="152"/>
      <c r="BA173" s="152"/>
      <c r="BB173" s="152"/>
      <c r="BC173" s="152"/>
      <c r="BD173" s="152"/>
      <c r="BE173" s="152"/>
      <c r="BF173" s="152"/>
      <c r="BG173" s="152"/>
      <c r="BH173" s="152"/>
      <c r="BI173" s="152"/>
      <c r="BJ173" s="152"/>
      <c r="BK173" s="152"/>
      <c r="BL173" s="152"/>
      <c r="BM173" s="152"/>
      <c r="BN173" s="152"/>
    </row>
    <row r="174" ht="13.5" customHeight="1">
      <c r="A174" s="170" t="s">
        <v>556</v>
      </c>
      <c r="B174" s="170" t="s">
        <v>557</v>
      </c>
      <c r="C174" s="170"/>
      <c r="D174" s="170"/>
      <c r="E174" s="170"/>
      <c r="F174" s="170"/>
      <c r="G174" s="170"/>
      <c r="H174" s="170"/>
      <c r="I174" s="170"/>
      <c r="J174" s="170"/>
      <c r="K174" s="170"/>
      <c r="L174" s="170"/>
      <c r="M174" s="170"/>
      <c r="N174" s="170"/>
      <c r="O174" s="170"/>
      <c r="P174" s="170"/>
      <c r="Q174" s="170"/>
      <c r="R174" s="170"/>
      <c r="S174" s="170"/>
      <c r="T174" s="170"/>
      <c r="U174" s="170"/>
      <c r="V174" s="170"/>
      <c r="W174" s="170"/>
      <c r="X174" s="170"/>
      <c r="Y174" s="170"/>
      <c r="Z174" s="170"/>
      <c r="AA174" s="170"/>
      <c r="AB174" s="170"/>
      <c r="AC174" s="170"/>
      <c r="AD174" s="170"/>
      <c r="AE174" s="170"/>
      <c r="AF174" s="170"/>
      <c r="AG174" s="170"/>
      <c r="AH174" s="170"/>
      <c r="AI174" s="170"/>
      <c r="AJ174" s="170"/>
      <c r="AK174" s="170"/>
      <c r="AL174" s="170"/>
      <c r="AM174" s="170"/>
      <c r="AN174" s="170"/>
      <c r="AO174" s="170"/>
      <c r="AP174" s="170"/>
      <c r="AQ174" s="170"/>
      <c r="AR174" s="170"/>
      <c r="AS174" s="170"/>
      <c r="AT174" s="170"/>
      <c r="AU174" s="170"/>
      <c r="AV174" s="170"/>
      <c r="AW174" s="170"/>
      <c r="AX174" s="170"/>
      <c r="AY174" s="170"/>
      <c r="AZ174" s="170"/>
      <c r="BA174" s="170"/>
      <c r="BB174" s="170"/>
      <c r="BC174" s="170"/>
      <c r="BD174" s="170"/>
      <c r="BE174" s="170"/>
      <c r="BF174" s="170"/>
      <c r="BG174" s="170"/>
      <c r="BH174" s="170"/>
      <c r="BI174" s="170"/>
      <c r="BJ174" s="170"/>
      <c r="BK174" s="170"/>
      <c r="BL174" s="170"/>
      <c r="BM174" s="170"/>
      <c r="BN174" s="170"/>
    </row>
    <row r="175" ht="13.5" customHeight="1">
      <c r="A175" s="170" t="s">
        <v>397</v>
      </c>
      <c r="B175" s="170" t="s">
        <v>398</v>
      </c>
      <c r="C175" s="170"/>
      <c r="D175" s="170"/>
      <c r="E175" s="170"/>
      <c r="F175" s="170"/>
      <c r="G175" s="170"/>
      <c r="H175" s="170"/>
      <c r="I175" s="170"/>
      <c r="J175" s="170"/>
      <c r="K175" s="170"/>
      <c r="L175" s="170"/>
      <c r="M175" s="170"/>
      <c r="N175" s="170"/>
      <c r="O175" s="170"/>
      <c r="P175" s="170"/>
      <c r="Q175" s="170"/>
      <c r="R175" s="170"/>
      <c r="S175" s="170"/>
      <c r="T175" s="170"/>
      <c r="U175" s="170"/>
      <c r="V175" s="170"/>
      <c r="W175" s="170"/>
      <c r="X175" s="170"/>
      <c r="Y175" s="170"/>
      <c r="Z175" s="170"/>
      <c r="AA175" s="170"/>
      <c r="AB175" s="170"/>
      <c r="AC175" s="170"/>
      <c r="AD175" s="170"/>
      <c r="AE175" s="170"/>
      <c r="AF175" s="170"/>
      <c r="AG175" s="170"/>
      <c r="AH175" s="170"/>
      <c r="AI175" s="170"/>
      <c r="AJ175" s="170"/>
      <c r="AK175" s="170"/>
      <c r="AL175" s="170"/>
      <c r="AM175" s="170"/>
      <c r="AN175" s="170"/>
      <c r="AO175" s="170"/>
      <c r="AP175" s="170"/>
      <c r="AQ175" s="170"/>
      <c r="AR175" s="170"/>
      <c r="AS175" s="170"/>
      <c r="AT175" s="170"/>
      <c r="AU175" s="170"/>
      <c r="AV175" s="170"/>
      <c r="AW175" s="170"/>
      <c r="AX175" s="170"/>
      <c r="AY175" s="170"/>
      <c r="AZ175" s="170"/>
      <c r="BA175" s="170"/>
      <c r="BB175" s="170"/>
      <c r="BC175" s="170"/>
      <c r="BD175" s="170"/>
      <c r="BE175" s="170"/>
      <c r="BF175" s="170"/>
      <c r="BG175" s="170"/>
      <c r="BH175" s="170"/>
      <c r="BI175" s="170"/>
      <c r="BJ175" s="170"/>
      <c r="BK175" s="170"/>
      <c r="BL175" s="170"/>
      <c r="BM175" s="170"/>
      <c r="BN175" s="170"/>
    </row>
    <row r="176" ht="13.5" customHeight="1">
      <c r="A176" s="170" t="s">
        <v>558</v>
      </c>
      <c r="B176" s="170" t="s">
        <v>559</v>
      </c>
      <c r="C176" s="170"/>
      <c r="D176" s="170"/>
      <c r="E176" s="170"/>
      <c r="F176" s="170"/>
      <c r="G176" s="170"/>
      <c r="H176" s="170"/>
      <c r="I176" s="170"/>
      <c r="J176" s="170"/>
      <c r="K176" s="170"/>
      <c r="L176" s="170"/>
      <c r="M176" s="170"/>
      <c r="N176" s="170"/>
      <c r="O176" s="170"/>
      <c r="P176" s="170"/>
      <c r="Q176" s="170"/>
      <c r="R176" s="170"/>
      <c r="S176" s="170"/>
      <c r="T176" s="170"/>
      <c r="U176" s="170"/>
      <c r="V176" s="170"/>
      <c r="W176" s="170"/>
      <c r="X176" s="170"/>
      <c r="Y176" s="170"/>
      <c r="Z176" s="170"/>
      <c r="AA176" s="170"/>
      <c r="AB176" s="170"/>
      <c r="AC176" s="170"/>
      <c r="AD176" s="170"/>
      <c r="AE176" s="170"/>
      <c r="AF176" s="170"/>
      <c r="AG176" s="170"/>
      <c r="AH176" s="170"/>
      <c r="AI176" s="170"/>
      <c r="AJ176" s="170"/>
      <c r="AK176" s="170"/>
      <c r="AL176" s="170"/>
      <c r="AM176" s="170"/>
      <c r="AN176" s="170"/>
      <c r="AO176" s="170"/>
      <c r="AP176" s="170"/>
      <c r="AQ176" s="170"/>
      <c r="AR176" s="170"/>
      <c r="AS176" s="170"/>
      <c r="AT176" s="170"/>
      <c r="AU176" s="170"/>
      <c r="AV176" s="170"/>
      <c r="AW176" s="170"/>
      <c r="AX176" s="170"/>
      <c r="AY176" s="170"/>
      <c r="AZ176" s="170"/>
      <c r="BA176" s="170"/>
      <c r="BB176" s="170"/>
      <c r="BC176" s="170"/>
      <c r="BD176" s="170"/>
      <c r="BE176" s="170"/>
      <c r="BF176" s="170"/>
      <c r="BG176" s="170"/>
      <c r="BH176" s="170"/>
      <c r="BI176" s="170"/>
      <c r="BJ176" s="170"/>
      <c r="BK176" s="170"/>
      <c r="BL176" s="170"/>
      <c r="BM176" s="170"/>
      <c r="BN176" s="170"/>
    </row>
    <row r="177" ht="13.5" customHeight="1">
      <c r="A177" s="152"/>
      <c r="B177" s="152"/>
      <c r="C177" s="152"/>
      <c r="D177" s="152"/>
      <c r="E177" s="152"/>
      <c r="F177" s="152"/>
      <c r="G177" s="152"/>
      <c r="H177" s="152"/>
      <c r="I177" s="152"/>
      <c r="J177" s="152"/>
      <c r="K177" s="152"/>
      <c r="L177" s="152"/>
      <c r="M177" s="152"/>
      <c r="N177" s="152"/>
      <c r="O177" s="152"/>
      <c r="P177" s="152"/>
      <c r="Q177" s="152"/>
      <c r="R177" s="152"/>
      <c r="S177" s="152"/>
      <c r="T177" s="152"/>
      <c r="U177" s="152"/>
      <c r="V177" s="152"/>
      <c r="W177" s="152"/>
      <c r="X177" s="152"/>
      <c r="Y177" s="152"/>
      <c r="Z177" s="152"/>
      <c r="AA177" s="152"/>
      <c r="AB177" s="152"/>
      <c r="AC177" s="152"/>
      <c r="AD177" s="152"/>
      <c r="AE177" s="152"/>
      <c r="AF177" s="152"/>
      <c r="AG177" s="152"/>
      <c r="AH177" s="152"/>
      <c r="AI177" s="152"/>
      <c r="AJ177" s="152"/>
      <c r="AK177" s="152"/>
      <c r="AL177" s="152"/>
      <c r="AM177" s="152"/>
      <c r="AN177" s="152"/>
      <c r="AO177" s="152"/>
      <c r="AP177" s="152"/>
      <c r="AQ177" s="152"/>
      <c r="AR177" s="152"/>
      <c r="AS177" s="152"/>
      <c r="AT177" s="152"/>
      <c r="AU177" s="152"/>
      <c r="AV177" s="152"/>
      <c r="AW177" s="152"/>
      <c r="AX177" s="152"/>
      <c r="AY177" s="152"/>
      <c r="AZ177" s="152"/>
      <c r="BA177" s="152"/>
      <c r="BB177" s="152"/>
      <c r="BC177" s="152"/>
      <c r="BD177" s="152"/>
      <c r="BE177" s="152"/>
      <c r="BF177" s="152"/>
      <c r="BG177" s="152"/>
      <c r="BH177" s="152"/>
      <c r="BI177" s="152"/>
      <c r="BJ177" s="152"/>
      <c r="BK177" s="152"/>
      <c r="BL177" s="152"/>
      <c r="BM177" s="152"/>
      <c r="BN177" s="152"/>
    </row>
    <row r="178" ht="13.5" customHeight="1">
      <c r="A178" s="152"/>
      <c r="B178" s="152"/>
      <c r="C178" s="152"/>
      <c r="D178" s="152"/>
      <c r="E178" s="152"/>
      <c r="F178" s="152"/>
      <c r="G178" s="152"/>
      <c r="H178" s="152"/>
      <c r="I178" s="152"/>
      <c r="J178" s="152"/>
      <c r="K178" s="152"/>
      <c r="L178" s="152"/>
      <c r="M178" s="152"/>
      <c r="N178" s="152"/>
      <c r="O178" s="152"/>
      <c r="P178" s="152"/>
      <c r="Q178" s="152"/>
      <c r="R178" s="152"/>
      <c r="S178" s="152"/>
      <c r="T178" s="152"/>
      <c r="U178" s="152"/>
      <c r="V178" s="152"/>
      <c r="W178" s="152"/>
      <c r="X178" s="152"/>
      <c r="Y178" s="152"/>
      <c r="Z178" s="152"/>
      <c r="AA178" s="152"/>
      <c r="AB178" s="152"/>
      <c r="AC178" s="152"/>
      <c r="AD178" s="152"/>
      <c r="AE178" s="152"/>
      <c r="AF178" s="152"/>
      <c r="AG178" s="152"/>
      <c r="AH178" s="152"/>
      <c r="AI178" s="152"/>
      <c r="AJ178" s="152"/>
      <c r="AK178" s="152"/>
      <c r="AL178" s="152"/>
      <c r="AM178" s="152"/>
      <c r="AN178" s="152"/>
      <c r="AO178" s="152"/>
      <c r="AP178" s="152"/>
      <c r="AQ178" s="152"/>
      <c r="AR178" s="152"/>
      <c r="AS178" s="152"/>
      <c r="AT178" s="152"/>
      <c r="AU178" s="152"/>
      <c r="AV178" s="152"/>
      <c r="AW178" s="152"/>
      <c r="AX178" s="152"/>
      <c r="AY178" s="152"/>
      <c r="AZ178" s="152"/>
      <c r="BA178" s="152"/>
      <c r="BB178" s="152"/>
      <c r="BC178" s="152"/>
      <c r="BD178" s="152"/>
      <c r="BE178" s="152"/>
      <c r="BF178" s="152"/>
      <c r="BG178" s="152"/>
      <c r="BH178" s="152"/>
      <c r="BI178" s="152"/>
      <c r="BJ178" s="152"/>
      <c r="BK178" s="152"/>
      <c r="BL178" s="152"/>
      <c r="BM178" s="152"/>
      <c r="BN178" s="152"/>
    </row>
    <row r="179" ht="13.5" customHeight="1">
      <c r="A179" s="152"/>
      <c r="B179" s="152"/>
      <c r="C179" s="152"/>
      <c r="D179" s="152"/>
      <c r="E179" s="152"/>
      <c r="F179" s="152"/>
      <c r="G179" s="152"/>
      <c r="H179" s="152"/>
      <c r="I179" s="152"/>
      <c r="J179" s="152"/>
      <c r="K179" s="152"/>
      <c r="L179" s="152"/>
      <c r="M179" s="152"/>
      <c r="N179" s="152"/>
      <c r="O179" s="152"/>
      <c r="P179" s="152"/>
      <c r="Q179" s="152"/>
      <c r="R179" s="152"/>
      <c r="S179" s="152"/>
      <c r="T179" s="152"/>
      <c r="U179" s="152"/>
      <c r="V179" s="152"/>
      <c r="W179" s="152"/>
      <c r="X179" s="152"/>
      <c r="Y179" s="152"/>
      <c r="Z179" s="152"/>
      <c r="AA179" s="152"/>
      <c r="AB179" s="152"/>
      <c r="AC179" s="152"/>
      <c r="AD179" s="152"/>
      <c r="AE179" s="152"/>
      <c r="AF179" s="152"/>
      <c r="AG179" s="152"/>
      <c r="AH179" s="152"/>
      <c r="AI179" s="152"/>
      <c r="AJ179" s="152"/>
      <c r="AK179" s="152"/>
      <c r="AL179" s="152"/>
      <c r="AM179" s="152"/>
      <c r="AN179" s="152"/>
      <c r="AO179" s="152"/>
      <c r="AP179" s="152"/>
      <c r="AQ179" s="152"/>
      <c r="AR179" s="152"/>
      <c r="AS179" s="152"/>
      <c r="AT179" s="152"/>
      <c r="AU179" s="152"/>
      <c r="AV179" s="152"/>
      <c r="AW179" s="152"/>
      <c r="AX179" s="152"/>
      <c r="AY179" s="152"/>
      <c r="AZ179" s="152"/>
      <c r="BA179" s="152"/>
      <c r="BB179" s="152"/>
      <c r="BC179" s="152"/>
      <c r="BD179" s="152"/>
      <c r="BE179" s="152"/>
      <c r="BF179" s="152"/>
      <c r="BG179" s="152"/>
      <c r="BH179" s="152"/>
      <c r="BI179" s="152"/>
      <c r="BJ179" s="152"/>
      <c r="BK179" s="152"/>
      <c r="BL179" s="152"/>
      <c r="BM179" s="152"/>
      <c r="BN179" s="152"/>
    </row>
    <row r="180" ht="13.5" customHeight="1">
      <c r="A180" s="152"/>
      <c r="B180" s="152"/>
      <c r="C180" s="152"/>
      <c r="D180" s="152"/>
      <c r="E180" s="152"/>
      <c r="F180" s="152"/>
      <c r="G180" s="152"/>
      <c r="H180" s="152"/>
      <c r="I180" s="152"/>
      <c r="J180" s="152"/>
      <c r="K180" s="152"/>
      <c r="L180" s="152"/>
      <c r="M180" s="152"/>
      <c r="N180" s="152"/>
      <c r="O180" s="152"/>
      <c r="P180" s="152"/>
      <c r="Q180" s="152"/>
      <c r="R180" s="152"/>
      <c r="S180" s="152"/>
      <c r="T180" s="152"/>
      <c r="U180" s="152"/>
      <c r="V180" s="152"/>
      <c r="W180" s="152"/>
      <c r="X180" s="152"/>
      <c r="Y180" s="152"/>
      <c r="Z180" s="152"/>
      <c r="AA180" s="152"/>
      <c r="AB180" s="152"/>
      <c r="AC180" s="152"/>
      <c r="AD180" s="152"/>
      <c r="AE180" s="152"/>
      <c r="AF180" s="152"/>
      <c r="AG180" s="152"/>
      <c r="AH180" s="152"/>
      <c r="AI180" s="152"/>
      <c r="AJ180" s="152"/>
      <c r="AK180" s="152"/>
      <c r="AL180" s="152"/>
      <c r="AM180" s="152"/>
      <c r="AN180" s="152"/>
      <c r="AO180" s="152"/>
      <c r="AP180" s="152"/>
      <c r="AQ180" s="152"/>
      <c r="AR180" s="152"/>
      <c r="AS180" s="152"/>
      <c r="AT180" s="152"/>
      <c r="AU180" s="152"/>
      <c r="AV180" s="152"/>
      <c r="AW180" s="152"/>
      <c r="AX180" s="152"/>
      <c r="AY180" s="152"/>
      <c r="AZ180" s="152"/>
      <c r="BA180" s="152"/>
      <c r="BB180" s="152"/>
      <c r="BC180" s="152"/>
      <c r="BD180" s="152"/>
      <c r="BE180" s="152"/>
      <c r="BF180" s="152"/>
      <c r="BG180" s="152"/>
      <c r="BH180" s="152"/>
      <c r="BI180" s="152"/>
      <c r="BJ180" s="152"/>
      <c r="BK180" s="152"/>
      <c r="BL180" s="152"/>
      <c r="BM180" s="152"/>
      <c r="BN180" s="152"/>
    </row>
    <row r="181" ht="13.5" customHeight="1">
      <c r="A181" s="152"/>
      <c r="B181" s="152"/>
      <c r="C181" s="152"/>
      <c r="D181" s="152"/>
      <c r="E181" s="152"/>
      <c r="F181" s="152"/>
      <c r="G181" s="152"/>
      <c r="H181" s="152"/>
      <c r="I181" s="152"/>
      <c r="J181" s="152"/>
      <c r="K181" s="152"/>
      <c r="L181" s="152"/>
      <c r="M181" s="152"/>
      <c r="N181" s="152"/>
      <c r="O181" s="152"/>
      <c r="P181" s="152"/>
      <c r="Q181" s="152"/>
      <c r="R181" s="152"/>
      <c r="S181" s="152"/>
      <c r="T181" s="152"/>
      <c r="U181" s="152"/>
      <c r="V181" s="152"/>
      <c r="W181" s="152"/>
      <c r="X181" s="152"/>
      <c r="Y181" s="152"/>
      <c r="Z181" s="152"/>
      <c r="AA181" s="152"/>
      <c r="AB181" s="152"/>
      <c r="AC181" s="152"/>
      <c r="AD181" s="152"/>
      <c r="AE181" s="152"/>
      <c r="AF181" s="152"/>
      <c r="AG181" s="152"/>
      <c r="AH181" s="152"/>
      <c r="AI181" s="152"/>
      <c r="AJ181" s="152"/>
      <c r="AK181" s="152"/>
      <c r="AL181" s="152"/>
      <c r="AM181" s="152"/>
      <c r="AN181" s="152"/>
      <c r="AO181" s="152"/>
      <c r="AP181" s="152"/>
      <c r="AQ181" s="152"/>
      <c r="AR181" s="152"/>
      <c r="AS181" s="152"/>
      <c r="AT181" s="152"/>
      <c r="AU181" s="152"/>
      <c r="AV181" s="152"/>
      <c r="AW181" s="152"/>
      <c r="AX181" s="152"/>
      <c r="AY181" s="152"/>
      <c r="AZ181" s="152"/>
      <c r="BA181" s="152"/>
      <c r="BB181" s="152"/>
      <c r="BC181" s="152"/>
      <c r="BD181" s="152"/>
      <c r="BE181" s="152"/>
      <c r="BF181" s="152"/>
      <c r="BG181" s="152"/>
      <c r="BH181" s="152"/>
      <c r="BI181" s="152"/>
      <c r="BJ181" s="152"/>
      <c r="BK181" s="152"/>
      <c r="BL181" s="152"/>
      <c r="BM181" s="152"/>
      <c r="BN181" s="152"/>
    </row>
    <row r="182" ht="13.5" customHeight="1">
      <c r="A182" s="152"/>
      <c r="B182" s="152"/>
      <c r="C182" s="152"/>
      <c r="D182" s="152"/>
      <c r="E182" s="152"/>
      <c r="F182" s="152"/>
      <c r="G182" s="152"/>
      <c r="H182" s="152"/>
      <c r="I182" s="152"/>
      <c r="J182" s="152"/>
      <c r="K182" s="152"/>
      <c r="L182" s="152"/>
      <c r="M182" s="152"/>
      <c r="N182" s="152"/>
      <c r="O182" s="152"/>
      <c r="P182" s="152"/>
      <c r="Q182" s="152"/>
      <c r="R182" s="152"/>
      <c r="S182" s="152"/>
      <c r="T182" s="152"/>
      <c r="U182" s="152"/>
      <c r="V182" s="152"/>
      <c r="W182" s="152"/>
      <c r="X182" s="152"/>
      <c r="Y182" s="152"/>
      <c r="Z182" s="152"/>
      <c r="AA182" s="152"/>
      <c r="AB182" s="152"/>
      <c r="AC182" s="152"/>
      <c r="AD182" s="152"/>
      <c r="AE182" s="152"/>
      <c r="AF182" s="152"/>
      <c r="AG182" s="152"/>
      <c r="AH182" s="152"/>
      <c r="AI182" s="152"/>
      <c r="AJ182" s="152"/>
      <c r="AK182" s="152"/>
      <c r="AL182" s="152"/>
      <c r="AM182" s="152"/>
      <c r="AN182" s="152"/>
      <c r="AO182" s="152"/>
      <c r="AP182" s="152"/>
      <c r="AQ182" s="152"/>
      <c r="AR182" s="152"/>
      <c r="AS182" s="152"/>
      <c r="AT182" s="152"/>
      <c r="AU182" s="152"/>
      <c r="AV182" s="152"/>
      <c r="AW182" s="152"/>
      <c r="AX182" s="152"/>
      <c r="AY182" s="152"/>
      <c r="AZ182" s="152"/>
      <c r="BA182" s="152"/>
      <c r="BB182" s="152"/>
      <c r="BC182" s="152"/>
      <c r="BD182" s="152"/>
      <c r="BE182" s="152"/>
      <c r="BF182" s="152"/>
      <c r="BG182" s="152"/>
      <c r="BH182" s="152"/>
      <c r="BI182" s="152"/>
      <c r="BJ182" s="152"/>
      <c r="BK182" s="152"/>
      <c r="BL182" s="152"/>
      <c r="BM182" s="152"/>
      <c r="BN182" s="152"/>
    </row>
    <row r="183" ht="13.5" customHeight="1">
      <c r="A183" s="152"/>
      <c r="B183" s="152"/>
      <c r="C183" s="152"/>
      <c r="D183" s="152"/>
      <c r="E183" s="152"/>
      <c r="F183" s="152"/>
      <c r="G183" s="152"/>
      <c r="H183" s="152"/>
      <c r="I183" s="152"/>
      <c r="J183" s="152"/>
      <c r="K183" s="152"/>
      <c r="L183" s="152"/>
      <c r="M183" s="152"/>
      <c r="N183" s="152"/>
      <c r="O183" s="152"/>
      <c r="P183" s="152"/>
      <c r="Q183" s="152"/>
      <c r="R183" s="152"/>
      <c r="S183" s="152"/>
      <c r="T183" s="152"/>
      <c r="U183" s="152"/>
      <c r="V183" s="152"/>
      <c r="W183" s="152"/>
      <c r="X183" s="152"/>
      <c r="Y183" s="152"/>
      <c r="Z183" s="152"/>
      <c r="AA183" s="152"/>
      <c r="AB183" s="152"/>
      <c r="AC183" s="152"/>
      <c r="AD183" s="152"/>
      <c r="AE183" s="152"/>
      <c r="AF183" s="152"/>
      <c r="AG183" s="152"/>
      <c r="AH183" s="152"/>
      <c r="AI183" s="152"/>
      <c r="AJ183" s="152"/>
      <c r="AK183" s="152"/>
      <c r="AL183" s="152"/>
      <c r="AM183" s="152"/>
      <c r="AN183" s="152"/>
      <c r="AO183" s="152"/>
      <c r="AP183" s="152"/>
      <c r="AQ183" s="152"/>
      <c r="AR183" s="152"/>
      <c r="AS183" s="152"/>
      <c r="AT183" s="152"/>
      <c r="AU183" s="152"/>
      <c r="AV183" s="152"/>
      <c r="AW183" s="152"/>
      <c r="AX183" s="152"/>
      <c r="AY183" s="152"/>
      <c r="AZ183" s="152"/>
      <c r="BA183" s="152"/>
      <c r="BB183" s="152"/>
      <c r="BC183" s="152"/>
      <c r="BD183" s="152"/>
      <c r="BE183" s="152"/>
      <c r="BF183" s="152"/>
      <c r="BG183" s="152"/>
      <c r="BH183" s="152"/>
      <c r="BI183" s="152"/>
      <c r="BJ183" s="152"/>
      <c r="BK183" s="152"/>
      <c r="BL183" s="152"/>
      <c r="BM183" s="152"/>
      <c r="BN183" s="152"/>
    </row>
    <row r="184" ht="13.5" customHeight="1">
      <c r="A184" s="152"/>
      <c r="B184" s="152"/>
      <c r="C184" s="152"/>
      <c r="D184" s="152"/>
      <c r="E184" s="152"/>
      <c r="F184" s="152"/>
      <c r="G184" s="152"/>
      <c r="H184" s="152"/>
      <c r="I184" s="152"/>
      <c r="J184" s="152"/>
      <c r="K184" s="152"/>
      <c r="L184" s="152"/>
      <c r="M184" s="152"/>
      <c r="N184" s="152"/>
      <c r="O184" s="152"/>
      <c r="P184" s="152"/>
      <c r="Q184" s="152"/>
      <c r="R184" s="152"/>
      <c r="S184" s="152"/>
      <c r="T184" s="152"/>
      <c r="U184" s="152"/>
      <c r="V184" s="152"/>
      <c r="W184" s="152"/>
      <c r="X184" s="152"/>
      <c r="Y184" s="152"/>
      <c r="Z184" s="152"/>
      <c r="AA184" s="152"/>
      <c r="AB184" s="152"/>
      <c r="AC184" s="152"/>
      <c r="AD184" s="152"/>
      <c r="AE184" s="152"/>
      <c r="AF184" s="152"/>
      <c r="AG184" s="152"/>
      <c r="AH184" s="152"/>
      <c r="AI184" s="152"/>
      <c r="AJ184" s="152"/>
      <c r="AK184" s="152"/>
      <c r="AL184" s="152"/>
      <c r="AM184" s="152"/>
      <c r="AN184" s="152"/>
      <c r="AO184" s="152"/>
      <c r="AP184" s="152"/>
      <c r="AQ184" s="152"/>
      <c r="AR184" s="152"/>
      <c r="AS184" s="152"/>
      <c r="AT184" s="152"/>
      <c r="AU184" s="152"/>
      <c r="AV184" s="152"/>
      <c r="AW184" s="152"/>
      <c r="AX184" s="152"/>
      <c r="AY184" s="152"/>
      <c r="AZ184" s="152"/>
      <c r="BA184" s="152"/>
      <c r="BB184" s="152"/>
      <c r="BC184" s="152"/>
      <c r="BD184" s="152"/>
      <c r="BE184" s="152"/>
      <c r="BF184" s="152"/>
      <c r="BG184" s="152"/>
      <c r="BH184" s="152"/>
      <c r="BI184" s="152"/>
      <c r="BJ184" s="152"/>
      <c r="BK184" s="152"/>
      <c r="BL184" s="152"/>
      <c r="BM184" s="152"/>
      <c r="BN184" s="152"/>
    </row>
    <row r="185" ht="13.5" customHeight="1">
      <c r="A185" s="152"/>
      <c r="B185" s="152"/>
      <c r="C185" s="152"/>
      <c r="D185" s="152"/>
      <c r="E185" s="152"/>
      <c r="F185" s="152"/>
      <c r="G185" s="152"/>
      <c r="H185" s="152"/>
      <c r="I185" s="152"/>
      <c r="J185" s="152"/>
      <c r="K185" s="152"/>
      <c r="L185" s="152"/>
      <c r="M185" s="152"/>
      <c r="N185" s="152"/>
      <c r="O185" s="152"/>
      <c r="P185" s="152"/>
      <c r="Q185" s="152"/>
      <c r="R185" s="152"/>
      <c r="S185" s="152"/>
      <c r="T185" s="152"/>
      <c r="U185" s="152"/>
      <c r="V185" s="152"/>
      <c r="W185" s="152"/>
      <c r="X185" s="152"/>
      <c r="Y185" s="152"/>
      <c r="Z185" s="152"/>
      <c r="AA185" s="152"/>
      <c r="AB185" s="152"/>
      <c r="AC185" s="152"/>
      <c r="AD185" s="152"/>
      <c r="AE185" s="152"/>
      <c r="AF185" s="152"/>
      <c r="AG185" s="152"/>
      <c r="AH185" s="152"/>
      <c r="AI185" s="152"/>
      <c r="AJ185" s="152"/>
      <c r="AK185" s="152"/>
      <c r="AL185" s="152"/>
      <c r="AM185" s="152"/>
      <c r="AN185" s="152"/>
      <c r="AO185" s="152"/>
      <c r="AP185" s="152"/>
      <c r="AQ185" s="152"/>
      <c r="AR185" s="152"/>
      <c r="AS185" s="152"/>
      <c r="AT185" s="152"/>
      <c r="AU185" s="152"/>
      <c r="AV185" s="152"/>
      <c r="AW185" s="152"/>
      <c r="AX185" s="152"/>
      <c r="AY185" s="152"/>
      <c r="AZ185" s="152"/>
      <c r="BA185" s="152"/>
      <c r="BB185" s="152"/>
      <c r="BC185" s="152"/>
      <c r="BD185" s="152"/>
      <c r="BE185" s="152"/>
      <c r="BF185" s="152"/>
      <c r="BG185" s="152"/>
      <c r="BH185" s="152"/>
      <c r="BI185" s="152"/>
      <c r="BJ185" s="152"/>
      <c r="BK185" s="152"/>
      <c r="BL185" s="152"/>
      <c r="BM185" s="152"/>
      <c r="BN185" s="152"/>
    </row>
    <row r="186" ht="13.5" customHeight="1">
      <c r="A186" s="152"/>
      <c r="B186" s="152"/>
      <c r="C186" s="152"/>
      <c r="D186" s="152"/>
      <c r="E186" s="152"/>
      <c r="F186" s="152"/>
      <c r="G186" s="152"/>
      <c r="H186" s="152"/>
      <c r="I186" s="152"/>
      <c r="J186" s="152"/>
      <c r="K186" s="152"/>
      <c r="L186" s="152"/>
      <c r="M186" s="152"/>
      <c r="N186" s="152"/>
      <c r="O186" s="152"/>
      <c r="P186" s="152"/>
      <c r="Q186" s="152"/>
      <c r="R186" s="152"/>
      <c r="S186" s="152"/>
      <c r="T186" s="152"/>
      <c r="U186" s="152"/>
      <c r="V186" s="152"/>
      <c r="W186" s="152"/>
      <c r="X186" s="152"/>
      <c r="Y186" s="152"/>
      <c r="Z186" s="152"/>
      <c r="AA186" s="152"/>
      <c r="AB186" s="152"/>
      <c r="AC186" s="152"/>
      <c r="AD186" s="152"/>
      <c r="AE186" s="152"/>
      <c r="AF186" s="152"/>
      <c r="AG186" s="152"/>
      <c r="AH186" s="152"/>
      <c r="AI186" s="152"/>
      <c r="AJ186" s="152"/>
      <c r="AK186" s="152"/>
      <c r="AL186" s="152"/>
      <c r="AM186" s="152"/>
      <c r="AN186" s="152"/>
      <c r="AO186" s="152"/>
      <c r="AP186" s="152"/>
      <c r="AQ186" s="152"/>
      <c r="AR186" s="152"/>
      <c r="AS186" s="152"/>
      <c r="AT186" s="152"/>
      <c r="AU186" s="152"/>
      <c r="AV186" s="152"/>
      <c r="AW186" s="152"/>
      <c r="AX186" s="152"/>
      <c r="AY186" s="152"/>
      <c r="AZ186" s="152"/>
      <c r="BA186" s="152"/>
      <c r="BB186" s="152"/>
      <c r="BC186" s="152"/>
      <c r="BD186" s="152"/>
      <c r="BE186" s="152"/>
      <c r="BF186" s="152"/>
      <c r="BG186" s="152"/>
      <c r="BH186" s="152"/>
      <c r="BI186" s="152"/>
      <c r="BJ186" s="152"/>
      <c r="BK186" s="152"/>
      <c r="BL186" s="152"/>
      <c r="BM186" s="152"/>
      <c r="BN186" s="152"/>
    </row>
    <row r="187" ht="13.5" customHeight="1">
      <c r="A187" s="152"/>
      <c r="B187" s="152"/>
      <c r="C187" s="152"/>
      <c r="D187" s="152"/>
      <c r="E187" s="152"/>
      <c r="F187" s="152"/>
      <c r="G187" s="152"/>
      <c r="H187" s="152"/>
      <c r="I187" s="152"/>
      <c r="J187" s="152"/>
      <c r="K187" s="152"/>
      <c r="L187" s="152"/>
      <c r="M187" s="152"/>
      <c r="N187" s="152"/>
      <c r="O187" s="152"/>
      <c r="P187" s="152"/>
      <c r="Q187" s="152"/>
      <c r="R187" s="152"/>
      <c r="S187" s="152"/>
      <c r="T187" s="152"/>
      <c r="U187" s="152"/>
      <c r="V187" s="152"/>
      <c r="W187" s="152"/>
      <c r="X187" s="152"/>
      <c r="Y187" s="152"/>
      <c r="Z187" s="152"/>
      <c r="AA187" s="152"/>
      <c r="AB187" s="152"/>
      <c r="AC187" s="152"/>
      <c r="AD187" s="152"/>
      <c r="AE187" s="152"/>
      <c r="AF187" s="152"/>
      <c r="AG187" s="152"/>
      <c r="AH187" s="152"/>
      <c r="AI187" s="152"/>
      <c r="AJ187" s="152"/>
      <c r="AK187" s="152"/>
      <c r="AL187" s="152"/>
      <c r="AM187" s="152"/>
      <c r="AN187" s="152"/>
      <c r="AO187" s="152"/>
      <c r="AP187" s="152"/>
      <c r="AQ187" s="152"/>
      <c r="AR187" s="152"/>
      <c r="AS187" s="152"/>
      <c r="AT187" s="152"/>
      <c r="AU187" s="152"/>
      <c r="AV187" s="152"/>
      <c r="AW187" s="152"/>
      <c r="AX187" s="152"/>
      <c r="AY187" s="152"/>
      <c r="AZ187" s="152"/>
      <c r="BA187" s="152"/>
      <c r="BB187" s="152"/>
      <c r="BC187" s="152"/>
      <c r="BD187" s="152"/>
      <c r="BE187" s="152"/>
      <c r="BF187" s="152"/>
      <c r="BG187" s="152"/>
      <c r="BH187" s="152"/>
      <c r="BI187" s="152"/>
      <c r="BJ187" s="152"/>
      <c r="BK187" s="152"/>
      <c r="BL187" s="152"/>
      <c r="BM187" s="152"/>
      <c r="BN187" s="152"/>
    </row>
    <row r="188" ht="13.5" customHeight="1">
      <c r="A188" s="152"/>
      <c r="B188" s="152"/>
      <c r="C188" s="152"/>
      <c r="D188" s="152"/>
      <c r="E188" s="152"/>
      <c r="F188" s="152"/>
      <c r="G188" s="152"/>
      <c r="H188" s="152"/>
      <c r="I188" s="152"/>
      <c r="J188" s="152"/>
      <c r="K188" s="152"/>
      <c r="L188" s="152"/>
      <c r="M188" s="152"/>
      <c r="N188" s="152"/>
      <c r="O188" s="152"/>
      <c r="P188" s="152"/>
      <c r="Q188" s="152"/>
      <c r="R188" s="152"/>
      <c r="S188" s="152"/>
      <c r="T188" s="152"/>
      <c r="U188" s="152"/>
      <c r="V188" s="152"/>
      <c r="W188" s="152"/>
      <c r="X188" s="152"/>
      <c r="Y188" s="152"/>
      <c r="Z188" s="152"/>
      <c r="AA188" s="152"/>
      <c r="AB188" s="152"/>
      <c r="AC188" s="152"/>
      <c r="AD188" s="152"/>
      <c r="AE188" s="152"/>
      <c r="AF188" s="152"/>
      <c r="AG188" s="152"/>
      <c r="AH188" s="152"/>
      <c r="AI188" s="152"/>
      <c r="AJ188" s="152"/>
      <c r="AK188" s="152"/>
      <c r="AL188" s="152"/>
      <c r="AM188" s="152"/>
      <c r="AN188" s="152"/>
      <c r="AO188" s="152"/>
      <c r="AP188" s="152"/>
      <c r="AQ188" s="152"/>
      <c r="AR188" s="152"/>
      <c r="AS188" s="152"/>
      <c r="AT188" s="152"/>
      <c r="AU188" s="152"/>
      <c r="AV188" s="152"/>
      <c r="AW188" s="152"/>
      <c r="AX188" s="152"/>
      <c r="AY188" s="152"/>
      <c r="AZ188" s="152"/>
      <c r="BA188" s="152"/>
      <c r="BB188" s="152"/>
      <c r="BC188" s="152"/>
      <c r="BD188" s="152"/>
      <c r="BE188" s="152"/>
      <c r="BF188" s="152"/>
      <c r="BG188" s="152"/>
      <c r="BH188" s="152"/>
      <c r="BI188" s="152"/>
      <c r="BJ188" s="152"/>
      <c r="BK188" s="152"/>
      <c r="BL188" s="152"/>
      <c r="BM188" s="152"/>
      <c r="BN188" s="152"/>
    </row>
    <row r="189" ht="13.5" customHeight="1">
      <c r="A189" s="152"/>
      <c r="B189" s="152"/>
      <c r="C189" s="152"/>
      <c r="D189" s="152"/>
      <c r="E189" s="152"/>
      <c r="F189" s="152"/>
      <c r="G189" s="152"/>
      <c r="H189" s="152"/>
      <c r="I189" s="152"/>
      <c r="J189" s="152"/>
      <c r="K189" s="152"/>
      <c r="L189" s="152"/>
      <c r="M189" s="152"/>
      <c r="N189" s="152"/>
      <c r="O189" s="152"/>
      <c r="P189" s="152"/>
      <c r="Q189" s="152"/>
      <c r="R189" s="152"/>
      <c r="S189" s="152"/>
      <c r="T189" s="152"/>
      <c r="U189" s="152"/>
      <c r="V189" s="152"/>
      <c r="W189" s="152"/>
      <c r="X189" s="152"/>
      <c r="Y189" s="152"/>
      <c r="Z189" s="152"/>
      <c r="AA189" s="152"/>
      <c r="AB189" s="152"/>
      <c r="AC189" s="152"/>
      <c r="AD189" s="152"/>
      <c r="AE189" s="152"/>
      <c r="AF189" s="152"/>
      <c r="AG189" s="152"/>
      <c r="AH189" s="152"/>
      <c r="AI189" s="152"/>
      <c r="AJ189" s="152"/>
      <c r="AK189" s="152"/>
      <c r="AL189" s="152"/>
      <c r="AM189" s="152"/>
      <c r="AN189" s="152"/>
      <c r="AO189" s="152"/>
      <c r="AP189" s="152"/>
      <c r="AQ189" s="152"/>
      <c r="AR189" s="152"/>
      <c r="AS189" s="152"/>
      <c r="AT189" s="152"/>
      <c r="AU189" s="152"/>
      <c r="AV189" s="152"/>
      <c r="AW189" s="152"/>
      <c r="AX189" s="152"/>
      <c r="AY189" s="152"/>
      <c r="AZ189" s="152"/>
      <c r="BA189" s="152"/>
      <c r="BB189" s="152"/>
      <c r="BC189" s="152"/>
      <c r="BD189" s="152"/>
      <c r="BE189" s="152"/>
      <c r="BF189" s="152"/>
      <c r="BG189" s="152"/>
      <c r="BH189" s="152"/>
      <c r="BI189" s="152"/>
      <c r="BJ189" s="152"/>
      <c r="BK189" s="152"/>
      <c r="BL189" s="152"/>
      <c r="BM189" s="152"/>
      <c r="BN189" s="152"/>
    </row>
    <row r="190" ht="13.5" customHeight="1">
      <c r="A190" s="152"/>
      <c r="B190" s="152"/>
      <c r="C190" s="152"/>
      <c r="D190" s="152"/>
      <c r="E190" s="152"/>
      <c r="F190" s="152"/>
      <c r="G190" s="152"/>
      <c r="H190" s="152"/>
      <c r="I190" s="152"/>
      <c r="J190" s="152"/>
      <c r="K190" s="152"/>
      <c r="L190" s="152"/>
      <c r="M190" s="152"/>
      <c r="N190" s="152"/>
      <c r="O190" s="152"/>
      <c r="P190" s="152"/>
      <c r="Q190" s="152"/>
      <c r="R190" s="152"/>
      <c r="S190" s="152"/>
      <c r="T190" s="152"/>
      <c r="U190" s="152"/>
      <c r="V190" s="152"/>
      <c r="W190" s="152"/>
      <c r="X190" s="152"/>
      <c r="Y190" s="152"/>
      <c r="Z190" s="152"/>
      <c r="AA190" s="152"/>
      <c r="AB190" s="152"/>
      <c r="AC190" s="152"/>
      <c r="AD190" s="152"/>
      <c r="AE190" s="152"/>
      <c r="AF190" s="152"/>
      <c r="AG190" s="152"/>
      <c r="AH190" s="152"/>
      <c r="AI190" s="152"/>
      <c r="AJ190" s="152"/>
      <c r="AK190" s="152"/>
      <c r="AL190" s="152"/>
      <c r="AM190" s="152"/>
      <c r="AN190" s="152"/>
      <c r="AO190" s="152"/>
      <c r="AP190" s="152"/>
      <c r="AQ190" s="152"/>
      <c r="AR190" s="152"/>
      <c r="AS190" s="152"/>
      <c r="AT190" s="152"/>
      <c r="AU190" s="152"/>
      <c r="AV190" s="152"/>
      <c r="AW190" s="152"/>
      <c r="AX190" s="152"/>
      <c r="AY190" s="152"/>
      <c r="AZ190" s="152"/>
      <c r="BA190" s="152"/>
      <c r="BB190" s="152"/>
      <c r="BC190" s="152"/>
      <c r="BD190" s="152"/>
      <c r="BE190" s="152"/>
      <c r="BF190" s="152"/>
      <c r="BG190" s="152"/>
      <c r="BH190" s="152"/>
      <c r="BI190" s="152"/>
      <c r="BJ190" s="152"/>
      <c r="BK190" s="152"/>
      <c r="BL190" s="152"/>
      <c r="BM190" s="152"/>
      <c r="BN190" s="152"/>
    </row>
    <row r="191" ht="13.5" customHeight="1">
      <c r="A191" s="152"/>
      <c r="B191" s="152"/>
      <c r="C191" s="152"/>
      <c r="D191" s="152"/>
      <c r="E191" s="152"/>
      <c r="F191" s="152"/>
      <c r="G191" s="152"/>
      <c r="H191" s="152"/>
      <c r="I191" s="152"/>
      <c r="J191" s="152"/>
      <c r="K191" s="152"/>
      <c r="L191" s="152"/>
      <c r="M191" s="152"/>
      <c r="N191" s="152"/>
      <c r="O191" s="152"/>
      <c r="P191" s="152"/>
      <c r="Q191" s="152"/>
      <c r="R191" s="152"/>
      <c r="S191" s="152"/>
      <c r="T191" s="152"/>
      <c r="U191" s="152"/>
      <c r="V191" s="152"/>
      <c r="W191" s="152"/>
      <c r="X191" s="152"/>
      <c r="Y191" s="152"/>
      <c r="Z191" s="152"/>
      <c r="AA191" s="152"/>
      <c r="AB191" s="152"/>
      <c r="AC191" s="152"/>
      <c r="AD191" s="152"/>
      <c r="AE191" s="152"/>
      <c r="AF191" s="152"/>
      <c r="AG191" s="152"/>
      <c r="AH191" s="152"/>
      <c r="AI191" s="152"/>
      <c r="AJ191" s="152"/>
      <c r="AK191" s="152"/>
      <c r="AL191" s="152"/>
      <c r="AM191" s="152"/>
      <c r="AN191" s="152"/>
      <c r="AO191" s="152"/>
      <c r="AP191" s="152"/>
      <c r="AQ191" s="152"/>
      <c r="AR191" s="152"/>
      <c r="AS191" s="152"/>
      <c r="AT191" s="152"/>
      <c r="AU191" s="152"/>
      <c r="AV191" s="152"/>
      <c r="AW191" s="152"/>
      <c r="AX191" s="152"/>
      <c r="AY191" s="152"/>
      <c r="AZ191" s="152"/>
      <c r="BA191" s="152"/>
      <c r="BB191" s="152"/>
      <c r="BC191" s="152"/>
      <c r="BD191" s="152"/>
      <c r="BE191" s="152"/>
      <c r="BF191" s="152"/>
      <c r="BG191" s="152"/>
      <c r="BH191" s="152"/>
      <c r="BI191" s="152"/>
      <c r="BJ191" s="152"/>
      <c r="BK191" s="152"/>
      <c r="BL191" s="152"/>
      <c r="BM191" s="152"/>
      <c r="BN191" s="152"/>
    </row>
    <row r="192" ht="13.5" customHeight="1">
      <c r="A192" s="152"/>
      <c r="B192" s="152"/>
      <c r="C192" s="152"/>
      <c r="D192" s="152"/>
      <c r="E192" s="152"/>
      <c r="F192" s="152"/>
      <c r="G192" s="152"/>
      <c r="H192" s="152"/>
      <c r="I192" s="152"/>
      <c r="J192" s="152"/>
      <c r="K192" s="152"/>
      <c r="L192" s="152"/>
      <c r="M192" s="152"/>
      <c r="N192" s="152"/>
      <c r="O192" s="152"/>
      <c r="P192" s="152"/>
      <c r="Q192" s="152"/>
      <c r="R192" s="152"/>
      <c r="S192" s="152"/>
      <c r="T192" s="152"/>
      <c r="U192" s="152"/>
      <c r="V192" s="152"/>
      <c r="W192" s="152"/>
      <c r="X192" s="152"/>
      <c r="Y192" s="152"/>
      <c r="Z192" s="152"/>
      <c r="AA192" s="152"/>
      <c r="AB192" s="152"/>
      <c r="AC192" s="152"/>
      <c r="AD192" s="152"/>
      <c r="AE192" s="152"/>
      <c r="AF192" s="152"/>
      <c r="AG192" s="152"/>
      <c r="AH192" s="152"/>
      <c r="AI192" s="152"/>
      <c r="AJ192" s="152"/>
      <c r="AK192" s="152"/>
      <c r="AL192" s="152"/>
      <c r="AM192" s="152"/>
      <c r="AN192" s="152"/>
      <c r="AO192" s="152"/>
      <c r="AP192" s="152"/>
      <c r="AQ192" s="152"/>
      <c r="AR192" s="152"/>
      <c r="AS192" s="152"/>
      <c r="AT192" s="152"/>
      <c r="AU192" s="152"/>
      <c r="AV192" s="152"/>
      <c r="AW192" s="152"/>
      <c r="AX192" s="152"/>
      <c r="AY192" s="152"/>
      <c r="AZ192" s="152"/>
      <c r="BA192" s="152"/>
      <c r="BB192" s="152"/>
      <c r="BC192" s="152"/>
      <c r="BD192" s="152"/>
      <c r="BE192" s="152"/>
      <c r="BF192" s="152"/>
      <c r="BG192" s="152"/>
      <c r="BH192" s="152"/>
      <c r="BI192" s="152"/>
      <c r="BJ192" s="152"/>
      <c r="BK192" s="152"/>
      <c r="BL192" s="152"/>
      <c r="BM192" s="152"/>
      <c r="BN192" s="152"/>
    </row>
    <row r="193" ht="13.5" customHeight="1">
      <c r="A193" s="152"/>
      <c r="B193" s="152"/>
      <c r="C193" s="152"/>
      <c r="D193" s="152"/>
      <c r="E193" s="152"/>
      <c r="F193" s="152"/>
      <c r="G193" s="152"/>
      <c r="H193" s="152"/>
      <c r="I193" s="152"/>
      <c r="J193" s="152"/>
      <c r="K193" s="152"/>
      <c r="L193" s="152"/>
      <c r="M193" s="152"/>
      <c r="N193" s="152"/>
      <c r="O193" s="152"/>
      <c r="P193" s="152"/>
      <c r="Q193" s="152"/>
      <c r="R193" s="152"/>
      <c r="S193" s="152"/>
      <c r="T193" s="152"/>
      <c r="U193" s="152"/>
      <c r="V193" s="152"/>
      <c r="W193" s="152"/>
      <c r="X193" s="152"/>
      <c r="Y193" s="152"/>
      <c r="Z193" s="152"/>
      <c r="AA193" s="152"/>
      <c r="AB193" s="152"/>
      <c r="AC193" s="152"/>
      <c r="AD193" s="152"/>
      <c r="AE193" s="152"/>
      <c r="AF193" s="152"/>
      <c r="AG193" s="152"/>
      <c r="AH193" s="152"/>
      <c r="AI193" s="152"/>
      <c r="AJ193" s="152"/>
      <c r="AK193" s="152"/>
      <c r="AL193" s="152"/>
      <c r="AM193" s="152"/>
      <c r="AN193" s="152"/>
      <c r="AO193" s="152"/>
      <c r="AP193" s="152"/>
      <c r="AQ193" s="152"/>
      <c r="AR193" s="152"/>
      <c r="AS193" s="152"/>
      <c r="AT193" s="152"/>
      <c r="AU193" s="152"/>
      <c r="AV193" s="152"/>
      <c r="AW193" s="152"/>
      <c r="AX193" s="152"/>
      <c r="AY193" s="152"/>
      <c r="AZ193" s="152"/>
      <c r="BA193" s="152"/>
      <c r="BB193" s="152"/>
      <c r="BC193" s="152"/>
      <c r="BD193" s="152"/>
      <c r="BE193" s="152"/>
      <c r="BF193" s="152"/>
      <c r="BG193" s="152"/>
      <c r="BH193" s="152"/>
      <c r="BI193" s="152"/>
      <c r="BJ193" s="152"/>
      <c r="BK193" s="152"/>
      <c r="BL193" s="152"/>
      <c r="BM193" s="152"/>
      <c r="BN193" s="152"/>
    </row>
    <row r="194" ht="13.5" customHeight="1">
      <c r="A194" s="152"/>
      <c r="B194" s="152"/>
      <c r="C194" s="152"/>
      <c r="D194" s="152"/>
      <c r="E194" s="152"/>
      <c r="F194" s="152"/>
      <c r="G194" s="152"/>
      <c r="H194" s="152"/>
      <c r="I194" s="152"/>
      <c r="J194" s="152"/>
      <c r="K194" s="152"/>
      <c r="L194" s="152"/>
      <c r="M194" s="152"/>
      <c r="N194" s="152"/>
      <c r="O194" s="152"/>
      <c r="P194" s="152"/>
      <c r="Q194" s="152"/>
      <c r="R194" s="152"/>
      <c r="S194" s="152"/>
      <c r="T194" s="152"/>
      <c r="U194" s="152"/>
      <c r="V194" s="152"/>
      <c r="W194" s="152"/>
      <c r="X194" s="152"/>
      <c r="Y194" s="152"/>
      <c r="Z194" s="152"/>
      <c r="AA194" s="152"/>
      <c r="AB194" s="152"/>
      <c r="AC194" s="152"/>
      <c r="AD194" s="152"/>
      <c r="AE194" s="152"/>
      <c r="AF194" s="152"/>
      <c r="AG194" s="152"/>
      <c r="AH194" s="152"/>
      <c r="AI194" s="152"/>
      <c r="AJ194" s="152"/>
      <c r="AK194" s="152"/>
      <c r="AL194" s="152"/>
      <c r="AM194" s="152"/>
      <c r="AN194" s="152"/>
      <c r="AO194" s="152"/>
      <c r="AP194" s="152"/>
      <c r="AQ194" s="152"/>
      <c r="AR194" s="152"/>
      <c r="AS194" s="152"/>
      <c r="AT194" s="152"/>
      <c r="AU194" s="152"/>
      <c r="AV194" s="152"/>
      <c r="AW194" s="152"/>
      <c r="AX194" s="152"/>
      <c r="AY194" s="152"/>
      <c r="AZ194" s="152"/>
      <c r="BA194" s="152"/>
      <c r="BB194" s="152"/>
      <c r="BC194" s="152"/>
      <c r="BD194" s="152"/>
      <c r="BE194" s="152"/>
      <c r="BF194" s="152"/>
      <c r="BG194" s="152"/>
      <c r="BH194" s="152"/>
      <c r="BI194" s="152"/>
      <c r="BJ194" s="152"/>
      <c r="BK194" s="152"/>
      <c r="BL194" s="152"/>
      <c r="BM194" s="152"/>
      <c r="BN194" s="152"/>
    </row>
    <row r="195" ht="13.5" customHeight="1">
      <c r="A195" s="152"/>
      <c r="B195" s="152"/>
      <c r="C195" s="152"/>
      <c r="D195" s="152"/>
      <c r="E195" s="152"/>
      <c r="F195" s="152"/>
      <c r="G195" s="152"/>
      <c r="H195" s="152"/>
      <c r="I195" s="152"/>
      <c r="J195" s="152"/>
      <c r="K195" s="152"/>
      <c r="L195" s="152"/>
      <c r="M195" s="152"/>
      <c r="N195" s="152"/>
      <c r="O195" s="152"/>
      <c r="P195" s="152"/>
      <c r="Q195" s="152"/>
      <c r="R195" s="152"/>
      <c r="S195" s="152"/>
      <c r="T195" s="152"/>
      <c r="U195" s="152"/>
      <c r="V195" s="152"/>
      <c r="W195" s="152"/>
      <c r="X195" s="152"/>
      <c r="Y195" s="152"/>
      <c r="Z195" s="152"/>
      <c r="AA195" s="152"/>
      <c r="AB195" s="152"/>
      <c r="AC195" s="152"/>
      <c r="AD195" s="152"/>
      <c r="AE195" s="152"/>
      <c r="AF195" s="152"/>
      <c r="AG195" s="152"/>
      <c r="AH195" s="152"/>
      <c r="AI195" s="152"/>
      <c r="AJ195" s="152"/>
      <c r="AK195" s="152"/>
      <c r="AL195" s="152"/>
      <c r="AM195" s="152"/>
      <c r="AN195" s="152"/>
      <c r="AO195" s="152"/>
      <c r="AP195" s="152"/>
      <c r="AQ195" s="152"/>
      <c r="AR195" s="152"/>
      <c r="AS195" s="152"/>
      <c r="AT195" s="152"/>
      <c r="AU195" s="152"/>
      <c r="AV195" s="152"/>
      <c r="AW195" s="152"/>
      <c r="AX195" s="152"/>
      <c r="AY195" s="152"/>
      <c r="AZ195" s="152"/>
      <c r="BA195" s="152"/>
      <c r="BB195" s="152"/>
      <c r="BC195" s="152"/>
      <c r="BD195" s="152"/>
      <c r="BE195" s="152"/>
      <c r="BF195" s="152"/>
      <c r="BG195" s="152"/>
      <c r="BH195" s="152"/>
      <c r="BI195" s="152"/>
      <c r="BJ195" s="152"/>
      <c r="BK195" s="152"/>
      <c r="BL195" s="152"/>
      <c r="BM195" s="152"/>
      <c r="BN195" s="152"/>
    </row>
    <row r="196" ht="13.5" customHeight="1">
      <c r="A196" s="152"/>
      <c r="B196" s="152"/>
      <c r="C196" s="152"/>
      <c r="D196" s="152"/>
      <c r="E196" s="152"/>
      <c r="F196" s="152"/>
      <c r="G196" s="152"/>
      <c r="H196" s="152"/>
      <c r="I196" s="152"/>
      <c r="J196" s="152"/>
      <c r="K196" s="152"/>
      <c r="L196" s="152"/>
      <c r="M196" s="152"/>
      <c r="N196" s="152"/>
      <c r="O196" s="152"/>
      <c r="P196" s="152"/>
      <c r="Q196" s="152"/>
      <c r="R196" s="152"/>
      <c r="S196" s="152"/>
      <c r="T196" s="152"/>
      <c r="U196" s="152"/>
      <c r="V196" s="152"/>
      <c r="W196" s="152"/>
      <c r="X196" s="152"/>
      <c r="Y196" s="152"/>
      <c r="Z196" s="152"/>
      <c r="AA196" s="152"/>
      <c r="AB196" s="152"/>
      <c r="AC196" s="152"/>
      <c r="AD196" s="152"/>
      <c r="AE196" s="152"/>
      <c r="AF196" s="152"/>
      <c r="AG196" s="152"/>
      <c r="AH196" s="152"/>
      <c r="AI196" s="152"/>
      <c r="AJ196" s="152"/>
      <c r="AK196" s="152"/>
      <c r="AL196" s="152"/>
      <c r="AM196" s="152"/>
      <c r="AN196" s="152"/>
      <c r="AO196" s="152"/>
      <c r="AP196" s="152"/>
      <c r="AQ196" s="152"/>
      <c r="AR196" s="152"/>
      <c r="AS196" s="152"/>
      <c r="AT196" s="152"/>
      <c r="AU196" s="152"/>
      <c r="AV196" s="152"/>
      <c r="AW196" s="152"/>
      <c r="AX196" s="152"/>
      <c r="AY196" s="152"/>
      <c r="AZ196" s="152"/>
      <c r="BA196" s="152"/>
      <c r="BB196" s="152"/>
      <c r="BC196" s="152"/>
      <c r="BD196" s="152"/>
      <c r="BE196" s="152"/>
      <c r="BF196" s="152"/>
      <c r="BG196" s="152"/>
      <c r="BH196" s="152"/>
      <c r="BI196" s="152"/>
      <c r="BJ196" s="152"/>
      <c r="BK196" s="152"/>
      <c r="BL196" s="152"/>
      <c r="BM196" s="152"/>
      <c r="BN196" s="152"/>
    </row>
    <row r="197" ht="13.5" customHeight="1">
      <c r="A197" s="152"/>
      <c r="B197" s="152"/>
      <c r="C197" s="152"/>
      <c r="D197" s="152"/>
      <c r="E197" s="152"/>
      <c r="F197" s="152"/>
      <c r="G197" s="152"/>
      <c r="H197" s="152"/>
      <c r="I197" s="152"/>
      <c r="J197" s="152"/>
      <c r="K197" s="152"/>
      <c r="L197" s="152"/>
      <c r="M197" s="152"/>
      <c r="N197" s="152"/>
      <c r="O197" s="152"/>
      <c r="P197" s="152"/>
      <c r="Q197" s="152"/>
      <c r="R197" s="152"/>
      <c r="S197" s="152"/>
      <c r="T197" s="152"/>
      <c r="U197" s="152"/>
      <c r="V197" s="152"/>
      <c r="W197" s="152"/>
      <c r="X197" s="152"/>
      <c r="Y197" s="152"/>
      <c r="Z197" s="152"/>
      <c r="AA197" s="152"/>
      <c r="AB197" s="152"/>
      <c r="AC197" s="152"/>
      <c r="AD197" s="152"/>
      <c r="AE197" s="152"/>
      <c r="AF197" s="152"/>
      <c r="AG197" s="152"/>
      <c r="AH197" s="152"/>
      <c r="AI197" s="152"/>
      <c r="AJ197" s="152"/>
      <c r="AK197" s="152"/>
      <c r="AL197" s="152"/>
      <c r="AM197" s="152"/>
      <c r="AN197" s="152"/>
      <c r="AO197" s="152"/>
      <c r="AP197" s="152"/>
      <c r="AQ197" s="152"/>
      <c r="AR197" s="152"/>
      <c r="AS197" s="152"/>
      <c r="AT197" s="152"/>
      <c r="AU197" s="152"/>
      <c r="AV197" s="152"/>
      <c r="AW197" s="152"/>
      <c r="AX197" s="152"/>
      <c r="AY197" s="152"/>
      <c r="AZ197" s="152"/>
      <c r="BA197" s="152"/>
      <c r="BB197" s="152"/>
      <c r="BC197" s="152"/>
      <c r="BD197" s="152"/>
      <c r="BE197" s="152"/>
      <c r="BF197" s="152"/>
      <c r="BG197" s="152"/>
      <c r="BH197" s="152"/>
      <c r="BI197" s="152"/>
      <c r="BJ197" s="152"/>
      <c r="BK197" s="152"/>
      <c r="BL197" s="152"/>
      <c r="BM197" s="152"/>
      <c r="BN197" s="152"/>
    </row>
    <row r="198" ht="13.5" customHeight="1">
      <c r="A198" s="152"/>
      <c r="B198" s="152"/>
      <c r="C198" s="152"/>
      <c r="D198" s="152"/>
      <c r="E198" s="152"/>
      <c r="F198" s="152"/>
      <c r="G198" s="152"/>
      <c r="H198" s="152"/>
      <c r="I198" s="152"/>
      <c r="J198" s="152"/>
      <c r="K198" s="152"/>
      <c r="L198" s="152"/>
      <c r="M198" s="152"/>
      <c r="N198" s="152"/>
      <c r="O198" s="152"/>
      <c r="P198" s="152"/>
      <c r="Q198" s="152"/>
      <c r="R198" s="152"/>
      <c r="S198" s="152"/>
      <c r="T198" s="152"/>
      <c r="U198" s="152"/>
      <c r="V198" s="152"/>
      <c r="W198" s="152"/>
      <c r="X198" s="152"/>
      <c r="Y198" s="152"/>
      <c r="Z198" s="152"/>
      <c r="AA198" s="152"/>
      <c r="AB198" s="152"/>
      <c r="AC198" s="152"/>
      <c r="AD198" s="152"/>
      <c r="AE198" s="152"/>
      <c r="AF198" s="152"/>
      <c r="AG198" s="152"/>
      <c r="AH198" s="152"/>
      <c r="AI198" s="152"/>
      <c r="AJ198" s="152"/>
      <c r="AK198" s="152"/>
      <c r="AL198" s="152"/>
      <c r="AM198" s="152"/>
      <c r="AN198" s="152"/>
      <c r="AO198" s="152"/>
      <c r="AP198" s="152"/>
      <c r="AQ198" s="152"/>
      <c r="AR198" s="152"/>
      <c r="AS198" s="152"/>
      <c r="AT198" s="152"/>
      <c r="AU198" s="152"/>
      <c r="AV198" s="152"/>
      <c r="AW198" s="152"/>
      <c r="AX198" s="152"/>
      <c r="AY198" s="152"/>
      <c r="AZ198" s="152"/>
      <c r="BA198" s="152"/>
      <c r="BB198" s="152"/>
      <c r="BC198" s="152"/>
      <c r="BD198" s="152"/>
      <c r="BE198" s="152"/>
      <c r="BF198" s="152"/>
      <c r="BG198" s="152"/>
      <c r="BH198" s="152"/>
      <c r="BI198" s="152"/>
      <c r="BJ198" s="152"/>
      <c r="BK198" s="152"/>
      <c r="BL198" s="152"/>
      <c r="BM198" s="152"/>
      <c r="BN198" s="152"/>
    </row>
    <row r="199" ht="13.5" customHeight="1">
      <c r="A199" s="152"/>
      <c r="B199" s="152"/>
      <c r="C199" s="152"/>
      <c r="D199" s="152"/>
      <c r="E199" s="152"/>
      <c r="F199" s="152"/>
      <c r="G199" s="152"/>
      <c r="H199" s="152"/>
      <c r="I199" s="152"/>
      <c r="J199" s="152"/>
      <c r="K199" s="152"/>
      <c r="L199" s="152"/>
      <c r="M199" s="152"/>
      <c r="N199" s="152"/>
      <c r="O199" s="152"/>
      <c r="P199" s="152"/>
      <c r="Q199" s="152"/>
      <c r="R199" s="152"/>
      <c r="S199" s="152"/>
      <c r="T199" s="152"/>
      <c r="U199" s="152"/>
      <c r="V199" s="152"/>
      <c r="W199" s="152"/>
      <c r="X199" s="152"/>
      <c r="Y199" s="152"/>
      <c r="Z199" s="152"/>
      <c r="AA199" s="152"/>
      <c r="AB199" s="152"/>
      <c r="AC199" s="152"/>
      <c r="AD199" s="152"/>
      <c r="AE199" s="152"/>
      <c r="AF199" s="152"/>
      <c r="AG199" s="152"/>
      <c r="AH199" s="152"/>
      <c r="AI199" s="152"/>
      <c r="AJ199" s="152"/>
      <c r="AK199" s="152"/>
      <c r="AL199" s="152"/>
      <c r="AM199" s="152"/>
      <c r="AN199" s="152"/>
      <c r="AO199" s="152"/>
      <c r="AP199" s="152"/>
      <c r="AQ199" s="152"/>
      <c r="AR199" s="152"/>
      <c r="AS199" s="152"/>
      <c r="AT199" s="152"/>
      <c r="AU199" s="152"/>
      <c r="AV199" s="152"/>
      <c r="AW199" s="152"/>
      <c r="AX199" s="152"/>
      <c r="AY199" s="152"/>
      <c r="AZ199" s="152"/>
      <c r="BA199" s="152"/>
      <c r="BB199" s="152"/>
      <c r="BC199" s="152"/>
      <c r="BD199" s="152"/>
      <c r="BE199" s="152"/>
      <c r="BF199" s="152"/>
      <c r="BG199" s="152"/>
      <c r="BH199" s="152"/>
      <c r="BI199" s="152"/>
      <c r="BJ199" s="152"/>
      <c r="BK199" s="152"/>
      <c r="BL199" s="152"/>
      <c r="BM199" s="152"/>
      <c r="BN199" s="152"/>
    </row>
    <row r="200" ht="13.5" customHeight="1">
      <c r="A200" s="152"/>
      <c r="B200" s="152"/>
      <c r="C200" s="152"/>
      <c r="D200" s="152"/>
      <c r="E200" s="152"/>
      <c r="F200" s="152"/>
      <c r="G200" s="152"/>
      <c r="H200" s="152"/>
      <c r="I200" s="152"/>
      <c r="J200" s="152"/>
      <c r="K200" s="152"/>
      <c r="L200" s="152"/>
      <c r="M200" s="152"/>
      <c r="N200" s="152"/>
      <c r="O200" s="152"/>
      <c r="P200" s="152"/>
      <c r="Q200" s="152"/>
      <c r="R200" s="152"/>
      <c r="S200" s="152"/>
      <c r="T200" s="152"/>
      <c r="U200" s="152"/>
      <c r="V200" s="152"/>
      <c r="W200" s="152"/>
      <c r="X200" s="152"/>
      <c r="Y200" s="152"/>
      <c r="Z200" s="152"/>
      <c r="AA200" s="152"/>
      <c r="AB200" s="152"/>
      <c r="AC200" s="152"/>
      <c r="AD200" s="152"/>
      <c r="AE200" s="152"/>
      <c r="AF200" s="152"/>
      <c r="AG200" s="152"/>
      <c r="AH200" s="152"/>
      <c r="AI200" s="152"/>
      <c r="AJ200" s="152"/>
      <c r="AK200" s="152"/>
      <c r="AL200" s="152"/>
      <c r="AM200" s="152"/>
      <c r="AN200" s="152"/>
      <c r="AO200" s="152"/>
      <c r="AP200" s="152"/>
      <c r="AQ200" s="152"/>
      <c r="AR200" s="152"/>
      <c r="AS200" s="152"/>
      <c r="AT200" s="152"/>
      <c r="AU200" s="152"/>
      <c r="AV200" s="152"/>
      <c r="AW200" s="152"/>
      <c r="AX200" s="152"/>
      <c r="AY200" s="152"/>
      <c r="AZ200" s="152"/>
      <c r="BA200" s="152"/>
      <c r="BB200" s="152"/>
      <c r="BC200" s="152"/>
      <c r="BD200" s="152"/>
      <c r="BE200" s="152"/>
      <c r="BF200" s="152"/>
      <c r="BG200" s="152"/>
      <c r="BH200" s="152"/>
      <c r="BI200" s="152"/>
      <c r="BJ200" s="152"/>
      <c r="BK200" s="152"/>
      <c r="BL200" s="152"/>
      <c r="BM200" s="152"/>
      <c r="BN200" s="152"/>
    </row>
    <row r="201" ht="13.5" customHeight="1">
      <c r="A201" s="152"/>
      <c r="B201" s="152"/>
      <c r="C201" s="152"/>
      <c r="D201" s="152"/>
      <c r="E201" s="152"/>
      <c r="F201" s="152"/>
      <c r="G201" s="152"/>
      <c r="H201" s="152"/>
      <c r="I201" s="152"/>
      <c r="J201" s="152"/>
      <c r="K201" s="152"/>
      <c r="L201" s="152"/>
      <c r="M201" s="152"/>
      <c r="N201" s="152"/>
      <c r="O201" s="152"/>
      <c r="P201" s="152"/>
      <c r="Q201" s="152"/>
      <c r="R201" s="152"/>
      <c r="S201" s="152"/>
      <c r="T201" s="152"/>
      <c r="U201" s="152"/>
      <c r="V201" s="152"/>
      <c r="W201" s="152"/>
      <c r="X201" s="152"/>
      <c r="Y201" s="152"/>
      <c r="Z201" s="152"/>
      <c r="AA201" s="152"/>
      <c r="AB201" s="152"/>
      <c r="AC201" s="152"/>
      <c r="AD201" s="152"/>
      <c r="AE201" s="152"/>
      <c r="AF201" s="152"/>
      <c r="AG201" s="152"/>
      <c r="AH201" s="152"/>
      <c r="AI201" s="152"/>
      <c r="AJ201" s="152"/>
      <c r="AK201" s="152"/>
      <c r="AL201" s="152"/>
      <c r="AM201" s="152"/>
      <c r="AN201" s="152"/>
      <c r="AO201" s="152"/>
      <c r="AP201" s="152"/>
      <c r="AQ201" s="152"/>
      <c r="AR201" s="152"/>
      <c r="AS201" s="152"/>
      <c r="AT201" s="152"/>
      <c r="AU201" s="152"/>
      <c r="AV201" s="152"/>
      <c r="AW201" s="152"/>
      <c r="AX201" s="152"/>
      <c r="AY201" s="152"/>
      <c r="AZ201" s="152"/>
      <c r="BA201" s="152"/>
      <c r="BB201" s="152"/>
      <c r="BC201" s="152"/>
      <c r="BD201" s="152"/>
      <c r="BE201" s="152"/>
      <c r="BF201" s="152"/>
      <c r="BG201" s="152"/>
      <c r="BH201" s="152"/>
      <c r="BI201" s="152"/>
      <c r="BJ201" s="152"/>
      <c r="BK201" s="152"/>
      <c r="BL201" s="152"/>
      <c r="BM201" s="152"/>
      <c r="BN201" s="152"/>
    </row>
    <row r="202" ht="13.5" customHeight="1">
      <c r="A202" s="152"/>
      <c r="B202" s="152"/>
      <c r="C202" s="152"/>
      <c r="D202" s="152"/>
      <c r="E202" s="152"/>
      <c r="F202" s="152"/>
      <c r="G202" s="152"/>
      <c r="H202" s="152"/>
      <c r="I202" s="152"/>
      <c r="J202" s="152"/>
      <c r="K202" s="152"/>
      <c r="L202" s="152"/>
      <c r="M202" s="152"/>
      <c r="N202" s="152"/>
      <c r="O202" s="152"/>
      <c r="P202" s="152"/>
      <c r="Q202" s="152"/>
      <c r="R202" s="152"/>
      <c r="S202" s="152"/>
      <c r="T202" s="152"/>
      <c r="U202" s="152"/>
      <c r="V202" s="152"/>
      <c r="W202" s="152"/>
      <c r="X202" s="152"/>
      <c r="Y202" s="152"/>
      <c r="Z202" s="152"/>
      <c r="AA202" s="152"/>
      <c r="AB202" s="152"/>
      <c r="AC202" s="152"/>
      <c r="AD202" s="152"/>
      <c r="AE202" s="152"/>
      <c r="AF202" s="152"/>
      <c r="AG202" s="152"/>
      <c r="AH202" s="152"/>
      <c r="AI202" s="152"/>
      <c r="AJ202" s="152"/>
      <c r="AK202" s="152"/>
      <c r="AL202" s="152"/>
      <c r="AM202" s="152"/>
      <c r="AN202" s="152"/>
      <c r="AO202" s="152"/>
      <c r="AP202" s="152"/>
      <c r="AQ202" s="152"/>
      <c r="AR202" s="152"/>
      <c r="AS202" s="152"/>
      <c r="AT202" s="152"/>
      <c r="AU202" s="152"/>
      <c r="AV202" s="152"/>
      <c r="AW202" s="152"/>
      <c r="AX202" s="152"/>
      <c r="AY202" s="152"/>
      <c r="AZ202" s="152"/>
      <c r="BA202" s="152"/>
      <c r="BB202" s="152"/>
      <c r="BC202" s="152"/>
      <c r="BD202" s="152"/>
      <c r="BE202" s="152"/>
      <c r="BF202" s="152"/>
      <c r="BG202" s="152"/>
      <c r="BH202" s="152"/>
      <c r="BI202" s="152"/>
      <c r="BJ202" s="152"/>
      <c r="BK202" s="152"/>
      <c r="BL202" s="152"/>
      <c r="BM202" s="152"/>
      <c r="BN202" s="152"/>
    </row>
    <row r="203" ht="13.5" customHeight="1">
      <c r="A203" s="152"/>
      <c r="B203" s="152"/>
      <c r="C203" s="152"/>
      <c r="D203" s="152"/>
      <c r="E203" s="152"/>
      <c r="F203" s="152"/>
      <c r="G203" s="152"/>
      <c r="H203" s="152"/>
      <c r="I203" s="152"/>
      <c r="J203" s="152"/>
      <c r="K203" s="152"/>
      <c r="L203" s="152"/>
      <c r="M203" s="152"/>
      <c r="N203" s="152"/>
      <c r="O203" s="152"/>
      <c r="P203" s="152"/>
      <c r="Q203" s="152"/>
      <c r="R203" s="152"/>
      <c r="S203" s="152"/>
      <c r="T203" s="152"/>
      <c r="U203" s="152"/>
      <c r="V203" s="152"/>
      <c r="W203" s="152"/>
      <c r="X203" s="152"/>
      <c r="Y203" s="152"/>
      <c r="Z203" s="152"/>
      <c r="AA203" s="152"/>
      <c r="AB203" s="152"/>
      <c r="AC203" s="152"/>
      <c r="AD203" s="152"/>
      <c r="AE203" s="152"/>
      <c r="AF203" s="152"/>
      <c r="AG203" s="152"/>
      <c r="AH203" s="152"/>
      <c r="AI203" s="152"/>
      <c r="AJ203" s="152"/>
      <c r="AK203" s="152"/>
      <c r="AL203" s="152"/>
      <c r="AM203" s="152"/>
      <c r="AN203" s="152"/>
      <c r="AO203" s="152"/>
      <c r="AP203" s="152"/>
      <c r="AQ203" s="152"/>
      <c r="AR203" s="152"/>
      <c r="AS203" s="152"/>
      <c r="AT203" s="152"/>
      <c r="AU203" s="152"/>
      <c r="AV203" s="152"/>
      <c r="AW203" s="152"/>
      <c r="AX203" s="152"/>
      <c r="AY203" s="152"/>
      <c r="AZ203" s="152"/>
      <c r="BA203" s="152"/>
      <c r="BB203" s="152"/>
      <c r="BC203" s="152"/>
      <c r="BD203" s="152"/>
      <c r="BE203" s="152"/>
      <c r="BF203" s="152"/>
      <c r="BG203" s="152"/>
      <c r="BH203" s="152"/>
      <c r="BI203" s="152"/>
      <c r="BJ203" s="152"/>
      <c r="BK203" s="152"/>
      <c r="BL203" s="152"/>
      <c r="BM203" s="152"/>
      <c r="BN203" s="152"/>
    </row>
    <row r="204" ht="13.5" customHeight="1">
      <c r="A204" s="152"/>
      <c r="B204" s="152"/>
      <c r="C204" s="152"/>
      <c r="D204" s="152"/>
      <c r="E204" s="152"/>
      <c r="F204" s="152"/>
      <c r="G204" s="152"/>
      <c r="H204" s="152"/>
      <c r="I204" s="152"/>
      <c r="J204" s="152"/>
      <c r="K204" s="152"/>
      <c r="L204" s="152"/>
      <c r="M204" s="152"/>
      <c r="N204" s="152"/>
      <c r="O204" s="152"/>
      <c r="P204" s="152"/>
      <c r="Q204" s="152"/>
      <c r="R204" s="152"/>
      <c r="S204" s="152"/>
      <c r="T204" s="152"/>
      <c r="U204" s="152"/>
      <c r="V204" s="152"/>
      <c r="W204" s="152"/>
      <c r="X204" s="152"/>
      <c r="Y204" s="152"/>
      <c r="Z204" s="152"/>
      <c r="AA204" s="152"/>
      <c r="AB204" s="152"/>
      <c r="AC204" s="152"/>
      <c r="AD204" s="152"/>
      <c r="AE204" s="152"/>
      <c r="AF204" s="152"/>
      <c r="AG204" s="152"/>
      <c r="AH204" s="152"/>
      <c r="AI204" s="152"/>
      <c r="AJ204" s="152"/>
      <c r="AK204" s="152"/>
      <c r="AL204" s="152"/>
      <c r="AM204" s="152"/>
      <c r="AN204" s="152"/>
      <c r="AO204" s="152"/>
      <c r="AP204" s="152"/>
      <c r="AQ204" s="152"/>
      <c r="AR204" s="152"/>
      <c r="AS204" s="152"/>
      <c r="AT204" s="152"/>
      <c r="AU204" s="152"/>
      <c r="AV204" s="152"/>
      <c r="AW204" s="152"/>
      <c r="AX204" s="152"/>
      <c r="AY204" s="152"/>
      <c r="AZ204" s="152"/>
      <c r="BA204" s="152"/>
      <c r="BB204" s="152"/>
      <c r="BC204" s="152"/>
      <c r="BD204" s="152"/>
      <c r="BE204" s="152"/>
      <c r="BF204" s="152"/>
      <c r="BG204" s="152"/>
      <c r="BH204" s="152"/>
      <c r="BI204" s="152"/>
      <c r="BJ204" s="152"/>
      <c r="BK204" s="152"/>
      <c r="BL204" s="152"/>
      <c r="BM204" s="152"/>
      <c r="BN204" s="152"/>
    </row>
    <row r="205" ht="13.5" customHeight="1">
      <c r="A205" s="152"/>
      <c r="B205" s="152"/>
      <c r="C205" s="152"/>
      <c r="D205" s="152"/>
      <c r="E205" s="152"/>
      <c r="F205" s="152"/>
      <c r="G205" s="152"/>
      <c r="H205" s="152"/>
      <c r="I205" s="152"/>
      <c r="J205" s="152"/>
      <c r="K205" s="152"/>
      <c r="L205" s="152"/>
      <c r="M205" s="152"/>
      <c r="N205" s="152"/>
      <c r="O205" s="152"/>
      <c r="P205" s="152"/>
      <c r="Q205" s="152"/>
      <c r="R205" s="152"/>
      <c r="S205" s="152"/>
      <c r="T205" s="152"/>
      <c r="U205" s="152"/>
      <c r="V205" s="152"/>
      <c r="W205" s="152"/>
      <c r="X205" s="152"/>
      <c r="Y205" s="152"/>
      <c r="Z205" s="152"/>
      <c r="AA205" s="152"/>
      <c r="AB205" s="152"/>
      <c r="AC205" s="152"/>
      <c r="AD205" s="152"/>
      <c r="AE205" s="152"/>
      <c r="AF205" s="152"/>
      <c r="AG205" s="152"/>
      <c r="AH205" s="152"/>
      <c r="AI205" s="152"/>
      <c r="AJ205" s="152"/>
      <c r="AK205" s="152"/>
      <c r="AL205" s="152"/>
      <c r="AM205" s="152"/>
      <c r="AN205" s="152"/>
      <c r="AO205" s="152"/>
      <c r="AP205" s="152"/>
      <c r="AQ205" s="152"/>
      <c r="AR205" s="152"/>
      <c r="AS205" s="152"/>
      <c r="AT205" s="152"/>
      <c r="AU205" s="152"/>
      <c r="AV205" s="152"/>
      <c r="AW205" s="152"/>
      <c r="AX205" s="152"/>
      <c r="AY205" s="152"/>
      <c r="AZ205" s="152"/>
      <c r="BA205" s="152"/>
      <c r="BB205" s="152"/>
      <c r="BC205" s="152"/>
      <c r="BD205" s="152"/>
      <c r="BE205" s="152"/>
      <c r="BF205" s="152"/>
      <c r="BG205" s="152"/>
      <c r="BH205" s="152"/>
      <c r="BI205" s="152"/>
      <c r="BJ205" s="152"/>
      <c r="BK205" s="152"/>
      <c r="BL205" s="152"/>
      <c r="BM205" s="152"/>
      <c r="BN205" s="152"/>
    </row>
    <row r="206" ht="13.5" customHeight="1">
      <c r="A206" s="152"/>
      <c r="B206" s="152"/>
      <c r="C206" s="152"/>
      <c r="D206" s="152"/>
      <c r="E206" s="152"/>
      <c r="F206" s="152"/>
      <c r="G206" s="152"/>
      <c r="H206" s="152"/>
      <c r="I206" s="152"/>
      <c r="J206" s="152"/>
      <c r="K206" s="152"/>
      <c r="L206" s="152"/>
      <c r="M206" s="152"/>
      <c r="N206" s="152"/>
      <c r="O206" s="152"/>
      <c r="P206" s="152"/>
      <c r="Q206" s="152"/>
      <c r="R206" s="152"/>
      <c r="S206" s="152"/>
      <c r="T206" s="152"/>
      <c r="U206" s="152"/>
      <c r="V206" s="152"/>
      <c r="W206" s="152"/>
      <c r="X206" s="152"/>
      <c r="Y206" s="152"/>
      <c r="Z206" s="152"/>
      <c r="AA206" s="152"/>
      <c r="AB206" s="152"/>
      <c r="AC206" s="152"/>
      <c r="AD206" s="152"/>
      <c r="AE206" s="152"/>
      <c r="AF206" s="152"/>
      <c r="AG206" s="152"/>
      <c r="AH206" s="152"/>
      <c r="AI206" s="152"/>
      <c r="AJ206" s="152"/>
      <c r="AK206" s="152"/>
      <c r="AL206" s="152"/>
      <c r="AM206" s="152"/>
      <c r="AN206" s="152"/>
      <c r="AO206" s="152"/>
      <c r="AP206" s="152"/>
      <c r="AQ206" s="152"/>
      <c r="AR206" s="152"/>
      <c r="AS206" s="152"/>
      <c r="AT206" s="152"/>
      <c r="AU206" s="152"/>
      <c r="AV206" s="152"/>
      <c r="AW206" s="152"/>
      <c r="AX206" s="152"/>
      <c r="AY206" s="152"/>
      <c r="AZ206" s="152"/>
      <c r="BA206" s="152"/>
      <c r="BB206" s="152"/>
      <c r="BC206" s="152"/>
      <c r="BD206" s="152"/>
      <c r="BE206" s="152"/>
      <c r="BF206" s="152"/>
      <c r="BG206" s="152"/>
      <c r="BH206" s="152"/>
      <c r="BI206" s="152"/>
      <c r="BJ206" s="152"/>
      <c r="BK206" s="152"/>
      <c r="BL206" s="152"/>
      <c r="BM206" s="152"/>
      <c r="BN206" s="152"/>
    </row>
    <row r="207" ht="13.5" customHeight="1">
      <c r="A207" s="152"/>
      <c r="B207" s="152"/>
      <c r="C207" s="152"/>
      <c r="D207" s="152"/>
      <c r="E207" s="152"/>
      <c r="F207" s="152"/>
      <c r="G207" s="152"/>
      <c r="H207" s="152"/>
      <c r="I207" s="152"/>
      <c r="J207" s="152"/>
      <c r="K207" s="152"/>
      <c r="L207" s="152"/>
      <c r="M207" s="152"/>
      <c r="N207" s="152"/>
      <c r="O207" s="152"/>
      <c r="P207" s="152"/>
      <c r="Q207" s="152"/>
      <c r="R207" s="152"/>
      <c r="S207" s="152"/>
      <c r="T207" s="152"/>
      <c r="U207" s="152"/>
      <c r="V207" s="152"/>
      <c r="W207" s="152"/>
      <c r="X207" s="152"/>
      <c r="Y207" s="152"/>
      <c r="Z207" s="152"/>
      <c r="AA207" s="152"/>
      <c r="AB207" s="152"/>
      <c r="AC207" s="152"/>
      <c r="AD207" s="152"/>
      <c r="AE207" s="152"/>
      <c r="AF207" s="152"/>
      <c r="AG207" s="152"/>
      <c r="AH207" s="152"/>
      <c r="AI207" s="152"/>
      <c r="AJ207" s="152"/>
      <c r="AK207" s="152"/>
      <c r="AL207" s="152"/>
      <c r="AM207" s="152"/>
      <c r="AN207" s="152"/>
      <c r="AO207" s="152"/>
      <c r="AP207" s="152"/>
      <c r="AQ207" s="152"/>
      <c r="AR207" s="152"/>
      <c r="AS207" s="152"/>
      <c r="AT207" s="152"/>
      <c r="AU207" s="152"/>
      <c r="AV207" s="152"/>
      <c r="AW207" s="152"/>
      <c r="AX207" s="152"/>
      <c r="AY207" s="152"/>
      <c r="AZ207" s="152"/>
      <c r="BA207" s="152"/>
      <c r="BB207" s="152"/>
      <c r="BC207" s="152"/>
      <c r="BD207" s="152"/>
      <c r="BE207" s="152"/>
      <c r="BF207" s="152"/>
      <c r="BG207" s="152"/>
      <c r="BH207" s="152"/>
      <c r="BI207" s="152"/>
      <c r="BJ207" s="152"/>
      <c r="BK207" s="152"/>
      <c r="BL207" s="152"/>
      <c r="BM207" s="152"/>
      <c r="BN207" s="152"/>
    </row>
    <row r="208" ht="13.5" customHeight="1">
      <c r="A208" s="152"/>
      <c r="B208" s="152"/>
      <c r="C208" s="152"/>
      <c r="D208" s="152"/>
      <c r="E208" s="152"/>
      <c r="F208" s="152"/>
      <c r="G208" s="152"/>
      <c r="H208" s="152"/>
      <c r="I208" s="152"/>
      <c r="J208" s="152"/>
      <c r="K208" s="152"/>
      <c r="L208" s="152"/>
      <c r="M208" s="152"/>
      <c r="N208" s="152"/>
      <c r="O208" s="152"/>
      <c r="P208" s="152"/>
      <c r="Q208" s="152"/>
      <c r="R208" s="152"/>
      <c r="S208" s="152"/>
      <c r="T208" s="152"/>
      <c r="U208" s="152"/>
      <c r="V208" s="152"/>
      <c r="W208" s="152"/>
      <c r="X208" s="152"/>
      <c r="Y208" s="152"/>
      <c r="Z208" s="152"/>
      <c r="AA208" s="152"/>
      <c r="AB208" s="152"/>
      <c r="AC208" s="152"/>
      <c r="AD208" s="152"/>
      <c r="AE208" s="152"/>
      <c r="AF208" s="152"/>
      <c r="AG208" s="152"/>
      <c r="AH208" s="152"/>
      <c r="AI208" s="152"/>
      <c r="AJ208" s="152"/>
      <c r="AK208" s="152"/>
      <c r="AL208" s="152"/>
      <c r="AM208" s="152"/>
      <c r="AN208" s="152"/>
      <c r="AO208" s="152"/>
      <c r="AP208" s="152"/>
      <c r="AQ208" s="152"/>
      <c r="AR208" s="152"/>
      <c r="AS208" s="152"/>
      <c r="AT208" s="152"/>
      <c r="AU208" s="152"/>
      <c r="AV208" s="152"/>
      <c r="AW208" s="152"/>
      <c r="AX208" s="152"/>
      <c r="AY208" s="152"/>
      <c r="AZ208" s="152"/>
      <c r="BA208" s="152"/>
      <c r="BB208" s="152"/>
      <c r="BC208" s="152"/>
      <c r="BD208" s="152"/>
      <c r="BE208" s="152"/>
      <c r="BF208" s="152"/>
      <c r="BG208" s="152"/>
      <c r="BH208" s="152"/>
      <c r="BI208" s="152"/>
      <c r="BJ208" s="152"/>
      <c r="BK208" s="152"/>
      <c r="BL208" s="152"/>
      <c r="BM208" s="152"/>
      <c r="BN208" s="152"/>
    </row>
    <row r="209" ht="13.5" customHeight="1">
      <c r="A209" s="152"/>
      <c r="B209" s="152"/>
      <c r="C209" s="152"/>
      <c r="D209" s="152"/>
      <c r="E209" s="152"/>
      <c r="F209" s="152"/>
      <c r="G209" s="152"/>
      <c r="H209" s="152"/>
      <c r="I209" s="152"/>
      <c r="J209" s="152"/>
      <c r="K209" s="152"/>
      <c r="L209" s="152"/>
      <c r="M209" s="152"/>
      <c r="N209" s="152"/>
      <c r="O209" s="152"/>
      <c r="P209" s="152"/>
      <c r="Q209" s="152"/>
      <c r="R209" s="152"/>
      <c r="S209" s="152"/>
      <c r="T209" s="152"/>
      <c r="U209" s="152"/>
      <c r="V209" s="152"/>
      <c r="W209" s="152"/>
      <c r="X209" s="152"/>
      <c r="Y209" s="152"/>
      <c r="Z209" s="152"/>
      <c r="AA209" s="152"/>
      <c r="AB209" s="152"/>
      <c r="AC209" s="152"/>
      <c r="AD209" s="152"/>
      <c r="AE209" s="152"/>
      <c r="AF209" s="152"/>
      <c r="AG209" s="152"/>
      <c r="AH209" s="152"/>
      <c r="AI209" s="152"/>
      <c r="AJ209" s="152"/>
      <c r="AK209" s="152"/>
      <c r="AL209" s="152"/>
      <c r="AM209" s="152"/>
      <c r="AN209" s="152"/>
      <c r="AO209" s="152"/>
      <c r="AP209" s="152"/>
      <c r="AQ209" s="152"/>
      <c r="AR209" s="152"/>
      <c r="AS209" s="152"/>
      <c r="AT209" s="152"/>
      <c r="AU209" s="152"/>
      <c r="AV209" s="152"/>
      <c r="AW209" s="152"/>
      <c r="AX209" s="152"/>
      <c r="AY209" s="152"/>
      <c r="AZ209" s="152"/>
      <c r="BA209" s="152"/>
      <c r="BB209" s="152"/>
      <c r="BC209" s="152"/>
      <c r="BD209" s="152"/>
      <c r="BE209" s="152"/>
      <c r="BF209" s="152"/>
      <c r="BG209" s="152"/>
      <c r="BH209" s="152"/>
      <c r="BI209" s="152"/>
      <c r="BJ209" s="152"/>
      <c r="BK209" s="152"/>
      <c r="BL209" s="152"/>
      <c r="BM209" s="152"/>
      <c r="BN209" s="152"/>
    </row>
    <row r="210" ht="13.5" customHeight="1">
      <c r="A210" s="152"/>
      <c r="B210" s="152"/>
      <c r="C210" s="152"/>
      <c r="D210" s="152"/>
      <c r="E210" s="152"/>
      <c r="F210" s="152"/>
      <c r="G210" s="152"/>
      <c r="H210" s="152"/>
      <c r="I210" s="152"/>
      <c r="J210" s="152"/>
      <c r="K210" s="152"/>
      <c r="L210" s="152"/>
      <c r="M210" s="152"/>
      <c r="N210" s="152"/>
      <c r="O210" s="152"/>
      <c r="P210" s="152"/>
      <c r="Q210" s="152"/>
      <c r="R210" s="152"/>
      <c r="S210" s="152"/>
      <c r="T210" s="152"/>
      <c r="U210" s="152"/>
      <c r="V210" s="152"/>
      <c r="W210" s="152"/>
      <c r="X210" s="152"/>
      <c r="Y210" s="152"/>
      <c r="Z210" s="152"/>
      <c r="AA210" s="152"/>
      <c r="AB210" s="152"/>
      <c r="AC210" s="152"/>
      <c r="AD210" s="152"/>
      <c r="AE210" s="152"/>
      <c r="AF210" s="152"/>
      <c r="AG210" s="152"/>
      <c r="AH210" s="152"/>
      <c r="AI210" s="152"/>
      <c r="AJ210" s="152"/>
      <c r="AK210" s="152"/>
      <c r="AL210" s="152"/>
      <c r="AM210" s="152"/>
      <c r="AN210" s="152"/>
      <c r="AO210" s="152"/>
      <c r="AP210" s="152"/>
      <c r="AQ210" s="152"/>
      <c r="AR210" s="152"/>
      <c r="AS210" s="152"/>
      <c r="AT210" s="152"/>
      <c r="AU210" s="152"/>
      <c r="AV210" s="152"/>
      <c r="AW210" s="152"/>
      <c r="AX210" s="152"/>
      <c r="AY210" s="152"/>
      <c r="AZ210" s="152"/>
      <c r="BA210" s="152"/>
      <c r="BB210" s="152"/>
      <c r="BC210" s="152"/>
      <c r="BD210" s="152"/>
      <c r="BE210" s="152"/>
      <c r="BF210" s="152"/>
      <c r="BG210" s="152"/>
      <c r="BH210" s="152"/>
      <c r="BI210" s="152"/>
      <c r="BJ210" s="152"/>
      <c r="BK210" s="152"/>
      <c r="BL210" s="152"/>
      <c r="BM210" s="152"/>
      <c r="BN210" s="152"/>
    </row>
    <row r="211" ht="13.5" customHeight="1">
      <c r="A211" s="152"/>
      <c r="B211" s="152"/>
      <c r="C211" s="152"/>
      <c r="D211" s="152"/>
      <c r="E211" s="152"/>
      <c r="F211" s="152"/>
      <c r="G211" s="152"/>
      <c r="H211" s="152"/>
      <c r="I211" s="152"/>
      <c r="J211" s="152"/>
      <c r="K211" s="152"/>
      <c r="L211" s="152"/>
      <c r="M211" s="152"/>
      <c r="N211" s="152"/>
      <c r="O211" s="152"/>
      <c r="P211" s="152"/>
      <c r="Q211" s="152"/>
      <c r="R211" s="152"/>
      <c r="S211" s="152"/>
      <c r="T211" s="152"/>
      <c r="U211" s="152"/>
      <c r="V211" s="152"/>
      <c r="W211" s="152"/>
      <c r="X211" s="152"/>
      <c r="Y211" s="152"/>
      <c r="Z211" s="152"/>
      <c r="AA211" s="152"/>
      <c r="AB211" s="152"/>
      <c r="AC211" s="152"/>
      <c r="AD211" s="152"/>
      <c r="AE211" s="152"/>
      <c r="AF211" s="152"/>
      <c r="AG211" s="152"/>
      <c r="AH211" s="152"/>
      <c r="AI211" s="152"/>
      <c r="AJ211" s="152"/>
      <c r="AK211" s="152"/>
      <c r="AL211" s="152"/>
      <c r="AM211" s="152"/>
      <c r="AN211" s="152"/>
      <c r="AO211" s="152"/>
      <c r="AP211" s="152"/>
      <c r="AQ211" s="152"/>
      <c r="AR211" s="152"/>
      <c r="AS211" s="152"/>
      <c r="AT211" s="152"/>
      <c r="AU211" s="152"/>
      <c r="AV211" s="152"/>
      <c r="AW211" s="152"/>
      <c r="AX211" s="152"/>
      <c r="AY211" s="152"/>
      <c r="AZ211" s="152"/>
      <c r="BA211" s="152"/>
      <c r="BB211" s="152"/>
      <c r="BC211" s="152"/>
      <c r="BD211" s="152"/>
      <c r="BE211" s="152"/>
      <c r="BF211" s="152"/>
      <c r="BG211" s="152"/>
      <c r="BH211" s="152"/>
      <c r="BI211" s="152"/>
      <c r="BJ211" s="152"/>
      <c r="BK211" s="152"/>
      <c r="BL211" s="152"/>
      <c r="BM211" s="152"/>
      <c r="BN211" s="152"/>
    </row>
    <row r="212" ht="13.5" customHeight="1">
      <c r="A212" s="152"/>
      <c r="B212" s="152"/>
      <c r="C212" s="152"/>
      <c r="D212" s="152"/>
      <c r="E212" s="152"/>
      <c r="F212" s="152"/>
      <c r="G212" s="152"/>
      <c r="H212" s="152"/>
      <c r="I212" s="152"/>
      <c r="J212" s="152"/>
      <c r="K212" s="152"/>
      <c r="L212" s="152"/>
      <c r="M212" s="152"/>
      <c r="N212" s="152"/>
      <c r="O212" s="152"/>
      <c r="P212" s="152"/>
      <c r="Q212" s="152"/>
      <c r="R212" s="152"/>
      <c r="S212" s="152"/>
      <c r="T212" s="152"/>
      <c r="U212" s="152"/>
      <c r="V212" s="152"/>
      <c r="W212" s="152"/>
      <c r="X212" s="152"/>
      <c r="Y212" s="152"/>
      <c r="Z212" s="152"/>
      <c r="AA212" s="152"/>
      <c r="AB212" s="152"/>
      <c r="AC212" s="152"/>
      <c r="AD212" s="152"/>
      <c r="AE212" s="152"/>
      <c r="AF212" s="152"/>
      <c r="AG212" s="152"/>
      <c r="AH212" s="152"/>
      <c r="AI212" s="152"/>
      <c r="AJ212" s="152"/>
      <c r="AK212" s="152"/>
      <c r="AL212" s="152"/>
      <c r="AM212" s="152"/>
      <c r="AN212" s="152"/>
      <c r="AO212" s="152"/>
      <c r="AP212" s="152"/>
      <c r="AQ212" s="152"/>
      <c r="AR212" s="152"/>
      <c r="AS212" s="152"/>
      <c r="AT212" s="152"/>
      <c r="AU212" s="152"/>
      <c r="AV212" s="152"/>
      <c r="AW212" s="152"/>
      <c r="AX212" s="152"/>
      <c r="AY212" s="152"/>
      <c r="AZ212" s="152"/>
      <c r="BA212" s="152"/>
      <c r="BB212" s="152"/>
      <c r="BC212" s="152"/>
      <c r="BD212" s="152"/>
      <c r="BE212" s="152"/>
      <c r="BF212" s="152"/>
      <c r="BG212" s="152"/>
      <c r="BH212" s="152"/>
      <c r="BI212" s="152"/>
      <c r="BJ212" s="152"/>
      <c r="BK212" s="152"/>
      <c r="BL212" s="152"/>
      <c r="BM212" s="152"/>
      <c r="BN212" s="152"/>
    </row>
    <row r="213" ht="13.5" customHeight="1">
      <c r="A213" s="152"/>
      <c r="B213" s="152"/>
      <c r="C213" s="152"/>
      <c r="D213" s="152"/>
      <c r="E213" s="152"/>
      <c r="F213" s="152"/>
      <c r="G213" s="152"/>
      <c r="H213" s="152"/>
      <c r="I213" s="152"/>
      <c r="J213" s="152"/>
      <c r="K213" s="152"/>
      <c r="L213" s="152"/>
      <c r="M213" s="152"/>
      <c r="N213" s="152"/>
      <c r="O213" s="152"/>
      <c r="P213" s="152"/>
      <c r="Q213" s="152"/>
      <c r="R213" s="152"/>
      <c r="S213" s="152"/>
      <c r="T213" s="152"/>
      <c r="U213" s="152"/>
      <c r="V213" s="152"/>
      <c r="W213" s="152"/>
      <c r="X213" s="152"/>
      <c r="Y213" s="152"/>
      <c r="Z213" s="152"/>
      <c r="AA213" s="152"/>
      <c r="AB213" s="152"/>
      <c r="AC213" s="152"/>
      <c r="AD213" s="152"/>
      <c r="AE213" s="152"/>
      <c r="AF213" s="152"/>
      <c r="AG213" s="152"/>
      <c r="AH213" s="152"/>
      <c r="AI213" s="152"/>
      <c r="AJ213" s="152"/>
      <c r="AK213" s="152"/>
      <c r="AL213" s="152"/>
      <c r="AM213" s="152"/>
      <c r="AN213" s="152"/>
      <c r="AO213" s="152"/>
      <c r="AP213" s="152"/>
      <c r="AQ213" s="152"/>
      <c r="AR213" s="152"/>
      <c r="AS213" s="152"/>
      <c r="AT213" s="152"/>
      <c r="AU213" s="152"/>
      <c r="AV213" s="152"/>
      <c r="AW213" s="152"/>
      <c r="AX213" s="152"/>
      <c r="AY213" s="152"/>
      <c r="AZ213" s="152"/>
      <c r="BA213" s="152"/>
      <c r="BB213" s="152"/>
      <c r="BC213" s="152"/>
      <c r="BD213" s="152"/>
      <c r="BE213" s="152"/>
      <c r="BF213" s="152"/>
      <c r="BG213" s="152"/>
      <c r="BH213" s="152"/>
      <c r="BI213" s="152"/>
      <c r="BJ213" s="152"/>
      <c r="BK213" s="152"/>
      <c r="BL213" s="152"/>
      <c r="BM213" s="152"/>
      <c r="BN213" s="152"/>
    </row>
    <row r="214" ht="13.5" customHeight="1">
      <c r="A214" s="152"/>
      <c r="B214" s="152"/>
      <c r="C214" s="152"/>
      <c r="D214" s="152"/>
      <c r="E214" s="152"/>
      <c r="F214" s="152"/>
      <c r="G214" s="152"/>
      <c r="H214" s="152"/>
      <c r="I214" s="152"/>
      <c r="J214" s="152"/>
      <c r="K214" s="152"/>
      <c r="L214" s="152"/>
      <c r="M214" s="152"/>
      <c r="N214" s="152"/>
      <c r="O214" s="152"/>
      <c r="P214" s="152"/>
      <c r="Q214" s="152"/>
      <c r="R214" s="152"/>
      <c r="S214" s="152"/>
      <c r="T214" s="152"/>
      <c r="U214" s="152"/>
      <c r="V214" s="152"/>
      <c r="W214" s="152"/>
      <c r="X214" s="152"/>
      <c r="Y214" s="152"/>
      <c r="Z214" s="152"/>
      <c r="AA214" s="152"/>
      <c r="AB214" s="152"/>
      <c r="AC214" s="152"/>
      <c r="AD214" s="152"/>
      <c r="AE214" s="152"/>
      <c r="AF214" s="152"/>
      <c r="AG214" s="152"/>
      <c r="AH214" s="152"/>
      <c r="AI214" s="152"/>
      <c r="AJ214" s="152"/>
      <c r="AK214" s="152"/>
      <c r="AL214" s="152"/>
      <c r="AM214" s="152"/>
      <c r="AN214" s="152"/>
      <c r="AO214" s="152"/>
      <c r="AP214" s="152"/>
      <c r="AQ214" s="152"/>
      <c r="AR214" s="152"/>
      <c r="AS214" s="152"/>
      <c r="AT214" s="152"/>
      <c r="AU214" s="152"/>
      <c r="AV214" s="152"/>
      <c r="AW214" s="152"/>
      <c r="AX214" s="152"/>
      <c r="AY214" s="152"/>
      <c r="AZ214" s="152"/>
      <c r="BA214" s="152"/>
      <c r="BB214" s="152"/>
      <c r="BC214" s="152"/>
      <c r="BD214" s="152"/>
      <c r="BE214" s="152"/>
      <c r="BF214" s="152"/>
      <c r="BG214" s="152"/>
      <c r="BH214" s="152"/>
      <c r="BI214" s="152"/>
      <c r="BJ214" s="152"/>
      <c r="BK214" s="152"/>
      <c r="BL214" s="152"/>
      <c r="BM214" s="152"/>
      <c r="BN214" s="152"/>
    </row>
    <row r="215" ht="13.5" customHeight="1">
      <c r="A215" s="152"/>
      <c r="B215" s="152"/>
      <c r="C215" s="152"/>
      <c r="D215" s="152"/>
      <c r="E215" s="152"/>
      <c r="F215" s="152"/>
      <c r="G215" s="152"/>
      <c r="H215" s="152"/>
      <c r="I215" s="152"/>
      <c r="J215" s="152"/>
      <c r="K215" s="152"/>
      <c r="L215" s="152"/>
      <c r="M215" s="152"/>
      <c r="N215" s="152"/>
      <c r="O215" s="152"/>
      <c r="P215" s="152"/>
      <c r="Q215" s="152"/>
      <c r="R215" s="152"/>
      <c r="S215" s="152"/>
      <c r="T215" s="152"/>
      <c r="U215" s="152"/>
      <c r="V215" s="152"/>
      <c r="W215" s="152"/>
      <c r="X215" s="152"/>
      <c r="Y215" s="152"/>
      <c r="Z215" s="152"/>
      <c r="AA215" s="152"/>
      <c r="AB215" s="152"/>
      <c r="AC215" s="152"/>
      <c r="AD215" s="152"/>
      <c r="AE215" s="152"/>
      <c r="AF215" s="152"/>
      <c r="AG215" s="152"/>
      <c r="AH215" s="152"/>
      <c r="AI215" s="152"/>
      <c r="AJ215" s="152"/>
      <c r="AK215" s="152"/>
      <c r="AL215" s="152"/>
      <c r="AM215" s="152"/>
      <c r="AN215" s="152"/>
      <c r="AO215" s="152"/>
      <c r="AP215" s="152"/>
      <c r="AQ215" s="152"/>
      <c r="AR215" s="152"/>
      <c r="AS215" s="152"/>
      <c r="AT215" s="152"/>
      <c r="AU215" s="152"/>
      <c r="AV215" s="152"/>
      <c r="AW215" s="152"/>
      <c r="AX215" s="152"/>
      <c r="AY215" s="152"/>
      <c r="AZ215" s="152"/>
      <c r="BA215" s="152"/>
      <c r="BB215" s="152"/>
      <c r="BC215" s="152"/>
      <c r="BD215" s="152"/>
      <c r="BE215" s="152"/>
      <c r="BF215" s="152"/>
      <c r="BG215" s="152"/>
      <c r="BH215" s="152"/>
      <c r="BI215" s="152"/>
      <c r="BJ215" s="152"/>
      <c r="BK215" s="152"/>
      <c r="BL215" s="152"/>
      <c r="BM215" s="152"/>
      <c r="BN215" s="152"/>
    </row>
    <row r="216" ht="13.5" customHeight="1">
      <c r="A216" s="152"/>
      <c r="B216" s="152"/>
      <c r="C216" s="152"/>
      <c r="D216" s="152"/>
      <c r="E216" s="152"/>
      <c r="F216" s="152"/>
      <c r="G216" s="152"/>
      <c r="H216" s="152"/>
      <c r="I216" s="152"/>
      <c r="J216" s="152"/>
      <c r="K216" s="152"/>
      <c r="L216" s="152"/>
      <c r="M216" s="152"/>
      <c r="N216" s="152"/>
      <c r="O216" s="152"/>
      <c r="P216" s="152"/>
      <c r="Q216" s="152"/>
      <c r="R216" s="152"/>
      <c r="S216" s="152"/>
      <c r="T216" s="152"/>
      <c r="U216" s="152"/>
      <c r="V216" s="152"/>
      <c r="W216" s="152"/>
      <c r="X216" s="152"/>
      <c r="Y216" s="152"/>
      <c r="Z216" s="152"/>
      <c r="AA216" s="152"/>
      <c r="AB216" s="152"/>
      <c r="AC216" s="152"/>
      <c r="AD216" s="152"/>
      <c r="AE216" s="152"/>
      <c r="AF216" s="152"/>
      <c r="AG216" s="152"/>
      <c r="AH216" s="152"/>
      <c r="AI216" s="152"/>
      <c r="AJ216" s="152"/>
      <c r="AK216" s="152"/>
      <c r="AL216" s="152"/>
      <c r="AM216" s="152"/>
      <c r="AN216" s="152"/>
      <c r="AO216" s="152"/>
      <c r="AP216" s="152"/>
      <c r="AQ216" s="152"/>
      <c r="AR216" s="152"/>
      <c r="AS216" s="152"/>
      <c r="AT216" s="152"/>
      <c r="AU216" s="152"/>
      <c r="AV216" s="152"/>
      <c r="AW216" s="152"/>
      <c r="AX216" s="152"/>
      <c r="AY216" s="152"/>
      <c r="AZ216" s="152"/>
      <c r="BA216" s="152"/>
      <c r="BB216" s="152"/>
      <c r="BC216" s="152"/>
      <c r="BD216" s="152"/>
      <c r="BE216" s="152"/>
      <c r="BF216" s="152"/>
      <c r="BG216" s="152"/>
      <c r="BH216" s="152"/>
      <c r="BI216" s="152"/>
      <c r="BJ216" s="152"/>
      <c r="BK216" s="152"/>
      <c r="BL216" s="152"/>
      <c r="BM216" s="152"/>
      <c r="BN216" s="152"/>
    </row>
    <row r="217" ht="13.5" customHeight="1">
      <c r="A217" s="152"/>
      <c r="B217" s="152"/>
      <c r="C217" s="152"/>
      <c r="D217" s="152"/>
      <c r="E217" s="152"/>
      <c r="F217" s="152"/>
      <c r="G217" s="152"/>
      <c r="H217" s="152"/>
      <c r="I217" s="152"/>
      <c r="J217" s="152"/>
      <c r="K217" s="152"/>
      <c r="L217" s="152"/>
      <c r="M217" s="152"/>
      <c r="N217" s="152"/>
      <c r="O217" s="152"/>
      <c r="P217" s="152"/>
      <c r="Q217" s="152"/>
      <c r="R217" s="152"/>
      <c r="S217" s="152"/>
      <c r="T217" s="152"/>
      <c r="U217" s="152"/>
      <c r="V217" s="152"/>
      <c r="W217" s="152"/>
      <c r="X217" s="152"/>
      <c r="Y217" s="152"/>
      <c r="Z217" s="152"/>
      <c r="AA217" s="152"/>
      <c r="AB217" s="152"/>
      <c r="AC217" s="152"/>
      <c r="AD217" s="152"/>
      <c r="AE217" s="152"/>
      <c r="AF217" s="152"/>
      <c r="AG217" s="152"/>
      <c r="AH217" s="152"/>
      <c r="AI217" s="152"/>
      <c r="AJ217" s="152"/>
      <c r="AK217" s="152"/>
      <c r="AL217" s="152"/>
      <c r="AM217" s="152"/>
      <c r="AN217" s="152"/>
      <c r="AO217" s="152"/>
      <c r="AP217" s="152"/>
      <c r="AQ217" s="152"/>
      <c r="AR217" s="152"/>
      <c r="AS217" s="152"/>
      <c r="AT217" s="152"/>
      <c r="AU217" s="152"/>
      <c r="AV217" s="152"/>
      <c r="AW217" s="152"/>
      <c r="AX217" s="152"/>
      <c r="AY217" s="152"/>
      <c r="AZ217" s="152"/>
      <c r="BA217" s="152"/>
      <c r="BB217" s="152"/>
      <c r="BC217" s="152"/>
      <c r="BD217" s="152"/>
      <c r="BE217" s="152"/>
      <c r="BF217" s="152"/>
      <c r="BG217" s="152"/>
      <c r="BH217" s="152"/>
      <c r="BI217" s="152"/>
      <c r="BJ217" s="152"/>
      <c r="BK217" s="152"/>
      <c r="BL217" s="152"/>
      <c r="BM217" s="152"/>
      <c r="BN217" s="152"/>
    </row>
    <row r="218" ht="13.5" customHeight="1">
      <c r="A218" s="152"/>
      <c r="B218" s="152"/>
      <c r="C218" s="152"/>
      <c r="D218" s="152"/>
      <c r="E218" s="152"/>
      <c r="F218" s="152"/>
      <c r="G218" s="152"/>
      <c r="H218" s="152"/>
      <c r="I218" s="152"/>
      <c r="J218" s="152"/>
      <c r="K218" s="152"/>
      <c r="L218" s="152"/>
      <c r="M218" s="152"/>
      <c r="N218" s="152"/>
      <c r="O218" s="152"/>
      <c r="P218" s="152"/>
      <c r="Q218" s="152"/>
      <c r="R218" s="152"/>
      <c r="S218" s="152"/>
      <c r="T218" s="152"/>
      <c r="U218" s="152"/>
      <c r="V218" s="152"/>
      <c r="W218" s="152"/>
      <c r="X218" s="152"/>
      <c r="Y218" s="152"/>
      <c r="Z218" s="152"/>
      <c r="AA218" s="152"/>
      <c r="AB218" s="152"/>
      <c r="AC218" s="152"/>
      <c r="AD218" s="152"/>
      <c r="AE218" s="152"/>
      <c r="AF218" s="152"/>
      <c r="AG218" s="152"/>
      <c r="AH218" s="152"/>
      <c r="AI218" s="152"/>
      <c r="AJ218" s="152"/>
      <c r="AK218" s="152"/>
      <c r="AL218" s="152"/>
      <c r="AM218" s="152"/>
      <c r="AN218" s="152"/>
      <c r="AO218" s="152"/>
      <c r="AP218" s="152"/>
      <c r="AQ218" s="152"/>
      <c r="AR218" s="152"/>
      <c r="AS218" s="152"/>
      <c r="AT218" s="152"/>
      <c r="AU218" s="152"/>
      <c r="AV218" s="152"/>
      <c r="AW218" s="152"/>
      <c r="AX218" s="152"/>
      <c r="AY218" s="152"/>
      <c r="AZ218" s="152"/>
      <c r="BA218" s="152"/>
      <c r="BB218" s="152"/>
      <c r="BC218" s="152"/>
      <c r="BD218" s="152"/>
      <c r="BE218" s="152"/>
      <c r="BF218" s="152"/>
      <c r="BG218" s="152"/>
      <c r="BH218" s="152"/>
      <c r="BI218" s="152"/>
      <c r="BJ218" s="152"/>
      <c r="BK218" s="152"/>
      <c r="BL218" s="152"/>
      <c r="BM218" s="152"/>
      <c r="BN218" s="152"/>
    </row>
    <row r="219" ht="13.5" customHeight="1">
      <c r="A219" s="152"/>
      <c r="B219" s="152"/>
      <c r="C219" s="152"/>
      <c r="D219" s="152"/>
      <c r="E219" s="152"/>
      <c r="F219" s="152"/>
      <c r="G219" s="152"/>
      <c r="H219" s="152"/>
      <c r="I219" s="152"/>
      <c r="J219" s="152"/>
      <c r="K219" s="152"/>
      <c r="L219" s="152"/>
      <c r="M219" s="152"/>
      <c r="N219" s="152"/>
      <c r="O219" s="152"/>
      <c r="P219" s="152"/>
      <c r="Q219" s="152"/>
      <c r="R219" s="152"/>
      <c r="S219" s="152"/>
      <c r="T219" s="152"/>
      <c r="U219" s="152"/>
      <c r="V219" s="152"/>
      <c r="W219" s="152"/>
      <c r="X219" s="152"/>
      <c r="Y219" s="152"/>
      <c r="Z219" s="152"/>
      <c r="AA219" s="152"/>
      <c r="AB219" s="152"/>
      <c r="AC219" s="152"/>
      <c r="AD219" s="152"/>
      <c r="AE219" s="152"/>
      <c r="AF219" s="152"/>
      <c r="AG219" s="152"/>
      <c r="AH219" s="152"/>
      <c r="AI219" s="152"/>
      <c r="AJ219" s="152"/>
      <c r="AK219" s="152"/>
      <c r="AL219" s="152"/>
      <c r="AM219" s="152"/>
      <c r="AN219" s="152"/>
      <c r="AO219" s="152"/>
      <c r="AP219" s="152"/>
      <c r="AQ219" s="152"/>
      <c r="AR219" s="152"/>
      <c r="AS219" s="152"/>
      <c r="AT219" s="152"/>
      <c r="AU219" s="152"/>
      <c r="AV219" s="152"/>
      <c r="AW219" s="152"/>
      <c r="AX219" s="152"/>
      <c r="AY219" s="152"/>
      <c r="AZ219" s="152"/>
      <c r="BA219" s="152"/>
      <c r="BB219" s="152"/>
      <c r="BC219" s="152"/>
      <c r="BD219" s="152"/>
      <c r="BE219" s="152"/>
      <c r="BF219" s="152"/>
      <c r="BG219" s="152"/>
      <c r="BH219" s="152"/>
      <c r="BI219" s="152"/>
      <c r="BJ219" s="152"/>
      <c r="BK219" s="152"/>
      <c r="BL219" s="152"/>
      <c r="BM219" s="152"/>
      <c r="BN219" s="152"/>
    </row>
    <row r="220" ht="13.5" customHeight="1">
      <c r="A220" s="152"/>
      <c r="B220" s="152"/>
      <c r="C220" s="152"/>
      <c r="D220" s="152"/>
      <c r="E220" s="152"/>
      <c r="F220" s="152"/>
      <c r="G220" s="152"/>
      <c r="H220" s="152"/>
      <c r="I220" s="152"/>
      <c r="J220" s="152"/>
      <c r="K220" s="152"/>
      <c r="L220" s="152"/>
      <c r="M220" s="152"/>
      <c r="N220" s="152"/>
      <c r="O220" s="152"/>
      <c r="P220" s="152"/>
      <c r="Q220" s="152"/>
      <c r="R220" s="152"/>
      <c r="S220" s="152"/>
      <c r="T220" s="152"/>
      <c r="U220" s="152"/>
      <c r="V220" s="152"/>
      <c r="W220" s="152"/>
      <c r="X220" s="152"/>
      <c r="Y220" s="152"/>
      <c r="Z220" s="152"/>
      <c r="AA220" s="152"/>
      <c r="AB220" s="152"/>
      <c r="AC220" s="152"/>
      <c r="AD220" s="152"/>
      <c r="AE220" s="152"/>
      <c r="AF220" s="152"/>
      <c r="AG220" s="152"/>
      <c r="AH220" s="152"/>
      <c r="AI220" s="152"/>
      <c r="AJ220" s="152"/>
      <c r="AK220" s="152"/>
      <c r="AL220" s="152"/>
      <c r="AM220" s="152"/>
      <c r="AN220" s="152"/>
      <c r="AO220" s="152"/>
      <c r="AP220" s="152"/>
      <c r="AQ220" s="152"/>
      <c r="AR220" s="152"/>
      <c r="AS220" s="152"/>
      <c r="AT220" s="152"/>
      <c r="AU220" s="152"/>
      <c r="AV220" s="152"/>
      <c r="AW220" s="152"/>
      <c r="AX220" s="152"/>
      <c r="AY220" s="152"/>
      <c r="AZ220" s="152"/>
      <c r="BA220" s="152"/>
      <c r="BB220" s="152"/>
      <c r="BC220" s="152"/>
      <c r="BD220" s="152"/>
      <c r="BE220" s="152"/>
      <c r="BF220" s="152"/>
      <c r="BG220" s="152"/>
      <c r="BH220" s="152"/>
      <c r="BI220" s="152"/>
      <c r="BJ220" s="152"/>
      <c r="BK220" s="152"/>
      <c r="BL220" s="152"/>
      <c r="BM220" s="152"/>
      <c r="BN220" s="152"/>
    </row>
    <row r="221" ht="13.5" customHeight="1">
      <c r="A221" s="152"/>
      <c r="B221" s="152"/>
      <c r="C221" s="152"/>
      <c r="D221" s="152"/>
      <c r="E221" s="152"/>
      <c r="F221" s="152"/>
      <c r="G221" s="152"/>
      <c r="H221" s="152"/>
      <c r="I221" s="152"/>
      <c r="J221" s="152"/>
      <c r="K221" s="152"/>
      <c r="L221" s="152"/>
      <c r="M221" s="152"/>
      <c r="N221" s="152"/>
      <c r="O221" s="152"/>
      <c r="P221" s="152"/>
      <c r="Q221" s="152"/>
      <c r="R221" s="152"/>
      <c r="S221" s="152"/>
      <c r="T221" s="152"/>
      <c r="U221" s="152"/>
      <c r="V221" s="152"/>
      <c r="W221" s="152"/>
      <c r="X221" s="152"/>
      <c r="Y221" s="152"/>
      <c r="Z221" s="152"/>
      <c r="AA221" s="152"/>
      <c r="AB221" s="152"/>
      <c r="AC221" s="152"/>
      <c r="AD221" s="152"/>
      <c r="AE221" s="152"/>
      <c r="AF221" s="152"/>
      <c r="AG221" s="152"/>
      <c r="AH221" s="152"/>
      <c r="AI221" s="152"/>
      <c r="AJ221" s="152"/>
      <c r="AK221" s="152"/>
      <c r="AL221" s="152"/>
      <c r="AM221" s="152"/>
      <c r="AN221" s="152"/>
      <c r="AO221" s="152"/>
      <c r="AP221" s="152"/>
      <c r="AQ221" s="152"/>
      <c r="AR221" s="152"/>
      <c r="AS221" s="152"/>
      <c r="AT221" s="152"/>
      <c r="AU221" s="152"/>
      <c r="AV221" s="152"/>
      <c r="AW221" s="152"/>
      <c r="AX221" s="152"/>
      <c r="AY221" s="152"/>
      <c r="AZ221" s="152"/>
      <c r="BA221" s="152"/>
      <c r="BB221" s="152"/>
      <c r="BC221" s="152"/>
      <c r="BD221" s="152"/>
      <c r="BE221" s="152"/>
      <c r="BF221" s="152"/>
      <c r="BG221" s="152"/>
      <c r="BH221" s="152"/>
      <c r="BI221" s="152"/>
      <c r="BJ221" s="152"/>
      <c r="BK221" s="152"/>
      <c r="BL221" s="152"/>
      <c r="BM221" s="152"/>
      <c r="BN221" s="152"/>
    </row>
    <row r="222" ht="13.5" customHeight="1">
      <c r="A222" s="152"/>
      <c r="B222" s="152"/>
      <c r="C222" s="152"/>
      <c r="D222" s="152"/>
      <c r="E222" s="152"/>
      <c r="F222" s="152"/>
      <c r="G222" s="152"/>
      <c r="H222" s="152"/>
      <c r="I222" s="152"/>
      <c r="J222" s="152"/>
      <c r="K222" s="152"/>
      <c r="L222" s="152"/>
      <c r="M222" s="152"/>
      <c r="N222" s="152"/>
      <c r="O222" s="152"/>
      <c r="P222" s="152"/>
      <c r="Q222" s="152"/>
      <c r="R222" s="152"/>
      <c r="S222" s="152"/>
      <c r="T222" s="152"/>
      <c r="U222" s="152"/>
      <c r="V222" s="152"/>
      <c r="W222" s="152"/>
      <c r="X222" s="152"/>
      <c r="Y222" s="152"/>
      <c r="Z222" s="152"/>
      <c r="AA222" s="152"/>
      <c r="AB222" s="152"/>
      <c r="AC222" s="152"/>
      <c r="AD222" s="152"/>
      <c r="AE222" s="152"/>
      <c r="AF222" s="152"/>
      <c r="AG222" s="152"/>
      <c r="AH222" s="152"/>
      <c r="AI222" s="152"/>
      <c r="AJ222" s="152"/>
      <c r="AK222" s="152"/>
      <c r="AL222" s="152"/>
      <c r="AM222" s="152"/>
      <c r="AN222" s="152"/>
      <c r="AO222" s="152"/>
      <c r="AP222" s="152"/>
      <c r="AQ222" s="152"/>
      <c r="AR222" s="152"/>
      <c r="AS222" s="152"/>
      <c r="AT222" s="152"/>
      <c r="AU222" s="152"/>
      <c r="AV222" s="152"/>
      <c r="AW222" s="152"/>
      <c r="AX222" s="152"/>
      <c r="AY222" s="152"/>
      <c r="AZ222" s="152"/>
      <c r="BA222" s="152"/>
      <c r="BB222" s="152"/>
      <c r="BC222" s="152"/>
      <c r="BD222" s="152"/>
      <c r="BE222" s="152"/>
      <c r="BF222" s="152"/>
      <c r="BG222" s="152"/>
      <c r="BH222" s="152"/>
      <c r="BI222" s="152"/>
      <c r="BJ222" s="152"/>
      <c r="BK222" s="152"/>
      <c r="BL222" s="152"/>
      <c r="BM222" s="152"/>
      <c r="BN222" s="152"/>
    </row>
    <row r="223" ht="13.5" customHeight="1">
      <c r="A223" s="152"/>
      <c r="B223" s="152"/>
      <c r="C223" s="152"/>
      <c r="D223" s="152"/>
      <c r="E223" s="152"/>
      <c r="F223" s="152"/>
      <c r="G223" s="152"/>
      <c r="H223" s="152"/>
      <c r="I223" s="152"/>
      <c r="J223" s="152"/>
      <c r="K223" s="152"/>
      <c r="L223" s="152"/>
      <c r="M223" s="152"/>
      <c r="N223" s="152"/>
      <c r="O223" s="152"/>
      <c r="P223" s="152"/>
      <c r="Q223" s="152"/>
      <c r="R223" s="152"/>
      <c r="S223" s="152"/>
      <c r="T223" s="152"/>
      <c r="U223" s="152"/>
      <c r="V223" s="152"/>
      <c r="W223" s="152"/>
      <c r="X223" s="152"/>
      <c r="Y223" s="152"/>
      <c r="Z223" s="152"/>
      <c r="AA223" s="152"/>
      <c r="AB223" s="152"/>
      <c r="AC223" s="152"/>
      <c r="AD223" s="152"/>
      <c r="AE223" s="152"/>
      <c r="AF223" s="152"/>
      <c r="AG223" s="152"/>
      <c r="AH223" s="152"/>
      <c r="AI223" s="152"/>
      <c r="AJ223" s="152"/>
      <c r="AK223" s="152"/>
      <c r="AL223" s="152"/>
      <c r="AM223" s="152"/>
      <c r="AN223" s="152"/>
      <c r="AO223" s="152"/>
      <c r="AP223" s="152"/>
      <c r="AQ223" s="152"/>
      <c r="AR223" s="152"/>
      <c r="AS223" s="152"/>
      <c r="AT223" s="152"/>
      <c r="AU223" s="152"/>
      <c r="AV223" s="152"/>
      <c r="AW223" s="152"/>
      <c r="AX223" s="152"/>
      <c r="AY223" s="152"/>
      <c r="AZ223" s="152"/>
      <c r="BA223" s="152"/>
      <c r="BB223" s="152"/>
      <c r="BC223" s="152"/>
      <c r="BD223" s="152"/>
      <c r="BE223" s="152"/>
      <c r="BF223" s="152"/>
      <c r="BG223" s="152"/>
      <c r="BH223" s="152"/>
      <c r="BI223" s="152"/>
      <c r="BJ223" s="152"/>
      <c r="BK223" s="152"/>
      <c r="BL223" s="152"/>
      <c r="BM223" s="152"/>
      <c r="BN223" s="152"/>
    </row>
    <row r="224" ht="13.5" customHeight="1">
      <c r="A224" s="152"/>
      <c r="B224" s="152"/>
      <c r="C224" s="152"/>
      <c r="D224" s="152"/>
      <c r="E224" s="152"/>
      <c r="F224" s="152"/>
      <c r="G224" s="152"/>
      <c r="H224" s="152"/>
      <c r="I224" s="152"/>
      <c r="J224" s="152"/>
      <c r="K224" s="152"/>
      <c r="L224" s="152"/>
      <c r="M224" s="152"/>
      <c r="N224" s="152"/>
      <c r="O224" s="152"/>
      <c r="P224" s="152"/>
      <c r="Q224" s="152"/>
      <c r="R224" s="152"/>
      <c r="S224" s="152"/>
      <c r="T224" s="152"/>
      <c r="U224" s="152"/>
      <c r="V224" s="152"/>
      <c r="W224" s="152"/>
      <c r="X224" s="152"/>
      <c r="Y224" s="152"/>
      <c r="Z224" s="152"/>
      <c r="AA224" s="152"/>
      <c r="AB224" s="152"/>
      <c r="AC224" s="152"/>
      <c r="AD224" s="152"/>
      <c r="AE224" s="152"/>
      <c r="AF224" s="152"/>
      <c r="AG224" s="152"/>
      <c r="AH224" s="152"/>
      <c r="AI224" s="152"/>
      <c r="AJ224" s="152"/>
      <c r="AK224" s="152"/>
      <c r="AL224" s="152"/>
      <c r="AM224" s="152"/>
      <c r="AN224" s="152"/>
      <c r="AO224" s="152"/>
      <c r="AP224" s="152"/>
      <c r="AQ224" s="152"/>
      <c r="AR224" s="152"/>
      <c r="AS224" s="152"/>
      <c r="AT224" s="152"/>
      <c r="AU224" s="152"/>
      <c r="AV224" s="152"/>
      <c r="AW224" s="152"/>
      <c r="AX224" s="152"/>
      <c r="AY224" s="152"/>
      <c r="AZ224" s="152"/>
      <c r="BA224" s="152"/>
      <c r="BB224" s="152"/>
      <c r="BC224" s="152"/>
      <c r="BD224" s="152"/>
      <c r="BE224" s="152"/>
      <c r="BF224" s="152"/>
      <c r="BG224" s="152"/>
      <c r="BH224" s="152"/>
      <c r="BI224" s="152"/>
      <c r="BJ224" s="152"/>
      <c r="BK224" s="152"/>
      <c r="BL224" s="152"/>
      <c r="BM224" s="152"/>
      <c r="BN224" s="152"/>
    </row>
    <row r="225" ht="13.5" customHeight="1">
      <c r="A225" s="152"/>
      <c r="B225" s="152"/>
      <c r="C225" s="152"/>
      <c r="D225" s="152"/>
      <c r="E225" s="152"/>
      <c r="F225" s="152"/>
      <c r="G225" s="152"/>
      <c r="H225" s="152"/>
      <c r="I225" s="152"/>
      <c r="J225" s="152"/>
      <c r="K225" s="152"/>
      <c r="L225" s="152"/>
      <c r="M225" s="152"/>
      <c r="N225" s="152"/>
      <c r="O225" s="152"/>
      <c r="P225" s="152"/>
      <c r="Q225" s="152"/>
      <c r="R225" s="152"/>
      <c r="S225" s="152"/>
      <c r="T225" s="152"/>
      <c r="U225" s="152"/>
      <c r="V225" s="152"/>
      <c r="W225" s="152"/>
      <c r="X225" s="152"/>
      <c r="Y225" s="152"/>
      <c r="Z225" s="152"/>
      <c r="AA225" s="152"/>
      <c r="AB225" s="152"/>
      <c r="AC225" s="152"/>
      <c r="AD225" s="152"/>
      <c r="AE225" s="152"/>
      <c r="AF225" s="152"/>
      <c r="AG225" s="152"/>
      <c r="AH225" s="152"/>
      <c r="AI225" s="152"/>
      <c r="AJ225" s="152"/>
      <c r="AK225" s="152"/>
      <c r="AL225" s="152"/>
      <c r="AM225" s="152"/>
      <c r="AN225" s="152"/>
      <c r="AO225" s="152"/>
      <c r="AP225" s="152"/>
      <c r="AQ225" s="152"/>
      <c r="AR225" s="152"/>
      <c r="AS225" s="152"/>
      <c r="AT225" s="152"/>
      <c r="AU225" s="152"/>
      <c r="AV225" s="152"/>
      <c r="AW225" s="152"/>
      <c r="AX225" s="152"/>
      <c r="AY225" s="152"/>
      <c r="AZ225" s="152"/>
      <c r="BA225" s="152"/>
      <c r="BB225" s="152"/>
      <c r="BC225" s="152"/>
      <c r="BD225" s="152"/>
      <c r="BE225" s="152"/>
      <c r="BF225" s="152"/>
      <c r="BG225" s="152"/>
      <c r="BH225" s="152"/>
      <c r="BI225" s="152"/>
      <c r="BJ225" s="152"/>
      <c r="BK225" s="152"/>
      <c r="BL225" s="152"/>
      <c r="BM225" s="152"/>
      <c r="BN225" s="152"/>
    </row>
    <row r="226" ht="13.5" customHeight="1">
      <c r="A226" s="152"/>
      <c r="B226" s="152"/>
      <c r="C226" s="152"/>
      <c r="D226" s="152"/>
      <c r="E226" s="152"/>
      <c r="F226" s="152"/>
      <c r="G226" s="152"/>
      <c r="H226" s="152"/>
      <c r="I226" s="152"/>
      <c r="J226" s="152"/>
      <c r="K226" s="152"/>
      <c r="L226" s="152"/>
      <c r="M226" s="152"/>
      <c r="N226" s="152"/>
      <c r="O226" s="152"/>
      <c r="P226" s="152"/>
      <c r="Q226" s="152"/>
      <c r="R226" s="152"/>
      <c r="S226" s="152"/>
      <c r="T226" s="152"/>
      <c r="U226" s="152"/>
      <c r="V226" s="152"/>
      <c r="W226" s="152"/>
      <c r="X226" s="152"/>
      <c r="Y226" s="152"/>
      <c r="Z226" s="152"/>
      <c r="AA226" s="152"/>
      <c r="AB226" s="152"/>
      <c r="AC226" s="152"/>
      <c r="AD226" s="152"/>
      <c r="AE226" s="152"/>
      <c r="AF226" s="152"/>
      <c r="AG226" s="152"/>
      <c r="AH226" s="152"/>
      <c r="AI226" s="152"/>
      <c r="AJ226" s="152"/>
      <c r="AK226" s="152"/>
      <c r="AL226" s="152"/>
      <c r="AM226" s="152"/>
      <c r="AN226" s="152"/>
      <c r="AO226" s="152"/>
      <c r="AP226" s="152"/>
      <c r="AQ226" s="152"/>
      <c r="AR226" s="152"/>
      <c r="AS226" s="152"/>
      <c r="AT226" s="152"/>
      <c r="AU226" s="152"/>
      <c r="AV226" s="152"/>
      <c r="AW226" s="152"/>
      <c r="AX226" s="152"/>
      <c r="AY226" s="152"/>
      <c r="AZ226" s="152"/>
      <c r="BA226" s="152"/>
      <c r="BB226" s="152"/>
      <c r="BC226" s="152"/>
      <c r="BD226" s="152"/>
      <c r="BE226" s="152"/>
      <c r="BF226" s="152"/>
      <c r="BG226" s="152"/>
      <c r="BH226" s="152"/>
      <c r="BI226" s="152"/>
      <c r="BJ226" s="152"/>
      <c r="BK226" s="152"/>
      <c r="BL226" s="152"/>
      <c r="BM226" s="152"/>
      <c r="BN226" s="152"/>
    </row>
    <row r="227" ht="13.5" customHeight="1">
      <c r="A227" s="152"/>
      <c r="B227" s="152"/>
      <c r="C227" s="152"/>
      <c r="D227" s="152"/>
      <c r="E227" s="152"/>
      <c r="F227" s="152"/>
      <c r="G227" s="152"/>
      <c r="H227" s="152"/>
      <c r="I227" s="152"/>
      <c r="J227" s="152"/>
      <c r="K227" s="152"/>
      <c r="L227" s="152"/>
      <c r="M227" s="152"/>
      <c r="N227" s="152"/>
      <c r="O227" s="152"/>
      <c r="P227" s="152"/>
      <c r="Q227" s="152"/>
      <c r="R227" s="152"/>
      <c r="S227" s="152"/>
      <c r="T227" s="152"/>
      <c r="U227" s="152"/>
      <c r="V227" s="152"/>
      <c r="W227" s="152"/>
      <c r="X227" s="152"/>
      <c r="Y227" s="152"/>
      <c r="Z227" s="152"/>
      <c r="AA227" s="152"/>
      <c r="AB227" s="152"/>
      <c r="AC227" s="152"/>
      <c r="AD227" s="152"/>
      <c r="AE227" s="152"/>
      <c r="AF227" s="152"/>
      <c r="AG227" s="152"/>
      <c r="AH227" s="152"/>
      <c r="AI227" s="152"/>
      <c r="AJ227" s="152"/>
      <c r="AK227" s="152"/>
      <c r="AL227" s="152"/>
      <c r="AM227" s="152"/>
      <c r="AN227" s="152"/>
      <c r="AO227" s="152"/>
      <c r="AP227" s="152"/>
      <c r="AQ227" s="152"/>
      <c r="AR227" s="152"/>
      <c r="AS227" s="152"/>
      <c r="AT227" s="152"/>
      <c r="AU227" s="152"/>
      <c r="AV227" s="152"/>
      <c r="AW227" s="152"/>
      <c r="AX227" s="152"/>
      <c r="AY227" s="152"/>
      <c r="AZ227" s="152"/>
      <c r="BA227" s="152"/>
      <c r="BB227" s="152"/>
      <c r="BC227" s="152"/>
      <c r="BD227" s="152"/>
      <c r="BE227" s="152"/>
      <c r="BF227" s="152"/>
      <c r="BG227" s="152"/>
      <c r="BH227" s="152"/>
      <c r="BI227" s="152"/>
      <c r="BJ227" s="152"/>
      <c r="BK227" s="152"/>
      <c r="BL227" s="152"/>
      <c r="BM227" s="152"/>
      <c r="BN227" s="152"/>
    </row>
    <row r="228" ht="13.5" customHeight="1">
      <c r="A228" s="152"/>
      <c r="B228" s="152"/>
      <c r="C228" s="152"/>
      <c r="D228" s="152"/>
      <c r="E228" s="152"/>
      <c r="F228" s="152"/>
      <c r="G228" s="152"/>
      <c r="H228" s="152"/>
      <c r="I228" s="152"/>
      <c r="J228" s="152"/>
      <c r="K228" s="152"/>
      <c r="L228" s="152"/>
      <c r="M228" s="152"/>
      <c r="N228" s="152"/>
      <c r="O228" s="152"/>
      <c r="P228" s="152"/>
      <c r="Q228" s="152"/>
      <c r="R228" s="152"/>
      <c r="S228" s="152"/>
      <c r="T228" s="152"/>
      <c r="U228" s="152"/>
      <c r="V228" s="152"/>
      <c r="W228" s="152"/>
      <c r="X228" s="152"/>
      <c r="Y228" s="152"/>
      <c r="Z228" s="152"/>
      <c r="AA228" s="152"/>
      <c r="AB228" s="152"/>
      <c r="AC228" s="152"/>
      <c r="AD228" s="152"/>
      <c r="AE228" s="152"/>
      <c r="AF228" s="152"/>
      <c r="AG228" s="152"/>
      <c r="AH228" s="152"/>
      <c r="AI228" s="152"/>
      <c r="AJ228" s="152"/>
      <c r="AK228" s="152"/>
      <c r="AL228" s="152"/>
      <c r="AM228" s="152"/>
      <c r="AN228" s="152"/>
      <c r="AO228" s="152"/>
      <c r="AP228" s="152"/>
      <c r="AQ228" s="152"/>
      <c r="AR228" s="152"/>
      <c r="AS228" s="152"/>
      <c r="AT228" s="152"/>
      <c r="AU228" s="152"/>
      <c r="AV228" s="152"/>
      <c r="AW228" s="152"/>
      <c r="AX228" s="152"/>
      <c r="AY228" s="152"/>
      <c r="AZ228" s="152"/>
      <c r="BA228" s="152"/>
      <c r="BB228" s="152"/>
      <c r="BC228" s="152"/>
      <c r="BD228" s="152"/>
      <c r="BE228" s="152"/>
      <c r="BF228" s="152"/>
      <c r="BG228" s="152"/>
      <c r="BH228" s="152"/>
      <c r="BI228" s="152"/>
      <c r="BJ228" s="152"/>
      <c r="BK228" s="152"/>
      <c r="BL228" s="152"/>
      <c r="BM228" s="152"/>
      <c r="BN228" s="152"/>
    </row>
    <row r="229" ht="13.5" customHeight="1">
      <c r="A229" s="152"/>
      <c r="B229" s="152"/>
      <c r="C229" s="152"/>
      <c r="D229" s="152"/>
      <c r="E229" s="152"/>
      <c r="F229" s="152"/>
      <c r="G229" s="152"/>
      <c r="H229" s="152"/>
      <c r="I229" s="152"/>
      <c r="J229" s="152"/>
      <c r="K229" s="152"/>
      <c r="L229" s="152"/>
      <c r="M229" s="152"/>
      <c r="N229" s="152"/>
      <c r="O229" s="152"/>
      <c r="P229" s="152"/>
      <c r="Q229" s="152"/>
      <c r="R229" s="152"/>
      <c r="S229" s="152"/>
      <c r="T229" s="152"/>
      <c r="U229" s="152"/>
      <c r="V229" s="152"/>
      <c r="W229" s="152"/>
      <c r="X229" s="152"/>
      <c r="Y229" s="152"/>
      <c r="Z229" s="152"/>
      <c r="AA229" s="152"/>
      <c r="AB229" s="152"/>
      <c r="AC229" s="152"/>
      <c r="AD229" s="152"/>
      <c r="AE229" s="152"/>
      <c r="AF229" s="152"/>
      <c r="AG229" s="152"/>
      <c r="AH229" s="152"/>
      <c r="AI229" s="152"/>
      <c r="AJ229" s="152"/>
      <c r="AK229" s="152"/>
      <c r="AL229" s="152"/>
      <c r="AM229" s="152"/>
      <c r="AN229" s="152"/>
      <c r="AO229" s="152"/>
      <c r="AP229" s="152"/>
      <c r="AQ229" s="152"/>
      <c r="AR229" s="152"/>
      <c r="AS229" s="152"/>
      <c r="AT229" s="152"/>
      <c r="AU229" s="152"/>
      <c r="AV229" s="152"/>
      <c r="AW229" s="152"/>
      <c r="AX229" s="152"/>
      <c r="AY229" s="152"/>
      <c r="AZ229" s="152"/>
      <c r="BA229" s="152"/>
      <c r="BB229" s="152"/>
      <c r="BC229" s="152"/>
      <c r="BD229" s="152"/>
      <c r="BE229" s="152"/>
      <c r="BF229" s="152"/>
      <c r="BG229" s="152"/>
      <c r="BH229" s="152"/>
      <c r="BI229" s="152"/>
      <c r="BJ229" s="152"/>
      <c r="BK229" s="152"/>
      <c r="BL229" s="152"/>
      <c r="BM229" s="152"/>
      <c r="BN229" s="152"/>
    </row>
    <row r="230" ht="13.5" customHeight="1">
      <c r="A230" s="152"/>
      <c r="B230" s="152"/>
      <c r="C230" s="152"/>
      <c r="D230" s="152"/>
      <c r="E230" s="152"/>
      <c r="F230" s="152"/>
      <c r="G230" s="152"/>
      <c r="H230" s="152"/>
      <c r="I230" s="152"/>
      <c r="J230" s="152"/>
      <c r="K230" s="152"/>
      <c r="L230" s="152"/>
      <c r="M230" s="152"/>
      <c r="N230" s="152"/>
      <c r="O230" s="152"/>
      <c r="P230" s="152"/>
      <c r="Q230" s="152"/>
      <c r="R230" s="152"/>
      <c r="S230" s="152"/>
      <c r="T230" s="152"/>
      <c r="U230" s="152"/>
      <c r="V230" s="152"/>
      <c r="W230" s="152"/>
      <c r="X230" s="152"/>
      <c r="Y230" s="152"/>
      <c r="Z230" s="152"/>
      <c r="AA230" s="152"/>
      <c r="AB230" s="152"/>
      <c r="AC230" s="152"/>
      <c r="AD230" s="152"/>
      <c r="AE230" s="152"/>
      <c r="AF230" s="152"/>
      <c r="AG230" s="152"/>
      <c r="AH230" s="152"/>
      <c r="AI230" s="152"/>
      <c r="AJ230" s="152"/>
      <c r="AK230" s="152"/>
      <c r="AL230" s="152"/>
      <c r="AM230" s="152"/>
      <c r="AN230" s="152"/>
      <c r="AO230" s="152"/>
      <c r="AP230" s="152"/>
      <c r="AQ230" s="152"/>
      <c r="AR230" s="152"/>
      <c r="AS230" s="152"/>
      <c r="AT230" s="152"/>
      <c r="AU230" s="152"/>
      <c r="AV230" s="152"/>
      <c r="AW230" s="152"/>
      <c r="AX230" s="152"/>
      <c r="AY230" s="152"/>
      <c r="AZ230" s="152"/>
      <c r="BA230" s="152"/>
      <c r="BB230" s="152"/>
      <c r="BC230" s="152"/>
      <c r="BD230" s="152"/>
      <c r="BE230" s="152"/>
      <c r="BF230" s="152"/>
      <c r="BG230" s="152"/>
      <c r="BH230" s="152"/>
      <c r="BI230" s="152"/>
      <c r="BJ230" s="152"/>
      <c r="BK230" s="152"/>
      <c r="BL230" s="152"/>
      <c r="BM230" s="152"/>
      <c r="BN230" s="152"/>
    </row>
    <row r="231" ht="13.5" customHeight="1">
      <c r="A231" s="152"/>
      <c r="B231" s="152"/>
      <c r="C231" s="152"/>
      <c r="D231" s="152"/>
      <c r="E231" s="152"/>
      <c r="F231" s="152"/>
      <c r="G231" s="152"/>
      <c r="H231" s="152"/>
      <c r="I231" s="152"/>
      <c r="J231" s="152"/>
      <c r="K231" s="152"/>
      <c r="L231" s="152"/>
      <c r="M231" s="152"/>
      <c r="N231" s="152"/>
      <c r="O231" s="152"/>
      <c r="P231" s="152"/>
      <c r="Q231" s="152"/>
      <c r="R231" s="152"/>
      <c r="S231" s="152"/>
      <c r="T231" s="152"/>
      <c r="U231" s="152"/>
      <c r="V231" s="152"/>
      <c r="W231" s="152"/>
      <c r="X231" s="152"/>
      <c r="Y231" s="152"/>
      <c r="Z231" s="152"/>
      <c r="AA231" s="152"/>
      <c r="AB231" s="152"/>
      <c r="AC231" s="152"/>
      <c r="AD231" s="152"/>
      <c r="AE231" s="152"/>
      <c r="AF231" s="152"/>
      <c r="AG231" s="152"/>
      <c r="AH231" s="152"/>
      <c r="AI231" s="152"/>
      <c r="AJ231" s="152"/>
      <c r="AK231" s="152"/>
      <c r="AL231" s="152"/>
      <c r="AM231" s="152"/>
      <c r="AN231" s="152"/>
      <c r="AO231" s="152"/>
      <c r="AP231" s="152"/>
      <c r="AQ231" s="152"/>
      <c r="AR231" s="152"/>
      <c r="AS231" s="152"/>
      <c r="AT231" s="152"/>
      <c r="AU231" s="152"/>
      <c r="AV231" s="152"/>
      <c r="AW231" s="152"/>
      <c r="AX231" s="152"/>
      <c r="AY231" s="152"/>
      <c r="AZ231" s="152"/>
      <c r="BA231" s="152"/>
      <c r="BB231" s="152"/>
      <c r="BC231" s="152"/>
      <c r="BD231" s="152"/>
      <c r="BE231" s="152"/>
      <c r="BF231" s="152"/>
      <c r="BG231" s="152"/>
      <c r="BH231" s="152"/>
      <c r="BI231" s="152"/>
      <c r="BJ231" s="152"/>
      <c r="BK231" s="152"/>
      <c r="BL231" s="152"/>
      <c r="BM231" s="152"/>
      <c r="BN231" s="152"/>
    </row>
    <row r="232" ht="13.5" customHeight="1">
      <c r="A232" s="152"/>
      <c r="B232" s="152"/>
      <c r="C232" s="152"/>
      <c r="D232" s="152"/>
      <c r="E232" s="152"/>
      <c r="F232" s="152"/>
      <c r="G232" s="152"/>
      <c r="H232" s="152"/>
      <c r="I232" s="152"/>
      <c r="J232" s="152"/>
      <c r="K232" s="152"/>
      <c r="L232" s="152"/>
      <c r="M232" s="152"/>
      <c r="N232" s="152"/>
      <c r="O232" s="152"/>
      <c r="P232" s="152"/>
      <c r="Q232" s="152"/>
      <c r="R232" s="152"/>
      <c r="S232" s="152"/>
      <c r="T232" s="152"/>
      <c r="U232" s="152"/>
      <c r="V232" s="152"/>
      <c r="W232" s="152"/>
      <c r="X232" s="152"/>
      <c r="Y232" s="152"/>
      <c r="Z232" s="152"/>
      <c r="AA232" s="152"/>
      <c r="AB232" s="152"/>
      <c r="AC232" s="152"/>
      <c r="AD232" s="152"/>
      <c r="AE232" s="152"/>
      <c r="AF232" s="152"/>
      <c r="AG232" s="152"/>
      <c r="AH232" s="152"/>
      <c r="AI232" s="152"/>
      <c r="AJ232" s="152"/>
      <c r="AK232" s="152"/>
      <c r="AL232" s="152"/>
      <c r="AM232" s="152"/>
      <c r="AN232" s="152"/>
      <c r="AO232" s="152"/>
      <c r="AP232" s="152"/>
      <c r="AQ232" s="152"/>
      <c r="AR232" s="152"/>
      <c r="AS232" s="152"/>
      <c r="AT232" s="152"/>
      <c r="AU232" s="152"/>
      <c r="AV232" s="152"/>
      <c r="AW232" s="152"/>
      <c r="AX232" s="152"/>
      <c r="AY232" s="152"/>
      <c r="AZ232" s="152"/>
      <c r="BA232" s="152"/>
      <c r="BB232" s="152"/>
      <c r="BC232" s="152"/>
      <c r="BD232" s="152"/>
      <c r="BE232" s="152"/>
      <c r="BF232" s="152"/>
      <c r="BG232" s="152"/>
      <c r="BH232" s="152"/>
      <c r="BI232" s="152"/>
      <c r="BJ232" s="152"/>
      <c r="BK232" s="152"/>
      <c r="BL232" s="152"/>
      <c r="BM232" s="152"/>
      <c r="BN232" s="152"/>
    </row>
    <row r="233" ht="13.5" customHeight="1">
      <c r="A233" s="152"/>
      <c r="B233" s="152"/>
      <c r="C233" s="152"/>
      <c r="D233" s="152"/>
      <c r="E233" s="152"/>
      <c r="F233" s="152"/>
      <c r="G233" s="152"/>
      <c r="H233" s="152"/>
      <c r="I233" s="152"/>
      <c r="J233" s="152"/>
      <c r="K233" s="152"/>
      <c r="L233" s="152"/>
      <c r="M233" s="152"/>
      <c r="N233" s="152"/>
      <c r="O233" s="152"/>
      <c r="P233" s="152"/>
      <c r="Q233" s="152"/>
      <c r="R233" s="152"/>
      <c r="S233" s="152"/>
      <c r="T233" s="152"/>
      <c r="U233" s="152"/>
      <c r="V233" s="152"/>
      <c r="W233" s="152"/>
      <c r="X233" s="152"/>
      <c r="Y233" s="152"/>
      <c r="Z233" s="152"/>
      <c r="AA233" s="152"/>
      <c r="AB233" s="152"/>
      <c r="AC233" s="152"/>
      <c r="AD233" s="152"/>
      <c r="AE233" s="152"/>
      <c r="AF233" s="152"/>
      <c r="AG233" s="152"/>
      <c r="AH233" s="152"/>
      <c r="AI233" s="152"/>
      <c r="AJ233" s="152"/>
      <c r="AK233" s="152"/>
      <c r="AL233" s="152"/>
      <c r="AM233" s="152"/>
      <c r="AN233" s="152"/>
      <c r="AO233" s="152"/>
      <c r="AP233" s="152"/>
      <c r="AQ233" s="152"/>
      <c r="AR233" s="152"/>
      <c r="AS233" s="152"/>
      <c r="AT233" s="152"/>
      <c r="AU233" s="152"/>
      <c r="AV233" s="152"/>
      <c r="AW233" s="152"/>
      <c r="AX233" s="152"/>
      <c r="AY233" s="152"/>
      <c r="AZ233" s="152"/>
      <c r="BA233" s="152"/>
      <c r="BB233" s="152"/>
      <c r="BC233" s="152"/>
      <c r="BD233" s="152"/>
      <c r="BE233" s="152"/>
      <c r="BF233" s="152"/>
      <c r="BG233" s="152"/>
      <c r="BH233" s="152"/>
      <c r="BI233" s="152"/>
      <c r="BJ233" s="152"/>
      <c r="BK233" s="152"/>
      <c r="BL233" s="152"/>
      <c r="BM233" s="152"/>
      <c r="BN233" s="152"/>
    </row>
    <row r="234" ht="13.5" customHeight="1">
      <c r="A234" s="152"/>
      <c r="B234" s="152"/>
      <c r="C234" s="152"/>
      <c r="D234" s="152"/>
      <c r="E234" s="152"/>
      <c r="F234" s="152"/>
      <c r="G234" s="152"/>
      <c r="H234" s="152"/>
      <c r="I234" s="152"/>
      <c r="J234" s="152"/>
      <c r="K234" s="152"/>
      <c r="L234" s="152"/>
      <c r="M234" s="152"/>
      <c r="N234" s="152"/>
      <c r="O234" s="152"/>
      <c r="P234" s="152"/>
      <c r="Q234" s="152"/>
      <c r="R234" s="152"/>
      <c r="S234" s="152"/>
      <c r="T234" s="152"/>
      <c r="U234" s="152"/>
      <c r="V234" s="152"/>
      <c r="W234" s="152"/>
      <c r="X234" s="152"/>
      <c r="Y234" s="152"/>
      <c r="Z234" s="152"/>
      <c r="AA234" s="152"/>
      <c r="AB234" s="152"/>
      <c r="AC234" s="152"/>
      <c r="AD234" s="152"/>
      <c r="AE234" s="152"/>
      <c r="AF234" s="152"/>
      <c r="AG234" s="152"/>
      <c r="AH234" s="152"/>
      <c r="AI234" s="152"/>
      <c r="AJ234" s="152"/>
      <c r="AK234" s="152"/>
      <c r="AL234" s="152"/>
      <c r="AM234" s="152"/>
      <c r="AN234" s="152"/>
      <c r="AO234" s="152"/>
      <c r="AP234" s="152"/>
      <c r="AQ234" s="152"/>
      <c r="AR234" s="152"/>
      <c r="AS234" s="152"/>
      <c r="AT234" s="152"/>
      <c r="AU234" s="152"/>
      <c r="AV234" s="152"/>
      <c r="AW234" s="152"/>
      <c r="AX234" s="152"/>
      <c r="AY234" s="152"/>
      <c r="AZ234" s="152"/>
      <c r="BA234" s="152"/>
      <c r="BB234" s="152"/>
      <c r="BC234" s="152"/>
      <c r="BD234" s="152"/>
      <c r="BE234" s="152"/>
      <c r="BF234" s="152"/>
      <c r="BG234" s="152"/>
      <c r="BH234" s="152"/>
      <c r="BI234" s="152"/>
      <c r="BJ234" s="152"/>
      <c r="BK234" s="152"/>
      <c r="BL234" s="152"/>
      <c r="BM234" s="152"/>
      <c r="BN234" s="152"/>
    </row>
    <row r="235" ht="13.5" customHeight="1">
      <c r="A235" s="152"/>
      <c r="B235" s="152"/>
      <c r="C235" s="152"/>
      <c r="D235" s="152"/>
      <c r="E235" s="152"/>
      <c r="F235" s="152"/>
      <c r="G235" s="152"/>
      <c r="H235" s="152"/>
      <c r="I235" s="152"/>
      <c r="J235" s="152"/>
      <c r="K235" s="152"/>
      <c r="L235" s="152"/>
      <c r="M235" s="152"/>
      <c r="N235" s="152"/>
      <c r="O235" s="152"/>
      <c r="P235" s="152"/>
      <c r="Q235" s="152"/>
      <c r="R235" s="152"/>
      <c r="S235" s="152"/>
      <c r="T235" s="152"/>
      <c r="U235" s="152"/>
      <c r="V235" s="152"/>
      <c r="W235" s="152"/>
      <c r="X235" s="152"/>
      <c r="Y235" s="152"/>
      <c r="Z235" s="152"/>
      <c r="AA235" s="152"/>
      <c r="AB235" s="152"/>
      <c r="AC235" s="152"/>
      <c r="AD235" s="152"/>
      <c r="AE235" s="152"/>
      <c r="AF235" s="152"/>
      <c r="AG235" s="152"/>
      <c r="AH235" s="152"/>
      <c r="AI235" s="152"/>
      <c r="AJ235" s="152"/>
      <c r="AK235" s="152"/>
      <c r="AL235" s="152"/>
      <c r="AM235" s="152"/>
      <c r="AN235" s="152"/>
      <c r="AO235" s="152"/>
      <c r="AP235" s="152"/>
      <c r="AQ235" s="152"/>
      <c r="AR235" s="152"/>
      <c r="AS235" s="152"/>
      <c r="AT235" s="152"/>
      <c r="AU235" s="152"/>
      <c r="AV235" s="152"/>
      <c r="AW235" s="152"/>
      <c r="AX235" s="152"/>
      <c r="AY235" s="152"/>
      <c r="AZ235" s="152"/>
      <c r="BA235" s="152"/>
      <c r="BB235" s="152"/>
      <c r="BC235" s="152"/>
      <c r="BD235" s="152"/>
      <c r="BE235" s="152"/>
      <c r="BF235" s="152"/>
      <c r="BG235" s="152"/>
      <c r="BH235" s="152"/>
      <c r="BI235" s="152"/>
      <c r="BJ235" s="152"/>
      <c r="BK235" s="152"/>
      <c r="BL235" s="152"/>
      <c r="BM235" s="152"/>
      <c r="BN235" s="152"/>
    </row>
    <row r="236" ht="13.5" customHeight="1">
      <c r="A236" s="152"/>
      <c r="B236" s="152"/>
      <c r="C236" s="152"/>
      <c r="D236" s="152"/>
      <c r="E236" s="152"/>
      <c r="F236" s="152"/>
      <c r="G236" s="152"/>
      <c r="H236" s="152"/>
      <c r="I236" s="152"/>
      <c r="J236" s="152"/>
      <c r="K236" s="152"/>
      <c r="L236" s="152"/>
      <c r="M236" s="152"/>
      <c r="N236" s="152"/>
      <c r="O236" s="152"/>
      <c r="P236" s="152"/>
      <c r="Q236" s="152"/>
      <c r="R236" s="152"/>
      <c r="S236" s="152"/>
      <c r="T236" s="152"/>
      <c r="U236" s="152"/>
      <c r="V236" s="152"/>
      <c r="W236" s="152"/>
      <c r="X236" s="152"/>
      <c r="Y236" s="152"/>
      <c r="Z236" s="152"/>
      <c r="AA236" s="152"/>
      <c r="AB236" s="152"/>
      <c r="AC236" s="152"/>
      <c r="AD236" s="152"/>
      <c r="AE236" s="152"/>
      <c r="AF236" s="152"/>
      <c r="AG236" s="152"/>
      <c r="AH236" s="152"/>
      <c r="AI236" s="152"/>
      <c r="AJ236" s="152"/>
      <c r="AK236" s="152"/>
      <c r="AL236" s="152"/>
      <c r="AM236" s="152"/>
      <c r="AN236" s="152"/>
      <c r="AO236" s="152"/>
      <c r="AP236" s="152"/>
      <c r="AQ236" s="152"/>
      <c r="AR236" s="152"/>
      <c r="AS236" s="152"/>
      <c r="AT236" s="152"/>
      <c r="AU236" s="152"/>
      <c r="AV236" s="152"/>
      <c r="AW236" s="152"/>
      <c r="AX236" s="152"/>
      <c r="AY236" s="152"/>
      <c r="AZ236" s="152"/>
      <c r="BA236" s="152"/>
      <c r="BB236" s="152"/>
      <c r="BC236" s="152"/>
      <c r="BD236" s="152"/>
      <c r="BE236" s="152"/>
      <c r="BF236" s="152"/>
      <c r="BG236" s="152"/>
      <c r="BH236" s="152"/>
      <c r="BI236" s="152"/>
      <c r="BJ236" s="152"/>
      <c r="BK236" s="152"/>
      <c r="BL236" s="152"/>
      <c r="BM236" s="152"/>
      <c r="BN236" s="152"/>
    </row>
    <row r="237" ht="13.5" customHeight="1">
      <c r="A237" s="152"/>
      <c r="B237" s="152"/>
      <c r="C237" s="152"/>
      <c r="D237" s="152"/>
      <c r="E237" s="152"/>
      <c r="F237" s="152"/>
      <c r="G237" s="152"/>
      <c r="H237" s="152"/>
      <c r="I237" s="152"/>
      <c r="J237" s="152"/>
      <c r="K237" s="152"/>
      <c r="L237" s="152"/>
      <c r="M237" s="152"/>
      <c r="N237" s="152"/>
      <c r="O237" s="152"/>
      <c r="P237" s="152"/>
      <c r="Q237" s="152"/>
      <c r="R237" s="152"/>
      <c r="S237" s="152"/>
      <c r="T237" s="152"/>
      <c r="U237" s="152"/>
      <c r="V237" s="152"/>
      <c r="W237" s="152"/>
      <c r="X237" s="152"/>
      <c r="Y237" s="152"/>
      <c r="Z237" s="152"/>
      <c r="AA237" s="152"/>
      <c r="AB237" s="152"/>
      <c r="AC237" s="152"/>
      <c r="AD237" s="152"/>
      <c r="AE237" s="152"/>
      <c r="AF237" s="152"/>
      <c r="AG237" s="152"/>
      <c r="AH237" s="152"/>
      <c r="AI237" s="152"/>
      <c r="AJ237" s="152"/>
      <c r="AK237" s="152"/>
      <c r="AL237" s="152"/>
      <c r="AM237" s="152"/>
      <c r="AN237" s="152"/>
      <c r="AO237" s="152"/>
      <c r="AP237" s="152"/>
      <c r="AQ237" s="152"/>
      <c r="AR237" s="152"/>
      <c r="AS237" s="152"/>
      <c r="AT237" s="152"/>
      <c r="AU237" s="152"/>
      <c r="AV237" s="152"/>
      <c r="AW237" s="152"/>
      <c r="AX237" s="152"/>
      <c r="AY237" s="152"/>
      <c r="AZ237" s="152"/>
      <c r="BA237" s="152"/>
      <c r="BB237" s="152"/>
      <c r="BC237" s="152"/>
      <c r="BD237" s="152"/>
      <c r="BE237" s="152"/>
      <c r="BF237" s="152"/>
      <c r="BG237" s="152"/>
      <c r="BH237" s="152"/>
      <c r="BI237" s="152"/>
      <c r="BJ237" s="152"/>
      <c r="BK237" s="152"/>
      <c r="BL237" s="152"/>
      <c r="BM237" s="152"/>
      <c r="BN237" s="152"/>
    </row>
    <row r="238" ht="13.5" customHeight="1">
      <c r="A238" s="152"/>
      <c r="B238" s="152"/>
      <c r="C238" s="152"/>
      <c r="D238" s="152"/>
      <c r="E238" s="152"/>
      <c r="F238" s="152"/>
      <c r="G238" s="152"/>
      <c r="H238" s="152"/>
      <c r="I238" s="152"/>
      <c r="J238" s="152"/>
      <c r="K238" s="152"/>
      <c r="L238" s="152"/>
      <c r="M238" s="152"/>
      <c r="N238" s="152"/>
      <c r="O238" s="152"/>
      <c r="P238" s="152"/>
      <c r="Q238" s="152"/>
      <c r="R238" s="152"/>
      <c r="S238" s="152"/>
      <c r="T238" s="152"/>
      <c r="U238" s="152"/>
      <c r="V238" s="152"/>
      <c r="W238" s="152"/>
      <c r="X238" s="152"/>
      <c r="Y238" s="152"/>
      <c r="Z238" s="152"/>
      <c r="AA238" s="152"/>
      <c r="AB238" s="152"/>
      <c r="AC238" s="152"/>
      <c r="AD238" s="152"/>
      <c r="AE238" s="152"/>
      <c r="AF238" s="152"/>
      <c r="AG238" s="152"/>
      <c r="AH238" s="152"/>
      <c r="AI238" s="152"/>
      <c r="AJ238" s="152"/>
      <c r="AK238" s="152"/>
      <c r="AL238" s="152"/>
      <c r="AM238" s="152"/>
      <c r="AN238" s="152"/>
      <c r="AO238" s="152"/>
      <c r="AP238" s="152"/>
      <c r="AQ238" s="152"/>
      <c r="AR238" s="152"/>
      <c r="AS238" s="152"/>
      <c r="AT238" s="152"/>
      <c r="AU238" s="152"/>
      <c r="AV238" s="152"/>
      <c r="AW238" s="152"/>
      <c r="AX238" s="152"/>
      <c r="AY238" s="152"/>
      <c r="AZ238" s="152"/>
      <c r="BA238" s="152"/>
      <c r="BB238" s="152"/>
      <c r="BC238" s="152"/>
      <c r="BD238" s="152"/>
      <c r="BE238" s="152"/>
      <c r="BF238" s="152"/>
      <c r="BG238" s="152"/>
      <c r="BH238" s="152"/>
      <c r="BI238" s="152"/>
      <c r="BJ238" s="152"/>
      <c r="BK238" s="152"/>
      <c r="BL238" s="152"/>
      <c r="BM238" s="152"/>
      <c r="BN238" s="152"/>
    </row>
    <row r="239" ht="13.5" customHeight="1">
      <c r="A239" s="152"/>
      <c r="B239" s="152"/>
      <c r="C239" s="152"/>
      <c r="D239" s="152"/>
      <c r="E239" s="152"/>
      <c r="F239" s="152"/>
      <c r="G239" s="152"/>
      <c r="H239" s="152"/>
      <c r="I239" s="152"/>
      <c r="J239" s="152"/>
      <c r="K239" s="152"/>
      <c r="L239" s="152"/>
      <c r="M239" s="152"/>
      <c r="N239" s="152"/>
      <c r="O239" s="152"/>
      <c r="P239" s="152"/>
      <c r="Q239" s="152"/>
      <c r="R239" s="152"/>
      <c r="S239" s="152"/>
      <c r="T239" s="152"/>
      <c r="U239" s="152"/>
      <c r="V239" s="152"/>
      <c r="W239" s="152"/>
      <c r="X239" s="152"/>
      <c r="Y239" s="152"/>
      <c r="Z239" s="152"/>
      <c r="AA239" s="152"/>
      <c r="AB239" s="152"/>
      <c r="AC239" s="152"/>
      <c r="AD239" s="152"/>
      <c r="AE239" s="152"/>
      <c r="AF239" s="152"/>
      <c r="AG239" s="152"/>
      <c r="AH239" s="152"/>
      <c r="AI239" s="152"/>
      <c r="AJ239" s="152"/>
      <c r="AK239" s="152"/>
      <c r="AL239" s="152"/>
      <c r="AM239" s="152"/>
      <c r="AN239" s="152"/>
      <c r="AO239" s="152"/>
      <c r="AP239" s="152"/>
      <c r="AQ239" s="152"/>
      <c r="AR239" s="152"/>
      <c r="AS239" s="152"/>
      <c r="AT239" s="152"/>
      <c r="AU239" s="152"/>
      <c r="AV239" s="152"/>
      <c r="AW239" s="152"/>
      <c r="AX239" s="152"/>
      <c r="AY239" s="152"/>
      <c r="AZ239" s="152"/>
      <c r="BA239" s="152"/>
      <c r="BB239" s="152"/>
      <c r="BC239" s="152"/>
      <c r="BD239" s="152"/>
      <c r="BE239" s="152"/>
      <c r="BF239" s="152"/>
      <c r="BG239" s="152"/>
      <c r="BH239" s="152"/>
      <c r="BI239" s="152"/>
      <c r="BJ239" s="152"/>
      <c r="BK239" s="152"/>
      <c r="BL239" s="152"/>
      <c r="BM239" s="152"/>
      <c r="BN239" s="152"/>
    </row>
    <row r="240" ht="13.5" customHeight="1">
      <c r="A240" s="152"/>
      <c r="B240" s="152"/>
      <c r="C240" s="152"/>
      <c r="D240" s="152"/>
      <c r="E240" s="152"/>
      <c r="F240" s="152"/>
      <c r="G240" s="152"/>
      <c r="H240" s="152"/>
      <c r="I240" s="152"/>
      <c r="J240" s="152"/>
      <c r="K240" s="152"/>
      <c r="L240" s="152"/>
      <c r="M240" s="152"/>
      <c r="N240" s="152"/>
      <c r="O240" s="152"/>
      <c r="P240" s="152"/>
      <c r="Q240" s="152"/>
      <c r="R240" s="152"/>
      <c r="S240" s="152"/>
      <c r="T240" s="152"/>
      <c r="U240" s="152"/>
      <c r="V240" s="152"/>
      <c r="W240" s="152"/>
      <c r="X240" s="152"/>
      <c r="Y240" s="152"/>
      <c r="Z240" s="152"/>
      <c r="AA240" s="152"/>
      <c r="AB240" s="152"/>
      <c r="AC240" s="152"/>
      <c r="AD240" s="152"/>
      <c r="AE240" s="152"/>
      <c r="AF240" s="152"/>
      <c r="AG240" s="152"/>
      <c r="AH240" s="152"/>
      <c r="AI240" s="152"/>
      <c r="AJ240" s="152"/>
      <c r="AK240" s="152"/>
      <c r="AL240" s="152"/>
      <c r="AM240" s="152"/>
      <c r="AN240" s="152"/>
      <c r="AO240" s="152"/>
      <c r="AP240" s="152"/>
      <c r="AQ240" s="152"/>
      <c r="AR240" s="152"/>
      <c r="AS240" s="152"/>
      <c r="AT240" s="152"/>
      <c r="AU240" s="152"/>
      <c r="AV240" s="152"/>
      <c r="AW240" s="152"/>
      <c r="AX240" s="152"/>
      <c r="AY240" s="152"/>
      <c r="AZ240" s="152"/>
      <c r="BA240" s="152"/>
      <c r="BB240" s="152"/>
      <c r="BC240" s="152"/>
      <c r="BD240" s="152"/>
      <c r="BE240" s="152"/>
      <c r="BF240" s="152"/>
      <c r="BG240" s="152"/>
      <c r="BH240" s="152"/>
      <c r="BI240" s="152"/>
      <c r="BJ240" s="152"/>
      <c r="BK240" s="152"/>
      <c r="BL240" s="152"/>
      <c r="BM240" s="152"/>
      <c r="BN240" s="152"/>
    </row>
    <row r="241" ht="13.5" customHeight="1">
      <c r="A241" s="152"/>
      <c r="B241" s="152"/>
      <c r="C241" s="152"/>
      <c r="D241" s="152"/>
      <c r="E241" s="152"/>
      <c r="F241" s="152"/>
      <c r="G241" s="152"/>
      <c r="H241" s="152"/>
      <c r="I241" s="152"/>
      <c r="J241" s="152"/>
      <c r="K241" s="152"/>
      <c r="L241" s="152"/>
      <c r="M241" s="152"/>
      <c r="N241" s="152"/>
      <c r="O241" s="152"/>
      <c r="P241" s="152"/>
      <c r="Q241" s="152"/>
      <c r="R241" s="152"/>
      <c r="S241" s="152"/>
      <c r="T241" s="152"/>
      <c r="U241" s="152"/>
      <c r="V241" s="152"/>
      <c r="W241" s="152"/>
      <c r="X241" s="152"/>
      <c r="Y241" s="152"/>
      <c r="Z241" s="152"/>
      <c r="AA241" s="152"/>
      <c r="AB241" s="152"/>
      <c r="AC241" s="152"/>
      <c r="AD241" s="152"/>
      <c r="AE241" s="152"/>
      <c r="AF241" s="152"/>
      <c r="AG241" s="152"/>
      <c r="AH241" s="152"/>
      <c r="AI241" s="152"/>
      <c r="AJ241" s="152"/>
      <c r="AK241" s="152"/>
      <c r="AL241" s="152"/>
      <c r="AM241" s="152"/>
      <c r="AN241" s="152"/>
      <c r="AO241" s="152"/>
      <c r="AP241" s="152"/>
      <c r="AQ241" s="152"/>
      <c r="AR241" s="152"/>
      <c r="AS241" s="152"/>
      <c r="AT241" s="152"/>
      <c r="AU241" s="152"/>
      <c r="AV241" s="152"/>
      <c r="AW241" s="152"/>
      <c r="AX241" s="152"/>
      <c r="AY241" s="152"/>
      <c r="AZ241" s="152"/>
      <c r="BA241" s="152"/>
      <c r="BB241" s="152"/>
      <c r="BC241" s="152"/>
      <c r="BD241" s="152"/>
      <c r="BE241" s="152"/>
      <c r="BF241" s="152"/>
      <c r="BG241" s="152"/>
      <c r="BH241" s="152"/>
      <c r="BI241" s="152"/>
      <c r="BJ241" s="152"/>
      <c r="BK241" s="152"/>
      <c r="BL241" s="152"/>
      <c r="BM241" s="152"/>
      <c r="BN241" s="152"/>
    </row>
    <row r="242" ht="13.5" customHeight="1">
      <c r="A242" s="152"/>
      <c r="B242" s="152"/>
      <c r="C242" s="152"/>
      <c r="D242" s="152"/>
      <c r="E242" s="152"/>
      <c r="F242" s="152"/>
      <c r="G242" s="152"/>
      <c r="H242" s="152"/>
      <c r="I242" s="152"/>
      <c r="J242" s="152"/>
      <c r="K242" s="152"/>
      <c r="L242" s="152"/>
      <c r="M242" s="152"/>
      <c r="N242" s="152"/>
      <c r="O242" s="152"/>
      <c r="P242" s="152"/>
      <c r="Q242" s="152"/>
      <c r="R242" s="152"/>
      <c r="S242" s="152"/>
      <c r="T242" s="152"/>
      <c r="U242" s="152"/>
      <c r="V242" s="152"/>
      <c r="W242" s="152"/>
      <c r="X242" s="152"/>
      <c r="Y242" s="152"/>
      <c r="Z242" s="152"/>
      <c r="AA242" s="152"/>
      <c r="AB242" s="152"/>
      <c r="AC242" s="152"/>
      <c r="AD242" s="152"/>
      <c r="AE242" s="152"/>
      <c r="AF242" s="152"/>
      <c r="AG242" s="152"/>
      <c r="AH242" s="152"/>
      <c r="AI242" s="152"/>
      <c r="AJ242" s="152"/>
      <c r="AK242" s="152"/>
      <c r="AL242" s="152"/>
      <c r="AM242" s="152"/>
      <c r="AN242" s="152"/>
      <c r="AO242" s="152"/>
      <c r="AP242" s="152"/>
      <c r="AQ242" s="152"/>
      <c r="AR242" s="152"/>
      <c r="AS242" s="152"/>
      <c r="AT242" s="152"/>
      <c r="AU242" s="152"/>
      <c r="AV242" s="152"/>
      <c r="AW242" s="152"/>
      <c r="AX242" s="152"/>
      <c r="AY242" s="152"/>
      <c r="AZ242" s="152"/>
      <c r="BA242" s="152"/>
      <c r="BB242" s="152"/>
      <c r="BC242" s="152"/>
      <c r="BD242" s="152"/>
      <c r="BE242" s="152"/>
      <c r="BF242" s="152"/>
      <c r="BG242" s="152"/>
      <c r="BH242" s="152"/>
      <c r="BI242" s="152"/>
      <c r="BJ242" s="152"/>
      <c r="BK242" s="152"/>
      <c r="BL242" s="152"/>
      <c r="BM242" s="152"/>
      <c r="BN242" s="152"/>
    </row>
    <row r="243" ht="13.5" customHeight="1">
      <c r="A243" s="152"/>
      <c r="B243" s="152"/>
      <c r="C243" s="152"/>
      <c r="D243" s="152"/>
      <c r="E243" s="152"/>
      <c r="F243" s="152"/>
      <c r="G243" s="152"/>
      <c r="H243" s="152"/>
      <c r="I243" s="152"/>
      <c r="J243" s="152"/>
      <c r="K243" s="152"/>
      <c r="L243" s="152"/>
      <c r="M243" s="152"/>
      <c r="N243" s="152"/>
      <c r="O243" s="152"/>
      <c r="P243" s="152"/>
      <c r="Q243" s="152"/>
      <c r="R243" s="152"/>
      <c r="S243" s="152"/>
      <c r="T243" s="152"/>
      <c r="U243" s="152"/>
      <c r="V243" s="152"/>
      <c r="W243" s="152"/>
      <c r="X243" s="152"/>
      <c r="Y243" s="152"/>
      <c r="Z243" s="152"/>
      <c r="AA243" s="152"/>
      <c r="AB243" s="152"/>
      <c r="AC243" s="152"/>
      <c r="AD243" s="152"/>
      <c r="AE243" s="152"/>
      <c r="AF243" s="152"/>
      <c r="AG243" s="152"/>
      <c r="AH243" s="152"/>
      <c r="AI243" s="152"/>
      <c r="AJ243" s="152"/>
      <c r="AK243" s="152"/>
      <c r="AL243" s="152"/>
      <c r="AM243" s="152"/>
      <c r="AN243" s="152"/>
      <c r="AO243" s="152"/>
      <c r="AP243" s="152"/>
      <c r="AQ243" s="152"/>
      <c r="AR243" s="152"/>
      <c r="AS243" s="152"/>
      <c r="AT243" s="152"/>
      <c r="AU243" s="152"/>
      <c r="AV243" s="152"/>
      <c r="AW243" s="152"/>
      <c r="AX243" s="152"/>
      <c r="AY243" s="152"/>
      <c r="AZ243" s="152"/>
      <c r="BA243" s="152"/>
      <c r="BB243" s="152"/>
      <c r="BC243" s="152"/>
      <c r="BD243" s="152"/>
      <c r="BE243" s="152"/>
      <c r="BF243" s="152"/>
      <c r="BG243" s="152"/>
      <c r="BH243" s="152"/>
      <c r="BI243" s="152"/>
      <c r="BJ243" s="152"/>
      <c r="BK243" s="152"/>
      <c r="BL243" s="152"/>
      <c r="BM243" s="152"/>
      <c r="BN243" s="152"/>
    </row>
    <row r="244" ht="13.5" customHeight="1">
      <c r="A244" s="152"/>
      <c r="B244" s="152"/>
      <c r="C244" s="152"/>
      <c r="D244" s="152"/>
      <c r="E244" s="152"/>
      <c r="F244" s="152"/>
      <c r="G244" s="152"/>
      <c r="H244" s="152"/>
      <c r="I244" s="152"/>
      <c r="J244" s="152"/>
      <c r="K244" s="152"/>
      <c r="L244" s="152"/>
      <c r="M244" s="152"/>
      <c r="N244" s="152"/>
      <c r="O244" s="152"/>
      <c r="P244" s="152"/>
      <c r="Q244" s="152"/>
      <c r="R244" s="152"/>
      <c r="S244" s="152"/>
      <c r="T244" s="152"/>
      <c r="U244" s="152"/>
      <c r="V244" s="152"/>
      <c r="W244" s="152"/>
      <c r="X244" s="152"/>
      <c r="Y244" s="152"/>
      <c r="Z244" s="152"/>
      <c r="AA244" s="152"/>
      <c r="AB244" s="152"/>
      <c r="AC244" s="152"/>
      <c r="AD244" s="152"/>
      <c r="AE244" s="152"/>
      <c r="AF244" s="152"/>
      <c r="AG244" s="152"/>
      <c r="AH244" s="152"/>
      <c r="AI244" s="152"/>
      <c r="AJ244" s="152"/>
      <c r="AK244" s="152"/>
      <c r="AL244" s="152"/>
      <c r="AM244" s="152"/>
      <c r="AN244" s="152"/>
      <c r="AO244" s="152"/>
      <c r="AP244" s="152"/>
      <c r="AQ244" s="152"/>
      <c r="AR244" s="152"/>
      <c r="AS244" s="152"/>
      <c r="AT244" s="152"/>
      <c r="AU244" s="152"/>
      <c r="AV244" s="152"/>
      <c r="AW244" s="152"/>
      <c r="AX244" s="152"/>
      <c r="AY244" s="152"/>
      <c r="AZ244" s="152"/>
      <c r="BA244" s="152"/>
      <c r="BB244" s="152"/>
      <c r="BC244" s="152"/>
      <c r="BD244" s="152"/>
      <c r="BE244" s="152"/>
      <c r="BF244" s="152"/>
      <c r="BG244" s="152"/>
      <c r="BH244" s="152"/>
      <c r="BI244" s="152"/>
      <c r="BJ244" s="152"/>
      <c r="BK244" s="152"/>
      <c r="BL244" s="152"/>
      <c r="BM244" s="152"/>
      <c r="BN244" s="152"/>
    </row>
    <row r="245" ht="13.5" customHeight="1">
      <c r="A245" s="152"/>
      <c r="B245" s="152"/>
      <c r="C245" s="152"/>
      <c r="D245" s="152"/>
      <c r="E245" s="152"/>
      <c r="F245" s="152"/>
      <c r="G245" s="152"/>
      <c r="H245" s="152"/>
      <c r="I245" s="152"/>
      <c r="J245" s="152"/>
      <c r="K245" s="152"/>
      <c r="L245" s="152"/>
      <c r="M245" s="152"/>
      <c r="N245" s="152"/>
      <c r="O245" s="152"/>
      <c r="P245" s="152"/>
      <c r="Q245" s="152"/>
      <c r="R245" s="152"/>
      <c r="S245" s="152"/>
      <c r="T245" s="152"/>
      <c r="U245" s="152"/>
      <c r="V245" s="152"/>
      <c r="W245" s="152"/>
      <c r="X245" s="152"/>
      <c r="Y245" s="152"/>
      <c r="Z245" s="152"/>
      <c r="AA245" s="152"/>
      <c r="AB245" s="152"/>
      <c r="AC245" s="152"/>
      <c r="AD245" s="152"/>
      <c r="AE245" s="152"/>
      <c r="AF245" s="152"/>
      <c r="AG245" s="152"/>
      <c r="AH245" s="152"/>
      <c r="AI245" s="152"/>
      <c r="AJ245" s="152"/>
      <c r="AK245" s="152"/>
      <c r="AL245" s="152"/>
      <c r="AM245" s="152"/>
      <c r="AN245" s="152"/>
      <c r="AO245" s="152"/>
      <c r="AP245" s="152"/>
      <c r="AQ245" s="152"/>
      <c r="AR245" s="152"/>
      <c r="AS245" s="152"/>
      <c r="AT245" s="152"/>
      <c r="AU245" s="152"/>
      <c r="AV245" s="152"/>
      <c r="AW245" s="152"/>
      <c r="AX245" s="152"/>
      <c r="AY245" s="152"/>
      <c r="AZ245" s="152"/>
      <c r="BA245" s="152"/>
      <c r="BB245" s="152"/>
      <c r="BC245" s="152"/>
      <c r="BD245" s="152"/>
      <c r="BE245" s="152"/>
      <c r="BF245" s="152"/>
      <c r="BG245" s="152"/>
      <c r="BH245" s="152"/>
      <c r="BI245" s="152"/>
      <c r="BJ245" s="152"/>
      <c r="BK245" s="152"/>
      <c r="BL245" s="152"/>
      <c r="BM245" s="152"/>
      <c r="BN245" s="152"/>
    </row>
    <row r="246" ht="13.5" customHeight="1">
      <c r="A246" s="152"/>
      <c r="B246" s="152"/>
      <c r="C246" s="152"/>
      <c r="D246" s="152"/>
      <c r="E246" s="152"/>
      <c r="F246" s="152"/>
      <c r="G246" s="152"/>
      <c r="H246" s="152"/>
      <c r="I246" s="152"/>
      <c r="J246" s="152"/>
      <c r="K246" s="152"/>
      <c r="L246" s="152"/>
      <c r="M246" s="152"/>
      <c r="N246" s="152"/>
      <c r="O246" s="152"/>
      <c r="P246" s="152"/>
      <c r="Q246" s="152"/>
      <c r="R246" s="152"/>
      <c r="S246" s="152"/>
      <c r="T246" s="152"/>
      <c r="U246" s="152"/>
      <c r="V246" s="152"/>
      <c r="W246" s="152"/>
      <c r="X246" s="152"/>
      <c r="Y246" s="152"/>
      <c r="Z246" s="152"/>
      <c r="AA246" s="152"/>
      <c r="AB246" s="152"/>
      <c r="AC246" s="152"/>
      <c r="AD246" s="152"/>
      <c r="AE246" s="152"/>
      <c r="AF246" s="152"/>
      <c r="AG246" s="152"/>
      <c r="AH246" s="152"/>
      <c r="AI246" s="152"/>
      <c r="AJ246" s="152"/>
      <c r="AK246" s="152"/>
      <c r="AL246" s="152"/>
      <c r="AM246" s="152"/>
      <c r="AN246" s="152"/>
      <c r="AO246" s="152"/>
      <c r="AP246" s="152"/>
      <c r="AQ246" s="152"/>
      <c r="AR246" s="152"/>
      <c r="AS246" s="152"/>
      <c r="AT246" s="152"/>
      <c r="AU246" s="152"/>
      <c r="AV246" s="152"/>
      <c r="AW246" s="152"/>
      <c r="AX246" s="152"/>
      <c r="AY246" s="152"/>
      <c r="AZ246" s="152"/>
      <c r="BA246" s="152"/>
      <c r="BB246" s="152"/>
      <c r="BC246" s="152"/>
      <c r="BD246" s="152"/>
      <c r="BE246" s="152"/>
      <c r="BF246" s="152"/>
      <c r="BG246" s="152"/>
      <c r="BH246" s="152"/>
      <c r="BI246" s="152"/>
      <c r="BJ246" s="152"/>
      <c r="BK246" s="152"/>
      <c r="BL246" s="152"/>
      <c r="BM246" s="152"/>
      <c r="BN246" s="152"/>
    </row>
    <row r="247" ht="13.5" customHeight="1">
      <c r="A247" s="152"/>
      <c r="B247" s="152"/>
      <c r="C247" s="152"/>
      <c r="D247" s="152"/>
      <c r="E247" s="152"/>
      <c r="F247" s="152"/>
      <c r="G247" s="152"/>
      <c r="H247" s="152"/>
      <c r="I247" s="152"/>
      <c r="J247" s="152"/>
      <c r="K247" s="152"/>
      <c r="L247" s="152"/>
      <c r="M247" s="152"/>
      <c r="N247" s="152"/>
      <c r="O247" s="152"/>
      <c r="P247" s="152"/>
      <c r="Q247" s="152"/>
      <c r="R247" s="152"/>
      <c r="S247" s="152"/>
      <c r="T247" s="152"/>
      <c r="U247" s="152"/>
      <c r="V247" s="152"/>
      <c r="W247" s="152"/>
      <c r="X247" s="152"/>
      <c r="Y247" s="152"/>
      <c r="Z247" s="152"/>
      <c r="AA247" s="152"/>
      <c r="AB247" s="152"/>
      <c r="AC247" s="152"/>
      <c r="AD247" s="152"/>
      <c r="AE247" s="152"/>
      <c r="AF247" s="152"/>
      <c r="AG247" s="152"/>
      <c r="AH247" s="152"/>
      <c r="AI247" s="152"/>
      <c r="AJ247" s="152"/>
      <c r="AK247" s="152"/>
      <c r="AL247" s="152"/>
      <c r="AM247" s="152"/>
      <c r="AN247" s="152"/>
      <c r="AO247" s="152"/>
      <c r="AP247" s="152"/>
      <c r="AQ247" s="152"/>
      <c r="AR247" s="152"/>
      <c r="AS247" s="152"/>
      <c r="AT247" s="152"/>
      <c r="AU247" s="152"/>
      <c r="AV247" s="152"/>
      <c r="AW247" s="152"/>
      <c r="AX247" s="152"/>
      <c r="AY247" s="152"/>
      <c r="AZ247" s="152"/>
      <c r="BA247" s="152"/>
      <c r="BB247" s="152"/>
      <c r="BC247" s="152"/>
      <c r="BD247" s="152"/>
      <c r="BE247" s="152"/>
      <c r="BF247" s="152"/>
      <c r="BG247" s="152"/>
      <c r="BH247" s="152"/>
      <c r="BI247" s="152"/>
      <c r="BJ247" s="152"/>
      <c r="BK247" s="152"/>
      <c r="BL247" s="152"/>
      <c r="BM247" s="152"/>
      <c r="BN247" s="152"/>
    </row>
    <row r="248" ht="13.5" customHeight="1">
      <c r="A248" s="152"/>
      <c r="B248" s="152"/>
      <c r="C248" s="152"/>
      <c r="D248" s="152"/>
      <c r="E248" s="152"/>
      <c r="F248" s="152"/>
      <c r="G248" s="152"/>
      <c r="H248" s="152"/>
      <c r="I248" s="152"/>
      <c r="J248" s="152"/>
      <c r="K248" s="152"/>
      <c r="L248" s="152"/>
      <c r="M248" s="152"/>
      <c r="N248" s="152"/>
      <c r="O248" s="152"/>
      <c r="P248" s="152"/>
      <c r="Q248" s="152"/>
      <c r="R248" s="152"/>
      <c r="S248" s="152"/>
      <c r="T248" s="152"/>
      <c r="U248" s="152"/>
      <c r="V248" s="152"/>
      <c r="W248" s="152"/>
      <c r="X248" s="152"/>
      <c r="Y248" s="152"/>
      <c r="Z248" s="152"/>
      <c r="AA248" s="152"/>
      <c r="AB248" s="152"/>
      <c r="AC248" s="152"/>
      <c r="AD248" s="152"/>
      <c r="AE248" s="152"/>
      <c r="AF248" s="152"/>
      <c r="AG248" s="152"/>
      <c r="AH248" s="152"/>
      <c r="AI248" s="152"/>
      <c r="AJ248" s="152"/>
      <c r="AK248" s="152"/>
      <c r="AL248" s="152"/>
      <c r="AM248" s="152"/>
      <c r="AN248" s="152"/>
      <c r="AO248" s="152"/>
      <c r="AP248" s="152"/>
      <c r="AQ248" s="152"/>
      <c r="AR248" s="152"/>
      <c r="AS248" s="152"/>
      <c r="AT248" s="152"/>
      <c r="AU248" s="152"/>
      <c r="AV248" s="152"/>
      <c r="AW248" s="152"/>
      <c r="AX248" s="152"/>
      <c r="AY248" s="152"/>
      <c r="AZ248" s="152"/>
      <c r="BA248" s="152"/>
      <c r="BB248" s="152"/>
      <c r="BC248" s="152"/>
      <c r="BD248" s="152"/>
      <c r="BE248" s="152"/>
      <c r="BF248" s="152"/>
      <c r="BG248" s="152"/>
      <c r="BH248" s="152"/>
      <c r="BI248" s="152"/>
      <c r="BJ248" s="152"/>
      <c r="BK248" s="152"/>
      <c r="BL248" s="152"/>
      <c r="BM248" s="152"/>
      <c r="BN248" s="152"/>
    </row>
    <row r="249" ht="13.5" customHeight="1">
      <c r="A249" s="152"/>
      <c r="B249" s="152"/>
      <c r="C249" s="152"/>
      <c r="D249" s="152"/>
      <c r="E249" s="152"/>
      <c r="F249" s="152"/>
      <c r="G249" s="152"/>
      <c r="H249" s="152"/>
      <c r="I249" s="152"/>
      <c r="J249" s="152"/>
      <c r="K249" s="152"/>
      <c r="L249" s="152"/>
      <c r="M249" s="152"/>
      <c r="N249" s="152"/>
      <c r="O249" s="152"/>
      <c r="P249" s="152"/>
      <c r="Q249" s="152"/>
      <c r="R249" s="152"/>
      <c r="S249" s="152"/>
      <c r="T249" s="152"/>
      <c r="U249" s="152"/>
      <c r="V249" s="152"/>
      <c r="W249" s="152"/>
      <c r="X249" s="152"/>
      <c r="Y249" s="152"/>
      <c r="Z249" s="152"/>
      <c r="AA249" s="152"/>
      <c r="AB249" s="152"/>
      <c r="AC249" s="152"/>
      <c r="AD249" s="152"/>
      <c r="AE249" s="152"/>
      <c r="AF249" s="152"/>
      <c r="AG249" s="152"/>
      <c r="AH249" s="152"/>
      <c r="AI249" s="152"/>
      <c r="AJ249" s="152"/>
      <c r="AK249" s="152"/>
      <c r="AL249" s="152"/>
      <c r="AM249" s="152"/>
      <c r="AN249" s="152"/>
      <c r="AO249" s="152"/>
      <c r="AP249" s="152"/>
      <c r="AQ249" s="152"/>
      <c r="AR249" s="152"/>
      <c r="AS249" s="152"/>
      <c r="AT249" s="152"/>
      <c r="AU249" s="152"/>
      <c r="AV249" s="152"/>
      <c r="AW249" s="152"/>
      <c r="AX249" s="152"/>
      <c r="AY249" s="152"/>
      <c r="AZ249" s="152"/>
      <c r="BA249" s="152"/>
      <c r="BB249" s="152"/>
      <c r="BC249" s="152"/>
      <c r="BD249" s="152"/>
      <c r="BE249" s="152"/>
      <c r="BF249" s="152"/>
      <c r="BG249" s="152"/>
      <c r="BH249" s="152"/>
      <c r="BI249" s="152"/>
      <c r="BJ249" s="152"/>
      <c r="BK249" s="152"/>
      <c r="BL249" s="152"/>
      <c r="BM249" s="152"/>
      <c r="BN249" s="152"/>
    </row>
    <row r="250" ht="13.5" customHeight="1">
      <c r="A250" s="152"/>
      <c r="B250" s="152"/>
      <c r="C250" s="152"/>
      <c r="D250" s="152"/>
      <c r="E250" s="152"/>
      <c r="F250" s="152"/>
      <c r="G250" s="152"/>
      <c r="H250" s="152"/>
      <c r="I250" s="152"/>
      <c r="J250" s="152"/>
      <c r="K250" s="152"/>
      <c r="L250" s="152"/>
      <c r="M250" s="152"/>
      <c r="N250" s="152"/>
      <c r="O250" s="152"/>
      <c r="P250" s="152"/>
      <c r="Q250" s="152"/>
      <c r="R250" s="152"/>
      <c r="S250" s="152"/>
      <c r="T250" s="152"/>
      <c r="U250" s="152"/>
      <c r="V250" s="152"/>
      <c r="W250" s="152"/>
      <c r="X250" s="152"/>
      <c r="Y250" s="152"/>
      <c r="Z250" s="152"/>
      <c r="AA250" s="152"/>
      <c r="AB250" s="152"/>
      <c r="AC250" s="152"/>
      <c r="AD250" s="152"/>
      <c r="AE250" s="152"/>
      <c r="AF250" s="152"/>
      <c r="AG250" s="152"/>
      <c r="AH250" s="152"/>
      <c r="AI250" s="152"/>
      <c r="AJ250" s="152"/>
      <c r="AK250" s="152"/>
      <c r="AL250" s="152"/>
      <c r="AM250" s="152"/>
      <c r="AN250" s="152"/>
      <c r="AO250" s="152"/>
      <c r="AP250" s="152"/>
      <c r="AQ250" s="152"/>
      <c r="AR250" s="152"/>
      <c r="AS250" s="152"/>
      <c r="AT250" s="152"/>
      <c r="AU250" s="152"/>
      <c r="AV250" s="152"/>
      <c r="AW250" s="152"/>
      <c r="AX250" s="152"/>
      <c r="AY250" s="152"/>
      <c r="AZ250" s="152"/>
      <c r="BA250" s="152"/>
      <c r="BB250" s="152"/>
      <c r="BC250" s="152"/>
      <c r="BD250" s="152"/>
      <c r="BE250" s="152"/>
      <c r="BF250" s="152"/>
      <c r="BG250" s="152"/>
      <c r="BH250" s="152"/>
      <c r="BI250" s="152"/>
      <c r="BJ250" s="152"/>
      <c r="BK250" s="152"/>
      <c r="BL250" s="152"/>
      <c r="BM250" s="152"/>
      <c r="BN250" s="152"/>
    </row>
    <row r="251" ht="13.5" customHeight="1">
      <c r="A251" s="152"/>
      <c r="B251" s="152"/>
      <c r="C251" s="152"/>
      <c r="D251" s="152"/>
      <c r="E251" s="152"/>
      <c r="F251" s="152"/>
      <c r="G251" s="152"/>
      <c r="H251" s="152"/>
      <c r="I251" s="152"/>
      <c r="J251" s="152"/>
      <c r="K251" s="152"/>
      <c r="L251" s="152"/>
      <c r="M251" s="152"/>
      <c r="N251" s="152"/>
      <c r="O251" s="152"/>
      <c r="P251" s="152"/>
      <c r="Q251" s="152"/>
      <c r="R251" s="152"/>
      <c r="S251" s="152"/>
      <c r="T251" s="152"/>
      <c r="U251" s="152"/>
      <c r="V251" s="152"/>
      <c r="W251" s="152"/>
      <c r="X251" s="152"/>
      <c r="Y251" s="152"/>
      <c r="Z251" s="152"/>
      <c r="AA251" s="152"/>
      <c r="AB251" s="152"/>
      <c r="AC251" s="152"/>
      <c r="AD251" s="152"/>
      <c r="AE251" s="152"/>
      <c r="AF251" s="152"/>
      <c r="AG251" s="152"/>
      <c r="AH251" s="152"/>
      <c r="AI251" s="152"/>
      <c r="AJ251" s="152"/>
      <c r="AK251" s="152"/>
      <c r="AL251" s="152"/>
      <c r="AM251" s="152"/>
      <c r="AN251" s="152"/>
      <c r="AO251" s="152"/>
      <c r="AP251" s="152"/>
      <c r="AQ251" s="152"/>
      <c r="AR251" s="152"/>
      <c r="AS251" s="152"/>
      <c r="AT251" s="152"/>
      <c r="AU251" s="152"/>
      <c r="AV251" s="152"/>
      <c r="AW251" s="152"/>
      <c r="AX251" s="152"/>
      <c r="AY251" s="152"/>
      <c r="AZ251" s="152"/>
      <c r="BA251" s="152"/>
      <c r="BB251" s="152"/>
      <c r="BC251" s="152"/>
      <c r="BD251" s="152"/>
      <c r="BE251" s="152"/>
      <c r="BF251" s="152"/>
      <c r="BG251" s="152"/>
      <c r="BH251" s="152"/>
      <c r="BI251" s="152"/>
      <c r="BJ251" s="152"/>
      <c r="BK251" s="152"/>
      <c r="BL251" s="152"/>
      <c r="BM251" s="152"/>
      <c r="BN251" s="152"/>
    </row>
    <row r="252" ht="13.5" customHeight="1">
      <c r="A252" s="152"/>
      <c r="B252" s="152"/>
      <c r="C252" s="152"/>
      <c r="D252" s="152"/>
      <c r="E252" s="152"/>
      <c r="F252" s="152"/>
      <c r="G252" s="152"/>
      <c r="H252" s="152"/>
      <c r="I252" s="152"/>
      <c r="J252" s="152"/>
      <c r="K252" s="152"/>
      <c r="L252" s="152"/>
      <c r="M252" s="152"/>
      <c r="N252" s="152"/>
      <c r="O252" s="152"/>
      <c r="P252" s="152"/>
      <c r="Q252" s="152"/>
      <c r="R252" s="152"/>
      <c r="S252" s="152"/>
      <c r="T252" s="152"/>
      <c r="U252" s="152"/>
      <c r="V252" s="152"/>
      <c r="W252" s="152"/>
      <c r="X252" s="152"/>
      <c r="Y252" s="152"/>
      <c r="Z252" s="152"/>
      <c r="AA252" s="152"/>
      <c r="AB252" s="152"/>
      <c r="AC252" s="152"/>
      <c r="AD252" s="152"/>
      <c r="AE252" s="152"/>
      <c r="AF252" s="152"/>
      <c r="AG252" s="152"/>
      <c r="AH252" s="152"/>
      <c r="AI252" s="152"/>
      <c r="AJ252" s="152"/>
      <c r="AK252" s="152"/>
      <c r="AL252" s="152"/>
      <c r="AM252" s="152"/>
      <c r="AN252" s="152"/>
      <c r="AO252" s="152"/>
      <c r="AP252" s="152"/>
      <c r="AQ252" s="152"/>
      <c r="AR252" s="152"/>
      <c r="AS252" s="152"/>
      <c r="AT252" s="152"/>
      <c r="AU252" s="152"/>
      <c r="AV252" s="152"/>
      <c r="AW252" s="152"/>
      <c r="AX252" s="152"/>
      <c r="AY252" s="152"/>
      <c r="AZ252" s="152"/>
      <c r="BA252" s="152"/>
      <c r="BB252" s="152"/>
      <c r="BC252" s="152"/>
      <c r="BD252" s="152"/>
      <c r="BE252" s="152"/>
      <c r="BF252" s="152"/>
      <c r="BG252" s="152"/>
      <c r="BH252" s="152"/>
      <c r="BI252" s="152"/>
      <c r="BJ252" s="152"/>
      <c r="BK252" s="152"/>
      <c r="BL252" s="152"/>
      <c r="BM252" s="152"/>
      <c r="BN252" s="152"/>
    </row>
    <row r="253" ht="13.5" customHeight="1">
      <c r="A253" s="152"/>
      <c r="B253" s="152"/>
      <c r="C253" s="152"/>
      <c r="D253" s="152"/>
      <c r="E253" s="152"/>
      <c r="F253" s="152"/>
      <c r="G253" s="152"/>
      <c r="H253" s="152"/>
      <c r="I253" s="152"/>
      <c r="J253" s="152"/>
      <c r="K253" s="152"/>
      <c r="L253" s="152"/>
      <c r="M253" s="152"/>
      <c r="N253" s="152"/>
      <c r="O253" s="152"/>
      <c r="P253" s="152"/>
      <c r="Q253" s="152"/>
      <c r="R253" s="152"/>
      <c r="S253" s="152"/>
      <c r="T253" s="152"/>
      <c r="U253" s="152"/>
      <c r="V253" s="152"/>
      <c r="W253" s="152"/>
      <c r="X253" s="152"/>
      <c r="Y253" s="152"/>
      <c r="Z253" s="152"/>
      <c r="AA253" s="152"/>
      <c r="AB253" s="152"/>
      <c r="AC253" s="152"/>
      <c r="AD253" s="152"/>
      <c r="AE253" s="152"/>
      <c r="AF253" s="152"/>
      <c r="AG253" s="152"/>
      <c r="AH253" s="152"/>
      <c r="AI253" s="152"/>
      <c r="AJ253" s="152"/>
      <c r="AK253" s="152"/>
      <c r="AL253" s="152"/>
      <c r="AM253" s="152"/>
      <c r="AN253" s="152"/>
      <c r="AO253" s="152"/>
      <c r="AP253" s="152"/>
      <c r="AQ253" s="152"/>
      <c r="AR253" s="152"/>
      <c r="AS253" s="152"/>
      <c r="AT253" s="152"/>
      <c r="AU253" s="152"/>
      <c r="AV253" s="152"/>
      <c r="AW253" s="152"/>
      <c r="AX253" s="152"/>
      <c r="AY253" s="152"/>
      <c r="AZ253" s="152"/>
      <c r="BA253" s="152"/>
      <c r="BB253" s="152"/>
      <c r="BC253" s="152"/>
      <c r="BD253" s="152"/>
      <c r="BE253" s="152"/>
      <c r="BF253" s="152"/>
      <c r="BG253" s="152"/>
      <c r="BH253" s="152"/>
      <c r="BI253" s="152"/>
      <c r="BJ253" s="152"/>
      <c r="BK253" s="152"/>
      <c r="BL253" s="152"/>
      <c r="BM253" s="152"/>
      <c r="BN253" s="152"/>
    </row>
    <row r="254" ht="13.5" customHeight="1">
      <c r="A254" s="152"/>
      <c r="B254" s="152"/>
      <c r="C254" s="152"/>
      <c r="D254" s="152"/>
      <c r="E254" s="152"/>
      <c r="F254" s="152"/>
      <c r="G254" s="152"/>
      <c r="H254" s="152"/>
      <c r="I254" s="152"/>
      <c r="J254" s="152"/>
      <c r="K254" s="152"/>
      <c r="L254" s="152"/>
      <c r="M254" s="152"/>
      <c r="N254" s="152"/>
      <c r="O254" s="152"/>
      <c r="P254" s="152"/>
      <c r="Q254" s="152"/>
      <c r="R254" s="152"/>
      <c r="S254" s="152"/>
      <c r="T254" s="152"/>
      <c r="U254" s="152"/>
      <c r="V254" s="152"/>
      <c r="W254" s="152"/>
      <c r="X254" s="152"/>
      <c r="Y254" s="152"/>
      <c r="Z254" s="152"/>
      <c r="AA254" s="152"/>
      <c r="AB254" s="152"/>
      <c r="AC254" s="152"/>
      <c r="AD254" s="152"/>
      <c r="AE254" s="152"/>
      <c r="AF254" s="152"/>
      <c r="AG254" s="152"/>
      <c r="AH254" s="152"/>
      <c r="AI254" s="152"/>
      <c r="AJ254" s="152"/>
      <c r="AK254" s="152"/>
      <c r="AL254" s="152"/>
      <c r="AM254" s="152"/>
      <c r="AN254" s="152"/>
      <c r="AO254" s="152"/>
      <c r="AP254" s="152"/>
      <c r="AQ254" s="152"/>
      <c r="AR254" s="152"/>
      <c r="AS254" s="152"/>
      <c r="AT254" s="152"/>
      <c r="AU254" s="152"/>
      <c r="AV254" s="152"/>
      <c r="AW254" s="152"/>
      <c r="AX254" s="152"/>
      <c r="AY254" s="152"/>
      <c r="AZ254" s="152"/>
      <c r="BA254" s="152"/>
      <c r="BB254" s="152"/>
      <c r="BC254" s="152"/>
      <c r="BD254" s="152"/>
      <c r="BE254" s="152"/>
      <c r="BF254" s="152"/>
      <c r="BG254" s="152"/>
      <c r="BH254" s="152"/>
      <c r="BI254" s="152"/>
      <c r="BJ254" s="152"/>
      <c r="BK254" s="152"/>
      <c r="BL254" s="152"/>
      <c r="BM254" s="152"/>
      <c r="BN254" s="152"/>
    </row>
    <row r="255" ht="13.5" customHeight="1">
      <c r="A255" s="152"/>
      <c r="B255" s="152"/>
      <c r="C255" s="152"/>
      <c r="D255" s="152"/>
      <c r="E255" s="152"/>
      <c r="F255" s="152"/>
      <c r="G255" s="152"/>
      <c r="H255" s="152"/>
      <c r="I255" s="152"/>
      <c r="J255" s="152"/>
      <c r="K255" s="152"/>
      <c r="L255" s="152"/>
      <c r="M255" s="152"/>
      <c r="N255" s="152"/>
      <c r="O255" s="152"/>
      <c r="P255" s="152"/>
      <c r="Q255" s="152"/>
      <c r="R255" s="152"/>
      <c r="S255" s="152"/>
      <c r="T255" s="152"/>
      <c r="U255" s="152"/>
      <c r="V255" s="152"/>
      <c r="W255" s="152"/>
      <c r="X255" s="152"/>
      <c r="Y255" s="152"/>
      <c r="Z255" s="152"/>
      <c r="AA255" s="152"/>
      <c r="AB255" s="152"/>
      <c r="AC255" s="152"/>
      <c r="AD255" s="152"/>
      <c r="AE255" s="152"/>
      <c r="AF255" s="152"/>
      <c r="AG255" s="152"/>
      <c r="AH255" s="152"/>
      <c r="AI255" s="152"/>
      <c r="AJ255" s="152"/>
      <c r="AK255" s="152"/>
      <c r="AL255" s="152"/>
      <c r="AM255" s="152"/>
      <c r="AN255" s="152"/>
      <c r="AO255" s="152"/>
      <c r="AP255" s="152"/>
      <c r="AQ255" s="152"/>
      <c r="AR255" s="152"/>
      <c r="AS255" s="152"/>
      <c r="AT255" s="152"/>
      <c r="AU255" s="152"/>
      <c r="AV255" s="152"/>
      <c r="AW255" s="152"/>
      <c r="AX255" s="152"/>
      <c r="AY255" s="152"/>
      <c r="AZ255" s="152"/>
      <c r="BA255" s="152"/>
      <c r="BB255" s="152"/>
      <c r="BC255" s="152"/>
      <c r="BD255" s="152"/>
      <c r="BE255" s="152"/>
      <c r="BF255" s="152"/>
      <c r="BG255" s="152"/>
      <c r="BH255" s="152"/>
      <c r="BI255" s="152"/>
      <c r="BJ255" s="152"/>
      <c r="BK255" s="152"/>
      <c r="BL255" s="152"/>
      <c r="BM255" s="152"/>
      <c r="BN255" s="152"/>
    </row>
    <row r="256" ht="13.5" customHeight="1">
      <c r="A256" s="152"/>
      <c r="B256" s="152"/>
      <c r="C256" s="152"/>
      <c r="D256" s="152"/>
      <c r="E256" s="152"/>
      <c r="F256" s="152"/>
      <c r="G256" s="152"/>
      <c r="H256" s="152"/>
      <c r="I256" s="152"/>
      <c r="J256" s="152"/>
      <c r="K256" s="152"/>
      <c r="L256" s="152"/>
      <c r="M256" s="152"/>
      <c r="N256" s="152"/>
      <c r="O256" s="152"/>
      <c r="P256" s="152"/>
      <c r="Q256" s="152"/>
      <c r="R256" s="152"/>
      <c r="S256" s="152"/>
      <c r="T256" s="152"/>
      <c r="U256" s="152"/>
      <c r="V256" s="152"/>
      <c r="W256" s="152"/>
      <c r="X256" s="152"/>
      <c r="Y256" s="152"/>
      <c r="Z256" s="152"/>
      <c r="AA256" s="152"/>
      <c r="AB256" s="152"/>
      <c r="AC256" s="152"/>
      <c r="AD256" s="152"/>
      <c r="AE256" s="152"/>
      <c r="AF256" s="152"/>
      <c r="AG256" s="152"/>
      <c r="AH256" s="152"/>
      <c r="AI256" s="152"/>
      <c r="AJ256" s="152"/>
      <c r="AK256" s="152"/>
      <c r="AL256" s="152"/>
      <c r="AM256" s="152"/>
      <c r="AN256" s="152"/>
      <c r="AO256" s="152"/>
      <c r="AP256" s="152"/>
      <c r="AQ256" s="152"/>
      <c r="AR256" s="152"/>
      <c r="AS256" s="152"/>
      <c r="AT256" s="152"/>
      <c r="AU256" s="152"/>
      <c r="AV256" s="152"/>
      <c r="AW256" s="152"/>
      <c r="AX256" s="152"/>
      <c r="AY256" s="152"/>
      <c r="AZ256" s="152"/>
      <c r="BA256" s="152"/>
      <c r="BB256" s="152"/>
      <c r="BC256" s="152"/>
      <c r="BD256" s="152"/>
      <c r="BE256" s="152"/>
      <c r="BF256" s="152"/>
      <c r="BG256" s="152"/>
      <c r="BH256" s="152"/>
      <c r="BI256" s="152"/>
      <c r="BJ256" s="152"/>
      <c r="BK256" s="152"/>
      <c r="BL256" s="152"/>
      <c r="BM256" s="152"/>
      <c r="BN256" s="152"/>
    </row>
    <row r="257" ht="13.5" customHeight="1">
      <c r="A257" s="152"/>
      <c r="B257" s="152"/>
      <c r="C257" s="152"/>
      <c r="D257" s="152"/>
      <c r="E257" s="152"/>
      <c r="F257" s="152"/>
      <c r="G257" s="152"/>
      <c r="H257" s="152"/>
      <c r="I257" s="152"/>
      <c r="J257" s="152"/>
      <c r="K257" s="152"/>
      <c r="L257" s="152"/>
      <c r="M257" s="152"/>
      <c r="N257" s="152"/>
      <c r="O257" s="152"/>
      <c r="P257" s="152"/>
      <c r="Q257" s="152"/>
      <c r="R257" s="152"/>
      <c r="S257" s="152"/>
      <c r="T257" s="152"/>
      <c r="U257" s="152"/>
      <c r="V257" s="152"/>
      <c r="W257" s="152"/>
      <c r="X257" s="152"/>
      <c r="Y257" s="152"/>
      <c r="Z257" s="152"/>
      <c r="AA257" s="152"/>
      <c r="AB257" s="152"/>
      <c r="AC257" s="152"/>
      <c r="AD257" s="152"/>
      <c r="AE257" s="152"/>
      <c r="AF257" s="152"/>
      <c r="AG257" s="152"/>
      <c r="AH257" s="152"/>
      <c r="AI257" s="152"/>
      <c r="AJ257" s="152"/>
      <c r="AK257" s="152"/>
      <c r="AL257" s="152"/>
      <c r="AM257" s="152"/>
      <c r="AN257" s="152"/>
      <c r="AO257" s="152"/>
      <c r="AP257" s="152"/>
      <c r="AQ257" s="152"/>
      <c r="AR257" s="152"/>
      <c r="AS257" s="152"/>
      <c r="AT257" s="152"/>
      <c r="AU257" s="152"/>
      <c r="AV257" s="152"/>
      <c r="AW257" s="152"/>
      <c r="AX257" s="152"/>
      <c r="AY257" s="152"/>
      <c r="AZ257" s="152"/>
      <c r="BA257" s="152"/>
      <c r="BB257" s="152"/>
      <c r="BC257" s="152"/>
      <c r="BD257" s="152"/>
      <c r="BE257" s="152"/>
      <c r="BF257" s="152"/>
      <c r="BG257" s="152"/>
      <c r="BH257" s="152"/>
      <c r="BI257" s="152"/>
      <c r="BJ257" s="152"/>
      <c r="BK257" s="152"/>
      <c r="BL257" s="152"/>
      <c r="BM257" s="152"/>
      <c r="BN257" s="152"/>
    </row>
    <row r="258" ht="13.5" customHeight="1">
      <c r="A258" s="152"/>
      <c r="B258" s="152"/>
      <c r="C258" s="152"/>
      <c r="D258" s="152"/>
      <c r="E258" s="152"/>
      <c r="F258" s="152"/>
      <c r="G258" s="152"/>
      <c r="H258" s="152"/>
      <c r="I258" s="152"/>
      <c r="J258" s="152"/>
      <c r="K258" s="152"/>
      <c r="L258" s="152"/>
      <c r="M258" s="152"/>
      <c r="N258" s="152"/>
      <c r="O258" s="152"/>
      <c r="P258" s="152"/>
      <c r="Q258" s="152"/>
      <c r="R258" s="152"/>
      <c r="S258" s="152"/>
      <c r="T258" s="152"/>
      <c r="U258" s="152"/>
      <c r="V258" s="152"/>
      <c r="W258" s="152"/>
      <c r="X258" s="152"/>
      <c r="Y258" s="152"/>
      <c r="Z258" s="152"/>
      <c r="AA258" s="152"/>
      <c r="AB258" s="152"/>
      <c r="AC258" s="152"/>
      <c r="AD258" s="152"/>
      <c r="AE258" s="152"/>
      <c r="AF258" s="152"/>
      <c r="AG258" s="152"/>
      <c r="AH258" s="152"/>
      <c r="AI258" s="152"/>
      <c r="AJ258" s="152"/>
      <c r="AK258" s="152"/>
      <c r="AL258" s="152"/>
      <c r="AM258" s="152"/>
      <c r="AN258" s="152"/>
      <c r="AO258" s="152"/>
      <c r="AP258" s="152"/>
      <c r="AQ258" s="152"/>
      <c r="AR258" s="152"/>
      <c r="AS258" s="152"/>
      <c r="AT258" s="152"/>
      <c r="AU258" s="152"/>
      <c r="AV258" s="152"/>
      <c r="AW258" s="152"/>
      <c r="AX258" s="152"/>
      <c r="AY258" s="152"/>
      <c r="AZ258" s="152"/>
      <c r="BA258" s="152"/>
      <c r="BB258" s="152"/>
      <c r="BC258" s="152"/>
      <c r="BD258" s="152"/>
      <c r="BE258" s="152"/>
      <c r="BF258" s="152"/>
      <c r="BG258" s="152"/>
      <c r="BH258" s="152"/>
      <c r="BI258" s="152"/>
      <c r="BJ258" s="152"/>
      <c r="BK258" s="152"/>
      <c r="BL258" s="152"/>
      <c r="BM258" s="152"/>
      <c r="BN258" s="152"/>
    </row>
    <row r="259" ht="13.5" customHeight="1">
      <c r="A259" s="152"/>
      <c r="B259" s="152"/>
      <c r="C259" s="152"/>
      <c r="D259" s="152"/>
      <c r="E259" s="152"/>
      <c r="F259" s="152"/>
      <c r="G259" s="152"/>
      <c r="H259" s="152"/>
      <c r="I259" s="152"/>
      <c r="J259" s="152"/>
      <c r="K259" s="152"/>
      <c r="L259" s="152"/>
      <c r="M259" s="152"/>
      <c r="N259" s="152"/>
      <c r="O259" s="152"/>
      <c r="P259" s="152"/>
      <c r="Q259" s="152"/>
      <c r="R259" s="152"/>
      <c r="S259" s="152"/>
      <c r="T259" s="152"/>
      <c r="U259" s="152"/>
      <c r="V259" s="152"/>
      <c r="W259" s="152"/>
      <c r="X259" s="152"/>
      <c r="Y259" s="152"/>
      <c r="Z259" s="152"/>
      <c r="AA259" s="152"/>
      <c r="AB259" s="152"/>
      <c r="AC259" s="152"/>
      <c r="AD259" s="152"/>
      <c r="AE259" s="152"/>
      <c r="AF259" s="152"/>
      <c r="AG259" s="152"/>
      <c r="AH259" s="152"/>
      <c r="AI259" s="152"/>
      <c r="AJ259" s="152"/>
      <c r="AK259" s="152"/>
      <c r="AL259" s="152"/>
      <c r="AM259" s="152"/>
      <c r="AN259" s="152"/>
      <c r="AO259" s="152"/>
      <c r="AP259" s="152"/>
      <c r="AQ259" s="152"/>
      <c r="AR259" s="152"/>
      <c r="AS259" s="152"/>
      <c r="AT259" s="152"/>
      <c r="AU259" s="152"/>
      <c r="AV259" s="152"/>
      <c r="AW259" s="152"/>
      <c r="AX259" s="152"/>
      <c r="AY259" s="152"/>
      <c r="AZ259" s="152"/>
      <c r="BA259" s="152"/>
      <c r="BB259" s="152"/>
      <c r="BC259" s="152"/>
      <c r="BD259" s="152"/>
      <c r="BE259" s="152"/>
      <c r="BF259" s="152"/>
      <c r="BG259" s="152"/>
      <c r="BH259" s="152"/>
      <c r="BI259" s="152"/>
      <c r="BJ259" s="152"/>
      <c r="BK259" s="152"/>
      <c r="BL259" s="152"/>
      <c r="BM259" s="152"/>
      <c r="BN259" s="152"/>
    </row>
    <row r="260" ht="13.5" customHeight="1">
      <c r="A260" s="152"/>
      <c r="B260" s="152"/>
      <c r="C260" s="152"/>
      <c r="D260" s="152"/>
      <c r="E260" s="152"/>
      <c r="F260" s="152"/>
      <c r="G260" s="152"/>
      <c r="H260" s="152"/>
      <c r="I260" s="152"/>
      <c r="J260" s="152"/>
      <c r="K260" s="152"/>
      <c r="L260" s="152"/>
      <c r="M260" s="152"/>
      <c r="N260" s="152"/>
      <c r="O260" s="152"/>
      <c r="P260" s="152"/>
      <c r="Q260" s="152"/>
      <c r="R260" s="152"/>
      <c r="S260" s="152"/>
      <c r="T260" s="152"/>
      <c r="U260" s="152"/>
      <c r="V260" s="152"/>
      <c r="W260" s="152"/>
      <c r="X260" s="152"/>
      <c r="Y260" s="152"/>
      <c r="Z260" s="152"/>
      <c r="AA260" s="152"/>
      <c r="AB260" s="152"/>
      <c r="AC260" s="152"/>
      <c r="AD260" s="152"/>
      <c r="AE260" s="152"/>
      <c r="AF260" s="152"/>
      <c r="AG260" s="152"/>
      <c r="AH260" s="152"/>
      <c r="AI260" s="152"/>
      <c r="AJ260" s="152"/>
      <c r="AK260" s="152"/>
      <c r="AL260" s="152"/>
      <c r="AM260" s="152"/>
      <c r="AN260" s="152"/>
      <c r="AO260" s="152"/>
      <c r="AP260" s="152"/>
      <c r="AQ260" s="152"/>
      <c r="AR260" s="152"/>
      <c r="AS260" s="152"/>
      <c r="AT260" s="152"/>
      <c r="AU260" s="152"/>
      <c r="AV260" s="152"/>
      <c r="AW260" s="152"/>
      <c r="AX260" s="152"/>
      <c r="AY260" s="152"/>
      <c r="AZ260" s="152"/>
      <c r="BA260" s="152"/>
      <c r="BB260" s="152"/>
      <c r="BC260" s="152"/>
      <c r="BD260" s="152"/>
      <c r="BE260" s="152"/>
      <c r="BF260" s="152"/>
      <c r="BG260" s="152"/>
      <c r="BH260" s="152"/>
      <c r="BI260" s="152"/>
      <c r="BJ260" s="152"/>
      <c r="BK260" s="152"/>
      <c r="BL260" s="152"/>
      <c r="BM260" s="152"/>
      <c r="BN260" s="152"/>
    </row>
    <row r="261" ht="13.5" customHeight="1">
      <c r="A261" s="152"/>
      <c r="B261" s="152"/>
      <c r="C261" s="152"/>
      <c r="D261" s="152"/>
      <c r="E261" s="152"/>
      <c r="F261" s="152"/>
      <c r="G261" s="152"/>
      <c r="H261" s="152"/>
      <c r="I261" s="152"/>
      <c r="J261" s="152"/>
      <c r="K261" s="152"/>
      <c r="L261" s="152"/>
      <c r="M261" s="152"/>
      <c r="N261" s="152"/>
      <c r="O261" s="152"/>
      <c r="P261" s="152"/>
      <c r="Q261" s="152"/>
      <c r="R261" s="152"/>
      <c r="S261" s="152"/>
      <c r="T261" s="152"/>
      <c r="U261" s="152"/>
      <c r="V261" s="152"/>
      <c r="W261" s="152"/>
      <c r="X261" s="152"/>
      <c r="Y261" s="152"/>
      <c r="Z261" s="152"/>
      <c r="AA261" s="152"/>
      <c r="AB261" s="152"/>
      <c r="AC261" s="152"/>
      <c r="AD261" s="152"/>
      <c r="AE261" s="152"/>
      <c r="AF261" s="152"/>
      <c r="AG261" s="152"/>
      <c r="AH261" s="152"/>
      <c r="AI261" s="152"/>
      <c r="AJ261" s="152"/>
      <c r="AK261" s="152"/>
      <c r="AL261" s="152"/>
      <c r="AM261" s="152"/>
      <c r="AN261" s="152"/>
      <c r="AO261" s="152"/>
      <c r="AP261" s="152"/>
      <c r="AQ261" s="152"/>
      <c r="AR261" s="152"/>
      <c r="AS261" s="152"/>
      <c r="AT261" s="152"/>
      <c r="AU261" s="152"/>
      <c r="AV261" s="152"/>
      <c r="AW261" s="152"/>
      <c r="AX261" s="152"/>
      <c r="AY261" s="152"/>
      <c r="AZ261" s="152"/>
      <c r="BA261" s="152"/>
      <c r="BB261" s="152"/>
      <c r="BC261" s="152"/>
      <c r="BD261" s="152"/>
      <c r="BE261" s="152"/>
      <c r="BF261" s="152"/>
      <c r="BG261" s="152"/>
      <c r="BH261" s="152"/>
      <c r="BI261" s="152"/>
      <c r="BJ261" s="152"/>
      <c r="BK261" s="152"/>
      <c r="BL261" s="152"/>
      <c r="BM261" s="152"/>
      <c r="BN261" s="152"/>
    </row>
    <row r="262" ht="13.5" customHeight="1">
      <c r="A262" s="152"/>
      <c r="B262" s="152"/>
      <c r="C262" s="152"/>
      <c r="D262" s="152"/>
      <c r="E262" s="152"/>
      <c r="F262" s="152"/>
      <c r="G262" s="152"/>
      <c r="H262" s="152"/>
      <c r="I262" s="152"/>
      <c r="J262" s="152"/>
      <c r="K262" s="152"/>
      <c r="L262" s="152"/>
      <c r="M262" s="152"/>
      <c r="N262" s="152"/>
      <c r="O262" s="152"/>
      <c r="P262" s="152"/>
      <c r="Q262" s="152"/>
      <c r="R262" s="152"/>
      <c r="S262" s="152"/>
      <c r="T262" s="152"/>
      <c r="U262" s="152"/>
      <c r="V262" s="152"/>
      <c r="W262" s="152"/>
      <c r="X262" s="152"/>
      <c r="Y262" s="152"/>
      <c r="Z262" s="152"/>
      <c r="AA262" s="152"/>
      <c r="AB262" s="152"/>
      <c r="AC262" s="152"/>
      <c r="AD262" s="152"/>
      <c r="AE262" s="152"/>
      <c r="AF262" s="152"/>
      <c r="AG262" s="152"/>
      <c r="AH262" s="152"/>
      <c r="AI262" s="152"/>
      <c r="AJ262" s="152"/>
      <c r="AK262" s="152"/>
      <c r="AL262" s="152"/>
      <c r="AM262" s="152"/>
      <c r="AN262" s="152"/>
      <c r="AO262" s="152"/>
      <c r="AP262" s="152"/>
      <c r="AQ262" s="152"/>
      <c r="AR262" s="152"/>
      <c r="AS262" s="152"/>
      <c r="AT262" s="152"/>
      <c r="AU262" s="152"/>
      <c r="AV262" s="152"/>
      <c r="AW262" s="152"/>
      <c r="AX262" s="152"/>
      <c r="AY262" s="152"/>
      <c r="AZ262" s="152"/>
      <c r="BA262" s="152"/>
      <c r="BB262" s="152"/>
      <c r="BC262" s="152"/>
      <c r="BD262" s="152"/>
      <c r="BE262" s="152"/>
      <c r="BF262" s="152"/>
      <c r="BG262" s="152"/>
      <c r="BH262" s="152"/>
      <c r="BI262" s="152"/>
      <c r="BJ262" s="152"/>
      <c r="BK262" s="152"/>
      <c r="BL262" s="152"/>
      <c r="BM262" s="152"/>
      <c r="BN262" s="152"/>
    </row>
    <row r="263" ht="13.5" customHeight="1">
      <c r="A263" s="152"/>
      <c r="B263" s="152"/>
      <c r="C263" s="152"/>
      <c r="D263" s="152"/>
      <c r="E263" s="152"/>
      <c r="F263" s="152"/>
      <c r="G263" s="152"/>
      <c r="H263" s="152"/>
      <c r="I263" s="152"/>
      <c r="J263" s="152"/>
      <c r="K263" s="152"/>
      <c r="L263" s="152"/>
      <c r="M263" s="152"/>
      <c r="N263" s="152"/>
      <c r="O263" s="152"/>
      <c r="P263" s="152"/>
      <c r="Q263" s="152"/>
      <c r="R263" s="152"/>
      <c r="S263" s="152"/>
      <c r="T263" s="152"/>
      <c r="U263" s="152"/>
      <c r="V263" s="152"/>
      <c r="W263" s="152"/>
      <c r="X263" s="152"/>
      <c r="Y263" s="152"/>
      <c r="Z263" s="152"/>
      <c r="AA263" s="152"/>
      <c r="AB263" s="152"/>
      <c r="AC263" s="152"/>
      <c r="AD263" s="152"/>
      <c r="AE263" s="152"/>
      <c r="AF263" s="152"/>
      <c r="AG263" s="152"/>
      <c r="AH263" s="152"/>
      <c r="AI263" s="152"/>
      <c r="AJ263" s="152"/>
      <c r="AK263" s="152"/>
      <c r="AL263" s="152"/>
      <c r="AM263" s="152"/>
      <c r="AN263" s="152"/>
      <c r="AO263" s="152"/>
      <c r="AP263" s="152"/>
      <c r="AQ263" s="152"/>
      <c r="AR263" s="152"/>
      <c r="AS263" s="152"/>
      <c r="AT263" s="152"/>
      <c r="AU263" s="152"/>
      <c r="AV263" s="152"/>
      <c r="AW263" s="152"/>
      <c r="AX263" s="152"/>
      <c r="AY263" s="152"/>
      <c r="AZ263" s="152"/>
      <c r="BA263" s="152"/>
      <c r="BB263" s="152"/>
      <c r="BC263" s="152"/>
      <c r="BD263" s="152"/>
      <c r="BE263" s="152"/>
      <c r="BF263" s="152"/>
      <c r="BG263" s="152"/>
      <c r="BH263" s="152"/>
      <c r="BI263" s="152"/>
      <c r="BJ263" s="152"/>
      <c r="BK263" s="152"/>
      <c r="BL263" s="152"/>
      <c r="BM263" s="152"/>
      <c r="BN263" s="152"/>
    </row>
    <row r="264" ht="13.5" customHeight="1">
      <c r="A264" s="152"/>
      <c r="B264" s="152"/>
      <c r="C264" s="152"/>
      <c r="D264" s="152"/>
      <c r="E264" s="152"/>
      <c r="F264" s="152"/>
      <c r="G264" s="152"/>
      <c r="H264" s="152"/>
      <c r="I264" s="152"/>
      <c r="J264" s="152"/>
      <c r="K264" s="152"/>
      <c r="L264" s="152"/>
      <c r="M264" s="152"/>
      <c r="N264" s="152"/>
      <c r="O264" s="152"/>
      <c r="P264" s="152"/>
      <c r="Q264" s="152"/>
      <c r="R264" s="152"/>
      <c r="S264" s="152"/>
      <c r="T264" s="152"/>
      <c r="U264" s="152"/>
      <c r="V264" s="152"/>
      <c r="W264" s="152"/>
      <c r="X264" s="152"/>
      <c r="Y264" s="152"/>
      <c r="Z264" s="152"/>
      <c r="AA264" s="152"/>
      <c r="AB264" s="152"/>
      <c r="AC264" s="152"/>
      <c r="AD264" s="152"/>
      <c r="AE264" s="152"/>
      <c r="AF264" s="152"/>
      <c r="AG264" s="152"/>
      <c r="AH264" s="152"/>
      <c r="AI264" s="152"/>
      <c r="AJ264" s="152"/>
      <c r="AK264" s="152"/>
      <c r="AL264" s="152"/>
      <c r="AM264" s="152"/>
      <c r="AN264" s="152"/>
      <c r="AO264" s="152"/>
      <c r="AP264" s="152"/>
      <c r="AQ264" s="152"/>
      <c r="AR264" s="152"/>
      <c r="AS264" s="152"/>
      <c r="AT264" s="152"/>
      <c r="AU264" s="152"/>
      <c r="AV264" s="152"/>
      <c r="AW264" s="152"/>
      <c r="AX264" s="152"/>
      <c r="AY264" s="152"/>
      <c r="AZ264" s="152"/>
      <c r="BA264" s="152"/>
      <c r="BB264" s="152"/>
      <c r="BC264" s="152"/>
      <c r="BD264" s="152"/>
      <c r="BE264" s="152"/>
      <c r="BF264" s="152"/>
      <c r="BG264" s="152"/>
      <c r="BH264" s="152"/>
      <c r="BI264" s="152"/>
      <c r="BJ264" s="152"/>
      <c r="BK264" s="152"/>
      <c r="BL264" s="152"/>
      <c r="BM264" s="152"/>
      <c r="BN264" s="152"/>
    </row>
    <row r="265" ht="13.5" customHeight="1">
      <c r="A265" s="152"/>
      <c r="B265" s="152"/>
      <c r="C265" s="152"/>
      <c r="D265" s="152"/>
      <c r="E265" s="152"/>
      <c r="F265" s="152"/>
      <c r="G265" s="152"/>
      <c r="H265" s="152"/>
      <c r="I265" s="152"/>
      <c r="J265" s="152"/>
      <c r="K265" s="152"/>
      <c r="L265" s="152"/>
      <c r="M265" s="152"/>
      <c r="N265" s="152"/>
      <c r="O265" s="152"/>
      <c r="P265" s="152"/>
      <c r="Q265" s="152"/>
      <c r="R265" s="152"/>
      <c r="S265" s="152"/>
      <c r="T265" s="152"/>
      <c r="U265" s="152"/>
      <c r="V265" s="152"/>
      <c r="W265" s="152"/>
      <c r="X265" s="152"/>
      <c r="Y265" s="152"/>
      <c r="Z265" s="152"/>
      <c r="AA265" s="152"/>
      <c r="AB265" s="152"/>
      <c r="AC265" s="152"/>
      <c r="AD265" s="152"/>
      <c r="AE265" s="152"/>
      <c r="AF265" s="152"/>
      <c r="AG265" s="152"/>
      <c r="AH265" s="152"/>
      <c r="AI265" s="152"/>
      <c r="AJ265" s="152"/>
      <c r="AK265" s="152"/>
      <c r="AL265" s="152"/>
      <c r="AM265" s="152"/>
      <c r="AN265" s="152"/>
      <c r="AO265" s="152"/>
      <c r="AP265" s="152"/>
      <c r="AQ265" s="152"/>
      <c r="AR265" s="152"/>
      <c r="AS265" s="152"/>
      <c r="AT265" s="152"/>
      <c r="AU265" s="152"/>
      <c r="AV265" s="152"/>
      <c r="AW265" s="152"/>
      <c r="AX265" s="152"/>
      <c r="AY265" s="152"/>
      <c r="AZ265" s="152"/>
      <c r="BA265" s="152"/>
      <c r="BB265" s="152"/>
      <c r="BC265" s="152"/>
      <c r="BD265" s="152"/>
      <c r="BE265" s="152"/>
      <c r="BF265" s="152"/>
      <c r="BG265" s="152"/>
      <c r="BH265" s="152"/>
      <c r="BI265" s="152"/>
      <c r="BJ265" s="152"/>
      <c r="BK265" s="152"/>
      <c r="BL265" s="152"/>
      <c r="BM265" s="152"/>
      <c r="BN265" s="152"/>
    </row>
    <row r="266" ht="13.5" customHeight="1">
      <c r="A266" s="152"/>
      <c r="B266" s="152"/>
      <c r="C266" s="152"/>
      <c r="D266" s="152"/>
      <c r="E266" s="152"/>
      <c r="F266" s="152"/>
      <c r="G266" s="152"/>
      <c r="H266" s="152"/>
      <c r="I266" s="152"/>
      <c r="J266" s="152"/>
      <c r="K266" s="152"/>
      <c r="L266" s="152"/>
      <c r="M266" s="152"/>
      <c r="N266" s="152"/>
      <c r="O266" s="152"/>
      <c r="P266" s="152"/>
      <c r="Q266" s="152"/>
      <c r="R266" s="152"/>
      <c r="S266" s="152"/>
      <c r="T266" s="152"/>
      <c r="U266" s="152"/>
      <c r="V266" s="152"/>
      <c r="W266" s="152"/>
      <c r="X266" s="152"/>
      <c r="Y266" s="152"/>
      <c r="Z266" s="152"/>
      <c r="AA266" s="152"/>
      <c r="AB266" s="152"/>
      <c r="AC266" s="152"/>
      <c r="AD266" s="152"/>
      <c r="AE266" s="152"/>
      <c r="AF266" s="152"/>
      <c r="AG266" s="152"/>
      <c r="AH266" s="152"/>
      <c r="AI266" s="152"/>
      <c r="AJ266" s="152"/>
      <c r="AK266" s="152"/>
      <c r="AL266" s="152"/>
      <c r="AM266" s="152"/>
      <c r="AN266" s="152"/>
      <c r="AO266" s="152"/>
      <c r="AP266" s="152"/>
      <c r="AQ266" s="152"/>
      <c r="AR266" s="152"/>
      <c r="AS266" s="152"/>
      <c r="AT266" s="152"/>
      <c r="AU266" s="152"/>
      <c r="AV266" s="152"/>
      <c r="AW266" s="152"/>
      <c r="AX266" s="152"/>
      <c r="AY266" s="152"/>
      <c r="AZ266" s="152"/>
      <c r="BA266" s="152"/>
      <c r="BB266" s="152"/>
      <c r="BC266" s="152"/>
      <c r="BD266" s="152"/>
      <c r="BE266" s="152"/>
      <c r="BF266" s="152"/>
      <c r="BG266" s="152"/>
      <c r="BH266" s="152"/>
      <c r="BI266" s="152"/>
      <c r="BJ266" s="152"/>
      <c r="BK266" s="152"/>
      <c r="BL266" s="152"/>
      <c r="BM266" s="152"/>
      <c r="BN266" s="152"/>
    </row>
    <row r="267" ht="13.5" customHeight="1">
      <c r="A267" s="152"/>
      <c r="B267" s="152"/>
      <c r="C267" s="152"/>
      <c r="D267" s="152"/>
      <c r="E267" s="152"/>
      <c r="F267" s="152"/>
      <c r="G267" s="152"/>
      <c r="H267" s="152"/>
      <c r="I267" s="152"/>
      <c r="J267" s="152"/>
      <c r="K267" s="152"/>
      <c r="L267" s="152"/>
      <c r="M267" s="152"/>
      <c r="N267" s="152"/>
      <c r="O267" s="152"/>
      <c r="P267" s="152"/>
      <c r="Q267" s="152"/>
      <c r="R267" s="152"/>
      <c r="S267" s="152"/>
      <c r="T267" s="152"/>
      <c r="U267" s="152"/>
      <c r="V267" s="152"/>
      <c r="W267" s="152"/>
      <c r="X267" s="152"/>
      <c r="Y267" s="152"/>
      <c r="Z267" s="152"/>
      <c r="AA267" s="152"/>
      <c r="AB267" s="152"/>
      <c r="AC267" s="152"/>
      <c r="AD267" s="152"/>
      <c r="AE267" s="152"/>
      <c r="AF267" s="152"/>
      <c r="AG267" s="152"/>
      <c r="AH267" s="152"/>
      <c r="AI267" s="152"/>
      <c r="AJ267" s="152"/>
      <c r="AK267" s="152"/>
      <c r="AL267" s="152"/>
      <c r="AM267" s="152"/>
      <c r="AN267" s="152"/>
      <c r="AO267" s="152"/>
      <c r="AP267" s="152"/>
      <c r="AQ267" s="152"/>
      <c r="AR267" s="152"/>
      <c r="AS267" s="152"/>
      <c r="AT267" s="152"/>
      <c r="AU267" s="152"/>
      <c r="AV267" s="152"/>
      <c r="AW267" s="152"/>
      <c r="AX267" s="152"/>
      <c r="AY267" s="152"/>
      <c r="AZ267" s="152"/>
      <c r="BA267" s="152"/>
      <c r="BB267" s="152"/>
      <c r="BC267" s="152"/>
      <c r="BD267" s="152"/>
      <c r="BE267" s="152"/>
      <c r="BF267" s="152"/>
      <c r="BG267" s="152"/>
      <c r="BH267" s="152"/>
      <c r="BI267" s="152"/>
      <c r="BJ267" s="152"/>
      <c r="BK267" s="152"/>
      <c r="BL267" s="152"/>
      <c r="BM267" s="152"/>
      <c r="BN267" s="152"/>
    </row>
    <row r="268" ht="13.5" customHeight="1">
      <c r="A268" s="152"/>
      <c r="B268" s="152"/>
      <c r="C268" s="152"/>
      <c r="D268" s="152"/>
      <c r="E268" s="152"/>
      <c r="F268" s="152"/>
      <c r="G268" s="152"/>
      <c r="H268" s="152"/>
      <c r="I268" s="152"/>
      <c r="J268" s="152"/>
      <c r="K268" s="152"/>
      <c r="L268" s="152"/>
      <c r="M268" s="152"/>
      <c r="N268" s="152"/>
      <c r="O268" s="152"/>
      <c r="P268" s="152"/>
      <c r="Q268" s="152"/>
      <c r="R268" s="152"/>
      <c r="S268" s="152"/>
      <c r="T268" s="152"/>
      <c r="U268" s="152"/>
      <c r="V268" s="152"/>
      <c r="W268" s="152"/>
      <c r="X268" s="152"/>
      <c r="Y268" s="152"/>
      <c r="Z268" s="152"/>
      <c r="AA268" s="152"/>
      <c r="AB268" s="152"/>
      <c r="AC268" s="152"/>
      <c r="AD268" s="152"/>
      <c r="AE268" s="152"/>
      <c r="AF268" s="152"/>
      <c r="AG268" s="152"/>
      <c r="AH268" s="152"/>
      <c r="AI268" s="152"/>
      <c r="AJ268" s="152"/>
      <c r="AK268" s="152"/>
      <c r="AL268" s="152"/>
      <c r="AM268" s="152"/>
      <c r="AN268" s="152"/>
      <c r="AO268" s="152"/>
      <c r="AP268" s="152"/>
      <c r="AQ268" s="152"/>
      <c r="AR268" s="152"/>
      <c r="AS268" s="152"/>
      <c r="AT268" s="152"/>
      <c r="AU268" s="152"/>
      <c r="AV268" s="152"/>
      <c r="AW268" s="152"/>
      <c r="AX268" s="152"/>
      <c r="AY268" s="152"/>
      <c r="AZ268" s="152"/>
      <c r="BA268" s="152"/>
      <c r="BB268" s="152"/>
      <c r="BC268" s="152"/>
      <c r="BD268" s="152"/>
      <c r="BE268" s="152"/>
      <c r="BF268" s="152"/>
      <c r="BG268" s="152"/>
      <c r="BH268" s="152"/>
      <c r="BI268" s="152"/>
      <c r="BJ268" s="152"/>
      <c r="BK268" s="152"/>
      <c r="BL268" s="152"/>
      <c r="BM268" s="152"/>
      <c r="BN268" s="152"/>
    </row>
    <row r="269" ht="13.5" customHeight="1">
      <c r="A269" s="152"/>
      <c r="B269" s="152"/>
      <c r="C269" s="152"/>
      <c r="D269" s="152"/>
      <c r="E269" s="152"/>
      <c r="F269" s="152"/>
      <c r="G269" s="152"/>
      <c r="H269" s="152"/>
      <c r="I269" s="152"/>
      <c r="J269" s="152"/>
      <c r="K269" s="152"/>
      <c r="L269" s="152"/>
      <c r="M269" s="152"/>
      <c r="N269" s="152"/>
      <c r="O269" s="152"/>
      <c r="P269" s="152"/>
      <c r="Q269" s="152"/>
      <c r="R269" s="152"/>
      <c r="S269" s="152"/>
      <c r="T269" s="152"/>
      <c r="U269" s="152"/>
      <c r="V269" s="152"/>
      <c r="W269" s="152"/>
      <c r="X269" s="152"/>
      <c r="Y269" s="152"/>
      <c r="Z269" s="152"/>
      <c r="AA269" s="152"/>
      <c r="AB269" s="152"/>
      <c r="AC269" s="152"/>
      <c r="AD269" s="152"/>
      <c r="AE269" s="152"/>
      <c r="AF269" s="152"/>
      <c r="AG269" s="152"/>
      <c r="AH269" s="152"/>
      <c r="AI269" s="152"/>
      <c r="AJ269" s="152"/>
      <c r="AK269" s="152"/>
      <c r="AL269" s="152"/>
      <c r="AM269" s="152"/>
      <c r="AN269" s="152"/>
      <c r="AO269" s="152"/>
      <c r="AP269" s="152"/>
      <c r="AQ269" s="152"/>
      <c r="AR269" s="152"/>
      <c r="AS269" s="152"/>
      <c r="AT269" s="152"/>
      <c r="AU269" s="152"/>
      <c r="AV269" s="152"/>
      <c r="AW269" s="152"/>
      <c r="AX269" s="152"/>
      <c r="AY269" s="152"/>
      <c r="AZ269" s="152"/>
      <c r="BA269" s="152"/>
      <c r="BB269" s="152"/>
      <c r="BC269" s="152"/>
      <c r="BD269" s="152"/>
      <c r="BE269" s="152"/>
      <c r="BF269" s="152"/>
      <c r="BG269" s="152"/>
      <c r="BH269" s="152"/>
      <c r="BI269" s="152"/>
      <c r="BJ269" s="152"/>
      <c r="BK269" s="152"/>
      <c r="BL269" s="152"/>
      <c r="BM269" s="152"/>
      <c r="BN269" s="152"/>
    </row>
    <row r="270" ht="13.5" customHeight="1">
      <c r="A270" s="152"/>
      <c r="B270" s="152"/>
      <c r="C270" s="152"/>
      <c r="D270" s="152"/>
      <c r="E270" s="152"/>
      <c r="F270" s="152"/>
      <c r="G270" s="152"/>
      <c r="H270" s="152"/>
      <c r="I270" s="152"/>
      <c r="J270" s="152"/>
      <c r="K270" s="152"/>
      <c r="L270" s="152"/>
      <c r="M270" s="152"/>
      <c r="N270" s="152"/>
      <c r="O270" s="152"/>
      <c r="P270" s="152"/>
      <c r="Q270" s="152"/>
      <c r="R270" s="152"/>
      <c r="S270" s="152"/>
      <c r="T270" s="152"/>
      <c r="U270" s="152"/>
      <c r="V270" s="152"/>
      <c r="W270" s="152"/>
      <c r="X270" s="152"/>
      <c r="Y270" s="152"/>
      <c r="Z270" s="152"/>
      <c r="AA270" s="152"/>
      <c r="AB270" s="152"/>
      <c r="AC270" s="152"/>
      <c r="AD270" s="152"/>
      <c r="AE270" s="152"/>
      <c r="AF270" s="152"/>
      <c r="AG270" s="152"/>
      <c r="AH270" s="152"/>
      <c r="AI270" s="152"/>
      <c r="AJ270" s="152"/>
      <c r="AK270" s="152"/>
      <c r="AL270" s="152"/>
      <c r="AM270" s="152"/>
      <c r="AN270" s="152"/>
      <c r="AO270" s="152"/>
      <c r="AP270" s="152"/>
      <c r="AQ270" s="152"/>
      <c r="AR270" s="152"/>
      <c r="AS270" s="152"/>
      <c r="AT270" s="152"/>
      <c r="AU270" s="152"/>
      <c r="AV270" s="152"/>
      <c r="AW270" s="152"/>
      <c r="AX270" s="152"/>
      <c r="AY270" s="152"/>
      <c r="AZ270" s="152"/>
      <c r="BA270" s="152"/>
      <c r="BB270" s="152"/>
      <c r="BC270" s="152"/>
      <c r="BD270" s="152"/>
      <c r="BE270" s="152"/>
      <c r="BF270" s="152"/>
      <c r="BG270" s="152"/>
      <c r="BH270" s="152"/>
      <c r="BI270" s="152"/>
      <c r="BJ270" s="152"/>
      <c r="BK270" s="152"/>
      <c r="BL270" s="152"/>
      <c r="BM270" s="152"/>
      <c r="BN270" s="152"/>
    </row>
    <row r="271" ht="13.5" customHeight="1">
      <c r="A271" s="152"/>
      <c r="B271" s="152"/>
      <c r="C271" s="152"/>
      <c r="D271" s="152"/>
      <c r="E271" s="152"/>
      <c r="F271" s="152"/>
      <c r="G271" s="152"/>
      <c r="H271" s="152"/>
      <c r="I271" s="152"/>
      <c r="J271" s="152"/>
      <c r="K271" s="152"/>
      <c r="L271" s="152"/>
      <c r="M271" s="152"/>
      <c r="N271" s="152"/>
      <c r="O271" s="152"/>
      <c r="P271" s="152"/>
      <c r="Q271" s="152"/>
      <c r="R271" s="152"/>
      <c r="S271" s="152"/>
      <c r="T271" s="152"/>
      <c r="U271" s="152"/>
      <c r="V271" s="152"/>
      <c r="W271" s="152"/>
      <c r="X271" s="152"/>
      <c r="Y271" s="152"/>
      <c r="Z271" s="152"/>
      <c r="AA271" s="152"/>
      <c r="AB271" s="152"/>
      <c r="AC271" s="152"/>
      <c r="AD271" s="152"/>
      <c r="AE271" s="152"/>
      <c r="AF271" s="152"/>
      <c r="AG271" s="152"/>
      <c r="AH271" s="152"/>
      <c r="AI271" s="152"/>
      <c r="AJ271" s="152"/>
      <c r="AK271" s="152"/>
      <c r="AL271" s="152"/>
      <c r="AM271" s="152"/>
      <c r="AN271" s="152"/>
      <c r="AO271" s="152"/>
      <c r="AP271" s="152"/>
      <c r="AQ271" s="152"/>
      <c r="AR271" s="152"/>
      <c r="AS271" s="152"/>
      <c r="AT271" s="152"/>
      <c r="AU271" s="152"/>
      <c r="AV271" s="152"/>
      <c r="AW271" s="152"/>
      <c r="AX271" s="152"/>
      <c r="AY271" s="152"/>
      <c r="AZ271" s="152"/>
      <c r="BA271" s="152"/>
      <c r="BB271" s="152"/>
      <c r="BC271" s="152"/>
      <c r="BD271" s="152"/>
      <c r="BE271" s="152"/>
      <c r="BF271" s="152"/>
      <c r="BG271" s="152"/>
      <c r="BH271" s="152"/>
      <c r="BI271" s="152"/>
      <c r="BJ271" s="152"/>
      <c r="BK271" s="152"/>
      <c r="BL271" s="152"/>
      <c r="BM271" s="152"/>
      <c r="BN271" s="152"/>
    </row>
    <row r="272" ht="13.5" customHeight="1">
      <c r="A272" s="152"/>
      <c r="B272" s="152"/>
      <c r="C272" s="152"/>
      <c r="D272" s="152"/>
      <c r="E272" s="152"/>
      <c r="F272" s="152"/>
      <c r="G272" s="152"/>
      <c r="H272" s="152"/>
      <c r="I272" s="152"/>
      <c r="J272" s="152"/>
      <c r="K272" s="152"/>
      <c r="L272" s="152"/>
      <c r="M272" s="152"/>
      <c r="N272" s="152"/>
      <c r="O272" s="152"/>
      <c r="P272" s="152"/>
      <c r="Q272" s="152"/>
      <c r="R272" s="152"/>
      <c r="S272" s="152"/>
      <c r="T272" s="152"/>
      <c r="U272" s="152"/>
      <c r="V272" s="152"/>
      <c r="W272" s="152"/>
      <c r="X272" s="152"/>
      <c r="Y272" s="152"/>
      <c r="Z272" s="152"/>
      <c r="AA272" s="152"/>
      <c r="AB272" s="152"/>
      <c r="AC272" s="152"/>
      <c r="AD272" s="152"/>
      <c r="AE272" s="152"/>
      <c r="AF272" s="152"/>
      <c r="AG272" s="152"/>
      <c r="AH272" s="152"/>
      <c r="AI272" s="152"/>
      <c r="AJ272" s="152"/>
      <c r="AK272" s="152"/>
      <c r="AL272" s="152"/>
      <c r="AM272" s="152"/>
      <c r="AN272" s="152"/>
      <c r="AO272" s="152"/>
      <c r="AP272" s="152"/>
      <c r="AQ272" s="152"/>
      <c r="AR272" s="152"/>
      <c r="AS272" s="152"/>
      <c r="AT272" s="152"/>
      <c r="AU272" s="152"/>
      <c r="AV272" s="152"/>
      <c r="AW272" s="152"/>
      <c r="AX272" s="152"/>
      <c r="AY272" s="152"/>
      <c r="AZ272" s="152"/>
      <c r="BA272" s="152"/>
      <c r="BB272" s="152"/>
      <c r="BC272" s="152"/>
      <c r="BD272" s="152"/>
      <c r="BE272" s="152"/>
      <c r="BF272" s="152"/>
      <c r="BG272" s="152"/>
      <c r="BH272" s="152"/>
      <c r="BI272" s="152"/>
      <c r="BJ272" s="152"/>
      <c r="BK272" s="152"/>
      <c r="BL272" s="152"/>
      <c r="BM272" s="152"/>
      <c r="BN272" s="152"/>
    </row>
    <row r="273" ht="13.5" customHeight="1">
      <c r="A273" s="152"/>
      <c r="B273" s="152"/>
      <c r="C273" s="152"/>
      <c r="D273" s="152"/>
      <c r="E273" s="152"/>
      <c r="F273" s="152"/>
      <c r="G273" s="152"/>
      <c r="H273" s="152"/>
      <c r="I273" s="152"/>
      <c r="J273" s="152"/>
      <c r="K273" s="152"/>
      <c r="L273" s="152"/>
      <c r="M273" s="152"/>
      <c r="N273" s="152"/>
      <c r="O273" s="152"/>
      <c r="P273" s="152"/>
      <c r="Q273" s="152"/>
      <c r="R273" s="152"/>
      <c r="S273" s="152"/>
      <c r="T273" s="152"/>
      <c r="U273" s="152"/>
      <c r="V273" s="152"/>
      <c r="W273" s="152"/>
      <c r="X273" s="152"/>
      <c r="Y273" s="152"/>
      <c r="Z273" s="152"/>
      <c r="AA273" s="152"/>
      <c r="AB273" s="152"/>
      <c r="AC273" s="152"/>
      <c r="AD273" s="152"/>
      <c r="AE273" s="152"/>
      <c r="AF273" s="152"/>
      <c r="AG273" s="152"/>
      <c r="AH273" s="152"/>
      <c r="AI273" s="152"/>
      <c r="AJ273" s="152"/>
      <c r="AK273" s="152"/>
      <c r="AL273" s="152"/>
      <c r="AM273" s="152"/>
      <c r="AN273" s="152"/>
      <c r="AO273" s="152"/>
      <c r="AP273" s="152"/>
      <c r="AQ273" s="152"/>
      <c r="AR273" s="152"/>
      <c r="AS273" s="152"/>
      <c r="AT273" s="152"/>
      <c r="AU273" s="152"/>
      <c r="AV273" s="152"/>
      <c r="AW273" s="152"/>
      <c r="AX273" s="152"/>
      <c r="AY273" s="152"/>
      <c r="AZ273" s="152"/>
      <c r="BA273" s="152"/>
      <c r="BB273" s="152"/>
      <c r="BC273" s="152"/>
      <c r="BD273" s="152"/>
      <c r="BE273" s="152"/>
      <c r="BF273" s="152"/>
      <c r="BG273" s="152"/>
      <c r="BH273" s="152"/>
      <c r="BI273" s="152"/>
      <c r="BJ273" s="152"/>
      <c r="BK273" s="152"/>
      <c r="BL273" s="152"/>
      <c r="BM273" s="152"/>
      <c r="BN273" s="152"/>
    </row>
    <row r="274" ht="13.5" customHeight="1">
      <c r="A274" s="152"/>
      <c r="B274" s="152"/>
      <c r="C274" s="152"/>
      <c r="D274" s="152"/>
      <c r="E274" s="152"/>
      <c r="F274" s="152"/>
      <c r="G274" s="152"/>
      <c r="H274" s="152"/>
      <c r="I274" s="152"/>
      <c r="J274" s="152"/>
      <c r="K274" s="152"/>
      <c r="L274" s="152"/>
      <c r="M274" s="152"/>
      <c r="N274" s="152"/>
      <c r="O274" s="152"/>
      <c r="P274" s="152"/>
      <c r="Q274" s="152"/>
      <c r="R274" s="152"/>
      <c r="S274" s="152"/>
      <c r="T274" s="152"/>
      <c r="U274" s="152"/>
      <c r="V274" s="152"/>
      <c r="W274" s="152"/>
      <c r="X274" s="152"/>
      <c r="Y274" s="152"/>
      <c r="Z274" s="152"/>
      <c r="AA274" s="152"/>
      <c r="AB274" s="152"/>
      <c r="AC274" s="152"/>
      <c r="AD274" s="152"/>
      <c r="AE274" s="152"/>
      <c r="AF274" s="152"/>
      <c r="AG274" s="152"/>
      <c r="AH274" s="152"/>
      <c r="AI274" s="152"/>
      <c r="AJ274" s="152"/>
      <c r="AK274" s="152"/>
      <c r="AL274" s="152"/>
      <c r="AM274" s="152"/>
      <c r="AN274" s="152"/>
      <c r="AO274" s="152"/>
      <c r="AP274" s="152"/>
      <c r="AQ274" s="152"/>
      <c r="AR274" s="152"/>
      <c r="AS274" s="152"/>
      <c r="AT274" s="152"/>
      <c r="AU274" s="152"/>
      <c r="AV274" s="152"/>
      <c r="AW274" s="152"/>
      <c r="AX274" s="152"/>
      <c r="AY274" s="152"/>
      <c r="AZ274" s="152"/>
      <c r="BA274" s="152"/>
      <c r="BB274" s="152"/>
      <c r="BC274" s="152"/>
      <c r="BD274" s="152"/>
      <c r="BE274" s="152"/>
      <c r="BF274" s="152"/>
      <c r="BG274" s="152"/>
      <c r="BH274" s="152"/>
      <c r="BI274" s="152"/>
      <c r="BJ274" s="152"/>
      <c r="BK274" s="152"/>
      <c r="BL274" s="152"/>
      <c r="BM274" s="152"/>
      <c r="BN274" s="152"/>
    </row>
    <row r="275" ht="13.5" customHeight="1">
      <c r="A275" s="152"/>
      <c r="B275" s="152"/>
      <c r="C275" s="152"/>
      <c r="D275" s="152"/>
      <c r="E275" s="152"/>
      <c r="F275" s="152"/>
      <c r="G275" s="152"/>
      <c r="H275" s="152"/>
      <c r="I275" s="152"/>
      <c r="J275" s="152"/>
      <c r="K275" s="152"/>
      <c r="L275" s="152"/>
      <c r="M275" s="152"/>
      <c r="N275" s="152"/>
      <c r="O275" s="152"/>
      <c r="P275" s="152"/>
      <c r="Q275" s="152"/>
      <c r="R275" s="152"/>
      <c r="S275" s="152"/>
      <c r="T275" s="152"/>
      <c r="U275" s="152"/>
      <c r="V275" s="152"/>
      <c r="W275" s="152"/>
      <c r="X275" s="152"/>
      <c r="Y275" s="152"/>
      <c r="Z275" s="152"/>
      <c r="AA275" s="152"/>
      <c r="AB275" s="152"/>
      <c r="AC275" s="152"/>
      <c r="AD275" s="152"/>
      <c r="AE275" s="152"/>
      <c r="AF275" s="152"/>
      <c r="AG275" s="152"/>
      <c r="AH275" s="152"/>
      <c r="AI275" s="152"/>
      <c r="AJ275" s="152"/>
      <c r="AK275" s="152"/>
      <c r="AL275" s="152"/>
      <c r="AM275" s="152"/>
      <c r="AN275" s="152"/>
      <c r="AO275" s="152"/>
      <c r="AP275" s="152"/>
      <c r="AQ275" s="152"/>
      <c r="AR275" s="152"/>
      <c r="AS275" s="152"/>
      <c r="AT275" s="152"/>
      <c r="AU275" s="152"/>
      <c r="AV275" s="152"/>
      <c r="AW275" s="152"/>
      <c r="AX275" s="152"/>
      <c r="AY275" s="152"/>
      <c r="AZ275" s="152"/>
      <c r="BA275" s="152"/>
      <c r="BB275" s="152"/>
      <c r="BC275" s="152"/>
      <c r="BD275" s="152"/>
      <c r="BE275" s="152"/>
      <c r="BF275" s="152"/>
      <c r="BG275" s="152"/>
      <c r="BH275" s="152"/>
      <c r="BI275" s="152"/>
      <c r="BJ275" s="152"/>
      <c r="BK275" s="152"/>
      <c r="BL275" s="152"/>
      <c r="BM275" s="152"/>
      <c r="BN275" s="152"/>
    </row>
    <row r="276" ht="13.5" customHeight="1">
      <c r="A276" s="152"/>
      <c r="B276" s="152"/>
      <c r="C276" s="152"/>
      <c r="D276" s="152"/>
      <c r="E276" s="152"/>
      <c r="F276" s="152"/>
      <c r="G276" s="152"/>
      <c r="H276" s="152"/>
      <c r="I276" s="152"/>
      <c r="J276" s="152"/>
      <c r="K276" s="152"/>
      <c r="L276" s="152"/>
      <c r="M276" s="152"/>
      <c r="N276" s="152"/>
      <c r="O276" s="152"/>
      <c r="P276" s="152"/>
      <c r="Q276" s="152"/>
      <c r="R276" s="152"/>
      <c r="S276" s="152"/>
      <c r="T276" s="152"/>
      <c r="U276" s="152"/>
      <c r="V276" s="152"/>
      <c r="W276" s="152"/>
      <c r="X276" s="152"/>
      <c r="Y276" s="152"/>
      <c r="Z276" s="152"/>
      <c r="AA276" s="152"/>
      <c r="AB276" s="152"/>
      <c r="AC276" s="152"/>
      <c r="AD276" s="152"/>
      <c r="AE276" s="152"/>
      <c r="AF276" s="152"/>
      <c r="AG276" s="152"/>
      <c r="AH276" s="152"/>
      <c r="AI276" s="152"/>
      <c r="AJ276" s="152"/>
      <c r="AK276" s="152"/>
      <c r="AL276" s="152"/>
      <c r="AM276" s="152"/>
      <c r="AN276" s="152"/>
      <c r="AO276" s="152"/>
      <c r="AP276" s="152"/>
      <c r="AQ276" s="152"/>
      <c r="AR276" s="152"/>
      <c r="AS276" s="152"/>
      <c r="AT276" s="152"/>
      <c r="AU276" s="152"/>
      <c r="AV276" s="152"/>
      <c r="AW276" s="152"/>
      <c r="AX276" s="152"/>
      <c r="AY276" s="152"/>
      <c r="AZ276" s="152"/>
      <c r="BA276" s="152"/>
      <c r="BB276" s="152"/>
      <c r="BC276" s="152"/>
      <c r="BD276" s="152"/>
      <c r="BE276" s="152"/>
      <c r="BF276" s="152"/>
      <c r="BG276" s="152"/>
      <c r="BH276" s="152"/>
      <c r="BI276" s="152"/>
      <c r="BJ276" s="152"/>
      <c r="BK276" s="152"/>
      <c r="BL276" s="152"/>
      <c r="BM276" s="152"/>
      <c r="BN276" s="152"/>
    </row>
    <row r="277" ht="13.5" customHeight="1">
      <c r="A277" s="152"/>
      <c r="B277" s="152"/>
      <c r="C277" s="152"/>
      <c r="D277" s="152"/>
      <c r="E277" s="152"/>
      <c r="F277" s="152"/>
      <c r="G277" s="152"/>
      <c r="H277" s="152"/>
      <c r="I277" s="152"/>
      <c r="J277" s="152"/>
      <c r="K277" s="152"/>
      <c r="L277" s="152"/>
      <c r="M277" s="152"/>
      <c r="N277" s="152"/>
      <c r="O277" s="152"/>
      <c r="P277" s="152"/>
      <c r="Q277" s="152"/>
      <c r="R277" s="152"/>
      <c r="S277" s="152"/>
      <c r="T277" s="152"/>
      <c r="U277" s="152"/>
      <c r="V277" s="152"/>
      <c r="W277" s="152"/>
      <c r="X277" s="152"/>
      <c r="Y277" s="152"/>
      <c r="Z277" s="152"/>
      <c r="AA277" s="152"/>
      <c r="AB277" s="152"/>
      <c r="AC277" s="152"/>
      <c r="AD277" s="152"/>
      <c r="AE277" s="152"/>
      <c r="AF277" s="152"/>
      <c r="AG277" s="152"/>
      <c r="AH277" s="152"/>
      <c r="AI277" s="152"/>
      <c r="AJ277" s="152"/>
      <c r="AK277" s="152"/>
      <c r="AL277" s="152"/>
      <c r="AM277" s="152"/>
      <c r="AN277" s="152"/>
      <c r="AO277" s="152"/>
      <c r="AP277" s="152"/>
      <c r="AQ277" s="152"/>
      <c r="AR277" s="152"/>
      <c r="AS277" s="152"/>
      <c r="AT277" s="152"/>
      <c r="AU277" s="152"/>
      <c r="AV277" s="152"/>
      <c r="AW277" s="152"/>
      <c r="AX277" s="152"/>
      <c r="AY277" s="152"/>
      <c r="AZ277" s="152"/>
      <c r="BA277" s="152"/>
      <c r="BB277" s="152"/>
      <c r="BC277" s="152"/>
      <c r="BD277" s="152"/>
      <c r="BE277" s="152"/>
      <c r="BF277" s="152"/>
      <c r="BG277" s="152"/>
      <c r="BH277" s="152"/>
      <c r="BI277" s="152"/>
      <c r="BJ277" s="152"/>
      <c r="BK277" s="152"/>
      <c r="BL277" s="152"/>
      <c r="BM277" s="152"/>
      <c r="BN277" s="152"/>
    </row>
    <row r="278" ht="13.5" customHeight="1">
      <c r="A278" s="152"/>
      <c r="B278" s="152"/>
      <c r="C278" s="152"/>
      <c r="D278" s="152"/>
      <c r="E278" s="152"/>
      <c r="F278" s="152"/>
      <c r="G278" s="152"/>
      <c r="H278" s="152"/>
      <c r="I278" s="152"/>
      <c r="J278" s="152"/>
      <c r="K278" s="152"/>
      <c r="L278" s="152"/>
      <c r="M278" s="152"/>
      <c r="N278" s="152"/>
      <c r="O278" s="152"/>
      <c r="P278" s="152"/>
      <c r="Q278" s="152"/>
      <c r="R278" s="152"/>
      <c r="S278" s="152"/>
      <c r="T278" s="152"/>
      <c r="U278" s="152"/>
      <c r="V278" s="152"/>
      <c r="W278" s="152"/>
      <c r="X278" s="152"/>
      <c r="Y278" s="152"/>
      <c r="Z278" s="152"/>
      <c r="AA278" s="152"/>
      <c r="AB278" s="152"/>
      <c r="AC278" s="152"/>
      <c r="AD278" s="152"/>
      <c r="AE278" s="152"/>
      <c r="AF278" s="152"/>
      <c r="AG278" s="152"/>
      <c r="AH278" s="152"/>
      <c r="AI278" s="152"/>
      <c r="AJ278" s="152"/>
      <c r="AK278" s="152"/>
      <c r="AL278" s="152"/>
      <c r="AM278" s="152"/>
      <c r="AN278" s="152"/>
      <c r="AO278" s="152"/>
      <c r="AP278" s="152"/>
      <c r="AQ278" s="152"/>
      <c r="AR278" s="152"/>
      <c r="AS278" s="152"/>
      <c r="AT278" s="152"/>
      <c r="AU278" s="152"/>
      <c r="AV278" s="152"/>
      <c r="AW278" s="152"/>
      <c r="AX278" s="152"/>
      <c r="AY278" s="152"/>
      <c r="AZ278" s="152"/>
      <c r="BA278" s="152"/>
      <c r="BB278" s="152"/>
      <c r="BC278" s="152"/>
      <c r="BD278" s="152"/>
      <c r="BE278" s="152"/>
      <c r="BF278" s="152"/>
      <c r="BG278" s="152"/>
      <c r="BH278" s="152"/>
      <c r="BI278" s="152"/>
      <c r="BJ278" s="152"/>
      <c r="BK278" s="152"/>
      <c r="BL278" s="152"/>
      <c r="BM278" s="152"/>
      <c r="BN278" s="152"/>
    </row>
    <row r="279" ht="13.5" customHeight="1">
      <c r="A279" s="152"/>
      <c r="B279" s="152"/>
      <c r="C279" s="152"/>
      <c r="D279" s="152"/>
      <c r="E279" s="152"/>
      <c r="F279" s="152"/>
      <c r="G279" s="152"/>
      <c r="H279" s="152"/>
      <c r="I279" s="152"/>
      <c r="J279" s="152"/>
      <c r="K279" s="152"/>
      <c r="L279" s="152"/>
      <c r="M279" s="152"/>
      <c r="N279" s="152"/>
      <c r="O279" s="152"/>
      <c r="P279" s="152"/>
      <c r="Q279" s="152"/>
      <c r="R279" s="152"/>
      <c r="S279" s="152"/>
      <c r="T279" s="152"/>
      <c r="U279" s="152"/>
      <c r="V279" s="152"/>
      <c r="W279" s="152"/>
      <c r="X279" s="152"/>
      <c r="Y279" s="152"/>
      <c r="Z279" s="152"/>
      <c r="AA279" s="152"/>
      <c r="AB279" s="152"/>
      <c r="AC279" s="152"/>
      <c r="AD279" s="152"/>
      <c r="AE279" s="152"/>
      <c r="AF279" s="152"/>
      <c r="AG279" s="152"/>
      <c r="AH279" s="152"/>
      <c r="AI279" s="152"/>
      <c r="AJ279" s="152"/>
      <c r="AK279" s="152"/>
      <c r="AL279" s="152"/>
      <c r="AM279" s="152"/>
      <c r="AN279" s="152"/>
      <c r="AO279" s="152"/>
      <c r="AP279" s="152"/>
      <c r="AQ279" s="152"/>
      <c r="AR279" s="152"/>
      <c r="AS279" s="152"/>
      <c r="AT279" s="152"/>
      <c r="AU279" s="152"/>
      <c r="AV279" s="152"/>
      <c r="AW279" s="152"/>
      <c r="AX279" s="152"/>
      <c r="AY279" s="152"/>
      <c r="AZ279" s="152"/>
      <c r="BA279" s="152"/>
      <c r="BB279" s="152"/>
      <c r="BC279" s="152"/>
      <c r="BD279" s="152"/>
      <c r="BE279" s="152"/>
      <c r="BF279" s="152"/>
      <c r="BG279" s="152"/>
      <c r="BH279" s="152"/>
      <c r="BI279" s="152"/>
      <c r="BJ279" s="152"/>
      <c r="BK279" s="152"/>
      <c r="BL279" s="152"/>
      <c r="BM279" s="152"/>
      <c r="BN279" s="152"/>
    </row>
    <row r="280" ht="13.5" customHeight="1">
      <c r="A280" s="152"/>
      <c r="B280" s="152"/>
      <c r="C280" s="152"/>
      <c r="D280" s="152"/>
      <c r="E280" s="152"/>
      <c r="F280" s="152"/>
      <c r="G280" s="152"/>
      <c r="H280" s="152"/>
      <c r="I280" s="152"/>
      <c r="J280" s="152"/>
      <c r="K280" s="152"/>
      <c r="L280" s="152"/>
      <c r="M280" s="152"/>
      <c r="N280" s="152"/>
      <c r="O280" s="152"/>
      <c r="P280" s="152"/>
      <c r="Q280" s="152"/>
      <c r="R280" s="152"/>
      <c r="S280" s="152"/>
      <c r="T280" s="152"/>
      <c r="U280" s="152"/>
      <c r="V280" s="152"/>
      <c r="W280" s="152"/>
      <c r="X280" s="152"/>
      <c r="Y280" s="152"/>
      <c r="Z280" s="152"/>
      <c r="AA280" s="152"/>
      <c r="AB280" s="152"/>
      <c r="AC280" s="152"/>
      <c r="AD280" s="152"/>
      <c r="AE280" s="152"/>
      <c r="AF280" s="152"/>
      <c r="AG280" s="152"/>
      <c r="AH280" s="152"/>
      <c r="AI280" s="152"/>
      <c r="AJ280" s="152"/>
      <c r="AK280" s="152"/>
      <c r="AL280" s="152"/>
      <c r="AM280" s="152"/>
      <c r="AN280" s="152"/>
      <c r="AO280" s="152"/>
      <c r="AP280" s="152"/>
      <c r="AQ280" s="152"/>
      <c r="AR280" s="152"/>
      <c r="AS280" s="152"/>
      <c r="AT280" s="152"/>
      <c r="AU280" s="152"/>
      <c r="AV280" s="152"/>
      <c r="AW280" s="152"/>
      <c r="AX280" s="152"/>
      <c r="AY280" s="152"/>
      <c r="AZ280" s="152"/>
      <c r="BA280" s="152"/>
      <c r="BB280" s="152"/>
      <c r="BC280" s="152"/>
      <c r="BD280" s="152"/>
      <c r="BE280" s="152"/>
      <c r="BF280" s="152"/>
      <c r="BG280" s="152"/>
      <c r="BH280" s="152"/>
      <c r="BI280" s="152"/>
      <c r="BJ280" s="152"/>
      <c r="BK280" s="152"/>
      <c r="BL280" s="152"/>
      <c r="BM280" s="152"/>
      <c r="BN280" s="152"/>
    </row>
    <row r="281" ht="13.5" customHeight="1">
      <c r="A281" s="152"/>
      <c r="B281" s="152"/>
      <c r="C281" s="152"/>
      <c r="D281" s="152"/>
      <c r="E281" s="152"/>
      <c r="F281" s="152"/>
      <c r="G281" s="152"/>
      <c r="H281" s="152"/>
      <c r="I281" s="152"/>
      <c r="J281" s="152"/>
      <c r="K281" s="152"/>
      <c r="L281" s="152"/>
      <c r="M281" s="152"/>
      <c r="N281" s="152"/>
      <c r="O281" s="152"/>
      <c r="P281" s="152"/>
      <c r="Q281" s="152"/>
      <c r="R281" s="152"/>
      <c r="S281" s="152"/>
      <c r="T281" s="152"/>
      <c r="U281" s="152"/>
      <c r="V281" s="152"/>
      <c r="W281" s="152"/>
      <c r="X281" s="152"/>
      <c r="Y281" s="152"/>
      <c r="Z281" s="152"/>
      <c r="AA281" s="152"/>
      <c r="AB281" s="152"/>
      <c r="AC281" s="152"/>
      <c r="AD281" s="152"/>
      <c r="AE281" s="152"/>
      <c r="AF281" s="152"/>
      <c r="AG281" s="152"/>
      <c r="AH281" s="152"/>
      <c r="AI281" s="152"/>
      <c r="AJ281" s="152"/>
      <c r="AK281" s="152"/>
      <c r="AL281" s="152"/>
      <c r="AM281" s="152"/>
      <c r="AN281" s="152"/>
      <c r="AO281" s="152"/>
      <c r="AP281" s="152"/>
      <c r="AQ281" s="152"/>
      <c r="AR281" s="152"/>
      <c r="AS281" s="152"/>
      <c r="AT281" s="152"/>
      <c r="AU281" s="152"/>
      <c r="AV281" s="152"/>
      <c r="AW281" s="152"/>
      <c r="AX281" s="152"/>
      <c r="AY281" s="152"/>
      <c r="AZ281" s="152"/>
      <c r="BA281" s="152"/>
      <c r="BB281" s="152"/>
      <c r="BC281" s="152"/>
      <c r="BD281" s="152"/>
      <c r="BE281" s="152"/>
      <c r="BF281" s="152"/>
      <c r="BG281" s="152"/>
      <c r="BH281" s="152"/>
      <c r="BI281" s="152"/>
      <c r="BJ281" s="152"/>
      <c r="BK281" s="152"/>
      <c r="BL281" s="152"/>
      <c r="BM281" s="152"/>
      <c r="BN281" s="152"/>
    </row>
    <row r="282" ht="13.5" customHeight="1">
      <c r="A282" s="152"/>
      <c r="B282" s="152"/>
      <c r="C282" s="152"/>
      <c r="D282" s="152"/>
      <c r="E282" s="152"/>
      <c r="F282" s="152"/>
      <c r="G282" s="152"/>
      <c r="H282" s="152"/>
      <c r="I282" s="152"/>
      <c r="J282" s="152"/>
      <c r="K282" s="152"/>
      <c r="L282" s="152"/>
      <c r="M282" s="152"/>
      <c r="N282" s="152"/>
      <c r="O282" s="152"/>
      <c r="P282" s="152"/>
      <c r="Q282" s="152"/>
      <c r="R282" s="152"/>
      <c r="S282" s="152"/>
      <c r="T282" s="152"/>
      <c r="U282" s="152"/>
      <c r="V282" s="152"/>
      <c r="W282" s="152"/>
      <c r="X282" s="152"/>
      <c r="Y282" s="152"/>
      <c r="Z282" s="152"/>
      <c r="AA282" s="152"/>
      <c r="AB282" s="152"/>
      <c r="AC282" s="152"/>
      <c r="AD282" s="152"/>
      <c r="AE282" s="152"/>
      <c r="AF282" s="152"/>
      <c r="AG282" s="152"/>
      <c r="AH282" s="152"/>
      <c r="AI282" s="152"/>
      <c r="AJ282" s="152"/>
      <c r="AK282" s="152"/>
      <c r="AL282" s="152"/>
      <c r="AM282" s="152"/>
      <c r="AN282" s="152"/>
      <c r="AO282" s="152"/>
      <c r="AP282" s="152"/>
      <c r="AQ282" s="152"/>
      <c r="AR282" s="152"/>
      <c r="AS282" s="152"/>
      <c r="AT282" s="152"/>
      <c r="AU282" s="152"/>
      <c r="AV282" s="152"/>
      <c r="AW282" s="152"/>
      <c r="AX282" s="152"/>
      <c r="AY282" s="152"/>
      <c r="AZ282" s="152"/>
      <c r="BA282" s="152"/>
      <c r="BB282" s="152"/>
      <c r="BC282" s="152"/>
      <c r="BD282" s="152"/>
      <c r="BE282" s="152"/>
      <c r="BF282" s="152"/>
      <c r="BG282" s="152"/>
      <c r="BH282" s="152"/>
      <c r="BI282" s="152"/>
      <c r="BJ282" s="152"/>
      <c r="BK282" s="152"/>
      <c r="BL282" s="152"/>
      <c r="BM282" s="152"/>
      <c r="BN282" s="152"/>
    </row>
    <row r="283" ht="13.5" customHeight="1">
      <c r="A283" s="152"/>
      <c r="B283" s="152"/>
      <c r="C283" s="152"/>
      <c r="D283" s="152"/>
      <c r="E283" s="152"/>
      <c r="F283" s="152"/>
      <c r="G283" s="152"/>
      <c r="H283" s="152"/>
      <c r="I283" s="152"/>
      <c r="J283" s="152"/>
      <c r="K283" s="152"/>
      <c r="L283" s="152"/>
      <c r="M283" s="152"/>
      <c r="N283" s="152"/>
      <c r="O283" s="152"/>
      <c r="P283" s="152"/>
      <c r="Q283" s="152"/>
      <c r="R283" s="152"/>
      <c r="S283" s="152"/>
      <c r="T283" s="152"/>
      <c r="U283" s="152"/>
      <c r="V283" s="152"/>
      <c r="W283" s="152"/>
      <c r="X283" s="152"/>
      <c r="Y283" s="152"/>
      <c r="Z283" s="152"/>
      <c r="AA283" s="152"/>
      <c r="AB283" s="152"/>
      <c r="AC283" s="152"/>
      <c r="AD283" s="152"/>
      <c r="AE283" s="152"/>
      <c r="AF283" s="152"/>
      <c r="AG283" s="152"/>
      <c r="AH283" s="152"/>
      <c r="AI283" s="152"/>
      <c r="AJ283" s="152"/>
      <c r="AK283" s="152"/>
      <c r="AL283" s="152"/>
      <c r="AM283" s="152"/>
      <c r="AN283" s="152"/>
      <c r="AO283" s="152"/>
      <c r="AP283" s="152"/>
      <c r="AQ283" s="152"/>
      <c r="AR283" s="152"/>
      <c r="AS283" s="152"/>
      <c r="AT283" s="152"/>
      <c r="AU283" s="152"/>
      <c r="AV283" s="152"/>
      <c r="AW283" s="152"/>
      <c r="AX283" s="152"/>
      <c r="AY283" s="152"/>
      <c r="AZ283" s="152"/>
      <c r="BA283" s="152"/>
      <c r="BB283" s="152"/>
      <c r="BC283" s="152"/>
      <c r="BD283" s="152"/>
      <c r="BE283" s="152"/>
      <c r="BF283" s="152"/>
      <c r="BG283" s="152"/>
      <c r="BH283" s="152"/>
      <c r="BI283" s="152"/>
      <c r="BJ283" s="152"/>
      <c r="BK283" s="152"/>
      <c r="BL283" s="152"/>
      <c r="BM283" s="152"/>
      <c r="BN283" s="152"/>
    </row>
    <row r="284" ht="13.5" customHeight="1">
      <c r="A284" s="152"/>
      <c r="B284" s="152"/>
      <c r="C284" s="152"/>
      <c r="D284" s="152"/>
      <c r="E284" s="152"/>
      <c r="F284" s="152"/>
      <c r="G284" s="152"/>
      <c r="H284" s="152"/>
      <c r="I284" s="152"/>
      <c r="J284" s="152"/>
      <c r="K284" s="152"/>
      <c r="L284" s="152"/>
      <c r="M284" s="152"/>
      <c r="N284" s="152"/>
      <c r="O284" s="152"/>
      <c r="P284" s="152"/>
      <c r="Q284" s="152"/>
      <c r="R284" s="152"/>
      <c r="S284" s="152"/>
      <c r="T284" s="152"/>
      <c r="U284" s="152"/>
      <c r="V284" s="152"/>
      <c r="W284" s="152"/>
      <c r="X284" s="152"/>
      <c r="Y284" s="152"/>
      <c r="Z284" s="152"/>
      <c r="AA284" s="152"/>
      <c r="AB284" s="152"/>
      <c r="AC284" s="152"/>
      <c r="AD284" s="152"/>
      <c r="AE284" s="152"/>
      <c r="AF284" s="152"/>
      <c r="AG284" s="152"/>
      <c r="AH284" s="152"/>
      <c r="AI284" s="152"/>
      <c r="AJ284" s="152"/>
      <c r="AK284" s="152"/>
      <c r="AL284" s="152"/>
      <c r="AM284" s="152"/>
      <c r="AN284" s="152"/>
      <c r="AO284" s="152"/>
      <c r="AP284" s="152"/>
      <c r="AQ284" s="152"/>
      <c r="AR284" s="152"/>
      <c r="AS284" s="152"/>
      <c r="AT284" s="152"/>
      <c r="AU284" s="152"/>
      <c r="AV284" s="152"/>
      <c r="AW284" s="152"/>
      <c r="AX284" s="152"/>
      <c r="AY284" s="152"/>
      <c r="AZ284" s="152"/>
      <c r="BA284" s="152"/>
      <c r="BB284" s="152"/>
      <c r="BC284" s="152"/>
      <c r="BD284" s="152"/>
      <c r="BE284" s="152"/>
      <c r="BF284" s="152"/>
      <c r="BG284" s="152"/>
      <c r="BH284" s="152"/>
      <c r="BI284" s="152"/>
      <c r="BJ284" s="152"/>
      <c r="BK284" s="152"/>
      <c r="BL284" s="152"/>
      <c r="BM284" s="152"/>
      <c r="BN284" s="152"/>
    </row>
    <row r="285" ht="13.5" customHeight="1">
      <c r="A285" s="152"/>
      <c r="B285" s="152"/>
      <c r="C285" s="152"/>
      <c r="D285" s="152"/>
      <c r="E285" s="152"/>
      <c r="F285" s="152"/>
      <c r="G285" s="152"/>
      <c r="H285" s="152"/>
      <c r="I285" s="152"/>
      <c r="J285" s="152"/>
      <c r="K285" s="152"/>
      <c r="L285" s="152"/>
      <c r="M285" s="152"/>
      <c r="N285" s="152"/>
      <c r="O285" s="152"/>
      <c r="P285" s="152"/>
      <c r="Q285" s="152"/>
      <c r="R285" s="152"/>
      <c r="S285" s="152"/>
      <c r="T285" s="152"/>
      <c r="U285" s="152"/>
      <c r="V285" s="152"/>
      <c r="W285" s="152"/>
      <c r="X285" s="152"/>
      <c r="Y285" s="152"/>
      <c r="Z285" s="152"/>
      <c r="AA285" s="152"/>
      <c r="AB285" s="152"/>
      <c r="AC285" s="152"/>
      <c r="AD285" s="152"/>
      <c r="AE285" s="152"/>
      <c r="AF285" s="152"/>
      <c r="AG285" s="152"/>
      <c r="AH285" s="152"/>
      <c r="AI285" s="152"/>
      <c r="AJ285" s="152"/>
      <c r="AK285" s="152"/>
      <c r="AL285" s="152"/>
      <c r="AM285" s="152"/>
      <c r="AN285" s="152"/>
      <c r="AO285" s="152"/>
      <c r="AP285" s="152"/>
      <c r="AQ285" s="152"/>
      <c r="AR285" s="152"/>
      <c r="AS285" s="152"/>
      <c r="AT285" s="152"/>
      <c r="AU285" s="152"/>
      <c r="AV285" s="152"/>
      <c r="AW285" s="152"/>
      <c r="AX285" s="152"/>
      <c r="AY285" s="152"/>
      <c r="AZ285" s="152"/>
      <c r="BA285" s="152"/>
      <c r="BB285" s="152"/>
      <c r="BC285" s="152"/>
      <c r="BD285" s="152"/>
      <c r="BE285" s="152"/>
      <c r="BF285" s="152"/>
      <c r="BG285" s="152"/>
      <c r="BH285" s="152"/>
      <c r="BI285" s="152"/>
      <c r="BJ285" s="152"/>
      <c r="BK285" s="152"/>
      <c r="BL285" s="152"/>
      <c r="BM285" s="152"/>
      <c r="BN285" s="152"/>
    </row>
    <row r="286" ht="13.5" customHeight="1">
      <c r="A286" s="152"/>
      <c r="B286" s="152"/>
      <c r="C286" s="152"/>
      <c r="D286" s="152"/>
      <c r="E286" s="152"/>
      <c r="F286" s="152"/>
      <c r="G286" s="152"/>
      <c r="H286" s="152"/>
      <c r="I286" s="152"/>
      <c r="J286" s="152"/>
      <c r="K286" s="152"/>
      <c r="L286" s="152"/>
      <c r="M286" s="152"/>
      <c r="N286" s="152"/>
      <c r="O286" s="152"/>
      <c r="P286" s="152"/>
      <c r="Q286" s="152"/>
      <c r="R286" s="152"/>
      <c r="S286" s="152"/>
      <c r="T286" s="152"/>
      <c r="U286" s="152"/>
      <c r="V286" s="152"/>
      <c r="W286" s="152"/>
      <c r="X286" s="152"/>
      <c r="Y286" s="152"/>
      <c r="Z286" s="152"/>
      <c r="AA286" s="152"/>
      <c r="AB286" s="152"/>
      <c r="AC286" s="152"/>
      <c r="AD286" s="152"/>
      <c r="AE286" s="152"/>
      <c r="AF286" s="152"/>
      <c r="AG286" s="152"/>
      <c r="AH286" s="152"/>
      <c r="AI286" s="152"/>
      <c r="AJ286" s="152"/>
      <c r="AK286" s="152"/>
      <c r="AL286" s="152"/>
      <c r="AM286" s="152"/>
      <c r="AN286" s="152"/>
      <c r="AO286" s="152"/>
      <c r="AP286" s="152"/>
      <c r="AQ286" s="152"/>
      <c r="AR286" s="152"/>
      <c r="AS286" s="152"/>
      <c r="AT286" s="152"/>
      <c r="AU286" s="152"/>
      <c r="AV286" s="152"/>
      <c r="AW286" s="152"/>
      <c r="AX286" s="152"/>
      <c r="AY286" s="152"/>
      <c r="AZ286" s="152"/>
      <c r="BA286" s="152"/>
      <c r="BB286" s="152"/>
      <c r="BC286" s="152"/>
      <c r="BD286" s="152"/>
      <c r="BE286" s="152"/>
      <c r="BF286" s="152"/>
      <c r="BG286" s="152"/>
      <c r="BH286" s="152"/>
      <c r="BI286" s="152"/>
      <c r="BJ286" s="152"/>
      <c r="BK286" s="152"/>
      <c r="BL286" s="152"/>
      <c r="BM286" s="152"/>
      <c r="BN286" s="152"/>
    </row>
    <row r="287" ht="13.5" customHeight="1">
      <c r="A287" s="152"/>
      <c r="B287" s="152"/>
      <c r="C287" s="152"/>
      <c r="D287" s="152"/>
      <c r="E287" s="152"/>
      <c r="F287" s="152"/>
      <c r="G287" s="152"/>
      <c r="H287" s="152"/>
      <c r="I287" s="152"/>
      <c r="J287" s="152"/>
      <c r="K287" s="152"/>
      <c r="L287" s="152"/>
      <c r="M287" s="152"/>
      <c r="N287" s="152"/>
      <c r="O287" s="152"/>
      <c r="P287" s="152"/>
      <c r="Q287" s="152"/>
      <c r="R287" s="152"/>
      <c r="S287" s="152"/>
      <c r="T287" s="152"/>
      <c r="U287" s="152"/>
      <c r="V287" s="152"/>
      <c r="W287" s="152"/>
      <c r="X287" s="152"/>
      <c r="Y287" s="152"/>
      <c r="Z287" s="152"/>
      <c r="AA287" s="152"/>
      <c r="AB287" s="152"/>
      <c r="AC287" s="152"/>
      <c r="AD287" s="152"/>
      <c r="AE287" s="152"/>
      <c r="AF287" s="152"/>
      <c r="AG287" s="152"/>
      <c r="AH287" s="152"/>
      <c r="AI287" s="152"/>
      <c r="AJ287" s="152"/>
      <c r="AK287" s="152"/>
      <c r="AL287" s="152"/>
      <c r="AM287" s="152"/>
      <c r="AN287" s="152"/>
      <c r="AO287" s="152"/>
      <c r="AP287" s="152"/>
      <c r="AQ287" s="152"/>
      <c r="AR287" s="152"/>
      <c r="AS287" s="152"/>
      <c r="AT287" s="152"/>
      <c r="AU287" s="152"/>
      <c r="AV287" s="152"/>
      <c r="AW287" s="152"/>
      <c r="AX287" s="152"/>
      <c r="AY287" s="152"/>
      <c r="AZ287" s="152"/>
      <c r="BA287" s="152"/>
      <c r="BB287" s="152"/>
      <c r="BC287" s="152"/>
      <c r="BD287" s="152"/>
      <c r="BE287" s="152"/>
      <c r="BF287" s="152"/>
      <c r="BG287" s="152"/>
      <c r="BH287" s="152"/>
      <c r="BI287" s="152"/>
      <c r="BJ287" s="152"/>
      <c r="BK287" s="152"/>
      <c r="BL287" s="152"/>
      <c r="BM287" s="152"/>
      <c r="BN287" s="152"/>
    </row>
    <row r="288" ht="13.5" customHeight="1">
      <c r="A288" s="152"/>
      <c r="B288" s="152"/>
      <c r="C288" s="152"/>
      <c r="D288" s="152"/>
      <c r="E288" s="152"/>
      <c r="F288" s="152"/>
      <c r="G288" s="152"/>
      <c r="H288" s="152"/>
      <c r="I288" s="152"/>
      <c r="J288" s="152"/>
      <c r="K288" s="152"/>
      <c r="L288" s="152"/>
      <c r="M288" s="152"/>
      <c r="N288" s="152"/>
      <c r="O288" s="152"/>
      <c r="P288" s="152"/>
      <c r="Q288" s="152"/>
      <c r="R288" s="152"/>
      <c r="S288" s="152"/>
      <c r="T288" s="152"/>
      <c r="U288" s="152"/>
      <c r="V288" s="152"/>
      <c r="W288" s="152"/>
      <c r="X288" s="152"/>
      <c r="Y288" s="152"/>
      <c r="Z288" s="152"/>
      <c r="AA288" s="152"/>
      <c r="AB288" s="152"/>
      <c r="AC288" s="152"/>
      <c r="AD288" s="152"/>
      <c r="AE288" s="152"/>
      <c r="AF288" s="152"/>
      <c r="AG288" s="152"/>
      <c r="AH288" s="152"/>
      <c r="AI288" s="152"/>
      <c r="AJ288" s="152"/>
      <c r="AK288" s="152"/>
      <c r="AL288" s="152"/>
      <c r="AM288" s="152"/>
      <c r="AN288" s="152"/>
      <c r="AO288" s="152"/>
      <c r="AP288" s="152"/>
      <c r="AQ288" s="152"/>
      <c r="AR288" s="152"/>
      <c r="AS288" s="152"/>
      <c r="AT288" s="152"/>
      <c r="AU288" s="152"/>
      <c r="AV288" s="152"/>
      <c r="AW288" s="152"/>
      <c r="AX288" s="152"/>
      <c r="AY288" s="152"/>
      <c r="AZ288" s="152"/>
      <c r="BA288" s="152"/>
      <c r="BB288" s="152"/>
      <c r="BC288" s="152"/>
      <c r="BD288" s="152"/>
      <c r="BE288" s="152"/>
      <c r="BF288" s="152"/>
      <c r="BG288" s="152"/>
      <c r="BH288" s="152"/>
      <c r="BI288" s="152"/>
      <c r="BJ288" s="152"/>
      <c r="BK288" s="152"/>
      <c r="BL288" s="152"/>
      <c r="BM288" s="152"/>
      <c r="BN288" s="152"/>
    </row>
    <row r="289" ht="13.5" customHeight="1">
      <c r="A289" s="152"/>
      <c r="B289" s="152"/>
      <c r="C289" s="152"/>
      <c r="D289" s="152"/>
      <c r="E289" s="152"/>
      <c r="F289" s="152"/>
      <c r="G289" s="152"/>
      <c r="H289" s="152"/>
      <c r="I289" s="152"/>
      <c r="J289" s="152"/>
      <c r="K289" s="152"/>
      <c r="L289" s="152"/>
      <c r="M289" s="152"/>
      <c r="N289" s="152"/>
      <c r="O289" s="152"/>
      <c r="P289" s="152"/>
      <c r="Q289" s="152"/>
      <c r="R289" s="152"/>
      <c r="S289" s="152"/>
      <c r="T289" s="152"/>
      <c r="U289" s="152"/>
      <c r="V289" s="152"/>
      <c r="W289" s="152"/>
      <c r="X289" s="152"/>
      <c r="Y289" s="152"/>
      <c r="Z289" s="152"/>
      <c r="AA289" s="152"/>
      <c r="AB289" s="152"/>
      <c r="AC289" s="152"/>
      <c r="AD289" s="152"/>
      <c r="AE289" s="152"/>
      <c r="AF289" s="152"/>
      <c r="AG289" s="152"/>
      <c r="AH289" s="152"/>
      <c r="AI289" s="152"/>
      <c r="AJ289" s="152"/>
      <c r="AK289" s="152"/>
      <c r="AL289" s="152"/>
      <c r="AM289" s="152"/>
      <c r="AN289" s="152"/>
      <c r="AO289" s="152"/>
      <c r="AP289" s="152"/>
      <c r="AQ289" s="152"/>
      <c r="AR289" s="152"/>
      <c r="AS289" s="152"/>
      <c r="AT289" s="152"/>
      <c r="AU289" s="152"/>
      <c r="AV289" s="152"/>
      <c r="AW289" s="152"/>
      <c r="AX289" s="152"/>
      <c r="AY289" s="152"/>
      <c r="AZ289" s="152"/>
      <c r="BA289" s="152"/>
      <c r="BB289" s="152"/>
      <c r="BC289" s="152"/>
      <c r="BD289" s="152"/>
      <c r="BE289" s="152"/>
      <c r="BF289" s="152"/>
      <c r="BG289" s="152"/>
      <c r="BH289" s="152"/>
      <c r="BI289" s="152"/>
      <c r="BJ289" s="152"/>
      <c r="BK289" s="152"/>
      <c r="BL289" s="152"/>
      <c r="BM289" s="152"/>
      <c r="BN289" s="152"/>
    </row>
    <row r="290" ht="13.5" customHeight="1">
      <c r="A290" s="152"/>
      <c r="B290" s="152"/>
      <c r="C290" s="152"/>
      <c r="D290" s="152"/>
      <c r="E290" s="152"/>
      <c r="F290" s="152"/>
      <c r="G290" s="152"/>
      <c r="H290" s="152"/>
      <c r="I290" s="152"/>
      <c r="J290" s="152"/>
      <c r="K290" s="152"/>
      <c r="L290" s="152"/>
      <c r="M290" s="152"/>
      <c r="N290" s="152"/>
      <c r="O290" s="152"/>
      <c r="P290" s="152"/>
      <c r="Q290" s="152"/>
      <c r="R290" s="152"/>
      <c r="S290" s="152"/>
      <c r="T290" s="152"/>
      <c r="U290" s="152"/>
      <c r="V290" s="152"/>
      <c r="W290" s="152"/>
      <c r="X290" s="152"/>
      <c r="Y290" s="152"/>
      <c r="Z290" s="152"/>
      <c r="AA290" s="152"/>
      <c r="AB290" s="152"/>
      <c r="AC290" s="152"/>
      <c r="AD290" s="152"/>
      <c r="AE290" s="152"/>
      <c r="AF290" s="152"/>
      <c r="AG290" s="152"/>
      <c r="AH290" s="152"/>
      <c r="AI290" s="152"/>
      <c r="AJ290" s="152"/>
      <c r="AK290" s="152"/>
      <c r="AL290" s="152"/>
      <c r="AM290" s="152"/>
      <c r="AN290" s="152"/>
      <c r="AO290" s="152"/>
      <c r="AP290" s="152"/>
      <c r="AQ290" s="152"/>
      <c r="AR290" s="152"/>
      <c r="AS290" s="152"/>
      <c r="AT290" s="152"/>
      <c r="AU290" s="152"/>
      <c r="AV290" s="152"/>
      <c r="AW290" s="152"/>
      <c r="AX290" s="152"/>
      <c r="AY290" s="152"/>
      <c r="AZ290" s="152"/>
      <c r="BA290" s="152"/>
      <c r="BB290" s="152"/>
      <c r="BC290" s="152"/>
      <c r="BD290" s="152"/>
      <c r="BE290" s="152"/>
      <c r="BF290" s="152"/>
      <c r="BG290" s="152"/>
      <c r="BH290" s="152"/>
      <c r="BI290" s="152"/>
      <c r="BJ290" s="152"/>
      <c r="BK290" s="152"/>
      <c r="BL290" s="152"/>
      <c r="BM290" s="152"/>
      <c r="BN290" s="152"/>
    </row>
    <row r="291" ht="13.5" customHeight="1">
      <c r="A291" s="152"/>
      <c r="B291" s="152"/>
      <c r="C291" s="152"/>
      <c r="D291" s="152"/>
      <c r="E291" s="152"/>
      <c r="F291" s="152"/>
      <c r="G291" s="152"/>
      <c r="H291" s="152"/>
      <c r="I291" s="152"/>
      <c r="J291" s="152"/>
      <c r="K291" s="152"/>
      <c r="L291" s="152"/>
      <c r="M291" s="152"/>
      <c r="N291" s="152"/>
      <c r="O291" s="152"/>
      <c r="P291" s="152"/>
      <c r="Q291" s="152"/>
      <c r="R291" s="152"/>
      <c r="S291" s="152"/>
      <c r="T291" s="152"/>
      <c r="U291" s="152"/>
      <c r="V291" s="152"/>
      <c r="W291" s="152"/>
      <c r="X291" s="152"/>
      <c r="Y291" s="152"/>
      <c r="Z291" s="152"/>
      <c r="AA291" s="152"/>
      <c r="AB291" s="152"/>
      <c r="AC291" s="152"/>
      <c r="AD291" s="152"/>
      <c r="AE291" s="152"/>
      <c r="AF291" s="152"/>
      <c r="AG291" s="152"/>
      <c r="AH291" s="152"/>
      <c r="AI291" s="152"/>
      <c r="AJ291" s="152"/>
      <c r="AK291" s="152"/>
      <c r="AL291" s="152"/>
      <c r="AM291" s="152"/>
      <c r="AN291" s="152"/>
      <c r="AO291" s="152"/>
      <c r="AP291" s="152"/>
      <c r="AQ291" s="152"/>
      <c r="AR291" s="152"/>
      <c r="AS291" s="152"/>
      <c r="AT291" s="152"/>
      <c r="AU291" s="152"/>
      <c r="AV291" s="152"/>
      <c r="AW291" s="152"/>
      <c r="AX291" s="152"/>
      <c r="AY291" s="152"/>
      <c r="AZ291" s="152"/>
      <c r="BA291" s="152"/>
      <c r="BB291" s="152"/>
      <c r="BC291" s="152"/>
      <c r="BD291" s="152"/>
      <c r="BE291" s="152"/>
      <c r="BF291" s="152"/>
      <c r="BG291" s="152"/>
      <c r="BH291" s="152"/>
      <c r="BI291" s="152"/>
      <c r="BJ291" s="152"/>
      <c r="BK291" s="152"/>
      <c r="BL291" s="152"/>
      <c r="BM291" s="152"/>
      <c r="BN291" s="152"/>
    </row>
    <row r="292" ht="13.5" customHeight="1">
      <c r="A292" s="152"/>
      <c r="B292" s="152"/>
      <c r="C292" s="152"/>
      <c r="D292" s="152"/>
      <c r="E292" s="152"/>
      <c r="F292" s="152"/>
      <c r="G292" s="152"/>
      <c r="H292" s="152"/>
      <c r="I292" s="152"/>
      <c r="J292" s="152"/>
      <c r="K292" s="152"/>
      <c r="L292" s="152"/>
      <c r="M292" s="152"/>
      <c r="N292" s="152"/>
      <c r="O292" s="152"/>
      <c r="P292" s="152"/>
      <c r="Q292" s="152"/>
      <c r="R292" s="152"/>
      <c r="S292" s="152"/>
      <c r="T292" s="152"/>
      <c r="U292" s="152"/>
      <c r="V292" s="152"/>
      <c r="W292" s="152"/>
      <c r="X292" s="152"/>
      <c r="Y292" s="152"/>
      <c r="Z292" s="152"/>
      <c r="AA292" s="152"/>
      <c r="AB292" s="152"/>
      <c r="AC292" s="152"/>
      <c r="AD292" s="152"/>
      <c r="AE292" s="152"/>
      <c r="AF292" s="152"/>
      <c r="AG292" s="152"/>
      <c r="AH292" s="152"/>
      <c r="AI292" s="152"/>
      <c r="AJ292" s="152"/>
      <c r="AK292" s="152"/>
      <c r="AL292" s="152"/>
      <c r="AM292" s="152"/>
      <c r="AN292" s="152"/>
      <c r="AO292" s="152"/>
      <c r="AP292" s="152"/>
      <c r="AQ292" s="152"/>
      <c r="AR292" s="152"/>
      <c r="AS292" s="152"/>
      <c r="AT292" s="152"/>
      <c r="AU292" s="152"/>
      <c r="AV292" s="152"/>
      <c r="AW292" s="152"/>
      <c r="AX292" s="152"/>
      <c r="AY292" s="152"/>
      <c r="AZ292" s="152"/>
      <c r="BA292" s="152"/>
      <c r="BB292" s="152"/>
      <c r="BC292" s="152"/>
      <c r="BD292" s="152"/>
      <c r="BE292" s="152"/>
      <c r="BF292" s="152"/>
      <c r="BG292" s="152"/>
      <c r="BH292" s="152"/>
      <c r="BI292" s="152"/>
      <c r="BJ292" s="152"/>
      <c r="BK292" s="152"/>
      <c r="BL292" s="152"/>
      <c r="BM292" s="152"/>
      <c r="BN292" s="152"/>
    </row>
    <row r="293" ht="13.5" customHeight="1">
      <c r="A293" s="152"/>
      <c r="B293" s="152"/>
      <c r="C293" s="152"/>
      <c r="D293" s="152"/>
      <c r="E293" s="152"/>
      <c r="F293" s="152"/>
      <c r="G293" s="152"/>
      <c r="H293" s="152"/>
      <c r="I293" s="152"/>
      <c r="J293" s="152"/>
      <c r="K293" s="152"/>
      <c r="L293" s="152"/>
      <c r="M293" s="152"/>
      <c r="N293" s="152"/>
      <c r="O293" s="152"/>
      <c r="P293" s="152"/>
      <c r="Q293" s="152"/>
      <c r="R293" s="152"/>
      <c r="S293" s="152"/>
      <c r="T293" s="152"/>
      <c r="U293" s="152"/>
      <c r="V293" s="152"/>
      <c r="W293" s="152"/>
      <c r="X293" s="152"/>
      <c r="Y293" s="152"/>
      <c r="Z293" s="152"/>
      <c r="AA293" s="152"/>
      <c r="AB293" s="152"/>
      <c r="AC293" s="152"/>
      <c r="AD293" s="152"/>
      <c r="AE293" s="152"/>
      <c r="AF293" s="152"/>
      <c r="AG293" s="152"/>
      <c r="AH293" s="152"/>
      <c r="AI293" s="152"/>
      <c r="AJ293" s="152"/>
      <c r="AK293" s="152"/>
      <c r="AL293" s="152"/>
      <c r="AM293" s="152"/>
      <c r="AN293" s="152"/>
      <c r="AO293" s="152"/>
      <c r="AP293" s="152"/>
      <c r="AQ293" s="152"/>
      <c r="AR293" s="152"/>
      <c r="AS293" s="152"/>
      <c r="AT293" s="152"/>
      <c r="AU293" s="152"/>
      <c r="AV293" s="152"/>
      <c r="AW293" s="152"/>
      <c r="AX293" s="152"/>
      <c r="AY293" s="152"/>
      <c r="AZ293" s="152"/>
      <c r="BA293" s="152"/>
      <c r="BB293" s="152"/>
      <c r="BC293" s="152"/>
      <c r="BD293" s="152"/>
      <c r="BE293" s="152"/>
      <c r="BF293" s="152"/>
      <c r="BG293" s="152"/>
      <c r="BH293" s="152"/>
      <c r="BI293" s="152"/>
      <c r="BJ293" s="152"/>
      <c r="BK293" s="152"/>
      <c r="BL293" s="152"/>
      <c r="BM293" s="152"/>
      <c r="BN293" s="152"/>
    </row>
    <row r="294" ht="13.5" customHeight="1">
      <c r="A294" s="152"/>
      <c r="B294" s="152"/>
      <c r="C294" s="152"/>
      <c r="D294" s="152"/>
      <c r="E294" s="152"/>
      <c r="F294" s="152"/>
      <c r="G294" s="152"/>
      <c r="H294" s="152"/>
      <c r="I294" s="152"/>
      <c r="J294" s="152"/>
      <c r="K294" s="152"/>
      <c r="L294" s="152"/>
      <c r="M294" s="152"/>
      <c r="N294" s="152"/>
      <c r="O294" s="152"/>
      <c r="P294" s="152"/>
      <c r="Q294" s="152"/>
      <c r="R294" s="152"/>
      <c r="S294" s="152"/>
      <c r="T294" s="152"/>
      <c r="U294" s="152"/>
      <c r="V294" s="152"/>
      <c r="W294" s="152"/>
      <c r="X294" s="152"/>
      <c r="Y294" s="152"/>
      <c r="Z294" s="152"/>
      <c r="AA294" s="152"/>
      <c r="AB294" s="152"/>
      <c r="AC294" s="152"/>
      <c r="AD294" s="152"/>
      <c r="AE294" s="152"/>
      <c r="AF294" s="152"/>
      <c r="AG294" s="152"/>
      <c r="AH294" s="152"/>
      <c r="AI294" s="152"/>
      <c r="AJ294" s="152"/>
      <c r="AK294" s="152"/>
      <c r="AL294" s="152"/>
      <c r="AM294" s="152"/>
      <c r="AN294" s="152"/>
      <c r="AO294" s="152"/>
      <c r="AP294" s="152"/>
      <c r="AQ294" s="152"/>
      <c r="AR294" s="152"/>
      <c r="AS294" s="152"/>
      <c r="AT294" s="152"/>
      <c r="AU294" s="152"/>
      <c r="AV294" s="152"/>
      <c r="AW294" s="152"/>
      <c r="AX294" s="152"/>
      <c r="AY294" s="152"/>
      <c r="AZ294" s="152"/>
      <c r="BA294" s="152"/>
      <c r="BB294" s="152"/>
      <c r="BC294" s="152"/>
      <c r="BD294" s="152"/>
      <c r="BE294" s="152"/>
      <c r="BF294" s="152"/>
      <c r="BG294" s="152"/>
      <c r="BH294" s="152"/>
      <c r="BI294" s="152"/>
      <c r="BJ294" s="152"/>
      <c r="BK294" s="152"/>
      <c r="BL294" s="152"/>
      <c r="BM294" s="152"/>
      <c r="BN294" s="152"/>
    </row>
    <row r="295" ht="13.5" customHeight="1">
      <c r="A295" s="152"/>
      <c r="B295" s="152"/>
      <c r="C295" s="152"/>
      <c r="D295" s="152"/>
      <c r="E295" s="152"/>
      <c r="F295" s="152"/>
      <c r="G295" s="152"/>
      <c r="H295" s="152"/>
      <c r="I295" s="152"/>
      <c r="J295" s="152"/>
      <c r="K295" s="152"/>
      <c r="L295" s="152"/>
      <c r="M295" s="152"/>
      <c r="N295" s="152"/>
      <c r="O295" s="152"/>
      <c r="P295" s="152"/>
      <c r="Q295" s="152"/>
      <c r="R295" s="152"/>
      <c r="S295" s="152"/>
      <c r="T295" s="152"/>
      <c r="U295" s="152"/>
      <c r="V295" s="152"/>
      <c r="W295" s="152"/>
      <c r="X295" s="152"/>
      <c r="Y295" s="152"/>
      <c r="Z295" s="152"/>
      <c r="AA295" s="152"/>
      <c r="AB295" s="152"/>
      <c r="AC295" s="152"/>
      <c r="AD295" s="152"/>
      <c r="AE295" s="152"/>
      <c r="AF295" s="152"/>
      <c r="AG295" s="152"/>
      <c r="AH295" s="152"/>
      <c r="AI295" s="152"/>
      <c r="AJ295" s="152"/>
      <c r="AK295" s="152"/>
      <c r="AL295" s="152"/>
      <c r="AM295" s="152"/>
      <c r="AN295" s="152"/>
      <c r="AO295" s="152"/>
      <c r="AP295" s="152"/>
      <c r="AQ295" s="152"/>
      <c r="AR295" s="152"/>
      <c r="AS295" s="152"/>
      <c r="AT295" s="152"/>
      <c r="AU295" s="152"/>
      <c r="AV295" s="152"/>
      <c r="AW295" s="152"/>
      <c r="AX295" s="152"/>
      <c r="AY295" s="152"/>
      <c r="AZ295" s="152"/>
      <c r="BA295" s="152"/>
      <c r="BB295" s="152"/>
      <c r="BC295" s="152"/>
      <c r="BD295" s="152"/>
      <c r="BE295" s="152"/>
      <c r="BF295" s="152"/>
      <c r="BG295" s="152"/>
      <c r="BH295" s="152"/>
      <c r="BI295" s="152"/>
      <c r="BJ295" s="152"/>
      <c r="BK295" s="152"/>
      <c r="BL295" s="152"/>
      <c r="BM295" s="152"/>
      <c r="BN295" s="152"/>
    </row>
    <row r="296" ht="13.5" customHeight="1">
      <c r="A296" s="152"/>
      <c r="B296" s="152"/>
      <c r="C296" s="152"/>
      <c r="D296" s="152"/>
      <c r="E296" s="152"/>
      <c r="F296" s="152"/>
      <c r="G296" s="152"/>
      <c r="H296" s="152"/>
      <c r="I296" s="152"/>
      <c r="J296" s="152"/>
      <c r="K296" s="152"/>
      <c r="L296" s="152"/>
      <c r="M296" s="152"/>
      <c r="N296" s="152"/>
      <c r="O296" s="152"/>
      <c r="P296" s="152"/>
      <c r="Q296" s="152"/>
      <c r="R296" s="152"/>
      <c r="S296" s="152"/>
      <c r="T296" s="152"/>
      <c r="U296" s="152"/>
      <c r="V296" s="152"/>
      <c r="W296" s="152"/>
      <c r="X296" s="152"/>
      <c r="Y296" s="152"/>
      <c r="Z296" s="152"/>
      <c r="AA296" s="152"/>
      <c r="AB296" s="152"/>
      <c r="AC296" s="152"/>
      <c r="AD296" s="152"/>
      <c r="AE296" s="152"/>
      <c r="AF296" s="152"/>
      <c r="AG296" s="152"/>
      <c r="AH296" s="152"/>
      <c r="AI296" s="152"/>
      <c r="AJ296" s="152"/>
      <c r="AK296" s="152"/>
      <c r="AL296" s="152"/>
      <c r="AM296" s="152"/>
      <c r="AN296" s="152"/>
      <c r="AO296" s="152"/>
      <c r="AP296" s="152"/>
      <c r="AQ296" s="152"/>
      <c r="AR296" s="152"/>
      <c r="AS296" s="152"/>
      <c r="AT296" s="152"/>
      <c r="AU296" s="152"/>
      <c r="AV296" s="152"/>
      <c r="AW296" s="152"/>
      <c r="AX296" s="152"/>
      <c r="AY296" s="152"/>
      <c r="AZ296" s="152"/>
      <c r="BA296" s="152"/>
      <c r="BB296" s="152"/>
      <c r="BC296" s="152"/>
      <c r="BD296" s="152"/>
      <c r="BE296" s="152"/>
      <c r="BF296" s="152"/>
      <c r="BG296" s="152"/>
      <c r="BH296" s="152"/>
      <c r="BI296" s="152"/>
      <c r="BJ296" s="152"/>
      <c r="BK296" s="152"/>
      <c r="BL296" s="152"/>
      <c r="BM296" s="152"/>
      <c r="BN296" s="152"/>
    </row>
    <row r="297" ht="13.5" customHeight="1">
      <c r="A297" s="152"/>
      <c r="B297" s="152"/>
      <c r="C297" s="152"/>
      <c r="D297" s="152"/>
      <c r="E297" s="152"/>
      <c r="F297" s="152"/>
      <c r="G297" s="152"/>
      <c r="H297" s="152"/>
      <c r="I297" s="152"/>
      <c r="J297" s="152"/>
      <c r="K297" s="152"/>
      <c r="L297" s="152"/>
      <c r="M297" s="152"/>
      <c r="N297" s="152"/>
      <c r="O297" s="152"/>
      <c r="P297" s="152"/>
      <c r="Q297" s="152"/>
      <c r="R297" s="152"/>
      <c r="S297" s="152"/>
      <c r="T297" s="152"/>
      <c r="U297" s="152"/>
      <c r="V297" s="152"/>
      <c r="W297" s="152"/>
      <c r="X297" s="152"/>
      <c r="Y297" s="152"/>
      <c r="Z297" s="152"/>
      <c r="AA297" s="152"/>
      <c r="AB297" s="152"/>
      <c r="AC297" s="152"/>
      <c r="AD297" s="152"/>
      <c r="AE297" s="152"/>
      <c r="AF297" s="152"/>
      <c r="AG297" s="152"/>
      <c r="AH297" s="152"/>
      <c r="AI297" s="152"/>
      <c r="AJ297" s="152"/>
      <c r="AK297" s="152"/>
      <c r="AL297" s="152"/>
      <c r="AM297" s="152"/>
      <c r="AN297" s="152"/>
      <c r="AO297" s="152"/>
      <c r="AP297" s="152"/>
      <c r="AQ297" s="152"/>
      <c r="AR297" s="152"/>
      <c r="AS297" s="152"/>
      <c r="AT297" s="152"/>
      <c r="AU297" s="152"/>
      <c r="AV297" s="152"/>
      <c r="AW297" s="152"/>
      <c r="AX297" s="152"/>
      <c r="AY297" s="152"/>
      <c r="AZ297" s="152"/>
      <c r="BA297" s="152"/>
      <c r="BB297" s="152"/>
      <c r="BC297" s="152"/>
      <c r="BD297" s="152"/>
      <c r="BE297" s="152"/>
      <c r="BF297" s="152"/>
      <c r="BG297" s="152"/>
      <c r="BH297" s="152"/>
      <c r="BI297" s="152"/>
      <c r="BJ297" s="152"/>
      <c r="BK297" s="152"/>
      <c r="BL297" s="152"/>
      <c r="BM297" s="152"/>
      <c r="BN297" s="152"/>
    </row>
    <row r="298" ht="13.5" customHeight="1">
      <c r="A298" s="152"/>
      <c r="B298" s="152"/>
      <c r="C298" s="152"/>
      <c r="D298" s="152"/>
      <c r="E298" s="152"/>
      <c r="F298" s="152"/>
      <c r="G298" s="152"/>
      <c r="H298" s="152"/>
      <c r="I298" s="152"/>
      <c r="J298" s="152"/>
      <c r="K298" s="152"/>
      <c r="L298" s="152"/>
      <c r="M298" s="152"/>
      <c r="N298" s="152"/>
      <c r="O298" s="152"/>
      <c r="P298" s="152"/>
      <c r="Q298" s="152"/>
      <c r="R298" s="152"/>
      <c r="S298" s="152"/>
      <c r="T298" s="152"/>
      <c r="U298" s="152"/>
      <c r="V298" s="152"/>
      <c r="W298" s="152"/>
      <c r="X298" s="152"/>
      <c r="Y298" s="152"/>
      <c r="Z298" s="152"/>
      <c r="AA298" s="152"/>
      <c r="AB298" s="152"/>
      <c r="AC298" s="152"/>
      <c r="AD298" s="152"/>
      <c r="AE298" s="152"/>
      <c r="AF298" s="152"/>
      <c r="AG298" s="152"/>
      <c r="AH298" s="152"/>
      <c r="AI298" s="152"/>
      <c r="AJ298" s="152"/>
      <c r="AK298" s="152"/>
      <c r="AL298" s="152"/>
      <c r="AM298" s="152"/>
      <c r="AN298" s="152"/>
      <c r="AO298" s="152"/>
      <c r="AP298" s="152"/>
      <c r="AQ298" s="152"/>
      <c r="AR298" s="152"/>
      <c r="AS298" s="152"/>
      <c r="AT298" s="152"/>
      <c r="AU298" s="152"/>
      <c r="AV298" s="152"/>
      <c r="AW298" s="152"/>
      <c r="AX298" s="152"/>
      <c r="AY298" s="152"/>
      <c r="AZ298" s="152"/>
      <c r="BA298" s="152"/>
      <c r="BB298" s="152"/>
      <c r="BC298" s="152"/>
      <c r="BD298" s="152"/>
      <c r="BE298" s="152"/>
      <c r="BF298" s="152"/>
      <c r="BG298" s="152"/>
      <c r="BH298" s="152"/>
      <c r="BI298" s="152"/>
      <c r="BJ298" s="152"/>
      <c r="BK298" s="152"/>
      <c r="BL298" s="152"/>
      <c r="BM298" s="152"/>
      <c r="BN298" s="152"/>
    </row>
    <row r="299" ht="13.5" customHeight="1">
      <c r="A299" s="152"/>
      <c r="B299" s="152"/>
      <c r="C299" s="152"/>
      <c r="D299" s="152"/>
      <c r="E299" s="152"/>
      <c r="F299" s="152"/>
      <c r="G299" s="152"/>
      <c r="H299" s="152"/>
      <c r="I299" s="152"/>
      <c r="J299" s="152"/>
      <c r="K299" s="152"/>
      <c r="L299" s="152"/>
      <c r="M299" s="152"/>
      <c r="N299" s="152"/>
      <c r="O299" s="152"/>
      <c r="P299" s="152"/>
      <c r="Q299" s="152"/>
      <c r="R299" s="152"/>
      <c r="S299" s="152"/>
      <c r="T299" s="152"/>
      <c r="U299" s="152"/>
      <c r="V299" s="152"/>
      <c r="W299" s="152"/>
      <c r="X299" s="152"/>
      <c r="Y299" s="152"/>
      <c r="Z299" s="152"/>
      <c r="AA299" s="152"/>
      <c r="AB299" s="152"/>
      <c r="AC299" s="152"/>
      <c r="AD299" s="152"/>
      <c r="AE299" s="152"/>
      <c r="AF299" s="152"/>
      <c r="AG299" s="152"/>
      <c r="AH299" s="152"/>
      <c r="AI299" s="152"/>
      <c r="AJ299" s="152"/>
      <c r="AK299" s="152"/>
      <c r="AL299" s="152"/>
      <c r="AM299" s="152"/>
      <c r="AN299" s="152"/>
      <c r="AO299" s="152"/>
      <c r="AP299" s="152"/>
      <c r="AQ299" s="152"/>
      <c r="AR299" s="152"/>
      <c r="AS299" s="152"/>
      <c r="AT299" s="152"/>
      <c r="AU299" s="152"/>
      <c r="AV299" s="152"/>
      <c r="AW299" s="152"/>
      <c r="AX299" s="152"/>
      <c r="AY299" s="152"/>
      <c r="AZ299" s="152"/>
      <c r="BA299" s="152"/>
      <c r="BB299" s="152"/>
      <c r="BC299" s="152"/>
      <c r="BD299" s="152"/>
      <c r="BE299" s="152"/>
      <c r="BF299" s="152"/>
      <c r="BG299" s="152"/>
      <c r="BH299" s="152"/>
      <c r="BI299" s="152"/>
      <c r="BJ299" s="152"/>
      <c r="BK299" s="152"/>
      <c r="BL299" s="152"/>
      <c r="BM299" s="152"/>
      <c r="BN299" s="152"/>
    </row>
    <row r="300" ht="13.5" customHeight="1">
      <c r="A300" s="152"/>
      <c r="B300" s="152"/>
      <c r="C300" s="152"/>
      <c r="D300" s="152"/>
      <c r="E300" s="152"/>
      <c r="F300" s="152"/>
      <c r="G300" s="152"/>
      <c r="H300" s="152"/>
      <c r="I300" s="152"/>
      <c r="J300" s="152"/>
      <c r="K300" s="152"/>
      <c r="L300" s="152"/>
      <c r="M300" s="152"/>
      <c r="N300" s="152"/>
      <c r="O300" s="152"/>
      <c r="P300" s="152"/>
      <c r="Q300" s="152"/>
      <c r="R300" s="152"/>
      <c r="S300" s="152"/>
      <c r="T300" s="152"/>
      <c r="U300" s="152"/>
      <c r="V300" s="152"/>
      <c r="W300" s="152"/>
      <c r="X300" s="152"/>
      <c r="Y300" s="152"/>
      <c r="Z300" s="152"/>
      <c r="AA300" s="152"/>
      <c r="AB300" s="152"/>
      <c r="AC300" s="152"/>
      <c r="AD300" s="152"/>
      <c r="AE300" s="152"/>
      <c r="AF300" s="152"/>
      <c r="AG300" s="152"/>
      <c r="AH300" s="152"/>
      <c r="AI300" s="152"/>
      <c r="AJ300" s="152"/>
      <c r="AK300" s="152"/>
      <c r="AL300" s="152"/>
      <c r="AM300" s="152"/>
      <c r="AN300" s="152"/>
      <c r="AO300" s="152"/>
      <c r="AP300" s="152"/>
      <c r="AQ300" s="152"/>
      <c r="AR300" s="152"/>
      <c r="AS300" s="152"/>
      <c r="AT300" s="152"/>
      <c r="AU300" s="152"/>
      <c r="AV300" s="152"/>
      <c r="AW300" s="152"/>
      <c r="AX300" s="152"/>
      <c r="AY300" s="152"/>
      <c r="AZ300" s="152"/>
      <c r="BA300" s="152"/>
      <c r="BB300" s="152"/>
      <c r="BC300" s="152"/>
      <c r="BD300" s="152"/>
      <c r="BE300" s="152"/>
      <c r="BF300" s="152"/>
      <c r="BG300" s="152"/>
      <c r="BH300" s="152"/>
      <c r="BI300" s="152"/>
      <c r="BJ300" s="152"/>
      <c r="BK300" s="152"/>
      <c r="BL300" s="152"/>
      <c r="BM300" s="152"/>
      <c r="BN300" s="152"/>
    </row>
    <row r="301" ht="13.5" customHeight="1">
      <c r="A301" s="152"/>
      <c r="B301" s="152"/>
      <c r="C301" s="152"/>
      <c r="D301" s="152"/>
      <c r="E301" s="152"/>
      <c r="F301" s="152"/>
      <c r="G301" s="152"/>
      <c r="H301" s="152"/>
      <c r="I301" s="152"/>
      <c r="J301" s="152"/>
      <c r="K301" s="152"/>
      <c r="L301" s="152"/>
      <c r="M301" s="152"/>
      <c r="N301" s="152"/>
      <c r="O301" s="152"/>
      <c r="P301" s="152"/>
      <c r="Q301" s="152"/>
      <c r="R301" s="152"/>
      <c r="S301" s="152"/>
      <c r="T301" s="152"/>
      <c r="U301" s="152"/>
      <c r="V301" s="152"/>
      <c r="W301" s="152"/>
      <c r="X301" s="152"/>
      <c r="Y301" s="152"/>
      <c r="Z301" s="152"/>
      <c r="AA301" s="152"/>
      <c r="AB301" s="152"/>
      <c r="AC301" s="152"/>
      <c r="AD301" s="152"/>
      <c r="AE301" s="152"/>
      <c r="AF301" s="152"/>
      <c r="AG301" s="152"/>
      <c r="AH301" s="152"/>
      <c r="AI301" s="152"/>
      <c r="AJ301" s="152"/>
      <c r="AK301" s="152"/>
      <c r="AL301" s="152"/>
      <c r="AM301" s="152"/>
      <c r="AN301" s="152"/>
      <c r="AO301" s="152"/>
      <c r="AP301" s="152"/>
      <c r="AQ301" s="152"/>
      <c r="AR301" s="152"/>
      <c r="AS301" s="152"/>
      <c r="AT301" s="152"/>
      <c r="AU301" s="152"/>
      <c r="AV301" s="152"/>
      <c r="AW301" s="152"/>
      <c r="AX301" s="152"/>
      <c r="AY301" s="152"/>
      <c r="AZ301" s="152"/>
      <c r="BA301" s="152"/>
      <c r="BB301" s="152"/>
      <c r="BC301" s="152"/>
      <c r="BD301" s="152"/>
      <c r="BE301" s="152"/>
      <c r="BF301" s="152"/>
      <c r="BG301" s="152"/>
      <c r="BH301" s="152"/>
      <c r="BI301" s="152"/>
      <c r="BJ301" s="152"/>
      <c r="BK301" s="152"/>
      <c r="BL301" s="152"/>
      <c r="BM301" s="152"/>
      <c r="BN301" s="152"/>
    </row>
    <row r="302" ht="13.5" customHeight="1">
      <c r="A302" s="152"/>
      <c r="B302" s="152"/>
      <c r="C302" s="152"/>
      <c r="D302" s="152"/>
      <c r="E302" s="152"/>
      <c r="F302" s="152"/>
      <c r="G302" s="152"/>
      <c r="H302" s="152"/>
      <c r="I302" s="152"/>
      <c r="J302" s="152"/>
      <c r="K302" s="152"/>
      <c r="L302" s="152"/>
      <c r="M302" s="152"/>
      <c r="N302" s="152"/>
      <c r="O302" s="152"/>
      <c r="P302" s="152"/>
      <c r="Q302" s="152"/>
      <c r="R302" s="152"/>
      <c r="S302" s="152"/>
      <c r="T302" s="152"/>
      <c r="U302" s="152"/>
      <c r="V302" s="152"/>
      <c r="W302" s="152"/>
      <c r="X302" s="152"/>
      <c r="Y302" s="152"/>
      <c r="Z302" s="152"/>
      <c r="AA302" s="152"/>
      <c r="AB302" s="152"/>
      <c r="AC302" s="152"/>
      <c r="AD302" s="152"/>
      <c r="AE302" s="152"/>
      <c r="AF302" s="152"/>
      <c r="AG302" s="152"/>
      <c r="AH302" s="152"/>
      <c r="AI302" s="152"/>
      <c r="AJ302" s="152"/>
      <c r="AK302" s="152"/>
      <c r="AL302" s="152"/>
      <c r="AM302" s="152"/>
      <c r="AN302" s="152"/>
      <c r="AO302" s="152"/>
      <c r="AP302" s="152"/>
      <c r="AQ302" s="152"/>
      <c r="AR302" s="152"/>
      <c r="AS302" s="152"/>
      <c r="AT302" s="152"/>
      <c r="AU302" s="152"/>
      <c r="AV302" s="152"/>
      <c r="AW302" s="152"/>
      <c r="AX302" s="152"/>
      <c r="AY302" s="152"/>
      <c r="AZ302" s="152"/>
      <c r="BA302" s="152"/>
      <c r="BB302" s="152"/>
      <c r="BC302" s="152"/>
      <c r="BD302" s="152"/>
      <c r="BE302" s="152"/>
      <c r="BF302" s="152"/>
      <c r="BG302" s="152"/>
      <c r="BH302" s="152"/>
      <c r="BI302" s="152"/>
      <c r="BJ302" s="152"/>
      <c r="BK302" s="152"/>
      <c r="BL302" s="152"/>
      <c r="BM302" s="152"/>
      <c r="BN302" s="152"/>
    </row>
    <row r="303" ht="13.5" customHeight="1">
      <c r="A303" s="152"/>
      <c r="B303" s="152"/>
      <c r="C303" s="152"/>
      <c r="D303" s="152"/>
      <c r="E303" s="152"/>
      <c r="F303" s="152"/>
      <c r="G303" s="152"/>
      <c r="H303" s="152"/>
      <c r="I303" s="152"/>
      <c r="J303" s="152"/>
      <c r="K303" s="152"/>
      <c r="L303" s="152"/>
      <c r="M303" s="152"/>
      <c r="N303" s="152"/>
      <c r="O303" s="152"/>
      <c r="P303" s="152"/>
      <c r="Q303" s="152"/>
      <c r="R303" s="152"/>
      <c r="S303" s="152"/>
      <c r="T303" s="152"/>
      <c r="U303" s="152"/>
      <c r="V303" s="152"/>
      <c r="W303" s="152"/>
      <c r="X303" s="152"/>
      <c r="Y303" s="152"/>
      <c r="Z303" s="152"/>
      <c r="AA303" s="152"/>
      <c r="AB303" s="152"/>
      <c r="AC303" s="152"/>
      <c r="AD303" s="152"/>
      <c r="AE303" s="152"/>
      <c r="AF303" s="152"/>
      <c r="AG303" s="152"/>
      <c r="AH303" s="152"/>
      <c r="AI303" s="152"/>
      <c r="AJ303" s="152"/>
      <c r="AK303" s="152"/>
      <c r="AL303" s="152"/>
      <c r="AM303" s="152"/>
      <c r="AN303" s="152"/>
      <c r="AO303" s="152"/>
      <c r="AP303" s="152"/>
      <c r="AQ303" s="152"/>
      <c r="AR303" s="152"/>
      <c r="AS303" s="152"/>
      <c r="AT303" s="152"/>
      <c r="AU303" s="152"/>
      <c r="AV303" s="152"/>
      <c r="AW303" s="152"/>
      <c r="AX303" s="152"/>
      <c r="AY303" s="152"/>
      <c r="AZ303" s="152"/>
      <c r="BA303" s="152"/>
      <c r="BB303" s="152"/>
      <c r="BC303" s="152"/>
      <c r="BD303" s="152"/>
      <c r="BE303" s="152"/>
      <c r="BF303" s="152"/>
      <c r="BG303" s="152"/>
      <c r="BH303" s="152"/>
      <c r="BI303" s="152"/>
      <c r="BJ303" s="152"/>
      <c r="BK303" s="152"/>
      <c r="BL303" s="152"/>
      <c r="BM303" s="152"/>
      <c r="BN303" s="152"/>
    </row>
    <row r="304" ht="13.5" customHeight="1">
      <c r="A304" s="152"/>
      <c r="B304" s="152"/>
      <c r="C304" s="152"/>
      <c r="D304" s="152"/>
      <c r="E304" s="152"/>
      <c r="F304" s="152"/>
      <c r="G304" s="152"/>
      <c r="H304" s="152"/>
      <c r="I304" s="152"/>
      <c r="J304" s="152"/>
      <c r="K304" s="152"/>
      <c r="L304" s="152"/>
      <c r="M304" s="152"/>
      <c r="N304" s="152"/>
      <c r="O304" s="152"/>
      <c r="P304" s="152"/>
      <c r="Q304" s="152"/>
      <c r="R304" s="152"/>
      <c r="S304" s="152"/>
      <c r="T304" s="152"/>
      <c r="U304" s="152"/>
      <c r="V304" s="152"/>
      <c r="W304" s="152"/>
      <c r="X304" s="152"/>
      <c r="Y304" s="152"/>
      <c r="Z304" s="152"/>
      <c r="AA304" s="152"/>
      <c r="AB304" s="152"/>
      <c r="AC304" s="152"/>
      <c r="AD304" s="152"/>
      <c r="AE304" s="152"/>
      <c r="AF304" s="152"/>
      <c r="AG304" s="152"/>
      <c r="AH304" s="152"/>
      <c r="AI304" s="152"/>
      <c r="AJ304" s="152"/>
      <c r="AK304" s="152"/>
      <c r="AL304" s="152"/>
      <c r="AM304" s="152"/>
      <c r="AN304" s="152"/>
      <c r="AO304" s="152"/>
      <c r="AP304" s="152"/>
      <c r="AQ304" s="152"/>
      <c r="AR304" s="152"/>
      <c r="AS304" s="152"/>
      <c r="AT304" s="152"/>
      <c r="AU304" s="152"/>
      <c r="AV304" s="152"/>
      <c r="AW304" s="152"/>
      <c r="AX304" s="152"/>
      <c r="AY304" s="152"/>
      <c r="AZ304" s="152"/>
      <c r="BA304" s="152"/>
      <c r="BB304" s="152"/>
      <c r="BC304" s="152"/>
      <c r="BD304" s="152"/>
      <c r="BE304" s="152"/>
      <c r="BF304" s="152"/>
      <c r="BG304" s="152"/>
      <c r="BH304" s="152"/>
      <c r="BI304" s="152"/>
      <c r="BJ304" s="152"/>
      <c r="BK304" s="152"/>
      <c r="BL304" s="152"/>
      <c r="BM304" s="152"/>
      <c r="BN304" s="152"/>
    </row>
    <row r="305" ht="13.5" customHeight="1">
      <c r="A305" s="152"/>
      <c r="B305" s="152"/>
      <c r="C305" s="152"/>
      <c r="D305" s="152"/>
      <c r="E305" s="152"/>
      <c r="F305" s="152"/>
      <c r="G305" s="152"/>
      <c r="H305" s="152"/>
      <c r="I305" s="152"/>
      <c r="J305" s="152"/>
      <c r="K305" s="152"/>
      <c r="L305" s="152"/>
      <c r="M305" s="152"/>
      <c r="N305" s="152"/>
      <c r="O305" s="152"/>
      <c r="P305" s="152"/>
      <c r="Q305" s="152"/>
      <c r="R305" s="152"/>
      <c r="S305" s="152"/>
      <c r="T305" s="152"/>
      <c r="U305" s="152"/>
      <c r="V305" s="152"/>
      <c r="W305" s="152"/>
      <c r="X305" s="152"/>
      <c r="Y305" s="152"/>
      <c r="Z305" s="152"/>
      <c r="AA305" s="152"/>
      <c r="AB305" s="152"/>
      <c r="AC305" s="152"/>
      <c r="AD305" s="152"/>
      <c r="AE305" s="152"/>
      <c r="AF305" s="152"/>
      <c r="AG305" s="152"/>
      <c r="AH305" s="152"/>
      <c r="AI305" s="152"/>
      <c r="AJ305" s="152"/>
      <c r="AK305" s="152"/>
      <c r="AL305" s="152"/>
      <c r="AM305" s="152"/>
      <c r="AN305" s="152"/>
      <c r="AO305" s="152"/>
      <c r="AP305" s="152"/>
      <c r="AQ305" s="152"/>
      <c r="AR305" s="152"/>
      <c r="AS305" s="152"/>
      <c r="AT305" s="152"/>
      <c r="AU305" s="152"/>
      <c r="AV305" s="152"/>
      <c r="AW305" s="152"/>
      <c r="AX305" s="152"/>
      <c r="AY305" s="152"/>
      <c r="AZ305" s="152"/>
      <c r="BA305" s="152"/>
      <c r="BB305" s="152"/>
      <c r="BC305" s="152"/>
      <c r="BD305" s="152"/>
      <c r="BE305" s="152"/>
      <c r="BF305" s="152"/>
      <c r="BG305" s="152"/>
      <c r="BH305" s="152"/>
      <c r="BI305" s="152"/>
      <c r="BJ305" s="152"/>
      <c r="BK305" s="152"/>
      <c r="BL305" s="152"/>
      <c r="BM305" s="152"/>
      <c r="BN305" s="152"/>
    </row>
    <row r="306" ht="13.5" customHeight="1">
      <c r="A306" s="152"/>
      <c r="B306" s="152"/>
      <c r="C306" s="152"/>
      <c r="D306" s="152"/>
      <c r="E306" s="152"/>
      <c r="F306" s="152"/>
      <c r="G306" s="152"/>
      <c r="H306" s="152"/>
      <c r="I306" s="152"/>
      <c r="J306" s="152"/>
      <c r="K306" s="152"/>
      <c r="L306" s="152"/>
      <c r="M306" s="152"/>
      <c r="N306" s="152"/>
      <c r="O306" s="152"/>
      <c r="P306" s="152"/>
      <c r="Q306" s="152"/>
      <c r="R306" s="152"/>
      <c r="S306" s="152"/>
      <c r="T306" s="152"/>
      <c r="U306" s="152"/>
      <c r="V306" s="152"/>
      <c r="W306" s="152"/>
      <c r="X306" s="152"/>
      <c r="Y306" s="152"/>
      <c r="Z306" s="152"/>
      <c r="AA306" s="152"/>
      <c r="AB306" s="152"/>
      <c r="AC306" s="152"/>
      <c r="AD306" s="152"/>
      <c r="AE306" s="152"/>
      <c r="AF306" s="152"/>
      <c r="AG306" s="152"/>
      <c r="AH306" s="152"/>
      <c r="AI306" s="152"/>
      <c r="AJ306" s="152"/>
      <c r="AK306" s="152"/>
      <c r="AL306" s="152"/>
      <c r="AM306" s="152"/>
      <c r="AN306" s="152"/>
      <c r="AO306" s="152"/>
      <c r="AP306" s="152"/>
      <c r="AQ306" s="152"/>
      <c r="AR306" s="152"/>
      <c r="AS306" s="152"/>
      <c r="AT306" s="152"/>
      <c r="AU306" s="152"/>
      <c r="AV306" s="152"/>
      <c r="AW306" s="152"/>
      <c r="AX306" s="152"/>
      <c r="AY306" s="152"/>
      <c r="AZ306" s="152"/>
      <c r="BA306" s="152"/>
      <c r="BB306" s="152"/>
      <c r="BC306" s="152"/>
      <c r="BD306" s="152"/>
      <c r="BE306" s="152"/>
      <c r="BF306" s="152"/>
      <c r="BG306" s="152"/>
      <c r="BH306" s="152"/>
      <c r="BI306" s="152"/>
      <c r="BJ306" s="152"/>
      <c r="BK306" s="152"/>
      <c r="BL306" s="152"/>
      <c r="BM306" s="152"/>
      <c r="BN306" s="152"/>
    </row>
    <row r="307" ht="13.5" customHeight="1">
      <c r="A307" s="152"/>
      <c r="B307" s="152"/>
      <c r="C307" s="152"/>
      <c r="D307" s="152"/>
      <c r="E307" s="152"/>
      <c r="F307" s="152"/>
      <c r="G307" s="152"/>
      <c r="H307" s="152"/>
      <c r="I307" s="152"/>
      <c r="J307" s="152"/>
      <c r="K307" s="152"/>
      <c r="L307" s="152"/>
      <c r="M307" s="152"/>
      <c r="N307" s="152"/>
      <c r="O307" s="152"/>
      <c r="P307" s="152"/>
      <c r="Q307" s="152"/>
      <c r="R307" s="152"/>
      <c r="S307" s="152"/>
      <c r="T307" s="152"/>
      <c r="U307" s="152"/>
      <c r="V307" s="152"/>
      <c r="W307" s="152"/>
      <c r="X307" s="152"/>
      <c r="Y307" s="152"/>
      <c r="Z307" s="152"/>
      <c r="AA307" s="152"/>
      <c r="AB307" s="152"/>
      <c r="AC307" s="152"/>
      <c r="AD307" s="152"/>
      <c r="AE307" s="152"/>
      <c r="AF307" s="152"/>
      <c r="AG307" s="152"/>
      <c r="AH307" s="152"/>
      <c r="AI307" s="152"/>
      <c r="AJ307" s="152"/>
      <c r="AK307" s="152"/>
      <c r="AL307" s="152"/>
      <c r="AM307" s="152"/>
      <c r="AN307" s="152"/>
      <c r="AO307" s="152"/>
      <c r="AP307" s="152"/>
      <c r="AQ307" s="152"/>
      <c r="AR307" s="152"/>
      <c r="AS307" s="152"/>
      <c r="AT307" s="152"/>
      <c r="AU307" s="152"/>
      <c r="AV307" s="152"/>
      <c r="AW307" s="152"/>
      <c r="AX307" s="152"/>
      <c r="AY307" s="152"/>
      <c r="AZ307" s="152"/>
      <c r="BA307" s="152"/>
      <c r="BB307" s="152"/>
      <c r="BC307" s="152"/>
      <c r="BD307" s="152"/>
      <c r="BE307" s="152"/>
      <c r="BF307" s="152"/>
      <c r="BG307" s="152"/>
      <c r="BH307" s="152"/>
      <c r="BI307" s="152"/>
      <c r="BJ307" s="152"/>
      <c r="BK307" s="152"/>
      <c r="BL307" s="152"/>
      <c r="BM307" s="152"/>
      <c r="BN307" s="152"/>
    </row>
    <row r="308" ht="13.5" customHeight="1">
      <c r="A308" s="152"/>
      <c r="B308" s="152"/>
      <c r="C308" s="152"/>
      <c r="D308" s="152"/>
      <c r="E308" s="152"/>
      <c r="F308" s="152"/>
      <c r="G308" s="152"/>
      <c r="H308" s="152"/>
      <c r="I308" s="152"/>
      <c r="J308" s="152"/>
      <c r="K308" s="152"/>
      <c r="L308" s="152"/>
      <c r="M308" s="152"/>
      <c r="N308" s="152"/>
      <c r="O308" s="152"/>
      <c r="P308" s="152"/>
      <c r="Q308" s="152"/>
      <c r="R308" s="152"/>
      <c r="S308" s="152"/>
      <c r="T308" s="152"/>
      <c r="U308" s="152"/>
      <c r="V308" s="152"/>
      <c r="W308" s="152"/>
      <c r="X308" s="152"/>
      <c r="Y308" s="152"/>
      <c r="Z308" s="152"/>
      <c r="AA308" s="152"/>
      <c r="AB308" s="152"/>
      <c r="AC308" s="152"/>
      <c r="AD308" s="152"/>
      <c r="AE308" s="152"/>
      <c r="AF308" s="152"/>
      <c r="AG308" s="152"/>
      <c r="AH308" s="152"/>
      <c r="AI308" s="152"/>
      <c r="AJ308" s="152"/>
      <c r="AK308" s="152"/>
      <c r="AL308" s="152"/>
      <c r="AM308" s="152"/>
      <c r="AN308" s="152"/>
      <c r="AO308" s="152"/>
      <c r="AP308" s="152"/>
      <c r="AQ308" s="152"/>
      <c r="AR308" s="152"/>
      <c r="AS308" s="152"/>
      <c r="AT308" s="152"/>
      <c r="AU308" s="152"/>
      <c r="AV308" s="152"/>
      <c r="AW308" s="152"/>
      <c r="AX308" s="152"/>
      <c r="AY308" s="152"/>
      <c r="AZ308" s="152"/>
      <c r="BA308" s="152"/>
      <c r="BB308" s="152"/>
      <c r="BC308" s="152"/>
      <c r="BD308" s="152"/>
      <c r="BE308" s="152"/>
      <c r="BF308" s="152"/>
      <c r="BG308" s="152"/>
      <c r="BH308" s="152"/>
      <c r="BI308" s="152"/>
      <c r="BJ308" s="152"/>
      <c r="BK308" s="152"/>
      <c r="BL308" s="152"/>
      <c r="BM308" s="152"/>
      <c r="BN308" s="152"/>
    </row>
    <row r="309" ht="13.5" customHeight="1">
      <c r="A309" s="152"/>
      <c r="B309" s="152"/>
      <c r="C309" s="152"/>
      <c r="D309" s="152"/>
      <c r="E309" s="152"/>
      <c r="F309" s="152"/>
      <c r="G309" s="152"/>
      <c r="H309" s="152"/>
      <c r="I309" s="152"/>
      <c r="J309" s="152"/>
      <c r="K309" s="152"/>
      <c r="L309" s="152"/>
      <c r="M309" s="152"/>
      <c r="N309" s="152"/>
      <c r="O309" s="152"/>
      <c r="P309" s="152"/>
      <c r="Q309" s="152"/>
      <c r="R309" s="152"/>
      <c r="S309" s="152"/>
      <c r="T309" s="152"/>
      <c r="U309" s="152"/>
      <c r="V309" s="152"/>
      <c r="W309" s="152"/>
      <c r="X309" s="152"/>
      <c r="Y309" s="152"/>
      <c r="Z309" s="152"/>
      <c r="AA309" s="152"/>
      <c r="AB309" s="152"/>
      <c r="AC309" s="152"/>
      <c r="AD309" s="152"/>
      <c r="AE309" s="152"/>
      <c r="AF309" s="152"/>
      <c r="AG309" s="152"/>
      <c r="AH309" s="152"/>
      <c r="AI309" s="152"/>
      <c r="AJ309" s="152"/>
      <c r="AK309" s="152"/>
      <c r="AL309" s="152"/>
      <c r="AM309" s="152"/>
      <c r="AN309" s="152"/>
      <c r="AO309" s="152"/>
      <c r="AP309" s="152"/>
      <c r="AQ309" s="152"/>
      <c r="AR309" s="152"/>
      <c r="AS309" s="152"/>
      <c r="AT309" s="152"/>
      <c r="AU309" s="152"/>
      <c r="AV309" s="152"/>
      <c r="AW309" s="152"/>
      <c r="AX309" s="152"/>
      <c r="AY309" s="152"/>
      <c r="AZ309" s="152"/>
      <c r="BA309" s="152"/>
      <c r="BB309" s="152"/>
      <c r="BC309" s="152"/>
      <c r="BD309" s="152"/>
      <c r="BE309" s="152"/>
      <c r="BF309" s="152"/>
      <c r="BG309" s="152"/>
      <c r="BH309" s="152"/>
      <c r="BI309" s="152"/>
      <c r="BJ309" s="152"/>
      <c r="BK309" s="152"/>
      <c r="BL309" s="152"/>
      <c r="BM309" s="152"/>
      <c r="BN309" s="152"/>
    </row>
    <row r="310" ht="13.5" customHeight="1">
      <c r="A310" s="152"/>
      <c r="B310" s="152"/>
      <c r="C310" s="152"/>
      <c r="D310" s="152"/>
      <c r="E310" s="152"/>
      <c r="F310" s="152"/>
      <c r="G310" s="152"/>
      <c r="H310" s="152"/>
      <c r="I310" s="152"/>
      <c r="J310" s="152"/>
      <c r="K310" s="152"/>
      <c r="L310" s="152"/>
      <c r="M310" s="152"/>
      <c r="N310" s="152"/>
      <c r="O310" s="152"/>
      <c r="P310" s="152"/>
      <c r="Q310" s="152"/>
      <c r="R310" s="152"/>
      <c r="S310" s="152"/>
      <c r="T310" s="152"/>
      <c r="U310" s="152"/>
      <c r="V310" s="152"/>
      <c r="W310" s="152"/>
      <c r="X310" s="152"/>
      <c r="Y310" s="152"/>
      <c r="Z310" s="152"/>
      <c r="AA310" s="152"/>
      <c r="AB310" s="152"/>
      <c r="AC310" s="152"/>
      <c r="AD310" s="152"/>
      <c r="AE310" s="152"/>
      <c r="AF310" s="152"/>
      <c r="AG310" s="152"/>
      <c r="AH310" s="152"/>
      <c r="AI310" s="152"/>
      <c r="AJ310" s="152"/>
      <c r="AK310" s="152"/>
      <c r="AL310" s="152"/>
      <c r="AM310" s="152"/>
      <c r="AN310" s="152"/>
      <c r="AO310" s="152"/>
      <c r="AP310" s="152"/>
      <c r="AQ310" s="152"/>
      <c r="AR310" s="152"/>
      <c r="AS310" s="152"/>
      <c r="AT310" s="152"/>
      <c r="AU310" s="152"/>
      <c r="AV310" s="152"/>
      <c r="AW310" s="152"/>
      <c r="AX310" s="152"/>
      <c r="AY310" s="152"/>
      <c r="AZ310" s="152"/>
      <c r="BA310" s="152"/>
      <c r="BB310" s="152"/>
      <c r="BC310" s="152"/>
      <c r="BD310" s="152"/>
      <c r="BE310" s="152"/>
      <c r="BF310" s="152"/>
      <c r="BG310" s="152"/>
      <c r="BH310" s="152"/>
      <c r="BI310" s="152"/>
      <c r="BJ310" s="152"/>
      <c r="BK310" s="152"/>
      <c r="BL310" s="152"/>
      <c r="BM310" s="152"/>
      <c r="BN310" s="152"/>
    </row>
    <row r="311" ht="13.5" customHeight="1">
      <c r="A311" s="152"/>
      <c r="B311" s="152"/>
      <c r="C311" s="152"/>
      <c r="D311" s="152"/>
      <c r="E311" s="152"/>
      <c r="F311" s="152"/>
      <c r="G311" s="152"/>
      <c r="H311" s="152"/>
      <c r="I311" s="152"/>
      <c r="J311" s="152"/>
      <c r="K311" s="152"/>
      <c r="L311" s="152"/>
      <c r="M311" s="152"/>
      <c r="N311" s="152"/>
      <c r="O311" s="152"/>
      <c r="P311" s="152"/>
      <c r="Q311" s="152"/>
      <c r="R311" s="152"/>
      <c r="S311" s="152"/>
      <c r="T311" s="152"/>
      <c r="U311" s="152"/>
      <c r="V311" s="152"/>
      <c r="W311" s="152"/>
      <c r="X311" s="152"/>
      <c r="Y311" s="152"/>
      <c r="Z311" s="152"/>
      <c r="AA311" s="152"/>
      <c r="AB311" s="152"/>
      <c r="AC311" s="152"/>
      <c r="AD311" s="152"/>
      <c r="AE311" s="152"/>
      <c r="AF311" s="152"/>
      <c r="AG311" s="152"/>
      <c r="AH311" s="152"/>
      <c r="AI311" s="152"/>
      <c r="AJ311" s="152"/>
      <c r="AK311" s="152"/>
      <c r="AL311" s="152"/>
      <c r="AM311" s="152"/>
      <c r="AN311" s="152"/>
      <c r="AO311" s="152"/>
      <c r="AP311" s="152"/>
      <c r="AQ311" s="152"/>
      <c r="AR311" s="152"/>
      <c r="AS311" s="152"/>
      <c r="AT311" s="152"/>
      <c r="AU311" s="152"/>
      <c r="AV311" s="152"/>
      <c r="AW311" s="152"/>
      <c r="AX311" s="152"/>
      <c r="AY311" s="152"/>
      <c r="AZ311" s="152"/>
      <c r="BA311" s="152"/>
      <c r="BB311" s="152"/>
      <c r="BC311" s="152"/>
      <c r="BD311" s="152"/>
      <c r="BE311" s="152"/>
      <c r="BF311" s="152"/>
      <c r="BG311" s="152"/>
      <c r="BH311" s="152"/>
      <c r="BI311" s="152"/>
      <c r="BJ311" s="152"/>
      <c r="BK311" s="152"/>
      <c r="BL311" s="152"/>
      <c r="BM311" s="152"/>
      <c r="BN311" s="152"/>
    </row>
    <row r="312" ht="13.5" customHeight="1">
      <c r="A312" s="152"/>
      <c r="B312" s="152"/>
      <c r="C312" s="152"/>
      <c r="D312" s="152"/>
      <c r="E312" s="152"/>
      <c r="F312" s="152"/>
      <c r="G312" s="152"/>
      <c r="H312" s="152"/>
      <c r="I312" s="152"/>
      <c r="J312" s="152"/>
      <c r="K312" s="152"/>
      <c r="L312" s="152"/>
      <c r="M312" s="152"/>
      <c r="N312" s="152"/>
      <c r="O312" s="152"/>
      <c r="P312" s="152"/>
      <c r="Q312" s="152"/>
      <c r="R312" s="152"/>
      <c r="S312" s="152"/>
      <c r="T312" s="152"/>
      <c r="U312" s="152"/>
      <c r="V312" s="152"/>
      <c r="W312" s="152"/>
      <c r="X312" s="152"/>
      <c r="Y312" s="152"/>
      <c r="Z312" s="152"/>
      <c r="AA312" s="152"/>
      <c r="AB312" s="152"/>
      <c r="AC312" s="152"/>
      <c r="AD312" s="152"/>
      <c r="AE312" s="152"/>
      <c r="AF312" s="152"/>
      <c r="AG312" s="152"/>
      <c r="AH312" s="152"/>
      <c r="AI312" s="152"/>
      <c r="AJ312" s="152"/>
      <c r="AK312" s="152"/>
      <c r="AL312" s="152"/>
      <c r="AM312" s="152"/>
      <c r="AN312" s="152"/>
      <c r="AO312" s="152"/>
      <c r="AP312" s="152"/>
      <c r="AQ312" s="152"/>
      <c r="AR312" s="152"/>
      <c r="AS312" s="152"/>
      <c r="AT312" s="152"/>
      <c r="AU312" s="152"/>
      <c r="AV312" s="152"/>
      <c r="AW312" s="152"/>
      <c r="AX312" s="152"/>
      <c r="AY312" s="152"/>
      <c r="AZ312" s="152"/>
      <c r="BA312" s="152"/>
      <c r="BB312" s="152"/>
      <c r="BC312" s="152"/>
      <c r="BD312" s="152"/>
      <c r="BE312" s="152"/>
      <c r="BF312" s="152"/>
      <c r="BG312" s="152"/>
      <c r="BH312" s="152"/>
      <c r="BI312" s="152"/>
      <c r="BJ312" s="152"/>
      <c r="BK312" s="152"/>
      <c r="BL312" s="152"/>
      <c r="BM312" s="152"/>
      <c r="BN312" s="152"/>
    </row>
    <row r="313" ht="13.5" customHeight="1">
      <c r="A313" s="152"/>
      <c r="B313" s="152"/>
      <c r="C313" s="152"/>
      <c r="D313" s="152"/>
      <c r="E313" s="152"/>
      <c r="F313" s="152"/>
      <c r="G313" s="152"/>
      <c r="H313" s="152"/>
      <c r="I313" s="152"/>
      <c r="J313" s="152"/>
      <c r="K313" s="152"/>
      <c r="L313" s="152"/>
      <c r="M313" s="152"/>
      <c r="N313" s="152"/>
      <c r="O313" s="152"/>
      <c r="P313" s="152"/>
      <c r="Q313" s="152"/>
      <c r="R313" s="152"/>
      <c r="S313" s="152"/>
      <c r="T313" s="152"/>
      <c r="U313" s="152"/>
      <c r="V313" s="152"/>
      <c r="W313" s="152"/>
      <c r="X313" s="152"/>
      <c r="Y313" s="152"/>
      <c r="Z313" s="152"/>
      <c r="AA313" s="152"/>
      <c r="AB313" s="152"/>
      <c r="AC313" s="152"/>
      <c r="AD313" s="152"/>
      <c r="AE313" s="152"/>
      <c r="AF313" s="152"/>
      <c r="AG313" s="152"/>
      <c r="AH313" s="152"/>
      <c r="AI313" s="152"/>
      <c r="AJ313" s="152"/>
      <c r="AK313" s="152"/>
      <c r="AL313" s="152"/>
      <c r="AM313" s="152"/>
      <c r="AN313" s="152"/>
      <c r="AO313" s="152"/>
      <c r="AP313" s="152"/>
      <c r="AQ313" s="152"/>
      <c r="AR313" s="152"/>
      <c r="AS313" s="152"/>
      <c r="AT313" s="152"/>
      <c r="AU313" s="152"/>
      <c r="AV313" s="152"/>
      <c r="AW313" s="152"/>
      <c r="AX313" s="152"/>
      <c r="AY313" s="152"/>
      <c r="AZ313" s="152"/>
      <c r="BA313" s="152"/>
      <c r="BB313" s="152"/>
      <c r="BC313" s="152"/>
      <c r="BD313" s="152"/>
      <c r="BE313" s="152"/>
      <c r="BF313" s="152"/>
      <c r="BG313" s="152"/>
      <c r="BH313" s="152"/>
      <c r="BI313" s="152"/>
      <c r="BJ313" s="152"/>
      <c r="BK313" s="152"/>
      <c r="BL313" s="152"/>
      <c r="BM313" s="152"/>
      <c r="BN313" s="152"/>
    </row>
    <row r="314" ht="13.5" customHeight="1">
      <c r="A314" s="152"/>
      <c r="B314" s="152"/>
      <c r="C314" s="152"/>
      <c r="D314" s="152"/>
      <c r="E314" s="152"/>
      <c r="F314" s="152"/>
      <c r="G314" s="152"/>
      <c r="H314" s="152"/>
      <c r="I314" s="152"/>
      <c r="J314" s="152"/>
      <c r="K314" s="152"/>
      <c r="L314" s="152"/>
      <c r="M314" s="152"/>
      <c r="N314" s="152"/>
      <c r="O314" s="152"/>
      <c r="P314" s="152"/>
      <c r="Q314" s="152"/>
      <c r="R314" s="152"/>
      <c r="S314" s="152"/>
      <c r="T314" s="152"/>
      <c r="U314" s="152"/>
      <c r="V314" s="152"/>
      <c r="W314" s="152"/>
      <c r="X314" s="152"/>
      <c r="Y314" s="152"/>
      <c r="Z314" s="152"/>
      <c r="AA314" s="152"/>
      <c r="AB314" s="152"/>
      <c r="AC314" s="152"/>
      <c r="AD314" s="152"/>
      <c r="AE314" s="152"/>
      <c r="AF314" s="152"/>
      <c r="AG314" s="152"/>
      <c r="AH314" s="152"/>
      <c r="AI314" s="152"/>
      <c r="AJ314" s="152"/>
      <c r="AK314" s="152"/>
      <c r="AL314" s="152"/>
      <c r="AM314" s="152"/>
      <c r="AN314" s="152"/>
      <c r="AO314" s="152"/>
      <c r="AP314" s="152"/>
      <c r="AQ314" s="152"/>
      <c r="AR314" s="152"/>
      <c r="AS314" s="152"/>
      <c r="AT314" s="152"/>
      <c r="AU314" s="152"/>
      <c r="AV314" s="152"/>
      <c r="AW314" s="152"/>
      <c r="AX314" s="152"/>
      <c r="AY314" s="152"/>
      <c r="AZ314" s="152"/>
      <c r="BA314" s="152"/>
      <c r="BB314" s="152"/>
      <c r="BC314" s="152"/>
      <c r="BD314" s="152"/>
      <c r="BE314" s="152"/>
      <c r="BF314" s="152"/>
      <c r="BG314" s="152"/>
      <c r="BH314" s="152"/>
      <c r="BI314" s="152"/>
      <c r="BJ314" s="152"/>
      <c r="BK314" s="152"/>
      <c r="BL314" s="152"/>
      <c r="BM314" s="152"/>
      <c r="BN314" s="152"/>
    </row>
    <row r="315" ht="13.5" customHeight="1">
      <c r="A315" s="152"/>
      <c r="B315" s="152"/>
      <c r="C315" s="152"/>
      <c r="D315" s="152"/>
      <c r="E315" s="152"/>
      <c r="F315" s="152"/>
      <c r="G315" s="152"/>
      <c r="H315" s="152"/>
      <c r="I315" s="152"/>
      <c r="J315" s="152"/>
      <c r="K315" s="152"/>
      <c r="L315" s="152"/>
      <c r="M315" s="152"/>
      <c r="N315" s="152"/>
      <c r="O315" s="152"/>
      <c r="P315" s="152"/>
      <c r="Q315" s="152"/>
      <c r="R315" s="152"/>
      <c r="S315" s="152"/>
      <c r="T315" s="152"/>
      <c r="U315" s="152"/>
      <c r="V315" s="152"/>
      <c r="W315" s="152"/>
      <c r="X315" s="152"/>
      <c r="Y315" s="152"/>
      <c r="Z315" s="152"/>
      <c r="AA315" s="152"/>
      <c r="AB315" s="152"/>
      <c r="AC315" s="152"/>
      <c r="AD315" s="152"/>
      <c r="AE315" s="152"/>
      <c r="AF315" s="152"/>
      <c r="AG315" s="152"/>
      <c r="AH315" s="152"/>
      <c r="AI315" s="152"/>
      <c r="AJ315" s="152"/>
      <c r="AK315" s="152"/>
      <c r="AL315" s="152"/>
      <c r="AM315" s="152"/>
      <c r="AN315" s="152"/>
      <c r="AO315" s="152"/>
      <c r="AP315" s="152"/>
      <c r="AQ315" s="152"/>
      <c r="AR315" s="152"/>
      <c r="AS315" s="152"/>
      <c r="AT315" s="152"/>
      <c r="AU315" s="152"/>
      <c r="AV315" s="152"/>
      <c r="AW315" s="152"/>
      <c r="AX315" s="152"/>
      <c r="AY315" s="152"/>
      <c r="AZ315" s="152"/>
      <c r="BA315" s="152"/>
      <c r="BB315" s="152"/>
      <c r="BC315" s="152"/>
      <c r="BD315" s="152"/>
      <c r="BE315" s="152"/>
      <c r="BF315" s="152"/>
      <c r="BG315" s="152"/>
      <c r="BH315" s="152"/>
      <c r="BI315" s="152"/>
      <c r="BJ315" s="152"/>
      <c r="BK315" s="152"/>
      <c r="BL315" s="152"/>
      <c r="BM315" s="152"/>
      <c r="BN315" s="152"/>
    </row>
    <row r="316" ht="13.5" customHeight="1">
      <c r="A316" s="152"/>
      <c r="B316" s="152"/>
      <c r="C316" s="152"/>
      <c r="D316" s="152"/>
      <c r="E316" s="152"/>
      <c r="F316" s="152"/>
      <c r="G316" s="152"/>
      <c r="H316" s="152"/>
      <c r="I316" s="152"/>
      <c r="J316" s="152"/>
      <c r="K316" s="152"/>
      <c r="L316" s="152"/>
      <c r="M316" s="152"/>
      <c r="N316" s="152"/>
      <c r="O316" s="152"/>
      <c r="P316" s="152"/>
      <c r="Q316" s="152"/>
      <c r="R316" s="152"/>
      <c r="S316" s="152"/>
      <c r="T316" s="152"/>
      <c r="U316" s="152"/>
      <c r="V316" s="152"/>
      <c r="W316" s="152"/>
      <c r="X316" s="152"/>
      <c r="Y316" s="152"/>
      <c r="Z316" s="152"/>
      <c r="AA316" s="152"/>
      <c r="AB316" s="152"/>
      <c r="AC316" s="152"/>
      <c r="AD316" s="152"/>
      <c r="AE316" s="152"/>
      <c r="AF316" s="152"/>
      <c r="AG316" s="152"/>
      <c r="AH316" s="152"/>
      <c r="AI316" s="152"/>
      <c r="AJ316" s="152"/>
      <c r="AK316" s="152"/>
      <c r="AL316" s="152"/>
      <c r="AM316" s="152"/>
      <c r="AN316" s="152"/>
      <c r="AO316" s="152"/>
      <c r="AP316" s="152"/>
      <c r="AQ316" s="152"/>
      <c r="AR316" s="152"/>
      <c r="AS316" s="152"/>
      <c r="AT316" s="152"/>
      <c r="AU316" s="152"/>
      <c r="AV316" s="152"/>
      <c r="AW316" s="152"/>
      <c r="AX316" s="152"/>
      <c r="AY316" s="152"/>
      <c r="AZ316" s="152"/>
      <c r="BA316" s="152"/>
      <c r="BB316" s="152"/>
      <c r="BC316" s="152"/>
      <c r="BD316" s="152"/>
      <c r="BE316" s="152"/>
      <c r="BF316" s="152"/>
      <c r="BG316" s="152"/>
      <c r="BH316" s="152"/>
      <c r="BI316" s="152"/>
      <c r="BJ316" s="152"/>
      <c r="BK316" s="152"/>
      <c r="BL316" s="152"/>
      <c r="BM316" s="152"/>
      <c r="BN316" s="152"/>
    </row>
    <row r="317" ht="13.5" customHeight="1">
      <c r="A317" s="152"/>
      <c r="B317" s="152"/>
      <c r="C317" s="152"/>
      <c r="D317" s="152"/>
      <c r="E317" s="152"/>
      <c r="F317" s="152"/>
      <c r="G317" s="152"/>
      <c r="H317" s="152"/>
      <c r="I317" s="152"/>
      <c r="J317" s="152"/>
      <c r="K317" s="152"/>
      <c r="L317" s="152"/>
      <c r="M317" s="152"/>
      <c r="N317" s="152"/>
      <c r="O317" s="152"/>
      <c r="P317" s="152"/>
      <c r="Q317" s="152"/>
      <c r="R317" s="152"/>
      <c r="S317" s="152"/>
      <c r="T317" s="152"/>
      <c r="U317" s="152"/>
      <c r="V317" s="152"/>
      <c r="W317" s="152"/>
      <c r="X317" s="152"/>
      <c r="Y317" s="152"/>
      <c r="Z317" s="152"/>
      <c r="AA317" s="152"/>
      <c r="AB317" s="152"/>
      <c r="AC317" s="152"/>
      <c r="AD317" s="152"/>
      <c r="AE317" s="152"/>
      <c r="AF317" s="152"/>
      <c r="AG317" s="152"/>
      <c r="AH317" s="152"/>
      <c r="AI317" s="152"/>
      <c r="AJ317" s="152"/>
      <c r="AK317" s="152"/>
      <c r="AL317" s="152"/>
      <c r="AM317" s="152"/>
      <c r="AN317" s="152"/>
      <c r="AO317" s="152"/>
      <c r="AP317" s="152"/>
      <c r="AQ317" s="152"/>
      <c r="AR317" s="152"/>
      <c r="AS317" s="152"/>
      <c r="AT317" s="152"/>
      <c r="AU317" s="152"/>
      <c r="AV317" s="152"/>
      <c r="AW317" s="152"/>
      <c r="AX317" s="152"/>
      <c r="AY317" s="152"/>
      <c r="AZ317" s="152"/>
      <c r="BA317" s="152"/>
      <c r="BB317" s="152"/>
      <c r="BC317" s="152"/>
      <c r="BD317" s="152"/>
      <c r="BE317" s="152"/>
      <c r="BF317" s="152"/>
      <c r="BG317" s="152"/>
      <c r="BH317" s="152"/>
      <c r="BI317" s="152"/>
      <c r="BJ317" s="152"/>
      <c r="BK317" s="152"/>
      <c r="BL317" s="152"/>
      <c r="BM317" s="152"/>
      <c r="BN317" s="152"/>
    </row>
    <row r="318" ht="13.5" customHeight="1">
      <c r="A318" s="152"/>
      <c r="B318" s="152"/>
      <c r="C318" s="152"/>
      <c r="D318" s="152"/>
      <c r="E318" s="152"/>
      <c r="F318" s="152"/>
      <c r="G318" s="152"/>
      <c r="H318" s="152"/>
      <c r="I318" s="152"/>
      <c r="J318" s="152"/>
      <c r="K318" s="152"/>
      <c r="L318" s="152"/>
      <c r="M318" s="152"/>
      <c r="N318" s="152"/>
      <c r="O318" s="152"/>
      <c r="P318" s="152"/>
      <c r="Q318" s="152"/>
      <c r="R318" s="152"/>
      <c r="S318" s="152"/>
      <c r="T318" s="152"/>
      <c r="U318" s="152"/>
      <c r="V318" s="152"/>
      <c r="W318" s="152"/>
      <c r="X318" s="152"/>
      <c r="Y318" s="152"/>
      <c r="Z318" s="152"/>
      <c r="AA318" s="152"/>
      <c r="AB318" s="152"/>
      <c r="AC318" s="152"/>
      <c r="AD318" s="152"/>
      <c r="AE318" s="152"/>
      <c r="AF318" s="152"/>
      <c r="AG318" s="152"/>
      <c r="AH318" s="152"/>
      <c r="AI318" s="152"/>
      <c r="AJ318" s="152"/>
      <c r="AK318" s="152"/>
      <c r="AL318" s="152"/>
      <c r="AM318" s="152"/>
      <c r="AN318" s="152"/>
      <c r="AO318" s="152"/>
      <c r="AP318" s="152"/>
      <c r="AQ318" s="152"/>
      <c r="AR318" s="152"/>
      <c r="AS318" s="152"/>
      <c r="AT318" s="152"/>
      <c r="AU318" s="152"/>
      <c r="AV318" s="152"/>
      <c r="AW318" s="152"/>
      <c r="AX318" s="152"/>
      <c r="AY318" s="152"/>
      <c r="AZ318" s="152"/>
      <c r="BA318" s="152"/>
      <c r="BB318" s="152"/>
      <c r="BC318" s="152"/>
      <c r="BD318" s="152"/>
      <c r="BE318" s="152"/>
      <c r="BF318" s="152"/>
      <c r="BG318" s="152"/>
      <c r="BH318" s="152"/>
      <c r="BI318" s="152"/>
      <c r="BJ318" s="152"/>
      <c r="BK318" s="152"/>
      <c r="BL318" s="152"/>
      <c r="BM318" s="152"/>
      <c r="BN318" s="152"/>
    </row>
    <row r="319" ht="13.5" customHeight="1">
      <c r="A319" s="152"/>
      <c r="B319" s="152"/>
      <c r="C319" s="152"/>
      <c r="D319" s="152"/>
      <c r="E319" s="152"/>
      <c r="F319" s="152"/>
      <c r="G319" s="152"/>
      <c r="H319" s="152"/>
      <c r="I319" s="152"/>
      <c r="J319" s="152"/>
      <c r="K319" s="152"/>
      <c r="L319" s="152"/>
      <c r="M319" s="152"/>
      <c r="N319" s="152"/>
      <c r="O319" s="152"/>
      <c r="P319" s="152"/>
      <c r="Q319" s="152"/>
      <c r="R319" s="152"/>
      <c r="S319" s="152"/>
      <c r="T319" s="152"/>
      <c r="U319" s="152"/>
      <c r="V319" s="152"/>
      <c r="W319" s="152"/>
      <c r="X319" s="152"/>
      <c r="Y319" s="152"/>
      <c r="Z319" s="152"/>
      <c r="AA319" s="152"/>
      <c r="AB319" s="152"/>
      <c r="AC319" s="152"/>
      <c r="AD319" s="152"/>
      <c r="AE319" s="152"/>
      <c r="AF319" s="152"/>
      <c r="AG319" s="152"/>
      <c r="AH319" s="152"/>
      <c r="AI319" s="152"/>
      <c r="AJ319" s="152"/>
      <c r="AK319" s="152"/>
      <c r="AL319" s="152"/>
      <c r="AM319" s="152"/>
      <c r="AN319" s="152"/>
      <c r="AO319" s="152"/>
      <c r="AP319" s="152"/>
      <c r="AQ319" s="152"/>
      <c r="AR319" s="152"/>
      <c r="AS319" s="152"/>
      <c r="AT319" s="152"/>
      <c r="AU319" s="152"/>
      <c r="AV319" s="152"/>
      <c r="AW319" s="152"/>
      <c r="AX319" s="152"/>
      <c r="AY319" s="152"/>
      <c r="AZ319" s="152"/>
      <c r="BA319" s="152"/>
      <c r="BB319" s="152"/>
      <c r="BC319" s="152"/>
      <c r="BD319" s="152"/>
      <c r="BE319" s="152"/>
      <c r="BF319" s="152"/>
      <c r="BG319" s="152"/>
      <c r="BH319" s="152"/>
      <c r="BI319" s="152"/>
      <c r="BJ319" s="152"/>
      <c r="BK319" s="152"/>
      <c r="BL319" s="152"/>
      <c r="BM319" s="152"/>
      <c r="BN319" s="152"/>
    </row>
    <row r="320" ht="13.5" customHeight="1">
      <c r="A320" s="152"/>
      <c r="B320" s="152"/>
      <c r="C320" s="152"/>
      <c r="D320" s="152"/>
      <c r="E320" s="152"/>
      <c r="F320" s="152"/>
      <c r="G320" s="152"/>
      <c r="H320" s="152"/>
      <c r="I320" s="152"/>
      <c r="J320" s="152"/>
      <c r="K320" s="152"/>
      <c r="L320" s="152"/>
      <c r="M320" s="152"/>
      <c r="N320" s="152"/>
      <c r="O320" s="152"/>
      <c r="P320" s="152"/>
      <c r="Q320" s="152"/>
      <c r="R320" s="152"/>
      <c r="S320" s="152"/>
      <c r="T320" s="152"/>
      <c r="U320" s="152"/>
      <c r="V320" s="152"/>
      <c r="W320" s="152"/>
      <c r="X320" s="152"/>
      <c r="Y320" s="152"/>
      <c r="Z320" s="152"/>
      <c r="AA320" s="152"/>
      <c r="AB320" s="152"/>
      <c r="AC320" s="152"/>
      <c r="AD320" s="152"/>
      <c r="AE320" s="152"/>
      <c r="AF320" s="152"/>
      <c r="AG320" s="152"/>
      <c r="AH320" s="152"/>
      <c r="AI320" s="152"/>
      <c r="AJ320" s="152"/>
      <c r="AK320" s="152"/>
      <c r="AL320" s="152"/>
      <c r="AM320" s="152"/>
      <c r="AN320" s="152"/>
      <c r="AO320" s="152"/>
      <c r="AP320" s="152"/>
      <c r="AQ320" s="152"/>
      <c r="AR320" s="152"/>
      <c r="AS320" s="152"/>
      <c r="AT320" s="152"/>
      <c r="AU320" s="152"/>
      <c r="AV320" s="152"/>
      <c r="AW320" s="152"/>
      <c r="AX320" s="152"/>
      <c r="AY320" s="152"/>
      <c r="AZ320" s="152"/>
      <c r="BA320" s="152"/>
      <c r="BB320" s="152"/>
      <c r="BC320" s="152"/>
      <c r="BD320" s="152"/>
      <c r="BE320" s="152"/>
      <c r="BF320" s="152"/>
      <c r="BG320" s="152"/>
      <c r="BH320" s="152"/>
      <c r="BI320" s="152"/>
      <c r="BJ320" s="152"/>
      <c r="BK320" s="152"/>
      <c r="BL320" s="152"/>
      <c r="BM320" s="152"/>
      <c r="BN320" s="152"/>
    </row>
    <row r="321" ht="13.5" customHeight="1">
      <c r="A321" s="152"/>
      <c r="B321" s="152"/>
      <c r="C321" s="152"/>
      <c r="D321" s="152"/>
      <c r="E321" s="152"/>
      <c r="F321" s="152"/>
      <c r="G321" s="152"/>
      <c r="H321" s="152"/>
      <c r="I321" s="152"/>
      <c r="J321" s="152"/>
      <c r="K321" s="152"/>
      <c r="L321" s="152"/>
      <c r="M321" s="152"/>
      <c r="N321" s="152"/>
      <c r="O321" s="152"/>
      <c r="P321" s="152"/>
      <c r="Q321" s="152"/>
      <c r="R321" s="152"/>
      <c r="S321" s="152"/>
      <c r="T321" s="152"/>
      <c r="U321" s="152"/>
      <c r="V321" s="152"/>
      <c r="W321" s="152"/>
      <c r="X321" s="152"/>
      <c r="Y321" s="152"/>
      <c r="Z321" s="152"/>
      <c r="AA321" s="152"/>
      <c r="AB321" s="152"/>
      <c r="AC321" s="152"/>
      <c r="AD321" s="152"/>
      <c r="AE321" s="152"/>
      <c r="AF321" s="152"/>
      <c r="AG321" s="152"/>
      <c r="AH321" s="152"/>
      <c r="AI321" s="152"/>
      <c r="AJ321" s="152"/>
      <c r="AK321" s="152"/>
      <c r="AL321" s="152"/>
      <c r="AM321" s="152"/>
      <c r="AN321" s="152"/>
      <c r="AO321" s="152"/>
      <c r="AP321" s="152"/>
      <c r="AQ321" s="152"/>
      <c r="AR321" s="152"/>
      <c r="AS321" s="152"/>
      <c r="AT321" s="152"/>
      <c r="AU321" s="152"/>
      <c r="AV321" s="152"/>
      <c r="AW321" s="152"/>
      <c r="AX321" s="152"/>
      <c r="AY321" s="152"/>
      <c r="AZ321" s="152"/>
      <c r="BA321" s="152"/>
      <c r="BB321" s="152"/>
      <c r="BC321" s="152"/>
      <c r="BD321" s="152"/>
      <c r="BE321" s="152"/>
      <c r="BF321" s="152"/>
      <c r="BG321" s="152"/>
      <c r="BH321" s="152"/>
      <c r="BI321" s="152"/>
      <c r="BJ321" s="152"/>
      <c r="BK321" s="152"/>
      <c r="BL321" s="152"/>
      <c r="BM321" s="152"/>
      <c r="BN321" s="152"/>
    </row>
    <row r="322" ht="13.5" customHeight="1">
      <c r="A322" s="152"/>
      <c r="B322" s="152"/>
      <c r="C322" s="152"/>
      <c r="D322" s="152"/>
      <c r="E322" s="152"/>
      <c r="F322" s="152"/>
      <c r="G322" s="152"/>
      <c r="H322" s="152"/>
      <c r="I322" s="152"/>
      <c r="J322" s="152"/>
      <c r="K322" s="152"/>
      <c r="L322" s="152"/>
      <c r="M322" s="152"/>
      <c r="N322" s="152"/>
      <c r="O322" s="152"/>
      <c r="P322" s="152"/>
      <c r="Q322" s="152"/>
      <c r="R322" s="152"/>
      <c r="S322" s="152"/>
      <c r="T322" s="152"/>
      <c r="U322" s="152"/>
      <c r="V322" s="152"/>
      <c r="W322" s="152"/>
      <c r="X322" s="152"/>
      <c r="Y322" s="152"/>
      <c r="Z322" s="152"/>
      <c r="AA322" s="152"/>
      <c r="AB322" s="152"/>
      <c r="AC322" s="152"/>
      <c r="AD322" s="152"/>
      <c r="AE322" s="152"/>
      <c r="AF322" s="152"/>
      <c r="AG322" s="152"/>
      <c r="AH322" s="152"/>
      <c r="AI322" s="152"/>
      <c r="AJ322" s="152"/>
      <c r="AK322" s="152"/>
      <c r="AL322" s="152"/>
      <c r="AM322" s="152"/>
      <c r="AN322" s="152"/>
      <c r="AO322" s="152"/>
      <c r="AP322" s="152"/>
      <c r="AQ322" s="152"/>
      <c r="AR322" s="152"/>
      <c r="AS322" s="152"/>
      <c r="AT322" s="152"/>
      <c r="AU322" s="152"/>
      <c r="AV322" s="152"/>
      <c r="AW322" s="152"/>
      <c r="AX322" s="152"/>
      <c r="AY322" s="152"/>
      <c r="AZ322" s="152"/>
      <c r="BA322" s="152"/>
      <c r="BB322" s="152"/>
      <c r="BC322" s="152"/>
      <c r="BD322" s="152"/>
      <c r="BE322" s="152"/>
      <c r="BF322" s="152"/>
      <c r="BG322" s="152"/>
      <c r="BH322" s="152"/>
      <c r="BI322" s="152"/>
      <c r="BJ322" s="152"/>
      <c r="BK322" s="152"/>
      <c r="BL322" s="152"/>
      <c r="BM322" s="152"/>
      <c r="BN322" s="152"/>
    </row>
    <row r="323" ht="13.5" customHeight="1">
      <c r="A323" s="152"/>
      <c r="B323" s="152"/>
      <c r="C323" s="152"/>
      <c r="D323" s="152"/>
      <c r="E323" s="152"/>
      <c r="F323" s="152"/>
      <c r="G323" s="152"/>
      <c r="H323" s="152"/>
      <c r="I323" s="152"/>
      <c r="J323" s="152"/>
      <c r="K323" s="152"/>
      <c r="L323" s="152"/>
      <c r="M323" s="152"/>
      <c r="N323" s="152"/>
      <c r="O323" s="152"/>
      <c r="P323" s="152"/>
      <c r="Q323" s="152"/>
      <c r="R323" s="152"/>
      <c r="S323" s="152"/>
      <c r="T323" s="152"/>
      <c r="U323" s="152"/>
      <c r="V323" s="152"/>
      <c r="W323" s="152"/>
      <c r="X323" s="152"/>
      <c r="Y323" s="152"/>
      <c r="Z323" s="152"/>
      <c r="AA323" s="152"/>
      <c r="AB323" s="152"/>
      <c r="AC323" s="152"/>
      <c r="AD323" s="152"/>
      <c r="AE323" s="152"/>
      <c r="AF323" s="152"/>
      <c r="AG323" s="152"/>
      <c r="AH323" s="152"/>
      <c r="AI323" s="152"/>
      <c r="AJ323" s="152"/>
      <c r="AK323" s="152"/>
      <c r="AL323" s="152"/>
      <c r="AM323" s="152"/>
      <c r="AN323" s="152"/>
      <c r="AO323" s="152"/>
      <c r="AP323" s="152"/>
      <c r="AQ323" s="152"/>
      <c r="AR323" s="152"/>
      <c r="AS323" s="152"/>
      <c r="AT323" s="152"/>
      <c r="AU323" s="152"/>
      <c r="AV323" s="152"/>
      <c r="AW323" s="152"/>
      <c r="AX323" s="152"/>
      <c r="AY323" s="152"/>
      <c r="AZ323" s="152"/>
      <c r="BA323" s="152"/>
      <c r="BB323" s="152"/>
      <c r="BC323" s="152"/>
      <c r="BD323" s="152"/>
      <c r="BE323" s="152"/>
      <c r="BF323" s="152"/>
      <c r="BG323" s="152"/>
      <c r="BH323" s="152"/>
      <c r="BI323" s="152"/>
      <c r="BJ323" s="152"/>
      <c r="BK323" s="152"/>
      <c r="BL323" s="152"/>
      <c r="BM323" s="152"/>
      <c r="BN323" s="152"/>
    </row>
    <row r="324" ht="13.5" customHeight="1">
      <c r="A324" s="152"/>
      <c r="B324" s="152"/>
      <c r="C324" s="152"/>
      <c r="D324" s="152"/>
      <c r="E324" s="152"/>
      <c r="F324" s="152"/>
      <c r="G324" s="152"/>
      <c r="H324" s="152"/>
      <c r="I324" s="152"/>
      <c r="J324" s="152"/>
      <c r="K324" s="152"/>
      <c r="L324" s="152"/>
      <c r="M324" s="152"/>
      <c r="N324" s="152"/>
      <c r="O324" s="152"/>
      <c r="P324" s="152"/>
      <c r="Q324" s="152"/>
      <c r="R324" s="152"/>
      <c r="S324" s="152"/>
      <c r="T324" s="152"/>
      <c r="U324" s="152"/>
      <c r="V324" s="152"/>
      <c r="W324" s="152"/>
      <c r="X324" s="152"/>
      <c r="Y324" s="152"/>
      <c r="Z324" s="152"/>
      <c r="AA324" s="152"/>
      <c r="AB324" s="152"/>
      <c r="AC324" s="152"/>
      <c r="AD324" s="152"/>
      <c r="AE324" s="152"/>
      <c r="AF324" s="152"/>
      <c r="AG324" s="152"/>
      <c r="AH324" s="152"/>
      <c r="AI324" s="152"/>
      <c r="AJ324" s="152"/>
      <c r="AK324" s="152"/>
      <c r="AL324" s="152"/>
      <c r="AM324" s="152"/>
      <c r="AN324" s="152"/>
      <c r="AO324" s="152"/>
      <c r="AP324" s="152"/>
      <c r="AQ324" s="152"/>
      <c r="AR324" s="152"/>
      <c r="AS324" s="152"/>
      <c r="AT324" s="152"/>
      <c r="AU324" s="152"/>
      <c r="AV324" s="152"/>
      <c r="AW324" s="152"/>
      <c r="AX324" s="152"/>
      <c r="AY324" s="152"/>
      <c r="AZ324" s="152"/>
      <c r="BA324" s="152"/>
      <c r="BB324" s="152"/>
      <c r="BC324" s="152"/>
      <c r="BD324" s="152"/>
      <c r="BE324" s="152"/>
      <c r="BF324" s="152"/>
      <c r="BG324" s="152"/>
      <c r="BH324" s="152"/>
      <c r="BI324" s="152"/>
      <c r="BJ324" s="152"/>
      <c r="BK324" s="152"/>
      <c r="BL324" s="152"/>
      <c r="BM324" s="152"/>
      <c r="BN324" s="152"/>
    </row>
    <row r="325" ht="13.5" customHeight="1">
      <c r="A325" s="152"/>
      <c r="B325" s="152"/>
      <c r="C325" s="152"/>
      <c r="D325" s="152"/>
      <c r="E325" s="152"/>
      <c r="F325" s="152"/>
      <c r="G325" s="152"/>
      <c r="H325" s="152"/>
      <c r="I325" s="152"/>
      <c r="J325" s="152"/>
      <c r="K325" s="152"/>
      <c r="L325" s="152"/>
      <c r="M325" s="152"/>
      <c r="N325" s="152"/>
      <c r="O325" s="152"/>
      <c r="P325" s="152"/>
      <c r="Q325" s="152"/>
      <c r="R325" s="152"/>
      <c r="S325" s="152"/>
      <c r="T325" s="152"/>
      <c r="U325" s="152"/>
      <c r="V325" s="152"/>
      <c r="W325" s="152"/>
      <c r="X325" s="152"/>
      <c r="Y325" s="152"/>
      <c r="Z325" s="152"/>
      <c r="AA325" s="152"/>
      <c r="AB325" s="152"/>
      <c r="AC325" s="152"/>
      <c r="AD325" s="152"/>
      <c r="AE325" s="152"/>
      <c r="AF325" s="152"/>
      <c r="AG325" s="152"/>
      <c r="AH325" s="152"/>
      <c r="AI325" s="152"/>
      <c r="AJ325" s="152"/>
      <c r="AK325" s="152"/>
      <c r="AL325" s="152"/>
      <c r="AM325" s="152"/>
      <c r="AN325" s="152"/>
      <c r="AO325" s="152"/>
      <c r="AP325" s="152"/>
      <c r="AQ325" s="152"/>
      <c r="AR325" s="152"/>
      <c r="AS325" s="152"/>
      <c r="AT325" s="152"/>
      <c r="AU325" s="152"/>
      <c r="AV325" s="152"/>
      <c r="AW325" s="152"/>
      <c r="AX325" s="152"/>
      <c r="AY325" s="152"/>
      <c r="AZ325" s="152"/>
      <c r="BA325" s="152"/>
      <c r="BB325" s="152"/>
      <c r="BC325" s="152"/>
      <c r="BD325" s="152"/>
      <c r="BE325" s="152"/>
      <c r="BF325" s="152"/>
      <c r="BG325" s="152"/>
      <c r="BH325" s="152"/>
      <c r="BI325" s="152"/>
      <c r="BJ325" s="152"/>
      <c r="BK325" s="152"/>
      <c r="BL325" s="152"/>
      <c r="BM325" s="152"/>
      <c r="BN325" s="152"/>
    </row>
    <row r="326" ht="13.5" customHeight="1">
      <c r="A326" s="152"/>
      <c r="B326" s="152"/>
      <c r="C326" s="152"/>
      <c r="D326" s="152"/>
      <c r="E326" s="152"/>
      <c r="F326" s="152"/>
      <c r="G326" s="152"/>
      <c r="H326" s="152"/>
      <c r="I326" s="152"/>
      <c r="J326" s="152"/>
      <c r="K326" s="152"/>
      <c r="L326" s="152"/>
      <c r="M326" s="152"/>
      <c r="N326" s="152"/>
      <c r="O326" s="152"/>
      <c r="P326" s="152"/>
      <c r="Q326" s="152"/>
      <c r="R326" s="152"/>
      <c r="S326" s="152"/>
      <c r="T326" s="152"/>
      <c r="U326" s="152"/>
      <c r="V326" s="152"/>
      <c r="W326" s="152"/>
      <c r="X326" s="152"/>
      <c r="Y326" s="152"/>
      <c r="Z326" s="152"/>
      <c r="AA326" s="152"/>
      <c r="AB326" s="152"/>
      <c r="AC326" s="152"/>
      <c r="AD326" s="152"/>
      <c r="AE326" s="152"/>
      <c r="AF326" s="152"/>
      <c r="AG326" s="152"/>
      <c r="AH326" s="152"/>
      <c r="AI326" s="152"/>
      <c r="AJ326" s="152"/>
      <c r="AK326" s="152"/>
      <c r="AL326" s="152"/>
      <c r="AM326" s="152"/>
      <c r="AN326" s="152"/>
      <c r="AO326" s="152"/>
      <c r="AP326" s="152"/>
      <c r="AQ326" s="152"/>
      <c r="AR326" s="152"/>
      <c r="AS326" s="152"/>
      <c r="AT326" s="152"/>
      <c r="AU326" s="152"/>
      <c r="AV326" s="152"/>
      <c r="AW326" s="152"/>
      <c r="AX326" s="152"/>
      <c r="AY326" s="152"/>
      <c r="AZ326" s="152"/>
      <c r="BA326" s="152"/>
      <c r="BB326" s="152"/>
      <c r="BC326" s="152"/>
      <c r="BD326" s="152"/>
      <c r="BE326" s="152"/>
      <c r="BF326" s="152"/>
      <c r="BG326" s="152"/>
      <c r="BH326" s="152"/>
      <c r="BI326" s="152"/>
      <c r="BJ326" s="152"/>
      <c r="BK326" s="152"/>
      <c r="BL326" s="152"/>
      <c r="BM326" s="152"/>
      <c r="BN326" s="152"/>
    </row>
    <row r="327" ht="13.5" customHeight="1">
      <c r="A327" s="152"/>
      <c r="B327" s="152"/>
      <c r="C327" s="152"/>
      <c r="D327" s="152"/>
      <c r="E327" s="152"/>
      <c r="F327" s="152"/>
      <c r="G327" s="152"/>
      <c r="H327" s="152"/>
      <c r="I327" s="152"/>
      <c r="J327" s="152"/>
      <c r="K327" s="152"/>
      <c r="L327" s="152"/>
      <c r="M327" s="152"/>
      <c r="N327" s="152"/>
      <c r="O327" s="152"/>
      <c r="P327" s="152"/>
      <c r="Q327" s="152"/>
      <c r="R327" s="152"/>
      <c r="S327" s="152"/>
      <c r="T327" s="152"/>
      <c r="U327" s="152"/>
      <c r="V327" s="152"/>
      <c r="W327" s="152"/>
      <c r="X327" s="152"/>
      <c r="Y327" s="152"/>
      <c r="Z327" s="152"/>
      <c r="AA327" s="152"/>
      <c r="AB327" s="152"/>
      <c r="AC327" s="152"/>
      <c r="AD327" s="152"/>
      <c r="AE327" s="152"/>
      <c r="AF327" s="152"/>
      <c r="AG327" s="152"/>
      <c r="AH327" s="152"/>
      <c r="AI327" s="152"/>
      <c r="AJ327" s="152"/>
      <c r="AK327" s="152"/>
      <c r="AL327" s="152"/>
      <c r="AM327" s="152"/>
      <c r="AN327" s="152"/>
      <c r="AO327" s="152"/>
      <c r="AP327" s="152"/>
      <c r="AQ327" s="152"/>
      <c r="AR327" s="152"/>
      <c r="AS327" s="152"/>
      <c r="AT327" s="152"/>
      <c r="AU327" s="152"/>
      <c r="AV327" s="152"/>
      <c r="AW327" s="152"/>
      <c r="AX327" s="152"/>
      <c r="AY327" s="152"/>
      <c r="AZ327" s="152"/>
      <c r="BA327" s="152"/>
      <c r="BB327" s="152"/>
      <c r="BC327" s="152"/>
      <c r="BD327" s="152"/>
      <c r="BE327" s="152"/>
      <c r="BF327" s="152"/>
      <c r="BG327" s="152"/>
      <c r="BH327" s="152"/>
      <c r="BI327" s="152"/>
      <c r="BJ327" s="152"/>
      <c r="BK327" s="152"/>
      <c r="BL327" s="152"/>
      <c r="BM327" s="152"/>
      <c r="BN327" s="152"/>
    </row>
    <row r="328" ht="13.5" customHeight="1">
      <c r="A328" s="152"/>
      <c r="B328" s="152"/>
      <c r="C328" s="152"/>
      <c r="D328" s="152"/>
      <c r="E328" s="152"/>
      <c r="F328" s="152"/>
      <c r="G328" s="152"/>
      <c r="H328" s="152"/>
      <c r="I328" s="152"/>
      <c r="J328" s="152"/>
      <c r="K328" s="152"/>
      <c r="L328" s="152"/>
      <c r="M328" s="152"/>
      <c r="N328" s="152"/>
      <c r="O328" s="152"/>
      <c r="P328" s="152"/>
      <c r="Q328" s="152"/>
      <c r="R328" s="152"/>
      <c r="S328" s="152"/>
      <c r="T328" s="152"/>
      <c r="U328" s="152"/>
      <c r="V328" s="152"/>
      <c r="W328" s="152"/>
      <c r="X328" s="152"/>
      <c r="Y328" s="152"/>
      <c r="Z328" s="152"/>
      <c r="AA328" s="152"/>
      <c r="AB328" s="152"/>
      <c r="AC328" s="152"/>
      <c r="AD328" s="152"/>
      <c r="AE328" s="152"/>
      <c r="AF328" s="152"/>
      <c r="AG328" s="152"/>
      <c r="AH328" s="152"/>
      <c r="AI328" s="152"/>
      <c r="AJ328" s="152"/>
      <c r="AK328" s="152"/>
      <c r="AL328" s="152"/>
      <c r="AM328" s="152"/>
      <c r="AN328" s="152"/>
      <c r="AO328" s="152"/>
      <c r="AP328" s="152"/>
      <c r="AQ328" s="152"/>
      <c r="AR328" s="152"/>
      <c r="AS328" s="152"/>
      <c r="AT328" s="152"/>
      <c r="AU328" s="152"/>
      <c r="AV328" s="152"/>
      <c r="AW328" s="152"/>
      <c r="AX328" s="152"/>
      <c r="AY328" s="152"/>
      <c r="AZ328" s="152"/>
      <c r="BA328" s="152"/>
      <c r="BB328" s="152"/>
      <c r="BC328" s="152"/>
      <c r="BD328" s="152"/>
      <c r="BE328" s="152"/>
      <c r="BF328" s="152"/>
      <c r="BG328" s="152"/>
      <c r="BH328" s="152"/>
      <c r="BI328" s="152"/>
      <c r="BJ328" s="152"/>
      <c r="BK328" s="152"/>
      <c r="BL328" s="152"/>
      <c r="BM328" s="152"/>
      <c r="BN328" s="152"/>
    </row>
    <row r="329" ht="13.5" customHeight="1">
      <c r="A329" s="152"/>
      <c r="B329" s="152"/>
      <c r="C329" s="152"/>
      <c r="D329" s="152"/>
      <c r="E329" s="152"/>
      <c r="F329" s="152"/>
      <c r="G329" s="152"/>
      <c r="H329" s="152"/>
      <c r="I329" s="152"/>
      <c r="J329" s="152"/>
      <c r="K329" s="152"/>
      <c r="L329" s="152"/>
      <c r="M329" s="152"/>
      <c r="N329" s="152"/>
      <c r="O329" s="152"/>
      <c r="P329" s="152"/>
      <c r="Q329" s="152"/>
      <c r="R329" s="152"/>
      <c r="S329" s="152"/>
      <c r="T329" s="152"/>
      <c r="U329" s="152"/>
      <c r="V329" s="152"/>
      <c r="W329" s="152"/>
      <c r="X329" s="152"/>
      <c r="Y329" s="152"/>
      <c r="Z329" s="152"/>
      <c r="AA329" s="152"/>
      <c r="AB329" s="152"/>
      <c r="AC329" s="152"/>
      <c r="AD329" s="152"/>
      <c r="AE329" s="152"/>
      <c r="AF329" s="152"/>
      <c r="AG329" s="152"/>
      <c r="AH329" s="152"/>
      <c r="AI329" s="152"/>
      <c r="AJ329" s="152"/>
      <c r="AK329" s="152"/>
      <c r="AL329" s="152"/>
      <c r="AM329" s="152"/>
      <c r="AN329" s="152"/>
      <c r="AO329" s="152"/>
      <c r="AP329" s="152"/>
      <c r="AQ329" s="152"/>
      <c r="AR329" s="152"/>
      <c r="AS329" s="152"/>
      <c r="AT329" s="152"/>
      <c r="AU329" s="152"/>
      <c r="AV329" s="152"/>
      <c r="AW329" s="152"/>
      <c r="AX329" s="152"/>
      <c r="AY329" s="152"/>
      <c r="AZ329" s="152"/>
      <c r="BA329" s="152"/>
      <c r="BB329" s="152"/>
      <c r="BC329" s="152"/>
      <c r="BD329" s="152"/>
      <c r="BE329" s="152"/>
      <c r="BF329" s="152"/>
      <c r="BG329" s="152"/>
      <c r="BH329" s="152"/>
      <c r="BI329" s="152"/>
      <c r="BJ329" s="152"/>
      <c r="BK329" s="152"/>
      <c r="BL329" s="152"/>
      <c r="BM329" s="152"/>
      <c r="BN329" s="152"/>
    </row>
    <row r="330" ht="13.5" customHeight="1">
      <c r="A330" s="152"/>
      <c r="B330" s="152"/>
      <c r="C330" s="152"/>
      <c r="D330" s="152"/>
      <c r="E330" s="152"/>
      <c r="F330" s="152"/>
      <c r="G330" s="152"/>
      <c r="H330" s="152"/>
      <c r="I330" s="152"/>
      <c r="J330" s="152"/>
      <c r="K330" s="152"/>
      <c r="L330" s="152"/>
      <c r="M330" s="152"/>
      <c r="N330" s="152"/>
      <c r="O330" s="152"/>
      <c r="P330" s="152"/>
      <c r="Q330" s="152"/>
      <c r="R330" s="152"/>
      <c r="S330" s="152"/>
      <c r="T330" s="152"/>
      <c r="U330" s="152"/>
      <c r="V330" s="152"/>
      <c r="W330" s="152"/>
      <c r="X330" s="152"/>
      <c r="Y330" s="152"/>
      <c r="Z330" s="152"/>
      <c r="AA330" s="152"/>
      <c r="AB330" s="152"/>
      <c r="AC330" s="152"/>
      <c r="AD330" s="152"/>
      <c r="AE330" s="152"/>
      <c r="AF330" s="152"/>
      <c r="AG330" s="152"/>
      <c r="AH330" s="152"/>
      <c r="AI330" s="152"/>
      <c r="AJ330" s="152"/>
      <c r="AK330" s="152"/>
      <c r="AL330" s="152"/>
      <c r="AM330" s="152"/>
      <c r="AN330" s="152"/>
      <c r="AO330" s="152"/>
      <c r="AP330" s="152"/>
      <c r="AQ330" s="152"/>
      <c r="AR330" s="152"/>
      <c r="AS330" s="152"/>
      <c r="AT330" s="152"/>
      <c r="AU330" s="152"/>
      <c r="AV330" s="152"/>
      <c r="AW330" s="152"/>
      <c r="AX330" s="152"/>
      <c r="AY330" s="152"/>
      <c r="AZ330" s="152"/>
      <c r="BA330" s="152"/>
      <c r="BB330" s="152"/>
      <c r="BC330" s="152"/>
      <c r="BD330" s="152"/>
      <c r="BE330" s="152"/>
      <c r="BF330" s="152"/>
      <c r="BG330" s="152"/>
      <c r="BH330" s="152"/>
      <c r="BI330" s="152"/>
      <c r="BJ330" s="152"/>
      <c r="BK330" s="152"/>
      <c r="BL330" s="152"/>
      <c r="BM330" s="152"/>
      <c r="BN330" s="152"/>
    </row>
    <row r="331" ht="13.5" customHeight="1">
      <c r="A331" s="152"/>
      <c r="B331" s="152"/>
      <c r="C331" s="152"/>
      <c r="D331" s="152"/>
      <c r="E331" s="152"/>
      <c r="F331" s="152"/>
      <c r="G331" s="152"/>
      <c r="H331" s="152"/>
      <c r="I331" s="152"/>
      <c r="J331" s="152"/>
      <c r="K331" s="152"/>
      <c r="L331" s="152"/>
      <c r="M331" s="152"/>
      <c r="N331" s="152"/>
      <c r="O331" s="152"/>
      <c r="P331" s="152"/>
      <c r="Q331" s="152"/>
      <c r="R331" s="152"/>
      <c r="S331" s="152"/>
      <c r="T331" s="152"/>
      <c r="U331" s="152"/>
      <c r="V331" s="152"/>
      <c r="W331" s="152"/>
      <c r="X331" s="152"/>
      <c r="Y331" s="152"/>
      <c r="Z331" s="152"/>
      <c r="AA331" s="152"/>
      <c r="AB331" s="152"/>
      <c r="AC331" s="152"/>
      <c r="AD331" s="152"/>
      <c r="AE331" s="152"/>
      <c r="AF331" s="152"/>
      <c r="AG331" s="152"/>
      <c r="AH331" s="152"/>
      <c r="AI331" s="152"/>
      <c r="AJ331" s="152"/>
      <c r="AK331" s="152"/>
      <c r="AL331" s="152"/>
      <c r="AM331" s="152"/>
      <c r="AN331" s="152"/>
      <c r="AO331" s="152"/>
      <c r="AP331" s="152"/>
      <c r="AQ331" s="152"/>
      <c r="AR331" s="152"/>
      <c r="AS331" s="152"/>
      <c r="AT331" s="152"/>
      <c r="AU331" s="152"/>
      <c r="AV331" s="152"/>
      <c r="AW331" s="152"/>
      <c r="AX331" s="152"/>
      <c r="AY331" s="152"/>
      <c r="AZ331" s="152"/>
      <c r="BA331" s="152"/>
      <c r="BB331" s="152"/>
      <c r="BC331" s="152"/>
      <c r="BD331" s="152"/>
      <c r="BE331" s="152"/>
      <c r="BF331" s="152"/>
      <c r="BG331" s="152"/>
      <c r="BH331" s="152"/>
      <c r="BI331" s="152"/>
      <c r="BJ331" s="152"/>
      <c r="BK331" s="152"/>
      <c r="BL331" s="152"/>
      <c r="BM331" s="152"/>
      <c r="BN331" s="152"/>
    </row>
    <row r="332" ht="13.5" customHeight="1">
      <c r="A332" s="152"/>
      <c r="B332" s="152"/>
      <c r="C332" s="152"/>
      <c r="D332" s="152"/>
      <c r="E332" s="152"/>
      <c r="F332" s="152"/>
      <c r="G332" s="152"/>
      <c r="H332" s="152"/>
      <c r="I332" s="152"/>
      <c r="J332" s="152"/>
      <c r="K332" s="152"/>
      <c r="L332" s="152"/>
      <c r="M332" s="152"/>
      <c r="N332" s="152"/>
      <c r="O332" s="152"/>
      <c r="P332" s="152"/>
      <c r="Q332" s="152"/>
      <c r="R332" s="152"/>
      <c r="S332" s="152"/>
      <c r="T332" s="152"/>
      <c r="U332" s="152"/>
      <c r="V332" s="152"/>
      <c r="W332" s="152"/>
      <c r="X332" s="152"/>
      <c r="Y332" s="152"/>
      <c r="Z332" s="152"/>
      <c r="AA332" s="152"/>
      <c r="AB332" s="152"/>
      <c r="AC332" s="152"/>
      <c r="AD332" s="152"/>
      <c r="AE332" s="152"/>
      <c r="AF332" s="152"/>
      <c r="AG332" s="152"/>
      <c r="AH332" s="152"/>
      <c r="AI332" s="152"/>
      <c r="AJ332" s="152"/>
      <c r="AK332" s="152"/>
      <c r="AL332" s="152"/>
      <c r="AM332" s="152"/>
      <c r="AN332" s="152"/>
      <c r="AO332" s="152"/>
      <c r="AP332" s="152"/>
      <c r="AQ332" s="152"/>
      <c r="AR332" s="152"/>
      <c r="AS332" s="152"/>
      <c r="AT332" s="152"/>
      <c r="AU332" s="152"/>
      <c r="AV332" s="152"/>
      <c r="AW332" s="152"/>
      <c r="AX332" s="152"/>
      <c r="AY332" s="152"/>
      <c r="AZ332" s="152"/>
      <c r="BA332" s="152"/>
      <c r="BB332" s="152"/>
      <c r="BC332" s="152"/>
      <c r="BD332" s="152"/>
      <c r="BE332" s="152"/>
      <c r="BF332" s="152"/>
      <c r="BG332" s="152"/>
      <c r="BH332" s="152"/>
      <c r="BI332" s="152"/>
      <c r="BJ332" s="152"/>
      <c r="BK332" s="152"/>
      <c r="BL332" s="152"/>
      <c r="BM332" s="152"/>
      <c r="BN332" s="152"/>
    </row>
    <row r="333" ht="13.5" customHeight="1">
      <c r="A333" s="152"/>
      <c r="B333" s="152"/>
      <c r="C333" s="152"/>
      <c r="D333" s="152"/>
      <c r="E333" s="152"/>
      <c r="F333" s="152"/>
      <c r="G333" s="152"/>
      <c r="H333" s="152"/>
      <c r="I333" s="152"/>
      <c r="J333" s="152"/>
      <c r="K333" s="152"/>
      <c r="L333" s="152"/>
      <c r="M333" s="152"/>
      <c r="N333" s="152"/>
      <c r="O333" s="152"/>
      <c r="P333" s="152"/>
      <c r="Q333" s="152"/>
      <c r="R333" s="152"/>
      <c r="S333" s="152"/>
      <c r="T333" s="152"/>
      <c r="U333" s="152"/>
      <c r="V333" s="152"/>
      <c r="W333" s="152"/>
      <c r="X333" s="152"/>
      <c r="Y333" s="152"/>
      <c r="Z333" s="152"/>
      <c r="AA333" s="152"/>
      <c r="AB333" s="152"/>
      <c r="AC333" s="152"/>
      <c r="AD333" s="152"/>
      <c r="AE333" s="152"/>
      <c r="AF333" s="152"/>
      <c r="AG333" s="152"/>
      <c r="AH333" s="152"/>
      <c r="AI333" s="152"/>
      <c r="AJ333" s="152"/>
      <c r="AK333" s="152"/>
      <c r="AL333" s="152"/>
      <c r="AM333" s="152"/>
      <c r="AN333" s="152"/>
      <c r="AO333" s="152"/>
      <c r="AP333" s="152"/>
      <c r="AQ333" s="152"/>
      <c r="AR333" s="152"/>
      <c r="AS333" s="152"/>
      <c r="AT333" s="152"/>
      <c r="AU333" s="152"/>
      <c r="AV333" s="152"/>
      <c r="AW333" s="152"/>
      <c r="AX333" s="152"/>
      <c r="AY333" s="152"/>
      <c r="AZ333" s="152"/>
      <c r="BA333" s="152"/>
      <c r="BB333" s="152"/>
      <c r="BC333" s="152"/>
      <c r="BD333" s="152"/>
      <c r="BE333" s="152"/>
      <c r="BF333" s="152"/>
      <c r="BG333" s="152"/>
      <c r="BH333" s="152"/>
      <c r="BI333" s="152"/>
      <c r="BJ333" s="152"/>
      <c r="BK333" s="152"/>
      <c r="BL333" s="152"/>
      <c r="BM333" s="152"/>
      <c r="BN333" s="152"/>
    </row>
    <row r="334" ht="13.5" customHeight="1">
      <c r="A334" s="152"/>
      <c r="B334" s="152"/>
      <c r="C334" s="152"/>
      <c r="D334" s="152"/>
      <c r="E334" s="152"/>
      <c r="F334" s="152"/>
      <c r="G334" s="152"/>
      <c r="H334" s="152"/>
      <c r="I334" s="152"/>
      <c r="J334" s="152"/>
      <c r="K334" s="152"/>
      <c r="L334" s="152"/>
      <c r="M334" s="152"/>
      <c r="N334" s="152"/>
      <c r="O334" s="152"/>
      <c r="P334" s="152"/>
      <c r="Q334" s="152"/>
      <c r="R334" s="152"/>
      <c r="S334" s="152"/>
      <c r="T334" s="152"/>
      <c r="U334" s="152"/>
      <c r="V334" s="152"/>
      <c r="W334" s="152"/>
      <c r="X334" s="152"/>
      <c r="Y334" s="152"/>
      <c r="Z334" s="152"/>
      <c r="AA334" s="152"/>
      <c r="AB334" s="152"/>
      <c r="AC334" s="152"/>
      <c r="AD334" s="152"/>
      <c r="AE334" s="152"/>
      <c r="AF334" s="152"/>
      <c r="AG334" s="152"/>
      <c r="AH334" s="152"/>
      <c r="AI334" s="152"/>
      <c r="AJ334" s="152"/>
      <c r="AK334" s="152"/>
      <c r="AL334" s="152"/>
      <c r="AM334" s="152"/>
      <c r="AN334" s="152"/>
      <c r="AO334" s="152"/>
      <c r="AP334" s="152"/>
      <c r="AQ334" s="152"/>
      <c r="AR334" s="152"/>
      <c r="AS334" s="152"/>
      <c r="AT334" s="152"/>
      <c r="AU334" s="152"/>
      <c r="AV334" s="152"/>
      <c r="AW334" s="152"/>
      <c r="AX334" s="152"/>
      <c r="AY334" s="152"/>
      <c r="AZ334" s="152"/>
      <c r="BA334" s="152"/>
      <c r="BB334" s="152"/>
      <c r="BC334" s="152"/>
      <c r="BD334" s="152"/>
      <c r="BE334" s="152"/>
      <c r="BF334" s="152"/>
      <c r="BG334" s="152"/>
      <c r="BH334" s="152"/>
      <c r="BI334" s="152"/>
      <c r="BJ334" s="152"/>
      <c r="BK334" s="152"/>
      <c r="BL334" s="152"/>
      <c r="BM334" s="152"/>
      <c r="BN334" s="152"/>
    </row>
    <row r="335" ht="13.5" customHeight="1">
      <c r="A335" s="152"/>
      <c r="B335" s="152"/>
      <c r="C335" s="152"/>
      <c r="D335" s="152"/>
      <c r="E335" s="152"/>
      <c r="F335" s="152"/>
      <c r="G335" s="152"/>
      <c r="H335" s="152"/>
      <c r="I335" s="152"/>
      <c r="J335" s="152"/>
      <c r="K335" s="152"/>
      <c r="L335" s="152"/>
      <c r="M335" s="152"/>
      <c r="N335" s="152"/>
      <c r="O335" s="152"/>
      <c r="P335" s="152"/>
      <c r="Q335" s="152"/>
      <c r="R335" s="152"/>
      <c r="S335" s="152"/>
      <c r="T335" s="152"/>
      <c r="U335" s="152"/>
      <c r="V335" s="152"/>
      <c r="W335" s="152"/>
      <c r="X335" s="152"/>
      <c r="Y335" s="152"/>
      <c r="Z335" s="152"/>
      <c r="AA335" s="152"/>
      <c r="AB335" s="152"/>
      <c r="AC335" s="152"/>
      <c r="AD335" s="152"/>
      <c r="AE335" s="152"/>
      <c r="AF335" s="152"/>
      <c r="AG335" s="152"/>
      <c r="AH335" s="152"/>
      <c r="AI335" s="152"/>
      <c r="AJ335" s="152"/>
      <c r="AK335" s="152"/>
      <c r="AL335" s="152"/>
      <c r="AM335" s="152"/>
      <c r="AN335" s="152"/>
      <c r="AO335" s="152"/>
      <c r="AP335" s="152"/>
      <c r="AQ335" s="152"/>
      <c r="AR335" s="152"/>
      <c r="AS335" s="152"/>
      <c r="AT335" s="152"/>
      <c r="AU335" s="152"/>
      <c r="AV335" s="152"/>
      <c r="AW335" s="152"/>
      <c r="AX335" s="152"/>
      <c r="AY335" s="152"/>
      <c r="AZ335" s="152"/>
      <c r="BA335" s="152"/>
      <c r="BB335" s="152"/>
      <c r="BC335" s="152"/>
      <c r="BD335" s="152"/>
      <c r="BE335" s="152"/>
      <c r="BF335" s="152"/>
      <c r="BG335" s="152"/>
      <c r="BH335" s="152"/>
      <c r="BI335" s="152"/>
      <c r="BJ335" s="152"/>
      <c r="BK335" s="152"/>
      <c r="BL335" s="152"/>
      <c r="BM335" s="152"/>
      <c r="BN335" s="152"/>
    </row>
    <row r="336" ht="13.5" customHeight="1">
      <c r="A336" s="152"/>
      <c r="B336" s="152"/>
      <c r="C336" s="152"/>
      <c r="D336" s="152"/>
      <c r="E336" s="152"/>
      <c r="F336" s="152"/>
      <c r="G336" s="152"/>
      <c r="H336" s="152"/>
      <c r="I336" s="152"/>
      <c r="J336" s="152"/>
      <c r="K336" s="152"/>
      <c r="L336" s="152"/>
      <c r="M336" s="152"/>
      <c r="N336" s="152"/>
      <c r="O336" s="152"/>
      <c r="P336" s="152"/>
      <c r="Q336" s="152"/>
      <c r="R336" s="152"/>
      <c r="S336" s="152"/>
      <c r="T336" s="152"/>
      <c r="U336" s="152"/>
      <c r="V336" s="152"/>
      <c r="W336" s="152"/>
      <c r="X336" s="152"/>
      <c r="Y336" s="152"/>
      <c r="Z336" s="152"/>
      <c r="AA336" s="152"/>
      <c r="AB336" s="152"/>
      <c r="AC336" s="152"/>
      <c r="AD336" s="152"/>
      <c r="AE336" s="152"/>
      <c r="AF336" s="152"/>
      <c r="AG336" s="152"/>
      <c r="AH336" s="152"/>
      <c r="AI336" s="152"/>
      <c r="AJ336" s="152"/>
      <c r="AK336" s="152"/>
      <c r="AL336" s="152"/>
      <c r="AM336" s="152"/>
      <c r="AN336" s="152"/>
      <c r="AO336" s="152"/>
      <c r="AP336" s="152"/>
      <c r="AQ336" s="152"/>
      <c r="AR336" s="152"/>
      <c r="AS336" s="152"/>
      <c r="AT336" s="152"/>
      <c r="AU336" s="152"/>
      <c r="AV336" s="152"/>
      <c r="AW336" s="152"/>
      <c r="AX336" s="152"/>
      <c r="AY336" s="152"/>
      <c r="AZ336" s="152"/>
      <c r="BA336" s="152"/>
      <c r="BB336" s="152"/>
      <c r="BC336" s="152"/>
      <c r="BD336" s="152"/>
      <c r="BE336" s="152"/>
      <c r="BF336" s="152"/>
      <c r="BG336" s="152"/>
      <c r="BH336" s="152"/>
      <c r="BI336" s="152"/>
      <c r="BJ336" s="152"/>
      <c r="BK336" s="152"/>
      <c r="BL336" s="152"/>
      <c r="BM336" s="152"/>
      <c r="BN336" s="152"/>
    </row>
    <row r="337" ht="13.5" customHeight="1">
      <c r="A337" s="152"/>
      <c r="B337" s="152"/>
      <c r="C337" s="152"/>
      <c r="D337" s="152"/>
      <c r="E337" s="152"/>
      <c r="F337" s="152"/>
      <c r="G337" s="152"/>
      <c r="H337" s="152"/>
      <c r="I337" s="152"/>
      <c r="J337" s="152"/>
      <c r="K337" s="152"/>
      <c r="L337" s="152"/>
      <c r="M337" s="152"/>
      <c r="N337" s="152"/>
      <c r="O337" s="152"/>
      <c r="P337" s="152"/>
      <c r="Q337" s="152"/>
      <c r="R337" s="152"/>
      <c r="S337" s="152"/>
      <c r="T337" s="152"/>
      <c r="U337" s="152"/>
      <c r="V337" s="152"/>
      <c r="W337" s="152"/>
      <c r="X337" s="152"/>
      <c r="Y337" s="152"/>
      <c r="Z337" s="152"/>
      <c r="AA337" s="152"/>
      <c r="AB337" s="152"/>
      <c r="AC337" s="152"/>
      <c r="AD337" s="152"/>
      <c r="AE337" s="152"/>
      <c r="AF337" s="152"/>
      <c r="AG337" s="152"/>
      <c r="AH337" s="152"/>
      <c r="AI337" s="152"/>
      <c r="AJ337" s="152"/>
      <c r="AK337" s="152"/>
      <c r="AL337" s="152"/>
      <c r="AM337" s="152"/>
      <c r="AN337" s="152"/>
      <c r="AO337" s="152"/>
      <c r="AP337" s="152"/>
      <c r="AQ337" s="152"/>
      <c r="AR337" s="152"/>
      <c r="AS337" s="152"/>
      <c r="AT337" s="152"/>
      <c r="AU337" s="152"/>
      <c r="AV337" s="152"/>
      <c r="AW337" s="152"/>
      <c r="AX337" s="152"/>
      <c r="AY337" s="152"/>
      <c r="AZ337" s="152"/>
      <c r="BA337" s="152"/>
      <c r="BB337" s="152"/>
      <c r="BC337" s="152"/>
      <c r="BD337" s="152"/>
      <c r="BE337" s="152"/>
      <c r="BF337" s="152"/>
      <c r="BG337" s="152"/>
      <c r="BH337" s="152"/>
      <c r="BI337" s="152"/>
      <c r="BJ337" s="152"/>
      <c r="BK337" s="152"/>
      <c r="BL337" s="152"/>
      <c r="BM337" s="152"/>
      <c r="BN337" s="152"/>
    </row>
    <row r="338" ht="13.5" customHeight="1">
      <c r="A338" s="152"/>
      <c r="B338" s="152"/>
      <c r="C338" s="152"/>
      <c r="D338" s="152"/>
      <c r="E338" s="152"/>
      <c r="F338" s="152"/>
      <c r="G338" s="152"/>
      <c r="H338" s="152"/>
      <c r="I338" s="152"/>
      <c r="J338" s="152"/>
      <c r="K338" s="152"/>
      <c r="L338" s="152"/>
      <c r="M338" s="152"/>
      <c r="N338" s="152"/>
      <c r="O338" s="152"/>
      <c r="P338" s="152"/>
      <c r="Q338" s="152"/>
      <c r="R338" s="152"/>
      <c r="S338" s="152"/>
      <c r="T338" s="152"/>
      <c r="U338" s="152"/>
      <c r="V338" s="152"/>
      <c r="W338" s="152"/>
      <c r="X338" s="152"/>
      <c r="Y338" s="152"/>
      <c r="Z338" s="152"/>
      <c r="AA338" s="152"/>
      <c r="AB338" s="152"/>
      <c r="AC338" s="152"/>
      <c r="AD338" s="152"/>
      <c r="AE338" s="152"/>
      <c r="AF338" s="152"/>
      <c r="AG338" s="152"/>
      <c r="AH338" s="152"/>
      <c r="AI338" s="152"/>
      <c r="AJ338" s="152"/>
      <c r="AK338" s="152"/>
      <c r="AL338" s="152"/>
      <c r="AM338" s="152"/>
      <c r="AN338" s="152"/>
      <c r="AO338" s="152"/>
      <c r="AP338" s="152"/>
      <c r="AQ338" s="152"/>
      <c r="AR338" s="152"/>
      <c r="AS338" s="152"/>
      <c r="AT338" s="152"/>
      <c r="AU338" s="152"/>
      <c r="AV338" s="152"/>
      <c r="AW338" s="152"/>
      <c r="AX338" s="152"/>
      <c r="AY338" s="152"/>
      <c r="AZ338" s="152"/>
      <c r="BA338" s="152"/>
      <c r="BB338" s="152"/>
      <c r="BC338" s="152"/>
      <c r="BD338" s="152"/>
      <c r="BE338" s="152"/>
      <c r="BF338" s="152"/>
      <c r="BG338" s="152"/>
      <c r="BH338" s="152"/>
      <c r="BI338" s="152"/>
      <c r="BJ338" s="152"/>
      <c r="BK338" s="152"/>
      <c r="BL338" s="152"/>
      <c r="BM338" s="152"/>
      <c r="BN338" s="152"/>
    </row>
    <row r="339" ht="13.5" customHeight="1">
      <c r="A339" s="152"/>
      <c r="B339" s="152"/>
      <c r="C339" s="152"/>
      <c r="D339" s="152"/>
      <c r="E339" s="152"/>
      <c r="F339" s="152"/>
      <c r="G339" s="152"/>
      <c r="H339" s="152"/>
      <c r="I339" s="152"/>
      <c r="J339" s="152"/>
      <c r="K339" s="152"/>
      <c r="L339" s="152"/>
      <c r="M339" s="152"/>
      <c r="N339" s="152"/>
      <c r="O339" s="152"/>
      <c r="P339" s="152"/>
      <c r="Q339" s="152"/>
      <c r="R339" s="152"/>
      <c r="S339" s="152"/>
      <c r="T339" s="152"/>
      <c r="U339" s="152"/>
      <c r="V339" s="152"/>
      <c r="W339" s="152"/>
      <c r="X339" s="152"/>
      <c r="Y339" s="152"/>
      <c r="Z339" s="152"/>
      <c r="AA339" s="152"/>
      <c r="AB339" s="152"/>
      <c r="AC339" s="152"/>
      <c r="AD339" s="152"/>
      <c r="AE339" s="152"/>
      <c r="AF339" s="152"/>
      <c r="AG339" s="152"/>
      <c r="AH339" s="152"/>
      <c r="AI339" s="152"/>
      <c r="AJ339" s="152"/>
      <c r="AK339" s="152"/>
      <c r="AL339" s="152"/>
      <c r="AM339" s="152"/>
      <c r="AN339" s="152"/>
      <c r="AO339" s="152"/>
      <c r="AP339" s="152"/>
      <c r="AQ339" s="152"/>
      <c r="AR339" s="152"/>
      <c r="AS339" s="152"/>
      <c r="AT339" s="152"/>
      <c r="AU339" s="152"/>
      <c r="AV339" s="152"/>
      <c r="AW339" s="152"/>
      <c r="AX339" s="152"/>
      <c r="AY339" s="152"/>
      <c r="AZ339" s="152"/>
      <c r="BA339" s="152"/>
      <c r="BB339" s="152"/>
      <c r="BC339" s="152"/>
      <c r="BD339" s="152"/>
      <c r="BE339" s="152"/>
      <c r="BF339" s="152"/>
      <c r="BG339" s="152"/>
      <c r="BH339" s="152"/>
      <c r="BI339" s="152"/>
      <c r="BJ339" s="152"/>
      <c r="BK339" s="152"/>
      <c r="BL339" s="152"/>
      <c r="BM339" s="152"/>
      <c r="BN339" s="152"/>
    </row>
    <row r="340" ht="13.5" customHeight="1">
      <c r="A340" s="152"/>
      <c r="B340" s="152"/>
      <c r="C340" s="152"/>
      <c r="D340" s="152"/>
      <c r="E340" s="152"/>
      <c r="F340" s="152"/>
      <c r="G340" s="152"/>
      <c r="H340" s="152"/>
      <c r="I340" s="152"/>
      <c r="J340" s="152"/>
      <c r="K340" s="152"/>
      <c r="L340" s="152"/>
      <c r="M340" s="152"/>
      <c r="N340" s="152"/>
      <c r="O340" s="152"/>
      <c r="P340" s="152"/>
      <c r="Q340" s="152"/>
      <c r="R340" s="152"/>
      <c r="S340" s="152"/>
      <c r="T340" s="152"/>
      <c r="U340" s="152"/>
      <c r="V340" s="152"/>
      <c r="W340" s="152"/>
      <c r="X340" s="152"/>
      <c r="Y340" s="152"/>
      <c r="Z340" s="152"/>
      <c r="AA340" s="152"/>
      <c r="AB340" s="152"/>
      <c r="AC340" s="152"/>
      <c r="AD340" s="152"/>
      <c r="AE340" s="152"/>
      <c r="AF340" s="152"/>
      <c r="AG340" s="152"/>
      <c r="AH340" s="152"/>
      <c r="AI340" s="152"/>
      <c r="AJ340" s="152"/>
      <c r="AK340" s="152"/>
      <c r="AL340" s="152"/>
      <c r="AM340" s="152"/>
      <c r="AN340" s="152"/>
      <c r="AO340" s="152"/>
      <c r="AP340" s="152"/>
      <c r="AQ340" s="152"/>
      <c r="AR340" s="152"/>
      <c r="AS340" s="152"/>
      <c r="AT340" s="152"/>
      <c r="AU340" s="152"/>
      <c r="AV340" s="152"/>
      <c r="AW340" s="152"/>
      <c r="AX340" s="152"/>
      <c r="AY340" s="152"/>
      <c r="AZ340" s="152"/>
      <c r="BA340" s="152"/>
      <c r="BB340" s="152"/>
      <c r="BC340" s="152"/>
      <c r="BD340" s="152"/>
      <c r="BE340" s="152"/>
      <c r="BF340" s="152"/>
      <c r="BG340" s="152"/>
      <c r="BH340" s="152"/>
      <c r="BI340" s="152"/>
      <c r="BJ340" s="152"/>
      <c r="BK340" s="152"/>
      <c r="BL340" s="152"/>
      <c r="BM340" s="152"/>
      <c r="BN340" s="152"/>
    </row>
    <row r="341" ht="13.5" customHeight="1">
      <c r="A341" s="152"/>
      <c r="B341" s="152"/>
      <c r="C341" s="152"/>
      <c r="D341" s="152"/>
      <c r="E341" s="152"/>
      <c r="F341" s="152"/>
      <c r="G341" s="152"/>
      <c r="H341" s="152"/>
      <c r="I341" s="152"/>
      <c r="J341" s="152"/>
      <c r="K341" s="152"/>
      <c r="L341" s="152"/>
      <c r="M341" s="152"/>
      <c r="N341" s="152"/>
      <c r="O341" s="152"/>
      <c r="P341" s="152"/>
      <c r="Q341" s="152"/>
      <c r="R341" s="152"/>
      <c r="S341" s="152"/>
      <c r="T341" s="152"/>
      <c r="U341" s="152"/>
      <c r="V341" s="152"/>
      <c r="W341" s="152"/>
      <c r="X341" s="152"/>
      <c r="Y341" s="152"/>
      <c r="Z341" s="152"/>
      <c r="AA341" s="152"/>
      <c r="AB341" s="152"/>
      <c r="AC341" s="152"/>
      <c r="AD341" s="152"/>
      <c r="AE341" s="152"/>
      <c r="AF341" s="152"/>
      <c r="AG341" s="152"/>
      <c r="AH341" s="152"/>
      <c r="AI341" s="152"/>
      <c r="AJ341" s="152"/>
      <c r="AK341" s="152"/>
      <c r="AL341" s="152"/>
      <c r="AM341" s="152"/>
      <c r="AN341" s="152"/>
      <c r="AO341" s="152"/>
      <c r="AP341" s="152"/>
      <c r="AQ341" s="152"/>
      <c r="AR341" s="152"/>
      <c r="AS341" s="152"/>
      <c r="AT341" s="152"/>
      <c r="AU341" s="152"/>
      <c r="AV341" s="152"/>
      <c r="AW341" s="152"/>
      <c r="AX341" s="152"/>
      <c r="AY341" s="152"/>
      <c r="AZ341" s="152"/>
      <c r="BA341" s="152"/>
      <c r="BB341" s="152"/>
      <c r="BC341" s="152"/>
      <c r="BD341" s="152"/>
      <c r="BE341" s="152"/>
      <c r="BF341" s="152"/>
      <c r="BG341" s="152"/>
      <c r="BH341" s="152"/>
      <c r="BI341" s="152"/>
      <c r="BJ341" s="152"/>
      <c r="BK341" s="152"/>
      <c r="BL341" s="152"/>
      <c r="BM341" s="152"/>
      <c r="BN341" s="152"/>
    </row>
    <row r="342" ht="13.5" customHeight="1">
      <c r="A342" s="152"/>
      <c r="B342" s="152"/>
      <c r="C342" s="152"/>
      <c r="D342" s="152"/>
      <c r="E342" s="152"/>
      <c r="F342" s="152"/>
      <c r="G342" s="152"/>
      <c r="H342" s="152"/>
      <c r="I342" s="152"/>
      <c r="J342" s="152"/>
      <c r="K342" s="152"/>
      <c r="L342" s="152"/>
      <c r="M342" s="152"/>
      <c r="N342" s="152"/>
      <c r="O342" s="152"/>
      <c r="P342" s="152"/>
      <c r="Q342" s="152"/>
      <c r="R342" s="152"/>
      <c r="S342" s="152"/>
      <c r="T342" s="152"/>
      <c r="U342" s="152"/>
      <c r="V342" s="152"/>
      <c r="W342" s="152"/>
      <c r="X342" s="152"/>
      <c r="Y342" s="152"/>
      <c r="Z342" s="152"/>
      <c r="AA342" s="152"/>
      <c r="AB342" s="152"/>
      <c r="AC342" s="152"/>
      <c r="AD342" s="152"/>
      <c r="AE342" s="152"/>
      <c r="AF342" s="152"/>
      <c r="AG342" s="152"/>
      <c r="AH342" s="152"/>
      <c r="AI342" s="152"/>
      <c r="AJ342" s="152"/>
      <c r="AK342" s="152"/>
      <c r="AL342" s="152"/>
      <c r="AM342" s="152"/>
      <c r="AN342" s="152"/>
      <c r="AO342" s="152"/>
      <c r="AP342" s="152"/>
      <c r="AQ342" s="152"/>
      <c r="AR342" s="152"/>
      <c r="AS342" s="152"/>
      <c r="AT342" s="152"/>
      <c r="AU342" s="152"/>
      <c r="AV342" s="152"/>
      <c r="AW342" s="152"/>
      <c r="AX342" s="152"/>
      <c r="AY342" s="152"/>
      <c r="AZ342" s="152"/>
      <c r="BA342" s="152"/>
      <c r="BB342" s="152"/>
      <c r="BC342" s="152"/>
      <c r="BD342" s="152"/>
      <c r="BE342" s="152"/>
      <c r="BF342" s="152"/>
      <c r="BG342" s="152"/>
      <c r="BH342" s="152"/>
      <c r="BI342" s="152"/>
      <c r="BJ342" s="152"/>
      <c r="BK342" s="152"/>
      <c r="BL342" s="152"/>
      <c r="BM342" s="152"/>
      <c r="BN342" s="152"/>
    </row>
    <row r="343" ht="13.5" customHeight="1">
      <c r="A343" s="152"/>
      <c r="B343" s="152"/>
      <c r="C343" s="152"/>
      <c r="D343" s="152"/>
      <c r="E343" s="152"/>
      <c r="F343" s="152"/>
      <c r="G343" s="152"/>
      <c r="H343" s="152"/>
      <c r="I343" s="152"/>
      <c r="J343" s="152"/>
      <c r="K343" s="152"/>
      <c r="L343" s="152"/>
      <c r="M343" s="152"/>
      <c r="N343" s="152"/>
      <c r="O343" s="152"/>
      <c r="P343" s="152"/>
      <c r="Q343" s="152"/>
      <c r="R343" s="152"/>
      <c r="S343" s="152"/>
      <c r="T343" s="152"/>
      <c r="U343" s="152"/>
      <c r="V343" s="152"/>
      <c r="W343" s="152"/>
      <c r="X343" s="152"/>
      <c r="Y343" s="152"/>
      <c r="Z343" s="152"/>
      <c r="AA343" s="152"/>
      <c r="AB343" s="152"/>
      <c r="AC343" s="152"/>
      <c r="AD343" s="152"/>
      <c r="AE343" s="152"/>
      <c r="AF343" s="152"/>
      <c r="AG343" s="152"/>
      <c r="AH343" s="152"/>
      <c r="AI343" s="152"/>
      <c r="AJ343" s="152"/>
      <c r="AK343" s="152"/>
      <c r="AL343" s="152"/>
      <c r="AM343" s="152"/>
      <c r="AN343" s="152"/>
      <c r="AO343" s="152"/>
      <c r="AP343" s="152"/>
      <c r="AQ343" s="152"/>
      <c r="AR343" s="152"/>
      <c r="AS343" s="152"/>
      <c r="AT343" s="152"/>
      <c r="AU343" s="152"/>
      <c r="AV343" s="152"/>
      <c r="AW343" s="152"/>
      <c r="AX343" s="152"/>
      <c r="AY343" s="152"/>
      <c r="AZ343" s="152"/>
      <c r="BA343" s="152"/>
      <c r="BB343" s="152"/>
      <c r="BC343" s="152"/>
      <c r="BD343" s="152"/>
      <c r="BE343" s="152"/>
      <c r="BF343" s="152"/>
      <c r="BG343" s="152"/>
      <c r="BH343" s="152"/>
      <c r="BI343" s="152"/>
      <c r="BJ343" s="152"/>
      <c r="BK343" s="152"/>
      <c r="BL343" s="152"/>
      <c r="BM343" s="152"/>
      <c r="BN343" s="152"/>
    </row>
    <row r="344" ht="13.5" customHeight="1">
      <c r="A344" s="152"/>
      <c r="B344" s="152"/>
      <c r="C344" s="152"/>
      <c r="D344" s="152"/>
      <c r="E344" s="152"/>
      <c r="F344" s="152"/>
      <c r="G344" s="152"/>
      <c r="H344" s="152"/>
      <c r="I344" s="152"/>
      <c r="J344" s="152"/>
      <c r="K344" s="152"/>
      <c r="L344" s="152"/>
      <c r="M344" s="152"/>
      <c r="N344" s="152"/>
      <c r="O344" s="152"/>
      <c r="P344" s="152"/>
      <c r="Q344" s="152"/>
      <c r="R344" s="152"/>
      <c r="S344" s="152"/>
      <c r="T344" s="152"/>
      <c r="U344" s="152"/>
      <c r="V344" s="152"/>
      <c r="W344" s="152"/>
      <c r="X344" s="152"/>
      <c r="Y344" s="152"/>
      <c r="Z344" s="152"/>
      <c r="AA344" s="152"/>
      <c r="AB344" s="152"/>
      <c r="AC344" s="152"/>
      <c r="AD344" s="152"/>
      <c r="AE344" s="152"/>
      <c r="AF344" s="152"/>
      <c r="AG344" s="152"/>
      <c r="AH344" s="152"/>
      <c r="AI344" s="152"/>
      <c r="AJ344" s="152"/>
      <c r="AK344" s="152"/>
      <c r="AL344" s="152"/>
      <c r="AM344" s="152"/>
      <c r="AN344" s="152"/>
      <c r="AO344" s="152"/>
      <c r="AP344" s="152"/>
      <c r="AQ344" s="152"/>
      <c r="AR344" s="152"/>
      <c r="AS344" s="152"/>
      <c r="AT344" s="152"/>
      <c r="AU344" s="152"/>
      <c r="AV344" s="152"/>
      <c r="AW344" s="152"/>
      <c r="AX344" s="152"/>
      <c r="AY344" s="152"/>
      <c r="AZ344" s="152"/>
      <c r="BA344" s="152"/>
      <c r="BB344" s="152"/>
      <c r="BC344" s="152"/>
      <c r="BD344" s="152"/>
      <c r="BE344" s="152"/>
      <c r="BF344" s="152"/>
      <c r="BG344" s="152"/>
      <c r="BH344" s="152"/>
      <c r="BI344" s="152"/>
      <c r="BJ344" s="152"/>
      <c r="BK344" s="152"/>
      <c r="BL344" s="152"/>
      <c r="BM344" s="152"/>
      <c r="BN344" s="152"/>
    </row>
    <row r="345" ht="13.5" customHeight="1">
      <c r="A345" s="152"/>
      <c r="B345" s="152"/>
      <c r="C345" s="152"/>
      <c r="D345" s="152"/>
      <c r="E345" s="152"/>
      <c r="F345" s="152"/>
      <c r="G345" s="152"/>
      <c r="H345" s="152"/>
      <c r="I345" s="152"/>
      <c r="J345" s="152"/>
      <c r="K345" s="152"/>
      <c r="L345" s="152"/>
      <c r="M345" s="152"/>
      <c r="N345" s="152"/>
      <c r="O345" s="152"/>
      <c r="P345" s="152"/>
      <c r="Q345" s="152"/>
      <c r="R345" s="152"/>
      <c r="S345" s="152"/>
      <c r="T345" s="152"/>
      <c r="U345" s="152"/>
      <c r="V345" s="152"/>
      <c r="W345" s="152"/>
      <c r="X345" s="152"/>
      <c r="Y345" s="152"/>
      <c r="Z345" s="152"/>
      <c r="AA345" s="152"/>
      <c r="AB345" s="152"/>
      <c r="AC345" s="152"/>
      <c r="AD345" s="152"/>
      <c r="AE345" s="152"/>
      <c r="AF345" s="152"/>
      <c r="AG345" s="152"/>
      <c r="AH345" s="152"/>
      <c r="AI345" s="152"/>
      <c r="AJ345" s="152"/>
      <c r="AK345" s="152"/>
      <c r="AL345" s="152"/>
      <c r="AM345" s="152"/>
      <c r="AN345" s="152"/>
      <c r="AO345" s="152"/>
      <c r="AP345" s="152"/>
      <c r="AQ345" s="152"/>
      <c r="AR345" s="152"/>
      <c r="AS345" s="152"/>
      <c r="AT345" s="152"/>
      <c r="AU345" s="152"/>
      <c r="AV345" s="152"/>
      <c r="AW345" s="152"/>
      <c r="AX345" s="152"/>
      <c r="AY345" s="152"/>
      <c r="AZ345" s="152"/>
      <c r="BA345" s="152"/>
      <c r="BB345" s="152"/>
      <c r="BC345" s="152"/>
      <c r="BD345" s="152"/>
      <c r="BE345" s="152"/>
      <c r="BF345" s="152"/>
      <c r="BG345" s="152"/>
      <c r="BH345" s="152"/>
      <c r="BI345" s="152"/>
      <c r="BJ345" s="152"/>
      <c r="BK345" s="152"/>
      <c r="BL345" s="152"/>
      <c r="BM345" s="152"/>
      <c r="BN345" s="152"/>
    </row>
    <row r="346" ht="13.5" customHeight="1">
      <c r="A346" s="152"/>
      <c r="B346" s="152"/>
      <c r="C346" s="152"/>
      <c r="D346" s="152"/>
      <c r="E346" s="152"/>
      <c r="F346" s="152"/>
      <c r="G346" s="152"/>
      <c r="H346" s="152"/>
      <c r="I346" s="152"/>
      <c r="J346" s="152"/>
      <c r="K346" s="152"/>
      <c r="L346" s="152"/>
      <c r="M346" s="152"/>
      <c r="N346" s="152"/>
      <c r="O346" s="152"/>
      <c r="P346" s="152"/>
      <c r="Q346" s="152"/>
      <c r="R346" s="152"/>
      <c r="S346" s="152"/>
      <c r="T346" s="152"/>
      <c r="U346" s="152"/>
      <c r="V346" s="152"/>
      <c r="W346" s="152"/>
      <c r="X346" s="152"/>
      <c r="Y346" s="152"/>
      <c r="Z346" s="152"/>
      <c r="AA346" s="152"/>
      <c r="AB346" s="152"/>
      <c r="AC346" s="152"/>
      <c r="AD346" s="152"/>
      <c r="AE346" s="152"/>
      <c r="AF346" s="152"/>
      <c r="AG346" s="152"/>
      <c r="AH346" s="152"/>
      <c r="AI346" s="152"/>
      <c r="AJ346" s="152"/>
      <c r="AK346" s="152"/>
      <c r="AL346" s="152"/>
      <c r="AM346" s="152"/>
      <c r="AN346" s="152"/>
      <c r="AO346" s="152"/>
      <c r="AP346" s="152"/>
      <c r="AQ346" s="152"/>
      <c r="AR346" s="152"/>
      <c r="AS346" s="152"/>
      <c r="AT346" s="152"/>
      <c r="AU346" s="152"/>
      <c r="AV346" s="152"/>
      <c r="AW346" s="152"/>
      <c r="AX346" s="152"/>
      <c r="AY346" s="152"/>
      <c r="AZ346" s="152"/>
      <c r="BA346" s="152"/>
      <c r="BB346" s="152"/>
      <c r="BC346" s="152"/>
      <c r="BD346" s="152"/>
      <c r="BE346" s="152"/>
      <c r="BF346" s="152"/>
      <c r="BG346" s="152"/>
      <c r="BH346" s="152"/>
      <c r="BI346" s="152"/>
      <c r="BJ346" s="152"/>
      <c r="BK346" s="152"/>
      <c r="BL346" s="152"/>
      <c r="BM346" s="152"/>
      <c r="BN346" s="152"/>
    </row>
    <row r="347" ht="13.5" customHeight="1">
      <c r="A347" s="152"/>
      <c r="B347" s="152"/>
      <c r="C347" s="152"/>
      <c r="D347" s="152"/>
      <c r="E347" s="152"/>
      <c r="F347" s="152"/>
      <c r="G347" s="152"/>
      <c r="H347" s="152"/>
      <c r="I347" s="152"/>
      <c r="J347" s="152"/>
      <c r="K347" s="152"/>
      <c r="L347" s="152"/>
      <c r="M347" s="152"/>
      <c r="N347" s="152"/>
      <c r="O347" s="152"/>
      <c r="P347" s="152"/>
      <c r="Q347" s="152"/>
      <c r="R347" s="152"/>
      <c r="S347" s="152"/>
      <c r="T347" s="152"/>
      <c r="U347" s="152"/>
      <c r="V347" s="152"/>
      <c r="W347" s="152"/>
      <c r="X347" s="152"/>
      <c r="Y347" s="152"/>
      <c r="Z347" s="152"/>
      <c r="AA347" s="152"/>
      <c r="AB347" s="152"/>
      <c r="AC347" s="152"/>
      <c r="AD347" s="152"/>
      <c r="AE347" s="152"/>
      <c r="AF347" s="152"/>
      <c r="AG347" s="152"/>
      <c r="AH347" s="152"/>
      <c r="AI347" s="152"/>
      <c r="AJ347" s="152"/>
      <c r="AK347" s="152"/>
      <c r="AL347" s="152"/>
      <c r="AM347" s="152"/>
      <c r="AN347" s="152"/>
      <c r="AO347" s="152"/>
      <c r="AP347" s="152"/>
      <c r="AQ347" s="152"/>
      <c r="AR347" s="152"/>
      <c r="AS347" s="152"/>
      <c r="AT347" s="152"/>
      <c r="AU347" s="152"/>
      <c r="AV347" s="152"/>
      <c r="AW347" s="152"/>
      <c r="AX347" s="152"/>
      <c r="AY347" s="152"/>
      <c r="AZ347" s="152"/>
      <c r="BA347" s="152"/>
      <c r="BB347" s="152"/>
      <c r="BC347" s="152"/>
      <c r="BD347" s="152"/>
      <c r="BE347" s="152"/>
      <c r="BF347" s="152"/>
      <c r="BG347" s="152"/>
      <c r="BH347" s="152"/>
      <c r="BI347" s="152"/>
      <c r="BJ347" s="152"/>
      <c r="BK347" s="152"/>
      <c r="BL347" s="152"/>
      <c r="BM347" s="152"/>
      <c r="BN347" s="152"/>
    </row>
    <row r="348" ht="13.5" customHeight="1">
      <c r="A348" s="152"/>
      <c r="B348" s="152"/>
      <c r="C348" s="152"/>
      <c r="D348" s="152"/>
      <c r="E348" s="152"/>
      <c r="F348" s="152"/>
      <c r="G348" s="152"/>
      <c r="H348" s="152"/>
      <c r="I348" s="152"/>
      <c r="J348" s="152"/>
      <c r="K348" s="152"/>
      <c r="L348" s="152"/>
      <c r="M348" s="152"/>
      <c r="N348" s="152"/>
      <c r="O348" s="152"/>
      <c r="P348" s="152"/>
      <c r="Q348" s="152"/>
      <c r="R348" s="152"/>
      <c r="S348" s="152"/>
      <c r="T348" s="152"/>
      <c r="U348" s="152"/>
      <c r="V348" s="152"/>
      <c r="W348" s="152"/>
      <c r="X348" s="152"/>
      <c r="Y348" s="152"/>
      <c r="Z348" s="152"/>
      <c r="AA348" s="152"/>
      <c r="AB348" s="152"/>
      <c r="AC348" s="152"/>
      <c r="AD348" s="152"/>
      <c r="AE348" s="152"/>
      <c r="AF348" s="152"/>
      <c r="AG348" s="152"/>
      <c r="AH348" s="152"/>
      <c r="AI348" s="152"/>
      <c r="AJ348" s="152"/>
      <c r="AK348" s="152"/>
      <c r="AL348" s="152"/>
      <c r="AM348" s="152"/>
      <c r="AN348" s="152"/>
      <c r="AO348" s="152"/>
      <c r="AP348" s="152"/>
      <c r="AQ348" s="152"/>
      <c r="AR348" s="152"/>
      <c r="AS348" s="152"/>
      <c r="AT348" s="152"/>
      <c r="AU348" s="152"/>
      <c r="AV348" s="152"/>
      <c r="AW348" s="152"/>
      <c r="AX348" s="152"/>
      <c r="AY348" s="152"/>
      <c r="AZ348" s="152"/>
      <c r="BA348" s="152"/>
      <c r="BB348" s="152"/>
      <c r="BC348" s="152"/>
      <c r="BD348" s="152"/>
      <c r="BE348" s="152"/>
      <c r="BF348" s="152"/>
      <c r="BG348" s="152"/>
      <c r="BH348" s="152"/>
      <c r="BI348" s="152"/>
      <c r="BJ348" s="152"/>
      <c r="BK348" s="152"/>
      <c r="BL348" s="152"/>
      <c r="BM348" s="152"/>
      <c r="BN348" s="152"/>
    </row>
    <row r="349" ht="13.5" customHeight="1">
      <c r="A349" s="152"/>
      <c r="B349" s="152"/>
      <c r="C349" s="152"/>
      <c r="D349" s="152"/>
      <c r="E349" s="152"/>
      <c r="F349" s="152"/>
      <c r="G349" s="152"/>
      <c r="H349" s="152"/>
      <c r="I349" s="152"/>
      <c r="J349" s="152"/>
      <c r="K349" s="152"/>
      <c r="L349" s="152"/>
      <c r="M349" s="152"/>
      <c r="N349" s="152"/>
      <c r="O349" s="152"/>
      <c r="P349" s="152"/>
      <c r="Q349" s="152"/>
      <c r="R349" s="152"/>
      <c r="S349" s="152"/>
      <c r="T349" s="152"/>
      <c r="U349" s="152"/>
      <c r="V349" s="152"/>
      <c r="W349" s="152"/>
      <c r="X349" s="152"/>
      <c r="Y349" s="152"/>
      <c r="Z349" s="152"/>
      <c r="AA349" s="152"/>
      <c r="AB349" s="152"/>
      <c r="AC349" s="152"/>
      <c r="AD349" s="152"/>
      <c r="AE349" s="152"/>
      <c r="AF349" s="152"/>
      <c r="AG349" s="152"/>
      <c r="AH349" s="152"/>
      <c r="AI349" s="152"/>
      <c r="AJ349" s="152"/>
      <c r="AK349" s="152"/>
      <c r="AL349" s="152"/>
      <c r="AM349" s="152"/>
      <c r="AN349" s="152"/>
      <c r="AO349" s="152"/>
      <c r="AP349" s="152"/>
      <c r="AQ349" s="152"/>
      <c r="AR349" s="152"/>
      <c r="AS349" s="152"/>
      <c r="AT349" s="152"/>
      <c r="AU349" s="152"/>
      <c r="AV349" s="152"/>
      <c r="AW349" s="152"/>
      <c r="AX349" s="152"/>
      <c r="AY349" s="152"/>
      <c r="AZ349" s="152"/>
      <c r="BA349" s="152"/>
      <c r="BB349" s="152"/>
      <c r="BC349" s="152"/>
      <c r="BD349" s="152"/>
      <c r="BE349" s="152"/>
      <c r="BF349" s="152"/>
      <c r="BG349" s="152"/>
      <c r="BH349" s="152"/>
      <c r="BI349" s="152"/>
      <c r="BJ349" s="152"/>
      <c r="BK349" s="152"/>
      <c r="BL349" s="152"/>
      <c r="BM349" s="152"/>
      <c r="BN349" s="152"/>
    </row>
    <row r="350" ht="13.5" customHeight="1">
      <c r="A350" s="152"/>
      <c r="B350" s="152"/>
      <c r="C350" s="152"/>
      <c r="D350" s="152"/>
      <c r="E350" s="152"/>
      <c r="F350" s="152"/>
      <c r="G350" s="152"/>
      <c r="H350" s="152"/>
      <c r="I350" s="152"/>
      <c r="J350" s="152"/>
      <c r="K350" s="152"/>
      <c r="L350" s="152"/>
      <c r="M350" s="152"/>
      <c r="N350" s="152"/>
      <c r="O350" s="152"/>
      <c r="P350" s="152"/>
      <c r="Q350" s="152"/>
      <c r="R350" s="152"/>
      <c r="S350" s="152"/>
      <c r="T350" s="152"/>
      <c r="U350" s="152"/>
      <c r="V350" s="152"/>
      <c r="W350" s="152"/>
      <c r="X350" s="152"/>
      <c r="Y350" s="152"/>
      <c r="Z350" s="152"/>
      <c r="AA350" s="152"/>
      <c r="AB350" s="152"/>
      <c r="AC350" s="152"/>
      <c r="AD350" s="152"/>
      <c r="AE350" s="152"/>
      <c r="AF350" s="152"/>
      <c r="AG350" s="152"/>
      <c r="AH350" s="152"/>
      <c r="AI350" s="152"/>
      <c r="AJ350" s="152"/>
      <c r="AK350" s="152"/>
      <c r="AL350" s="152"/>
      <c r="AM350" s="152"/>
      <c r="AN350" s="152"/>
      <c r="AO350" s="152"/>
      <c r="AP350" s="152"/>
      <c r="AQ350" s="152"/>
      <c r="AR350" s="152"/>
      <c r="AS350" s="152"/>
      <c r="AT350" s="152"/>
      <c r="AU350" s="152"/>
      <c r="AV350" s="152"/>
      <c r="AW350" s="152"/>
      <c r="AX350" s="152"/>
      <c r="AY350" s="152"/>
      <c r="AZ350" s="152"/>
      <c r="BA350" s="152"/>
      <c r="BB350" s="152"/>
      <c r="BC350" s="152"/>
      <c r="BD350" s="152"/>
      <c r="BE350" s="152"/>
      <c r="BF350" s="152"/>
      <c r="BG350" s="152"/>
      <c r="BH350" s="152"/>
      <c r="BI350" s="152"/>
      <c r="BJ350" s="152"/>
      <c r="BK350" s="152"/>
      <c r="BL350" s="152"/>
      <c r="BM350" s="152"/>
      <c r="BN350" s="152"/>
    </row>
    <row r="351" ht="13.5" customHeight="1">
      <c r="A351" s="152"/>
      <c r="B351" s="152"/>
      <c r="C351" s="152"/>
      <c r="D351" s="152"/>
      <c r="E351" s="152"/>
      <c r="F351" s="152"/>
      <c r="G351" s="152"/>
      <c r="H351" s="152"/>
      <c r="I351" s="152"/>
      <c r="J351" s="152"/>
      <c r="K351" s="152"/>
      <c r="L351" s="152"/>
      <c r="M351" s="152"/>
      <c r="N351" s="152"/>
      <c r="O351" s="152"/>
      <c r="P351" s="152"/>
      <c r="Q351" s="152"/>
      <c r="R351" s="152"/>
      <c r="S351" s="152"/>
      <c r="T351" s="152"/>
      <c r="U351" s="152"/>
      <c r="V351" s="152"/>
      <c r="W351" s="152"/>
      <c r="X351" s="152"/>
      <c r="Y351" s="152"/>
      <c r="Z351" s="152"/>
      <c r="AA351" s="152"/>
      <c r="AB351" s="152"/>
      <c r="AC351" s="152"/>
      <c r="AD351" s="152"/>
      <c r="AE351" s="152"/>
      <c r="AF351" s="152"/>
      <c r="AG351" s="152"/>
      <c r="AH351" s="152"/>
      <c r="AI351" s="152"/>
      <c r="AJ351" s="152"/>
      <c r="AK351" s="152"/>
      <c r="AL351" s="152"/>
      <c r="AM351" s="152"/>
      <c r="AN351" s="152"/>
      <c r="AO351" s="152"/>
      <c r="AP351" s="152"/>
      <c r="AQ351" s="152"/>
      <c r="AR351" s="152"/>
      <c r="AS351" s="152"/>
      <c r="AT351" s="152"/>
      <c r="AU351" s="152"/>
      <c r="AV351" s="152"/>
      <c r="AW351" s="152"/>
      <c r="AX351" s="152"/>
      <c r="AY351" s="152"/>
      <c r="AZ351" s="152"/>
      <c r="BA351" s="152"/>
      <c r="BB351" s="152"/>
      <c r="BC351" s="152"/>
      <c r="BD351" s="152"/>
      <c r="BE351" s="152"/>
      <c r="BF351" s="152"/>
      <c r="BG351" s="152"/>
      <c r="BH351" s="152"/>
      <c r="BI351" s="152"/>
      <c r="BJ351" s="152"/>
      <c r="BK351" s="152"/>
      <c r="BL351" s="152"/>
      <c r="BM351" s="152"/>
      <c r="BN351" s="152"/>
    </row>
    <row r="352" ht="13.5" customHeight="1">
      <c r="A352" s="152"/>
      <c r="B352" s="152"/>
      <c r="C352" s="152"/>
      <c r="D352" s="152"/>
      <c r="E352" s="152"/>
      <c r="F352" s="152"/>
      <c r="G352" s="152"/>
      <c r="H352" s="152"/>
      <c r="I352" s="152"/>
      <c r="J352" s="152"/>
      <c r="K352" s="152"/>
      <c r="L352" s="152"/>
      <c r="M352" s="152"/>
      <c r="N352" s="152"/>
      <c r="O352" s="152"/>
      <c r="P352" s="152"/>
      <c r="Q352" s="152"/>
      <c r="R352" s="152"/>
      <c r="S352" s="152"/>
      <c r="T352" s="152"/>
      <c r="U352" s="152"/>
      <c r="V352" s="152"/>
      <c r="W352" s="152"/>
      <c r="X352" s="152"/>
      <c r="Y352" s="152"/>
      <c r="Z352" s="152"/>
      <c r="AA352" s="152"/>
      <c r="AB352" s="152"/>
      <c r="AC352" s="152"/>
      <c r="AD352" s="152"/>
      <c r="AE352" s="152"/>
      <c r="AF352" s="152"/>
      <c r="AG352" s="152"/>
      <c r="AH352" s="152"/>
      <c r="AI352" s="152"/>
      <c r="AJ352" s="152"/>
      <c r="AK352" s="152"/>
      <c r="AL352" s="152"/>
      <c r="AM352" s="152"/>
      <c r="AN352" s="152"/>
      <c r="AO352" s="152"/>
      <c r="AP352" s="152"/>
      <c r="AQ352" s="152"/>
      <c r="AR352" s="152"/>
      <c r="AS352" s="152"/>
      <c r="AT352" s="152"/>
      <c r="AU352" s="152"/>
      <c r="AV352" s="152"/>
      <c r="AW352" s="152"/>
      <c r="AX352" s="152"/>
      <c r="AY352" s="152"/>
      <c r="AZ352" s="152"/>
      <c r="BA352" s="152"/>
      <c r="BB352" s="152"/>
      <c r="BC352" s="152"/>
      <c r="BD352" s="152"/>
      <c r="BE352" s="152"/>
      <c r="BF352" s="152"/>
      <c r="BG352" s="152"/>
      <c r="BH352" s="152"/>
      <c r="BI352" s="152"/>
      <c r="BJ352" s="152"/>
      <c r="BK352" s="152"/>
      <c r="BL352" s="152"/>
      <c r="BM352" s="152"/>
      <c r="BN352" s="152"/>
    </row>
    <row r="353" ht="13.5" customHeight="1">
      <c r="A353" s="152"/>
      <c r="B353" s="152"/>
      <c r="C353" s="152"/>
      <c r="D353" s="152"/>
      <c r="E353" s="152"/>
      <c r="F353" s="152"/>
      <c r="G353" s="152"/>
      <c r="H353" s="152"/>
      <c r="I353" s="152"/>
      <c r="J353" s="152"/>
      <c r="K353" s="152"/>
      <c r="L353" s="152"/>
      <c r="M353" s="152"/>
      <c r="N353" s="152"/>
      <c r="O353" s="152"/>
      <c r="P353" s="152"/>
      <c r="Q353" s="152"/>
      <c r="R353" s="152"/>
      <c r="S353" s="152"/>
      <c r="T353" s="152"/>
      <c r="U353" s="152"/>
      <c r="V353" s="152"/>
      <c r="W353" s="152"/>
      <c r="X353" s="152"/>
      <c r="Y353" s="152"/>
      <c r="Z353" s="152"/>
      <c r="AA353" s="152"/>
      <c r="AB353" s="152"/>
      <c r="AC353" s="152"/>
      <c r="AD353" s="152"/>
      <c r="AE353" s="152"/>
      <c r="AF353" s="152"/>
      <c r="AG353" s="152"/>
      <c r="AH353" s="152"/>
      <c r="AI353" s="152"/>
      <c r="AJ353" s="152"/>
      <c r="AK353" s="152"/>
      <c r="AL353" s="152"/>
      <c r="AM353" s="152"/>
      <c r="AN353" s="152"/>
      <c r="AO353" s="152"/>
      <c r="AP353" s="152"/>
      <c r="AQ353" s="152"/>
      <c r="AR353" s="152"/>
      <c r="AS353" s="152"/>
      <c r="AT353" s="152"/>
      <c r="AU353" s="152"/>
      <c r="AV353" s="152"/>
      <c r="AW353" s="152"/>
      <c r="AX353" s="152"/>
      <c r="AY353" s="152"/>
      <c r="AZ353" s="152"/>
      <c r="BA353" s="152"/>
      <c r="BB353" s="152"/>
      <c r="BC353" s="152"/>
      <c r="BD353" s="152"/>
      <c r="BE353" s="152"/>
      <c r="BF353" s="152"/>
      <c r="BG353" s="152"/>
      <c r="BH353" s="152"/>
      <c r="BI353" s="152"/>
      <c r="BJ353" s="152"/>
      <c r="BK353" s="152"/>
      <c r="BL353" s="152"/>
      <c r="BM353" s="152"/>
      <c r="BN353" s="152"/>
    </row>
    <row r="354" ht="13.5" customHeight="1">
      <c r="A354" s="152"/>
      <c r="B354" s="152"/>
      <c r="C354" s="152"/>
      <c r="D354" s="152"/>
      <c r="E354" s="152"/>
      <c r="F354" s="152"/>
      <c r="G354" s="152"/>
      <c r="H354" s="152"/>
      <c r="I354" s="152"/>
      <c r="J354" s="152"/>
      <c r="K354" s="152"/>
      <c r="L354" s="152"/>
      <c r="M354" s="152"/>
      <c r="N354" s="152"/>
      <c r="O354" s="152"/>
      <c r="P354" s="152"/>
      <c r="Q354" s="152"/>
      <c r="R354" s="152"/>
      <c r="S354" s="152"/>
      <c r="T354" s="152"/>
      <c r="U354" s="152"/>
      <c r="V354" s="152"/>
      <c r="W354" s="152"/>
      <c r="X354" s="152"/>
      <c r="Y354" s="152"/>
      <c r="Z354" s="152"/>
      <c r="AA354" s="152"/>
      <c r="AB354" s="152"/>
      <c r="AC354" s="152"/>
      <c r="AD354" s="152"/>
      <c r="AE354" s="152"/>
      <c r="AF354" s="152"/>
      <c r="AG354" s="152"/>
      <c r="AH354" s="152"/>
      <c r="AI354" s="152"/>
      <c r="AJ354" s="152"/>
      <c r="AK354" s="152"/>
      <c r="AL354" s="152"/>
      <c r="AM354" s="152"/>
      <c r="AN354" s="152"/>
      <c r="AO354" s="152"/>
      <c r="AP354" s="152"/>
      <c r="AQ354" s="152"/>
      <c r="AR354" s="152"/>
      <c r="AS354" s="152"/>
      <c r="AT354" s="152"/>
      <c r="AU354" s="152"/>
      <c r="AV354" s="152"/>
      <c r="AW354" s="152"/>
      <c r="AX354" s="152"/>
      <c r="AY354" s="152"/>
      <c r="AZ354" s="152"/>
      <c r="BA354" s="152"/>
      <c r="BB354" s="152"/>
      <c r="BC354" s="152"/>
      <c r="BD354" s="152"/>
      <c r="BE354" s="152"/>
      <c r="BF354" s="152"/>
      <c r="BG354" s="152"/>
      <c r="BH354" s="152"/>
      <c r="BI354" s="152"/>
      <c r="BJ354" s="152"/>
      <c r="BK354" s="152"/>
      <c r="BL354" s="152"/>
      <c r="BM354" s="152"/>
      <c r="BN354" s="152"/>
    </row>
    <row r="355" ht="13.5" customHeight="1">
      <c r="A355" s="152"/>
      <c r="B355" s="152"/>
      <c r="C355" s="152"/>
      <c r="D355" s="152"/>
      <c r="E355" s="152"/>
      <c r="F355" s="152"/>
      <c r="G355" s="152"/>
      <c r="H355" s="152"/>
      <c r="I355" s="152"/>
      <c r="J355" s="152"/>
      <c r="K355" s="152"/>
      <c r="L355" s="152"/>
      <c r="M355" s="152"/>
      <c r="N355" s="152"/>
      <c r="O355" s="152"/>
      <c r="P355" s="152"/>
      <c r="Q355" s="152"/>
      <c r="R355" s="152"/>
      <c r="S355" s="152"/>
      <c r="T355" s="152"/>
      <c r="U355" s="152"/>
      <c r="V355" s="152"/>
      <c r="W355" s="152"/>
      <c r="X355" s="152"/>
      <c r="Y355" s="152"/>
      <c r="Z355" s="152"/>
      <c r="AA355" s="152"/>
      <c r="AB355" s="152"/>
      <c r="AC355" s="152"/>
      <c r="AD355" s="152"/>
      <c r="AE355" s="152"/>
      <c r="AF355" s="152"/>
      <c r="AG355" s="152"/>
      <c r="AH355" s="152"/>
      <c r="AI355" s="152"/>
      <c r="AJ355" s="152"/>
      <c r="AK355" s="152"/>
      <c r="AL355" s="152"/>
      <c r="AM355" s="152"/>
      <c r="AN355" s="152"/>
      <c r="AO355" s="152"/>
      <c r="AP355" s="152"/>
      <c r="AQ355" s="152"/>
      <c r="AR355" s="152"/>
      <c r="AS355" s="152"/>
      <c r="AT355" s="152"/>
      <c r="AU355" s="152"/>
      <c r="AV355" s="152"/>
      <c r="AW355" s="152"/>
      <c r="AX355" s="152"/>
      <c r="AY355" s="152"/>
      <c r="AZ355" s="152"/>
      <c r="BA355" s="152"/>
      <c r="BB355" s="152"/>
      <c r="BC355" s="152"/>
      <c r="BD355" s="152"/>
      <c r="BE355" s="152"/>
      <c r="BF355" s="152"/>
      <c r="BG355" s="152"/>
      <c r="BH355" s="152"/>
      <c r="BI355" s="152"/>
      <c r="BJ355" s="152"/>
      <c r="BK355" s="152"/>
      <c r="BL355" s="152"/>
      <c r="BM355" s="152"/>
      <c r="BN355" s="152"/>
    </row>
    <row r="356" ht="13.5" customHeight="1">
      <c r="A356" s="152"/>
      <c r="B356" s="152"/>
      <c r="C356" s="152"/>
      <c r="D356" s="152"/>
      <c r="E356" s="152"/>
      <c r="F356" s="152"/>
      <c r="G356" s="152"/>
      <c r="H356" s="152"/>
      <c r="I356" s="152"/>
      <c r="J356" s="152"/>
      <c r="K356" s="152"/>
      <c r="L356" s="152"/>
      <c r="M356" s="152"/>
      <c r="N356" s="152"/>
      <c r="O356" s="152"/>
      <c r="P356" s="152"/>
      <c r="Q356" s="152"/>
      <c r="R356" s="152"/>
      <c r="S356" s="152"/>
      <c r="T356" s="152"/>
      <c r="U356" s="152"/>
      <c r="V356" s="152"/>
      <c r="W356" s="152"/>
      <c r="X356" s="152"/>
      <c r="Y356" s="152"/>
      <c r="Z356" s="152"/>
      <c r="AA356" s="152"/>
      <c r="AB356" s="152"/>
      <c r="AC356" s="152"/>
      <c r="AD356" s="152"/>
      <c r="AE356" s="152"/>
      <c r="AF356" s="152"/>
      <c r="AG356" s="152"/>
      <c r="AH356" s="152"/>
      <c r="AI356" s="152"/>
      <c r="AJ356" s="152"/>
      <c r="AK356" s="152"/>
      <c r="AL356" s="152"/>
      <c r="AM356" s="152"/>
      <c r="AN356" s="152"/>
      <c r="AO356" s="152"/>
      <c r="AP356" s="152"/>
      <c r="AQ356" s="152"/>
      <c r="AR356" s="152"/>
      <c r="AS356" s="152"/>
      <c r="AT356" s="152"/>
      <c r="AU356" s="152"/>
      <c r="AV356" s="152"/>
      <c r="AW356" s="152"/>
      <c r="AX356" s="152"/>
      <c r="AY356" s="152"/>
      <c r="AZ356" s="152"/>
      <c r="BA356" s="152"/>
      <c r="BB356" s="152"/>
      <c r="BC356" s="152"/>
      <c r="BD356" s="152"/>
      <c r="BE356" s="152"/>
      <c r="BF356" s="152"/>
      <c r="BG356" s="152"/>
      <c r="BH356" s="152"/>
      <c r="BI356" s="152"/>
      <c r="BJ356" s="152"/>
      <c r="BK356" s="152"/>
      <c r="BL356" s="152"/>
      <c r="BM356" s="152"/>
      <c r="BN356" s="152"/>
    </row>
    <row r="357" ht="13.5" customHeight="1">
      <c r="A357" s="152"/>
      <c r="B357" s="152"/>
      <c r="C357" s="152"/>
      <c r="D357" s="152"/>
      <c r="E357" s="152"/>
      <c r="F357" s="152"/>
      <c r="G357" s="152"/>
      <c r="H357" s="152"/>
      <c r="I357" s="152"/>
      <c r="J357" s="152"/>
      <c r="K357" s="152"/>
      <c r="L357" s="152"/>
      <c r="M357" s="152"/>
      <c r="N357" s="152"/>
      <c r="O357" s="152"/>
      <c r="P357" s="152"/>
      <c r="Q357" s="152"/>
      <c r="R357" s="152"/>
      <c r="S357" s="152"/>
      <c r="T357" s="152"/>
      <c r="U357" s="152"/>
      <c r="V357" s="152"/>
      <c r="W357" s="152"/>
      <c r="X357" s="152"/>
      <c r="Y357" s="152"/>
      <c r="Z357" s="152"/>
      <c r="AA357" s="152"/>
      <c r="AB357" s="152"/>
      <c r="AC357" s="152"/>
      <c r="AD357" s="152"/>
      <c r="AE357" s="152"/>
      <c r="AF357" s="152"/>
      <c r="AG357" s="152"/>
      <c r="AH357" s="152"/>
      <c r="AI357" s="152"/>
      <c r="AJ357" s="152"/>
      <c r="AK357" s="152"/>
      <c r="AL357" s="152"/>
      <c r="AM357" s="152"/>
      <c r="AN357" s="152"/>
      <c r="AO357" s="152"/>
      <c r="AP357" s="152"/>
      <c r="AQ357" s="152"/>
      <c r="AR357" s="152"/>
      <c r="AS357" s="152"/>
      <c r="AT357" s="152"/>
      <c r="AU357" s="152"/>
      <c r="AV357" s="152"/>
      <c r="AW357" s="152"/>
      <c r="AX357" s="152"/>
      <c r="AY357" s="152"/>
      <c r="AZ357" s="152"/>
      <c r="BA357" s="152"/>
      <c r="BB357" s="152"/>
      <c r="BC357" s="152"/>
      <c r="BD357" s="152"/>
      <c r="BE357" s="152"/>
      <c r="BF357" s="152"/>
      <c r="BG357" s="152"/>
      <c r="BH357" s="152"/>
      <c r="BI357" s="152"/>
      <c r="BJ357" s="152"/>
      <c r="BK357" s="152"/>
      <c r="BL357" s="152"/>
      <c r="BM357" s="152"/>
      <c r="BN357" s="152"/>
    </row>
    <row r="358" ht="13.5" customHeight="1">
      <c r="A358" s="152"/>
      <c r="B358" s="152"/>
      <c r="C358" s="152"/>
      <c r="D358" s="152"/>
      <c r="E358" s="152"/>
      <c r="F358" s="152"/>
      <c r="G358" s="152"/>
      <c r="H358" s="152"/>
      <c r="I358" s="152"/>
      <c r="J358" s="152"/>
      <c r="K358" s="152"/>
      <c r="L358" s="152"/>
      <c r="M358" s="152"/>
      <c r="N358" s="152"/>
      <c r="O358" s="152"/>
      <c r="P358" s="152"/>
      <c r="Q358" s="152"/>
      <c r="R358" s="152"/>
      <c r="S358" s="152"/>
      <c r="T358" s="152"/>
      <c r="U358" s="152"/>
      <c r="V358" s="152"/>
      <c r="W358" s="152"/>
      <c r="X358" s="152"/>
      <c r="Y358" s="152"/>
      <c r="Z358" s="152"/>
      <c r="AA358" s="152"/>
      <c r="AB358" s="152"/>
      <c r="AC358" s="152"/>
      <c r="AD358" s="152"/>
      <c r="AE358" s="152"/>
      <c r="AF358" s="152"/>
      <c r="AG358" s="152"/>
      <c r="AH358" s="152"/>
      <c r="AI358" s="152"/>
      <c r="AJ358" s="152"/>
      <c r="AK358" s="152"/>
      <c r="AL358" s="152"/>
      <c r="AM358" s="152"/>
      <c r="AN358" s="152"/>
      <c r="AO358" s="152"/>
      <c r="AP358" s="152"/>
      <c r="AQ358" s="152"/>
      <c r="AR358" s="152"/>
      <c r="AS358" s="152"/>
      <c r="AT358" s="152"/>
      <c r="AU358" s="152"/>
      <c r="AV358" s="152"/>
      <c r="AW358" s="152"/>
      <c r="AX358" s="152"/>
      <c r="AY358" s="152"/>
      <c r="AZ358" s="152"/>
      <c r="BA358" s="152"/>
      <c r="BB358" s="152"/>
      <c r="BC358" s="152"/>
      <c r="BD358" s="152"/>
      <c r="BE358" s="152"/>
      <c r="BF358" s="152"/>
      <c r="BG358" s="152"/>
      <c r="BH358" s="152"/>
      <c r="BI358" s="152"/>
      <c r="BJ358" s="152"/>
      <c r="BK358" s="152"/>
      <c r="BL358" s="152"/>
      <c r="BM358" s="152"/>
      <c r="BN358" s="152"/>
    </row>
    <row r="359" ht="13.5" customHeight="1">
      <c r="A359" s="152"/>
      <c r="B359" s="152"/>
      <c r="C359" s="152"/>
      <c r="D359" s="152"/>
      <c r="E359" s="152"/>
      <c r="F359" s="152"/>
      <c r="G359" s="152"/>
      <c r="H359" s="152"/>
      <c r="I359" s="152"/>
      <c r="J359" s="152"/>
      <c r="K359" s="152"/>
      <c r="L359" s="152"/>
      <c r="M359" s="152"/>
      <c r="N359" s="152"/>
      <c r="O359" s="152"/>
      <c r="P359" s="152"/>
      <c r="Q359" s="152"/>
      <c r="R359" s="152"/>
      <c r="S359" s="152"/>
      <c r="T359" s="152"/>
      <c r="U359" s="152"/>
      <c r="V359" s="152"/>
      <c r="W359" s="152"/>
      <c r="X359" s="152"/>
      <c r="Y359" s="152"/>
      <c r="Z359" s="152"/>
      <c r="AA359" s="152"/>
      <c r="AB359" s="152"/>
      <c r="AC359" s="152"/>
      <c r="AD359" s="152"/>
      <c r="AE359" s="152"/>
      <c r="AF359" s="152"/>
      <c r="AG359" s="152"/>
      <c r="AH359" s="152"/>
      <c r="AI359" s="152"/>
      <c r="AJ359" s="152"/>
      <c r="AK359" s="152"/>
      <c r="AL359" s="152"/>
      <c r="AM359" s="152"/>
      <c r="AN359" s="152"/>
      <c r="AO359" s="152"/>
      <c r="AP359" s="152"/>
      <c r="AQ359" s="152"/>
      <c r="AR359" s="152"/>
      <c r="AS359" s="152"/>
      <c r="AT359" s="152"/>
      <c r="AU359" s="152"/>
      <c r="AV359" s="152"/>
      <c r="AW359" s="152"/>
      <c r="AX359" s="152"/>
      <c r="AY359" s="152"/>
      <c r="AZ359" s="152"/>
      <c r="BA359" s="152"/>
      <c r="BB359" s="152"/>
      <c r="BC359" s="152"/>
      <c r="BD359" s="152"/>
      <c r="BE359" s="152"/>
      <c r="BF359" s="152"/>
      <c r="BG359" s="152"/>
      <c r="BH359" s="152"/>
      <c r="BI359" s="152"/>
      <c r="BJ359" s="152"/>
      <c r="BK359" s="152"/>
      <c r="BL359" s="152"/>
      <c r="BM359" s="152"/>
      <c r="BN359" s="152"/>
    </row>
    <row r="360" ht="13.5" customHeight="1">
      <c r="A360" s="152"/>
      <c r="B360" s="152"/>
      <c r="C360" s="152"/>
      <c r="D360" s="152"/>
      <c r="E360" s="152"/>
      <c r="F360" s="152"/>
      <c r="G360" s="152"/>
      <c r="H360" s="152"/>
      <c r="I360" s="152"/>
      <c r="J360" s="152"/>
      <c r="K360" s="152"/>
      <c r="L360" s="152"/>
      <c r="M360" s="152"/>
      <c r="N360" s="152"/>
      <c r="O360" s="152"/>
      <c r="P360" s="152"/>
      <c r="Q360" s="152"/>
      <c r="R360" s="152"/>
      <c r="S360" s="152"/>
      <c r="T360" s="152"/>
      <c r="U360" s="152"/>
      <c r="V360" s="152"/>
      <c r="W360" s="152"/>
      <c r="X360" s="152"/>
      <c r="Y360" s="152"/>
      <c r="Z360" s="152"/>
      <c r="AA360" s="152"/>
      <c r="AB360" s="152"/>
      <c r="AC360" s="152"/>
      <c r="AD360" s="152"/>
      <c r="AE360" s="152"/>
      <c r="AF360" s="152"/>
      <c r="AG360" s="152"/>
      <c r="AH360" s="152"/>
      <c r="AI360" s="152"/>
      <c r="AJ360" s="152"/>
      <c r="AK360" s="152"/>
      <c r="AL360" s="152"/>
      <c r="AM360" s="152"/>
      <c r="AN360" s="152"/>
      <c r="AO360" s="152"/>
      <c r="AP360" s="152"/>
      <c r="AQ360" s="152"/>
      <c r="AR360" s="152"/>
      <c r="AS360" s="152"/>
      <c r="AT360" s="152"/>
      <c r="AU360" s="152"/>
      <c r="AV360" s="152"/>
      <c r="AW360" s="152"/>
      <c r="AX360" s="152"/>
      <c r="AY360" s="152"/>
      <c r="AZ360" s="152"/>
      <c r="BA360" s="152"/>
      <c r="BB360" s="152"/>
      <c r="BC360" s="152"/>
      <c r="BD360" s="152"/>
      <c r="BE360" s="152"/>
      <c r="BF360" s="152"/>
      <c r="BG360" s="152"/>
      <c r="BH360" s="152"/>
      <c r="BI360" s="152"/>
      <c r="BJ360" s="152"/>
      <c r="BK360" s="152"/>
      <c r="BL360" s="152"/>
      <c r="BM360" s="152"/>
      <c r="BN360" s="152"/>
    </row>
    <row r="361" ht="13.5" customHeight="1">
      <c r="A361" s="152"/>
      <c r="B361" s="152"/>
      <c r="C361" s="152"/>
      <c r="D361" s="152"/>
      <c r="E361" s="152"/>
      <c r="F361" s="152"/>
      <c r="G361" s="152"/>
      <c r="H361" s="152"/>
      <c r="I361" s="152"/>
      <c r="J361" s="152"/>
      <c r="K361" s="152"/>
      <c r="L361" s="152"/>
      <c r="M361" s="152"/>
      <c r="N361" s="152"/>
      <c r="O361" s="152"/>
      <c r="P361" s="152"/>
      <c r="Q361" s="152"/>
      <c r="R361" s="152"/>
      <c r="S361" s="152"/>
      <c r="T361" s="152"/>
      <c r="U361" s="152"/>
      <c r="V361" s="152"/>
      <c r="W361" s="152"/>
      <c r="X361" s="152"/>
      <c r="Y361" s="152"/>
      <c r="Z361" s="152"/>
      <c r="AA361" s="152"/>
      <c r="AB361" s="152"/>
      <c r="AC361" s="152"/>
      <c r="AD361" s="152"/>
      <c r="AE361" s="152"/>
      <c r="AF361" s="152"/>
      <c r="AG361" s="152"/>
      <c r="AH361" s="152"/>
      <c r="AI361" s="152"/>
      <c r="AJ361" s="152"/>
      <c r="AK361" s="152"/>
      <c r="AL361" s="152"/>
      <c r="AM361" s="152"/>
      <c r="AN361" s="152"/>
      <c r="AO361" s="152"/>
      <c r="AP361" s="152"/>
      <c r="AQ361" s="152"/>
      <c r="AR361" s="152"/>
      <c r="AS361" s="152"/>
      <c r="AT361" s="152"/>
      <c r="AU361" s="152"/>
      <c r="AV361" s="152"/>
      <c r="AW361" s="152"/>
      <c r="AX361" s="152"/>
      <c r="AY361" s="152"/>
      <c r="AZ361" s="152"/>
      <c r="BA361" s="152"/>
      <c r="BB361" s="152"/>
      <c r="BC361" s="152"/>
      <c r="BD361" s="152"/>
      <c r="BE361" s="152"/>
      <c r="BF361" s="152"/>
      <c r="BG361" s="152"/>
      <c r="BH361" s="152"/>
      <c r="BI361" s="152"/>
      <c r="BJ361" s="152"/>
      <c r="BK361" s="152"/>
      <c r="BL361" s="152"/>
      <c r="BM361" s="152"/>
      <c r="BN361" s="152"/>
    </row>
    <row r="362" ht="13.5" customHeight="1">
      <c r="A362" s="152"/>
      <c r="B362" s="152"/>
      <c r="C362" s="152"/>
      <c r="D362" s="152"/>
      <c r="E362" s="152"/>
      <c r="F362" s="152"/>
      <c r="G362" s="152"/>
      <c r="H362" s="152"/>
      <c r="I362" s="152"/>
      <c r="J362" s="152"/>
      <c r="K362" s="152"/>
      <c r="L362" s="152"/>
      <c r="M362" s="152"/>
      <c r="N362" s="152"/>
      <c r="O362" s="152"/>
      <c r="P362" s="152"/>
      <c r="Q362" s="152"/>
      <c r="R362" s="152"/>
      <c r="S362" s="152"/>
      <c r="T362" s="152"/>
      <c r="U362" s="152"/>
      <c r="V362" s="152"/>
      <c r="W362" s="152"/>
      <c r="X362" s="152"/>
      <c r="Y362" s="152"/>
      <c r="Z362" s="152"/>
      <c r="AA362" s="152"/>
      <c r="AB362" s="152"/>
      <c r="AC362" s="152"/>
      <c r="AD362" s="152"/>
      <c r="AE362" s="152"/>
      <c r="AF362" s="152"/>
      <c r="AG362" s="152"/>
      <c r="AH362" s="152"/>
      <c r="AI362" s="152"/>
      <c r="AJ362" s="152"/>
      <c r="AK362" s="152"/>
      <c r="AL362" s="152"/>
      <c r="AM362" s="152"/>
      <c r="AN362" s="152"/>
      <c r="AO362" s="152"/>
      <c r="AP362" s="152"/>
      <c r="AQ362" s="152"/>
      <c r="AR362" s="152"/>
      <c r="AS362" s="152"/>
      <c r="AT362" s="152"/>
      <c r="AU362" s="152"/>
      <c r="AV362" s="152"/>
      <c r="AW362" s="152"/>
      <c r="AX362" s="152"/>
      <c r="AY362" s="152"/>
      <c r="AZ362" s="152"/>
      <c r="BA362" s="152"/>
      <c r="BB362" s="152"/>
      <c r="BC362" s="152"/>
      <c r="BD362" s="152"/>
      <c r="BE362" s="152"/>
      <c r="BF362" s="152"/>
      <c r="BG362" s="152"/>
      <c r="BH362" s="152"/>
      <c r="BI362" s="152"/>
      <c r="BJ362" s="152"/>
      <c r="BK362" s="152"/>
      <c r="BL362" s="152"/>
      <c r="BM362" s="152"/>
      <c r="BN362" s="152"/>
    </row>
    <row r="363" ht="13.5" customHeight="1">
      <c r="A363" s="152"/>
      <c r="B363" s="152"/>
      <c r="C363" s="152"/>
      <c r="D363" s="152"/>
      <c r="E363" s="152"/>
      <c r="F363" s="152"/>
      <c r="G363" s="152"/>
      <c r="H363" s="152"/>
      <c r="I363" s="152"/>
      <c r="J363" s="152"/>
      <c r="K363" s="152"/>
      <c r="L363" s="152"/>
      <c r="M363" s="152"/>
      <c r="N363" s="152"/>
      <c r="O363" s="152"/>
      <c r="P363" s="152"/>
      <c r="Q363" s="152"/>
      <c r="R363" s="152"/>
      <c r="S363" s="152"/>
      <c r="T363" s="152"/>
      <c r="U363" s="152"/>
      <c r="V363" s="152"/>
      <c r="W363" s="152"/>
      <c r="X363" s="152"/>
      <c r="Y363" s="152"/>
      <c r="Z363" s="152"/>
      <c r="AA363" s="152"/>
      <c r="AB363" s="152"/>
      <c r="AC363" s="152"/>
      <c r="AD363" s="152"/>
      <c r="AE363" s="152"/>
      <c r="AF363" s="152"/>
      <c r="AG363" s="152"/>
      <c r="AH363" s="152"/>
      <c r="AI363" s="152"/>
      <c r="AJ363" s="152"/>
      <c r="AK363" s="152"/>
      <c r="AL363" s="152"/>
      <c r="AM363" s="152"/>
      <c r="AN363" s="152"/>
      <c r="AO363" s="152"/>
      <c r="AP363" s="152"/>
      <c r="AQ363" s="152"/>
      <c r="AR363" s="152"/>
      <c r="AS363" s="152"/>
      <c r="AT363" s="152"/>
      <c r="AU363" s="152"/>
      <c r="AV363" s="152"/>
      <c r="AW363" s="152"/>
      <c r="AX363" s="152"/>
      <c r="AY363" s="152"/>
      <c r="AZ363" s="152"/>
      <c r="BA363" s="152"/>
      <c r="BB363" s="152"/>
      <c r="BC363" s="152"/>
      <c r="BD363" s="152"/>
      <c r="BE363" s="152"/>
      <c r="BF363" s="152"/>
      <c r="BG363" s="152"/>
      <c r="BH363" s="152"/>
      <c r="BI363" s="152"/>
      <c r="BJ363" s="152"/>
      <c r="BK363" s="152"/>
      <c r="BL363" s="152"/>
      <c r="BM363" s="152"/>
      <c r="BN363" s="152"/>
    </row>
    <row r="364" ht="13.5" customHeight="1">
      <c r="A364" s="152"/>
      <c r="B364" s="152"/>
      <c r="C364" s="152"/>
      <c r="D364" s="152"/>
      <c r="E364" s="152"/>
      <c r="F364" s="152"/>
      <c r="G364" s="152"/>
      <c r="H364" s="152"/>
      <c r="I364" s="152"/>
      <c r="J364" s="152"/>
      <c r="K364" s="152"/>
      <c r="L364" s="152"/>
      <c r="M364" s="152"/>
      <c r="N364" s="152"/>
      <c r="O364" s="152"/>
      <c r="P364" s="152"/>
      <c r="Q364" s="152"/>
      <c r="R364" s="152"/>
      <c r="S364" s="152"/>
      <c r="T364" s="152"/>
      <c r="U364" s="152"/>
      <c r="V364" s="152"/>
      <c r="W364" s="152"/>
      <c r="X364" s="152"/>
      <c r="Y364" s="152"/>
      <c r="Z364" s="152"/>
      <c r="AA364" s="152"/>
      <c r="AB364" s="152"/>
      <c r="AC364" s="152"/>
      <c r="AD364" s="152"/>
      <c r="AE364" s="152"/>
      <c r="AF364" s="152"/>
      <c r="AG364" s="152"/>
      <c r="AH364" s="152"/>
      <c r="AI364" s="152"/>
      <c r="AJ364" s="152"/>
      <c r="AK364" s="152"/>
      <c r="AL364" s="152"/>
      <c r="AM364" s="152"/>
      <c r="AN364" s="152"/>
      <c r="AO364" s="152"/>
      <c r="AP364" s="152"/>
      <c r="AQ364" s="152"/>
      <c r="AR364" s="152"/>
      <c r="AS364" s="152"/>
      <c r="AT364" s="152"/>
      <c r="AU364" s="152"/>
      <c r="AV364" s="152"/>
      <c r="AW364" s="152"/>
      <c r="AX364" s="152"/>
      <c r="AY364" s="152"/>
      <c r="AZ364" s="152"/>
      <c r="BA364" s="152"/>
      <c r="BB364" s="152"/>
      <c r="BC364" s="152"/>
      <c r="BD364" s="152"/>
      <c r="BE364" s="152"/>
      <c r="BF364" s="152"/>
      <c r="BG364" s="152"/>
      <c r="BH364" s="152"/>
      <c r="BI364" s="152"/>
      <c r="BJ364" s="152"/>
      <c r="BK364" s="152"/>
      <c r="BL364" s="152"/>
      <c r="BM364" s="152"/>
      <c r="BN364" s="152"/>
    </row>
    <row r="365" ht="13.5" customHeight="1">
      <c r="A365" s="152"/>
      <c r="B365" s="152"/>
      <c r="C365" s="152"/>
      <c r="D365" s="152"/>
      <c r="E365" s="152"/>
      <c r="F365" s="152"/>
      <c r="G365" s="152"/>
      <c r="H365" s="152"/>
      <c r="I365" s="152"/>
      <c r="J365" s="152"/>
      <c r="K365" s="152"/>
      <c r="L365" s="152"/>
      <c r="M365" s="152"/>
      <c r="N365" s="152"/>
      <c r="O365" s="152"/>
      <c r="P365" s="152"/>
      <c r="Q365" s="152"/>
      <c r="R365" s="152"/>
      <c r="S365" s="152"/>
      <c r="T365" s="152"/>
      <c r="U365" s="152"/>
      <c r="V365" s="152"/>
      <c r="W365" s="152"/>
      <c r="X365" s="152"/>
      <c r="Y365" s="152"/>
      <c r="Z365" s="152"/>
      <c r="AA365" s="152"/>
      <c r="AB365" s="152"/>
      <c r="AC365" s="152"/>
      <c r="AD365" s="152"/>
      <c r="AE365" s="152"/>
      <c r="AF365" s="152"/>
      <c r="AG365" s="152"/>
      <c r="AH365" s="152"/>
      <c r="AI365" s="152"/>
      <c r="AJ365" s="152"/>
      <c r="AK365" s="152"/>
      <c r="AL365" s="152"/>
      <c r="AM365" s="152"/>
      <c r="AN365" s="152"/>
      <c r="AO365" s="152"/>
      <c r="AP365" s="152"/>
      <c r="AQ365" s="152"/>
      <c r="AR365" s="152"/>
      <c r="AS365" s="152"/>
      <c r="AT365" s="152"/>
      <c r="AU365" s="152"/>
      <c r="AV365" s="152"/>
      <c r="AW365" s="152"/>
      <c r="AX365" s="152"/>
      <c r="AY365" s="152"/>
      <c r="AZ365" s="152"/>
      <c r="BA365" s="152"/>
      <c r="BB365" s="152"/>
      <c r="BC365" s="152"/>
      <c r="BD365" s="152"/>
      <c r="BE365" s="152"/>
      <c r="BF365" s="152"/>
      <c r="BG365" s="152"/>
      <c r="BH365" s="152"/>
      <c r="BI365" s="152"/>
      <c r="BJ365" s="152"/>
      <c r="BK365" s="152"/>
      <c r="BL365" s="152"/>
      <c r="BM365" s="152"/>
      <c r="BN365" s="152"/>
    </row>
    <row r="366" ht="13.5" customHeight="1">
      <c r="A366" s="152"/>
      <c r="B366" s="152"/>
      <c r="C366" s="152"/>
      <c r="D366" s="152"/>
      <c r="E366" s="152"/>
      <c r="F366" s="152"/>
      <c r="G366" s="152"/>
      <c r="H366" s="152"/>
      <c r="I366" s="152"/>
      <c r="J366" s="152"/>
      <c r="K366" s="152"/>
      <c r="L366" s="152"/>
      <c r="M366" s="152"/>
      <c r="N366" s="152"/>
      <c r="O366" s="152"/>
      <c r="P366" s="152"/>
      <c r="Q366" s="152"/>
      <c r="R366" s="152"/>
      <c r="S366" s="152"/>
      <c r="T366" s="152"/>
      <c r="U366" s="152"/>
      <c r="V366" s="152"/>
      <c r="W366" s="152"/>
      <c r="X366" s="152"/>
      <c r="Y366" s="152"/>
      <c r="Z366" s="152"/>
      <c r="AA366" s="152"/>
      <c r="AB366" s="152"/>
      <c r="AC366" s="152"/>
      <c r="AD366" s="152"/>
      <c r="AE366" s="152"/>
      <c r="AF366" s="152"/>
      <c r="AG366" s="152"/>
      <c r="AH366" s="152"/>
      <c r="AI366" s="152"/>
      <c r="AJ366" s="152"/>
      <c r="AK366" s="152"/>
      <c r="AL366" s="152"/>
      <c r="AM366" s="152"/>
      <c r="AN366" s="152"/>
      <c r="AO366" s="152"/>
      <c r="AP366" s="152"/>
      <c r="AQ366" s="152"/>
      <c r="AR366" s="152"/>
      <c r="AS366" s="152"/>
      <c r="AT366" s="152"/>
      <c r="AU366" s="152"/>
      <c r="AV366" s="152"/>
      <c r="AW366" s="152"/>
      <c r="AX366" s="152"/>
      <c r="AY366" s="152"/>
      <c r="AZ366" s="152"/>
      <c r="BA366" s="152"/>
      <c r="BB366" s="152"/>
      <c r="BC366" s="152"/>
      <c r="BD366" s="152"/>
      <c r="BE366" s="152"/>
      <c r="BF366" s="152"/>
      <c r="BG366" s="152"/>
      <c r="BH366" s="152"/>
      <c r="BI366" s="152"/>
      <c r="BJ366" s="152"/>
      <c r="BK366" s="152"/>
      <c r="BL366" s="152"/>
      <c r="BM366" s="152"/>
      <c r="BN366" s="152"/>
    </row>
    <row r="367" ht="13.5" customHeight="1">
      <c r="A367" s="152"/>
      <c r="B367" s="152"/>
      <c r="C367" s="152"/>
      <c r="D367" s="152"/>
      <c r="E367" s="152"/>
      <c r="F367" s="152"/>
      <c r="G367" s="152"/>
      <c r="H367" s="152"/>
      <c r="I367" s="152"/>
      <c r="J367" s="152"/>
      <c r="K367" s="152"/>
      <c r="L367" s="152"/>
      <c r="M367" s="152"/>
      <c r="N367" s="152"/>
      <c r="O367" s="152"/>
      <c r="P367" s="152"/>
      <c r="Q367" s="152"/>
      <c r="R367" s="152"/>
      <c r="S367" s="152"/>
      <c r="T367" s="152"/>
      <c r="U367" s="152"/>
      <c r="V367" s="152"/>
      <c r="W367" s="152"/>
      <c r="X367" s="152"/>
      <c r="Y367" s="152"/>
      <c r="Z367" s="152"/>
      <c r="AA367" s="152"/>
      <c r="AB367" s="152"/>
      <c r="AC367" s="152"/>
      <c r="AD367" s="152"/>
      <c r="AE367" s="152"/>
      <c r="AF367" s="152"/>
      <c r="AG367" s="152"/>
      <c r="AH367" s="152"/>
      <c r="AI367" s="152"/>
      <c r="AJ367" s="152"/>
      <c r="AK367" s="152"/>
      <c r="AL367" s="152"/>
      <c r="AM367" s="152"/>
      <c r="AN367" s="152"/>
      <c r="AO367" s="152"/>
      <c r="AP367" s="152"/>
      <c r="AQ367" s="152"/>
      <c r="AR367" s="152"/>
      <c r="AS367" s="152"/>
      <c r="AT367" s="152"/>
      <c r="AU367" s="152"/>
      <c r="AV367" s="152"/>
      <c r="AW367" s="152"/>
      <c r="AX367" s="152"/>
      <c r="AY367" s="152"/>
      <c r="AZ367" s="152"/>
      <c r="BA367" s="152"/>
      <c r="BB367" s="152"/>
      <c r="BC367" s="152"/>
      <c r="BD367" s="152"/>
      <c r="BE367" s="152"/>
      <c r="BF367" s="152"/>
      <c r="BG367" s="152"/>
      <c r="BH367" s="152"/>
      <c r="BI367" s="152"/>
      <c r="BJ367" s="152"/>
      <c r="BK367" s="152"/>
      <c r="BL367" s="152"/>
      <c r="BM367" s="152"/>
      <c r="BN367" s="152"/>
    </row>
    <row r="368" ht="13.5" customHeight="1">
      <c r="A368" s="152"/>
      <c r="B368" s="152"/>
      <c r="C368" s="152"/>
      <c r="D368" s="152"/>
      <c r="E368" s="152"/>
      <c r="F368" s="152"/>
      <c r="G368" s="152"/>
      <c r="H368" s="152"/>
      <c r="I368" s="152"/>
      <c r="J368" s="152"/>
      <c r="K368" s="152"/>
      <c r="L368" s="152"/>
      <c r="M368" s="152"/>
      <c r="N368" s="152"/>
      <c r="O368" s="152"/>
      <c r="P368" s="152"/>
      <c r="Q368" s="152"/>
      <c r="R368" s="152"/>
      <c r="S368" s="152"/>
      <c r="T368" s="152"/>
      <c r="U368" s="152"/>
      <c r="V368" s="152"/>
      <c r="W368" s="152"/>
      <c r="X368" s="152"/>
      <c r="Y368" s="152"/>
      <c r="Z368" s="152"/>
      <c r="AA368" s="152"/>
      <c r="AB368" s="152"/>
      <c r="AC368" s="152"/>
      <c r="AD368" s="152"/>
      <c r="AE368" s="152"/>
      <c r="AF368" s="152"/>
      <c r="AG368" s="152"/>
      <c r="AH368" s="152"/>
      <c r="AI368" s="152"/>
      <c r="AJ368" s="152"/>
      <c r="AK368" s="152"/>
      <c r="AL368" s="152"/>
      <c r="AM368" s="152"/>
      <c r="AN368" s="152"/>
      <c r="AO368" s="152"/>
      <c r="AP368" s="152"/>
      <c r="AQ368" s="152"/>
      <c r="AR368" s="152"/>
      <c r="AS368" s="152"/>
      <c r="AT368" s="152"/>
      <c r="AU368" s="152"/>
      <c r="AV368" s="152"/>
      <c r="AW368" s="152"/>
      <c r="AX368" s="152"/>
      <c r="AY368" s="152"/>
      <c r="AZ368" s="152"/>
      <c r="BA368" s="152"/>
      <c r="BB368" s="152"/>
      <c r="BC368" s="152"/>
      <c r="BD368" s="152"/>
      <c r="BE368" s="152"/>
      <c r="BF368" s="152"/>
      <c r="BG368" s="152"/>
      <c r="BH368" s="152"/>
      <c r="BI368" s="152"/>
      <c r="BJ368" s="152"/>
      <c r="BK368" s="152"/>
      <c r="BL368" s="152"/>
      <c r="BM368" s="152"/>
      <c r="BN368" s="152"/>
    </row>
    <row r="369" ht="13.5" customHeight="1">
      <c r="A369" s="152"/>
      <c r="B369" s="152"/>
      <c r="C369" s="152"/>
      <c r="D369" s="152"/>
      <c r="E369" s="152"/>
      <c r="F369" s="152"/>
      <c r="G369" s="152"/>
      <c r="H369" s="152"/>
      <c r="I369" s="152"/>
      <c r="J369" s="152"/>
      <c r="K369" s="152"/>
      <c r="L369" s="152"/>
      <c r="M369" s="152"/>
      <c r="N369" s="152"/>
      <c r="O369" s="152"/>
      <c r="P369" s="152"/>
      <c r="Q369" s="152"/>
      <c r="R369" s="152"/>
      <c r="S369" s="152"/>
      <c r="T369" s="152"/>
      <c r="U369" s="152"/>
      <c r="V369" s="152"/>
      <c r="W369" s="152"/>
      <c r="X369" s="152"/>
      <c r="Y369" s="152"/>
      <c r="Z369" s="152"/>
      <c r="AA369" s="152"/>
      <c r="AB369" s="152"/>
      <c r="AC369" s="152"/>
      <c r="AD369" s="152"/>
      <c r="AE369" s="152"/>
      <c r="AF369" s="152"/>
      <c r="AG369" s="152"/>
      <c r="AH369" s="152"/>
      <c r="AI369" s="152"/>
      <c r="AJ369" s="152"/>
      <c r="AK369" s="152"/>
      <c r="AL369" s="152"/>
      <c r="AM369" s="152"/>
      <c r="AN369" s="152"/>
      <c r="AO369" s="152"/>
      <c r="AP369" s="152"/>
      <c r="AQ369" s="152"/>
      <c r="AR369" s="152"/>
      <c r="AS369" s="152"/>
      <c r="AT369" s="152"/>
      <c r="AU369" s="152"/>
      <c r="AV369" s="152"/>
      <c r="AW369" s="152"/>
      <c r="AX369" s="152"/>
      <c r="AY369" s="152"/>
      <c r="AZ369" s="152"/>
      <c r="BA369" s="152"/>
      <c r="BB369" s="152"/>
      <c r="BC369" s="152"/>
      <c r="BD369" s="152"/>
      <c r="BE369" s="152"/>
      <c r="BF369" s="152"/>
      <c r="BG369" s="152"/>
      <c r="BH369" s="152"/>
      <c r="BI369" s="152"/>
      <c r="BJ369" s="152"/>
      <c r="BK369" s="152"/>
      <c r="BL369" s="152"/>
      <c r="BM369" s="152"/>
      <c r="BN369" s="152"/>
    </row>
    <row r="370" ht="13.5" customHeight="1">
      <c r="A370" s="152"/>
      <c r="B370" s="152"/>
      <c r="C370" s="152"/>
      <c r="D370" s="152"/>
      <c r="E370" s="152"/>
      <c r="F370" s="152"/>
      <c r="G370" s="152"/>
      <c r="H370" s="152"/>
      <c r="I370" s="152"/>
      <c r="J370" s="152"/>
      <c r="K370" s="152"/>
      <c r="L370" s="152"/>
      <c r="M370" s="152"/>
      <c r="N370" s="152"/>
      <c r="O370" s="152"/>
      <c r="P370" s="152"/>
      <c r="Q370" s="152"/>
      <c r="R370" s="152"/>
      <c r="S370" s="152"/>
      <c r="T370" s="152"/>
      <c r="U370" s="152"/>
      <c r="V370" s="152"/>
      <c r="W370" s="152"/>
      <c r="X370" s="152"/>
      <c r="Y370" s="152"/>
      <c r="Z370" s="152"/>
      <c r="AA370" s="152"/>
      <c r="AB370" s="152"/>
      <c r="AC370" s="152"/>
      <c r="AD370" s="152"/>
      <c r="AE370" s="152"/>
      <c r="AF370" s="152"/>
      <c r="AG370" s="152"/>
      <c r="AH370" s="152"/>
      <c r="AI370" s="152"/>
      <c r="AJ370" s="152"/>
      <c r="AK370" s="152"/>
      <c r="AL370" s="152"/>
      <c r="AM370" s="152"/>
      <c r="AN370" s="152"/>
      <c r="AO370" s="152"/>
      <c r="AP370" s="152"/>
      <c r="AQ370" s="152"/>
      <c r="AR370" s="152"/>
      <c r="AS370" s="152"/>
      <c r="AT370" s="152"/>
      <c r="AU370" s="152"/>
      <c r="AV370" s="152"/>
      <c r="AW370" s="152"/>
      <c r="AX370" s="152"/>
      <c r="AY370" s="152"/>
      <c r="AZ370" s="152"/>
      <c r="BA370" s="152"/>
      <c r="BB370" s="152"/>
      <c r="BC370" s="152"/>
      <c r="BD370" s="152"/>
      <c r="BE370" s="152"/>
      <c r="BF370" s="152"/>
      <c r="BG370" s="152"/>
      <c r="BH370" s="152"/>
      <c r="BI370" s="152"/>
      <c r="BJ370" s="152"/>
      <c r="BK370" s="152"/>
      <c r="BL370" s="152"/>
      <c r="BM370" s="152"/>
      <c r="BN370" s="152"/>
    </row>
    <row r="371" ht="13.5" customHeight="1">
      <c r="A371" s="152"/>
      <c r="B371" s="152"/>
      <c r="C371" s="152"/>
      <c r="D371" s="152"/>
      <c r="E371" s="152"/>
      <c r="F371" s="152"/>
      <c r="G371" s="152"/>
      <c r="H371" s="152"/>
      <c r="I371" s="152"/>
      <c r="J371" s="152"/>
      <c r="K371" s="152"/>
      <c r="L371" s="152"/>
      <c r="M371" s="152"/>
      <c r="N371" s="152"/>
      <c r="O371" s="152"/>
      <c r="P371" s="152"/>
      <c r="Q371" s="152"/>
      <c r="R371" s="152"/>
      <c r="S371" s="152"/>
      <c r="T371" s="152"/>
      <c r="U371" s="152"/>
      <c r="V371" s="152"/>
      <c r="W371" s="152"/>
      <c r="X371" s="152"/>
      <c r="Y371" s="152"/>
      <c r="Z371" s="152"/>
      <c r="AA371" s="152"/>
      <c r="AB371" s="152"/>
      <c r="AC371" s="152"/>
      <c r="AD371" s="152"/>
      <c r="AE371" s="152"/>
      <c r="AF371" s="152"/>
      <c r="AG371" s="152"/>
      <c r="AH371" s="152"/>
      <c r="AI371" s="152"/>
      <c r="AJ371" s="152"/>
      <c r="AK371" s="152"/>
      <c r="AL371" s="152"/>
      <c r="AM371" s="152"/>
      <c r="AN371" s="152"/>
      <c r="AO371" s="152"/>
      <c r="AP371" s="152"/>
      <c r="AQ371" s="152"/>
      <c r="AR371" s="152"/>
      <c r="AS371" s="152"/>
      <c r="AT371" s="152"/>
      <c r="AU371" s="152"/>
      <c r="AV371" s="152"/>
      <c r="AW371" s="152"/>
      <c r="AX371" s="152"/>
      <c r="AY371" s="152"/>
      <c r="AZ371" s="152"/>
      <c r="BA371" s="152"/>
      <c r="BB371" s="152"/>
      <c r="BC371" s="152"/>
      <c r="BD371" s="152"/>
      <c r="BE371" s="152"/>
      <c r="BF371" s="152"/>
      <c r="BG371" s="152"/>
      <c r="BH371" s="152"/>
      <c r="BI371" s="152"/>
      <c r="BJ371" s="152"/>
      <c r="BK371" s="152"/>
      <c r="BL371" s="152"/>
      <c r="BM371" s="152"/>
      <c r="BN371" s="152"/>
    </row>
    <row r="372" ht="13.5" customHeight="1">
      <c r="A372" s="152"/>
      <c r="B372" s="152"/>
      <c r="C372" s="152"/>
      <c r="D372" s="152"/>
      <c r="E372" s="152"/>
      <c r="F372" s="152"/>
      <c r="G372" s="152"/>
      <c r="H372" s="152"/>
      <c r="I372" s="152"/>
      <c r="J372" s="152"/>
      <c r="K372" s="152"/>
      <c r="L372" s="152"/>
      <c r="M372" s="152"/>
      <c r="N372" s="152"/>
      <c r="O372" s="152"/>
      <c r="P372" s="152"/>
      <c r="Q372" s="152"/>
      <c r="R372" s="152"/>
      <c r="S372" s="152"/>
      <c r="T372" s="152"/>
      <c r="U372" s="152"/>
      <c r="V372" s="152"/>
      <c r="W372" s="152"/>
      <c r="X372" s="152"/>
      <c r="Y372" s="152"/>
      <c r="Z372" s="152"/>
      <c r="AA372" s="152"/>
      <c r="AB372" s="152"/>
      <c r="AC372" s="152"/>
      <c r="AD372" s="152"/>
      <c r="AE372" s="152"/>
      <c r="AF372" s="152"/>
      <c r="AG372" s="152"/>
      <c r="AH372" s="152"/>
      <c r="AI372" s="152"/>
      <c r="AJ372" s="152"/>
      <c r="AK372" s="152"/>
      <c r="AL372" s="152"/>
      <c r="AM372" s="152"/>
      <c r="AN372" s="152"/>
      <c r="AO372" s="152"/>
      <c r="AP372" s="152"/>
      <c r="AQ372" s="152"/>
      <c r="AR372" s="152"/>
      <c r="AS372" s="152"/>
      <c r="AT372" s="152"/>
      <c r="AU372" s="152"/>
      <c r="AV372" s="152"/>
      <c r="AW372" s="152"/>
      <c r="AX372" s="152"/>
      <c r="AY372" s="152"/>
      <c r="AZ372" s="152"/>
      <c r="BA372" s="152"/>
      <c r="BB372" s="152"/>
      <c r="BC372" s="152"/>
      <c r="BD372" s="152"/>
      <c r="BE372" s="152"/>
      <c r="BF372" s="152"/>
      <c r="BG372" s="152"/>
      <c r="BH372" s="152"/>
      <c r="BI372" s="152"/>
      <c r="BJ372" s="152"/>
      <c r="BK372" s="152"/>
      <c r="BL372" s="152"/>
      <c r="BM372" s="152"/>
      <c r="BN372" s="152"/>
    </row>
    <row r="373" ht="13.5" customHeight="1">
      <c r="A373" s="152"/>
      <c r="B373" s="152"/>
      <c r="C373" s="152"/>
      <c r="D373" s="152"/>
      <c r="E373" s="152"/>
      <c r="F373" s="152"/>
      <c r="G373" s="152"/>
      <c r="H373" s="152"/>
      <c r="I373" s="152"/>
      <c r="J373" s="152"/>
      <c r="K373" s="152"/>
      <c r="L373" s="152"/>
      <c r="M373" s="152"/>
      <c r="N373" s="152"/>
      <c r="O373" s="152"/>
      <c r="P373" s="152"/>
      <c r="Q373" s="152"/>
      <c r="R373" s="152"/>
      <c r="S373" s="152"/>
      <c r="T373" s="152"/>
      <c r="U373" s="152"/>
      <c r="V373" s="152"/>
      <c r="W373" s="152"/>
      <c r="X373" s="152"/>
      <c r="Y373" s="152"/>
      <c r="Z373" s="152"/>
      <c r="AA373" s="152"/>
      <c r="AB373" s="152"/>
      <c r="AC373" s="152"/>
      <c r="AD373" s="152"/>
      <c r="AE373" s="152"/>
      <c r="AF373" s="152"/>
      <c r="AG373" s="152"/>
      <c r="AH373" s="152"/>
      <c r="AI373" s="152"/>
      <c r="AJ373" s="152"/>
      <c r="AK373" s="152"/>
      <c r="AL373" s="152"/>
      <c r="AM373" s="152"/>
      <c r="AN373" s="152"/>
      <c r="AO373" s="152"/>
      <c r="AP373" s="152"/>
      <c r="AQ373" s="152"/>
      <c r="AR373" s="152"/>
      <c r="AS373" s="152"/>
      <c r="AT373" s="152"/>
      <c r="AU373" s="152"/>
      <c r="AV373" s="152"/>
      <c r="AW373" s="152"/>
      <c r="AX373" s="152"/>
      <c r="AY373" s="152"/>
      <c r="AZ373" s="152"/>
      <c r="BA373" s="152"/>
      <c r="BB373" s="152"/>
      <c r="BC373" s="152"/>
      <c r="BD373" s="152"/>
      <c r="BE373" s="152"/>
      <c r="BF373" s="152"/>
      <c r="BG373" s="152"/>
      <c r="BH373" s="152"/>
      <c r="BI373" s="152"/>
      <c r="BJ373" s="152"/>
      <c r="BK373" s="152"/>
      <c r="BL373" s="152"/>
      <c r="BM373" s="152"/>
      <c r="BN373" s="152"/>
    </row>
    <row r="374" ht="13.5" customHeight="1">
      <c r="A374" s="152"/>
      <c r="B374" s="152"/>
      <c r="C374" s="152"/>
      <c r="D374" s="152"/>
      <c r="E374" s="152"/>
      <c r="F374" s="152"/>
      <c r="G374" s="152"/>
      <c r="H374" s="152"/>
      <c r="I374" s="152"/>
      <c r="J374" s="152"/>
      <c r="K374" s="152"/>
      <c r="L374" s="152"/>
      <c r="M374" s="152"/>
      <c r="N374" s="152"/>
      <c r="O374" s="152"/>
      <c r="P374" s="152"/>
      <c r="Q374" s="152"/>
      <c r="R374" s="152"/>
      <c r="S374" s="152"/>
      <c r="T374" s="152"/>
      <c r="U374" s="152"/>
      <c r="V374" s="152"/>
      <c r="W374" s="152"/>
      <c r="X374" s="152"/>
      <c r="Y374" s="152"/>
      <c r="Z374" s="152"/>
      <c r="AA374" s="152"/>
      <c r="AB374" s="152"/>
      <c r="AC374" s="152"/>
      <c r="AD374" s="152"/>
      <c r="AE374" s="152"/>
      <c r="AF374" s="152"/>
      <c r="AG374" s="152"/>
      <c r="AH374" s="152"/>
      <c r="AI374" s="152"/>
      <c r="AJ374" s="152"/>
      <c r="AK374" s="152"/>
      <c r="AL374" s="152"/>
      <c r="AM374" s="152"/>
      <c r="AN374" s="152"/>
      <c r="AO374" s="152"/>
      <c r="AP374" s="152"/>
      <c r="AQ374" s="152"/>
      <c r="AR374" s="152"/>
      <c r="AS374" s="152"/>
      <c r="AT374" s="152"/>
      <c r="AU374" s="152"/>
      <c r="AV374" s="152"/>
      <c r="AW374" s="152"/>
      <c r="AX374" s="152"/>
      <c r="AY374" s="152"/>
      <c r="AZ374" s="152"/>
      <c r="BA374" s="152"/>
      <c r="BB374" s="152"/>
      <c r="BC374" s="152"/>
      <c r="BD374" s="152"/>
      <c r="BE374" s="152"/>
      <c r="BF374" s="152"/>
      <c r="BG374" s="152"/>
      <c r="BH374" s="152"/>
      <c r="BI374" s="152"/>
      <c r="BJ374" s="152"/>
      <c r="BK374" s="152"/>
      <c r="BL374" s="152"/>
      <c r="BM374" s="152"/>
      <c r="BN374" s="152"/>
    </row>
    <row r="375" ht="13.5" customHeight="1">
      <c r="A375" s="152"/>
      <c r="B375" s="152"/>
      <c r="C375" s="152"/>
      <c r="D375" s="152"/>
      <c r="E375" s="152"/>
      <c r="F375" s="152"/>
      <c r="G375" s="152"/>
      <c r="H375" s="152"/>
      <c r="I375" s="152"/>
      <c r="J375" s="152"/>
      <c r="K375" s="152"/>
      <c r="L375" s="152"/>
      <c r="M375" s="152"/>
      <c r="N375" s="152"/>
      <c r="O375" s="152"/>
      <c r="P375" s="152"/>
      <c r="Q375" s="152"/>
      <c r="R375" s="152"/>
      <c r="S375" s="152"/>
      <c r="T375" s="152"/>
      <c r="U375" s="152"/>
      <c r="V375" s="152"/>
      <c r="W375" s="152"/>
      <c r="X375" s="152"/>
      <c r="Y375" s="152"/>
      <c r="Z375" s="152"/>
      <c r="AA375" s="152"/>
      <c r="AB375" s="152"/>
      <c r="AC375" s="152"/>
      <c r="AD375" s="152"/>
      <c r="AE375" s="152"/>
      <c r="AF375" s="152"/>
      <c r="AG375" s="152"/>
      <c r="AH375" s="152"/>
      <c r="AI375" s="152"/>
      <c r="AJ375" s="152"/>
      <c r="AK375" s="152"/>
      <c r="AL375" s="152"/>
      <c r="AM375" s="152"/>
      <c r="AN375" s="152"/>
      <c r="AO375" s="152"/>
      <c r="AP375" s="152"/>
      <c r="AQ375" s="152"/>
      <c r="AR375" s="152"/>
      <c r="AS375" s="152"/>
      <c r="AT375" s="152"/>
      <c r="AU375" s="152"/>
      <c r="AV375" s="152"/>
      <c r="AW375" s="152"/>
      <c r="AX375" s="152"/>
      <c r="AY375" s="152"/>
      <c r="AZ375" s="152"/>
      <c r="BA375" s="152"/>
      <c r="BB375" s="152"/>
      <c r="BC375" s="152"/>
      <c r="BD375" s="152"/>
      <c r="BE375" s="152"/>
      <c r="BF375" s="152"/>
      <c r="BG375" s="152"/>
      <c r="BH375" s="152"/>
      <c r="BI375" s="152"/>
      <c r="BJ375" s="152"/>
      <c r="BK375" s="152"/>
      <c r="BL375" s="152"/>
      <c r="BM375" s="152"/>
      <c r="BN375" s="152"/>
    </row>
    <row r="376" ht="13.5" customHeight="1">
      <c r="A376" s="152"/>
      <c r="B376" s="152"/>
      <c r="C376" s="152"/>
      <c r="D376" s="152"/>
      <c r="E376" s="152"/>
      <c r="F376" s="152"/>
      <c r="G376" s="152"/>
      <c r="H376" s="152"/>
      <c r="I376" s="152"/>
      <c r="J376" s="152"/>
      <c r="K376" s="152"/>
      <c r="L376" s="152"/>
      <c r="M376" s="152"/>
      <c r="N376" s="152"/>
      <c r="O376" s="152"/>
      <c r="P376" s="152"/>
      <c r="Q376" s="152"/>
      <c r="R376" s="152"/>
      <c r="S376" s="152"/>
      <c r="T376" s="152"/>
      <c r="U376" s="152"/>
      <c r="V376" s="152"/>
      <c r="W376" s="152"/>
      <c r="X376" s="152"/>
      <c r="Y376" s="152"/>
      <c r="Z376" s="152"/>
      <c r="AA376" s="152"/>
      <c r="AB376" s="152"/>
      <c r="AC376" s="152"/>
      <c r="AD376" s="152"/>
      <c r="AE376" s="152"/>
      <c r="AF376" s="152"/>
      <c r="AG376" s="152"/>
      <c r="AH376" s="152"/>
      <c r="AI376" s="152"/>
      <c r="AJ376" s="152"/>
      <c r="AK376" s="152"/>
      <c r="AL376" s="152"/>
      <c r="AM376" s="152"/>
      <c r="AN376" s="152"/>
      <c r="AO376" s="152"/>
      <c r="AP376" s="152"/>
      <c r="AQ376" s="152"/>
      <c r="AR376" s="152"/>
      <c r="AS376" s="152"/>
      <c r="AT376" s="152"/>
      <c r="AU376" s="152"/>
      <c r="AV376" s="152"/>
      <c r="AW376" s="152"/>
      <c r="AX376" s="152"/>
      <c r="AY376" s="152"/>
      <c r="AZ376" s="152"/>
      <c r="BA376" s="152"/>
      <c r="BB376" s="152"/>
      <c r="BC376" s="152"/>
      <c r="BD376" s="152"/>
      <c r="BE376" s="152"/>
      <c r="BF376" s="152"/>
      <c r="BG376" s="152"/>
      <c r="BH376" s="152"/>
      <c r="BI376" s="152"/>
      <c r="BJ376" s="152"/>
      <c r="BK376" s="152"/>
      <c r="BL376" s="152"/>
      <c r="BM376" s="152"/>
      <c r="BN376" s="152"/>
    </row>
    <row r="377" ht="13.5" customHeight="1">
      <c r="A377" s="152"/>
      <c r="B377" s="152"/>
      <c r="C377" s="152"/>
      <c r="D377" s="152"/>
      <c r="E377" s="152"/>
      <c r="F377" s="152"/>
      <c r="G377" s="152"/>
      <c r="H377" s="152"/>
      <c r="I377" s="152"/>
      <c r="J377" s="152"/>
      <c r="K377" s="152"/>
      <c r="L377" s="152"/>
      <c r="M377" s="152"/>
      <c r="N377" s="152"/>
      <c r="O377" s="152"/>
      <c r="P377" s="152"/>
      <c r="Q377" s="152"/>
      <c r="R377" s="152"/>
      <c r="S377" s="152"/>
      <c r="T377" s="152"/>
      <c r="U377" s="152"/>
      <c r="V377" s="152"/>
      <c r="W377" s="152"/>
      <c r="X377" s="152"/>
      <c r="Y377" s="152"/>
      <c r="Z377" s="152"/>
      <c r="AA377" s="152"/>
      <c r="AB377" s="152"/>
      <c r="AC377" s="152"/>
      <c r="AD377" s="152"/>
      <c r="AE377" s="152"/>
      <c r="AF377" s="152"/>
      <c r="AG377" s="152"/>
      <c r="AH377" s="152"/>
      <c r="AI377" s="152"/>
      <c r="AJ377" s="152"/>
      <c r="AK377" s="152"/>
      <c r="AL377" s="152"/>
      <c r="AM377" s="152"/>
      <c r="AN377" s="152"/>
      <c r="AO377" s="152"/>
      <c r="AP377" s="152"/>
      <c r="AQ377" s="152"/>
      <c r="AR377" s="152"/>
      <c r="AS377" s="152"/>
      <c r="AT377" s="152"/>
      <c r="AU377" s="152"/>
      <c r="AV377" s="152"/>
      <c r="AW377" s="152"/>
      <c r="AX377" s="152"/>
      <c r="AY377" s="152"/>
      <c r="AZ377" s="152"/>
      <c r="BA377" s="152"/>
      <c r="BB377" s="152"/>
      <c r="BC377" s="152"/>
      <c r="BD377" s="152"/>
      <c r="BE377" s="152"/>
      <c r="BF377" s="152"/>
      <c r="BG377" s="152"/>
      <c r="BH377" s="152"/>
      <c r="BI377" s="152"/>
      <c r="BJ377" s="152"/>
      <c r="BK377" s="152"/>
      <c r="BL377" s="152"/>
      <c r="BM377" s="152"/>
      <c r="BN377" s="152"/>
    </row>
    <row r="378" ht="13.5" customHeight="1">
      <c r="A378" s="152"/>
      <c r="B378" s="152"/>
      <c r="C378" s="152"/>
      <c r="D378" s="152"/>
      <c r="E378" s="152"/>
      <c r="F378" s="152"/>
      <c r="G378" s="152"/>
      <c r="H378" s="152"/>
      <c r="I378" s="152"/>
      <c r="J378" s="152"/>
      <c r="K378" s="152"/>
      <c r="L378" s="152"/>
      <c r="M378" s="152"/>
      <c r="N378" s="152"/>
      <c r="O378" s="152"/>
      <c r="P378" s="152"/>
      <c r="Q378" s="152"/>
      <c r="R378" s="152"/>
      <c r="S378" s="152"/>
      <c r="T378" s="152"/>
      <c r="U378" s="152"/>
      <c r="V378" s="152"/>
      <c r="W378" s="152"/>
      <c r="X378" s="152"/>
      <c r="Y378" s="152"/>
      <c r="Z378" s="152"/>
      <c r="AA378" s="152"/>
      <c r="AB378" s="152"/>
      <c r="AC378" s="152"/>
      <c r="AD378" s="152"/>
      <c r="AE378" s="152"/>
      <c r="AF378" s="152"/>
      <c r="AG378" s="152"/>
      <c r="AH378" s="152"/>
      <c r="AI378" s="152"/>
      <c r="AJ378" s="152"/>
      <c r="AK378" s="152"/>
      <c r="AL378" s="152"/>
      <c r="AM378" s="152"/>
      <c r="AN378" s="152"/>
      <c r="AO378" s="152"/>
      <c r="AP378" s="152"/>
      <c r="AQ378" s="152"/>
      <c r="AR378" s="152"/>
      <c r="AS378" s="152"/>
      <c r="AT378" s="152"/>
      <c r="AU378" s="152"/>
      <c r="AV378" s="152"/>
      <c r="AW378" s="152"/>
      <c r="AX378" s="152"/>
      <c r="AY378" s="152"/>
      <c r="AZ378" s="152"/>
      <c r="BA378" s="152"/>
      <c r="BB378" s="152"/>
      <c r="BC378" s="152"/>
      <c r="BD378" s="152"/>
      <c r="BE378" s="152"/>
      <c r="BF378" s="152"/>
      <c r="BG378" s="152"/>
      <c r="BH378" s="152"/>
      <c r="BI378" s="152"/>
      <c r="BJ378" s="152"/>
      <c r="BK378" s="152"/>
      <c r="BL378" s="152"/>
      <c r="BM378" s="152"/>
      <c r="BN378" s="152"/>
    </row>
    <row r="379" ht="13.5" customHeight="1">
      <c r="A379" s="152"/>
      <c r="B379" s="152"/>
      <c r="C379" s="152"/>
      <c r="D379" s="152"/>
      <c r="E379" s="152"/>
      <c r="F379" s="152"/>
      <c r="G379" s="152"/>
      <c r="H379" s="152"/>
      <c r="I379" s="152"/>
      <c r="J379" s="152"/>
      <c r="K379" s="152"/>
      <c r="L379" s="152"/>
      <c r="M379" s="152"/>
      <c r="N379" s="152"/>
      <c r="O379" s="152"/>
      <c r="P379" s="152"/>
      <c r="Q379" s="152"/>
      <c r="R379" s="152"/>
      <c r="S379" s="152"/>
      <c r="T379" s="152"/>
      <c r="U379" s="152"/>
      <c r="V379" s="152"/>
      <c r="W379" s="152"/>
      <c r="X379" s="152"/>
      <c r="Y379" s="152"/>
      <c r="Z379" s="152"/>
      <c r="AA379" s="152"/>
      <c r="AB379" s="152"/>
      <c r="AC379" s="152"/>
      <c r="AD379" s="152"/>
      <c r="AE379" s="152"/>
      <c r="AF379" s="152"/>
      <c r="AG379" s="152"/>
      <c r="AH379" s="152"/>
      <c r="AI379" s="152"/>
      <c r="AJ379" s="152"/>
      <c r="AK379" s="152"/>
      <c r="AL379" s="152"/>
      <c r="AM379" s="152"/>
      <c r="AN379" s="152"/>
      <c r="AO379" s="152"/>
      <c r="AP379" s="152"/>
      <c r="AQ379" s="152"/>
      <c r="AR379" s="152"/>
      <c r="AS379" s="152"/>
      <c r="AT379" s="152"/>
      <c r="AU379" s="152"/>
      <c r="AV379" s="152"/>
      <c r="AW379" s="152"/>
      <c r="AX379" s="152"/>
      <c r="AY379" s="152"/>
      <c r="AZ379" s="152"/>
      <c r="BA379" s="152"/>
      <c r="BB379" s="152"/>
      <c r="BC379" s="152"/>
      <c r="BD379" s="152"/>
      <c r="BE379" s="152"/>
      <c r="BF379" s="152"/>
      <c r="BG379" s="152"/>
      <c r="BH379" s="152"/>
      <c r="BI379" s="152"/>
      <c r="BJ379" s="152"/>
      <c r="BK379" s="152"/>
      <c r="BL379" s="152"/>
      <c r="BM379" s="152"/>
      <c r="BN379" s="152"/>
    </row>
    <row r="380" ht="13.5" customHeight="1">
      <c r="A380" s="152"/>
      <c r="B380" s="152"/>
      <c r="C380" s="152"/>
      <c r="D380" s="152"/>
      <c r="E380" s="152"/>
      <c r="F380" s="152"/>
      <c r="G380" s="152"/>
      <c r="H380" s="152"/>
      <c r="I380" s="152"/>
      <c r="J380" s="152"/>
      <c r="K380" s="152"/>
      <c r="L380" s="152"/>
      <c r="M380" s="152"/>
      <c r="N380" s="152"/>
      <c r="O380" s="152"/>
      <c r="P380" s="152"/>
      <c r="Q380" s="152"/>
      <c r="R380" s="152"/>
      <c r="S380" s="152"/>
      <c r="T380" s="152"/>
      <c r="U380" s="152"/>
      <c r="V380" s="152"/>
      <c r="W380" s="152"/>
      <c r="X380" s="152"/>
      <c r="Y380" s="152"/>
      <c r="Z380" s="152"/>
      <c r="AA380" s="152"/>
      <c r="AB380" s="152"/>
      <c r="AC380" s="152"/>
      <c r="AD380" s="152"/>
      <c r="AE380" s="152"/>
      <c r="AF380" s="152"/>
      <c r="AG380" s="152"/>
      <c r="AH380" s="152"/>
      <c r="AI380" s="152"/>
      <c r="AJ380" s="152"/>
      <c r="AK380" s="152"/>
      <c r="AL380" s="152"/>
      <c r="AM380" s="152"/>
      <c r="AN380" s="152"/>
      <c r="AO380" s="152"/>
      <c r="AP380" s="152"/>
      <c r="AQ380" s="152"/>
      <c r="AR380" s="152"/>
      <c r="AS380" s="152"/>
      <c r="AT380" s="152"/>
      <c r="AU380" s="152"/>
      <c r="AV380" s="152"/>
      <c r="AW380" s="152"/>
      <c r="AX380" s="152"/>
      <c r="AY380" s="152"/>
      <c r="AZ380" s="152"/>
      <c r="BA380" s="152"/>
      <c r="BB380" s="152"/>
      <c r="BC380" s="152"/>
      <c r="BD380" s="152"/>
      <c r="BE380" s="152"/>
      <c r="BF380" s="152"/>
      <c r="BG380" s="152"/>
      <c r="BH380" s="152"/>
      <c r="BI380" s="152"/>
      <c r="BJ380" s="152"/>
      <c r="BK380" s="152"/>
      <c r="BL380" s="152"/>
      <c r="BM380" s="152"/>
      <c r="BN380" s="152"/>
    </row>
    <row r="381" ht="13.5" customHeight="1">
      <c r="A381" s="152"/>
      <c r="B381" s="152"/>
      <c r="C381" s="152"/>
      <c r="D381" s="152"/>
      <c r="E381" s="152"/>
      <c r="F381" s="152"/>
      <c r="G381" s="152"/>
      <c r="H381" s="152"/>
      <c r="I381" s="152"/>
      <c r="J381" s="152"/>
      <c r="K381" s="152"/>
      <c r="L381" s="152"/>
      <c r="M381" s="152"/>
      <c r="N381" s="152"/>
      <c r="O381" s="152"/>
      <c r="P381" s="152"/>
      <c r="Q381" s="152"/>
      <c r="R381" s="152"/>
      <c r="S381" s="152"/>
      <c r="T381" s="152"/>
      <c r="U381" s="152"/>
      <c r="V381" s="152"/>
      <c r="W381" s="152"/>
      <c r="X381" s="152"/>
      <c r="Y381" s="152"/>
      <c r="Z381" s="152"/>
      <c r="AA381" s="152"/>
      <c r="AB381" s="152"/>
      <c r="AC381" s="152"/>
      <c r="AD381" s="152"/>
      <c r="AE381" s="152"/>
      <c r="AF381" s="152"/>
      <c r="AG381" s="152"/>
      <c r="AH381" s="152"/>
      <c r="AI381" s="152"/>
      <c r="AJ381" s="152"/>
      <c r="AK381" s="152"/>
      <c r="AL381" s="152"/>
      <c r="AM381" s="152"/>
      <c r="AN381" s="152"/>
      <c r="AO381" s="152"/>
      <c r="AP381" s="152"/>
      <c r="AQ381" s="152"/>
      <c r="AR381" s="152"/>
      <c r="AS381" s="152"/>
      <c r="AT381" s="152"/>
      <c r="AU381" s="152"/>
      <c r="AV381" s="152"/>
      <c r="AW381" s="152"/>
      <c r="AX381" s="152"/>
      <c r="AY381" s="152"/>
      <c r="AZ381" s="152"/>
      <c r="BA381" s="152"/>
      <c r="BB381" s="152"/>
      <c r="BC381" s="152"/>
      <c r="BD381" s="152"/>
      <c r="BE381" s="152"/>
      <c r="BF381" s="152"/>
      <c r="BG381" s="152"/>
      <c r="BH381" s="152"/>
      <c r="BI381" s="152"/>
      <c r="BJ381" s="152"/>
      <c r="BK381" s="152"/>
      <c r="BL381" s="152"/>
      <c r="BM381" s="152"/>
      <c r="BN381" s="152"/>
    </row>
    <row r="382" ht="13.5" customHeight="1">
      <c r="A382" s="152"/>
      <c r="B382" s="152"/>
      <c r="C382" s="152"/>
      <c r="D382" s="152"/>
      <c r="E382" s="152"/>
      <c r="F382" s="152"/>
      <c r="G382" s="152"/>
      <c r="H382" s="152"/>
      <c r="I382" s="152"/>
      <c r="J382" s="152"/>
      <c r="K382" s="152"/>
      <c r="L382" s="152"/>
      <c r="M382" s="152"/>
      <c r="N382" s="152"/>
      <c r="O382" s="152"/>
      <c r="P382" s="152"/>
      <c r="Q382" s="152"/>
      <c r="R382" s="152"/>
      <c r="S382" s="152"/>
      <c r="T382" s="152"/>
      <c r="U382" s="152"/>
      <c r="V382" s="152"/>
      <c r="W382" s="152"/>
      <c r="X382" s="152"/>
      <c r="Y382" s="152"/>
      <c r="Z382" s="152"/>
      <c r="AA382" s="152"/>
      <c r="AB382" s="152"/>
      <c r="AC382" s="152"/>
      <c r="AD382" s="152"/>
      <c r="AE382" s="152"/>
      <c r="AF382" s="152"/>
      <c r="AG382" s="152"/>
      <c r="AH382" s="152"/>
      <c r="AI382" s="152"/>
      <c r="AJ382" s="152"/>
      <c r="AK382" s="152"/>
      <c r="AL382" s="152"/>
      <c r="AM382" s="152"/>
      <c r="AN382" s="152"/>
      <c r="AO382" s="152"/>
      <c r="AP382" s="152"/>
      <c r="AQ382" s="152"/>
      <c r="AR382" s="152"/>
      <c r="AS382" s="152"/>
      <c r="AT382" s="152"/>
      <c r="AU382" s="152"/>
      <c r="AV382" s="152"/>
      <c r="AW382" s="152"/>
      <c r="AX382" s="152"/>
      <c r="AY382" s="152"/>
      <c r="AZ382" s="152"/>
      <c r="BA382" s="152"/>
      <c r="BB382" s="152"/>
      <c r="BC382" s="152"/>
      <c r="BD382" s="152"/>
      <c r="BE382" s="152"/>
      <c r="BF382" s="152"/>
      <c r="BG382" s="152"/>
      <c r="BH382" s="152"/>
      <c r="BI382" s="152"/>
      <c r="BJ382" s="152"/>
      <c r="BK382" s="152"/>
      <c r="BL382" s="152"/>
      <c r="BM382" s="152"/>
      <c r="BN382" s="152"/>
    </row>
    <row r="383" ht="13.5" customHeight="1">
      <c r="A383" s="152"/>
      <c r="B383" s="152"/>
      <c r="C383" s="152"/>
      <c r="D383" s="152"/>
      <c r="E383" s="152"/>
      <c r="F383" s="152"/>
      <c r="G383" s="152"/>
      <c r="H383" s="152"/>
      <c r="I383" s="152"/>
      <c r="J383" s="152"/>
      <c r="K383" s="152"/>
      <c r="L383" s="152"/>
      <c r="M383" s="152"/>
      <c r="N383" s="152"/>
      <c r="O383" s="152"/>
      <c r="P383" s="152"/>
      <c r="Q383" s="152"/>
      <c r="R383" s="152"/>
      <c r="S383" s="152"/>
      <c r="T383" s="152"/>
      <c r="U383" s="152"/>
      <c r="V383" s="152"/>
      <c r="W383" s="152"/>
      <c r="X383" s="152"/>
      <c r="Y383" s="152"/>
      <c r="Z383" s="152"/>
      <c r="AA383" s="152"/>
      <c r="AB383" s="152"/>
      <c r="AC383" s="152"/>
      <c r="AD383" s="152"/>
      <c r="AE383" s="152"/>
      <c r="AF383" s="152"/>
      <c r="AG383" s="152"/>
      <c r="AH383" s="152"/>
      <c r="AI383" s="152"/>
      <c r="AJ383" s="152"/>
      <c r="AK383" s="152"/>
      <c r="AL383" s="152"/>
      <c r="AM383" s="152"/>
      <c r="AN383" s="152"/>
      <c r="AO383" s="152"/>
      <c r="AP383" s="152"/>
      <c r="AQ383" s="152"/>
      <c r="AR383" s="152"/>
      <c r="AS383" s="152"/>
      <c r="AT383" s="152"/>
      <c r="AU383" s="152"/>
      <c r="AV383" s="152"/>
      <c r="AW383" s="152"/>
      <c r="AX383" s="152"/>
      <c r="AY383" s="152"/>
      <c r="AZ383" s="152"/>
      <c r="BA383" s="152"/>
      <c r="BB383" s="152"/>
      <c r="BC383" s="152"/>
      <c r="BD383" s="152"/>
      <c r="BE383" s="152"/>
      <c r="BF383" s="152"/>
      <c r="BG383" s="152"/>
      <c r="BH383" s="152"/>
      <c r="BI383" s="152"/>
      <c r="BJ383" s="152"/>
      <c r="BK383" s="152"/>
      <c r="BL383" s="152"/>
      <c r="BM383" s="152"/>
      <c r="BN383" s="152"/>
    </row>
    <row r="384" ht="13.5" customHeight="1">
      <c r="A384" s="152"/>
      <c r="B384" s="152"/>
      <c r="C384" s="152"/>
      <c r="D384" s="152"/>
      <c r="E384" s="152"/>
      <c r="F384" s="152"/>
      <c r="G384" s="152"/>
      <c r="H384" s="152"/>
      <c r="I384" s="152"/>
      <c r="J384" s="152"/>
      <c r="K384" s="152"/>
      <c r="L384" s="152"/>
      <c r="M384" s="152"/>
      <c r="N384" s="152"/>
      <c r="O384" s="152"/>
      <c r="P384" s="152"/>
      <c r="Q384" s="152"/>
      <c r="R384" s="152"/>
      <c r="S384" s="152"/>
      <c r="T384" s="152"/>
      <c r="U384" s="152"/>
      <c r="V384" s="152"/>
      <c r="W384" s="152"/>
      <c r="X384" s="152"/>
      <c r="Y384" s="152"/>
      <c r="Z384" s="152"/>
      <c r="AA384" s="152"/>
      <c r="AB384" s="152"/>
      <c r="AC384" s="152"/>
      <c r="AD384" s="152"/>
      <c r="AE384" s="152"/>
      <c r="AF384" s="152"/>
      <c r="AG384" s="152"/>
      <c r="AH384" s="152"/>
      <c r="AI384" s="152"/>
      <c r="AJ384" s="152"/>
      <c r="AK384" s="152"/>
      <c r="AL384" s="152"/>
      <c r="AM384" s="152"/>
      <c r="AN384" s="152"/>
      <c r="AO384" s="152"/>
      <c r="AP384" s="152"/>
      <c r="AQ384" s="152"/>
      <c r="AR384" s="152"/>
      <c r="AS384" s="152"/>
      <c r="AT384" s="152"/>
      <c r="AU384" s="152"/>
      <c r="AV384" s="152"/>
      <c r="AW384" s="152"/>
      <c r="AX384" s="152"/>
      <c r="AY384" s="152"/>
      <c r="AZ384" s="152"/>
      <c r="BA384" s="152"/>
      <c r="BB384" s="152"/>
      <c r="BC384" s="152"/>
      <c r="BD384" s="152"/>
      <c r="BE384" s="152"/>
      <c r="BF384" s="152"/>
      <c r="BG384" s="152"/>
      <c r="BH384" s="152"/>
      <c r="BI384" s="152"/>
      <c r="BJ384" s="152"/>
      <c r="BK384" s="152"/>
      <c r="BL384" s="152"/>
      <c r="BM384" s="152"/>
      <c r="BN384" s="152"/>
    </row>
    <row r="385" ht="13.5" customHeight="1">
      <c r="A385" s="152"/>
      <c r="B385" s="152"/>
      <c r="C385" s="152"/>
      <c r="D385" s="152"/>
      <c r="E385" s="152"/>
      <c r="F385" s="152"/>
      <c r="G385" s="152"/>
      <c r="H385" s="152"/>
      <c r="I385" s="152"/>
      <c r="J385" s="152"/>
      <c r="K385" s="152"/>
      <c r="L385" s="152"/>
      <c r="M385" s="152"/>
      <c r="N385" s="152"/>
      <c r="O385" s="152"/>
      <c r="P385" s="152"/>
      <c r="Q385" s="152"/>
      <c r="R385" s="152"/>
      <c r="S385" s="152"/>
      <c r="T385" s="152"/>
      <c r="U385" s="152"/>
      <c r="V385" s="152"/>
      <c r="W385" s="152"/>
      <c r="X385" s="152"/>
      <c r="Y385" s="152"/>
      <c r="Z385" s="152"/>
      <c r="AA385" s="152"/>
      <c r="AB385" s="152"/>
      <c r="AC385" s="152"/>
      <c r="AD385" s="152"/>
      <c r="AE385" s="152"/>
      <c r="AF385" s="152"/>
      <c r="AG385" s="152"/>
      <c r="AH385" s="152"/>
      <c r="AI385" s="152"/>
      <c r="AJ385" s="152"/>
      <c r="AK385" s="152"/>
      <c r="AL385" s="152"/>
      <c r="AM385" s="152"/>
      <c r="AN385" s="152"/>
      <c r="AO385" s="152"/>
      <c r="AP385" s="152"/>
      <c r="AQ385" s="152"/>
      <c r="AR385" s="152"/>
      <c r="AS385" s="152"/>
      <c r="AT385" s="152"/>
      <c r="AU385" s="152"/>
      <c r="AV385" s="152"/>
      <c r="AW385" s="152"/>
      <c r="AX385" s="152"/>
      <c r="AY385" s="152"/>
      <c r="AZ385" s="152"/>
      <c r="BA385" s="152"/>
      <c r="BB385" s="152"/>
      <c r="BC385" s="152"/>
      <c r="BD385" s="152"/>
      <c r="BE385" s="152"/>
      <c r="BF385" s="152"/>
      <c r="BG385" s="152"/>
      <c r="BH385" s="152"/>
      <c r="BI385" s="152"/>
      <c r="BJ385" s="152"/>
      <c r="BK385" s="152"/>
      <c r="BL385" s="152"/>
      <c r="BM385" s="152"/>
      <c r="BN385" s="152"/>
    </row>
    <row r="386" ht="13.5" customHeight="1">
      <c r="A386" s="152"/>
      <c r="B386" s="152"/>
      <c r="C386" s="152"/>
      <c r="D386" s="152"/>
      <c r="E386" s="152"/>
      <c r="F386" s="152"/>
      <c r="G386" s="152"/>
      <c r="H386" s="152"/>
      <c r="I386" s="152"/>
      <c r="J386" s="152"/>
      <c r="K386" s="152"/>
      <c r="L386" s="152"/>
      <c r="M386" s="152"/>
      <c r="N386" s="152"/>
      <c r="O386" s="152"/>
      <c r="P386" s="152"/>
      <c r="Q386" s="152"/>
      <c r="R386" s="152"/>
      <c r="S386" s="152"/>
      <c r="T386" s="152"/>
      <c r="U386" s="152"/>
      <c r="V386" s="152"/>
      <c r="W386" s="152"/>
      <c r="X386" s="152"/>
      <c r="Y386" s="152"/>
      <c r="Z386" s="152"/>
      <c r="AA386" s="152"/>
      <c r="AB386" s="152"/>
      <c r="AC386" s="152"/>
      <c r="AD386" s="152"/>
      <c r="AE386" s="152"/>
      <c r="AF386" s="152"/>
      <c r="AG386" s="152"/>
      <c r="AH386" s="152"/>
      <c r="AI386" s="152"/>
      <c r="AJ386" s="152"/>
      <c r="AK386" s="152"/>
      <c r="AL386" s="152"/>
      <c r="AM386" s="152"/>
      <c r="AN386" s="152"/>
      <c r="AO386" s="152"/>
      <c r="AP386" s="152"/>
      <c r="AQ386" s="152"/>
      <c r="AR386" s="152"/>
      <c r="AS386" s="152"/>
      <c r="AT386" s="152"/>
      <c r="AU386" s="152"/>
      <c r="AV386" s="152"/>
      <c r="AW386" s="152"/>
      <c r="AX386" s="152"/>
      <c r="AY386" s="152"/>
      <c r="AZ386" s="152"/>
      <c r="BA386" s="152"/>
      <c r="BB386" s="152"/>
      <c r="BC386" s="152"/>
      <c r="BD386" s="152"/>
      <c r="BE386" s="152"/>
      <c r="BF386" s="152"/>
      <c r="BG386" s="152"/>
      <c r="BH386" s="152"/>
      <c r="BI386" s="152"/>
      <c r="BJ386" s="152"/>
      <c r="BK386" s="152"/>
      <c r="BL386" s="152"/>
      <c r="BM386" s="152"/>
      <c r="BN386" s="152"/>
    </row>
    <row r="387" ht="13.5" customHeight="1">
      <c r="A387" s="152"/>
      <c r="B387" s="152"/>
      <c r="C387" s="152"/>
      <c r="D387" s="152"/>
      <c r="E387" s="152"/>
      <c r="F387" s="152"/>
      <c r="G387" s="152"/>
      <c r="H387" s="152"/>
      <c r="I387" s="152"/>
      <c r="J387" s="152"/>
      <c r="K387" s="152"/>
      <c r="L387" s="152"/>
      <c r="M387" s="152"/>
      <c r="N387" s="152"/>
      <c r="O387" s="152"/>
      <c r="P387" s="152"/>
      <c r="Q387" s="152"/>
      <c r="R387" s="152"/>
      <c r="S387" s="152"/>
      <c r="T387" s="152"/>
      <c r="U387" s="152"/>
      <c r="V387" s="152"/>
      <c r="W387" s="152"/>
      <c r="X387" s="152"/>
      <c r="Y387" s="152"/>
      <c r="Z387" s="152"/>
      <c r="AA387" s="152"/>
      <c r="AB387" s="152"/>
      <c r="AC387" s="152"/>
      <c r="AD387" s="152"/>
      <c r="AE387" s="152"/>
      <c r="AF387" s="152"/>
      <c r="AG387" s="152"/>
      <c r="AH387" s="152"/>
      <c r="AI387" s="152"/>
      <c r="AJ387" s="152"/>
      <c r="AK387" s="152"/>
      <c r="AL387" s="152"/>
      <c r="AM387" s="152"/>
      <c r="AN387" s="152"/>
      <c r="AO387" s="152"/>
      <c r="AP387" s="152"/>
      <c r="AQ387" s="152"/>
      <c r="AR387" s="152"/>
      <c r="AS387" s="152"/>
      <c r="AT387" s="152"/>
      <c r="AU387" s="152"/>
      <c r="AV387" s="152"/>
      <c r="AW387" s="152"/>
      <c r="AX387" s="152"/>
      <c r="AY387" s="152"/>
      <c r="AZ387" s="152"/>
      <c r="BA387" s="152"/>
      <c r="BB387" s="152"/>
      <c r="BC387" s="152"/>
      <c r="BD387" s="152"/>
      <c r="BE387" s="152"/>
      <c r="BF387" s="152"/>
      <c r="BG387" s="152"/>
      <c r="BH387" s="152"/>
      <c r="BI387" s="152"/>
      <c r="BJ387" s="152"/>
      <c r="BK387" s="152"/>
      <c r="BL387" s="152"/>
      <c r="BM387" s="152"/>
      <c r="BN387" s="152"/>
    </row>
    <row r="388" ht="13.5" customHeight="1">
      <c r="A388" s="152"/>
      <c r="B388" s="152"/>
      <c r="C388" s="152"/>
      <c r="D388" s="152"/>
      <c r="E388" s="152"/>
      <c r="F388" s="152"/>
      <c r="G388" s="152"/>
      <c r="H388" s="152"/>
      <c r="I388" s="152"/>
      <c r="J388" s="152"/>
      <c r="K388" s="152"/>
      <c r="L388" s="152"/>
      <c r="M388" s="152"/>
      <c r="N388" s="152"/>
      <c r="O388" s="152"/>
      <c r="P388" s="152"/>
      <c r="Q388" s="152"/>
      <c r="R388" s="152"/>
      <c r="S388" s="152"/>
      <c r="T388" s="152"/>
      <c r="U388" s="152"/>
      <c r="V388" s="152"/>
      <c r="W388" s="152"/>
      <c r="X388" s="152"/>
      <c r="Y388" s="152"/>
      <c r="Z388" s="152"/>
      <c r="AA388" s="152"/>
      <c r="AB388" s="152"/>
      <c r="AC388" s="152"/>
      <c r="AD388" s="152"/>
      <c r="AE388" s="152"/>
      <c r="AF388" s="152"/>
      <c r="AG388" s="152"/>
      <c r="AH388" s="152"/>
      <c r="AI388" s="152"/>
      <c r="AJ388" s="152"/>
      <c r="AK388" s="152"/>
      <c r="AL388" s="152"/>
      <c r="AM388" s="152"/>
      <c r="AN388" s="152"/>
      <c r="AO388" s="152"/>
      <c r="AP388" s="152"/>
      <c r="AQ388" s="152"/>
      <c r="AR388" s="152"/>
      <c r="AS388" s="152"/>
      <c r="AT388" s="152"/>
      <c r="AU388" s="152"/>
      <c r="AV388" s="152"/>
      <c r="AW388" s="152"/>
      <c r="AX388" s="152"/>
      <c r="AY388" s="152"/>
      <c r="AZ388" s="152"/>
      <c r="BA388" s="152"/>
      <c r="BB388" s="152"/>
      <c r="BC388" s="152"/>
      <c r="BD388" s="152"/>
      <c r="BE388" s="152"/>
      <c r="BF388" s="152"/>
      <c r="BG388" s="152"/>
      <c r="BH388" s="152"/>
      <c r="BI388" s="152"/>
      <c r="BJ388" s="152"/>
      <c r="BK388" s="152"/>
      <c r="BL388" s="152"/>
      <c r="BM388" s="152"/>
      <c r="BN388" s="152"/>
    </row>
    <row r="389" ht="13.5" customHeight="1">
      <c r="A389" s="152"/>
      <c r="B389" s="152"/>
      <c r="C389" s="152"/>
      <c r="D389" s="152"/>
      <c r="E389" s="152"/>
      <c r="F389" s="152"/>
      <c r="G389" s="152"/>
      <c r="H389" s="152"/>
      <c r="I389" s="152"/>
      <c r="J389" s="152"/>
      <c r="K389" s="152"/>
      <c r="L389" s="152"/>
      <c r="M389" s="152"/>
      <c r="N389" s="152"/>
      <c r="O389" s="152"/>
      <c r="P389" s="152"/>
      <c r="Q389" s="152"/>
      <c r="R389" s="152"/>
      <c r="S389" s="152"/>
      <c r="T389" s="152"/>
      <c r="U389" s="152"/>
      <c r="V389" s="152"/>
      <c r="W389" s="152"/>
      <c r="X389" s="152"/>
      <c r="Y389" s="152"/>
      <c r="Z389" s="152"/>
      <c r="AA389" s="152"/>
      <c r="AB389" s="152"/>
      <c r="AC389" s="152"/>
      <c r="AD389" s="152"/>
      <c r="AE389" s="152"/>
      <c r="AF389" s="152"/>
      <c r="AG389" s="152"/>
      <c r="AH389" s="152"/>
      <c r="AI389" s="152"/>
      <c r="AJ389" s="152"/>
      <c r="AK389" s="152"/>
      <c r="AL389" s="152"/>
      <c r="AM389" s="152"/>
      <c r="AN389" s="152"/>
      <c r="AO389" s="152"/>
      <c r="AP389" s="152"/>
      <c r="AQ389" s="152"/>
      <c r="AR389" s="152"/>
      <c r="AS389" s="152"/>
      <c r="AT389" s="152"/>
      <c r="AU389" s="152"/>
      <c r="AV389" s="152"/>
      <c r="AW389" s="152"/>
      <c r="AX389" s="152"/>
      <c r="AY389" s="152"/>
      <c r="AZ389" s="152"/>
      <c r="BA389" s="152"/>
      <c r="BB389" s="152"/>
      <c r="BC389" s="152"/>
      <c r="BD389" s="152"/>
      <c r="BE389" s="152"/>
      <c r="BF389" s="152"/>
      <c r="BG389" s="152"/>
      <c r="BH389" s="152"/>
      <c r="BI389" s="152"/>
      <c r="BJ389" s="152"/>
      <c r="BK389" s="152"/>
      <c r="BL389" s="152"/>
      <c r="BM389" s="152"/>
      <c r="BN389" s="152"/>
    </row>
    <row r="390" ht="13.5" customHeight="1">
      <c r="A390" s="152"/>
      <c r="B390" s="152"/>
      <c r="C390" s="152"/>
      <c r="D390" s="152"/>
      <c r="E390" s="152"/>
      <c r="F390" s="152"/>
      <c r="G390" s="152"/>
      <c r="H390" s="152"/>
      <c r="I390" s="152"/>
      <c r="J390" s="152"/>
      <c r="K390" s="152"/>
      <c r="L390" s="152"/>
      <c r="M390" s="152"/>
      <c r="N390" s="152"/>
      <c r="O390" s="152"/>
      <c r="P390" s="152"/>
      <c r="Q390" s="152"/>
      <c r="R390" s="152"/>
      <c r="S390" s="152"/>
      <c r="T390" s="152"/>
      <c r="U390" s="152"/>
      <c r="V390" s="152"/>
      <c r="W390" s="152"/>
      <c r="X390" s="152"/>
      <c r="Y390" s="152"/>
      <c r="Z390" s="152"/>
      <c r="AA390" s="152"/>
      <c r="AB390" s="152"/>
      <c r="AC390" s="152"/>
      <c r="AD390" s="152"/>
      <c r="AE390" s="152"/>
      <c r="AF390" s="152"/>
      <c r="AG390" s="152"/>
      <c r="AH390" s="152"/>
      <c r="AI390" s="152"/>
      <c r="AJ390" s="152"/>
      <c r="AK390" s="152"/>
      <c r="AL390" s="152"/>
      <c r="AM390" s="152"/>
      <c r="AN390" s="152"/>
      <c r="AO390" s="152"/>
      <c r="AP390" s="152"/>
      <c r="AQ390" s="152"/>
      <c r="AR390" s="152"/>
      <c r="AS390" s="152"/>
      <c r="AT390" s="152"/>
      <c r="AU390" s="152"/>
      <c r="AV390" s="152"/>
      <c r="AW390" s="152"/>
      <c r="AX390" s="152"/>
      <c r="AY390" s="152"/>
      <c r="AZ390" s="152"/>
      <c r="BA390" s="152"/>
      <c r="BB390" s="152"/>
      <c r="BC390" s="152"/>
      <c r="BD390" s="152"/>
      <c r="BE390" s="152"/>
      <c r="BF390" s="152"/>
      <c r="BG390" s="152"/>
      <c r="BH390" s="152"/>
      <c r="BI390" s="152"/>
      <c r="BJ390" s="152"/>
      <c r="BK390" s="152"/>
      <c r="BL390" s="152"/>
      <c r="BM390" s="152"/>
      <c r="BN390" s="152"/>
    </row>
    <row r="391" ht="13.5" customHeight="1">
      <c r="A391" s="152"/>
      <c r="B391" s="152"/>
      <c r="C391" s="152"/>
      <c r="D391" s="152"/>
      <c r="E391" s="152"/>
      <c r="F391" s="152"/>
      <c r="G391" s="152"/>
      <c r="H391" s="152"/>
      <c r="I391" s="152"/>
      <c r="J391" s="152"/>
      <c r="K391" s="152"/>
      <c r="L391" s="152"/>
      <c r="M391" s="152"/>
      <c r="N391" s="152"/>
      <c r="O391" s="152"/>
      <c r="P391" s="152"/>
      <c r="Q391" s="152"/>
      <c r="R391" s="152"/>
      <c r="S391" s="152"/>
      <c r="T391" s="152"/>
      <c r="U391" s="152"/>
      <c r="V391" s="152"/>
      <c r="W391" s="152"/>
      <c r="X391" s="152"/>
      <c r="Y391" s="152"/>
      <c r="Z391" s="152"/>
      <c r="AA391" s="152"/>
      <c r="AB391" s="152"/>
      <c r="AC391" s="152"/>
      <c r="AD391" s="152"/>
      <c r="AE391" s="152"/>
      <c r="AF391" s="152"/>
      <c r="AG391" s="152"/>
      <c r="AH391" s="152"/>
      <c r="AI391" s="152"/>
      <c r="AJ391" s="152"/>
      <c r="AK391" s="152"/>
      <c r="AL391" s="152"/>
      <c r="AM391" s="152"/>
      <c r="AN391" s="152"/>
      <c r="AO391" s="152"/>
      <c r="AP391" s="152"/>
      <c r="AQ391" s="152"/>
      <c r="AR391" s="152"/>
      <c r="AS391" s="152"/>
      <c r="AT391" s="152"/>
      <c r="AU391" s="152"/>
      <c r="AV391" s="152"/>
      <c r="AW391" s="152"/>
      <c r="AX391" s="152"/>
      <c r="AY391" s="152"/>
      <c r="AZ391" s="152"/>
      <c r="BA391" s="152"/>
      <c r="BB391" s="152"/>
      <c r="BC391" s="152"/>
      <c r="BD391" s="152"/>
      <c r="BE391" s="152"/>
      <c r="BF391" s="152"/>
      <c r="BG391" s="152"/>
      <c r="BH391" s="152"/>
      <c r="BI391" s="152"/>
      <c r="BJ391" s="152"/>
      <c r="BK391" s="152"/>
      <c r="BL391" s="152"/>
      <c r="BM391" s="152"/>
      <c r="BN391" s="152"/>
    </row>
    <row r="392" ht="13.5" customHeight="1">
      <c r="A392" s="152"/>
      <c r="B392" s="152"/>
      <c r="C392" s="152"/>
      <c r="D392" s="152"/>
      <c r="E392" s="152"/>
      <c r="F392" s="152"/>
      <c r="G392" s="152"/>
      <c r="H392" s="152"/>
      <c r="I392" s="152"/>
      <c r="J392" s="152"/>
      <c r="K392" s="152"/>
      <c r="L392" s="152"/>
      <c r="M392" s="152"/>
      <c r="N392" s="152"/>
      <c r="O392" s="152"/>
      <c r="P392" s="152"/>
      <c r="Q392" s="152"/>
      <c r="R392" s="152"/>
      <c r="S392" s="152"/>
      <c r="T392" s="152"/>
      <c r="U392" s="152"/>
      <c r="V392" s="152"/>
      <c r="W392" s="152"/>
      <c r="X392" s="152"/>
      <c r="Y392" s="152"/>
      <c r="Z392" s="152"/>
      <c r="AA392" s="152"/>
      <c r="AB392" s="152"/>
      <c r="AC392" s="152"/>
      <c r="AD392" s="152"/>
      <c r="AE392" s="152"/>
      <c r="AF392" s="152"/>
      <c r="AG392" s="152"/>
      <c r="AH392" s="152"/>
      <c r="AI392" s="152"/>
      <c r="AJ392" s="152"/>
      <c r="AK392" s="152"/>
      <c r="AL392" s="152"/>
      <c r="AM392" s="152"/>
      <c r="AN392" s="152"/>
      <c r="AO392" s="152"/>
      <c r="AP392" s="152"/>
      <c r="AQ392" s="152"/>
      <c r="AR392" s="152"/>
      <c r="AS392" s="152"/>
      <c r="AT392" s="152"/>
      <c r="AU392" s="152"/>
      <c r="AV392" s="152"/>
      <c r="AW392" s="152"/>
      <c r="AX392" s="152"/>
      <c r="AY392" s="152"/>
      <c r="AZ392" s="152"/>
      <c r="BA392" s="152"/>
      <c r="BB392" s="152"/>
      <c r="BC392" s="152"/>
      <c r="BD392" s="152"/>
      <c r="BE392" s="152"/>
      <c r="BF392" s="152"/>
      <c r="BG392" s="152"/>
      <c r="BH392" s="152"/>
      <c r="BI392" s="152"/>
      <c r="BJ392" s="152"/>
      <c r="BK392" s="152"/>
      <c r="BL392" s="152"/>
      <c r="BM392" s="152"/>
      <c r="BN392" s="152"/>
    </row>
    <row r="393" ht="13.5" customHeight="1">
      <c r="A393" s="152"/>
      <c r="B393" s="152"/>
      <c r="C393" s="152"/>
      <c r="D393" s="152"/>
      <c r="E393" s="152"/>
      <c r="F393" s="152"/>
      <c r="G393" s="152"/>
      <c r="H393" s="152"/>
      <c r="I393" s="152"/>
      <c r="J393" s="152"/>
      <c r="K393" s="152"/>
      <c r="L393" s="152"/>
      <c r="M393" s="152"/>
      <c r="N393" s="152"/>
      <c r="O393" s="152"/>
      <c r="P393" s="152"/>
      <c r="Q393" s="152"/>
      <c r="R393" s="152"/>
      <c r="S393" s="152"/>
      <c r="T393" s="152"/>
      <c r="U393" s="152"/>
      <c r="V393" s="152"/>
      <c r="W393" s="152"/>
      <c r="X393" s="152"/>
      <c r="Y393" s="152"/>
      <c r="Z393" s="152"/>
      <c r="AA393" s="152"/>
      <c r="AB393" s="152"/>
      <c r="AC393" s="152"/>
      <c r="AD393" s="152"/>
      <c r="AE393" s="152"/>
      <c r="AF393" s="152"/>
      <c r="AG393" s="152"/>
      <c r="AH393" s="152"/>
      <c r="AI393" s="152"/>
      <c r="AJ393" s="152"/>
      <c r="AK393" s="152"/>
      <c r="AL393" s="152"/>
      <c r="AM393" s="152"/>
      <c r="AN393" s="152"/>
      <c r="AO393" s="152"/>
      <c r="AP393" s="152"/>
      <c r="AQ393" s="152"/>
      <c r="AR393" s="152"/>
      <c r="AS393" s="152"/>
      <c r="AT393" s="152"/>
      <c r="AU393" s="152"/>
      <c r="AV393" s="152"/>
      <c r="AW393" s="152"/>
      <c r="AX393" s="152"/>
      <c r="AY393" s="152"/>
      <c r="AZ393" s="152"/>
      <c r="BA393" s="152"/>
      <c r="BB393" s="152"/>
      <c r="BC393" s="152"/>
      <c r="BD393" s="152"/>
      <c r="BE393" s="152"/>
      <c r="BF393" s="152"/>
      <c r="BG393" s="152"/>
      <c r="BH393" s="152"/>
      <c r="BI393" s="152"/>
      <c r="BJ393" s="152"/>
      <c r="BK393" s="152"/>
      <c r="BL393" s="152"/>
      <c r="BM393" s="152"/>
      <c r="BN393" s="152"/>
    </row>
    <row r="394" ht="13.5" customHeight="1">
      <c r="A394" s="152"/>
      <c r="B394" s="152"/>
      <c r="C394" s="152"/>
      <c r="D394" s="152"/>
      <c r="E394" s="152"/>
      <c r="F394" s="152"/>
      <c r="G394" s="152"/>
      <c r="H394" s="152"/>
      <c r="I394" s="152"/>
      <c r="J394" s="152"/>
      <c r="K394" s="152"/>
      <c r="L394" s="152"/>
      <c r="M394" s="152"/>
      <c r="N394" s="152"/>
      <c r="O394" s="152"/>
      <c r="P394" s="152"/>
      <c r="Q394" s="152"/>
      <c r="R394" s="152"/>
      <c r="S394" s="152"/>
      <c r="T394" s="152"/>
      <c r="U394" s="152"/>
      <c r="V394" s="152"/>
      <c r="W394" s="152"/>
      <c r="X394" s="152"/>
      <c r="Y394" s="152"/>
      <c r="Z394" s="152"/>
      <c r="AA394" s="152"/>
      <c r="AB394" s="152"/>
      <c r="AC394" s="152"/>
      <c r="AD394" s="152"/>
      <c r="AE394" s="152"/>
      <c r="AF394" s="152"/>
      <c r="AG394" s="152"/>
      <c r="AH394" s="152"/>
      <c r="AI394" s="152"/>
      <c r="AJ394" s="152"/>
      <c r="AK394" s="152"/>
      <c r="AL394" s="152"/>
      <c r="AM394" s="152"/>
      <c r="AN394" s="152"/>
      <c r="AO394" s="152"/>
      <c r="AP394" s="152"/>
      <c r="AQ394" s="152"/>
      <c r="AR394" s="152"/>
      <c r="AS394" s="152"/>
      <c r="AT394" s="152"/>
      <c r="AU394" s="152"/>
      <c r="AV394" s="152"/>
      <c r="AW394" s="152"/>
      <c r="AX394" s="152"/>
      <c r="AY394" s="152"/>
      <c r="AZ394" s="152"/>
      <c r="BA394" s="152"/>
      <c r="BB394" s="152"/>
      <c r="BC394" s="152"/>
      <c r="BD394" s="152"/>
      <c r="BE394" s="152"/>
      <c r="BF394" s="152"/>
      <c r="BG394" s="152"/>
      <c r="BH394" s="152"/>
      <c r="BI394" s="152"/>
      <c r="BJ394" s="152"/>
      <c r="BK394" s="152"/>
      <c r="BL394" s="152"/>
      <c r="BM394" s="152"/>
      <c r="BN394" s="152"/>
    </row>
    <row r="395" ht="13.5" customHeight="1">
      <c r="A395" s="152"/>
      <c r="B395" s="152"/>
      <c r="C395" s="152"/>
      <c r="D395" s="152"/>
      <c r="E395" s="152"/>
      <c r="F395" s="152"/>
      <c r="G395" s="152"/>
      <c r="H395" s="152"/>
      <c r="I395" s="152"/>
      <c r="J395" s="152"/>
      <c r="K395" s="152"/>
      <c r="L395" s="152"/>
      <c r="M395" s="152"/>
      <c r="N395" s="152"/>
      <c r="O395" s="152"/>
      <c r="P395" s="152"/>
      <c r="Q395" s="152"/>
      <c r="R395" s="152"/>
      <c r="S395" s="152"/>
      <c r="T395" s="152"/>
      <c r="U395" s="152"/>
      <c r="V395" s="152"/>
      <c r="W395" s="152"/>
      <c r="X395" s="152"/>
      <c r="Y395" s="152"/>
      <c r="Z395" s="152"/>
      <c r="AA395" s="152"/>
      <c r="AB395" s="152"/>
      <c r="AC395" s="152"/>
      <c r="AD395" s="152"/>
      <c r="AE395" s="152"/>
      <c r="AF395" s="152"/>
      <c r="AG395" s="152"/>
      <c r="AH395" s="152"/>
      <c r="AI395" s="152"/>
      <c r="AJ395" s="152"/>
      <c r="AK395" s="152"/>
      <c r="AL395" s="152"/>
      <c r="AM395" s="152"/>
      <c r="AN395" s="152"/>
      <c r="AO395" s="152"/>
      <c r="AP395" s="152"/>
      <c r="AQ395" s="152"/>
      <c r="AR395" s="152"/>
      <c r="AS395" s="152"/>
      <c r="AT395" s="152"/>
      <c r="AU395" s="152"/>
      <c r="AV395" s="152"/>
      <c r="AW395" s="152"/>
      <c r="AX395" s="152"/>
      <c r="AY395" s="152"/>
      <c r="AZ395" s="152"/>
      <c r="BA395" s="152"/>
      <c r="BB395" s="152"/>
      <c r="BC395" s="152"/>
      <c r="BD395" s="152"/>
      <c r="BE395" s="152"/>
      <c r="BF395" s="152"/>
      <c r="BG395" s="152"/>
      <c r="BH395" s="152"/>
      <c r="BI395" s="152"/>
      <c r="BJ395" s="152"/>
      <c r="BK395" s="152"/>
      <c r="BL395" s="152"/>
      <c r="BM395" s="152"/>
      <c r="BN395" s="152"/>
    </row>
    <row r="396" ht="13.5" customHeight="1">
      <c r="A396" s="152"/>
      <c r="B396" s="152"/>
      <c r="C396" s="152"/>
      <c r="D396" s="152"/>
      <c r="E396" s="152"/>
      <c r="F396" s="152"/>
      <c r="G396" s="152"/>
      <c r="H396" s="152"/>
      <c r="I396" s="152"/>
      <c r="J396" s="152"/>
      <c r="K396" s="152"/>
      <c r="L396" s="152"/>
      <c r="M396" s="152"/>
      <c r="N396" s="152"/>
      <c r="O396" s="152"/>
      <c r="P396" s="152"/>
      <c r="Q396" s="152"/>
      <c r="R396" s="152"/>
      <c r="S396" s="152"/>
      <c r="T396" s="152"/>
      <c r="U396" s="152"/>
      <c r="V396" s="152"/>
      <c r="W396" s="152"/>
      <c r="X396" s="152"/>
      <c r="Y396" s="152"/>
      <c r="Z396" s="152"/>
      <c r="AA396" s="152"/>
      <c r="AB396" s="152"/>
      <c r="AC396" s="152"/>
      <c r="AD396" s="152"/>
      <c r="AE396" s="152"/>
      <c r="AF396" s="152"/>
      <c r="AG396" s="152"/>
      <c r="AH396" s="152"/>
      <c r="AI396" s="152"/>
      <c r="AJ396" s="152"/>
      <c r="AK396" s="152"/>
      <c r="AL396" s="152"/>
      <c r="AM396" s="152"/>
      <c r="AN396" s="152"/>
      <c r="AO396" s="152"/>
      <c r="AP396" s="152"/>
      <c r="AQ396" s="152"/>
      <c r="AR396" s="152"/>
      <c r="AS396" s="152"/>
      <c r="AT396" s="152"/>
      <c r="AU396" s="152"/>
      <c r="AV396" s="152"/>
      <c r="AW396" s="152"/>
      <c r="AX396" s="152"/>
      <c r="AY396" s="152"/>
      <c r="AZ396" s="152"/>
      <c r="BA396" s="152"/>
      <c r="BB396" s="152"/>
      <c r="BC396" s="152"/>
      <c r="BD396" s="152"/>
      <c r="BE396" s="152"/>
      <c r="BF396" s="152"/>
      <c r="BG396" s="152"/>
      <c r="BH396" s="152"/>
      <c r="BI396" s="152"/>
      <c r="BJ396" s="152"/>
      <c r="BK396" s="152"/>
      <c r="BL396" s="152"/>
      <c r="BM396" s="152"/>
      <c r="BN396" s="152"/>
    </row>
    <row r="397" ht="13.5" customHeight="1">
      <c r="A397" s="152"/>
      <c r="B397" s="152"/>
      <c r="C397" s="152"/>
      <c r="D397" s="152"/>
      <c r="E397" s="152"/>
      <c r="F397" s="152"/>
      <c r="G397" s="152"/>
      <c r="H397" s="152"/>
      <c r="I397" s="152"/>
      <c r="J397" s="152"/>
      <c r="K397" s="152"/>
      <c r="L397" s="152"/>
      <c r="M397" s="152"/>
      <c r="N397" s="152"/>
      <c r="O397" s="152"/>
      <c r="P397" s="152"/>
      <c r="Q397" s="152"/>
      <c r="R397" s="152"/>
      <c r="S397" s="152"/>
      <c r="T397" s="152"/>
      <c r="U397" s="152"/>
      <c r="V397" s="152"/>
      <c r="W397" s="152"/>
      <c r="X397" s="152"/>
      <c r="Y397" s="152"/>
      <c r="Z397" s="152"/>
      <c r="AA397" s="152"/>
      <c r="AB397" s="152"/>
      <c r="AC397" s="152"/>
      <c r="AD397" s="152"/>
      <c r="AE397" s="152"/>
      <c r="AF397" s="152"/>
      <c r="AG397" s="152"/>
      <c r="AH397" s="152"/>
      <c r="AI397" s="152"/>
      <c r="AJ397" s="152"/>
      <c r="AK397" s="152"/>
      <c r="AL397" s="152"/>
      <c r="AM397" s="152"/>
      <c r="AN397" s="152"/>
      <c r="AO397" s="152"/>
      <c r="AP397" s="152"/>
      <c r="AQ397" s="152"/>
      <c r="AR397" s="152"/>
      <c r="AS397" s="152"/>
      <c r="AT397" s="152"/>
      <c r="AU397" s="152"/>
      <c r="AV397" s="152"/>
      <c r="AW397" s="152"/>
      <c r="AX397" s="152"/>
      <c r="AY397" s="152"/>
      <c r="AZ397" s="152"/>
      <c r="BA397" s="152"/>
      <c r="BB397" s="152"/>
      <c r="BC397" s="152"/>
      <c r="BD397" s="152"/>
      <c r="BE397" s="152"/>
      <c r="BF397" s="152"/>
      <c r="BG397" s="152"/>
      <c r="BH397" s="152"/>
      <c r="BI397" s="152"/>
      <c r="BJ397" s="152"/>
      <c r="BK397" s="152"/>
      <c r="BL397" s="152"/>
      <c r="BM397" s="152"/>
      <c r="BN397" s="152"/>
    </row>
    <row r="398" ht="13.5" customHeight="1">
      <c r="A398" s="152"/>
      <c r="B398" s="152"/>
      <c r="C398" s="152"/>
      <c r="D398" s="152"/>
      <c r="E398" s="152"/>
      <c r="F398" s="152"/>
      <c r="G398" s="152"/>
      <c r="H398" s="152"/>
      <c r="I398" s="152"/>
      <c r="J398" s="152"/>
      <c r="K398" s="152"/>
      <c r="L398" s="152"/>
      <c r="M398" s="152"/>
      <c r="N398" s="152"/>
      <c r="O398" s="152"/>
      <c r="P398" s="152"/>
      <c r="Q398" s="152"/>
      <c r="R398" s="152"/>
      <c r="S398" s="152"/>
      <c r="T398" s="152"/>
      <c r="U398" s="152"/>
      <c r="V398" s="152"/>
      <c r="W398" s="152"/>
      <c r="X398" s="152"/>
      <c r="Y398" s="152"/>
      <c r="Z398" s="152"/>
      <c r="AA398" s="152"/>
      <c r="AB398" s="152"/>
      <c r="AC398" s="152"/>
      <c r="AD398" s="152"/>
      <c r="AE398" s="152"/>
      <c r="AF398" s="152"/>
      <c r="AG398" s="152"/>
      <c r="AH398" s="152"/>
      <c r="AI398" s="152"/>
      <c r="AJ398" s="152"/>
      <c r="AK398" s="152"/>
      <c r="AL398" s="152"/>
      <c r="AM398" s="152"/>
      <c r="AN398" s="152"/>
      <c r="AO398" s="152"/>
      <c r="AP398" s="152"/>
      <c r="AQ398" s="152"/>
      <c r="AR398" s="152"/>
      <c r="AS398" s="152"/>
      <c r="AT398" s="152"/>
      <c r="AU398" s="152"/>
      <c r="AV398" s="152"/>
      <c r="AW398" s="152"/>
      <c r="AX398" s="152"/>
      <c r="AY398" s="152"/>
      <c r="AZ398" s="152"/>
      <c r="BA398" s="152"/>
      <c r="BB398" s="152"/>
      <c r="BC398" s="152"/>
      <c r="BD398" s="152"/>
      <c r="BE398" s="152"/>
      <c r="BF398" s="152"/>
      <c r="BG398" s="152"/>
      <c r="BH398" s="152"/>
      <c r="BI398" s="152"/>
      <c r="BJ398" s="152"/>
      <c r="BK398" s="152"/>
      <c r="BL398" s="152"/>
      <c r="BM398" s="152"/>
      <c r="BN398" s="152"/>
    </row>
    <row r="399" ht="13.5" customHeight="1">
      <c r="A399" s="152"/>
      <c r="B399" s="152"/>
      <c r="C399" s="152"/>
      <c r="D399" s="152"/>
      <c r="E399" s="152"/>
      <c r="F399" s="152"/>
      <c r="G399" s="152"/>
      <c r="H399" s="152"/>
      <c r="I399" s="152"/>
      <c r="J399" s="152"/>
      <c r="K399" s="152"/>
      <c r="L399" s="152"/>
      <c r="M399" s="152"/>
      <c r="N399" s="152"/>
      <c r="O399" s="152"/>
      <c r="P399" s="152"/>
      <c r="Q399" s="152"/>
      <c r="R399" s="152"/>
      <c r="S399" s="152"/>
      <c r="T399" s="152"/>
      <c r="U399" s="152"/>
      <c r="V399" s="152"/>
      <c r="W399" s="152"/>
      <c r="X399" s="152"/>
      <c r="Y399" s="152"/>
      <c r="Z399" s="152"/>
      <c r="AA399" s="152"/>
      <c r="AB399" s="152"/>
      <c r="AC399" s="152"/>
      <c r="AD399" s="152"/>
      <c r="AE399" s="152"/>
      <c r="AF399" s="152"/>
      <c r="AG399" s="152"/>
      <c r="AH399" s="152"/>
      <c r="AI399" s="152"/>
      <c r="AJ399" s="152"/>
      <c r="AK399" s="152"/>
      <c r="AL399" s="152"/>
      <c r="AM399" s="152"/>
      <c r="AN399" s="152"/>
      <c r="AO399" s="152"/>
      <c r="AP399" s="152"/>
      <c r="AQ399" s="152"/>
      <c r="AR399" s="152"/>
      <c r="AS399" s="152"/>
      <c r="AT399" s="152"/>
      <c r="AU399" s="152"/>
      <c r="AV399" s="152"/>
      <c r="AW399" s="152"/>
      <c r="AX399" s="152"/>
      <c r="AY399" s="152"/>
      <c r="AZ399" s="152"/>
      <c r="BA399" s="152"/>
      <c r="BB399" s="152"/>
      <c r="BC399" s="152"/>
      <c r="BD399" s="152"/>
      <c r="BE399" s="152"/>
      <c r="BF399" s="152"/>
      <c r="BG399" s="152"/>
      <c r="BH399" s="152"/>
      <c r="BI399" s="152"/>
      <c r="BJ399" s="152"/>
      <c r="BK399" s="152"/>
      <c r="BL399" s="152"/>
      <c r="BM399" s="152"/>
      <c r="BN399" s="152"/>
    </row>
    <row r="400" ht="13.5" customHeight="1">
      <c r="A400" s="152"/>
      <c r="B400" s="152"/>
      <c r="C400" s="152"/>
      <c r="D400" s="152"/>
      <c r="E400" s="152"/>
      <c r="F400" s="152"/>
      <c r="G400" s="152"/>
      <c r="H400" s="152"/>
      <c r="I400" s="152"/>
      <c r="J400" s="152"/>
      <c r="K400" s="152"/>
      <c r="L400" s="152"/>
      <c r="M400" s="152"/>
      <c r="N400" s="152"/>
      <c r="O400" s="152"/>
      <c r="P400" s="152"/>
      <c r="Q400" s="152"/>
      <c r="R400" s="152"/>
      <c r="S400" s="152"/>
      <c r="T400" s="152"/>
      <c r="U400" s="152"/>
      <c r="V400" s="152"/>
      <c r="W400" s="152"/>
      <c r="X400" s="152"/>
      <c r="Y400" s="152"/>
      <c r="Z400" s="152"/>
      <c r="AA400" s="152"/>
      <c r="AB400" s="152"/>
      <c r="AC400" s="152"/>
      <c r="AD400" s="152"/>
      <c r="AE400" s="152"/>
      <c r="AF400" s="152"/>
      <c r="AG400" s="152"/>
      <c r="AH400" s="152"/>
      <c r="AI400" s="152"/>
      <c r="AJ400" s="152"/>
      <c r="AK400" s="152"/>
      <c r="AL400" s="152"/>
      <c r="AM400" s="152"/>
      <c r="AN400" s="152"/>
      <c r="AO400" s="152"/>
      <c r="AP400" s="152"/>
      <c r="AQ400" s="152"/>
      <c r="AR400" s="152"/>
      <c r="AS400" s="152"/>
      <c r="AT400" s="152"/>
      <c r="AU400" s="152"/>
      <c r="AV400" s="152"/>
      <c r="AW400" s="152"/>
      <c r="AX400" s="152"/>
      <c r="AY400" s="152"/>
      <c r="AZ400" s="152"/>
      <c r="BA400" s="152"/>
      <c r="BB400" s="152"/>
      <c r="BC400" s="152"/>
      <c r="BD400" s="152"/>
      <c r="BE400" s="152"/>
      <c r="BF400" s="152"/>
      <c r="BG400" s="152"/>
      <c r="BH400" s="152"/>
      <c r="BI400" s="152"/>
      <c r="BJ400" s="152"/>
      <c r="BK400" s="152"/>
      <c r="BL400" s="152"/>
      <c r="BM400" s="152"/>
      <c r="BN400" s="152"/>
    </row>
    <row r="401" ht="13.5" customHeight="1">
      <c r="A401" s="152"/>
      <c r="B401" s="152"/>
      <c r="C401" s="152"/>
      <c r="D401" s="152"/>
      <c r="E401" s="152"/>
      <c r="F401" s="152"/>
      <c r="G401" s="152"/>
      <c r="H401" s="152"/>
      <c r="I401" s="152"/>
      <c r="J401" s="152"/>
      <c r="K401" s="152"/>
      <c r="L401" s="152"/>
      <c r="M401" s="152"/>
      <c r="N401" s="152"/>
      <c r="O401" s="152"/>
      <c r="P401" s="152"/>
      <c r="Q401" s="152"/>
      <c r="R401" s="152"/>
      <c r="S401" s="152"/>
      <c r="T401" s="152"/>
      <c r="U401" s="152"/>
      <c r="V401" s="152"/>
      <c r="W401" s="152"/>
      <c r="X401" s="152"/>
      <c r="Y401" s="152"/>
      <c r="Z401" s="152"/>
      <c r="AA401" s="152"/>
      <c r="AB401" s="152"/>
      <c r="AC401" s="152"/>
      <c r="AD401" s="152"/>
      <c r="AE401" s="152"/>
      <c r="AF401" s="152"/>
      <c r="AG401" s="152"/>
      <c r="AH401" s="152"/>
      <c r="AI401" s="152"/>
      <c r="AJ401" s="152"/>
      <c r="AK401" s="152"/>
      <c r="AL401" s="152"/>
      <c r="AM401" s="152"/>
      <c r="AN401" s="152"/>
      <c r="AO401" s="152"/>
      <c r="AP401" s="152"/>
      <c r="AQ401" s="152"/>
      <c r="AR401" s="152"/>
      <c r="AS401" s="152"/>
      <c r="AT401" s="152"/>
      <c r="AU401" s="152"/>
      <c r="AV401" s="152"/>
      <c r="AW401" s="152"/>
      <c r="AX401" s="152"/>
      <c r="AY401" s="152"/>
      <c r="AZ401" s="152"/>
      <c r="BA401" s="152"/>
      <c r="BB401" s="152"/>
      <c r="BC401" s="152"/>
      <c r="BD401" s="152"/>
      <c r="BE401" s="152"/>
      <c r="BF401" s="152"/>
      <c r="BG401" s="152"/>
      <c r="BH401" s="152"/>
      <c r="BI401" s="152"/>
      <c r="BJ401" s="152"/>
      <c r="BK401" s="152"/>
      <c r="BL401" s="152"/>
      <c r="BM401" s="152"/>
      <c r="BN401" s="152"/>
    </row>
    <row r="402" ht="13.5" customHeight="1">
      <c r="A402" s="152"/>
      <c r="B402" s="152"/>
      <c r="C402" s="152"/>
      <c r="D402" s="152"/>
      <c r="E402" s="152"/>
      <c r="F402" s="152"/>
      <c r="G402" s="152"/>
      <c r="H402" s="152"/>
      <c r="I402" s="152"/>
      <c r="J402" s="152"/>
      <c r="K402" s="152"/>
      <c r="L402" s="152"/>
      <c r="M402" s="152"/>
      <c r="N402" s="152"/>
      <c r="O402" s="152"/>
      <c r="P402" s="152"/>
      <c r="Q402" s="152"/>
      <c r="R402" s="152"/>
      <c r="S402" s="152"/>
      <c r="T402" s="152"/>
      <c r="U402" s="152"/>
      <c r="V402" s="152"/>
      <c r="W402" s="152"/>
      <c r="X402" s="152"/>
      <c r="Y402" s="152"/>
      <c r="Z402" s="152"/>
      <c r="AA402" s="152"/>
      <c r="AB402" s="152"/>
      <c r="AC402" s="152"/>
      <c r="AD402" s="152"/>
      <c r="AE402" s="152"/>
      <c r="AF402" s="152"/>
      <c r="AG402" s="152"/>
      <c r="AH402" s="152"/>
      <c r="AI402" s="152"/>
      <c r="AJ402" s="152"/>
      <c r="AK402" s="152"/>
      <c r="AL402" s="152"/>
      <c r="AM402" s="152"/>
      <c r="AN402" s="152"/>
      <c r="AO402" s="152"/>
      <c r="AP402" s="152"/>
      <c r="AQ402" s="152"/>
      <c r="AR402" s="152"/>
      <c r="AS402" s="152"/>
      <c r="AT402" s="152"/>
      <c r="AU402" s="152"/>
      <c r="AV402" s="152"/>
      <c r="AW402" s="152"/>
      <c r="AX402" s="152"/>
      <c r="AY402" s="152"/>
      <c r="AZ402" s="152"/>
      <c r="BA402" s="152"/>
      <c r="BB402" s="152"/>
      <c r="BC402" s="152"/>
      <c r="BD402" s="152"/>
      <c r="BE402" s="152"/>
      <c r="BF402" s="152"/>
      <c r="BG402" s="152"/>
      <c r="BH402" s="152"/>
      <c r="BI402" s="152"/>
      <c r="BJ402" s="152"/>
      <c r="BK402" s="152"/>
      <c r="BL402" s="152"/>
      <c r="BM402" s="152"/>
      <c r="BN402" s="152"/>
    </row>
    <row r="403" ht="13.5" customHeight="1">
      <c r="A403" s="152"/>
      <c r="B403" s="152"/>
      <c r="C403" s="152"/>
      <c r="D403" s="152"/>
      <c r="E403" s="152"/>
      <c r="F403" s="152"/>
      <c r="G403" s="152"/>
      <c r="H403" s="152"/>
      <c r="I403" s="152"/>
      <c r="J403" s="152"/>
      <c r="K403" s="152"/>
      <c r="L403" s="152"/>
      <c r="M403" s="152"/>
      <c r="N403" s="152"/>
      <c r="O403" s="152"/>
      <c r="P403" s="152"/>
      <c r="Q403" s="152"/>
      <c r="R403" s="152"/>
      <c r="S403" s="152"/>
      <c r="T403" s="152"/>
      <c r="U403" s="152"/>
      <c r="V403" s="152"/>
      <c r="W403" s="152"/>
      <c r="X403" s="152"/>
      <c r="Y403" s="152"/>
      <c r="Z403" s="152"/>
      <c r="AA403" s="152"/>
      <c r="AB403" s="152"/>
      <c r="AC403" s="152"/>
      <c r="AD403" s="152"/>
      <c r="AE403" s="152"/>
      <c r="AF403" s="152"/>
      <c r="AG403" s="152"/>
      <c r="AH403" s="152"/>
      <c r="AI403" s="152"/>
      <c r="AJ403" s="152"/>
      <c r="AK403" s="152"/>
      <c r="AL403" s="152"/>
      <c r="AM403" s="152"/>
      <c r="AN403" s="152"/>
      <c r="AO403" s="152"/>
      <c r="AP403" s="152"/>
      <c r="AQ403" s="152"/>
      <c r="AR403" s="152"/>
      <c r="AS403" s="152"/>
      <c r="AT403" s="152"/>
      <c r="AU403" s="152"/>
      <c r="AV403" s="152"/>
      <c r="AW403" s="152"/>
      <c r="AX403" s="152"/>
      <c r="AY403" s="152"/>
      <c r="AZ403" s="152"/>
      <c r="BA403" s="152"/>
      <c r="BB403" s="152"/>
      <c r="BC403" s="152"/>
      <c r="BD403" s="152"/>
      <c r="BE403" s="152"/>
      <c r="BF403" s="152"/>
      <c r="BG403" s="152"/>
      <c r="BH403" s="152"/>
      <c r="BI403" s="152"/>
      <c r="BJ403" s="152"/>
      <c r="BK403" s="152"/>
      <c r="BL403" s="152"/>
      <c r="BM403" s="152"/>
      <c r="BN403" s="152"/>
    </row>
    <row r="404" ht="13.5" customHeight="1">
      <c r="A404" s="152"/>
      <c r="B404" s="152"/>
      <c r="C404" s="152"/>
      <c r="D404" s="152"/>
      <c r="E404" s="152"/>
      <c r="F404" s="152"/>
      <c r="G404" s="152"/>
      <c r="H404" s="152"/>
      <c r="I404" s="152"/>
      <c r="J404" s="152"/>
      <c r="K404" s="152"/>
      <c r="L404" s="152"/>
      <c r="M404" s="152"/>
      <c r="N404" s="152"/>
      <c r="O404" s="152"/>
      <c r="P404" s="152"/>
      <c r="Q404" s="152"/>
      <c r="R404" s="152"/>
      <c r="S404" s="152"/>
      <c r="T404" s="152"/>
      <c r="U404" s="152"/>
      <c r="V404" s="152"/>
      <c r="W404" s="152"/>
      <c r="X404" s="152"/>
      <c r="Y404" s="152"/>
      <c r="Z404" s="152"/>
      <c r="AA404" s="152"/>
      <c r="AB404" s="152"/>
      <c r="AC404" s="152"/>
      <c r="AD404" s="152"/>
      <c r="AE404" s="152"/>
      <c r="AF404" s="152"/>
      <c r="AG404" s="152"/>
      <c r="AH404" s="152"/>
      <c r="AI404" s="152"/>
      <c r="AJ404" s="152"/>
      <c r="AK404" s="152"/>
      <c r="AL404" s="152"/>
      <c r="AM404" s="152"/>
      <c r="AN404" s="152"/>
      <c r="AO404" s="152"/>
      <c r="AP404" s="152"/>
      <c r="AQ404" s="152"/>
      <c r="AR404" s="152"/>
      <c r="AS404" s="152"/>
      <c r="AT404" s="152"/>
      <c r="AU404" s="152"/>
      <c r="AV404" s="152"/>
      <c r="AW404" s="152"/>
      <c r="AX404" s="152"/>
      <c r="AY404" s="152"/>
      <c r="AZ404" s="152"/>
      <c r="BA404" s="152"/>
      <c r="BB404" s="152"/>
      <c r="BC404" s="152"/>
      <c r="BD404" s="152"/>
      <c r="BE404" s="152"/>
      <c r="BF404" s="152"/>
      <c r="BG404" s="152"/>
      <c r="BH404" s="152"/>
      <c r="BI404" s="152"/>
      <c r="BJ404" s="152"/>
      <c r="BK404" s="152"/>
      <c r="BL404" s="152"/>
      <c r="BM404" s="152"/>
      <c r="BN404" s="152"/>
    </row>
    <row r="405" ht="13.5" customHeight="1">
      <c r="A405" s="152"/>
      <c r="B405" s="152"/>
      <c r="C405" s="152"/>
      <c r="D405" s="152"/>
      <c r="E405" s="152"/>
      <c r="F405" s="152"/>
      <c r="G405" s="152"/>
      <c r="H405" s="152"/>
      <c r="I405" s="152"/>
      <c r="J405" s="152"/>
      <c r="K405" s="152"/>
      <c r="L405" s="152"/>
      <c r="M405" s="152"/>
      <c r="N405" s="152"/>
      <c r="O405" s="152"/>
      <c r="P405" s="152"/>
      <c r="Q405" s="152"/>
      <c r="R405" s="152"/>
      <c r="S405" s="152"/>
      <c r="T405" s="152"/>
      <c r="U405" s="152"/>
      <c r="V405" s="152"/>
      <c r="W405" s="152"/>
      <c r="X405" s="152"/>
      <c r="Y405" s="152"/>
      <c r="Z405" s="152"/>
      <c r="AA405" s="152"/>
      <c r="AB405" s="152"/>
      <c r="AC405" s="152"/>
      <c r="AD405" s="152"/>
      <c r="AE405" s="152"/>
      <c r="AF405" s="152"/>
      <c r="AG405" s="152"/>
      <c r="AH405" s="152"/>
      <c r="AI405" s="152"/>
      <c r="AJ405" s="152"/>
      <c r="AK405" s="152"/>
      <c r="AL405" s="152"/>
      <c r="AM405" s="152"/>
      <c r="AN405" s="152"/>
      <c r="AO405" s="152"/>
      <c r="AP405" s="152"/>
      <c r="AQ405" s="152"/>
      <c r="AR405" s="152"/>
      <c r="AS405" s="152"/>
      <c r="AT405" s="152"/>
      <c r="AU405" s="152"/>
      <c r="AV405" s="152"/>
      <c r="AW405" s="152"/>
      <c r="AX405" s="152"/>
      <c r="AY405" s="152"/>
      <c r="AZ405" s="152"/>
      <c r="BA405" s="152"/>
      <c r="BB405" s="152"/>
      <c r="BC405" s="152"/>
      <c r="BD405" s="152"/>
      <c r="BE405" s="152"/>
      <c r="BF405" s="152"/>
      <c r="BG405" s="152"/>
      <c r="BH405" s="152"/>
      <c r="BI405" s="152"/>
      <c r="BJ405" s="152"/>
      <c r="BK405" s="152"/>
      <c r="BL405" s="152"/>
      <c r="BM405" s="152"/>
      <c r="BN405" s="152"/>
    </row>
    <row r="406" ht="13.5" customHeight="1">
      <c r="A406" s="152"/>
      <c r="B406" s="152"/>
      <c r="C406" s="152"/>
      <c r="D406" s="152"/>
      <c r="E406" s="152"/>
      <c r="F406" s="152"/>
      <c r="G406" s="152"/>
      <c r="H406" s="152"/>
      <c r="I406" s="152"/>
      <c r="J406" s="152"/>
      <c r="K406" s="152"/>
      <c r="L406" s="152"/>
      <c r="M406" s="152"/>
      <c r="N406" s="152"/>
      <c r="O406" s="152"/>
      <c r="P406" s="152"/>
      <c r="Q406" s="152"/>
      <c r="R406" s="152"/>
      <c r="S406" s="152"/>
      <c r="T406" s="152"/>
      <c r="U406" s="152"/>
      <c r="V406" s="152"/>
      <c r="W406" s="152"/>
      <c r="X406" s="152"/>
      <c r="Y406" s="152"/>
      <c r="Z406" s="152"/>
      <c r="AA406" s="152"/>
      <c r="AB406" s="152"/>
      <c r="AC406" s="152"/>
      <c r="AD406" s="152"/>
      <c r="AE406" s="152"/>
      <c r="AF406" s="152"/>
      <c r="AG406" s="152"/>
      <c r="AH406" s="152"/>
      <c r="AI406" s="152"/>
      <c r="AJ406" s="152"/>
      <c r="AK406" s="152"/>
      <c r="AL406" s="152"/>
      <c r="AM406" s="152"/>
      <c r="AN406" s="152"/>
      <c r="AO406" s="152"/>
      <c r="AP406" s="152"/>
      <c r="AQ406" s="152"/>
      <c r="AR406" s="152"/>
      <c r="AS406" s="152"/>
      <c r="AT406" s="152"/>
      <c r="AU406" s="152"/>
      <c r="AV406" s="152"/>
      <c r="AW406" s="152"/>
      <c r="AX406" s="152"/>
      <c r="AY406" s="152"/>
      <c r="AZ406" s="152"/>
      <c r="BA406" s="152"/>
      <c r="BB406" s="152"/>
      <c r="BC406" s="152"/>
      <c r="BD406" s="152"/>
      <c r="BE406" s="152"/>
      <c r="BF406" s="152"/>
      <c r="BG406" s="152"/>
      <c r="BH406" s="152"/>
      <c r="BI406" s="152"/>
      <c r="BJ406" s="152"/>
      <c r="BK406" s="152"/>
      <c r="BL406" s="152"/>
      <c r="BM406" s="152"/>
      <c r="BN406" s="152"/>
    </row>
    <row r="407" ht="13.5" customHeight="1">
      <c r="A407" s="152"/>
      <c r="B407" s="152"/>
      <c r="C407" s="152"/>
      <c r="D407" s="152"/>
      <c r="E407" s="152"/>
      <c r="F407" s="152"/>
      <c r="G407" s="152"/>
      <c r="H407" s="152"/>
      <c r="I407" s="152"/>
      <c r="J407" s="152"/>
      <c r="K407" s="152"/>
      <c r="L407" s="152"/>
      <c r="M407" s="152"/>
      <c r="N407" s="152"/>
      <c r="O407" s="152"/>
      <c r="P407" s="152"/>
      <c r="Q407" s="152"/>
      <c r="R407" s="152"/>
      <c r="S407" s="152"/>
      <c r="T407" s="152"/>
      <c r="U407" s="152"/>
      <c r="V407" s="152"/>
      <c r="W407" s="152"/>
      <c r="X407" s="152"/>
      <c r="Y407" s="152"/>
      <c r="Z407" s="152"/>
      <c r="AA407" s="152"/>
      <c r="AB407" s="152"/>
      <c r="AC407" s="152"/>
      <c r="AD407" s="152"/>
      <c r="AE407" s="152"/>
      <c r="AF407" s="152"/>
      <c r="AG407" s="152"/>
      <c r="AH407" s="152"/>
      <c r="AI407" s="152"/>
      <c r="AJ407" s="152"/>
      <c r="AK407" s="152"/>
      <c r="AL407" s="152"/>
      <c r="AM407" s="152"/>
      <c r="AN407" s="152"/>
      <c r="AO407" s="152"/>
      <c r="AP407" s="152"/>
      <c r="AQ407" s="152"/>
      <c r="AR407" s="152"/>
      <c r="AS407" s="152"/>
      <c r="AT407" s="152"/>
      <c r="AU407" s="152"/>
      <c r="AV407" s="152"/>
      <c r="AW407" s="152"/>
      <c r="AX407" s="152"/>
      <c r="AY407" s="152"/>
      <c r="AZ407" s="152"/>
      <c r="BA407" s="152"/>
      <c r="BB407" s="152"/>
      <c r="BC407" s="152"/>
      <c r="BD407" s="152"/>
      <c r="BE407" s="152"/>
      <c r="BF407" s="152"/>
      <c r="BG407" s="152"/>
      <c r="BH407" s="152"/>
      <c r="BI407" s="152"/>
      <c r="BJ407" s="152"/>
      <c r="BK407" s="152"/>
      <c r="BL407" s="152"/>
      <c r="BM407" s="152"/>
      <c r="BN407" s="152"/>
    </row>
    <row r="408" ht="13.5" customHeight="1">
      <c r="A408" s="152"/>
      <c r="B408" s="152"/>
      <c r="C408" s="152"/>
      <c r="D408" s="152"/>
      <c r="E408" s="152"/>
      <c r="F408" s="152"/>
      <c r="G408" s="152"/>
      <c r="H408" s="152"/>
      <c r="I408" s="152"/>
      <c r="J408" s="152"/>
      <c r="K408" s="152"/>
      <c r="L408" s="152"/>
      <c r="M408" s="152"/>
      <c r="N408" s="152"/>
      <c r="O408" s="152"/>
      <c r="P408" s="152"/>
      <c r="Q408" s="152"/>
      <c r="R408" s="152"/>
      <c r="S408" s="152"/>
      <c r="T408" s="152"/>
      <c r="U408" s="152"/>
      <c r="V408" s="152"/>
      <c r="W408" s="152"/>
      <c r="X408" s="152"/>
      <c r="Y408" s="152"/>
      <c r="Z408" s="152"/>
      <c r="AA408" s="152"/>
      <c r="AB408" s="152"/>
      <c r="AC408" s="152"/>
      <c r="AD408" s="152"/>
      <c r="AE408" s="152"/>
      <c r="AF408" s="152"/>
      <c r="AG408" s="152"/>
      <c r="AH408" s="152"/>
      <c r="AI408" s="152"/>
      <c r="AJ408" s="152"/>
      <c r="AK408" s="152"/>
      <c r="AL408" s="152"/>
      <c r="AM408" s="152"/>
      <c r="AN408" s="152"/>
      <c r="AO408" s="152"/>
      <c r="AP408" s="152"/>
      <c r="AQ408" s="152"/>
      <c r="AR408" s="152"/>
      <c r="AS408" s="152"/>
      <c r="AT408" s="152"/>
      <c r="AU408" s="152"/>
      <c r="AV408" s="152"/>
      <c r="AW408" s="152"/>
      <c r="AX408" s="152"/>
      <c r="AY408" s="152"/>
      <c r="AZ408" s="152"/>
      <c r="BA408" s="152"/>
      <c r="BB408" s="152"/>
      <c r="BC408" s="152"/>
      <c r="BD408" s="152"/>
      <c r="BE408" s="152"/>
      <c r="BF408" s="152"/>
      <c r="BG408" s="152"/>
      <c r="BH408" s="152"/>
      <c r="BI408" s="152"/>
      <c r="BJ408" s="152"/>
      <c r="BK408" s="152"/>
      <c r="BL408" s="152"/>
      <c r="BM408" s="152"/>
      <c r="BN408" s="152"/>
    </row>
    <row r="409" ht="13.5" customHeight="1">
      <c r="A409" s="152"/>
      <c r="B409" s="152"/>
      <c r="C409" s="152"/>
      <c r="D409" s="152"/>
      <c r="E409" s="152"/>
      <c r="F409" s="152"/>
      <c r="G409" s="152"/>
      <c r="H409" s="152"/>
      <c r="I409" s="152"/>
      <c r="J409" s="152"/>
      <c r="K409" s="152"/>
      <c r="L409" s="152"/>
      <c r="M409" s="152"/>
      <c r="N409" s="152"/>
      <c r="O409" s="152"/>
      <c r="P409" s="152"/>
      <c r="Q409" s="152"/>
      <c r="R409" s="152"/>
      <c r="S409" s="152"/>
      <c r="T409" s="152"/>
      <c r="U409" s="152"/>
      <c r="V409" s="152"/>
      <c r="W409" s="152"/>
      <c r="X409" s="152"/>
      <c r="Y409" s="152"/>
      <c r="Z409" s="152"/>
      <c r="AA409" s="152"/>
      <c r="AB409" s="152"/>
      <c r="AC409" s="152"/>
      <c r="AD409" s="152"/>
      <c r="AE409" s="152"/>
      <c r="AF409" s="152"/>
      <c r="AG409" s="152"/>
      <c r="AH409" s="152"/>
      <c r="AI409" s="152"/>
      <c r="AJ409" s="152"/>
      <c r="AK409" s="152"/>
      <c r="AL409" s="152"/>
      <c r="AM409" s="152"/>
      <c r="AN409" s="152"/>
      <c r="AO409" s="152"/>
      <c r="AP409" s="152"/>
      <c r="AQ409" s="152"/>
      <c r="AR409" s="152"/>
      <c r="AS409" s="152"/>
      <c r="AT409" s="152"/>
      <c r="AU409" s="152"/>
      <c r="AV409" s="152"/>
      <c r="AW409" s="152"/>
      <c r="AX409" s="152"/>
      <c r="AY409" s="152"/>
      <c r="AZ409" s="152"/>
      <c r="BA409" s="152"/>
      <c r="BB409" s="152"/>
      <c r="BC409" s="152"/>
      <c r="BD409" s="152"/>
      <c r="BE409" s="152"/>
      <c r="BF409" s="152"/>
      <c r="BG409" s="152"/>
      <c r="BH409" s="152"/>
      <c r="BI409" s="152"/>
      <c r="BJ409" s="152"/>
      <c r="BK409" s="152"/>
      <c r="BL409" s="152"/>
      <c r="BM409" s="152"/>
      <c r="BN409" s="152"/>
    </row>
    <row r="410" ht="13.5" customHeight="1">
      <c r="A410" s="152"/>
      <c r="B410" s="152"/>
      <c r="C410" s="152"/>
      <c r="D410" s="152"/>
      <c r="E410" s="152"/>
      <c r="F410" s="152"/>
      <c r="G410" s="152"/>
      <c r="H410" s="152"/>
      <c r="I410" s="152"/>
      <c r="J410" s="152"/>
      <c r="K410" s="152"/>
      <c r="L410" s="152"/>
      <c r="M410" s="152"/>
      <c r="N410" s="152"/>
      <c r="O410" s="152"/>
      <c r="P410" s="152"/>
      <c r="Q410" s="152"/>
      <c r="R410" s="152"/>
      <c r="S410" s="152"/>
      <c r="T410" s="152"/>
      <c r="U410" s="152"/>
      <c r="V410" s="152"/>
      <c r="W410" s="152"/>
      <c r="X410" s="152"/>
      <c r="Y410" s="152"/>
      <c r="Z410" s="152"/>
      <c r="AA410" s="152"/>
      <c r="AB410" s="152"/>
      <c r="AC410" s="152"/>
      <c r="AD410" s="152"/>
      <c r="AE410" s="152"/>
      <c r="AF410" s="152"/>
      <c r="AG410" s="152"/>
      <c r="AH410" s="152"/>
      <c r="AI410" s="152"/>
      <c r="AJ410" s="152"/>
      <c r="AK410" s="152"/>
      <c r="AL410" s="152"/>
      <c r="AM410" s="152"/>
      <c r="AN410" s="152"/>
      <c r="AO410" s="152"/>
      <c r="AP410" s="152"/>
      <c r="AQ410" s="152"/>
      <c r="AR410" s="152"/>
      <c r="AS410" s="152"/>
      <c r="AT410" s="152"/>
      <c r="AU410" s="152"/>
      <c r="AV410" s="152"/>
      <c r="AW410" s="152"/>
      <c r="AX410" s="152"/>
      <c r="AY410" s="152"/>
      <c r="AZ410" s="152"/>
      <c r="BA410" s="152"/>
      <c r="BB410" s="152"/>
      <c r="BC410" s="152"/>
      <c r="BD410" s="152"/>
      <c r="BE410" s="152"/>
      <c r="BF410" s="152"/>
      <c r="BG410" s="152"/>
      <c r="BH410" s="152"/>
      <c r="BI410" s="152"/>
      <c r="BJ410" s="152"/>
      <c r="BK410" s="152"/>
      <c r="BL410" s="152"/>
      <c r="BM410" s="152"/>
      <c r="BN410" s="152"/>
    </row>
    <row r="411" ht="13.5" customHeight="1">
      <c r="A411" s="152"/>
      <c r="B411" s="152"/>
      <c r="C411" s="152"/>
      <c r="D411" s="152"/>
      <c r="E411" s="152"/>
      <c r="F411" s="152"/>
      <c r="G411" s="152"/>
      <c r="H411" s="152"/>
      <c r="I411" s="152"/>
      <c r="J411" s="152"/>
      <c r="K411" s="152"/>
      <c r="L411" s="152"/>
      <c r="M411" s="152"/>
      <c r="N411" s="152"/>
      <c r="O411" s="152"/>
      <c r="P411" s="152"/>
      <c r="Q411" s="152"/>
      <c r="R411" s="152"/>
      <c r="S411" s="152"/>
      <c r="T411" s="152"/>
      <c r="U411" s="152"/>
      <c r="V411" s="152"/>
      <c r="W411" s="152"/>
      <c r="X411" s="152"/>
      <c r="Y411" s="152"/>
      <c r="Z411" s="152"/>
      <c r="AA411" s="152"/>
      <c r="AB411" s="152"/>
      <c r="AC411" s="152"/>
      <c r="AD411" s="152"/>
      <c r="AE411" s="152"/>
      <c r="AF411" s="152"/>
      <c r="AG411" s="152"/>
      <c r="AH411" s="152"/>
      <c r="AI411" s="152"/>
      <c r="AJ411" s="152"/>
      <c r="AK411" s="152"/>
      <c r="AL411" s="152"/>
      <c r="AM411" s="152"/>
      <c r="AN411" s="152"/>
      <c r="AO411" s="152"/>
      <c r="AP411" s="152"/>
      <c r="AQ411" s="152"/>
      <c r="AR411" s="152"/>
      <c r="AS411" s="152"/>
      <c r="AT411" s="152"/>
      <c r="AU411" s="152"/>
      <c r="AV411" s="152"/>
      <c r="AW411" s="152"/>
      <c r="AX411" s="152"/>
      <c r="AY411" s="152"/>
      <c r="AZ411" s="152"/>
      <c r="BA411" s="152"/>
      <c r="BB411" s="152"/>
      <c r="BC411" s="152"/>
      <c r="BD411" s="152"/>
      <c r="BE411" s="152"/>
      <c r="BF411" s="152"/>
      <c r="BG411" s="152"/>
      <c r="BH411" s="152"/>
      <c r="BI411" s="152"/>
      <c r="BJ411" s="152"/>
      <c r="BK411" s="152"/>
      <c r="BL411" s="152"/>
      <c r="BM411" s="152"/>
      <c r="BN411" s="152"/>
    </row>
    <row r="412" ht="13.5" customHeight="1">
      <c r="A412" s="152"/>
      <c r="B412" s="152"/>
      <c r="C412" s="152"/>
      <c r="D412" s="152"/>
      <c r="E412" s="152"/>
      <c r="F412" s="152"/>
      <c r="G412" s="152"/>
      <c r="H412" s="152"/>
      <c r="I412" s="152"/>
      <c r="J412" s="152"/>
      <c r="K412" s="152"/>
      <c r="L412" s="152"/>
      <c r="M412" s="152"/>
      <c r="N412" s="152"/>
      <c r="O412" s="152"/>
      <c r="P412" s="152"/>
      <c r="Q412" s="152"/>
      <c r="R412" s="152"/>
      <c r="S412" s="152"/>
      <c r="T412" s="152"/>
      <c r="U412" s="152"/>
      <c r="V412" s="152"/>
      <c r="W412" s="152"/>
      <c r="X412" s="152"/>
      <c r="Y412" s="152"/>
      <c r="Z412" s="152"/>
      <c r="AA412" s="152"/>
      <c r="AB412" s="152"/>
      <c r="AC412" s="152"/>
      <c r="AD412" s="152"/>
      <c r="AE412" s="152"/>
      <c r="AF412" s="152"/>
      <c r="AG412" s="152"/>
      <c r="AH412" s="152"/>
      <c r="AI412" s="152"/>
      <c r="AJ412" s="152"/>
      <c r="AK412" s="152"/>
      <c r="AL412" s="152"/>
      <c r="AM412" s="152"/>
      <c r="AN412" s="152"/>
      <c r="AO412" s="152"/>
      <c r="AP412" s="152"/>
      <c r="AQ412" s="152"/>
      <c r="AR412" s="152"/>
      <c r="AS412" s="152"/>
      <c r="AT412" s="152"/>
      <c r="AU412" s="152"/>
      <c r="AV412" s="152"/>
      <c r="AW412" s="152"/>
      <c r="AX412" s="152"/>
      <c r="AY412" s="152"/>
      <c r="AZ412" s="152"/>
      <c r="BA412" s="152"/>
      <c r="BB412" s="152"/>
      <c r="BC412" s="152"/>
      <c r="BD412" s="152"/>
      <c r="BE412" s="152"/>
      <c r="BF412" s="152"/>
      <c r="BG412" s="152"/>
      <c r="BH412" s="152"/>
      <c r="BI412" s="152"/>
      <c r="BJ412" s="152"/>
      <c r="BK412" s="152"/>
      <c r="BL412" s="152"/>
      <c r="BM412" s="152"/>
      <c r="BN412" s="152"/>
    </row>
    <row r="413" ht="13.5" customHeight="1">
      <c r="A413" s="152"/>
      <c r="B413" s="152"/>
      <c r="C413" s="152"/>
      <c r="D413" s="152"/>
      <c r="E413" s="152"/>
      <c r="F413" s="152"/>
      <c r="G413" s="152"/>
      <c r="H413" s="152"/>
      <c r="I413" s="152"/>
      <c r="J413" s="152"/>
      <c r="K413" s="152"/>
      <c r="L413" s="152"/>
      <c r="M413" s="152"/>
      <c r="N413" s="152"/>
      <c r="O413" s="152"/>
      <c r="P413" s="152"/>
      <c r="Q413" s="152"/>
      <c r="R413" s="152"/>
      <c r="S413" s="152"/>
      <c r="T413" s="152"/>
      <c r="U413" s="152"/>
      <c r="V413" s="152"/>
      <c r="W413" s="152"/>
      <c r="X413" s="152"/>
      <c r="Y413" s="152"/>
      <c r="Z413" s="152"/>
      <c r="AA413" s="152"/>
      <c r="AB413" s="152"/>
      <c r="AC413" s="152"/>
      <c r="AD413" s="152"/>
      <c r="AE413" s="152"/>
      <c r="AF413" s="152"/>
      <c r="AG413" s="152"/>
      <c r="AH413" s="152"/>
      <c r="AI413" s="152"/>
      <c r="AJ413" s="152"/>
      <c r="AK413" s="152"/>
      <c r="AL413" s="152"/>
      <c r="AM413" s="152"/>
      <c r="AN413" s="152"/>
      <c r="AO413" s="152"/>
      <c r="AP413" s="152"/>
      <c r="AQ413" s="152"/>
      <c r="AR413" s="152"/>
      <c r="AS413" s="152"/>
      <c r="AT413" s="152"/>
      <c r="AU413" s="152"/>
      <c r="AV413" s="152"/>
      <c r="AW413" s="152"/>
      <c r="AX413" s="152"/>
      <c r="AY413" s="152"/>
      <c r="AZ413" s="152"/>
      <c r="BA413" s="152"/>
      <c r="BB413" s="152"/>
      <c r="BC413" s="152"/>
      <c r="BD413" s="152"/>
      <c r="BE413" s="152"/>
      <c r="BF413" s="152"/>
      <c r="BG413" s="152"/>
      <c r="BH413" s="152"/>
      <c r="BI413" s="152"/>
      <c r="BJ413" s="152"/>
      <c r="BK413" s="152"/>
      <c r="BL413" s="152"/>
      <c r="BM413" s="152"/>
      <c r="BN413" s="152"/>
    </row>
    <row r="414" ht="13.5" customHeight="1">
      <c r="A414" s="152"/>
      <c r="B414" s="152"/>
      <c r="C414" s="152"/>
      <c r="D414" s="152"/>
      <c r="E414" s="152"/>
      <c r="F414" s="152"/>
      <c r="G414" s="152"/>
      <c r="H414" s="152"/>
      <c r="I414" s="152"/>
      <c r="J414" s="152"/>
      <c r="K414" s="152"/>
      <c r="L414" s="152"/>
      <c r="M414" s="152"/>
      <c r="N414" s="152"/>
      <c r="O414" s="152"/>
      <c r="P414" s="152"/>
      <c r="Q414" s="152"/>
      <c r="R414" s="152"/>
      <c r="S414" s="152"/>
      <c r="T414" s="152"/>
      <c r="U414" s="152"/>
      <c r="V414" s="152"/>
      <c r="W414" s="152"/>
      <c r="X414" s="152"/>
      <c r="Y414" s="152"/>
      <c r="Z414" s="152"/>
      <c r="AA414" s="152"/>
      <c r="AB414" s="152"/>
      <c r="AC414" s="152"/>
      <c r="AD414" s="152"/>
      <c r="AE414" s="152"/>
      <c r="AF414" s="152"/>
      <c r="AG414" s="152"/>
      <c r="AH414" s="152"/>
      <c r="AI414" s="152"/>
      <c r="AJ414" s="152"/>
      <c r="AK414" s="152"/>
      <c r="AL414" s="152"/>
      <c r="AM414" s="152"/>
      <c r="AN414" s="152"/>
      <c r="AO414" s="152"/>
      <c r="AP414" s="152"/>
      <c r="AQ414" s="152"/>
      <c r="AR414" s="152"/>
      <c r="AS414" s="152"/>
      <c r="AT414" s="152"/>
      <c r="AU414" s="152"/>
      <c r="AV414" s="152"/>
      <c r="AW414" s="152"/>
      <c r="AX414" s="152"/>
      <c r="AY414" s="152"/>
      <c r="AZ414" s="152"/>
      <c r="BA414" s="152"/>
      <c r="BB414" s="152"/>
      <c r="BC414" s="152"/>
      <c r="BD414" s="152"/>
      <c r="BE414" s="152"/>
      <c r="BF414" s="152"/>
      <c r="BG414" s="152"/>
      <c r="BH414" s="152"/>
      <c r="BI414" s="152"/>
      <c r="BJ414" s="152"/>
      <c r="BK414" s="152"/>
      <c r="BL414" s="152"/>
      <c r="BM414" s="152"/>
      <c r="BN414" s="152"/>
    </row>
    <row r="415" ht="13.5" customHeight="1">
      <c r="A415" s="152"/>
      <c r="B415" s="152"/>
      <c r="C415" s="152"/>
      <c r="D415" s="152"/>
      <c r="E415" s="152"/>
      <c r="F415" s="152"/>
      <c r="G415" s="152"/>
      <c r="H415" s="152"/>
      <c r="I415" s="152"/>
      <c r="J415" s="152"/>
      <c r="K415" s="152"/>
      <c r="L415" s="152"/>
      <c r="M415" s="152"/>
      <c r="N415" s="152"/>
      <c r="O415" s="152"/>
      <c r="P415" s="152"/>
      <c r="Q415" s="152"/>
      <c r="R415" s="152"/>
      <c r="S415" s="152"/>
      <c r="T415" s="152"/>
      <c r="U415" s="152"/>
      <c r="V415" s="152"/>
      <c r="W415" s="152"/>
      <c r="X415" s="152"/>
      <c r="Y415" s="152"/>
      <c r="Z415" s="152"/>
      <c r="AA415" s="152"/>
      <c r="AB415" s="152"/>
      <c r="AC415" s="152"/>
      <c r="AD415" s="152"/>
      <c r="AE415" s="152"/>
      <c r="AF415" s="152"/>
      <c r="AG415" s="152"/>
      <c r="AH415" s="152"/>
      <c r="AI415" s="152"/>
      <c r="AJ415" s="152"/>
      <c r="AK415" s="152"/>
      <c r="AL415" s="152"/>
      <c r="AM415" s="152"/>
      <c r="AN415" s="152"/>
      <c r="AO415" s="152"/>
      <c r="AP415" s="152"/>
      <c r="AQ415" s="152"/>
      <c r="AR415" s="152"/>
      <c r="AS415" s="152"/>
      <c r="AT415" s="152"/>
      <c r="AU415" s="152"/>
      <c r="AV415" s="152"/>
      <c r="AW415" s="152"/>
      <c r="AX415" s="152"/>
      <c r="AY415" s="152"/>
      <c r="AZ415" s="152"/>
      <c r="BA415" s="152"/>
      <c r="BB415" s="152"/>
      <c r="BC415" s="152"/>
      <c r="BD415" s="152"/>
      <c r="BE415" s="152"/>
      <c r="BF415" s="152"/>
      <c r="BG415" s="152"/>
      <c r="BH415" s="152"/>
      <c r="BI415" s="152"/>
      <c r="BJ415" s="152"/>
      <c r="BK415" s="152"/>
      <c r="BL415" s="152"/>
      <c r="BM415" s="152"/>
      <c r="BN415" s="152"/>
    </row>
    <row r="416" ht="13.5" customHeight="1">
      <c r="A416" s="152"/>
      <c r="B416" s="152"/>
      <c r="C416" s="152"/>
      <c r="D416" s="152"/>
      <c r="E416" s="152"/>
      <c r="F416" s="152"/>
      <c r="G416" s="152"/>
      <c r="H416" s="152"/>
      <c r="I416" s="152"/>
      <c r="J416" s="152"/>
      <c r="K416" s="152"/>
      <c r="L416" s="152"/>
      <c r="M416" s="152"/>
      <c r="N416" s="152"/>
      <c r="O416" s="152"/>
      <c r="P416" s="152"/>
      <c r="Q416" s="152"/>
      <c r="R416" s="152"/>
      <c r="S416" s="152"/>
      <c r="T416" s="152"/>
      <c r="U416" s="152"/>
      <c r="V416" s="152"/>
      <c r="W416" s="152"/>
      <c r="X416" s="152"/>
      <c r="Y416" s="152"/>
      <c r="Z416" s="152"/>
      <c r="AA416" s="152"/>
      <c r="AB416" s="152"/>
      <c r="AC416" s="152"/>
      <c r="AD416" s="152"/>
      <c r="AE416" s="152"/>
      <c r="AF416" s="152"/>
      <c r="AG416" s="152"/>
      <c r="AH416" s="152"/>
      <c r="AI416" s="152"/>
      <c r="AJ416" s="152"/>
      <c r="AK416" s="152"/>
      <c r="AL416" s="152"/>
      <c r="AM416" s="152"/>
      <c r="AN416" s="152"/>
      <c r="AO416" s="152"/>
      <c r="AP416" s="152"/>
      <c r="AQ416" s="152"/>
      <c r="AR416" s="152"/>
      <c r="AS416" s="152"/>
      <c r="AT416" s="152"/>
      <c r="AU416" s="152"/>
      <c r="AV416" s="152"/>
      <c r="AW416" s="152"/>
      <c r="AX416" s="152"/>
      <c r="AY416" s="152"/>
      <c r="AZ416" s="152"/>
      <c r="BA416" s="152"/>
      <c r="BB416" s="152"/>
      <c r="BC416" s="152"/>
      <c r="BD416" s="152"/>
      <c r="BE416" s="152"/>
      <c r="BF416" s="152"/>
      <c r="BG416" s="152"/>
      <c r="BH416" s="152"/>
      <c r="BI416" s="152"/>
      <c r="BJ416" s="152"/>
      <c r="BK416" s="152"/>
      <c r="BL416" s="152"/>
      <c r="BM416" s="152"/>
      <c r="BN416" s="152"/>
    </row>
    <row r="417" ht="13.5" customHeight="1">
      <c r="A417" s="152"/>
      <c r="B417" s="152"/>
      <c r="C417" s="152"/>
      <c r="D417" s="152"/>
      <c r="E417" s="152"/>
      <c r="F417" s="152"/>
      <c r="G417" s="152"/>
      <c r="H417" s="152"/>
      <c r="I417" s="152"/>
      <c r="J417" s="152"/>
      <c r="K417" s="152"/>
      <c r="L417" s="152"/>
      <c r="M417" s="152"/>
      <c r="N417" s="152"/>
      <c r="O417" s="152"/>
      <c r="P417" s="152"/>
      <c r="Q417" s="152"/>
      <c r="R417" s="152"/>
      <c r="S417" s="152"/>
      <c r="T417" s="152"/>
      <c r="U417" s="152"/>
      <c r="V417" s="152"/>
      <c r="W417" s="152"/>
      <c r="X417" s="152"/>
      <c r="Y417" s="152"/>
      <c r="Z417" s="152"/>
      <c r="AA417" s="152"/>
      <c r="AB417" s="152"/>
      <c r="AC417" s="152"/>
      <c r="AD417" s="152"/>
      <c r="AE417" s="152"/>
      <c r="AF417" s="152"/>
      <c r="AG417" s="152"/>
      <c r="AH417" s="152"/>
      <c r="AI417" s="152"/>
      <c r="AJ417" s="152"/>
      <c r="AK417" s="152"/>
      <c r="AL417" s="152"/>
      <c r="AM417" s="152"/>
      <c r="AN417" s="152"/>
      <c r="AO417" s="152"/>
      <c r="AP417" s="152"/>
      <c r="AQ417" s="152"/>
      <c r="AR417" s="152"/>
      <c r="AS417" s="152"/>
      <c r="AT417" s="152"/>
      <c r="AU417" s="152"/>
      <c r="AV417" s="152"/>
      <c r="AW417" s="152"/>
      <c r="AX417" s="152"/>
      <c r="AY417" s="152"/>
      <c r="AZ417" s="152"/>
      <c r="BA417" s="152"/>
      <c r="BB417" s="152"/>
      <c r="BC417" s="152"/>
      <c r="BD417" s="152"/>
      <c r="BE417" s="152"/>
      <c r="BF417" s="152"/>
      <c r="BG417" s="152"/>
      <c r="BH417" s="152"/>
      <c r="BI417" s="152"/>
      <c r="BJ417" s="152"/>
      <c r="BK417" s="152"/>
      <c r="BL417" s="152"/>
      <c r="BM417" s="152"/>
      <c r="BN417" s="152"/>
    </row>
    <row r="418" ht="13.5" customHeight="1">
      <c r="A418" s="152"/>
      <c r="B418" s="152"/>
      <c r="C418" s="152"/>
      <c r="D418" s="152"/>
      <c r="E418" s="152"/>
      <c r="F418" s="152"/>
      <c r="G418" s="152"/>
      <c r="H418" s="152"/>
      <c r="I418" s="152"/>
      <c r="J418" s="152"/>
      <c r="K418" s="152"/>
      <c r="L418" s="152"/>
      <c r="M418" s="152"/>
      <c r="N418" s="152"/>
      <c r="O418" s="152"/>
      <c r="P418" s="152"/>
      <c r="Q418" s="152"/>
      <c r="R418" s="152"/>
      <c r="S418" s="152"/>
      <c r="T418" s="152"/>
      <c r="U418" s="152"/>
      <c r="V418" s="152"/>
      <c r="W418" s="152"/>
      <c r="X418" s="152"/>
      <c r="Y418" s="152"/>
      <c r="Z418" s="152"/>
      <c r="AA418" s="152"/>
      <c r="AB418" s="152"/>
      <c r="AC418" s="152"/>
      <c r="AD418" s="152"/>
      <c r="AE418" s="152"/>
      <c r="AF418" s="152"/>
      <c r="AG418" s="152"/>
      <c r="AH418" s="152"/>
      <c r="AI418" s="152"/>
      <c r="AJ418" s="152"/>
      <c r="AK418" s="152"/>
      <c r="AL418" s="152"/>
      <c r="AM418" s="152"/>
      <c r="AN418" s="152"/>
      <c r="AO418" s="152"/>
      <c r="AP418" s="152"/>
      <c r="AQ418" s="152"/>
      <c r="AR418" s="152"/>
      <c r="AS418" s="152"/>
      <c r="AT418" s="152"/>
      <c r="AU418" s="152"/>
      <c r="AV418" s="152"/>
      <c r="AW418" s="152"/>
      <c r="AX418" s="152"/>
      <c r="AY418" s="152"/>
      <c r="AZ418" s="152"/>
      <c r="BA418" s="152"/>
      <c r="BB418" s="152"/>
      <c r="BC418" s="152"/>
      <c r="BD418" s="152"/>
      <c r="BE418" s="152"/>
      <c r="BF418" s="152"/>
      <c r="BG418" s="152"/>
      <c r="BH418" s="152"/>
      <c r="BI418" s="152"/>
      <c r="BJ418" s="152"/>
      <c r="BK418" s="152"/>
      <c r="BL418" s="152"/>
      <c r="BM418" s="152"/>
      <c r="BN418" s="152"/>
    </row>
    <row r="419" ht="13.5" customHeight="1">
      <c r="A419" s="152"/>
      <c r="B419" s="152"/>
      <c r="C419" s="152"/>
      <c r="D419" s="152"/>
      <c r="E419" s="152"/>
      <c r="F419" s="152"/>
      <c r="G419" s="152"/>
      <c r="H419" s="152"/>
      <c r="I419" s="152"/>
      <c r="J419" s="152"/>
      <c r="K419" s="152"/>
      <c r="L419" s="152"/>
      <c r="M419" s="152"/>
      <c r="N419" s="152"/>
      <c r="O419" s="152"/>
      <c r="P419" s="152"/>
      <c r="Q419" s="152"/>
      <c r="R419" s="152"/>
      <c r="S419" s="152"/>
      <c r="T419" s="152"/>
      <c r="U419" s="152"/>
      <c r="V419" s="152"/>
      <c r="W419" s="152"/>
      <c r="X419" s="152"/>
      <c r="Y419" s="152"/>
      <c r="Z419" s="152"/>
      <c r="AA419" s="152"/>
      <c r="AB419" s="152"/>
      <c r="AC419" s="152"/>
      <c r="AD419" s="152"/>
      <c r="AE419" s="152"/>
      <c r="AF419" s="152"/>
      <c r="AG419" s="152"/>
      <c r="AH419" s="152"/>
      <c r="AI419" s="152"/>
      <c r="AJ419" s="152"/>
      <c r="AK419" s="152"/>
      <c r="AL419" s="152"/>
      <c r="AM419" s="152"/>
      <c r="AN419" s="152"/>
      <c r="AO419" s="152"/>
      <c r="AP419" s="152"/>
      <c r="AQ419" s="152"/>
      <c r="AR419" s="152"/>
      <c r="AS419" s="152"/>
      <c r="AT419" s="152"/>
      <c r="AU419" s="152"/>
      <c r="AV419" s="152"/>
      <c r="AW419" s="152"/>
      <c r="AX419" s="152"/>
      <c r="AY419" s="152"/>
      <c r="AZ419" s="152"/>
      <c r="BA419" s="152"/>
      <c r="BB419" s="152"/>
      <c r="BC419" s="152"/>
      <c r="BD419" s="152"/>
      <c r="BE419" s="152"/>
      <c r="BF419" s="152"/>
      <c r="BG419" s="152"/>
      <c r="BH419" s="152"/>
      <c r="BI419" s="152"/>
      <c r="BJ419" s="152"/>
      <c r="BK419" s="152"/>
      <c r="BL419" s="152"/>
      <c r="BM419" s="152"/>
      <c r="BN419" s="152"/>
    </row>
    <row r="420" ht="13.5" customHeight="1">
      <c r="A420" s="152"/>
      <c r="B420" s="152"/>
      <c r="C420" s="152"/>
      <c r="D420" s="152"/>
      <c r="E420" s="152"/>
      <c r="F420" s="152"/>
      <c r="G420" s="152"/>
      <c r="H420" s="152"/>
      <c r="I420" s="152"/>
      <c r="J420" s="152"/>
      <c r="K420" s="152"/>
      <c r="L420" s="152"/>
      <c r="M420" s="152"/>
      <c r="N420" s="152"/>
      <c r="O420" s="152"/>
      <c r="P420" s="152"/>
      <c r="Q420" s="152"/>
      <c r="R420" s="152"/>
      <c r="S420" s="152"/>
      <c r="T420" s="152"/>
      <c r="U420" s="152"/>
      <c r="V420" s="152"/>
      <c r="W420" s="152"/>
      <c r="X420" s="152"/>
      <c r="Y420" s="152"/>
      <c r="Z420" s="152"/>
      <c r="AA420" s="152"/>
      <c r="AB420" s="152"/>
      <c r="AC420" s="152"/>
      <c r="AD420" s="152"/>
      <c r="AE420" s="152"/>
      <c r="AF420" s="152"/>
      <c r="AG420" s="152"/>
      <c r="AH420" s="152"/>
      <c r="AI420" s="152"/>
      <c r="AJ420" s="152"/>
      <c r="AK420" s="152"/>
      <c r="AL420" s="152"/>
      <c r="AM420" s="152"/>
      <c r="AN420" s="152"/>
      <c r="AO420" s="152"/>
      <c r="AP420" s="152"/>
      <c r="AQ420" s="152"/>
      <c r="AR420" s="152"/>
      <c r="AS420" s="152"/>
      <c r="AT420" s="152"/>
      <c r="AU420" s="152"/>
      <c r="AV420" s="152"/>
      <c r="AW420" s="152"/>
      <c r="AX420" s="152"/>
      <c r="AY420" s="152"/>
      <c r="AZ420" s="152"/>
      <c r="BA420" s="152"/>
      <c r="BB420" s="152"/>
      <c r="BC420" s="152"/>
      <c r="BD420" s="152"/>
      <c r="BE420" s="152"/>
      <c r="BF420" s="152"/>
      <c r="BG420" s="152"/>
      <c r="BH420" s="152"/>
      <c r="BI420" s="152"/>
      <c r="BJ420" s="152"/>
      <c r="BK420" s="152"/>
      <c r="BL420" s="152"/>
      <c r="BM420" s="152"/>
      <c r="BN420" s="152"/>
    </row>
    <row r="421" ht="13.5" customHeight="1">
      <c r="A421" s="152"/>
      <c r="B421" s="152"/>
      <c r="C421" s="152"/>
      <c r="D421" s="152"/>
      <c r="E421" s="152"/>
      <c r="F421" s="152"/>
      <c r="G421" s="152"/>
      <c r="H421" s="152"/>
      <c r="I421" s="152"/>
      <c r="J421" s="152"/>
      <c r="K421" s="152"/>
      <c r="L421" s="152"/>
      <c r="M421" s="152"/>
      <c r="N421" s="152"/>
      <c r="O421" s="152"/>
      <c r="P421" s="152"/>
      <c r="Q421" s="152"/>
      <c r="R421" s="152"/>
      <c r="S421" s="152"/>
      <c r="T421" s="152"/>
      <c r="U421" s="152"/>
      <c r="V421" s="152"/>
      <c r="W421" s="152"/>
      <c r="X421" s="152"/>
      <c r="Y421" s="152"/>
      <c r="Z421" s="152"/>
      <c r="AA421" s="152"/>
      <c r="AB421" s="152"/>
      <c r="AC421" s="152"/>
      <c r="AD421" s="152"/>
      <c r="AE421" s="152"/>
      <c r="AF421" s="152"/>
      <c r="AG421" s="152"/>
      <c r="AH421" s="152"/>
      <c r="AI421" s="152"/>
      <c r="AJ421" s="152"/>
      <c r="AK421" s="152"/>
      <c r="AL421" s="152"/>
      <c r="AM421" s="152"/>
      <c r="AN421" s="152"/>
      <c r="AO421" s="152"/>
      <c r="AP421" s="152"/>
      <c r="AQ421" s="152"/>
      <c r="AR421" s="152"/>
      <c r="AS421" s="152"/>
      <c r="AT421" s="152"/>
      <c r="AU421" s="152"/>
      <c r="AV421" s="152"/>
      <c r="AW421" s="152"/>
      <c r="AX421" s="152"/>
      <c r="AY421" s="152"/>
      <c r="AZ421" s="152"/>
      <c r="BA421" s="152"/>
      <c r="BB421" s="152"/>
      <c r="BC421" s="152"/>
      <c r="BD421" s="152"/>
      <c r="BE421" s="152"/>
      <c r="BF421" s="152"/>
      <c r="BG421" s="152"/>
      <c r="BH421" s="152"/>
      <c r="BI421" s="152"/>
      <c r="BJ421" s="152"/>
      <c r="BK421" s="152"/>
      <c r="BL421" s="152"/>
      <c r="BM421" s="152"/>
      <c r="BN421" s="152"/>
    </row>
    <row r="422" ht="13.5" customHeight="1">
      <c r="A422" s="152"/>
      <c r="B422" s="152"/>
      <c r="C422" s="152"/>
      <c r="D422" s="152"/>
      <c r="E422" s="152"/>
      <c r="F422" s="152"/>
      <c r="G422" s="152"/>
      <c r="H422" s="152"/>
      <c r="I422" s="152"/>
      <c r="J422" s="152"/>
      <c r="K422" s="152"/>
      <c r="L422" s="152"/>
      <c r="M422" s="152"/>
      <c r="N422" s="152"/>
      <c r="O422" s="152"/>
      <c r="P422" s="152"/>
      <c r="Q422" s="152"/>
      <c r="R422" s="152"/>
      <c r="S422" s="152"/>
      <c r="T422" s="152"/>
      <c r="U422" s="152"/>
      <c r="V422" s="152"/>
      <c r="W422" s="152"/>
      <c r="X422" s="152"/>
      <c r="Y422" s="152"/>
      <c r="Z422" s="152"/>
      <c r="AA422" s="152"/>
      <c r="AB422" s="152"/>
      <c r="AC422" s="152"/>
      <c r="AD422" s="152"/>
      <c r="AE422" s="152"/>
      <c r="AF422" s="152"/>
      <c r="AG422" s="152"/>
      <c r="AH422" s="152"/>
      <c r="AI422" s="152"/>
      <c r="AJ422" s="152"/>
      <c r="AK422" s="152"/>
      <c r="AL422" s="152"/>
      <c r="AM422" s="152"/>
      <c r="AN422" s="152"/>
      <c r="AO422" s="152"/>
      <c r="AP422" s="152"/>
      <c r="AQ422" s="152"/>
      <c r="AR422" s="152"/>
      <c r="AS422" s="152"/>
      <c r="AT422" s="152"/>
      <c r="AU422" s="152"/>
      <c r="AV422" s="152"/>
      <c r="AW422" s="152"/>
      <c r="AX422" s="152"/>
      <c r="AY422" s="152"/>
      <c r="AZ422" s="152"/>
      <c r="BA422" s="152"/>
      <c r="BB422" s="152"/>
      <c r="BC422" s="152"/>
      <c r="BD422" s="152"/>
      <c r="BE422" s="152"/>
      <c r="BF422" s="152"/>
      <c r="BG422" s="152"/>
      <c r="BH422" s="152"/>
      <c r="BI422" s="152"/>
      <c r="BJ422" s="152"/>
      <c r="BK422" s="152"/>
      <c r="BL422" s="152"/>
      <c r="BM422" s="152"/>
      <c r="BN422" s="152"/>
    </row>
    <row r="423" ht="13.5" customHeight="1">
      <c r="A423" s="152"/>
      <c r="B423" s="152"/>
      <c r="C423" s="152"/>
      <c r="D423" s="152"/>
      <c r="E423" s="152"/>
      <c r="F423" s="152"/>
      <c r="G423" s="152"/>
      <c r="H423" s="152"/>
      <c r="I423" s="152"/>
      <c r="J423" s="152"/>
      <c r="K423" s="152"/>
      <c r="L423" s="152"/>
      <c r="M423" s="152"/>
      <c r="N423" s="152"/>
      <c r="O423" s="152"/>
      <c r="P423" s="152"/>
      <c r="Q423" s="152"/>
      <c r="R423" s="152"/>
      <c r="S423" s="152"/>
      <c r="T423" s="152"/>
      <c r="U423" s="152"/>
      <c r="V423" s="152"/>
      <c r="W423" s="152"/>
      <c r="X423" s="152"/>
      <c r="Y423" s="152"/>
      <c r="Z423" s="152"/>
      <c r="AA423" s="152"/>
      <c r="AB423" s="152"/>
      <c r="AC423" s="152"/>
      <c r="AD423" s="152"/>
      <c r="AE423" s="152"/>
      <c r="AF423" s="152"/>
      <c r="AG423" s="152"/>
      <c r="AH423" s="152"/>
      <c r="AI423" s="152"/>
      <c r="AJ423" s="152"/>
      <c r="AK423" s="152"/>
      <c r="AL423" s="152"/>
      <c r="AM423" s="152"/>
      <c r="AN423" s="152"/>
      <c r="AO423" s="152"/>
      <c r="AP423" s="152"/>
      <c r="AQ423" s="152"/>
      <c r="AR423" s="152"/>
      <c r="AS423" s="152"/>
      <c r="AT423" s="152"/>
      <c r="AU423" s="152"/>
      <c r="AV423" s="152"/>
      <c r="AW423" s="152"/>
      <c r="AX423" s="152"/>
      <c r="AY423" s="152"/>
      <c r="AZ423" s="152"/>
      <c r="BA423" s="152"/>
      <c r="BB423" s="152"/>
      <c r="BC423" s="152"/>
      <c r="BD423" s="152"/>
      <c r="BE423" s="152"/>
      <c r="BF423" s="152"/>
      <c r="BG423" s="152"/>
      <c r="BH423" s="152"/>
      <c r="BI423" s="152"/>
      <c r="BJ423" s="152"/>
      <c r="BK423" s="152"/>
      <c r="BL423" s="152"/>
      <c r="BM423" s="152"/>
      <c r="BN423" s="152"/>
    </row>
    <row r="424" ht="13.5" customHeight="1">
      <c r="A424" s="152"/>
      <c r="B424" s="152"/>
      <c r="C424" s="152"/>
      <c r="D424" s="152"/>
      <c r="E424" s="152"/>
      <c r="F424" s="152"/>
      <c r="G424" s="152"/>
      <c r="H424" s="152"/>
      <c r="I424" s="152"/>
      <c r="J424" s="152"/>
      <c r="K424" s="152"/>
      <c r="L424" s="152"/>
      <c r="M424" s="152"/>
      <c r="N424" s="152"/>
      <c r="O424" s="152"/>
      <c r="P424" s="152"/>
      <c r="Q424" s="152"/>
      <c r="R424" s="152"/>
      <c r="S424" s="152"/>
      <c r="T424" s="152"/>
      <c r="U424" s="152"/>
      <c r="V424" s="152"/>
      <c r="W424" s="152"/>
      <c r="X424" s="152"/>
      <c r="Y424" s="152"/>
      <c r="Z424" s="152"/>
      <c r="AA424" s="152"/>
      <c r="AB424" s="152"/>
      <c r="AC424" s="152"/>
      <c r="AD424" s="152"/>
      <c r="AE424" s="152"/>
      <c r="AF424" s="152"/>
      <c r="AG424" s="152"/>
      <c r="AH424" s="152"/>
      <c r="AI424" s="152"/>
      <c r="AJ424" s="152"/>
      <c r="AK424" s="152"/>
      <c r="AL424" s="152"/>
      <c r="AM424" s="152"/>
      <c r="AN424" s="152"/>
      <c r="AO424" s="152"/>
      <c r="AP424" s="152"/>
      <c r="AQ424" s="152"/>
      <c r="AR424" s="152"/>
      <c r="AS424" s="152"/>
      <c r="AT424" s="152"/>
      <c r="AU424" s="152"/>
      <c r="AV424" s="152"/>
      <c r="AW424" s="152"/>
      <c r="AX424" s="152"/>
      <c r="AY424" s="152"/>
      <c r="AZ424" s="152"/>
      <c r="BA424" s="152"/>
      <c r="BB424" s="152"/>
      <c r="BC424" s="152"/>
      <c r="BD424" s="152"/>
      <c r="BE424" s="152"/>
      <c r="BF424" s="152"/>
      <c r="BG424" s="152"/>
      <c r="BH424" s="152"/>
      <c r="BI424" s="152"/>
      <c r="BJ424" s="152"/>
      <c r="BK424" s="152"/>
      <c r="BL424" s="152"/>
      <c r="BM424" s="152"/>
      <c r="BN424" s="152"/>
    </row>
    <row r="425" ht="13.5" customHeight="1">
      <c r="A425" s="152"/>
      <c r="B425" s="152"/>
      <c r="C425" s="152"/>
      <c r="D425" s="152"/>
      <c r="E425" s="152"/>
      <c r="F425" s="152"/>
      <c r="G425" s="152"/>
      <c r="H425" s="152"/>
      <c r="I425" s="152"/>
      <c r="J425" s="152"/>
      <c r="K425" s="152"/>
      <c r="L425" s="152"/>
      <c r="M425" s="152"/>
      <c r="N425" s="152"/>
      <c r="O425" s="152"/>
      <c r="P425" s="152"/>
      <c r="Q425" s="152"/>
      <c r="R425" s="152"/>
      <c r="S425" s="152"/>
      <c r="T425" s="152"/>
      <c r="U425" s="152"/>
      <c r="V425" s="152"/>
      <c r="W425" s="152"/>
      <c r="X425" s="152"/>
      <c r="Y425" s="152"/>
      <c r="Z425" s="152"/>
      <c r="AA425" s="152"/>
      <c r="AB425" s="152"/>
      <c r="AC425" s="152"/>
      <c r="AD425" s="152"/>
      <c r="AE425" s="152"/>
      <c r="AF425" s="152"/>
      <c r="AG425" s="152"/>
      <c r="AH425" s="152"/>
      <c r="AI425" s="152"/>
      <c r="AJ425" s="152"/>
      <c r="AK425" s="152"/>
      <c r="AL425" s="152"/>
      <c r="AM425" s="152"/>
      <c r="AN425" s="152"/>
      <c r="AO425" s="152"/>
      <c r="AP425" s="152"/>
      <c r="AQ425" s="152"/>
      <c r="AR425" s="152"/>
      <c r="AS425" s="152"/>
      <c r="AT425" s="152"/>
      <c r="AU425" s="152"/>
      <c r="AV425" s="152"/>
      <c r="AW425" s="152"/>
      <c r="AX425" s="152"/>
      <c r="AY425" s="152"/>
      <c r="AZ425" s="152"/>
      <c r="BA425" s="152"/>
      <c r="BB425" s="152"/>
      <c r="BC425" s="152"/>
      <c r="BD425" s="152"/>
      <c r="BE425" s="152"/>
      <c r="BF425" s="152"/>
      <c r="BG425" s="152"/>
      <c r="BH425" s="152"/>
      <c r="BI425" s="152"/>
      <c r="BJ425" s="152"/>
      <c r="BK425" s="152"/>
      <c r="BL425" s="152"/>
      <c r="BM425" s="152"/>
      <c r="BN425" s="152"/>
    </row>
    <row r="426" ht="13.5" customHeight="1">
      <c r="A426" s="152"/>
      <c r="B426" s="152"/>
      <c r="C426" s="152"/>
      <c r="D426" s="152"/>
      <c r="E426" s="152"/>
      <c r="F426" s="152"/>
      <c r="G426" s="152"/>
      <c r="H426" s="152"/>
      <c r="I426" s="152"/>
      <c r="J426" s="152"/>
      <c r="K426" s="152"/>
      <c r="L426" s="152"/>
      <c r="M426" s="152"/>
      <c r="N426" s="152"/>
      <c r="O426" s="152"/>
      <c r="P426" s="152"/>
      <c r="Q426" s="152"/>
      <c r="R426" s="152"/>
      <c r="S426" s="152"/>
      <c r="T426" s="152"/>
      <c r="U426" s="152"/>
      <c r="V426" s="152"/>
      <c r="W426" s="152"/>
      <c r="X426" s="152"/>
      <c r="Y426" s="152"/>
      <c r="Z426" s="152"/>
      <c r="AA426" s="152"/>
      <c r="AB426" s="152"/>
      <c r="AC426" s="152"/>
      <c r="AD426" s="152"/>
      <c r="AE426" s="152"/>
      <c r="AF426" s="152"/>
      <c r="AG426" s="152"/>
      <c r="AH426" s="152"/>
      <c r="AI426" s="152"/>
      <c r="AJ426" s="152"/>
      <c r="AK426" s="152"/>
      <c r="AL426" s="152"/>
      <c r="AM426" s="152"/>
      <c r="AN426" s="152"/>
      <c r="AO426" s="152"/>
      <c r="AP426" s="152"/>
      <c r="AQ426" s="152"/>
      <c r="AR426" s="152"/>
      <c r="AS426" s="152"/>
      <c r="AT426" s="152"/>
      <c r="AU426" s="152"/>
      <c r="AV426" s="152"/>
      <c r="AW426" s="152"/>
      <c r="AX426" s="152"/>
      <c r="AY426" s="152"/>
      <c r="AZ426" s="152"/>
      <c r="BA426" s="152"/>
      <c r="BB426" s="152"/>
      <c r="BC426" s="152"/>
      <c r="BD426" s="152"/>
      <c r="BE426" s="152"/>
      <c r="BF426" s="152"/>
      <c r="BG426" s="152"/>
      <c r="BH426" s="152"/>
      <c r="BI426" s="152"/>
      <c r="BJ426" s="152"/>
      <c r="BK426" s="152"/>
      <c r="BL426" s="152"/>
      <c r="BM426" s="152"/>
      <c r="BN426" s="152"/>
    </row>
    <row r="427" ht="13.5" customHeight="1">
      <c r="A427" s="152"/>
      <c r="B427" s="152"/>
      <c r="C427" s="152"/>
      <c r="D427" s="152"/>
      <c r="E427" s="152"/>
      <c r="F427" s="152"/>
      <c r="G427" s="152"/>
      <c r="H427" s="152"/>
      <c r="I427" s="152"/>
      <c r="J427" s="152"/>
      <c r="K427" s="152"/>
      <c r="L427" s="152"/>
      <c r="M427" s="152"/>
      <c r="N427" s="152"/>
      <c r="O427" s="152"/>
      <c r="P427" s="152"/>
      <c r="Q427" s="152"/>
      <c r="R427" s="152"/>
      <c r="S427" s="152"/>
      <c r="T427" s="152"/>
      <c r="U427" s="152"/>
      <c r="V427" s="152"/>
      <c r="W427" s="152"/>
      <c r="X427" s="152"/>
      <c r="Y427" s="152"/>
      <c r="Z427" s="152"/>
      <c r="AA427" s="152"/>
      <c r="AB427" s="152"/>
      <c r="AC427" s="152"/>
      <c r="AD427" s="152"/>
      <c r="AE427" s="152"/>
      <c r="AF427" s="152"/>
      <c r="AG427" s="152"/>
      <c r="AH427" s="152"/>
      <c r="AI427" s="152"/>
      <c r="AJ427" s="152"/>
      <c r="AK427" s="152"/>
      <c r="AL427" s="152"/>
      <c r="AM427" s="152"/>
      <c r="AN427" s="152"/>
      <c r="AO427" s="152"/>
      <c r="AP427" s="152"/>
      <c r="AQ427" s="152"/>
      <c r="AR427" s="152"/>
      <c r="AS427" s="152"/>
      <c r="AT427" s="152"/>
      <c r="AU427" s="152"/>
      <c r="AV427" s="152"/>
      <c r="AW427" s="152"/>
      <c r="AX427" s="152"/>
      <c r="AY427" s="152"/>
      <c r="AZ427" s="152"/>
      <c r="BA427" s="152"/>
      <c r="BB427" s="152"/>
      <c r="BC427" s="152"/>
      <c r="BD427" s="152"/>
      <c r="BE427" s="152"/>
      <c r="BF427" s="152"/>
      <c r="BG427" s="152"/>
      <c r="BH427" s="152"/>
      <c r="BI427" s="152"/>
      <c r="BJ427" s="152"/>
      <c r="BK427" s="152"/>
      <c r="BL427" s="152"/>
      <c r="BM427" s="152"/>
      <c r="BN427" s="152"/>
    </row>
    <row r="428" ht="13.5" customHeight="1">
      <c r="A428" s="152"/>
      <c r="B428" s="152"/>
      <c r="C428" s="152"/>
      <c r="D428" s="152"/>
      <c r="E428" s="152"/>
      <c r="F428" s="152"/>
      <c r="G428" s="152"/>
      <c r="H428" s="152"/>
      <c r="I428" s="152"/>
      <c r="J428" s="152"/>
      <c r="K428" s="152"/>
      <c r="L428" s="152"/>
      <c r="M428" s="152"/>
      <c r="N428" s="152"/>
      <c r="O428" s="152"/>
      <c r="P428" s="152"/>
      <c r="Q428" s="152"/>
      <c r="R428" s="152"/>
      <c r="S428" s="152"/>
      <c r="T428" s="152"/>
      <c r="U428" s="152"/>
      <c r="V428" s="152"/>
      <c r="W428" s="152"/>
      <c r="X428" s="152"/>
      <c r="Y428" s="152"/>
      <c r="Z428" s="152"/>
      <c r="AA428" s="152"/>
      <c r="AB428" s="152"/>
      <c r="AC428" s="152"/>
      <c r="AD428" s="152"/>
      <c r="AE428" s="152"/>
      <c r="AF428" s="152"/>
      <c r="AG428" s="152"/>
      <c r="AH428" s="152"/>
      <c r="AI428" s="152"/>
      <c r="AJ428" s="152"/>
      <c r="AK428" s="152"/>
      <c r="AL428" s="152"/>
      <c r="AM428" s="152"/>
      <c r="AN428" s="152"/>
      <c r="AO428" s="152"/>
      <c r="AP428" s="152"/>
      <c r="AQ428" s="152"/>
      <c r="AR428" s="152"/>
      <c r="AS428" s="152"/>
      <c r="AT428" s="152"/>
      <c r="AU428" s="152"/>
      <c r="AV428" s="152"/>
      <c r="AW428" s="152"/>
      <c r="AX428" s="152"/>
      <c r="AY428" s="152"/>
      <c r="AZ428" s="152"/>
      <c r="BA428" s="152"/>
      <c r="BB428" s="152"/>
      <c r="BC428" s="152"/>
      <c r="BD428" s="152"/>
      <c r="BE428" s="152"/>
      <c r="BF428" s="152"/>
      <c r="BG428" s="152"/>
      <c r="BH428" s="152"/>
      <c r="BI428" s="152"/>
      <c r="BJ428" s="152"/>
      <c r="BK428" s="152"/>
      <c r="BL428" s="152"/>
      <c r="BM428" s="152"/>
      <c r="BN428" s="152"/>
    </row>
    <row r="429" ht="13.5" customHeight="1">
      <c r="A429" s="152"/>
      <c r="B429" s="152"/>
      <c r="C429" s="152"/>
      <c r="D429" s="152"/>
      <c r="E429" s="152"/>
      <c r="F429" s="152"/>
      <c r="G429" s="152"/>
      <c r="H429" s="152"/>
      <c r="I429" s="152"/>
      <c r="J429" s="152"/>
      <c r="K429" s="152"/>
      <c r="L429" s="152"/>
      <c r="M429" s="152"/>
      <c r="N429" s="152"/>
      <c r="O429" s="152"/>
      <c r="P429" s="152"/>
      <c r="Q429" s="152"/>
      <c r="R429" s="152"/>
      <c r="S429" s="152"/>
      <c r="T429" s="152"/>
      <c r="U429" s="152"/>
      <c r="V429" s="152"/>
      <c r="W429" s="152"/>
      <c r="X429" s="152"/>
      <c r="Y429" s="152"/>
      <c r="Z429" s="152"/>
      <c r="AA429" s="152"/>
      <c r="AB429" s="152"/>
      <c r="AC429" s="152"/>
      <c r="AD429" s="152"/>
      <c r="AE429" s="152"/>
      <c r="AF429" s="152"/>
      <c r="AG429" s="152"/>
      <c r="AH429" s="152"/>
      <c r="AI429" s="152"/>
      <c r="AJ429" s="152"/>
      <c r="AK429" s="152"/>
      <c r="AL429" s="152"/>
      <c r="AM429" s="152"/>
      <c r="AN429" s="152"/>
      <c r="AO429" s="152"/>
      <c r="AP429" s="152"/>
      <c r="AQ429" s="152"/>
      <c r="AR429" s="152"/>
      <c r="AS429" s="152"/>
      <c r="AT429" s="152"/>
      <c r="AU429" s="152"/>
      <c r="AV429" s="152"/>
      <c r="AW429" s="152"/>
      <c r="AX429" s="152"/>
      <c r="AY429" s="152"/>
      <c r="AZ429" s="152"/>
      <c r="BA429" s="152"/>
      <c r="BB429" s="152"/>
      <c r="BC429" s="152"/>
      <c r="BD429" s="152"/>
      <c r="BE429" s="152"/>
      <c r="BF429" s="152"/>
      <c r="BG429" s="152"/>
      <c r="BH429" s="152"/>
      <c r="BI429" s="152"/>
      <c r="BJ429" s="152"/>
      <c r="BK429" s="152"/>
      <c r="BL429" s="152"/>
      <c r="BM429" s="152"/>
      <c r="BN429" s="152"/>
    </row>
    <row r="430" ht="13.5" customHeight="1">
      <c r="A430" s="152"/>
      <c r="B430" s="152"/>
      <c r="C430" s="152"/>
      <c r="D430" s="152"/>
      <c r="E430" s="152"/>
      <c r="F430" s="152"/>
      <c r="G430" s="152"/>
      <c r="H430" s="152"/>
      <c r="I430" s="152"/>
      <c r="J430" s="152"/>
      <c r="K430" s="152"/>
      <c r="L430" s="152"/>
      <c r="M430" s="152"/>
      <c r="N430" s="152"/>
      <c r="O430" s="152"/>
      <c r="P430" s="152"/>
      <c r="Q430" s="152"/>
      <c r="R430" s="152"/>
      <c r="S430" s="152"/>
      <c r="T430" s="152"/>
      <c r="U430" s="152"/>
      <c r="V430" s="152"/>
      <c r="W430" s="152"/>
      <c r="X430" s="152"/>
      <c r="Y430" s="152"/>
      <c r="Z430" s="152"/>
      <c r="AA430" s="152"/>
      <c r="AB430" s="152"/>
      <c r="AC430" s="152"/>
      <c r="AD430" s="152"/>
      <c r="AE430" s="152"/>
      <c r="AF430" s="152"/>
      <c r="AG430" s="152"/>
      <c r="AH430" s="152"/>
      <c r="AI430" s="152"/>
      <c r="AJ430" s="152"/>
      <c r="AK430" s="152"/>
      <c r="AL430" s="152"/>
      <c r="AM430" s="152"/>
      <c r="AN430" s="152"/>
      <c r="AO430" s="152"/>
      <c r="AP430" s="152"/>
      <c r="AQ430" s="152"/>
      <c r="AR430" s="152"/>
      <c r="AS430" s="152"/>
      <c r="AT430" s="152"/>
      <c r="AU430" s="152"/>
      <c r="AV430" s="152"/>
      <c r="AW430" s="152"/>
      <c r="AX430" s="152"/>
      <c r="AY430" s="152"/>
      <c r="AZ430" s="152"/>
      <c r="BA430" s="152"/>
      <c r="BB430" s="152"/>
      <c r="BC430" s="152"/>
      <c r="BD430" s="152"/>
      <c r="BE430" s="152"/>
      <c r="BF430" s="152"/>
      <c r="BG430" s="152"/>
      <c r="BH430" s="152"/>
      <c r="BI430" s="152"/>
      <c r="BJ430" s="152"/>
      <c r="BK430" s="152"/>
      <c r="BL430" s="152"/>
      <c r="BM430" s="152"/>
      <c r="BN430" s="152"/>
    </row>
    <row r="431" ht="13.5" customHeight="1">
      <c r="A431" s="152"/>
      <c r="B431" s="152"/>
      <c r="C431" s="152"/>
      <c r="D431" s="152"/>
      <c r="E431" s="152"/>
      <c r="F431" s="152"/>
      <c r="G431" s="152"/>
      <c r="H431" s="152"/>
      <c r="I431" s="152"/>
      <c r="J431" s="152"/>
      <c r="K431" s="152"/>
      <c r="L431" s="152"/>
      <c r="M431" s="152"/>
      <c r="N431" s="152"/>
      <c r="O431" s="152"/>
      <c r="P431" s="152"/>
      <c r="Q431" s="152"/>
      <c r="R431" s="152"/>
      <c r="S431" s="152"/>
      <c r="T431" s="152"/>
      <c r="U431" s="152"/>
      <c r="V431" s="152"/>
      <c r="W431" s="152"/>
      <c r="X431" s="152"/>
      <c r="Y431" s="152"/>
      <c r="Z431" s="152"/>
      <c r="AA431" s="152"/>
      <c r="AB431" s="152"/>
      <c r="AC431" s="152"/>
      <c r="AD431" s="152"/>
      <c r="AE431" s="152"/>
      <c r="AF431" s="152"/>
      <c r="AG431" s="152"/>
      <c r="AH431" s="152"/>
      <c r="AI431" s="152"/>
      <c r="AJ431" s="152"/>
      <c r="AK431" s="152"/>
      <c r="AL431" s="152"/>
      <c r="AM431" s="152"/>
      <c r="AN431" s="152"/>
      <c r="AO431" s="152"/>
      <c r="AP431" s="152"/>
      <c r="AQ431" s="152"/>
      <c r="AR431" s="152"/>
      <c r="AS431" s="152"/>
      <c r="AT431" s="152"/>
      <c r="AU431" s="152"/>
      <c r="AV431" s="152"/>
      <c r="AW431" s="152"/>
      <c r="AX431" s="152"/>
      <c r="AY431" s="152"/>
      <c r="AZ431" s="152"/>
      <c r="BA431" s="152"/>
      <c r="BB431" s="152"/>
      <c r="BC431" s="152"/>
      <c r="BD431" s="152"/>
      <c r="BE431" s="152"/>
      <c r="BF431" s="152"/>
      <c r="BG431" s="152"/>
      <c r="BH431" s="152"/>
      <c r="BI431" s="152"/>
      <c r="BJ431" s="152"/>
      <c r="BK431" s="152"/>
      <c r="BL431" s="152"/>
      <c r="BM431" s="152"/>
      <c r="BN431" s="152"/>
    </row>
    <row r="432" ht="13.5" customHeight="1">
      <c r="A432" s="152"/>
      <c r="B432" s="152"/>
      <c r="C432" s="152"/>
      <c r="D432" s="152"/>
      <c r="E432" s="152"/>
      <c r="F432" s="152"/>
      <c r="G432" s="152"/>
      <c r="H432" s="152"/>
      <c r="I432" s="152"/>
      <c r="J432" s="152"/>
      <c r="K432" s="152"/>
      <c r="L432" s="152"/>
      <c r="M432" s="152"/>
      <c r="N432" s="152"/>
      <c r="O432" s="152"/>
      <c r="P432" s="152"/>
      <c r="Q432" s="152"/>
      <c r="R432" s="152"/>
      <c r="S432" s="152"/>
      <c r="T432" s="152"/>
      <c r="U432" s="152"/>
      <c r="V432" s="152"/>
      <c r="W432" s="152"/>
      <c r="X432" s="152"/>
      <c r="Y432" s="152"/>
      <c r="Z432" s="152"/>
      <c r="AA432" s="152"/>
      <c r="AB432" s="152"/>
      <c r="AC432" s="152"/>
      <c r="AD432" s="152"/>
      <c r="AE432" s="152"/>
      <c r="AF432" s="152"/>
      <c r="AG432" s="152"/>
      <c r="AH432" s="152"/>
      <c r="AI432" s="152"/>
      <c r="AJ432" s="152"/>
      <c r="AK432" s="152"/>
      <c r="AL432" s="152"/>
      <c r="AM432" s="152"/>
      <c r="AN432" s="152"/>
      <c r="AO432" s="152"/>
      <c r="AP432" s="152"/>
      <c r="AQ432" s="152"/>
      <c r="AR432" s="152"/>
      <c r="AS432" s="152"/>
      <c r="AT432" s="152"/>
      <c r="AU432" s="152"/>
      <c r="AV432" s="152"/>
      <c r="AW432" s="152"/>
      <c r="AX432" s="152"/>
      <c r="AY432" s="152"/>
      <c r="AZ432" s="152"/>
      <c r="BA432" s="152"/>
      <c r="BB432" s="152"/>
      <c r="BC432" s="152"/>
      <c r="BD432" s="152"/>
      <c r="BE432" s="152"/>
      <c r="BF432" s="152"/>
      <c r="BG432" s="152"/>
      <c r="BH432" s="152"/>
      <c r="BI432" s="152"/>
      <c r="BJ432" s="152"/>
      <c r="BK432" s="152"/>
      <c r="BL432" s="152"/>
      <c r="BM432" s="152"/>
      <c r="BN432" s="152"/>
    </row>
    <row r="433" ht="13.5" customHeight="1">
      <c r="A433" s="152"/>
      <c r="B433" s="152"/>
      <c r="C433" s="152"/>
      <c r="D433" s="152"/>
      <c r="E433" s="152"/>
      <c r="F433" s="152"/>
      <c r="G433" s="152"/>
      <c r="H433" s="152"/>
      <c r="I433" s="152"/>
      <c r="J433" s="152"/>
      <c r="K433" s="152"/>
      <c r="L433" s="152"/>
      <c r="M433" s="152"/>
      <c r="N433" s="152"/>
      <c r="O433" s="152"/>
      <c r="P433" s="152"/>
      <c r="Q433" s="152"/>
      <c r="R433" s="152"/>
      <c r="S433" s="152"/>
      <c r="T433" s="152"/>
      <c r="U433" s="152"/>
      <c r="V433" s="152"/>
      <c r="W433" s="152"/>
      <c r="X433" s="152"/>
      <c r="Y433" s="152"/>
      <c r="Z433" s="152"/>
      <c r="AA433" s="152"/>
      <c r="AB433" s="152"/>
      <c r="AC433" s="152"/>
      <c r="AD433" s="152"/>
      <c r="AE433" s="152"/>
      <c r="AF433" s="152"/>
      <c r="AG433" s="152"/>
      <c r="AH433" s="152"/>
      <c r="AI433" s="152"/>
      <c r="AJ433" s="152"/>
      <c r="AK433" s="152"/>
      <c r="AL433" s="152"/>
      <c r="AM433" s="152"/>
      <c r="AN433" s="152"/>
      <c r="AO433" s="152"/>
      <c r="AP433" s="152"/>
      <c r="AQ433" s="152"/>
      <c r="AR433" s="152"/>
      <c r="AS433" s="152"/>
      <c r="AT433" s="152"/>
      <c r="AU433" s="152"/>
      <c r="AV433" s="152"/>
      <c r="AW433" s="152"/>
      <c r="AX433" s="152"/>
      <c r="AY433" s="152"/>
      <c r="AZ433" s="152"/>
      <c r="BA433" s="152"/>
      <c r="BB433" s="152"/>
      <c r="BC433" s="152"/>
      <c r="BD433" s="152"/>
      <c r="BE433" s="152"/>
      <c r="BF433" s="152"/>
      <c r="BG433" s="152"/>
      <c r="BH433" s="152"/>
      <c r="BI433" s="152"/>
      <c r="BJ433" s="152"/>
      <c r="BK433" s="152"/>
      <c r="BL433" s="152"/>
      <c r="BM433" s="152"/>
      <c r="BN433" s="152"/>
    </row>
    <row r="434" ht="13.5" customHeight="1">
      <c r="A434" s="152"/>
      <c r="B434" s="152"/>
      <c r="C434" s="152"/>
      <c r="D434" s="152"/>
      <c r="E434" s="152"/>
      <c r="F434" s="152"/>
      <c r="G434" s="152"/>
      <c r="H434" s="152"/>
      <c r="I434" s="152"/>
      <c r="J434" s="152"/>
      <c r="K434" s="152"/>
      <c r="L434" s="152"/>
      <c r="M434" s="152"/>
      <c r="N434" s="152"/>
      <c r="O434" s="152"/>
      <c r="P434" s="152"/>
      <c r="Q434" s="152"/>
      <c r="R434" s="152"/>
      <c r="S434" s="152"/>
      <c r="T434" s="152"/>
      <c r="U434" s="152"/>
      <c r="V434" s="152"/>
      <c r="W434" s="152"/>
      <c r="X434" s="152"/>
      <c r="Y434" s="152"/>
      <c r="Z434" s="152"/>
      <c r="AA434" s="152"/>
      <c r="AB434" s="152"/>
      <c r="AC434" s="152"/>
      <c r="AD434" s="152"/>
      <c r="AE434" s="152"/>
      <c r="AF434" s="152"/>
      <c r="AG434" s="152"/>
      <c r="AH434" s="152"/>
      <c r="AI434" s="152"/>
      <c r="AJ434" s="152"/>
      <c r="AK434" s="152"/>
      <c r="AL434" s="152"/>
      <c r="AM434" s="152"/>
      <c r="AN434" s="152"/>
      <c r="AO434" s="152"/>
      <c r="AP434" s="152"/>
      <c r="AQ434" s="152"/>
      <c r="AR434" s="152"/>
      <c r="AS434" s="152"/>
      <c r="AT434" s="152"/>
      <c r="AU434" s="152"/>
      <c r="AV434" s="152"/>
      <c r="AW434" s="152"/>
      <c r="AX434" s="152"/>
      <c r="AY434" s="152"/>
      <c r="AZ434" s="152"/>
      <c r="BA434" s="152"/>
      <c r="BB434" s="152"/>
      <c r="BC434" s="152"/>
      <c r="BD434" s="152"/>
      <c r="BE434" s="152"/>
      <c r="BF434" s="152"/>
      <c r="BG434" s="152"/>
      <c r="BH434" s="152"/>
      <c r="BI434" s="152"/>
      <c r="BJ434" s="152"/>
      <c r="BK434" s="152"/>
      <c r="BL434" s="152"/>
      <c r="BM434" s="152"/>
      <c r="BN434" s="152"/>
    </row>
    <row r="435" ht="13.5" customHeight="1">
      <c r="A435" s="152"/>
      <c r="B435" s="152"/>
      <c r="C435" s="152"/>
      <c r="D435" s="152"/>
      <c r="E435" s="152"/>
      <c r="F435" s="152"/>
      <c r="G435" s="152"/>
      <c r="H435" s="152"/>
      <c r="I435" s="152"/>
      <c r="J435" s="152"/>
      <c r="K435" s="152"/>
      <c r="L435" s="152"/>
      <c r="M435" s="152"/>
      <c r="N435" s="152"/>
      <c r="O435" s="152"/>
      <c r="P435" s="152"/>
      <c r="Q435" s="152"/>
      <c r="R435" s="152"/>
      <c r="S435" s="152"/>
      <c r="T435" s="152"/>
      <c r="U435" s="152"/>
      <c r="V435" s="152"/>
      <c r="W435" s="152"/>
      <c r="X435" s="152"/>
      <c r="Y435" s="152"/>
      <c r="Z435" s="152"/>
      <c r="AA435" s="152"/>
      <c r="AB435" s="152"/>
      <c r="AC435" s="152"/>
      <c r="AD435" s="152"/>
      <c r="AE435" s="152"/>
      <c r="AF435" s="152"/>
      <c r="AG435" s="152"/>
      <c r="AH435" s="152"/>
      <c r="AI435" s="152"/>
      <c r="AJ435" s="152"/>
      <c r="AK435" s="152"/>
      <c r="AL435" s="152"/>
      <c r="AM435" s="152"/>
      <c r="AN435" s="152"/>
      <c r="AO435" s="152"/>
      <c r="AP435" s="152"/>
      <c r="AQ435" s="152"/>
      <c r="AR435" s="152"/>
      <c r="AS435" s="152"/>
      <c r="AT435" s="152"/>
      <c r="AU435" s="152"/>
      <c r="AV435" s="152"/>
      <c r="AW435" s="152"/>
      <c r="AX435" s="152"/>
      <c r="AY435" s="152"/>
      <c r="AZ435" s="152"/>
      <c r="BA435" s="152"/>
      <c r="BB435" s="152"/>
      <c r="BC435" s="152"/>
      <c r="BD435" s="152"/>
      <c r="BE435" s="152"/>
      <c r="BF435" s="152"/>
      <c r="BG435" s="152"/>
      <c r="BH435" s="152"/>
      <c r="BI435" s="152"/>
      <c r="BJ435" s="152"/>
      <c r="BK435" s="152"/>
      <c r="BL435" s="152"/>
      <c r="BM435" s="152"/>
      <c r="BN435" s="152"/>
    </row>
    <row r="436" ht="13.5" customHeight="1">
      <c r="A436" s="152"/>
      <c r="B436" s="152"/>
      <c r="C436" s="152"/>
      <c r="D436" s="152"/>
      <c r="E436" s="152"/>
      <c r="F436" s="152"/>
      <c r="G436" s="152"/>
      <c r="H436" s="152"/>
      <c r="I436" s="152"/>
      <c r="J436" s="152"/>
      <c r="K436" s="152"/>
      <c r="L436" s="152"/>
      <c r="M436" s="152"/>
      <c r="N436" s="152"/>
      <c r="O436" s="152"/>
      <c r="P436" s="152"/>
      <c r="Q436" s="152"/>
      <c r="R436" s="152"/>
      <c r="S436" s="152"/>
      <c r="T436" s="152"/>
      <c r="U436" s="152"/>
      <c r="V436" s="152"/>
      <c r="W436" s="152"/>
      <c r="X436" s="152"/>
      <c r="Y436" s="152"/>
      <c r="Z436" s="152"/>
      <c r="AA436" s="152"/>
      <c r="AB436" s="152"/>
      <c r="AC436" s="152"/>
      <c r="AD436" s="152"/>
      <c r="AE436" s="152"/>
      <c r="AF436" s="152"/>
      <c r="AG436" s="152"/>
      <c r="AH436" s="152"/>
      <c r="AI436" s="152"/>
      <c r="AJ436" s="152"/>
      <c r="AK436" s="152"/>
      <c r="AL436" s="152"/>
      <c r="AM436" s="152"/>
      <c r="AN436" s="152"/>
      <c r="AO436" s="152"/>
      <c r="AP436" s="152"/>
      <c r="AQ436" s="152"/>
      <c r="AR436" s="152"/>
      <c r="AS436" s="152"/>
      <c r="AT436" s="152"/>
      <c r="AU436" s="152"/>
      <c r="AV436" s="152"/>
      <c r="AW436" s="152"/>
      <c r="AX436" s="152"/>
      <c r="AY436" s="152"/>
      <c r="AZ436" s="152"/>
      <c r="BA436" s="152"/>
      <c r="BB436" s="152"/>
      <c r="BC436" s="152"/>
      <c r="BD436" s="152"/>
      <c r="BE436" s="152"/>
      <c r="BF436" s="152"/>
      <c r="BG436" s="152"/>
      <c r="BH436" s="152"/>
      <c r="BI436" s="152"/>
      <c r="BJ436" s="152"/>
      <c r="BK436" s="152"/>
      <c r="BL436" s="152"/>
      <c r="BM436" s="152"/>
      <c r="BN436" s="152"/>
    </row>
    <row r="437" ht="13.5" customHeight="1">
      <c r="A437" s="152"/>
      <c r="B437" s="152"/>
      <c r="C437" s="152"/>
      <c r="D437" s="152"/>
      <c r="E437" s="152"/>
      <c r="F437" s="152"/>
      <c r="G437" s="152"/>
      <c r="H437" s="152"/>
      <c r="I437" s="152"/>
      <c r="J437" s="152"/>
      <c r="K437" s="152"/>
      <c r="L437" s="152"/>
      <c r="M437" s="152"/>
      <c r="N437" s="152"/>
      <c r="O437" s="152"/>
      <c r="P437" s="152"/>
      <c r="Q437" s="152"/>
      <c r="R437" s="152"/>
      <c r="S437" s="152"/>
      <c r="T437" s="152"/>
      <c r="U437" s="152"/>
      <c r="V437" s="152"/>
      <c r="W437" s="152"/>
      <c r="X437" s="152"/>
      <c r="Y437" s="152"/>
      <c r="Z437" s="152"/>
      <c r="AA437" s="152"/>
      <c r="AB437" s="152"/>
      <c r="AC437" s="152"/>
      <c r="AD437" s="152"/>
      <c r="AE437" s="152"/>
      <c r="AF437" s="152"/>
      <c r="AG437" s="152"/>
      <c r="AH437" s="152"/>
      <c r="AI437" s="152"/>
      <c r="AJ437" s="152"/>
      <c r="AK437" s="152"/>
      <c r="AL437" s="152"/>
      <c r="AM437" s="152"/>
      <c r="AN437" s="152"/>
      <c r="AO437" s="152"/>
      <c r="AP437" s="152"/>
      <c r="AQ437" s="152"/>
      <c r="AR437" s="152"/>
      <c r="AS437" s="152"/>
      <c r="AT437" s="152"/>
      <c r="AU437" s="152"/>
      <c r="AV437" s="152"/>
      <c r="AW437" s="152"/>
      <c r="AX437" s="152"/>
      <c r="AY437" s="152"/>
      <c r="AZ437" s="152"/>
      <c r="BA437" s="152"/>
      <c r="BB437" s="152"/>
      <c r="BC437" s="152"/>
      <c r="BD437" s="152"/>
      <c r="BE437" s="152"/>
      <c r="BF437" s="152"/>
      <c r="BG437" s="152"/>
      <c r="BH437" s="152"/>
      <c r="BI437" s="152"/>
      <c r="BJ437" s="152"/>
      <c r="BK437" s="152"/>
      <c r="BL437" s="152"/>
      <c r="BM437" s="152"/>
      <c r="BN437" s="152"/>
    </row>
    <row r="438" ht="13.5" customHeight="1">
      <c r="A438" s="152"/>
      <c r="B438" s="152"/>
      <c r="C438" s="152"/>
      <c r="D438" s="152"/>
      <c r="E438" s="152"/>
      <c r="F438" s="152"/>
      <c r="G438" s="152"/>
      <c r="H438" s="152"/>
      <c r="I438" s="152"/>
      <c r="J438" s="152"/>
      <c r="K438" s="152"/>
      <c r="L438" s="152"/>
      <c r="M438" s="152"/>
      <c r="N438" s="152"/>
      <c r="O438" s="152"/>
      <c r="P438" s="152"/>
      <c r="Q438" s="152"/>
      <c r="R438" s="152"/>
      <c r="S438" s="152"/>
      <c r="T438" s="152"/>
      <c r="U438" s="152"/>
      <c r="V438" s="152"/>
      <c r="W438" s="152"/>
      <c r="X438" s="152"/>
      <c r="Y438" s="152"/>
      <c r="Z438" s="152"/>
      <c r="AA438" s="152"/>
      <c r="AB438" s="152"/>
      <c r="AC438" s="152"/>
      <c r="AD438" s="152"/>
      <c r="AE438" s="152"/>
      <c r="AF438" s="152"/>
      <c r="AG438" s="152"/>
      <c r="AH438" s="152"/>
      <c r="AI438" s="152"/>
      <c r="AJ438" s="152"/>
      <c r="AK438" s="152"/>
      <c r="AL438" s="152"/>
      <c r="AM438" s="152"/>
      <c r="AN438" s="152"/>
      <c r="AO438" s="152"/>
      <c r="AP438" s="152"/>
      <c r="AQ438" s="152"/>
      <c r="AR438" s="152"/>
      <c r="AS438" s="152"/>
      <c r="AT438" s="152"/>
      <c r="AU438" s="152"/>
      <c r="AV438" s="152"/>
      <c r="AW438" s="152"/>
      <c r="AX438" s="152"/>
      <c r="AY438" s="152"/>
      <c r="AZ438" s="152"/>
      <c r="BA438" s="152"/>
      <c r="BB438" s="152"/>
      <c r="BC438" s="152"/>
      <c r="BD438" s="152"/>
      <c r="BE438" s="152"/>
      <c r="BF438" s="152"/>
      <c r="BG438" s="152"/>
      <c r="BH438" s="152"/>
      <c r="BI438" s="152"/>
      <c r="BJ438" s="152"/>
      <c r="BK438" s="152"/>
      <c r="BL438" s="152"/>
      <c r="BM438" s="152"/>
      <c r="BN438" s="152"/>
    </row>
    <row r="439" ht="13.5" customHeight="1">
      <c r="A439" s="152"/>
      <c r="B439" s="152"/>
      <c r="C439" s="152"/>
      <c r="D439" s="152"/>
      <c r="E439" s="152"/>
      <c r="F439" s="152"/>
      <c r="G439" s="152"/>
      <c r="H439" s="152"/>
      <c r="I439" s="152"/>
      <c r="J439" s="152"/>
      <c r="K439" s="152"/>
      <c r="L439" s="152"/>
      <c r="M439" s="152"/>
      <c r="N439" s="152"/>
      <c r="O439" s="152"/>
      <c r="P439" s="152"/>
      <c r="Q439" s="152"/>
      <c r="R439" s="152"/>
      <c r="S439" s="152"/>
      <c r="T439" s="152"/>
      <c r="U439" s="152"/>
      <c r="V439" s="152"/>
      <c r="W439" s="152"/>
      <c r="X439" s="152"/>
      <c r="Y439" s="152"/>
      <c r="Z439" s="152"/>
      <c r="AA439" s="152"/>
      <c r="AB439" s="152"/>
      <c r="AC439" s="152"/>
      <c r="AD439" s="152"/>
      <c r="AE439" s="152"/>
      <c r="AF439" s="152"/>
      <c r="AG439" s="152"/>
      <c r="AH439" s="152"/>
      <c r="AI439" s="152"/>
      <c r="AJ439" s="152"/>
      <c r="AK439" s="152"/>
      <c r="AL439" s="152"/>
      <c r="AM439" s="152"/>
      <c r="AN439" s="152"/>
      <c r="AO439" s="152"/>
      <c r="AP439" s="152"/>
      <c r="AQ439" s="152"/>
      <c r="AR439" s="152"/>
      <c r="AS439" s="152"/>
      <c r="AT439" s="152"/>
      <c r="AU439" s="152"/>
      <c r="AV439" s="152"/>
      <c r="AW439" s="152"/>
      <c r="AX439" s="152"/>
      <c r="AY439" s="152"/>
      <c r="AZ439" s="152"/>
      <c r="BA439" s="152"/>
      <c r="BB439" s="152"/>
      <c r="BC439" s="152"/>
      <c r="BD439" s="152"/>
      <c r="BE439" s="152"/>
      <c r="BF439" s="152"/>
      <c r="BG439" s="152"/>
      <c r="BH439" s="152"/>
      <c r="BI439" s="152"/>
      <c r="BJ439" s="152"/>
      <c r="BK439" s="152"/>
      <c r="BL439" s="152"/>
      <c r="BM439" s="152"/>
      <c r="BN439" s="152"/>
    </row>
    <row r="440" ht="13.5" customHeight="1">
      <c r="A440" s="152"/>
      <c r="B440" s="152"/>
      <c r="C440" s="152"/>
      <c r="D440" s="152"/>
      <c r="E440" s="152"/>
      <c r="F440" s="152"/>
      <c r="G440" s="152"/>
      <c r="H440" s="152"/>
      <c r="I440" s="152"/>
      <c r="J440" s="152"/>
      <c r="K440" s="152"/>
      <c r="L440" s="152"/>
      <c r="M440" s="152"/>
      <c r="N440" s="152"/>
      <c r="O440" s="152"/>
      <c r="P440" s="152"/>
      <c r="Q440" s="152"/>
      <c r="R440" s="152"/>
      <c r="S440" s="152"/>
      <c r="T440" s="152"/>
      <c r="U440" s="152"/>
      <c r="V440" s="152"/>
      <c r="W440" s="152"/>
      <c r="X440" s="152"/>
      <c r="Y440" s="152"/>
      <c r="Z440" s="152"/>
      <c r="AA440" s="152"/>
      <c r="AB440" s="152"/>
      <c r="AC440" s="152"/>
      <c r="AD440" s="152"/>
      <c r="AE440" s="152"/>
      <c r="AF440" s="152"/>
      <c r="AG440" s="152"/>
      <c r="AH440" s="152"/>
      <c r="AI440" s="152"/>
      <c r="AJ440" s="152"/>
      <c r="AK440" s="152"/>
      <c r="AL440" s="152"/>
      <c r="AM440" s="152"/>
      <c r="AN440" s="152"/>
      <c r="AO440" s="152"/>
      <c r="AP440" s="152"/>
      <c r="AQ440" s="152"/>
      <c r="AR440" s="152"/>
      <c r="AS440" s="152"/>
      <c r="AT440" s="152"/>
      <c r="AU440" s="152"/>
      <c r="AV440" s="152"/>
      <c r="AW440" s="152"/>
      <c r="AX440" s="152"/>
      <c r="AY440" s="152"/>
      <c r="AZ440" s="152"/>
      <c r="BA440" s="152"/>
      <c r="BB440" s="152"/>
      <c r="BC440" s="152"/>
      <c r="BD440" s="152"/>
      <c r="BE440" s="152"/>
      <c r="BF440" s="152"/>
      <c r="BG440" s="152"/>
      <c r="BH440" s="152"/>
      <c r="BI440" s="152"/>
      <c r="BJ440" s="152"/>
      <c r="BK440" s="152"/>
      <c r="BL440" s="152"/>
      <c r="BM440" s="152"/>
      <c r="BN440" s="152"/>
    </row>
    <row r="441" ht="13.5" customHeight="1">
      <c r="A441" s="152"/>
      <c r="B441" s="152"/>
      <c r="C441" s="152"/>
      <c r="D441" s="152"/>
      <c r="E441" s="152"/>
      <c r="F441" s="152"/>
      <c r="G441" s="152"/>
      <c r="H441" s="152"/>
      <c r="I441" s="152"/>
      <c r="J441" s="152"/>
      <c r="K441" s="152"/>
      <c r="L441" s="152"/>
      <c r="M441" s="152"/>
      <c r="N441" s="152"/>
      <c r="O441" s="152"/>
      <c r="P441" s="152"/>
      <c r="Q441" s="152"/>
      <c r="R441" s="152"/>
      <c r="S441" s="152"/>
      <c r="T441" s="152"/>
      <c r="U441" s="152"/>
      <c r="V441" s="152"/>
      <c r="W441" s="152"/>
      <c r="X441" s="152"/>
      <c r="Y441" s="152"/>
      <c r="Z441" s="152"/>
      <c r="AA441" s="152"/>
      <c r="AB441" s="152"/>
      <c r="AC441" s="152"/>
      <c r="AD441" s="152"/>
      <c r="AE441" s="152"/>
      <c r="AF441" s="152"/>
      <c r="AG441" s="152"/>
      <c r="AH441" s="152"/>
      <c r="AI441" s="152"/>
      <c r="AJ441" s="152"/>
      <c r="AK441" s="152"/>
      <c r="AL441" s="152"/>
      <c r="AM441" s="152"/>
      <c r="AN441" s="152"/>
      <c r="AO441" s="152"/>
      <c r="AP441" s="152"/>
      <c r="AQ441" s="152"/>
      <c r="AR441" s="152"/>
      <c r="AS441" s="152"/>
      <c r="AT441" s="152"/>
      <c r="AU441" s="152"/>
      <c r="AV441" s="152"/>
      <c r="AW441" s="152"/>
      <c r="AX441" s="152"/>
      <c r="AY441" s="152"/>
      <c r="AZ441" s="152"/>
      <c r="BA441" s="152"/>
      <c r="BB441" s="152"/>
      <c r="BC441" s="152"/>
      <c r="BD441" s="152"/>
      <c r="BE441" s="152"/>
      <c r="BF441" s="152"/>
      <c r="BG441" s="152"/>
      <c r="BH441" s="152"/>
      <c r="BI441" s="152"/>
      <c r="BJ441" s="152"/>
      <c r="BK441" s="152"/>
      <c r="BL441" s="152"/>
      <c r="BM441" s="152"/>
      <c r="BN441" s="152"/>
    </row>
    <row r="442" ht="13.5" customHeight="1">
      <c r="A442" s="152"/>
      <c r="B442" s="152"/>
      <c r="C442" s="152"/>
      <c r="D442" s="152"/>
      <c r="E442" s="152"/>
      <c r="F442" s="152"/>
      <c r="G442" s="152"/>
      <c r="H442" s="152"/>
      <c r="I442" s="152"/>
      <c r="J442" s="152"/>
      <c r="K442" s="152"/>
      <c r="L442" s="152"/>
      <c r="M442" s="152"/>
      <c r="N442" s="152"/>
      <c r="O442" s="152"/>
      <c r="P442" s="152"/>
      <c r="Q442" s="152"/>
      <c r="R442" s="152"/>
      <c r="S442" s="152"/>
      <c r="T442" s="152"/>
      <c r="U442" s="152"/>
      <c r="V442" s="152"/>
      <c r="W442" s="152"/>
      <c r="X442" s="152"/>
      <c r="Y442" s="152"/>
      <c r="Z442" s="152"/>
      <c r="AA442" s="152"/>
      <c r="AB442" s="152"/>
      <c r="AC442" s="152"/>
      <c r="AD442" s="152"/>
      <c r="AE442" s="152"/>
      <c r="AF442" s="152"/>
      <c r="AG442" s="152"/>
      <c r="AH442" s="152"/>
      <c r="AI442" s="152"/>
      <c r="AJ442" s="152"/>
      <c r="AK442" s="152"/>
      <c r="AL442" s="152"/>
      <c r="AM442" s="152"/>
      <c r="AN442" s="152"/>
      <c r="AO442" s="152"/>
      <c r="AP442" s="152"/>
      <c r="AQ442" s="152"/>
      <c r="AR442" s="152"/>
      <c r="AS442" s="152"/>
      <c r="AT442" s="152"/>
      <c r="AU442" s="152"/>
      <c r="AV442" s="152"/>
      <c r="AW442" s="152"/>
      <c r="AX442" s="152"/>
      <c r="AY442" s="152"/>
      <c r="AZ442" s="152"/>
      <c r="BA442" s="152"/>
      <c r="BB442" s="152"/>
      <c r="BC442" s="152"/>
      <c r="BD442" s="152"/>
      <c r="BE442" s="152"/>
      <c r="BF442" s="152"/>
      <c r="BG442" s="152"/>
      <c r="BH442" s="152"/>
      <c r="BI442" s="152"/>
      <c r="BJ442" s="152"/>
      <c r="BK442" s="152"/>
      <c r="BL442" s="152"/>
      <c r="BM442" s="152"/>
      <c r="BN442" s="152"/>
    </row>
    <row r="443" ht="13.5" customHeight="1">
      <c r="A443" s="152"/>
      <c r="B443" s="152"/>
      <c r="C443" s="152"/>
      <c r="D443" s="152"/>
      <c r="E443" s="152"/>
      <c r="F443" s="152"/>
      <c r="G443" s="152"/>
      <c r="H443" s="152"/>
      <c r="I443" s="152"/>
      <c r="J443" s="152"/>
      <c r="K443" s="152"/>
      <c r="L443" s="152"/>
      <c r="M443" s="152"/>
      <c r="N443" s="152"/>
      <c r="O443" s="152"/>
      <c r="P443" s="152"/>
      <c r="Q443" s="152"/>
      <c r="R443" s="152"/>
      <c r="S443" s="152"/>
      <c r="T443" s="152"/>
      <c r="U443" s="152"/>
      <c r="V443" s="152"/>
      <c r="W443" s="152"/>
      <c r="X443" s="152"/>
      <c r="Y443" s="152"/>
      <c r="Z443" s="152"/>
      <c r="AA443" s="152"/>
      <c r="AB443" s="152"/>
      <c r="AC443" s="152"/>
      <c r="AD443" s="152"/>
      <c r="AE443" s="152"/>
      <c r="AF443" s="152"/>
      <c r="AG443" s="152"/>
      <c r="AH443" s="152"/>
      <c r="AI443" s="152"/>
      <c r="AJ443" s="152"/>
      <c r="AK443" s="152"/>
      <c r="AL443" s="152"/>
      <c r="AM443" s="152"/>
      <c r="AN443" s="152"/>
      <c r="AO443" s="152"/>
      <c r="AP443" s="152"/>
      <c r="AQ443" s="152"/>
      <c r="AR443" s="152"/>
      <c r="AS443" s="152"/>
      <c r="AT443" s="152"/>
      <c r="AU443" s="152"/>
      <c r="AV443" s="152"/>
      <c r="AW443" s="152"/>
      <c r="AX443" s="152"/>
      <c r="AY443" s="152"/>
      <c r="AZ443" s="152"/>
      <c r="BA443" s="152"/>
      <c r="BB443" s="152"/>
      <c r="BC443" s="152"/>
      <c r="BD443" s="152"/>
      <c r="BE443" s="152"/>
      <c r="BF443" s="152"/>
      <c r="BG443" s="152"/>
      <c r="BH443" s="152"/>
      <c r="BI443" s="152"/>
      <c r="BJ443" s="152"/>
      <c r="BK443" s="152"/>
      <c r="BL443" s="152"/>
      <c r="BM443" s="152"/>
      <c r="BN443" s="152"/>
    </row>
    <row r="444" ht="13.5" customHeight="1">
      <c r="A444" s="152"/>
      <c r="B444" s="152"/>
      <c r="C444" s="152"/>
      <c r="D444" s="152"/>
      <c r="E444" s="152"/>
      <c r="F444" s="152"/>
      <c r="G444" s="152"/>
      <c r="H444" s="152"/>
      <c r="I444" s="152"/>
      <c r="J444" s="152"/>
      <c r="K444" s="152"/>
      <c r="L444" s="152"/>
      <c r="M444" s="152"/>
      <c r="N444" s="152"/>
      <c r="O444" s="152"/>
      <c r="P444" s="152"/>
      <c r="Q444" s="152"/>
      <c r="R444" s="152"/>
      <c r="S444" s="152"/>
      <c r="T444" s="152"/>
      <c r="U444" s="152"/>
      <c r="V444" s="152"/>
      <c r="W444" s="152"/>
      <c r="X444" s="152"/>
      <c r="Y444" s="152"/>
      <c r="Z444" s="152"/>
      <c r="AA444" s="152"/>
      <c r="AB444" s="152"/>
      <c r="AC444" s="152"/>
      <c r="AD444" s="152"/>
      <c r="AE444" s="152"/>
      <c r="AF444" s="152"/>
      <c r="AG444" s="152"/>
      <c r="AH444" s="152"/>
      <c r="AI444" s="152"/>
      <c r="AJ444" s="152"/>
      <c r="AK444" s="152"/>
      <c r="AL444" s="152"/>
      <c r="AM444" s="152"/>
      <c r="AN444" s="152"/>
      <c r="AO444" s="152"/>
      <c r="AP444" s="152"/>
      <c r="AQ444" s="152"/>
      <c r="AR444" s="152"/>
      <c r="AS444" s="152"/>
      <c r="AT444" s="152"/>
      <c r="AU444" s="152"/>
      <c r="AV444" s="152"/>
      <c r="AW444" s="152"/>
      <c r="AX444" s="152"/>
      <c r="AY444" s="152"/>
      <c r="AZ444" s="152"/>
      <c r="BA444" s="152"/>
      <c r="BB444" s="152"/>
      <c r="BC444" s="152"/>
      <c r="BD444" s="152"/>
      <c r="BE444" s="152"/>
      <c r="BF444" s="152"/>
      <c r="BG444" s="152"/>
      <c r="BH444" s="152"/>
      <c r="BI444" s="152"/>
      <c r="BJ444" s="152"/>
      <c r="BK444" s="152"/>
      <c r="BL444" s="152"/>
      <c r="BM444" s="152"/>
      <c r="BN444" s="152"/>
    </row>
    <row r="445" ht="13.5" customHeight="1">
      <c r="A445" s="152"/>
      <c r="B445" s="152"/>
      <c r="C445" s="152"/>
      <c r="D445" s="152"/>
      <c r="E445" s="152"/>
      <c r="F445" s="152"/>
      <c r="G445" s="152"/>
      <c r="H445" s="152"/>
      <c r="I445" s="152"/>
      <c r="J445" s="152"/>
      <c r="K445" s="152"/>
      <c r="L445" s="152"/>
      <c r="M445" s="152"/>
      <c r="N445" s="152"/>
      <c r="O445" s="152"/>
      <c r="P445" s="152"/>
      <c r="Q445" s="152"/>
      <c r="R445" s="152"/>
      <c r="S445" s="152"/>
      <c r="T445" s="152"/>
      <c r="U445" s="152"/>
      <c r="V445" s="152"/>
      <c r="W445" s="152"/>
      <c r="X445" s="152"/>
      <c r="Y445" s="152"/>
      <c r="Z445" s="152"/>
      <c r="AA445" s="152"/>
      <c r="AB445" s="152"/>
      <c r="AC445" s="152"/>
      <c r="AD445" s="152"/>
      <c r="AE445" s="152"/>
      <c r="AF445" s="152"/>
      <c r="AG445" s="152"/>
      <c r="AH445" s="152"/>
      <c r="AI445" s="152"/>
      <c r="AJ445" s="152"/>
      <c r="AK445" s="152"/>
      <c r="AL445" s="152"/>
      <c r="AM445" s="152"/>
      <c r="AN445" s="152"/>
      <c r="AO445" s="152"/>
      <c r="AP445" s="152"/>
      <c r="AQ445" s="152"/>
      <c r="AR445" s="152"/>
      <c r="AS445" s="152"/>
      <c r="AT445" s="152"/>
      <c r="AU445" s="152"/>
      <c r="AV445" s="152"/>
      <c r="AW445" s="152"/>
      <c r="AX445" s="152"/>
      <c r="AY445" s="152"/>
      <c r="AZ445" s="152"/>
      <c r="BA445" s="152"/>
      <c r="BB445" s="152"/>
      <c r="BC445" s="152"/>
      <c r="BD445" s="152"/>
      <c r="BE445" s="152"/>
      <c r="BF445" s="152"/>
      <c r="BG445" s="152"/>
      <c r="BH445" s="152"/>
      <c r="BI445" s="152"/>
      <c r="BJ445" s="152"/>
      <c r="BK445" s="152"/>
      <c r="BL445" s="152"/>
      <c r="BM445" s="152"/>
      <c r="BN445" s="152"/>
    </row>
    <row r="446" ht="13.5" customHeight="1">
      <c r="A446" s="152"/>
      <c r="B446" s="152"/>
      <c r="C446" s="152"/>
      <c r="D446" s="152"/>
      <c r="E446" s="152"/>
      <c r="F446" s="152"/>
      <c r="G446" s="152"/>
      <c r="H446" s="152"/>
      <c r="I446" s="152"/>
      <c r="J446" s="152"/>
      <c r="K446" s="152"/>
      <c r="L446" s="152"/>
      <c r="M446" s="152"/>
      <c r="N446" s="152"/>
      <c r="O446" s="152"/>
      <c r="P446" s="152"/>
      <c r="Q446" s="152"/>
      <c r="R446" s="152"/>
      <c r="S446" s="152"/>
      <c r="T446" s="152"/>
      <c r="U446" s="152"/>
      <c r="V446" s="152"/>
      <c r="W446" s="152"/>
      <c r="X446" s="152"/>
      <c r="Y446" s="152"/>
      <c r="Z446" s="152"/>
      <c r="AA446" s="152"/>
      <c r="AB446" s="152"/>
      <c r="AC446" s="152"/>
      <c r="AD446" s="152"/>
      <c r="AE446" s="152"/>
      <c r="AF446" s="152"/>
      <c r="AG446" s="152"/>
      <c r="AH446" s="152"/>
      <c r="AI446" s="152"/>
      <c r="AJ446" s="152"/>
      <c r="AK446" s="152"/>
      <c r="AL446" s="152"/>
      <c r="AM446" s="152"/>
      <c r="AN446" s="152"/>
      <c r="AO446" s="152"/>
      <c r="AP446" s="152"/>
      <c r="AQ446" s="152"/>
      <c r="AR446" s="152"/>
      <c r="AS446" s="152"/>
      <c r="AT446" s="152"/>
      <c r="AU446" s="152"/>
      <c r="AV446" s="152"/>
      <c r="AW446" s="152"/>
      <c r="AX446" s="152"/>
      <c r="AY446" s="152"/>
      <c r="AZ446" s="152"/>
      <c r="BA446" s="152"/>
      <c r="BB446" s="152"/>
      <c r="BC446" s="152"/>
      <c r="BD446" s="152"/>
      <c r="BE446" s="152"/>
      <c r="BF446" s="152"/>
      <c r="BG446" s="152"/>
      <c r="BH446" s="152"/>
      <c r="BI446" s="152"/>
      <c r="BJ446" s="152"/>
      <c r="BK446" s="152"/>
      <c r="BL446" s="152"/>
      <c r="BM446" s="152"/>
      <c r="BN446" s="152"/>
    </row>
    <row r="447" ht="13.5" customHeight="1">
      <c r="A447" s="152"/>
      <c r="B447" s="152"/>
      <c r="C447" s="152"/>
      <c r="D447" s="152"/>
      <c r="E447" s="152"/>
      <c r="F447" s="152"/>
      <c r="G447" s="152"/>
      <c r="H447" s="152"/>
      <c r="I447" s="152"/>
      <c r="J447" s="152"/>
      <c r="K447" s="152"/>
      <c r="L447" s="152"/>
      <c r="M447" s="152"/>
      <c r="N447" s="152"/>
      <c r="O447" s="152"/>
      <c r="P447" s="152"/>
      <c r="Q447" s="152"/>
      <c r="R447" s="152"/>
      <c r="S447" s="152"/>
      <c r="T447" s="152"/>
      <c r="U447" s="152"/>
      <c r="V447" s="152"/>
      <c r="W447" s="152"/>
      <c r="X447" s="152"/>
      <c r="Y447" s="152"/>
      <c r="Z447" s="152"/>
      <c r="AA447" s="152"/>
      <c r="AB447" s="152"/>
      <c r="AC447" s="152"/>
      <c r="AD447" s="152"/>
      <c r="AE447" s="152"/>
      <c r="AF447" s="152"/>
      <c r="AG447" s="152"/>
      <c r="AH447" s="152"/>
      <c r="AI447" s="152"/>
      <c r="AJ447" s="152"/>
      <c r="AK447" s="152"/>
      <c r="AL447" s="152"/>
      <c r="AM447" s="152"/>
      <c r="AN447" s="152"/>
      <c r="AO447" s="152"/>
      <c r="AP447" s="152"/>
      <c r="AQ447" s="152"/>
      <c r="AR447" s="152"/>
      <c r="AS447" s="152"/>
      <c r="AT447" s="152"/>
      <c r="AU447" s="152"/>
      <c r="AV447" s="152"/>
      <c r="AW447" s="152"/>
      <c r="AX447" s="152"/>
      <c r="AY447" s="152"/>
      <c r="AZ447" s="152"/>
      <c r="BA447" s="152"/>
      <c r="BB447" s="152"/>
      <c r="BC447" s="152"/>
      <c r="BD447" s="152"/>
      <c r="BE447" s="152"/>
      <c r="BF447" s="152"/>
      <c r="BG447" s="152"/>
      <c r="BH447" s="152"/>
      <c r="BI447" s="152"/>
      <c r="BJ447" s="152"/>
      <c r="BK447" s="152"/>
      <c r="BL447" s="152"/>
      <c r="BM447" s="152"/>
      <c r="BN447" s="152"/>
    </row>
    <row r="448" ht="13.5" customHeight="1">
      <c r="A448" s="152"/>
      <c r="B448" s="152"/>
      <c r="C448" s="152"/>
      <c r="D448" s="152"/>
      <c r="E448" s="152"/>
      <c r="F448" s="152"/>
      <c r="G448" s="152"/>
      <c r="H448" s="152"/>
      <c r="I448" s="152"/>
      <c r="J448" s="152"/>
      <c r="K448" s="152"/>
      <c r="L448" s="152"/>
      <c r="M448" s="152"/>
      <c r="N448" s="152"/>
      <c r="O448" s="152"/>
      <c r="P448" s="152"/>
      <c r="Q448" s="152"/>
      <c r="R448" s="152"/>
      <c r="S448" s="152"/>
      <c r="T448" s="152"/>
      <c r="U448" s="152"/>
      <c r="V448" s="152"/>
      <c r="W448" s="152"/>
      <c r="X448" s="152"/>
      <c r="Y448" s="152"/>
      <c r="Z448" s="152"/>
      <c r="AA448" s="152"/>
      <c r="AB448" s="152"/>
      <c r="AC448" s="152"/>
      <c r="AD448" s="152"/>
      <c r="AE448" s="152"/>
      <c r="AF448" s="152"/>
      <c r="AG448" s="152"/>
      <c r="AH448" s="152"/>
      <c r="AI448" s="152"/>
      <c r="AJ448" s="152"/>
      <c r="AK448" s="152"/>
      <c r="AL448" s="152"/>
      <c r="AM448" s="152"/>
      <c r="AN448" s="152"/>
      <c r="AO448" s="152"/>
      <c r="AP448" s="152"/>
      <c r="AQ448" s="152"/>
      <c r="AR448" s="152"/>
      <c r="AS448" s="152"/>
      <c r="AT448" s="152"/>
      <c r="AU448" s="152"/>
      <c r="AV448" s="152"/>
      <c r="AW448" s="152"/>
      <c r="AX448" s="152"/>
      <c r="AY448" s="152"/>
      <c r="AZ448" s="152"/>
      <c r="BA448" s="152"/>
      <c r="BB448" s="152"/>
      <c r="BC448" s="152"/>
      <c r="BD448" s="152"/>
      <c r="BE448" s="152"/>
      <c r="BF448" s="152"/>
      <c r="BG448" s="152"/>
      <c r="BH448" s="152"/>
      <c r="BI448" s="152"/>
      <c r="BJ448" s="152"/>
      <c r="BK448" s="152"/>
      <c r="BL448" s="152"/>
      <c r="BM448" s="152"/>
      <c r="BN448" s="152"/>
    </row>
    <row r="449" ht="13.5" customHeight="1">
      <c r="A449" s="152"/>
      <c r="B449" s="152"/>
      <c r="C449" s="152"/>
      <c r="D449" s="152"/>
      <c r="E449" s="152"/>
      <c r="F449" s="152"/>
      <c r="G449" s="152"/>
      <c r="H449" s="152"/>
      <c r="I449" s="152"/>
      <c r="J449" s="152"/>
      <c r="K449" s="152"/>
      <c r="L449" s="152"/>
      <c r="M449" s="152"/>
      <c r="N449" s="152"/>
      <c r="O449" s="152"/>
      <c r="P449" s="152"/>
      <c r="Q449" s="152"/>
      <c r="R449" s="152"/>
      <c r="S449" s="152"/>
      <c r="T449" s="152"/>
      <c r="U449" s="152"/>
      <c r="V449" s="152"/>
      <c r="W449" s="152"/>
      <c r="X449" s="152"/>
      <c r="Y449" s="152"/>
      <c r="Z449" s="152"/>
      <c r="AA449" s="152"/>
      <c r="AB449" s="152"/>
      <c r="AC449" s="152"/>
      <c r="AD449" s="152"/>
      <c r="AE449" s="152"/>
      <c r="AF449" s="152"/>
      <c r="AG449" s="152"/>
      <c r="AH449" s="152"/>
      <c r="AI449" s="152"/>
      <c r="AJ449" s="152"/>
      <c r="AK449" s="152"/>
      <c r="AL449" s="152"/>
      <c r="AM449" s="152"/>
      <c r="AN449" s="152"/>
      <c r="AO449" s="152"/>
      <c r="AP449" s="152"/>
      <c r="AQ449" s="152"/>
      <c r="AR449" s="152"/>
      <c r="AS449" s="152"/>
      <c r="AT449" s="152"/>
      <c r="AU449" s="152"/>
      <c r="AV449" s="152"/>
      <c r="AW449" s="152"/>
      <c r="AX449" s="152"/>
      <c r="AY449" s="152"/>
      <c r="AZ449" s="152"/>
      <c r="BA449" s="152"/>
      <c r="BB449" s="152"/>
      <c r="BC449" s="152"/>
      <c r="BD449" s="152"/>
      <c r="BE449" s="152"/>
      <c r="BF449" s="152"/>
      <c r="BG449" s="152"/>
      <c r="BH449" s="152"/>
      <c r="BI449" s="152"/>
      <c r="BJ449" s="152"/>
      <c r="BK449" s="152"/>
      <c r="BL449" s="152"/>
      <c r="BM449" s="152"/>
      <c r="BN449" s="152"/>
    </row>
    <row r="450" ht="13.5" customHeight="1">
      <c r="A450" s="152"/>
      <c r="B450" s="152"/>
      <c r="C450" s="152"/>
      <c r="D450" s="152"/>
      <c r="E450" s="152"/>
      <c r="F450" s="152"/>
      <c r="G450" s="152"/>
      <c r="H450" s="152"/>
      <c r="I450" s="152"/>
      <c r="J450" s="152"/>
      <c r="K450" s="152"/>
      <c r="L450" s="152"/>
      <c r="M450" s="152"/>
      <c r="N450" s="152"/>
      <c r="O450" s="152"/>
      <c r="P450" s="152"/>
      <c r="Q450" s="152"/>
      <c r="R450" s="152"/>
      <c r="S450" s="152"/>
      <c r="T450" s="152"/>
      <c r="U450" s="152"/>
      <c r="V450" s="152"/>
      <c r="W450" s="152"/>
      <c r="X450" s="152"/>
      <c r="Y450" s="152"/>
      <c r="Z450" s="152"/>
      <c r="AA450" s="152"/>
      <c r="AB450" s="152"/>
      <c r="AC450" s="152"/>
      <c r="AD450" s="152"/>
      <c r="AE450" s="152"/>
      <c r="AF450" s="152"/>
      <c r="AG450" s="152"/>
      <c r="AH450" s="152"/>
      <c r="AI450" s="152"/>
      <c r="AJ450" s="152"/>
      <c r="AK450" s="152"/>
      <c r="AL450" s="152"/>
      <c r="AM450" s="152"/>
      <c r="AN450" s="152"/>
      <c r="AO450" s="152"/>
      <c r="AP450" s="152"/>
      <c r="AQ450" s="152"/>
      <c r="AR450" s="152"/>
      <c r="AS450" s="152"/>
      <c r="AT450" s="152"/>
      <c r="AU450" s="152"/>
      <c r="AV450" s="152"/>
      <c r="AW450" s="152"/>
      <c r="AX450" s="152"/>
      <c r="AY450" s="152"/>
      <c r="AZ450" s="152"/>
      <c r="BA450" s="152"/>
      <c r="BB450" s="152"/>
      <c r="BC450" s="152"/>
      <c r="BD450" s="152"/>
      <c r="BE450" s="152"/>
      <c r="BF450" s="152"/>
      <c r="BG450" s="152"/>
      <c r="BH450" s="152"/>
      <c r="BI450" s="152"/>
      <c r="BJ450" s="152"/>
      <c r="BK450" s="152"/>
      <c r="BL450" s="152"/>
      <c r="BM450" s="152"/>
      <c r="BN450" s="152"/>
    </row>
    <row r="451" ht="13.5" customHeight="1">
      <c r="A451" s="152"/>
      <c r="B451" s="152"/>
      <c r="C451" s="152"/>
      <c r="D451" s="152"/>
      <c r="E451" s="152"/>
      <c r="F451" s="152"/>
      <c r="G451" s="152"/>
      <c r="H451" s="152"/>
      <c r="I451" s="152"/>
      <c r="J451" s="152"/>
      <c r="K451" s="152"/>
      <c r="L451" s="152"/>
      <c r="M451" s="152"/>
      <c r="N451" s="152"/>
      <c r="O451" s="152"/>
      <c r="P451" s="152"/>
      <c r="Q451" s="152"/>
      <c r="R451" s="152"/>
      <c r="S451" s="152"/>
      <c r="T451" s="152"/>
      <c r="U451" s="152"/>
      <c r="V451" s="152"/>
      <c r="W451" s="152"/>
      <c r="X451" s="152"/>
      <c r="Y451" s="152"/>
      <c r="Z451" s="152"/>
      <c r="AA451" s="152"/>
      <c r="AB451" s="152"/>
      <c r="AC451" s="152"/>
      <c r="AD451" s="152"/>
      <c r="AE451" s="152"/>
      <c r="AF451" s="152"/>
      <c r="AG451" s="152"/>
      <c r="AH451" s="152"/>
      <c r="AI451" s="152"/>
      <c r="AJ451" s="152"/>
      <c r="AK451" s="152"/>
      <c r="AL451" s="152"/>
      <c r="AM451" s="152"/>
      <c r="AN451" s="152"/>
      <c r="AO451" s="152"/>
      <c r="AP451" s="152"/>
      <c r="AQ451" s="152"/>
      <c r="AR451" s="152"/>
      <c r="AS451" s="152"/>
      <c r="AT451" s="152"/>
      <c r="AU451" s="152"/>
      <c r="AV451" s="152"/>
      <c r="AW451" s="152"/>
      <c r="AX451" s="152"/>
      <c r="AY451" s="152"/>
      <c r="AZ451" s="152"/>
      <c r="BA451" s="152"/>
      <c r="BB451" s="152"/>
      <c r="BC451" s="152"/>
      <c r="BD451" s="152"/>
      <c r="BE451" s="152"/>
      <c r="BF451" s="152"/>
      <c r="BG451" s="152"/>
      <c r="BH451" s="152"/>
      <c r="BI451" s="152"/>
      <c r="BJ451" s="152"/>
      <c r="BK451" s="152"/>
      <c r="BL451" s="152"/>
      <c r="BM451" s="152"/>
      <c r="BN451" s="152"/>
    </row>
    <row r="452" ht="13.5" customHeight="1">
      <c r="A452" s="152"/>
      <c r="B452" s="152"/>
      <c r="C452" s="152"/>
      <c r="D452" s="152"/>
      <c r="E452" s="152"/>
      <c r="F452" s="152"/>
      <c r="G452" s="152"/>
      <c r="H452" s="152"/>
      <c r="I452" s="152"/>
      <c r="J452" s="152"/>
      <c r="K452" s="152"/>
      <c r="L452" s="152"/>
      <c r="M452" s="152"/>
      <c r="N452" s="152"/>
      <c r="O452" s="152"/>
      <c r="P452" s="152"/>
      <c r="Q452" s="152"/>
      <c r="R452" s="152"/>
      <c r="S452" s="152"/>
      <c r="T452" s="152"/>
      <c r="U452" s="152"/>
      <c r="V452" s="152"/>
      <c r="W452" s="152"/>
      <c r="X452" s="152"/>
      <c r="Y452" s="152"/>
      <c r="Z452" s="152"/>
      <c r="AA452" s="152"/>
      <c r="AB452" s="152"/>
      <c r="AC452" s="152"/>
      <c r="AD452" s="152"/>
      <c r="AE452" s="152"/>
      <c r="AF452" s="152"/>
      <c r="AG452" s="152"/>
      <c r="AH452" s="152"/>
      <c r="AI452" s="152"/>
      <c r="AJ452" s="152"/>
      <c r="AK452" s="152"/>
      <c r="AL452" s="152"/>
      <c r="AM452" s="152"/>
      <c r="AN452" s="152"/>
      <c r="AO452" s="152"/>
      <c r="AP452" s="152"/>
      <c r="AQ452" s="152"/>
      <c r="AR452" s="152"/>
      <c r="AS452" s="152"/>
      <c r="AT452" s="152"/>
      <c r="AU452" s="152"/>
      <c r="AV452" s="152"/>
      <c r="AW452" s="152"/>
      <c r="AX452" s="152"/>
      <c r="AY452" s="152"/>
      <c r="AZ452" s="152"/>
      <c r="BA452" s="152"/>
      <c r="BB452" s="152"/>
      <c r="BC452" s="152"/>
      <c r="BD452" s="152"/>
      <c r="BE452" s="152"/>
      <c r="BF452" s="152"/>
      <c r="BG452" s="152"/>
      <c r="BH452" s="152"/>
      <c r="BI452" s="152"/>
      <c r="BJ452" s="152"/>
      <c r="BK452" s="152"/>
      <c r="BL452" s="152"/>
      <c r="BM452" s="152"/>
      <c r="BN452" s="152"/>
    </row>
    <row r="453" ht="13.5" customHeight="1">
      <c r="A453" s="152"/>
      <c r="B453" s="152"/>
      <c r="C453" s="152"/>
      <c r="D453" s="152"/>
      <c r="E453" s="152"/>
      <c r="F453" s="152"/>
      <c r="G453" s="152"/>
      <c r="H453" s="152"/>
      <c r="I453" s="152"/>
      <c r="J453" s="152"/>
      <c r="K453" s="152"/>
      <c r="L453" s="152"/>
      <c r="M453" s="152"/>
      <c r="N453" s="152"/>
      <c r="O453" s="152"/>
      <c r="P453" s="152"/>
      <c r="Q453" s="152"/>
      <c r="R453" s="152"/>
      <c r="S453" s="152"/>
      <c r="T453" s="152"/>
      <c r="U453" s="152"/>
      <c r="V453" s="152"/>
      <c r="W453" s="152"/>
      <c r="X453" s="152"/>
      <c r="Y453" s="152"/>
      <c r="Z453" s="152"/>
      <c r="AA453" s="152"/>
      <c r="AB453" s="152"/>
      <c r="AC453" s="152"/>
      <c r="AD453" s="152"/>
      <c r="AE453" s="152"/>
      <c r="AF453" s="152"/>
      <c r="AG453" s="152"/>
      <c r="AH453" s="152"/>
      <c r="AI453" s="152"/>
      <c r="AJ453" s="152"/>
      <c r="AK453" s="152"/>
      <c r="AL453" s="152"/>
      <c r="AM453" s="152"/>
      <c r="AN453" s="152"/>
      <c r="AO453" s="152"/>
      <c r="AP453" s="152"/>
      <c r="AQ453" s="152"/>
      <c r="AR453" s="152"/>
      <c r="AS453" s="152"/>
      <c r="AT453" s="152"/>
      <c r="AU453" s="152"/>
      <c r="AV453" s="152"/>
      <c r="AW453" s="152"/>
      <c r="AX453" s="152"/>
      <c r="AY453" s="152"/>
      <c r="AZ453" s="152"/>
      <c r="BA453" s="152"/>
      <c r="BB453" s="152"/>
      <c r="BC453" s="152"/>
      <c r="BD453" s="152"/>
      <c r="BE453" s="152"/>
      <c r="BF453" s="152"/>
      <c r="BG453" s="152"/>
      <c r="BH453" s="152"/>
      <c r="BI453" s="152"/>
      <c r="BJ453" s="152"/>
      <c r="BK453" s="152"/>
      <c r="BL453" s="152"/>
      <c r="BM453" s="152"/>
      <c r="BN453" s="152"/>
    </row>
    <row r="454" ht="13.5" customHeight="1">
      <c r="A454" s="152"/>
      <c r="B454" s="152"/>
      <c r="C454" s="152"/>
      <c r="D454" s="152"/>
      <c r="E454" s="152"/>
      <c r="F454" s="152"/>
      <c r="G454" s="152"/>
      <c r="H454" s="152"/>
      <c r="I454" s="152"/>
      <c r="J454" s="152"/>
      <c r="K454" s="152"/>
      <c r="L454" s="152"/>
      <c r="M454" s="152"/>
      <c r="N454" s="152"/>
      <c r="O454" s="152"/>
      <c r="P454" s="152"/>
      <c r="Q454" s="152"/>
      <c r="R454" s="152"/>
      <c r="S454" s="152"/>
      <c r="T454" s="152"/>
      <c r="U454" s="152"/>
      <c r="V454" s="152"/>
      <c r="W454" s="152"/>
      <c r="X454" s="152"/>
      <c r="Y454" s="152"/>
      <c r="Z454" s="152"/>
      <c r="AA454" s="152"/>
      <c r="AB454" s="152"/>
      <c r="AC454" s="152"/>
      <c r="AD454" s="152"/>
      <c r="AE454" s="152"/>
      <c r="AF454" s="152"/>
      <c r="AG454" s="152"/>
      <c r="AH454" s="152"/>
      <c r="AI454" s="152"/>
      <c r="AJ454" s="152"/>
      <c r="AK454" s="152"/>
      <c r="AL454" s="152"/>
      <c r="AM454" s="152"/>
      <c r="AN454" s="152"/>
      <c r="AO454" s="152"/>
      <c r="AP454" s="152"/>
      <c r="AQ454" s="152"/>
      <c r="AR454" s="152"/>
      <c r="AS454" s="152"/>
      <c r="AT454" s="152"/>
      <c r="AU454" s="152"/>
      <c r="AV454" s="152"/>
      <c r="AW454" s="152"/>
      <c r="AX454" s="152"/>
      <c r="AY454" s="152"/>
      <c r="AZ454" s="152"/>
      <c r="BA454" s="152"/>
      <c r="BB454" s="152"/>
      <c r="BC454" s="152"/>
      <c r="BD454" s="152"/>
      <c r="BE454" s="152"/>
      <c r="BF454" s="152"/>
      <c r="BG454" s="152"/>
      <c r="BH454" s="152"/>
      <c r="BI454" s="152"/>
      <c r="BJ454" s="152"/>
      <c r="BK454" s="152"/>
      <c r="BL454" s="152"/>
      <c r="BM454" s="152"/>
      <c r="BN454" s="152"/>
    </row>
    <row r="455" ht="13.5" customHeight="1">
      <c r="A455" s="152"/>
      <c r="B455" s="152"/>
      <c r="C455" s="152"/>
      <c r="D455" s="152"/>
      <c r="E455" s="152"/>
      <c r="F455" s="152"/>
      <c r="G455" s="152"/>
      <c r="H455" s="152"/>
      <c r="I455" s="152"/>
      <c r="J455" s="152"/>
      <c r="K455" s="152"/>
      <c r="L455" s="152"/>
      <c r="M455" s="152"/>
      <c r="N455" s="152"/>
      <c r="O455" s="152"/>
      <c r="P455" s="152"/>
      <c r="Q455" s="152"/>
      <c r="R455" s="152"/>
      <c r="S455" s="152"/>
      <c r="T455" s="152"/>
      <c r="U455" s="152"/>
      <c r="V455" s="152"/>
      <c r="W455" s="152"/>
      <c r="X455" s="152"/>
      <c r="Y455" s="152"/>
      <c r="Z455" s="152"/>
      <c r="AA455" s="152"/>
      <c r="AB455" s="152"/>
      <c r="AC455" s="152"/>
      <c r="AD455" s="152"/>
      <c r="AE455" s="152"/>
      <c r="AF455" s="152"/>
      <c r="AG455" s="152"/>
      <c r="AH455" s="152"/>
      <c r="AI455" s="152"/>
      <c r="AJ455" s="152"/>
      <c r="AK455" s="152"/>
      <c r="AL455" s="152"/>
      <c r="AM455" s="152"/>
      <c r="AN455" s="152"/>
      <c r="AO455" s="152"/>
      <c r="AP455" s="152"/>
      <c r="AQ455" s="152"/>
      <c r="AR455" s="152"/>
      <c r="AS455" s="152"/>
      <c r="AT455" s="152"/>
      <c r="AU455" s="152"/>
      <c r="AV455" s="152"/>
      <c r="AW455" s="152"/>
      <c r="AX455" s="152"/>
      <c r="AY455" s="152"/>
      <c r="AZ455" s="152"/>
      <c r="BA455" s="152"/>
      <c r="BB455" s="152"/>
      <c r="BC455" s="152"/>
      <c r="BD455" s="152"/>
      <c r="BE455" s="152"/>
      <c r="BF455" s="152"/>
      <c r="BG455" s="152"/>
      <c r="BH455" s="152"/>
      <c r="BI455" s="152"/>
      <c r="BJ455" s="152"/>
      <c r="BK455" s="152"/>
      <c r="BL455" s="152"/>
      <c r="BM455" s="152"/>
      <c r="BN455" s="152"/>
    </row>
    <row r="456" ht="13.5" customHeight="1">
      <c r="A456" s="152"/>
      <c r="B456" s="152"/>
      <c r="C456" s="152"/>
      <c r="D456" s="152"/>
      <c r="E456" s="152"/>
      <c r="F456" s="152"/>
      <c r="G456" s="152"/>
      <c r="H456" s="152"/>
      <c r="I456" s="152"/>
      <c r="J456" s="152"/>
      <c r="K456" s="152"/>
      <c r="L456" s="152"/>
      <c r="M456" s="152"/>
      <c r="N456" s="152"/>
      <c r="O456" s="152"/>
      <c r="P456" s="152"/>
      <c r="Q456" s="152"/>
      <c r="R456" s="152"/>
      <c r="S456" s="152"/>
      <c r="T456" s="152"/>
      <c r="U456" s="152"/>
      <c r="V456" s="152"/>
      <c r="W456" s="152"/>
      <c r="X456" s="152"/>
      <c r="Y456" s="152"/>
      <c r="Z456" s="152"/>
      <c r="AA456" s="152"/>
      <c r="AB456" s="152"/>
      <c r="AC456" s="152"/>
      <c r="AD456" s="152"/>
      <c r="AE456" s="152"/>
      <c r="AF456" s="152"/>
      <c r="AG456" s="152"/>
      <c r="AH456" s="152"/>
      <c r="AI456" s="152"/>
      <c r="AJ456" s="152"/>
      <c r="AK456" s="152"/>
      <c r="AL456" s="152"/>
      <c r="AM456" s="152"/>
      <c r="AN456" s="152"/>
      <c r="AO456" s="152"/>
      <c r="AP456" s="152"/>
      <c r="AQ456" s="152"/>
      <c r="AR456" s="152"/>
      <c r="AS456" s="152"/>
      <c r="AT456" s="152"/>
      <c r="AU456" s="152"/>
      <c r="AV456" s="152"/>
      <c r="AW456" s="152"/>
      <c r="AX456" s="152"/>
      <c r="AY456" s="152"/>
      <c r="AZ456" s="152"/>
      <c r="BA456" s="152"/>
      <c r="BB456" s="152"/>
      <c r="BC456" s="152"/>
      <c r="BD456" s="152"/>
      <c r="BE456" s="152"/>
      <c r="BF456" s="152"/>
      <c r="BG456" s="152"/>
      <c r="BH456" s="152"/>
      <c r="BI456" s="152"/>
      <c r="BJ456" s="152"/>
      <c r="BK456" s="152"/>
      <c r="BL456" s="152"/>
      <c r="BM456" s="152"/>
      <c r="BN456" s="152"/>
    </row>
    <row r="457" ht="13.5" customHeight="1">
      <c r="A457" s="152"/>
      <c r="B457" s="152"/>
      <c r="C457" s="152"/>
      <c r="D457" s="152"/>
      <c r="E457" s="152"/>
      <c r="F457" s="152"/>
      <c r="G457" s="152"/>
      <c r="H457" s="152"/>
      <c r="I457" s="152"/>
      <c r="J457" s="152"/>
      <c r="K457" s="152"/>
      <c r="L457" s="152"/>
      <c r="M457" s="152"/>
      <c r="N457" s="152"/>
      <c r="O457" s="152"/>
      <c r="P457" s="152"/>
      <c r="Q457" s="152"/>
      <c r="R457" s="152"/>
      <c r="S457" s="152"/>
      <c r="T457" s="152"/>
      <c r="U457" s="152"/>
      <c r="V457" s="152"/>
      <c r="W457" s="152"/>
      <c r="X457" s="152"/>
      <c r="Y457" s="152"/>
      <c r="Z457" s="152"/>
      <c r="AA457" s="152"/>
      <c r="AB457" s="152"/>
      <c r="AC457" s="152"/>
      <c r="AD457" s="152"/>
      <c r="AE457" s="152"/>
      <c r="AF457" s="152"/>
      <c r="AG457" s="152"/>
      <c r="AH457" s="152"/>
      <c r="AI457" s="152"/>
      <c r="AJ457" s="152"/>
      <c r="AK457" s="152"/>
      <c r="AL457" s="152"/>
      <c r="AM457" s="152"/>
      <c r="AN457" s="152"/>
      <c r="AO457" s="152"/>
      <c r="AP457" s="152"/>
      <c r="AQ457" s="152"/>
      <c r="AR457" s="152"/>
      <c r="AS457" s="152"/>
      <c r="AT457" s="152"/>
      <c r="AU457" s="152"/>
      <c r="AV457" s="152"/>
      <c r="AW457" s="152"/>
      <c r="AX457" s="152"/>
      <c r="AY457" s="152"/>
      <c r="AZ457" s="152"/>
      <c r="BA457" s="152"/>
      <c r="BB457" s="152"/>
      <c r="BC457" s="152"/>
      <c r="BD457" s="152"/>
      <c r="BE457" s="152"/>
      <c r="BF457" s="152"/>
      <c r="BG457" s="152"/>
      <c r="BH457" s="152"/>
      <c r="BI457" s="152"/>
      <c r="BJ457" s="152"/>
      <c r="BK457" s="152"/>
      <c r="BL457" s="152"/>
      <c r="BM457" s="152"/>
      <c r="BN457" s="152"/>
    </row>
    <row r="458" ht="13.5" customHeight="1">
      <c r="A458" s="152"/>
      <c r="B458" s="152"/>
      <c r="C458" s="152"/>
      <c r="D458" s="152"/>
      <c r="E458" s="152"/>
      <c r="F458" s="152"/>
      <c r="G458" s="152"/>
      <c r="H458" s="152"/>
      <c r="I458" s="152"/>
      <c r="J458" s="152"/>
      <c r="K458" s="152"/>
      <c r="L458" s="152"/>
      <c r="M458" s="152"/>
      <c r="N458" s="152"/>
      <c r="O458" s="152"/>
      <c r="P458" s="152"/>
      <c r="Q458" s="152"/>
      <c r="R458" s="152"/>
      <c r="S458" s="152"/>
      <c r="T458" s="152"/>
      <c r="U458" s="152"/>
      <c r="V458" s="152"/>
      <c r="W458" s="152"/>
      <c r="X458" s="152"/>
      <c r="Y458" s="152"/>
      <c r="Z458" s="152"/>
      <c r="AA458" s="152"/>
      <c r="AB458" s="152"/>
      <c r="AC458" s="152"/>
      <c r="AD458" s="152"/>
      <c r="AE458" s="152"/>
      <c r="AF458" s="152"/>
      <c r="AG458" s="152"/>
      <c r="AH458" s="152"/>
      <c r="AI458" s="152"/>
      <c r="AJ458" s="152"/>
      <c r="AK458" s="152"/>
      <c r="AL458" s="152"/>
      <c r="AM458" s="152"/>
      <c r="AN458" s="152"/>
      <c r="AO458" s="152"/>
      <c r="AP458" s="152"/>
      <c r="AQ458" s="152"/>
      <c r="AR458" s="152"/>
      <c r="AS458" s="152"/>
      <c r="AT458" s="152"/>
      <c r="AU458" s="152"/>
      <c r="AV458" s="152"/>
      <c r="AW458" s="152"/>
      <c r="AX458" s="152"/>
      <c r="AY458" s="152"/>
      <c r="AZ458" s="152"/>
      <c r="BA458" s="152"/>
      <c r="BB458" s="152"/>
      <c r="BC458" s="152"/>
      <c r="BD458" s="152"/>
      <c r="BE458" s="152"/>
      <c r="BF458" s="152"/>
      <c r="BG458" s="152"/>
      <c r="BH458" s="152"/>
      <c r="BI458" s="152"/>
      <c r="BJ458" s="152"/>
      <c r="BK458" s="152"/>
      <c r="BL458" s="152"/>
      <c r="BM458" s="152"/>
      <c r="BN458" s="152"/>
    </row>
    <row r="459" ht="13.5" customHeight="1">
      <c r="A459" s="152"/>
      <c r="B459" s="152"/>
      <c r="C459" s="152"/>
      <c r="D459" s="152"/>
      <c r="E459" s="152"/>
      <c r="F459" s="152"/>
      <c r="G459" s="152"/>
      <c r="H459" s="152"/>
      <c r="I459" s="152"/>
      <c r="J459" s="152"/>
      <c r="K459" s="152"/>
      <c r="L459" s="152"/>
      <c r="M459" s="152"/>
      <c r="N459" s="152"/>
      <c r="O459" s="152"/>
      <c r="P459" s="152"/>
      <c r="Q459" s="152"/>
      <c r="R459" s="152"/>
      <c r="S459" s="152"/>
      <c r="T459" s="152"/>
      <c r="U459" s="152"/>
      <c r="V459" s="152"/>
      <c r="W459" s="152"/>
      <c r="X459" s="152"/>
      <c r="Y459" s="152"/>
      <c r="Z459" s="152"/>
      <c r="AA459" s="152"/>
      <c r="AB459" s="152"/>
      <c r="AC459" s="152"/>
      <c r="AD459" s="152"/>
      <c r="AE459" s="152"/>
      <c r="AF459" s="152"/>
      <c r="AG459" s="152"/>
      <c r="AH459" s="152"/>
      <c r="AI459" s="152"/>
      <c r="AJ459" s="152"/>
      <c r="AK459" s="152"/>
      <c r="AL459" s="152"/>
      <c r="AM459" s="152"/>
      <c r="AN459" s="152"/>
      <c r="AO459" s="152"/>
      <c r="AP459" s="152"/>
      <c r="AQ459" s="152"/>
      <c r="AR459" s="152"/>
      <c r="AS459" s="152"/>
      <c r="AT459" s="152"/>
      <c r="AU459" s="152"/>
      <c r="AV459" s="152"/>
      <c r="AW459" s="152"/>
      <c r="AX459" s="152"/>
      <c r="AY459" s="152"/>
      <c r="AZ459" s="152"/>
      <c r="BA459" s="152"/>
      <c r="BB459" s="152"/>
      <c r="BC459" s="152"/>
      <c r="BD459" s="152"/>
      <c r="BE459" s="152"/>
      <c r="BF459" s="152"/>
      <c r="BG459" s="152"/>
      <c r="BH459" s="152"/>
      <c r="BI459" s="152"/>
      <c r="BJ459" s="152"/>
      <c r="BK459" s="152"/>
      <c r="BL459" s="152"/>
      <c r="BM459" s="152"/>
      <c r="BN459" s="152"/>
    </row>
    <row r="460" ht="13.5" customHeight="1">
      <c r="A460" s="152"/>
      <c r="B460" s="152"/>
      <c r="C460" s="152"/>
      <c r="D460" s="152"/>
      <c r="E460" s="152"/>
      <c r="F460" s="152"/>
      <c r="G460" s="152"/>
      <c r="H460" s="152"/>
      <c r="I460" s="152"/>
      <c r="J460" s="152"/>
      <c r="K460" s="152"/>
      <c r="L460" s="152"/>
      <c r="M460" s="152"/>
      <c r="N460" s="152"/>
      <c r="O460" s="152"/>
      <c r="P460" s="152"/>
      <c r="Q460" s="152"/>
      <c r="R460" s="152"/>
      <c r="S460" s="152"/>
      <c r="T460" s="152"/>
      <c r="U460" s="152"/>
      <c r="V460" s="152"/>
      <c r="W460" s="152"/>
      <c r="X460" s="152"/>
      <c r="Y460" s="152"/>
      <c r="Z460" s="152"/>
      <c r="AA460" s="152"/>
      <c r="AB460" s="152"/>
      <c r="AC460" s="152"/>
      <c r="AD460" s="152"/>
      <c r="AE460" s="152"/>
      <c r="AF460" s="152"/>
      <c r="AG460" s="152"/>
      <c r="AH460" s="152"/>
      <c r="AI460" s="152"/>
      <c r="AJ460" s="152"/>
      <c r="AK460" s="152"/>
      <c r="AL460" s="152"/>
      <c r="AM460" s="152"/>
      <c r="AN460" s="152"/>
      <c r="AO460" s="152"/>
      <c r="AP460" s="152"/>
      <c r="AQ460" s="152"/>
      <c r="AR460" s="152"/>
      <c r="AS460" s="152"/>
      <c r="AT460" s="152"/>
      <c r="AU460" s="152"/>
      <c r="AV460" s="152"/>
      <c r="AW460" s="152"/>
      <c r="AX460" s="152"/>
      <c r="AY460" s="152"/>
      <c r="AZ460" s="152"/>
      <c r="BA460" s="152"/>
      <c r="BB460" s="152"/>
      <c r="BC460" s="152"/>
      <c r="BD460" s="152"/>
      <c r="BE460" s="152"/>
      <c r="BF460" s="152"/>
      <c r="BG460" s="152"/>
      <c r="BH460" s="152"/>
      <c r="BI460" s="152"/>
      <c r="BJ460" s="152"/>
      <c r="BK460" s="152"/>
      <c r="BL460" s="152"/>
      <c r="BM460" s="152"/>
      <c r="BN460" s="152"/>
    </row>
    <row r="461" ht="13.5" customHeight="1">
      <c r="A461" s="152"/>
      <c r="B461" s="152"/>
      <c r="C461" s="152"/>
      <c r="D461" s="152"/>
      <c r="E461" s="152"/>
      <c r="F461" s="152"/>
      <c r="G461" s="152"/>
      <c r="H461" s="152"/>
      <c r="I461" s="152"/>
      <c r="J461" s="152"/>
      <c r="K461" s="152"/>
      <c r="L461" s="152"/>
      <c r="M461" s="152"/>
      <c r="N461" s="152"/>
      <c r="O461" s="152"/>
      <c r="P461" s="152"/>
      <c r="Q461" s="152"/>
      <c r="R461" s="152"/>
      <c r="S461" s="152"/>
      <c r="T461" s="152"/>
      <c r="U461" s="152"/>
      <c r="V461" s="152"/>
      <c r="W461" s="152"/>
      <c r="X461" s="152"/>
      <c r="Y461" s="152"/>
      <c r="Z461" s="152"/>
      <c r="AA461" s="152"/>
      <c r="AB461" s="152"/>
      <c r="AC461" s="152"/>
      <c r="AD461" s="152"/>
      <c r="AE461" s="152"/>
      <c r="AF461" s="152"/>
      <c r="AG461" s="152"/>
      <c r="AH461" s="152"/>
      <c r="AI461" s="152"/>
      <c r="AJ461" s="152"/>
      <c r="AK461" s="152"/>
      <c r="AL461" s="152"/>
      <c r="AM461" s="152"/>
      <c r="AN461" s="152"/>
      <c r="AO461" s="152"/>
      <c r="AP461" s="152"/>
      <c r="AQ461" s="152"/>
      <c r="AR461" s="152"/>
      <c r="AS461" s="152"/>
      <c r="AT461" s="152"/>
      <c r="AU461" s="152"/>
      <c r="AV461" s="152"/>
      <c r="AW461" s="152"/>
      <c r="AX461" s="152"/>
      <c r="AY461" s="152"/>
      <c r="AZ461" s="152"/>
      <c r="BA461" s="152"/>
      <c r="BB461" s="152"/>
      <c r="BC461" s="152"/>
      <c r="BD461" s="152"/>
      <c r="BE461" s="152"/>
      <c r="BF461" s="152"/>
      <c r="BG461" s="152"/>
      <c r="BH461" s="152"/>
      <c r="BI461" s="152"/>
      <c r="BJ461" s="152"/>
      <c r="BK461" s="152"/>
      <c r="BL461" s="152"/>
      <c r="BM461" s="152"/>
      <c r="BN461" s="152"/>
    </row>
    <row r="462" ht="13.5" customHeight="1">
      <c r="A462" s="152"/>
      <c r="B462" s="152"/>
      <c r="C462" s="152"/>
      <c r="D462" s="152"/>
      <c r="E462" s="152"/>
      <c r="F462" s="152"/>
      <c r="G462" s="152"/>
      <c r="H462" s="152"/>
      <c r="I462" s="152"/>
      <c r="J462" s="152"/>
      <c r="K462" s="152"/>
      <c r="L462" s="152"/>
      <c r="M462" s="152"/>
      <c r="N462" s="152"/>
      <c r="O462" s="152"/>
      <c r="P462" s="152"/>
      <c r="Q462" s="152"/>
      <c r="R462" s="152"/>
      <c r="S462" s="152"/>
      <c r="T462" s="152"/>
      <c r="U462" s="152"/>
      <c r="V462" s="152"/>
      <c r="W462" s="152"/>
      <c r="X462" s="152"/>
      <c r="Y462" s="152"/>
      <c r="Z462" s="152"/>
      <c r="AA462" s="152"/>
      <c r="AB462" s="152"/>
      <c r="AC462" s="152"/>
      <c r="AD462" s="152"/>
      <c r="AE462" s="152"/>
      <c r="AF462" s="152"/>
      <c r="AG462" s="152"/>
      <c r="AH462" s="152"/>
      <c r="AI462" s="152"/>
      <c r="AJ462" s="152"/>
      <c r="AK462" s="152"/>
      <c r="AL462" s="152"/>
      <c r="AM462" s="152"/>
      <c r="AN462" s="152"/>
      <c r="AO462" s="152"/>
      <c r="AP462" s="152"/>
      <c r="AQ462" s="152"/>
      <c r="AR462" s="152"/>
      <c r="AS462" s="152"/>
      <c r="AT462" s="152"/>
      <c r="AU462" s="152"/>
      <c r="AV462" s="152"/>
      <c r="AW462" s="152"/>
      <c r="AX462" s="152"/>
      <c r="AY462" s="152"/>
      <c r="AZ462" s="152"/>
      <c r="BA462" s="152"/>
      <c r="BB462" s="152"/>
      <c r="BC462" s="152"/>
      <c r="BD462" s="152"/>
      <c r="BE462" s="152"/>
      <c r="BF462" s="152"/>
      <c r="BG462" s="152"/>
      <c r="BH462" s="152"/>
      <c r="BI462" s="152"/>
      <c r="BJ462" s="152"/>
      <c r="BK462" s="152"/>
      <c r="BL462" s="152"/>
      <c r="BM462" s="152"/>
      <c r="BN462" s="152"/>
    </row>
    <row r="463" ht="13.5" customHeight="1">
      <c r="A463" s="152"/>
      <c r="B463" s="152"/>
      <c r="C463" s="152"/>
      <c r="D463" s="152"/>
      <c r="E463" s="152"/>
      <c r="F463" s="152"/>
      <c r="G463" s="152"/>
      <c r="H463" s="152"/>
      <c r="I463" s="152"/>
      <c r="J463" s="152"/>
      <c r="K463" s="152"/>
      <c r="L463" s="152"/>
      <c r="M463" s="152"/>
      <c r="N463" s="152"/>
      <c r="O463" s="152"/>
      <c r="P463" s="152"/>
      <c r="Q463" s="152"/>
      <c r="R463" s="152"/>
      <c r="S463" s="152"/>
      <c r="T463" s="152"/>
      <c r="U463" s="152"/>
      <c r="V463" s="152"/>
      <c r="W463" s="152"/>
      <c r="X463" s="152"/>
      <c r="Y463" s="152"/>
      <c r="Z463" s="152"/>
      <c r="AA463" s="152"/>
      <c r="AB463" s="152"/>
      <c r="AC463" s="152"/>
      <c r="AD463" s="152"/>
      <c r="AE463" s="152"/>
      <c r="AF463" s="152"/>
      <c r="AG463" s="152"/>
      <c r="AH463" s="152"/>
      <c r="AI463" s="152"/>
      <c r="AJ463" s="152"/>
      <c r="AK463" s="152"/>
      <c r="AL463" s="152"/>
      <c r="AM463" s="152"/>
      <c r="AN463" s="152"/>
      <c r="AO463" s="152"/>
      <c r="AP463" s="152"/>
      <c r="AQ463" s="152"/>
      <c r="AR463" s="152"/>
      <c r="AS463" s="152"/>
      <c r="AT463" s="152"/>
      <c r="AU463" s="152"/>
      <c r="AV463" s="152"/>
      <c r="AW463" s="152"/>
      <c r="AX463" s="152"/>
      <c r="AY463" s="152"/>
      <c r="AZ463" s="152"/>
      <c r="BA463" s="152"/>
      <c r="BB463" s="152"/>
      <c r="BC463" s="152"/>
      <c r="BD463" s="152"/>
      <c r="BE463" s="152"/>
      <c r="BF463" s="152"/>
      <c r="BG463" s="152"/>
      <c r="BH463" s="152"/>
      <c r="BI463" s="152"/>
      <c r="BJ463" s="152"/>
      <c r="BK463" s="152"/>
      <c r="BL463" s="152"/>
      <c r="BM463" s="152"/>
      <c r="BN463" s="152"/>
    </row>
    <row r="464" ht="13.5" customHeight="1">
      <c r="A464" s="152"/>
      <c r="B464" s="152"/>
      <c r="C464" s="152"/>
      <c r="D464" s="152"/>
      <c r="E464" s="152"/>
      <c r="F464" s="152"/>
      <c r="G464" s="152"/>
      <c r="H464" s="152"/>
      <c r="I464" s="152"/>
      <c r="J464" s="152"/>
      <c r="K464" s="152"/>
      <c r="L464" s="152"/>
      <c r="M464" s="152"/>
      <c r="N464" s="152"/>
      <c r="O464" s="152"/>
      <c r="P464" s="152"/>
      <c r="Q464" s="152"/>
      <c r="R464" s="152"/>
      <c r="S464" s="152"/>
      <c r="T464" s="152"/>
      <c r="U464" s="152"/>
      <c r="V464" s="152"/>
      <c r="W464" s="152"/>
      <c r="X464" s="152"/>
      <c r="Y464" s="152"/>
      <c r="Z464" s="152"/>
      <c r="AA464" s="152"/>
      <c r="AB464" s="152"/>
      <c r="AC464" s="152"/>
      <c r="AD464" s="152"/>
      <c r="AE464" s="152"/>
      <c r="AF464" s="152"/>
      <c r="AG464" s="152"/>
      <c r="AH464" s="152"/>
      <c r="AI464" s="152"/>
      <c r="AJ464" s="152"/>
      <c r="AK464" s="152"/>
      <c r="AL464" s="152"/>
      <c r="AM464" s="152"/>
      <c r="AN464" s="152"/>
      <c r="AO464" s="152"/>
      <c r="AP464" s="152"/>
      <c r="AQ464" s="152"/>
      <c r="AR464" s="152"/>
      <c r="AS464" s="152"/>
      <c r="AT464" s="152"/>
      <c r="AU464" s="152"/>
      <c r="AV464" s="152"/>
      <c r="AW464" s="152"/>
      <c r="AX464" s="152"/>
      <c r="AY464" s="152"/>
      <c r="AZ464" s="152"/>
      <c r="BA464" s="152"/>
      <c r="BB464" s="152"/>
      <c r="BC464" s="152"/>
      <c r="BD464" s="152"/>
      <c r="BE464" s="152"/>
      <c r="BF464" s="152"/>
      <c r="BG464" s="152"/>
      <c r="BH464" s="152"/>
      <c r="BI464" s="152"/>
      <c r="BJ464" s="152"/>
      <c r="BK464" s="152"/>
      <c r="BL464" s="152"/>
      <c r="BM464" s="152"/>
      <c r="BN464" s="152"/>
    </row>
    <row r="465" ht="13.5" customHeight="1">
      <c r="A465" s="152"/>
      <c r="B465" s="152"/>
      <c r="C465" s="152"/>
      <c r="D465" s="152"/>
      <c r="E465" s="152"/>
      <c r="F465" s="152"/>
      <c r="G465" s="152"/>
      <c r="H465" s="152"/>
      <c r="I465" s="152"/>
      <c r="J465" s="152"/>
      <c r="K465" s="152"/>
      <c r="L465" s="152"/>
      <c r="M465" s="152"/>
      <c r="N465" s="152"/>
      <c r="O465" s="152"/>
      <c r="P465" s="152"/>
      <c r="Q465" s="152"/>
      <c r="R465" s="152"/>
      <c r="S465" s="152"/>
      <c r="T465" s="152"/>
      <c r="U465" s="152"/>
      <c r="V465" s="152"/>
      <c r="W465" s="152"/>
      <c r="X465" s="152"/>
      <c r="Y465" s="152"/>
      <c r="Z465" s="152"/>
      <c r="AA465" s="152"/>
      <c r="AB465" s="152"/>
      <c r="AC465" s="152"/>
      <c r="AD465" s="152"/>
      <c r="AE465" s="152"/>
      <c r="AF465" s="152"/>
      <c r="AG465" s="152"/>
      <c r="AH465" s="152"/>
      <c r="AI465" s="152"/>
      <c r="AJ465" s="152"/>
      <c r="AK465" s="152"/>
      <c r="AL465" s="152"/>
      <c r="AM465" s="152"/>
      <c r="AN465" s="152"/>
      <c r="AO465" s="152"/>
      <c r="AP465" s="152"/>
      <c r="AQ465" s="152"/>
      <c r="AR465" s="152"/>
      <c r="AS465" s="152"/>
      <c r="AT465" s="152"/>
      <c r="AU465" s="152"/>
      <c r="AV465" s="152"/>
      <c r="AW465" s="152"/>
      <c r="AX465" s="152"/>
      <c r="AY465" s="152"/>
      <c r="AZ465" s="152"/>
      <c r="BA465" s="152"/>
      <c r="BB465" s="152"/>
      <c r="BC465" s="152"/>
      <c r="BD465" s="152"/>
      <c r="BE465" s="152"/>
      <c r="BF465" s="152"/>
      <c r="BG465" s="152"/>
      <c r="BH465" s="152"/>
      <c r="BI465" s="152"/>
      <c r="BJ465" s="152"/>
      <c r="BK465" s="152"/>
      <c r="BL465" s="152"/>
      <c r="BM465" s="152"/>
      <c r="BN465" s="152"/>
    </row>
    <row r="466" ht="13.5" customHeight="1">
      <c r="A466" s="152"/>
      <c r="B466" s="152"/>
      <c r="C466" s="152"/>
      <c r="D466" s="152"/>
      <c r="E466" s="152"/>
      <c r="F466" s="152"/>
      <c r="G466" s="152"/>
      <c r="H466" s="152"/>
      <c r="I466" s="152"/>
      <c r="J466" s="152"/>
      <c r="K466" s="152"/>
      <c r="L466" s="152"/>
      <c r="M466" s="152"/>
      <c r="N466" s="152"/>
      <c r="O466" s="152"/>
      <c r="P466" s="152"/>
      <c r="Q466" s="152"/>
      <c r="R466" s="152"/>
      <c r="S466" s="152"/>
      <c r="T466" s="152"/>
      <c r="U466" s="152"/>
      <c r="V466" s="152"/>
      <c r="W466" s="152"/>
      <c r="X466" s="152"/>
      <c r="Y466" s="152"/>
      <c r="Z466" s="152"/>
      <c r="AA466" s="152"/>
      <c r="AB466" s="152"/>
      <c r="AC466" s="152"/>
      <c r="AD466" s="152"/>
      <c r="AE466" s="152"/>
      <c r="AF466" s="152"/>
      <c r="AG466" s="152"/>
      <c r="AH466" s="152"/>
      <c r="AI466" s="152"/>
      <c r="AJ466" s="152"/>
      <c r="AK466" s="152"/>
      <c r="AL466" s="152"/>
      <c r="AM466" s="152"/>
      <c r="AN466" s="152"/>
      <c r="AO466" s="152"/>
      <c r="AP466" s="152"/>
      <c r="AQ466" s="152"/>
      <c r="AR466" s="152"/>
      <c r="AS466" s="152"/>
      <c r="AT466" s="152"/>
      <c r="AU466" s="152"/>
      <c r="AV466" s="152"/>
      <c r="AW466" s="152"/>
      <c r="AX466" s="152"/>
      <c r="AY466" s="152"/>
      <c r="AZ466" s="152"/>
      <c r="BA466" s="152"/>
      <c r="BB466" s="152"/>
      <c r="BC466" s="152"/>
      <c r="BD466" s="152"/>
      <c r="BE466" s="152"/>
      <c r="BF466" s="152"/>
      <c r="BG466" s="152"/>
      <c r="BH466" s="152"/>
      <c r="BI466" s="152"/>
      <c r="BJ466" s="152"/>
      <c r="BK466" s="152"/>
      <c r="BL466" s="152"/>
      <c r="BM466" s="152"/>
      <c r="BN466" s="152"/>
    </row>
    <row r="467" ht="13.5" customHeight="1">
      <c r="A467" s="152"/>
      <c r="B467" s="152"/>
      <c r="C467" s="152"/>
      <c r="D467" s="152"/>
      <c r="E467" s="152"/>
      <c r="F467" s="152"/>
      <c r="G467" s="152"/>
      <c r="H467" s="152"/>
      <c r="I467" s="152"/>
      <c r="J467" s="152"/>
      <c r="K467" s="152"/>
      <c r="L467" s="152"/>
      <c r="M467" s="152"/>
      <c r="N467" s="152"/>
      <c r="O467" s="152"/>
      <c r="P467" s="152"/>
      <c r="Q467" s="152"/>
      <c r="R467" s="152"/>
      <c r="S467" s="152"/>
      <c r="T467" s="152"/>
      <c r="U467" s="152"/>
      <c r="V467" s="152"/>
      <c r="W467" s="152"/>
      <c r="X467" s="152"/>
      <c r="Y467" s="152"/>
      <c r="Z467" s="152"/>
      <c r="AA467" s="152"/>
      <c r="AB467" s="152"/>
      <c r="AC467" s="152"/>
      <c r="AD467" s="152"/>
      <c r="AE467" s="152"/>
      <c r="AF467" s="152"/>
      <c r="AG467" s="152"/>
      <c r="AH467" s="152"/>
      <c r="AI467" s="152"/>
      <c r="AJ467" s="152"/>
      <c r="AK467" s="152"/>
      <c r="AL467" s="152"/>
      <c r="AM467" s="152"/>
      <c r="AN467" s="152"/>
      <c r="AO467" s="152"/>
      <c r="AP467" s="152"/>
      <c r="AQ467" s="152"/>
      <c r="AR467" s="152"/>
      <c r="AS467" s="152"/>
      <c r="AT467" s="152"/>
      <c r="AU467" s="152"/>
      <c r="AV467" s="152"/>
      <c r="AW467" s="152"/>
      <c r="AX467" s="152"/>
      <c r="AY467" s="152"/>
      <c r="AZ467" s="152"/>
      <c r="BA467" s="152"/>
      <c r="BB467" s="152"/>
      <c r="BC467" s="152"/>
      <c r="BD467" s="152"/>
      <c r="BE467" s="152"/>
      <c r="BF467" s="152"/>
      <c r="BG467" s="152"/>
      <c r="BH467" s="152"/>
      <c r="BI467" s="152"/>
      <c r="BJ467" s="152"/>
      <c r="BK467" s="152"/>
      <c r="BL467" s="152"/>
      <c r="BM467" s="152"/>
      <c r="BN467" s="152"/>
    </row>
    <row r="468" ht="13.5" customHeight="1">
      <c r="A468" s="152"/>
      <c r="B468" s="152"/>
      <c r="C468" s="152"/>
      <c r="D468" s="152"/>
      <c r="E468" s="152"/>
      <c r="F468" s="152"/>
      <c r="G468" s="152"/>
      <c r="H468" s="152"/>
      <c r="I468" s="152"/>
      <c r="J468" s="152"/>
      <c r="K468" s="152"/>
      <c r="L468" s="152"/>
      <c r="M468" s="152"/>
      <c r="N468" s="152"/>
      <c r="O468" s="152"/>
      <c r="P468" s="152"/>
      <c r="Q468" s="152"/>
      <c r="R468" s="152"/>
      <c r="S468" s="152"/>
      <c r="T468" s="152"/>
      <c r="U468" s="152"/>
      <c r="V468" s="152"/>
      <c r="W468" s="152"/>
      <c r="X468" s="152"/>
      <c r="Y468" s="152"/>
      <c r="Z468" s="152"/>
      <c r="AA468" s="152"/>
      <c r="AB468" s="152"/>
      <c r="AC468" s="152"/>
      <c r="AD468" s="152"/>
      <c r="AE468" s="152"/>
      <c r="AF468" s="152"/>
      <c r="AG468" s="152"/>
      <c r="AH468" s="152"/>
      <c r="AI468" s="152"/>
      <c r="AJ468" s="152"/>
      <c r="AK468" s="152"/>
      <c r="AL468" s="152"/>
      <c r="AM468" s="152"/>
      <c r="AN468" s="152"/>
      <c r="AO468" s="152"/>
      <c r="AP468" s="152"/>
      <c r="AQ468" s="152"/>
      <c r="AR468" s="152"/>
      <c r="AS468" s="152"/>
      <c r="AT468" s="152"/>
      <c r="AU468" s="152"/>
      <c r="AV468" s="152"/>
      <c r="AW468" s="152"/>
      <c r="AX468" s="152"/>
      <c r="AY468" s="152"/>
      <c r="AZ468" s="152"/>
      <c r="BA468" s="152"/>
      <c r="BB468" s="152"/>
      <c r="BC468" s="152"/>
      <c r="BD468" s="152"/>
      <c r="BE468" s="152"/>
      <c r="BF468" s="152"/>
      <c r="BG468" s="152"/>
      <c r="BH468" s="152"/>
      <c r="BI468" s="152"/>
      <c r="BJ468" s="152"/>
      <c r="BK468" s="152"/>
      <c r="BL468" s="152"/>
      <c r="BM468" s="152"/>
      <c r="BN468" s="152"/>
    </row>
    <row r="469" ht="13.5" customHeight="1">
      <c r="A469" s="152"/>
      <c r="B469" s="152"/>
      <c r="C469" s="152"/>
      <c r="D469" s="152"/>
      <c r="E469" s="152"/>
      <c r="F469" s="152"/>
      <c r="G469" s="152"/>
      <c r="H469" s="152"/>
      <c r="I469" s="152"/>
      <c r="J469" s="152"/>
      <c r="K469" s="152"/>
      <c r="L469" s="152"/>
      <c r="M469" s="152"/>
      <c r="N469" s="152"/>
      <c r="O469" s="152"/>
      <c r="P469" s="152"/>
      <c r="Q469" s="152"/>
      <c r="R469" s="152"/>
      <c r="S469" s="152"/>
      <c r="T469" s="152"/>
      <c r="U469" s="152"/>
      <c r="V469" s="152"/>
      <c r="W469" s="152"/>
      <c r="X469" s="152"/>
      <c r="Y469" s="152"/>
      <c r="Z469" s="152"/>
      <c r="AA469" s="152"/>
      <c r="AB469" s="152"/>
      <c r="AC469" s="152"/>
      <c r="AD469" s="152"/>
      <c r="AE469" s="152"/>
      <c r="AF469" s="152"/>
      <c r="AG469" s="152"/>
      <c r="AH469" s="152"/>
      <c r="AI469" s="152"/>
      <c r="AJ469" s="152"/>
      <c r="AK469" s="152"/>
      <c r="AL469" s="152"/>
      <c r="AM469" s="152"/>
      <c r="AN469" s="152"/>
      <c r="AO469" s="152"/>
      <c r="AP469" s="152"/>
      <c r="AQ469" s="152"/>
      <c r="AR469" s="152"/>
      <c r="AS469" s="152"/>
      <c r="AT469" s="152"/>
      <c r="AU469" s="152"/>
      <c r="AV469" s="152"/>
      <c r="AW469" s="152"/>
      <c r="AX469" s="152"/>
      <c r="AY469" s="152"/>
      <c r="AZ469" s="152"/>
      <c r="BA469" s="152"/>
      <c r="BB469" s="152"/>
      <c r="BC469" s="152"/>
      <c r="BD469" s="152"/>
      <c r="BE469" s="152"/>
      <c r="BF469" s="152"/>
      <c r="BG469" s="152"/>
      <c r="BH469" s="152"/>
      <c r="BI469" s="152"/>
      <c r="BJ469" s="152"/>
      <c r="BK469" s="152"/>
      <c r="BL469" s="152"/>
      <c r="BM469" s="152"/>
      <c r="BN469" s="152"/>
    </row>
    <row r="470" ht="13.5" customHeight="1">
      <c r="A470" s="152"/>
      <c r="B470" s="152"/>
      <c r="C470" s="152"/>
      <c r="D470" s="152"/>
      <c r="E470" s="152"/>
      <c r="F470" s="152"/>
      <c r="G470" s="152"/>
      <c r="H470" s="152"/>
      <c r="I470" s="152"/>
      <c r="J470" s="152"/>
      <c r="K470" s="152"/>
      <c r="L470" s="152"/>
      <c r="M470" s="152"/>
      <c r="N470" s="152"/>
      <c r="O470" s="152"/>
      <c r="P470" s="152"/>
      <c r="Q470" s="152"/>
      <c r="R470" s="152"/>
      <c r="S470" s="152"/>
      <c r="T470" s="152"/>
      <c r="U470" s="152"/>
      <c r="V470" s="152"/>
      <c r="W470" s="152"/>
      <c r="X470" s="152"/>
      <c r="Y470" s="152"/>
      <c r="Z470" s="152"/>
      <c r="AA470" s="152"/>
      <c r="AB470" s="152"/>
      <c r="AC470" s="152"/>
      <c r="AD470" s="152"/>
      <c r="AE470" s="152"/>
      <c r="AF470" s="152"/>
      <c r="AG470" s="152"/>
      <c r="AH470" s="152"/>
      <c r="AI470" s="152"/>
      <c r="AJ470" s="152"/>
      <c r="AK470" s="152"/>
      <c r="AL470" s="152"/>
      <c r="AM470" s="152"/>
      <c r="AN470" s="152"/>
      <c r="AO470" s="152"/>
      <c r="AP470" s="152"/>
      <c r="AQ470" s="152"/>
      <c r="AR470" s="152"/>
      <c r="AS470" s="152"/>
      <c r="AT470" s="152"/>
      <c r="AU470" s="152"/>
      <c r="AV470" s="152"/>
      <c r="AW470" s="152"/>
      <c r="AX470" s="152"/>
      <c r="AY470" s="152"/>
      <c r="AZ470" s="152"/>
      <c r="BA470" s="152"/>
      <c r="BB470" s="152"/>
      <c r="BC470" s="152"/>
      <c r="BD470" s="152"/>
      <c r="BE470" s="152"/>
      <c r="BF470" s="152"/>
      <c r="BG470" s="152"/>
      <c r="BH470" s="152"/>
      <c r="BI470" s="152"/>
      <c r="BJ470" s="152"/>
      <c r="BK470" s="152"/>
      <c r="BL470" s="152"/>
      <c r="BM470" s="152"/>
      <c r="BN470" s="152"/>
    </row>
    <row r="471" ht="13.5" customHeight="1">
      <c r="A471" s="152"/>
      <c r="B471" s="152"/>
      <c r="C471" s="152"/>
      <c r="D471" s="152"/>
      <c r="E471" s="152"/>
      <c r="F471" s="152"/>
      <c r="G471" s="152"/>
      <c r="H471" s="152"/>
      <c r="I471" s="152"/>
      <c r="J471" s="152"/>
      <c r="K471" s="152"/>
      <c r="L471" s="152"/>
      <c r="M471" s="152"/>
      <c r="N471" s="152"/>
      <c r="O471" s="152"/>
      <c r="P471" s="152"/>
      <c r="Q471" s="152"/>
      <c r="R471" s="152"/>
      <c r="S471" s="152"/>
      <c r="T471" s="152"/>
      <c r="U471" s="152"/>
      <c r="V471" s="152"/>
      <c r="W471" s="152"/>
      <c r="X471" s="152"/>
      <c r="Y471" s="152"/>
      <c r="Z471" s="152"/>
      <c r="AA471" s="152"/>
      <c r="AB471" s="152"/>
      <c r="AC471" s="152"/>
      <c r="AD471" s="152"/>
      <c r="AE471" s="152"/>
      <c r="AF471" s="152"/>
      <c r="AG471" s="152"/>
      <c r="AH471" s="152"/>
      <c r="AI471" s="152"/>
      <c r="AJ471" s="152"/>
      <c r="AK471" s="152"/>
      <c r="AL471" s="152"/>
      <c r="AM471" s="152"/>
      <c r="AN471" s="152"/>
      <c r="AO471" s="152"/>
      <c r="AP471" s="152"/>
      <c r="AQ471" s="152"/>
      <c r="AR471" s="152"/>
      <c r="AS471" s="152"/>
      <c r="AT471" s="152"/>
      <c r="AU471" s="152"/>
      <c r="AV471" s="152"/>
      <c r="AW471" s="152"/>
      <c r="AX471" s="152"/>
      <c r="AY471" s="152"/>
      <c r="AZ471" s="152"/>
      <c r="BA471" s="152"/>
      <c r="BB471" s="152"/>
      <c r="BC471" s="152"/>
      <c r="BD471" s="152"/>
      <c r="BE471" s="152"/>
      <c r="BF471" s="152"/>
      <c r="BG471" s="152"/>
      <c r="BH471" s="152"/>
      <c r="BI471" s="152"/>
      <c r="BJ471" s="152"/>
      <c r="BK471" s="152"/>
      <c r="BL471" s="152"/>
      <c r="BM471" s="152"/>
      <c r="BN471" s="152"/>
    </row>
    <row r="472" ht="13.5" customHeight="1">
      <c r="A472" s="152"/>
      <c r="B472" s="152"/>
      <c r="C472" s="152"/>
      <c r="D472" s="152"/>
      <c r="E472" s="152"/>
      <c r="F472" s="152"/>
      <c r="G472" s="152"/>
      <c r="H472" s="152"/>
      <c r="I472" s="152"/>
      <c r="J472" s="152"/>
      <c r="K472" s="152"/>
      <c r="L472" s="152"/>
      <c r="M472" s="152"/>
      <c r="N472" s="152"/>
      <c r="O472" s="152"/>
      <c r="P472" s="152"/>
      <c r="Q472" s="152"/>
      <c r="R472" s="152"/>
      <c r="S472" s="152"/>
      <c r="T472" s="152"/>
      <c r="U472" s="152"/>
      <c r="V472" s="152"/>
      <c r="W472" s="152"/>
      <c r="X472" s="152"/>
      <c r="Y472" s="152"/>
      <c r="Z472" s="152"/>
      <c r="AA472" s="152"/>
      <c r="AB472" s="152"/>
      <c r="AC472" s="152"/>
      <c r="AD472" s="152"/>
      <c r="AE472" s="152"/>
      <c r="AF472" s="152"/>
      <c r="AG472" s="152"/>
      <c r="AH472" s="152"/>
      <c r="AI472" s="152"/>
      <c r="AJ472" s="152"/>
      <c r="AK472" s="152"/>
      <c r="AL472" s="152"/>
      <c r="AM472" s="152"/>
      <c r="AN472" s="152"/>
      <c r="AO472" s="152"/>
      <c r="AP472" s="152"/>
      <c r="AQ472" s="152"/>
      <c r="AR472" s="152"/>
      <c r="AS472" s="152"/>
      <c r="AT472" s="152"/>
      <c r="AU472" s="152"/>
      <c r="AV472" s="152"/>
      <c r="AW472" s="152"/>
      <c r="AX472" s="152"/>
      <c r="AY472" s="152"/>
      <c r="AZ472" s="152"/>
      <c r="BA472" s="152"/>
      <c r="BB472" s="152"/>
      <c r="BC472" s="152"/>
      <c r="BD472" s="152"/>
      <c r="BE472" s="152"/>
      <c r="BF472" s="152"/>
      <c r="BG472" s="152"/>
      <c r="BH472" s="152"/>
      <c r="BI472" s="152"/>
      <c r="BJ472" s="152"/>
      <c r="BK472" s="152"/>
      <c r="BL472" s="152"/>
      <c r="BM472" s="152"/>
      <c r="BN472" s="152"/>
    </row>
    <row r="473" ht="13.5" customHeight="1">
      <c r="A473" s="152"/>
      <c r="B473" s="152"/>
      <c r="C473" s="152"/>
      <c r="D473" s="152"/>
      <c r="E473" s="152"/>
      <c r="F473" s="152"/>
      <c r="G473" s="152"/>
      <c r="H473" s="152"/>
      <c r="I473" s="152"/>
      <c r="J473" s="152"/>
      <c r="K473" s="152"/>
      <c r="L473" s="152"/>
      <c r="M473" s="152"/>
      <c r="N473" s="152"/>
      <c r="O473" s="152"/>
      <c r="P473" s="152"/>
      <c r="Q473" s="152"/>
      <c r="R473" s="152"/>
      <c r="S473" s="152"/>
      <c r="T473" s="152"/>
      <c r="U473" s="152"/>
      <c r="V473" s="152"/>
      <c r="W473" s="152"/>
      <c r="X473" s="152"/>
      <c r="Y473" s="152"/>
      <c r="Z473" s="152"/>
      <c r="AA473" s="152"/>
      <c r="AB473" s="152"/>
      <c r="AC473" s="152"/>
      <c r="AD473" s="152"/>
      <c r="AE473" s="152"/>
      <c r="AF473" s="152"/>
      <c r="AG473" s="152"/>
      <c r="AH473" s="152"/>
      <c r="AI473" s="152"/>
      <c r="AJ473" s="152"/>
      <c r="AK473" s="152"/>
      <c r="AL473" s="152"/>
      <c r="AM473" s="152"/>
      <c r="AN473" s="152"/>
      <c r="AO473" s="152"/>
      <c r="AP473" s="152"/>
      <c r="AQ473" s="152"/>
      <c r="AR473" s="152"/>
      <c r="AS473" s="152"/>
      <c r="AT473" s="152"/>
      <c r="AU473" s="152"/>
      <c r="AV473" s="152"/>
      <c r="AW473" s="152"/>
      <c r="AX473" s="152"/>
      <c r="AY473" s="152"/>
      <c r="AZ473" s="152"/>
      <c r="BA473" s="152"/>
      <c r="BB473" s="152"/>
      <c r="BC473" s="152"/>
      <c r="BD473" s="152"/>
      <c r="BE473" s="152"/>
      <c r="BF473" s="152"/>
      <c r="BG473" s="152"/>
      <c r="BH473" s="152"/>
      <c r="BI473" s="152"/>
      <c r="BJ473" s="152"/>
      <c r="BK473" s="152"/>
      <c r="BL473" s="152"/>
      <c r="BM473" s="152"/>
      <c r="BN473" s="152"/>
    </row>
    <row r="474" ht="13.5" customHeight="1">
      <c r="A474" s="152"/>
      <c r="B474" s="152"/>
      <c r="C474" s="152"/>
      <c r="D474" s="152"/>
      <c r="E474" s="152"/>
      <c r="F474" s="152"/>
      <c r="G474" s="152"/>
      <c r="H474" s="152"/>
      <c r="I474" s="152"/>
      <c r="J474" s="152"/>
      <c r="K474" s="152"/>
      <c r="L474" s="152"/>
      <c r="M474" s="152"/>
      <c r="N474" s="152"/>
      <c r="O474" s="152"/>
      <c r="P474" s="152"/>
      <c r="Q474" s="152"/>
      <c r="R474" s="152"/>
      <c r="S474" s="152"/>
      <c r="T474" s="152"/>
      <c r="U474" s="152"/>
      <c r="V474" s="152"/>
      <c r="W474" s="152"/>
      <c r="X474" s="152"/>
      <c r="Y474" s="152"/>
      <c r="Z474" s="152"/>
      <c r="AA474" s="152"/>
      <c r="AB474" s="152"/>
      <c r="AC474" s="152"/>
      <c r="AD474" s="152"/>
      <c r="AE474" s="152"/>
      <c r="AF474" s="152"/>
      <c r="AG474" s="152"/>
      <c r="AH474" s="152"/>
      <c r="AI474" s="152"/>
      <c r="AJ474" s="152"/>
      <c r="AK474" s="152"/>
      <c r="AL474" s="152"/>
      <c r="AM474" s="152"/>
      <c r="AN474" s="152"/>
      <c r="AO474" s="152"/>
      <c r="AP474" s="152"/>
      <c r="AQ474" s="152"/>
      <c r="AR474" s="152"/>
      <c r="AS474" s="152"/>
      <c r="AT474" s="152"/>
      <c r="AU474" s="152"/>
      <c r="AV474" s="152"/>
      <c r="AW474" s="152"/>
      <c r="AX474" s="152"/>
      <c r="AY474" s="152"/>
      <c r="AZ474" s="152"/>
      <c r="BA474" s="152"/>
      <c r="BB474" s="152"/>
      <c r="BC474" s="152"/>
      <c r="BD474" s="152"/>
      <c r="BE474" s="152"/>
      <c r="BF474" s="152"/>
      <c r="BG474" s="152"/>
      <c r="BH474" s="152"/>
      <c r="BI474" s="152"/>
      <c r="BJ474" s="152"/>
      <c r="BK474" s="152"/>
      <c r="BL474" s="152"/>
      <c r="BM474" s="152"/>
      <c r="BN474" s="152"/>
    </row>
    <row r="475" ht="13.5" customHeight="1">
      <c r="A475" s="152"/>
      <c r="B475" s="152"/>
      <c r="C475" s="152"/>
      <c r="D475" s="152"/>
      <c r="E475" s="152"/>
      <c r="F475" s="152"/>
      <c r="G475" s="152"/>
      <c r="H475" s="152"/>
      <c r="I475" s="152"/>
      <c r="J475" s="152"/>
      <c r="K475" s="152"/>
      <c r="L475" s="152"/>
      <c r="M475" s="152"/>
      <c r="N475" s="152"/>
      <c r="O475" s="152"/>
      <c r="P475" s="152"/>
      <c r="Q475" s="152"/>
      <c r="R475" s="152"/>
      <c r="S475" s="152"/>
      <c r="T475" s="152"/>
      <c r="U475" s="152"/>
      <c r="V475" s="152"/>
      <c r="W475" s="152"/>
      <c r="X475" s="152"/>
      <c r="Y475" s="152"/>
      <c r="Z475" s="152"/>
      <c r="AA475" s="152"/>
      <c r="AB475" s="152"/>
      <c r="AC475" s="152"/>
      <c r="AD475" s="152"/>
      <c r="AE475" s="152"/>
      <c r="AF475" s="152"/>
      <c r="AG475" s="152"/>
      <c r="AH475" s="152"/>
      <c r="AI475" s="152"/>
      <c r="AJ475" s="152"/>
      <c r="AK475" s="152"/>
      <c r="AL475" s="152"/>
      <c r="AM475" s="152"/>
      <c r="AN475" s="152"/>
      <c r="AO475" s="152"/>
      <c r="AP475" s="152"/>
      <c r="AQ475" s="152"/>
      <c r="AR475" s="152"/>
      <c r="AS475" s="152"/>
      <c r="AT475" s="152"/>
      <c r="AU475" s="152"/>
      <c r="AV475" s="152"/>
      <c r="AW475" s="152"/>
      <c r="AX475" s="152"/>
      <c r="AY475" s="152"/>
      <c r="AZ475" s="152"/>
      <c r="BA475" s="152"/>
      <c r="BB475" s="152"/>
      <c r="BC475" s="152"/>
      <c r="BD475" s="152"/>
      <c r="BE475" s="152"/>
      <c r="BF475" s="152"/>
      <c r="BG475" s="152"/>
      <c r="BH475" s="152"/>
      <c r="BI475" s="152"/>
      <c r="BJ475" s="152"/>
      <c r="BK475" s="152"/>
      <c r="BL475" s="152"/>
      <c r="BM475" s="152"/>
      <c r="BN475" s="152"/>
    </row>
    <row r="476" ht="13.5" customHeight="1">
      <c r="A476" s="152"/>
      <c r="B476" s="152"/>
      <c r="C476" s="152"/>
      <c r="D476" s="152"/>
      <c r="E476" s="152"/>
      <c r="F476" s="152"/>
      <c r="G476" s="152"/>
      <c r="H476" s="152"/>
      <c r="I476" s="152"/>
      <c r="J476" s="152"/>
      <c r="K476" s="152"/>
      <c r="L476" s="152"/>
      <c r="M476" s="152"/>
      <c r="N476" s="152"/>
      <c r="O476" s="152"/>
      <c r="P476" s="152"/>
      <c r="Q476" s="152"/>
      <c r="R476" s="152"/>
      <c r="S476" s="152"/>
      <c r="T476" s="152"/>
      <c r="U476" s="152"/>
      <c r="V476" s="152"/>
      <c r="W476" s="152"/>
      <c r="X476" s="152"/>
      <c r="Y476" s="152"/>
      <c r="Z476" s="152"/>
      <c r="AA476" s="152"/>
      <c r="AB476" s="152"/>
      <c r="AC476" s="152"/>
      <c r="AD476" s="152"/>
      <c r="AE476" s="152"/>
      <c r="AF476" s="152"/>
      <c r="AG476" s="152"/>
      <c r="AH476" s="152"/>
      <c r="AI476" s="152"/>
      <c r="AJ476" s="152"/>
      <c r="AK476" s="152"/>
      <c r="AL476" s="152"/>
      <c r="AM476" s="152"/>
      <c r="AN476" s="152"/>
      <c r="AO476" s="152"/>
      <c r="AP476" s="152"/>
      <c r="AQ476" s="152"/>
      <c r="AR476" s="152"/>
      <c r="AS476" s="152"/>
      <c r="AT476" s="152"/>
      <c r="AU476" s="152"/>
      <c r="AV476" s="152"/>
      <c r="AW476" s="152"/>
      <c r="AX476" s="152"/>
      <c r="AY476" s="152"/>
      <c r="AZ476" s="152"/>
      <c r="BA476" s="152"/>
      <c r="BB476" s="152"/>
      <c r="BC476" s="152"/>
      <c r="BD476" s="152"/>
      <c r="BE476" s="152"/>
      <c r="BF476" s="152"/>
      <c r="BG476" s="152"/>
      <c r="BH476" s="152"/>
      <c r="BI476" s="152"/>
      <c r="BJ476" s="152"/>
      <c r="BK476" s="152"/>
      <c r="BL476" s="152"/>
      <c r="BM476" s="152"/>
      <c r="BN476" s="152"/>
    </row>
    <row r="477" ht="13.5" customHeight="1">
      <c r="A477" s="152"/>
      <c r="B477" s="152"/>
      <c r="C477" s="152"/>
      <c r="D477" s="152"/>
      <c r="E477" s="152"/>
      <c r="F477" s="152"/>
      <c r="G477" s="152"/>
      <c r="H477" s="152"/>
      <c r="I477" s="152"/>
      <c r="J477" s="152"/>
      <c r="K477" s="152"/>
      <c r="L477" s="152"/>
      <c r="M477" s="152"/>
      <c r="N477" s="152"/>
      <c r="O477" s="152"/>
      <c r="P477" s="152"/>
      <c r="Q477" s="152"/>
      <c r="R477" s="152"/>
      <c r="S477" s="152"/>
      <c r="T477" s="152"/>
      <c r="U477" s="152"/>
      <c r="V477" s="152"/>
      <c r="W477" s="152"/>
      <c r="X477" s="152"/>
      <c r="Y477" s="152"/>
      <c r="Z477" s="152"/>
      <c r="AA477" s="152"/>
      <c r="AB477" s="152"/>
      <c r="AC477" s="152"/>
      <c r="AD477" s="152"/>
      <c r="AE477" s="152"/>
      <c r="AF477" s="152"/>
      <c r="AG477" s="152"/>
      <c r="AH477" s="152"/>
      <c r="AI477" s="152"/>
      <c r="AJ477" s="152"/>
      <c r="AK477" s="152"/>
      <c r="AL477" s="152"/>
      <c r="AM477" s="152"/>
      <c r="AN477" s="152"/>
      <c r="AO477" s="152"/>
      <c r="AP477" s="152"/>
      <c r="AQ477" s="152"/>
      <c r="AR477" s="152"/>
      <c r="AS477" s="152"/>
      <c r="AT477" s="152"/>
      <c r="AU477" s="152"/>
      <c r="AV477" s="152"/>
      <c r="AW477" s="152"/>
      <c r="AX477" s="152"/>
      <c r="AY477" s="152"/>
      <c r="AZ477" s="152"/>
      <c r="BA477" s="152"/>
      <c r="BB477" s="152"/>
      <c r="BC477" s="152"/>
      <c r="BD477" s="152"/>
      <c r="BE477" s="152"/>
      <c r="BF477" s="152"/>
      <c r="BG477" s="152"/>
      <c r="BH477" s="152"/>
      <c r="BI477" s="152"/>
      <c r="BJ477" s="152"/>
      <c r="BK477" s="152"/>
      <c r="BL477" s="152"/>
      <c r="BM477" s="152"/>
      <c r="BN477" s="152"/>
    </row>
    <row r="478" ht="13.5" customHeight="1">
      <c r="A478" s="152"/>
      <c r="B478" s="152"/>
      <c r="C478" s="152"/>
      <c r="D478" s="152"/>
      <c r="E478" s="152"/>
      <c r="F478" s="152"/>
      <c r="G478" s="152"/>
      <c r="H478" s="152"/>
      <c r="I478" s="152"/>
      <c r="J478" s="152"/>
      <c r="K478" s="152"/>
      <c r="L478" s="152"/>
      <c r="M478" s="152"/>
      <c r="N478" s="152"/>
      <c r="O478" s="152"/>
      <c r="P478" s="152"/>
      <c r="Q478" s="152"/>
      <c r="R478" s="152"/>
      <c r="S478" s="152"/>
      <c r="T478" s="152"/>
      <c r="U478" s="152"/>
      <c r="V478" s="152"/>
      <c r="W478" s="152"/>
      <c r="X478" s="152"/>
      <c r="Y478" s="152"/>
      <c r="Z478" s="152"/>
      <c r="AA478" s="152"/>
      <c r="AB478" s="152"/>
      <c r="AC478" s="152"/>
      <c r="AD478" s="152"/>
      <c r="AE478" s="152"/>
      <c r="AF478" s="152"/>
      <c r="AG478" s="152"/>
      <c r="AH478" s="152"/>
      <c r="AI478" s="152"/>
      <c r="AJ478" s="152"/>
      <c r="AK478" s="152"/>
      <c r="AL478" s="152"/>
      <c r="AM478" s="152"/>
      <c r="AN478" s="152"/>
      <c r="AO478" s="152"/>
      <c r="AP478" s="152"/>
      <c r="AQ478" s="152"/>
      <c r="AR478" s="152"/>
      <c r="AS478" s="152"/>
      <c r="AT478" s="152"/>
      <c r="AU478" s="152"/>
      <c r="AV478" s="152"/>
      <c r="AW478" s="152"/>
      <c r="AX478" s="152"/>
      <c r="AY478" s="152"/>
      <c r="AZ478" s="152"/>
      <c r="BA478" s="152"/>
      <c r="BB478" s="152"/>
      <c r="BC478" s="152"/>
      <c r="BD478" s="152"/>
      <c r="BE478" s="152"/>
      <c r="BF478" s="152"/>
      <c r="BG478" s="152"/>
      <c r="BH478" s="152"/>
      <c r="BI478" s="152"/>
      <c r="BJ478" s="152"/>
      <c r="BK478" s="152"/>
      <c r="BL478" s="152"/>
      <c r="BM478" s="152"/>
      <c r="BN478" s="152"/>
    </row>
    <row r="479" ht="13.5" customHeight="1">
      <c r="A479" s="152"/>
      <c r="B479" s="152"/>
      <c r="C479" s="152"/>
      <c r="D479" s="152"/>
      <c r="E479" s="152"/>
      <c r="F479" s="152"/>
      <c r="G479" s="152"/>
      <c r="H479" s="152"/>
      <c r="I479" s="152"/>
      <c r="J479" s="152"/>
      <c r="K479" s="152"/>
      <c r="L479" s="152"/>
      <c r="M479" s="152"/>
      <c r="N479" s="152"/>
      <c r="O479" s="152"/>
      <c r="P479" s="152"/>
      <c r="Q479" s="152"/>
      <c r="R479" s="152"/>
      <c r="S479" s="152"/>
      <c r="T479" s="152"/>
      <c r="U479" s="152"/>
      <c r="V479" s="152"/>
      <c r="W479" s="152"/>
      <c r="X479" s="152"/>
      <c r="Y479" s="152"/>
      <c r="Z479" s="152"/>
      <c r="AA479" s="152"/>
      <c r="AB479" s="152"/>
      <c r="AC479" s="152"/>
      <c r="AD479" s="152"/>
      <c r="AE479" s="152"/>
      <c r="AF479" s="152"/>
      <c r="AG479" s="152"/>
      <c r="AH479" s="152"/>
      <c r="AI479" s="152"/>
      <c r="AJ479" s="152"/>
      <c r="AK479" s="152"/>
      <c r="AL479" s="152"/>
      <c r="AM479" s="152"/>
      <c r="AN479" s="152"/>
      <c r="AO479" s="152"/>
      <c r="AP479" s="152"/>
      <c r="AQ479" s="152"/>
      <c r="AR479" s="152"/>
      <c r="AS479" s="152"/>
      <c r="AT479" s="152"/>
      <c r="AU479" s="152"/>
      <c r="AV479" s="152"/>
      <c r="AW479" s="152"/>
      <c r="AX479" s="152"/>
      <c r="AY479" s="152"/>
      <c r="AZ479" s="152"/>
      <c r="BA479" s="152"/>
      <c r="BB479" s="152"/>
      <c r="BC479" s="152"/>
      <c r="BD479" s="152"/>
      <c r="BE479" s="152"/>
      <c r="BF479" s="152"/>
      <c r="BG479" s="152"/>
      <c r="BH479" s="152"/>
      <c r="BI479" s="152"/>
      <c r="BJ479" s="152"/>
      <c r="BK479" s="152"/>
      <c r="BL479" s="152"/>
      <c r="BM479" s="152"/>
      <c r="BN479" s="152"/>
    </row>
    <row r="480" ht="13.5" customHeight="1">
      <c r="A480" s="152"/>
      <c r="B480" s="152"/>
      <c r="C480" s="152"/>
      <c r="D480" s="152"/>
      <c r="E480" s="152"/>
      <c r="F480" s="152"/>
      <c r="G480" s="152"/>
      <c r="H480" s="152"/>
      <c r="I480" s="152"/>
      <c r="J480" s="152"/>
      <c r="K480" s="152"/>
      <c r="L480" s="152"/>
      <c r="M480" s="152"/>
      <c r="N480" s="152"/>
      <c r="O480" s="152"/>
      <c r="P480" s="152"/>
      <c r="Q480" s="152"/>
      <c r="R480" s="152"/>
      <c r="S480" s="152"/>
      <c r="T480" s="152"/>
      <c r="U480" s="152"/>
      <c r="V480" s="152"/>
      <c r="W480" s="152"/>
      <c r="X480" s="152"/>
      <c r="Y480" s="152"/>
      <c r="Z480" s="152"/>
      <c r="AA480" s="152"/>
      <c r="AB480" s="152"/>
      <c r="AC480" s="152"/>
      <c r="AD480" s="152"/>
      <c r="AE480" s="152"/>
      <c r="AF480" s="152"/>
      <c r="AG480" s="152"/>
      <c r="AH480" s="152"/>
      <c r="AI480" s="152"/>
      <c r="AJ480" s="152"/>
      <c r="AK480" s="152"/>
      <c r="AL480" s="152"/>
      <c r="AM480" s="152"/>
      <c r="AN480" s="152"/>
      <c r="AO480" s="152"/>
      <c r="AP480" s="152"/>
      <c r="AQ480" s="152"/>
      <c r="AR480" s="152"/>
      <c r="AS480" s="152"/>
      <c r="AT480" s="152"/>
      <c r="AU480" s="152"/>
      <c r="AV480" s="152"/>
      <c r="AW480" s="152"/>
      <c r="AX480" s="152"/>
      <c r="AY480" s="152"/>
      <c r="AZ480" s="152"/>
      <c r="BA480" s="152"/>
      <c r="BB480" s="152"/>
      <c r="BC480" s="152"/>
      <c r="BD480" s="152"/>
      <c r="BE480" s="152"/>
      <c r="BF480" s="152"/>
      <c r="BG480" s="152"/>
      <c r="BH480" s="152"/>
      <c r="BI480" s="152"/>
      <c r="BJ480" s="152"/>
      <c r="BK480" s="152"/>
      <c r="BL480" s="152"/>
      <c r="BM480" s="152"/>
      <c r="BN480" s="152"/>
    </row>
    <row r="481" ht="13.5" customHeight="1">
      <c r="A481" s="152"/>
      <c r="B481" s="152"/>
      <c r="C481" s="152"/>
      <c r="D481" s="152"/>
      <c r="E481" s="152"/>
      <c r="F481" s="152"/>
      <c r="G481" s="152"/>
      <c r="H481" s="152"/>
      <c r="I481" s="152"/>
      <c r="J481" s="152"/>
      <c r="K481" s="152"/>
      <c r="L481" s="152"/>
      <c r="M481" s="152"/>
      <c r="N481" s="152"/>
      <c r="O481" s="152"/>
      <c r="P481" s="152"/>
      <c r="Q481" s="152"/>
      <c r="R481" s="152"/>
      <c r="S481" s="152"/>
      <c r="T481" s="152"/>
      <c r="U481" s="152"/>
      <c r="V481" s="152"/>
      <c r="W481" s="152"/>
      <c r="X481" s="152"/>
      <c r="Y481" s="152"/>
      <c r="Z481" s="152"/>
      <c r="AA481" s="152"/>
      <c r="AB481" s="152"/>
      <c r="AC481" s="152"/>
      <c r="AD481" s="152"/>
      <c r="AE481" s="152"/>
      <c r="AF481" s="152"/>
      <c r="AG481" s="152"/>
      <c r="AH481" s="152"/>
      <c r="AI481" s="152"/>
      <c r="AJ481" s="152"/>
      <c r="AK481" s="152"/>
      <c r="AL481" s="152"/>
      <c r="AM481" s="152"/>
      <c r="AN481" s="152"/>
      <c r="AO481" s="152"/>
      <c r="AP481" s="152"/>
      <c r="AQ481" s="152"/>
      <c r="AR481" s="152"/>
      <c r="AS481" s="152"/>
      <c r="AT481" s="152"/>
      <c r="AU481" s="152"/>
      <c r="AV481" s="152"/>
      <c r="AW481" s="152"/>
      <c r="AX481" s="152"/>
      <c r="AY481" s="152"/>
      <c r="AZ481" s="152"/>
      <c r="BA481" s="152"/>
      <c r="BB481" s="152"/>
      <c r="BC481" s="152"/>
      <c r="BD481" s="152"/>
      <c r="BE481" s="152"/>
      <c r="BF481" s="152"/>
      <c r="BG481" s="152"/>
      <c r="BH481" s="152"/>
      <c r="BI481" s="152"/>
      <c r="BJ481" s="152"/>
      <c r="BK481" s="152"/>
      <c r="BL481" s="152"/>
      <c r="BM481" s="152"/>
      <c r="BN481" s="152"/>
    </row>
    <row r="482" ht="13.5" customHeight="1">
      <c r="A482" s="152"/>
      <c r="B482" s="152"/>
      <c r="C482" s="152"/>
      <c r="D482" s="152"/>
      <c r="E482" s="152"/>
      <c r="F482" s="152"/>
      <c r="G482" s="152"/>
      <c r="H482" s="152"/>
      <c r="I482" s="152"/>
      <c r="J482" s="152"/>
      <c r="K482" s="152"/>
      <c r="L482" s="152"/>
      <c r="M482" s="152"/>
      <c r="N482" s="152"/>
      <c r="O482" s="152"/>
      <c r="P482" s="152"/>
      <c r="Q482" s="152"/>
      <c r="R482" s="152"/>
      <c r="S482" s="152"/>
      <c r="T482" s="152"/>
      <c r="U482" s="152"/>
      <c r="V482" s="152"/>
      <c r="W482" s="152"/>
      <c r="X482" s="152"/>
      <c r="Y482" s="152"/>
      <c r="Z482" s="152"/>
      <c r="AA482" s="152"/>
      <c r="AB482" s="152"/>
      <c r="AC482" s="152"/>
      <c r="AD482" s="152"/>
      <c r="AE482" s="152"/>
      <c r="AF482" s="152"/>
      <c r="AG482" s="152"/>
      <c r="AH482" s="152"/>
      <c r="AI482" s="152"/>
      <c r="AJ482" s="152"/>
      <c r="AK482" s="152"/>
      <c r="AL482" s="152"/>
      <c r="AM482" s="152"/>
      <c r="AN482" s="152"/>
      <c r="AO482" s="152"/>
      <c r="AP482" s="152"/>
      <c r="AQ482" s="152"/>
      <c r="AR482" s="152"/>
      <c r="AS482" s="152"/>
      <c r="AT482" s="152"/>
      <c r="AU482" s="152"/>
      <c r="AV482" s="152"/>
      <c r="AW482" s="152"/>
      <c r="AX482" s="152"/>
      <c r="AY482" s="152"/>
      <c r="AZ482" s="152"/>
      <c r="BA482" s="152"/>
      <c r="BB482" s="152"/>
      <c r="BC482" s="152"/>
      <c r="BD482" s="152"/>
      <c r="BE482" s="152"/>
      <c r="BF482" s="152"/>
      <c r="BG482" s="152"/>
      <c r="BH482" s="152"/>
      <c r="BI482" s="152"/>
      <c r="BJ482" s="152"/>
      <c r="BK482" s="152"/>
      <c r="BL482" s="152"/>
      <c r="BM482" s="152"/>
      <c r="BN482" s="152"/>
    </row>
    <row r="483" ht="13.5" customHeight="1">
      <c r="A483" s="152"/>
      <c r="B483" s="152"/>
      <c r="C483" s="152"/>
      <c r="D483" s="152"/>
      <c r="E483" s="152"/>
      <c r="F483" s="152"/>
      <c r="G483" s="152"/>
      <c r="H483" s="152"/>
      <c r="I483" s="152"/>
      <c r="J483" s="152"/>
      <c r="K483" s="152"/>
      <c r="L483" s="152"/>
      <c r="M483" s="152"/>
      <c r="N483" s="152"/>
      <c r="O483" s="152"/>
      <c r="P483" s="152"/>
      <c r="Q483" s="152"/>
      <c r="R483" s="152"/>
      <c r="S483" s="152"/>
      <c r="T483" s="152"/>
      <c r="U483" s="152"/>
      <c r="V483" s="152"/>
      <c r="W483" s="152"/>
      <c r="X483" s="152"/>
      <c r="Y483" s="152"/>
      <c r="Z483" s="152"/>
      <c r="AA483" s="152"/>
      <c r="AB483" s="152"/>
      <c r="AC483" s="152"/>
      <c r="AD483" s="152"/>
      <c r="AE483" s="152"/>
      <c r="AF483" s="152"/>
      <c r="AG483" s="152"/>
      <c r="AH483" s="152"/>
      <c r="AI483" s="152"/>
      <c r="AJ483" s="152"/>
      <c r="AK483" s="152"/>
      <c r="AL483" s="152"/>
      <c r="AM483" s="152"/>
      <c r="AN483" s="152"/>
      <c r="AO483" s="152"/>
      <c r="AP483" s="152"/>
      <c r="AQ483" s="152"/>
      <c r="AR483" s="152"/>
      <c r="AS483" s="152"/>
      <c r="AT483" s="152"/>
      <c r="AU483" s="152"/>
      <c r="AV483" s="152"/>
      <c r="AW483" s="152"/>
      <c r="AX483" s="152"/>
      <c r="AY483" s="152"/>
      <c r="AZ483" s="152"/>
      <c r="BA483" s="152"/>
      <c r="BB483" s="152"/>
      <c r="BC483" s="152"/>
      <c r="BD483" s="152"/>
      <c r="BE483" s="152"/>
      <c r="BF483" s="152"/>
      <c r="BG483" s="152"/>
      <c r="BH483" s="152"/>
      <c r="BI483" s="152"/>
      <c r="BJ483" s="152"/>
      <c r="BK483" s="152"/>
      <c r="BL483" s="152"/>
      <c r="BM483" s="152"/>
      <c r="BN483" s="152"/>
    </row>
    <row r="484" ht="13.5" customHeight="1">
      <c r="A484" s="152"/>
      <c r="B484" s="152"/>
      <c r="C484" s="152"/>
      <c r="D484" s="152"/>
      <c r="E484" s="152"/>
      <c r="F484" s="152"/>
      <c r="G484" s="152"/>
      <c r="H484" s="152"/>
      <c r="I484" s="152"/>
      <c r="J484" s="152"/>
      <c r="K484" s="152"/>
      <c r="L484" s="152"/>
      <c r="M484" s="152"/>
      <c r="N484" s="152"/>
      <c r="O484" s="152"/>
      <c r="P484" s="152"/>
      <c r="Q484" s="152"/>
      <c r="R484" s="152"/>
      <c r="S484" s="152"/>
      <c r="T484" s="152"/>
      <c r="U484" s="152"/>
      <c r="V484" s="152"/>
      <c r="W484" s="152"/>
      <c r="X484" s="152"/>
      <c r="Y484" s="152"/>
      <c r="Z484" s="152"/>
      <c r="AA484" s="152"/>
      <c r="AB484" s="152"/>
      <c r="AC484" s="152"/>
      <c r="AD484" s="152"/>
      <c r="AE484" s="152"/>
      <c r="AF484" s="152"/>
      <c r="AG484" s="152"/>
      <c r="AH484" s="152"/>
      <c r="AI484" s="152"/>
      <c r="AJ484" s="152"/>
      <c r="AK484" s="152"/>
      <c r="AL484" s="152"/>
      <c r="AM484" s="152"/>
      <c r="AN484" s="152"/>
      <c r="AO484" s="152"/>
      <c r="AP484" s="152"/>
      <c r="AQ484" s="152"/>
      <c r="AR484" s="152"/>
      <c r="AS484" s="152"/>
      <c r="AT484" s="152"/>
      <c r="AU484" s="152"/>
      <c r="AV484" s="152"/>
      <c r="AW484" s="152"/>
      <c r="AX484" s="152"/>
      <c r="AY484" s="152"/>
      <c r="AZ484" s="152"/>
      <c r="BA484" s="152"/>
      <c r="BB484" s="152"/>
      <c r="BC484" s="152"/>
      <c r="BD484" s="152"/>
      <c r="BE484" s="152"/>
      <c r="BF484" s="152"/>
      <c r="BG484" s="152"/>
      <c r="BH484" s="152"/>
      <c r="BI484" s="152"/>
      <c r="BJ484" s="152"/>
      <c r="BK484" s="152"/>
      <c r="BL484" s="152"/>
      <c r="BM484" s="152"/>
      <c r="BN484" s="152"/>
    </row>
    <row r="485" ht="13.5" customHeight="1">
      <c r="A485" s="152"/>
      <c r="B485" s="152"/>
      <c r="C485" s="152"/>
      <c r="D485" s="152"/>
      <c r="E485" s="152"/>
      <c r="F485" s="152"/>
      <c r="G485" s="152"/>
      <c r="H485" s="152"/>
      <c r="I485" s="152"/>
      <c r="J485" s="152"/>
      <c r="K485" s="152"/>
      <c r="L485" s="152"/>
      <c r="M485" s="152"/>
      <c r="N485" s="152"/>
      <c r="O485" s="152"/>
      <c r="P485" s="152"/>
      <c r="Q485" s="152"/>
      <c r="R485" s="152"/>
      <c r="S485" s="152"/>
      <c r="T485" s="152"/>
      <c r="U485" s="152"/>
      <c r="V485" s="152"/>
      <c r="W485" s="152"/>
      <c r="X485" s="152"/>
      <c r="Y485" s="152"/>
      <c r="Z485" s="152"/>
      <c r="AA485" s="152"/>
      <c r="AB485" s="152"/>
      <c r="AC485" s="152"/>
      <c r="AD485" s="152"/>
      <c r="AE485" s="152"/>
      <c r="AF485" s="152"/>
      <c r="AG485" s="152"/>
      <c r="AH485" s="152"/>
      <c r="AI485" s="152"/>
      <c r="AJ485" s="152"/>
      <c r="AK485" s="152"/>
      <c r="AL485" s="152"/>
      <c r="AM485" s="152"/>
      <c r="AN485" s="152"/>
      <c r="AO485" s="152"/>
      <c r="AP485" s="152"/>
      <c r="AQ485" s="152"/>
      <c r="AR485" s="152"/>
      <c r="AS485" s="152"/>
      <c r="AT485" s="152"/>
      <c r="AU485" s="152"/>
      <c r="AV485" s="152"/>
      <c r="AW485" s="152"/>
      <c r="AX485" s="152"/>
      <c r="AY485" s="152"/>
      <c r="AZ485" s="152"/>
      <c r="BA485" s="152"/>
      <c r="BB485" s="152"/>
      <c r="BC485" s="152"/>
      <c r="BD485" s="152"/>
      <c r="BE485" s="152"/>
      <c r="BF485" s="152"/>
      <c r="BG485" s="152"/>
      <c r="BH485" s="152"/>
      <c r="BI485" s="152"/>
      <c r="BJ485" s="152"/>
      <c r="BK485" s="152"/>
      <c r="BL485" s="152"/>
      <c r="BM485" s="152"/>
      <c r="BN485" s="152"/>
    </row>
    <row r="486" ht="13.5" customHeight="1">
      <c r="A486" s="152"/>
      <c r="B486" s="152"/>
      <c r="C486" s="152"/>
      <c r="D486" s="152"/>
      <c r="E486" s="152"/>
      <c r="F486" s="152"/>
      <c r="G486" s="152"/>
      <c r="H486" s="152"/>
      <c r="I486" s="152"/>
      <c r="J486" s="152"/>
      <c r="K486" s="152"/>
      <c r="L486" s="152"/>
      <c r="M486" s="152"/>
      <c r="N486" s="152"/>
      <c r="O486" s="152"/>
      <c r="P486" s="152"/>
      <c r="Q486" s="152"/>
      <c r="R486" s="152"/>
      <c r="S486" s="152"/>
      <c r="T486" s="152"/>
      <c r="U486" s="152"/>
      <c r="V486" s="152"/>
      <c r="W486" s="152"/>
      <c r="X486" s="152"/>
      <c r="Y486" s="152"/>
      <c r="Z486" s="152"/>
      <c r="AA486" s="152"/>
      <c r="AB486" s="152"/>
      <c r="AC486" s="152"/>
      <c r="AD486" s="152"/>
      <c r="AE486" s="152"/>
      <c r="AF486" s="152"/>
      <c r="AG486" s="152"/>
      <c r="AH486" s="152"/>
      <c r="AI486" s="152"/>
      <c r="AJ486" s="152"/>
      <c r="AK486" s="152"/>
      <c r="AL486" s="152"/>
      <c r="AM486" s="152"/>
      <c r="AN486" s="152"/>
      <c r="AO486" s="152"/>
      <c r="AP486" s="152"/>
      <c r="AQ486" s="152"/>
      <c r="AR486" s="152"/>
      <c r="AS486" s="152"/>
      <c r="AT486" s="152"/>
      <c r="AU486" s="152"/>
      <c r="AV486" s="152"/>
      <c r="AW486" s="152"/>
      <c r="AX486" s="152"/>
      <c r="AY486" s="152"/>
      <c r="AZ486" s="152"/>
      <c r="BA486" s="152"/>
      <c r="BB486" s="152"/>
      <c r="BC486" s="152"/>
      <c r="BD486" s="152"/>
      <c r="BE486" s="152"/>
      <c r="BF486" s="152"/>
      <c r="BG486" s="152"/>
      <c r="BH486" s="152"/>
      <c r="BI486" s="152"/>
      <c r="BJ486" s="152"/>
      <c r="BK486" s="152"/>
      <c r="BL486" s="152"/>
      <c r="BM486" s="152"/>
      <c r="BN486" s="152"/>
    </row>
    <row r="487" ht="13.5" customHeight="1">
      <c r="A487" s="152"/>
      <c r="B487" s="152"/>
      <c r="C487" s="152"/>
      <c r="D487" s="152"/>
      <c r="E487" s="152"/>
      <c r="F487" s="152"/>
      <c r="G487" s="152"/>
      <c r="H487" s="152"/>
      <c r="I487" s="152"/>
      <c r="J487" s="152"/>
      <c r="K487" s="152"/>
      <c r="L487" s="152"/>
      <c r="M487" s="152"/>
      <c r="N487" s="152"/>
      <c r="O487" s="152"/>
      <c r="P487" s="152"/>
      <c r="Q487" s="152"/>
      <c r="R487" s="152"/>
      <c r="S487" s="152"/>
      <c r="T487" s="152"/>
      <c r="U487" s="152"/>
      <c r="V487" s="152"/>
      <c r="W487" s="152"/>
      <c r="X487" s="152"/>
      <c r="Y487" s="152"/>
      <c r="Z487" s="152"/>
      <c r="AA487" s="152"/>
      <c r="AB487" s="152"/>
      <c r="AC487" s="152"/>
      <c r="AD487" s="152"/>
      <c r="AE487" s="152"/>
      <c r="AF487" s="152"/>
      <c r="AG487" s="152"/>
      <c r="AH487" s="152"/>
      <c r="AI487" s="152"/>
      <c r="AJ487" s="152"/>
      <c r="AK487" s="152"/>
      <c r="AL487" s="152"/>
      <c r="AM487" s="152"/>
      <c r="AN487" s="152"/>
      <c r="AO487" s="152"/>
      <c r="AP487" s="152"/>
      <c r="AQ487" s="152"/>
      <c r="AR487" s="152"/>
      <c r="AS487" s="152"/>
      <c r="AT487" s="152"/>
      <c r="AU487" s="152"/>
      <c r="AV487" s="152"/>
      <c r="AW487" s="152"/>
      <c r="AX487" s="152"/>
      <c r="AY487" s="152"/>
      <c r="AZ487" s="152"/>
      <c r="BA487" s="152"/>
      <c r="BB487" s="152"/>
      <c r="BC487" s="152"/>
      <c r="BD487" s="152"/>
      <c r="BE487" s="152"/>
      <c r="BF487" s="152"/>
      <c r="BG487" s="152"/>
      <c r="BH487" s="152"/>
      <c r="BI487" s="152"/>
      <c r="BJ487" s="152"/>
      <c r="BK487" s="152"/>
      <c r="BL487" s="152"/>
      <c r="BM487" s="152"/>
      <c r="BN487" s="152"/>
    </row>
    <row r="488" ht="13.5" customHeight="1">
      <c r="A488" s="152"/>
      <c r="B488" s="152"/>
      <c r="C488" s="152"/>
      <c r="D488" s="152"/>
      <c r="E488" s="152"/>
      <c r="F488" s="152"/>
      <c r="G488" s="152"/>
      <c r="H488" s="152"/>
      <c r="I488" s="152"/>
      <c r="J488" s="152"/>
      <c r="K488" s="152"/>
      <c r="L488" s="152"/>
      <c r="M488" s="152"/>
      <c r="N488" s="152"/>
      <c r="O488" s="152"/>
      <c r="P488" s="152"/>
      <c r="Q488" s="152"/>
      <c r="R488" s="152"/>
      <c r="S488" s="152"/>
      <c r="T488" s="152"/>
      <c r="U488" s="152"/>
      <c r="V488" s="152"/>
      <c r="W488" s="152"/>
      <c r="X488" s="152"/>
      <c r="Y488" s="152"/>
      <c r="Z488" s="152"/>
      <c r="AA488" s="152"/>
      <c r="AB488" s="152"/>
      <c r="AC488" s="152"/>
      <c r="AD488" s="152"/>
      <c r="AE488" s="152"/>
      <c r="AF488" s="152"/>
      <c r="AG488" s="152"/>
      <c r="AH488" s="152"/>
      <c r="AI488" s="152"/>
      <c r="AJ488" s="152"/>
      <c r="AK488" s="152"/>
      <c r="AL488" s="152"/>
      <c r="AM488" s="152"/>
      <c r="AN488" s="152"/>
      <c r="AO488" s="152"/>
      <c r="AP488" s="152"/>
      <c r="AQ488" s="152"/>
      <c r="AR488" s="152"/>
      <c r="AS488" s="152"/>
      <c r="AT488" s="152"/>
      <c r="AU488" s="152"/>
      <c r="AV488" s="152"/>
      <c r="AW488" s="152"/>
      <c r="AX488" s="152"/>
      <c r="AY488" s="152"/>
      <c r="AZ488" s="152"/>
      <c r="BA488" s="152"/>
      <c r="BB488" s="152"/>
      <c r="BC488" s="152"/>
      <c r="BD488" s="152"/>
      <c r="BE488" s="152"/>
      <c r="BF488" s="152"/>
      <c r="BG488" s="152"/>
      <c r="BH488" s="152"/>
      <c r="BI488" s="152"/>
      <c r="BJ488" s="152"/>
      <c r="BK488" s="152"/>
      <c r="BL488" s="152"/>
      <c r="BM488" s="152"/>
      <c r="BN488" s="152"/>
    </row>
    <row r="489" ht="13.5" customHeight="1">
      <c r="A489" s="152"/>
      <c r="B489" s="152"/>
      <c r="C489" s="152"/>
      <c r="D489" s="152"/>
      <c r="E489" s="152"/>
      <c r="F489" s="152"/>
      <c r="G489" s="152"/>
      <c r="H489" s="152"/>
      <c r="I489" s="152"/>
      <c r="J489" s="152"/>
      <c r="K489" s="152"/>
      <c r="L489" s="152"/>
      <c r="M489" s="152"/>
      <c r="N489" s="152"/>
      <c r="O489" s="152"/>
      <c r="P489" s="152"/>
      <c r="Q489" s="152"/>
      <c r="R489" s="152"/>
      <c r="S489" s="152"/>
      <c r="T489" s="152"/>
      <c r="U489" s="152"/>
      <c r="V489" s="152"/>
      <c r="W489" s="152"/>
      <c r="X489" s="152"/>
      <c r="Y489" s="152"/>
      <c r="Z489" s="152"/>
      <c r="AA489" s="152"/>
      <c r="AB489" s="152"/>
      <c r="AC489" s="152"/>
      <c r="AD489" s="152"/>
      <c r="AE489" s="152"/>
      <c r="AF489" s="152"/>
      <c r="AG489" s="152"/>
      <c r="AH489" s="152"/>
      <c r="AI489" s="152"/>
      <c r="AJ489" s="152"/>
      <c r="AK489" s="152"/>
      <c r="AL489" s="152"/>
      <c r="AM489" s="152"/>
      <c r="AN489" s="152"/>
      <c r="AO489" s="152"/>
      <c r="AP489" s="152"/>
      <c r="AQ489" s="152"/>
      <c r="AR489" s="152"/>
      <c r="AS489" s="152"/>
      <c r="AT489" s="152"/>
      <c r="AU489" s="152"/>
      <c r="AV489" s="152"/>
      <c r="AW489" s="152"/>
      <c r="AX489" s="152"/>
      <c r="AY489" s="152"/>
      <c r="AZ489" s="152"/>
      <c r="BA489" s="152"/>
      <c r="BB489" s="152"/>
      <c r="BC489" s="152"/>
      <c r="BD489" s="152"/>
      <c r="BE489" s="152"/>
      <c r="BF489" s="152"/>
      <c r="BG489" s="152"/>
      <c r="BH489" s="152"/>
      <c r="BI489" s="152"/>
      <c r="BJ489" s="152"/>
      <c r="BK489" s="152"/>
      <c r="BL489" s="152"/>
      <c r="BM489" s="152"/>
      <c r="BN489" s="152"/>
    </row>
    <row r="490" ht="13.5" customHeight="1">
      <c r="A490" s="152"/>
      <c r="B490" s="152"/>
      <c r="C490" s="152"/>
      <c r="D490" s="152"/>
      <c r="E490" s="152"/>
      <c r="F490" s="152"/>
      <c r="G490" s="152"/>
      <c r="H490" s="152"/>
      <c r="I490" s="152"/>
      <c r="J490" s="152"/>
      <c r="K490" s="152"/>
      <c r="L490" s="152"/>
      <c r="M490" s="152"/>
      <c r="N490" s="152"/>
      <c r="O490" s="152"/>
      <c r="P490" s="152"/>
      <c r="Q490" s="152"/>
      <c r="R490" s="152"/>
      <c r="S490" s="152"/>
      <c r="T490" s="152"/>
      <c r="U490" s="152"/>
      <c r="V490" s="152"/>
      <c r="W490" s="152"/>
      <c r="X490" s="152"/>
      <c r="Y490" s="152"/>
      <c r="Z490" s="152"/>
      <c r="AA490" s="152"/>
      <c r="AB490" s="152"/>
      <c r="AC490" s="152"/>
      <c r="AD490" s="152"/>
      <c r="AE490" s="152"/>
      <c r="AF490" s="152"/>
      <c r="AG490" s="152"/>
      <c r="AH490" s="152"/>
      <c r="AI490" s="152"/>
      <c r="AJ490" s="152"/>
      <c r="AK490" s="152"/>
      <c r="AL490" s="152"/>
      <c r="AM490" s="152"/>
      <c r="AN490" s="152"/>
      <c r="AO490" s="152"/>
      <c r="AP490" s="152"/>
      <c r="AQ490" s="152"/>
      <c r="AR490" s="152"/>
      <c r="AS490" s="152"/>
      <c r="AT490" s="152"/>
      <c r="AU490" s="152"/>
      <c r="AV490" s="152"/>
      <c r="AW490" s="152"/>
      <c r="AX490" s="152"/>
      <c r="AY490" s="152"/>
      <c r="AZ490" s="152"/>
      <c r="BA490" s="152"/>
      <c r="BB490" s="152"/>
      <c r="BC490" s="152"/>
      <c r="BD490" s="152"/>
      <c r="BE490" s="152"/>
      <c r="BF490" s="152"/>
      <c r="BG490" s="152"/>
      <c r="BH490" s="152"/>
      <c r="BI490" s="152"/>
      <c r="BJ490" s="152"/>
      <c r="BK490" s="152"/>
      <c r="BL490" s="152"/>
      <c r="BM490" s="152"/>
      <c r="BN490" s="152"/>
    </row>
    <row r="491" ht="13.5" customHeight="1">
      <c r="A491" s="152"/>
      <c r="B491" s="152"/>
      <c r="C491" s="152"/>
      <c r="D491" s="152"/>
      <c r="E491" s="152"/>
      <c r="F491" s="152"/>
      <c r="G491" s="152"/>
      <c r="H491" s="152"/>
      <c r="I491" s="152"/>
      <c r="J491" s="152"/>
      <c r="K491" s="152"/>
      <c r="L491" s="152"/>
      <c r="M491" s="152"/>
      <c r="N491" s="152"/>
      <c r="O491" s="152"/>
      <c r="P491" s="152"/>
      <c r="Q491" s="152"/>
      <c r="R491" s="152"/>
      <c r="S491" s="152"/>
      <c r="T491" s="152"/>
      <c r="U491" s="152"/>
      <c r="V491" s="152"/>
      <c r="W491" s="152"/>
      <c r="X491" s="152"/>
      <c r="Y491" s="152"/>
      <c r="Z491" s="152"/>
      <c r="AA491" s="152"/>
      <c r="AB491" s="152"/>
      <c r="AC491" s="152"/>
      <c r="AD491" s="152"/>
      <c r="AE491" s="152"/>
      <c r="AF491" s="152"/>
      <c r="AG491" s="152"/>
      <c r="AH491" s="152"/>
      <c r="AI491" s="152"/>
      <c r="AJ491" s="152"/>
      <c r="AK491" s="152"/>
      <c r="AL491" s="152"/>
      <c r="AM491" s="152"/>
      <c r="AN491" s="152"/>
      <c r="AO491" s="152"/>
      <c r="AP491" s="152"/>
      <c r="AQ491" s="152"/>
      <c r="AR491" s="152"/>
      <c r="AS491" s="152"/>
      <c r="AT491" s="152"/>
      <c r="AU491" s="152"/>
      <c r="AV491" s="152"/>
      <c r="AW491" s="152"/>
      <c r="AX491" s="152"/>
      <c r="AY491" s="152"/>
      <c r="AZ491" s="152"/>
      <c r="BA491" s="152"/>
      <c r="BB491" s="152"/>
      <c r="BC491" s="152"/>
      <c r="BD491" s="152"/>
      <c r="BE491" s="152"/>
      <c r="BF491" s="152"/>
      <c r="BG491" s="152"/>
      <c r="BH491" s="152"/>
      <c r="BI491" s="152"/>
      <c r="BJ491" s="152"/>
      <c r="BK491" s="152"/>
      <c r="BL491" s="152"/>
      <c r="BM491" s="152"/>
      <c r="BN491" s="152"/>
    </row>
    <row r="492" ht="13.5" customHeight="1">
      <c r="A492" s="152"/>
      <c r="B492" s="152"/>
      <c r="C492" s="152"/>
      <c r="D492" s="152"/>
      <c r="E492" s="152"/>
      <c r="F492" s="152"/>
      <c r="G492" s="152"/>
      <c r="H492" s="152"/>
      <c r="I492" s="152"/>
      <c r="J492" s="152"/>
      <c r="K492" s="152"/>
      <c r="L492" s="152"/>
      <c r="M492" s="152"/>
      <c r="N492" s="152"/>
      <c r="O492" s="152"/>
      <c r="P492" s="152"/>
      <c r="Q492" s="152"/>
      <c r="R492" s="152"/>
      <c r="S492" s="152"/>
      <c r="T492" s="152"/>
      <c r="U492" s="152"/>
      <c r="V492" s="152"/>
      <c r="W492" s="152"/>
      <c r="X492" s="152"/>
      <c r="Y492" s="152"/>
      <c r="Z492" s="152"/>
      <c r="AA492" s="152"/>
      <c r="AB492" s="152"/>
      <c r="AC492" s="152"/>
      <c r="AD492" s="152"/>
      <c r="AE492" s="152"/>
      <c r="AF492" s="152"/>
      <c r="AG492" s="152"/>
      <c r="AH492" s="152"/>
      <c r="AI492" s="152"/>
      <c r="AJ492" s="152"/>
      <c r="AK492" s="152"/>
      <c r="AL492" s="152"/>
      <c r="AM492" s="152"/>
      <c r="AN492" s="152"/>
      <c r="AO492" s="152"/>
      <c r="AP492" s="152"/>
      <c r="AQ492" s="152"/>
      <c r="AR492" s="152"/>
      <c r="AS492" s="152"/>
      <c r="AT492" s="152"/>
      <c r="AU492" s="152"/>
      <c r="AV492" s="152"/>
      <c r="AW492" s="152"/>
      <c r="AX492" s="152"/>
      <c r="AY492" s="152"/>
      <c r="AZ492" s="152"/>
      <c r="BA492" s="152"/>
      <c r="BB492" s="152"/>
      <c r="BC492" s="152"/>
      <c r="BD492" s="152"/>
      <c r="BE492" s="152"/>
      <c r="BF492" s="152"/>
      <c r="BG492" s="152"/>
      <c r="BH492" s="152"/>
      <c r="BI492" s="152"/>
      <c r="BJ492" s="152"/>
      <c r="BK492" s="152"/>
      <c r="BL492" s="152"/>
      <c r="BM492" s="152"/>
      <c r="BN492" s="152"/>
    </row>
    <row r="493" ht="13.5" customHeight="1">
      <c r="A493" s="152"/>
      <c r="B493" s="152"/>
      <c r="C493" s="152"/>
      <c r="D493" s="152"/>
      <c r="E493" s="152"/>
      <c r="F493" s="152"/>
      <c r="G493" s="152"/>
      <c r="H493" s="152"/>
      <c r="I493" s="152"/>
      <c r="J493" s="152"/>
      <c r="K493" s="152"/>
      <c r="L493" s="152"/>
      <c r="M493" s="152"/>
      <c r="N493" s="152"/>
      <c r="O493" s="152"/>
      <c r="P493" s="152"/>
      <c r="Q493" s="152"/>
      <c r="R493" s="152"/>
      <c r="S493" s="152"/>
      <c r="T493" s="152"/>
      <c r="U493" s="152"/>
      <c r="V493" s="152"/>
      <c r="W493" s="152"/>
      <c r="X493" s="152"/>
      <c r="Y493" s="152"/>
      <c r="Z493" s="152"/>
      <c r="AA493" s="152"/>
      <c r="AB493" s="152"/>
      <c r="AC493" s="152"/>
      <c r="AD493" s="152"/>
      <c r="AE493" s="152"/>
      <c r="AF493" s="152"/>
      <c r="AG493" s="152"/>
      <c r="AH493" s="152"/>
      <c r="AI493" s="152"/>
      <c r="AJ493" s="152"/>
      <c r="AK493" s="152"/>
      <c r="AL493" s="152"/>
      <c r="AM493" s="152"/>
      <c r="AN493" s="152"/>
      <c r="AO493" s="152"/>
      <c r="AP493" s="152"/>
      <c r="AQ493" s="152"/>
      <c r="AR493" s="152"/>
      <c r="AS493" s="152"/>
      <c r="AT493" s="152"/>
      <c r="AU493" s="152"/>
      <c r="AV493" s="152"/>
      <c r="AW493" s="152"/>
      <c r="AX493" s="152"/>
      <c r="AY493" s="152"/>
      <c r="AZ493" s="152"/>
      <c r="BA493" s="152"/>
      <c r="BB493" s="152"/>
      <c r="BC493" s="152"/>
      <c r="BD493" s="152"/>
      <c r="BE493" s="152"/>
      <c r="BF493" s="152"/>
      <c r="BG493" s="152"/>
      <c r="BH493" s="152"/>
      <c r="BI493" s="152"/>
      <c r="BJ493" s="152"/>
      <c r="BK493" s="152"/>
      <c r="BL493" s="152"/>
      <c r="BM493" s="152"/>
      <c r="BN493" s="152"/>
    </row>
    <row r="494" ht="13.5" customHeight="1">
      <c r="A494" s="152"/>
      <c r="B494" s="152"/>
      <c r="C494" s="152"/>
      <c r="D494" s="152"/>
      <c r="E494" s="152"/>
      <c r="F494" s="152"/>
      <c r="G494" s="152"/>
      <c r="H494" s="152"/>
      <c r="I494" s="152"/>
      <c r="J494" s="152"/>
      <c r="K494" s="152"/>
      <c r="L494" s="152"/>
      <c r="M494" s="152"/>
      <c r="N494" s="152"/>
      <c r="O494" s="152"/>
      <c r="P494" s="152"/>
      <c r="Q494" s="152"/>
      <c r="R494" s="152"/>
      <c r="S494" s="152"/>
      <c r="T494" s="152"/>
      <c r="U494" s="152"/>
      <c r="V494" s="152"/>
      <c r="W494" s="152"/>
      <c r="X494" s="152"/>
      <c r="Y494" s="152"/>
      <c r="Z494" s="152"/>
      <c r="AA494" s="152"/>
      <c r="AB494" s="152"/>
      <c r="AC494" s="152"/>
      <c r="AD494" s="152"/>
      <c r="AE494" s="152"/>
      <c r="AF494" s="152"/>
      <c r="AG494" s="152"/>
      <c r="AH494" s="152"/>
      <c r="AI494" s="152"/>
      <c r="AJ494" s="152"/>
      <c r="AK494" s="152"/>
      <c r="AL494" s="152"/>
      <c r="AM494" s="152"/>
      <c r="AN494" s="152"/>
      <c r="AO494" s="152"/>
      <c r="AP494" s="152"/>
      <c r="AQ494" s="152"/>
      <c r="AR494" s="152"/>
      <c r="AS494" s="152"/>
      <c r="AT494" s="152"/>
      <c r="AU494" s="152"/>
      <c r="AV494" s="152"/>
      <c r="AW494" s="152"/>
      <c r="AX494" s="152"/>
      <c r="AY494" s="152"/>
      <c r="AZ494" s="152"/>
      <c r="BA494" s="152"/>
      <c r="BB494" s="152"/>
      <c r="BC494" s="152"/>
      <c r="BD494" s="152"/>
      <c r="BE494" s="152"/>
      <c r="BF494" s="152"/>
      <c r="BG494" s="152"/>
      <c r="BH494" s="152"/>
      <c r="BI494" s="152"/>
      <c r="BJ494" s="152"/>
      <c r="BK494" s="152"/>
      <c r="BL494" s="152"/>
      <c r="BM494" s="152"/>
      <c r="BN494" s="152"/>
    </row>
    <row r="495" ht="13.5" customHeight="1">
      <c r="A495" s="152"/>
      <c r="B495" s="152"/>
      <c r="C495" s="152"/>
      <c r="D495" s="152"/>
      <c r="E495" s="152"/>
      <c r="F495" s="152"/>
      <c r="G495" s="152"/>
      <c r="H495" s="152"/>
      <c r="I495" s="152"/>
      <c r="J495" s="152"/>
      <c r="K495" s="152"/>
      <c r="L495" s="152"/>
      <c r="M495" s="152"/>
      <c r="N495" s="152"/>
      <c r="O495" s="152"/>
      <c r="P495" s="152"/>
      <c r="Q495" s="152"/>
      <c r="R495" s="152"/>
      <c r="S495" s="152"/>
      <c r="T495" s="152"/>
      <c r="U495" s="152"/>
      <c r="V495" s="152"/>
      <c r="W495" s="152"/>
      <c r="X495" s="152"/>
      <c r="Y495" s="152"/>
      <c r="Z495" s="152"/>
      <c r="AA495" s="152"/>
      <c r="AB495" s="152"/>
      <c r="AC495" s="152"/>
      <c r="AD495" s="152"/>
      <c r="AE495" s="152"/>
      <c r="AF495" s="152"/>
      <c r="AG495" s="152"/>
      <c r="AH495" s="152"/>
      <c r="AI495" s="152"/>
      <c r="AJ495" s="152"/>
      <c r="AK495" s="152"/>
      <c r="AL495" s="152"/>
      <c r="AM495" s="152"/>
      <c r="AN495" s="152"/>
      <c r="AO495" s="152"/>
      <c r="AP495" s="152"/>
      <c r="AQ495" s="152"/>
      <c r="AR495" s="152"/>
      <c r="AS495" s="152"/>
      <c r="AT495" s="152"/>
      <c r="AU495" s="152"/>
      <c r="AV495" s="152"/>
      <c r="AW495" s="152"/>
      <c r="AX495" s="152"/>
      <c r="AY495" s="152"/>
      <c r="AZ495" s="152"/>
      <c r="BA495" s="152"/>
      <c r="BB495" s="152"/>
      <c r="BC495" s="152"/>
      <c r="BD495" s="152"/>
      <c r="BE495" s="152"/>
      <c r="BF495" s="152"/>
      <c r="BG495" s="152"/>
      <c r="BH495" s="152"/>
      <c r="BI495" s="152"/>
      <c r="BJ495" s="152"/>
      <c r="BK495" s="152"/>
      <c r="BL495" s="152"/>
      <c r="BM495" s="152"/>
      <c r="BN495" s="152"/>
    </row>
    <row r="496" ht="13.5" customHeight="1">
      <c r="A496" s="152"/>
      <c r="B496" s="152"/>
      <c r="C496" s="152"/>
      <c r="D496" s="152"/>
      <c r="E496" s="152"/>
      <c r="F496" s="152"/>
      <c r="G496" s="152"/>
      <c r="H496" s="152"/>
      <c r="I496" s="152"/>
      <c r="J496" s="152"/>
      <c r="K496" s="152"/>
      <c r="L496" s="152"/>
      <c r="M496" s="152"/>
      <c r="N496" s="152"/>
      <c r="O496" s="152"/>
      <c r="P496" s="152"/>
      <c r="Q496" s="152"/>
      <c r="R496" s="152"/>
      <c r="S496" s="152"/>
      <c r="T496" s="152"/>
      <c r="U496" s="152"/>
      <c r="V496" s="152"/>
      <c r="W496" s="152"/>
      <c r="X496" s="152"/>
      <c r="Y496" s="152"/>
      <c r="Z496" s="152"/>
      <c r="AA496" s="152"/>
      <c r="AB496" s="152"/>
      <c r="AC496" s="152"/>
      <c r="AD496" s="152"/>
      <c r="AE496" s="152"/>
      <c r="AF496" s="152"/>
      <c r="AG496" s="152"/>
      <c r="AH496" s="152"/>
      <c r="AI496" s="152"/>
      <c r="AJ496" s="152"/>
      <c r="AK496" s="152"/>
      <c r="AL496" s="152"/>
      <c r="AM496" s="152"/>
      <c r="AN496" s="152"/>
      <c r="AO496" s="152"/>
      <c r="AP496" s="152"/>
      <c r="AQ496" s="152"/>
      <c r="AR496" s="152"/>
      <c r="AS496" s="152"/>
      <c r="AT496" s="152"/>
      <c r="AU496" s="152"/>
      <c r="AV496" s="152"/>
      <c r="AW496" s="152"/>
      <c r="AX496" s="152"/>
      <c r="AY496" s="152"/>
      <c r="AZ496" s="152"/>
      <c r="BA496" s="152"/>
      <c r="BB496" s="152"/>
      <c r="BC496" s="152"/>
      <c r="BD496" s="152"/>
      <c r="BE496" s="152"/>
      <c r="BF496" s="152"/>
      <c r="BG496" s="152"/>
      <c r="BH496" s="152"/>
      <c r="BI496" s="152"/>
      <c r="BJ496" s="152"/>
      <c r="BK496" s="152"/>
      <c r="BL496" s="152"/>
      <c r="BM496" s="152"/>
      <c r="BN496" s="152"/>
    </row>
    <row r="497" ht="13.5" customHeight="1">
      <c r="A497" s="152"/>
      <c r="B497" s="152"/>
      <c r="C497" s="152"/>
      <c r="D497" s="152"/>
      <c r="E497" s="152"/>
      <c r="F497" s="152"/>
      <c r="G497" s="152"/>
      <c r="H497" s="152"/>
      <c r="I497" s="152"/>
      <c r="J497" s="152"/>
      <c r="K497" s="152"/>
      <c r="L497" s="152"/>
      <c r="M497" s="152"/>
      <c r="N497" s="152"/>
      <c r="O497" s="152"/>
      <c r="P497" s="152"/>
      <c r="Q497" s="152"/>
      <c r="R497" s="152"/>
      <c r="S497" s="152"/>
      <c r="T497" s="152"/>
      <c r="U497" s="152"/>
      <c r="V497" s="152"/>
      <c r="W497" s="152"/>
      <c r="X497" s="152"/>
      <c r="Y497" s="152"/>
      <c r="Z497" s="152"/>
      <c r="AA497" s="152"/>
      <c r="AB497" s="152"/>
      <c r="AC497" s="152"/>
      <c r="AD497" s="152"/>
      <c r="AE497" s="152"/>
      <c r="AF497" s="152"/>
      <c r="AG497" s="152"/>
      <c r="AH497" s="152"/>
      <c r="AI497" s="152"/>
      <c r="AJ497" s="152"/>
      <c r="AK497" s="152"/>
      <c r="AL497" s="152"/>
      <c r="AM497" s="152"/>
      <c r="AN497" s="152"/>
      <c r="AO497" s="152"/>
      <c r="AP497" s="152"/>
      <c r="AQ497" s="152"/>
      <c r="AR497" s="152"/>
      <c r="AS497" s="152"/>
      <c r="AT497" s="152"/>
      <c r="AU497" s="152"/>
      <c r="AV497" s="152"/>
      <c r="AW497" s="152"/>
      <c r="AX497" s="152"/>
      <c r="AY497" s="152"/>
      <c r="AZ497" s="152"/>
      <c r="BA497" s="152"/>
      <c r="BB497" s="152"/>
      <c r="BC497" s="152"/>
      <c r="BD497" s="152"/>
      <c r="BE497" s="152"/>
      <c r="BF497" s="152"/>
      <c r="BG497" s="152"/>
      <c r="BH497" s="152"/>
      <c r="BI497" s="152"/>
      <c r="BJ497" s="152"/>
      <c r="BK497" s="152"/>
      <c r="BL497" s="152"/>
      <c r="BM497" s="152"/>
      <c r="BN497" s="152"/>
    </row>
    <row r="498" ht="13.5" customHeight="1">
      <c r="A498" s="152"/>
      <c r="B498" s="152"/>
      <c r="C498" s="152"/>
      <c r="D498" s="152"/>
      <c r="E498" s="152"/>
      <c r="F498" s="152"/>
      <c r="G498" s="152"/>
      <c r="H498" s="152"/>
      <c r="I498" s="152"/>
      <c r="J498" s="152"/>
      <c r="K498" s="152"/>
      <c r="L498" s="152"/>
      <c r="M498" s="152"/>
      <c r="N498" s="152"/>
      <c r="O498" s="152"/>
      <c r="P498" s="152"/>
      <c r="Q498" s="152"/>
      <c r="R498" s="152"/>
      <c r="S498" s="152"/>
      <c r="T498" s="152"/>
      <c r="U498" s="152"/>
      <c r="V498" s="152"/>
      <c r="W498" s="152"/>
      <c r="X498" s="152"/>
      <c r="Y498" s="152"/>
      <c r="Z498" s="152"/>
      <c r="AA498" s="152"/>
      <c r="AB498" s="152"/>
      <c r="AC498" s="152"/>
      <c r="AD498" s="152"/>
      <c r="AE498" s="152"/>
      <c r="AF498" s="152"/>
      <c r="AG498" s="152"/>
      <c r="AH498" s="152"/>
      <c r="AI498" s="152"/>
      <c r="AJ498" s="152"/>
      <c r="AK498" s="152"/>
      <c r="AL498" s="152"/>
      <c r="AM498" s="152"/>
      <c r="AN498" s="152"/>
      <c r="AO498" s="152"/>
      <c r="AP498" s="152"/>
      <c r="AQ498" s="152"/>
      <c r="AR498" s="152"/>
      <c r="AS498" s="152"/>
      <c r="AT498" s="152"/>
      <c r="AU498" s="152"/>
      <c r="AV498" s="152"/>
      <c r="AW498" s="152"/>
      <c r="AX498" s="152"/>
      <c r="AY498" s="152"/>
      <c r="AZ498" s="152"/>
      <c r="BA498" s="152"/>
      <c r="BB498" s="152"/>
      <c r="BC498" s="152"/>
      <c r="BD498" s="152"/>
      <c r="BE498" s="152"/>
      <c r="BF498" s="152"/>
      <c r="BG498" s="152"/>
      <c r="BH498" s="152"/>
      <c r="BI498" s="152"/>
      <c r="BJ498" s="152"/>
      <c r="BK498" s="152"/>
      <c r="BL498" s="152"/>
      <c r="BM498" s="152"/>
      <c r="BN498" s="152"/>
    </row>
    <row r="499" ht="13.5" customHeight="1">
      <c r="A499" s="152"/>
      <c r="B499" s="152"/>
      <c r="C499" s="152"/>
      <c r="D499" s="152"/>
      <c r="E499" s="152"/>
      <c r="F499" s="152"/>
      <c r="G499" s="152"/>
      <c r="H499" s="152"/>
      <c r="I499" s="152"/>
      <c r="J499" s="152"/>
      <c r="K499" s="152"/>
      <c r="L499" s="152"/>
      <c r="M499" s="152"/>
      <c r="N499" s="152"/>
      <c r="O499" s="152"/>
      <c r="P499" s="152"/>
      <c r="Q499" s="152"/>
      <c r="R499" s="152"/>
      <c r="S499" s="152"/>
      <c r="T499" s="152"/>
      <c r="U499" s="152"/>
      <c r="V499" s="152"/>
      <c r="W499" s="152"/>
      <c r="X499" s="152"/>
      <c r="Y499" s="152"/>
      <c r="Z499" s="152"/>
      <c r="AA499" s="152"/>
      <c r="AB499" s="152"/>
      <c r="AC499" s="152"/>
      <c r="AD499" s="152"/>
      <c r="AE499" s="152"/>
      <c r="AF499" s="152"/>
      <c r="AG499" s="152"/>
      <c r="AH499" s="152"/>
      <c r="AI499" s="152"/>
      <c r="AJ499" s="152"/>
      <c r="AK499" s="152"/>
      <c r="AL499" s="152"/>
      <c r="AM499" s="152"/>
      <c r="AN499" s="152"/>
      <c r="AO499" s="152"/>
      <c r="AP499" s="152"/>
      <c r="AQ499" s="152"/>
      <c r="AR499" s="152"/>
      <c r="AS499" s="152"/>
      <c r="AT499" s="152"/>
      <c r="AU499" s="152"/>
      <c r="AV499" s="152"/>
      <c r="AW499" s="152"/>
      <c r="AX499" s="152"/>
      <c r="AY499" s="152"/>
      <c r="AZ499" s="152"/>
      <c r="BA499" s="152"/>
      <c r="BB499" s="152"/>
      <c r="BC499" s="152"/>
      <c r="BD499" s="152"/>
      <c r="BE499" s="152"/>
      <c r="BF499" s="152"/>
      <c r="BG499" s="152"/>
      <c r="BH499" s="152"/>
      <c r="BI499" s="152"/>
      <c r="BJ499" s="152"/>
      <c r="BK499" s="152"/>
      <c r="BL499" s="152"/>
      <c r="BM499" s="152"/>
      <c r="BN499" s="152"/>
    </row>
    <row r="500" ht="13.5" customHeight="1">
      <c r="A500" s="152"/>
      <c r="B500" s="152"/>
      <c r="C500" s="152"/>
      <c r="D500" s="152"/>
      <c r="E500" s="152"/>
      <c r="F500" s="152"/>
      <c r="G500" s="152"/>
      <c r="H500" s="152"/>
      <c r="I500" s="152"/>
      <c r="J500" s="152"/>
      <c r="K500" s="152"/>
      <c r="L500" s="152"/>
      <c r="M500" s="152"/>
      <c r="N500" s="152"/>
      <c r="O500" s="152"/>
      <c r="P500" s="152"/>
      <c r="Q500" s="152"/>
      <c r="R500" s="152"/>
      <c r="S500" s="152"/>
      <c r="T500" s="152"/>
      <c r="U500" s="152"/>
      <c r="V500" s="152"/>
      <c r="W500" s="152"/>
      <c r="X500" s="152"/>
      <c r="Y500" s="152"/>
      <c r="Z500" s="152"/>
      <c r="AA500" s="152"/>
      <c r="AB500" s="152"/>
      <c r="AC500" s="152"/>
      <c r="AD500" s="152"/>
      <c r="AE500" s="152"/>
      <c r="AF500" s="152"/>
      <c r="AG500" s="152"/>
      <c r="AH500" s="152"/>
      <c r="AI500" s="152"/>
      <c r="AJ500" s="152"/>
      <c r="AK500" s="152"/>
      <c r="AL500" s="152"/>
      <c r="AM500" s="152"/>
      <c r="AN500" s="152"/>
      <c r="AO500" s="152"/>
      <c r="AP500" s="152"/>
      <c r="AQ500" s="152"/>
      <c r="AR500" s="152"/>
      <c r="AS500" s="152"/>
      <c r="AT500" s="152"/>
      <c r="AU500" s="152"/>
      <c r="AV500" s="152"/>
      <c r="AW500" s="152"/>
      <c r="AX500" s="152"/>
      <c r="AY500" s="152"/>
      <c r="AZ500" s="152"/>
      <c r="BA500" s="152"/>
      <c r="BB500" s="152"/>
      <c r="BC500" s="152"/>
      <c r="BD500" s="152"/>
      <c r="BE500" s="152"/>
      <c r="BF500" s="152"/>
      <c r="BG500" s="152"/>
      <c r="BH500" s="152"/>
      <c r="BI500" s="152"/>
      <c r="BJ500" s="152"/>
      <c r="BK500" s="152"/>
      <c r="BL500" s="152"/>
      <c r="BM500" s="152"/>
      <c r="BN500" s="152"/>
    </row>
    <row r="501" ht="13.5" customHeight="1">
      <c r="A501" s="152"/>
      <c r="B501" s="152"/>
      <c r="C501" s="152"/>
      <c r="D501" s="152"/>
      <c r="E501" s="152"/>
      <c r="F501" s="152"/>
      <c r="G501" s="152"/>
      <c r="H501" s="152"/>
      <c r="I501" s="152"/>
      <c r="J501" s="152"/>
      <c r="K501" s="152"/>
      <c r="L501" s="152"/>
      <c r="M501" s="152"/>
      <c r="N501" s="152"/>
      <c r="O501" s="152"/>
      <c r="P501" s="152"/>
      <c r="Q501" s="152"/>
      <c r="R501" s="152"/>
      <c r="S501" s="152"/>
      <c r="T501" s="152"/>
      <c r="U501" s="152"/>
      <c r="V501" s="152"/>
      <c r="W501" s="152"/>
      <c r="X501" s="152"/>
      <c r="Y501" s="152"/>
      <c r="Z501" s="152"/>
      <c r="AA501" s="152"/>
      <c r="AB501" s="152"/>
      <c r="AC501" s="152"/>
      <c r="AD501" s="152"/>
      <c r="AE501" s="152"/>
      <c r="AF501" s="152"/>
      <c r="AG501" s="152"/>
      <c r="AH501" s="152"/>
      <c r="AI501" s="152"/>
      <c r="AJ501" s="152"/>
      <c r="AK501" s="152"/>
      <c r="AL501" s="152"/>
      <c r="AM501" s="152"/>
      <c r="AN501" s="152"/>
      <c r="AO501" s="152"/>
      <c r="AP501" s="152"/>
      <c r="AQ501" s="152"/>
      <c r="AR501" s="152"/>
      <c r="AS501" s="152"/>
      <c r="AT501" s="152"/>
      <c r="AU501" s="152"/>
      <c r="AV501" s="152"/>
      <c r="AW501" s="152"/>
      <c r="AX501" s="152"/>
      <c r="AY501" s="152"/>
      <c r="AZ501" s="152"/>
      <c r="BA501" s="152"/>
      <c r="BB501" s="152"/>
      <c r="BC501" s="152"/>
      <c r="BD501" s="152"/>
      <c r="BE501" s="152"/>
      <c r="BF501" s="152"/>
      <c r="BG501" s="152"/>
      <c r="BH501" s="152"/>
      <c r="BI501" s="152"/>
      <c r="BJ501" s="152"/>
      <c r="BK501" s="152"/>
      <c r="BL501" s="152"/>
      <c r="BM501" s="152"/>
      <c r="BN501" s="152"/>
    </row>
    <row r="502" ht="13.5" customHeight="1">
      <c r="A502" s="152"/>
      <c r="B502" s="152"/>
      <c r="C502" s="152"/>
      <c r="D502" s="152"/>
      <c r="E502" s="152"/>
      <c r="F502" s="152"/>
      <c r="G502" s="152"/>
      <c r="H502" s="152"/>
      <c r="I502" s="152"/>
      <c r="J502" s="152"/>
      <c r="K502" s="152"/>
      <c r="L502" s="152"/>
      <c r="M502" s="152"/>
      <c r="N502" s="152"/>
      <c r="O502" s="152"/>
      <c r="P502" s="152"/>
      <c r="Q502" s="152"/>
      <c r="R502" s="152"/>
      <c r="S502" s="152"/>
      <c r="T502" s="152"/>
      <c r="U502" s="152"/>
      <c r="V502" s="152"/>
      <c r="W502" s="152"/>
      <c r="X502" s="152"/>
      <c r="Y502" s="152"/>
      <c r="Z502" s="152"/>
      <c r="AA502" s="152"/>
      <c r="AB502" s="152"/>
      <c r="AC502" s="152"/>
      <c r="AD502" s="152"/>
      <c r="AE502" s="152"/>
      <c r="AF502" s="152"/>
      <c r="AG502" s="152"/>
      <c r="AH502" s="152"/>
      <c r="AI502" s="152"/>
      <c r="AJ502" s="152"/>
      <c r="AK502" s="152"/>
      <c r="AL502" s="152"/>
      <c r="AM502" s="152"/>
      <c r="AN502" s="152"/>
      <c r="AO502" s="152"/>
      <c r="AP502" s="152"/>
      <c r="AQ502" s="152"/>
      <c r="AR502" s="152"/>
      <c r="AS502" s="152"/>
      <c r="AT502" s="152"/>
      <c r="AU502" s="152"/>
      <c r="AV502" s="152"/>
      <c r="AW502" s="152"/>
      <c r="AX502" s="152"/>
      <c r="AY502" s="152"/>
      <c r="AZ502" s="152"/>
      <c r="BA502" s="152"/>
      <c r="BB502" s="152"/>
      <c r="BC502" s="152"/>
      <c r="BD502" s="152"/>
      <c r="BE502" s="152"/>
      <c r="BF502" s="152"/>
      <c r="BG502" s="152"/>
      <c r="BH502" s="152"/>
      <c r="BI502" s="152"/>
      <c r="BJ502" s="152"/>
      <c r="BK502" s="152"/>
      <c r="BL502" s="152"/>
      <c r="BM502" s="152"/>
      <c r="BN502" s="152"/>
    </row>
    <row r="503" ht="13.5" customHeight="1">
      <c r="A503" s="152"/>
      <c r="B503" s="152"/>
      <c r="C503" s="152"/>
      <c r="D503" s="152"/>
      <c r="E503" s="152"/>
      <c r="F503" s="152"/>
      <c r="G503" s="152"/>
      <c r="H503" s="152"/>
      <c r="I503" s="152"/>
      <c r="J503" s="152"/>
      <c r="K503" s="152"/>
      <c r="L503" s="152"/>
      <c r="M503" s="152"/>
      <c r="N503" s="152"/>
      <c r="O503" s="152"/>
      <c r="P503" s="152"/>
      <c r="Q503" s="152"/>
      <c r="R503" s="152"/>
      <c r="S503" s="152"/>
      <c r="T503" s="152"/>
      <c r="U503" s="152"/>
      <c r="V503" s="152"/>
      <c r="W503" s="152"/>
      <c r="X503" s="152"/>
      <c r="Y503" s="152"/>
      <c r="Z503" s="152"/>
      <c r="AA503" s="152"/>
      <c r="AB503" s="152"/>
      <c r="AC503" s="152"/>
      <c r="AD503" s="152"/>
      <c r="AE503" s="152"/>
      <c r="AF503" s="152"/>
      <c r="AG503" s="152"/>
      <c r="AH503" s="152"/>
      <c r="AI503" s="152"/>
      <c r="AJ503" s="152"/>
      <c r="AK503" s="152"/>
      <c r="AL503" s="152"/>
      <c r="AM503" s="152"/>
      <c r="AN503" s="152"/>
      <c r="AO503" s="152"/>
      <c r="AP503" s="152"/>
      <c r="AQ503" s="152"/>
      <c r="AR503" s="152"/>
      <c r="AS503" s="152"/>
      <c r="AT503" s="152"/>
      <c r="AU503" s="152"/>
      <c r="AV503" s="152"/>
      <c r="AW503" s="152"/>
      <c r="AX503" s="152"/>
      <c r="AY503" s="152"/>
      <c r="AZ503" s="152"/>
      <c r="BA503" s="152"/>
      <c r="BB503" s="152"/>
      <c r="BC503" s="152"/>
      <c r="BD503" s="152"/>
      <c r="BE503" s="152"/>
      <c r="BF503" s="152"/>
      <c r="BG503" s="152"/>
      <c r="BH503" s="152"/>
      <c r="BI503" s="152"/>
      <c r="BJ503" s="152"/>
      <c r="BK503" s="152"/>
      <c r="BL503" s="152"/>
      <c r="BM503" s="152"/>
      <c r="BN503" s="152"/>
    </row>
    <row r="504" ht="13.5" customHeight="1">
      <c r="A504" s="152"/>
      <c r="B504" s="152"/>
      <c r="C504" s="152"/>
      <c r="D504" s="152"/>
      <c r="E504" s="152"/>
      <c r="F504" s="152"/>
      <c r="G504" s="152"/>
      <c r="H504" s="152"/>
      <c r="I504" s="152"/>
      <c r="J504" s="152"/>
      <c r="K504" s="152"/>
      <c r="L504" s="152"/>
      <c r="M504" s="152"/>
      <c r="N504" s="152"/>
      <c r="O504" s="152"/>
      <c r="P504" s="152"/>
      <c r="Q504" s="152"/>
      <c r="R504" s="152"/>
      <c r="S504" s="152"/>
      <c r="T504" s="152"/>
      <c r="U504" s="152"/>
      <c r="V504" s="152"/>
      <c r="W504" s="152"/>
      <c r="X504" s="152"/>
      <c r="Y504" s="152"/>
      <c r="Z504" s="152"/>
      <c r="AA504" s="152"/>
      <c r="AB504" s="152"/>
      <c r="AC504" s="152"/>
      <c r="AD504" s="152"/>
      <c r="AE504" s="152"/>
      <c r="AF504" s="152"/>
      <c r="AG504" s="152"/>
      <c r="AH504" s="152"/>
      <c r="AI504" s="152"/>
      <c r="AJ504" s="152"/>
      <c r="AK504" s="152"/>
      <c r="AL504" s="152"/>
      <c r="AM504" s="152"/>
      <c r="AN504" s="152"/>
      <c r="AO504" s="152"/>
      <c r="AP504" s="152"/>
      <c r="AQ504" s="152"/>
      <c r="AR504" s="152"/>
      <c r="AS504" s="152"/>
      <c r="AT504" s="152"/>
      <c r="AU504" s="152"/>
      <c r="AV504" s="152"/>
      <c r="AW504" s="152"/>
      <c r="AX504" s="152"/>
      <c r="AY504" s="152"/>
      <c r="AZ504" s="152"/>
      <c r="BA504" s="152"/>
      <c r="BB504" s="152"/>
      <c r="BC504" s="152"/>
      <c r="BD504" s="152"/>
      <c r="BE504" s="152"/>
      <c r="BF504" s="152"/>
      <c r="BG504" s="152"/>
      <c r="BH504" s="152"/>
      <c r="BI504" s="152"/>
      <c r="BJ504" s="152"/>
      <c r="BK504" s="152"/>
      <c r="BL504" s="152"/>
      <c r="BM504" s="152"/>
      <c r="BN504" s="152"/>
    </row>
    <row r="505" ht="13.5" customHeight="1">
      <c r="A505" s="152"/>
      <c r="B505" s="152"/>
      <c r="C505" s="152"/>
      <c r="D505" s="152"/>
      <c r="E505" s="152"/>
      <c r="F505" s="152"/>
      <c r="G505" s="152"/>
      <c r="H505" s="152"/>
      <c r="I505" s="152"/>
      <c r="J505" s="152"/>
      <c r="K505" s="152"/>
      <c r="L505" s="152"/>
      <c r="M505" s="152"/>
      <c r="N505" s="152"/>
      <c r="O505" s="152"/>
      <c r="P505" s="152"/>
      <c r="Q505" s="152"/>
      <c r="R505" s="152"/>
      <c r="S505" s="152"/>
      <c r="T505" s="152"/>
      <c r="U505" s="152"/>
      <c r="V505" s="152"/>
      <c r="W505" s="152"/>
      <c r="X505" s="152"/>
      <c r="Y505" s="152"/>
      <c r="Z505" s="152"/>
      <c r="AA505" s="152"/>
      <c r="AB505" s="152"/>
      <c r="AC505" s="152"/>
      <c r="AD505" s="152"/>
      <c r="AE505" s="152"/>
      <c r="AF505" s="152"/>
      <c r="AG505" s="152"/>
      <c r="AH505" s="152"/>
      <c r="AI505" s="152"/>
      <c r="AJ505" s="152"/>
      <c r="AK505" s="152"/>
      <c r="AL505" s="152"/>
      <c r="AM505" s="152"/>
      <c r="AN505" s="152"/>
      <c r="AO505" s="152"/>
      <c r="AP505" s="152"/>
      <c r="AQ505" s="152"/>
      <c r="AR505" s="152"/>
      <c r="AS505" s="152"/>
      <c r="AT505" s="152"/>
      <c r="AU505" s="152"/>
      <c r="AV505" s="152"/>
      <c r="AW505" s="152"/>
      <c r="AX505" s="152"/>
      <c r="AY505" s="152"/>
      <c r="AZ505" s="152"/>
      <c r="BA505" s="152"/>
      <c r="BB505" s="152"/>
      <c r="BC505" s="152"/>
      <c r="BD505" s="152"/>
      <c r="BE505" s="152"/>
      <c r="BF505" s="152"/>
      <c r="BG505" s="152"/>
      <c r="BH505" s="152"/>
      <c r="BI505" s="152"/>
      <c r="BJ505" s="152"/>
      <c r="BK505" s="152"/>
      <c r="BL505" s="152"/>
      <c r="BM505" s="152"/>
      <c r="BN505" s="152"/>
    </row>
    <row r="506" ht="13.5" customHeight="1">
      <c r="A506" s="152"/>
      <c r="B506" s="152"/>
      <c r="C506" s="152"/>
      <c r="D506" s="152"/>
      <c r="E506" s="152"/>
      <c r="F506" s="152"/>
      <c r="G506" s="152"/>
      <c r="H506" s="152"/>
      <c r="I506" s="152"/>
      <c r="J506" s="152"/>
      <c r="K506" s="152"/>
      <c r="L506" s="152"/>
      <c r="M506" s="152"/>
      <c r="N506" s="152"/>
      <c r="O506" s="152"/>
      <c r="P506" s="152"/>
      <c r="Q506" s="152"/>
      <c r="R506" s="152"/>
      <c r="S506" s="152"/>
      <c r="T506" s="152"/>
      <c r="U506" s="152"/>
      <c r="V506" s="152"/>
      <c r="W506" s="152"/>
      <c r="X506" s="152"/>
      <c r="Y506" s="152"/>
      <c r="Z506" s="152"/>
      <c r="AA506" s="152"/>
      <c r="AB506" s="152"/>
      <c r="AC506" s="152"/>
      <c r="AD506" s="152"/>
      <c r="AE506" s="152"/>
      <c r="AF506" s="152"/>
      <c r="AG506" s="152"/>
      <c r="AH506" s="152"/>
      <c r="AI506" s="152"/>
      <c r="AJ506" s="152"/>
      <c r="AK506" s="152"/>
      <c r="AL506" s="152"/>
      <c r="AM506" s="152"/>
      <c r="AN506" s="152"/>
      <c r="AO506" s="152"/>
      <c r="AP506" s="152"/>
      <c r="AQ506" s="152"/>
      <c r="AR506" s="152"/>
      <c r="AS506" s="152"/>
      <c r="AT506" s="152"/>
      <c r="AU506" s="152"/>
      <c r="AV506" s="152"/>
      <c r="AW506" s="152"/>
      <c r="AX506" s="152"/>
      <c r="AY506" s="152"/>
      <c r="AZ506" s="152"/>
      <c r="BA506" s="152"/>
      <c r="BB506" s="152"/>
      <c r="BC506" s="152"/>
      <c r="BD506" s="152"/>
      <c r="BE506" s="152"/>
      <c r="BF506" s="152"/>
      <c r="BG506" s="152"/>
      <c r="BH506" s="152"/>
      <c r="BI506" s="152"/>
      <c r="BJ506" s="152"/>
      <c r="BK506" s="152"/>
      <c r="BL506" s="152"/>
      <c r="BM506" s="152"/>
      <c r="BN506" s="152"/>
    </row>
    <row r="507" ht="13.5" customHeight="1">
      <c r="A507" s="152"/>
      <c r="B507" s="152"/>
      <c r="C507" s="152"/>
      <c r="D507" s="152"/>
      <c r="E507" s="152"/>
      <c r="F507" s="152"/>
      <c r="G507" s="152"/>
      <c r="H507" s="152"/>
      <c r="I507" s="152"/>
      <c r="J507" s="152"/>
      <c r="K507" s="152"/>
      <c r="L507" s="152"/>
      <c r="M507" s="152"/>
      <c r="N507" s="152"/>
      <c r="O507" s="152"/>
      <c r="P507" s="152"/>
      <c r="Q507" s="152"/>
      <c r="R507" s="152"/>
      <c r="S507" s="152"/>
      <c r="T507" s="152"/>
      <c r="U507" s="152"/>
      <c r="V507" s="152"/>
      <c r="W507" s="152"/>
      <c r="X507" s="152"/>
      <c r="Y507" s="152"/>
      <c r="Z507" s="152"/>
      <c r="AA507" s="152"/>
      <c r="AB507" s="152"/>
      <c r="AC507" s="152"/>
      <c r="AD507" s="152"/>
      <c r="AE507" s="152"/>
      <c r="AF507" s="152"/>
      <c r="AG507" s="152"/>
      <c r="AH507" s="152"/>
      <c r="AI507" s="152"/>
      <c r="AJ507" s="152"/>
      <c r="AK507" s="152"/>
      <c r="AL507" s="152"/>
      <c r="AM507" s="152"/>
      <c r="AN507" s="152"/>
      <c r="AO507" s="152"/>
      <c r="AP507" s="152"/>
      <c r="AQ507" s="152"/>
      <c r="AR507" s="152"/>
      <c r="AS507" s="152"/>
      <c r="AT507" s="152"/>
      <c r="AU507" s="152"/>
      <c r="AV507" s="152"/>
      <c r="AW507" s="152"/>
      <c r="AX507" s="152"/>
      <c r="AY507" s="152"/>
      <c r="AZ507" s="152"/>
      <c r="BA507" s="152"/>
      <c r="BB507" s="152"/>
      <c r="BC507" s="152"/>
      <c r="BD507" s="152"/>
      <c r="BE507" s="152"/>
      <c r="BF507" s="152"/>
      <c r="BG507" s="152"/>
      <c r="BH507" s="152"/>
      <c r="BI507" s="152"/>
      <c r="BJ507" s="152"/>
      <c r="BK507" s="152"/>
      <c r="BL507" s="152"/>
      <c r="BM507" s="152"/>
      <c r="BN507" s="152"/>
    </row>
    <row r="508" ht="13.5" customHeight="1">
      <c r="A508" s="152"/>
      <c r="B508" s="152"/>
      <c r="C508" s="152"/>
      <c r="D508" s="152"/>
      <c r="E508" s="152"/>
      <c r="F508" s="152"/>
      <c r="G508" s="152"/>
      <c r="H508" s="152"/>
      <c r="I508" s="152"/>
      <c r="J508" s="152"/>
      <c r="K508" s="152"/>
      <c r="L508" s="152"/>
      <c r="M508" s="152"/>
      <c r="N508" s="152"/>
      <c r="O508" s="152"/>
      <c r="P508" s="152"/>
      <c r="Q508" s="152"/>
      <c r="R508" s="152"/>
      <c r="S508" s="152"/>
      <c r="T508" s="152"/>
      <c r="U508" s="152"/>
      <c r="V508" s="152"/>
      <c r="W508" s="152"/>
      <c r="X508" s="152"/>
      <c r="Y508" s="152"/>
      <c r="Z508" s="152"/>
      <c r="AA508" s="152"/>
      <c r="AB508" s="152"/>
      <c r="AC508" s="152"/>
      <c r="AD508" s="152"/>
      <c r="AE508" s="152"/>
      <c r="AF508" s="152"/>
      <c r="AG508" s="152"/>
      <c r="AH508" s="152"/>
      <c r="AI508" s="152"/>
      <c r="AJ508" s="152"/>
      <c r="AK508" s="152"/>
      <c r="AL508" s="152"/>
      <c r="AM508" s="152"/>
      <c r="AN508" s="152"/>
      <c r="AO508" s="152"/>
      <c r="AP508" s="152"/>
      <c r="AQ508" s="152"/>
      <c r="AR508" s="152"/>
      <c r="AS508" s="152"/>
      <c r="AT508" s="152"/>
      <c r="AU508" s="152"/>
      <c r="AV508" s="152"/>
      <c r="AW508" s="152"/>
      <c r="AX508" s="152"/>
      <c r="AY508" s="152"/>
      <c r="AZ508" s="152"/>
      <c r="BA508" s="152"/>
      <c r="BB508" s="152"/>
      <c r="BC508" s="152"/>
      <c r="BD508" s="152"/>
      <c r="BE508" s="152"/>
      <c r="BF508" s="152"/>
      <c r="BG508" s="152"/>
      <c r="BH508" s="152"/>
      <c r="BI508" s="152"/>
      <c r="BJ508" s="152"/>
      <c r="BK508" s="152"/>
      <c r="BL508" s="152"/>
      <c r="BM508" s="152"/>
      <c r="BN508" s="152"/>
    </row>
    <row r="509" ht="13.5" customHeight="1">
      <c r="A509" s="152"/>
      <c r="B509" s="152"/>
      <c r="C509" s="152"/>
      <c r="D509" s="152"/>
      <c r="E509" s="152"/>
      <c r="F509" s="152"/>
      <c r="G509" s="152"/>
      <c r="H509" s="152"/>
      <c r="I509" s="152"/>
      <c r="J509" s="152"/>
      <c r="K509" s="152"/>
      <c r="L509" s="152"/>
      <c r="M509" s="152"/>
      <c r="N509" s="152"/>
      <c r="O509" s="152"/>
      <c r="P509" s="152"/>
      <c r="Q509" s="152"/>
      <c r="R509" s="152"/>
      <c r="S509" s="152"/>
      <c r="T509" s="152"/>
      <c r="U509" s="152"/>
      <c r="V509" s="152"/>
      <c r="W509" s="152"/>
      <c r="X509" s="152"/>
      <c r="Y509" s="152"/>
      <c r="Z509" s="152"/>
      <c r="AA509" s="152"/>
      <c r="AB509" s="152"/>
      <c r="AC509" s="152"/>
      <c r="AD509" s="152"/>
      <c r="AE509" s="152"/>
      <c r="AF509" s="152"/>
      <c r="AG509" s="152"/>
      <c r="AH509" s="152"/>
      <c r="AI509" s="152"/>
      <c r="AJ509" s="152"/>
      <c r="AK509" s="152"/>
      <c r="AL509" s="152"/>
      <c r="AM509" s="152"/>
      <c r="AN509" s="152"/>
      <c r="AO509" s="152"/>
      <c r="AP509" s="152"/>
      <c r="AQ509" s="152"/>
      <c r="AR509" s="152"/>
      <c r="AS509" s="152"/>
      <c r="AT509" s="152"/>
      <c r="AU509" s="152"/>
      <c r="AV509" s="152"/>
      <c r="AW509" s="152"/>
      <c r="AX509" s="152"/>
      <c r="AY509" s="152"/>
      <c r="AZ509" s="152"/>
      <c r="BA509" s="152"/>
      <c r="BB509" s="152"/>
      <c r="BC509" s="152"/>
      <c r="BD509" s="152"/>
      <c r="BE509" s="152"/>
      <c r="BF509" s="152"/>
      <c r="BG509" s="152"/>
      <c r="BH509" s="152"/>
      <c r="BI509" s="152"/>
      <c r="BJ509" s="152"/>
      <c r="BK509" s="152"/>
      <c r="BL509" s="152"/>
      <c r="BM509" s="152"/>
      <c r="BN509" s="152"/>
    </row>
    <row r="510" ht="13.5" customHeight="1">
      <c r="A510" s="152"/>
      <c r="B510" s="152"/>
      <c r="C510" s="152"/>
      <c r="D510" s="152"/>
      <c r="E510" s="152"/>
      <c r="F510" s="152"/>
      <c r="G510" s="152"/>
      <c r="H510" s="152"/>
      <c r="I510" s="152"/>
      <c r="J510" s="152"/>
      <c r="K510" s="152"/>
      <c r="L510" s="152"/>
      <c r="M510" s="152"/>
      <c r="N510" s="152"/>
      <c r="O510" s="152"/>
      <c r="P510" s="152"/>
      <c r="Q510" s="152"/>
      <c r="R510" s="152"/>
      <c r="S510" s="152"/>
      <c r="T510" s="152"/>
      <c r="U510" s="152"/>
      <c r="V510" s="152"/>
      <c r="W510" s="152"/>
      <c r="X510" s="152"/>
      <c r="Y510" s="152"/>
      <c r="Z510" s="152"/>
      <c r="AA510" s="152"/>
      <c r="AB510" s="152"/>
      <c r="AC510" s="152"/>
      <c r="AD510" s="152"/>
      <c r="AE510" s="152"/>
      <c r="AF510" s="152"/>
      <c r="AG510" s="152"/>
      <c r="AH510" s="152"/>
      <c r="AI510" s="152"/>
      <c r="AJ510" s="152"/>
      <c r="AK510" s="152"/>
      <c r="AL510" s="152"/>
      <c r="AM510" s="152"/>
      <c r="AN510" s="152"/>
      <c r="AO510" s="152"/>
      <c r="AP510" s="152"/>
      <c r="AQ510" s="152"/>
      <c r="AR510" s="152"/>
      <c r="AS510" s="152"/>
      <c r="AT510" s="152"/>
      <c r="AU510" s="152"/>
      <c r="AV510" s="152"/>
      <c r="AW510" s="152"/>
      <c r="AX510" s="152"/>
      <c r="AY510" s="152"/>
      <c r="AZ510" s="152"/>
      <c r="BA510" s="152"/>
      <c r="BB510" s="152"/>
      <c r="BC510" s="152"/>
      <c r="BD510" s="152"/>
      <c r="BE510" s="152"/>
      <c r="BF510" s="152"/>
      <c r="BG510" s="152"/>
      <c r="BH510" s="152"/>
      <c r="BI510" s="152"/>
      <c r="BJ510" s="152"/>
      <c r="BK510" s="152"/>
      <c r="BL510" s="152"/>
      <c r="BM510" s="152"/>
      <c r="BN510" s="152"/>
    </row>
    <row r="511" ht="13.5" customHeight="1">
      <c r="A511" s="152"/>
      <c r="B511" s="152"/>
      <c r="C511" s="152"/>
      <c r="D511" s="152"/>
      <c r="E511" s="152"/>
      <c r="F511" s="152"/>
      <c r="G511" s="152"/>
      <c r="H511" s="152"/>
      <c r="I511" s="152"/>
      <c r="J511" s="152"/>
      <c r="K511" s="152"/>
      <c r="L511" s="152"/>
      <c r="M511" s="152"/>
      <c r="N511" s="152"/>
      <c r="O511" s="152"/>
      <c r="P511" s="152"/>
      <c r="Q511" s="152"/>
      <c r="R511" s="152"/>
      <c r="S511" s="152"/>
      <c r="T511" s="152"/>
      <c r="U511" s="152"/>
      <c r="V511" s="152"/>
      <c r="W511" s="152"/>
      <c r="X511" s="152"/>
      <c r="Y511" s="152"/>
      <c r="Z511" s="152"/>
      <c r="AA511" s="152"/>
      <c r="AB511" s="152"/>
      <c r="AC511" s="152"/>
      <c r="AD511" s="152"/>
      <c r="AE511" s="152"/>
      <c r="AF511" s="152"/>
      <c r="AG511" s="152"/>
      <c r="AH511" s="152"/>
      <c r="AI511" s="152"/>
      <c r="AJ511" s="152"/>
      <c r="AK511" s="152"/>
      <c r="AL511" s="152"/>
      <c r="AM511" s="152"/>
      <c r="AN511" s="152"/>
      <c r="AO511" s="152"/>
      <c r="AP511" s="152"/>
      <c r="AQ511" s="152"/>
      <c r="AR511" s="152"/>
      <c r="AS511" s="152"/>
      <c r="AT511" s="152"/>
      <c r="AU511" s="152"/>
      <c r="AV511" s="152"/>
      <c r="AW511" s="152"/>
      <c r="AX511" s="152"/>
      <c r="AY511" s="152"/>
      <c r="AZ511" s="152"/>
      <c r="BA511" s="152"/>
      <c r="BB511" s="152"/>
      <c r="BC511" s="152"/>
      <c r="BD511" s="152"/>
      <c r="BE511" s="152"/>
      <c r="BF511" s="152"/>
      <c r="BG511" s="152"/>
      <c r="BH511" s="152"/>
      <c r="BI511" s="152"/>
      <c r="BJ511" s="152"/>
      <c r="BK511" s="152"/>
      <c r="BL511" s="152"/>
      <c r="BM511" s="152"/>
      <c r="BN511" s="152"/>
    </row>
    <row r="512" ht="13.5" customHeight="1">
      <c r="A512" s="152"/>
      <c r="B512" s="152"/>
      <c r="C512" s="152"/>
      <c r="D512" s="152"/>
      <c r="E512" s="152"/>
      <c r="F512" s="152"/>
      <c r="G512" s="152"/>
      <c r="H512" s="152"/>
      <c r="I512" s="152"/>
      <c r="J512" s="152"/>
      <c r="K512" s="152"/>
      <c r="L512" s="152"/>
      <c r="M512" s="152"/>
      <c r="N512" s="152"/>
      <c r="O512" s="152"/>
      <c r="P512" s="152"/>
      <c r="Q512" s="152"/>
      <c r="R512" s="152"/>
      <c r="S512" s="152"/>
      <c r="T512" s="152"/>
      <c r="U512" s="152"/>
      <c r="V512" s="152"/>
      <c r="W512" s="152"/>
      <c r="X512" s="152"/>
      <c r="Y512" s="152"/>
      <c r="Z512" s="152"/>
      <c r="AA512" s="152"/>
      <c r="AB512" s="152"/>
      <c r="AC512" s="152"/>
      <c r="AD512" s="152"/>
      <c r="AE512" s="152"/>
      <c r="AF512" s="152"/>
      <c r="AG512" s="152"/>
      <c r="AH512" s="152"/>
      <c r="AI512" s="152"/>
      <c r="AJ512" s="152"/>
      <c r="AK512" s="152"/>
      <c r="AL512" s="152"/>
      <c r="AM512" s="152"/>
      <c r="AN512" s="152"/>
      <c r="AO512" s="152"/>
      <c r="AP512" s="152"/>
      <c r="AQ512" s="152"/>
      <c r="AR512" s="152"/>
      <c r="AS512" s="152"/>
      <c r="AT512" s="152"/>
      <c r="AU512" s="152"/>
      <c r="AV512" s="152"/>
      <c r="AW512" s="152"/>
      <c r="AX512" s="152"/>
      <c r="AY512" s="152"/>
      <c r="AZ512" s="152"/>
      <c r="BA512" s="152"/>
      <c r="BB512" s="152"/>
      <c r="BC512" s="152"/>
      <c r="BD512" s="152"/>
      <c r="BE512" s="152"/>
      <c r="BF512" s="152"/>
      <c r="BG512" s="152"/>
      <c r="BH512" s="152"/>
      <c r="BI512" s="152"/>
      <c r="BJ512" s="152"/>
      <c r="BK512" s="152"/>
      <c r="BL512" s="152"/>
      <c r="BM512" s="152"/>
      <c r="BN512" s="152"/>
    </row>
    <row r="513" ht="13.5" customHeight="1">
      <c r="A513" s="152"/>
      <c r="B513" s="152"/>
      <c r="C513" s="152"/>
      <c r="D513" s="152"/>
      <c r="E513" s="152"/>
      <c r="F513" s="152"/>
      <c r="G513" s="152"/>
      <c r="H513" s="152"/>
      <c r="I513" s="152"/>
      <c r="J513" s="152"/>
      <c r="K513" s="152"/>
      <c r="L513" s="152"/>
      <c r="M513" s="152"/>
      <c r="N513" s="152"/>
      <c r="O513" s="152"/>
      <c r="P513" s="152"/>
      <c r="Q513" s="152"/>
      <c r="R513" s="152"/>
      <c r="S513" s="152"/>
      <c r="T513" s="152"/>
      <c r="U513" s="152"/>
      <c r="V513" s="152"/>
      <c r="W513" s="152"/>
      <c r="X513" s="152"/>
      <c r="Y513" s="152"/>
      <c r="Z513" s="152"/>
      <c r="AA513" s="152"/>
      <c r="AB513" s="152"/>
      <c r="AC513" s="152"/>
      <c r="AD513" s="152"/>
      <c r="AE513" s="152"/>
      <c r="AF513" s="152"/>
      <c r="AG513" s="152"/>
      <c r="AH513" s="152"/>
      <c r="AI513" s="152"/>
      <c r="AJ513" s="152"/>
      <c r="AK513" s="152"/>
      <c r="AL513" s="152"/>
      <c r="AM513" s="152"/>
      <c r="AN513" s="152"/>
      <c r="AO513" s="152"/>
      <c r="AP513" s="152"/>
      <c r="AQ513" s="152"/>
      <c r="AR513" s="152"/>
      <c r="AS513" s="152"/>
      <c r="AT513" s="152"/>
      <c r="AU513" s="152"/>
      <c r="AV513" s="152"/>
      <c r="AW513" s="152"/>
      <c r="AX513" s="152"/>
      <c r="AY513" s="152"/>
      <c r="AZ513" s="152"/>
      <c r="BA513" s="152"/>
      <c r="BB513" s="152"/>
      <c r="BC513" s="152"/>
      <c r="BD513" s="152"/>
      <c r="BE513" s="152"/>
      <c r="BF513" s="152"/>
      <c r="BG513" s="152"/>
      <c r="BH513" s="152"/>
      <c r="BI513" s="152"/>
      <c r="BJ513" s="152"/>
      <c r="BK513" s="152"/>
      <c r="BL513" s="152"/>
      <c r="BM513" s="152"/>
      <c r="BN513" s="152"/>
    </row>
    <row r="514" ht="13.5" customHeight="1">
      <c r="A514" s="152"/>
      <c r="B514" s="152"/>
      <c r="C514" s="152"/>
      <c r="D514" s="152"/>
      <c r="E514" s="152"/>
      <c r="F514" s="152"/>
      <c r="G514" s="152"/>
      <c r="H514" s="152"/>
      <c r="I514" s="152"/>
      <c r="J514" s="152"/>
      <c r="K514" s="152"/>
      <c r="L514" s="152"/>
      <c r="M514" s="152"/>
      <c r="N514" s="152"/>
      <c r="O514" s="152"/>
      <c r="P514" s="152"/>
      <c r="Q514" s="152"/>
      <c r="R514" s="152"/>
      <c r="S514" s="152"/>
      <c r="T514" s="152"/>
      <c r="U514" s="152"/>
      <c r="V514" s="152"/>
      <c r="W514" s="152"/>
      <c r="X514" s="152"/>
      <c r="Y514" s="152"/>
      <c r="Z514" s="152"/>
      <c r="AA514" s="152"/>
      <c r="AB514" s="152"/>
      <c r="AC514" s="152"/>
      <c r="AD514" s="152"/>
      <c r="AE514" s="152"/>
      <c r="AF514" s="152"/>
      <c r="AG514" s="152"/>
      <c r="AH514" s="152"/>
      <c r="AI514" s="152"/>
      <c r="AJ514" s="152"/>
      <c r="AK514" s="152"/>
      <c r="AL514" s="152"/>
      <c r="AM514" s="152"/>
      <c r="AN514" s="152"/>
      <c r="AO514" s="152"/>
      <c r="AP514" s="152"/>
      <c r="AQ514" s="152"/>
      <c r="AR514" s="152"/>
      <c r="AS514" s="152"/>
      <c r="AT514" s="152"/>
      <c r="AU514" s="152"/>
      <c r="AV514" s="152"/>
      <c r="AW514" s="152"/>
      <c r="AX514" s="152"/>
      <c r="AY514" s="152"/>
      <c r="AZ514" s="152"/>
      <c r="BA514" s="152"/>
      <c r="BB514" s="152"/>
      <c r="BC514" s="152"/>
      <c r="BD514" s="152"/>
      <c r="BE514" s="152"/>
      <c r="BF514" s="152"/>
      <c r="BG514" s="152"/>
      <c r="BH514" s="152"/>
      <c r="BI514" s="152"/>
      <c r="BJ514" s="152"/>
      <c r="BK514" s="152"/>
      <c r="BL514" s="152"/>
      <c r="BM514" s="152"/>
      <c r="BN514" s="152"/>
    </row>
    <row r="515" ht="13.5" customHeight="1">
      <c r="A515" s="152"/>
      <c r="B515" s="152"/>
      <c r="C515" s="152"/>
      <c r="D515" s="152"/>
      <c r="E515" s="152"/>
      <c r="F515" s="152"/>
      <c r="G515" s="152"/>
      <c r="H515" s="152"/>
      <c r="I515" s="152"/>
      <c r="J515" s="152"/>
      <c r="K515" s="152"/>
      <c r="L515" s="152"/>
      <c r="M515" s="152"/>
      <c r="N515" s="152"/>
      <c r="O515" s="152"/>
      <c r="P515" s="152"/>
      <c r="Q515" s="152"/>
      <c r="R515" s="152"/>
      <c r="S515" s="152"/>
      <c r="T515" s="152"/>
      <c r="U515" s="152"/>
      <c r="V515" s="152"/>
      <c r="W515" s="152"/>
      <c r="X515" s="152"/>
      <c r="Y515" s="152"/>
      <c r="Z515" s="152"/>
      <c r="AA515" s="152"/>
      <c r="AB515" s="152"/>
      <c r="AC515" s="152"/>
      <c r="AD515" s="152"/>
      <c r="AE515" s="152"/>
      <c r="AF515" s="152"/>
      <c r="AG515" s="152"/>
      <c r="AH515" s="152"/>
      <c r="AI515" s="152"/>
      <c r="AJ515" s="152"/>
      <c r="AK515" s="152"/>
      <c r="AL515" s="152"/>
      <c r="AM515" s="152"/>
      <c r="AN515" s="152"/>
      <c r="AO515" s="152"/>
      <c r="AP515" s="152"/>
      <c r="AQ515" s="152"/>
      <c r="AR515" s="152"/>
      <c r="AS515" s="152"/>
      <c r="AT515" s="152"/>
      <c r="AU515" s="152"/>
      <c r="AV515" s="152"/>
      <c r="AW515" s="152"/>
      <c r="AX515" s="152"/>
      <c r="AY515" s="152"/>
      <c r="AZ515" s="152"/>
      <c r="BA515" s="152"/>
      <c r="BB515" s="152"/>
      <c r="BC515" s="152"/>
      <c r="BD515" s="152"/>
      <c r="BE515" s="152"/>
      <c r="BF515" s="152"/>
      <c r="BG515" s="152"/>
      <c r="BH515" s="152"/>
      <c r="BI515" s="152"/>
      <c r="BJ515" s="152"/>
      <c r="BK515" s="152"/>
      <c r="BL515" s="152"/>
      <c r="BM515" s="152"/>
      <c r="BN515" s="152"/>
    </row>
    <row r="516" ht="13.5" customHeight="1">
      <c r="A516" s="152"/>
      <c r="B516" s="152"/>
      <c r="C516" s="152"/>
      <c r="D516" s="152"/>
      <c r="E516" s="152"/>
      <c r="F516" s="152"/>
      <c r="G516" s="152"/>
      <c r="H516" s="152"/>
      <c r="I516" s="152"/>
      <c r="J516" s="152"/>
      <c r="K516" s="152"/>
      <c r="L516" s="152"/>
      <c r="M516" s="152"/>
      <c r="N516" s="152"/>
      <c r="O516" s="152"/>
      <c r="P516" s="152"/>
      <c r="Q516" s="152"/>
      <c r="R516" s="152"/>
      <c r="S516" s="152"/>
      <c r="T516" s="152"/>
      <c r="U516" s="152"/>
      <c r="V516" s="152"/>
      <c r="W516" s="152"/>
      <c r="X516" s="152"/>
      <c r="Y516" s="152"/>
      <c r="Z516" s="152"/>
      <c r="AA516" s="152"/>
      <c r="AB516" s="152"/>
      <c r="AC516" s="152"/>
      <c r="AD516" s="152"/>
      <c r="AE516" s="152"/>
      <c r="AF516" s="152"/>
      <c r="AG516" s="152"/>
      <c r="AH516" s="152"/>
      <c r="AI516" s="152"/>
      <c r="AJ516" s="152"/>
      <c r="AK516" s="152"/>
      <c r="AL516" s="152"/>
      <c r="AM516" s="152"/>
      <c r="AN516" s="152"/>
      <c r="AO516" s="152"/>
      <c r="AP516" s="152"/>
      <c r="AQ516" s="152"/>
      <c r="AR516" s="152"/>
      <c r="AS516" s="152"/>
      <c r="AT516" s="152"/>
      <c r="AU516" s="152"/>
      <c r="AV516" s="152"/>
      <c r="AW516" s="152"/>
      <c r="AX516" s="152"/>
      <c r="AY516" s="152"/>
      <c r="AZ516" s="152"/>
      <c r="BA516" s="152"/>
      <c r="BB516" s="152"/>
      <c r="BC516" s="152"/>
      <c r="BD516" s="152"/>
      <c r="BE516" s="152"/>
      <c r="BF516" s="152"/>
      <c r="BG516" s="152"/>
      <c r="BH516" s="152"/>
      <c r="BI516" s="152"/>
      <c r="BJ516" s="152"/>
      <c r="BK516" s="152"/>
      <c r="BL516" s="152"/>
      <c r="BM516" s="152"/>
      <c r="BN516" s="152"/>
    </row>
    <row r="517" ht="13.5" customHeight="1">
      <c r="A517" s="152"/>
      <c r="B517" s="152"/>
      <c r="C517" s="152"/>
      <c r="D517" s="152"/>
      <c r="E517" s="152"/>
      <c r="F517" s="152"/>
      <c r="G517" s="152"/>
      <c r="H517" s="152"/>
      <c r="I517" s="152"/>
      <c r="J517" s="152"/>
      <c r="K517" s="152"/>
      <c r="L517" s="152"/>
      <c r="M517" s="152"/>
      <c r="N517" s="152"/>
      <c r="O517" s="152"/>
      <c r="P517" s="152"/>
      <c r="Q517" s="152"/>
      <c r="R517" s="152"/>
      <c r="S517" s="152"/>
      <c r="T517" s="152"/>
      <c r="U517" s="152"/>
      <c r="V517" s="152"/>
      <c r="W517" s="152"/>
      <c r="X517" s="152"/>
      <c r="Y517" s="152"/>
      <c r="Z517" s="152"/>
      <c r="AA517" s="152"/>
      <c r="AB517" s="152"/>
      <c r="AC517" s="152"/>
      <c r="AD517" s="152"/>
      <c r="AE517" s="152"/>
      <c r="AF517" s="152"/>
      <c r="AG517" s="152"/>
      <c r="AH517" s="152"/>
      <c r="AI517" s="152"/>
      <c r="AJ517" s="152"/>
      <c r="AK517" s="152"/>
      <c r="AL517" s="152"/>
      <c r="AM517" s="152"/>
      <c r="AN517" s="152"/>
      <c r="AO517" s="152"/>
      <c r="AP517" s="152"/>
      <c r="AQ517" s="152"/>
      <c r="AR517" s="152"/>
      <c r="AS517" s="152"/>
      <c r="AT517" s="152"/>
      <c r="AU517" s="152"/>
      <c r="AV517" s="152"/>
      <c r="AW517" s="152"/>
      <c r="AX517" s="152"/>
      <c r="AY517" s="152"/>
      <c r="AZ517" s="152"/>
      <c r="BA517" s="152"/>
      <c r="BB517" s="152"/>
      <c r="BC517" s="152"/>
      <c r="BD517" s="152"/>
      <c r="BE517" s="152"/>
      <c r="BF517" s="152"/>
      <c r="BG517" s="152"/>
      <c r="BH517" s="152"/>
      <c r="BI517" s="152"/>
      <c r="BJ517" s="152"/>
      <c r="BK517" s="152"/>
      <c r="BL517" s="152"/>
      <c r="BM517" s="152"/>
      <c r="BN517" s="152"/>
    </row>
    <row r="518" ht="13.5" customHeight="1">
      <c r="A518" s="152"/>
      <c r="B518" s="152"/>
      <c r="C518" s="152"/>
      <c r="D518" s="152"/>
      <c r="E518" s="152"/>
      <c r="F518" s="152"/>
      <c r="G518" s="152"/>
      <c r="H518" s="152"/>
      <c r="I518" s="152"/>
      <c r="J518" s="152"/>
      <c r="K518" s="152"/>
      <c r="L518" s="152"/>
      <c r="M518" s="152"/>
      <c r="N518" s="152"/>
      <c r="O518" s="152"/>
      <c r="P518" s="152"/>
      <c r="Q518" s="152"/>
      <c r="R518" s="152"/>
      <c r="S518" s="152"/>
      <c r="T518" s="152"/>
      <c r="U518" s="152"/>
      <c r="V518" s="152"/>
      <c r="W518" s="152"/>
      <c r="X518" s="152"/>
      <c r="Y518" s="152"/>
      <c r="Z518" s="152"/>
      <c r="AA518" s="152"/>
      <c r="AB518" s="152"/>
      <c r="AC518" s="152"/>
      <c r="AD518" s="152"/>
      <c r="AE518" s="152"/>
      <c r="AF518" s="152"/>
      <c r="AG518" s="152"/>
      <c r="AH518" s="152"/>
      <c r="AI518" s="152"/>
      <c r="AJ518" s="152"/>
      <c r="AK518" s="152"/>
      <c r="AL518" s="152"/>
      <c r="AM518" s="152"/>
      <c r="AN518" s="152"/>
      <c r="AO518" s="152"/>
      <c r="AP518" s="152"/>
      <c r="AQ518" s="152"/>
      <c r="AR518" s="152"/>
      <c r="AS518" s="152"/>
      <c r="AT518" s="152"/>
      <c r="AU518" s="152"/>
      <c r="AV518" s="152"/>
      <c r="AW518" s="152"/>
      <c r="AX518" s="152"/>
      <c r="AY518" s="152"/>
      <c r="AZ518" s="152"/>
      <c r="BA518" s="152"/>
      <c r="BB518" s="152"/>
      <c r="BC518" s="152"/>
      <c r="BD518" s="152"/>
      <c r="BE518" s="152"/>
      <c r="BF518" s="152"/>
      <c r="BG518" s="152"/>
      <c r="BH518" s="152"/>
      <c r="BI518" s="152"/>
      <c r="BJ518" s="152"/>
      <c r="BK518" s="152"/>
      <c r="BL518" s="152"/>
      <c r="BM518" s="152"/>
      <c r="BN518" s="152"/>
    </row>
    <row r="519" ht="13.5" customHeight="1">
      <c r="A519" s="152"/>
      <c r="B519" s="152"/>
      <c r="C519" s="152"/>
      <c r="D519" s="152"/>
      <c r="E519" s="152"/>
      <c r="F519" s="152"/>
      <c r="G519" s="152"/>
      <c r="H519" s="152"/>
      <c r="I519" s="152"/>
      <c r="J519" s="152"/>
      <c r="K519" s="152"/>
      <c r="L519" s="152"/>
      <c r="M519" s="152"/>
      <c r="N519" s="152"/>
      <c r="O519" s="152"/>
      <c r="P519" s="152"/>
      <c r="Q519" s="152"/>
      <c r="R519" s="152"/>
      <c r="S519" s="152"/>
      <c r="T519" s="152"/>
      <c r="U519" s="152"/>
      <c r="V519" s="152"/>
      <c r="W519" s="152"/>
      <c r="X519" s="152"/>
      <c r="Y519" s="152"/>
      <c r="Z519" s="152"/>
      <c r="AA519" s="152"/>
      <c r="AB519" s="152"/>
      <c r="AC519" s="152"/>
      <c r="AD519" s="152"/>
      <c r="AE519" s="152"/>
      <c r="AF519" s="152"/>
      <c r="AG519" s="152"/>
      <c r="AH519" s="152"/>
      <c r="AI519" s="152"/>
      <c r="AJ519" s="152"/>
      <c r="AK519" s="152"/>
      <c r="AL519" s="152"/>
      <c r="AM519" s="152"/>
      <c r="AN519" s="152"/>
      <c r="AO519" s="152"/>
      <c r="AP519" s="152"/>
      <c r="AQ519" s="152"/>
      <c r="AR519" s="152"/>
      <c r="AS519" s="152"/>
      <c r="AT519" s="152"/>
      <c r="AU519" s="152"/>
      <c r="AV519" s="152"/>
      <c r="AW519" s="152"/>
      <c r="AX519" s="152"/>
      <c r="AY519" s="152"/>
      <c r="AZ519" s="152"/>
      <c r="BA519" s="152"/>
      <c r="BB519" s="152"/>
      <c r="BC519" s="152"/>
      <c r="BD519" s="152"/>
      <c r="BE519" s="152"/>
      <c r="BF519" s="152"/>
      <c r="BG519" s="152"/>
      <c r="BH519" s="152"/>
      <c r="BI519" s="152"/>
      <c r="BJ519" s="152"/>
      <c r="BK519" s="152"/>
      <c r="BL519" s="152"/>
      <c r="BM519" s="152"/>
      <c r="BN519" s="152"/>
    </row>
    <row r="520" ht="13.5" customHeight="1">
      <c r="A520" s="152"/>
      <c r="B520" s="152"/>
      <c r="C520" s="152"/>
      <c r="D520" s="152"/>
      <c r="E520" s="152"/>
      <c r="F520" s="152"/>
      <c r="G520" s="152"/>
      <c r="H520" s="152"/>
      <c r="I520" s="152"/>
      <c r="J520" s="152"/>
      <c r="K520" s="152"/>
      <c r="L520" s="152"/>
      <c r="M520" s="152"/>
      <c r="N520" s="152"/>
      <c r="O520" s="152"/>
      <c r="P520" s="152"/>
      <c r="Q520" s="152"/>
      <c r="R520" s="152"/>
      <c r="S520" s="152"/>
      <c r="T520" s="152"/>
      <c r="U520" s="152"/>
      <c r="V520" s="152"/>
      <c r="W520" s="152"/>
      <c r="X520" s="152"/>
      <c r="Y520" s="152"/>
      <c r="Z520" s="152"/>
      <c r="AA520" s="152"/>
      <c r="AB520" s="152"/>
      <c r="AC520" s="152"/>
      <c r="AD520" s="152"/>
      <c r="AE520" s="152"/>
      <c r="AF520" s="152"/>
      <c r="AG520" s="152"/>
      <c r="AH520" s="152"/>
      <c r="AI520" s="152"/>
      <c r="AJ520" s="152"/>
      <c r="AK520" s="152"/>
      <c r="AL520" s="152"/>
      <c r="AM520" s="152"/>
      <c r="AN520" s="152"/>
      <c r="AO520" s="152"/>
      <c r="AP520" s="152"/>
      <c r="AQ520" s="152"/>
      <c r="AR520" s="152"/>
      <c r="AS520" s="152"/>
      <c r="AT520" s="152"/>
      <c r="AU520" s="152"/>
      <c r="AV520" s="152"/>
      <c r="AW520" s="152"/>
      <c r="AX520" s="152"/>
      <c r="AY520" s="152"/>
      <c r="AZ520" s="152"/>
      <c r="BA520" s="152"/>
      <c r="BB520" s="152"/>
      <c r="BC520" s="152"/>
      <c r="BD520" s="152"/>
      <c r="BE520" s="152"/>
      <c r="BF520" s="152"/>
      <c r="BG520" s="152"/>
      <c r="BH520" s="152"/>
      <c r="BI520" s="152"/>
      <c r="BJ520" s="152"/>
      <c r="BK520" s="152"/>
      <c r="BL520" s="152"/>
      <c r="BM520" s="152"/>
      <c r="BN520" s="152"/>
    </row>
    <row r="521" ht="13.5" customHeight="1">
      <c r="A521" s="152"/>
      <c r="B521" s="152"/>
      <c r="C521" s="152"/>
      <c r="D521" s="152"/>
      <c r="E521" s="152"/>
      <c r="F521" s="152"/>
      <c r="G521" s="152"/>
      <c r="H521" s="152"/>
      <c r="I521" s="152"/>
      <c r="J521" s="152"/>
      <c r="K521" s="152"/>
      <c r="L521" s="152"/>
      <c r="M521" s="152"/>
      <c r="N521" s="152"/>
      <c r="O521" s="152"/>
      <c r="P521" s="152"/>
      <c r="Q521" s="152"/>
      <c r="R521" s="152"/>
      <c r="S521" s="152"/>
      <c r="T521" s="152"/>
      <c r="U521" s="152"/>
      <c r="V521" s="152"/>
      <c r="W521" s="152"/>
      <c r="X521" s="152"/>
      <c r="Y521" s="152"/>
      <c r="Z521" s="152"/>
      <c r="AA521" s="152"/>
      <c r="AB521" s="152"/>
      <c r="AC521" s="152"/>
      <c r="AD521" s="152"/>
      <c r="AE521" s="152"/>
      <c r="AF521" s="152"/>
      <c r="AG521" s="152"/>
      <c r="AH521" s="152"/>
      <c r="AI521" s="152"/>
      <c r="AJ521" s="152"/>
      <c r="AK521" s="152"/>
      <c r="AL521" s="152"/>
      <c r="AM521" s="152"/>
      <c r="AN521" s="152"/>
      <c r="AO521" s="152"/>
      <c r="AP521" s="152"/>
      <c r="AQ521" s="152"/>
      <c r="AR521" s="152"/>
      <c r="AS521" s="152"/>
      <c r="AT521" s="152"/>
      <c r="AU521" s="152"/>
      <c r="AV521" s="152"/>
      <c r="AW521" s="152"/>
      <c r="AX521" s="152"/>
      <c r="AY521" s="152"/>
      <c r="AZ521" s="152"/>
      <c r="BA521" s="152"/>
      <c r="BB521" s="152"/>
      <c r="BC521" s="152"/>
      <c r="BD521" s="152"/>
      <c r="BE521" s="152"/>
      <c r="BF521" s="152"/>
      <c r="BG521" s="152"/>
      <c r="BH521" s="152"/>
      <c r="BI521" s="152"/>
      <c r="BJ521" s="152"/>
      <c r="BK521" s="152"/>
      <c r="BL521" s="152"/>
      <c r="BM521" s="152"/>
      <c r="BN521" s="152"/>
    </row>
    <row r="522" ht="13.5" customHeight="1">
      <c r="A522" s="152"/>
      <c r="B522" s="152"/>
      <c r="C522" s="152"/>
      <c r="D522" s="152"/>
      <c r="E522" s="152"/>
      <c r="F522" s="152"/>
      <c r="G522" s="152"/>
      <c r="H522" s="152"/>
      <c r="I522" s="152"/>
      <c r="J522" s="152"/>
      <c r="K522" s="152"/>
      <c r="L522" s="152"/>
      <c r="M522" s="152"/>
      <c r="N522" s="152"/>
      <c r="O522" s="152"/>
      <c r="P522" s="152"/>
      <c r="Q522" s="152"/>
      <c r="R522" s="152"/>
      <c r="S522" s="152"/>
      <c r="T522" s="152"/>
      <c r="U522" s="152"/>
      <c r="V522" s="152"/>
      <c r="W522" s="152"/>
      <c r="X522" s="152"/>
      <c r="Y522" s="152"/>
      <c r="Z522" s="152"/>
      <c r="AA522" s="152"/>
      <c r="AB522" s="152"/>
      <c r="AC522" s="152"/>
      <c r="AD522" s="152"/>
      <c r="AE522" s="152"/>
      <c r="AF522" s="152"/>
      <c r="AG522" s="152"/>
      <c r="AH522" s="152"/>
      <c r="AI522" s="152"/>
      <c r="AJ522" s="152"/>
      <c r="AK522" s="152"/>
      <c r="AL522" s="152"/>
      <c r="AM522" s="152"/>
      <c r="AN522" s="152"/>
      <c r="AO522" s="152"/>
      <c r="AP522" s="152"/>
      <c r="AQ522" s="152"/>
      <c r="AR522" s="152"/>
      <c r="AS522" s="152"/>
      <c r="AT522" s="152"/>
      <c r="AU522" s="152"/>
      <c r="AV522" s="152"/>
      <c r="AW522" s="152"/>
      <c r="AX522" s="152"/>
      <c r="AY522" s="152"/>
      <c r="AZ522" s="152"/>
      <c r="BA522" s="152"/>
      <c r="BB522" s="152"/>
      <c r="BC522" s="152"/>
      <c r="BD522" s="152"/>
      <c r="BE522" s="152"/>
      <c r="BF522" s="152"/>
      <c r="BG522" s="152"/>
      <c r="BH522" s="152"/>
      <c r="BI522" s="152"/>
      <c r="BJ522" s="152"/>
      <c r="BK522" s="152"/>
      <c r="BL522" s="152"/>
      <c r="BM522" s="152"/>
      <c r="BN522" s="152"/>
    </row>
    <row r="523" ht="13.5" customHeight="1">
      <c r="A523" s="152"/>
      <c r="B523" s="152"/>
      <c r="C523" s="152"/>
      <c r="D523" s="152"/>
      <c r="E523" s="152"/>
      <c r="F523" s="152"/>
      <c r="G523" s="152"/>
      <c r="H523" s="152"/>
      <c r="I523" s="152"/>
      <c r="J523" s="152"/>
      <c r="K523" s="152"/>
      <c r="L523" s="152"/>
      <c r="M523" s="152"/>
      <c r="N523" s="152"/>
      <c r="O523" s="152"/>
      <c r="P523" s="152"/>
      <c r="Q523" s="152"/>
      <c r="R523" s="152"/>
      <c r="S523" s="152"/>
      <c r="T523" s="152"/>
      <c r="U523" s="152"/>
      <c r="V523" s="152"/>
      <c r="W523" s="152"/>
      <c r="X523" s="152"/>
      <c r="Y523" s="152"/>
      <c r="Z523" s="152"/>
      <c r="AA523" s="152"/>
      <c r="AB523" s="152"/>
      <c r="AC523" s="152"/>
      <c r="AD523" s="152"/>
      <c r="AE523" s="152"/>
      <c r="AF523" s="152"/>
      <c r="AG523" s="152"/>
      <c r="AH523" s="152"/>
      <c r="AI523" s="152"/>
      <c r="AJ523" s="152"/>
      <c r="AK523" s="152"/>
      <c r="AL523" s="152"/>
      <c r="AM523" s="152"/>
      <c r="AN523" s="152"/>
      <c r="AO523" s="152"/>
      <c r="AP523" s="152"/>
      <c r="AQ523" s="152"/>
      <c r="AR523" s="152"/>
      <c r="AS523" s="152"/>
      <c r="AT523" s="152"/>
      <c r="AU523" s="152"/>
      <c r="AV523" s="152"/>
      <c r="AW523" s="152"/>
      <c r="AX523" s="152"/>
      <c r="AY523" s="152"/>
      <c r="AZ523" s="152"/>
      <c r="BA523" s="152"/>
      <c r="BB523" s="152"/>
      <c r="BC523" s="152"/>
      <c r="BD523" s="152"/>
      <c r="BE523" s="152"/>
      <c r="BF523" s="152"/>
      <c r="BG523" s="152"/>
      <c r="BH523" s="152"/>
      <c r="BI523" s="152"/>
      <c r="BJ523" s="152"/>
      <c r="BK523" s="152"/>
      <c r="BL523" s="152"/>
      <c r="BM523" s="152"/>
      <c r="BN523" s="152"/>
    </row>
    <row r="524" ht="13.5" customHeight="1">
      <c r="A524" s="152"/>
      <c r="B524" s="152"/>
      <c r="C524" s="152"/>
      <c r="D524" s="152"/>
      <c r="E524" s="152"/>
      <c r="F524" s="152"/>
      <c r="G524" s="152"/>
      <c r="H524" s="152"/>
      <c r="I524" s="152"/>
      <c r="J524" s="152"/>
      <c r="K524" s="152"/>
      <c r="L524" s="152"/>
      <c r="M524" s="152"/>
      <c r="N524" s="152"/>
      <c r="O524" s="152"/>
      <c r="P524" s="152"/>
      <c r="Q524" s="152"/>
      <c r="R524" s="152"/>
      <c r="S524" s="152"/>
      <c r="T524" s="152"/>
      <c r="U524" s="152"/>
      <c r="V524" s="152"/>
      <c r="W524" s="152"/>
      <c r="X524" s="152"/>
      <c r="Y524" s="152"/>
      <c r="Z524" s="152"/>
      <c r="AA524" s="152"/>
      <c r="AB524" s="152"/>
      <c r="AC524" s="152"/>
      <c r="AD524" s="152"/>
      <c r="AE524" s="152"/>
      <c r="AF524" s="152"/>
      <c r="AG524" s="152"/>
      <c r="AH524" s="152"/>
      <c r="AI524" s="152"/>
      <c r="AJ524" s="152"/>
      <c r="AK524" s="152"/>
      <c r="AL524" s="152"/>
      <c r="AM524" s="152"/>
      <c r="AN524" s="152"/>
      <c r="AO524" s="152"/>
      <c r="AP524" s="152"/>
      <c r="AQ524" s="152"/>
      <c r="AR524" s="152"/>
      <c r="AS524" s="152"/>
      <c r="AT524" s="152"/>
      <c r="AU524" s="152"/>
      <c r="AV524" s="152"/>
      <c r="AW524" s="152"/>
      <c r="AX524" s="152"/>
      <c r="AY524" s="152"/>
      <c r="AZ524" s="152"/>
      <c r="BA524" s="152"/>
      <c r="BB524" s="152"/>
      <c r="BC524" s="152"/>
      <c r="BD524" s="152"/>
      <c r="BE524" s="152"/>
      <c r="BF524" s="152"/>
      <c r="BG524" s="152"/>
      <c r="BH524" s="152"/>
      <c r="BI524" s="152"/>
      <c r="BJ524" s="152"/>
      <c r="BK524" s="152"/>
      <c r="BL524" s="152"/>
      <c r="BM524" s="152"/>
      <c r="BN524" s="152"/>
    </row>
    <row r="525" ht="13.5" customHeight="1">
      <c r="A525" s="152"/>
      <c r="B525" s="152"/>
      <c r="C525" s="152"/>
      <c r="D525" s="152"/>
      <c r="E525" s="152"/>
      <c r="F525" s="152"/>
      <c r="G525" s="152"/>
      <c r="H525" s="152"/>
      <c r="I525" s="152"/>
      <c r="J525" s="152"/>
      <c r="K525" s="152"/>
      <c r="L525" s="152"/>
      <c r="M525" s="152"/>
      <c r="N525" s="152"/>
      <c r="O525" s="152"/>
      <c r="P525" s="152"/>
      <c r="Q525" s="152"/>
      <c r="R525" s="152"/>
      <c r="S525" s="152"/>
      <c r="T525" s="152"/>
      <c r="U525" s="152"/>
      <c r="V525" s="152"/>
      <c r="W525" s="152"/>
      <c r="X525" s="152"/>
      <c r="Y525" s="152"/>
      <c r="Z525" s="152"/>
      <c r="AA525" s="152"/>
      <c r="AB525" s="152"/>
      <c r="AC525" s="152"/>
      <c r="AD525" s="152"/>
      <c r="AE525" s="152"/>
      <c r="AF525" s="152"/>
      <c r="AG525" s="152"/>
      <c r="AH525" s="152"/>
      <c r="AI525" s="152"/>
      <c r="AJ525" s="152"/>
      <c r="AK525" s="152"/>
      <c r="AL525" s="152"/>
      <c r="AM525" s="152"/>
      <c r="AN525" s="152"/>
      <c r="AO525" s="152"/>
      <c r="AP525" s="152"/>
      <c r="AQ525" s="152"/>
      <c r="AR525" s="152"/>
      <c r="AS525" s="152"/>
      <c r="AT525" s="152"/>
      <c r="AU525" s="152"/>
      <c r="AV525" s="152"/>
      <c r="AW525" s="152"/>
      <c r="AX525" s="152"/>
      <c r="AY525" s="152"/>
      <c r="AZ525" s="152"/>
      <c r="BA525" s="152"/>
      <c r="BB525" s="152"/>
      <c r="BC525" s="152"/>
      <c r="BD525" s="152"/>
      <c r="BE525" s="152"/>
      <c r="BF525" s="152"/>
      <c r="BG525" s="152"/>
      <c r="BH525" s="152"/>
      <c r="BI525" s="152"/>
      <c r="BJ525" s="152"/>
      <c r="BK525" s="152"/>
      <c r="BL525" s="152"/>
      <c r="BM525" s="152"/>
      <c r="BN525" s="152"/>
    </row>
    <row r="526" ht="13.5" customHeight="1">
      <c r="A526" s="152"/>
      <c r="B526" s="152"/>
      <c r="C526" s="152"/>
      <c r="D526" s="152"/>
      <c r="E526" s="152"/>
      <c r="F526" s="152"/>
      <c r="G526" s="152"/>
      <c r="H526" s="152"/>
      <c r="I526" s="152"/>
      <c r="J526" s="152"/>
      <c r="K526" s="152"/>
      <c r="L526" s="152"/>
      <c r="M526" s="152"/>
      <c r="N526" s="152"/>
      <c r="O526" s="152"/>
      <c r="P526" s="152"/>
      <c r="Q526" s="152"/>
      <c r="R526" s="152"/>
      <c r="S526" s="152"/>
      <c r="T526" s="152"/>
      <c r="U526" s="152"/>
      <c r="V526" s="152"/>
      <c r="W526" s="152"/>
      <c r="X526" s="152"/>
      <c r="Y526" s="152"/>
      <c r="Z526" s="152"/>
      <c r="AA526" s="152"/>
      <c r="AB526" s="152"/>
      <c r="AC526" s="152"/>
      <c r="AD526" s="152"/>
      <c r="AE526" s="152"/>
      <c r="AF526" s="152"/>
      <c r="AG526" s="152"/>
      <c r="AH526" s="152"/>
      <c r="AI526" s="152"/>
      <c r="AJ526" s="152"/>
      <c r="AK526" s="152"/>
      <c r="AL526" s="152"/>
      <c r="AM526" s="152"/>
      <c r="AN526" s="152"/>
      <c r="AO526" s="152"/>
      <c r="AP526" s="152"/>
      <c r="AQ526" s="152"/>
      <c r="AR526" s="152"/>
      <c r="AS526" s="152"/>
      <c r="AT526" s="152"/>
      <c r="AU526" s="152"/>
      <c r="AV526" s="152"/>
      <c r="AW526" s="152"/>
      <c r="AX526" s="152"/>
      <c r="AY526" s="152"/>
      <c r="AZ526" s="152"/>
      <c r="BA526" s="152"/>
      <c r="BB526" s="152"/>
      <c r="BC526" s="152"/>
      <c r="BD526" s="152"/>
      <c r="BE526" s="152"/>
      <c r="BF526" s="152"/>
      <c r="BG526" s="152"/>
      <c r="BH526" s="152"/>
      <c r="BI526" s="152"/>
      <c r="BJ526" s="152"/>
      <c r="BK526" s="152"/>
      <c r="BL526" s="152"/>
      <c r="BM526" s="152"/>
      <c r="BN526" s="152"/>
    </row>
    <row r="527" ht="13.5" customHeight="1">
      <c r="A527" s="152"/>
      <c r="B527" s="152"/>
      <c r="C527" s="152"/>
      <c r="D527" s="152"/>
      <c r="E527" s="152"/>
      <c r="F527" s="152"/>
      <c r="G527" s="152"/>
      <c r="H527" s="152"/>
      <c r="I527" s="152"/>
      <c r="J527" s="152"/>
      <c r="K527" s="152"/>
      <c r="L527" s="152"/>
      <c r="M527" s="152"/>
      <c r="N527" s="152"/>
      <c r="O527" s="152"/>
      <c r="P527" s="152"/>
      <c r="Q527" s="152"/>
      <c r="R527" s="152"/>
      <c r="S527" s="152"/>
      <c r="T527" s="152"/>
      <c r="U527" s="152"/>
      <c r="V527" s="152"/>
      <c r="W527" s="152"/>
      <c r="X527" s="152"/>
      <c r="Y527" s="152"/>
      <c r="Z527" s="152"/>
      <c r="AA527" s="152"/>
      <c r="AB527" s="152"/>
      <c r="AC527" s="152"/>
      <c r="AD527" s="152"/>
      <c r="AE527" s="152"/>
      <c r="AF527" s="152"/>
      <c r="AG527" s="152"/>
      <c r="AH527" s="152"/>
      <c r="AI527" s="152"/>
      <c r="AJ527" s="152"/>
      <c r="AK527" s="152"/>
      <c r="AL527" s="152"/>
      <c r="AM527" s="152"/>
      <c r="AN527" s="152"/>
      <c r="AO527" s="152"/>
      <c r="AP527" s="152"/>
      <c r="AQ527" s="152"/>
      <c r="AR527" s="152"/>
      <c r="AS527" s="152"/>
      <c r="AT527" s="152"/>
      <c r="AU527" s="152"/>
      <c r="AV527" s="152"/>
      <c r="AW527" s="152"/>
      <c r="AX527" s="152"/>
      <c r="AY527" s="152"/>
      <c r="AZ527" s="152"/>
      <c r="BA527" s="152"/>
      <c r="BB527" s="152"/>
      <c r="BC527" s="152"/>
      <c r="BD527" s="152"/>
      <c r="BE527" s="152"/>
      <c r="BF527" s="152"/>
      <c r="BG527" s="152"/>
      <c r="BH527" s="152"/>
      <c r="BI527" s="152"/>
      <c r="BJ527" s="152"/>
      <c r="BK527" s="152"/>
      <c r="BL527" s="152"/>
      <c r="BM527" s="152"/>
      <c r="BN527" s="152"/>
    </row>
    <row r="528" ht="13.5" customHeight="1">
      <c r="A528" s="152"/>
      <c r="B528" s="152"/>
      <c r="C528" s="152"/>
      <c r="D528" s="152"/>
      <c r="E528" s="152"/>
      <c r="F528" s="152"/>
      <c r="G528" s="152"/>
      <c r="H528" s="152"/>
      <c r="I528" s="152"/>
      <c r="J528" s="152"/>
      <c r="K528" s="152"/>
      <c r="L528" s="152"/>
      <c r="M528" s="152"/>
      <c r="N528" s="152"/>
      <c r="O528" s="152"/>
      <c r="P528" s="152"/>
      <c r="Q528" s="152"/>
      <c r="R528" s="152"/>
      <c r="S528" s="152"/>
      <c r="T528" s="152"/>
      <c r="U528" s="152"/>
      <c r="V528" s="152"/>
      <c r="W528" s="152"/>
      <c r="X528" s="152"/>
      <c r="Y528" s="152"/>
      <c r="Z528" s="152"/>
      <c r="AA528" s="152"/>
      <c r="AB528" s="152"/>
      <c r="AC528" s="152"/>
      <c r="AD528" s="152"/>
      <c r="AE528" s="152"/>
      <c r="AF528" s="152"/>
      <c r="AG528" s="152"/>
      <c r="AH528" s="152"/>
      <c r="AI528" s="152"/>
      <c r="AJ528" s="152"/>
      <c r="AK528" s="152"/>
      <c r="AL528" s="152"/>
      <c r="AM528" s="152"/>
      <c r="AN528" s="152"/>
      <c r="AO528" s="152"/>
      <c r="AP528" s="152"/>
      <c r="AQ528" s="152"/>
      <c r="AR528" s="152"/>
      <c r="AS528" s="152"/>
      <c r="AT528" s="152"/>
      <c r="AU528" s="152"/>
      <c r="AV528" s="152"/>
      <c r="AW528" s="152"/>
      <c r="AX528" s="152"/>
      <c r="AY528" s="152"/>
      <c r="AZ528" s="152"/>
      <c r="BA528" s="152"/>
      <c r="BB528" s="152"/>
      <c r="BC528" s="152"/>
      <c r="BD528" s="152"/>
      <c r="BE528" s="152"/>
      <c r="BF528" s="152"/>
      <c r="BG528" s="152"/>
      <c r="BH528" s="152"/>
      <c r="BI528" s="152"/>
      <c r="BJ528" s="152"/>
      <c r="BK528" s="152"/>
      <c r="BL528" s="152"/>
      <c r="BM528" s="152"/>
      <c r="BN528" s="152"/>
    </row>
    <row r="529" ht="13.5" customHeight="1">
      <c r="A529" s="152"/>
      <c r="B529" s="152"/>
      <c r="C529" s="152"/>
      <c r="D529" s="152"/>
      <c r="E529" s="152"/>
      <c r="F529" s="152"/>
      <c r="G529" s="152"/>
      <c r="H529" s="152"/>
      <c r="I529" s="152"/>
      <c r="J529" s="152"/>
      <c r="K529" s="152"/>
      <c r="L529" s="152"/>
      <c r="M529" s="152"/>
      <c r="N529" s="152"/>
      <c r="O529" s="152"/>
      <c r="P529" s="152"/>
      <c r="Q529" s="152"/>
      <c r="R529" s="152"/>
      <c r="S529" s="152"/>
      <c r="T529" s="152"/>
      <c r="U529" s="152"/>
      <c r="V529" s="152"/>
      <c r="W529" s="152"/>
      <c r="X529" s="152"/>
      <c r="Y529" s="152"/>
      <c r="Z529" s="152"/>
      <c r="AA529" s="152"/>
      <c r="AB529" s="152"/>
      <c r="AC529" s="152"/>
      <c r="AD529" s="152"/>
      <c r="AE529" s="152"/>
      <c r="AF529" s="152"/>
      <c r="AG529" s="152"/>
      <c r="AH529" s="152"/>
      <c r="AI529" s="152"/>
      <c r="AJ529" s="152"/>
      <c r="AK529" s="152"/>
      <c r="AL529" s="152"/>
      <c r="AM529" s="152"/>
      <c r="AN529" s="152"/>
      <c r="AO529" s="152"/>
      <c r="AP529" s="152"/>
      <c r="AQ529" s="152"/>
      <c r="AR529" s="152"/>
      <c r="AS529" s="152"/>
      <c r="AT529" s="152"/>
      <c r="AU529" s="152"/>
      <c r="AV529" s="152"/>
      <c r="AW529" s="152"/>
      <c r="AX529" s="152"/>
      <c r="AY529" s="152"/>
      <c r="AZ529" s="152"/>
      <c r="BA529" s="152"/>
      <c r="BB529" s="152"/>
      <c r="BC529" s="152"/>
      <c r="BD529" s="152"/>
      <c r="BE529" s="152"/>
      <c r="BF529" s="152"/>
      <c r="BG529" s="152"/>
      <c r="BH529" s="152"/>
      <c r="BI529" s="152"/>
      <c r="BJ529" s="152"/>
      <c r="BK529" s="152"/>
      <c r="BL529" s="152"/>
      <c r="BM529" s="152"/>
      <c r="BN529" s="152"/>
    </row>
    <row r="530" ht="13.5" customHeight="1">
      <c r="A530" s="152"/>
      <c r="B530" s="152"/>
      <c r="C530" s="152"/>
      <c r="D530" s="152"/>
      <c r="E530" s="152"/>
      <c r="F530" s="152"/>
      <c r="G530" s="152"/>
      <c r="H530" s="152"/>
      <c r="I530" s="152"/>
      <c r="J530" s="152"/>
      <c r="K530" s="152"/>
      <c r="L530" s="152"/>
      <c r="M530" s="152"/>
      <c r="N530" s="152"/>
      <c r="O530" s="152"/>
      <c r="P530" s="152"/>
      <c r="Q530" s="152"/>
      <c r="R530" s="152"/>
      <c r="S530" s="152"/>
      <c r="T530" s="152"/>
      <c r="U530" s="152"/>
      <c r="V530" s="152"/>
      <c r="W530" s="152"/>
      <c r="X530" s="152"/>
      <c r="Y530" s="152"/>
      <c r="Z530" s="152"/>
      <c r="AA530" s="152"/>
      <c r="AB530" s="152"/>
      <c r="AC530" s="152"/>
      <c r="AD530" s="152"/>
      <c r="AE530" s="152"/>
      <c r="AF530" s="152"/>
      <c r="AG530" s="152"/>
      <c r="AH530" s="152"/>
      <c r="AI530" s="152"/>
      <c r="AJ530" s="152"/>
      <c r="AK530" s="152"/>
      <c r="AL530" s="152"/>
      <c r="AM530" s="152"/>
      <c r="AN530" s="152"/>
      <c r="AO530" s="152"/>
      <c r="AP530" s="152"/>
      <c r="AQ530" s="152"/>
      <c r="AR530" s="152"/>
      <c r="AS530" s="152"/>
      <c r="AT530" s="152"/>
      <c r="AU530" s="152"/>
      <c r="AV530" s="152"/>
      <c r="AW530" s="152"/>
      <c r="AX530" s="152"/>
      <c r="AY530" s="152"/>
      <c r="AZ530" s="152"/>
      <c r="BA530" s="152"/>
      <c r="BB530" s="152"/>
      <c r="BC530" s="152"/>
      <c r="BD530" s="152"/>
      <c r="BE530" s="152"/>
      <c r="BF530" s="152"/>
      <c r="BG530" s="152"/>
      <c r="BH530" s="152"/>
      <c r="BI530" s="152"/>
      <c r="BJ530" s="152"/>
      <c r="BK530" s="152"/>
      <c r="BL530" s="152"/>
      <c r="BM530" s="152"/>
      <c r="BN530" s="152"/>
    </row>
    <row r="531" ht="13.5" customHeight="1">
      <c r="A531" s="152"/>
      <c r="B531" s="152"/>
      <c r="C531" s="152"/>
      <c r="D531" s="152"/>
      <c r="E531" s="152"/>
      <c r="F531" s="152"/>
      <c r="G531" s="152"/>
      <c r="H531" s="152"/>
      <c r="I531" s="152"/>
      <c r="J531" s="152"/>
      <c r="K531" s="152"/>
      <c r="L531" s="152"/>
      <c r="M531" s="152"/>
      <c r="N531" s="152"/>
      <c r="O531" s="152"/>
      <c r="P531" s="152"/>
      <c r="Q531" s="152"/>
      <c r="R531" s="152"/>
      <c r="S531" s="152"/>
      <c r="T531" s="152"/>
      <c r="U531" s="152"/>
      <c r="V531" s="152"/>
      <c r="W531" s="152"/>
      <c r="X531" s="152"/>
      <c r="Y531" s="152"/>
      <c r="Z531" s="152"/>
      <c r="AA531" s="152"/>
      <c r="AB531" s="152"/>
      <c r="AC531" s="152"/>
      <c r="AD531" s="152"/>
      <c r="AE531" s="152"/>
      <c r="AF531" s="152"/>
      <c r="AG531" s="152"/>
      <c r="AH531" s="152"/>
      <c r="AI531" s="152"/>
      <c r="AJ531" s="152"/>
      <c r="AK531" s="152"/>
      <c r="AL531" s="152"/>
      <c r="AM531" s="152"/>
      <c r="AN531" s="152"/>
      <c r="AO531" s="152"/>
      <c r="AP531" s="152"/>
      <c r="AQ531" s="152"/>
      <c r="AR531" s="152"/>
      <c r="AS531" s="152"/>
      <c r="AT531" s="152"/>
      <c r="AU531" s="152"/>
      <c r="AV531" s="152"/>
      <c r="AW531" s="152"/>
      <c r="AX531" s="152"/>
      <c r="AY531" s="152"/>
      <c r="AZ531" s="152"/>
      <c r="BA531" s="152"/>
      <c r="BB531" s="152"/>
      <c r="BC531" s="152"/>
      <c r="BD531" s="152"/>
      <c r="BE531" s="152"/>
      <c r="BF531" s="152"/>
      <c r="BG531" s="152"/>
      <c r="BH531" s="152"/>
      <c r="BI531" s="152"/>
      <c r="BJ531" s="152"/>
      <c r="BK531" s="152"/>
      <c r="BL531" s="152"/>
      <c r="BM531" s="152"/>
      <c r="BN531" s="152"/>
    </row>
    <row r="532" ht="13.5" customHeight="1">
      <c r="A532" s="152"/>
      <c r="B532" s="152"/>
      <c r="C532" s="152"/>
      <c r="D532" s="152"/>
      <c r="E532" s="152"/>
      <c r="F532" s="152"/>
      <c r="G532" s="152"/>
      <c r="H532" s="152"/>
      <c r="I532" s="152"/>
      <c r="J532" s="152"/>
      <c r="K532" s="152"/>
      <c r="L532" s="152"/>
      <c r="M532" s="152"/>
      <c r="N532" s="152"/>
      <c r="O532" s="152"/>
      <c r="P532" s="152"/>
      <c r="Q532" s="152"/>
      <c r="R532" s="152"/>
      <c r="S532" s="152"/>
      <c r="T532" s="152"/>
      <c r="U532" s="152"/>
      <c r="V532" s="152"/>
      <c r="W532" s="152"/>
      <c r="X532" s="152"/>
      <c r="Y532" s="152"/>
      <c r="Z532" s="152"/>
      <c r="AA532" s="152"/>
      <c r="AB532" s="152"/>
      <c r="AC532" s="152"/>
      <c r="AD532" s="152"/>
      <c r="AE532" s="152"/>
      <c r="AF532" s="152"/>
      <c r="AG532" s="152"/>
      <c r="AH532" s="152"/>
      <c r="AI532" s="152"/>
      <c r="AJ532" s="152"/>
      <c r="AK532" s="152"/>
      <c r="AL532" s="152"/>
      <c r="AM532" s="152"/>
      <c r="AN532" s="152"/>
      <c r="AO532" s="152"/>
      <c r="AP532" s="152"/>
      <c r="AQ532" s="152"/>
      <c r="AR532" s="152"/>
      <c r="AS532" s="152"/>
      <c r="AT532" s="152"/>
      <c r="AU532" s="152"/>
      <c r="AV532" s="152"/>
      <c r="AW532" s="152"/>
      <c r="AX532" s="152"/>
      <c r="AY532" s="152"/>
      <c r="AZ532" s="152"/>
      <c r="BA532" s="152"/>
      <c r="BB532" s="152"/>
      <c r="BC532" s="152"/>
      <c r="BD532" s="152"/>
      <c r="BE532" s="152"/>
      <c r="BF532" s="152"/>
      <c r="BG532" s="152"/>
      <c r="BH532" s="152"/>
      <c r="BI532" s="152"/>
      <c r="BJ532" s="152"/>
      <c r="BK532" s="152"/>
      <c r="BL532" s="152"/>
      <c r="BM532" s="152"/>
      <c r="BN532" s="152"/>
    </row>
    <row r="533" ht="13.5" customHeight="1">
      <c r="A533" s="152"/>
      <c r="B533" s="152"/>
      <c r="C533" s="152"/>
      <c r="D533" s="152"/>
      <c r="E533" s="152"/>
      <c r="F533" s="152"/>
      <c r="G533" s="152"/>
      <c r="H533" s="152"/>
      <c r="I533" s="152"/>
      <c r="J533" s="152"/>
      <c r="K533" s="152"/>
      <c r="L533" s="152"/>
      <c r="M533" s="152"/>
      <c r="N533" s="152"/>
      <c r="O533" s="152"/>
      <c r="P533" s="152"/>
      <c r="Q533" s="152"/>
      <c r="R533" s="152"/>
      <c r="S533" s="152"/>
      <c r="T533" s="152"/>
      <c r="U533" s="152"/>
      <c r="V533" s="152"/>
      <c r="W533" s="152"/>
      <c r="X533" s="152"/>
      <c r="Y533" s="152"/>
      <c r="Z533" s="152"/>
      <c r="AA533" s="152"/>
      <c r="AB533" s="152"/>
      <c r="AC533" s="152"/>
      <c r="AD533" s="152"/>
      <c r="AE533" s="152"/>
      <c r="AF533" s="152"/>
      <c r="AG533" s="152"/>
      <c r="AH533" s="152"/>
      <c r="AI533" s="152"/>
      <c r="AJ533" s="152"/>
      <c r="AK533" s="152"/>
      <c r="AL533" s="152"/>
      <c r="AM533" s="152"/>
      <c r="AN533" s="152"/>
      <c r="AO533" s="152"/>
      <c r="AP533" s="152"/>
      <c r="AQ533" s="152"/>
      <c r="AR533" s="152"/>
      <c r="AS533" s="152"/>
      <c r="AT533" s="152"/>
      <c r="AU533" s="152"/>
      <c r="AV533" s="152"/>
      <c r="AW533" s="152"/>
      <c r="AX533" s="152"/>
      <c r="AY533" s="152"/>
      <c r="AZ533" s="152"/>
      <c r="BA533" s="152"/>
      <c r="BB533" s="152"/>
      <c r="BC533" s="152"/>
      <c r="BD533" s="152"/>
      <c r="BE533" s="152"/>
      <c r="BF533" s="152"/>
      <c r="BG533" s="152"/>
      <c r="BH533" s="152"/>
      <c r="BI533" s="152"/>
      <c r="BJ533" s="152"/>
      <c r="BK533" s="152"/>
      <c r="BL533" s="152"/>
      <c r="BM533" s="152"/>
      <c r="BN533" s="152"/>
    </row>
    <row r="534" ht="13.5" customHeight="1">
      <c r="A534" s="152"/>
      <c r="B534" s="152"/>
      <c r="C534" s="152"/>
      <c r="D534" s="152"/>
      <c r="E534" s="152"/>
      <c r="F534" s="152"/>
      <c r="G534" s="152"/>
      <c r="H534" s="152"/>
      <c r="I534" s="152"/>
      <c r="J534" s="152"/>
      <c r="K534" s="152"/>
      <c r="L534" s="152"/>
      <c r="M534" s="152"/>
      <c r="N534" s="152"/>
      <c r="O534" s="152"/>
      <c r="P534" s="152"/>
      <c r="Q534" s="152"/>
      <c r="R534" s="152"/>
      <c r="S534" s="152"/>
      <c r="T534" s="152"/>
      <c r="U534" s="152"/>
      <c r="V534" s="152"/>
      <c r="W534" s="152"/>
      <c r="X534" s="152"/>
      <c r="Y534" s="152"/>
      <c r="Z534" s="152"/>
      <c r="AA534" s="152"/>
      <c r="AB534" s="152"/>
      <c r="AC534" s="152"/>
      <c r="AD534" s="152"/>
      <c r="AE534" s="152"/>
      <c r="AF534" s="152"/>
      <c r="AG534" s="152"/>
      <c r="AH534" s="152"/>
      <c r="AI534" s="152"/>
      <c r="AJ534" s="152"/>
      <c r="AK534" s="152"/>
      <c r="AL534" s="152"/>
      <c r="AM534" s="152"/>
      <c r="AN534" s="152"/>
      <c r="AO534" s="152"/>
      <c r="AP534" s="152"/>
      <c r="AQ534" s="152"/>
      <c r="AR534" s="152"/>
      <c r="AS534" s="152"/>
      <c r="AT534" s="152"/>
      <c r="AU534" s="152"/>
      <c r="AV534" s="152"/>
      <c r="AW534" s="152"/>
      <c r="AX534" s="152"/>
      <c r="AY534" s="152"/>
      <c r="AZ534" s="152"/>
      <c r="BA534" s="152"/>
      <c r="BB534" s="152"/>
      <c r="BC534" s="152"/>
      <c r="BD534" s="152"/>
      <c r="BE534" s="152"/>
      <c r="BF534" s="152"/>
      <c r="BG534" s="152"/>
      <c r="BH534" s="152"/>
      <c r="BI534" s="152"/>
      <c r="BJ534" s="152"/>
      <c r="BK534" s="152"/>
      <c r="BL534" s="152"/>
      <c r="BM534" s="152"/>
      <c r="BN534" s="152"/>
    </row>
    <row r="535" ht="13.5" customHeight="1">
      <c r="A535" s="152"/>
      <c r="B535" s="152"/>
      <c r="C535" s="152"/>
      <c r="D535" s="152"/>
      <c r="E535" s="152"/>
      <c r="F535" s="152"/>
      <c r="G535" s="152"/>
      <c r="H535" s="152"/>
      <c r="I535" s="152"/>
      <c r="J535" s="152"/>
      <c r="K535" s="152"/>
      <c r="L535" s="152"/>
      <c r="M535" s="152"/>
      <c r="N535" s="152"/>
      <c r="O535" s="152"/>
      <c r="P535" s="152"/>
      <c r="Q535" s="152"/>
      <c r="R535" s="152"/>
      <c r="S535" s="152"/>
      <c r="T535" s="152"/>
      <c r="U535" s="152"/>
      <c r="V535" s="152"/>
      <c r="W535" s="152"/>
      <c r="X535" s="152"/>
      <c r="Y535" s="152"/>
      <c r="Z535" s="152"/>
      <c r="AA535" s="152"/>
      <c r="AB535" s="152"/>
      <c r="AC535" s="152"/>
      <c r="AD535" s="152"/>
      <c r="AE535" s="152"/>
      <c r="AF535" s="152"/>
      <c r="AG535" s="152"/>
      <c r="AH535" s="152"/>
      <c r="AI535" s="152"/>
      <c r="AJ535" s="152"/>
      <c r="AK535" s="152"/>
      <c r="AL535" s="152"/>
      <c r="AM535" s="152"/>
      <c r="AN535" s="152"/>
      <c r="AO535" s="152"/>
      <c r="AP535" s="152"/>
      <c r="AQ535" s="152"/>
      <c r="AR535" s="152"/>
      <c r="AS535" s="152"/>
      <c r="AT535" s="152"/>
      <c r="AU535" s="152"/>
      <c r="AV535" s="152"/>
      <c r="AW535" s="152"/>
      <c r="AX535" s="152"/>
      <c r="AY535" s="152"/>
      <c r="AZ535" s="152"/>
      <c r="BA535" s="152"/>
      <c r="BB535" s="152"/>
      <c r="BC535" s="152"/>
      <c r="BD535" s="152"/>
      <c r="BE535" s="152"/>
      <c r="BF535" s="152"/>
      <c r="BG535" s="152"/>
      <c r="BH535" s="152"/>
      <c r="BI535" s="152"/>
      <c r="BJ535" s="152"/>
      <c r="BK535" s="152"/>
      <c r="BL535" s="152"/>
      <c r="BM535" s="152"/>
      <c r="BN535" s="152"/>
    </row>
    <row r="536" ht="13.5" customHeight="1">
      <c r="A536" s="152"/>
      <c r="B536" s="152"/>
      <c r="C536" s="152"/>
      <c r="D536" s="152"/>
      <c r="E536" s="152"/>
      <c r="F536" s="152"/>
      <c r="G536" s="152"/>
      <c r="H536" s="152"/>
      <c r="I536" s="152"/>
      <c r="J536" s="152"/>
      <c r="K536" s="152"/>
      <c r="L536" s="152"/>
      <c r="M536" s="152"/>
      <c r="N536" s="152"/>
      <c r="O536" s="152"/>
      <c r="P536" s="152"/>
      <c r="Q536" s="152"/>
      <c r="R536" s="152"/>
      <c r="S536" s="152"/>
      <c r="T536" s="152"/>
      <c r="U536" s="152"/>
      <c r="V536" s="152"/>
      <c r="W536" s="152"/>
      <c r="X536" s="152"/>
      <c r="Y536" s="152"/>
      <c r="Z536" s="152"/>
      <c r="AA536" s="152"/>
      <c r="AB536" s="152"/>
      <c r="AC536" s="152"/>
      <c r="AD536" s="152"/>
      <c r="AE536" s="152"/>
      <c r="AF536" s="152"/>
      <c r="AG536" s="152"/>
      <c r="AH536" s="152"/>
      <c r="AI536" s="152"/>
      <c r="AJ536" s="152"/>
      <c r="AK536" s="152"/>
      <c r="AL536" s="152"/>
      <c r="AM536" s="152"/>
      <c r="AN536" s="152"/>
      <c r="AO536" s="152"/>
      <c r="AP536" s="152"/>
      <c r="AQ536" s="152"/>
      <c r="AR536" s="152"/>
      <c r="AS536" s="152"/>
      <c r="AT536" s="152"/>
      <c r="AU536" s="152"/>
      <c r="AV536" s="152"/>
      <c r="AW536" s="152"/>
      <c r="AX536" s="152"/>
      <c r="AY536" s="152"/>
      <c r="AZ536" s="152"/>
      <c r="BA536" s="152"/>
      <c r="BB536" s="152"/>
      <c r="BC536" s="152"/>
      <c r="BD536" s="152"/>
      <c r="BE536" s="152"/>
      <c r="BF536" s="152"/>
      <c r="BG536" s="152"/>
      <c r="BH536" s="152"/>
      <c r="BI536" s="152"/>
      <c r="BJ536" s="152"/>
      <c r="BK536" s="152"/>
      <c r="BL536" s="152"/>
      <c r="BM536" s="152"/>
      <c r="BN536" s="152"/>
    </row>
    <row r="537" ht="13.5" customHeight="1">
      <c r="A537" s="152"/>
      <c r="B537" s="152"/>
      <c r="C537" s="152"/>
      <c r="D537" s="152"/>
      <c r="E537" s="152"/>
      <c r="F537" s="152"/>
      <c r="G537" s="152"/>
      <c r="H537" s="152"/>
      <c r="I537" s="152"/>
      <c r="J537" s="152"/>
      <c r="K537" s="152"/>
      <c r="L537" s="152"/>
      <c r="M537" s="152"/>
      <c r="N537" s="152"/>
      <c r="O537" s="152"/>
      <c r="P537" s="152"/>
      <c r="Q537" s="152"/>
      <c r="R537" s="152"/>
      <c r="S537" s="152"/>
      <c r="T537" s="152"/>
      <c r="U537" s="152"/>
      <c r="V537" s="152"/>
      <c r="W537" s="152"/>
      <c r="X537" s="152"/>
      <c r="Y537" s="152"/>
      <c r="Z537" s="152"/>
      <c r="AA537" s="152"/>
      <c r="AB537" s="152"/>
      <c r="AC537" s="152"/>
      <c r="AD537" s="152"/>
      <c r="AE537" s="152"/>
      <c r="AF537" s="152"/>
      <c r="AG537" s="152"/>
      <c r="AH537" s="152"/>
      <c r="AI537" s="152"/>
      <c r="AJ537" s="152"/>
      <c r="AK537" s="152"/>
      <c r="AL537" s="152"/>
      <c r="AM537" s="152"/>
      <c r="AN537" s="152"/>
      <c r="AO537" s="152"/>
      <c r="AP537" s="152"/>
      <c r="AQ537" s="152"/>
      <c r="AR537" s="152"/>
      <c r="AS537" s="152"/>
      <c r="AT537" s="152"/>
      <c r="AU537" s="152"/>
      <c r="AV537" s="152"/>
      <c r="AW537" s="152"/>
      <c r="AX537" s="152"/>
      <c r="AY537" s="152"/>
      <c r="AZ537" s="152"/>
      <c r="BA537" s="152"/>
      <c r="BB537" s="152"/>
      <c r="BC537" s="152"/>
      <c r="BD537" s="152"/>
      <c r="BE537" s="152"/>
      <c r="BF537" s="152"/>
      <c r="BG537" s="152"/>
      <c r="BH537" s="152"/>
      <c r="BI537" s="152"/>
      <c r="BJ537" s="152"/>
      <c r="BK537" s="152"/>
      <c r="BL537" s="152"/>
      <c r="BM537" s="152"/>
      <c r="BN537" s="152"/>
    </row>
    <row r="538" ht="13.5" customHeight="1">
      <c r="A538" s="152"/>
      <c r="B538" s="152"/>
      <c r="C538" s="152"/>
      <c r="D538" s="152"/>
      <c r="E538" s="152"/>
      <c r="F538" s="152"/>
      <c r="G538" s="152"/>
      <c r="H538" s="152"/>
      <c r="I538" s="152"/>
      <c r="J538" s="152"/>
      <c r="K538" s="152"/>
      <c r="L538" s="152"/>
      <c r="M538" s="152"/>
      <c r="N538" s="152"/>
      <c r="O538" s="152"/>
      <c r="P538" s="152"/>
      <c r="Q538" s="152"/>
      <c r="R538" s="152"/>
      <c r="S538" s="152"/>
      <c r="T538" s="152"/>
      <c r="U538" s="152"/>
      <c r="V538" s="152"/>
      <c r="W538" s="152"/>
      <c r="X538" s="152"/>
      <c r="Y538" s="152"/>
      <c r="Z538" s="152"/>
      <c r="AA538" s="152"/>
      <c r="AB538" s="152"/>
      <c r="AC538" s="152"/>
      <c r="AD538" s="152"/>
      <c r="AE538" s="152"/>
      <c r="AF538" s="152"/>
      <c r="AG538" s="152"/>
      <c r="AH538" s="152"/>
      <c r="AI538" s="152"/>
      <c r="AJ538" s="152"/>
      <c r="AK538" s="152"/>
      <c r="AL538" s="152"/>
      <c r="AM538" s="152"/>
      <c r="AN538" s="152"/>
      <c r="AO538" s="152"/>
      <c r="AP538" s="152"/>
      <c r="AQ538" s="152"/>
      <c r="AR538" s="152"/>
      <c r="AS538" s="152"/>
      <c r="AT538" s="152"/>
      <c r="AU538" s="152"/>
      <c r="AV538" s="152"/>
      <c r="AW538" s="152"/>
      <c r="AX538" s="152"/>
      <c r="AY538" s="152"/>
      <c r="AZ538" s="152"/>
      <c r="BA538" s="152"/>
      <c r="BB538" s="152"/>
      <c r="BC538" s="152"/>
      <c r="BD538" s="152"/>
      <c r="BE538" s="152"/>
      <c r="BF538" s="152"/>
      <c r="BG538" s="152"/>
      <c r="BH538" s="152"/>
      <c r="BI538" s="152"/>
      <c r="BJ538" s="152"/>
      <c r="BK538" s="152"/>
      <c r="BL538" s="152"/>
      <c r="BM538" s="152"/>
      <c r="BN538" s="152"/>
    </row>
    <row r="539" ht="13.5" customHeight="1">
      <c r="A539" s="152"/>
      <c r="B539" s="152"/>
      <c r="C539" s="152"/>
      <c r="D539" s="152"/>
      <c r="E539" s="152"/>
      <c r="F539" s="152"/>
      <c r="G539" s="152"/>
      <c r="H539" s="152"/>
      <c r="I539" s="152"/>
      <c r="J539" s="152"/>
      <c r="K539" s="152"/>
      <c r="L539" s="152"/>
      <c r="M539" s="152"/>
      <c r="N539" s="152"/>
      <c r="O539" s="152"/>
      <c r="P539" s="152"/>
      <c r="Q539" s="152"/>
      <c r="R539" s="152"/>
      <c r="S539" s="152"/>
      <c r="T539" s="152"/>
      <c r="U539" s="152"/>
      <c r="V539" s="152"/>
      <c r="W539" s="152"/>
      <c r="X539" s="152"/>
      <c r="Y539" s="152"/>
      <c r="Z539" s="152"/>
      <c r="AA539" s="152"/>
      <c r="AB539" s="152"/>
      <c r="AC539" s="152"/>
      <c r="AD539" s="152"/>
      <c r="AE539" s="152"/>
      <c r="AF539" s="152"/>
      <c r="AG539" s="152"/>
      <c r="AH539" s="152"/>
      <c r="AI539" s="152"/>
      <c r="AJ539" s="152"/>
      <c r="AK539" s="152"/>
      <c r="AL539" s="152"/>
      <c r="AM539" s="152"/>
      <c r="AN539" s="152"/>
      <c r="AO539" s="152"/>
      <c r="AP539" s="152"/>
      <c r="AQ539" s="152"/>
      <c r="AR539" s="152"/>
      <c r="AS539" s="152"/>
      <c r="AT539" s="152"/>
      <c r="AU539" s="152"/>
      <c r="AV539" s="152"/>
      <c r="AW539" s="152"/>
      <c r="AX539" s="152"/>
      <c r="AY539" s="152"/>
      <c r="AZ539" s="152"/>
      <c r="BA539" s="152"/>
      <c r="BB539" s="152"/>
      <c r="BC539" s="152"/>
      <c r="BD539" s="152"/>
      <c r="BE539" s="152"/>
      <c r="BF539" s="152"/>
      <c r="BG539" s="152"/>
      <c r="BH539" s="152"/>
      <c r="BI539" s="152"/>
      <c r="BJ539" s="152"/>
      <c r="BK539" s="152"/>
      <c r="BL539" s="152"/>
      <c r="BM539" s="152"/>
      <c r="BN539" s="152"/>
    </row>
    <row r="540" ht="13.5" customHeight="1">
      <c r="A540" s="152"/>
      <c r="B540" s="152"/>
      <c r="C540" s="152"/>
      <c r="D540" s="152"/>
      <c r="E540" s="152"/>
      <c r="F540" s="152"/>
      <c r="G540" s="152"/>
      <c r="H540" s="152"/>
      <c r="I540" s="152"/>
      <c r="J540" s="152"/>
      <c r="K540" s="152"/>
      <c r="L540" s="152"/>
      <c r="M540" s="152"/>
      <c r="N540" s="152"/>
      <c r="O540" s="152"/>
      <c r="P540" s="152"/>
      <c r="Q540" s="152"/>
      <c r="R540" s="152"/>
      <c r="S540" s="152"/>
      <c r="T540" s="152"/>
      <c r="U540" s="152"/>
      <c r="V540" s="152"/>
      <c r="W540" s="152"/>
      <c r="X540" s="152"/>
      <c r="Y540" s="152"/>
      <c r="Z540" s="152"/>
      <c r="AA540" s="152"/>
      <c r="AB540" s="152"/>
      <c r="AC540" s="152"/>
      <c r="AD540" s="152"/>
      <c r="AE540" s="152"/>
      <c r="AF540" s="152"/>
      <c r="AG540" s="152"/>
      <c r="AH540" s="152"/>
      <c r="AI540" s="152"/>
      <c r="AJ540" s="152"/>
      <c r="AK540" s="152"/>
      <c r="AL540" s="152"/>
      <c r="AM540" s="152"/>
      <c r="AN540" s="152"/>
      <c r="AO540" s="152"/>
      <c r="AP540" s="152"/>
      <c r="AQ540" s="152"/>
      <c r="AR540" s="152"/>
      <c r="AS540" s="152"/>
      <c r="AT540" s="152"/>
      <c r="AU540" s="152"/>
      <c r="AV540" s="152"/>
      <c r="AW540" s="152"/>
      <c r="AX540" s="152"/>
      <c r="AY540" s="152"/>
      <c r="AZ540" s="152"/>
      <c r="BA540" s="152"/>
      <c r="BB540" s="152"/>
      <c r="BC540" s="152"/>
      <c r="BD540" s="152"/>
      <c r="BE540" s="152"/>
      <c r="BF540" s="152"/>
      <c r="BG540" s="152"/>
      <c r="BH540" s="152"/>
      <c r="BI540" s="152"/>
      <c r="BJ540" s="152"/>
      <c r="BK540" s="152"/>
      <c r="BL540" s="152"/>
      <c r="BM540" s="152"/>
      <c r="BN540" s="152"/>
    </row>
    <row r="541" ht="13.5" customHeight="1">
      <c r="A541" s="152"/>
      <c r="B541" s="152"/>
      <c r="C541" s="152"/>
      <c r="D541" s="152"/>
      <c r="E541" s="152"/>
      <c r="F541" s="152"/>
      <c r="G541" s="152"/>
      <c r="H541" s="152"/>
      <c r="I541" s="152"/>
      <c r="J541" s="152"/>
      <c r="K541" s="152"/>
      <c r="L541" s="152"/>
      <c r="M541" s="152"/>
      <c r="N541" s="152"/>
      <c r="O541" s="152"/>
      <c r="P541" s="152"/>
      <c r="Q541" s="152"/>
      <c r="R541" s="152"/>
      <c r="S541" s="152"/>
      <c r="T541" s="152"/>
      <c r="U541" s="152"/>
      <c r="V541" s="152"/>
      <c r="W541" s="152"/>
      <c r="X541" s="152"/>
      <c r="Y541" s="152"/>
      <c r="Z541" s="152"/>
      <c r="AA541" s="152"/>
      <c r="AB541" s="152"/>
      <c r="AC541" s="152"/>
      <c r="AD541" s="152"/>
      <c r="AE541" s="152"/>
      <c r="AF541" s="152"/>
      <c r="AG541" s="152"/>
      <c r="AH541" s="152"/>
      <c r="AI541" s="152"/>
      <c r="AJ541" s="152"/>
      <c r="AK541" s="152"/>
      <c r="AL541" s="152"/>
      <c r="AM541" s="152"/>
      <c r="AN541" s="152"/>
      <c r="AO541" s="152"/>
      <c r="AP541" s="152"/>
      <c r="AQ541" s="152"/>
      <c r="AR541" s="152"/>
      <c r="AS541" s="152"/>
      <c r="AT541" s="152"/>
      <c r="AU541" s="152"/>
      <c r="AV541" s="152"/>
      <c r="AW541" s="152"/>
      <c r="AX541" s="152"/>
      <c r="AY541" s="152"/>
      <c r="AZ541" s="152"/>
      <c r="BA541" s="152"/>
      <c r="BB541" s="152"/>
      <c r="BC541" s="152"/>
      <c r="BD541" s="152"/>
      <c r="BE541" s="152"/>
      <c r="BF541" s="152"/>
      <c r="BG541" s="152"/>
      <c r="BH541" s="152"/>
      <c r="BI541" s="152"/>
      <c r="BJ541" s="152"/>
      <c r="BK541" s="152"/>
      <c r="BL541" s="152"/>
      <c r="BM541" s="152"/>
      <c r="BN541" s="152"/>
    </row>
    <row r="542" ht="13.5" customHeight="1">
      <c r="A542" s="152"/>
      <c r="B542" s="152"/>
      <c r="C542" s="152"/>
      <c r="D542" s="152"/>
      <c r="E542" s="152"/>
      <c r="F542" s="152"/>
      <c r="G542" s="152"/>
      <c r="H542" s="152"/>
      <c r="I542" s="152"/>
      <c r="J542" s="152"/>
      <c r="K542" s="152"/>
      <c r="L542" s="152"/>
      <c r="M542" s="152"/>
      <c r="N542" s="152"/>
      <c r="O542" s="152"/>
      <c r="P542" s="152"/>
      <c r="Q542" s="152"/>
      <c r="R542" s="152"/>
      <c r="S542" s="152"/>
      <c r="T542" s="152"/>
      <c r="U542" s="152"/>
      <c r="V542" s="152"/>
      <c r="W542" s="152"/>
      <c r="X542" s="152"/>
      <c r="Y542" s="152"/>
      <c r="Z542" s="152"/>
      <c r="AA542" s="152"/>
      <c r="AB542" s="152"/>
      <c r="AC542" s="152"/>
      <c r="AD542" s="152"/>
      <c r="AE542" s="152"/>
      <c r="AF542" s="152"/>
      <c r="AG542" s="152"/>
      <c r="AH542" s="152"/>
      <c r="AI542" s="152"/>
      <c r="AJ542" s="152"/>
      <c r="AK542" s="152"/>
      <c r="AL542" s="152"/>
      <c r="AM542" s="152"/>
      <c r="AN542" s="152"/>
      <c r="AO542" s="152"/>
      <c r="AP542" s="152"/>
      <c r="AQ542" s="152"/>
      <c r="AR542" s="152"/>
      <c r="AS542" s="152"/>
      <c r="AT542" s="152"/>
      <c r="AU542" s="152"/>
      <c r="AV542" s="152"/>
      <c r="AW542" s="152"/>
      <c r="AX542" s="152"/>
      <c r="AY542" s="152"/>
      <c r="AZ542" s="152"/>
      <c r="BA542" s="152"/>
      <c r="BB542" s="152"/>
      <c r="BC542" s="152"/>
      <c r="BD542" s="152"/>
      <c r="BE542" s="152"/>
      <c r="BF542" s="152"/>
      <c r="BG542" s="152"/>
      <c r="BH542" s="152"/>
      <c r="BI542" s="152"/>
      <c r="BJ542" s="152"/>
      <c r="BK542" s="152"/>
      <c r="BL542" s="152"/>
      <c r="BM542" s="152"/>
      <c r="BN542" s="152"/>
    </row>
    <row r="543" ht="13.5" customHeight="1">
      <c r="A543" s="152"/>
      <c r="B543" s="152"/>
      <c r="C543" s="152"/>
      <c r="D543" s="152"/>
      <c r="E543" s="152"/>
      <c r="F543" s="152"/>
      <c r="G543" s="152"/>
      <c r="H543" s="152"/>
      <c r="I543" s="152"/>
      <c r="J543" s="152"/>
      <c r="K543" s="152"/>
      <c r="L543" s="152"/>
      <c r="M543" s="152"/>
      <c r="N543" s="152"/>
      <c r="O543" s="152"/>
      <c r="P543" s="152"/>
      <c r="Q543" s="152"/>
      <c r="R543" s="152"/>
      <c r="S543" s="152"/>
      <c r="T543" s="152"/>
      <c r="U543" s="152"/>
      <c r="V543" s="152"/>
      <c r="W543" s="152"/>
      <c r="X543" s="152"/>
      <c r="Y543" s="152"/>
      <c r="Z543" s="152"/>
      <c r="AA543" s="152"/>
      <c r="AB543" s="152"/>
      <c r="AC543" s="152"/>
      <c r="AD543" s="152"/>
      <c r="AE543" s="152"/>
      <c r="AF543" s="152"/>
      <c r="AG543" s="152"/>
      <c r="AH543" s="152"/>
      <c r="AI543" s="152"/>
      <c r="AJ543" s="152"/>
      <c r="AK543" s="152"/>
      <c r="AL543" s="152"/>
      <c r="AM543" s="152"/>
      <c r="AN543" s="152"/>
      <c r="AO543" s="152"/>
      <c r="AP543" s="152"/>
      <c r="AQ543" s="152"/>
      <c r="AR543" s="152"/>
      <c r="AS543" s="152"/>
      <c r="AT543" s="152"/>
      <c r="AU543" s="152"/>
      <c r="AV543" s="152"/>
      <c r="AW543" s="152"/>
      <c r="AX543" s="152"/>
      <c r="AY543" s="152"/>
      <c r="AZ543" s="152"/>
      <c r="BA543" s="152"/>
      <c r="BB543" s="152"/>
      <c r="BC543" s="152"/>
      <c r="BD543" s="152"/>
      <c r="BE543" s="152"/>
      <c r="BF543" s="152"/>
      <c r="BG543" s="152"/>
      <c r="BH543" s="152"/>
      <c r="BI543" s="152"/>
      <c r="BJ543" s="152"/>
      <c r="BK543" s="152"/>
      <c r="BL543" s="152"/>
      <c r="BM543" s="152"/>
      <c r="BN543" s="152"/>
    </row>
    <row r="544" ht="13.5" customHeight="1">
      <c r="A544" s="152"/>
      <c r="B544" s="152"/>
      <c r="C544" s="152"/>
      <c r="D544" s="152"/>
      <c r="E544" s="152"/>
      <c r="F544" s="152"/>
      <c r="G544" s="152"/>
      <c r="H544" s="152"/>
      <c r="I544" s="152"/>
      <c r="J544" s="152"/>
      <c r="K544" s="152"/>
      <c r="L544" s="152"/>
      <c r="M544" s="152"/>
      <c r="N544" s="152"/>
      <c r="O544" s="152"/>
      <c r="P544" s="152"/>
      <c r="Q544" s="152"/>
      <c r="R544" s="152"/>
      <c r="S544" s="152"/>
      <c r="T544" s="152"/>
      <c r="U544" s="152"/>
      <c r="V544" s="152"/>
      <c r="W544" s="152"/>
      <c r="X544" s="152"/>
      <c r="Y544" s="152"/>
      <c r="Z544" s="152"/>
      <c r="AA544" s="152"/>
      <c r="AB544" s="152"/>
      <c r="AC544" s="152"/>
      <c r="AD544" s="152"/>
      <c r="AE544" s="152"/>
      <c r="AF544" s="152"/>
      <c r="AG544" s="152"/>
      <c r="AH544" s="152"/>
      <c r="AI544" s="152"/>
      <c r="AJ544" s="152"/>
      <c r="AK544" s="152"/>
      <c r="AL544" s="152"/>
      <c r="AM544" s="152"/>
      <c r="AN544" s="152"/>
      <c r="AO544" s="152"/>
      <c r="AP544" s="152"/>
      <c r="AQ544" s="152"/>
      <c r="AR544" s="152"/>
      <c r="AS544" s="152"/>
      <c r="AT544" s="152"/>
      <c r="AU544" s="152"/>
      <c r="AV544" s="152"/>
      <c r="AW544" s="152"/>
      <c r="AX544" s="152"/>
      <c r="AY544" s="152"/>
      <c r="AZ544" s="152"/>
      <c r="BA544" s="152"/>
      <c r="BB544" s="152"/>
      <c r="BC544" s="152"/>
      <c r="BD544" s="152"/>
      <c r="BE544" s="152"/>
      <c r="BF544" s="152"/>
      <c r="BG544" s="152"/>
      <c r="BH544" s="152"/>
      <c r="BI544" s="152"/>
      <c r="BJ544" s="152"/>
      <c r="BK544" s="152"/>
      <c r="BL544" s="152"/>
      <c r="BM544" s="152"/>
      <c r="BN544" s="152"/>
    </row>
    <row r="545" ht="13.5" customHeight="1">
      <c r="A545" s="152"/>
      <c r="B545" s="152"/>
      <c r="C545" s="152"/>
      <c r="D545" s="152"/>
      <c r="E545" s="152"/>
      <c r="F545" s="152"/>
      <c r="G545" s="152"/>
      <c r="H545" s="152"/>
      <c r="I545" s="152"/>
      <c r="J545" s="152"/>
      <c r="K545" s="152"/>
      <c r="L545" s="152"/>
      <c r="M545" s="152"/>
      <c r="N545" s="152"/>
      <c r="O545" s="152"/>
      <c r="P545" s="152"/>
      <c r="Q545" s="152"/>
      <c r="R545" s="152"/>
      <c r="S545" s="152"/>
      <c r="T545" s="152"/>
      <c r="U545" s="152"/>
      <c r="V545" s="152"/>
      <c r="W545" s="152"/>
      <c r="X545" s="152"/>
      <c r="Y545" s="152"/>
      <c r="Z545" s="152"/>
      <c r="AA545" s="152"/>
      <c r="AB545" s="152"/>
      <c r="AC545" s="152"/>
      <c r="AD545" s="152"/>
      <c r="AE545" s="152"/>
      <c r="AF545" s="152"/>
      <c r="AG545" s="152"/>
      <c r="AH545" s="152"/>
      <c r="AI545" s="152"/>
      <c r="AJ545" s="152"/>
      <c r="AK545" s="152"/>
      <c r="AL545" s="152"/>
      <c r="AM545" s="152"/>
      <c r="AN545" s="152"/>
      <c r="AO545" s="152"/>
      <c r="AP545" s="152"/>
      <c r="AQ545" s="152"/>
      <c r="AR545" s="152"/>
      <c r="AS545" s="152"/>
      <c r="AT545" s="152"/>
      <c r="AU545" s="152"/>
      <c r="AV545" s="152"/>
      <c r="AW545" s="152"/>
      <c r="AX545" s="152"/>
      <c r="AY545" s="152"/>
      <c r="AZ545" s="152"/>
      <c r="BA545" s="152"/>
      <c r="BB545" s="152"/>
      <c r="BC545" s="152"/>
      <c r="BD545" s="152"/>
      <c r="BE545" s="152"/>
      <c r="BF545" s="152"/>
      <c r="BG545" s="152"/>
      <c r="BH545" s="152"/>
      <c r="BI545" s="152"/>
      <c r="BJ545" s="152"/>
      <c r="BK545" s="152"/>
      <c r="BL545" s="152"/>
      <c r="BM545" s="152"/>
      <c r="BN545" s="152"/>
    </row>
    <row r="546" ht="13.5" customHeight="1">
      <c r="A546" s="152"/>
      <c r="B546" s="152"/>
      <c r="C546" s="152"/>
      <c r="D546" s="152"/>
      <c r="E546" s="152"/>
      <c r="F546" s="152"/>
      <c r="G546" s="152"/>
      <c r="H546" s="152"/>
      <c r="I546" s="152"/>
      <c r="J546" s="152"/>
      <c r="K546" s="152"/>
      <c r="L546" s="152"/>
      <c r="M546" s="152"/>
      <c r="N546" s="152"/>
      <c r="O546" s="152"/>
      <c r="P546" s="152"/>
      <c r="Q546" s="152"/>
      <c r="R546" s="152"/>
      <c r="S546" s="152"/>
      <c r="T546" s="152"/>
      <c r="U546" s="152"/>
      <c r="V546" s="152"/>
      <c r="W546" s="152"/>
      <c r="X546" s="152"/>
      <c r="Y546" s="152"/>
      <c r="Z546" s="152"/>
      <c r="AA546" s="152"/>
      <c r="AB546" s="152"/>
      <c r="AC546" s="152"/>
      <c r="AD546" s="152"/>
      <c r="AE546" s="152"/>
      <c r="AF546" s="152"/>
      <c r="AG546" s="152"/>
      <c r="AH546" s="152"/>
      <c r="AI546" s="152"/>
      <c r="AJ546" s="152"/>
      <c r="AK546" s="152"/>
      <c r="AL546" s="152"/>
      <c r="AM546" s="152"/>
      <c r="AN546" s="152"/>
      <c r="AO546" s="152"/>
      <c r="AP546" s="152"/>
      <c r="AQ546" s="152"/>
      <c r="AR546" s="152"/>
      <c r="AS546" s="152"/>
      <c r="AT546" s="152"/>
      <c r="AU546" s="152"/>
      <c r="AV546" s="152"/>
      <c r="AW546" s="152"/>
      <c r="AX546" s="152"/>
      <c r="AY546" s="152"/>
      <c r="AZ546" s="152"/>
      <c r="BA546" s="152"/>
      <c r="BB546" s="152"/>
      <c r="BC546" s="152"/>
      <c r="BD546" s="152"/>
      <c r="BE546" s="152"/>
      <c r="BF546" s="152"/>
      <c r="BG546" s="152"/>
      <c r="BH546" s="152"/>
      <c r="BI546" s="152"/>
      <c r="BJ546" s="152"/>
      <c r="BK546" s="152"/>
      <c r="BL546" s="152"/>
      <c r="BM546" s="152"/>
      <c r="BN546" s="152"/>
    </row>
    <row r="547" ht="13.5" customHeight="1">
      <c r="A547" s="152"/>
      <c r="B547" s="152"/>
      <c r="C547" s="152"/>
      <c r="D547" s="152"/>
      <c r="E547" s="152"/>
      <c r="F547" s="152"/>
      <c r="G547" s="152"/>
      <c r="H547" s="152"/>
      <c r="I547" s="152"/>
      <c r="J547" s="152"/>
      <c r="K547" s="152"/>
      <c r="L547" s="152"/>
      <c r="M547" s="152"/>
      <c r="N547" s="152"/>
      <c r="O547" s="152"/>
      <c r="P547" s="152"/>
      <c r="Q547" s="152"/>
      <c r="R547" s="152"/>
      <c r="S547" s="152"/>
      <c r="T547" s="152"/>
      <c r="U547" s="152"/>
      <c r="V547" s="152"/>
      <c r="W547" s="152"/>
      <c r="X547" s="152"/>
      <c r="Y547" s="152"/>
      <c r="Z547" s="152"/>
      <c r="AA547" s="152"/>
      <c r="AB547" s="152"/>
      <c r="AC547" s="152"/>
      <c r="AD547" s="152"/>
      <c r="AE547" s="152"/>
      <c r="AF547" s="152"/>
      <c r="AG547" s="152"/>
      <c r="AH547" s="152"/>
      <c r="AI547" s="152"/>
      <c r="AJ547" s="152"/>
      <c r="AK547" s="152"/>
      <c r="AL547" s="152"/>
      <c r="AM547" s="152"/>
      <c r="AN547" s="152"/>
      <c r="AO547" s="152"/>
      <c r="AP547" s="152"/>
      <c r="AQ547" s="152"/>
      <c r="AR547" s="152"/>
      <c r="AS547" s="152"/>
      <c r="AT547" s="152"/>
      <c r="AU547" s="152"/>
      <c r="AV547" s="152"/>
      <c r="AW547" s="152"/>
      <c r="AX547" s="152"/>
      <c r="AY547" s="152"/>
      <c r="AZ547" s="152"/>
      <c r="BA547" s="152"/>
      <c r="BB547" s="152"/>
      <c r="BC547" s="152"/>
      <c r="BD547" s="152"/>
      <c r="BE547" s="152"/>
      <c r="BF547" s="152"/>
      <c r="BG547" s="152"/>
      <c r="BH547" s="152"/>
      <c r="BI547" s="152"/>
      <c r="BJ547" s="152"/>
      <c r="BK547" s="152"/>
      <c r="BL547" s="152"/>
      <c r="BM547" s="152"/>
      <c r="BN547" s="152"/>
    </row>
    <row r="548" ht="13.5" customHeight="1">
      <c r="A548" s="152"/>
      <c r="B548" s="152"/>
      <c r="C548" s="152"/>
      <c r="D548" s="152"/>
      <c r="E548" s="152"/>
      <c r="F548" s="152"/>
      <c r="G548" s="152"/>
      <c r="H548" s="152"/>
      <c r="I548" s="152"/>
      <c r="J548" s="152"/>
      <c r="K548" s="152"/>
      <c r="L548" s="152"/>
      <c r="M548" s="152"/>
      <c r="N548" s="152"/>
      <c r="O548" s="152"/>
      <c r="P548" s="152"/>
      <c r="Q548" s="152"/>
      <c r="R548" s="152"/>
      <c r="S548" s="152"/>
      <c r="T548" s="152"/>
      <c r="U548" s="152"/>
      <c r="V548" s="152"/>
      <c r="W548" s="152"/>
      <c r="X548" s="152"/>
      <c r="Y548" s="152"/>
      <c r="Z548" s="152"/>
      <c r="AA548" s="152"/>
      <c r="AB548" s="152"/>
      <c r="AC548" s="152"/>
      <c r="AD548" s="152"/>
      <c r="AE548" s="152"/>
      <c r="AF548" s="152"/>
      <c r="AG548" s="152"/>
      <c r="AH548" s="152"/>
      <c r="AI548" s="152"/>
      <c r="AJ548" s="152"/>
      <c r="AK548" s="152"/>
      <c r="AL548" s="152"/>
      <c r="AM548" s="152"/>
      <c r="AN548" s="152"/>
      <c r="AO548" s="152"/>
      <c r="AP548" s="152"/>
      <c r="AQ548" s="152"/>
      <c r="AR548" s="152"/>
      <c r="AS548" s="152"/>
      <c r="AT548" s="152"/>
      <c r="AU548" s="152"/>
      <c r="AV548" s="152"/>
      <c r="AW548" s="152"/>
      <c r="AX548" s="152"/>
      <c r="AY548" s="152"/>
      <c r="AZ548" s="152"/>
      <c r="BA548" s="152"/>
      <c r="BB548" s="152"/>
      <c r="BC548" s="152"/>
      <c r="BD548" s="152"/>
      <c r="BE548" s="152"/>
      <c r="BF548" s="152"/>
      <c r="BG548" s="152"/>
      <c r="BH548" s="152"/>
      <c r="BI548" s="152"/>
      <c r="BJ548" s="152"/>
      <c r="BK548" s="152"/>
      <c r="BL548" s="152"/>
      <c r="BM548" s="152"/>
      <c r="BN548" s="152"/>
    </row>
    <row r="549" ht="13.5" customHeight="1">
      <c r="A549" s="152"/>
      <c r="B549" s="152"/>
      <c r="C549" s="152"/>
      <c r="D549" s="152"/>
      <c r="E549" s="152"/>
      <c r="F549" s="152"/>
      <c r="G549" s="152"/>
      <c r="H549" s="152"/>
      <c r="I549" s="152"/>
      <c r="J549" s="152"/>
      <c r="K549" s="152"/>
      <c r="L549" s="152"/>
      <c r="M549" s="152"/>
      <c r="N549" s="152"/>
      <c r="O549" s="152"/>
      <c r="P549" s="152"/>
      <c r="Q549" s="152"/>
      <c r="R549" s="152"/>
      <c r="S549" s="152"/>
      <c r="T549" s="152"/>
      <c r="U549" s="152"/>
      <c r="V549" s="152"/>
      <c r="W549" s="152"/>
      <c r="X549" s="152"/>
      <c r="Y549" s="152"/>
      <c r="Z549" s="152"/>
      <c r="AA549" s="152"/>
      <c r="AB549" s="152"/>
      <c r="AC549" s="152"/>
      <c r="AD549" s="152"/>
      <c r="AE549" s="152"/>
      <c r="AF549" s="152"/>
      <c r="AG549" s="152"/>
      <c r="AH549" s="152"/>
      <c r="AI549" s="152"/>
      <c r="AJ549" s="152"/>
      <c r="AK549" s="152"/>
      <c r="AL549" s="152"/>
      <c r="AM549" s="152"/>
      <c r="AN549" s="152"/>
      <c r="AO549" s="152"/>
      <c r="AP549" s="152"/>
      <c r="AQ549" s="152"/>
      <c r="AR549" s="152"/>
      <c r="AS549" s="152"/>
      <c r="AT549" s="152"/>
      <c r="AU549" s="152"/>
      <c r="AV549" s="152"/>
      <c r="AW549" s="152"/>
      <c r="AX549" s="152"/>
      <c r="AY549" s="152"/>
      <c r="AZ549" s="152"/>
      <c r="BA549" s="152"/>
      <c r="BB549" s="152"/>
      <c r="BC549" s="152"/>
      <c r="BD549" s="152"/>
      <c r="BE549" s="152"/>
      <c r="BF549" s="152"/>
      <c r="BG549" s="152"/>
      <c r="BH549" s="152"/>
      <c r="BI549" s="152"/>
      <c r="BJ549" s="152"/>
      <c r="BK549" s="152"/>
      <c r="BL549" s="152"/>
      <c r="BM549" s="152"/>
      <c r="BN549" s="152"/>
    </row>
    <row r="550" ht="13.5" customHeight="1">
      <c r="A550" s="152"/>
      <c r="B550" s="152"/>
      <c r="C550" s="152"/>
      <c r="D550" s="152"/>
      <c r="E550" s="152"/>
      <c r="F550" s="152"/>
      <c r="G550" s="152"/>
      <c r="H550" s="152"/>
      <c r="I550" s="152"/>
      <c r="J550" s="152"/>
      <c r="K550" s="152"/>
      <c r="L550" s="152"/>
      <c r="M550" s="152"/>
      <c r="N550" s="152"/>
      <c r="O550" s="152"/>
      <c r="P550" s="152"/>
      <c r="Q550" s="152"/>
      <c r="R550" s="152"/>
      <c r="S550" s="152"/>
      <c r="T550" s="152"/>
      <c r="U550" s="152"/>
      <c r="V550" s="152"/>
      <c r="W550" s="152"/>
      <c r="X550" s="152"/>
      <c r="Y550" s="152"/>
      <c r="Z550" s="152"/>
      <c r="AA550" s="152"/>
      <c r="AB550" s="152"/>
      <c r="AC550" s="152"/>
      <c r="AD550" s="152"/>
      <c r="AE550" s="152"/>
      <c r="AF550" s="152"/>
      <c r="AG550" s="152"/>
      <c r="AH550" s="152"/>
      <c r="AI550" s="152"/>
      <c r="AJ550" s="152"/>
      <c r="AK550" s="152"/>
      <c r="AL550" s="152"/>
      <c r="AM550" s="152"/>
      <c r="AN550" s="152"/>
      <c r="AO550" s="152"/>
      <c r="AP550" s="152"/>
      <c r="AQ550" s="152"/>
      <c r="AR550" s="152"/>
      <c r="AS550" s="152"/>
      <c r="AT550" s="152"/>
      <c r="AU550" s="152"/>
      <c r="AV550" s="152"/>
      <c r="AW550" s="152"/>
      <c r="AX550" s="152"/>
      <c r="AY550" s="152"/>
      <c r="AZ550" s="152"/>
      <c r="BA550" s="152"/>
      <c r="BB550" s="152"/>
      <c r="BC550" s="152"/>
      <c r="BD550" s="152"/>
      <c r="BE550" s="152"/>
      <c r="BF550" s="152"/>
      <c r="BG550" s="152"/>
      <c r="BH550" s="152"/>
      <c r="BI550" s="152"/>
      <c r="BJ550" s="152"/>
      <c r="BK550" s="152"/>
      <c r="BL550" s="152"/>
      <c r="BM550" s="152"/>
      <c r="BN550" s="152"/>
    </row>
    <row r="551" ht="13.5" customHeight="1">
      <c r="A551" s="152"/>
      <c r="B551" s="152"/>
      <c r="C551" s="152"/>
      <c r="D551" s="152"/>
      <c r="E551" s="152"/>
      <c r="F551" s="152"/>
      <c r="G551" s="152"/>
      <c r="H551" s="152"/>
      <c r="I551" s="152"/>
      <c r="J551" s="152"/>
      <c r="K551" s="152"/>
      <c r="L551" s="152"/>
      <c r="M551" s="152"/>
      <c r="N551" s="152"/>
      <c r="O551" s="152"/>
      <c r="P551" s="152"/>
      <c r="Q551" s="152"/>
      <c r="R551" s="152"/>
      <c r="S551" s="152"/>
      <c r="T551" s="152"/>
      <c r="U551" s="152"/>
      <c r="V551" s="152"/>
      <c r="W551" s="152"/>
      <c r="X551" s="152"/>
      <c r="Y551" s="152"/>
      <c r="Z551" s="152"/>
      <c r="AA551" s="152"/>
      <c r="AB551" s="152"/>
      <c r="AC551" s="152"/>
      <c r="AD551" s="152"/>
      <c r="AE551" s="152"/>
      <c r="AF551" s="152"/>
      <c r="AG551" s="152"/>
      <c r="AH551" s="152"/>
      <c r="AI551" s="152"/>
      <c r="AJ551" s="152"/>
      <c r="AK551" s="152"/>
      <c r="AL551" s="152"/>
      <c r="AM551" s="152"/>
      <c r="AN551" s="152"/>
      <c r="AO551" s="152"/>
      <c r="AP551" s="152"/>
      <c r="AQ551" s="152"/>
      <c r="AR551" s="152"/>
      <c r="AS551" s="152"/>
      <c r="AT551" s="152"/>
      <c r="AU551" s="152"/>
      <c r="AV551" s="152"/>
      <c r="AW551" s="152"/>
      <c r="AX551" s="152"/>
      <c r="AY551" s="152"/>
      <c r="AZ551" s="152"/>
      <c r="BA551" s="152"/>
      <c r="BB551" s="152"/>
      <c r="BC551" s="152"/>
      <c r="BD551" s="152"/>
      <c r="BE551" s="152"/>
      <c r="BF551" s="152"/>
      <c r="BG551" s="152"/>
      <c r="BH551" s="152"/>
      <c r="BI551" s="152"/>
      <c r="BJ551" s="152"/>
      <c r="BK551" s="152"/>
      <c r="BL551" s="152"/>
      <c r="BM551" s="152"/>
      <c r="BN551" s="152"/>
    </row>
    <row r="552" ht="13.5" customHeight="1">
      <c r="A552" s="152"/>
      <c r="B552" s="152"/>
      <c r="C552" s="152"/>
      <c r="D552" s="152"/>
      <c r="E552" s="152"/>
      <c r="F552" s="152"/>
      <c r="G552" s="152"/>
      <c r="H552" s="152"/>
      <c r="I552" s="152"/>
      <c r="J552" s="152"/>
      <c r="K552" s="152"/>
      <c r="L552" s="152"/>
      <c r="M552" s="152"/>
      <c r="N552" s="152"/>
      <c r="O552" s="152"/>
      <c r="P552" s="152"/>
      <c r="Q552" s="152"/>
      <c r="R552" s="152"/>
      <c r="S552" s="152"/>
      <c r="T552" s="152"/>
      <c r="U552" s="152"/>
      <c r="V552" s="152"/>
      <c r="W552" s="152"/>
      <c r="X552" s="152"/>
      <c r="Y552" s="152"/>
      <c r="Z552" s="152"/>
      <c r="AA552" s="152"/>
      <c r="AB552" s="152"/>
      <c r="AC552" s="152"/>
      <c r="AD552" s="152"/>
      <c r="AE552" s="152"/>
      <c r="AF552" s="152"/>
      <c r="AG552" s="152"/>
      <c r="AH552" s="152"/>
      <c r="AI552" s="152"/>
      <c r="AJ552" s="152"/>
      <c r="AK552" s="152"/>
      <c r="AL552" s="152"/>
      <c r="AM552" s="152"/>
      <c r="AN552" s="152"/>
      <c r="AO552" s="152"/>
      <c r="AP552" s="152"/>
      <c r="AQ552" s="152"/>
      <c r="AR552" s="152"/>
      <c r="AS552" s="152"/>
      <c r="AT552" s="152"/>
      <c r="AU552" s="152"/>
      <c r="AV552" s="152"/>
      <c r="AW552" s="152"/>
      <c r="AX552" s="152"/>
      <c r="AY552" s="152"/>
      <c r="AZ552" s="152"/>
      <c r="BA552" s="152"/>
      <c r="BB552" s="152"/>
      <c r="BC552" s="152"/>
      <c r="BD552" s="152"/>
      <c r="BE552" s="152"/>
      <c r="BF552" s="152"/>
      <c r="BG552" s="152"/>
      <c r="BH552" s="152"/>
      <c r="BI552" s="152"/>
      <c r="BJ552" s="152"/>
      <c r="BK552" s="152"/>
      <c r="BL552" s="152"/>
      <c r="BM552" s="152"/>
      <c r="BN552" s="152"/>
    </row>
    <row r="553" ht="13.5" customHeight="1">
      <c r="A553" s="152"/>
      <c r="B553" s="152"/>
      <c r="C553" s="152"/>
      <c r="D553" s="152"/>
      <c r="E553" s="152"/>
      <c r="F553" s="152"/>
      <c r="G553" s="152"/>
      <c r="H553" s="152"/>
      <c r="I553" s="152"/>
      <c r="J553" s="152"/>
      <c r="K553" s="152"/>
      <c r="L553" s="152"/>
      <c r="M553" s="152"/>
      <c r="N553" s="152"/>
      <c r="O553" s="152"/>
      <c r="P553" s="152"/>
      <c r="Q553" s="152"/>
      <c r="R553" s="152"/>
      <c r="S553" s="152"/>
      <c r="T553" s="152"/>
      <c r="U553" s="152"/>
      <c r="V553" s="152"/>
      <c r="W553" s="152"/>
      <c r="X553" s="152"/>
      <c r="Y553" s="152"/>
      <c r="Z553" s="152"/>
      <c r="AA553" s="152"/>
      <c r="AB553" s="152"/>
      <c r="AC553" s="152"/>
      <c r="AD553" s="152"/>
      <c r="AE553" s="152"/>
      <c r="AF553" s="152"/>
      <c r="AG553" s="152"/>
      <c r="AH553" s="152"/>
      <c r="AI553" s="152"/>
      <c r="AJ553" s="152"/>
      <c r="AK553" s="152"/>
      <c r="AL553" s="152"/>
      <c r="AM553" s="152"/>
      <c r="AN553" s="152"/>
      <c r="AO553" s="152"/>
      <c r="AP553" s="152"/>
      <c r="AQ553" s="152"/>
      <c r="AR553" s="152"/>
      <c r="AS553" s="152"/>
      <c r="AT553" s="152"/>
      <c r="AU553" s="152"/>
      <c r="AV553" s="152"/>
      <c r="AW553" s="152"/>
      <c r="AX553" s="152"/>
      <c r="AY553" s="152"/>
      <c r="AZ553" s="152"/>
      <c r="BA553" s="152"/>
      <c r="BB553" s="152"/>
      <c r="BC553" s="152"/>
      <c r="BD553" s="152"/>
      <c r="BE553" s="152"/>
      <c r="BF553" s="152"/>
      <c r="BG553" s="152"/>
      <c r="BH553" s="152"/>
      <c r="BI553" s="152"/>
      <c r="BJ553" s="152"/>
      <c r="BK553" s="152"/>
      <c r="BL553" s="152"/>
      <c r="BM553" s="152"/>
      <c r="BN553" s="152"/>
    </row>
    <row r="554" ht="13.5" customHeight="1">
      <c r="A554" s="152"/>
      <c r="B554" s="152"/>
      <c r="C554" s="152"/>
      <c r="D554" s="152"/>
      <c r="E554" s="152"/>
      <c r="F554" s="152"/>
      <c r="G554" s="152"/>
      <c r="H554" s="152"/>
      <c r="I554" s="152"/>
      <c r="J554" s="152"/>
      <c r="K554" s="152"/>
      <c r="L554" s="152"/>
      <c r="M554" s="152"/>
      <c r="N554" s="152"/>
      <c r="O554" s="152"/>
      <c r="P554" s="152"/>
      <c r="Q554" s="152"/>
      <c r="R554" s="152"/>
      <c r="S554" s="152"/>
      <c r="T554" s="152"/>
      <c r="U554" s="152"/>
      <c r="V554" s="152"/>
      <c r="W554" s="152"/>
      <c r="X554" s="152"/>
      <c r="Y554" s="152"/>
      <c r="Z554" s="152"/>
      <c r="AA554" s="152"/>
      <c r="AB554" s="152"/>
      <c r="AC554" s="152"/>
      <c r="AD554" s="152"/>
      <c r="AE554" s="152"/>
      <c r="AF554" s="152"/>
      <c r="AG554" s="152"/>
      <c r="AH554" s="152"/>
      <c r="AI554" s="152"/>
      <c r="AJ554" s="152"/>
      <c r="AK554" s="152"/>
      <c r="AL554" s="152"/>
      <c r="AM554" s="152"/>
      <c r="AN554" s="152"/>
      <c r="AO554" s="152"/>
      <c r="AP554" s="152"/>
      <c r="AQ554" s="152"/>
      <c r="AR554" s="152"/>
      <c r="AS554" s="152"/>
      <c r="AT554" s="152"/>
      <c r="AU554" s="152"/>
      <c r="AV554" s="152"/>
      <c r="AW554" s="152"/>
      <c r="AX554" s="152"/>
      <c r="AY554" s="152"/>
      <c r="AZ554" s="152"/>
      <c r="BA554" s="152"/>
      <c r="BB554" s="152"/>
      <c r="BC554" s="152"/>
      <c r="BD554" s="152"/>
      <c r="BE554" s="152"/>
      <c r="BF554" s="152"/>
      <c r="BG554" s="152"/>
      <c r="BH554" s="152"/>
      <c r="BI554" s="152"/>
      <c r="BJ554" s="152"/>
      <c r="BK554" s="152"/>
      <c r="BL554" s="152"/>
      <c r="BM554" s="152"/>
      <c r="BN554" s="152"/>
    </row>
    <row r="555" ht="13.5" customHeight="1">
      <c r="A555" s="152"/>
      <c r="B555" s="152"/>
      <c r="C555" s="152"/>
      <c r="D555" s="152"/>
      <c r="E555" s="152"/>
      <c r="F555" s="152"/>
      <c r="G555" s="152"/>
      <c r="H555" s="152"/>
      <c r="I555" s="152"/>
      <c r="J555" s="152"/>
      <c r="K555" s="152"/>
      <c r="L555" s="152"/>
      <c r="M555" s="152"/>
      <c r="N555" s="152"/>
      <c r="O555" s="152"/>
      <c r="P555" s="152"/>
      <c r="Q555" s="152"/>
      <c r="R555" s="152"/>
      <c r="S555" s="152"/>
      <c r="T555" s="152"/>
      <c r="U555" s="152"/>
      <c r="V555" s="152"/>
      <c r="W555" s="152"/>
      <c r="X555" s="152"/>
      <c r="Y555" s="152"/>
      <c r="Z555" s="152"/>
      <c r="AA555" s="152"/>
      <c r="AB555" s="152"/>
      <c r="AC555" s="152"/>
      <c r="AD555" s="152"/>
      <c r="AE555" s="152"/>
      <c r="AF555" s="152"/>
      <c r="AG555" s="152"/>
      <c r="AH555" s="152"/>
      <c r="AI555" s="152"/>
      <c r="AJ555" s="152"/>
      <c r="AK555" s="152"/>
      <c r="AL555" s="152"/>
      <c r="AM555" s="152"/>
      <c r="AN555" s="152"/>
      <c r="AO555" s="152"/>
      <c r="AP555" s="152"/>
      <c r="AQ555" s="152"/>
      <c r="AR555" s="152"/>
      <c r="AS555" s="152"/>
      <c r="AT555" s="152"/>
      <c r="AU555" s="152"/>
      <c r="AV555" s="152"/>
      <c r="AW555" s="152"/>
      <c r="AX555" s="152"/>
      <c r="AY555" s="152"/>
      <c r="AZ555" s="152"/>
      <c r="BA555" s="152"/>
      <c r="BB555" s="152"/>
      <c r="BC555" s="152"/>
      <c r="BD555" s="152"/>
      <c r="BE555" s="152"/>
      <c r="BF555" s="152"/>
      <c r="BG555" s="152"/>
      <c r="BH555" s="152"/>
      <c r="BI555" s="152"/>
      <c r="BJ555" s="152"/>
      <c r="BK555" s="152"/>
      <c r="BL555" s="152"/>
      <c r="BM555" s="152"/>
      <c r="BN555" s="152"/>
    </row>
    <row r="556" ht="13.5" customHeight="1">
      <c r="A556" s="152"/>
      <c r="B556" s="152"/>
      <c r="C556" s="152"/>
      <c r="D556" s="152"/>
      <c r="E556" s="152"/>
      <c r="F556" s="152"/>
      <c r="G556" s="152"/>
      <c r="H556" s="152"/>
      <c r="I556" s="152"/>
      <c r="J556" s="152"/>
      <c r="K556" s="152"/>
      <c r="L556" s="152"/>
      <c r="M556" s="152"/>
      <c r="N556" s="152"/>
      <c r="O556" s="152"/>
      <c r="P556" s="152"/>
      <c r="Q556" s="152"/>
      <c r="R556" s="152"/>
      <c r="S556" s="152"/>
      <c r="T556" s="152"/>
      <c r="U556" s="152"/>
      <c r="V556" s="152"/>
      <c r="W556" s="152"/>
      <c r="X556" s="152"/>
      <c r="Y556" s="152"/>
      <c r="Z556" s="152"/>
      <c r="AA556" s="152"/>
      <c r="AB556" s="152"/>
      <c r="AC556" s="152"/>
      <c r="AD556" s="152"/>
      <c r="AE556" s="152"/>
      <c r="AF556" s="152"/>
      <c r="AG556" s="152"/>
      <c r="AH556" s="152"/>
      <c r="AI556" s="152"/>
      <c r="AJ556" s="152"/>
      <c r="AK556" s="152"/>
      <c r="AL556" s="152"/>
      <c r="AM556" s="152"/>
      <c r="AN556" s="152"/>
      <c r="AO556" s="152"/>
      <c r="AP556" s="152"/>
      <c r="AQ556" s="152"/>
      <c r="AR556" s="152"/>
      <c r="AS556" s="152"/>
      <c r="AT556" s="152"/>
      <c r="AU556" s="152"/>
      <c r="AV556" s="152"/>
      <c r="AW556" s="152"/>
      <c r="AX556" s="152"/>
      <c r="AY556" s="152"/>
      <c r="AZ556" s="152"/>
      <c r="BA556" s="152"/>
      <c r="BB556" s="152"/>
      <c r="BC556" s="152"/>
      <c r="BD556" s="152"/>
      <c r="BE556" s="152"/>
      <c r="BF556" s="152"/>
      <c r="BG556" s="152"/>
      <c r="BH556" s="152"/>
      <c r="BI556" s="152"/>
      <c r="BJ556" s="152"/>
      <c r="BK556" s="152"/>
      <c r="BL556" s="152"/>
      <c r="BM556" s="152"/>
      <c r="BN556" s="152"/>
    </row>
    <row r="557" ht="13.5" customHeight="1">
      <c r="A557" s="152"/>
      <c r="B557" s="152"/>
      <c r="C557" s="152"/>
      <c r="D557" s="152"/>
      <c r="E557" s="152"/>
      <c r="F557" s="152"/>
      <c r="G557" s="152"/>
      <c r="H557" s="152"/>
      <c r="I557" s="152"/>
      <c r="J557" s="152"/>
      <c r="K557" s="152"/>
      <c r="L557" s="152"/>
      <c r="M557" s="152"/>
      <c r="N557" s="152"/>
      <c r="O557" s="152"/>
      <c r="P557" s="152"/>
      <c r="Q557" s="152"/>
      <c r="R557" s="152"/>
      <c r="S557" s="152"/>
      <c r="T557" s="152"/>
      <c r="U557" s="152"/>
      <c r="V557" s="152"/>
      <c r="W557" s="152"/>
      <c r="X557" s="152"/>
      <c r="Y557" s="152"/>
      <c r="Z557" s="152"/>
      <c r="AA557" s="152"/>
      <c r="AB557" s="152"/>
      <c r="AC557" s="152"/>
      <c r="AD557" s="152"/>
      <c r="AE557" s="152"/>
      <c r="AF557" s="152"/>
      <c r="AG557" s="152"/>
      <c r="AH557" s="152"/>
      <c r="AI557" s="152"/>
      <c r="AJ557" s="152"/>
      <c r="AK557" s="152"/>
      <c r="AL557" s="152"/>
      <c r="AM557" s="152"/>
      <c r="AN557" s="152"/>
      <c r="AO557" s="152"/>
      <c r="AP557" s="152"/>
      <c r="AQ557" s="152"/>
      <c r="AR557" s="152"/>
      <c r="AS557" s="152"/>
      <c r="AT557" s="152"/>
      <c r="AU557" s="152"/>
      <c r="AV557" s="152"/>
      <c r="AW557" s="152"/>
      <c r="AX557" s="152"/>
      <c r="AY557" s="152"/>
      <c r="AZ557" s="152"/>
      <c r="BA557" s="152"/>
      <c r="BB557" s="152"/>
      <c r="BC557" s="152"/>
      <c r="BD557" s="152"/>
      <c r="BE557" s="152"/>
      <c r="BF557" s="152"/>
      <c r="BG557" s="152"/>
      <c r="BH557" s="152"/>
      <c r="BI557" s="152"/>
      <c r="BJ557" s="152"/>
      <c r="BK557" s="152"/>
      <c r="BL557" s="152"/>
      <c r="BM557" s="152"/>
      <c r="BN557" s="152"/>
    </row>
    <row r="558" ht="13.5" customHeight="1">
      <c r="A558" s="152"/>
      <c r="B558" s="152"/>
      <c r="C558" s="152"/>
      <c r="D558" s="152"/>
      <c r="E558" s="152"/>
      <c r="F558" s="152"/>
      <c r="G558" s="152"/>
      <c r="H558" s="152"/>
      <c r="I558" s="152"/>
      <c r="J558" s="152"/>
      <c r="K558" s="152"/>
      <c r="L558" s="152"/>
      <c r="M558" s="152"/>
      <c r="N558" s="152"/>
      <c r="O558" s="152"/>
      <c r="P558" s="152"/>
      <c r="Q558" s="152"/>
      <c r="R558" s="152"/>
      <c r="S558" s="152"/>
      <c r="T558" s="152"/>
      <c r="U558" s="152"/>
      <c r="V558" s="152"/>
      <c r="W558" s="152"/>
      <c r="X558" s="152"/>
      <c r="Y558" s="152"/>
      <c r="Z558" s="152"/>
      <c r="AA558" s="152"/>
      <c r="AB558" s="152"/>
      <c r="AC558" s="152"/>
      <c r="AD558" s="152"/>
      <c r="AE558" s="152"/>
      <c r="AF558" s="152"/>
      <c r="AG558" s="152"/>
      <c r="AH558" s="152"/>
      <c r="AI558" s="152"/>
      <c r="AJ558" s="152"/>
      <c r="AK558" s="152"/>
      <c r="AL558" s="152"/>
      <c r="AM558" s="152"/>
      <c r="AN558" s="152"/>
      <c r="AO558" s="152"/>
      <c r="AP558" s="152"/>
      <c r="AQ558" s="152"/>
      <c r="AR558" s="152"/>
      <c r="AS558" s="152"/>
      <c r="AT558" s="152"/>
      <c r="AU558" s="152"/>
      <c r="AV558" s="152"/>
      <c r="AW558" s="152"/>
      <c r="AX558" s="152"/>
      <c r="AY558" s="152"/>
      <c r="AZ558" s="152"/>
      <c r="BA558" s="152"/>
      <c r="BB558" s="152"/>
      <c r="BC558" s="152"/>
      <c r="BD558" s="152"/>
      <c r="BE558" s="152"/>
      <c r="BF558" s="152"/>
      <c r="BG558" s="152"/>
      <c r="BH558" s="152"/>
      <c r="BI558" s="152"/>
      <c r="BJ558" s="152"/>
      <c r="BK558" s="152"/>
      <c r="BL558" s="152"/>
      <c r="BM558" s="152"/>
      <c r="BN558" s="152"/>
    </row>
    <row r="559" ht="13.5" customHeight="1">
      <c r="A559" s="152"/>
      <c r="B559" s="152"/>
      <c r="C559" s="152"/>
      <c r="D559" s="152"/>
      <c r="E559" s="152"/>
      <c r="F559" s="152"/>
      <c r="G559" s="152"/>
      <c r="H559" s="152"/>
      <c r="I559" s="152"/>
      <c r="J559" s="152"/>
      <c r="K559" s="152"/>
      <c r="L559" s="152"/>
      <c r="M559" s="152"/>
      <c r="N559" s="152"/>
      <c r="O559" s="152"/>
      <c r="P559" s="152"/>
      <c r="Q559" s="152"/>
      <c r="R559" s="152"/>
      <c r="S559" s="152"/>
      <c r="T559" s="152"/>
      <c r="U559" s="152"/>
      <c r="V559" s="152"/>
      <c r="W559" s="152"/>
      <c r="X559" s="152"/>
      <c r="Y559" s="152"/>
      <c r="Z559" s="152"/>
      <c r="AA559" s="152"/>
      <c r="AB559" s="152"/>
      <c r="AC559" s="152"/>
      <c r="AD559" s="152"/>
      <c r="AE559" s="152"/>
      <c r="AF559" s="152"/>
      <c r="AG559" s="152"/>
      <c r="AH559" s="152"/>
      <c r="AI559" s="152"/>
      <c r="AJ559" s="152"/>
      <c r="AK559" s="152"/>
      <c r="AL559" s="152"/>
      <c r="AM559" s="152"/>
      <c r="AN559" s="152"/>
      <c r="AO559" s="152"/>
      <c r="AP559" s="152"/>
      <c r="AQ559" s="152"/>
      <c r="AR559" s="152"/>
      <c r="AS559" s="152"/>
      <c r="AT559" s="152"/>
      <c r="AU559" s="152"/>
      <c r="AV559" s="152"/>
      <c r="AW559" s="152"/>
      <c r="AX559" s="152"/>
      <c r="AY559" s="152"/>
      <c r="AZ559" s="152"/>
      <c r="BA559" s="152"/>
      <c r="BB559" s="152"/>
      <c r="BC559" s="152"/>
      <c r="BD559" s="152"/>
      <c r="BE559" s="152"/>
      <c r="BF559" s="152"/>
      <c r="BG559" s="152"/>
      <c r="BH559" s="152"/>
      <c r="BI559" s="152"/>
      <c r="BJ559" s="152"/>
      <c r="BK559" s="152"/>
      <c r="BL559" s="152"/>
      <c r="BM559" s="152"/>
      <c r="BN559" s="152"/>
    </row>
    <row r="560" ht="13.5" customHeight="1">
      <c r="A560" s="152"/>
      <c r="B560" s="152"/>
      <c r="C560" s="152"/>
      <c r="D560" s="152"/>
      <c r="E560" s="152"/>
      <c r="F560" s="152"/>
      <c r="G560" s="152"/>
      <c r="H560" s="152"/>
      <c r="I560" s="152"/>
      <c r="J560" s="152"/>
      <c r="K560" s="152"/>
      <c r="L560" s="152"/>
      <c r="M560" s="152"/>
      <c r="N560" s="152"/>
      <c r="O560" s="152"/>
      <c r="P560" s="152"/>
      <c r="Q560" s="152"/>
      <c r="R560" s="152"/>
      <c r="S560" s="152"/>
      <c r="T560" s="152"/>
      <c r="U560" s="152"/>
      <c r="V560" s="152"/>
      <c r="W560" s="152"/>
      <c r="X560" s="152"/>
      <c r="Y560" s="152"/>
      <c r="Z560" s="152"/>
      <c r="AA560" s="152"/>
      <c r="AB560" s="152"/>
      <c r="AC560" s="152"/>
      <c r="AD560" s="152"/>
      <c r="AE560" s="152"/>
      <c r="AF560" s="152"/>
      <c r="AG560" s="152"/>
      <c r="AH560" s="152"/>
      <c r="AI560" s="152"/>
      <c r="AJ560" s="152"/>
      <c r="AK560" s="152"/>
      <c r="AL560" s="152"/>
      <c r="AM560" s="152"/>
      <c r="AN560" s="152"/>
      <c r="AO560" s="152"/>
      <c r="AP560" s="152"/>
      <c r="AQ560" s="152"/>
      <c r="AR560" s="152"/>
      <c r="AS560" s="152"/>
      <c r="AT560" s="152"/>
      <c r="AU560" s="152"/>
      <c r="AV560" s="152"/>
      <c r="AW560" s="152"/>
      <c r="AX560" s="152"/>
      <c r="AY560" s="152"/>
      <c r="AZ560" s="152"/>
      <c r="BA560" s="152"/>
      <c r="BB560" s="152"/>
      <c r="BC560" s="152"/>
      <c r="BD560" s="152"/>
      <c r="BE560" s="152"/>
      <c r="BF560" s="152"/>
      <c r="BG560" s="152"/>
      <c r="BH560" s="152"/>
      <c r="BI560" s="152"/>
      <c r="BJ560" s="152"/>
      <c r="BK560" s="152"/>
      <c r="BL560" s="152"/>
      <c r="BM560" s="152"/>
      <c r="BN560" s="152"/>
    </row>
    <row r="561" ht="13.5" customHeight="1">
      <c r="A561" s="152"/>
      <c r="B561" s="152"/>
      <c r="C561" s="152"/>
      <c r="D561" s="152"/>
      <c r="E561" s="152"/>
      <c r="F561" s="152"/>
      <c r="G561" s="152"/>
      <c r="H561" s="152"/>
      <c r="I561" s="152"/>
      <c r="J561" s="152"/>
      <c r="K561" s="152"/>
      <c r="L561" s="152"/>
      <c r="M561" s="152"/>
      <c r="N561" s="152"/>
      <c r="O561" s="152"/>
      <c r="P561" s="152"/>
      <c r="Q561" s="152"/>
      <c r="R561" s="152"/>
      <c r="S561" s="152"/>
      <c r="T561" s="152"/>
      <c r="U561" s="152"/>
      <c r="V561" s="152"/>
      <c r="W561" s="152"/>
      <c r="X561" s="152"/>
      <c r="Y561" s="152"/>
      <c r="Z561" s="152"/>
      <c r="AA561" s="152"/>
      <c r="AB561" s="152"/>
      <c r="AC561" s="152"/>
      <c r="AD561" s="152"/>
      <c r="AE561" s="152"/>
      <c r="AF561" s="152"/>
      <c r="AG561" s="152"/>
      <c r="AH561" s="152"/>
      <c r="AI561" s="152"/>
      <c r="AJ561" s="152"/>
      <c r="AK561" s="152"/>
      <c r="AL561" s="152"/>
      <c r="AM561" s="152"/>
      <c r="AN561" s="152"/>
      <c r="AO561" s="152"/>
      <c r="AP561" s="152"/>
      <c r="AQ561" s="152"/>
      <c r="AR561" s="152"/>
      <c r="AS561" s="152"/>
      <c r="AT561" s="152"/>
      <c r="AU561" s="152"/>
      <c r="AV561" s="152"/>
      <c r="AW561" s="152"/>
      <c r="AX561" s="152"/>
      <c r="AY561" s="152"/>
      <c r="AZ561" s="152"/>
      <c r="BA561" s="152"/>
      <c r="BB561" s="152"/>
      <c r="BC561" s="152"/>
      <c r="BD561" s="152"/>
      <c r="BE561" s="152"/>
      <c r="BF561" s="152"/>
      <c r="BG561" s="152"/>
      <c r="BH561" s="152"/>
      <c r="BI561" s="152"/>
      <c r="BJ561" s="152"/>
      <c r="BK561" s="152"/>
      <c r="BL561" s="152"/>
      <c r="BM561" s="152"/>
      <c r="BN561" s="152"/>
    </row>
    <row r="562" ht="13.5" customHeight="1">
      <c r="A562" s="152"/>
      <c r="B562" s="152"/>
      <c r="C562" s="152"/>
      <c r="D562" s="152"/>
      <c r="E562" s="152"/>
      <c r="F562" s="152"/>
      <c r="G562" s="152"/>
      <c r="H562" s="152"/>
      <c r="I562" s="152"/>
      <c r="J562" s="152"/>
      <c r="K562" s="152"/>
      <c r="L562" s="152"/>
      <c r="M562" s="152"/>
      <c r="N562" s="152"/>
      <c r="O562" s="152"/>
      <c r="P562" s="152"/>
      <c r="Q562" s="152"/>
      <c r="R562" s="152"/>
      <c r="S562" s="152"/>
      <c r="T562" s="152"/>
      <c r="U562" s="152"/>
      <c r="V562" s="152"/>
      <c r="W562" s="152"/>
      <c r="X562" s="152"/>
      <c r="Y562" s="152"/>
      <c r="Z562" s="152"/>
      <c r="AA562" s="152"/>
      <c r="AB562" s="152"/>
      <c r="AC562" s="152"/>
      <c r="AD562" s="152"/>
      <c r="AE562" s="152"/>
      <c r="AF562" s="152"/>
      <c r="AG562" s="152"/>
      <c r="AH562" s="152"/>
      <c r="AI562" s="152"/>
      <c r="AJ562" s="152"/>
      <c r="AK562" s="152"/>
      <c r="AL562" s="152"/>
      <c r="AM562" s="152"/>
      <c r="AN562" s="152"/>
      <c r="AO562" s="152"/>
      <c r="AP562" s="152"/>
      <c r="AQ562" s="152"/>
      <c r="AR562" s="152"/>
      <c r="AS562" s="152"/>
      <c r="AT562" s="152"/>
      <c r="AU562" s="152"/>
      <c r="AV562" s="152"/>
      <c r="AW562" s="152"/>
      <c r="AX562" s="152"/>
      <c r="AY562" s="152"/>
      <c r="AZ562" s="152"/>
      <c r="BA562" s="152"/>
      <c r="BB562" s="152"/>
      <c r="BC562" s="152"/>
      <c r="BD562" s="152"/>
      <c r="BE562" s="152"/>
      <c r="BF562" s="152"/>
      <c r="BG562" s="152"/>
      <c r="BH562" s="152"/>
      <c r="BI562" s="152"/>
      <c r="BJ562" s="152"/>
      <c r="BK562" s="152"/>
      <c r="BL562" s="152"/>
      <c r="BM562" s="152"/>
      <c r="BN562" s="152"/>
    </row>
    <row r="563" ht="13.5" customHeight="1">
      <c r="A563" s="152"/>
      <c r="B563" s="152"/>
      <c r="C563" s="152"/>
      <c r="D563" s="152"/>
      <c r="E563" s="152"/>
      <c r="F563" s="152"/>
      <c r="G563" s="152"/>
      <c r="H563" s="152"/>
      <c r="I563" s="152"/>
      <c r="J563" s="152"/>
      <c r="K563" s="152"/>
      <c r="L563" s="152"/>
      <c r="M563" s="152"/>
      <c r="N563" s="152"/>
      <c r="O563" s="152"/>
      <c r="P563" s="152"/>
      <c r="Q563" s="152"/>
      <c r="R563" s="152"/>
      <c r="S563" s="152"/>
      <c r="T563" s="152"/>
      <c r="U563" s="152"/>
      <c r="V563" s="152"/>
      <c r="W563" s="152"/>
      <c r="X563" s="152"/>
      <c r="Y563" s="152"/>
      <c r="Z563" s="152"/>
      <c r="AA563" s="152"/>
      <c r="AB563" s="152"/>
      <c r="AC563" s="152"/>
      <c r="AD563" s="152"/>
      <c r="AE563" s="152"/>
      <c r="AF563" s="152"/>
      <c r="AG563" s="152"/>
      <c r="AH563" s="152"/>
      <c r="AI563" s="152"/>
      <c r="AJ563" s="152"/>
      <c r="AK563" s="152"/>
      <c r="AL563" s="152"/>
      <c r="AM563" s="152"/>
      <c r="AN563" s="152"/>
      <c r="AO563" s="152"/>
      <c r="AP563" s="152"/>
      <c r="AQ563" s="152"/>
      <c r="AR563" s="152"/>
      <c r="AS563" s="152"/>
      <c r="AT563" s="152"/>
      <c r="AU563" s="152"/>
      <c r="AV563" s="152"/>
      <c r="AW563" s="152"/>
      <c r="AX563" s="152"/>
      <c r="AY563" s="152"/>
      <c r="AZ563" s="152"/>
      <c r="BA563" s="152"/>
      <c r="BB563" s="152"/>
      <c r="BC563" s="152"/>
      <c r="BD563" s="152"/>
      <c r="BE563" s="152"/>
      <c r="BF563" s="152"/>
      <c r="BG563" s="152"/>
      <c r="BH563" s="152"/>
      <c r="BI563" s="152"/>
      <c r="BJ563" s="152"/>
      <c r="BK563" s="152"/>
      <c r="BL563" s="152"/>
      <c r="BM563" s="152"/>
      <c r="BN563" s="152"/>
    </row>
    <row r="564" ht="13.5" customHeight="1">
      <c r="A564" s="152"/>
      <c r="B564" s="152"/>
      <c r="C564" s="152"/>
      <c r="D564" s="152"/>
      <c r="E564" s="152"/>
      <c r="F564" s="152"/>
      <c r="G564" s="152"/>
      <c r="H564" s="152"/>
      <c r="I564" s="152"/>
      <c r="J564" s="152"/>
      <c r="K564" s="152"/>
      <c r="L564" s="152"/>
      <c r="M564" s="152"/>
      <c r="N564" s="152"/>
      <c r="O564" s="152"/>
      <c r="P564" s="152"/>
      <c r="Q564" s="152"/>
      <c r="R564" s="152"/>
      <c r="S564" s="152"/>
      <c r="T564" s="152"/>
      <c r="U564" s="152"/>
      <c r="V564" s="152"/>
      <c r="W564" s="152"/>
      <c r="X564" s="152"/>
      <c r="Y564" s="152"/>
      <c r="Z564" s="152"/>
      <c r="AA564" s="152"/>
      <c r="AB564" s="152"/>
      <c r="AC564" s="152"/>
      <c r="AD564" s="152"/>
      <c r="AE564" s="152"/>
      <c r="AF564" s="152"/>
      <c r="AG564" s="152"/>
      <c r="AH564" s="152"/>
      <c r="AI564" s="152"/>
      <c r="AJ564" s="152"/>
      <c r="AK564" s="152"/>
      <c r="AL564" s="152"/>
      <c r="AM564" s="152"/>
      <c r="AN564" s="152"/>
      <c r="AO564" s="152"/>
      <c r="AP564" s="152"/>
      <c r="AQ564" s="152"/>
      <c r="AR564" s="152"/>
      <c r="AS564" s="152"/>
      <c r="AT564" s="152"/>
      <c r="AU564" s="152"/>
      <c r="AV564" s="152"/>
      <c r="AW564" s="152"/>
      <c r="AX564" s="152"/>
      <c r="AY564" s="152"/>
      <c r="AZ564" s="152"/>
      <c r="BA564" s="152"/>
      <c r="BB564" s="152"/>
      <c r="BC564" s="152"/>
      <c r="BD564" s="152"/>
      <c r="BE564" s="152"/>
      <c r="BF564" s="152"/>
      <c r="BG564" s="152"/>
      <c r="BH564" s="152"/>
      <c r="BI564" s="152"/>
      <c r="BJ564" s="152"/>
      <c r="BK564" s="152"/>
      <c r="BL564" s="152"/>
      <c r="BM564" s="152"/>
      <c r="BN564" s="152"/>
    </row>
    <row r="565" ht="13.5" customHeight="1">
      <c r="A565" s="152"/>
      <c r="B565" s="152"/>
      <c r="C565" s="152"/>
      <c r="D565" s="152"/>
      <c r="E565" s="152"/>
      <c r="F565" s="152"/>
      <c r="G565" s="152"/>
      <c r="H565" s="152"/>
      <c r="I565" s="152"/>
      <c r="J565" s="152"/>
      <c r="K565" s="152"/>
      <c r="L565" s="152"/>
      <c r="M565" s="152"/>
      <c r="N565" s="152"/>
      <c r="O565" s="152"/>
      <c r="P565" s="152"/>
      <c r="Q565" s="152"/>
      <c r="R565" s="152"/>
      <c r="S565" s="152"/>
      <c r="T565" s="152"/>
      <c r="U565" s="152"/>
      <c r="V565" s="152"/>
      <c r="W565" s="152"/>
      <c r="X565" s="152"/>
      <c r="Y565" s="152"/>
      <c r="Z565" s="152"/>
      <c r="AA565" s="152"/>
      <c r="AB565" s="152"/>
      <c r="AC565" s="152"/>
      <c r="AD565" s="152"/>
      <c r="AE565" s="152"/>
      <c r="AF565" s="152"/>
      <c r="AG565" s="152"/>
      <c r="AH565" s="152"/>
      <c r="AI565" s="152"/>
      <c r="AJ565" s="152"/>
      <c r="AK565" s="152"/>
      <c r="AL565" s="152"/>
      <c r="AM565" s="152"/>
      <c r="AN565" s="152"/>
      <c r="AO565" s="152"/>
      <c r="AP565" s="152"/>
      <c r="AQ565" s="152"/>
      <c r="AR565" s="152"/>
      <c r="AS565" s="152"/>
      <c r="AT565" s="152"/>
      <c r="AU565" s="152"/>
      <c r="AV565" s="152"/>
      <c r="AW565" s="152"/>
      <c r="AX565" s="152"/>
      <c r="AY565" s="152"/>
      <c r="AZ565" s="152"/>
      <c r="BA565" s="152"/>
      <c r="BB565" s="152"/>
      <c r="BC565" s="152"/>
      <c r="BD565" s="152"/>
      <c r="BE565" s="152"/>
      <c r="BF565" s="152"/>
      <c r="BG565" s="152"/>
      <c r="BH565" s="152"/>
      <c r="BI565" s="152"/>
      <c r="BJ565" s="152"/>
      <c r="BK565" s="152"/>
      <c r="BL565" s="152"/>
      <c r="BM565" s="152"/>
      <c r="BN565" s="152"/>
    </row>
    <row r="566" ht="13.5" customHeight="1">
      <c r="A566" s="152"/>
      <c r="B566" s="152"/>
      <c r="C566" s="152"/>
      <c r="D566" s="152"/>
      <c r="E566" s="152"/>
      <c r="F566" s="152"/>
      <c r="G566" s="152"/>
      <c r="H566" s="152"/>
      <c r="I566" s="152"/>
      <c r="J566" s="152"/>
      <c r="K566" s="152"/>
      <c r="L566" s="152"/>
      <c r="M566" s="152"/>
      <c r="N566" s="152"/>
      <c r="O566" s="152"/>
      <c r="P566" s="152"/>
      <c r="Q566" s="152"/>
      <c r="R566" s="152"/>
      <c r="S566" s="152"/>
      <c r="T566" s="152"/>
      <c r="U566" s="152"/>
      <c r="V566" s="152"/>
      <c r="W566" s="152"/>
      <c r="X566" s="152"/>
      <c r="Y566" s="152"/>
      <c r="Z566" s="152"/>
      <c r="AA566" s="152"/>
      <c r="AB566" s="152"/>
      <c r="AC566" s="152"/>
      <c r="AD566" s="152"/>
      <c r="AE566" s="152"/>
      <c r="AF566" s="152"/>
      <c r="AG566" s="152"/>
      <c r="AH566" s="152"/>
      <c r="AI566" s="152"/>
      <c r="AJ566" s="152"/>
      <c r="AK566" s="152"/>
      <c r="AL566" s="152"/>
      <c r="AM566" s="152"/>
      <c r="AN566" s="152"/>
      <c r="AO566" s="152"/>
      <c r="AP566" s="152"/>
      <c r="AQ566" s="152"/>
      <c r="AR566" s="152"/>
      <c r="AS566" s="152"/>
      <c r="AT566" s="152"/>
      <c r="AU566" s="152"/>
      <c r="AV566" s="152"/>
      <c r="AW566" s="152"/>
      <c r="AX566" s="152"/>
      <c r="AY566" s="152"/>
      <c r="AZ566" s="152"/>
      <c r="BA566" s="152"/>
      <c r="BB566" s="152"/>
      <c r="BC566" s="152"/>
      <c r="BD566" s="152"/>
      <c r="BE566" s="152"/>
      <c r="BF566" s="152"/>
      <c r="BG566" s="152"/>
      <c r="BH566" s="152"/>
      <c r="BI566" s="152"/>
      <c r="BJ566" s="152"/>
      <c r="BK566" s="152"/>
      <c r="BL566" s="152"/>
      <c r="BM566" s="152"/>
      <c r="BN566" s="152"/>
    </row>
    <row r="567" ht="13.5" customHeight="1">
      <c r="A567" s="152"/>
      <c r="B567" s="152"/>
      <c r="C567" s="152"/>
      <c r="D567" s="152"/>
      <c r="E567" s="152"/>
      <c r="F567" s="152"/>
      <c r="G567" s="152"/>
      <c r="H567" s="152"/>
      <c r="I567" s="152"/>
      <c r="J567" s="152"/>
      <c r="K567" s="152"/>
      <c r="L567" s="152"/>
      <c r="M567" s="152"/>
      <c r="N567" s="152"/>
      <c r="O567" s="152"/>
      <c r="P567" s="152"/>
      <c r="Q567" s="152"/>
      <c r="R567" s="152"/>
      <c r="S567" s="152"/>
      <c r="T567" s="152"/>
      <c r="U567" s="152"/>
      <c r="V567" s="152"/>
      <c r="W567" s="152"/>
      <c r="X567" s="152"/>
      <c r="Y567" s="152"/>
      <c r="Z567" s="152"/>
      <c r="AA567" s="152"/>
      <c r="AB567" s="152"/>
      <c r="AC567" s="152"/>
      <c r="AD567" s="152"/>
      <c r="AE567" s="152"/>
      <c r="AF567" s="152"/>
      <c r="AG567" s="152"/>
      <c r="AH567" s="152"/>
      <c r="AI567" s="152"/>
      <c r="AJ567" s="152"/>
      <c r="AK567" s="152"/>
      <c r="AL567" s="152"/>
      <c r="AM567" s="152"/>
      <c r="AN567" s="152"/>
      <c r="AO567" s="152"/>
      <c r="AP567" s="152"/>
      <c r="AQ567" s="152"/>
      <c r="AR567" s="152"/>
      <c r="AS567" s="152"/>
      <c r="AT567" s="152"/>
      <c r="AU567" s="152"/>
      <c r="AV567" s="152"/>
      <c r="AW567" s="152"/>
      <c r="AX567" s="152"/>
      <c r="AY567" s="152"/>
      <c r="AZ567" s="152"/>
      <c r="BA567" s="152"/>
      <c r="BB567" s="152"/>
      <c r="BC567" s="152"/>
      <c r="BD567" s="152"/>
      <c r="BE567" s="152"/>
      <c r="BF567" s="152"/>
      <c r="BG567" s="152"/>
      <c r="BH567" s="152"/>
      <c r="BI567" s="152"/>
      <c r="BJ567" s="152"/>
      <c r="BK567" s="152"/>
      <c r="BL567" s="152"/>
      <c r="BM567" s="152"/>
      <c r="BN567" s="152"/>
    </row>
    <row r="568" ht="13.5" customHeight="1">
      <c r="A568" s="152"/>
      <c r="B568" s="152"/>
      <c r="C568" s="152"/>
      <c r="D568" s="152"/>
      <c r="E568" s="152"/>
      <c r="F568" s="152"/>
      <c r="G568" s="152"/>
      <c r="H568" s="152"/>
      <c r="I568" s="152"/>
      <c r="J568" s="152"/>
      <c r="K568" s="152"/>
      <c r="L568" s="152"/>
      <c r="M568" s="152"/>
      <c r="N568" s="152"/>
      <c r="O568" s="152"/>
      <c r="P568" s="152"/>
      <c r="Q568" s="152"/>
      <c r="R568" s="152"/>
      <c r="S568" s="152"/>
      <c r="T568" s="152"/>
      <c r="U568" s="152"/>
      <c r="V568" s="152"/>
      <c r="W568" s="152"/>
      <c r="X568" s="152"/>
      <c r="Y568" s="152"/>
      <c r="Z568" s="152"/>
      <c r="AA568" s="152"/>
      <c r="AB568" s="152"/>
      <c r="AC568" s="152"/>
      <c r="AD568" s="152"/>
      <c r="AE568" s="152"/>
      <c r="AF568" s="152"/>
      <c r="AG568" s="152"/>
      <c r="AH568" s="152"/>
      <c r="AI568" s="152"/>
      <c r="AJ568" s="152"/>
      <c r="AK568" s="152"/>
      <c r="AL568" s="152"/>
      <c r="AM568" s="152"/>
      <c r="AN568" s="152"/>
      <c r="AO568" s="152"/>
      <c r="AP568" s="152"/>
      <c r="AQ568" s="152"/>
      <c r="AR568" s="152"/>
      <c r="AS568" s="152"/>
      <c r="AT568" s="152"/>
      <c r="AU568" s="152"/>
      <c r="AV568" s="152"/>
      <c r="AW568" s="152"/>
      <c r="AX568" s="152"/>
      <c r="AY568" s="152"/>
      <c r="AZ568" s="152"/>
      <c r="BA568" s="152"/>
      <c r="BB568" s="152"/>
      <c r="BC568" s="152"/>
      <c r="BD568" s="152"/>
      <c r="BE568" s="152"/>
      <c r="BF568" s="152"/>
      <c r="BG568" s="152"/>
      <c r="BH568" s="152"/>
      <c r="BI568" s="152"/>
      <c r="BJ568" s="152"/>
      <c r="BK568" s="152"/>
      <c r="BL568" s="152"/>
      <c r="BM568" s="152"/>
      <c r="BN568" s="152"/>
    </row>
    <row r="569" ht="13.5" customHeight="1">
      <c r="A569" s="152"/>
      <c r="B569" s="152"/>
      <c r="C569" s="152"/>
      <c r="D569" s="152"/>
      <c r="E569" s="152"/>
      <c r="F569" s="152"/>
      <c r="G569" s="152"/>
      <c r="H569" s="152"/>
      <c r="I569" s="152"/>
      <c r="J569" s="152"/>
      <c r="K569" s="152"/>
      <c r="L569" s="152"/>
      <c r="M569" s="152"/>
      <c r="N569" s="152"/>
      <c r="O569" s="152"/>
      <c r="P569" s="152"/>
      <c r="Q569" s="152"/>
      <c r="R569" s="152"/>
      <c r="S569" s="152"/>
      <c r="T569" s="152"/>
      <c r="U569" s="152"/>
      <c r="V569" s="152"/>
      <c r="W569" s="152"/>
      <c r="X569" s="152"/>
      <c r="Y569" s="152"/>
      <c r="Z569" s="152"/>
      <c r="AA569" s="152"/>
      <c r="AB569" s="152"/>
      <c r="AC569" s="152"/>
      <c r="AD569" s="152"/>
      <c r="AE569" s="152"/>
      <c r="AF569" s="152"/>
      <c r="AG569" s="152"/>
      <c r="AH569" s="152"/>
      <c r="AI569" s="152"/>
      <c r="AJ569" s="152"/>
      <c r="AK569" s="152"/>
      <c r="AL569" s="152"/>
      <c r="AM569" s="152"/>
      <c r="AN569" s="152"/>
      <c r="AO569" s="152"/>
      <c r="AP569" s="152"/>
      <c r="AQ569" s="152"/>
      <c r="AR569" s="152"/>
      <c r="AS569" s="152"/>
      <c r="AT569" s="152"/>
      <c r="AU569" s="152"/>
      <c r="AV569" s="152"/>
      <c r="AW569" s="152"/>
      <c r="AX569" s="152"/>
      <c r="AY569" s="152"/>
      <c r="AZ569" s="152"/>
      <c r="BA569" s="152"/>
      <c r="BB569" s="152"/>
      <c r="BC569" s="152"/>
      <c r="BD569" s="152"/>
      <c r="BE569" s="152"/>
      <c r="BF569" s="152"/>
      <c r="BG569" s="152"/>
      <c r="BH569" s="152"/>
      <c r="BI569" s="152"/>
      <c r="BJ569" s="152"/>
      <c r="BK569" s="152"/>
      <c r="BL569" s="152"/>
      <c r="BM569" s="152"/>
      <c r="BN569" s="152"/>
    </row>
    <row r="570" ht="13.5" customHeight="1">
      <c r="A570" s="152"/>
      <c r="B570" s="152"/>
      <c r="C570" s="152"/>
      <c r="D570" s="152"/>
      <c r="E570" s="152"/>
      <c r="F570" s="152"/>
      <c r="G570" s="152"/>
      <c r="H570" s="152"/>
      <c r="I570" s="152"/>
      <c r="J570" s="152"/>
      <c r="K570" s="152"/>
      <c r="L570" s="152"/>
      <c r="M570" s="152"/>
      <c r="N570" s="152"/>
      <c r="O570" s="152"/>
      <c r="P570" s="152"/>
      <c r="Q570" s="152"/>
      <c r="R570" s="152"/>
      <c r="S570" s="152"/>
      <c r="T570" s="152"/>
      <c r="U570" s="152"/>
      <c r="V570" s="152"/>
      <c r="W570" s="152"/>
      <c r="X570" s="152"/>
      <c r="Y570" s="152"/>
      <c r="Z570" s="152"/>
      <c r="AA570" s="152"/>
      <c r="AB570" s="152"/>
      <c r="AC570" s="152"/>
      <c r="AD570" s="152"/>
      <c r="AE570" s="152"/>
      <c r="AF570" s="152"/>
      <c r="AG570" s="152"/>
      <c r="AH570" s="152"/>
      <c r="AI570" s="152"/>
      <c r="AJ570" s="152"/>
      <c r="AK570" s="152"/>
      <c r="AL570" s="152"/>
      <c r="AM570" s="152"/>
      <c r="AN570" s="152"/>
      <c r="AO570" s="152"/>
      <c r="AP570" s="152"/>
      <c r="AQ570" s="152"/>
      <c r="AR570" s="152"/>
      <c r="AS570" s="152"/>
      <c r="AT570" s="152"/>
      <c r="AU570" s="152"/>
      <c r="AV570" s="152"/>
      <c r="AW570" s="152"/>
      <c r="AX570" s="152"/>
      <c r="AY570" s="152"/>
      <c r="AZ570" s="152"/>
      <c r="BA570" s="152"/>
      <c r="BB570" s="152"/>
      <c r="BC570" s="152"/>
      <c r="BD570" s="152"/>
      <c r="BE570" s="152"/>
      <c r="BF570" s="152"/>
      <c r="BG570" s="152"/>
      <c r="BH570" s="152"/>
      <c r="BI570" s="152"/>
      <c r="BJ570" s="152"/>
      <c r="BK570" s="152"/>
      <c r="BL570" s="152"/>
      <c r="BM570" s="152"/>
      <c r="BN570" s="152"/>
    </row>
    <row r="571" ht="13.5" customHeight="1">
      <c r="A571" s="152"/>
      <c r="B571" s="152"/>
      <c r="C571" s="152"/>
      <c r="D571" s="152"/>
      <c r="E571" s="152"/>
      <c r="F571" s="152"/>
      <c r="G571" s="152"/>
      <c r="H571" s="152"/>
      <c r="I571" s="152"/>
      <c r="J571" s="152"/>
      <c r="K571" s="152"/>
      <c r="L571" s="152"/>
      <c r="M571" s="152"/>
      <c r="N571" s="152"/>
      <c r="O571" s="152"/>
      <c r="P571" s="152"/>
      <c r="Q571" s="152"/>
      <c r="R571" s="152"/>
      <c r="S571" s="152"/>
      <c r="T571" s="152"/>
      <c r="U571" s="152"/>
      <c r="V571" s="152"/>
      <c r="W571" s="152"/>
      <c r="X571" s="152"/>
      <c r="Y571" s="152"/>
      <c r="Z571" s="152"/>
      <c r="AA571" s="152"/>
      <c r="AB571" s="152"/>
      <c r="AC571" s="152"/>
      <c r="AD571" s="152"/>
      <c r="AE571" s="152"/>
      <c r="AF571" s="152"/>
      <c r="AG571" s="152"/>
      <c r="AH571" s="152"/>
      <c r="AI571" s="152"/>
      <c r="AJ571" s="152"/>
      <c r="AK571" s="152"/>
      <c r="AL571" s="152"/>
      <c r="AM571" s="152"/>
      <c r="AN571" s="152"/>
      <c r="AO571" s="152"/>
      <c r="AP571" s="152"/>
      <c r="AQ571" s="152"/>
      <c r="AR571" s="152"/>
      <c r="AS571" s="152"/>
      <c r="AT571" s="152"/>
      <c r="AU571" s="152"/>
      <c r="AV571" s="152"/>
      <c r="AW571" s="152"/>
      <c r="AX571" s="152"/>
      <c r="AY571" s="152"/>
      <c r="AZ571" s="152"/>
      <c r="BA571" s="152"/>
      <c r="BB571" s="152"/>
      <c r="BC571" s="152"/>
      <c r="BD571" s="152"/>
      <c r="BE571" s="152"/>
      <c r="BF571" s="152"/>
      <c r="BG571" s="152"/>
      <c r="BH571" s="152"/>
      <c r="BI571" s="152"/>
      <c r="BJ571" s="152"/>
      <c r="BK571" s="152"/>
      <c r="BL571" s="152"/>
      <c r="BM571" s="152"/>
      <c r="BN571" s="152"/>
    </row>
    <row r="572" ht="13.5" customHeight="1">
      <c r="A572" s="152"/>
      <c r="B572" s="152"/>
      <c r="C572" s="152"/>
      <c r="D572" s="152"/>
      <c r="E572" s="152"/>
      <c r="F572" s="152"/>
      <c r="G572" s="152"/>
      <c r="H572" s="152"/>
      <c r="I572" s="152"/>
      <c r="J572" s="152"/>
      <c r="K572" s="152"/>
      <c r="L572" s="152"/>
      <c r="M572" s="152"/>
      <c r="N572" s="152"/>
      <c r="O572" s="152"/>
      <c r="P572" s="152"/>
      <c r="Q572" s="152"/>
      <c r="R572" s="152"/>
      <c r="S572" s="152"/>
      <c r="T572" s="152"/>
      <c r="U572" s="152"/>
      <c r="V572" s="152"/>
      <c r="W572" s="152"/>
      <c r="X572" s="152"/>
      <c r="Y572" s="152"/>
      <c r="Z572" s="152"/>
      <c r="AA572" s="152"/>
      <c r="AB572" s="152"/>
      <c r="AC572" s="152"/>
      <c r="AD572" s="152"/>
      <c r="AE572" s="152"/>
      <c r="AF572" s="152"/>
      <c r="AG572" s="152"/>
      <c r="AH572" s="152"/>
      <c r="AI572" s="152"/>
      <c r="AJ572" s="152"/>
      <c r="AK572" s="152"/>
      <c r="AL572" s="152"/>
      <c r="AM572" s="152"/>
      <c r="AN572" s="152"/>
      <c r="AO572" s="152"/>
      <c r="AP572" s="152"/>
      <c r="AQ572" s="152"/>
      <c r="AR572" s="152"/>
      <c r="AS572" s="152"/>
      <c r="AT572" s="152"/>
      <c r="AU572" s="152"/>
      <c r="AV572" s="152"/>
      <c r="AW572" s="152"/>
      <c r="AX572" s="152"/>
      <c r="AY572" s="152"/>
      <c r="AZ572" s="152"/>
      <c r="BA572" s="152"/>
      <c r="BB572" s="152"/>
      <c r="BC572" s="152"/>
      <c r="BD572" s="152"/>
      <c r="BE572" s="152"/>
      <c r="BF572" s="152"/>
      <c r="BG572" s="152"/>
      <c r="BH572" s="152"/>
      <c r="BI572" s="152"/>
      <c r="BJ572" s="152"/>
      <c r="BK572" s="152"/>
      <c r="BL572" s="152"/>
      <c r="BM572" s="152"/>
      <c r="BN572" s="152"/>
    </row>
    <row r="573" ht="13.5" customHeight="1">
      <c r="A573" s="152"/>
      <c r="B573" s="152"/>
      <c r="C573" s="152"/>
      <c r="D573" s="152"/>
      <c r="E573" s="152"/>
      <c r="F573" s="152"/>
      <c r="G573" s="152"/>
      <c r="H573" s="152"/>
      <c r="I573" s="152"/>
      <c r="J573" s="152"/>
      <c r="K573" s="152"/>
      <c r="L573" s="152"/>
      <c r="M573" s="152"/>
      <c r="N573" s="152"/>
      <c r="O573" s="152"/>
      <c r="P573" s="152"/>
      <c r="Q573" s="152"/>
      <c r="R573" s="152"/>
      <c r="S573" s="152"/>
      <c r="T573" s="152"/>
      <c r="U573" s="152"/>
      <c r="V573" s="152"/>
      <c r="W573" s="152"/>
      <c r="X573" s="152"/>
      <c r="Y573" s="152"/>
      <c r="Z573" s="152"/>
      <c r="AA573" s="152"/>
      <c r="AB573" s="152"/>
      <c r="AC573" s="152"/>
      <c r="AD573" s="152"/>
      <c r="AE573" s="152"/>
      <c r="AF573" s="152"/>
      <c r="AG573" s="152"/>
      <c r="AH573" s="152"/>
      <c r="AI573" s="152"/>
      <c r="AJ573" s="152"/>
      <c r="AK573" s="152"/>
      <c r="AL573" s="152"/>
      <c r="AM573" s="152"/>
      <c r="AN573" s="152"/>
      <c r="AO573" s="152"/>
      <c r="AP573" s="152"/>
      <c r="AQ573" s="152"/>
      <c r="AR573" s="152"/>
      <c r="AS573" s="152"/>
      <c r="AT573" s="152"/>
      <c r="AU573" s="152"/>
      <c r="AV573" s="152"/>
      <c r="AW573" s="152"/>
      <c r="AX573" s="152"/>
      <c r="AY573" s="152"/>
      <c r="AZ573" s="152"/>
      <c r="BA573" s="152"/>
      <c r="BB573" s="152"/>
      <c r="BC573" s="152"/>
      <c r="BD573" s="152"/>
      <c r="BE573" s="152"/>
      <c r="BF573" s="152"/>
      <c r="BG573" s="152"/>
      <c r="BH573" s="152"/>
      <c r="BI573" s="152"/>
      <c r="BJ573" s="152"/>
      <c r="BK573" s="152"/>
      <c r="BL573" s="152"/>
      <c r="BM573" s="152"/>
      <c r="BN573" s="152"/>
    </row>
    <row r="574" ht="13.5" customHeight="1">
      <c r="A574" s="152"/>
      <c r="B574" s="152"/>
      <c r="C574" s="152"/>
      <c r="D574" s="152"/>
      <c r="E574" s="152"/>
      <c r="F574" s="152"/>
      <c r="G574" s="152"/>
      <c r="H574" s="152"/>
      <c r="I574" s="152"/>
      <c r="J574" s="152"/>
      <c r="K574" s="152"/>
      <c r="L574" s="152"/>
      <c r="M574" s="152"/>
      <c r="N574" s="152"/>
      <c r="O574" s="152"/>
      <c r="P574" s="152"/>
      <c r="Q574" s="152"/>
      <c r="R574" s="152"/>
      <c r="S574" s="152"/>
      <c r="T574" s="152"/>
      <c r="U574" s="152"/>
      <c r="V574" s="152"/>
      <c r="W574" s="152"/>
      <c r="X574" s="152"/>
      <c r="Y574" s="152"/>
      <c r="Z574" s="152"/>
      <c r="AA574" s="152"/>
      <c r="AB574" s="152"/>
      <c r="AC574" s="152"/>
      <c r="AD574" s="152"/>
      <c r="AE574" s="152"/>
      <c r="AF574" s="152"/>
      <c r="AG574" s="152"/>
      <c r="AH574" s="152"/>
      <c r="AI574" s="152"/>
      <c r="AJ574" s="152"/>
      <c r="AK574" s="152"/>
      <c r="AL574" s="152"/>
      <c r="AM574" s="152"/>
      <c r="AN574" s="152"/>
      <c r="AO574" s="152"/>
      <c r="AP574" s="152"/>
      <c r="AQ574" s="152"/>
      <c r="AR574" s="152"/>
      <c r="AS574" s="152"/>
      <c r="AT574" s="152"/>
      <c r="AU574" s="152"/>
      <c r="AV574" s="152"/>
      <c r="AW574" s="152"/>
      <c r="AX574" s="152"/>
      <c r="AY574" s="152"/>
      <c r="AZ574" s="152"/>
      <c r="BA574" s="152"/>
      <c r="BB574" s="152"/>
      <c r="BC574" s="152"/>
      <c r="BD574" s="152"/>
      <c r="BE574" s="152"/>
      <c r="BF574" s="152"/>
      <c r="BG574" s="152"/>
      <c r="BH574" s="152"/>
      <c r="BI574" s="152"/>
      <c r="BJ574" s="152"/>
      <c r="BK574" s="152"/>
      <c r="BL574" s="152"/>
      <c r="BM574" s="152"/>
      <c r="BN574" s="152"/>
    </row>
    <row r="575" ht="13.5" customHeight="1">
      <c r="A575" s="152"/>
      <c r="B575" s="152"/>
      <c r="C575" s="152"/>
      <c r="D575" s="152"/>
      <c r="E575" s="152"/>
      <c r="F575" s="152"/>
      <c r="G575" s="152"/>
      <c r="H575" s="152"/>
      <c r="I575" s="152"/>
      <c r="J575" s="152"/>
      <c r="K575" s="152"/>
      <c r="L575" s="152"/>
      <c r="M575" s="152"/>
      <c r="N575" s="152"/>
      <c r="O575" s="152"/>
      <c r="P575" s="152"/>
      <c r="Q575" s="152"/>
      <c r="R575" s="152"/>
      <c r="S575" s="152"/>
      <c r="T575" s="152"/>
      <c r="U575" s="152"/>
      <c r="V575" s="152"/>
      <c r="W575" s="152"/>
      <c r="X575" s="152"/>
      <c r="Y575" s="152"/>
      <c r="Z575" s="152"/>
      <c r="AA575" s="152"/>
      <c r="AB575" s="152"/>
      <c r="AC575" s="152"/>
      <c r="AD575" s="152"/>
      <c r="AE575" s="152"/>
      <c r="AF575" s="152"/>
      <c r="AG575" s="152"/>
      <c r="AH575" s="152"/>
      <c r="AI575" s="152"/>
      <c r="AJ575" s="152"/>
      <c r="AK575" s="152"/>
      <c r="AL575" s="152"/>
      <c r="AM575" s="152"/>
      <c r="AN575" s="152"/>
      <c r="AO575" s="152"/>
      <c r="AP575" s="152"/>
      <c r="AQ575" s="152"/>
      <c r="AR575" s="152"/>
      <c r="AS575" s="152"/>
      <c r="AT575" s="152"/>
      <c r="AU575" s="152"/>
      <c r="AV575" s="152"/>
      <c r="AW575" s="152"/>
      <c r="AX575" s="152"/>
      <c r="AY575" s="152"/>
      <c r="AZ575" s="152"/>
      <c r="BA575" s="152"/>
      <c r="BB575" s="152"/>
      <c r="BC575" s="152"/>
      <c r="BD575" s="152"/>
      <c r="BE575" s="152"/>
      <c r="BF575" s="152"/>
      <c r="BG575" s="152"/>
      <c r="BH575" s="152"/>
      <c r="BI575" s="152"/>
      <c r="BJ575" s="152"/>
      <c r="BK575" s="152"/>
      <c r="BL575" s="152"/>
      <c r="BM575" s="152"/>
      <c r="BN575" s="152"/>
    </row>
    <row r="576" ht="13.5" customHeight="1">
      <c r="A576" s="152"/>
      <c r="B576" s="152"/>
      <c r="C576" s="152"/>
      <c r="D576" s="152"/>
      <c r="E576" s="152"/>
      <c r="F576" s="152"/>
      <c r="G576" s="152"/>
      <c r="H576" s="152"/>
      <c r="I576" s="152"/>
      <c r="J576" s="152"/>
      <c r="K576" s="152"/>
      <c r="L576" s="152"/>
      <c r="M576" s="152"/>
      <c r="N576" s="152"/>
      <c r="O576" s="152"/>
      <c r="P576" s="152"/>
      <c r="Q576" s="152"/>
      <c r="R576" s="152"/>
      <c r="S576" s="152"/>
      <c r="T576" s="152"/>
      <c r="U576" s="152"/>
      <c r="V576" s="152"/>
      <c r="W576" s="152"/>
      <c r="X576" s="152"/>
      <c r="Y576" s="152"/>
      <c r="Z576" s="152"/>
      <c r="AA576" s="152"/>
      <c r="AB576" s="152"/>
      <c r="AC576" s="152"/>
      <c r="AD576" s="152"/>
      <c r="AE576" s="152"/>
      <c r="AF576" s="152"/>
      <c r="AG576" s="152"/>
      <c r="AH576" s="152"/>
      <c r="AI576" s="152"/>
      <c r="AJ576" s="152"/>
      <c r="AK576" s="152"/>
      <c r="AL576" s="152"/>
      <c r="AM576" s="152"/>
      <c r="AN576" s="152"/>
      <c r="AO576" s="152"/>
      <c r="AP576" s="152"/>
      <c r="AQ576" s="152"/>
      <c r="AR576" s="152"/>
      <c r="AS576" s="152"/>
      <c r="AT576" s="152"/>
      <c r="AU576" s="152"/>
      <c r="AV576" s="152"/>
      <c r="AW576" s="152"/>
      <c r="AX576" s="152"/>
      <c r="AY576" s="152"/>
      <c r="AZ576" s="152"/>
      <c r="BA576" s="152"/>
      <c r="BB576" s="152"/>
      <c r="BC576" s="152"/>
      <c r="BD576" s="152"/>
      <c r="BE576" s="152"/>
      <c r="BF576" s="152"/>
      <c r="BG576" s="152"/>
      <c r="BH576" s="152"/>
      <c r="BI576" s="152"/>
      <c r="BJ576" s="152"/>
      <c r="BK576" s="152"/>
      <c r="BL576" s="152"/>
      <c r="BM576" s="152"/>
      <c r="BN576" s="152"/>
    </row>
    <row r="577" ht="13.5" customHeight="1">
      <c r="A577" s="152"/>
      <c r="B577" s="152"/>
      <c r="C577" s="152"/>
      <c r="D577" s="152"/>
      <c r="E577" s="152"/>
      <c r="F577" s="152"/>
      <c r="G577" s="152"/>
      <c r="H577" s="152"/>
      <c r="I577" s="152"/>
      <c r="J577" s="152"/>
      <c r="K577" s="152"/>
      <c r="L577" s="152"/>
      <c r="M577" s="152"/>
      <c r="N577" s="152"/>
      <c r="O577" s="152"/>
      <c r="P577" s="152"/>
      <c r="Q577" s="152"/>
      <c r="R577" s="152"/>
      <c r="S577" s="152"/>
      <c r="T577" s="152"/>
      <c r="U577" s="152"/>
      <c r="V577" s="152"/>
      <c r="W577" s="152"/>
      <c r="X577" s="152"/>
      <c r="Y577" s="152"/>
      <c r="Z577" s="152"/>
      <c r="AA577" s="152"/>
      <c r="AB577" s="152"/>
      <c r="AC577" s="152"/>
      <c r="AD577" s="152"/>
      <c r="AE577" s="152"/>
      <c r="AF577" s="152"/>
      <c r="AG577" s="152"/>
      <c r="AH577" s="152"/>
      <c r="AI577" s="152"/>
      <c r="AJ577" s="152"/>
      <c r="AK577" s="152"/>
      <c r="AL577" s="152"/>
      <c r="AM577" s="152"/>
      <c r="AN577" s="152"/>
      <c r="AO577" s="152"/>
      <c r="AP577" s="152"/>
      <c r="AQ577" s="152"/>
      <c r="AR577" s="152"/>
      <c r="AS577" s="152"/>
      <c r="AT577" s="152"/>
      <c r="AU577" s="152"/>
      <c r="AV577" s="152"/>
      <c r="AW577" s="152"/>
      <c r="AX577" s="152"/>
      <c r="AY577" s="152"/>
      <c r="AZ577" s="152"/>
      <c r="BA577" s="152"/>
      <c r="BB577" s="152"/>
      <c r="BC577" s="152"/>
      <c r="BD577" s="152"/>
      <c r="BE577" s="152"/>
      <c r="BF577" s="152"/>
      <c r="BG577" s="152"/>
      <c r="BH577" s="152"/>
      <c r="BI577" s="152"/>
      <c r="BJ577" s="152"/>
      <c r="BK577" s="152"/>
      <c r="BL577" s="152"/>
      <c r="BM577" s="152"/>
      <c r="BN577" s="152"/>
    </row>
    <row r="578" ht="13.5" customHeight="1">
      <c r="A578" s="152"/>
      <c r="B578" s="152"/>
      <c r="C578" s="152"/>
      <c r="D578" s="152"/>
      <c r="E578" s="152"/>
      <c r="F578" s="152"/>
      <c r="G578" s="152"/>
      <c r="H578" s="152"/>
      <c r="I578" s="152"/>
      <c r="J578" s="152"/>
      <c r="K578" s="152"/>
      <c r="L578" s="152"/>
      <c r="M578" s="152"/>
      <c r="N578" s="152"/>
      <c r="O578" s="152"/>
      <c r="P578" s="152"/>
      <c r="Q578" s="152"/>
      <c r="R578" s="152"/>
      <c r="S578" s="152"/>
      <c r="T578" s="152"/>
      <c r="U578" s="152"/>
      <c r="V578" s="152"/>
      <c r="W578" s="152"/>
      <c r="X578" s="152"/>
      <c r="Y578" s="152"/>
      <c r="Z578" s="152"/>
      <c r="AA578" s="152"/>
      <c r="AB578" s="152"/>
      <c r="AC578" s="152"/>
      <c r="AD578" s="152"/>
      <c r="AE578" s="152"/>
      <c r="AF578" s="152"/>
      <c r="AG578" s="152"/>
      <c r="AH578" s="152"/>
      <c r="AI578" s="152"/>
      <c r="AJ578" s="152"/>
      <c r="AK578" s="152"/>
      <c r="AL578" s="152"/>
      <c r="AM578" s="152"/>
      <c r="AN578" s="152"/>
      <c r="AO578" s="152"/>
      <c r="AP578" s="152"/>
      <c r="AQ578" s="152"/>
      <c r="AR578" s="152"/>
      <c r="AS578" s="152"/>
      <c r="AT578" s="152"/>
      <c r="AU578" s="152"/>
      <c r="AV578" s="152"/>
      <c r="AW578" s="152"/>
      <c r="AX578" s="152"/>
      <c r="AY578" s="152"/>
      <c r="AZ578" s="152"/>
      <c r="BA578" s="152"/>
      <c r="BB578" s="152"/>
      <c r="BC578" s="152"/>
      <c r="BD578" s="152"/>
      <c r="BE578" s="152"/>
      <c r="BF578" s="152"/>
      <c r="BG578" s="152"/>
      <c r="BH578" s="152"/>
      <c r="BI578" s="152"/>
      <c r="BJ578" s="152"/>
      <c r="BK578" s="152"/>
      <c r="BL578" s="152"/>
      <c r="BM578" s="152"/>
      <c r="BN578" s="152"/>
    </row>
    <row r="579" ht="13.5" customHeight="1">
      <c r="A579" s="152"/>
      <c r="B579" s="152"/>
      <c r="C579" s="152"/>
      <c r="D579" s="152"/>
      <c r="E579" s="152"/>
      <c r="F579" s="152"/>
      <c r="G579" s="152"/>
      <c r="H579" s="152"/>
      <c r="I579" s="152"/>
      <c r="J579" s="152"/>
      <c r="K579" s="152"/>
      <c r="L579" s="152"/>
      <c r="M579" s="152"/>
      <c r="N579" s="152"/>
      <c r="O579" s="152"/>
      <c r="P579" s="152"/>
      <c r="Q579" s="152"/>
      <c r="R579" s="152"/>
      <c r="S579" s="152"/>
      <c r="T579" s="152"/>
      <c r="U579" s="152"/>
      <c r="V579" s="152"/>
      <c r="W579" s="152"/>
      <c r="X579" s="152"/>
      <c r="Y579" s="152"/>
      <c r="Z579" s="152"/>
      <c r="AA579" s="152"/>
      <c r="AB579" s="152"/>
      <c r="AC579" s="152"/>
      <c r="AD579" s="152"/>
      <c r="AE579" s="152"/>
      <c r="AF579" s="152"/>
      <c r="AG579" s="152"/>
      <c r="AH579" s="152"/>
      <c r="AI579" s="152"/>
      <c r="AJ579" s="152"/>
      <c r="AK579" s="152"/>
      <c r="AL579" s="152"/>
      <c r="AM579" s="152"/>
      <c r="AN579" s="152"/>
      <c r="AO579" s="152"/>
      <c r="AP579" s="152"/>
      <c r="AQ579" s="152"/>
      <c r="AR579" s="152"/>
      <c r="AS579" s="152"/>
      <c r="AT579" s="152"/>
      <c r="AU579" s="152"/>
      <c r="AV579" s="152"/>
      <c r="AW579" s="152"/>
      <c r="AX579" s="152"/>
      <c r="AY579" s="152"/>
      <c r="AZ579" s="152"/>
      <c r="BA579" s="152"/>
      <c r="BB579" s="152"/>
      <c r="BC579" s="152"/>
      <c r="BD579" s="152"/>
      <c r="BE579" s="152"/>
      <c r="BF579" s="152"/>
      <c r="BG579" s="152"/>
      <c r="BH579" s="152"/>
      <c r="BI579" s="152"/>
      <c r="BJ579" s="152"/>
      <c r="BK579" s="152"/>
      <c r="BL579" s="152"/>
      <c r="BM579" s="152"/>
      <c r="BN579" s="152"/>
    </row>
    <row r="580" ht="13.5" customHeight="1">
      <c r="A580" s="152"/>
      <c r="B580" s="152"/>
      <c r="C580" s="152"/>
      <c r="D580" s="152"/>
      <c r="E580" s="152"/>
      <c r="F580" s="152"/>
      <c r="G580" s="152"/>
      <c r="H580" s="152"/>
      <c r="I580" s="152"/>
      <c r="J580" s="152"/>
      <c r="K580" s="152"/>
      <c r="L580" s="152"/>
      <c r="M580" s="152"/>
      <c r="N580" s="152"/>
      <c r="O580" s="152"/>
      <c r="P580" s="152"/>
      <c r="Q580" s="152"/>
      <c r="R580" s="152"/>
      <c r="S580" s="152"/>
      <c r="T580" s="152"/>
      <c r="U580" s="152"/>
      <c r="V580" s="152"/>
      <c r="W580" s="152"/>
      <c r="X580" s="152"/>
      <c r="Y580" s="152"/>
      <c r="Z580" s="152"/>
      <c r="AA580" s="152"/>
      <c r="AB580" s="152"/>
      <c r="AC580" s="152"/>
      <c r="AD580" s="152"/>
      <c r="AE580" s="152"/>
      <c r="AF580" s="152"/>
      <c r="AG580" s="152"/>
      <c r="AH580" s="152"/>
      <c r="AI580" s="152"/>
      <c r="AJ580" s="152"/>
      <c r="AK580" s="152"/>
      <c r="AL580" s="152"/>
      <c r="AM580" s="152"/>
      <c r="AN580" s="152"/>
      <c r="AO580" s="152"/>
      <c r="AP580" s="152"/>
      <c r="AQ580" s="152"/>
      <c r="AR580" s="152"/>
      <c r="AS580" s="152"/>
      <c r="AT580" s="152"/>
      <c r="AU580" s="152"/>
      <c r="AV580" s="152"/>
      <c r="AW580" s="152"/>
      <c r="AX580" s="152"/>
      <c r="AY580" s="152"/>
      <c r="AZ580" s="152"/>
      <c r="BA580" s="152"/>
      <c r="BB580" s="152"/>
      <c r="BC580" s="152"/>
      <c r="BD580" s="152"/>
      <c r="BE580" s="152"/>
      <c r="BF580" s="152"/>
      <c r="BG580" s="152"/>
      <c r="BH580" s="152"/>
      <c r="BI580" s="152"/>
      <c r="BJ580" s="152"/>
      <c r="BK580" s="152"/>
      <c r="BL580" s="152"/>
      <c r="BM580" s="152"/>
      <c r="BN580" s="152"/>
    </row>
    <row r="581" ht="13.5" customHeight="1">
      <c r="A581" s="152"/>
      <c r="B581" s="152"/>
      <c r="C581" s="152"/>
      <c r="D581" s="152"/>
      <c r="E581" s="152"/>
      <c r="F581" s="152"/>
      <c r="G581" s="152"/>
      <c r="H581" s="152"/>
      <c r="I581" s="152"/>
      <c r="J581" s="152"/>
      <c r="K581" s="152"/>
      <c r="L581" s="152"/>
      <c r="M581" s="152"/>
      <c r="N581" s="152"/>
      <c r="O581" s="152"/>
      <c r="P581" s="152"/>
      <c r="Q581" s="152"/>
      <c r="R581" s="152"/>
      <c r="S581" s="152"/>
      <c r="T581" s="152"/>
      <c r="U581" s="152"/>
      <c r="V581" s="152"/>
      <c r="W581" s="152"/>
      <c r="X581" s="152"/>
      <c r="Y581" s="152"/>
      <c r="Z581" s="152"/>
      <c r="AA581" s="152"/>
      <c r="AB581" s="152"/>
      <c r="AC581" s="152"/>
      <c r="AD581" s="152"/>
      <c r="AE581" s="152"/>
      <c r="AF581" s="152"/>
      <c r="AG581" s="152"/>
      <c r="AH581" s="152"/>
      <c r="AI581" s="152"/>
      <c r="AJ581" s="152"/>
      <c r="AK581" s="152"/>
      <c r="AL581" s="152"/>
      <c r="AM581" s="152"/>
      <c r="AN581" s="152"/>
      <c r="AO581" s="152"/>
      <c r="AP581" s="152"/>
      <c r="AQ581" s="152"/>
      <c r="AR581" s="152"/>
      <c r="AS581" s="152"/>
      <c r="AT581" s="152"/>
      <c r="AU581" s="152"/>
      <c r="AV581" s="152"/>
      <c r="AW581" s="152"/>
      <c r="AX581" s="152"/>
      <c r="AY581" s="152"/>
      <c r="AZ581" s="152"/>
      <c r="BA581" s="152"/>
      <c r="BB581" s="152"/>
      <c r="BC581" s="152"/>
      <c r="BD581" s="152"/>
      <c r="BE581" s="152"/>
      <c r="BF581" s="152"/>
      <c r="BG581" s="152"/>
      <c r="BH581" s="152"/>
      <c r="BI581" s="152"/>
      <c r="BJ581" s="152"/>
      <c r="BK581" s="152"/>
      <c r="BL581" s="152"/>
      <c r="BM581" s="152"/>
      <c r="BN581" s="152"/>
    </row>
    <row r="582" ht="13.5" customHeight="1">
      <c r="A582" s="152"/>
      <c r="B582" s="152"/>
      <c r="C582" s="152"/>
      <c r="D582" s="152"/>
      <c r="E582" s="152"/>
      <c r="F582" s="152"/>
      <c r="G582" s="152"/>
      <c r="H582" s="152"/>
      <c r="I582" s="152"/>
      <c r="J582" s="152"/>
      <c r="K582" s="152"/>
      <c r="L582" s="152"/>
      <c r="M582" s="152"/>
      <c r="N582" s="152"/>
      <c r="O582" s="152"/>
      <c r="P582" s="152"/>
      <c r="Q582" s="152"/>
      <c r="R582" s="152"/>
      <c r="S582" s="152"/>
      <c r="T582" s="152"/>
      <c r="U582" s="152"/>
      <c r="V582" s="152"/>
      <c r="W582" s="152"/>
      <c r="X582" s="152"/>
      <c r="Y582" s="152"/>
      <c r="Z582" s="152"/>
      <c r="AA582" s="152"/>
      <c r="AB582" s="152"/>
      <c r="AC582" s="152"/>
      <c r="AD582" s="152"/>
      <c r="AE582" s="152"/>
      <c r="AF582" s="152"/>
      <c r="AG582" s="152"/>
      <c r="AH582" s="152"/>
      <c r="AI582" s="152"/>
      <c r="AJ582" s="152"/>
      <c r="AK582" s="152"/>
      <c r="AL582" s="152"/>
      <c r="AM582" s="152"/>
      <c r="AN582" s="152"/>
      <c r="AO582" s="152"/>
      <c r="AP582" s="152"/>
      <c r="AQ582" s="152"/>
      <c r="AR582" s="152"/>
      <c r="AS582" s="152"/>
      <c r="AT582" s="152"/>
      <c r="AU582" s="152"/>
      <c r="AV582" s="152"/>
      <c r="AW582" s="152"/>
      <c r="AX582" s="152"/>
      <c r="AY582" s="152"/>
      <c r="AZ582" s="152"/>
      <c r="BA582" s="152"/>
      <c r="BB582" s="152"/>
      <c r="BC582" s="152"/>
      <c r="BD582" s="152"/>
      <c r="BE582" s="152"/>
      <c r="BF582" s="152"/>
      <c r="BG582" s="152"/>
      <c r="BH582" s="152"/>
      <c r="BI582" s="152"/>
      <c r="BJ582" s="152"/>
      <c r="BK582" s="152"/>
      <c r="BL582" s="152"/>
      <c r="BM582" s="152"/>
      <c r="BN582" s="152"/>
    </row>
    <row r="583" ht="13.5" customHeight="1">
      <c r="A583" s="152"/>
      <c r="B583" s="152"/>
      <c r="C583" s="152"/>
      <c r="D583" s="152"/>
      <c r="E583" s="152"/>
      <c r="F583" s="152"/>
      <c r="G583" s="152"/>
      <c r="H583" s="152"/>
      <c r="I583" s="152"/>
      <c r="J583" s="152"/>
      <c r="K583" s="152"/>
      <c r="L583" s="152"/>
      <c r="M583" s="152"/>
      <c r="N583" s="152"/>
      <c r="O583" s="152"/>
      <c r="P583" s="152"/>
      <c r="Q583" s="152"/>
      <c r="R583" s="152"/>
      <c r="S583" s="152"/>
      <c r="T583" s="152"/>
      <c r="U583" s="152"/>
      <c r="V583" s="152"/>
      <c r="W583" s="152"/>
      <c r="X583" s="152"/>
      <c r="Y583" s="152"/>
      <c r="Z583" s="152"/>
      <c r="AA583" s="152"/>
      <c r="AB583" s="152"/>
      <c r="AC583" s="152"/>
      <c r="AD583" s="152"/>
      <c r="AE583" s="152"/>
      <c r="AF583" s="152"/>
      <c r="AG583" s="152"/>
      <c r="AH583" s="152"/>
      <c r="AI583" s="152"/>
      <c r="AJ583" s="152"/>
      <c r="AK583" s="152"/>
      <c r="AL583" s="152"/>
      <c r="AM583" s="152"/>
      <c r="AN583" s="152"/>
      <c r="AO583" s="152"/>
      <c r="AP583" s="152"/>
      <c r="AQ583" s="152"/>
      <c r="AR583" s="152"/>
      <c r="AS583" s="152"/>
      <c r="AT583" s="152"/>
      <c r="AU583" s="152"/>
      <c r="AV583" s="152"/>
      <c r="AW583" s="152"/>
      <c r="AX583" s="152"/>
      <c r="AY583" s="152"/>
      <c r="AZ583" s="152"/>
      <c r="BA583" s="152"/>
      <c r="BB583" s="152"/>
      <c r="BC583" s="152"/>
      <c r="BD583" s="152"/>
      <c r="BE583" s="152"/>
      <c r="BF583" s="152"/>
      <c r="BG583" s="152"/>
      <c r="BH583" s="152"/>
      <c r="BI583" s="152"/>
      <c r="BJ583" s="152"/>
      <c r="BK583" s="152"/>
      <c r="BL583" s="152"/>
      <c r="BM583" s="152"/>
      <c r="BN583" s="152"/>
    </row>
    <row r="584" ht="13.5" customHeight="1">
      <c r="A584" s="152"/>
      <c r="B584" s="152"/>
      <c r="C584" s="152"/>
      <c r="D584" s="152"/>
      <c r="E584" s="152"/>
      <c r="F584" s="152"/>
      <c r="G584" s="152"/>
      <c r="H584" s="152"/>
      <c r="I584" s="152"/>
      <c r="J584" s="152"/>
      <c r="K584" s="152"/>
      <c r="L584" s="152"/>
      <c r="M584" s="152"/>
      <c r="N584" s="152"/>
      <c r="O584" s="152"/>
      <c r="P584" s="152"/>
      <c r="Q584" s="152"/>
      <c r="R584" s="152"/>
      <c r="S584" s="152"/>
      <c r="T584" s="152"/>
      <c r="U584" s="152"/>
      <c r="V584" s="152"/>
      <c r="W584" s="152"/>
      <c r="X584" s="152"/>
      <c r="Y584" s="152"/>
      <c r="Z584" s="152"/>
      <c r="AA584" s="152"/>
      <c r="AB584" s="152"/>
      <c r="AC584" s="152"/>
      <c r="AD584" s="152"/>
      <c r="AE584" s="152"/>
      <c r="AF584" s="152"/>
      <c r="AG584" s="152"/>
      <c r="AH584" s="152"/>
      <c r="AI584" s="152"/>
      <c r="AJ584" s="152"/>
      <c r="AK584" s="152"/>
      <c r="AL584" s="152"/>
      <c r="AM584" s="152"/>
      <c r="AN584" s="152"/>
      <c r="AO584" s="152"/>
      <c r="AP584" s="152"/>
      <c r="AQ584" s="152"/>
      <c r="AR584" s="152"/>
      <c r="AS584" s="152"/>
      <c r="AT584" s="152"/>
      <c r="AU584" s="152"/>
      <c r="AV584" s="152"/>
      <c r="AW584" s="152"/>
      <c r="AX584" s="152"/>
      <c r="AY584" s="152"/>
      <c r="AZ584" s="152"/>
      <c r="BA584" s="152"/>
      <c r="BB584" s="152"/>
      <c r="BC584" s="152"/>
      <c r="BD584" s="152"/>
      <c r="BE584" s="152"/>
      <c r="BF584" s="152"/>
      <c r="BG584" s="152"/>
      <c r="BH584" s="152"/>
      <c r="BI584" s="152"/>
      <c r="BJ584" s="152"/>
      <c r="BK584" s="152"/>
      <c r="BL584" s="152"/>
      <c r="BM584" s="152"/>
      <c r="BN584" s="152"/>
    </row>
    <row r="585" ht="13.5" customHeight="1">
      <c r="A585" s="152"/>
      <c r="B585" s="152"/>
      <c r="C585" s="152"/>
      <c r="D585" s="152"/>
      <c r="E585" s="152"/>
      <c r="F585" s="152"/>
      <c r="G585" s="152"/>
      <c r="H585" s="152"/>
      <c r="I585" s="152"/>
      <c r="J585" s="152"/>
      <c r="K585" s="152"/>
      <c r="L585" s="152"/>
      <c r="M585" s="152"/>
      <c r="N585" s="152"/>
      <c r="O585" s="152"/>
      <c r="P585" s="152"/>
      <c r="Q585" s="152"/>
      <c r="R585" s="152"/>
      <c r="S585" s="152"/>
      <c r="T585" s="152"/>
      <c r="U585" s="152"/>
      <c r="V585" s="152"/>
      <c r="W585" s="152"/>
      <c r="X585" s="152"/>
      <c r="Y585" s="152"/>
      <c r="Z585" s="152"/>
      <c r="AA585" s="152"/>
      <c r="AB585" s="152"/>
      <c r="AC585" s="152"/>
      <c r="AD585" s="152"/>
      <c r="AE585" s="152"/>
      <c r="AF585" s="152"/>
      <c r="AG585" s="152"/>
      <c r="AH585" s="152"/>
      <c r="AI585" s="152"/>
      <c r="AJ585" s="152"/>
      <c r="AK585" s="152"/>
      <c r="AL585" s="152"/>
      <c r="AM585" s="152"/>
      <c r="AN585" s="152"/>
      <c r="AO585" s="152"/>
      <c r="AP585" s="152"/>
      <c r="AQ585" s="152"/>
      <c r="AR585" s="152"/>
      <c r="AS585" s="152"/>
      <c r="AT585" s="152"/>
      <c r="AU585" s="152"/>
      <c r="AV585" s="152"/>
      <c r="AW585" s="152"/>
      <c r="AX585" s="152"/>
      <c r="AY585" s="152"/>
      <c r="AZ585" s="152"/>
      <c r="BA585" s="152"/>
      <c r="BB585" s="152"/>
      <c r="BC585" s="152"/>
      <c r="BD585" s="152"/>
      <c r="BE585" s="152"/>
      <c r="BF585" s="152"/>
      <c r="BG585" s="152"/>
      <c r="BH585" s="152"/>
      <c r="BI585" s="152"/>
      <c r="BJ585" s="152"/>
      <c r="BK585" s="152"/>
      <c r="BL585" s="152"/>
      <c r="BM585" s="152"/>
      <c r="BN585" s="152"/>
    </row>
    <row r="586" ht="13.5" customHeight="1">
      <c r="A586" s="152"/>
      <c r="B586" s="152"/>
      <c r="C586" s="152"/>
      <c r="D586" s="152"/>
      <c r="E586" s="152"/>
      <c r="F586" s="152"/>
      <c r="G586" s="152"/>
      <c r="H586" s="152"/>
      <c r="I586" s="152"/>
      <c r="J586" s="152"/>
      <c r="K586" s="152"/>
      <c r="L586" s="152"/>
      <c r="M586" s="152"/>
      <c r="N586" s="152"/>
      <c r="O586" s="152"/>
      <c r="P586" s="152"/>
      <c r="Q586" s="152"/>
      <c r="R586" s="152"/>
      <c r="S586" s="152"/>
      <c r="T586" s="152"/>
      <c r="U586" s="152"/>
      <c r="V586" s="152"/>
      <c r="W586" s="152"/>
      <c r="X586" s="152"/>
      <c r="Y586" s="152"/>
      <c r="Z586" s="152"/>
      <c r="AA586" s="152"/>
      <c r="AB586" s="152"/>
      <c r="AC586" s="152"/>
      <c r="AD586" s="152"/>
      <c r="AE586" s="152"/>
      <c r="AF586" s="152"/>
      <c r="AG586" s="152"/>
      <c r="AH586" s="152"/>
      <c r="AI586" s="152"/>
      <c r="AJ586" s="152"/>
      <c r="AK586" s="152"/>
      <c r="AL586" s="152"/>
      <c r="AM586" s="152"/>
      <c r="AN586" s="152"/>
      <c r="AO586" s="152"/>
      <c r="AP586" s="152"/>
      <c r="AQ586" s="152"/>
      <c r="AR586" s="152"/>
      <c r="AS586" s="152"/>
      <c r="AT586" s="152"/>
      <c r="AU586" s="152"/>
      <c r="AV586" s="152"/>
      <c r="AW586" s="152"/>
      <c r="AX586" s="152"/>
      <c r="AY586" s="152"/>
      <c r="AZ586" s="152"/>
      <c r="BA586" s="152"/>
      <c r="BB586" s="152"/>
      <c r="BC586" s="152"/>
      <c r="BD586" s="152"/>
      <c r="BE586" s="152"/>
      <c r="BF586" s="152"/>
      <c r="BG586" s="152"/>
      <c r="BH586" s="152"/>
      <c r="BI586" s="152"/>
      <c r="BJ586" s="152"/>
      <c r="BK586" s="152"/>
      <c r="BL586" s="152"/>
      <c r="BM586" s="152"/>
      <c r="BN586" s="152"/>
    </row>
    <row r="587" ht="13.5" customHeight="1">
      <c r="A587" s="152"/>
      <c r="B587" s="152"/>
      <c r="C587" s="152"/>
      <c r="D587" s="152"/>
      <c r="E587" s="152"/>
      <c r="F587" s="152"/>
      <c r="G587" s="152"/>
      <c r="H587" s="152"/>
      <c r="I587" s="152"/>
      <c r="J587" s="152"/>
      <c r="K587" s="152"/>
      <c r="L587" s="152"/>
      <c r="M587" s="152"/>
      <c r="N587" s="152"/>
      <c r="O587" s="152"/>
      <c r="P587" s="152"/>
      <c r="Q587" s="152"/>
      <c r="R587" s="152"/>
      <c r="S587" s="152"/>
      <c r="T587" s="152"/>
      <c r="U587" s="152"/>
      <c r="V587" s="152"/>
      <c r="W587" s="152"/>
      <c r="X587" s="152"/>
      <c r="Y587" s="152"/>
      <c r="Z587" s="152"/>
      <c r="AA587" s="152"/>
      <c r="AB587" s="152"/>
      <c r="AC587" s="152"/>
      <c r="AD587" s="152"/>
      <c r="AE587" s="152"/>
      <c r="AF587" s="152"/>
      <c r="AG587" s="152"/>
      <c r="AH587" s="152"/>
      <c r="AI587" s="152"/>
      <c r="AJ587" s="152"/>
      <c r="AK587" s="152"/>
      <c r="AL587" s="152"/>
      <c r="AM587" s="152"/>
      <c r="AN587" s="152"/>
      <c r="AO587" s="152"/>
      <c r="AP587" s="152"/>
      <c r="AQ587" s="152"/>
      <c r="AR587" s="152"/>
      <c r="AS587" s="152"/>
      <c r="AT587" s="152"/>
      <c r="AU587" s="152"/>
      <c r="AV587" s="152"/>
      <c r="AW587" s="152"/>
      <c r="AX587" s="152"/>
      <c r="AY587" s="152"/>
      <c r="AZ587" s="152"/>
      <c r="BA587" s="152"/>
      <c r="BB587" s="152"/>
      <c r="BC587" s="152"/>
      <c r="BD587" s="152"/>
      <c r="BE587" s="152"/>
      <c r="BF587" s="152"/>
      <c r="BG587" s="152"/>
      <c r="BH587" s="152"/>
      <c r="BI587" s="152"/>
      <c r="BJ587" s="152"/>
      <c r="BK587" s="152"/>
      <c r="BL587" s="152"/>
      <c r="BM587" s="152"/>
      <c r="BN587" s="152"/>
    </row>
    <row r="588" ht="13.5" customHeight="1">
      <c r="A588" s="152"/>
      <c r="B588" s="152"/>
      <c r="C588" s="152"/>
      <c r="D588" s="152"/>
      <c r="E588" s="152"/>
      <c r="F588" s="152"/>
      <c r="G588" s="152"/>
      <c r="H588" s="152"/>
      <c r="I588" s="152"/>
      <c r="J588" s="152"/>
      <c r="K588" s="152"/>
      <c r="L588" s="152"/>
      <c r="M588" s="152"/>
      <c r="N588" s="152"/>
      <c r="O588" s="152"/>
      <c r="P588" s="152"/>
      <c r="Q588" s="152"/>
      <c r="R588" s="152"/>
      <c r="S588" s="152"/>
      <c r="T588" s="152"/>
      <c r="U588" s="152"/>
      <c r="V588" s="152"/>
      <c r="W588" s="152"/>
      <c r="X588" s="152"/>
      <c r="Y588" s="152"/>
      <c r="Z588" s="152"/>
      <c r="AA588" s="152"/>
      <c r="AB588" s="152"/>
      <c r="AC588" s="152"/>
      <c r="AD588" s="152"/>
      <c r="AE588" s="152"/>
      <c r="AF588" s="152"/>
      <c r="AG588" s="152"/>
      <c r="AH588" s="152"/>
      <c r="AI588" s="152"/>
      <c r="AJ588" s="152"/>
      <c r="AK588" s="152"/>
      <c r="AL588" s="152"/>
      <c r="AM588" s="152"/>
      <c r="AN588" s="152"/>
      <c r="AO588" s="152"/>
      <c r="AP588" s="152"/>
      <c r="AQ588" s="152"/>
      <c r="AR588" s="152"/>
      <c r="AS588" s="152"/>
      <c r="AT588" s="152"/>
      <c r="AU588" s="152"/>
      <c r="AV588" s="152"/>
      <c r="AW588" s="152"/>
      <c r="AX588" s="152"/>
      <c r="AY588" s="152"/>
      <c r="AZ588" s="152"/>
      <c r="BA588" s="152"/>
      <c r="BB588" s="152"/>
      <c r="BC588" s="152"/>
      <c r="BD588" s="152"/>
      <c r="BE588" s="152"/>
      <c r="BF588" s="152"/>
      <c r="BG588" s="152"/>
      <c r="BH588" s="152"/>
      <c r="BI588" s="152"/>
      <c r="BJ588" s="152"/>
      <c r="BK588" s="152"/>
      <c r="BL588" s="152"/>
      <c r="BM588" s="152"/>
      <c r="BN588" s="152"/>
    </row>
    <row r="589" ht="13.5" customHeight="1">
      <c r="A589" s="152"/>
      <c r="B589" s="152"/>
      <c r="C589" s="152"/>
      <c r="D589" s="152"/>
      <c r="E589" s="152"/>
      <c r="F589" s="152"/>
      <c r="G589" s="152"/>
      <c r="H589" s="152"/>
      <c r="I589" s="152"/>
      <c r="J589" s="152"/>
      <c r="K589" s="152"/>
      <c r="L589" s="152"/>
      <c r="M589" s="152"/>
      <c r="N589" s="152"/>
      <c r="O589" s="152"/>
      <c r="P589" s="152"/>
      <c r="Q589" s="152"/>
      <c r="R589" s="152"/>
      <c r="S589" s="152"/>
      <c r="T589" s="152"/>
      <c r="U589" s="152"/>
      <c r="V589" s="152"/>
      <c r="W589" s="152"/>
      <c r="X589" s="152"/>
      <c r="Y589" s="152"/>
      <c r="Z589" s="152"/>
      <c r="AA589" s="152"/>
      <c r="AB589" s="152"/>
      <c r="AC589" s="152"/>
      <c r="AD589" s="152"/>
      <c r="AE589" s="152"/>
      <c r="AF589" s="152"/>
      <c r="AG589" s="152"/>
      <c r="AH589" s="152"/>
      <c r="AI589" s="152"/>
      <c r="AJ589" s="152"/>
      <c r="AK589" s="152"/>
      <c r="AL589" s="152"/>
      <c r="AM589" s="152"/>
      <c r="AN589" s="152"/>
      <c r="AO589" s="152"/>
      <c r="AP589" s="152"/>
      <c r="AQ589" s="152"/>
      <c r="AR589" s="152"/>
      <c r="AS589" s="152"/>
      <c r="AT589" s="152"/>
      <c r="AU589" s="152"/>
      <c r="AV589" s="152"/>
      <c r="AW589" s="152"/>
      <c r="AX589" s="152"/>
      <c r="AY589" s="152"/>
      <c r="AZ589" s="152"/>
      <c r="BA589" s="152"/>
      <c r="BB589" s="152"/>
      <c r="BC589" s="152"/>
      <c r="BD589" s="152"/>
      <c r="BE589" s="152"/>
      <c r="BF589" s="152"/>
      <c r="BG589" s="152"/>
      <c r="BH589" s="152"/>
      <c r="BI589" s="152"/>
      <c r="BJ589" s="152"/>
      <c r="BK589" s="152"/>
      <c r="BL589" s="152"/>
      <c r="BM589" s="152"/>
      <c r="BN589" s="152"/>
    </row>
    <row r="590" ht="13.5" customHeight="1">
      <c r="A590" s="152"/>
      <c r="B590" s="152"/>
      <c r="C590" s="152"/>
      <c r="D590" s="152"/>
      <c r="E590" s="152"/>
      <c r="F590" s="152"/>
      <c r="G590" s="152"/>
      <c r="H590" s="152"/>
      <c r="I590" s="152"/>
      <c r="J590" s="152"/>
      <c r="K590" s="152"/>
      <c r="L590" s="152"/>
      <c r="M590" s="152"/>
      <c r="N590" s="152"/>
      <c r="O590" s="152"/>
      <c r="P590" s="152"/>
      <c r="Q590" s="152"/>
      <c r="R590" s="152"/>
      <c r="S590" s="152"/>
      <c r="T590" s="152"/>
      <c r="U590" s="152"/>
      <c r="V590" s="152"/>
      <c r="W590" s="152"/>
      <c r="X590" s="152"/>
      <c r="Y590" s="152"/>
      <c r="Z590" s="152"/>
      <c r="AA590" s="152"/>
      <c r="AB590" s="152"/>
      <c r="AC590" s="152"/>
      <c r="AD590" s="152"/>
      <c r="AE590" s="152"/>
      <c r="AF590" s="152"/>
      <c r="AG590" s="152"/>
      <c r="AH590" s="152"/>
      <c r="AI590" s="152"/>
      <c r="AJ590" s="152"/>
      <c r="AK590" s="152"/>
      <c r="AL590" s="152"/>
      <c r="AM590" s="152"/>
      <c r="AN590" s="152"/>
      <c r="AO590" s="152"/>
      <c r="AP590" s="152"/>
      <c r="AQ590" s="152"/>
      <c r="AR590" s="152"/>
      <c r="AS590" s="152"/>
      <c r="AT590" s="152"/>
      <c r="AU590" s="152"/>
      <c r="AV590" s="152"/>
      <c r="AW590" s="152"/>
      <c r="AX590" s="152"/>
      <c r="AY590" s="152"/>
      <c r="AZ590" s="152"/>
      <c r="BA590" s="152"/>
      <c r="BB590" s="152"/>
      <c r="BC590" s="152"/>
      <c r="BD590" s="152"/>
      <c r="BE590" s="152"/>
      <c r="BF590" s="152"/>
      <c r="BG590" s="152"/>
      <c r="BH590" s="152"/>
      <c r="BI590" s="152"/>
      <c r="BJ590" s="152"/>
      <c r="BK590" s="152"/>
      <c r="BL590" s="152"/>
      <c r="BM590" s="152"/>
      <c r="BN590" s="152"/>
    </row>
    <row r="591" ht="13.5" customHeight="1">
      <c r="A591" s="152"/>
      <c r="B591" s="152"/>
      <c r="C591" s="152"/>
      <c r="D591" s="152"/>
      <c r="E591" s="152"/>
      <c r="F591" s="152"/>
      <c r="G591" s="152"/>
      <c r="H591" s="152"/>
      <c r="I591" s="152"/>
      <c r="J591" s="152"/>
      <c r="K591" s="152"/>
      <c r="L591" s="152"/>
      <c r="M591" s="152"/>
      <c r="N591" s="152"/>
      <c r="O591" s="152"/>
      <c r="P591" s="152"/>
      <c r="Q591" s="152"/>
      <c r="R591" s="152"/>
      <c r="S591" s="152"/>
      <c r="T591" s="152"/>
      <c r="U591" s="152"/>
      <c r="V591" s="152"/>
      <c r="W591" s="152"/>
      <c r="X591" s="152"/>
      <c r="Y591" s="152"/>
      <c r="Z591" s="152"/>
      <c r="AA591" s="152"/>
      <c r="AB591" s="152"/>
      <c r="AC591" s="152"/>
      <c r="AD591" s="152"/>
      <c r="AE591" s="152"/>
      <c r="AF591" s="152"/>
      <c r="AG591" s="152"/>
      <c r="AH591" s="152"/>
      <c r="AI591" s="152"/>
      <c r="AJ591" s="152"/>
      <c r="AK591" s="152"/>
      <c r="AL591" s="152"/>
      <c r="AM591" s="152"/>
      <c r="AN591" s="152"/>
      <c r="AO591" s="152"/>
      <c r="AP591" s="152"/>
      <c r="AQ591" s="152"/>
      <c r="AR591" s="152"/>
      <c r="AS591" s="152"/>
      <c r="AT591" s="152"/>
      <c r="AU591" s="152"/>
      <c r="AV591" s="152"/>
      <c r="AW591" s="152"/>
      <c r="AX591" s="152"/>
      <c r="AY591" s="152"/>
      <c r="AZ591" s="152"/>
      <c r="BA591" s="152"/>
      <c r="BB591" s="152"/>
      <c r="BC591" s="152"/>
      <c r="BD591" s="152"/>
      <c r="BE591" s="152"/>
      <c r="BF591" s="152"/>
      <c r="BG591" s="152"/>
      <c r="BH591" s="152"/>
      <c r="BI591" s="152"/>
      <c r="BJ591" s="152"/>
      <c r="BK591" s="152"/>
      <c r="BL591" s="152"/>
      <c r="BM591" s="152"/>
      <c r="BN591" s="152"/>
    </row>
    <row r="592" ht="13.5" customHeight="1">
      <c r="A592" s="152"/>
      <c r="B592" s="152"/>
      <c r="C592" s="152"/>
      <c r="D592" s="152"/>
      <c r="E592" s="152"/>
      <c r="F592" s="152"/>
      <c r="G592" s="152"/>
      <c r="H592" s="152"/>
      <c r="I592" s="152"/>
      <c r="J592" s="152"/>
      <c r="K592" s="152"/>
      <c r="L592" s="152"/>
      <c r="M592" s="152"/>
      <c r="N592" s="152"/>
      <c r="O592" s="152"/>
      <c r="P592" s="152"/>
      <c r="Q592" s="152"/>
      <c r="R592" s="152"/>
      <c r="S592" s="152"/>
      <c r="T592" s="152"/>
      <c r="U592" s="152"/>
      <c r="V592" s="152"/>
      <c r="W592" s="152"/>
      <c r="X592" s="152"/>
      <c r="Y592" s="152"/>
      <c r="Z592" s="152"/>
      <c r="AA592" s="152"/>
      <c r="AB592" s="152"/>
      <c r="AC592" s="152"/>
      <c r="AD592" s="152"/>
      <c r="AE592" s="152"/>
      <c r="AF592" s="152"/>
      <c r="AG592" s="152"/>
      <c r="AH592" s="152"/>
      <c r="AI592" s="152"/>
      <c r="AJ592" s="152"/>
      <c r="AK592" s="152"/>
      <c r="AL592" s="152"/>
      <c r="AM592" s="152"/>
      <c r="AN592" s="152"/>
      <c r="AO592" s="152"/>
      <c r="AP592" s="152"/>
      <c r="AQ592" s="152"/>
      <c r="AR592" s="152"/>
      <c r="AS592" s="152"/>
      <c r="AT592" s="152"/>
      <c r="AU592" s="152"/>
      <c r="AV592" s="152"/>
      <c r="AW592" s="152"/>
      <c r="AX592" s="152"/>
      <c r="AY592" s="152"/>
      <c r="AZ592" s="152"/>
      <c r="BA592" s="152"/>
      <c r="BB592" s="152"/>
      <c r="BC592" s="152"/>
      <c r="BD592" s="152"/>
      <c r="BE592" s="152"/>
      <c r="BF592" s="152"/>
      <c r="BG592" s="152"/>
      <c r="BH592" s="152"/>
      <c r="BI592" s="152"/>
      <c r="BJ592" s="152"/>
      <c r="BK592" s="152"/>
      <c r="BL592" s="152"/>
      <c r="BM592" s="152"/>
      <c r="BN592" s="152"/>
    </row>
    <row r="593" ht="13.5" customHeight="1">
      <c r="A593" s="152"/>
      <c r="B593" s="152"/>
      <c r="C593" s="152"/>
      <c r="D593" s="152"/>
      <c r="E593" s="152"/>
      <c r="F593" s="152"/>
      <c r="G593" s="152"/>
      <c r="H593" s="152"/>
      <c r="I593" s="152"/>
      <c r="J593" s="152"/>
      <c r="K593" s="152"/>
      <c r="L593" s="152"/>
      <c r="M593" s="152"/>
      <c r="N593" s="152"/>
      <c r="O593" s="152"/>
      <c r="P593" s="152"/>
      <c r="Q593" s="152"/>
      <c r="R593" s="152"/>
      <c r="S593" s="152"/>
      <c r="T593" s="152"/>
      <c r="U593" s="152"/>
      <c r="V593" s="152"/>
      <c r="W593" s="152"/>
      <c r="X593" s="152"/>
      <c r="Y593" s="152"/>
      <c r="Z593" s="152"/>
      <c r="AA593" s="152"/>
      <c r="AB593" s="152"/>
      <c r="AC593" s="152"/>
      <c r="AD593" s="152"/>
      <c r="AE593" s="152"/>
      <c r="AF593" s="152"/>
      <c r="AG593" s="152"/>
      <c r="AH593" s="152"/>
      <c r="AI593" s="152"/>
      <c r="AJ593" s="152"/>
      <c r="AK593" s="152"/>
      <c r="AL593" s="152"/>
      <c r="AM593" s="152"/>
      <c r="AN593" s="152"/>
      <c r="AO593" s="152"/>
      <c r="AP593" s="152"/>
      <c r="AQ593" s="152"/>
      <c r="AR593" s="152"/>
      <c r="AS593" s="152"/>
      <c r="AT593" s="152"/>
      <c r="AU593" s="152"/>
      <c r="AV593" s="152"/>
      <c r="AW593" s="152"/>
      <c r="AX593" s="152"/>
      <c r="AY593" s="152"/>
      <c r="AZ593" s="152"/>
      <c r="BA593" s="152"/>
      <c r="BB593" s="152"/>
      <c r="BC593" s="152"/>
      <c r="BD593" s="152"/>
      <c r="BE593" s="152"/>
      <c r="BF593" s="152"/>
      <c r="BG593" s="152"/>
      <c r="BH593" s="152"/>
      <c r="BI593" s="152"/>
      <c r="BJ593" s="152"/>
      <c r="BK593" s="152"/>
      <c r="BL593" s="152"/>
      <c r="BM593" s="152"/>
      <c r="BN593" s="152"/>
    </row>
    <row r="594" ht="13.5" customHeight="1">
      <c r="A594" s="152"/>
      <c r="B594" s="152"/>
      <c r="C594" s="152"/>
      <c r="D594" s="152"/>
      <c r="E594" s="152"/>
      <c r="F594" s="152"/>
      <c r="G594" s="152"/>
      <c r="H594" s="152"/>
      <c r="I594" s="152"/>
      <c r="J594" s="152"/>
      <c r="K594" s="152"/>
      <c r="L594" s="152"/>
      <c r="M594" s="152"/>
      <c r="N594" s="152"/>
      <c r="O594" s="152"/>
      <c r="P594" s="152"/>
      <c r="Q594" s="152"/>
      <c r="R594" s="152"/>
      <c r="S594" s="152"/>
      <c r="T594" s="152"/>
      <c r="U594" s="152"/>
      <c r="V594" s="152"/>
      <c r="W594" s="152"/>
      <c r="X594" s="152"/>
      <c r="Y594" s="152"/>
      <c r="Z594" s="152"/>
      <c r="AA594" s="152"/>
      <c r="AB594" s="152"/>
      <c r="AC594" s="152"/>
      <c r="AD594" s="152"/>
      <c r="AE594" s="152"/>
      <c r="AF594" s="152"/>
      <c r="AG594" s="152"/>
      <c r="AH594" s="152"/>
      <c r="AI594" s="152"/>
      <c r="AJ594" s="152"/>
      <c r="AK594" s="152"/>
      <c r="AL594" s="152"/>
      <c r="AM594" s="152"/>
      <c r="AN594" s="152"/>
      <c r="AO594" s="152"/>
      <c r="AP594" s="152"/>
      <c r="AQ594" s="152"/>
      <c r="AR594" s="152"/>
      <c r="AS594" s="152"/>
      <c r="AT594" s="152"/>
      <c r="AU594" s="152"/>
      <c r="AV594" s="152"/>
      <c r="AW594" s="152"/>
      <c r="AX594" s="152"/>
      <c r="AY594" s="152"/>
      <c r="AZ594" s="152"/>
      <c r="BA594" s="152"/>
      <c r="BB594" s="152"/>
      <c r="BC594" s="152"/>
      <c r="BD594" s="152"/>
      <c r="BE594" s="152"/>
      <c r="BF594" s="152"/>
      <c r="BG594" s="152"/>
      <c r="BH594" s="152"/>
      <c r="BI594" s="152"/>
      <c r="BJ594" s="152"/>
      <c r="BK594" s="152"/>
      <c r="BL594" s="152"/>
      <c r="BM594" s="152"/>
      <c r="BN594" s="152"/>
    </row>
    <row r="595" ht="13.5" customHeight="1">
      <c r="A595" s="152"/>
      <c r="B595" s="152"/>
      <c r="C595" s="152"/>
      <c r="D595" s="152"/>
      <c r="E595" s="152"/>
      <c r="F595" s="152"/>
      <c r="G595" s="152"/>
      <c r="H595" s="152"/>
      <c r="I595" s="152"/>
      <c r="J595" s="152"/>
      <c r="K595" s="152"/>
      <c r="L595" s="152"/>
      <c r="M595" s="152"/>
      <c r="N595" s="152"/>
      <c r="O595" s="152"/>
      <c r="P595" s="152"/>
      <c r="Q595" s="152"/>
      <c r="R595" s="152"/>
      <c r="S595" s="152"/>
      <c r="T595" s="152"/>
      <c r="U595" s="152"/>
      <c r="V595" s="152"/>
      <c r="W595" s="152"/>
      <c r="X595" s="152"/>
      <c r="Y595" s="152"/>
      <c r="Z595" s="152"/>
      <c r="AA595" s="152"/>
      <c r="AB595" s="152"/>
      <c r="AC595" s="152"/>
      <c r="AD595" s="152"/>
      <c r="AE595" s="152"/>
      <c r="AF595" s="152"/>
      <c r="AG595" s="152"/>
      <c r="AH595" s="152"/>
      <c r="AI595" s="152"/>
      <c r="AJ595" s="152"/>
      <c r="AK595" s="152"/>
      <c r="AL595" s="152"/>
      <c r="AM595" s="152"/>
      <c r="AN595" s="152"/>
      <c r="AO595" s="152"/>
      <c r="AP595" s="152"/>
      <c r="AQ595" s="152"/>
      <c r="AR595" s="152"/>
      <c r="AS595" s="152"/>
      <c r="AT595" s="152"/>
      <c r="AU595" s="152"/>
      <c r="AV595" s="152"/>
      <c r="AW595" s="152"/>
      <c r="AX595" s="152"/>
      <c r="AY595" s="152"/>
      <c r="AZ595" s="152"/>
      <c r="BA595" s="152"/>
      <c r="BB595" s="152"/>
      <c r="BC595" s="152"/>
      <c r="BD595" s="152"/>
      <c r="BE595" s="152"/>
      <c r="BF595" s="152"/>
      <c r="BG595" s="152"/>
      <c r="BH595" s="152"/>
      <c r="BI595" s="152"/>
      <c r="BJ595" s="152"/>
      <c r="BK595" s="152"/>
      <c r="BL595" s="152"/>
      <c r="BM595" s="152"/>
      <c r="BN595" s="152"/>
    </row>
    <row r="596" ht="13.5" customHeight="1">
      <c r="A596" s="152"/>
      <c r="B596" s="152"/>
      <c r="C596" s="152"/>
      <c r="D596" s="152"/>
      <c r="E596" s="152"/>
      <c r="F596" s="152"/>
      <c r="G596" s="152"/>
      <c r="H596" s="152"/>
      <c r="I596" s="152"/>
      <c r="J596" s="152"/>
      <c r="K596" s="152"/>
      <c r="L596" s="152"/>
      <c r="M596" s="152"/>
      <c r="N596" s="152"/>
      <c r="O596" s="152"/>
      <c r="P596" s="152"/>
      <c r="Q596" s="152"/>
      <c r="R596" s="152"/>
      <c r="S596" s="152"/>
      <c r="T596" s="152"/>
      <c r="U596" s="152"/>
      <c r="V596" s="152"/>
      <c r="W596" s="152"/>
      <c r="X596" s="152"/>
      <c r="Y596" s="152"/>
      <c r="Z596" s="152"/>
      <c r="AA596" s="152"/>
      <c r="AB596" s="152"/>
      <c r="AC596" s="152"/>
      <c r="AD596" s="152"/>
      <c r="AE596" s="152"/>
      <c r="AF596" s="152"/>
      <c r="AG596" s="152"/>
      <c r="AH596" s="152"/>
      <c r="AI596" s="152"/>
      <c r="AJ596" s="152"/>
      <c r="AK596" s="152"/>
      <c r="AL596" s="152"/>
      <c r="AM596" s="152"/>
      <c r="AN596" s="152"/>
      <c r="AO596" s="152"/>
      <c r="AP596" s="152"/>
      <c r="AQ596" s="152"/>
      <c r="AR596" s="152"/>
      <c r="AS596" s="152"/>
      <c r="AT596" s="152"/>
      <c r="AU596" s="152"/>
      <c r="AV596" s="152"/>
      <c r="AW596" s="152"/>
      <c r="AX596" s="152"/>
      <c r="AY596" s="152"/>
      <c r="AZ596" s="152"/>
      <c r="BA596" s="152"/>
      <c r="BB596" s="152"/>
      <c r="BC596" s="152"/>
      <c r="BD596" s="152"/>
      <c r="BE596" s="152"/>
      <c r="BF596" s="152"/>
      <c r="BG596" s="152"/>
      <c r="BH596" s="152"/>
      <c r="BI596" s="152"/>
      <c r="BJ596" s="152"/>
      <c r="BK596" s="152"/>
      <c r="BL596" s="152"/>
      <c r="BM596" s="152"/>
      <c r="BN596" s="152"/>
    </row>
    <row r="597" ht="13.5" customHeight="1">
      <c r="A597" s="152"/>
      <c r="B597" s="152"/>
      <c r="C597" s="152"/>
      <c r="D597" s="152"/>
      <c r="E597" s="152"/>
      <c r="F597" s="152"/>
      <c r="G597" s="152"/>
      <c r="H597" s="152"/>
      <c r="I597" s="152"/>
      <c r="J597" s="152"/>
      <c r="K597" s="152"/>
      <c r="L597" s="152"/>
      <c r="M597" s="152"/>
      <c r="N597" s="152"/>
      <c r="O597" s="152"/>
      <c r="P597" s="152"/>
      <c r="Q597" s="152"/>
      <c r="R597" s="152"/>
      <c r="S597" s="152"/>
      <c r="T597" s="152"/>
      <c r="U597" s="152"/>
      <c r="V597" s="152"/>
      <c r="W597" s="152"/>
      <c r="X597" s="152"/>
      <c r="Y597" s="152"/>
      <c r="Z597" s="152"/>
      <c r="AA597" s="152"/>
      <c r="AB597" s="152"/>
      <c r="AC597" s="152"/>
      <c r="AD597" s="152"/>
      <c r="AE597" s="152"/>
      <c r="AF597" s="152"/>
      <c r="AG597" s="152"/>
      <c r="AH597" s="152"/>
      <c r="AI597" s="152"/>
      <c r="AJ597" s="152"/>
      <c r="AK597" s="152"/>
      <c r="AL597" s="152"/>
      <c r="AM597" s="152"/>
      <c r="AN597" s="152"/>
      <c r="AO597" s="152"/>
      <c r="AP597" s="152"/>
      <c r="AQ597" s="152"/>
      <c r="AR597" s="152"/>
      <c r="AS597" s="152"/>
      <c r="AT597" s="152"/>
      <c r="AU597" s="152"/>
      <c r="AV597" s="152"/>
      <c r="AW597" s="152"/>
      <c r="AX597" s="152"/>
      <c r="AY597" s="152"/>
      <c r="AZ597" s="152"/>
      <c r="BA597" s="152"/>
      <c r="BB597" s="152"/>
      <c r="BC597" s="152"/>
      <c r="BD597" s="152"/>
      <c r="BE597" s="152"/>
      <c r="BF597" s="152"/>
      <c r="BG597" s="152"/>
      <c r="BH597" s="152"/>
      <c r="BI597" s="152"/>
      <c r="BJ597" s="152"/>
      <c r="BK597" s="152"/>
      <c r="BL597" s="152"/>
      <c r="BM597" s="152"/>
      <c r="BN597" s="152"/>
    </row>
    <row r="598" ht="13.5" customHeight="1">
      <c r="A598" s="152"/>
      <c r="B598" s="152"/>
      <c r="C598" s="152"/>
      <c r="D598" s="152"/>
      <c r="E598" s="152"/>
      <c r="F598" s="152"/>
      <c r="G598" s="152"/>
      <c r="H598" s="152"/>
      <c r="I598" s="152"/>
      <c r="J598" s="152"/>
      <c r="K598" s="152"/>
      <c r="L598" s="152"/>
      <c r="M598" s="152"/>
      <c r="N598" s="152"/>
      <c r="O598" s="152"/>
      <c r="P598" s="152"/>
      <c r="Q598" s="152"/>
      <c r="R598" s="152"/>
      <c r="S598" s="152"/>
      <c r="T598" s="152"/>
      <c r="U598" s="152"/>
      <c r="V598" s="152"/>
      <c r="W598" s="152"/>
      <c r="X598" s="152"/>
      <c r="Y598" s="152"/>
      <c r="Z598" s="152"/>
      <c r="AA598" s="152"/>
      <c r="AB598" s="152"/>
      <c r="AC598" s="152"/>
      <c r="AD598" s="152"/>
      <c r="AE598" s="152"/>
      <c r="AF598" s="152"/>
      <c r="AG598" s="152"/>
      <c r="AH598" s="152"/>
      <c r="AI598" s="152"/>
      <c r="AJ598" s="152"/>
      <c r="AK598" s="152"/>
      <c r="AL598" s="152"/>
      <c r="AM598" s="152"/>
      <c r="AN598" s="152"/>
      <c r="AO598" s="152"/>
      <c r="AP598" s="152"/>
      <c r="AQ598" s="152"/>
      <c r="AR598" s="152"/>
      <c r="AS598" s="152"/>
      <c r="AT598" s="152"/>
      <c r="AU598" s="152"/>
      <c r="AV598" s="152"/>
      <c r="AW598" s="152"/>
      <c r="AX598" s="152"/>
      <c r="AY598" s="152"/>
      <c r="AZ598" s="152"/>
      <c r="BA598" s="152"/>
      <c r="BB598" s="152"/>
      <c r="BC598" s="152"/>
      <c r="BD598" s="152"/>
      <c r="BE598" s="152"/>
      <c r="BF598" s="152"/>
      <c r="BG598" s="152"/>
      <c r="BH598" s="152"/>
      <c r="BI598" s="152"/>
      <c r="BJ598" s="152"/>
      <c r="BK598" s="152"/>
      <c r="BL598" s="152"/>
      <c r="BM598" s="152"/>
      <c r="BN598" s="152"/>
    </row>
    <row r="599" ht="13.5" customHeight="1">
      <c r="A599" s="152"/>
      <c r="B599" s="152"/>
      <c r="C599" s="152"/>
      <c r="D599" s="152"/>
      <c r="E599" s="152"/>
      <c r="F599" s="152"/>
      <c r="G599" s="152"/>
      <c r="H599" s="152"/>
      <c r="I599" s="152"/>
      <c r="J599" s="152"/>
      <c r="K599" s="152"/>
      <c r="L599" s="152"/>
      <c r="M599" s="152"/>
      <c r="N599" s="152"/>
      <c r="O599" s="152"/>
      <c r="P599" s="152"/>
      <c r="Q599" s="152"/>
      <c r="R599" s="152"/>
      <c r="S599" s="152"/>
      <c r="T599" s="152"/>
      <c r="U599" s="152"/>
      <c r="V599" s="152"/>
      <c r="W599" s="152"/>
      <c r="X599" s="152"/>
      <c r="Y599" s="152"/>
      <c r="Z599" s="152"/>
      <c r="AA599" s="152"/>
      <c r="AB599" s="152"/>
      <c r="AC599" s="152"/>
      <c r="AD599" s="152"/>
      <c r="AE599" s="152"/>
      <c r="AF599" s="152"/>
      <c r="AG599" s="152"/>
      <c r="AH599" s="152"/>
      <c r="AI599" s="152"/>
      <c r="AJ599" s="152"/>
      <c r="AK599" s="152"/>
      <c r="AL599" s="152"/>
      <c r="AM599" s="152"/>
      <c r="AN599" s="152"/>
      <c r="AO599" s="152"/>
      <c r="AP599" s="152"/>
      <c r="AQ599" s="152"/>
      <c r="AR599" s="152"/>
      <c r="AS599" s="152"/>
      <c r="AT599" s="152"/>
      <c r="AU599" s="152"/>
      <c r="AV599" s="152"/>
      <c r="AW599" s="152"/>
      <c r="AX599" s="152"/>
      <c r="AY599" s="152"/>
      <c r="AZ599" s="152"/>
      <c r="BA599" s="152"/>
      <c r="BB599" s="152"/>
      <c r="BC599" s="152"/>
      <c r="BD599" s="152"/>
      <c r="BE599" s="152"/>
      <c r="BF599" s="152"/>
      <c r="BG599" s="152"/>
      <c r="BH599" s="152"/>
      <c r="BI599" s="152"/>
      <c r="BJ599" s="152"/>
      <c r="BK599" s="152"/>
      <c r="BL599" s="152"/>
      <c r="BM599" s="152"/>
      <c r="BN599" s="152"/>
    </row>
    <row r="600" ht="13.5" customHeight="1">
      <c r="A600" s="152"/>
      <c r="B600" s="152"/>
      <c r="C600" s="152"/>
      <c r="D600" s="152"/>
      <c r="E600" s="152"/>
      <c r="F600" s="152"/>
      <c r="G600" s="152"/>
      <c r="H600" s="152"/>
      <c r="I600" s="152"/>
      <c r="J600" s="152"/>
      <c r="K600" s="152"/>
      <c r="L600" s="152"/>
      <c r="M600" s="152"/>
      <c r="N600" s="152"/>
      <c r="O600" s="152"/>
      <c r="P600" s="152"/>
      <c r="Q600" s="152"/>
      <c r="R600" s="152"/>
      <c r="S600" s="152"/>
      <c r="T600" s="152"/>
      <c r="U600" s="152"/>
      <c r="V600" s="152"/>
      <c r="W600" s="152"/>
      <c r="X600" s="152"/>
      <c r="Y600" s="152"/>
      <c r="Z600" s="152"/>
      <c r="AA600" s="152"/>
      <c r="AB600" s="152"/>
      <c r="AC600" s="152"/>
      <c r="AD600" s="152"/>
      <c r="AE600" s="152"/>
      <c r="AF600" s="152"/>
      <c r="AG600" s="152"/>
      <c r="AH600" s="152"/>
      <c r="AI600" s="152"/>
      <c r="AJ600" s="152"/>
      <c r="AK600" s="152"/>
      <c r="AL600" s="152"/>
      <c r="AM600" s="152"/>
      <c r="AN600" s="152"/>
      <c r="AO600" s="152"/>
      <c r="AP600" s="152"/>
      <c r="AQ600" s="152"/>
      <c r="AR600" s="152"/>
      <c r="AS600" s="152"/>
      <c r="AT600" s="152"/>
      <c r="AU600" s="152"/>
      <c r="AV600" s="152"/>
      <c r="AW600" s="152"/>
      <c r="AX600" s="152"/>
      <c r="AY600" s="152"/>
      <c r="AZ600" s="152"/>
      <c r="BA600" s="152"/>
      <c r="BB600" s="152"/>
      <c r="BC600" s="152"/>
      <c r="BD600" s="152"/>
      <c r="BE600" s="152"/>
      <c r="BF600" s="152"/>
      <c r="BG600" s="152"/>
      <c r="BH600" s="152"/>
      <c r="BI600" s="152"/>
      <c r="BJ600" s="152"/>
      <c r="BK600" s="152"/>
      <c r="BL600" s="152"/>
      <c r="BM600" s="152"/>
      <c r="BN600" s="152"/>
    </row>
    <row r="601" ht="13.5" customHeight="1">
      <c r="A601" s="152"/>
      <c r="B601" s="152"/>
      <c r="C601" s="152"/>
      <c r="D601" s="152"/>
      <c r="E601" s="152"/>
      <c r="F601" s="152"/>
      <c r="G601" s="152"/>
      <c r="H601" s="152"/>
      <c r="I601" s="152"/>
      <c r="J601" s="152"/>
      <c r="K601" s="152"/>
      <c r="L601" s="152"/>
      <c r="M601" s="152"/>
      <c r="N601" s="152"/>
      <c r="O601" s="152"/>
      <c r="P601" s="152"/>
      <c r="Q601" s="152"/>
      <c r="R601" s="152"/>
      <c r="S601" s="152"/>
      <c r="T601" s="152"/>
      <c r="U601" s="152"/>
      <c r="V601" s="152"/>
      <c r="W601" s="152"/>
      <c r="X601" s="152"/>
      <c r="Y601" s="152"/>
      <c r="Z601" s="152"/>
      <c r="AA601" s="152"/>
      <c r="AB601" s="152"/>
      <c r="AC601" s="152"/>
      <c r="AD601" s="152"/>
      <c r="AE601" s="152"/>
      <c r="AF601" s="152"/>
      <c r="AG601" s="152"/>
      <c r="AH601" s="152"/>
      <c r="AI601" s="152"/>
      <c r="AJ601" s="152"/>
      <c r="AK601" s="152"/>
      <c r="AL601" s="152"/>
      <c r="AM601" s="152"/>
      <c r="AN601" s="152"/>
      <c r="AO601" s="152"/>
      <c r="AP601" s="152"/>
      <c r="AQ601" s="152"/>
      <c r="AR601" s="152"/>
      <c r="AS601" s="152"/>
      <c r="AT601" s="152"/>
      <c r="AU601" s="152"/>
      <c r="AV601" s="152"/>
      <c r="AW601" s="152"/>
      <c r="AX601" s="152"/>
      <c r="AY601" s="152"/>
      <c r="AZ601" s="152"/>
      <c r="BA601" s="152"/>
      <c r="BB601" s="152"/>
      <c r="BC601" s="152"/>
      <c r="BD601" s="152"/>
      <c r="BE601" s="152"/>
      <c r="BF601" s="152"/>
      <c r="BG601" s="152"/>
      <c r="BH601" s="152"/>
      <c r="BI601" s="152"/>
      <c r="BJ601" s="152"/>
      <c r="BK601" s="152"/>
      <c r="BL601" s="152"/>
      <c r="BM601" s="152"/>
      <c r="BN601" s="152"/>
    </row>
    <row r="602" ht="13.5" customHeight="1">
      <c r="A602" s="152"/>
      <c r="B602" s="152"/>
      <c r="C602" s="152"/>
      <c r="D602" s="152"/>
      <c r="E602" s="152"/>
      <c r="F602" s="152"/>
      <c r="G602" s="152"/>
      <c r="H602" s="152"/>
      <c r="I602" s="152"/>
      <c r="J602" s="152"/>
      <c r="K602" s="152"/>
      <c r="L602" s="152"/>
      <c r="M602" s="152"/>
      <c r="N602" s="152"/>
      <c r="O602" s="152"/>
      <c r="P602" s="152"/>
      <c r="Q602" s="152"/>
      <c r="R602" s="152"/>
      <c r="S602" s="152"/>
      <c r="T602" s="152"/>
      <c r="U602" s="152"/>
      <c r="V602" s="152"/>
      <c r="W602" s="152"/>
      <c r="X602" s="152"/>
      <c r="Y602" s="152"/>
      <c r="Z602" s="152"/>
      <c r="AA602" s="152"/>
      <c r="AB602" s="152"/>
      <c r="AC602" s="152"/>
      <c r="AD602" s="152"/>
      <c r="AE602" s="152"/>
      <c r="AF602" s="152"/>
      <c r="AG602" s="152"/>
      <c r="AH602" s="152"/>
      <c r="AI602" s="152"/>
      <c r="AJ602" s="152"/>
      <c r="AK602" s="152"/>
      <c r="AL602" s="152"/>
      <c r="AM602" s="152"/>
      <c r="AN602" s="152"/>
      <c r="AO602" s="152"/>
      <c r="AP602" s="152"/>
      <c r="AQ602" s="152"/>
      <c r="AR602" s="152"/>
      <c r="AS602" s="152"/>
      <c r="AT602" s="152"/>
      <c r="AU602" s="152"/>
      <c r="AV602" s="152"/>
      <c r="AW602" s="152"/>
      <c r="AX602" s="152"/>
      <c r="AY602" s="152"/>
      <c r="AZ602" s="152"/>
      <c r="BA602" s="152"/>
      <c r="BB602" s="152"/>
      <c r="BC602" s="152"/>
      <c r="BD602" s="152"/>
      <c r="BE602" s="152"/>
      <c r="BF602" s="152"/>
      <c r="BG602" s="152"/>
      <c r="BH602" s="152"/>
      <c r="BI602" s="152"/>
      <c r="BJ602" s="152"/>
      <c r="BK602" s="152"/>
      <c r="BL602" s="152"/>
      <c r="BM602" s="152"/>
      <c r="BN602" s="152"/>
    </row>
    <row r="603" ht="13.5" customHeight="1">
      <c r="A603" s="152"/>
      <c r="B603" s="152"/>
      <c r="C603" s="152"/>
      <c r="D603" s="152"/>
      <c r="E603" s="152"/>
      <c r="F603" s="152"/>
      <c r="G603" s="152"/>
      <c r="H603" s="152"/>
      <c r="I603" s="152"/>
      <c r="J603" s="152"/>
      <c r="K603" s="152"/>
      <c r="L603" s="152"/>
      <c r="M603" s="152"/>
      <c r="N603" s="152"/>
      <c r="O603" s="152"/>
      <c r="P603" s="152"/>
      <c r="Q603" s="152"/>
      <c r="R603" s="152"/>
      <c r="S603" s="152"/>
      <c r="T603" s="152"/>
      <c r="U603" s="152"/>
      <c r="V603" s="152"/>
      <c r="W603" s="152"/>
      <c r="X603" s="152"/>
      <c r="Y603" s="152"/>
      <c r="Z603" s="152"/>
      <c r="AA603" s="152"/>
      <c r="AB603" s="152"/>
      <c r="AC603" s="152"/>
      <c r="AD603" s="152"/>
      <c r="AE603" s="152"/>
      <c r="AF603" s="152"/>
      <c r="AG603" s="152"/>
      <c r="AH603" s="152"/>
      <c r="AI603" s="152"/>
      <c r="AJ603" s="152"/>
      <c r="AK603" s="152"/>
      <c r="AL603" s="152"/>
      <c r="AM603" s="152"/>
      <c r="AN603" s="152"/>
      <c r="AO603" s="152"/>
      <c r="AP603" s="152"/>
      <c r="AQ603" s="152"/>
      <c r="AR603" s="152"/>
      <c r="AS603" s="152"/>
      <c r="AT603" s="152"/>
      <c r="AU603" s="152"/>
      <c r="AV603" s="152"/>
      <c r="AW603" s="152"/>
      <c r="AX603" s="152"/>
      <c r="AY603" s="152"/>
      <c r="AZ603" s="152"/>
      <c r="BA603" s="152"/>
      <c r="BB603" s="152"/>
      <c r="BC603" s="152"/>
      <c r="BD603" s="152"/>
      <c r="BE603" s="152"/>
      <c r="BF603" s="152"/>
      <c r="BG603" s="152"/>
      <c r="BH603" s="152"/>
      <c r="BI603" s="152"/>
      <c r="BJ603" s="152"/>
      <c r="BK603" s="152"/>
      <c r="BL603" s="152"/>
      <c r="BM603" s="152"/>
      <c r="BN603" s="152"/>
    </row>
    <row r="604" ht="13.5" customHeight="1">
      <c r="A604" s="152"/>
      <c r="B604" s="152"/>
      <c r="C604" s="152"/>
      <c r="D604" s="152"/>
      <c r="E604" s="152"/>
      <c r="F604" s="152"/>
      <c r="G604" s="152"/>
      <c r="H604" s="152"/>
      <c r="I604" s="152"/>
      <c r="J604" s="152"/>
      <c r="K604" s="152"/>
      <c r="L604" s="152"/>
      <c r="M604" s="152"/>
      <c r="N604" s="152"/>
      <c r="O604" s="152"/>
      <c r="P604" s="152"/>
      <c r="Q604" s="152"/>
      <c r="R604" s="152"/>
      <c r="S604" s="152"/>
      <c r="T604" s="152"/>
      <c r="U604" s="152"/>
      <c r="V604" s="152"/>
      <c r="W604" s="152"/>
      <c r="X604" s="152"/>
      <c r="Y604" s="152"/>
      <c r="Z604" s="152"/>
      <c r="AA604" s="152"/>
      <c r="AB604" s="152"/>
      <c r="AC604" s="152"/>
      <c r="AD604" s="152"/>
      <c r="AE604" s="152"/>
      <c r="AF604" s="152"/>
      <c r="AG604" s="152"/>
      <c r="AH604" s="152"/>
      <c r="AI604" s="152"/>
      <c r="AJ604" s="152"/>
      <c r="AK604" s="152"/>
      <c r="AL604" s="152"/>
      <c r="AM604" s="152"/>
      <c r="AN604" s="152"/>
      <c r="AO604" s="152"/>
      <c r="AP604" s="152"/>
      <c r="AQ604" s="152"/>
      <c r="AR604" s="152"/>
      <c r="AS604" s="152"/>
      <c r="AT604" s="152"/>
      <c r="AU604" s="152"/>
      <c r="AV604" s="152"/>
      <c r="AW604" s="152"/>
      <c r="AX604" s="152"/>
      <c r="AY604" s="152"/>
      <c r="AZ604" s="152"/>
      <c r="BA604" s="152"/>
      <c r="BB604" s="152"/>
      <c r="BC604" s="152"/>
      <c r="BD604" s="152"/>
      <c r="BE604" s="152"/>
      <c r="BF604" s="152"/>
      <c r="BG604" s="152"/>
      <c r="BH604" s="152"/>
      <c r="BI604" s="152"/>
      <c r="BJ604" s="152"/>
      <c r="BK604" s="152"/>
      <c r="BL604" s="152"/>
      <c r="BM604" s="152"/>
      <c r="BN604" s="152"/>
    </row>
    <row r="605" ht="13.5" customHeight="1">
      <c r="A605" s="152"/>
      <c r="B605" s="152"/>
      <c r="C605" s="152"/>
      <c r="D605" s="152"/>
      <c r="E605" s="152"/>
      <c r="F605" s="152"/>
      <c r="G605" s="152"/>
      <c r="H605" s="152"/>
      <c r="I605" s="152"/>
      <c r="J605" s="152"/>
      <c r="K605" s="152"/>
      <c r="L605" s="152"/>
      <c r="M605" s="152"/>
      <c r="N605" s="152"/>
      <c r="O605" s="152"/>
      <c r="P605" s="152"/>
      <c r="Q605" s="152"/>
      <c r="R605" s="152"/>
      <c r="S605" s="152"/>
      <c r="T605" s="152"/>
      <c r="U605" s="152"/>
      <c r="V605" s="152"/>
      <c r="W605" s="152"/>
      <c r="X605" s="152"/>
      <c r="Y605" s="152"/>
      <c r="Z605" s="152"/>
      <c r="AA605" s="152"/>
      <c r="AB605" s="152"/>
      <c r="AC605" s="152"/>
      <c r="AD605" s="152"/>
      <c r="AE605" s="152"/>
      <c r="AF605" s="152"/>
      <c r="AG605" s="152"/>
      <c r="AH605" s="152"/>
      <c r="AI605" s="152"/>
      <c r="AJ605" s="152"/>
      <c r="AK605" s="152"/>
      <c r="AL605" s="152"/>
      <c r="AM605" s="152"/>
      <c r="AN605" s="152"/>
      <c r="AO605" s="152"/>
      <c r="AP605" s="152"/>
      <c r="AQ605" s="152"/>
      <c r="AR605" s="152"/>
      <c r="AS605" s="152"/>
      <c r="AT605" s="152"/>
      <c r="AU605" s="152"/>
      <c r="AV605" s="152"/>
      <c r="AW605" s="152"/>
      <c r="AX605" s="152"/>
      <c r="AY605" s="152"/>
      <c r="AZ605" s="152"/>
      <c r="BA605" s="152"/>
      <c r="BB605" s="152"/>
      <c r="BC605" s="152"/>
      <c r="BD605" s="152"/>
      <c r="BE605" s="152"/>
      <c r="BF605" s="152"/>
      <c r="BG605" s="152"/>
      <c r="BH605" s="152"/>
      <c r="BI605" s="152"/>
      <c r="BJ605" s="152"/>
      <c r="BK605" s="152"/>
      <c r="BL605" s="152"/>
      <c r="BM605" s="152"/>
      <c r="BN605" s="152"/>
    </row>
    <row r="606" ht="13.5" customHeight="1">
      <c r="A606" s="152"/>
      <c r="B606" s="152"/>
      <c r="C606" s="152"/>
      <c r="D606" s="152"/>
      <c r="E606" s="152"/>
      <c r="F606" s="152"/>
      <c r="G606" s="152"/>
      <c r="H606" s="152"/>
      <c r="I606" s="152"/>
      <c r="J606" s="152"/>
      <c r="K606" s="152"/>
      <c r="L606" s="152"/>
      <c r="M606" s="152"/>
      <c r="N606" s="152"/>
      <c r="O606" s="152"/>
      <c r="P606" s="152"/>
      <c r="Q606" s="152"/>
      <c r="R606" s="152"/>
      <c r="S606" s="152"/>
      <c r="T606" s="152"/>
      <c r="U606" s="152"/>
      <c r="V606" s="152"/>
      <c r="W606" s="152"/>
      <c r="X606" s="152"/>
      <c r="Y606" s="152"/>
      <c r="Z606" s="152"/>
      <c r="AA606" s="152"/>
      <c r="AB606" s="152"/>
      <c r="AC606" s="152"/>
      <c r="AD606" s="152"/>
      <c r="AE606" s="152"/>
      <c r="AF606" s="152"/>
      <c r="AG606" s="152"/>
      <c r="AH606" s="152"/>
      <c r="AI606" s="152"/>
      <c r="AJ606" s="152"/>
      <c r="AK606" s="152"/>
      <c r="AL606" s="152"/>
      <c r="AM606" s="152"/>
      <c r="AN606" s="152"/>
      <c r="AO606" s="152"/>
      <c r="AP606" s="152"/>
      <c r="AQ606" s="152"/>
      <c r="AR606" s="152"/>
      <c r="AS606" s="152"/>
      <c r="AT606" s="152"/>
      <c r="AU606" s="152"/>
      <c r="AV606" s="152"/>
      <c r="AW606" s="152"/>
      <c r="AX606" s="152"/>
      <c r="AY606" s="152"/>
      <c r="AZ606" s="152"/>
      <c r="BA606" s="152"/>
      <c r="BB606" s="152"/>
      <c r="BC606" s="152"/>
      <c r="BD606" s="152"/>
      <c r="BE606" s="152"/>
      <c r="BF606" s="152"/>
      <c r="BG606" s="152"/>
      <c r="BH606" s="152"/>
      <c r="BI606" s="152"/>
      <c r="BJ606" s="152"/>
      <c r="BK606" s="152"/>
      <c r="BL606" s="152"/>
      <c r="BM606" s="152"/>
      <c r="BN606" s="152"/>
    </row>
    <row r="607" ht="13.5" customHeight="1">
      <c r="A607" s="152"/>
      <c r="B607" s="152"/>
      <c r="C607" s="152"/>
      <c r="D607" s="152"/>
      <c r="E607" s="152"/>
      <c r="F607" s="152"/>
      <c r="G607" s="152"/>
      <c r="H607" s="152"/>
      <c r="I607" s="152"/>
      <c r="J607" s="152"/>
      <c r="K607" s="152"/>
      <c r="L607" s="152"/>
      <c r="M607" s="152"/>
      <c r="N607" s="152"/>
      <c r="O607" s="152"/>
      <c r="P607" s="152"/>
      <c r="Q607" s="152"/>
      <c r="R607" s="152"/>
      <c r="S607" s="152"/>
      <c r="T607" s="152"/>
      <c r="U607" s="152"/>
      <c r="V607" s="152"/>
      <c r="W607" s="152"/>
      <c r="X607" s="152"/>
      <c r="Y607" s="152"/>
      <c r="Z607" s="152"/>
      <c r="AA607" s="152"/>
      <c r="AB607" s="152"/>
      <c r="AC607" s="152"/>
      <c r="AD607" s="152"/>
      <c r="AE607" s="152"/>
      <c r="AF607" s="152"/>
      <c r="AG607" s="152"/>
      <c r="AH607" s="152"/>
      <c r="AI607" s="152"/>
      <c r="AJ607" s="152"/>
      <c r="AK607" s="152"/>
      <c r="AL607" s="152"/>
      <c r="AM607" s="152"/>
      <c r="AN607" s="152"/>
      <c r="AO607" s="152"/>
      <c r="AP607" s="152"/>
      <c r="AQ607" s="152"/>
      <c r="AR607" s="152"/>
      <c r="AS607" s="152"/>
      <c r="AT607" s="152"/>
      <c r="AU607" s="152"/>
      <c r="AV607" s="152"/>
      <c r="AW607" s="152"/>
      <c r="AX607" s="152"/>
      <c r="AY607" s="152"/>
      <c r="AZ607" s="152"/>
      <c r="BA607" s="152"/>
      <c r="BB607" s="152"/>
      <c r="BC607" s="152"/>
      <c r="BD607" s="152"/>
      <c r="BE607" s="152"/>
      <c r="BF607" s="152"/>
      <c r="BG607" s="152"/>
      <c r="BH607" s="152"/>
      <c r="BI607" s="152"/>
      <c r="BJ607" s="152"/>
      <c r="BK607" s="152"/>
      <c r="BL607" s="152"/>
      <c r="BM607" s="152"/>
      <c r="BN607" s="152"/>
    </row>
    <row r="608" ht="13.5" customHeight="1">
      <c r="A608" s="152"/>
      <c r="B608" s="152"/>
      <c r="C608" s="152"/>
      <c r="D608" s="152"/>
      <c r="E608" s="152"/>
      <c r="F608" s="152"/>
      <c r="G608" s="152"/>
      <c r="H608" s="152"/>
      <c r="I608" s="152"/>
      <c r="J608" s="152"/>
      <c r="K608" s="152"/>
      <c r="L608" s="152"/>
      <c r="M608" s="152"/>
      <c r="N608" s="152"/>
      <c r="O608" s="152"/>
      <c r="P608" s="152"/>
      <c r="Q608" s="152"/>
      <c r="R608" s="152"/>
      <c r="S608" s="152"/>
      <c r="T608" s="152"/>
      <c r="U608" s="152"/>
      <c r="V608" s="152"/>
      <c r="W608" s="152"/>
      <c r="X608" s="152"/>
      <c r="Y608" s="152"/>
      <c r="Z608" s="152"/>
      <c r="AA608" s="152"/>
      <c r="AB608" s="152"/>
      <c r="AC608" s="152"/>
      <c r="AD608" s="152"/>
      <c r="AE608" s="152"/>
      <c r="AF608" s="152"/>
      <c r="AG608" s="152"/>
      <c r="AH608" s="152"/>
      <c r="AI608" s="152"/>
      <c r="AJ608" s="152"/>
      <c r="AK608" s="152"/>
      <c r="AL608" s="152"/>
      <c r="AM608" s="152"/>
      <c r="AN608" s="152"/>
      <c r="AO608" s="152"/>
      <c r="AP608" s="152"/>
      <c r="AQ608" s="152"/>
      <c r="AR608" s="152"/>
      <c r="AS608" s="152"/>
      <c r="AT608" s="152"/>
      <c r="AU608" s="152"/>
      <c r="AV608" s="152"/>
      <c r="AW608" s="152"/>
      <c r="AX608" s="152"/>
      <c r="AY608" s="152"/>
      <c r="AZ608" s="152"/>
      <c r="BA608" s="152"/>
      <c r="BB608" s="152"/>
      <c r="BC608" s="152"/>
      <c r="BD608" s="152"/>
      <c r="BE608" s="152"/>
      <c r="BF608" s="152"/>
      <c r="BG608" s="152"/>
      <c r="BH608" s="152"/>
      <c r="BI608" s="152"/>
      <c r="BJ608" s="152"/>
      <c r="BK608" s="152"/>
      <c r="BL608" s="152"/>
      <c r="BM608" s="152"/>
      <c r="BN608" s="152"/>
    </row>
    <row r="609" ht="13.5" customHeight="1">
      <c r="A609" s="152"/>
      <c r="B609" s="152"/>
      <c r="C609" s="152"/>
      <c r="D609" s="152"/>
      <c r="E609" s="152"/>
      <c r="F609" s="152"/>
      <c r="G609" s="152"/>
      <c r="H609" s="152"/>
      <c r="I609" s="152"/>
      <c r="J609" s="152"/>
      <c r="K609" s="152"/>
      <c r="L609" s="152"/>
      <c r="M609" s="152"/>
      <c r="N609" s="152"/>
      <c r="O609" s="152"/>
      <c r="P609" s="152"/>
      <c r="Q609" s="152"/>
      <c r="R609" s="152"/>
      <c r="S609" s="152"/>
      <c r="T609" s="152"/>
      <c r="U609" s="152"/>
      <c r="V609" s="152"/>
      <c r="W609" s="152"/>
      <c r="X609" s="152"/>
      <c r="Y609" s="152"/>
      <c r="Z609" s="152"/>
      <c r="AA609" s="152"/>
      <c r="AB609" s="152"/>
      <c r="AC609" s="152"/>
      <c r="AD609" s="152"/>
      <c r="AE609" s="152"/>
      <c r="AF609" s="152"/>
      <c r="AG609" s="152"/>
      <c r="AH609" s="152"/>
      <c r="AI609" s="152"/>
      <c r="AJ609" s="152"/>
      <c r="AK609" s="152"/>
      <c r="AL609" s="152"/>
      <c r="AM609" s="152"/>
      <c r="AN609" s="152"/>
      <c r="AO609" s="152"/>
      <c r="AP609" s="152"/>
      <c r="AQ609" s="152"/>
      <c r="AR609" s="152"/>
      <c r="AS609" s="152"/>
      <c r="AT609" s="152"/>
      <c r="AU609" s="152"/>
      <c r="AV609" s="152"/>
      <c r="AW609" s="152"/>
      <c r="AX609" s="152"/>
      <c r="AY609" s="152"/>
      <c r="AZ609" s="152"/>
      <c r="BA609" s="152"/>
      <c r="BB609" s="152"/>
      <c r="BC609" s="152"/>
      <c r="BD609" s="152"/>
      <c r="BE609" s="152"/>
      <c r="BF609" s="152"/>
      <c r="BG609" s="152"/>
      <c r="BH609" s="152"/>
      <c r="BI609" s="152"/>
      <c r="BJ609" s="152"/>
      <c r="BK609" s="152"/>
      <c r="BL609" s="152"/>
      <c r="BM609" s="152"/>
      <c r="BN609" s="152"/>
    </row>
    <row r="610" ht="13.5" customHeight="1">
      <c r="A610" s="152"/>
      <c r="B610" s="152"/>
      <c r="C610" s="152"/>
      <c r="D610" s="152"/>
      <c r="E610" s="152"/>
      <c r="F610" s="152"/>
      <c r="G610" s="152"/>
      <c r="H610" s="152"/>
      <c r="I610" s="152"/>
      <c r="J610" s="152"/>
      <c r="K610" s="152"/>
      <c r="L610" s="152"/>
      <c r="M610" s="152"/>
      <c r="N610" s="152"/>
      <c r="O610" s="152"/>
      <c r="P610" s="152"/>
      <c r="Q610" s="152"/>
      <c r="R610" s="152"/>
      <c r="S610" s="152"/>
      <c r="T610" s="152"/>
      <c r="U610" s="152"/>
      <c r="V610" s="152"/>
      <c r="W610" s="152"/>
      <c r="X610" s="152"/>
      <c r="Y610" s="152"/>
      <c r="Z610" s="152"/>
      <c r="AA610" s="152"/>
      <c r="AB610" s="152"/>
      <c r="AC610" s="152"/>
      <c r="AD610" s="152"/>
      <c r="AE610" s="152"/>
      <c r="AF610" s="152"/>
      <c r="AG610" s="152"/>
      <c r="AH610" s="152"/>
      <c r="AI610" s="152"/>
      <c r="AJ610" s="152"/>
      <c r="AK610" s="152"/>
      <c r="AL610" s="152"/>
      <c r="AM610" s="152"/>
      <c r="AN610" s="152"/>
      <c r="AO610" s="152"/>
      <c r="AP610" s="152"/>
      <c r="AQ610" s="152"/>
      <c r="AR610" s="152"/>
      <c r="AS610" s="152"/>
      <c r="AT610" s="152"/>
      <c r="AU610" s="152"/>
      <c r="AV610" s="152"/>
      <c r="AW610" s="152"/>
      <c r="AX610" s="152"/>
      <c r="AY610" s="152"/>
      <c r="AZ610" s="152"/>
      <c r="BA610" s="152"/>
      <c r="BB610" s="152"/>
      <c r="BC610" s="152"/>
      <c r="BD610" s="152"/>
      <c r="BE610" s="152"/>
      <c r="BF610" s="152"/>
      <c r="BG610" s="152"/>
      <c r="BH610" s="152"/>
      <c r="BI610" s="152"/>
      <c r="BJ610" s="152"/>
      <c r="BK610" s="152"/>
      <c r="BL610" s="152"/>
      <c r="BM610" s="152"/>
      <c r="BN610" s="152"/>
    </row>
    <row r="611" ht="13.5" customHeight="1">
      <c r="A611" s="152"/>
      <c r="B611" s="152"/>
      <c r="C611" s="152"/>
      <c r="D611" s="152"/>
      <c r="E611" s="152"/>
      <c r="F611" s="152"/>
      <c r="G611" s="152"/>
      <c r="H611" s="152"/>
      <c r="I611" s="152"/>
      <c r="J611" s="152"/>
      <c r="K611" s="152"/>
      <c r="L611" s="152"/>
      <c r="M611" s="152"/>
      <c r="N611" s="152"/>
      <c r="O611" s="152"/>
      <c r="P611" s="152"/>
      <c r="Q611" s="152"/>
      <c r="R611" s="152"/>
      <c r="S611" s="152"/>
      <c r="T611" s="152"/>
      <c r="U611" s="152"/>
      <c r="V611" s="152"/>
      <c r="W611" s="152"/>
      <c r="X611" s="152"/>
      <c r="Y611" s="152"/>
      <c r="Z611" s="152"/>
      <c r="AA611" s="152"/>
      <c r="AB611" s="152"/>
      <c r="AC611" s="152"/>
      <c r="AD611" s="152"/>
      <c r="AE611" s="152"/>
      <c r="AF611" s="152"/>
      <c r="AG611" s="152"/>
      <c r="AH611" s="152"/>
      <c r="AI611" s="152"/>
      <c r="AJ611" s="152"/>
      <c r="AK611" s="152"/>
      <c r="AL611" s="152"/>
      <c r="AM611" s="152"/>
      <c r="AN611" s="152"/>
      <c r="AO611" s="152"/>
      <c r="AP611" s="152"/>
      <c r="AQ611" s="152"/>
      <c r="AR611" s="152"/>
      <c r="AS611" s="152"/>
      <c r="AT611" s="152"/>
      <c r="AU611" s="152"/>
      <c r="AV611" s="152"/>
      <c r="AW611" s="152"/>
      <c r="AX611" s="152"/>
      <c r="AY611" s="152"/>
      <c r="AZ611" s="152"/>
      <c r="BA611" s="152"/>
      <c r="BB611" s="152"/>
      <c r="BC611" s="152"/>
      <c r="BD611" s="152"/>
      <c r="BE611" s="152"/>
      <c r="BF611" s="152"/>
      <c r="BG611" s="152"/>
      <c r="BH611" s="152"/>
      <c r="BI611" s="152"/>
      <c r="BJ611" s="152"/>
      <c r="BK611" s="152"/>
      <c r="BL611" s="152"/>
      <c r="BM611" s="152"/>
      <c r="BN611" s="152"/>
    </row>
    <row r="612" ht="13.5" customHeight="1">
      <c r="A612" s="152"/>
      <c r="B612" s="152"/>
      <c r="C612" s="152"/>
      <c r="D612" s="152"/>
      <c r="E612" s="152"/>
      <c r="F612" s="152"/>
      <c r="G612" s="152"/>
      <c r="H612" s="152"/>
      <c r="I612" s="152"/>
      <c r="J612" s="152"/>
      <c r="K612" s="152"/>
      <c r="L612" s="152"/>
      <c r="M612" s="152"/>
      <c r="N612" s="152"/>
      <c r="O612" s="152"/>
      <c r="P612" s="152"/>
      <c r="Q612" s="152"/>
      <c r="R612" s="152"/>
      <c r="S612" s="152"/>
      <c r="T612" s="152"/>
      <c r="U612" s="152"/>
      <c r="V612" s="152"/>
      <c r="W612" s="152"/>
      <c r="X612" s="152"/>
      <c r="Y612" s="152"/>
      <c r="Z612" s="152"/>
      <c r="AA612" s="152"/>
      <c r="AB612" s="152"/>
      <c r="AC612" s="152"/>
      <c r="AD612" s="152"/>
      <c r="AE612" s="152"/>
      <c r="AF612" s="152"/>
      <c r="AG612" s="152"/>
      <c r="AH612" s="152"/>
      <c r="AI612" s="152"/>
      <c r="AJ612" s="152"/>
      <c r="AK612" s="152"/>
      <c r="AL612" s="152"/>
      <c r="AM612" s="152"/>
      <c r="AN612" s="152"/>
      <c r="AO612" s="152"/>
      <c r="AP612" s="152"/>
      <c r="AQ612" s="152"/>
      <c r="AR612" s="152"/>
      <c r="AS612" s="152"/>
      <c r="AT612" s="152"/>
      <c r="AU612" s="152"/>
      <c r="AV612" s="152"/>
      <c r="AW612" s="152"/>
      <c r="AX612" s="152"/>
      <c r="AY612" s="152"/>
      <c r="AZ612" s="152"/>
      <c r="BA612" s="152"/>
      <c r="BB612" s="152"/>
      <c r="BC612" s="152"/>
      <c r="BD612" s="152"/>
      <c r="BE612" s="152"/>
      <c r="BF612" s="152"/>
      <c r="BG612" s="152"/>
      <c r="BH612" s="152"/>
      <c r="BI612" s="152"/>
      <c r="BJ612" s="152"/>
      <c r="BK612" s="152"/>
      <c r="BL612" s="152"/>
      <c r="BM612" s="152"/>
      <c r="BN612" s="152"/>
    </row>
    <row r="613" ht="13.5" customHeight="1">
      <c r="A613" s="152"/>
      <c r="B613" s="152"/>
      <c r="C613" s="152"/>
      <c r="D613" s="152"/>
      <c r="E613" s="152"/>
      <c r="F613" s="152"/>
      <c r="G613" s="152"/>
      <c r="H613" s="152"/>
      <c r="I613" s="152"/>
      <c r="J613" s="152"/>
      <c r="K613" s="152"/>
      <c r="L613" s="152"/>
      <c r="M613" s="152"/>
      <c r="N613" s="152"/>
      <c r="O613" s="152"/>
      <c r="P613" s="152"/>
      <c r="Q613" s="152"/>
      <c r="R613" s="152"/>
      <c r="S613" s="152"/>
      <c r="T613" s="152"/>
      <c r="U613" s="152"/>
      <c r="V613" s="152"/>
      <c r="W613" s="152"/>
      <c r="X613" s="152"/>
      <c r="Y613" s="152"/>
      <c r="Z613" s="152"/>
      <c r="AA613" s="152"/>
      <c r="AB613" s="152"/>
      <c r="AC613" s="152"/>
      <c r="AD613" s="152"/>
      <c r="AE613" s="152"/>
      <c r="AF613" s="152"/>
      <c r="AG613" s="152"/>
      <c r="AH613" s="152"/>
      <c r="AI613" s="152"/>
      <c r="AJ613" s="152"/>
      <c r="AK613" s="152"/>
      <c r="AL613" s="152"/>
      <c r="AM613" s="152"/>
      <c r="AN613" s="152"/>
      <c r="AO613" s="152"/>
      <c r="AP613" s="152"/>
      <c r="AQ613" s="152"/>
      <c r="AR613" s="152"/>
      <c r="AS613" s="152"/>
      <c r="AT613" s="152"/>
      <c r="AU613" s="152"/>
      <c r="AV613" s="152"/>
      <c r="AW613" s="152"/>
      <c r="AX613" s="152"/>
      <c r="AY613" s="152"/>
      <c r="AZ613" s="152"/>
      <c r="BA613" s="152"/>
      <c r="BB613" s="152"/>
      <c r="BC613" s="152"/>
      <c r="BD613" s="152"/>
      <c r="BE613" s="152"/>
      <c r="BF613" s="152"/>
      <c r="BG613" s="152"/>
      <c r="BH613" s="152"/>
      <c r="BI613" s="152"/>
      <c r="BJ613" s="152"/>
      <c r="BK613" s="152"/>
      <c r="BL613" s="152"/>
      <c r="BM613" s="152"/>
      <c r="BN613" s="152"/>
    </row>
    <row r="614" ht="13.5" customHeight="1">
      <c r="A614" s="152"/>
      <c r="B614" s="152"/>
      <c r="C614" s="152"/>
      <c r="D614" s="152"/>
      <c r="E614" s="152"/>
      <c r="F614" s="152"/>
      <c r="G614" s="152"/>
      <c r="H614" s="152"/>
      <c r="I614" s="152"/>
      <c r="J614" s="152"/>
      <c r="K614" s="152"/>
      <c r="L614" s="152"/>
      <c r="M614" s="152"/>
      <c r="N614" s="152"/>
      <c r="O614" s="152"/>
      <c r="P614" s="152"/>
      <c r="Q614" s="152"/>
      <c r="R614" s="152"/>
      <c r="S614" s="152"/>
      <c r="T614" s="152"/>
      <c r="U614" s="152"/>
      <c r="V614" s="152"/>
      <c r="W614" s="152"/>
      <c r="X614" s="152"/>
      <c r="Y614" s="152"/>
      <c r="Z614" s="152"/>
      <c r="AA614" s="152"/>
      <c r="AB614" s="152"/>
      <c r="AC614" s="152"/>
      <c r="AD614" s="152"/>
      <c r="AE614" s="152"/>
      <c r="AF614" s="152"/>
      <c r="AG614" s="152"/>
      <c r="AH614" s="152"/>
      <c r="AI614" s="152"/>
      <c r="AJ614" s="152"/>
      <c r="AK614" s="152"/>
      <c r="AL614" s="152"/>
      <c r="AM614" s="152"/>
      <c r="AN614" s="152"/>
      <c r="AO614" s="152"/>
      <c r="AP614" s="152"/>
      <c r="AQ614" s="152"/>
      <c r="AR614" s="152"/>
      <c r="AS614" s="152"/>
      <c r="AT614" s="152"/>
      <c r="AU614" s="152"/>
      <c r="AV614" s="152"/>
      <c r="AW614" s="152"/>
      <c r="AX614" s="152"/>
      <c r="AY614" s="152"/>
      <c r="AZ614" s="152"/>
      <c r="BA614" s="152"/>
      <c r="BB614" s="152"/>
      <c r="BC614" s="152"/>
      <c r="BD614" s="152"/>
      <c r="BE614" s="152"/>
      <c r="BF614" s="152"/>
      <c r="BG614" s="152"/>
      <c r="BH614" s="152"/>
      <c r="BI614" s="152"/>
      <c r="BJ614" s="152"/>
      <c r="BK614" s="152"/>
      <c r="BL614" s="152"/>
      <c r="BM614" s="152"/>
      <c r="BN614" s="152"/>
    </row>
    <row r="615" ht="13.5" customHeight="1">
      <c r="A615" s="152"/>
      <c r="B615" s="152"/>
      <c r="C615" s="152"/>
      <c r="D615" s="152"/>
      <c r="E615" s="152"/>
      <c r="F615" s="152"/>
      <c r="G615" s="152"/>
      <c r="H615" s="152"/>
      <c r="I615" s="152"/>
      <c r="J615" s="152"/>
      <c r="K615" s="152"/>
      <c r="L615" s="152"/>
      <c r="M615" s="152"/>
      <c r="N615" s="152"/>
      <c r="O615" s="152"/>
      <c r="P615" s="152"/>
      <c r="Q615" s="152"/>
      <c r="R615" s="152"/>
      <c r="S615" s="152"/>
      <c r="T615" s="152"/>
      <c r="U615" s="152"/>
      <c r="V615" s="152"/>
      <c r="W615" s="152"/>
      <c r="X615" s="152"/>
      <c r="Y615" s="152"/>
      <c r="Z615" s="152"/>
      <c r="AA615" s="152"/>
      <c r="AB615" s="152"/>
      <c r="AC615" s="152"/>
      <c r="AD615" s="152"/>
      <c r="AE615" s="152"/>
      <c r="AF615" s="152"/>
      <c r="AG615" s="152"/>
      <c r="AH615" s="152"/>
      <c r="AI615" s="152"/>
      <c r="AJ615" s="152"/>
      <c r="AK615" s="152"/>
      <c r="AL615" s="152"/>
      <c r="AM615" s="152"/>
      <c r="AN615" s="152"/>
      <c r="AO615" s="152"/>
      <c r="AP615" s="152"/>
      <c r="AQ615" s="152"/>
      <c r="AR615" s="152"/>
      <c r="AS615" s="152"/>
      <c r="AT615" s="152"/>
      <c r="AU615" s="152"/>
      <c r="AV615" s="152"/>
      <c r="AW615" s="152"/>
      <c r="AX615" s="152"/>
      <c r="AY615" s="152"/>
      <c r="AZ615" s="152"/>
      <c r="BA615" s="152"/>
      <c r="BB615" s="152"/>
      <c r="BC615" s="152"/>
      <c r="BD615" s="152"/>
      <c r="BE615" s="152"/>
      <c r="BF615" s="152"/>
      <c r="BG615" s="152"/>
      <c r="BH615" s="152"/>
      <c r="BI615" s="152"/>
      <c r="BJ615" s="152"/>
      <c r="BK615" s="152"/>
      <c r="BL615" s="152"/>
      <c r="BM615" s="152"/>
      <c r="BN615" s="152"/>
    </row>
    <row r="616" ht="13.5" customHeight="1">
      <c r="A616" s="152"/>
      <c r="B616" s="152"/>
      <c r="C616" s="152"/>
      <c r="D616" s="152"/>
      <c r="E616" s="152"/>
      <c r="F616" s="152"/>
      <c r="G616" s="152"/>
      <c r="H616" s="152"/>
      <c r="I616" s="152"/>
      <c r="J616" s="152"/>
      <c r="K616" s="152"/>
      <c r="L616" s="152"/>
      <c r="M616" s="152"/>
      <c r="N616" s="152"/>
      <c r="O616" s="152"/>
      <c r="P616" s="152"/>
      <c r="Q616" s="152"/>
      <c r="R616" s="152"/>
      <c r="S616" s="152"/>
      <c r="T616" s="152"/>
      <c r="U616" s="152"/>
      <c r="V616" s="152"/>
      <c r="W616" s="152"/>
      <c r="X616" s="152"/>
      <c r="Y616" s="152"/>
      <c r="Z616" s="152"/>
      <c r="AA616" s="152"/>
      <c r="AB616" s="152"/>
      <c r="AC616" s="152"/>
      <c r="AD616" s="152"/>
      <c r="AE616" s="152"/>
      <c r="AF616" s="152"/>
      <c r="AG616" s="152"/>
      <c r="AH616" s="152"/>
      <c r="AI616" s="152"/>
      <c r="AJ616" s="152"/>
      <c r="AK616" s="152"/>
      <c r="AL616" s="152"/>
      <c r="AM616" s="152"/>
      <c r="AN616" s="152"/>
      <c r="AO616" s="152"/>
      <c r="AP616" s="152"/>
      <c r="AQ616" s="152"/>
      <c r="AR616" s="152"/>
      <c r="AS616" s="152"/>
      <c r="AT616" s="152"/>
      <c r="AU616" s="152"/>
      <c r="AV616" s="152"/>
      <c r="AW616" s="152"/>
      <c r="AX616" s="152"/>
      <c r="AY616" s="152"/>
      <c r="AZ616" s="152"/>
      <c r="BA616" s="152"/>
      <c r="BB616" s="152"/>
      <c r="BC616" s="152"/>
      <c r="BD616" s="152"/>
      <c r="BE616" s="152"/>
      <c r="BF616" s="152"/>
      <c r="BG616" s="152"/>
      <c r="BH616" s="152"/>
      <c r="BI616" s="152"/>
      <c r="BJ616" s="152"/>
      <c r="BK616" s="152"/>
      <c r="BL616" s="152"/>
      <c r="BM616" s="152"/>
      <c r="BN616" s="152"/>
    </row>
    <row r="617" ht="13.5" customHeight="1">
      <c r="A617" s="152"/>
      <c r="B617" s="152"/>
      <c r="C617" s="152"/>
      <c r="D617" s="152"/>
      <c r="E617" s="152"/>
      <c r="F617" s="152"/>
      <c r="G617" s="152"/>
      <c r="H617" s="152"/>
      <c r="I617" s="152"/>
      <c r="J617" s="152"/>
      <c r="K617" s="152"/>
      <c r="L617" s="152"/>
      <c r="M617" s="152"/>
      <c r="N617" s="152"/>
      <c r="O617" s="152"/>
      <c r="P617" s="152"/>
      <c r="Q617" s="152"/>
      <c r="R617" s="152"/>
      <c r="S617" s="152"/>
      <c r="T617" s="152"/>
      <c r="U617" s="152"/>
      <c r="V617" s="152"/>
      <c r="W617" s="152"/>
      <c r="X617" s="152"/>
      <c r="Y617" s="152"/>
      <c r="Z617" s="152"/>
      <c r="AA617" s="152"/>
      <c r="AB617" s="152"/>
      <c r="AC617" s="152"/>
      <c r="AD617" s="152"/>
      <c r="AE617" s="152"/>
      <c r="AF617" s="152"/>
      <c r="AG617" s="152"/>
      <c r="AH617" s="152"/>
      <c r="AI617" s="152"/>
      <c r="AJ617" s="152"/>
      <c r="AK617" s="152"/>
      <c r="AL617" s="152"/>
      <c r="AM617" s="152"/>
      <c r="AN617" s="152"/>
      <c r="AO617" s="152"/>
      <c r="AP617" s="152"/>
      <c r="AQ617" s="152"/>
      <c r="AR617" s="152"/>
      <c r="AS617" s="152"/>
      <c r="AT617" s="152"/>
      <c r="AU617" s="152"/>
      <c r="AV617" s="152"/>
      <c r="AW617" s="152"/>
      <c r="AX617" s="152"/>
      <c r="AY617" s="152"/>
      <c r="AZ617" s="152"/>
      <c r="BA617" s="152"/>
      <c r="BB617" s="152"/>
      <c r="BC617" s="152"/>
      <c r="BD617" s="152"/>
      <c r="BE617" s="152"/>
      <c r="BF617" s="152"/>
      <c r="BG617" s="152"/>
      <c r="BH617" s="152"/>
      <c r="BI617" s="152"/>
      <c r="BJ617" s="152"/>
      <c r="BK617" s="152"/>
      <c r="BL617" s="152"/>
      <c r="BM617" s="152"/>
      <c r="BN617" s="152"/>
    </row>
    <row r="618" ht="13.5" customHeight="1">
      <c r="A618" s="152"/>
      <c r="B618" s="152"/>
      <c r="C618" s="152"/>
      <c r="D618" s="152"/>
      <c r="E618" s="152"/>
      <c r="F618" s="152"/>
      <c r="G618" s="152"/>
      <c r="H618" s="152"/>
      <c r="I618" s="152"/>
      <c r="J618" s="152"/>
      <c r="K618" s="152"/>
      <c r="L618" s="152"/>
      <c r="M618" s="152"/>
      <c r="N618" s="152"/>
      <c r="O618" s="152"/>
      <c r="P618" s="152"/>
      <c r="Q618" s="152"/>
      <c r="R618" s="152"/>
      <c r="S618" s="152"/>
      <c r="T618" s="152"/>
      <c r="U618" s="152"/>
      <c r="V618" s="152"/>
      <c r="W618" s="152"/>
      <c r="X618" s="152"/>
      <c r="Y618" s="152"/>
      <c r="Z618" s="152"/>
      <c r="AA618" s="152"/>
      <c r="AB618" s="152"/>
      <c r="AC618" s="152"/>
      <c r="AD618" s="152"/>
      <c r="AE618" s="152"/>
      <c r="AF618" s="152"/>
      <c r="AG618" s="152"/>
      <c r="AH618" s="152"/>
      <c r="AI618" s="152"/>
      <c r="AJ618" s="152"/>
      <c r="AK618" s="152"/>
      <c r="AL618" s="152"/>
      <c r="AM618" s="152"/>
      <c r="AN618" s="152"/>
      <c r="AO618" s="152"/>
      <c r="AP618" s="152"/>
      <c r="AQ618" s="152"/>
      <c r="AR618" s="152"/>
      <c r="AS618" s="152"/>
      <c r="AT618" s="152"/>
      <c r="AU618" s="152"/>
      <c r="AV618" s="152"/>
      <c r="AW618" s="152"/>
      <c r="AX618" s="152"/>
      <c r="AY618" s="152"/>
      <c r="AZ618" s="152"/>
      <c r="BA618" s="152"/>
      <c r="BB618" s="152"/>
      <c r="BC618" s="152"/>
      <c r="BD618" s="152"/>
      <c r="BE618" s="152"/>
      <c r="BF618" s="152"/>
      <c r="BG618" s="152"/>
      <c r="BH618" s="152"/>
      <c r="BI618" s="152"/>
      <c r="BJ618" s="152"/>
      <c r="BK618" s="152"/>
      <c r="BL618" s="152"/>
      <c r="BM618" s="152"/>
      <c r="BN618" s="152"/>
    </row>
    <row r="619" ht="13.5" customHeight="1">
      <c r="A619" s="152"/>
      <c r="B619" s="152"/>
      <c r="C619" s="152"/>
      <c r="D619" s="152"/>
      <c r="E619" s="152"/>
      <c r="F619" s="152"/>
      <c r="G619" s="152"/>
      <c r="H619" s="152"/>
      <c r="I619" s="152"/>
      <c r="J619" s="152"/>
      <c r="K619" s="152"/>
      <c r="L619" s="152"/>
      <c r="M619" s="152"/>
      <c r="N619" s="152"/>
      <c r="O619" s="152"/>
      <c r="P619" s="152"/>
      <c r="Q619" s="152"/>
      <c r="R619" s="152"/>
      <c r="S619" s="152"/>
      <c r="T619" s="152"/>
      <c r="U619" s="152"/>
      <c r="V619" s="152"/>
      <c r="W619" s="152"/>
      <c r="X619" s="152"/>
      <c r="Y619" s="152"/>
      <c r="Z619" s="152"/>
      <c r="AA619" s="152"/>
      <c r="AB619" s="152"/>
      <c r="AC619" s="152"/>
      <c r="AD619" s="152"/>
      <c r="AE619" s="152"/>
      <c r="AF619" s="152"/>
      <c r="AG619" s="152"/>
      <c r="AH619" s="152"/>
      <c r="AI619" s="152"/>
      <c r="AJ619" s="152"/>
      <c r="AK619" s="152"/>
      <c r="AL619" s="152"/>
      <c r="AM619" s="152"/>
      <c r="AN619" s="152"/>
      <c r="AO619" s="152"/>
      <c r="AP619" s="152"/>
      <c r="AQ619" s="152"/>
      <c r="AR619" s="152"/>
      <c r="AS619" s="152"/>
      <c r="AT619" s="152"/>
      <c r="AU619" s="152"/>
      <c r="AV619" s="152"/>
      <c r="AW619" s="152"/>
      <c r="AX619" s="152"/>
      <c r="AY619" s="152"/>
      <c r="AZ619" s="152"/>
      <c r="BA619" s="152"/>
      <c r="BB619" s="152"/>
      <c r="BC619" s="152"/>
      <c r="BD619" s="152"/>
      <c r="BE619" s="152"/>
      <c r="BF619" s="152"/>
      <c r="BG619" s="152"/>
      <c r="BH619" s="152"/>
      <c r="BI619" s="152"/>
      <c r="BJ619" s="152"/>
      <c r="BK619" s="152"/>
      <c r="BL619" s="152"/>
      <c r="BM619" s="152"/>
      <c r="BN619" s="152"/>
    </row>
    <row r="620" ht="13.5" customHeight="1">
      <c r="A620" s="152"/>
      <c r="B620" s="152"/>
      <c r="C620" s="152"/>
      <c r="D620" s="152"/>
      <c r="E620" s="152"/>
      <c r="F620" s="152"/>
      <c r="G620" s="152"/>
      <c r="H620" s="152"/>
      <c r="I620" s="152"/>
      <c r="J620" s="152"/>
      <c r="K620" s="152"/>
      <c r="L620" s="152"/>
      <c r="M620" s="152"/>
      <c r="N620" s="152"/>
      <c r="O620" s="152"/>
      <c r="P620" s="152"/>
      <c r="Q620" s="152"/>
      <c r="R620" s="152"/>
      <c r="S620" s="152"/>
      <c r="T620" s="152"/>
      <c r="U620" s="152"/>
      <c r="V620" s="152"/>
      <c r="W620" s="152"/>
      <c r="X620" s="152"/>
      <c r="Y620" s="152"/>
      <c r="Z620" s="152"/>
      <c r="AA620" s="152"/>
      <c r="AB620" s="152"/>
      <c r="AC620" s="152"/>
      <c r="AD620" s="152"/>
      <c r="AE620" s="152"/>
      <c r="AF620" s="152"/>
      <c r="AG620" s="152"/>
      <c r="AH620" s="152"/>
      <c r="AI620" s="152"/>
      <c r="AJ620" s="152"/>
      <c r="AK620" s="152"/>
      <c r="AL620" s="152"/>
      <c r="AM620" s="152"/>
      <c r="AN620" s="152"/>
      <c r="AO620" s="152"/>
      <c r="AP620" s="152"/>
      <c r="AQ620" s="152"/>
      <c r="AR620" s="152"/>
      <c r="AS620" s="152"/>
      <c r="AT620" s="152"/>
      <c r="AU620" s="152"/>
      <c r="AV620" s="152"/>
      <c r="AW620" s="152"/>
      <c r="AX620" s="152"/>
      <c r="AY620" s="152"/>
      <c r="AZ620" s="152"/>
      <c r="BA620" s="152"/>
      <c r="BB620" s="152"/>
      <c r="BC620" s="152"/>
      <c r="BD620" s="152"/>
      <c r="BE620" s="152"/>
      <c r="BF620" s="152"/>
      <c r="BG620" s="152"/>
      <c r="BH620" s="152"/>
      <c r="BI620" s="152"/>
      <c r="BJ620" s="152"/>
      <c r="BK620" s="152"/>
      <c r="BL620" s="152"/>
      <c r="BM620" s="152"/>
      <c r="BN620" s="152"/>
    </row>
    <row r="621" ht="13.5" customHeight="1">
      <c r="A621" s="152"/>
      <c r="B621" s="152"/>
      <c r="C621" s="152"/>
      <c r="D621" s="152"/>
      <c r="E621" s="152"/>
      <c r="F621" s="152"/>
      <c r="G621" s="152"/>
      <c r="H621" s="152"/>
      <c r="I621" s="152"/>
      <c r="J621" s="152"/>
      <c r="K621" s="152"/>
      <c r="L621" s="152"/>
      <c r="M621" s="152"/>
      <c r="N621" s="152"/>
      <c r="O621" s="152"/>
      <c r="P621" s="152"/>
      <c r="Q621" s="152"/>
      <c r="R621" s="152"/>
      <c r="S621" s="152"/>
      <c r="T621" s="152"/>
      <c r="U621" s="152"/>
      <c r="V621" s="152"/>
      <c r="W621" s="152"/>
      <c r="X621" s="152"/>
      <c r="Y621" s="152"/>
      <c r="Z621" s="152"/>
      <c r="AA621" s="152"/>
      <c r="AB621" s="152"/>
      <c r="AC621" s="152"/>
      <c r="AD621" s="152"/>
      <c r="AE621" s="152"/>
      <c r="AF621" s="152"/>
      <c r="AG621" s="152"/>
      <c r="AH621" s="152"/>
      <c r="AI621" s="152"/>
      <c r="AJ621" s="152"/>
      <c r="AK621" s="152"/>
      <c r="AL621" s="152"/>
      <c r="AM621" s="152"/>
      <c r="AN621" s="152"/>
      <c r="AO621" s="152"/>
      <c r="AP621" s="152"/>
      <c r="AQ621" s="152"/>
      <c r="AR621" s="152"/>
      <c r="AS621" s="152"/>
      <c r="AT621" s="152"/>
      <c r="AU621" s="152"/>
      <c r="AV621" s="152"/>
      <c r="AW621" s="152"/>
      <c r="AX621" s="152"/>
      <c r="AY621" s="152"/>
      <c r="AZ621" s="152"/>
      <c r="BA621" s="152"/>
      <c r="BB621" s="152"/>
      <c r="BC621" s="152"/>
      <c r="BD621" s="152"/>
      <c r="BE621" s="152"/>
      <c r="BF621" s="152"/>
      <c r="BG621" s="152"/>
      <c r="BH621" s="152"/>
      <c r="BI621" s="152"/>
      <c r="BJ621" s="152"/>
      <c r="BK621" s="152"/>
      <c r="BL621" s="152"/>
      <c r="BM621" s="152"/>
      <c r="BN621" s="152"/>
    </row>
    <row r="622" ht="13.5" customHeight="1">
      <c r="A622" s="152"/>
      <c r="B622" s="152"/>
      <c r="C622" s="152"/>
      <c r="D622" s="152"/>
      <c r="E622" s="152"/>
      <c r="F622" s="152"/>
      <c r="G622" s="152"/>
      <c r="H622" s="152"/>
      <c r="I622" s="152"/>
      <c r="J622" s="152"/>
      <c r="K622" s="152"/>
      <c r="L622" s="152"/>
      <c r="M622" s="152"/>
      <c r="N622" s="152"/>
      <c r="O622" s="152"/>
      <c r="P622" s="152"/>
      <c r="Q622" s="152"/>
      <c r="R622" s="152"/>
      <c r="S622" s="152"/>
      <c r="T622" s="152"/>
      <c r="U622" s="152"/>
      <c r="V622" s="152"/>
      <c r="W622" s="152"/>
      <c r="X622" s="152"/>
      <c r="Y622" s="152"/>
      <c r="Z622" s="152"/>
      <c r="AA622" s="152"/>
      <c r="AB622" s="152"/>
      <c r="AC622" s="152"/>
      <c r="AD622" s="152"/>
      <c r="AE622" s="152"/>
      <c r="AF622" s="152"/>
      <c r="AG622" s="152"/>
      <c r="AH622" s="152"/>
      <c r="AI622" s="152"/>
      <c r="AJ622" s="152"/>
      <c r="AK622" s="152"/>
      <c r="AL622" s="152"/>
      <c r="AM622" s="152"/>
      <c r="AN622" s="152"/>
      <c r="AO622" s="152"/>
      <c r="AP622" s="152"/>
      <c r="AQ622" s="152"/>
      <c r="AR622" s="152"/>
      <c r="AS622" s="152"/>
      <c r="AT622" s="152"/>
      <c r="AU622" s="152"/>
      <c r="AV622" s="152"/>
      <c r="AW622" s="152"/>
      <c r="AX622" s="152"/>
      <c r="AY622" s="152"/>
      <c r="AZ622" s="152"/>
      <c r="BA622" s="152"/>
      <c r="BB622" s="152"/>
      <c r="BC622" s="152"/>
      <c r="BD622" s="152"/>
      <c r="BE622" s="152"/>
      <c r="BF622" s="152"/>
      <c r="BG622" s="152"/>
      <c r="BH622" s="152"/>
      <c r="BI622" s="152"/>
      <c r="BJ622" s="152"/>
      <c r="BK622" s="152"/>
      <c r="BL622" s="152"/>
      <c r="BM622" s="152"/>
      <c r="BN622" s="152"/>
    </row>
    <row r="623" ht="13.5" customHeight="1">
      <c r="A623" s="152"/>
      <c r="B623" s="152"/>
      <c r="C623" s="152"/>
      <c r="D623" s="152"/>
      <c r="E623" s="152"/>
      <c r="F623" s="152"/>
      <c r="G623" s="152"/>
      <c r="H623" s="152"/>
      <c r="I623" s="152"/>
      <c r="J623" s="152"/>
      <c r="K623" s="152"/>
      <c r="L623" s="152"/>
      <c r="M623" s="152"/>
      <c r="N623" s="152"/>
      <c r="O623" s="152"/>
      <c r="P623" s="152"/>
      <c r="Q623" s="152"/>
      <c r="R623" s="152"/>
      <c r="S623" s="152"/>
      <c r="T623" s="152"/>
      <c r="U623" s="152"/>
      <c r="V623" s="152"/>
      <c r="W623" s="152"/>
      <c r="X623" s="152"/>
      <c r="Y623" s="152"/>
      <c r="Z623" s="152"/>
      <c r="AA623" s="152"/>
      <c r="AB623" s="152"/>
      <c r="AC623" s="152"/>
      <c r="AD623" s="152"/>
      <c r="AE623" s="152"/>
      <c r="AF623" s="152"/>
      <c r="AG623" s="152"/>
      <c r="AH623" s="152"/>
      <c r="AI623" s="152"/>
      <c r="AJ623" s="152"/>
      <c r="AK623" s="152"/>
      <c r="AL623" s="152"/>
      <c r="AM623" s="152"/>
      <c r="AN623" s="152"/>
      <c r="AO623" s="152"/>
      <c r="AP623" s="152"/>
      <c r="AQ623" s="152"/>
      <c r="AR623" s="152"/>
      <c r="AS623" s="152"/>
      <c r="AT623" s="152"/>
      <c r="AU623" s="152"/>
      <c r="AV623" s="152"/>
      <c r="AW623" s="152"/>
      <c r="AX623" s="152"/>
      <c r="AY623" s="152"/>
      <c r="AZ623" s="152"/>
      <c r="BA623" s="152"/>
      <c r="BB623" s="152"/>
      <c r="BC623" s="152"/>
      <c r="BD623" s="152"/>
      <c r="BE623" s="152"/>
      <c r="BF623" s="152"/>
      <c r="BG623" s="152"/>
      <c r="BH623" s="152"/>
      <c r="BI623" s="152"/>
      <c r="BJ623" s="152"/>
      <c r="BK623" s="152"/>
      <c r="BL623" s="152"/>
      <c r="BM623" s="152"/>
      <c r="BN623" s="152"/>
    </row>
    <row r="624" ht="13.5" customHeight="1">
      <c r="A624" s="152"/>
      <c r="B624" s="152"/>
      <c r="C624" s="152"/>
      <c r="D624" s="152"/>
      <c r="E624" s="152"/>
      <c r="F624" s="152"/>
      <c r="G624" s="152"/>
      <c r="H624" s="152"/>
      <c r="I624" s="152"/>
      <c r="J624" s="152"/>
      <c r="K624" s="152"/>
      <c r="L624" s="152"/>
      <c r="M624" s="152"/>
      <c r="N624" s="152"/>
      <c r="O624" s="152"/>
      <c r="P624" s="152"/>
      <c r="Q624" s="152"/>
      <c r="R624" s="152"/>
      <c r="S624" s="152"/>
      <c r="T624" s="152"/>
      <c r="U624" s="152"/>
      <c r="V624" s="152"/>
      <c r="W624" s="152"/>
      <c r="X624" s="152"/>
      <c r="Y624" s="152"/>
      <c r="Z624" s="152"/>
      <c r="AA624" s="152"/>
      <c r="AB624" s="152"/>
      <c r="AC624" s="152"/>
      <c r="AD624" s="152"/>
      <c r="AE624" s="152"/>
      <c r="AF624" s="152"/>
      <c r="AG624" s="152"/>
      <c r="AH624" s="152"/>
      <c r="AI624" s="152"/>
      <c r="AJ624" s="152"/>
      <c r="AK624" s="152"/>
      <c r="AL624" s="152"/>
      <c r="AM624" s="152"/>
      <c r="AN624" s="152"/>
      <c r="AO624" s="152"/>
      <c r="AP624" s="152"/>
      <c r="AQ624" s="152"/>
      <c r="AR624" s="152"/>
      <c r="AS624" s="152"/>
      <c r="AT624" s="152"/>
      <c r="AU624" s="152"/>
      <c r="AV624" s="152"/>
      <c r="AW624" s="152"/>
      <c r="AX624" s="152"/>
      <c r="AY624" s="152"/>
      <c r="AZ624" s="152"/>
      <c r="BA624" s="152"/>
      <c r="BB624" s="152"/>
      <c r="BC624" s="152"/>
      <c r="BD624" s="152"/>
      <c r="BE624" s="152"/>
      <c r="BF624" s="152"/>
      <c r="BG624" s="152"/>
      <c r="BH624" s="152"/>
      <c r="BI624" s="152"/>
      <c r="BJ624" s="152"/>
      <c r="BK624" s="152"/>
      <c r="BL624" s="152"/>
      <c r="BM624" s="152"/>
      <c r="BN624" s="152"/>
    </row>
    <row r="625" ht="13.5" customHeight="1">
      <c r="A625" s="152"/>
      <c r="B625" s="152"/>
      <c r="C625" s="152"/>
      <c r="D625" s="152"/>
      <c r="E625" s="152"/>
      <c r="F625" s="152"/>
      <c r="G625" s="152"/>
      <c r="H625" s="152"/>
      <c r="I625" s="152"/>
      <c r="J625" s="152"/>
      <c r="K625" s="152"/>
      <c r="L625" s="152"/>
      <c r="M625" s="152"/>
      <c r="N625" s="152"/>
      <c r="O625" s="152"/>
      <c r="P625" s="152"/>
      <c r="Q625" s="152"/>
      <c r="R625" s="152"/>
      <c r="S625" s="152"/>
      <c r="T625" s="152"/>
      <c r="U625" s="152"/>
      <c r="V625" s="152"/>
      <c r="W625" s="152"/>
      <c r="X625" s="152"/>
      <c r="Y625" s="152"/>
      <c r="Z625" s="152"/>
      <c r="AA625" s="152"/>
      <c r="AB625" s="152"/>
      <c r="AC625" s="152"/>
      <c r="AD625" s="152"/>
      <c r="AE625" s="152"/>
      <c r="AF625" s="152"/>
      <c r="AG625" s="152"/>
      <c r="AH625" s="152"/>
      <c r="AI625" s="152"/>
      <c r="AJ625" s="152"/>
      <c r="AK625" s="152"/>
      <c r="AL625" s="152"/>
      <c r="AM625" s="152"/>
      <c r="AN625" s="152"/>
      <c r="AO625" s="152"/>
      <c r="AP625" s="152"/>
      <c r="AQ625" s="152"/>
      <c r="AR625" s="152"/>
      <c r="AS625" s="152"/>
      <c r="AT625" s="152"/>
      <c r="AU625" s="152"/>
      <c r="AV625" s="152"/>
      <c r="AW625" s="152"/>
      <c r="AX625" s="152"/>
      <c r="AY625" s="152"/>
      <c r="AZ625" s="152"/>
      <c r="BA625" s="152"/>
      <c r="BB625" s="152"/>
      <c r="BC625" s="152"/>
      <c r="BD625" s="152"/>
      <c r="BE625" s="152"/>
      <c r="BF625" s="152"/>
      <c r="BG625" s="152"/>
      <c r="BH625" s="152"/>
      <c r="BI625" s="152"/>
      <c r="BJ625" s="152"/>
      <c r="BK625" s="152"/>
      <c r="BL625" s="152"/>
      <c r="BM625" s="152"/>
      <c r="BN625" s="152"/>
    </row>
    <row r="626" ht="13.5" customHeight="1">
      <c r="A626" s="152"/>
      <c r="B626" s="152"/>
      <c r="C626" s="152"/>
      <c r="D626" s="152"/>
      <c r="E626" s="152"/>
      <c r="F626" s="152"/>
      <c r="G626" s="152"/>
      <c r="H626" s="152"/>
      <c r="I626" s="152"/>
      <c r="J626" s="152"/>
      <c r="K626" s="152"/>
      <c r="L626" s="152"/>
      <c r="M626" s="152"/>
      <c r="N626" s="152"/>
      <c r="O626" s="152"/>
      <c r="P626" s="152"/>
      <c r="Q626" s="152"/>
      <c r="R626" s="152"/>
      <c r="S626" s="152"/>
      <c r="T626" s="152"/>
      <c r="U626" s="152"/>
      <c r="V626" s="152"/>
      <c r="W626" s="152"/>
      <c r="X626" s="152"/>
      <c r="Y626" s="152"/>
      <c r="Z626" s="152"/>
      <c r="AA626" s="152"/>
      <c r="AB626" s="152"/>
      <c r="AC626" s="152"/>
      <c r="AD626" s="152"/>
      <c r="AE626" s="152"/>
      <c r="AF626" s="152"/>
      <c r="AG626" s="152"/>
      <c r="AH626" s="152"/>
      <c r="AI626" s="152"/>
      <c r="AJ626" s="152"/>
      <c r="AK626" s="152"/>
      <c r="AL626" s="152"/>
      <c r="AM626" s="152"/>
      <c r="AN626" s="152"/>
      <c r="AO626" s="152"/>
      <c r="AP626" s="152"/>
      <c r="AQ626" s="152"/>
      <c r="AR626" s="152"/>
      <c r="AS626" s="152"/>
      <c r="AT626" s="152"/>
      <c r="AU626" s="152"/>
      <c r="AV626" s="152"/>
      <c r="AW626" s="152"/>
      <c r="AX626" s="152"/>
      <c r="AY626" s="152"/>
      <c r="AZ626" s="152"/>
      <c r="BA626" s="152"/>
      <c r="BB626" s="152"/>
      <c r="BC626" s="152"/>
      <c r="BD626" s="152"/>
      <c r="BE626" s="152"/>
      <c r="BF626" s="152"/>
      <c r="BG626" s="152"/>
      <c r="BH626" s="152"/>
      <c r="BI626" s="152"/>
      <c r="BJ626" s="152"/>
      <c r="BK626" s="152"/>
      <c r="BL626" s="152"/>
      <c r="BM626" s="152"/>
      <c r="BN626" s="152"/>
    </row>
    <row r="627" ht="13.5" customHeight="1">
      <c r="A627" s="152"/>
      <c r="B627" s="152"/>
      <c r="C627" s="152"/>
      <c r="D627" s="152"/>
      <c r="E627" s="152"/>
      <c r="F627" s="152"/>
      <c r="G627" s="152"/>
      <c r="H627" s="152"/>
      <c r="I627" s="152"/>
      <c r="J627" s="152"/>
      <c r="K627" s="152"/>
      <c r="L627" s="152"/>
      <c r="M627" s="152"/>
      <c r="N627" s="152"/>
      <c r="O627" s="152"/>
      <c r="P627" s="152"/>
      <c r="Q627" s="152"/>
      <c r="R627" s="152"/>
      <c r="S627" s="152"/>
      <c r="T627" s="152"/>
      <c r="U627" s="152"/>
      <c r="V627" s="152"/>
      <c r="W627" s="152"/>
      <c r="X627" s="152"/>
      <c r="Y627" s="152"/>
      <c r="Z627" s="152"/>
      <c r="AA627" s="152"/>
      <c r="AB627" s="152"/>
      <c r="AC627" s="152"/>
      <c r="AD627" s="152"/>
      <c r="AE627" s="152"/>
      <c r="AF627" s="152"/>
      <c r="AG627" s="152"/>
      <c r="AH627" s="152"/>
      <c r="AI627" s="152"/>
      <c r="AJ627" s="152"/>
      <c r="AK627" s="152"/>
      <c r="AL627" s="152"/>
      <c r="AM627" s="152"/>
      <c r="AN627" s="152"/>
      <c r="AO627" s="152"/>
      <c r="AP627" s="152"/>
      <c r="AQ627" s="152"/>
      <c r="AR627" s="152"/>
      <c r="AS627" s="152"/>
      <c r="AT627" s="152"/>
      <c r="AU627" s="152"/>
      <c r="AV627" s="152"/>
      <c r="AW627" s="152"/>
      <c r="AX627" s="152"/>
      <c r="AY627" s="152"/>
      <c r="AZ627" s="152"/>
      <c r="BA627" s="152"/>
      <c r="BB627" s="152"/>
      <c r="BC627" s="152"/>
      <c r="BD627" s="152"/>
      <c r="BE627" s="152"/>
      <c r="BF627" s="152"/>
      <c r="BG627" s="152"/>
      <c r="BH627" s="152"/>
      <c r="BI627" s="152"/>
      <c r="BJ627" s="152"/>
      <c r="BK627" s="152"/>
      <c r="BL627" s="152"/>
      <c r="BM627" s="152"/>
      <c r="BN627" s="152"/>
    </row>
    <row r="628" ht="13.5" customHeight="1">
      <c r="A628" s="152"/>
      <c r="B628" s="152"/>
      <c r="C628" s="152"/>
      <c r="D628" s="152"/>
      <c r="E628" s="152"/>
      <c r="F628" s="152"/>
      <c r="G628" s="152"/>
      <c r="H628" s="152"/>
      <c r="I628" s="152"/>
      <c r="J628" s="152"/>
      <c r="K628" s="152"/>
      <c r="L628" s="152"/>
      <c r="M628" s="152"/>
      <c r="N628" s="152"/>
      <c r="O628" s="152"/>
      <c r="P628" s="152"/>
      <c r="Q628" s="152"/>
      <c r="R628" s="152"/>
      <c r="S628" s="152"/>
      <c r="T628" s="152"/>
      <c r="U628" s="152"/>
      <c r="V628" s="152"/>
      <c r="W628" s="152"/>
      <c r="X628" s="152"/>
      <c r="Y628" s="152"/>
      <c r="Z628" s="152"/>
      <c r="AA628" s="152"/>
      <c r="AB628" s="152"/>
      <c r="AC628" s="152"/>
      <c r="AD628" s="152"/>
      <c r="AE628" s="152"/>
      <c r="AF628" s="152"/>
      <c r="AG628" s="152"/>
      <c r="AH628" s="152"/>
      <c r="AI628" s="152"/>
      <c r="AJ628" s="152"/>
      <c r="AK628" s="152"/>
      <c r="AL628" s="152"/>
      <c r="AM628" s="152"/>
      <c r="AN628" s="152"/>
      <c r="AO628" s="152"/>
      <c r="AP628" s="152"/>
      <c r="AQ628" s="152"/>
      <c r="AR628" s="152"/>
      <c r="AS628" s="152"/>
      <c r="AT628" s="152"/>
      <c r="AU628" s="152"/>
      <c r="AV628" s="152"/>
      <c r="AW628" s="152"/>
      <c r="AX628" s="152"/>
      <c r="AY628" s="152"/>
      <c r="AZ628" s="152"/>
      <c r="BA628" s="152"/>
      <c r="BB628" s="152"/>
      <c r="BC628" s="152"/>
      <c r="BD628" s="152"/>
      <c r="BE628" s="152"/>
      <c r="BF628" s="152"/>
      <c r="BG628" s="152"/>
      <c r="BH628" s="152"/>
      <c r="BI628" s="152"/>
      <c r="BJ628" s="152"/>
      <c r="BK628" s="152"/>
      <c r="BL628" s="152"/>
      <c r="BM628" s="152"/>
      <c r="BN628" s="152"/>
    </row>
    <row r="629" ht="13.5" customHeight="1">
      <c r="A629" s="152"/>
      <c r="B629" s="152"/>
      <c r="C629" s="152"/>
      <c r="D629" s="152"/>
      <c r="E629" s="152"/>
      <c r="F629" s="152"/>
      <c r="G629" s="152"/>
      <c r="H629" s="152"/>
      <c r="I629" s="152"/>
      <c r="J629" s="152"/>
      <c r="K629" s="152"/>
      <c r="L629" s="152"/>
      <c r="M629" s="152"/>
      <c r="N629" s="152"/>
      <c r="O629" s="152"/>
      <c r="P629" s="152"/>
      <c r="Q629" s="152"/>
      <c r="R629" s="152"/>
      <c r="S629" s="152"/>
      <c r="T629" s="152"/>
      <c r="U629" s="152"/>
      <c r="V629" s="152"/>
      <c r="W629" s="152"/>
      <c r="X629" s="152"/>
      <c r="Y629" s="152"/>
      <c r="Z629" s="152"/>
      <c r="AA629" s="152"/>
      <c r="AB629" s="152"/>
      <c r="AC629" s="152"/>
      <c r="AD629" s="152"/>
      <c r="AE629" s="152"/>
      <c r="AF629" s="152"/>
      <c r="AG629" s="152"/>
      <c r="AH629" s="152"/>
      <c r="AI629" s="152"/>
      <c r="AJ629" s="152"/>
      <c r="AK629" s="152"/>
      <c r="AL629" s="152"/>
      <c r="AM629" s="152"/>
      <c r="AN629" s="152"/>
      <c r="AO629" s="152"/>
      <c r="AP629" s="152"/>
      <c r="AQ629" s="152"/>
      <c r="AR629" s="152"/>
      <c r="AS629" s="152"/>
      <c r="AT629" s="152"/>
      <c r="AU629" s="152"/>
      <c r="AV629" s="152"/>
      <c r="AW629" s="152"/>
      <c r="AX629" s="152"/>
      <c r="AY629" s="152"/>
      <c r="AZ629" s="152"/>
      <c r="BA629" s="152"/>
      <c r="BB629" s="152"/>
      <c r="BC629" s="152"/>
      <c r="BD629" s="152"/>
      <c r="BE629" s="152"/>
      <c r="BF629" s="152"/>
      <c r="BG629" s="152"/>
      <c r="BH629" s="152"/>
      <c r="BI629" s="152"/>
      <c r="BJ629" s="152"/>
      <c r="BK629" s="152"/>
      <c r="BL629" s="152"/>
      <c r="BM629" s="152"/>
      <c r="BN629" s="152"/>
    </row>
    <row r="630" ht="13.5" customHeight="1">
      <c r="A630" s="152"/>
      <c r="B630" s="152"/>
      <c r="C630" s="152"/>
      <c r="D630" s="152"/>
      <c r="E630" s="152"/>
      <c r="F630" s="152"/>
      <c r="G630" s="152"/>
      <c r="H630" s="152"/>
      <c r="I630" s="152"/>
      <c r="J630" s="152"/>
      <c r="K630" s="152"/>
      <c r="L630" s="152"/>
      <c r="M630" s="152"/>
      <c r="N630" s="152"/>
      <c r="O630" s="152"/>
      <c r="P630" s="152"/>
      <c r="Q630" s="152"/>
      <c r="R630" s="152"/>
      <c r="S630" s="152"/>
      <c r="T630" s="152"/>
      <c r="U630" s="152"/>
      <c r="V630" s="152"/>
      <c r="W630" s="152"/>
      <c r="X630" s="152"/>
      <c r="Y630" s="152"/>
      <c r="Z630" s="152"/>
      <c r="AA630" s="152"/>
      <c r="AB630" s="152"/>
      <c r="AC630" s="152"/>
      <c r="AD630" s="152"/>
      <c r="AE630" s="152"/>
      <c r="AF630" s="152"/>
      <c r="AG630" s="152"/>
      <c r="AH630" s="152"/>
      <c r="AI630" s="152"/>
      <c r="AJ630" s="152"/>
      <c r="AK630" s="152"/>
      <c r="AL630" s="152"/>
      <c r="AM630" s="152"/>
      <c r="AN630" s="152"/>
      <c r="AO630" s="152"/>
      <c r="AP630" s="152"/>
      <c r="AQ630" s="152"/>
      <c r="AR630" s="152"/>
      <c r="AS630" s="152"/>
      <c r="AT630" s="152"/>
      <c r="AU630" s="152"/>
      <c r="AV630" s="152"/>
      <c r="AW630" s="152"/>
      <c r="AX630" s="152"/>
      <c r="AY630" s="152"/>
      <c r="AZ630" s="152"/>
      <c r="BA630" s="152"/>
      <c r="BB630" s="152"/>
      <c r="BC630" s="152"/>
      <c r="BD630" s="152"/>
      <c r="BE630" s="152"/>
      <c r="BF630" s="152"/>
      <c r="BG630" s="152"/>
      <c r="BH630" s="152"/>
      <c r="BI630" s="152"/>
      <c r="BJ630" s="152"/>
      <c r="BK630" s="152"/>
      <c r="BL630" s="152"/>
      <c r="BM630" s="152"/>
      <c r="BN630" s="152"/>
    </row>
    <row r="631" ht="13.5" customHeight="1">
      <c r="A631" s="152"/>
      <c r="B631" s="152"/>
      <c r="C631" s="152"/>
      <c r="D631" s="152"/>
      <c r="E631" s="152"/>
      <c r="F631" s="152"/>
      <c r="G631" s="152"/>
      <c r="H631" s="152"/>
      <c r="I631" s="152"/>
      <c r="J631" s="152"/>
      <c r="K631" s="152"/>
      <c r="L631" s="152"/>
      <c r="M631" s="152"/>
      <c r="N631" s="152"/>
      <c r="O631" s="152"/>
      <c r="P631" s="152"/>
      <c r="Q631" s="152"/>
      <c r="R631" s="152"/>
      <c r="S631" s="152"/>
      <c r="T631" s="152"/>
      <c r="U631" s="152"/>
      <c r="V631" s="152"/>
      <c r="W631" s="152"/>
      <c r="X631" s="152"/>
      <c r="Y631" s="152"/>
      <c r="Z631" s="152"/>
      <c r="AA631" s="152"/>
      <c r="AB631" s="152"/>
      <c r="AC631" s="152"/>
      <c r="AD631" s="152"/>
      <c r="AE631" s="152"/>
      <c r="AF631" s="152"/>
      <c r="AG631" s="152"/>
      <c r="AH631" s="152"/>
      <c r="AI631" s="152"/>
      <c r="AJ631" s="152"/>
      <c r="AK631" s="152"/>
      <c r="AL631" s="152"/>
      <c r="AM631" s="152"/>
      <c r="AN631" s="152"/>
      <c r="AO631" s="152"/>
      <c r="AP631" s="152"/>
      <c r="AQ631" s="152"/>
      <c r="AR631" s="152"/>
      <c r="AS631" s="152"/>
      <c r="AT631" s="152"/>
      <c r="AU631" s="152"/>
      <c r="AV631" s="152"/>
      <c r="AW631" s="152"/>
      <c r="AX631" s="152"/>
      <c r="AY631" s="152"/>
      <c r="AZ631" s="152"/>
      <c r="BA631" s="152"/>
      <c r="BB631" s="152"/>
      <c r="BC631" s="152"/>
      <c r="BD631" s="152"/>
      <c r="BE631" s="152"/>
      <c r="BF631" s="152"/>
      <c r="BG631" s="152"/>
      <c r="BH631" s="152"/>
      <c r="BI631" s="152"/>
      <c r="BJ631" s="152"/>
      <c r="BK631" s="152"/>
      <c r="BL631" s="152"/>
      <c r="BM631" s="152"/>
      <c r="BN631" s="152"/>
    </row>
    <row r="632" ht="13.5" customHeight="1">
      <c r="A632" s="152"/>
      <c r="B632" s="152"/>
      <c r="C632" s="152"/>
      <c r="D632" s="152"/>
      <c r="E632" s="152"/>
      <c r="F632" s="152"/>
      <c r="G632" s="152"/>
      <c r="H632" s="152"/>
      <c r="I632" s="152"/>
      <c r="J632" s="152"/>
      <c r="K632" s="152"/>
      <c r="L632" s="152"/>
      <c r="M632" s="152"/>
      <c r="N632" s="152"/>
      <c r="O632" s="152"/>
      <c r="P632" s="152"/>
      <c r="Q632" s="152"/>
      <c r="R632" s="152"/>
      <c r="S632" s="152"/>
      <c r="T632" s="152"/>
      <c r="U632" s="152"/>
      <c r="V632" s="152"/>
      <c r="W632" s="152"/>
      <c r="X632" s="152"/>
      <c r="Y632" s="152"/>
      <c r="Z632" s="152"/>
      <c r="AA632" s="152"/>
      <c r="AB632" s="152"/>
      <c r="AC632" s="152"/>
      <c r="AD632" s="152"/>
      <c r="AE632" s="152"/>
      <c r="AF632" s="152"/>
      <c r="AG632" s="152"/>
      <c r="AH632" s="152"/>
      <c r="AI632" s="152"/>
      <c r="AJ632" s="152"/>
      <c r="AK632" s="152"/>
      <c r="AL632" s="152"/>
      <c r="AM632" s="152"/>
      <c r="AN632" s="152"/>
      <c r="AO632" s="152"/>
      <c r="AP632" s="152"/>
      <c r="AQ632" s="152"/>
      <c r="AR632" s="152"/>
      <c r="AS632" s="152"/>
      <c r="AT632" s="152"/>
      <c r="AU632" s="152"/>
      <c r="AV632" s="152"/>
      <c r="AW632" s="152"/>
      <c r="AX632" s="152"/>
      <c r="AY632" s="152"/>
      <c r="AZ632" s="152"/>
      <c r="BA632" s="152"/>
      <c r="BB632" s="152"/>
      <c r="BC632" s="152"/>
      <c r="BD632" s="152"/>
      <c r="BE632" s="152"/>
      <c r="BF632" s="152"/>
      <c r="BG632" s="152"/>
      <c r="BH632" s="152"/>
      <c r="BI632" s="152"/>
      <c r="BJ632" s="152"/>
      <c r="BK632" s="152"/>
      <c r="BL632" s="152"/>
      <c r="BM632" s="152"/>
      <c r="BN632" s="152"/>
    </row>
    <row r="633" ht="13.5" customHeight="1">
      <c r="A633" s="152"/>
      <c r="B633" s="152"/>
      <c r="C633" s="152"/>
      <c r="D633" s="152"/>
      <c r="E633" s="152"/>
      <c r="F633" s="152"/>
      <c r="G633" s="152"/>
      <c r="H633" s="152"/>
      <c r="I633" s="152"/>
      <c r="J633" s="152"/>
      <c r="K633" s="152"/>
      <c r="L633" s="152"/>
      <c r="M633" s="152"/>
      <c r="N633" s="152"/>
      <c r="O633" s="152"/>
      <c r="P633" s="152"/>
      <c r="Q633" s="152"/>
      <c r="R633" s="152"/>
      <c r="S633" s="152"/>
      <c r="T633" s="152"/>
      <c r="U633" s="152"/>
      <c r="V633" s="152"/>
      <c r="W633" s="152"/>
      <c r="X633" s="152"/>
      <c r="Y633" s="152"/>
      <c r="Z633" s="152"/>
      <c r="AA633" s="152"/>
      <c r="AB633" s="152"/>
      <c r="AC633" s="152"/>
      <c r="AD633" s="152"/>
      <c r="AE633" s="152"/>
      <c r="AF633" s="152"/>
      <c r="AG633" s="152"/>
      <c r="AH633" s="152"/>
      <c r="AI633" s="152"/>
      <c r="AJ633" s="152"/>
      <c r="AK633" s="152"/>
      <c r="AL633" s="152"/>
      <c r="AM633" s="152"/>
      <c r="AN633" s="152"/>
      <c r="AO633" s="152"/>
      <c r="AP633" s="152"/>
      <c r="AQ633" s="152"/>
      <c r="AR633" s="152"/>
      <c r="AS633" s="152"/>
      <c r="AT633" s="152"/>
      <c r="AU633" s="152"/>
      <c r="AV633" s="152"/>
      <c r="AW633" s="152"/>
      <c r="AX633" s="152"/>
      <c r="AY633" s="152"/>
      <c r="AZ633" s="152"/>
      <c r="BA633" s="152"/>
      <c r="BB633" s="152"/>
      <c r="BC633" s="152"/>
      <c r="BD633" s="152"/>
      <c r="BE633" s="152"/>
      <c r="BF633" s="152"/>
      <c r="BG633" s="152"/>
      <c r="BH633" s="152"/>
      <c r="BI633" s="152"/>
      <c r="BJ633" s="152"/>
      <c r="BK633" s="152"/>
      <c r="BL633" s="152"/>
      <c r="BM633" s="152"/>
      <c r="BN633" s="152"/>
    </row>
    <row r="634" ht="13.5" customHeight="1">
      <c r="A634" s="152"/>
      <c r="B634" s="152"/>
      <c r="C634" s="152"/>
      <c r="D634" s="152"/>
      <c r="E634" s="152"/>
      <c r="F634" s="152"/>
      <c r="G634" s="152"/>
      <c r="H634" s="152"/>
      <c r="I634" s="152"/>
      <c r="J634" s="152"/>
      <c r="K634" s="152"/>
      <c r="L634" s="152"/>
      <c r="M634" s="152"/>
      <c r="N634" s="152"/>
      <c r="O634" s="152"/>
      <c r="P634" s="152"/>
      <c r="Q634" s="152"/>
      <c r="R634" s="152"/>
      <c r="S634" s="152"/>
      <c r="T634" s="152"/>
      <c r="U634" s="152"/>
      <c r="V634" s="152"/>
      <c r="W634" s="152"/>
      <c r="X634" s="152"/>
      <c r="Y634" s="152"/>
      <c r="Z634" s="152"/>
      <c r="AA634" s="152"/>
      <c r="AB634" s="152"/>
      <c r="AC634" s="152"/>
      <c r="AD634" s="152"/>
      <c r="AE634" s="152"/>
      <c r="AF634" s="152"/>
      <c r="AG634" s="152"/>
      <c r="AH634" s="152"/>
      <c r="AI634" s="152"/>
      <c r="AJ634" s="152"/>
      <c r="AK634" s="152"/>
      <c r="AL634" s="152"/>
      <c r="AM634" s="152"/>
      <c r="AN634" s="152"/>
      <c r="AO634" s="152"/>
      <c r="AP634" s="152"/>
      <c r="AQ634" s="152"/>
      <c r="AR634" s="152"/>
      <c r="AS634" s="152"/>
      <c r="AT634" s="152"/>
      <c r="AU634" s="152"/>
      <c r="AV634" s="152"/>
      <c r="AW634" s="152"/>
      <c r="AX634" s="152"/>
      <c r="AY634" s="152"/>
      <c r="AZ634" s="152"/>
      <c r="BA634" s="152"/>
      <c r="BB634" s="152"/>
      <c r="BC634" s="152"/>
      <c r="BD634" s="152"/>
      <c r="BE634" s="152"/>
      <c r="BF634" s="152"/>
      <c r="BG634" s="152"/>
      <c r="BH634" s="152"/>
      <c r="BI634" s="152"/>
      <c r="BJ634" s="152"/>
      <c r="BK634" s="152"/>
      <c r="BL634" s="152"/>
      <c r="BM634" s="152"/>
      <c r="BN634" s="152"/>
    </row>
    <row r="635" ht="13.5" customHeight="1">
      <c r="A635" s="152"/>
      <c r="B635" s="152"/>
      <c r="C635" s="152"/>
      <c r="D635" s="152"/>
      <c r="E635" s="152"/>
      <c r="F635" s="152"/>
      <c r="G635" s="152"/>
      <c r="H635" s="152"/>
      <c r="I635" s="152"/>
      <c r="J635" s="152"/>
      <c r="K635" s="152"/>
      <c r="L635" s="152"/>
      <c r="M635" s="152"/>
      <c r="N635" s="152"/>
      <c r="O635" s="152"/>
      <c r="P635" s="152"/>
      <c r="Q635" s="152"/>
      <c r="R635" s="152"/>
      <c r="S635" s="152"/>
      <c r="T635" s="152"/>
      <c r="U635" s="152"/>
      <c r="V635" s="152"/>
      <c r="W635" s="152"/>
      <c r="X635" s="152"/>
      <c r="Y635" s="152"/>
      <c r="Z635" s="152"/>
      <c r="AA635" s="152"/>
      <c r="AB635" s="152"/>
      <c r="AC635" s="152"/>
      <c r="AD635" s="152"/>
      <c r="AE635" s="152"/>
      <c r="AF635" s="152"/>
      <c r="AG635" s="152"/>
      <c r="AH635" s="152"/>
      <c r="AI635" s="152"/>
      <c r="AJ635" s="152"/>
      <c r="AK635" s="152"/>
      <c r="AL635" s="152"/>
      <c r="AM635" s="152"/>
      <c r="AN635" s="152"/>
      <c r="AO635" s="152"/>
      <c r="AP635" s="152"/>
      <c r="AQ635" s="152"/>
      <c r="AR635" s="152"/>
      <c r="AS635" s="152"/>
      <c r="AT635" s="152"/>
      <c r="AU635" s="152"/>
      <c r="AV635" s="152"/>
      <c r="AW635" s="152"/>
      <c r="AX635" s="152"/>
      <c r="AY635" s="152"/>
      <c r="AZ635" s="152"/>
      <c r="BA635" s="152"/>
      <c r="BB635" s="152"/>
      <c r="BC635" s="152"/>
      <c r="BD635" s="152"/>
      <c r="BE635" s="152"/>
      <c r="BF635" s="152"/>
      <c r="BG635" s="152"/>
      <c r="BH635" s="152"/>
      <c r="BI635" s="152"/>
      <c r="BJ635" s="152"/>
      <c r="BK635" s="152"/>
      <c r="BL635" s="152"/>
      <c r="BM635" s="152"/>
      <c r="BN635" s="152"/>
    </row>
    <row r="636" ht="13.5" customHeight="1">
      <c r="A636" s="152"/>
      <c r="B636" s="152"/>
      <c r="C636" s="152"/>
      <c r="D636" s="152"/>
      <c r="E636" s="152"/>
      <c r="F636" s="152"/>
      <c r="G636" s="152"/>
      <c r="H636" s="152"/>
      <c r="I636" s="152"/>
      <c r="J636" s="152"/>
      <c r="K636" s="152"/>
      <c r="L636" s="152"/>
      <c r="M636" s="152"/>
      <c r="N636" s="152"/>
      <c r="O636" s="152"/>
      <c r="P636" s="152"/>
      <c r="Q636" s="152"/>
      <c r="R636" s="152"/>
      <c r="S636" s="152"/>
      <c r="T636" s="152"/>
      <c r="U636" s="152"/>
      <c r="V636" s="152"/>
      <c r="W636" s="152"/>
      <c r="X636" s="152"/>
      <c r="Y636" s="152"/>
      <c r="Z636" s="152"/>
      <c r="AA636" s="152"/>
      <c r="AB636" s="152"/>
      <c r="AC636" s="152"/>
      <c r="AD636" s="152"/>
      <c r="AE636" s="152"/>
      <c r="AF636" s="152"/>
      <c r="AG636" s="152"/>
      <c r="AH636" s="152"/>
      <c r="AI636" s="152"/>
      <c r="AJ636" s="152"/>
      <c r="AK636" s="152"/>
      <c r="AL636" s="152"/>
      <c r="AM636" s="152"/>
      <c r="AN636" s="152"/>
      <c r="AO636" s="152"/>
      <c r="AP636" s="152"/>
      <c r="AQ636" s="152"/>
      <c r="AR636" s="152"/>
      <c r="AS636" s="152"/>
      <c r="AT636" s="152"/>
      <c r="AU636" s="152"/>
      <c r="AV636" s="152"/>
      <c r="AW636" s="152"/>
      <c r="AX636" s="152"/>
      <c r="AY636" s="152"/>
      <c r="AZ636" s="152"/>
      <c r="BA636" s="152"/>
      <c r="BB636" s="152"/>
      <c r="BC636" s="152"/>
      <c r="BD636" s="152"/>
      <c r="BE636" s="152"/>
      <c r="BF636" s="152"/>
      <c r="BG636" s="152"/>
      <c r="BH636" s="152"/>
      <c r="BI636" s="152"/>
      <c r="BJ636" s="152"/>
      <c r="BK636" s="152"/>
      <c r="BL636" s="152"/>
      <c r="BM636" s="152"/>
      <c r="BN636" s="152"/>
    </row>
    <row r="637" ht="13.5" customHeight="1">
      <c r="A637" s="152"/>
      <c r="B637" s="152"/>
      <c r="C637" s="152"/>
      <c r="D637" s="152"/>
      <c r="E637" s="152"/>
      <c r="F637" s="152"/>
      <c r="G637" s="152"/>
      <c r="H637" s="152"/>
      <c r="I637" s="152"/>
      <c r="J637" s="152"/>
      <c r="K637" s="152"/>
      <c r="L637" s="152"/>
      <c r="M637" s="152"/>
      <c r="N637" s="152"/>
      <c r="O637" s="152"/>
      <c r="P637" s="152"/>
      <c r="Q637" s="152"/>
      <c r="R637" s="152"/>
      <c r="S637" s="152"/>
      <c r="T637" s="152"/>
      <c r="U637" s="152"/>
      <c r="V637" s="152"/>
      <c r="W637" s="152"/>
      <c r="X637" s="152"/>
      <c r="Y637" s="152"/>
      <c r="Z637" s="152"/>
      <c r="AA637" s="152"/>
      <c r="AB637" s="152"/>
      <c r="AC637" s="152"/>
      <c r="AD637" s="152"/>
      <c r="AE637" s="152"/>
      <c r="AF637" s="152"/>
      <c r="AG637" s="152"/>
      <c r="AH637" s="152"/>
      <c r="AI637" s="152"/>
      <c r="AJ637" s="152"/>
      <c r="AK637" s="152"/>
      <c r="AL637" s="152"/>
      <c r="AM637" s="152"/>
      <c r="AN637" s="152"/>
      <c r="AO637" s="152"/>
      <c r="AP637" s="152"/>
      <c r="AQ637" s="152"/>
      <c r="AR637" s="152"/>
      <c r="AS637" s="152"/>
      <c r="AT637" s="152"/>
      <c r="AU637" s="152"/>
      <c r="AV637" s="152"/>
      <c r="AW637" s="152"/>
      <c r="AX637" s="152"/>
      <c r="AY637" s="152"/>
      <c r="AZ637" s="152"/>
      <c r="BA637" s="152"/>
      <c r="BB637" s="152"/>
      <c r="BC637" s="152"/>
      <c r="BD637" s="152"/>
      <c r="BE637" s="152"/>
      <c r="BF637" s="152"/>
      <c r="BG637" s="152"/>
      <c r="BH637" s="152"/>
      <c r="BI637" s="152"/>
      <c r="BJ637" s="152"/>
      <c r="BK637" s="152"/>
      <c r="BL637" s="152"/>
      <c r="BM637" s="152"/>
      <c r="BN637" s="152"/>
    </row>
    <row r="638" ht="13.5" customHeight="1">
      <c r="A638" s="152"/>
      <c r="B638" s="152"/>
      <c r="C638" s="152"/>
      <c r="D638" s="152"/>
      <c r="E638" s="152"/>
      <c r="F638" s="152"/>
      <c r="G638" s="152"/>
      <c r="H638" s="152"/>
      <c r="I638" s="152"/>
      <c r="J638" s="152"/>
      <c r="K638" s="152"/>
      <c r="L638" s="152"/>
      <c r="M638" s="152"/>
      <c r="N638" s="152"/>
      <c r="O638" s="152"/>
      <c r="P638" s="152"/>
      <c r="Q638" s="152"/>
      <c r="R638" s="152"/>
      <c r="S638" s="152"/>
      <c r="T638" s="152"/>
      <c r="U638" s="152"/>
      <c r="V638" s="152"/>
      <c r="W638" s="152"/>
      <c r="X638" s="152"/>
      <c r="Y638" s="152"/>
      <c r="Z638" s="152"/>
      <c r="AA638" s="152"/>
      <c r="AB638" s="152"/>
      <c r="AC638" s="152"/>
      <c r="AD638" s="152"/>
      <c r="AE638" s="152"/>
      <c r="AF638" s="152"/>
      <c r="AG638" s="152"/>
      <c r="AH638" s="152"/>
      <c r="AI638" s="152"/>
      <c r="AJ638" s="152"/>
      <c r="AK638" s="152"/>
      <c r="AL638" s="152"/>
      <c r="AM638" s="152"/>
      <c r="AN638" s="152"/>
      <c r="AO638" s="152"/>
      <c r="AP638" s="152"/>
      <c r="AQ638" s="152"/>
      <c r="AR638" s="152"/>
      <c r="AS638" s="152"/>
      <c r="AT638" s="152"/>
      <c r="AU638" s="152"/>
      <c r="AV638" s="152"/>
      <c r="AW638" s="152"/>
      <c r="AX638" s="152"/>
      <c r="AY638" s="152"/>
      <c r="AZ638" s="152"/>
      <c r="BA638" s="152"/>
      <c r="BB638" s="152"/>
      <c r="BC638" s="152"/>
      <c r="BD638" s="152"/>
      <c r="BE638" s="152"/>
      <c r="BF638" s="152"/>
      <c r="BG638" s="152"/>
      <c r="BH638" s="152"/>
      <c r="BI638" s="152"/>
      <c r="BJ638" s="152"/>
      <c r="BK638" s="152"/>
      <c r="BL638" s="152"/>
      <c r="BM638" s="152"/>
      <c r="BN638" s="152"/>
    </row>
    <row r="639" ht="13.5" customHeight="1">
      <c r="A639" s="152"/>
      <c r="B639" s="152"/>
      <c r="C639" s="152"/>
      <c r="D639" s="152"/>
      <c r="E639" s="152"/>
      <c r="F639" s="152"/>
      <c r="G639" s="152"/>
      <c r="H639" s="152"/>
      <c r="I639" s="152"/>
      <c r="J639" s="152"/>
      <c r="K639" s="152"/>
      <c r="L639" s="152"/>
      <c r="M639" s="152"/>
      <c r="N639" s="152"/>
      <c r="O639" s="152"/>
      <c r="P639" s="152"/>
      <c r="Q639" s="152"/>
      <c r="R639" s="152"/>
      <c r="S639" s="152"/>
      <c r="T639" s="152"/>
      <c r="U639" s="152"/>
      <c r="V639" s="152"/>
      <c r="W639" s="152"/>
      <c r="X639" s="152"/>
      <c r="Y639" s="152"/>
      <c r="Z639" s="152"/>
      <c r="AA639" s="152"/>
      <c r="AB639" s="152"/>
      <c r="AC639" s="152"/>
      <c r="AD639" s="152"/>
      <c r="AE639" s="152"/>
      <c r="AF639" s="152"/>
      <c r="AG639" s="152"/>
      <c r="AH639" s="152"/>
      <c r="AI639" s="152"/>
      <c r="AJ639" s="152"/>
      <c r="AK639" s="152"/>
      <c r="AL639" s="152"/>
      <c r="AM639" s="152"/>
      <c r="AN639" s="152"/>
      <c r="AO639" s="152"/>
      <c r="AP639" s="152"/>
      <c r="AQ639" s="152"/>
      <c r="AR639" s="152"/>
      <c r="AS639" s="152"/>
      <c r="AT639" s="152"/>
      <c r="AU639" s="152"/>
      <c r="AV639" s="152"/>
      <c r="AW639" s="152"/>
      <c r="AX639" s="152"/>
      <c r="AY639" s="152"/>
      <c r="AZ639" s="152"/>
      <c r="BA639" s="152"/>
      <c r="BB639" s="152"/>
      <c r="BC639" s="152"/>
      <c r="BD639" s="152"/>
      <c r="BE639" s="152"/>
      <c r="BF639" s="152"/>
      <c r="BG639" s="152"/>
      <c r="BH639" s="152"/>
      <c r="BI639" s="152"/>
      <c r="BJ639" s="152"/>
      <c r="BK639" s="152"/>
      <c r="BL639" s="152"/>
      <c r="BM639" s="152"/>
      <c r="BN639" s="152"/>
    </row>
    <row r="640" ht="13.5" customHeight="1">
      <c r="A640" s="152"/>
      <c r="B640" s="152"/>
      <c r="C640" s="152"/>
      <c r="D640" s="152"/>
      <c r="E640" s="152"/>
      <c r="F640" s="152"/>
      <c r="G640" s="152"/>
      <c r="H640" s="152"/>
      <c r="I640" s="152"/>
      <c r="J640" s="152"/>
      <c r="K640" s="152"/>
      <c r="L640" s="152"/>
      <c r="M640" s="152"/>
      <c r="N640" s="152"/>
      <c r="O640" s="152"/>
      <c r="P640" s="152"/>
      <c r="Q640" s="152"/>
      <c r="R640" s="152"/>
      <c r="S640" s="152"/>
      <c r="T640" s="152"/>
      <c r="U640" s="152"/>
      <c r="V640" s="152"/>
      <c r="W640" s="152"/>
      <c r="X640" s="152"/>
      <c r="Y640" s="152"/>
      <c r="Z640" s="152"/>
      <c r="AA640" s="152"/>
      <c r="AB640" s="152"/>
      <c r="AC640" s="152"/>
      <c r="AD640" s="152"/>
      <c r="AE640" s="152"/>
      <c r="AF640" s="152"/>
      <c r="AG640" s="152"/>
      <c r="AH640" s="152"/>
      <c r="AI640" s="152"/>
      <c r="AJ640" s="152"/>
      <c r="AK640" s="152"/>
      <c r="AL640" s="152"/>
      <c r="AM640" s="152"/>
      <c r="AN640" s="152"/>
      <c r="AO640" s="152"/>
      <c r="AP640" s="152"/>
      <c r="AQ640" s="152"/>
      <c r="AR640" s="152"/>
      <c r="AS640" s="152"/>
      <c r="AT640" s="152"/>
      <c r="AU640" s="152"/>
      <c r="AV640" s="152"/>
      <c r="AW640" s="152"/>
      <c r="AX640" s="152"/>
      <c r="AY640" s="152"/>
      <c r="AZ640" s="152"/>
      <c r="BA640" s="152"/>
      <c r="BB640" s="152"/>
      <c r="BC640" s="152"/>
      <c r="BD640" s="152"/>
      <c r="BE640" s="152"/>
      <c r="BF640" s="152"/>
      <c r="BG640" s="152"/>
      <c r="BH640" s="152"/>
      <c r="BI640" s="152"/>
      <c r="BJ640" s="152"/>
      <c r="BK640" s="152"/>
      <c r="BL640" s="152"/>
      <c r="BM640" s="152"/>
      <c r="BN640" s="152"/>
    </row>
    <row r="641" ht="13.5" customHeight="1">
      <c r="A641" s="152"/>
      <c r="B641" s="152"/>
      <c r="C641" s="152"/>
      <c r="D641" s="152"/>
      <c r="E641" s="152"/>
      <c r="F641" s="152"/>
      <c r="G641" s="152"/>
      <c r="H641" s="152"/>
      <c r="I641" s="152"/>
      <c r="J641" s="152"/>
      <c r="K641" s="152"/>
      <c r="L641" s="152"/>
      <c r="M641" s="152"/>
      <c r="N641" s="152"/>
      <c r="O641" s="152"/>
      <c r="P641" s="152"/>
      <c r="Q641" s="152"/>
      <c r="R641" s="152"/>
      <c r="S641" s="152"/>
      <c r="T641" s="152"/>
      <c r="U641" s="152"/>
      <c r="V641" s="152"/>
      <c r="W641" s="152"/>
      <c r="X641" s="152"/>
      <c r="Y641" s="152"/>
      <c r="Z641" s="152"/>
      <c r="AA641" s="152"/>
      <c r="AB641" s="152"/>
      <c r="AC641" s="152"/>
      <c r="AD641" s="152"/>
      <c r="AE641" s="152"/>
      <c r="AF641" s="152"/>
      <c r="AG641" s="152"/>
      <c r="AH641" s="152"/>
      <c r="AI641" s="152"/>
      <c r="AJ641" s="152"/>
      <c r="AK641" s="152"/>
      <c r="AL641" s="152"/>
      <c r="AM641" s="152"/>
      <c r="AN641" s="152"/>
      <c r="AO641" s="152"/>
      <c r="AP641" s="152"/>
      <c r="AQ641" s="152"/>
      <c r="AR641" s="152"/>
      <c r="AS641" s="152"/>
      <c r="AT641" s="152"/>
      <c r="AU641" s="152"/>
      <c r="AV641" s="152"/>
      <c r="AW641" s="152"/>
      <c r="AX641" s="152"/>
      <c r="AY641" s="152"/>
      <c r="AZ641" s="152"/>
      <c r="BA641" s="152"/>
      <c r="BB641" s="152"/>
      <c r="BC641" s="152"/>
      <c r="BD641" s="152"/>
      <c r="BE641" s="152"/>
      <c r="BF641" s="152"/>
      <c r="BG641" s="152"/>
      <c r="BH641" s="152"/>
      <c r="BI641" s="152"/>
      <c r="BJ641" s="152"/>
      <c r="BK641" s="152"/>
      <c r="BL641" s="152"/>
      <c r="BM641" s="152"/>
      <c r="BN641" s="152"/>
    </row>
    <row r="642" ht="13.5" customHeight="1">
      <c r="A642" s="152"/>
      <c r="B642" s="152"/>
      <c r="C642" s="152"/>
      <c r="D642" s="152"/>
      <c r="E642" s="152"/>
      <c r="F642" s="152"/>
      <c r="G642" s="152"/>
      <c r="H642" s="152"/>
      <c r="I642" s="152"/>
      <c r="J642" s="152"/>
      <c r="K642" s="152"/>
      <c r="L642" s="152"/>
      <c r="M642" s="152"/>
      <c r="N642" s="152"/>
      <c r="O642" s="152"/>
      <c r="P642" s="152"/>
      <c r="Q642" s="152"/>
      <c r="R642" s="152"/>
      <c r="S642" s="152"/>
      <c r="T642" s="152"/>
      <c r="U642" s="152"/>
      <c r="V642" s="152"/>
      <c r="W642" s="152"/>
      <c r="X642" s="152"/>
      <c r="Y642" s="152"/>
      <c r="Z642" s="152"/>
      <c r="AA642" s="152"/>
      <c r="AB642" s="152"/>
      <c r="AC642" s="152"/>
      <c r="AD642" s="152"/>
      <c r="AE642" s="152"/>
      <c r="AF642" s="152"/>
      <c r="AG642" s="152"/>
      <c r="AH642" s="152"/>
      <c r="AI642" s="152"/>
      <c r="AJ642" s="152"/>
      <c r="AK642" s="152"/>
      <c r="AL642" s="152"/>
      <c r="AM642" s="152"/>
      <c r="AN642" s="152"/>
      <c r="AO642" s="152"/>
      <c r="AP642" s="152"/>
      <c r="AQ642" s="152"/>
      <c r="AR642" s="152"/>
      <c r="AS642" s="152"/>
      <c r="AT642" s="152"/>
      <c r="AU642" s="152"/>
      <c r="AV642" s="152"/>
      <c r="AW642" s="152"/>
      <c r="AX642" s="152"/>
      <c r="AY642" s="152"/>
      <c r="AZ642" s="152"/>
      <c r="BA642" s="152"/>
      <c r="BB642" s="152"/>
      <c r="BC642" s="152"/>
      <c r="BD642" s="152"/>
      <c r="BE642" s="152"/>
      <c r="BF642" s="152"/>
      <c r="BG642" s="152"/>
      <c r="BH642" s="152"/>
      <c r="BI642" s="152"/>
      <c r="BJ642" s="152"/>
      <c r="BK642" s="152"/>
      <c r="BL642" s="152"/>
      <c r="BM642" s="152"/>
      <c r="BN642" s="152"/>
    </row>
    <row r="643" ht="13.5" customHeight="1">
      <c r="A643" s="152"/>
      <c r="B643" s="152"/>
      <c r="C643" s="152"/>
      <c r="D643" s="152"/>
      <c r="E643" s="152"/>
      <c r="F643" s="152"/>
      <c r="G643" s="152"/>
      <c r="H643" s="152"/>
      <c r="I643" s="152"/>
      <c r="J643" s="152"/>
      <c r="K643" s="152"/>
      <c r="L643" s="152"/>
      <c r="M643" s="152"/>
      <c r="N643" s="152"/>
      <c r="O643" s="152"/>
      <c r="P643" s="152"/>
      <c r="Q643" s="152"/>
      <c r="R643" s="152"/>
      <c r="S643" s="152"/>
      <c r="T643" s="152"/>
      <c r="U643" s="152"/>
      <c r="V643" s="152"/>
      <c r="W643" s="152"/>
      <c r="X643" s="152"/>
      <c r="Y643" s="152"/>
      <c r="Z643" s="152"/>
      <c r="AA643" s="152"/>
      <c r="AB643" s="152"/>
      <c r="AC643" s="152"/>
      <c r="AD643" s="152"/>
      <c r="AE643" s="152"/>
      <c r="AF643" s="152"/>
      <c r="AG643" s="152"/>
      <c r="AH643" s="152"/>
      <c r="AI643" s="152"/>
      <c r="AJ643" s="152"/>
      <c r="AK643" s="152"/>
      <c r="AL643" s="152"/>
      <c r="AM643" s="152"/>
      <c r="AN643" s="152"/>
      <c r="AO643" s="152"/>
      <c r="AP643" s="152"/>
      <c r="AQ643" s="152"/>
      <c r="AR643" s="152"/>
      <c r="AS643" s="152"/>
      <c r="AT643" s="152"/>
      <c r="AU643" s="152"/>
      <c r="AV643" s="152"/>
      <c r="AW643" s="152"/>
      <c r="AX643" s="152"/>
      <c r="AY643" s="152"/>
      <c r="AZ643" s="152"/>
      <c r="BA643" s="152"/>
      <c r="BB643" s="152"/>
      <c r="BC643" s="152"/>
      <c r="BD643" s="152"/>
      <c r="BE643" s="152"/>
      <c r="BF643" s="152"/>
      <c r="BG643" s="152"/>
      <c r="BH643" s="152"/>
      <c r="BI643" s="152"/>
      <c r="BJ643" s="152"/>
      <c r="BK643" s="152"/>
      <c r="BL643" s="152"/>
      <c r="BM643" s="152"/>
      <c r="BN643" s="152"/>
    </row>
    <row r="644" ht="13.5" customHeight="1">
      <c r="A644" s="152"/>
      <c r="B644" s="152"/>
      <c r="C644" s="152"/>
      <c r="D644" s="152"/>
      <c r="E644" s="152"/>
      <c r="F644" s="152"/>
      <c r="G644" s="152"/>
      <c r="H644" s="152"/>
      <c r="I644" s="152"/>
      <c r="J644" s="152"/>
      <c r="K644" s="152"/>
      <c r="L644" s="152"/>
      <c r="M644" s="152"/>
      <c r="N644" s="152"/>
      <c r="O644" s="152"/>
      <c r="P644" s="152"/>
      <c r="Q644" s="152"/>
      <c r="R644" s="152"/>
      <c r="S644" s="152"/>
      <c r="T644" s="152"/>
      <c r="U644" s="152"/>
      <c r="V644" s="152"/>
      <c r="W644" s="152"/>
      <c r="X644" s="152"/>
      <c r="Y644" s="152"/>
      <c r="Z644" s="152"/>
      <c r="AA644" s="152"/>
      <c r="AB644" s="152"/>
      <c r="AC644" s="152"/>
      <c r="AD644" s="152"/>
      <c r="AE644" s="152"/>
      <c r="AF644" s="152"/>
      <c r="AG644" s="152"/>
      <c r="AH644" s="152"/>
      <c r="AI644" s="152"/>
      <c r="AJ644" s="152"/>
      <c r="AK644" s="152"/>
      <c r="AL644" s="152"/>
      <c r="AM644" s="152"/>
      <c r="AN644" s="152"/>
      <c r="AO644" s="152"/>
      <c r="AP644" s="152"/>
      <c r="AQ644" s="152"/>
      <c r="AR644" s="152"/>
      <c r="AS644" s="152"/>
      <c r="AT644" s="152"/>
      <c r="AU644" s="152"/>
      <c r="AV644" s="152"/>
      <c r="AW644" s="152"/>
      <c r="AX644" s="152"/>
      <c r="AY644" s="152"/>
      <c r="AZ644" s="152"/>
      <c r="BA644" s="152"/>
      <c r="BB644" s="152"/>
      <c r="BC644" s="152"/>
      <c r="BD644" s="152"/>
      <c r="BE644" s="152"/>
      <c r="BF644" s="152"/>
      <c r="BG644" s="152"/>
      <c r="BH644" s="152"/>
      <c r="BI644" s="152"/>
      <c r="BJ644" s="152"/>
      <c r="BK644" s="152"/>
      <c r="BL644" s="152"/>
      <c r="BM644" s="152"/>
      <c r="BN644" s="152"/>
    </row>
    <row r="645" ht="13.5" customHeight="1">
      <c r="A645" s="152"/>
      <c r="B645" s="152"/>
      <c r="C645" s="152"/>
      <c r="D645" s="152"/>
      <c r="E645" s="152"/>
      <c r="F645" s="152"/>
      <c r="G645" s="152"/>
      <c r="H645" s="152"/>
      <c r="I645" s="152"/>
      <c r="J645" s="152"/>
      <c r="K645" s="152"/>
      <c r="L645" s="152"/>
      <c r="M645" s="152"/>
      <c r="N645" s="152"/>
      <c r="O645" s="152"/>
      <c r="P645" s="152"/>
      <c r="Q645" s="152"/>
      <c r="R645" s="152"/>
      <c r="S645" s="152"/>
      <c r="T645" s="152"/>
      <c r="U645" s="152"/>
      <c r="V645" s="152"/>
      <c r="W645" s="152"/>
      <c r="X645" s="152"/>
      <c r="Y645" s="152"/>
      <c r="Z645" s="152"/>
      <c r="AA645" s="152"/>
      <c r="AB645" s="152"/>
      <c r="AC645" s="152"/>
      <c r="AD645" s="152"/>
      <c r="AE645" s="152"/>
      <c r="AF645" s="152"/>
      <c r="AG645" s="152"/>
      <c r="AH645" s="152"/>
      <c r="AI645" s="152"/>
      <c r="AJ645" s="152"/>
      <c r="AK645" s="152"/>
      <c r="AL645" s="152"/>
      <c r="AM645" s="152"/>
      <c r="AN645" s="152"/>
      <c r="AO645" s="152"/>
      <c r="AP645" s="152"/>
      <c r="AQ645" s="152"/>
      <c r="AR645" s="152"/>
      <c r="AS645" s="152"/>
      <c r="AT645" s="152"/>
      <c r="AU645" s="152"/>
      <c r="AV645" s="152"/>
      <c r="AW645" s="152"/>
      <c r="AX645" s="152"/>
      <c r="AY645" s="152"/>
      <c r="AZ645" s="152"/>
      <c r="BA645" s="152"/>
      <c r="BB645" s="152"/>
      <c r="BC645" s="152"/>
      <c r="BD645" s="152"/>
      <c r="BE645" s="152"/>
      <c r="BF645" s="152"/>
      <c r="BG645" s="152"/>
      <c r="BH645" s="152"/>
      <c r="BI645" s="152"/>
      <c r="BJ645" s="152"/>
      <c r="BK645" s="152"/>
      <c r="BL645" s="152"/>
      <c r="BM645" s="152"/>
      <c r="BN645" s="152"/>
    </row>
    <row r="646" ht="13.5" customHeight="1">
      <c r="A646" s="152"/>
      <c r="B646" s="152"/>
      <c r="C646" s="152"/>
      <c r="D646" s="152"/>
      <c r="E646" s="152"/>
      <c r="F646" s="152"/>
      <c r="G646" s="152"/>
      <c r="H646" s="152"/>
      <c r="I646" s="152"/>
      <c r="J646" s="152"/>
      <c r="K646" s="152"/>
      <c r="L646" s="152"/>
      <c r="M646" s="152"/>
      <c r="N646" s="152"/>
      <c r="O646" s="152"/>
      <c r="P646" s="152"/>
      <c r="Q646" s="152"/>
      <c r="R646" s="152"/>
      <c r="S646" s="152"/>
      <c r="T646" s="152"/>
      <c r="U646" s="152"/>
      <c r="V646" s="152"/>
      <c r="W646" s="152"/>
      <c r="X646" s="152"/>
      <c r="Y646" s="152"/>
      <c r="Z646" s="152"/>
      <c r="AA646" s="152"/>
      <c r="AB646" s="152"/>
      <c r="AC646" s="152"/>
      <c r="AD646" s="152"/>
      <c r="AE646" s="152"/>
      <c r="AF646" s="152"/>
      <c r="AG646" s="152"/>
      <c r="AH646" s="152"/>
      <c r="AI646" s="152"/>
      <c r="AJ646" s="152"/>
      <c r="AK646" s="152"/>
      <c r="AL646" s="152"/>
      <c r="AM646" s="152"/>
      <c r="AN646" s="152"/>
      <c r="AO646" s="152"/>
      <c r="AP646" s="152"/>
      <c r="AQ646" s="152"/>
      <c r="AR646" s="152"/>
      <c r="AS646" s="152"/>
      <c r="AT646" s="152"/>
      <c r="AU646" s="152"/>
      <c r="AV646" s="152"/>
      <c r="AW646" s="152"/>
      <c r="AX646" s="152"/>
      <c r="AY646" s="152"/>
      <c r="AZ646" s="152"/>
      <c r="BA646" s="152"/>
      <c r="BB646" s="152"/>
      <c r="BC646" s="152"/>
      <c r="BD646" s="152"/>
      <c r="BE646" s="152"/>
      <c r="BF646" s="152"/>
      <c r="BG646" s="152"/>
      <c r="BH646" s="152"/>
      <c r="BI646" s="152"/>
      <c r="BJ646" s="152"/>
      <c r="BK646" s="152"/>
      <c r="BL646" s="152"/>
      <c r="BM646" s="152"/>
      <c r="BN646" s="152"/>
    </row>
    <row r="647" ht="13.5" customHeight="1">
      <c r="A647" s="152"/>
      <c r="B647" s="152"/>
      <c r="C647" s="152"/>
      <c r="D647" s="152"/>
      <c r="E647" s="152"/>
      <c r="F647" s="152"/>
      <c r="G647" s="152"/>
      <c r="H647" s="152"/>
      <c r="I647" s="152"/>
      <c r="J647" s="152"/>
      <c r="K647" s="152"/>
      <c r="L647" s="152"/>
      <c r="M647" s="152"/>
      <c r="N647" s="152"/>
      <c r="O647" s="152"/>
      <c r="P647" s="152"/>
      <c r="Q647" s="152"/>
      <c r="R647" s="152"/>
      <c r="S647" s="152"/>
      <c r="T647" s="152"/>
      <c r="U647" s="152"/>
      <c r="V647" s="152"/>
      <c r="W647" s="152"/>
      <c r="X647" s="152"/>
      <c r="Y647" s="152"/>
      <c r="Z647" s="152"/>
      <c r="AA647" s="152"/>
      <c r="AB647" s="152"/>
      <c r="AC647" s="152"/>
      <c r="AD647" s="152"/>
      <c r="AE647" s="152"/>
      <c r="AF647" s="152"/>
      <c r="AG647" s="152"/>
      <c r="AH647" s="152"/>
      <c r="AI647" s="152"/>
      <c r="AJ647" s="152"/>
      <c r="AK647" s="152"/>
      <c r="AL647" s="152"/>
      <c r="AM647" s="152"/>
      <c r="AN647" s="152"/>
      <c r="AO647" s="152"/>
      <c r="AP647" s="152"/>
      <c r="AQ647" s="152"/>
      <c r="AR647" s="152"/>
      <c r="AS647" s="152"/>
      <c r="AT647" s="152"/>
      <c r="AU647" s="152"/>
      <c r="AV647" s="152"/>
      <c r="AW647" s="152"/>
      <c r="AX647" s="152"/>
      <c r="AY647" s="152"/>
      <c r="AZ647" s="152"/>
      <c r="BA647" s="152"/>
      <c r="BB647" s="152"/>
      <c r="BC647" s="152"/>
      <c r="BD647" s="152"/>
      <c r="BE647" s="152"/>
      <c r="BF647" s="152"/>
      <c r="BG647" s="152"/>
      <c r="BH647" s="152"/>
      <c r="BI647" s="152"/>
      <c r="BJ647" s="152"/>
      <c r="BK647" s="152"/>
      <c r="BL647" s="152"/>
      <c r="BM647" s="152"/>
      <c r="BN647" s="152"/>
    </row>
    <row r="648" ht="13.5" customHeight="1">
      <c r="A648" s="152"/>
      <c r="B648" s="152"/>
      <c r="C648" s="152"/>
      <c r="D648" s="152"/>
      <c r="E648" s="152"/>
      <c r="F648" s="152"/>
      <c r="G648" s="152"/>
      <c r="H648" s="152"/>
      <c r="I648" s="152"/>
      <c r="J648" s="152"/>
      <c r="K648" s="152"/>
      <c r="L648" s="152"/>
      <c r="M648" s="152"/>
      <c r="N648" s="152"/>
      <c r="O648" s="152"/>
      <c r="P648" s="152"/>
      <c r="Q648" s="152"/>
      <c r="R648" s="152"/>
      <c r="S648" s="152"/>
      <c r="T648" s="152"/>
      <c r="U648" s="152"/>
      <c r="V648" s="152"/>
      <c r="W648" s="152"/>
      <c r="X648" s="152"/>
      <c r="Y648" s="152"/>
      <c r="Z648" s="152"/>
      <c r="AA648" s="152"/>
      <c r="AB648" s="152"/>
      <c r="AC648" s="152"/>
      <c r="AD648" s="152"/>
      <c r="AE648" s="152"/>
      <c r="AF648" s="152"/>
      <c r="AG648" s="152"/>
      <c r="AH648" s="152"/>
      <c r="AI648" s="152"/>
      <c r="AJ648" s="152"/>
      <c r="AK648" s="152"/>
      <c r="AL648" s="152"/>
      <c r="AM648" s="152"/>
      <c r="AN648" s="152"/>
      <c r="AO648" s="152"/>
      <c r="AP648" s="152"/>
      <c r="AQ648" s="152"/>
      <c r="AR648" s="152"/>
      <c r="AS648" s="152"/>
      <c r="AT648" s="152"/>
      <c r="AU648" s="152"/>
      <c r="AV648" s="152"/>
      <c r="AW648" s="152"/>
      <c r="AX648" s="152"/>
      <c r="AY648" s="152"/>
      <c r="AZ648" s="152"/>
      <c r="BA648" s="152"/>
      <c r="BB648" s="152"/>
      <c r="BC648" s="152"/>
      <c r="BD648" s="152"/>
      <c r="BE648" s="152"/>
      <c r="BF648" s="152"/>
      <c r="BG648" s="152"/>
      <c r="BH648" s="152"/>
      <c r="BI648" s="152"/>
      <c r="BJ648" s="152"/>
      <c r="BK648" s="152"/>
      <c r="BL648" s="152"/>
      <c r="BM648" s="152"/>
      <c r="BN648" s="152"/>
    </row>
    <row r="649" ht="13.5" customHeight="1">
      <c r="A649" s="152"/>
      <c r="B649" s="152"/>
      <c r="C649" s="152"/>
      <c r="D649" s="152"/>
      <c r="E649" s="152"/>
      <c r="F649" s="152"/>
      <c r="G649" s="152"/>
      <c r="H649" s="152"/>
      <c r="I649" s="152"/>
      <c r="J649" s="152"/>
      <c r="K649" s="152"/>
      <c r="L649" s="152"/>
      <c r="M649" s="152"/>
      <c r="N649" s="152"/>
      <c r="O649" s="152"/>
      <c r="P649" s="152"/>
      <c r="Q649" s="152"/>
      <c r="R649" s="152"/>
      <c r="S649" s="152"/>
      <c r="T649" s="152"/>
      <c r="U649" s="152"/>
      <c r="V649" s="152"/>
      <c r="W649" s="152"/>
      <c r="X649" s="152"/>
      <c r="Y649" s="152"/>
      <c r="Z649" s="152"/>
      <c r="AA649" s="152"/>
      <c r="AB649" s="152"/>
      <c r="AC649" s="152"/>
      <c r="AD649" s="152"/>
      <c r="AE649" s="152"/>
      <c r="AF649" s="152"/>
      <c r="AG649" s="152"/>
      <c r="AH649" s="152"/>
      <c r="AI649" s="152"/>
      <c r="AJ649" s="152"/>
      <c r="AK649" s="152"/>
      <c r="AL649" s="152"/>
      <c r="AM649" s="152"/>
      <c r="AN649" s="152"/>
      <c r="AO649" s="152"/>
      <c r="AP649" s="152"/>
      <c r="AQ649" s="152"/>
      <c r="AR649" s="152"/>
      <c r="AS649" s="152"/>
      <c r="AT649" s="152"/>
      <c r="AU649" s="152"/>
      <c r="AV649" s="152"/>
      <c r="AW649" s="152"/>
      <c r="AX649" s="152"/>
      <c r="AY649" s="152"/>
      <c r="AZ649" s="152"/>
      <c r="BA649" s="152"/>
      <c r="BB649" s="152"/>
      <c r="BC649" s="152"/>
      <c r="BD649" s="152"/>
      <c r="BE649" s="152"/>
      <c r="BF649" s="152"/>
      <c r="BG649" s="152"/>
      <c r="BH649" s="152"/>
      <c r="BI649" s="152"/>
      <c r="BJ649" s="152"/>
      <c r="BK649" s="152"/>
      <c r="BL649" s="152"/>
      <c r="BM649" s="152"/>
      <c r="BN649" s="152"/>
    </row>
    <row r="650" ht="13.5" customHeight="1">
      <c r="A650" s="152"/>
      <c r="B650" s="152"/>
      <c r="C650" s="152"/>
      <c r="D650" s="152"/>
      <c r="E650" s="152"/>
      <c r="F650" s="152"/>
      <c r="G650" s="152"/>
      <c r="H650" s="152"/>
      <c r="I650" s="152"/>
      <c r="J650" s="152"/>
      <c r="K650" s="152"/>
      <c r="L650" s="152"/>
      <c r="M650" s="152"/>
      <c r="N650" s="152"/>
      <c r="O650" s="152"/>
      <c r="P650" s="152"/>
      <c r="Q650" s="152"/>
      <c r="R650" s="152"/>
      <c r="S650" s="152"/>
      <c r="T650" s="152"/>
      <c r="U650" s="152"/>
      <c r="V650" s="152"/>
      <c r="W650" s="152"/>
      <c r="X650" s="152"/>
      <c r="Y650" s="152"/>
      <c r="Z650" s="152"/>
      <c r="AA650" s="152"/>
      <c r="AB650" s="152"/>
      <c r="AC650" s="152"/>
      <c r="AD650" s="152"/>
      <c r="AE650" s="152"/>
      <c r="AF650" s="152"/>
      <c r="AG650" s="152"/>
      <c r="AH650" s="152"/>
      <c r="AI650" s="152"/>
      <c r="AJ650" s="152"/>
      <c r="AK650" s="152"/>
      <c r="AL650" s="152"/>
      <c r="AM650" s="152"/>
      <c r="AN650" s="152"/>
      <c r="AO650" s="152"/>
      <c r="AP650" s="152"/>
      <c r="AQ650" s="152"/>
      <c r="AR650" s="152"/>
      <c r="AS650" s="152"/>
      <c r="AT650" s="152"/>
      <c r="AU650" s="152"/>
      <c r="AV650" s="152"/>
      <c r="AW650" s="152"/>
      <c r="AX650" s="152"/>
      <c r="AY650" s="152"/>
      <c r="AZ650" s="152"/>
      <c r="BA650" s="152"/>
      <c r="BB650" s="152"/>
      <c r="BC650" s="152"/>
      <c r="BD650" s="152"/>
      <c r="BE650" s="152"/>
      <c r="BF650" s="152"/>
      <c r="BG650" s="152"/>
      <c r="BH650" s="152"/>
      <c r="BI650" s="152"/>
      <c r="BJ650" s="152"/>
      <c r="BK650" s="152"/>
      <c r="BL650" s="152"/>
      <c r="BM650" s="152"/>
      <c r="BN650" s="152"/>
    </row>
    <row r="651" ht="13.5" customHeight="1">
      <c r="A651" s="152"/>
      <c r="B651" s="152"/>
      <c r="C651" s="152"/>
      <c r="D651" s="152"/>
      <c r="E651" s="152"/>
      <c r="F651" s="152"/>
      <c r="G651" s="152"/>
      <c r="H651" s="152"/>
      <c r="I651" s="152"/>
      <c r="J651" s="152"/>
      <c r="K651" s="152"/>
      <c r="L651" s="152"/>
      <c r="M651" s="152"/>
      <c r="N651" s="152"/>
      <c r="O651" s="152"/>
      <c r="P651" s="152"/>
      <c r="Q651" s="152"/>
      <c r="R651" s="152"/>
      <c r="S651" s="152"/>
      <c r="T651" s="152"/>
      <c r="U651" s="152"/>
      <c r="V651" s="152"/>
      <c r="W651" s="152"/>
      <c r="X651" s="152"/>
      <c r="Y651" s="152"/>
      <c r="Z651" s="152"/>
      <c r="AA651" s="152"/>
      <c r="AB651" s="152"/>
      <c r="AC651" s="152"/>
      <c r="AD651" s="152"/>
      <c r="AE651" s="152"/>
      <c r="AF651" s="152"/>
      <c r="AG651" s="152"/>
      <c r="AH651" s="152"/>
      <c r="AI651" s="152"/>
      <c r="AJ651" s="152"/>
      <c r="AK651" s="152"/>
      <c r="AL651" s="152"/>
      <c r="AM651" s="152"/>
      <c r="AN651" s="152"/>
      <c r="AO651" s="152"/>
      <c r="AP651" s="152"/>
      <c r="AQ651" s="152"/>
      <c r="AR651" s="152"/>
      <c r="AS651" s="152"/>
      <c r="AT651" s="152"/>
      <c r="AU651" s="152"/>
      <c r="AV651" s="152"/>
      <c r="AW651" s="152"/>
      <c r="AX651" s="152"/>
      <c r="AY651" s="152"/>
      <c r="AZ651" s="152"/>
      <c r="BA651" s="152"/>
      <c r="BB651" s="152"/>
      <c r="BC651" s="152"/>
      <c r="BD651" s="152"/>
      <c r="BE651" s="152"/>
      <c r="BF651" s="152"/>
      <c r="BG651" s="152"/>
      <c r="BH651" s="152"/>
      <c r="BI651" s="152"/>
      <c r="BJ651" s="152"/>
      <c r="BK651" s="152"/>
      <c r="BL651" s="152"/>
      <c r="BM651" s="152"/>
      <c r="BN651" s="152"/>
    </row>
    <row r="652" ht="13.5" customHeight="1">
      <c r="A652" s="152"/>
      <c r="B652" s="152"/>
      <c r="C652" s="152"/>
      <c r="D652" s="152"/>
      <c r="E652" s="152"/>
      <c r="F652" s="152"/>
      <c r="G652" s="152"/>
      <c r="H652" s="152"/>
      <c r="I652" s="152"/>
      <c r="J652" s="152"/>
      <c r="K652" s="152"/>
      <c r="L652" s="152"/>
      <c r="M652" s="152"/>
      <c r="N652" s="152"/>
      <c r="O652" s="152"/>
      <c r="P652" s="152"/>
      <c r="Q652" s="152"/>
      <c r="R652" s="152"/>
      <c r="S652" s="152"/>
      <c r="T652" s="152"/>
      <c r="U652" s="152"/>
      <c r="V652" s="152"/>
      <c r="W652" s="152"/>
      <c r="X652" s="152"/>
      <c r="Y652" s="152"/>
      <c r="Z652" s="152"/>
      <c r="AA652" s="152"/>
      <c r="AB652" s="152"/>
      <c r="AC652" s="152"/>
      <c r="AD652" s="152"/>
      <c r="AE652" s="152"/>
      <c r="AF652" s="152"/>
      <c r="AG652" s="152"/>
      <c r="AH652" s="152"/>
      <c r="AI652" s="152"/>
      <c r="AJ652" s="152"/>
      <c r="AK652" s="152"/>
      <c r="AL652" s="152"/>
      <c r="AM652" s="152"/>
      <c r="AN652" s="152"/>
      <c r="AO652" s="152"/>
      <c r="AP652" s="152"/>
      <c r="AQ652" s="152"/>
      <c r="AR652" s="152"/>
      <c r="AS652" s="152"/>
      <c r="AT652" s="152"/>
      <c r="AU652" s="152"/>
      <c r="AV652" s="152"/>
      <c r="AW652" s="152"/>
      <c r="AX652" s="152"/>
      <c r="AY652" s="152"/>
      <c r="AZ652" s="152"/>
      <c r="BA652" s="152"/>
      <c r="BB652" s="152"/>
      <c r="BC652" s="152"/>
      <c r="BD652" s="152"/>
      <c r="BE652" s="152"/>
      <c r="BF652" s="152"/>
      <c r="BG652" s="152"/>
      <c r="BH652" s="152"/>
      <c r="BI652" s="152"/>
      <c r="BJ652" s="152"/>
      <c r="BK652" s="152"/>
      <c r="BL652" s="152"/>
      <c r="BM652" s="152"/>
      <c r="BN652" s="152"/>
    </row>
    <row r="653" ht="13.5" customHeight="1">
      <c r="A653" s="152"/>
      <c r="B653" s="152"/>
      <c r="C653" s="152"/>
      <c r="D653" s="152"/>
      <c r="E653" s="152"/>
      <c r="F653" s="152"/>
      <c r="G653" s="152"/>
      <c r="H653" s="152"/>
      <c r="I653" s="152"/>
      <c r="J653" s="152"/>
      <c r="K653" s="152"/>
      <c r="L653" s="152"/>
      <c r="M653" s="152"/>
      <c r="N653" s="152"/>
      <c r="O653" s="152"/>
      <c r="P653" s="152"/>
      <c r="Q653" s="152"/>
      <c r="R653" s="152"/>
      <c r="S653" s="152"/>
      <c r="T653" s="152"/>
      <c r="U653" s="152"/>
      <c r="V653" s="152"/>
      <c r="W653" s="152"/>
      <c r="X653" s="152"/>
      <c r="Y653" s="152"/>
      <c r="Z653" s="152"/>
      <c r="AA653" s="152"/>
      <c r="AB653" s="152"/>
      <c r="AC653" s="152"/>
      <c r="AD653" s="152"/>
      <c r="AE653" s="152"/>
      <c r="AF653" s="152"/>
      <c r="AG653" s="152"/>
      <c r="AH653" s="152"/>
      <c r="AI653" s="152"/>
      <c r="AJ653" s="152"/>
      <c r="AK653" s="152"/>
      <c r="AL653" s="152"/>
      <c r="AM653" s="152"/>
      <c r="AN653" s="152"/>
      <c r="AO653" s="152"/>
      <c r="AP653" s="152"/>
      <c r="AQ653" s="152"/>
      <c r="AR653" s="152"/>
      <c r="AS653" s="152"/>
      <c r="AT653" s="152"/>
      <c r="AU653" s="152"/>
      <c r="AV653" s="152"/>
      <c r="AW653" s="152"/>
      <c r="AX653" s="152"/>
      <c r="AY653" s="152"/>
      <c r="AZ653" s="152"/>
      <c r="BA653" s="152"/>
      <c r="BB653" s="152"/>
      <c r="BC653" s="152"/>
      <c r="BD653" s="152"/>
      <c r="BE653" s="152"/>
      <c r="BF653" s="152"/>
      <c r="BG653" s="152"/>
      <c r="BH653" s="152"/>
      <c r="BI653" s="152"/>
      <c r="BJ653" s="152"/>
      <c r="BK653" s="152"/>
      <c r="BL653" s="152"/>
      <c r="BM653" s="152"/>
      <c r="BN653" s="152"/>
    </row>
    <row r="654" ht="13.5" customHeight="1">
      <c r="A654" s="152"/>
      <c r="B654" s="152"/>
      <c r="C654" s="152"/>
      <c r="D654" s="152"/>
      <c r="E654" s="152"/>
      <c r="F654" s="152"/>
      <c r="G654" s="152"/>
      <c r="H654" s="152"/>
      <c r="I654" s="152"/>
      <c r="J654" s="152"/>
      <c r="K654" s="152"/>
      <c r="L654" s="152"/>
      <c r="M654" s="152"/>
      <c r="N654" s="152"/>
      <c r="O654" s="152"/>
      <c r="P654" s="152"/>
      <c r="Q654" s="152"/>
      <c r="R654" s="152"/>
      <c r="S654" s="152"/>
      <c r="T654" s="152"/>
      <c r="U654" s="152"/>
      <c r="V654" s="152"/>
      <c r="W654" s="152"/>
      <c r="X654" s="152"/>
      <c r="Y654" s="152"/>
      <c r="Z654" s="152"/>
      <c r="AA654" s="152"/>
      <c r="AB654" s="152"/>
      <c r="AC654" s="152"/>
      <c r="AD654" s="152"/>
      <c r="AE654" s="152"/>
      <c r="AF654" s="152"/>
      <c r="AG654" s="152"/>
      <c r="AH654" s="152"/>
      <c r="AI654" s="152"/>
      <c r="AJ654" s="152"/>
      <c r="AK654" s="152"/>
      <c r="AL654" s="152"/>
      <c r="AM654" s="152"/>
      <c r="AN654" s="152"/>
      <c r="AO654" s="152"/>
      <c r="AP654" s="152"/>
      <c r="AQ654" s="152"/>
      <c r="AR654" s="152"/>
      <c r="AS654" s="152"/>
      <c r="AT654" s="152"/>
      <c r="AU654" s="152"/>
      <c r="AV654" s="152"/>
      <c r="AW654" s="152"/>
      <c r="AX654" s="152"/>
      <c r="AY654" s="152"/>
      <c r="AZ654" s="152"/>
      <c r="BA654" s="152"/>
      <c r="BB654" s="152"/>
      <c r="BC654" s="152"/>
      <c r="BD654" s="152"/>
      <c r="BE654" s="152"/>
      <c r="BF654" s="152"/>
      <c r="BG654" s="152"/>
      <c r="BH654" s="152"/>
      <c r="BI654" s="152"/>
      <c r="BJ654" s="152"/>
      <c r="BK654" s="152"/>
      <c r="BL654" s="152"/>
      <c r="BM654" s="152"/>
      <c r="BN654" s="152"/>
    </row>
    <row r="655" ht="13.5" customHeight="1">
      <c r="A655" s="152"/>
      <c r="B655" s="152"/>
      <c r="C655" s="152"/>
      <c r="D655" s="152"/>
      <c r="E655" s="152"/>
      <c r="F655" s="152"/>
      <c r="G655" s="152"/>
      <c r="H655" s="152"/>
      <c r="I655" s="152"/>
      <c r="J655" s="152"/>
      <c r="K655" s="152"/>
      <c r="L655" s="152"/>
      <c r="M655" s="152"/>
      <c r="N655" s="152"/>
      <c r="O655" s="152"/>
      <c r="P655" s="152"/>
      <c r="Q655" s="152"/>
      <c r="R655" s="152"/>
      <c r="S655" s="152"/>
      <c r="T655" s="152"/>
      <c r="U655" s="152"/>
      <c r="V655" s="152"/>
      <c r="W655" s="152"/>
      <c r="X655" s="152"/>
      <c r="Y655" s="152"/>
      <c r="Z655" s="152"/>
      <c r="AA655" s="152"/>
      <c r="AB655" s="152"/>
      <c r="AC655" s="152"/>
      <c r="AD655" s="152"/>
      <c r="AE655" s="152"/>
      <c r="AF655" s="152"/>
      <c r="AG655" s="152"/>
      <c r="AH655" s="152"/>
      <c r="AI655" s="152"/>
      <c r="AJ655" s="152"/>
      <c r="AK655" s="152"/>
      <c r="AL655" s="152"/>
      <c r="AM655" s="152"/>
      <c r="AN655" s="152"/>
      <c r="AO655" s="152"/>
      <c r="AP655" s="152"/>
      <c r="AQ655" s="152"/>
      <c r="AR655" s="152"/>
      <c r="AS655" s="152"/>
      <c r="AT655" s="152"/>
      <c r="AU655" s="152"/>
      <c r="AV655" s="152"/>
      <c r="AW655" s="152"/>
      <c r="AX655" s="152"/>
      <c r="AY655" s="152"/>
      <c r="AZ655" s="152"/>
      <c r="BA655" s="152"/>
      <c r="BB655" s="152"/>
      <c r="BC655" s="152"/>
      <c r="BD655" s="152"/>
      <c r="BE655" s="152"/>
      <c r="BF655" s="152"/>
      <c r="BG655" s="152"/>
      <c r="BH655" s="152"/>
      <c r="BI655" s="152"/>
      <c r="BJ655" s="152"/>
      <c r="BK655" s="152"/>
      <c r="BL655" s="152"/>
      <c r="BM655" s="152"/>
      <c r="BN655" s="152"/>
    </row>
    <row r="656" ht="13.5" customHeight="1">
      <c r="A656" s="152"/>
      <c r="B656" s="152"/>
      <c r="C656" s="152"/>
      <c r="D656" s="152"/>
      <c r="E656" s="152"/>
      <c r="F656" s="152"/>
      <c r="G656" s="152"/>
      <c r="H656" s="152"/>
      <c r="I656" s="152"/>
      <c r="J656" s="152"/>
      <c r="K656" s="152"/>
      <c r="L656" s="152"/>
      <c r="M656" s="152"/>
      <c r="N656" s="152"/>
      <c r="O656" s="152"/>
      <c r="P656" s="152"/>
      <c r="Q656" s="152"/>
      <c r="R656" s="152"/>
      <c r="S656" s="152"/>
      <c r="T656" s="152"/>
      <c r="U656" s="152"/>
      <c r="V656" s="152"/>
      <c r="W656" s="152"/>
      <c r="X656" s="152"/>
      <c r="Y656" s="152"/>
      <c r="Z656" s="152"/>
      <c r="AA656" s="152"/>
      <c r="AB656" s="152"/>
      <c r="AC656" s="152"/>
      <c r="AD656" s="152"/>
      <c r="AE656" s="152"/>
      <c r="AF656" s="152"/>
      <c r="AG656" s="152"/>
      <c r="AH656" s="152"/>
      <c r="AI656" s="152"/>
      <c r="AJ656" s="152"/>
      <c r="AK656" s="152"/>
      <c r="AL656" s="152"/>
      <c r="AM656" s="152"/>
      <c r="AN656" s="152"/>
      <c r="AO656" s="152"/>
      <c r="AP656" s="152"/>
      <c r="AQ656" s="152"/>
      <c r="AR656" s="152"/>
      <c r="AS656" s="152"/>
      <c r="AT656" s="152"/>
      <c r="AU656" s="152"/>
      <c r="AV656" s="152"/>
      <c r="AW656" s="152"/>
      <c r="AX656" s="152"/>
      <c r="AY656" s="152"/>
      <c r="AZ656" s="152"/>
      <c r="BA656" s="152"/>
      <c r="BB656" s="152"/>
      <c r="BC656" s="152"/>
      <c r="BD656" s="152"/>
      <c r="BE656" s="152"/>
      <c r="BF656" s="152"/>
      <c r="BG656" s="152"/>
      <c r="BH656" s="152"/>
      <c r="BI656" s="152"/>
      <c r="BJ656" s="152"/>
      <c r="BK656" s="152"/>
      <c r="BL656" s="152"/>
      <c r="BM656" s="152"/>
      <c r="BN656" s="152"/>
    </row>
    <row r="657" ht="13.5" customHeight="1">
      <c r="A657" s="152"/>
      <c r="B657" s="152"/>
      <c r="C657" s="152"/>
      <c r="D657" s="152"/>
      <c r="E657" s="152"/>
      <c r="F657" s="152"/>
      <c r="G657" s="152"/>
      <c r="H657" s="152"/>
      <c r="I657" s="152"/>
      <c r="J657" s="152"/>
      <c r="K657" s="152"/>
      <c r="L657" s="152"/>
      <c r="M657" s="152"/>
      <c r="N657" s="152"/>
      <c r="O657" s="152"/>
      <c r="P657" s="152"/>
      <c r="Q657" s="152"/>
      <c r="R657" s="152"/>
      <c r="S657" s="152"/>
      <c r="T657" s="152"/>
      <c r="U657" s="152"/>
      <c r="V657" s="152"/>
      <c r="W657" s="152"/>
      <c r="X657" s="152"/>
      <c r="Y657" s="152"/>
      <c r="Z657" s="152"/>
      <c r="AA657" s="152"/>
      <c r="AB657" s="152"/>
      <c r="AC657" s="152"/>
      <c r="AD657" s="152"/>
      <c r="AE657" s="152"/>
      <c r="AF657" s="152"/>
      <c r="AG657" s="152"/>
      <c r="AH657" s="152"/>
      <c r="AI657" s="152"/>
      <c r="AJ657" s="152"/>
      <c r="AK657" s="152"/>
      <c r="AL657" s="152"/>
      <c r="AM657" s="152"/>
      <c r="AN657" s="152"/>
      <c r="AO657" s="152"/>
      <c r="AP657" s="152"/>
      <c r="AQ657" s="152"/>
      <c r="AR657" s="152"/>
      <c r="AS657" s="152"/>
      <c r="AT657" s="152"/>
      <c r="AU657" s="152"/>
      <c r="AV657" s="152"/>
      <c r="AW657" s="152"/>
      <c r="AX657" s="152"/>
      <c r="AY657" s="152"/>
      <c r="AZ657" s="152"/>
      <c r="BA657" s="152"/>
      <c r="BB657" s="152"/>
      <c r="BC657" s="152"/>
      <c r="BD657" s="152"/>
      <c r="BE657" s="152"/>
      <c r="BF657" s="152"/>
      <c r="BG657" s="152"/>
      <c r="BH657" s="152"/>
      <c r="BI657" s="152"/>
      <c r="BJ657" s="152"/>
      <c r="BK657" s="152"/>
      <c r="BL657" s="152"/>
      <c r="BM657" s="152"/>
      <c r="BN657" s="152"/>
    </row>
    <row r="658" ht="13.5" customHeight="1">
      <c r="A658" s="152"/>
      <c r="B658" s="152"/>
      <c r="C658" s="152"/>
      <c r="D658" s="152"/>
      <c r="E658" s="152"/>
      <c r="F658" s="152"/>
      <c r="G658" s="152"/>
      <c r="H658" s="152"/>
      <c r="I658" s="152"/>
      <c r="J658" s="152"/>
      <c r="K658" s="152"/>
      <c r="L658" s="152"/>
      <c r="M658" s="152"/>
      <c r="N658" s="152"/>
      <c r="O658" s="152"/>
      <c r="P658" s="152"/>
      <c r="Q658" s="152"/>
      <c r="R658" s="152"/>
      <c r="S658" s="152"/>
      <c r="T658" s="152"/>
      <c r="U658" s="152"/>
      <c r="V658" s="152"/>
      <c r="W658" s="152"/>
      <c r="X658" s="152"/>
      <c r="Y658" s="152"/>
      <c r="Z658" s="152"/>
      <c r="AA658" s="152"/>
      <c r="AB658" s="152"/>
      <c r="AC658" s="152"/>
      <c r="AD658" s="152"/>
      <c r="AE658" s="152"/>
      <c r="AF658" s="152"/>
      <c r="AG658" s="152"/>
      <c r="AH658" s="152"/>
      <c r="AI658" s="152"/>
      <c r="AJ658" s="152"/>
      <c r="AK658" s="152"/>
      <c r="AL658" s="152"/>
      <c r="AM658" s="152"/>
      <c r="AN658" s="152"/>
      <c r="AO658" s="152"/>
      <c r="AP658" s="152"/>
      <c r="AQ658" s="152"/>
      <c r="AR658" s="152"/>
      <c r="AS658" s="152"/>
      <c r="AT658" s="152"/>
      <c r="AU658" s="152"/>
      <c r="AV658" s="152"/>
      <c r="AW658" s="152"/>
      <c r="AX658" s="152"/>
      <c r="AY658" s="152"/>
      <c r="AZ658" s="152"/>
      <c r="BA658" s="152"/>
      <c r="BB658" s="152"/>
      <c r="BC658" s="152"/>
      <c r="BD658" s="152"/>
      <c r="BE658" s="152"/>
      <c r="BF658" s="152"/>
      <c r="BG658" s="152"/>
      <c r="BH658" s="152"/>
      <c r="BI658" s="152"/>
      <c r="BJ658" s="152"/>
      <c r="BK658" s="152"/>
      <c r="BL658" s="152"/>
      <c r="BM658" s="152"/>
      <c r="BN658" s="152"/>
    </row>
    <row r="659" ht="13.5" customHeight="1">
      <c r="A659" s="152"/>
      <c r="B659" s="152"/>
      <c r="C659" s="152"/>
      <c r="D659" s="152"/>
      <c r="E659" s="152"/>
      <c r="F659" s="152"/>
      <c r="G659" s="152"/>
      <c r="H659" s="152"/>
      <c r="I659" s="152"/>
      <c r="J659" s="152"/>
      <c r="K659" s="152"/>
      <c r="L659" s="152"/>
      <c r="M659" s="152"/>
      <c r="N659" s="152"/>
      <c r="O659" s="152"/>
      <c r="P659" s="152"/>
      <c r="Q659" s="152"/>
      <c r="R659" s="152"/>
      <c r="S659" s="152"/>
      <c r="T659" s="152"/>
      <c r="U659" s="152"/>
      <c r="V659" s="152"/>
      <c r="W659" s="152"/>
      <c r="X659" s="152"/>
      <c r="Y659" s="152"/>
      <c r="Z659" s="152"/>
      <c r="AA659" s="152"/>
      <c r="AB659" s="152"/>
      <c r="AC659" s="152"/>
      <c r="AD659" s="152"/>
      <c r="AE659" s="152"/>
      <c r="AF659" s="152"/>
      <c r="AG659" s="152"/>
      <c r="AH659" s="152"/>
      <c r="AI659" s="152"/>
      <c r="AJ659" s="152"/>
      <c r="AK659" s="152"/>
      <c r="AL659" s="152"/>
      <c r="AM659" s="152"/>
      <c r="AN659" s="152"/>
      <c r="AO659" s="152"/>
      <c r="AP659" s="152"/>
      <c r="AQ659" s="152"/>
      <c r="AR659" s="152"/>
      <c r="AS659" s="152"/>
      <c r="AT659" s="152"/>
      <c r="AU659" s="152"/>
      <c r="AV659" s="152"/>
      <c r="AW659" s="152"/>
      <c r="AX659" s="152"/>
      <c r="AY659" s="152"/>
      <c r="AZ659" s="152"/>
      <c r="BA659" s="152"/>
      <c r="BB659" s="152"/>
      <c r="BC659" s="152"/>
      <c r="BD659" s="152"/>
      <c r="BE659" s="152"/>
      <c r="BF659" s="152"/>
      <c r="BG659" s="152"/>
      <c r="BH659" s="152"/>
      <c r="BI659" s="152"/>
      <c r="BJ659" s="152"/>
      <c r="BK659" s="152"/>
      <c r="BL659" s="152"/>
      <c r="BM659" s="152"/>
      <c r="BN659" s="152"/>
    </row>
    <row r="660" ht="13.5" customHeight="1">
      <c r="A660" s="152"/>
      <c r="B660" s="152"/>
      <c r="C660" s="152"/>
      <c r="D660" s="152"/>
      <c r="E660" s="152"/>
      <c r="F660" s="152"/>
      <c r="G660" s="152"/>
      <c r="H660" s="152"/>
      <c r="I660" s="152"/>
      <c r="J660" s="152"/>
      <c r="K660" s="152"/>
      <c r="L660" s="152"/>
      <c r="M660" s="152"/>
      <c r="N660" s="152"/>
      <c r="O660" s="152"/>
      <c r="P660" s="152"/>
      <c r="Q660" s="152"/>
      <c r="R660" s="152"/>
      <c r="S660" s="152"/>
      <c r="T660" s="152"/>
      <c r="U660" s="152"/>
      <c r="V660" s="152"/>
      <c r="W660" s="152"/>
      <c r="X660" s="152"/>
      <c r="Y660" s="152"/>
      <c r="Z660" s="152"/>
      <c r="AA660" s="152"/>
      <c r="AB660" s="152"/>
      <c r="AC660" s="152"/>
      <c r="AD660" s="152"/>
      <c r="AE660" s="152"/>
      <c r="AF660" s="152"/>
      <c r="AG660" s="152"/>
      <c r="AH660" s="152"/>
      <c r="AI660" s="152"/>
      <c r="AJ660" s="152"/>
      <c r="AK660" s="152"/>
      <c r="AL660" s="152"/>
      <c r="AM660" s="152"/>
      <c r="AN660" s="152"/>
      <c r="AO660" s="152"/>
      <c r="AP660" s="152"/>
      <c r="AQ660" s="152"/>
      <c r="AR660" s="152"/>
      <c r="AS660" s="152"/>
      <c r="AT660" s="152"/>
      <c r="AU660" s="152"/>
      <c r="AV660" s="152"/>
      <c r="AW660" s="152"/>
      <c r="AX660" s="152"/>
      <c r="AY660" s="152"/>
      <c r="AZ660" s="152"/>
      <c r="BA660" s="152"/>
      <c r="BB660" s="152"/>
      <c r="BC660" s="152"/>
      <c r="BD660" s="152"/>
      <c r="BE660" s="152"/>
      <c r="BF660" s="152"/>
      <c r="BG660" s="152"/>
      <c r="BH660" s="152"/>
      <c r="BI660" s="152"/>
      <c r="BJ660" s="152"/>
      <c r="BK660" s="152"/>
      <c r="BL660" s="152"/>
      <c r="BM660" s="152"/>
      <c r="BN660" s="152"/>
    </row>
    <row r="661" ht="13.5" customHeight="1">
      <c r="A661" s="152"/>
      <c r="B661" s="152"/>
      <c r="C661" s="152"/>
      <c r="D661" s="152"/>
      <c r="E661" s="152"/>
      <c r="F661" s="152"/>
      <c r="G661" s="152"/>
      <c r="H661" s="152"/>
      <c r="I661" s="152"/>
      <c r="J661" s="152"/>
      <c r="K661" s="152"/>
      <c r="L661" s="152"/>
      <c r="M661" s="152"/>
      <c r="N661" s="152"/>
      <c r="O661" s="152"/>
      <c r="P661" s="152"/>
      <c r="Q661" s="152"/>
      <c r="R661" s="152"/>
      <c r="S661" s="152"/>
      <c r="T661" s="152"/>
      <c r="U661" s="152"/>
      <c r="V661" s="152"/>
      <c r="W661" s="152"/>
      <c r="X661" s="152"/>
      <c r="Y661" s="152"/>
      <c r="Z661" s="152"/>
      <c r="AA661" s="152"/>
      <c r="AB661" s="152"/>
      <c r="AC661" s="152"/>
      <c r="AD661" s="152"/>
      <c r="AE661" s="152"/>
      <c r="AF661" s="152"/>
      <c r="AG661" s="152"/>
      <c r="AH661" s="152"/>
      <c r="AI661" s="152"/>
      <c r="AJ661" s="152"/>
      <c r="AK661" s="152"/>
      <c r="AL661" s="152"/>
      <c r="AM661" s="152"/>
      <c r="AN661" s="152"/>
      <c r="AO661" s="152"/>
      <c r="AP661" s="152"/>
      <c r="AQ661" s="152"/>
      <c r="AR661" s="152"/>
      <c r="AS661" s="152"/>
      <c r="AT661" s="152"/>
      <c r="AU661" s="152"/>
      <c r="AV661" s="152"/>
      <c r="AW661" s="152"/>
      <c r="AX661" s="152"/>
      <c r="AY661" s="152"/>
      <c r="AZ661" s="152"/>
      <c r="BA661" s="152"/>
      <c r="BB661" s="152"/>
      <c r="BC661" s="152"/>
      <c r="BD661" s="152"/>
      <c r="BE661" s="152"/>
      <c r="BF661" s="152"/>
      <c r="BG661" s="152"/>
      <c r="BH661" s="152"/>
      <c r="BI661" s="152"/>
      <c r="BJ661" s="152"/>
      <c r="BK661" s="152"/>
      <c r="BL661" s="152"/>
      <c r="BM661" s="152"/>
      <c r="BN661" s="152"/>
    </row>
    <row r="662" ht="13.5" customHeight="1">
      <c r="A662" s="152"/>
      <c r="B662" s="152"/>
      <c r="C662" s="152"/>
      <c r="D662" s="152"/>
      <c r="E662" s="152"/>
      <c r="F662" s="152"/>
      <c r="G662" s="152"/>
      <c r="H662" s="152"/>
      <c r="I662" s="152"/>
      <c r="J662" s="152"/>
      <c r="K662" s="152"/>
      <c r="L662" s="152"/>
      <c r="M662" s="152"/>
      <c r="N662" s="152"/>
      <c r="O662" s="152"/>
      <c r="P662" s="152"/>
      <c r="Q662" s="152"/>
      <c r="R662" s="152"/>
      <c r="S662" s="152"/>
      <c r="T662" s="152"/>
      <c r="U662" s="152"/>
      <c r="V662" s="152"/>
      <c r="W662" s="152"/>
      <c r="X662" s="152"/>
      <c r="Y662" s="152"/>
      <c r="Z662" s="152"/>
      <c r="AA662" s="152"/>
      <c r="AB662" s="152"/>
      <c r="AC662" s="152"/>
      <c r="AD662" s="152"/>
      <c r="AE662" s="152"/>
      <c r="AF662" s="152"/>
      <c r="AG662" s="152"/>
      <c r="AH662" s="152"/>
      <c r="AI662" s="152"/>
      <c r="AJ662" s="152"/>
      <c r="AK662" s="152"/>
      <c r="AL662" s="152"/>
      <c r="AM662" s="152"/>
      <c r="AN662" s="152"/>
      <c r="AO662" s="152"/>
      <c r="AP662" s="152"/>
      <c r="AQ662" s="152"/>
      <c r="AR662" s="152"/>
      <c r="AS662" s="152"/>
      <c r="AT662" s="152"/>
      <c r="AU662" s="152"/>
      <c r="AV662" s="152"/>
      <c r="AW662" s="152"/>
      <c r="AX662" s="152"/>
      <c r="AY662" s="152"/>
      <c r="AZ662" s="152"/>
      <c r="BA662" s="152"/>
      <c r="BB662" s="152"/>
      <c r="BC662" s="152"/>
      <c r="BD662" s="152"/>
      <c r="BE662" s="152"/>
      <c r="BF662" s="152"/>
      <c r="BG662" s="152"/>
      <c r="BH662" s="152"/>
      <c r="BI662" s="152"/>
      <c r="BJ662" s="152"/>
      <c r="BK662" s="152"/>
      <c r="BL662" s="152"/>
      <c r="BM662" s="152"/>
      <c r="BN662" s="152"/>
    </row>
    <row r="663" ht="13.5" customHeight="1">
      <c r="A663" s="152"/>
      <c r="B663" s="152"/>
      <c r="C663" s="152"/>
      <c r="D663" s="152"/>
      <c r="E663" s="152"/>
      <c r="F663" s="152"/>
      <c r="G663" s="152"/>
      <c r="H663" s="152"/>
      <c r="I663" s="152"/>
      <c r="J663" s="152"/>
      <c r="K663" s="152"/>
      <c r="L663" s="152"/>
      <c r="M663" s="152"/>
      <c r="N663" s="152"/>
      <c r="O663" s="152"/>
      <c r="P663" s="152"/>
      <c r="Q663" s="152"/>
      <c r="R663" s="152"/>
      <c r="S663" s="152"/>
      <c r="T663" s="152"/>
      <c r="U663" s="152"/>
      <c r="V663" s="152"/>
      <c r="W663" s="152"/>
      <c r="X663" s="152"/>
      <c r="Y663" s="152"/>
      <c r="Z663" s="152"/>
      <c r="AA663" s="152"/>
      <c r="AB663" s="152"/>
      <c r="AC663" s="152"/>
      <c r="AD663" s="152"/>
      <c r="AE663" s="152"/>
      <c r="AF663" s="152"/>
      <c r="AG663" s="152"/>
      <c r="AH663" s="152"/>
      <c r="AI663" s="152"/>
      <c r="AJ663" s="152"/>
      <c r="AK663" s="152"/>
      <c r="AL663" s="152"/>
      <c r="AM663" s="152"/>
      <c r="AN663" s="152"/>
      <c r="AO663" s="152"/>
      <c r="AP663" s="152"/>
      <c r="AQ663" s="152"/>
      <c r="AR663" s="152"/>
      <c r="AS663" s="152"/>
      <c r="AT663" s="152"/>
      <c r="AU663" s="152"/>
      <c r="AV663" s="152"/>
      <c r="AW663" s="152"/>
      <c r="AX663" s="152"/>
      <c r="AY663" s="152"/>
      <c r="AZ663" s="152"/>
      <c r="BA663" s="152"/>
      <c r="BB663" s="152"/>
      <c r="BC663" s="152"/>
      <c r="BD663" s="152"/>
      <c r="BE663" s="152"/>
      <c r="BF663" s="152"/>
      <c r="BG663" s="152"/>
      <c r="BH663" s="152"/>
      <c r="BI663" s="152"/>
      <c r="BJ663" s="152"/>
      <c r="BK663" s="152"/>
      <c r="BL663" s="152"/>
      <c r="BM663" s="152"/>
      <c r="BN663" s="152"/>
    </row>
    <row r="664" ht="13.5" customHeight="1">
      <c r="A664" s="152"/>
      <c r="B664" s="152"/>
      <c r="C664" s="152"/>
      <c r="D664" s="152"/>
      <c r="E664" s="152"/>
      <c r="F664" s="152"/>
      <c r="G664" s="152"/>
      <c r="H664" s="152"/>
      <c r="I664" s="152"/>
      <c r="J664" s="152"/>
      <c r="K664" s="152"/>
      <c r="L664" s="152"/>
      <c r="M664" s="152"/>
      <c r="N664" s="152"/>
      <c r="O664" s="152"/>
      <c r="P664" s="152"/>
      <c r="Q664" s="152"/>
      <c r="R664" s="152"/>
      <c r="S664" s="152"/>
      <c r="T664" s="152"/>
      <c r="U664" s="152"/>
      <c r="V664" s="152"/>
      <c r="W664" s="152"/>
      <c r="X664" s="152"/>
      <c r="Y664" s="152"/>
      <c r="Z664" s="152"/>
      <c r="AA664" s="152"/>
      <c r="AB664" s="152"/>
      <c r="AC664" s="152"/>
      <c r="AD664" s="152"/>
      <c r="AE664" s="152"/>
      <c r="AF664" s="152"/>
      <c r="AG664" s="152"/>
      <c r="AH664" s="152"/>
      <c r="AI664" s="152"/>
      <c r="AJ664" s="152"/>
      <c r="AK664" s="152"/>
      <c r="AL664" s="152"/>
      <c r="AM664" s="152"/>
      <c r="AN664" s="152"/>
      <c r="AO664" s="152"/>
      <c r="AP664" s="152"/>
      <c r="AQ664" s="152"/>
      <c r="AR664" s="152"/>
      <c r="AS664" s="152"/>
      <c r="AT664" s="152"/>
      <c r="AU664" s="152"/>
      <c r="AV664" s="152"/>
      <c r="AW664" s="152"/>
      <c r="AX664" s="152"/>
      <c r="AY664" s="152"/>
      <c r="AZ664" s="152"/>
      <c r="BA664" s="152"/>
      <c r="BB664" s="152"/>
      <c r="BC664" s="152"/>
      <c r="BD664" s="152"/>
      <c r="BE664" s="152"/>
      <c r="BF664" s="152"/>
      <c r="BG664" s="152"/>
      <c r="BH664" s="152"/>
      <c r="BI664" s="152"/>
      <c r="BJ664" s="152"/>
      <c r="BK664" s="152"/>
      <c r="BL664" s="152"/>
      <c r="BM664" s="152"/>
      <c r="BN664" s="152"/>
    </row>
    <row r="665" ht="13.5" customHeight="1">
      <c r="A665" s="152"/>
      <c r="B665" s="152"/>
      <c r="C665" s="152"/>
      <c r="D665" s="152"/>
      <c r="E665" s="152"/>
      <c r="F665" s="152"/>
      <c r="G665" s="152"/>
      <c r="H665" s="152"/>
      <c r="I665" s="152"/>
      <c r="J665" s="152"/>
      <c r="K665" s="152"/>
      <c r="L665" s="152"/>
      <c r="M665" s="152"/>
      <c r="N665" s="152"/>
      <c r="O665" s="152"/>
      <c r="P665" s="152"/>
      <c r="Q665" s="152"/>
      <c r="R665" s="152"/>
      <c r="S665" s="152"/>
      <c r="T665" s="152"/>
      <c r="U665" s="152"/>
      <c r="V665" s="152"/>
      <c r="W665" s="152"/>
      <c r="X665" s="152"/>
      <c r="Y665" s="152"/>
      <c r="Z665" s="152"/>
      <c r="AA665" s="152"/>
      <c r="AB665" s="152"/>
      <c r="AC665" s="152"/>
      <c r="AD665" s="152"/>
      <c r="AE665" s="152"/>
      <c r="AF665" s="152"/>
      <c r="AG665" s="152"/>
      <c r="AH665" s="152"/>
      <c r="AI665" s="152"/>
      <c r="AJ665" s="152"/>
      <c r="AK665" s="152"/>
      <c r="AL665" s="152"/>
      <c r="AM665" s="152"/>
      <c r="AN665" s="152"/>
      <c r="AO665" s="152"/>
      <c r="AP665" s="152"/>
      <c r="AQ665" s="152"/>
      <c r="AR665" s="152"/>
      <c r="AS665" s="152"/>
      <c r="AT665" s="152"/>
      <c r="AU665" s="152"/>
      <c r="AV665" s="152"/>
      <c r="AW665" s="152"/>
      <c r="AX665" s="152"/>
      <c r="AY665" s="152"/>
      <c r="AZ665" s="152"/>
      <c r="BA665" s="152"/>
      <c r="BB665" s="152"/>
      <c r="BC665" s="152"/>
      <c r="BD665" s="152"/>
      <c r="BE665" s="152"/>
      <c r="BF665" s="152"/>
      <c r="BG665" s="152"/>
      <c r="BH665" s="152"/>
      <c r="BI665" s="152"/>
      <c r="BJ665" s="152"/>
      <c r="BK665" s="152"/>
      <c r="BL665" s="152"/>
      <c r="BM665" s="152"/>
      <c r="BN665" s="152"/>
    </row>
    <row r="666" ht="13.5" customHeight="1">
      <c r="A666" s="152"/>
      <c r="B666" s="152"/>
      <c r="C666" s="152"/>
      <c r="D666" s="152"/>
      <c r="E666" s="152"/>
      <c r="F666" s="152"/>
      <c r="G666" s="152"/>
      <c r="H666" s="152"/>
      <c r="I666" s="152"/>
      <c r="J666" s="152"/>
      <c r="K666" s="152"/>
      <c r="L666" s="152"/>
      <c r="M666" s="152"/>
      <c r="N666" s="152"/>
      <c r="O666" s="152"/>
      <c r="P666" s="152"/>
      <c r="Q666" s="152"/>
      <c r="R666" s="152"/>
      <c r="S666" s="152"/>
      <c r="T666" s="152"/>
      <c r="U666" s="152"/>
      <c r="V666" s="152"/>
      <c r="W666" s="152"/>
      <c r="X666" s="152"/>
      <c r="Y666" s="152"/>
      <c r="Z666" s="152"/>
      <c r="AA666" s="152"/>
      <c r="AB666" s="152"/>
      <c r="AC666" s="152"/>
      <c r="AD666" s="152"/>
      <c r="AE666" s="152"/>
      <c r="AF666" s="152"/>
      <c r="AG666" s="152"/>
      <c r="AH666" s="152"/>
      <c r="AI666" s="152"/>
      <c r="AJ666" s="152"/>
      <c r="AK666" s="152"/>
      <c r="AL666" s="152"/>
      <c r="AM666" s="152"/>
      <c r="AN666" s="152"/>
      <c r="AO666" s="152"/>
      <c r="AP666" s="152"/>
      <c r="AQ666" s="152"/>
      <c r="AR666" s="152"/>
      <c r="AS666" s="152"/>
      <c r="AT666" s="152"/>
      <c r="AU666" s="152"/>
      <c r="AV666" s="152"/>
      <c r="AW666" s="152"/>
      <c r="AX666" s="152"/>
      <c r="AY666" s="152"/>
      <c r="AZ666" s="152"/>
      <c r="BA666" s="152"/>
      <c r="BB666" s="152"/>
      <c r="BC666" s="152"/>
      <c r="BD666" s="152"/>
      <c r="BE666" s="152"/>
      <c r="BF666" s="152"/>
      <c r="BG666" s="152"/>
      <c r="BH666" s="152"/>
      <c r="BI666" s="152"/>
      <c r="BJ666" s="152"/>
      <c r="BK666" s="152"/>
      <c r="BL666" s="152"/>
      <c r="BM666" s="152"/>
      <c r="BN666" s="152"/>
    </row>
    <row r="667" ht="13.5" customHeight="1">
      <c r="A667" s="152"/>
      <c r="B667" s="152"/>
      <c r="C667" s="152"/>
      <c r="D667" s="152"/>
      <c r="E667" s="152"/>
      <c r="F667" s="152"/>
      <c r="G667" s="152"/>
      <c r="H667" s="152"/>
      <c r="I667" s="152"/>
      <c r="J667" s="152"/>
      <c r="K667" s="152"/>
      <c r="L667" s="152"/>
      <c r="M667" s="152"/>
      <c r="N667" s="152"/>
      <c r="O667" s="152"/>
      <c r="P667" s="152"/>
      <c r="Q667" s="152"/>
      <c r="R667" s="152"/>
      <c r="S667" s="152"/>
      <c r="T667" s="152"/>
      <c r="U667" s="152"/>
      <c r="V667" s="152"/>
      <c r="W667" s="152"/>
      <c r="X667" s="152"/>
      <c r="Y667" s="152"/>
      <c r="Z667" s="152"/>
      <c r="AA667" s="152"/>
      <c r="AB667" s="152"/>
      <c r="AC667" s="152"/>
      <c r="AD667" s="152"/>
      <c r="AE667" s="152"/>
      <c r="AF667" s="152"/>
      <c r="AG667" s="152"/>
      <c r="AH667" s="152"/>
      <c r="AI667" s="152"/>
      <c r="AJ667" s="152"/>
      <c r="AK667" s="152"/>
      <c r="AL667" s="152"/>
      <c r="AM667" s="152"/>
      <c r="AN667" s="152"/>
      <c r="AO667" s="152"/>
      <c r="AP667" s="152"/>
      <c r="AQ667" s="152"/>
      <c r="AR667" s="152"/>
      <c r="AS667" s="152"/>
      <c r="AT667" s="152"/>
      <c r="AU667" s="152"/>
      <c r="AV667" s="152"/>
      <c r="AW667" s="152"/>
      <c r="AX667" s="152"/>
      <c r="AY667" s="152"/>
      <c r="AZ667" s="152"/>
      <c r="BA667" s="152"/>
      <c r="BB667" s="152"/>
      <c r="BC667" s="152"/>
      <c r="BD667" s="152"/>
      <c r="BE667" s="152"/>
      <c r="BF667" s="152"/>
      <c r="BG667" s="152"/>
      <c r="BH667" s="152"/>
      <c r="BI667" s="152"/>
      <c r="BJ667" s="152"/>
      <c r="BK667" s="152"/>
      <c r="BL667" s="152"/>
      <c r="BM667" s="152"/>
      <c r="BN667" s="152"/>
    </row>
    <row r="668" ht="13.5" customHeight="1">
      <c r="A668" s="152"/>
      <c r="B668" s="152"/>
      <c r="C668" s="152"/>
      <c r="D668" s="152"/>
      <c r="E668" s="152"/>
      <c r="F668" s="152"/>
      <c r="G668" s="152"/>
      <c r="H668" s="152"/>
      <c r="I668" s="152"/>
      <c r="J668" s="152"/>
      <c r="K668" s="152"/>
      <c r="L668" s="152"/>
      <c r="M668" s="152"/>
      <c r="N668" s="152"/>
      <c r="O668" s="152"/>
      <c r="P668" s="152"/>
      <c r="Q668" s="152"/>
      <c r="R668" s="152"/>
      <c r="S668" s="152"/>
      <c r="T668" s="152"/>
      <c r="U668" s="152"/>
      <c r="V668" s="152"/>
      <c r="W668" s="152"/>
      <c r="X668" s="152"/>
      <c r="Y668" s="152"/>
      <c r="Z668" s="152"/>
      <c r="AA668" s="152"/>
      <c r="AB668" s="152"/>
      <c r="AC668" s="152"/>
      <c r="AD668" s="152"/>
      <c r="AE668" s="152"/>
      <c r="AF668" s="152"/>
      <c r="AG668" s="152"/>
      <c r="AH668" s="152"/>
      <c r="AI668" s="152"/>
      <c r="AJ668" s="152"/>
      <c r="AK668" s="152"/>
      <c r="AL668" s="152"/>
      <c r="AM668" s="152"/>
      <c r="AN668" s="152"/>
      <c r="AO668" s="152"/>
      <c r="AP668" s="152"/>
      <c r="AQ668" s="152"/>
      <c r="AR668" s="152"/>
      <c r="AS668" s="152"/>
      <c r="AT668" s="152"/>
      <c r="AU668" s="152"/>
      <c r="AV668" s="152"/>
      <c r="AW668" s="152"/>
      <c r="AX668" s="152"/>
      <c r="AY668" s="152"/>
      <c r="AZ668" s="152"/>
      <c r="BA668" s="152"/>
      <c r="BB668" s="152"/>
      <c r="BC668" s="152"/>
      <c r="BD668" s="152"/>
      <c r="BE668" s="152"/>
      <c r="BF668" s="152"/>
      <c r="BG668" s="152"/>
      <c r="BH668" s="152"/>
      <c r="BI668" s="152"/>
      <c r="BJ668" s="152"/>
      <c r="BK668" s="152"/>
      <c r="BL668" s="152"/>
      <c r="BM668" s="152"/>
      <c r="BN668" s="152"/>
    </row>
    <row r="669" ht="13.5" customHeight="1">
      <c r="A669" s="152"/>
      <c r="B669" s="152"/>
      <c r="C669" s="152"/>
      <c r="D669" s="152"/>
      <c r="E669" s="152"/>
      <c r="F669" s="152"/>
      <c r="G669" s="152"/>
      <c r="H669" s="152"/>
      <c r="I669" s="152"/>
      <c r="J669" s="152"/>
      <c r="K669" s="152"/>
      <c r="L669" s="152"/>
      <c r="M669" s="152"/>
      <c r="N669" s="152"/>
      <c r="O669" s="152"/>
      <c r="P669" s="152"/>
      <c r="Q669" s="152"/>
      <c r="R669" s="152"/>
      <c r="S669" s="152"/>
      <c r="T669" s="152"/>
      <c r="U669" s="152"/>
      <c r="V669" s="152"/>
      <c r="W669" s="152"/>
      <c r="X669" s="152"/>
      <c r="Y669" s="152"/>
      <c r="Z669" s="152"/>
      <c r="AA669" s="152"/>
      <c r="AB669" s="152"/>
      <c r="AC669" s="152"/>
      <c r="AD669" s="152"/>
      <c r="AE669" s="152"/>
      <c r="AF669" s="152"/>
      <c r="AG669" s="152"/>
      <c r="AH669" s="152"/>
      <c r="AI669" s="152"/>
      <c r="AJ669" s="152"/>
      <c r="AK669" s="152"/>
      <c r="AL669" s="152"/>
      <c r="AM669" s="152"/>
      <c r="AN669" s="152"/>
      <c r="AO669" s="152"/>
      <c r="AP669" s="152"/>
      <c r="AQ669" s="152"/>
      <c r="AR669" s="152"/>
      <c r="AS669" s="152"/>
      <c r="AT669" s="152"/>
      <c r="AU669" s="152"/>
      <c r="AV669" s="152"/>
      <c r="AW669" s="152"/>
      <c r="AX669" s="152"/>
      <c r="AY669" s="152"/>
      <c r="AZ669" s="152"/>
      <c r="BA669" s="152"/>
      <c r="BB669" s="152"/>
      <c r="BC669" s="152"/>
      <c r="BD669" s="152"/>
      <c r="BE669" s="152"/>
      <c r="BF669" s="152"/>
      <c r="BG669" s="152"/>
      <c r="BH669" s="152"/>
      <c r="BI669" s="152"/>
      <c r="BJ669" s="152"/>
      <c r="BK669" s="152"/>
      <c r="BL669" s="152"/>
      <c r="BM669" s="152"/>
      <c r="BN669" s="152"/>
    </row>
    <row r="670" ht="13.5" customHeight="1">
      <c r="A670" s="152"/>
      <c r="B670" s="152"/>
      <c r="C670" s="152"/>
      <c r="D670" s="152"/>
      <c r="E670" s="152"/>
      <c r="F670" s="152"/>
      <c r="G670" s="152"/>
      <c r="H670" s="152"/>
      <c r="I670" s="152"/>
      <c r="J670" s="152"/>
      <c r="K670" s="152"/>
      <c r="L670" s="152"/>
      <c r="M670" s="152"/>
      <c r="N670" s="152"/>
      <c r="O670" s="152"/>
      <c r="P670" s="152"/>
      <c r="Q670" s="152"/>
      <c r="R670" s="152"/>
      <c r="S670" s="152"/>
      <c r="T670" s="152"/>
      <c r="U670" s="152"/>
      <c r="V670" s="152"/>
      <c r="W670" s="152"/>
      <c r="X670" s="152"/>
      <c r="Y670" s="152"/>
      <c r="Z670" s="152"/>
      <c r="AA670" s="152"/>
      <c r="AB670" s="152"/>
      <c r="AC670" s="152"/>
      <c r="AD670" s="152"/>
      <c r="AE670" s="152"/>
      <c r="AF670" s="152"/>
      <c r="AG670" s="152"/>
      <c r="AH670" s="152"/>
      <c r="AI670" s="152"/>
      <c r="AJ670" s="152"/>
      <c r="AK670" s="152"/>
      <c r="AL670" s="152"/>
      <c r="AM670" s="152"/>
      <c r="AN670" s="152"/>
      <c r="AO670" s="152"/>
      <c r="AP670" s="152"/>
      <c r="AQ670" s="152"/>
      <c r="AR670" s="152"/>
      <c r="AS670" s="152"/>
      <c r="AT670" s="152"/>
      <c r="AU670" s="152"/>
      <c r="AV670" s="152"/>
      <c r="AW670" s="152"/>
      <c r="AX670" s="152"/>
      <c r="AY670" s="152"/>
      <c r="AZ670" s="152"/>
      <c r="BA670" s="152"/>
      <c r="BB670" s="152"/>
      <c r="BC670" s="152"/>
      <c r="BD670" s="152"/>
      <c r="BE670" s="152"/>
      <c r="BF670" s="152"/>
      <c r="BG670" s="152"/>
      <c r="BH670" s="152"/>
      <c r="BI670" s="152"/>
      <c r="BJ670" s="152"/>
      <c r="BK670" s="152"/>
      <c r="BL670" s="152"/>
      <c r="BM670" s="152"/>
      <c r="BN670" s="152"/>
    </row>
    <row r="671" ht="13.5" customHeight="1">
      <c r="A671" s="152"/>
      <c r="B671" s="152"/>
      <c r="C671" s="152"/>
      <c r="D671" s="152"/>
      <c r="E671" s="152"/>
      <c r="F671" s="152"/>
      <c r="G671" s="152"/>
      <c r="H671" s="152"/>
      <c r="I671" s="152"/>
      <c r="J671" s="152"/>
      <c r="K671" s="152"/>
      <c r="L671" s="152"/>
      <c r="M671" s="152"/>
      <c r="N671" s="152"/>
      <c r="O671" s="152"/>
      <c r="P671" s="152"/>
      <c r="Q671" s="152"/>
      <c r="R671" s="152"/>
      <c r="S671" s="152"/>
      <c r="T671" s="152"/>
      <c r="U671" s="152"/>
      <c r="V671" s="152"/>
      <c r="W671" s="152"/>
      <c r="X671" s="152"/>
      <c r="Y671" s="152"/>
      <c r="Z671" s="152"/>
      <c r="AA671" s="152"/>
      <c r="AB671" s="152"/>
      <c r="AC671" s="152"/>
      <c r="AD671" s="152"/>
      <c r="AE671" s="152"/>
      <c r="AF671" s="152"/>
      <c r="AG671" s="152"/>
      <c r="AH671" s="152"/>
      <c r="AI671" s="152"/>
      <c r="AJ671" s="152"/>
      <c r="AK671" s="152"/>
      <c r="AL671" s="152"/>
      <c r="AM671" s="152"/>
      <c r="AN671" s="152"/>
      <c r="AO671" s="152"/>
      <c r="AP671" s="152"/>
      <c r="AQ671" s="152"/>
      <c r="AR671" s="152"/>
      <c r="AS671" s="152"/>
      <c r="AT671" s="152"/>
      <c r="AU671" s="152"/>
      <c r="AV671" s="152"/>
      <c r="AW671" s="152"/>
      <c r="AX671" s="152"/>
      <c r="AY671" s="152"/>
      <c r="AZ671" s="152"/>
      <c r="BA671" s="152"/>
      <c r="BB671" s="152"/>
      <c r="BC671" s="152"/>
      <c r="BD671" s="152"/>
      <c r="BE671" s="152"/>
      <c r="BF671" s="152"/>
      <c r="BG671" s="152"/>
      <c r="BH671" s="152"/>
      <c r="BI671" s="152"/>
      <c r="BJ671" s="152"/>
      <c r="BK671" s="152"/>
      <c r="BL671" s="152"/>
      <c r="BM671" s="152"/>
      <c r="BN671" s="152"/>
    </row>
    <row r="672" ht="13.5" customHeight="1">
      <c r="A672" s="152"/>
      <c r="B672" s="152"/>
      <c r="C672" s="152"/>
      <c r="D672" s="152"/>
      <c r="E672" s="152"/>
      <c r="F672" s="152"/>
      <c r="G672" s="152"/>
      <c r="H672" s="152"/>
      <c r="I672" s="152"/>
      <c r="J672" s="152"/>
      <c r="K672" s="152"/>
      <c r="L672" s="152"/>
      <c r="M672" s="152"/>
      <c r="N672" s="152"/>
      <c r="O672" s="152"/>
      <c r="P672" s="152"/>
      <c r="Q672" s="152"/>
      <c r="R672" s="152"/>
      <c r="S672" s="152"/>
      <c r="T672" s="152"/>
      <c r="U672" s="152"/>
      <c r="V672" s="152"/>
      <c r="W672" s="152"/>
      <c r="X672" s="152"/>
      <c r="Y672" s="152"/>
      <c r="Z672" s="152"/>
      <c r="AA672" s="152"/>
      <c r="AB672" s="152"/>
      <c r="AC672" s="152"/>
      <c r="AD672" s="152"/>
      <c r="AE672" s="152"/>
      <c r="AF672" s="152"/>
      <c r="AG672" s="152"/>
      <c r="AH672" s="152"/>
      <c r="AI672" s="152"/>
      <c r="AJ672" s="152"/>
      <c r="AK672" s="152"/>
      <c r="AL672" s="152"/>
      <c r="AM672" s="152"/>
      <c r="AN672" s="152"/>
      <c r="AO672" s="152"/>
      <c r="AP672" s="152"/>
      <c r="AQ672" s="152"/>
      <c r="AR672" s="152"/>
      <c r="AS672" s="152"/>
      <c r="AT672" s="152"/>
      <c r="AU672" s="152"/>
      <c r="AV672" s="152"/>
      <c r="AW672" s="152"/>
      <c r="AX672" s="152"/>
      <c r="AY672" s="152"/>
      <c r="AZ672" s="152"/>
      <c r="BA672" s="152"/>
      <c r="BB672" s="152"/>
      <c r="BC672" s="152"/>
      <c r="BD672" s="152"/>
      <c r="BE672" s="152"/>
      <c r="BF672" s="152"/>
      <c r="BG672" s="152"/>
      <c r="BH672" s="152"/>
      <c r="BI672" s="152"/>
      <c r="BJ672" s="152"/>
      <c r="BK672" s="152"/>
      <c r="BL672" s="152"/>
      <c r="BM672" s="152"/>
      <c r="BN672" s="152"/>
    </row>
    <row r="673" ht="13.5" customHeight="1">
      <c r="A673" s="152"/>
      <c r="B673" s="152"/>
      <c r="C673" s="152"/>
      <c r="D673" s="152"/>
      <c r="E673" s="152"/>
      <c r="F673" s="152"/>
      <c r="G673" s="152"/>
      <c r="H673" s="152"/>
      <c r="I673" s="152"/>
      <c r="J673" s="152"/>
      <c r="K673" s="152"/>
      <c r="L673" s="152"/>
      <c r="M673" s="152"/>
      <c r="N673" s="152"/>
      <c r="O673" s="152"/>
      <c r="P673" s="152"/>
      <c r="Q673" s="152"/>
      <c r="R673" s="152"/>
      <c r="S673" s="152"/>
      <c r="T673" s="152"/>
      <c r="U673" s="152"/>
      <c r="V673" s="152"/>
      <c r="W673" s="152"/>
      <c r="X673" s="152"/>
      <c r="Y673" s="152"/>
      <c r="Z673" s="152"/>
      <c r="AA673" s="152"/>
      <c r="AB673" s="152"/>
      <c r="AC673" s="152"/>
      <c r="AD673" s="152"/>
      <c r="AE673" s="152"/>
      <c r="AF673" s="152"/>
      <c r="AG673" s="152"/>
      <c r="AH673" s="152"/>
      <c r="AI673" s="152"/>
      <c r="AJ673" s="152"/>
      <c r="AK673" s="152"/>
      <c r="AL673" s="152"/>
      <c r="AM673" s="152"/>
      <c r="AN673" s="152"/>
      <c r="AO673" s="152"/>
      <c r="AP673" s="152"/>
      <c r="AQ673" s="152"/>
      <c r="AR673" s="152"/>
      <c r="AS673" s="152"/>
      <c r="AT673" s="152"/>
      <c r="AU673" s="152"/>
      <c r="AV673" s="152"/>
      <c r="AW673" s="152"/>
      <c r="AX673" s="152"/>
      <c r="AY673" s="152"/>
      <c r="AZ673" s="152"/>
      <c r="BA673" s="152"/>
      <c r="BB673" s="152"/>
      <c r="BC673" s="152"/>
      <c r="BD673" s="152"/>
      <c r="BE673" s="152"/>
      <c r="BF673" s="152"/>
      <c r="BG673" s="152"/>
      <c r="BH673" s="152"/>
      <c r="BI673" s="152"/>
      <c r="BJ673" s="152"/>
      <c r="BK673" s="152"/>
      <c r="BL673" s="152"/>
      <c r="BM673" s="152"/>
      <c r="BN673" s="152"/>
    </row>
    <row r="674" ht="13.5" customHeight="1">
      <c r="A674" s="152"/>
      <c r="B674" s="152"/>
      <c r="C674" s="152"/>
      <c r="D674" s="152"/>
      <c r="E674" s="152"/>
      <c r="F674" s="152"/>
      <c r="G674" s="152"/>
      <c r="H674" s="152"/>
      <c r="I674" s="152"/>
      <c r="J674" s="152"/>
      <c r="K674" s="152"/>
      <c r="L674" s="152"/>
      <c r="M674" s="152"/>
      <c r="N674" s="152"/>
      <c r="O674" s="152"/>
      <c r="P674" s="152"/>
      <c r="Q674" s="152"/>
      <c r="R674" s="152"/>
      <c r="S674" s="152"/>
      <c r="T674" s="152"/>
      <c r="U674" s="152"/>
      <c r="V674" s="152"/>
      <c r="W674" s="152"/>
      <c r="X674" s="152"/>
      <c r="Y674" s="152"/>
      <c r="Z674" s="152"/>
      <c r="AA674" s="152"/>
      <c r="AB674" s="152"/>
      <c r="AC674" s="152"/>
      <c r="AD674" s="152"/>
      <c r="AE674" s="152"/>
      <c r="AF674" s="152"/>
      <c r="AG674" s="152"/>
      <c r="AH674" s="152"/>
      <c r="AI674" s="152"/>
      <c r="AJ674" s="152"/>
      <c r="AK674" s="152"/>
      <c r="AL674" s="152"/>
      <c r="AM674" s="152"/>
      <c r="AN674" s="152"/>
      <c r="AO674" s="152"/>
      <c r="AP674" s="152"/>
      <c r="AQ674" s="152"/>
      <c r="AR674" s="152"/>
      <c r="AS674" s="152"/>
      <c r="AT674" s="152"/>
      <c r="AU674" s="152"/>
      <c r="AV674" s="152"/>
      <c r="AW674" s="152"/>
      <c r="AX674" s="152"/>
      <c r="AY674" s="152"/>
      <c r="AZ674" s="152"/>
      <c r="BA674" s="152"/>
      <c r="BB674" s="152"/>
      <c r="BC674" s="152"/>
      <c r="BD674" s="152"/>
      <c r="BE674" s="152"/>
      <c r="BF674" s="152"/>
      <c r="BG674" s="152"/>
      <c r="BH674" s="152"/>
      <c r="BI674" s="152"/>
      <c r="BJ674" s="152"/>
      <c r="BK674" s="152"/>
      <c r="BL674" s="152"/>
      <c r="BM674" s="152"/>
      <c r="BN674" s="152"/>
    </row>
    <row r="675" ht="13.5" customHeight="1">
      <c r="A675" s="152"/>
      <c r="B675" s="152"/>
      <c r="C675" s="152"/>
      <c r="D675" s="152"/>
      <c r="E675" s="152"/>
      <c r="F675" s="152"/>
      <c r="G675" s="152"/>
      <c r="H675" s="152"/>
      <c r="I675" s="152"/>
      <c r="J675" s="152"/>
      <c r="K675" s="152"/>
      <c r="L675" s="152"/>
      <c r="M675" s="152"/>
      <c r="N675" s="152"/>
      <c r="O675" s="152"/>
      <c r="P675" s="152"/>
      <c r="Q675" s="152"/>
      <c r="R675" s="152"/>
      <c r="S675" s="152"/>
      <c r="T675" s="152"/>
      <c r="U675" s="152"/>
      <c r="V675" s="152"/>
      <c r="W675" s="152"/>
      <c r="X675" s="152"/>
      <c r="Y675" s="152"/>
      <c r="Z675" s="152"/>
      <c r="AA675" s="152"/>
      <c r="AB675" s="152"/>
      <c r="AC675" s="152"/>
      <c r="AD675" s="152"/>
      <c r="AE675" s="152"/>
      <c r="AF675" s="152"/>
      <c r="AG675" s="152"/>
      <c r="AH675" s="152"/>
      <c r="AI675" s="152"/>
      <c r="AJ675" s="152"/>
      <c r="AK675" s="152"/>
      <c r="AL675" s="152"/>
      <c r="AM675" s="152"/>
      <c r="AN675" s="152"/>
      <c r="AO675" s="152"/>
      <c r="AP675" s="152"/>
      <c r="AQ675" s="152"/>
      <c r="AR675" s="152"/>
      <c r="AS675" s="152"/>
      <c r="AT675" s="152"/>
      <c r="AU675" s="152"/>
      <c r="AV675" s="152"/>
      <c r="AW675" s="152"/>
      <c r="AX675" s="152"/>
      <c r="AY675" s="152"/>
      <c r="AZ675" s="152"/>
      <c r="BA675" s="152"/>
      <c r="BB675" s="152"/>
      <c r="BC675" s="152"/>
      <c r="BD675" s="152"/>
      <c r="BE675" s="152"/>
      <c r="BF675" s="152"/>
      <c r="BG675" s="152"/>
      <c r="BH675" s="152"/>
      <c r="BI675" s="152"/>
      <c r="BJ675" s="152"/>
      <c r="BK675" s="152"/>
      <c r="BL675" s="152"/>
      <c r="BM675" s="152"/>
      <c r="BN675" s="152"/>
    </row>
    <row r="676" ht="13.5" customHeight="1">
      <c r="A676" s="152"/>
      <c r="B676" s="152"/>
      <c r="C676" s="152"/>
      <c r="D676" s="152"/>
      <c r="E676" s="152"/>
      <c r="F676" s="152"/>
      <c r="G676" s="152"/>
      <c r="H676" s="152"/>
      <c r="I676" s="152"/>
      <c r="J676" s="152"/>
      <c r="K676" s="152"/>
      <c r="L676" s="152"/>
      <c r="M676" s="152"/>
      <c r="N676" s="152"/>
      <c r="O676" s="152"/>
      <c r="P676" s="152"/>
      <c r="Q676" s="152"/>
      <c r="R676" s="152"/>
      <c r="S676" s="152"/>
      <c r="T676" s="152"/>
      <c r="U676" s="152"/>
      <c r="V676" s="152"/>
      <c r="W676" s="152"/>
      <c r="X676" s="152"/>
      <c r="Y676" s="152"/>
      <c r="Z676" s="152"/>
      <c r="AA676" s="152"/>
      <c r="AB676" s="152"/>
      <c r="AC676" s="152"/>
      <c r="AD676" s="152"/>
      <c r="AE676" s="152"/>
      <c r="AF676" s="152"/>
      <c r="AG676" s="152"/>
      <c r="AH676" s="152"/>
      <c r="AI676" s="152"/>
      <c r="AJ676" s="152"/>
      <c r="AK676" s="152"/>
      <c r="AL676" s="152"/>
      <c r="AM676" s="152"/>
      <c r="AN676" s="152"/>
      <c r="AO676" s="152"/>
      <c r="AP676" s="152"/>
      <c r="AQ676" s="152"/>
      <c r="AR676" s="152"/>
      <c r="AS676" s="152"/>
      <c r="AT676" s="152"/>
      <c r="AU676" s="152"/>
      <c r="AV676" s="152"/>
      <c r="AW676" s="152"/>
      <c r="AX676" s="152"/>
      <c r="AY676" s="152"/>
      <c r="AZ676" s="152"/>
      <c r="BA676" s="152"/>
      <c r="BB676" s="152"/>
      <c r="BC676" s="152"/>
      <c r="BD676" s="152"/>
      <c r="BE676" s="152"/>
      <c r="BF676" s="152"/>
      <c r="BG676" s="152"/>
      <c r="BH676" s="152"/>
      <c r="BI676" s="152"/>
      <c r="BJ676" s="152"/>
      <c r="BK676" s="152"/>
      <c r="BL676" s="152"/>
      <c r="BM676" s="152"/>
      <c r="BN676" s="152"/>
    </row>
    <row r="677" ht="13.5" customHeight="1">
      <c r="A677" s="152"/>
      <c r="B677" s="152"/>
      <c r="C677" s="152"/>
      <c r="D677" s="152"/>
      <c r="E677" s="152"/>
      <c r="F677" s="152"/>
      <c r="G677" s="152"/>
      <c r="H677" s="152"/>
      <c r="I677" s="152"/>
      <c r="J677" s="152"/>
      <c r="K677" s="152"/>
      <c r="L677" s="152"/>
      <c r="M677" s="152"/>
      <c r="N677" s="152"/>
      <c r="O677" s="152"/>
      <c r="P677" s="152"/>
      <c r="Q677" s="152"/>
      <c r="R677" s="152"/>
      <c r="S677" s="152"/>
      <c r="T677" s="152"/>
      <c r="U677" s="152"/>
      <c r="V677" s="152"/>
      <c r="W677" s="152"/>
      <c r="X677" s="152"/>
      <c r="Y677" s="152"/>
      <c r="Z677" s="152"/>
      <c r="AA677" s="152"/>
      <c r="AB677" s="152"/>
      <c r="AC677" s="152"/>
      <c r="AD677" s="152"/>
      <c r="AE677" s="152"/>
      <c r="AF677" s="152"/>
      <c r="AG677" s="152"/>
      <c r="AH677" s="152"/>
      <c r="AI677" s="152"/>
      <c r="AJ677" s="152"/>
      <c r="AK677" s="152"/>
      <c r="AL677" s="152"/>
      <c r="AM677" s="152"/>
      <c r="AN677" s="152"/>
      <c r="AO677" s="152"/>
      <c r="AP677" s="152"/>
      <c r="AQ677" s="152"/>
      <c r="AR677" s="152"/>
      <c r="AS677" s="152"/>
      <c r="AT677" s="152"/>
      <c r="AU677" s="152"/>
      <c r="AV677" s="152"/>
      <c r="AW677" s="152"/>
      <c r="AX677" s="152"/>
      <c r="AY677" s="152"/>
      <c r="AZ677" s="152"/>
      <c r="BA677" s="152"/>
      <c r="BB677" s="152"/>
      <c r="BC677" s="152"/>
      <c r="BD677" s="152"/>
      <c r="BE677" s="152"/>
      <c r="BF677" s="152"/>
      <c r="BG677" s="152"/>
      <c r="BH677" s="152"/>
      <c r="BI677" s="152"/>
      <c r="BJ677" s="152"/>
      <c r="BK677" s="152"/>
      <c r="BL677" s="152"/>
      <c r="BM677" s="152"/>
      <c r="BN677" s="152"/>
    </row>
    <row r="678" ht="13.5" customHeight="1">
      <c r="A678" s="152"/>
      <c r="B678" s="152"/>
      <c r="C678" s="152"/>
      <c r="D678" s="152"/>
      <c r="E678" s="152"/>
      <c r="F678" s="152"/>
      <c r="G678" s="152"/>
      <c r="H678" s="152"/>
      <c r="I678" s="152"/>
      <c r="J678" s="152"/>
      <c r="K678" s="152"/>
      <c r="L678" s="152"/>
      <c r="M678" s="152"/>
      <c r="N678" s="152"/>
      <c r="O678" s="152"/>
      <c r="P678" s="152"/>
      <c r="Q678" s="152"/>
      <c r="R678" s="152"/>
      <c r="S678" s="152"/>
      <c r="T678" s="152"/>
      <c r="U678" s="152"/>
      <c r="V678" s="152"/>
      <c r="W678" s="152"/>
      <c r="X678" s="152"/>
      <c r="Y678" s="152"/>
      <c r="Z678" s="152"/>
      <c r="AA678" s="152"/>
      <c r="AB678" s="152"/>
      <c r="AC678" s="152"/>
      <c r="AD678" s="152"/>
      <c r="AE678" s="152"/>
      <c r="AF678" s="152"/>
      <c r="AG678" s="152"/>
      <c r="AH678" s="152"/>
      <c r="AI678" s="152"/>
      <c r="AJ678" s="152"/>
      <c r="AK678" s="152"/>
      <c r="AL678" s="152"/>
      <c r="AM678" s="152"/>
      <c r="AN678" s="152"/>
      <c r="AO678" s="152"/>
      <c r="AP678" s="152"/>
      <c r="AQ678" s="152"/>
      <c r="AR678" s="152"/>
      <c r="AS678" s="152"/>
      <c r="AT678" s="152"/>
      <c r="AU678" s="152"/>
      <c r="AV678" s="152"/>
      <c r="AW678" s="152"/>
      <c r="AX678" s="152"/>
      <c r="AY678" s="152"/>
      <c r="AZ678" s="152"/>
      <c r="BA678" s="152"/>
      <c r="BB678" s="152"/>
      <c r="BC678" s="152"/>
      <c r="BD678" s="152"/>
      <c r="BE678" s="152"/>
      <c r="BF678" s="152"/>
      <c r="BG678" s="152"/>
      <c r="BH678" s="152"/>
      <c r="BI678" s="152"/>
      <c r="BJ678" s="152"/>
      <c r="BK678" s="152"/>
      <c r="BL678" s="152"/>
      <c r="BM678" s="152"/>
      <c r="BN678" s="152"/>
    </row>
    <row r="679" ht="13.5" customHeight="1">
      <c r="A679" s="152"/>
      <c r="B679" s="152"/>
      <c r="C679" s="152"/>
      <c r="D679" s="152"/>
      <c r="E679" s="152"/>
      <c r="F679" s="152"/>
      <c r="G679" s="152"/>
      <c r="H679" s="152"/>
      <c r="I679" s="152"/>
      <c r="J679" s="152"/>
      <c r="K679" s="152"/>
      <c r="L679" s="152"/>
      <c r="M679" s="152"/>
      <c r="N679" s="152"/>
      <c r="O679" s="152"/>
      <c r="P679" s="152"/>
      <c r="Q679" s="152"/>
      <c r="R679" s="152"/>
      <c r="S679" s="152"/>
      <c r="T679" s="152"/>
      <c r="U679" s="152"/>
      <c r="V679" s="152"/>
      <c r="W679" s="152"/>
      <c r="X679" s="152"/>
      <c r="Y679" s="152"/>
      <c r="Z679" s="152"/>
      <c r="AA679" s="152"/>
      <c r="AB679" s="152"/>
      <c r="AC679" s="152"/>
      <c r="AD679" s="152"/>
      <c r="AE679" s="152"/>
      <c r="AF679" s="152"/>
      <c r="AG679" s="152"/>
      <c r="AH679" s="152"/>
      <c r="AI679" s="152"/>
      <c r="AJ679" s="152"/>
      <c r="AK679" s="152"/>
      <c r="AL679" s="152"/>
      <c r="AM679" s="152"/>
      <c r="AN679" s="152"/>
      <c r="AO679" s="152"/>
      <c r="AP679" s="152"/>
      <c r="AQ679" s="152"/>
      <c r="AR679" s="152"/>
      <c r="AS679" s="152"/>
      <c r="AT679" s="152"/>
      <c r="AU679" s="152"/>
      <c r="AV679" s="152"/>
      <c r="AW679" s="152"/>
      <c r="AX679" s="152"/>
      <c r="AY679" s="152"/>
      <c r="AZ679" s="152"/>
      <c r="BA679" s="152"/>
      <c r="BB679" s="152"/>
      <c r="BC679" s="152"/>
      <c r="BD679" s="152"/>
      <c r="BE679" s="152"/>
      <c r="BF679" s="152"/>
      <c r="BG679" s="152"/>
      <c r="BH679" s="152"/>
      <c r="BI679" s="152"/>
      <c r="BJ679" s="152"/>
      <c r="BK679" s="152"/>
      <c r="BL679" s="152"/>
      <c r="BM679" s="152"/>
      <c r="BN679" s="152"/>
    </row>
    <row r="680" ht="13.5" customHeight="1">
      <c r="A680" s="152"/>
      <c r="B680" s="152"/>
      <c r="C680" s="152"/>
      <c r="D680" s="152"/>
      <c r="E680" s="152"/>
      <c r="F680" s="152"/>
      <c r="G680" s="152"/>
      <c r="H680" s="152"/>
      <c r="I680" s="152"/>
      <c r="J680" s="152"/>
      <c r="K680" s="152"/>
      <c r="L680" s="152"/>
      <c r="M680" s="152"/>
      <c r="N680" s="152"/>
      <c r="O680" s="152"/>
      <c r="P680" s="152"/>
      <c r="Q680" s="152"/>
      <c r="R680" s="152"/>
      <c r="S680" s="152"/>
      <c r="T680" s="152"/>
      <c r="U680" s="152"/>
      <c r="V680" s="152"/>
      <c r="W680" s="152"/>
      <c r="X680" s="152"/>
      <c r="Y680" s="152"/>
      <c r="Z680" s="152"/>
      <c r="AA680" s="152"/>
      <c r="AB680" s="152"/>
      <c r="AC680" s="152"/>
      <c r="AD680" s="152"/>
      <c r="AE680" s="152"/>
      <c r="AF680" s="152"/>
      <c r="AG680" s="152"/>
      <c r="AH680" s="152"/>
      <c r="AI680" s="152"/>
      <c r="AJ680" s="152"/>
      <c r="AK680" s="152"/>
      <c r="AL680" s="152"/>
      <c r="AM680" s="152"/>
      <c r="AN680" s="152"/>
      <c r="AO680" s="152"/>
      <c r="AP680" s="152"/>
      <c r="AQ680" s="152"/>
      <c r="AR680" s="152"/>
      <c r="AS680" s="152"/>
      <c r="AT680" s="152"/>
      <c r="AU680" s="152"/>
      <c r="AV680" s="152"/>
      <c r="AW680" s="152"/>
      <c r="AX680" s="152"/>
      <c r="AY680" s="152"/>
      <c r="AZ680" s="152"/>
      <c r="BA680" s="152"/>
      <c r="BB680" s="152"/>
      <c r="BC680" s="152"/>
      <c r="BD680" s="152"/>
      <c r="BE680" s="152"/>
      <c r="BF680" s="152"/>
      <c r="BG680" s="152"/>
      <c r="BH680" s="152"/>
      <c r="BI680" s="152"/>
      <c r="BJ680" s="152"/>
      <c r="BK680" s="152"/>
      <c r="BL680" s="152"/>
      <c r="BM680" s="152"/>
      <c r="BN680" s="152"/>
    </row>
    <row r="681" ht="13.5" customHeight="1">
      <c r="A681" s="152"/>
      <c r="B681" s="152"/>
      <c r="C681" s="152"/>
      <c r="D681" s="152"/>
      <c r="E681" s="152"/>
      <c r="F681" s="152"/>
      <c r="G681" s="152"/>
      <c r="H681" s="152"/>
      <c r="I681" s="152"/>
      <c r="J681" s="152"/>
      <c r="K681" s="152"/>
      <c r="L681" s="152"/>
      <c r="M681" s="152"/>
      <c r="N681" s="152"/>
      <c r="O681" s="152"/>
      <c r="P681" s="152"/>
      <c r="Q681" s="152"/>
      <c r="R681" s="152"/>
      <c r="S681" s="152"/>
      <c r="T681" s="152"/>
      <c r="U681" s="152"/>
      <c r="V681" s="152"/>
      <c r="W681" s="152"/>
      <c r="X681" s="152"/>
      <c r="Y681" s="152"/>
      <c r="Z681" s="152"/>
      <c r="AA681" s="152"/>
      <c r="AB681" s="152"/>
      <c r="AC681" s="152"/>
      <c r="AD681" s="152"/>
      <c r="AE681" s="152"/>
      <c r="AF681" s="152"/>
      <c r="AG681" s="152"/>
      <c r="AH681" s="152"/>
      <c r="AI681" s="152"/>
      <c r="AJ681" s="152"/>
      <c r="AK681" s="152"/>
      <c r="AL681" s="152"/>
      <c r="AM681" s="152"/>
      <c r="AN681" s="152"/>
      <c r="AO681" s="152"/>
      <c r="AP681" s="152"/>
      <c r="AQ681" s="152"/>
      <c r="AR681" s="152"/>
      <c r="AS681" s="152"/>
      <c r="AT681" s="152"/>
      <c r="AU681" s="152"/>
      <c r="AV681" s="152"/>
      <c r="AW681" s="152"/>
      <c r="AX681" s="152"/>
      <c r="AY681" s="152"/>
      <c r="AZ681" s="152"/>
      <c r="BA681" s="152"/>
      <c r="BB681" s="152"/>
      <c r="BC681" s="152"/>
      <c r="BD681" s="152"/>
      <c r="BE681" s="152"/>
      <c r="BF681" s="152"/>
      <c r="BG681" s="152"/>
      <c r="BH681" s="152"/>
      <c r="BI681" s="152"/>
      <c r="BJ681" s="152"/>
      <c r="BK681" s="152"/>
      <c r="BL681" s="152"/>
      <c r="BM681" s="152"/>
      <c r="BN681" s="152"/>
    </row>
    <row r="682" ht="13.5" customHeight="1">
      <c r="A682" s="152"/>
      <c r="B682" s="152"/>
      <c r="C682" s="152"/>
      <c r="D682" s="152"/>
      <c r="E682" s="152"/>
      <c r="F682" s="152"/>
      <c r="G682" s="152"/>
      <c r="H682" s="152"/>
      <c r="I682" s="152"/>
      <c r="J682" s="152"/>
      <c r="K682" s="152"/>
      <c r="L682" s="152"/>
      <c r="M682" s="152"/>
      <c r="N682" s="152"/>
      <c r="O682" s="152"/>
      <c r="P682" s="152"/>
      <c r="Q682" s="152"/>
      <c r="R682" s="152"/>
      <c r="S682" s="152"/>
      <c r="T682" s="152"/>
      <c r="U682" s="152"/>
      <c r="V682" s="152"/>
      <c r="W682" s="152"/>
      <c r="X682" s="152"/>
      <c r="Y682" s="152"/>
      <c r="Z682" s="152"/>
      <c r="AA682" s="152"/>
      <c r="AB682" s="152"/>
      <c r="AC682" s="152"/>
      <c r="AD682" s="152"/>
      <c r="AE682" s="152"/>
      <c r="AF682" s="152"/>
      <c r="AG682" s="152"/>
      <c r="AH682" s="152"/>
      <c r="AI682" s="152"/>
      <c r="AJ682" s="152"/>
      <c r="AK682" s="152"/>
      <c r="AL682" s="152"/>
      <c r="AM682" s="152"/>
      <c r="AN682" s="152"/>
      <c r="AO682" s="152"/>
      <c r="AP682" s="152"/>
      <c r="AQ682" s="152"/>
      <c r="AR682" s="152"/>
      <c r="AS682" s="152"/>
      <c r="AT682" s="152"/>
      <c r="AU682" s="152"/>
      <c r="AV682" s="152"/>
      <c r="AW682" s="152"/>
      <c r="AX682" s="152"/>
      <c r="AY682" s="152"/>
      <c r="AZ682" s="152"/>
      <c r="BA682" s="152"/>
      <c r="BB682" s="152"/>
      <c r="BC682" s="152"/>
      <c r="BD682" s="152"/>
      <c r="BE682" s="152"/>
      <c r="BF682" s="152"/>
      <c r="BG682" s="152"/>
      <c r="BH682" s="152"/>
      <c r="BI682" s="152"/>
      <c r="BJ682" s="152"/>
      <c r="BK682" s="152"/>
      <c r="BL682" s="152"/>
      <c r="BM682" s="152"/>
      <c r="BN682" s="152"/>
    </row>
    <row r="683" ht="13.5" customHeight="1">
      <c r="A683" s="152"/>
      <c r="B683" s="152"/>
      <c r="C683" s="152"/>
      <c r="D683" s="152"/>
      <c r="E683" s="152"/>
      <c r="F683" s="152"/>
      <c r="G683" s="152"/>
      <c r="H683" s="152"/>
      <c r="I683" s="152"/>
      <c r="J683" s="152"/>
      <c r="K683" s="152"/>
      <c r="L683" s="152"/>
      <c r="M683" s="152"/>
      <c r="N683" s="152"/>
      <c r="O683" s="152"/>
      <c r="P683" s="152"/>
      <c r="Q683" s="152"/>
      <c r="R683" s="152"/>
      <c r="S683" s="152"/>
      <c r="T683" s="152"/>
      <c r="U683" s="152"/>
      <c r="V683" s="152"/>
      <c r="W683" s="152"/>
      <c r="X683" s="152"/>
      <c r="Y683" s="152"/>
      <c r="Z683" s="152"/>
      <c r="AA683" s="152"/>
      <c r="AB683" s="152"/>
      <c r="AC683" s="152"/>
      <c r="AD683" s="152"/>
      <c r="AE683" s="152"/>
      <c r="AF683" s="152"/>
      <c r="AG683" s="152"/>
      <c r="AH683" s="152"/>
      <c r="AI683" s="152"/>
      <c r="AJ683" s="152"/>
      <c r="AK683" s="152"/>
      <c r="AL683" s="152"/>
      <c r="AM683" s="152"/>
      <c r="AN683" s="152"/>
      <c r="AO683" s="152"/>
      <c r="AP683" s="152"/>
      <c r="AQ683" s="152"/>
      <c r="AR683" s="152"/>
      <c r="AS683" s="152"/>
      <c r="AT683" s="152"/>
      <c r="AU683" s="152"/>
      <c r="AV683" s="152"/>
      <c r="AW683" s="152"/>
      <c r="AX683" s="152"/>
      <c r="AY683" s="152"/>
      <c r="AZ683" s="152"/>
      <c r="BA683" s="152"/>
      <c r="BB683" s="152"/>
      <c r="BC683" s="152"/>
      <c r="BD683" s="152"/>
      <c r="BE683" s="152"/>
      <c r="BF683" s="152"/>
      <c r="BG683" s="152"/>
      <c r="BH683" s="152"/>
      <c r="BI683" s="152"/>
      <c r="BJ683" s="152"/>
      <c r="BK683" s="152"/>
      <c r="BL683" s="152"/>
      <c r="BM683" s="152"/>
      <c r="BN683" s="152"/>
    </row>
    <row r="684" ht="13.5" customHeight="1">
      <c r="A684" s="152"/>
      <c r="B684" s="152"/>
      <c r="C684" s="152"/>
      <c r="D684" s="152"/>
      <c r="E684" s="152"/>
      <c r="F684" s="152"/>
      <c r="G684" s="152"/>
      <c r="H684" s="152"/>
      <c r="I684" s="152"/>
      <c r="J684" s="152"/>
      <c r="K684" s="152"/>
      <c r="L684" s="152"/>
      <c r="M684" s="152"/>
      <c r="N684" s="152"/>
      <c r="O684" s="152"/>
      <c r="P684" s="152"/>
      <c r="Q684" s="152"/>
      <c r="R684" s="152"/>
      <c r="S684" s="152"/>
      <c r="T684" s="152"/>
      <c r="U684" s="152"/>
      <c r="V684" s="152"/>
      <c r="W684" s="152"/>
      <c r="X684" s="152"/>
      <c r="Y684" s="152"/>
      <c r="Z684" s="152"/>
      <c r="AA684" s="152"/>
      <c r="AB684" s="152"/>
      <c r="AC684" s="152"/>
      <c r="AD684" s="152"/>
      <c r="AE684" s="152"/>
      <c r="AF684" s="152"/>
      <c r="AG684" s="152"/>
      <c r="AH684" s="152"/>
      <c r="AI684" s="152"/>
      <c r="AJ684" s="152"/>
      <c r="AK684" s="152"/>
      <c r="AL684" s="152"/>
      <c r="AM684" s="152"/>
      <c r="AN684" s="152"/>
      <c r="AO684" s="152"/>
      <c r="AP684" s="152"/>
      <c r="AQ684" s="152"/>
      <c r="AR684" s="152"/>
      <c r="AS684" s="152"/>
      <c r="AT684" s="152"/>
      <c r="AU684" s="152"/>
      <c r="AV684" s="152"/>
      <c r="AW684" s="152"/>
      <c r="AX684" s="152"/>
      <c r="AY684" s="152"/>
      <c r="AZ684" s="152"/>
      <c r="BA684" s="152"/>
      <c r="BB684" s="152"/>
      <c r="BC684" s="152"/>
      <c r="BD684" s="152"/>
      <c r="BE684" s="152"/>
      <c r="BF684" s="152"/>
      <c r="BG684" s="152"/>
      <c r="BH684" s="152"/>
      <c r="BI684" s="152"/>
      <c r="BJ684" s="152"/>
      <c r="BK684" s="152"/>
      <c r="BL684" s="152"/>
      <c r="BM684" s="152"/>
      <c r="BN684" s="152"/>
    </row>
    <row r="685" ht="13.5" customHeight="1">
      <c r="A685" s="152"/>
      <c r="B685" s="152"/>
      <c r="C685" s="152"/>
      <c r="D685" s="152"/>
      <c r="E685" s="152"/>
      <c r="F685" s="152"/>
      <c r="G685" s="152"/>
      <c r="H685" s="152"/>
      <c r="I685" s="152"/>
      <c r="J685" s="152"/>
      <c r="K685" s="152"/>
      <c r="L685" s="152"/>
      <c r="M685" s="152"/>
      <c r="N685" s="152"/>
      <c r="O685" s="152"/>
      <c r="P685" s="152"/>
      <c r="Q685" s="152"/>
      <c r="R685" s="152"/>
      <c r="S685" s="152"/>
      <c r="T685" s="152"/>
      <c r="U685" s="152"/>
      <c r="V685" s="152"/>
      <c r="W685" s="152"/>
      <c r="X685" s="152"/>
      <c r="Y685" s="152"/>
      <c r="Z685" s="152"/>
      <c r="AA685" s="152"/>
      <c r="AB685" s="152"/>
      <c r="AC685" s="152"/>
      <c r="AD685" s="152"/>
      <c r="AE685" s="152"/>
      <c r="AF685" s="152"/>
      <c r="AG685" s="152"/>
      <c r="AH685" s="152"/>
      <c r="AI685" s="152"/>
      <c r="AJ685" s="152"/>
      <c r="AK685" s="152"/>
      <c r="AL685" s="152"/>
      <c r="AM685" s="152"/>
      <c r="AN685" s="152"/>
      <c r="AO685" s="152"/>
      <c r="AP685" s="152"/>
      <c r="AQ685" s="152"/>
      <c r="AR685" s="152"/>
      <c r="AS685" s="152"/>
      <c r="AT685" s="152"/>
      <c r="AU685" s="152"/>
      <c r="AV685" s="152"/>
      <c r="AW685" s="152"/>
      <c r="AX685" s="152"/>
      <c r="AY685" s="152"/>
      <c r="AZ685" s="152"/>
      <c r="BA685" s="152"/>
      <c r="BB685" s="152"/>
      <c r="BC685" s="152"/>
      <c r="BD685" s="152"/>
      <c r="BE685" s="152"/>
      <c r="BF685" s="152"/>
      <c r="BG685" s="152"/>
      <c r="BH685" s="152"/>
      <c r="BI685" s="152"/>
      <c r="BJ685" s="152"/>
      <c r="BK685" s="152"/>
      <c r="BL685" s="152"/>
      <c r="BM685" s="152"/>
      <c r="BN685" s="152"/>
    </row>
    <row r="686" ht="13.5" customHeight="1">
      <c r="A686" s="152"/>
      <c r="B686" s="152"/>
      <c r="C686" s="152"/>
      <c r="D686" s="152"/>
      <c r="E686" s="152"/>
      <c r="F686" s="152"/>
      <c r="G686" s="152"/>
      <c r="H686" s="152"/>
      <c r="I686" s="152"/>
      <c r="J686" s="152"/>
      <c r="K686" s="152"/>
      <c r="L686" s="152"/>
      <c r="M686" s="152"/>
      <c r="N686" s="152"/>
      <c r="O686" s="152"/>
      <c r="P686" s="152"/>
      <c r="Q686" s="152"/>
      <c r="R686" s="152"/>
      <c r="S686" s="152"/>
      <c r="T686" s="152"/>
      <c r="U686" s="152"/>
      <c r="V686" s="152"/>
      <c r="W686" s="152"/>
      <c r="X686" s="152"/>
      <c r="Y686" s="152"/>
      <c r="Z686" s="152"/>
      <c r="AA686" s="152"/>
      <c r="AB686" s="152"/>
      <c r="AC686" s="152"/>
      <c r="AD686" s="152"/>
      <c r="AE686" s="152"/>
      <c r="AF686" s="152"/>
      <c r="AG686" s="152"/>
      <c r="AH686" s="152"/>
      <c r="AI686" s="152"/>
      <c r="AJ686" s="152"/>
      <c r="AK686" s="152"/>
      <c r="AL686" s="152"/>
      <c r="AM686" s="152"/>
      <c r="AN686" s="152"/>
      <c r="AO686" s="152"/>
      <c r="AP686" s="152"/>
      <c r="AQ686" s="152"/>
      <c r="AR686" s="152"/>
      <c r="AS686" s="152"/>
      <c r="AT686" s="152"/>
      <c r="AU686" s="152"/>
      <c r="AV686" s="152"/>
      <c r="AW686" s="152"/>
      <c r="AX686" s="152"/>
      <c r="AY686" s="152"/>
      <c r="AZ686" s="152"/>
      <c r="BA686" s="152"/>
      <c r="BB686" s="152"/>
      <c r="BC686" s="152"/>
      <c r="BD686" s="152"/>
      <c r="BE686" s="152"/>
      <c r="BF686" s="152"/>
      <c r="BG686" s="152"/>
      <c r="BH686" s="152"/>
      <c r="BI686" s="152"/>
      <c r="BJ686" s="152"/>
      <c r="BK686" s="152"/>
      <c r="BL686" s="152"/>
      <c r="BM686" s="152"/>
      <c r="BN686" s="152"/>
    </row>
    <row r="687" ht="13.5" customHeight="1">
      <c r="A687" s="152"/>
      <c r="B687" s="152"/>
      <c r="C687" s="152"/>
      <c r="D687" s="152"/>
      <c r="E687" s="152"/>
      <c r="F687" s="152"/>
      <c r="G687" s="152"/>
      <c r="H687" s="152"/>
      <c r="I687" s="152"/>
      <c r="J687" s="152"/>
      <c r="K687" s="152"/>
      <c r="L687" s="152"/>
      <c r="M687" s="152"/>
      <c r="N687" s="152"/>
      <c r="O687" s="152"/>
      <c r="P687" s="152"/>
      <c r="Q687" s="152"/>
      <c r="R687" s="152"/>
      <c r="S687" s="152"/>
      <c r="T687" s="152"/>
      <c r="U687" s="152"/>
      <c r="V687" s="152"/>
      <c r="W687" s="152"/>
      <c r="X687" s="152"/>
      <c r="Y687" s="152"/>
      <c r="Z687" s="152"/>
      <c r="AA687" s="152"/>
      <c r="AB687" s="152"/>
      <c r="AC687" s="152"/>
      <c r="AD687" s="152"/>
      <c r="AE687" s="152"/>
      <c r="AF687" s="152"/>
      <c r="AG687" s="152"/>
      <c r="AH687" s="152"/>
      <c r="AI687" s="152"/>
      <c r="AJ687" s="152"/>
      <c r="AK687" s="152"/>
      <c r="AL687" s="152"/>
      <c r="AM687" s="152"/>
      <c r="AN687" s="152"/>
      <c r="AO687" s="152"/>
      <c r="AP687" s="152"/>
      <c r="AQ687" s="152"/>
      <c r="AR687" s="152"/>
      <c r="AS687" s="152"/>
      <c r="AT687" s="152"/>
      <c r="AU687" s="152"/>
      <c r="AV687" s="152"/>
      <c r="AW687" s="152"/>
      <c r="AX687" s="152"/>
      <c r="AY687" s="152"/>
      <c r="AZ687" s="152"/>
      <c r="BA687" s="152"/>
      <c r="BB687" s="152"/>
      <c r="BC687" s="152"/>
      <c r="BD687" s="152"/>
      <c r="BE687" s="152"/>
      <c r="BF687" s="152"/>
      <c r="BG687" s="152"/>
      <c r="BH687" s="152"/>
      <c r="BI687" s="152"/>
      <c r="BJ687" s="152"/>
      <c r="BK687" s="152"/>
      <c r="BL687" s="152"/>
      <c r="BM687" s="152"/>
      <c r="BN687" s="152"/>
    </row>
    <row r="688" ht="13.5" customHeight="1">
      <c r="A688" s="152"/>
      <c r="B688" s="152"/>
      <c r="C688" s="152"/>
      <c r="D688" s="152"/>
      <c r="E688" s="152"/>
      <c r="F688" s="152"/>
      <c r="G688" s="152"/>
      <c r="H688" s="152"/>
      <c r="I688" s="152"/>
      <c r="J688" s="152"/>
      <c r="K688" s="152"/>
      <c r="L688" s="152"/>
      <c r="M688" s="152"/>
      <c r="N688" s="152"/>
      <c r="O688" s="152"/>
      <c r="P688" s="152"/>
      <c r="Q688" s="152"/>
      <c r="R688" s="152"/>
      <c r="S688" s="152"/>
      <c r="T688" s="152"/>
      <c r="U688" s="152"/>
      <c r="V688" s="152"/>
      <c r="W688" s="152"/>
      <c r="X688" s="152"/>
      <c r="Y688" s="152"/>
      <c r="Z688" s="152"/>
      <c r="AA688" s="152"/>
      <c r="AB688" s="152"/>
      <c r="AC688" s="152"/>
      <c r="AD688" s="152"/>
      <c r="AE688" s="152"/>
      <c r="AF688" s="152"/>
      <c r="AG688" s="152"/>
      <c r="AH688" s="152"/>
      <c r="AI688" s="152"/>
      <c r="AJ688" s="152"/>
      <c r="AK688" s="152"/>
      <c r="AL688" s="152"/>
      <c r="AM688" s="152"/>
      <c r="AN688" s="152"/>
      <c r="AO688" s="152"/>
      <c r="AP688" s="152"/>
      <c r="AQ688" s="152"/>
      <c r="AR688" s="152"/>
      <c r="AS688" s="152"/>
      <c r="AT688" s="152"/>
      <c r="AU688" s="152"/>
      <c r="AV688" s="152"/>
      <c r="AW688" s="152"/>
      <c r="AX688" s="152"/>
      <c r="AY688" s="152"/>
      <c r="AZ688" s="152"/>
      <c r="BA688" s="152"/>
      <c r="BB688" s="152"/>
      <c r="BC688" s="152"/>
      <c r="BD688" s="152"/>
      <c r="BE688" s="152"/>
      <c r="BF688" s="152"/>
      <c r="BG688" s="152"/>
      <c r="BH688" s="152"/>
      <c r="BI688" s="152"/>
      <c r="BJ688" s="152"/>
      <c r="BK688" s="152"/>
      <c r="BL688" s="152"/>
      <c r="BM688" s="152"/>
      <c r="BN688" s="152"/>
    </row>
    <row r="689" ht="13.5" customHeight="1">
      <c r="A689" s="152"/>
      <c r="B689" s="152"/>
      <c r="C689" s="152"/>
      <c r="D689" s="152"/>
      <c r="E689" s="152"/>
      <c r="F689" s="152"/>
      <c r="G689" s="152"/>
      <c r="H689" s="152"/>
      <c r="I689" s="152"/>
      <c r="J689" s="152"/>
      <c r="K689" s="152"/>
      <c r="L689" s="152"/>
      <c r="M689" s="152"/>
      <c r="N689" s="152"/>
      <c r="O689" s="152"/>
      <c r="P689" s="152"/>
      <c r="Q689" s="152"/>
      <c r="R689" s="152"/>
      <c r="S689" s="152"/>
      <c r="T689" s="152"/>
      <c r="U689" s="152"/>
      <c r="V689" s="152"/>
      <c r="W689" s="152"/>
      <c r="X689" s="152"/>
      <c r="Y689" s="152"/>
      <c r="Z689" s="152"/>
      <c r="AA689" s="152"/>
      <c r="AB689" s="152"/>
      <c r="AC689" s="152"/>
      <c r="AD689" s="152"/>
      <c r="AE689" s="152"/>
      <c r="AF689" s="152"/>
      <c r="AG689" s="152"/>
      <c r="AH689" s="152"/>
      <c r="AI689" s="152"/>
      <c r="AJ689" s="152"/>
      <c r="AK689" s="152"/>
      <c r="AL689" s="152"/>
      <c r="AM689" s="152"/>
      <c r="AN689" s="152"/>
      <c r="AO689" s="152"/>
      <c r="AP689" s="152"/>
      <c r="AQ689" s="152"/>
      <c r="AR689" s="152"/>
      <c r="AS689" s="152"/>
      <c r="AT689" s="152"/>
      <c r="AU689" s="152"/>
      <c r="AV689" s="152"/>
      <c r="AW689" s="152"/>
      <c r="AX689" s="152"/>
      <c r="AY689" s="152"/>
      <c r="AZ689" s="152"/>
      <c r="BA689" s="152"/>
      <c r="BB689" s="152"/>
      <c r="BC689" s="152"/>
      <c r="BD689" s="152"/>
      <c r="BE689" s="152"/>
      <c r="BF689" s="152"/>
      <c r="BG689" s="152"/>
      <c r="BH689" s="152"/>
      <c r="BI689" s="152"/>
      <c r="BJ689" s="152"/>
      <c r="BK689" s="152"/>
      <c r="BL689" s="152"/>
      <c r="BM689" s="152"/>
      <c r="BN689" s="152"/>
    </row>
    <row r="690" ht="13.5" customHeight="1">
      <c r="A690" s="152"/>
      <c r="B690" s="152"/>
      <c r="C690" s="152"/>
      <c r="D690" s="152"/>
      <c r="E690" s="152"/>
      <c r="F690" s="152"/>
      <c r="G690" s="152"/>
      <c r="H690" s="152"/>
      <c r="I690" s="152"/>
      <c r="J690" s="152"/>
      <c r="K690" s="152"/>
      <c r="L690" s="152"/>
      <c r="M690" s="152"/>
      <c r="N690" s="152"/>
      <c r="O690" s="152"/>
      <c r="P690" s="152"/>
      <c r="Q690" s="152"/>
      <c r="R690" s="152"/>
      <c r="S690" s="152"/>
      <c r="T690" s="152"/>
      <c r="U690" s="152"/>
      <c r="V690" s="152"/>
      <c r="W690" s="152"/>
      <c r="X690" s="152"/>
      <c r="Y690" s="152"/>
      <c r="Z690" s="152"/>
      <c r="AA690" s="152"/>
      <c r="AB690" s="152"/>
      <c r="AC690" s="152"/>
      <c r="AD690" s="152"/>
      <c r="AE690" s="152"/>
      <c r="AF690" s="152"/>
      <c r="AG690" s="152"/>
      <c r="AH690" s="152"/>
      <c r="AI690" s="152"/>
      <c r="AJ690" s="152"/>
      <c r="AK690" s="152"/>
      <c r="AL690" s="152"/>
      <c r="AM690" s="152"/>
      <c r="AN690" s="152"/>
      <c r="AO690" s="152"/>
      <c r="AP690" s="152"/>
      <c r="AQ690" s="152"/>
      <c r="AR690" s="152"/>
      <c r="AS690" s="152"/>
      <c r="AT690" s="152"/>
      <c r="AU690" s="152"/>
      <c r="AV690" s="152"/>
      <c r="AW690" s="152"/>
      <c r="AX690" s="152"/>
      <c r="AY690" s="152"/>
      <c r="AZ690" s="152"/>
      <c r="BA690" s="152"/>
      <c r="BB690" s="152"/>
      <c r="BC690" s="152"/>
      <c r="BD690" s="152"/>
      <c r="BE690" s="152"/>
      <c r="BF690" s="152"/>
      <c r="BG690" s="152"/>
      <c r="BH690" s="152"/>
      <c r="BI690" s="152"/>
      <c r="BJ690" s="152"/>
      <c r="BK690" s="152"/>
      <c r="BL690" s="152"/>
      <c r="BM690" s="152"/>
      <c r="BN690" s="152"/>
    </row>
    <row r="691" ht="13.5" customHeight="1">
      <c r="A691" s="152"/>
      <c r="B691" s="152"/>
      <c r="C691" s="152"/>
      <c r="D691" s="152"/>
      <c r="E691" s="152"/>
      <c r="F691" s="152"/>
      <c r="G691" s="152"/>
      <c r="H691" s="152"/>
      <c r="I691" s="152"/>
      <c r="J691" s="152"/>
      <c r="K691" s="152"/>
      <c r="L691" s="152"/>
      <c r="M691" s="152"/>
      <c r="N691" s="152"/>
      <c r="O691" s="152"/>
      <c r="P691" s="152"/>
      <c r="Q691" s="152"/>
      <c r="R691" s="152"/>
      <c r="S691" s="152"/>
      <c r="T691" s="152"/>
      <c r="U691" s="152"/>
      <c r="V691" s="152"/>
      <c r="W691" s="152"/>
      <c r="X691" s="152"/>
      <c r="Y691" s="152"/>
      <c r="Z691" s="152"/>
      <c r="AA691" s="152"/>
      <c r="AB691" s="152"/>
      <c r="AC691" s="152"/>
      <c r="AD691" s="152"/>
      <c r="AE691" s="152"/>
      <c r="AF691" s="152"/>
      <c r="AG691" s="152"/>
      <c r="AH691" s="152"/>
      <c r="AI691" s="152"/>
      <c r="AJ691" s="152"/>
      <c r="AK691" s="152"/>
      <c r="AL691" s="152"/>
      <c r="AM691" s="152"/>
      <c r="AN691" s="152"/>
      <c r="AO691" s="152"/>
      <c r="AP691" s="152"/>
      <c r="AQ691" s="152"/>
      <c r="AR691" s="152"/>
      <c r="AS691" s="152"/>
      <c r="AT691" s="152"/>
      <c r="AU691" s="152"/>
      <c r="AV691" s="152"/>
      <c r="AW691" s="152"/>
      <c r="AX691" s="152"/>
      <c r="AY691" s="152"/>
      <c r="AZ691" s="152"/>
      <c r="BA691" s="152"/>
      <c r="BB691" s="152"/>
      <c r="BC691" s="152"/>
      <c r="BD691" s="152"/>
      <c r="BE691" s="152"/>
      <c r="BF691" s="152"/>
      <c r="BG691" s="152"/>
      <c r="BH691" s="152"/>
      <c r="BI691" s="152"/>
      <c r="BJ691" s="152"/>
      <c r="BK691" s="152"/>
      <c r="BL691" s="152"/>
      <c r="BM691" s="152"/>
      <c r="BN691" s="152"/>
    </row>
    <row r="692" ht="13.5" customHeight="1">
      <c r="A692" s="152"/>
      <c r="B692" s="152"/>
      <c r="C692" s="152"/>
      <c r="D692" s="152"/>
      <c r="E692" s="152"/>
      <c r="F692" s="152"/>
      <c r="G692" s="152"/>
      <c r="H692" s="152"/>
      <c r="I692" s="152"/>
      <c r="J692" s="152"/>
      <c r="K692" s="152"/>
      <c r="L692" s="152"/>
      <c r="M692" s="152"/>
      <c r="N692" s="152"/>
      <c r="O692" s="152"/>
      <c r="P692" s="152"/>
      <c r="Q692" s="152"/>
      <c r="R692" s="152"/>
      <c r="S692" s="152"/>
      <c r="T692" s="152"/>
      <c r="U692" s="152"/>
      <c r="V692" s="152"/>
      <c r="W692" s="152"/>
      <c r="X692" s="152"/>
      <c r="Y692" s="152"/>
      <c r="Z692" s="152"/>
      <c r="AA692" s="152"/>
      <c r="AB692" s="152"/>
      <c r="AC692" s="152"/>
      <c r="AD692" s="152"/>
      <c r="AE692" s="152"/>
      <c r="AF692" s="152"/>
      <c r="AG692" s="152"/>
      <c r="AH692" s="152"/>
      <c r="AI692" s="152"/>
      <c r="AJ692" s="152"/>
      <c r="AK692" s="152"/>
      <c r="AL692" s="152"/>
      <c r="AM692" s="152"/>
      <c r="AN692" s="152"/>
      <c r="AO692" s="152"/>
      <c r="AP692" s="152"/>
      <c r="AQ692" s="152"/>
      <c r="AR692" s="152"/>
      <c r="AS692" s="152"/>
      <c r="AT692" s="152"/>
      <c r="AU692" s="152"/>
      <c r="AV692" s="152"/>
      <c r="AW692" s="152"/>
      <c r="AX692" s="152"/>
      <c r="AY692" s="152"/>
      <c r="AZ692" s="152"/>
      <c r="BA692" s="152"/>
      <c r="BB692" s="152"/>
      <c r="BC692" s="152"/>
      <c r="BD692" s="152"/>
      <c r="BE692" s="152"/>
      <c r="BF692" s="152"/>
      <c r="BG692" s="152"/>
      <c r="BH692" s="152"/>
      <c r="BI692" s="152"/>
      <c r="BJ692" s="152"/>
      <c r="BK692" s="152"/>
      <c r="BL692" s="152"/>
      <c r="BM692" s="152"/>
      <c r="BN692" s="152"/>
    </row>
    <row r="693" ht="13.5" customHeight="1">
      <c r="A693" s="152"/>
      <c r="B693" s="152"/>
      <c r="C693" s="152"/>
      <c r="D693" s="152"/>
      <c r="E693" s="152"/>
      <c r="F693" s="152"/>
      <c r="G693" s="152"/>
      <c r="H693" s="152"/>
      <c r="I693" s="152"/>
      <c r="J693" s="152"/>
      <c r="K693" s="152"/>
      <c r="L693" s="152"/>
      <c r="M693" s="152"/>
      <c r="N693" s="152"/>
      <c r="O693" s="152"/>
      <c r="P693" s="152"/>
      <c r="Q693" s="152"/>
      <c r="R693" s="152"/>
      <c r="S693" s="152"/>
      <c r="T693" s="152"/>
      <c r="U693" s="152"/>
      <c r="V693" s="152"/>
      <c r="W693" s="152"/>
      <c r="X693" s="152"/>
      <c r="Y693" s="152"/>
      <c r="Z693" s="152"/>
      <c r="AA693" s="152"/>
      <c r="AB693" s="152"/>
      <c r="AC693" s="152"/>
      <c r="AD693" s="152"/>
      <c r="AE693" s="152"/>
      <c r="AF693" s="152"/>
      <c r="AG693" s="152"/>
      <c r="AH693" s="152"/>
      <c r="AI693" s="152"/>
      <c r="AJ693" s="152"/>
      <c r="AK693" s="152"/>
      <c r="AL693" s="152"/>
      <c r="AM693" s="152"/>
      <c r="AN693" s="152"/>
      <c r="AO693" s="152"/>
      <c r="AP693" s="152"/>
      <c r="AQ693" s="152"/>
      <c r="AR693" s="152"/>
      <c r="AS693" s="152"/>
      <c r="AT693" s="152"/>
      <c r="AU693" s="152"/>
      <c r="AV693" s="152"/>
      <c r="AW693" s="152"/>
      <c r="AX693" s="152"/>
      <c r="AY693" s="152"/>
      <c r="AZ693" s="152"/>
      <c r="BA693" s="152"/>
      <c r="BB693" s="152"/>
      <c r="BC693" s="152"/>
      <c r="BD693" s="152"/>
      <c r="BE693" s="152"/>
      <c r="BF693" s="152"/>
      <c r="BG693" s="152"/>
      <c r="BH693" s="152"/>
      <c r="BI693" s="152"/>
      <c r="BJ693" s="152"/>
      <c r="BK693" s="152"/>
      <c r="BL693" s="152"/>
      <c r="BM693" s="152"/>
      <c r="BN693" s="152"/>
    </row>
    <row r="694" ht="13.5" customHeight="1">
      <c r="A694" s="152"/>
      <c r="B694" s="152"/>
      <c r="C694" s="152"/>
      <c r="D694" s="152"/>
      <c r="E694" s="152"/>
      <c r="F694" s="152"/>
      <c r="G694" s="152"/>
      <c r="H694" s="152"/>
      <c r="I694" s="152"/>
      <c r="J694" s="152"/>
      <c r="K694" s="152"/>
      <c r="L694" s="152"/>
      <c r="M694" s="152"/>
      <c r="N694" s="152"/>
      <c r="O694" s="152"/>
      <c r="P694" s="152"/>
      <c r="Q694" s="152"/>
      <c r="R694" s="152"/>
      <c r="S694" s="152"/>
      <c r="T694" s="152"/>
      <c r="U694" s="152"/>
      <c r="V694" s="152"/>
      <c r="W694" s="152"/>
      <c r="X694" s="152"/>
      <c r="Y694" s="152"/>
      <c r="Z694" s="152"/>
      <c r="AA694" s="152"/>
      <c r="AB694" s="152"/>
      <c r="AC694" s="152"/>
      <c r="AD694" s="152"/>
      <c r="AE694" s="152"/>
      <c r="AF694" s="152"/>
      <c r="AG694" s="152"/>
      <c r="AH694" s="152"/>
      <c r="AI694" s="152"/>
      <c r="AJ694" s="152"/>
      <c r="AK694" s="152"/>
      <c r="AL694" s="152"/>
      <c r="AM694" s="152"/>
      <c r="AN694" s="152"/>
      <c r="AO694" s="152"/>
      <c r="AP694" s="152"/>
      <c r="AQ694" s="152"/>
      <c r="AR694" s="152"/>
      <c r="AS694" s="152"/>
      <c r="AT694" s="152"/>
      <c r="AU694" s="152"/>
      <c r="AV694" s="152"/>
      <c r="AW694" s="152"/>
      <c r="AX694" s="152"/>
      <c r="AY694" s="152"/>
      <c r="AZ694" s="152"/>
      <c r="BA694" s="152"/>
      <c r="BB694" s="152"/>
      <c r="BC694" s="152"/>
      <c r="BD694" s="152"/>
      <c r="BE694" s="152"/>
      <c r="BF694" s="152"/>
      <c r="BG694" s="152"/>
      <c r="BH694" s="152"/>
      <c r="BI694" s="152"/>
      <c r="BJ694" s="152"/>
      <c r="BK694" s="152"/>
      <c r="BL694" s="152"/>
      <c r="BM694" s="152"/>
      <c r="BN694" s="152"/>
    </row>
    <row r="695" ht="13.5" customHeight="1">
      <c r="A695" s="152"/>
      <c r="B695" s="152"/>
      <c r="C695" s="152"/>
      <c r="D695" s="152"/>
      <c r="E695" s="152"/>
      <c r="F695" s="152"/>
      <c r="G695" s="152"/>
      <c r="H695" s="152"/>
      <c r="I695" s="152"/>
      <c r="J695" s="152"/>
      <c r="K695" s="152"/>
      <c r="L695" s="152"/>
      <c r="M695" s="152"/>
      <c r="N695" s="152"/>
      <c r="O695" s="152"/>
      <c r="P695" s="152"/>
      <c r="Q695" s="152"/>
      <c r="R695" s="152"/>
      <c r="S695" s="152"/>
      <c r="T695" s="152"/>
      <c r="U695" s="152"/>
      <c r="V695" s="152"/>
      <c r="W695" s="152"/>
      <c r="X695" s="152"/>
      <c r="Y695" s="152"/>
      <c r="Z695" s="152"/>
      <c r="AA695" s="152"/>
      <c r="AB695" s="152"/>
      <c r="AC695" s="152"/>
      <c r="AD695" s="152"/>
      <c r="AE695" s="152"/>
      <c r="AF695" s="152"/>
      <c r="AG695" s="152"/>
      <c r="AH695" s="152"/>
      <c r="AI695" s="152"/>
      <c r="AJ695" s="152"/>
      <c r="AK695" s="152"/>
      <c r="AL695" s="152"/>
      <c r="AM695" s="152"/>
      <c r="AN695" s="152"/>
      <c r="AO695" s="152"/>
      <c r="AP695" s="152"/>
      <c r="AQ695" s="152"/>
      <c r="AR695" s="152"/>
      <c r="AS695" s="152"/>
      <c r="AT695" s="152"/>
      <c r="AU695" s="152"/>
      <c r="AV695" s="152"/>
      <c r="AW695" s="152"/>
      <c r="AX695" s="152"/>
      <c r="AY695" s="152"/>
      <c r="AZ695" s="152"/>
      <c r="BA695" s="152"/>
      <c r="BB695" s="152"/>
      <c r="BC695" s="152"/>
      <c r="BD695" s="152"/>
      <c r="BE695" s="152"/>
      <c r="BF695" s="152"/>
      <c r="BG695" s="152"/>
      <c r="BH695" s="152"/>
      <c r="BI695" s="152"/>
      <c r="BJ695" s="152"/>
      <c r="BK695" s="152"/>
      <c r="BL695" s="152"/>
      <c r="BM695" s="152"/>
      <c r="BN695" s="152"/>
    </row>
    <row r="696" ht="13.5" customHeight="1">
      <c r="A696" s="152"/>
      <c r="B696" s="152"/>
      <c r="C696" s="152"/>
      <c r="D696" s="152"/>
      <c r="E696" s="152"/>
      <c r="F696" s="152"/>
      <c r="G696" s="152"/>
      <c r="H696" s="152"/>
      <c r="I696" s="152"/>
      <c r="J696" s="152"/>
      <c r="K696" s="152"/>
      <c r="L696" s="152"/>
      <c r="M696" s="152"/>
      <c r="N696" s="152"/>
      <c r="O696" s="152"/>
      <c r="P696" s="152"/>
      <c r="Q696" s="152"/>
      <c r="R696" s="152"/>
      <c r="S696" s="152"/>
      <c r="T696" s="152"/>
      <c r="U696" s="152"/>
      <c r="V696" s="152"/>
      <c r="W696" s="152"/>
      <c r="X696" s="152"/>
      <c r="Y696" s="152"/>
      <c r="Z696" s="152"/>
      <c r="AA696" s="152"/>
      <c r="AB696" s="152"/>
      <c r="AC696" s="152"/>
      <c r="AD696" s="152"/>
      <c r="AE696" s="152"/>
      <c r="AF696" s="152"/>
      <c r="AG696" s="152"/>
      <c r="AH696" s="152"/>
      <c r="AI696" s="152"/>
      <c r="AJ696" s="152"/>
      <c r="AK696" s="152"/>
      <c r="AL696" s="152"/>
      <c r="AM696" s="152"/>
      <c r="AN696" s="152"/>
      <c r="AO696" s="152"/>
      <c r="AP696" s="152"/>
      <c r="AQ696" s="152"/>
      <c r="AR696" s="152"/>
      <c r="AS696" s="152"/>
      <c r="AT696" s="152"/>
      <c r="AU696" s="152"/>
      <c r="AV696" s="152"/>
      <c r="AW696" s="152"/>
      <c r="AX696" s="152"/>
      <c r="AY696" s="152"/>
      <c r="AZ696" s="152"/>
      <c r="BA696" s="152"/>
      <c r="BB696" s="152"/>
      <c r="BC696" s="152"/>
      <c r="BD696" s="152"/>
      <c r="BE696" s="152"/>
      <c r="BF696" s="152"/>
      <c r="BG696" s="152"/>
      <c r="BH696" s="152"/>
      <c r="BI696" s="152"/>
      <c r="BJ696" s="152"/>
      <c r="BK696" s="152"/>
      <c r="BL696" s="152"/>
      <c r="BM696" s="152"/>
      <c r="BN696" s="152"/>
    </row>
    <row r="697" ht="13.5" customHeight="1">
      <c r="A697" s="152"/>
      <c r="B697" s="152"/>
      <c r="C697" s="152"/>
      <c r="D697" s="152"/>
      <c r="E697" s="152"/>
      <c r="F697" s="152"/>
      <c r="G697" s="152"/>
      <c r="H697" s="152"/>
      <c r="I697" s="152"/>
      <c r="J697" s="152"/>
      <c r="K697" s="152"/>
      <c r="L697" s="152"/>
      <c r="M697" s="152"/>
      <c r="N697" s="152"/>
      <c r="O697" s="152"/>
      <c r="P697" s="152"/>
      <c r="Q697" s="152"/>
      <c r="R697" s="152"/>
      <c r="S697" s="152"/>
      <c r="T697" s="152"/>
      <c r="U697" s="152"/>
      <c r="V697" s="152"/>
      <c r="W697" s="152"/>
      <c r="X697" s="152"/>
      <c r="Y697" s="152"/>
      <c r="Z697" s="152"/>
      <c r="AA697" s="152"/>
      <c r="AB697" s="152"/>
      <c r="AC697" s="152"/>
      <c r="AD697" s="152"/>
      <c r="AE697" s="152"/>
      <c r="AF697" s="152"/>
      <c r="AG697" s="152"/>
      <c r="AH697" s="152"/>
      <c r="AI697" s="152"/>
      <c r="AJ697" s="152"/>
      <c r="AK697" s="152"/>
      <c r="AL697" s="152"/>
      <c r="AM697" s="152"/>
      <c r="AN697" s="152"/>
      <c r="AO697" s="152"/>
      <c r="AP697" s="152"/>
      <c r="AQ697" s="152"/>
      <c r="AR697" s="152"/>
      <c r="AS697" s="152"/>
      <c r="AT697" s="152"/>
      <c r="AU697" s="152"/>
      <c r="AV697" s="152"/>
      <c r="AW697" s="152"/>
      <c r="AX697" s="152"/>
      <c r="AY697" s="152"/>
      <c r="AZ697" s="152"/>
      <c r="BA697" s="152"/>
      <c r="BB697" s="152"/>
      <c r="BC697" s="152"/>
      <c r="BD697" s="152"/>
      <c r="BE697" s="152"/>
      <c r="BF697" s="152"/>
      <c r="BG697" s="152"/>
      <c r="BH697" s="152"/>
      <c r="BI697" s="152"/>
      <c r="BJ697" s="152"/>
      <c r="BK697" s="152"/>
      <c r="BL697" s="152"/>
      <c r="BM697" s="152"/>
      <c r="BN697" s="152"/>
    </row>
    <row r="698" ht="13.5" customHeight="1">
      <c r="A698" s="152"/>
      <c r="B698" s="152"/>
      <c r="C698" s="152"/>
      <c r="D698" s="152"/>
      <c r="E698" s="152"/>
      <c r="F698" s="152"/>
      <c r="G698" s="152"/>
      <c r="H698" s="152"/>
      <c r="I698" s="152"/>
      <c r="J698" s="152"/>
      <c r="K698" s="152"/>
      <c r="L698" s="152"/>
      <c r="M698" s="152"/>
      <c r="N698" s="152"/>
      <c r="O698" s="152"/>
      <c r="P698" s="152"/>
      <c r="Q698" s="152"/>
      <c r="R698" s="152"/>
      <c r="S698" s="152"/>
      <c r="T698" s="152"/>
      <c r="U698" s="152"/>
      <c r="V698" s="152"/>
      <c r="W698" s="152"/>
      <c r="X698" s="152"/>
      <c r="Y698" s="152"/>
      <c r="Z698" s="152"/>
      <c r="AA698" s="152"/>
      <c r="AB698" s="152"/>
      <c r="AC698" s="152"/>
      <c r="AD698" s="152"/>
      <c r="AE698" s="152"/>
      <c r="AF698" s="152"/>
      <c r="AG698" s="152"/>
      <c r="AH698" s="152"/>
      <c r="AI698" s="152"/>
      <c r="AJ698" s="152"/>
      <c r="AK698" s="152"/>
      <c r="AL698" s="152"/>
      <c r="AM698" s="152"/>
      <c r="AN698" s="152"/>
      <c r="AO698" s="152"/>
      <c r="AP698" s="152"/>
      <c r="AQ698" s="152"/>
      <c r="AR698" s="152"/>
      <c r="AS698" s="152"/>
      <c r="AT698" s="152"/>
      <c r="AU698" s="152"/>
      <c r="AV698" s="152"/>
      <c r="AW698" s="152"/>
      <c r="AX698" s="152"/>
      <c r="AY698" s="152"/>
      <c r="AZ698" s="152"/>
      <c r="BA698" s="152"/>
      <c r="BB698" s="152"/>
      <c r="BC698" s="152"/>
      <c r="BD698" s="152"/>
      <c r="BE698" s="152"/>
      <c r="BF698" s="152"/>
      <c r="BG698" s="152"/>
      <c r="BH698" s="152"/>
      <c r="BI698" s="152"/>
      <c r="BJ698" s="152"/>
      <c r="BK698" s="152"/>
      <c r="BL698" s="152"/>
      <c r="BM698" s="152"/>
      <c r="BN698" s="152"/>
    </row>
    <row r="699" ht="13.5" customHeight="1">
      <c r="A699" s="152"/>
      <c r="B699" s="152"/>
      <c r="C699" s="152"/>
      <c r="D699" s="152"/>
      <c r="E699" s="152"/>
      <c r="F699" s="152"/>
      <c r="G699" s="152"/>
      <c r="H699" s="152"/>
      <c r="I699" s="152"/>
      <c r="J699" s="152"/>
      <c r="K699" s="152"/>
      <c r="L699" s="152"/>
      <c r="M699" s="152"/>
      <c r="N699" s="152"/>
      <c r="O699" s="152"/>
      <c r="P699" s="152"/>
      <c r="Q699" s="152"/>
      <c r="R699" s="152"/>
      <c r="S699" s="152"/>
      <c r="T699" s="152"/>
      <c r="U699" s="152"/>
      <c r="V699" s="152"/>
      <c r="W699" s="152"/>
      <c r="X699" s="152"/>
      <c r="Y699" s="152"/>
      <c r="Z699" s="152"/>
      <c r="AA699" s="152"/>
      <c r="AB699" s="152"/>
      <c r="AC699" s="152"/>
      <c r="AD699" s="152"/>
      <c r="AE699" s="152"/>
      <c r="AF699" s="152"/>
      <c r="AG699" s="152"/>
      <c r="AH699" s="152"/>
      <c r="AI699" s="152"/>
      <c r="AJ699" s="152"/>
      <c r="AK699" s="152"/>
      <c r="AL699" s="152"/>
      <c r="AM699" s="152"/>
      <c r="AN699" s="152"/>
      <c r="AO699" s="152"/>
      <c r="AP699" s="152"/>
      <c r="AQ699" s="152"/>
      <c r="AR699" s="152"/>
      <c r="AS699" s="152"/>
      <c r="AT699" s="152"/>
      <c r="AU699" s="152"/>
      <c r="AV699" s="152"/>
      <c r="AW699" s="152"/>
      <c r="AX699" s="152"/>
      <c r="AY699" s="152"/>
      <c r="AZ699" s="152"/>
      <c r="BA699" s="152"/>
      <c r="BB699" s="152"/>
      <c r="BC699" s="152"/>
      <c r="BD699" s="152"/>
      <c r="BE699" s="152"/>
      <c r="BF699" s="152"/>
      <c r="BG699" s="152"/>
      <c r="BH699" s="152"/>
      <c r="BI699" s="152"/>
      <c r="BJ699" s="152"/>
      <c r="BK699" s="152"/>
      <c r="BL699" s="152"/>
      <c r="BM699" s="152"/>
      <c r="BN699" s="152"/>
    </row>
    <row r="700" ht="13.5" customHeight="1">
      <c r="A700" s="152"/>
      <c r="B700" s="152"/>
      <c r="C700" s="152"/>
      <c r="D700" s="152"/>
      <c r="E700" s="152"/>
      <c r="F700" s="152"/>
      <c r="G700" s="152"/>
      <c r="H700" s="152"/>
      <c r="I700" s="152"/>
      <c r="J700" s="152"/>
      <c r="K700" s="152"/>
      <c r="L700" s="152"/>
      <c r="M700" s="152"/>
      <c r="N700" s="152"/>
      <c r="O700" s="152"/>
      <c r="P700" s="152"/>
      <c r="Q700" s="152"/>
      <c r="R700" s="152"/>
      <c r="S700" s="152"/>
      <c r="T700" s="152"/>
      <c r="U700" s="152"/>
      <c r="V700" s="152"/>
      <c r="W700" s="152"/>
      <c r="X700" s="152"/>
      <c r="Y700" s="152"/>
      <c r="Z700" s="152"/>
      <c r="AA700" s="152"/>
      <c r="AB700" s="152"/>
      <c r="AC700" s="152"/>
      <c r="AD700" s="152"/>
      <c r="AE700" s="152"/>
      <c r="AF700" s="152"/>
      <c r="AG700" s="152"/>
      <c r="AH700" s="152"/>
      <c r="AI700" s="152"/>
      <c r="AJ700" s="152"/>
      <c r="AK700" s="152"/>
      <c r="AL700" s="152"/>
      <c r="AM700" s="152"/>
      <c r="AN700" s="152"/>
      <c r="AO700" s="152"/>
      <c r="AP700" s="152"/>
      <c r="AQ700" s="152"/>
      <c r="AR700" s="152"/>
      <c r="AS700" s="152"/>
      <c r="AT700" s="152"/>
      <c r="AU700" s="152"/>
      <c r="AV700" s="152"/>
      <c r="AW700" s="152"/>
      <c r="AX700" s="152"/>
      <c r="AY700" s="152"/>
      <c r="AZ700" s="152"/>
      <c r="BA700" s="152"/>
      <c r="BB700" s="152"/>
      <c r="BC700" s="152"/>
      <c r="BD700" s="152"/>
      <c r="BE700" s="152"/>
      <c r="BF700" s="152"/>
      <c r="BG700" s="152"/>
      <c r="BH700" s="152"/>
      <c r="BI700" s="152"/>
      <c r="BJ700" s="152"/>
      <c r="BK700" s="152"/>
      <c r="BL700" s="152"/>
      <c r="BM700" s="152"/>
      <c r="BN700" s="152"/>
    </row>
    <row r="701" ht="13.5" customHeight="1">
      <c r="A701" s="152"/>
      <c r="B701" s="152"/>
      <c r="C701" s="152"/>
      <c r="D701" s="152"/>
      <c r="E701" s="152"/>
      <c r="F701" s="152"/>
      <c r="G701" s="152"/>
      <c r="H701" s="152"/>
      <c r="I701" s="152"/>
      <c r="J701" s="152"/>
      <c r="K701" s="152"/>
      <c r="L701" s="152"/>
      <c r="M701" s="152"/>
      <c r="N701" s="152"/>
      <c r="O701" s="152"/>
      <c r="P701" s="152"/>
      <c r="Q701" s="152"/>
      <c r="R701" s="152"/>
      <c r="S701" s="152"/>
      <c r="T701" s="152"/>
      <c r="U701" s="152"/>
      <c r="V701" s="152"/>
      <c r="W701" s="152"/>
      <c r="X701" s="152"/>
      <c r="Y701" s="152"/>
      <c r="Z701" s="152"/>
      <c r="AA701" s="152"/>
      <c r="AB701" s="152"/>
      <c r="AC701" s="152"/>
      <c r="AD701" s="152"/>
      <c r="AE701" s="152"/>
      <c r="AF701" s="152"/>
      <c r="AG701" s="152"/>
      <c r="AH701" s="152"/>
      <c r="AI701" s="152"/>
      <c r="AJ701" s="152"/>
      <c r="AK701" s="152"/>
      <c r="AL701" s="152"/>
      <c r="AM701" s="152"/>
      <c r="AN701" s="152"/>
      <c r="AO701" s="152"/>
      <c r="AP701" s="152"/>
      <c r="AQ701" s="152"/>
      <c r="AR701" s="152"/>
      <c r="AS701" s="152"/>
      <c r="AT701" s="152"/>
      <c r="AU701" s="152"/>
      <c r="AV701" s="152"/>
      <c r="AW701" s="152"/>
      <c r="AX701" s="152"/>
      <c r="AY701" s="152"/>
      <c r="AZ701" s="152"/>
      <c r="BA701" s="152"/>
      <c r="BB701" s="152"/>
      <c r="BC701" s="152"/>
      <c r="BD701" s="152"/>
      <c r="BE701" s="152"/>
      <c r="BF701" s="152"/>
      <c r="BG701" s="152"/>
      <c r="BH701" s="152"/>
      <c r="BI701" s="152"/>
      <c r="BJ701" s="152"/>
      <c r="BK701" s="152"/>
      <c r="BL701" s="152"/>
      <c r="BM701" s="152"/>
      <c r="BN701" s="152"/>
    </row>
    <row r="702" ht="13.5" customHeight="1">
      <c r="A702" s="152"/>
      <c r="B702" s="152"/>
      <c r="C702" s="152"/>
      <c r="D702" s="152"/>
      <c r="E702" s="152"/>
      <c r="F702" s="152"/>
      <c r="G702" s="152"/>
      <c r="H702" s="152"/>
      <c r="I702" s="152"/>
      <c r="J702" s="152"/>
      <c r="K702" s="152"/>
      <c r="L702" s="152"/>
      <c r="M702" s="152"/>
      <c r="N702" s="152"/>
      <c r="O702" s="152"/>
      <c r="P702" s="152"/>
      <c r="Q702" s="152"/>
      <c r="R702" s="152"/>
      <c r="S702" s="152"/>
      <c r="T702" s="152"/>
      <c r="U702" s="152"/>
      <c r="V702" s="152"/>
      <c r="W702" s="152"/>
      <c r="X702" s="152"/>
      <c r="Y702" s="152"/>
      <c r="Z702" s="152"/>
      <c r="AA702" s="152"/>
      <c r="AB702" s="152"/>
      <c r="AC702" s="152"/>
      <c r="AD702" s="152"/>
      <c r="AE702" s="152"/>
      <c r="AF702" s="152"/>
      <c r="AG702" s="152"/>
      <c r="AH702" s="152"/>
      <c r="AI702" s="152"/>
      <c r="AJ702" s="152"/>
      <c r="AK702" s="152"/>
      <c r="AL702" s="152"/>
      <c r="AM702" s="152"/>
      <c r="AN702" s="152"/>
      <c r="AO702" s="152"/>
      <c r="AP702" s="152"/>
      <c r="AQ702" s="152"/>
      <c r="AR702" s="152"/>
      <c r="AS702" s="152"/>
      <c r="AT702" s="152"/>
      <c r="AU702" s="152"/>
      <c r="AV702" s="152"/>
      <c r="AW702" s="152"/>
      <c r="AX702" s="152"/>
      <c r="AY702" s="152"/>
      <c r="AZ702" s="152"/>
      <c r="BA702" s="152"/>
      <c r="BB702" s="152"/>
      <c r="BC702" s="152"/>
      <c r="BD702" s="152"/>
      <c r="BE702" s="152"/>
      <c r="BF702" s="152"/>
      <c r="BG702" s="152"/>
      <c r="BH702" s="152"/>
      <c r="BI702" s="152"/>
      <c r="BJ702" s="152"/>
      <c r="BK702" s="152"/>
      <c r="BL702" s="152"/>
      <c r="BM702" s="152"/>
      <c r="BN702" s="152"/>
    </row>
    <row r="703" ht="13.5" customHeight="1">
      <c r="A703" s="152"/>
      <c r="B703" s="152"/>
      <c r="C703" s="152"/>
      <c r="D703" s="152"/>
      <c r="E703" s="152"/>
      <c r="F703" s="152"/>
      <c r="G703" s="152"/>
      <c r="H703" s="152"/>
      <c r="I703" s="152"/>
      <c r="J703" s="152"/>
      <c r="K703" s="152"/>
      <c r="L703" s="152"/>
      <c r="M703" s="152"/>
      <c r="N703" s="152"/>
      <c r="O703" s="152"/>
      <c r="P703" s="152"/>
      <c r="Q703" s="152"/>
      <c r="R703" s="152"/>
      <c r="S703" s="152"/>
      <c r="T703" s="152"/>
      <c r="U703" s="152"/>
      <c r="V703" s="152"/>
      <c r="W703" s="152"/>
      <c r="X703" s="152"/>
      <c r="Y703" s="152"/>
      <c r="Z703" s="152"/>
      <c r="AA703" s="152"/>
      <c r="AB703" s="152"/>
      <c r="AC703" s="152"/>
      <c r="AD703" s="152"/>
      <c r="AE703" s="152"/>
      <c r="AF703" s="152"/>
      <c r="AG703" s="152"/>
      <c r="AH703" s="152"/>
      <c r="AI703" s="152"/>
      <c r="AJ703" s="152"/>
      <c r="AK703" s="152"/>
      <c r="AL703" s="152"/>
      <c r="AM703" s="152"/>
      <c r="AN703" s="152"/>
      <c r="AO703" s="152"/>
      <c r="AP703" s="152"/>
      <c r="AQ703" s="152"/>
      <c r="AR703" s="152"/>
      <c r="AS703" s="152"/>
      <c r="AT703" s="152"/>
      <c r="AU703" s="152"/>
      <c r="AV703" s="152"/>
      <c r="AW703" s="152"/>
      <c r="AX703" s="152"/>
      <c r="AY703" s="152"/>
      <c r="AZ703" s="152"/>
      <c r="BA703" s="152"/>
      <c r="BB703" s="152"/>
      <c r="BC703" s="152"/>
      <c r="BD703" s="152"/>
      <c r="BE703" s="152"/>
      <c r="BF703" s="152"/>
      <c r="BG703" s="152"/>
      <c r="BH703" s="152"/>
      <c r="BI703" s="152"/>
      <c r="BJ703" s="152"/>
      <c r="BK703" s="152"/>
      <c r="BL703" s="152"/>
      <c r="BM703" s="152"/>
      <c r="BN703" s="152"/>
    </row>
    <row r="704" ht="13.5" customHeight="1">
      <c r="A704" s="152"/>
      <c r="B704" s="152"/>
      <c r="C704" s="152"/>
      <c r="D704" s="152"/>
      <c r="E704" s="152"/>
      <c r="F704" s="152"/>
      <c r="G704" s="152"/>
      <c r="H704" s="152"/>
      <c r="I704" s="152"/>
      <c r="J704" s="152"/>
      <c r="K704" s="152"/>
      <c r="L704" s="152"/>
      <c r="M704" s="152"/>
      <c r="N704" s="152"/>
      <c r="O704" s="152"/>
      <c r="P704" s="152"/>
      <c r="Q704" s="152"/>
      <c r="R704" s="152"/>
      <c r="S704" s="152"/>
      <c r="T704" s="152"/>
      <c r="U704" s="152"/>
      <c r="V704" s="152"/>
      <c r="W704" s="152"/>
      <c r="X704" s="152"/>
      <c r="Y704" s="152"/>
      <c r="Z704" s="152"/>
      <c r="AA704" s="152"/>
      <c r="AB704" s="152"/>
      <c r="AC704" s="152"/>
      <c r="AD704" s="152"/>
      <c r="AE704" s="152"/>
      <c r="AF704" s="152"/>
      <c r="AG704" s="152"/>
      <c r="AH704" s="152"/>
      <c r="AI704" s="152"/>
      <c r="AJ704" s="152"/>
      <c r="AK704" s="152"/>
      <c r="AL704" s="152"/>
      <c r="AM704" s="152"/>
      <c r="AN704" s="152"/>
      <c r="AO704" s="152"/>
      <c r="AP704" s="152"/>
      <c r="AQ704" s="152"/>
      <c r="AR704" s="152"/>
      <c r="AS704" s="152"/>
      <c r="AT704" s="152"/>
      <c r="AU704" s="152"/>
      <c r="AV704" s="152"/>
      <c r="AW704" s="152"/>
      <c r="AX704" s="152"/>
      <c r="AY704" s="152"/>
      <c r="AZ704" s="152"/>
      <c r="BA704" s="152"/>
      <c r="BB704" s="152"/>
      <c r="BC704" s="152"/>
      <c r="BD704" s="152"/>
      <c r="BE704" s="152"/>
      <c r="BF704" s="152"/>
      <c r="BG704" s="152"/>
      <c r="BH704" s="152"/>
      <c r="BI704" s="152"/>
      <c r="BJ704" s="152"/>
      <c r="BK704" s="152"/>
      <c r="BL704" s="152"/>
      <c r="BM704" s="152"/>
      <c r="BN704" s="152"/>
    </row>
    <row r="705" ht="13.5" customHeight="1">
      <c r="A705" s="152"/>
      <c r="B705" s="152"/>
      <c r="C705" s="152"/>
      <c r="D705" s="152"/>
      <c r="E705" s="152"/>
      <c r="F705" s="152"/>
      <c r="G705" s="152"/>
      <c r="H705" s="152"/>
      <c r="I705" s="152"/>
      <c r="J705" s="152"/>
      <c r="K705" s="152"/>
      <c r="L705" s="152"/>
      <c r="M705" s="152"/>
      <c r="N705" s="152"/>
      <c r="O705" s="152"/>
      <c r="P705" s="152"/>
      <c r="Q705" s="152"/>
      <c r="R705" s="152"/>
      <c r="S705" s="152"/>
      <c r="T705" s="152"/>
      <c r="U705" s="152"/>
      <c r="V705" s="152"/>
      <c r="W705" s="152"/>
      <c r="X705" s="152"/>
      <c r="Y705" s="152"/>
      <c r="Z705" s="152"/>
      <c r="AA705" s="152"/>
      <c r="AB705" s="152"/>
      <c r="AC705" s="152"/>
      <c r="AD705" s="152"/>
      <c r="AE705" s="152"/>
      <c r="AF705" s="152"/>
      <c r="AG705" s="152"/>
      <c r="AH705" s="152"/>
      <c r="AI705" s="152"/>
      <c r="AJ705" s="152"/>
      <c r="AK705" s="152"/>
      <c r="AL705" s="152"/>
      <c r="AM705" s="152"/>
      <c r="AN705" s="152"/>
      <c r="AO705" s="152"/>
      <c r="AP705" s="152"/>
      <c r="AQ705" s="152"/>
      <c r="AR705" s="152"/>
      <c r="AS705" s="152"/>
      <c r="AT705" s="152"/>
      <c r="AU705" s="152"/>
      <c r="AV705" s="152"/>
      <c r="AW705" s="152"/>
      <c r="AX705" s="152"/>
      <c r="AY705" s="152"/>
      <c r="AZ705" s="152"/>
      <c r="BA705" s="152"/>
      <c r="BB705" s="152"/>
      <c r="BC705" s="152"/>
      <c r="BD705" s="152"/>
      <c r="BE705" s="152"/>
      <c r="BF705" s="152"/>
      <c r="BG705" s="152"/>
      <c r="BH705" s="152"/>
      <c r="BI705" s="152"/>
      <c r="BJ705" s="152"/>
      <c r="BK705" s="152"/>
      <c r="BL705" s="152"/>
      <c r="BM705" s="152"/>
      <c r="BN705" s="152"/>
    </row>
    <row r="706" ht="13.5" customHeight="1">
      <c r="A706" s="152"/>
      <c r="B706" s="152"/>
      <c r="C706" s="152"/>
      <c r="D706" s="152"/>
      <c r="E706" s="152"/>
      <c r="F706" s="152"/>
      <c r="G706" s="152"/>
      <c r="H706" s="152"/>
      <c r="I706" s="152"/>
      <c r="J706" s="152"/>
      <c r="K706" s="152"/>
      <c r="L706" s="152"/>
      <c r="M706" s="152"/>
      <c r="N706" s="152"/>
      <c r="O706" s="152"/>
      <c r="P706" s="152"/>
      <c r="Q706" s="152"/>
      <c r="R706" s="152"/>
      <c r="S706" s="152"/>
      <c r="T706" s="152"/>
      <c r="U706" s="152"/>
      <c r="V706" s="152"/>
      <c r="W706" s="152"/>
      <c r="X706" s="152"/>
      <c r="Y706" s="152"/>
      <c r="Z706" s="152"/>
      <c r="AA706" s="152"/>
      <c r="AB706" s="152"/>
      <c r="AC706" s="152"/>
      <c r="AD706" s="152"/>
      <c r="AE706" s="152"/>
      <c r="AF706" s="152"/>
      <c r="AG706" s="152"/>
      <c r="AH706" s="152"/>
      <c r="AI706" s="152"/>
      <c r="AJ706" s="152"/>
      <c r="AK706" s="152"/>
      <c r="AL706" s="152"/>
      <c r="AM706" s="152"/>
      <c r="AN706" s="152"/>
      <c r="AO706" s="152"/>
      <c r="AP706" s="152"/>
      <c r="AQ706" s="152"/>
      <c r="AR706" s="152"/>
      <c r="AS706" s="152"/>
      <c r="AT706" s="152"/>
      <c r="AU706" s="152"/>
      <c r="AV706" s="152"/>
      <c r="AW706" s="152"/>
      <c r="AX706" s="152"/>
      <c r="AY706" s="152"/>
      <c r="AZ706" s="152"/>
      <c r="BA706" s="152"/>
      <c r="BB706" s="152"/>
      <c r="BC706" s="152"/>
      <c r="BD706" s="152"/>
      <c r="BE706" s="152"/>
      <c r="BF706" s="152"/>
      <c r="BG706" s="152"/>
      <c r="BH706" s="152"/>
      <c r="BI706" s="152"/>
      <c r="BJ706" s="152"/>
      <c r="BK706" s="152"/>
      <c r="BL706" s="152"/>
      <c r="BM706" s="152"/>
      <c r="BN706" s="152"/>
    </row>
    <row r="707" ht="13.5" customHeight="1">
      <c r="A707" s="152"/>
      <c r="B707" s="152"/>
      <c r="C707" s="152"/>
      <c r="D707" s="152"/>
      <c r="E707" s="152"/>
      <c r="F707" s="152"/>
      <c r="G707" s="152"/>
      <c r="H707" s="152"/>
      <c r="I707" s="152"/>
      <c r="J707" s="152"/>
      <c r="K707" s="152"/>
      <c r="L707" s="152"/>
      <c r="M707" s="152"/>
      <c r="N707" s="152"/>
      <c r="O707" s="152"/>
      <c r="P707" s="152"/>
      <c r="Q707" s="152"/>
      <c r="R707" s="152"/>
      <c r="S707" s="152"/>
      <c r="T707" s="152"/>
      <c r="U707" s="152"/>
      <c r="V707" s="152"/>
      <c r="W707" s="152"/>
      <c r="X707" s="152"/>
      <c r="Y707" s="152"/>
      <c r="Z707" s="152"/>
      <c r="AA707" s="152"/>
      <c r="AB707" s="152"/>
      <c r="AC707" s="152"/>
      <c r="AD707" s="152"/>
      <c r="AE707" s="152"/>
      <c r="AF707" s="152"/>
      <c r="AG707" s="152"/>
      <c r="AH707" s="152"/>
      <c r="AI707" s="152"/>
      <c r="AJ707" s="152"/>
      <c r="AK707" s="152"/>
      <c r="AL707" s="152"/>
      <c r="AM707" s="152"/>
      <c r="AN707" s="152"/>
      <c r="AO707" s="152"/>
      <c r="AP707" s="152"/>
      <c r="AQ707" s="152"/>
      <c r="AR707" s="152"/>
      <c r="AS707" s="152"/>
      <c r="AT707" s="152"/>
      <c r="AU707" s="152"/>
      <c r="AV707" s="152"/>
      <c r="AW707" s="152"/>
      <c r="AX707" s="152"/>
      <c r="AY707" s="152"/>
      <c r="AZ707" s="152"/>
      <c r="BA707" s="152"/>
      <c r="BB707" s="152"/>
      <c r="BC707" s="152"/>
      <c r="BD707" s="152"/>
      <c r="BE707" s="152"/>
      <c r="BF707" s="152"/>
      <c r="BG707" s="152"/>
      <c r="BH707" s="152"/>
      <c r="BI707" s="152"/>
      <c r="BJ707" s="152"/>
      <c r="BK707" s="152"/>
      <c r="BL707" s="152"/>
      <c r="BM707" s="152"/>
      <c r="BN707" s="152"/>
    </row>
    <row r="708" ht="13.5" customHeight="1">
      <c r="A708" s="152"/>
      <c r="B708" s="152"/>
      <c r="C708" s="152"/>
      <c r="D708" s="152"/>
      <c r="E708" s="152"/>
      <c r="F708" s="152"/>
      <c r="G708" s="152"/>
      <c r="H708" s="152"/>
      <c r="I708" s="152"/>
      <c r="J708" s="152"/>
      <c r="K708" s="152"/>
      <c r="L708" s="152"/>
      <c r="M708" s="152"/>
      <c r="N708" s="152"/>
      <c r="O708" s="152"/>
      <c r="P708" s="152"/>
      <c r="Q708" s="152"/>
      <c r="R708" s="152"/>
      <c r="S708" s="152"/>
      <c r="T708" s="152"/>
      <c r="U708" s="152"/>
      <c r="V708" s="152"/>
      <c r="W708" s="152"/>
      <c r="X708" s="152"/>
      <c r="Y708" s="152"/>
      <c r="Z708" s="152"/>
      <c r="AA708" s="152"/>
      <c r="AB708" s="152"/>
      <c r="AC708" s="152"/>
      <c r="AD708" s="152"/>
      <c r="AE708" s="152"/>
      <c r="AF708" s="152"/>
      <c r="AG708" s="152"/>
      <c r="AH708" s="152"/>
      <c r="AI708" s="152"/>
      <c r="AJ708" s="152"/>
      <c r="AK708" s="152"/>
      <c r="AL708" s="152"/>
      <c r="AM708" s="152"/>
      <c r="AN708" s="152"/>
      <c r="AO708" s="152"/>
      <c r="AP708" s="152"/>
      <c r="AQ708" s="152"/>
      <c r="AR708" s="152"/>
      <c r="AS708" s="152"/>
      <c r="AT708" s="152"/>
      <c r="AU708" s="152"/>
      <c r="AV708" s="152"/>
      <c r="AW708" s="152"/>
      <c r="AX708" s="152"/>
      <c r="AY708" s="152"/>
      <c r="AZ708" s="152"/>
      <c r="BA708" s="152"/>
      <c r="BB708" s="152"/>
      <c r="BC708" s="152"/>
      <c r="BD708" s="152"/>
      <c r="BE708" s="152"/>
      <c r="BF708" s="152"/>
      <c r="BG708" s="152"/>
      <c r="BH708" s="152"/>
      <c r="BI708" s="152"/>
      <c r="BJ708" s="152"/>
      <c r="BK708" s="152"/>
      <c r="BL708" s="152"/>
      <c r="BM708" s="152"/>
      <c r="BN708" s="152"/>
    </row>
    <row r="709" ht="13.5" customHeight="1">
      <c r="A709" s="152"/>
      <c r="B709" s="152"/>
      <c r="C709" s="152"/>
      <c r="D709" s="152"/>
      <c r="E709" s="152"/>
      <c r="F709" s="152"/>
      <c r="G709" s="152"/>
      <c r="H709" s="152"/>
      <c r="I709" s="152"/>
      <c r="J709" s="152"/>
      <c r="K709" s="152"/>
      <c r="L709" s="152"/>
      <c r="M709" s="152"/>
      <c r="N709" s="152"/>
      <c r="O709" s="152"/>
      <c r="P709" s="152"/>
      <c r="Q709" s="152"/>
      <c r="R709" s="152"/>
      <c r="S709" s="152"/>
      <c r="T709" s="152"/>
      <c r="U709" s="152"/>
      <c r="V709" s="152"/>
      <c r="W709" s="152"/>
      <c r="X709" s="152"/>
      <c r="Y709" s="152"/>
      <c r="Z709" s="152"/>
      <c r="AA709" s="152"/>
      <c r="AB709" s="152"/>
      <c r="AC709" s="152"/>
      <c r="AD709" s="152"/>
      <c r="AE709" s="152"/>
      <c r="AF709" s="152"/>
      <c r="AG709" s="152"/>
      <c r="AH709" s="152"/>
      <c r="AI709" s="152"/>
      <c r="AJ709" s="152"/>
      <c r="AK709" s="152"/>
      <c r="AL709" s="152"/>
      <c r="AM709" s="152"/>
      <c r="AN709" s="152"/>
      <c r="AO709" s="152"/>
      <c r="AP709" s="152"/>
      <c r="AQ709" s="152"/>
      <c r="AR709" s="152"/>
      <c r="AS709" s="152"/>
      <c r="AT709" s="152"/>
      <c r="AU709" s="152"/>
      <c r="AV709" s="152"/>
      <c r="AW709" s="152"/>
      <c r="AX709" s="152"/>
      <c r="AY709" s="152"/>
      <c r="AZ709" s="152"/>
      <c r="BA709" s="152"/>
      <c r="BB709" s="152"/>
      <c r="BC709" s="152"/>
      <c r="BD709" s="152"/>
      <c r="BE709" s="152"/>
      <c r="BF709" s="152"/>
      <c r="BG709" s="152"/>
      <c r="BH709" s="152"/>
      <c r="BI709" s="152"/>
      <c r="BJ709" s="152"/>
      <c r="BK709" s="152"/>
      <c r="BL709" s="152"/>
      <c r="BM709" s="152"/>
      <c r="BN709" s="152"/>
    </row>
    <row r="710" ht="13.5" customHeight="1">
      <c r="A710" s="152"/>
      <c r="B710" s="152"/>
      <c r="C710" s="152"/>
      <c r="D710" s="152"/>
      <c r="E710" s="152"/>
      <c r="F710" s="152"/>
      <c r="G710" s="152"/>
      <c r="H710" s="152"/>
      <c r="I710" s="152"/>
      <c r="J710" s="152"/>
      <c r="K710" s="152"/>
      <c r="L710" s="152"/>
      <c r="M710" s="152"/>
      <c r="N710" s="152"/>
      <c r="O710" s="152"/>
      <c r="P710" s="152"/>
      <c r="Q710" s="152"/>
      <c r="R710" s="152"/>
      <c r="S710" s="152"/>
      <c r="T710" s="152"/>
      <c r="U710" s="152"/>
      <c r="V710" s="152"/>
      <c r="W710" s="152"/>
      <c r="X710" s="152"/>
      <c r="Y710" s="152"/>
      <c r="Z710" s="152"/>
      <c r="AA710" s="152"/>
      <c r="AB710" s="152"/>
      <c r="AC710" s="152"/>
      <c r="AD710" s="152"/>
      <c r="AE710" s="152"/>
      <c r="AF710" s="152"/>
      <c r="AG710" s="152"/>
      <c r="AH710" s="152"/>
      <c r="AI710" s="152"/>
      <c r="AJ710" s="152"/>
      <c r="AK710" s="152"/>
      <c r="AL710" s="152"/>
      <c r="AM710" s="152"/>
      <c r="AN710" s="152"/>
      <c r="AO710" s="152"/>
      <c r="AP710" s="152"/>
      <c r="AQ710" s="152"/>
      <c r="AR710" s="152"/>
      <c r="AS710" s="152"/>
      <c r="AT710" s="152"/>
      <c r="AU710" s="152"/>
      <c r="AV710" s="152"/>
      <c r="AW710" s="152"/>
      <c r="AX710" s="152"/>
      <c r="AY710" s="152"/>
      <c r="AZ710" s="152"/>
      <c r="BA710" s="152"/>
      <c r="BB710" s="152"/>
      <c r="BC710" s="152"/>
      <c r="BD710" s="152"/>
      <c r="BE710" s="152"/>
      <c r="BF710" s="152"/>
      <c r="BG710" s="152"/>
      <c r="BH710" s="152"/>
      <c r="BI710" s="152"/>
      <c r="BJ710" s="152"/>
      <c r="BK710" s="152"/>
      <c r="BL710" s="152"/>
      <c r="BM710" s="152"/>
      <c r="BN710" s="152"/>
    </row>
    <row r="711" ht="13.5" customHeight="1">
      <c r="A711" s="152"/>
      <c r="B711" s="152"/>
      <c r="C711" s="152"/>
      <c r="D711" s="152"/>
      <c r="E711" s="152"/>
      <c r="F711" s="152"/>
      <c r="G711" s="152"/>
      <c r="H711" s="152"/>
      <c r="I711" s="152"/>
      <c r="J711" s="152"/>
      <c r="K711" s="152"/>
      <c r="L711" s="152"/>
      <c r="M711" s="152"/>
      <c r="N711" s="152"/>
      <c r="O711" s="152"/>
      <c r="P711" s="152"/>
      <c r="Q711" s="152"/>
      <c r="R711" s="152"/>
      <c r="S711" s="152"/>
      <c r="T711" s="152"/>
      <c r="U711" s="152"/>
      <c r="V711" s="152"/>
      <c r="W711" s="152"/>
      <c r="X711" s="152"/>
      <c r="Y711" s="152"/>
      <c r="Z711" s="152"/>
      <c r="AA711" s="152"/>
      <c r="AB711" s="152"/>
      <c r="AC711" s="152"/>
      <c r="AD711" s="152"/>
      <c r="AE711" s="152"/>
      <c r="AF711" s="152"/>
      <c r="AG711" s="152"/>
      <c r="AH711" s="152"/>
      <c r="AI711" s="152"/>
      <c r="AJ711" s="152"/>
      <c r="AK711" s="152"/>
      <c r="AL711" s="152"/>
      <c r="AM711" s="152"/>
      <c r="AN711" s="152"/>
      <c r="AO711" s="152"/>
      <c r="AP711" s="152"/>
      <c r="AQ711" s="152"/>
      <c r="AR711" s="152"/>
      <c r="AS711" s="152"/>
      <c r="AT711" s="152"/>
      <c r="AU711" s="152"/>
      <c r="AV711" s="152"/>
      <c r="AW711" s="152"/>
      <c r="AX711" s="152"/>
      <c r="AY711" s="152"/>
      <c r="AZ711" s="152"/>
      <c r="BA711" s="152"/>
      <c r="BB711" s="152"/>
      <c r="BC711" s="152"/>
      <c r="BD711" s="152"/>
      <c r="BE711" s="152"/>
      <c r="BF711" s="152"/>
      <c r="BG711" s="152"/>
      <c r="BH711" s="152"/>
      <c r="BI711" s="152"/>
      <c r="BJ711" s="152"/>
      <c r="BK711" s="152"/>
      <c r="BL711" s="152"/>
      <c r="BM711" s="152"/>
      <c r="BN711" s="152"/>
    </row>
    <row r="712" ht="13.5" customHeight="1">
      <c r="A712" s="152"/>
      <c r="B712" s="152"/>
      <c r="C712" s="152"/>
      <c r="D712" s="152"/>
      <c r="E712" s="152"/>
      <c r="F712" s="152"/>
      <c r="G712" s="152"/>
      <c r="H712" s="152"/>
      <c r="I712" s="152"/>
      <c r="J712" s="152"/>
      <c r="K712" s="152"/>
      <c r="L712" s="152"/>
      <c r="M712" s="152"/>
      <c r="N712" s="152"/>
      <c r="O712" s="152"/>
      <c r="P712" s="152"/>
      <c r="Q712" s="152"/>
      <c r="R712" s="152"/>
      <c r="S712" s="152"/>
      <c r="T712" s="152"/>
      <c r="U712" s="152"/>
      <c r="V712" s="152"/>
      <c r="W712" s="152"/>
      <c r="X712" s="152"/>
      <c r="Y712" s="152"/>
      <c r="Z712" s="152"/>
      <c r="AA712" s="152"/>
      <c r="AB712" s="152"/>
      <c r="AC712" s="152"/>
      <c r="AD712" s="152"/>
      <c r="AE712" s="152"/>
      <c r="AF712" s="152"/>
      <c r="AG712" s="152"/>
      <c r="AH712" s="152"/>
      <c r="AI712" s="152"/>
      <c r="AJ712" s="152"/>
      <c r="AK712" s="152"/>
      <c r="AL712" s="152"/>
      <c r="AM712" s="152"/>
      <c r="AN712" s="152"/>
      <c r="AO712" s="152"/>
      <c r="AP712" s="152"/>
      <c r="AQ712" s="152"/>
      <c r="AR712" s="152"/>
      <c r="AS712" s="152"/>
      <c r="AT712" s="152"/>
      <c r="AU712" s="152"/>
      <c r="AV712" s="152"/>
      <c r="AW712" s="152"/>
      <c r="AX712" s="152"/>
      <c r="AY712" s="152"/>
      <c r="AZ712" s="152"/>
      <c r="BA712" s="152"/>
      <c r="BB712" s="152"/>
      <c r="BC712" s="152"/>
      <c r="BD712" s="152"/>
      <c r="BE712" s="152"/>
      <c r="BF712" s="152"/>
      <c r="BG712" s="152"/>
      <c r="BH712" s="152"/>
      <c r="BI712" s="152"/>
      <c r="BJ712" s="152"/>
      <c r="BK712" s="152"/>
      <c r="BL712" s="152"/>
      <c r="BM712" s="152"/>
      <c r="BN712" s="152"/>
    </row>
    <row r="713" ht="13.5" customHeight="1">
      <c r="A713" s="152"/>
      <c r="B713" s="152"/>
      <c r="C713" s="152"/>
      <c r="D713" s="152"/>
      <c r="E713" s="152"/>
      <c r="F713" s="152"/>
      <c r="G713" s="152"/>
      <c r="H713" s="152"/>
      <c r="I713" s="152"/>
      <c r="J713" s="152"/>
      <c r="K713" s="152"/>
      <c r="L713" s="152"/>
      <c r="M713" s="152"/>
      <c r="N713" s="152"/>
      <c r="O713" s="152"/>
      <c r="P713" s="152"/>
      <c r="Q713" s="152"/>
      <c r="R713" s="152"/>
      <c r="S713" s="152"/>
      <c r="T713" s="152"/>
      <c r="U713" s="152"/>
      <c r="V713" s="152"/>
      <c r="W713" s="152"/>
      <c r="X713" s="152"/>
      <c r="Y713" s="152"/>
      <c r="Z713" s="152"/>
      <c r="AA713" s="152"/>
      <c r="AB713" s="152"/>
      <c r="AC713" s="152"/>
      <c r="AD713" s="152"/>
      <c r="AE713" s="152"/>
      <c r="AF713" s="152"/>
      <c r="AG713" s="152"/>
      <c r="AH713" s="152"/>
      <c r="AI713" s="152"/>
      <c r="AJ713" s="152"/>
      <c r="AK713" s="152"/>
      <c r="AL713" s="152"/>
      <c r="AM713" s="152"/>
      <c r="AN713" s="152"/>
      <c r="AO713" s="152"/>
      <c r="AP713" s="152"/>
      <c r="AQ713" s="152"/>
      <c r="AR713" s="152"/>
      <c r="AS713" s="152"/>
      <c r="AT713" s="152"/>
      <c r="AU713" s="152"/>
      <c r="AV713" s="152"/>
      <c r="AW713" s="152"/>
      <c r="AX713" s="152"/>
      <c r="AY713" s="152"/>
      <c r="AZ713" s="152"/>
      <c r="BA713" s="152"/>
      <c r="BB713" s="152"/>
      <c r="BC713" s="152"/>
      <c r="BD713" s="152"/>
      <c r="BE713" s="152"/>
      <c r="BF713" s="152"/>
      <c r="BG713" s="152"/>
      <c r="BH713" s="152"/>
      <c r="BI713" s="152"/>
      <c r="BJ713" s="152"/>
      <c r="BK713" s="152"/>
      <c r="BL713" s="152"/>
      <c r="BM713" s="152"/>
      <c r="BN713" s="152"/>
    </row>
    <row r="714" ht="13.5" customHeight="1">
      <c r="A714" s="152"/>
      <c r="B714" s="152"/>
      <c r="C714" s="152"/>
      <c r="D714" s="152"/>
      <c r="E714" s="152"/>
      <c r="F714" s="152"/>
      <c r="G714" s="152"/>
      <c r="H714" s="152"/>
      <c r="I714" s="152"/>
      <c r="J714" s="152"/>
      <c r="K714" s="152"/>
      <c r="L714" s="152"/>
      <c r="M714" s="152"/>
      <c r="N714" s="152"/>
      <c r="O714" s="152"/>
      <c r="P714" s="152"/>
      <c r="Q714" s="152"/>
      <c r="R714" s="152"/>
      <c r="S714" s="152"/>
      <c r="T714" s="152"/>
      <c r="U714" s="152"/>
      <c r="V714" s="152"/>
      <c r="W714" s="152"/>
      <c r="X714" s="152"/>
      <c r="Y714" s="152"/>
      <c r="Z714" s="152"/>
      <c r="AA714" s="152"/>
      <c r="AB714" s="152"/>
      <c r="AC714" s="152"/>
      <c r="AD714" s="152"/>
      <c r="AE714" s="152"/>
      <c r="AF714" s="152"/>
      <c r="AG714" s="152"/>
      <c r="AH714" s="152"/>
      <c r="AI714" s="152"/>
      <c r="AJ714" s="152"/>
      <c r="AK714" s="152"/>
      <c r="AL714" s="152"/>
      <c r="AM714" s="152"/>
      <c r="AN714" s="152"/>
      <c r="AO714" s="152"/>
      <c r="AP714" s="152"/>
      <c r="AQ714" s="152"/>
      <c r="AR714" s="152"/>
      <c r="AS714" s="152"/>
      <c r="AT714" s="152"/>
      <c r="AU714" s="152"/>
      <c r="AV714" s="152"/>
      <c r="AW714" s="152"/>
      <c r="AX714" s="152"/>
      <c r="AY714" s="152"/>
      <c r="AZ714" s="152"/>
      <c r="BA714" s="152"/>
      <c r="BB714" s="152"/>
      <c r="BC714" s="152"/>
      <c r="BD714" s="152"/>
      <c r="BE714" s="152"/>
      <c r="BF714" s="152"/>
      <c r="BG714" s="152"/>
      <c r="BH714" s="152"/>
      <c r="BI714" s="152"/>
      <c r="BJ714" s="152"/>
      <c r="BK714" s="152"/>
      <c r="BL714" s="152"/>
      <c r="BM714" s="152"/>
      <c r="BN714" s="152"/>
    </row>
    <row r="715" ht="13.5" customHeight="1">
      <c r="A715" s="152"/>
      <c r="B715" s="152"/>
      <c r="C715" s="152"/>
      <c r="D715" s="152"/>
      <c r="E715" s="152"/>
      <c r="F715" s="152"/>
      <c r="G715" s="152"/>
      <c r="H715" s="152"/>
      <c r="I715" s="152"/>
      <c r="J715" s="152"/>
      <c r="K715" s="152"/>
      <c r="L715" s="152"/>
      <c r="M715" s="152"/>
      <c r="N715" s="152"/>
      <c r="O715" s="152"/>
      <c r="P715" s="152"/>
      <c r="Q715" s="152"/>
      <c r="R715" s="152"/>
      <c r="S715" s="152"/>
      <c r="T715" s="152"/>
      <c r="U715" s="152"/>
      <c r="V715" s="152"/>
      <c r="W715" s="152"/>
      <c r="X715" s="152"/>
      <c r="Y715" s="152"/>
      <c r="Z715" s="152"/>
      <c r="AA715" s="152"/>
      <c r="AB715" s="152"/>
      <c r="AC715" s="152"/>
      <c r="AD715" s="152"/>
      <c r="AE715" s="152"/>
      <c r="AF715" s="152"/>
      <c r="AG715" s="152"/>
      <c r="AH715" s="152"/>
      <c r="AI715" s="152"/>
      <c r="AJ715" s="152"/>
      <c r="AK715" s="152"/>
      <c r="AL715" s="152"/>
      <c r="AM715" s="152"/>
      <c r="AN715" s="152"/>
      <c r="AO715" s="152"/>
      <c r="AP715" s="152"/>
      <c r="AQ715" s="152"/>
      <c r="AR715" s="152"/>
      <c r="AS715" s="152"/>
      <c r="AT715" s="152"/>
      <c r="AU715" s="152"/>
      <c r="AV715" s="152"/>
      <c r="AW715" s="152"/>
      <c r="AX715" s="152"/>
      <c r="AY715" s="152"/>
      <c r="AZ715" s="152"/>
      <c r="BA715" s="152"/>
      <c r="BB715" s="152"/>
      <c r="BC715" s="152"/>
      <c r="BD715" s="152"/>
      <c r="BE715" s="152"/>
      <c r="BF715" s="152"/>
      <c r="BG715" s="152"/>
      <c r="BH715" s="152"/>
      <c r="BI715" s="152"/>
      <c r="BJ715" s="152"/>
      <c r="BK715" s="152"/>
      <c r="BL715" s="152"/>
      <c r="BM715" s="152"/>
      <c r="BN715" s="152"/>
    </row>
    <row r="716" ht="13.5" customHeight="1">
      <c r="A716" s="152"/>
      <c r="B716" s="152"/>
      <c r="C716" s="152"/>
      <c r="D716" s="152"/>
      <c r="E716" s="152"/>
      <c r="F716" s="152"/>
      <c r="G716" s="152"/>
      <c r="H716" s="152"/>
      <c r="I716" s="152"/>
      <c r="J716" s="152"/>
      <c r="K716" s="152"/>
      <c r="L716" s="152"/>
      <c r="M716" s="152"/>
      <c r="N716" s="152"/>
      <c r="O716" s="152"/>
      <c r="P716" s="152"/>
      <c r="Q716" s="152"/>
      <c r="R716" s="152"/>
      <c r="S716" s="152"/>
      <c r="T716" s="152"/>
      <c r="U716" s="152"/>
      <c r="V716" s="152"/>
      <c r="W716" s="152"/>
      <c r="X716" s="152"/>
      <c r="Y716" s="152"/>
      <c r="Z716" s="152"/>
      <c r="AA716" s="152"/>
      <c r="AB716" s="152"/>
      <c r="AC716" s="152"/>
      <c r="AD716" s="152"/>
      <c r="AE716" s="152"/>
      <c r="AF716" s="152"/>
      <c r="AG716" s="152"/>
      <c r="AH716" s="152"/>
      <c r="AI716" s="152"/>
      <c r="AJ716" s="152"/>
      <c r="AK716" s="152"/>
      <c r="AL716" s="152"/>
      <c r="AM716" s="152"/>
      <c r="AN716" s="152"/>
      <c r="AO716" s="152"/>
      <c r="AP716" s="152"/>
      <c r="AQ716" s="152"/>
      <c r="AR716" s="152"/>
      <c r="AS716" s="152"/>
      <c r="AT716" s="152"/>
      <c r="AU716" s="152"/>
      <c r="AV716" s="152"/>
      <c r="AW716" s="152"/>
      <c r="AX716" s="152"/>
      <c r="AY716" s="152"/>
      <c r="AZ716" s="152"/>
      <c r="BA716" s="152"/>
      <c r="BB716" s="152"/>
      <c r="BC716" s="152"/>
      <c r="BD716" s="152"/>
      <c r="BE716" s="152"/>
      <c r="BF716" s="152"/>
      <c r="BG716" s="152"/>
      <c r="BH716" s="152"/>
      <c r="BI716" s="152"/>
      <c r="BJ716" s="152"/>
      <c r="BK716" s="152"/>
      <c r="BL716" s="152"/>
      <c r="BM716" s="152"/>
      <c r="BN716" s="152"/>
    </row>
    <row r="717" ht="13.5" customHeight="1">
      <c r="A717" s="152"/>
      <c r="B717" s="152"/>
      <c r="C717" s="152"/>
      <c r="D717" s="152"/>
      <c r="E717" s="152"/>
      <c r="F717" s="152"/>
      <c r="G717" s="152"/>
      <c r="H717" s="152"/>
      <c r="I717" s="152"/>
      <c r="J717" s="152"/>
      <c r="K717" s="152"/>
      <c r="L717" s="152"/>
      <c r="M717" s="152"/>
      <c r="N717" s="152"/>
      <c r="O717" s="152"/>
      <c r="P717" s="152"/>
      <c r="Q717" s="152"/>
      <c r="R717" s="152"/>
      <c r="S717" s="152"/>
      <c r="T717" s="152"/>
      <c r="U717" s="152"/>
      <c r="V717" s="152"/>
      <c r="W717" s="152"/>
      <c r="X717" s="152"/>
      <c r="Y717" s="152"/>
      <c r="Z717" s="152"/>
      <c r="AA717" s="152"/>
      <c r="AB717" s="152"/>
      <c r="AC717" s="152"/>
      <c r="AD717" s="152"/>
      <c r="AE717" s="152"/>
      <c r="AF717" s="152"/>
      <c r="AG717" s="152"/>
      <c r="AH717" s="152"/>
      <c r="AI717" s="152"/>
      <c r="AJ717" s="152"/>
      <c r="AK717" s="152"/>
      <c r="AL717" s="152"/>
      <c r="AM717" s="152"/>
      <c r="AN717" s="152"/>
      <c r="AO717" s="152"/>
      <c r="AP717" s="152"/>
      <c r="AQ717" s="152"/>
      <c r="AR717" s="152"/>
      <c r="AS717" s="152"/>
      <c r="AT717" s="152"/>
      <c r="AU717" s="152"/>
      <c r="AV717" s="152"/>
      <c r="AW717" s="152"/>
      <c r="AX717" s="152"/>
      <c r="AY717" s="152"/>
      <c r="AZ717" s="152"/>
      <c r="BA717" s="152"/>
      <c r="BB717" s="152"/>
      <c r="BC717" s="152"/>
      <c r="BD717" s="152"/>
      <c r="BE717" s="152"/>
      <c r="BF717" s="152"/>
      <c r="BG717" s="152"/>
      <c r="BH717" s="152"/>
      <c r="BI717" s="152"/>
      <c r="BJ717" s="152"/>
      <c r="BK717" s="152"/>
      <c r="BL717" s="152"/>
      <c r="BM717" s="152"/>
      <c r="BN717" s="152"/>
    </row>
    <row r="718" ht="13.5" customHeight="1">
      <c r="A718" s="152"/>
      <c r="B718" s="152"/>
      <c r="C718" s="152"/>
      <c r="D718" s="152"/>
      <c r="E718" s="152"/>
      <c r="F718" s="152"/>
      <c r="G718" s="152"/>
      <c r="H718" s="152"/>
      <c r="I718" s="152"/>
      <c r="J718" s="152"/>
      <c r="K718" s="152"/>
      <c r="L718" s="152"/>
      <c r="M718" s="152"/>
      <c r="N718" s="152"/>
      <c r="O718" s="152"/>
      <c r="P718" s="152"/>
      <c r="Q718" s="152"/>
      <c r="R718" s="152"/>
      <c r="S718" s="152"/>
      <c r="T718" s="152"/>
      <c r="U718" s="152"/>
      <c r="V718" s="152"/>
      <c r="W718" s="152"/>
      <c r="X718" s="152"/>
      <c r="Y718" s="152"/>
      <c r="Z718" s="152"/>
      <c r="AA718" s="152"/>
      <c r="AB718" s="152"/>
      <c r="AC718" s="152"/>
      <c r="AD718" s="152"/>
      <c r="AE718" s="152"/>
      <c r="AF718" s="152"/>
      <c r="AG718" s="152"/>
      <c r="AH718" s="152"/>
      <c r="AI718" s="152"/>
      <c r="AJ718" s="152"/>
      <c r="AK718" s="152"/>
      <c r="AL718" s="152"/>
      <c r="AM718" s="152"/>
      <c r="AN718" s="152"/>
      <c r="AO718" s="152"/>
      <c r="AP718" s="152"/>
      <c r="AQ718" s="152"/>
      <c r="AR718" s="152"/>
      <c r="AS718" s="152"/>
      <c r="AT718" s="152"/>
      <c r="AU718" s="152"/>
      <c r="AV718" s="152"/>
      <c r="AW718" s="152"/>
      <c r="AX718" s="152"/>
      <c r="AY718" s="152"/>
      <c r="AZ718" s="152"/>
      <c r="BA718" s="152"/>
      <c r="BB718" s="152"/>
      <c r="BC718" s="152"/>
      <c r="BD718" s="152"/>
      <c r="BE718" s="152"/>
      <c r="BF718" s="152"/>
      <c r="BG718" s="152"/>
      <c r="BH718" s="152"/>
      <c r="BI718" s="152"/>
      <c r="BJ718" s="152"/>
      <c r="BK718" s="152"/>
      <c r="BL718" s="152"/>
      <c r="BM718" s="152"/>
      <c r="BN718" s="152"/>
    </row>
    <row r="719" ht="13.5" customHeight="1">
      <c r="A719" s="152"/>
      <c r="B719" s="152"/>
      <c r="C719" s="152"/>
      <c r="D719" s="152"/>
      <c r="E719" s="152"/>
      <c r="F719" s="152"/>
      <c r="G719" s="152"/>
      <c r="H719" s="152"/>
      <c r="I719" s="152"/>
      <c r="J719" s="152"/>
      <c r="K719" s="152"/>
      <c r="L719" s="152"/>
      <c r="M719" s="152"/>
      <c r="N719" s="152"/>
      <c r="O719" s="152"/>
      <c r="P719" s="152"/>
      <c r="Q719" s="152"/>
      <c r="R719" s="152"/>
      <c r="S719" s="152"/>
      <c r="T719" s="152"/>
      <c r="U719" s="152"/>
      <c r="V719" s="152"/>
      <c r="W719" s="152"/>
      <c r="X719" s="152"/>
      <c r="Y719" s="152"/>
      <c r="Z719" s="152"/>
      <c r="AA719" s="152"/>
      <c r="AB719" s="152"/>
      <c r="AC719" s="152"/>
      <c r="AD719" s="152"/>
      <c r="AE719" s="152"/>
      <c r="AF719" s="152"/>
      <c r="AG719" s="152"/>
      <c r="AH719" s="152"/>
      <c r="AI719" s="152"/>
      <c r="AJ719" s="152"/>
      <c r="AK719" s="152"/>
      <c r="AL719" s="152"/>
      <c r="AM719" s="152"/>
      <c r="AN719" s="152"/>
      <c r="AO719" s="152"/>
      <c r="AP719" s="152"/>
      <c r="AQ719" s="152"/>
      <c r="AR719" s="152"/>
      <c r="AS719" s="152"/>
      <c r="AT719" s="152"/>
      <c r="AU719" s="152"/>
      <c r="AV719" s="152"/>
      <c r="AW719" s="152"/>
      <c r="AX719" s="152"/>
      <c r="AY719" s="152"/>
      <c r="AZ719" s="152"/>
      <c r="BA719" s="152"/>
      <c r="BB719" s="152"/>
      <c r="BC719" s="152"/>
      <c r="BD719" s="152"/>
      <c r="BE719" s="152"/>
      <c r="BF719" s="152"/>
      <c r="BG719" s="152"/>
      <c r="BH719" s="152"/>
      <c r="BI719" s="152"/>
      <c r="BJ719" s="152"/>
      <c r="BK719" s="152"/>
      <c r="BL719" s="152"/>
      <c r="BM719" s="152"/>
      <c r="BN719" s="152"/>
    </row>
    <row r="720" ht="13.5" customHeight="1">
      <c r="A720" s="152"/>
      <c r="B720" s="152"/>
      <c r="C720" s="152"/>
      <c r="D720" s="152"/>
      <c r="E720" s="152"/>
      <c r="F720" s="152"/>
      <c r="G720" s="152"/>
      <c r="H720" s="152"/>
      <c r="I720" s="152"/>
      <c r="J720" s="152"/>
      <c r="K720" s="152"/>
      <c r="L720" s="152"/>
      <c r="M720" s="152"/>
      <c r="N720" s="152"/>
      <c r="O720" s="152"/>
      <c r="P720" s="152"/>
      <c r="Q720" s="152"/>
      <c r="R720" s="152"/>
      <c r="S720" s="152"/>
      <c r="T720" s="152"/>
      <c r="U720" s="152"/>
      <c r="V720" s="152"/>
      <c r="W720" s="152"/>
      <c r="X720" s="152"/>
      <c r="Y720" s="152"/>
      <c r="Z720" s="152"/>
      <c r="AA720" s="152"/>
      <c r="AB720" s="152"/>
      <c r="AC720" s="152"/>
      <c r="AD720" s="152"/>
      <c r="AE720" s="152"/>
      <c r="AF720" s="152"/>
      <c r="AG720" s="152"/>
      <c r="AH720" s="152"/>
      <c r="AI720" s="152"/>
      <c r="AJ720" s="152"/>
      <c r="AK720" s="152"/>
      <c r="AL720" s="152"/>
      <c r="AM720" s="152"/>
      <c r="AN720" s="152"/>
      <c r="AO720" s="152"/>
      <c r="AP720" s="152"/>
      <c r="AQ720" s="152"/>
      <c r="AR720" s="152"/>
      <c r="AS720" s="152"/>
      <c r="AT720" s="152"/>
      <c r="AU720" s="152"/>
      <c r="AV720" s="152"/>
      <c r="AW720" s="152"/>
      <c r="AX720" s="152"/>
      <c r="AY720" s="152"/>
      <c r="AZ720" s="152"/>
      <c r="BA720" s="152"/>
      <c r="BB720" s="152"/>
      <c r="BC720" s="152"/>
      <c r="BD720" s="152"/>
      <c r="BE720" s="152"/>
      <c r="BF720" s="152"/>
      <c r="BG720" s="152"/>
      <c r="BH720" s="152"/>
      <c r="BI720" s="152"/>
      <c r="BJ720" s="152"/>
      <c r="BK720" s="152"/>
      <c r="BL720" s="152"/>
      <c r="BM720" s="152"/>
      <c r="BN720" s="152"/>
    </row>
    <row r="721" ht="13.5" customHeight="1">
      <c r="A721" s="152"/>
      <c r="B721" s="152"/>
      <c r="C721" s="152"/>
      <c r="D721" s="152"/>
      <c r="E721" s="152"/>
      <c r="F721" s="152"/>
      <c r="G721" s="152"/>
      <c r="H721" s="152"/>
      <c r="I721" s="152"/>
      <c r="J721" s="152"/>
      <c r="K721" s="152"/>
      <c r="L721" s="152"/>
      <c r="M721" s="152"/>
      <c r="N721" s="152"/>
      <c r="O721" s="152"/>
      <c r="P721" s="152"/>
      <c r="Q721" s="152"/>
      <c r="R721" s="152"/>
      <c r="S721" s="152"/>
      <c r="T721" s="152"/>
      <c r="U721" s="152"/>
      <c r="V721" s="152"/>
      <c r="W721" s="152"/>
      <c r="X721" s="152"/>
      <c r="Y721" s="152"/>
      <c r="Z721" s="152"/>
      <c r="AA721" s="152"/>
      <c r="AB721" s="152"/>
      <c r="AC721" s="152"/>
      <c r="AD721" s="152"/>
      <c r="AE721" s="152"/>
      <c r="AF721" s="152"/>
      <c r="AG721" s="152"/>
      <c r="AH721" s="152"/>
      <c r="AI721" s="152"/>
      <c r="AJ721" s="152"/>
      <c r="AK721" s="152"/>
      <c r="AL721" s="152"/>
      <c r="AM721" s="152"/>
      <c r="AN721" s="152"/>
      <c r="AO721" s="152"/>
      <c r="AP721" s="152"/>
      <c r="AQ721" s="152"/>
      <c r="AR721" s="152"/>
      <c r="AS721" s="152"/>
      <c r="AT721" s="152"/>
      <c r="AU721" s="152"/>
      <c r="AV721" s="152"/>
      <c r="AW721" s="152"/>
      <c r="AX721" s="152"/>
      <c r="AY721" s="152"/>
      <c r="AZ721" s="152"/>
      <c r="BA721" s="152"/>
      <c r="BB721" s="152"/>
      <c r="BC721" s="152"/>
      <c r="BD721" s="152"/>
      <c r="BE721" s="152"/>
      <c r="BF721" s="152"/>
      <c r="BG721" s="152"/>
      <c r="BH721" s="152"/>
      <c r="BI721" s="152"/>
      <c r="BJ721" s="152"/>
      <c r="BK721" s="152"/>
      <c r="BL721" s="152"/>
      <c r="BM721" s="152"/>
      <c r="BN721" s="152"/>
    </row>
    <row r="722" ht="13.5" customHeight="1">
      <c r="A722" s="152"/>
      <c r="B722" s="152"/>
      <c r="C722" s="152"/>
      <c r="D722" s="152"/>
      <c r="E722" s="152"/>
      <c r="F722" s="152"/>
      <c r="G722" s="152"/>
      <c r="H722" s="152"/>
      <c r="I722" s="152"/>
      <c r="J722" s="152"/>
      <c r="K722" s="152"/>
      <c r="L722" s="152"/>
      <c r="M722" s="152"/>
      <c r="N722" s="152"/>
      <c r="O722" s="152"/>
      <c r="P722" s="152"/>
      <c r="Q722" s="152"/>
      <c r="R722" s="152"/>
      <c r="S722" s="152"/>
      <c r="T722" s="152"/>
      <c r="U722" s="152"/>
      <c r="V722" s="152"/>
      <c r="W722" s="152"/>
      <c r="X722" s="152"/>
      <c r="Y722" s="152"/>
      <c r="Z722" s="152"/>
      <c r="AA722" s="152"/>
      <c r="AB722" s="152"/>
      <c r="AC722" s="152"/>
      <c r="AD722" s="152"/>
      <c r="AE722" s="152"/>
      <c r="AF722" s="152"/>
      <c r="AG722" s="152"/>
      <c r="AH722" s="152"/>
      <c r="AI722" s="152"/>
      <c r="AJ722" s="152"/>
      <c r="AK722" s="152"/>
      <c r="AL722" s="152"/>
      <c r="AM722" s="152"/>
      <c r="AN722" s="152"/>
      <c r="AO722" s="152"/>
      <c r="AP722" s="152"/>
      <c r="AQ722" s="152"/>
      <c r="AR722" s="152"/>
      <c r="AS722" s="152"/>
      <c r="AT722" s="152"/>
      <c r="AU722" s="152"/>
      <c r="AV722" s="152"/>
      <c r="AW722" s="152"/>
      <c r="AX722" s="152"/>
      <c r="AY722" s="152"/>
      <c r="AZ722" s="152"/>
      <c r="BA722" s="152"/>
      <c r="BB722" s="152"/>
      <c r="BC722" s="152"/>
      <c r="BD722" s="152"/>
      <c r="BE722" s="152"/>
      <c r="BF722" s="152"/>
      <c r="BG722" s="152"/>
      <c r="BH722" s="152"/>
      <c r="BI722" s="152"/>
      <c r="BJ722" s="152"/>
      <c r="BK722" s="152"/>
      <c r="BL722" s="152"/>
      <c r="BM722" s="152"/>
      <c r="BN722" s="152"/>
    </row>
    <row r="723" ht="13.5" customHeight="1">
      <c r="A723" s="152"/>
      <c r="B723" s="152"/>
      <c r="C723" s="152"/>
      <c r="D723" s="152"/>
      <c r="E723" s="152"/>
      <c r="F723" s="152"/>
      <c r="G723" s="152"/>
      <c r="H723" s="152"/>
      <c r="I723" s="152"/>
      <c r="J723" s="152"/>
      <c r="K723" s="152"/>
      <c r="L723" s="152"/>
      <c r="M723" s="152"/>
      <c r="N723" s="152"/>
      <c r="O723" s="152"/>
      <c r="P723" s="152"/>
      <c r="Q723" s="152"/>
      <c r="R723" s="152"/>
      <c r="S723" s="152"/>
      <c r="T723" s="152"/>
      <c r="U723" s="152"/>
      <c r="V723" s="152"/>
      <c r="W723" s="152"/>
      <c r="X723" s="152"/>
      <c r="Y723" s="152"/>
      <c r="Z723" s="152"/>
      <c r="AA723" s="152"/>
      <c r="AB723" s="152"/>
      <c r="AC723" s="152"/>
      <c r="AD723" s="152"/>
      <c r="AE723" s="152"/>
      <c r="AF723" s="152"/>
      <c r="AG723" s="152"/>
      <c r="AH723" s="152"/>
      <c r="AI723" s="152"/>
      <c r="AJ723" s="152"/>
      <c r="AK723" s="152"/>
      <c r="AL723" s="152"/>
      <c r="AM723" s="152"/>
      <c r="AN723" s="152"/>
      <c r="AO723" s="152"/>
      <c r="AP723" s="152"/>
      <c r="AQ723" s="152"/>
      <c r="AR723" s="152"/>
      <c r="AS723" s="152"/>
      <c r="AT723" s="152"/>
      <c r="AU723" s="152"/>
      <c r="AV723" s="152"/>
      <c r="AW723" s="152"/>
      <c r="AX723" s="152"/>
      <c r="AY723" s="152"/>
      <c r="AZ723" s="152"/>
      <c r="BA723" s="152"/>
      <c r="BB723" s="152"/>
      <c r="BC723" s="152"/>
      <c r="BD723" s="152"/>
      <c r="BE723" s="152"/>
      <c r="BF723" s="152"/>
      <c r="BG723" s="152"/>
      <c r="BH723" s="152"/>
      <c r="BI723" s="152"/>
      <c r="BJ723" s="152"/>
      <c r="BK723" s="152"/>
      <c r="BL723" s="152"/>
      <c r="BM723" s="152"/>
      <c r="BN723" s="152"/>
    </row>
    <row r="724" ht="13.5" customHeight="1">
      <c r="A724" s="152"/>
      <c r="B724" s="152"/>
      <c r="C724" s="152"/>
      <c r="D724" s="152"/>
      <c r="E724" s="152"/>
      <c r="F724" s="152"/>
      <c r="G724" s="152"/>
      <c r="H724" s="152"/>
      <c r="I724" s="152"/>
      <c r="J724" s="152"/>
      <c r="K724" s="152"/>
      <c r="L724" s="152"/>
      <c r="M724" s="152"/>
      <c r="N724" s="152"/>
      <c r="O724" s="152"/>
      <c r="P724" s="152"/>
      <c r="Q724" s="152"/>
      <c r="R724" s="152"/>
      <c r="S724" s="152"/>
      <c r="T724" s="152"/>
      <c r="U724" s="152"/>
      <c r="V724" s="152"/>
      <c r="W724" s="152"/>
      <c r="X724" s="152"/>
      <c r="Y724" s="152"/>
      <c r="Z724" s="152"/>
      <c r="AA724" s="152"/>
      <c r="AB724" s="152"/>
      <c r="AC724" s="152"/>
      <c r="AD724" s="152"/>
      <c r="AE724" s="152"/>
      <c r="AF724" s="152"/>
      <c r="AG724" s="152"/>
      <c r="AH724" s="152"/>
      <c r="AI724" s="152"/>
      <c r="AJ724" s="152"/>
      <c r="AK724" s="152"/>
      <c r="AL724" s="152"/>
      <c r="AM724" s="152"/>
      <c r="AN724" s="152"/>
      <c r="AO724" s="152"/>
      <c r="AP724" s="152"/>
      <c r="AQ724" s="152"/>
      <c r="AR724" s="152"/>
      <c r="AS724" s="152"/>
      <c r="AT724" s="152"/>
      <c r="AU724" s="152"/>
      <c r="AV724" s="152"/>
      <c r="AW724" s="152"/>
      <c r="AX724" s="152"/>
      <c r="AY724" s="152"/>
      <c r="AZ724" s="152"/>
      <c r="BA724" s="152"/>
      <c r="BB724" s="152"/>
      <c r="BC724" s="152"/>
      <c r="BD724" s="152"/>
      <c r="BE724" s="152"/>
      <c r="BF724" s="152"/>
      <c r="BG724" s="152"/>
      <c r="BH724" s="152"/>
      <c r="BI724" s="152"/>
      <c r="BJ724" s="152"/>
      <c r="BK724" s="152"/>
      <c r="BL724" s="152"/>
      <c r="BM724" s="152"/>
      <c r="BN724" s="152"/>
    </row>
    <row r="725" ht="13.5" customHeight="1">
      <c r="A725" s="152"/>
      <c r="B725" s="152"/>
      <c r="C725" s="152"/>
      <c r="D725" s="152"/>
      <c r="E725" s="152"/>
      <c r="F725" s="152"/>
      <c r="G725" s="152"/>
      <c r="H725" s="152"/>
      <c r="I725" s="152"/>
      <c r="J725" s="152"/>
      <c r="K725" s="152"/>
      <c r="L725" s="152"/>
      <c r="M725" s="152"/>
      <c r="N725" s="152"/>
      <c r="O725" s="152"/>
      <c r="P725" s="152"/>
      <c r="Q725" s="152"/>
      <c r="R725" s="152"/>
      <c r="S725" s="152"/>
      <c r="T725" s="152"/>
      <c r="U725" s="152"/>
      <c r="V725" s="152"/>
      <c r="W725" s="152"/>
      <c r="X725" s="152"/>
      <c r="Y725" s="152"/>
      <c r="Z725" s="152"/>
      <c r="AA725" s="152"/>
      <c r="AB725" s="152"/>
      <c r="AC725" s="152"/>
      <c r="AD725" s="152"/>
      <c r="AE725" s="152"/>
      <c r="AF725" s="152"/>
      <c r="AG725" s="152"/>
      <c r="AH725" s="152"/>
      <c r="AI725" s="152"/>
      <c r="AJ725" s="152"/>
      <c r="AK725" s="152"/>
      <c r="AL725" s="152"/>
      <c r="AM725" s="152"/>
      <c r="AN725" s="152"/>
      <c r="AO725" s="152"/>
      <c r="AP725" s="152"/>
      <c r="AQ725" s="152"/>
      <c r="AR725" s="152"/>
      <c r="AS725" s="152"/>
      <c r="AT725" s="152"/>
      <c r="AU725" s="152"/>
      <c r="AV725" s="152"/>
      <c r="AW725" s="152"/>
      <c r="AX725" s="152"/>
      <c r="AY725" s="152"/>
      <c r="AZ725" s="152"/>
      <c r="BA725" s="152"/>
      <c r="BB725" s="152"/>
      <c r="BC725" s="152"/>
      <c r="BD725" s="152"/>
      <c r="BE725" s="152"/>
      <c r="BF725" s="152"/>
      <c r="BG725" s="152"/>
      <c r="BH725" s="152"/>
      <c r="BI725" s="152"/>
      <c r="BJ725" s="152"/>
      <c r="BK725" s="152"/>
      <c r="BL725" s="152"/>
      <c r="BM725" s="152"/>
      <c r="BN725" s="152"/>
    </row>
    <row r="726" ht="13.5" customHeight="1">
      <c r="A726" s="152"/>
      <c r="B726" s="152"/>
      <c r="C726" s="152"/>
      <c r="D726" s="152"/>
      <c r="E726" s="152"/>
      <c r="F726" s="152"/>
      <c r="G726" s="152"/>
      <c r="H726" s="152"/>
      <c r="I726" s="152"/>
      <c r="J726" s="152"/>
      <c r="K726" s="152"/>
      <c r="L726" s="152"/>
      <c r="M726" s="152"/>
      <c r="N726" s="152"/>
      <c r="O726" s="152"/>
      <c r="P726" s="152"/>
      <c r="Q726" s="152"/>
      <c r="R726" s="152"/>
      <c r="S726" s="152"/>
      <c r="T726" s="152"/>
      <c r="U726" s="152"/>
      <c r="V726" s="152"/>
      <c r="W726" s="152"/>
      <c r="X726" s="152"/>
      <c r="Y726" s="152"/>
      <c r="Z726" s="152"/>
      <c r="AA726" s="152"/>
      <c r="AB726" s="152"/>
      <c r="AC726" s="152"/>
      <c r="AD726" s="152"/>
      <c r="AE726" s="152"/>
      <c r="AF726" s="152"/>
      <c r="AG726" s="152"/>
      <c r="AH726" s="152"/>
      <c r="AI726" s="152"/>
      <c r="AJ726" s="152"/>
      <c r="AK726" s="152"/>
      <c r="AL726" s="152"/>
      <c r="AM726" s="152"/>
      <c r="AN726" s="152"/>
      <c r="AO726" s="152"/>
      <c r="AP726" s="152"/>
      <c r="AQ726" s="152"/>
      <c r="AR726" s="152"/>
      <c r="AS726" s="152"/>
      <c r="AT726" s="152"/>
      <c r="AU726" s="152"/>
      <c r="AV726" s="152"/>
      <c r="AW726" s="152"/>
      <c r="AX726" s="152"/>
      <c r="AY726" s="152"/>
      <c r="AZ726" s="152"/>
      <c r="BA726" s="152"/>
      <c r="BB726" s="152"/>
      <c r="BC726" s="152"/>
      <c r="BD726" s="152"/>
      <c r="BE726" s="152"/>
      <c r="BF726" s="152"/>
      <c r="BG726" s="152"/>
      <c r="BH726" s="152"/>
      <c r="BI726" s="152"/>
      <c r="BJ726" s="152"/>
      <c r="BK726" s="152"/>
      <c r="BL726" s="152"/>
      <c r="BM726" s="152"/>
      <c r="BN726" s="152"/>
    </row>
    <row r="727" ht="13.5" customHeight="1">
      <c r="A727" s="152"/>
      <c r="B727" s="152"/>
      <c r="C727" s="152"/>
      <c r="D727" s="152"/>
      <c r="E727" s="152"/>
      <c r="F727" s="152"/>
      <c r="G727" s="152"/>
      <c r="H727" s="152"/>
      <c r="I727" s="152"/>
      <c r="J727" s="152"/>
      <c r="K727" s="152"/>
      <c r="L727" s="152"/>
      <c r="M727" s="152"/>
      <c r="N727" s="152"/>
      <c r="O727" s="152"/>
      <c r="P727" s="152"/>
      <c r="Q727" s="152"/>
      <c r="R727" s="152"/>
      <c r="S727" s="152"/>
      <c r="T727" s="152"/>
      <c r="U727" s="152"/>
      <c r="V727" s="152"/>
      <c r="W727" s="152"/>
      <c r="X727" s="152"/>
      <c r="Y727" s="152"/>
      <c r="Z727" s="152"/>
      <c r="AA727" s="152"/>
      <c r="AB727" s="152"/>
      <c r="AC727" s="152"/>
      <c r="AD727" s="152"/>
      <c r="AE727" s="152"/>
      <c r="AF727" s="152"/>
      <c r="AG727" s="152"/>
      <c r="AH727" s="152"/>
      <c r="AI727" s="152"/>
      <c r="AJ727" s="152"/>
      <c r="AK727" s="152"/>
      <c r="AL727" s="152"/>
      <c r="AM727" s="152"/>
      <c r="AN727" s="152"/>
      <c r="AO727" s="152"/>
      <c r="AP727" s="152"/>
      <c r="AQ727" s="152"/>
      <c r="AR727" s="152"/>
      <c r="AS727" s="152"/>
      <c r="AT727" s="152"/>
      <c r="AU727" s="152"/>
      <c r="AV727" s="152"/>
      <c r="AW727" s="152"/>
      <c r="AX727" s="152"/>
      <c r="AY727" s="152"/>
      <c r="AZ727" s="152"/>
      <c r="BA727" s="152"/>
      <c r="BB727" s="152"/>
      <c r="BC727" s="152"/>
      <c r="BD727" s="152"/>
      <c r="BE727" s="152"/>
      <c r="BF727" s="152"/>
      <c r="BG727" s="152"/>
      <c r="BH727" s="152"/>
      <c r="BI727" s="152"/>
      <c r="BJ727" s="152"/>
      <c r="BK727" s="152"/>
      <c r="BL727" s="152"/>
      <c r="BM727" s="152"/>
      <c r="BN727" s="152"/>
    </row>
    <row r="728" ht="13.5" customHeight="1">
      <c r="A728" s="152"/>
      <c r="B728" s="152"/>
      <c r="C728" s="152"/>
      <c r="D728" s="152"/>
      <c r="E728" s="152"/>
      <c r="F728" s="152"/>
      <c r="G728" s="152"/>
      <c r="H728" s="152"/>
      <c r="I728" s="152"/>
      <c r="J728" s="152"/>
      <c r="K728" s="152"/>
      <c r="L728" s="152"/>
      <c r="M728" s="152"/>
      <c r="N728" s="152"/>
      <c r="O728" s="152"/>
      <c r="P728" s="152"/>
      <c r="Q728" s="152"/>
      <c r="R728" s="152"/>
      <c r="S728" s="152"/>
      <c r="T728" s="152"/>
      <c r="U728" s="152"/>
      <c r="V728" s="152"/>
      <c r="W728" s="152"/>
      <c r="X728" s="152"/>
      <c r="Y728" s="152"/>
      <c r="Z728" s="152"/>
      <c r="AA728" s="152"/>
      <c r="AB728" s="152"/>
      <c r="AC728" s="152"/>
      <c r="AD728" s="152"/>
      <c r="AE728" s="152"/>
      <c r="AF728" s="152"/>
      <c r="AG728" s="152"/>
      <c r="AH728" s="152"/>
      <c r="AI728" s="152"/>
      <c r="AJ728" s="152"/>
      <c r="AK728" s="152"/>
      <c r="AL728" s="152"/>
      <c r="AM728" s="152"/>
      <c r="AN728" s="152"/>
      <c r="AO728" s="152"/>
      <c r="AP728" s="152"/>
      <c r="AQ728" s="152"/>
      <c r="AR728" s="152"/>
      <c r="AS728" s="152"/>
      <c r="AT728" s="152"/>
      <c r="AU728" s="152"/>
      <c r="AV728" s="152"/>
      <c r="AW728" s="152"/>
      <c r="AX728" s="152"/>
      <c r="AY728" s="152"/>
      <c r="AZ728" s="152"/>
      <c r="BA728" s="152"/>
      <c r="BB728" s="152"/>
      <c r="BC728" s="152"/>
      <c r="BD728" s="152"/>
      <c r="BE728" s="152"/>
      <c r="BF728" s="152"/>
      <c r="BG728" s="152"/>
      <c r="BH728" s="152"/>
      <c r="BI728" s="152"/>
      <c r="BJ728" s="152"/>
      <c r="BK728" s="152"/>
      <c r="BL728" s="152"/>
      <c r="BM728" s="152"/>
      <c r="BN728" s="152"/>
    </row>
    <row r="729" ht="13.5" customHeight="1">
      <c r="A729" s="152"/>
      <c r="B729" s="152"/>
      <c r="C729" s="152"/>
      <c r="D729" s="152"/>
      <c r="E729" s="152"/>
      <c r="F729" s="152"/>
      <c r="G729" s="152"/>
      <c r="H729" s="152"/>
      <c r="I729" s="152"/>
      <c r="J729" s="152"/>
      <c r="K729" s="152"/>
      <c r="L729" s="152"/>
      <c r="M729" s="152"/>
      <c r="N729" s="152"/>
      <c r="O729" s="152"/>
      <c r="P729" s="152"/>
      <c r="Q729" s="152"/>
      <c r="R729" s="152"/>
      <c r="S729" s="152"/>
      <c r="T729" s="152"/>
      <c r="U729" s="152"/>
      <c r="V729" s="152"/>
      <c r="W729" s="152"/>
      <c r="X729" s="152"/>
      <c r="Y729" s="152"/>
      <c r="Z729" s="152"/>
      <c r="AA729" s="152"/>
      <c r="AB729" s="152"/>
      <c r="AC729" s="152"/>
      <c r="AD729" s="152"/>
      <c r="AE729" s="152"/>
      <c r="AF729" s="152"/>
      <c r="AG729" s="152"/>
      <c r="AH729" s="152"/>
      <c r="AI729" s="152"/>
      <c r="AJ729" s="152"/>
      <c r="AK729" s="152"/>
      <c r="AL729" s="152"/>
      <c r="AM729" s="152"/>
      <c r="AN729" s="152"/>
      <c r="AO729" s="152"/>
      <c r="AP729" s="152"/>
      <c r="AQ729" s="152"/>
      <c r="AR729" s="152"/>
      <c r="AS729" s="152"/>
      <c r="AT729" s="152"/>
      <c r="AU729" s="152"/>
      <c r="AV729" s="152"/>
      <c r="AW729" s="152"/>
      <c r="AX729" s="152"/>
      <c r="AY729" s="152"/>
      <c r="AZ729" s="152"/>
      <c r="BA729" s="152"/>
      <c r="BB729" s="152"/>
      <c r="BC729" s="152"/>
      <c r="BD729" s="152"/>
      <c r="BE729" s="152"/>
      <c r="BF729" s="152"/>
      <c r="BG729" s="152"/>
      <c r="BH729" s="152"/>
      <c r="BI729" s="152"/>
      <c r="BJ729" s="152"/>
      <c r="BK729" s="152"/>
      <c r="BL729" s="152"/>
      <c r="BM729" s="152"/>
      <c r="BN729" s="152"/>
    </row>
    <row r="730" ht="13.5" customHeight="1">
      <c r="A730" s="152"/>
      <c r="B730" s="152"/>
      <c r="C730" s="152"/>
      <c r="D730" s="152"/>
      <c r="E730" s="152"/>
      <c r="F730" s="152"/>
      <c r="G730" s="152"/>
      <c r="H730" s="152"/>
      <c r="I730" s="152"/>
      <c r="J730" s="152"/>
      <c r="K730" s="152"/>
      <c r="L730" s="152"/>
      <c r="M730" s="152"/>
      <c r="N730" s="152"/>
      <c r="O730" s="152"/>
      <c r="P730" s="152"/>
      <c r="Q730" s="152"/>
      <c r="R730" s="152"/>
      <c r="S730" s="152"/>
      <c r="T730" s="152"/>
      <c r="U730" s="152"/>
      <c r="V730" s="152"/>
      <c r="W730" s="152"/>
      <c r="X730" s="152"/>
      <c r="Y730" s="152"/>
      <c r="Z730" s="152"/>
      <c r="AA730" s="152"/>
      <c r="AB730" s="152"/>
      <c r="AC730" s="152"/>
      <c r="AD730" s="152"/>
      <c r="AE730" s="152"/>
      <c r="AF730" s="152"/>
      <c r="AG730" s="152"/>
      <c r="AH730" s="152"/>
      <c r="AI730" s="152"/>
      <c r="AJ730" s="152"/>
      <c r="AK730" s="152"/>
      <c r="AL730" s="152"/>
      <c r="AM730" s="152"/>
      <c r="AN730" s="152"/>
      <c r="AO730" s="152"/>
      <c r="AP730" s="152"/>
      <c r="AQ730" s="152"/>
      <c r="AR730" s="152"/>
      <c r="AS730" s="152"/>
      <c r="AT730" s="152"/>
      <c r="AU730" s="152"/>
      <c r="AV730" s="152"/>
      <c r="AW730" s="152"/>
      <c r="AX730" s="152"/>
      <c r="AY730" s="152"/>
      <c r="AZ730" s="152"/>
      <c r="BA730" s="152"/>
      <c r="BB730" s="152"/>
      <c r="BC730" s="152"/>
      <c r="BD730" s="152"/>
      <c r="BE730" s="152"/>
      <c r="BF730" s="152"/>
      <c r="BG730" s="152"/>
      <c r="BH730" s="152"/>
      <c r="BI730" s="152"/>
      <c r="BJ730" s="152"/>
      <c r="BK730" s="152"/>
      <c r="BL730" s="152"/>
      <c r="BM730" s="152"/>
      <c r="BN730" s="152"/>
    </row>
    <row r="731" ht="13.5" customHeight="1">
      <c r="A731" s="152"/>
      <c r="B731" s="152"/>
      <c r="C731" s="152"/>
      <c r="D731" s="152"/>
      <c r="E731" s="152"/>
      <c r="F731" s="152"/>
      <c r="G731" s="152"/>
      <c r="H731" s="152"/>
      <c r="I731" s="152"/>
      <c r="J731" s="152"/>
      <c r="K731" s="152"/>
      <c r="L731" s="152"/>
      <c r="M731" s="152"/>
      <c r="N731" s="152"/>
      <c r="O731" s="152"/>
      <c r="P731" s="152"/>
      <c r="Q731" s="152"/>
      <c r="R731" s="152"/>
      <c r="S731" s="152"/>
      <c r="T731" s="152"/>
      <c r="U731" s="152"/>
      <c r="V731" s="152"/>
      <c r="W731" s="152"/>
      <c r="X731" s="152"/>
      <c r="Y731" s="152"/>
      <c r="Z731" s="152"/>
      <c r="AA731" s="152"/>
      <c r="AB731" s="152"/>
      <c r="AC731" s="152"/>
      <c r="AD731" s="152"/>
      <c r="AE731" s="152"/>
      <c r="AF731" s="152"/>
      <c r="AG731" s="152"/>
      <c r="AH731" s="152"/>
      <c r="AI731" s="152"/>
      <c r="AJ731" s="152"/>
      <c r="AK731" s="152"/>
      <c r="AL731" s="152"/>
      <c r="AM731" s="152"/>
      <c r="AN731" s="152"/>
      <c r="AO731" s="152"/>
      <c r="AP731" s="152"/>
      <c r="AQ731" s="152"/>
      <c r="AR731" s="152"/>
      <c r="AS731" s="152"/>
      <c r="AT731" s="152"/>
      <c r="AU731" s="152"/>
      <c r="AV731" s="152"/>
      <c r="AW731" s="152"/>
      <c r="AX731" s="152"/>
      <c r="AY731" s="152"/>
      <c r="AZ731" s="152"/>
      <c r="BA731" s="152"/>
      <c r="BB731" s="152"/>
      <c r="BC731" s="152"/>
      <c r="BD731" s="152"/>
      <c r="BE731" s="152"/>
      <c r="BF731" s="152"/>
      <c r="BG731" s="152"/>
      <c r="BH731" s="152"/>
      <c r="BI731" s="152"/>
      <c r="BJ731" s="152"/>
      <c r="BK731" s="152"/>
      <c r="BL731" s="152"/>
      <c r="BM731" s="152"/>
      <c r="BN731" s="152"/>
    </row>
    <row r="732" ht="13.5" customHeight="1">
      <c r="A732" s="152"/>
      <c r="B732" s="152"/>
      <c r="C732" s="152"/>
      <c r="D732" s="152"/>
      <c r="E732" s="152"/>
      <c r="F732" s="152"/>
      <c r="G732" s="152"/>
      <c r="H732" s="152"/>
      <c r="I732" s="152"/>
      <c r="J732" s="152"/>
      <c r="K732" s="152"/>
      <c r="L732" s="152"/>
      <c r="M732" s="152"/>
      <c r="N732" s="152"/>
      <c r="O732" s="152"/>
      <c r="P732" s="152"/>
      <c r="Q732" s="152"/>
      <c r="R732" s="152"/>
      <c r="S732" s="152"/>
      <c r="T732" s="152"/>
      <c r="U732" s="152"/>
      <c r="V732" s="152"/>
      <c r="W732" s="152"/>
      <c r="X732" s="152"/>
      <c r="Y732" s="152"/>
      <c r="Z732" s="152"/>
      <c r="AA732" s="152"/>
      <c r="AB732" s="152"/>
      <c r="AC732" s="152"/>
      <c r="AD732" s="152"/>
      <c r="AE732" s="152"/>
      <c r="AF732" s="152"/>
      <c r="AG732" s="152"/>
      <c r="AH732" s="152"/>
      <c r="AI732" s="152"/>
      <c r="AJ732" s="152"/>
      <c r="AK732" s="152"/>
      <c r="AL732" s="152"/>
      <c r="AM732" s="152"/>
      <c r="AN732" s="152"/>
      <c r="AO732" s="152"/>
      <c r="AP732" s="152"/>
      <c r="AQ732" s="152"/>
      <c r="AR732" s="152"/>
      <c r="AS732" s="152"/>
      <c r="AT732" s="152"/>
      <c r="AU732" s="152"/>
      <c r="AV732" s="152"/>
      <c r="AW732" s="152"/>
      <c r="AX732" s="152"/>
      <c r="AY732" s="152"/>
      <c r="AZ732" s="152"/>
      <c r="BA732" s="152"/>
      <c r="BB732" s="152"/>
      <c r="BC732" s="152"/>
      <c r="BD732" s="152"/>
      <c r="BE732" s="152"/>
      <c r="BF732" s="152"/>
      <c r="BG732" s="152"/>
      <c r="BH732" s="152"/>
      <c r="BI732" s="152"/>
      <c r="BJ732" s="152"/>
      <c r="BK732" s="152"/>
      <c r="BL732" s="152"/>
      <c r="BM732" s="152"/>
      <c r="BN732" s="152"/>
    </row>
    <row r="733" ht="13.5" customHeight="1">
      <c r="A733" s="152"/>
      <c r="B733" s="152"/>
      <c r="C733" s="152"/>
      <c r="D733" s="152"/>
      <c r="E733" s="152"/>
      <c r="F733" s="152"/>
      <c r="G733" s="152"/>
      <c r="H733" s="152"/>
      <c r="I733" s="152"/>
      <c r="J733" s="152"/>
      <c r="K733" s="152"/>
      <c r="L733" s="152"/>
      <c r="M733" s="152"/>
      <c r="N733" s="152"/>
      <c r="O733" s="152"/>
      <c r="P733" s="152"/>
      <c r="Q733" s="152"/>
      <c r="R733" s="152"/>
      <c r="S733" s="152"/>
      <c r="T733" s="152"/>
      <c r="U733" s="152"/>
      <c r="V733" s="152"/>
      <c r="W733" s="152"/>
      <c r="X733" s="152"/>
      <c r="Y733" s="152"/>
      <c r="Z733" s="152"/>
      <c r="AA733" s="152"/>
      <c r="AB733" s="152"/>
      <c r="AC733" s="152"/>
      <c r="AD733" s="152"/>
      <c r="AE733" s="152"/>
      <c r="AF733" s="152"/>
      <c r="AG733" s="152"/>
      <c r="AH733" s="152"/>
      <c r="AI733" s="152"/>
      <c r="AJ733" s="152"/>
      <c r="AK733" s="152"/>
      <c r="AL733" s="152"/>
      <c r="AM733" s="152"/>
      <c r="AN733" s="152"/>
      <c r="AO733" s="152"/>
      <c r="AP733" s="152"/>
      <c r="AQ733" s="152"/>
      <c r="AR733" s="152"/>
      <c r="AS733" s="152"/>
      <c r="AT733" s="152"/>
      <c r="AU733" s="152"/>
      <c r="AV733" s="152"/>
      <c r="AW733" s="152"/>
      <c r="AX733" s="152"/>
      <c r="AY733" s="152"/>
      <c r="AZ733" s="152"/>
      <c r="BA733" s="152"/>
      <c r="BB733" s="152"/>
      <c r="BC733" s="152"/>
      <c r="BD733" s="152"/>
      <c r="BE733" s="152"/>
      <c r="BF733" s="152"/>
      <c r="BG733" s="152"/>
      <c r="BH733" s="152"/>
      <c r="BI733" s="152"/>
      <c r="BJ733" s="152"/>
      <c r="BK733" s="152"/>
      <c r="BL733" s="152"/>
      <c r="BM733" s="152"/>
      <c r="BN733" s="152"/>
    </row>
    <row r="734" ht="13.5" customHeight="1">
      <c r="A734" s="152"/>
      <c r="B734" s="152"/>
      <c r="C734" s="152"/>
      <c r="D734" s="152"/>
      <c r="E734" s="152"/>
      <c r="F734" s="152"/>
      <c r="G734" s="152"/>
      <c r="H734" s="152"/>
      <c r="I734" s="152"/>
      <c r="J734" s="152"/>
      <c r="K734" s="152"/>
      <c r="L734" s="152"/>
      <c r="M734" s="152"/>
      <c r="N734" s="152"/>
      <c r="O734" s="152"/>
      <c r="P734" s="152"/>
      <c r="Q734" s="152"/>
      <c r="R734" s="152"/>
      <c r="S734" s="152"/>
      <c r="T734" s="152"/>
      <c r="U734" s="152"/>
      <c r="V734" s="152"/>
      <c r="W734" s="152"/>
      <c r="X734" s="152"/>
      <c r="Y734" s="152"/>
      <c r="Z734" s="152"/>
      <c r="AA734" s="152"/>
      <c r="AB734" s="152"/>
      <c r="AC734" s="152"/>
      <c r="AD734" s="152"/>
      <c r="AE734" s="152"/>
      <c r="AF734" s="152"/>
      <c r="AG734" s="152"/>
      <c r="AH734" s="152"/>
      <c r="AI734" s="152"/>
      <c r="AJ734" s="152"/>
      <c r="AK734" s="152"/>
      <c r="AL734" s="152"/>
      <c r="AM734" s="152"/>
      <c r="AN734" s="152"/>
      <c r="AO734" s="152"/>
      <c r="AP734" s="152"/>
      <c r="AQ734" s="152"/>
      <c r="AR734" s="152"/>
      <c r="AS734" s="152"/>
      <c r="AT734" s="152"/>
      <c r="AU734" s="152"/>
      <c r="AV734" s="152"/>
      <c r="AW734" s="152"/>
      <c r="AX734" s="152"/>
      <c r="AY734" s="152"/>
      <c r="AZ734" s="152"/>
      <c r="BA734" s="152"/>
      <c r="BB734" s="152"/>
      <c r="BC734" s="152"/>
      <c r="BD734" s="152"/>
      <c r="BE734" s="152"/>
      <c r="BF734" s="152"/>
      <c r="BG734" s="152"/>
      <c r="BH734" s="152"/>
      <c r="BI734" s="152"/>
      <c r="BJ734" s="152"/>
      <c r="BK734" s="152"/>
      <c r="BL734" s="152"/>
      <c r="BM734" s="152"/>
      <c r="BN734" s="152"/>
    </row>
    <row r="735" ht="13.5" customHeight="1">
      <c r="A735" s="152"/>
      <c r="B735" s="152"/>
      <c r="C735" s="152"/>
      <c r="D735" s="152"/>
      <c r="E735" s="152"/>
      <c r="F735" s="152"/>
      <c r="G735" s="152"/>
      <c r="H735" s="152"/>
      <c r="I735" s="152"/>
      <c r="J735" s="152"/>
      <c r="K735" s="152"/>
      <c r="L735" s="152"/>
      <c r="M735" s="152"/>
      <c r="N735" s="152"/>
      <c r="O735" s="152"/>
      <c r="P735" s="152"/>
      <c r="Q735" s="152"/>
      <c r="R735" s="152"/>
      <c r="S735" s="152"/>
      <c r="T735" s="152"/>
      <c r="U735" s="152"/>
      <c r="V735" s="152"/>
      <c r="W735" s="152"/>
      <c r="X735" s="152"/>
      <c r="Y735" s="152"/>
      <c r="Z735" s="152"/>
      <c r="AA735" s="152"/>
      <c r="AB735" s="152"/>
      <c r="AC735" s="152"/>
      <c r="AD735" s="152"/>
      <c r="AE735" s="152"/>
      <c r="AF735" s="152"/>
      <c r="AG735" s="152"/>
      <c r="AH735" s="152"/>
      <c r="AI735" s="152"/>
      <c r="AJ735" s="152"/>
      <c r="AK735" s="152"/>
      <c r="AL735" s="152"/>
      <c r="AM735" s="152"/>
      <c r="AN735" s="152"/>
      <c r="AO735" s="152"/>
      <c r="AP735" s="152"/>
      <c r="AQ735" s="152"/>
      <c r="AR735" s="152"/>
      <c r="AS735" s="152"/>
      <c r="AT735" s="152"/>
      <c r="AU735" s="152"/>
      <c r="AV735" s="152"/>
      <c r="AW735" s="152"/>
      <c r="AX735" s="152"/>
      <c r="AY735" s="152"/>
      <c r="AZ735" s="152"/>
      <c r="BA735" s="152"/>
      <c r="BB735" s="152"/>
      <c r="BC735" s="152"/>
      <c r="BD735" s="152"/>
      <c r="BE735" s="152"/>
      <c r="BF735" s="152"/>
      <c r="BG735" s="152"/>
      <c r="BH735" s="152"/>
      <c r="BI735" s="152"/>
      <c r="BJ735" s="152"/>
      <c r="BK735" s="152"/>
      <c r="BL735" s="152"/>
      <c r="BM735" s="152"/>
      <c r="BN735" s="152"/>
    </row>
    <row r="736" ht="13.5" customHeight="1">
      <c r="A736" s="152"/>
      <c r="B736" s="152"/>
      <c r="C736" s="152"/>
      <c r="D736" s="152"/>
      <c r="E736" s="152"/>
      <c r="F736" s="152"/>
      <c r="G736" s="152"/>
      <c r="H736" s="152"/>
      <c r="I736" s="152"/>
      <c r="J736" s="152"/>
      <c r="K736" s="152"/>
      <c r="L736" s="152"/>
      <c r="M736" s="152"/>
      <c r="N736" s="152"/>
      <c r="O736" s="152"/>
      <c r="P736" s="152"/>
      <c r="Q736" s="152"/>
      <c r="R736" s="152"/>
      <c r="S736" s="152"/>
      <c r="T736" s="152"/>
      <c r="U736" s="152"/>
      <c r="V736" s="152"/>
      <c r="W736" s="152"/>
      <c r="X736" s="152"/>
      <c r="Y736" s="152"/>
      <c r="Z736" s="152"/>
      <c r="AA736" s="152"/>
      <c r="AB736" s="152"/>
      <c r="AC736" s="152"/>
      <c r="AD736" s="152"/>
      <c r="AE736" s="152"/>
      <c r="AF736" s="152"/>
      <c r="AG736" s="152"/>
      <c r="AH736" s="152"/>
      <c r="AI736" s="152"/>
      <c r="AJ736" s="152"/>
      <c r="AK736" s="152"/>
      <c r="AL736" s="152"/>
      <c r="AM736" s="152"/>
      <c r="AN736" s="152"/>
      <c r="AO736" s="152"/>
      <c r="AP736" s="152"/>
      <c r="AQ736" s="152"/>
      <c r="AR736" s="152"/>
      <c r="AS736" s="152"/>
      <c r="AT736" s="152"/>
      <c r="AU736" s="152"/>
      <c r="AV736" s="152"/>
      <c r="AW736" s="152"/>
      <c r="AX736" s="152"/>
      <c r="AY736" s="152"/>
      <c r="AZ736" s="152"/>
      <c r="BA736" s="152"/>
      <c r="BB736" s="152"/>
      <c r="BC736" s="152"/>
      <c r="BD736" s="152"/>
      <c r="BE736" s="152"/>
      <c r="BF736" s="152"/>
      <c r="BG736" s="152"/>
      <c r="BH736" s="152"/>
      <c r="BI736" s="152"/>
      <c r="BJ736" s="152"/>
      <c r="BK736" s="152"/>
      <c r="BL736" s="152"/>
      <c r="BM736" s="152"/>
      <c r="BN736" s="152"/>
    </row>
    <row r="737" ht="13.5" customHeight="1">
      <c r="A737" s="152"/>
      <c r="B737" s="152"/>
      <c r="C737" s="152"/>
      <c r="D737" s="152"/>
      <c r="E737" s="152"/>
      <c r="F737" s="152"/>
      <c r="G737" s="152"/>
      <c r="H737" s="152"/>
      <c r="I737" s="152"/>
      <c r="J737" s="152"/>
      <c r="K737" s="152"/>
      <c r="L737" s="152"/>
      <c r="M737" s="152"/>
      <c r="N737" s="152"/>
      <c r="O737" s="152"/>
      <c r="P737" s="152"/>
      <c r="Q737" s="152"/>
      <c r="R737" s="152"/>
      <c r="S737" s="152"/>
      <c r="T737" s="152"/>
      <c r="U737" s="152"/>
      <c r="V737" s="152"/>
      <c r="W737" s="152"/>
      <c r="X737" s="152"/>
      <c r="Y737" s="152"/>
      <c r="Z737" s="152"/>
      <c r="AA737" s="152"/>
      <c r="AB737" s="152"/>
      <c r="AC737" s="152"/>
      <c r="AD737" s="152"/>
      <c r="AE737" s="152"/>
      <c r="AF737" s="152"/>
      <c r="AG737" s="152"/>
      <c r="AH737" s="152"/>
      <c r="AI737" s="152"/>
      <c r="AJ737" s="152"/>
      <c r="AK737" s="152"/>
      <c r="AL737" s="152"/>
      <c r="AM737" s="152"/>
      <c r="AN737" s="152"/>
      <c r="AO737" s="152"/>
      <c r="AP737" s="152"/>
      <c r="AQ737" s="152"/>
      <c r="AR737" s="152"/>
      <c r="AS737" s="152"/>
      <c r="AT737" s="152"/>
      <c r="AU737" s="152"/>
      <c r="AV737" s="152"/>
      <c r="AW737" s="152"/>
      <c r="AX737" s="152"/>
      <c r="AY737" s="152"/>
      <c r="AZ737" s="152"/>
      <c r="BA737" s="152"/>
      <c r="BB737" s="152"/>
      <c r="BC737" s="152"/>
      <c r="BD737" s="152"/>
      <c r="BE737" s="152"/>
      <c r="BF737" s="152"/>
      <c r="BG737" s="152"/>
      <c r="BH737" s="152"/>
      <c r="BI737" s="152"/>
      <c r="BJ737" s="152"/>
      <c r="BK737" s="152"/>
      <c r="BL737" s="152"/>
      <c r="BM737" s="152"/>
      <c r="BN737" s="152"/>
    </row>
    <row r="738" ht="13.5" customHeight="1">
      <c r="A738" s="152"/>
      <c r="B738" s="152"/>
      <c r="C738" s="152"/>
      <c r="D738" s="152"/>
      <c r="E738" s="152"/>
      <c r="F738" s="152"/>
      <c r="G738" s="152"/>
      <c r="H738" s="152"/>
      <c r="I738" s="152"/>
      <c r="J738" s="152"/>
      <c r="K738" s="152"/>
      <c r="L738" s="152"/>
      <c r="M738" s="152"/>
      <c r="N738" s="152"/>
      <c r="O738" s="152"/>
      <c r="P738" s="152"/>
      <c r="Q738" s="152"/>
      <c r="R738" s="152"/>
      <c r="S738" s="152"/>
      <c r="T738" s="152"/>
      <c r="U738" s="152"/>
      <c r="V738" s="152"/>
      <c r="W738" s="152"/>
      <c r="X738" s="152"/>
      <c r="Y738" s="152"/>
      <c r="Z738" s="152"/>
      <c r="AA738" s="152"/>
      <c r="AB738" s="152"/>
      <c r="AC738" s="152"/>
      <c r="AD738" s="152"/>
      <c r="AE738" s="152"/>
      <c r="AF738" s="152"/>
      <c r="AG738" s="152"/>
      <c r="AH738" s="152"/>
      <c r="AI738" s="152"/>
      <c r="AJ738" s="152"/>
      <c r="AK738" s="152"/>
      <c r="AL738" s="152"/>
      <c r="AM738" s="152"/>
      <c r="AN738" s="152"/>
      <c r="AO738" s="152"/>
      <c r="AP738" s="152"/>
      <c r="AQ738" s="152"/>
      <c r="AR738" s="152"/>
      <c r="AS738" s="152"/>
      <c r="AT738" s="152"/>
      <c r="AU738" s="152"/>
      <c r="AV738" s="152"/>
      <c r="AW738" s="152"/>
      <c r="AX738" s="152"/>
      <c r="AY738" s="152"/>
      <c r="AZ738" s="152"/>
      <c r="BA738" s="152"/>
      <c r="BB738" s="152"/>
      <c r="BC738" s="152"/>
      <c r="BD738" s="152"/>
      <c r="BE738" s="152"/>
      <c r="BF738" s="152"/>
      <c r="BG738" s="152"/>
      <c r="BH738" s="152"/>
      <c r="BI738" s="152"/>
      <c r="BJ738" s="152"/>
      <c r="BK738" s="152"/>
      <c r="BL738" s="152"/>
      <c r="BM738" s="152"/>
      <c r="BN738" s="152"/>
    </row>
    <row r="739" ht="13.5" customHeight="1">
      <c r="A739" s="152"/>
      <c r="B739" s="152"/>
      <c r="C739" s="152"/>
      <c r="D739" s="152"/>
      <c r="E739" s="152"/>
      <c r="F739" s="152"/>
      <c r="G739" s="152"/>
      <c r="H739" s="152"/>
      <c r="I739" s="152"/>
      <c r="J739" s="152"/>
      <c r="K739" s="152"/>
      <c r="L739" s="152"/>
      <c r="M739" s="152"/>
      <c r="N739" s="152"/>
      <c r="O739" s="152"/>
      <c r="P739" s="152"/>
      <c r="Q739" s="152"/>
      <c r="R739" s="152"/>
      <c r="S739" s="152"/>
      <c r="T739" s="152"/>
      <c r="U739" s="152"/>
      <c r="V739" s="152"/>
      <c r="W739" s="152"/>
      <c r="X739" s="152"/>
      <c r="Y739" s="152"/>
      <c r="Z739" s="152"/>
      <c r="AA739" s="152"/>
      <c r="AB739" s="152"/>
      <c r="AC739" s="152"/>
      <c r="AD739" s="152"/>
      <c r="AE739" s="152"/>
      <c r="AF739" s="152"/>
      <c r="AG739" s="152"/>
      <c r="AH739" s="152"/>
      <c r="AI739" s="152"/>
      <c r="AJ739" s="152"/>
      <c r="AK739" s="152"/>
      <c r="AL739" s="152"/>
      <c r="AM739" s="152"/>
      <c r="AN739" s="152"/>
      <c r="AO739" s="152"/>
      <c r="AP739" s="152"/>
      <c r="AQ739" s="152"/>
      <c r="AR739" s="152"/>
      <c r="AS739" s="152"/>
      <c r="AT739" s="152"/>
      <c r="AU739" s="152"/>
      <c r="AV739" s="152"/>
      <c r="AW739" s="152"/>
      <c r="AX739" s="152"/>
      <c r="AY739" s="152"/>
      <c r="AZ739" s="152"/>
      <c r="BA739" s="152"/>
      <c r="BB739" s="152"/>
      <c r="BC739" s="152"/>
      <c r="BD739" s="152"/>
      <c r="BE739" s="152"/>
      <c r="BF739" s="152"/>
      <c r="BG739" s="152"/>
      <c r="BH739" s="152"/>
      <c r="BI739" s="152"/>
      <c r="BJ739" s="152"/>
      <c r="BK739" s="152"/>
      <c r="BL739" s="152"/>
      <c r="BM739" s="152"/>
      <c r="BN739" s="152"/>
    </row>
    <row r="740" ht="13.5" customHeight="1">
      <c r="A740" s="152"/>
      <c r="B740" s="152"/>
      <c r="C740" s="152"/>
      <c r="D740" s="152"/>
      <c r="E740" s="152"/>
      <c r="F740" s="152"/>
      <c r="G740" s="152"/>
      <c r="H740" s="152"/>
      <c r="I740" s="152"/>
      <c r="J740" s="152"/>
      <c r="K740" s="152"/>
      <c r="L740" s="152"/>
      <c r="M740" s="152"/>
      <c r="N740" s="152"/>
      <c r="O740" s="152"/>
      <c r="P740" s="152"/>
      <c r="Q740" s="152"/>
      <c r="R740" s="152"/>
      <c r="S740" s="152"/>
      <c r="T740" s="152"/>
      <c r="U740" s="152"/>
      <c r="V740" s="152"/>
      <c r="W740" s="152"/>
      <c r="X740" s="152"/>
      <c r="Y740" s="152"/>
      <c r="Z740" s="152"/>
      <c r="AA740" s="152"/>
      <c r="AB740" s="152"/>
      <c r="AC740" s="152"/>
      <c r="AD740" s="152"/>
      <c r="AE740" s="152"/>
      <c r="AF740" s="152"/>
      <c r="AG740" s="152"/>
      <c r="AH740" s="152"/>
      <c r="AI740" s="152"/>
      <c r="AJ740" s="152"/>
      <c r="AK740" s="152"/>
      <c r="AL740" s="152"/>
      <c r="AM740" s="152"/>
      <c r="AN740" s="152"/>
      <c r="AO740" s="152"/>
      <c r="AP740" s="152"/>
      <c r="AQ740" s="152"/>
      <c r="AR740" s="152"/>
      <c r="AS740" s="152"/>
      <c r="AT740" s="152"/>
      <c r="AU740" s="152"/>
      <c r="AV740" s="152"/>
      <c r="AW740" s="152"/>
      <c r="AX740" s="152"/>
      <c r="AY740" s="152"/>
      <c r="AZ740" s="152"/>
      <c r="BA740" s="152"/>
      <c r="BB740" s="152"/>
      <c r="BC740" s="152"/>
      <c r="BD740" s="152"/>
      <c r="BE740" s="152"/>
      <c r="BF740" s="152"/>
      <c r="BG740" s="152"/>
      <c r="BH740" s="152"/>
      <c r="BI740" s="152"/>
      <c r="BJ740" s="152"/>
      <c r="BK740" s="152"/>
      <c r="BL740" s="152"/>
      <c r="BM740" s="152"/>
      <c r="BN740" s="152"/>
    </row>
    <row r="741" ht="13.5" customHeight="1">
      <c r="A741" s="152"/>
      <c r="B741" s="152"/>
      <c r="C741" s="152"/>
      <c r="D741" s="152"/>
      <c r="E741" s="152"/>
      <c r="F741" s="152"/>
      <c r="G741" s="152"/>
      <c r="H741" s="152"/>
      <c r="I741" s="152"/>
      <c r="J741" s="152"/>
      <c r="K741" s="152"/>
      <c r="L741" s="152"/>
      <c r="M741" s="152"/>
      <c r="N741" s="152"/>
      <c r="O741" s="152"/>
      <c r="P741" s="152"/>
      <c r="Q741" s="152"/>
      <c r="R741" s="152"/>
      <c r="S741" s="152"/>
      <c r="T741" s="152"/>
      <c r="U741" s="152"/>
      <c r="V741" s="152"/>
      <c r="W741" s="152"/>
      <c r="X741" s="152"/>
      <c r="Y741" s="152"/>
      <c r="Z741" s="152"/>
      <c r="AA741" s="152"/>
      <c r="AB741" s="152"/>
      <c r="AC741" s="152"/>
      <c r="AD741" s="152"/>
      <c r="AE741" s="152"/>
      <c r="AF741" s="152"/>
      <c r="AG741" s="152"/>
      <c r="AH741" s="152"/>
      <c r="AI741" s="152"/>
      <c r="AJ741" s="152"/>
      <c r="AK741" s="152"/>
      <c r="AL741" s="152"/>
      <c r="AM741" s="152"/>
      <c r="AN741" s="152"/>
      <c r="AO741" s="152"/>
      <c r="AP741" s="152"/>
      <c r="AQ741" s="152"/>
      <c r="AR741" s="152"/>
      <c r="AS741" s="152"/>
      <c r="AT741" s="152"/>
      <c r="AU741" s="152"/>
      <c r="AV741" s="152"/>
      <c r="AW741" s="152"/>
      <c r="AX741" s="152"/>
      <c r="AY741" s="152"/>
      <c r="AZ741" s="152"/>
      <c r="BA741" s="152"/>
      <c r="BB741" s="152"/>
      <c r="BC741" s="152"/>
      <c r="BD741" s="152"/>
      <c r="BE741" s="152"/>
      <c r="BF741" s="152"/>
      <c r="BG741" s="152"/>
      <c r="BH741" s="152"/>
      <c r="BI741" s="152"/>
      <c r="BJ741" s="152"/>
      <c r="BK741" s="152"/>
      <c r="BL741" s="152"/>
      <c r="BM741" s="152"/>
      <c r="BN741" s="152"/>
    </row>
    <row r="742" ht="13.5" customHeight="1">
      <c r="A742" s="152"/>
      <c r="B742" s="152"/>
      <c r="C742" s="152"/>
      <c r="D742" s="152"/>
      <c r="E742" s="152"/>
      <c r="F742" s="152"/>
      <c r="G742" s="152"/>
      <c r="H742" s="152"/>
      <c r="I742" s="152"/>
      <c r="J742" s="152"/>
      <c r="K742" s="152"/>
      <c r="L742" s="152"/>
      <c r="M742" s="152"/>
      <c r="N742" s="152"/>
      <c r="O742" s="152"/>
      <c r="P742" s="152"/>
      <c r="Q742" s="152"/>
      <c r="R742" s="152"/>
      <c r="S742" s="152"/>
      <c r="T742" s="152"/>
      <c r="U742" s="152"/>
      <c r="V742" s="152"/>
      <c r="W742" s="152"/>
      <c r="X742" s="152"/>
      <c r="Y742" s="152"/>
      <c r="Z742" s="152"/>
      <c r="AA742" s="152"/>
      <c r="AB742" s="152"/>
      <c r="AC742" s="152"/>
      <c r="AD742" s="152"/>
      <c r="AE742" s="152"/>
      <c r="AF742" s="152"/>
      <c r="AG742" s="152"/>
      <c r="AH742" s="152"/>
      <c r="AI742" s="152"/>
      <c r="AJ742" s="152"/>
      <c r="AK742" s="152"/>
      <c r="AL742" s="152"/>
      <c r="AM742" s="152"/>
      <c r="AN742" s="152"/>
      <c r="AO742" s="152"/>
      <c r="AP742" s="152"/>
      <c r="AQ742" s="152"/>
      <c r="AR742" s="152"/>
      <c r="AS742" s="152"/>
      <c r="AT742" s="152"/>
      <c r="AU742" s="152"/>
      <c r="AV742" s="152"/>
      <c r="AW742" s="152"/>
      <c r="AX742" s="152"/>
      <c r="AY742" s="152"/>
      <c r="AZ742" s="152"/>
      <c r="BA742" s="152"/>
      <c r="BB742" s="152"/>
      <c r="BC742" s="152"/>
      <c r="BD742" s="152"/>
      <c r="BE742" s="152"/>
      <c r="BF742" s="152"/>
      <c r="BG742" s="152"/>
      <c r="BH742" s="152"/>
      <c r="BI742" s="152"/>
      <c r="BJ742" s="152"/>
      <c r="BK742" s="152"/>
      <c r="BL742" s="152"/>
      <c r="BM742" s="152"/>
      <c r="BN742" s="152"/>
    </row>
    <row r="743" ht="13.5" customHeight="1">
      <c r="A743" s="152"/>
      <c r="B743" s="152"/>
      <c r="C743" s="152"/>
      <c r="D743" s="152"/>
      <c r="E743" s="152"/>
      <c r="F743" s="152"/>
      <c r="G743" s="152"/>
      <c r="H743" s="152"/>
      <c r="I743" s="152"/>
      <c r="J743" s="152"/>
      <c r="K743" s="152"/>
      <c r="L743" s="152"/>
      <c r="M743" s="152"/>
      <c r="N743" s="152"/>
      <c r="O743" s="152"/>
      <c r="P743" s="152"/>
      <c r="Q743" s="152"/>
      <c r="R743" s="152"/>
      <c r="S743" s="152"/>
      <c r="T743" s="152"/>
      <c r="U743" s="152"/>
      <c r="V743" s="152"/>
      <c r="W743" s="152"/>
      <c r="X743" s="152"/>
      <c r="Y743" s="152"/>
      <c r="Z743" s="152"/>
      <c r="AA743" s="152"/>
      <c r="AB743" s="152"/>
      <c r="AC743" s="152"/>
      <c r="AD743" s="152"/>
      <c r="AE743" s="152"/>
      <c r="AF743" s="152"/>
      <c r="AG743" s="152"/>
      <c r="AH743" s="152"/>
      <c r="AI743" s="152"/>
      <c r="AJ743" s="152"/>
      <c r="AK743" s="152"/>
      <c r="AL743" s="152"/>
      <c r="AM743" s="152"/>
      <c r="AN743" s="152"/>
      <c r="AO743" s="152"/>
      <c r="AP743" s="152"/>
      <c r="AQ743" s="152"/>
      <c r="AR743" s="152"/>
      <c r="AS743" s="152"/>
      <c r="AT743" s="152"/>
      <c r="AU743" s="152"/>
      <c r="AV743" s="152"/>
      <c r="AW743" s="152"/>
      <c r="AX743" s="152"/>
      <c r="AY743" s="152"/>
      <c r="AZ743" s="152"/>
      <c r="BA743" s="152"/>
      <c r="BB743" s="152"/>
      <c r="BC743" s="152"/>
      <c r="BD743" s="152"/>
      <c r="BE743" s="152"/>
      <c r="BF743" s="152"/>
      <c r="BG743" s="152"/>
      <c r="BH743" s="152"/>
      <c r="BI743" s="152"/>
      <c r="BJ743" s="152"/>
      <c r="BK743" s="152"/>
      <c r="BL743" s="152"/>
      <c r="BM743" s="152"/>
      <c r="BN743" s="152"/>
    </row>
    <row r="744" ht="13.5" customHeight="1">
      <c r="A744" s="152"/>
      <c r="B744" s="152"/>
      <c r="C744" s="152"/>
      <c r="D744" s="152"/>
      <c r="E744" s="152"/>
      <c r="F744" s="152"/>
      <c r="G744" s="152"/>
      <c r="H744" s="152"/>
      <c r="I744" s="152"/>
      <c r="J744" s="152"/>
      <c r="K744" s="152"/>
      <c r="L744" s="152"/>
      <c r="M744" s="152"/>
      <c r="N744" s="152"/>
      <c r="O744" s="152"/>
      <c r="P744" s="152"/>
      <c r="Q744" s="152"/>
      <c r="R744" s="152"/>
      <c r="S744" s="152"/>
      <c r="T744" s="152"/>
      <c r="U744" s="152"/>
      <c r="V744" s="152"/>
      <c r="W744" s="152"/>
      <c r="X744" s="152"/>
      <c r="Y744" s="152"/>
      <c r="Z744" s="152"/>
      <c r="AA744" s="152"/>
      <c r="AB744" s="152"/>
      <c r="AC744" s="152"/>
      <c r="AD744" s="152"/>
      <c r="AE744" s="152"/>
      <c r="AF744" s="152"/>
      <c r="AG744" s="152"/>
      <c r="AH744" s="152"/>
      <c r="AI744" s="152"/>
      <c r="AJ744" s="152"/>
      <c r="AK744" s="152"/>
      <c r="AL744" s="152"/>
      <c r="AM744" s="152"/>
      <c r="AN744" s="152"/>
      <c r="AO744" s="152"/>
      <c r="AP744" s="152"/>
      <c r="AQ744" s="152"/>
      <c r="AR744" s="152"/>
      <c r="AS744" s="152"/>
      <c r="AT744" s="152"/>
      <c r="AU744" s="152"/>
      <c r="AV744" s="152"/>
      <c r="AW744" s="152"/>
      <c r="AX744" s="152"/>
      <c r="AY744" s="152"/>
      <c r="AZ744" s="152"/>
      <c r="BA744" s="152"/>
      <c r="BB744" s="152"/>
      <c r="BC744" s="152"/>
      <c r="BD744" s="152"/>
      <c r="BE744" s="152"/>
      <c r="BF744" s="152"/>
      <c r="BG744" s="152"/>
      <c r="BH744" s="152"/>
      <c r="BI744" s="152"/>
      <c r="BJ744" s="152"/>
      <c r="BK744" s="152"/>
      <c r="BL744" s="152"/>
      <c r="BM744" s="152"/>
      <c r="BN744" s="152"/>
    </row>
    <row r="745" ht="13.5" customHeight="1">
      <c r="A745" s="152"/>
      <c r="B745" s="152"/>
      <c r="C745" s="152"/>
      <c r="D745" s="152"/>
      <c r="E745" s="152"/>
      <c r="F745" s="152"/>
      <c r="G745" s="152"/>
      <c r="H745" s="152"/>
      <c r="I745" s="152"/>
      <c r="J745" s="152"/>
      <c r="K745" s="152"/>
      <c r="L745" s="152"/>
      <c r="M745" s="152"/>
      <c r="N745" s="152"/>
      <c r="O745" s="152"/>
      <c r="P745" s="152"/>
      <c r="Q745" s="152"/>
      <c r="R745" s="152"/>
      <c r="S745" s="152"/>
      <c r="T745" s="152"/>
      <c r="U745" s="152"/>
      <c r="V745" s="152"/>
      <c r="W745" s="152"/>
      <c r="X745" s="152"/>
      <c r="Y745" s="152"/>
      <c r="Z745" s="152"/>
      <c r="AA745" s="152"/>
      <c r="AB745" s="152"/>
      <c r="AC745" s="152"/>
      <c r="AD745" s="152"/>
      <c r="AE745" s="152"/>
      <c r="AF745" s="152"/>
      <c r="AG745" s="152"/>
      <c r="AH745" s="152"/>
      <c r="AI745" s="152"/>
      <c r="AJ745" s="152"/>
      <c r="AK745" s="152"/>
      <c r="AL745" s="152"/>
      <c r="AM745" s="152"/>
      <c r="AN745" s="152"/>
      <c r="AO745" s="152"/>
      <c r="AP745" s="152"/>
      <c r="AQ745" s="152"/>
      <c r="AR745" s="152"/>
      <c r="AS745" s="152"/>
      <c r="AT745" s="152"/>
      <c r="AU745" s="152"/>
      <c r="AV745" s="152"/>
      <c r="AW745" s="152"/>
      <c r="AX745" s="152"/>
      <c r="AY745" s="152"/>
      <c r="AZ745" s="152"/>
      <c r="BA745" s="152"/>
      <c r="BB745" s="152"/>
      <c r="BC745" s="152"/>
      <c r="BD745" s="152"/>
      <c r="BE745" s="152"/>
      <c r="BF745" s="152"/>
      <c r="BG745" s="152"/>
      <c r="BH745" s="152"/>
      <c r="BI745" s="152"/>
      <c r="BJ745" s="152"/>
      <c r="BK745" s="152"/>
      <c r="BL745" s="152"/>
      <c r="BM745" s="152"/>
      <c r="BN745" s="152"/>
    </row>
    <row r="746" ht="13.5" customHeight="1">
      <c r="A746" s="152"/>
      <c r="B746" s="152"/>
      <c r="C746" s="152"/>
      <c r="D746" s="152"/>
      <c r="E746" s="152"/>
      <c r="F746" s="152"/>
      <c r="G746" s="152"/>
      <c r="H746" s="152"/>
      <c r="I746" s="152"/>
      <c r="J746" s="152"/>
      <c r="K746" s="152"/>
      <c r="L746" s="152"/>
      <c r="M746" s="152"/>
      <c r="N746" s="152"/>
      <c r="O746" s="152"/>
      <c r="P746" s="152"/>
      <c r="Q746" s="152"/>
      <c r="R746" s="152"/>
      <c r="S746" s="152"/>
      <c r="T746" s="152"/>
      <c r="U746" s="152"/>
      <c r="V746" s="152"/>
      <c r="W746" s="152"/>
      <c r="X746" s="152"/>
      <c r="Y746" s="152"/>
      <c r="Z746" s="152"/>
      <c r="AA746" s="152"/>
      <c r="AB746" s="152"/>
      <c r="AC746" s="152"/>
      <c r="AD746" s="152"/>
      <c r="AE746" s="152"/>
      <c r="AF746" s="152"/>
      <c r="AG746" s="152"/>
      <c r="AH746" s="152"/>
      <c r="AI746" s="152"/>
      <c r="AJ746" s="152"/>
      <c r="AK746" s="152"/>
      <c r="AL746" s="152"/>
      <c r="AM746" s="152"/>
      <c r="AN746" s="152"/>
      <c r="AO746" s="152"/>
      <c r="AP746" s="152"/>
      <c r="AQ746" s="152"/>
      <c r="AR746" s="152"/>
      <c r="AS746" s="152"/>
      <c r="AT746" s="152"/>
      <c r="AU746" s="152"/>
      <c r="AV746" s="152"/>
      <c r="AW746" s="152"/>
      <c r="AX746" s="152"/>
      <c r="AY746" s="152"/>
      <c r="AZ746" s="152"/>
      <c r="BA746" s="152"/>
      <c r="BB746" s="152"/>
      <c r="BC746" s="152"/>
      <c r="BD746" s="152"/>
      <c r="BE746" s="152"/>
      <c r="BF746" s="152"/>
      <c r="BG746" s="152"/>
      <c r="BH746" s="152"/>
      <c r="BI746" s="152"/>
      <c r="BJ746" s="152"/>
      <c r="BK746" s="152"/>
      <c r="BL746" s="152"/>
      <c r="BM746" s="152"/>
      <c r="BN746" s="152"/>
    </row>
    <row r="747" ht="13.5" customHeight="1">
      <c r="A747" s="152"/>
      <c r="B747" s="152"/>
      <c r="C747" s="152"/>
      <c r="D747" s="152"/>
      <c r="E747" s="152"/>
      <c r="F747" s="152"/>
      <c r="G747" s="152"/>
      <c r="H747" s="152"/>
      <c r="I747" s="152"/>
      <c r="J747" s="152"/>
      <c r="K747" s="152"/>
      <c r="L747" s="152"/>
      <c r="M747" s="152"/>
      <c r="N747" s="152"/>
      <c r="O747" s="152"/>
      <c r="P747" s="152"/>
      <c r="Q747" s="152"/>
      <c r="R747" s="152"/>
      <c r="S747" s="152"/>
      <c r="T747" s="152"/>
      <c r="U747" s="152"/>
      <c r="V747" s="152"/>
      <c r="W747" s="152"/>
      <c r="X747" s="152"/>
      <c r="Y747" s="152"/>
      <c r="Z747" s="152"/>
      <c r="AA747" s="152"/>
      <c r="AB747" s="152"/>
      <c r="AC747" s="152"/>
      <c r="AD747" s="152"/>
      <c r="AE747" s="152"/>
      <c r="AF747" s="152"/>
      <c r="AG747" s="152"/>
      <c r="AH747" s="152"/>
      <c r="AI747" s="152"/>
      <c r="AJ747" s="152"/>
      <c r="AK747" s="152"/>
      <c r="AL747" s="152"/>
      <c r="AM747" s="152"/>
      <c r="AN747" s="152"/>
      <c r="AO747" s="152"/>
      <c r="AP747" s="152"/>
      <c r="AQ747" s="152"/>
      <c r="AR747" s="152"/>
      <c r="AS747" s="152"/>
      <c r="AT747" s="152"/>
      <c r="AU747" s="152"/>
      <c r="AV747" s="152"/>
      <c r="AW747" s="152"/>
      <c r="AX747" s="152"/>
      <c r="AY747" s="152"/>
      <c r="AZ747" s="152"/>
      <c r="BA747" s="152"/>
      <c r="BB747" s="152"/>
      <c r="BC747" s="152"/>
      <c r="BD747" s="152"/>
      <c r="BE747" s="152"/>
      <c r="BF747" s="152"/>
      <c r="BG747" s="152"/>
      <c r="BH747" s="152"/>
      <c r="BI747" s="152"/>
      <c r="BJ747" s="152"/>
      <c r="BK747" s="152"/>
      <c r="BL747" s="152"/>
      <c r="BM747" s="152"/>
      <c r="BN747" s="152"/>
    </row>
    <row r="748" ht="13.5" customHeight="1">
      <c r="A748" s="152"/>
      <c r="B748" s="152"/>
      <c r="C748" s="152"/>
      <c r="D748" s="152"/>
      <c r="E748" s="152"/>
      <c r="F748" s="152"/>
      <c r="G748" s="152"/>
      <c r="H748" s="152"/>
      <c r="I748" s="152"/>
      <c r="J748" s="152"/>
      <c r="K748" s="152"/>
      <c r="L748" s="152"/>
      <c r="M748" s="152"/>
      <c r="N748" s="152"/>
      <c r="O748" s="152"/>
      <c r="P748" s="152"/>
      <c r="Q748" s="152"/>
      <c r="R748" s="152"/>
      <c r="S748" s="152"/>
      <c r="T748" s="152"/>
      <c r="U748" s="152"/>
      <c r="V748" s="152"/>
      <c r="W748" s="152"/>
      <c r="X748" s="152"/>
      <c r="Y748" s="152"/>
      <c r="Z748" s="152"/>
      <c r="AA748" s="152"/>
      <c r="AB748" s="152"/>
      <c r="AC748" s="152"/>
      <c r="AD748" s="152"/>
      <c r="AE748" s="152"/>
      <c r="AF748" s="152"/>
      <c r="AG748" s="152"/>
      <c r="AH748" s="152"/>
      <c r="AI748" s="152"/>
      <c r="AJ748" s="152"/>
      <c r="AK748" s="152"/>
      <c r="AL748" s="152"/>
      <c r="AM748" s="152"/>
      <c r="AN748" s="152"/>
      <c r="AO748" s="152"/>
      <c r="AP748" s="152"/>
      <c r="AQ748" s="152"/>
      <c r="AR748" s="152"/>
      <c r="AS748" s="152"/>
      <c r="AT748" s="152"/>
      <c r="AU748" s="152"/>
      <c r="AV748" s="152"/>
      <c r="AW748" s="152"/>
      <c r="AX748" s="152"/>
      <c r="AY748" s="152"/>
      <c r="AZ748" s="152"/>
      <c r="BA748" s="152"/>
      <c r="BB748" s="152"/>
      <c r="BC748" s="152"/>
      <c r="BD748" s="152"/>
      <c r="BE748" s="152"/>
      <c r="BF748" s="152"/>
      <c r="BG748" s="152"/>
      <c r="BH748" s="152"/>
      <c r="BI748" s="152"/>
      <c r="BJ748" s="152"/>
      <c r="BK748" s="152"/>
      <c r="BL748" s="152"/>
      <c r="BM748" s="152"/>
      <c r="BN748" s="152"/>
    </row>
    <row r="749" ht="13.5" customHeight="1">
      <c r="A749" s="152"/>
      <c r="B749" s="152"/>
      <c r="C749" s="152"/>
      <c r="D749" s="152"/>
      <c r="E749" s="152"/>
      <c r="F749" s="152"/>
      <c r="G749" s="152"/>
      <c r="H749" s="152"/>
      <c r="I749" s="152"/>
      <c r="J749" s="152"/>
      <c r="K749" s="152"/>
      <c r="L749" s="152"/>
      <c r="M749" s="152"/>
      <c r="N749" s="152"/>
      <c r="O749" s="152"/>
      <c r="P749" s="152"/>
      <c r="Q749" s="152"/>
      <c r="R749" s="152"/>
      <c r="S749" s="152"/>
      <c r="T749" s="152"/>
      <c r="U749" s="152"/>
      <c r="V749" s="152"/>
      <c r="W749" s="152"/>
      <c r="X749" s="152"/>
      <c r="Y749" s="152"/>
      <c r="Z749" s="152"/>
      <c r="AA749" s="152"/>
      <c r="AB749" s="152"/>
      <c r="AC749" s="152"/>
      <c r="AD749" s="152"/>
      <c r="AE749" s="152"/>
      <c r="AF749" s="152"/>
      <c r="AG749" s="152"/>
      <c r="AH749" s="152"/>
      <c r="AI749" s="152"/>
      <c r="AJ749" s="152"/>
      <c r="AK749" s="152"/>
      <c r="AL749" s="152"/>
      <c r="AM749" s="152"/>
      <c r="AN749" s="152"/>
      <c r="AO749" s="152"/>
      <c r="AP749" s="152"/>
      <c r="AQ749" s="152"/>
      <c r="AR749" s="152"/>
      <c r="AS749" s="152"/>
      <c r="AT749" s="152"/>
      <c r="AU749" s="152"/>
      <c r="AV749" s="152"/>
      <c r="AW749" s="152"/>
      <c r="AX749" s="152"/>
      <c r="AY749" s="152"/>
      <c r="AZ749" s="152"/>
      <c r="BA749" s="152"/>
      <c r="BB749" s="152"/>
      <c r="BC749" s="152"/>
      <c r="BD749" s="152"/>
      <c r="BE749" s="152"/>
      <c r="BF749" s="152"/>
      <c r="BG749" s="152"/>
      <c r="BH749" s="152"/>
      <c r="BI749" s="152"/>
      <c r="BJ749" s="152"/>
      <c r="BK749" s="152"/>
      <c r="BL749" s="152"/>
      <c r="BM749" s="152"/>
      <c r="BN749" s="152"/>
    </row>
    <row r="750" ht="13.5" customHeight="1">
      <c r="A750" s="152"/>
      <c r="B750" s="152"/>
      <c r="C750" s="152"/>
      <c r="D750" s="152"/>
      <c r="E750" s="152"/>
      <c r="F750" s="152"/>
      <c r="G750" s="152"/>
      <c r="H750" s="152"/>
      <c r="I750" s="152"/>
      <c r="J750" s="152"/>
      <c r="K750" s="152"/>
      <c r="L750" s="152"/>
      <c r="M750" s="152"/>
      <c r="N750" s="152"/>
      <c r="O750" s="152"/>
      <c r="P750" s="152"/>
      <c r="Q750" s="152"/>
      <c r="R750" s="152"/>
      <c r="S750" s="152"/>
      <c r="T750" s="152"/>
      <c r="U750" s="152"/>
      <c r="V750" s="152"/>
      <c r="W750" s="152"/>
      <c r="X750" s="152"/>
      <c r="Y750" s="152"/>
      <c r="Z750" s="152"/>
      <c r="AA750" s="152"/>
      <c r="AB750" s="152"/>
      <c r="AC750" s="152"/>
      <c r="AD750" s="152"/>
      <c r="AE750" s="152"/>
      <c r="AF750" s="152"/>
      <c r="AG750" s="152"/>
      <c r="AH750" s="152"/>
      <c r="AI750" s="152"/>
      <c r="AJ750" s="152"/>
      <c r="AK750" s="152"/>
      <c r="AL750" s="152"/>
      <c r="AM750" s="152"/>
      <c r="AN750" s="152"/>
      <c r="AO750" s="152"/>
      <c r="AP750" s="152"/>
      <c r="AQ750" s="152"/>
      <c r="AR750" s="152"/>
      <c r="AS750" s="152"/>
      <c r="AT750" s="152"/>
      <c r="AU750" s="152"/>
      <c r="AV750" s="152"/>
      <c r="AW750" s="152"/>
      <c r="AX750" s="152"/>
      <c r="AY750" s="152"/>
      <c r="AZ750" s="152"/>
      <c r="BA750" s="152"/>
      <c r="BB750" s="152"/>
      <c r="BC750" s="152"/>
      <c r="BD750" s="152"/>
      <c r="BE750" s="152"/>
      <c r="BF750" s="152"/>
      <c r="BG750" s="152"/>
      <c r="BH750" s="152"/>
      <c r="BI750" s="152"/>
      <c r="BJ750" s="152"/>
      <c r="BK750" s="152"/>
      <c r="BL750" s="152"/>
      <c r="BM750" s="152"/>
      <c r="BN750" s="152"/>
    </row>
    <row r="751" ht="13.5" customHeight="1">
      <c r="A751" s="152"/>
      <c r="B751" s="152"/>
      <c r="C751" s="152"/>
      <c r="D751" s="152"/>
      <c r="E751" s="152"/>
      <c r="F751" s="152"/>
      <c r="G751" s="152"/>
      <c r="H751" s="152"/>
      <c r="I751" s="152"/>
      <c r="J751" s="152"/>
      <c r="K751" s="152"/>
      <c r="L751" s="152"/>
      <c r="M751" s="152"/>
      <c r="N751" s="152"/>
      <c r="O751" s="152"/>
      <c r="P751" s="152"/>
      <c r="Q751" s="152"/>
      <c r="R751" s="152"/>
      <c r="S751" s="152"/>
      <c r="T751" s="152"/>
      <c r="U751" s="152"/>
      <c r="V751" s="152"/>
      <c r="W751" s="152"/>
      <c r="X751" s="152"/>
      <c r="Y751" s="152"/>
      <c r="Z751" s="152"/>
      <c r="AA751" s="152"/>
      <c r="AB751" s="152"/>
      <c r="AC751" s="152"/>
      <c r="AD751" s="152"/>
      <c r="AE751" s="152"/>
      <c r="AF751" s="152"/>
      <c r="AG751" s="152"/>
      <c r="AH751" s="152"/>
      <c r="AI751" s="152"/>
      <c r="AJ751" s="152"/>
      <c r="AK751" s="152"/>
      <c r="AL751" s="152"/>
      <c r="AM751" s="152"/>
      <c r="AN751" s="152"/>
      <c r="AO751" s="152"/>
      <c r="AP751" s="152"/>
      <c r="AQ751" s="152"/>
      <c r="AR751" s="152"/>
      <c r="AS751" s="152"/>
      <c r="AT751" s="152"/>
      <c r="AU751" s="152"/>
      <c r="AV751" s="152"/>
      <c r="AW751" s="152"/>
      <c r="AX751" s="152"/>
      <c r="AY751" s="152"/>
      <c r="AZ751" s="152"/>
      <c r="BA751" s="152"/>
      <c r="BB751" s="152"/>
      <c r="BC751" s="152"/>
      <c r="BD751" s="152"/>
      <c r="BE751" s="152"/>
      <c r="BF751" s="152"/>
      <c r="BG751" s="152"/>
      <c r="BH751" s="152"/>
      <c r="BI751" s="152"/>
      <c r="BJ751" s="152"/>
      <c r="BK751" s="152"/>
      <c r="BL751" s="152"/>
      <c r="BM751" s="152"/>
      <c r="BN751" s="152"/>
    </row>
    <row r="752" ht="13.5" customHeight="1">
      <c r="A752" s="152"/>
      <c r="B752" s="152"/>
      <c r="C752" s="152"/>
      <c r="D752" s="152"/>
      <c r="E752" s="152"/>
      <c r="F752" s="152"/>
      <c r="G752" s="152"/>
      <c r="H752" s="152"/>
      <c r="I752" s="152"/>
      <c r="J752" s="152"/>
      <c r="K752" s="152"/>
      <c r="L752" s="152"/>
      <c r="M752" s="152"/>
      <c r="N752" s="152"/>
      <c r="O752" s="152"/>
      <c r="P752" s="152"/>
      <c r="Q752" s="152"/>
      <c r="R752" s="152"/>
      <c r="S752" s="152"/>
      <c r="T752" s="152"/>
      <c r="U752" s="152"/>
      <c r="V752" s="152"/>
      <c r="W752" s="152"/>
      <c r="X752" s="152"/>
      <c r="Y752" s="152"/>
      <c r="Z752" s="152"/>
      <c r="AA752" s="152"/>
      <c r="AB752" s="152"/>
      <c r="AC752" s="152"/>
      <c r="AD752" s="152"/>
      <c r="AE752" s="152"/>
      <c r="AF752" s="152"/>
      <c r="AG752" s="152"/>
      <c r="AH752" s="152"/>
      <c r="AI752" s="152"/>
      <c r="AJ752" s="152"/>
      <c r="AK752" s="152"/>
      <c r="AL752" s="152"/>
      <c r="AM752" s="152"/>
      <c r="AN752" s="152"/>
      <c r="AO752" s="152"/>
      <c r="AP752" s="152"/>
      <c r="AQ752" s="152"/>
      <c r="AR752" s="152"/>
      <c r="AS752" s="152"/>
      <c r="AT752" s="152"/>
      <c r="AU752" s="152"/>
      <c r="AV752" s="152"/>
      <c r="AW752" s="152"/>
      <c r="AX752" s="152"/>
      <c r="AY752" s="152"/>
      <c r="AZ752" s="152"/>
      <c r="BA752" s="152"/>
      <c r="BB752" s="152"/>
      <c r="BC752" s="152"/>
      <c r="BD752" s="152"/>
      <c r="BE752" s="152"/>
      <c r="BF752" s="152"/>
      <c r="BG752" s="152"/>
      <c r="BH752" s="152"/>
      <c r="BI752" s="152"/>
      <c r="BJ752" s="152"/>
      <c r="BK752" s="152"/>
      <c r="BL752" s="152"/>
      <c r="BM752" s="152"/>
      <c r="BN752" s="152"/>
    </row>
    <row r="753" ht="13.5" customHeight="1">
      <c r="A753" s="152"/>
      <c r="B753" s="152"/>
      <c r="C753" s="152"/>
      <c r="D753" s="152"/>
      <c r="E753" s="152"/>
      <c r="F753" s="152"/>
      <c r="G753" s="152"/>
      <c r="H753" s="152"/>
      <c r="I753" s="152"/>
      <c r="J753" s="152"/>
      <c r="K753" s="152"/>
      <c r="L753" s="152"/>
      <c r="M753" s="152"/>
      <c r="N753" s="152"/>
      <c r="O753" s="152"/>
      <c r="P753" s="152"/>
      <c r="Q753" s="152"/>
      <c r="R753" s="152"/>
      <c r="S753" s="152"/>
      <c r="T753" s="152"/>
      <c r="U753" s="152"/>
      <c r="V753" s="152"/>
      <c r="W753" s="152"/>
      <c r="X753" s="152"/>
      <c r="Y753" s="152"/>
      <c r="Z753" s="152"/>
      <c r="AA753" s="152"/>
      <c r="AB753" s="152"/>
      <c r="AC753" s="152"/>
      <c r="AD753" s="152"/>
      <c r="AE753" s="152"/>
      <c r="AF753" s="152"/>
      <c r="AG753" s="152"/>
      <c r="AH753" s="152"/>
      <c r="AI753" s="152"/>
      <c r="AJ753" s="152"/>
      <c r="AK753" s="152"/>
      <c r="AL753" s="152"/>
      <c r="AM753" s="152"/>
      <c r="AN753" s="152"/>
      <c r="AO753" s="152"/>
      <c r="AP753" s="152"/>
      <c r="AQ753" s="152"/>
      <c r="AR753" s="152"/>
      <c r="AS753" s="152"/>
      <c r="AT753" s="152"/>
      <c r="AU753" s="152"/>
      <c r="AV753" s="152"/>
      <c r="AW753" s="152"/>
      <c r="AX753" s="152"/>
      <c r="AY753" s="152"/>
      <c r="AZ753" s="152"/>
      <c r="BA753" s="152"/>
      <c r="BB753" s="152"/>
      <c r="BC753" s="152"/>
      <c r="BD753" s="152"/>
      <c r="BE753" s="152"/>
      <c r="BF753" s="152"/>
      <c r="BG753" s="152"/>
      <c r="BH753" s="152"/>
      <c r="BI753" s="152"/>
      <c r="BJ753" s="152"/>
      <c r="BK753" s="152"/>
      <c r="BL753" s="152"/>
      <c r="BM753" s="152"/>
      <c r="BN753" s="152"/>
    </row>
    <row r="754" ht="13.5" customHeight="1">
      <c r="A754" s="152"/>
      <c r="B754" s="152"/>
      <c r="C754" s="152"/>
      <c r="D754" s="152"/>
      <c r="E754" s="152"/>
      <c r="F754" s="152"/>
      <c r="G754" s="152"/>
      <c r="H754" s="152"/>
      <c r="I754" s="152"/>
      <c r="J754" s="152"/>
      <c r="K754" s="152"/>
      <c r="L754" s="152"/>
      <c r="M754" s="152"/>
      <c r="N754" s="152"/>
      <c r="O754" s="152"/>
      <c r="P754" s="152"/>
      <c r="Q754" s="152"/>
      <c r="R754" s="152"/>
      <c r="S754" s="152"/>
      <c r="T754" s="152"/>
      <c r="U754" s="152"/>
      <c r="V754" s="152"/>
      <c r="W754" s="152"/>
      <c r="X754" s="152"/>
      <c r="Y754" s="152"/>
      <c r="Z754" s="152"/>
      <c r="AA754" s="152"/>
      <c r="AB754" s="152"/>
      <c r="AC754" s="152"/>
      <c r="AD754" s="152"/>
      <c r="AE754" s="152"/>
      <c r="AF754" s="152"/>
      <c r="AG754" s="152"/>
      <c r="AH754" s="152"/>
      <c r="AI754" s="152"/>
      <c r="AJ754" s="152"/>
      <c r="AK754" s="152"/>
      <c r="AL754" s="152"/>
      <c r="AM754" s="152"/>
      <c r="AN754" s="152"/>
      <c r="AO754" s="152"/>
      <c r="AP754" s="152"/>
      <c r="AQ754" s="152"/>
      <c r="AR754" s="152"/>
      <c r="AS754" s="152"/>
      <c r="AT754" s="152"/>
      <c r="AU754" s="152"/>
      <c r="AV754" s="152"/>
      <c r="AW754" s="152"/>
      <c r="AX754" s="152"/>
      <c r="AY754" s="152"/>
      <c r="AZ754" s="152"/>
      <c r="BA754" s="152"/>
      <c r="BB754" s="152"/>
      <c r="BC754" s="152"/>
      <c r="BD754" s="152"/>
      <c r="BE754" s="152"/>
      <c r="BF754" s="152"/>
      <c r="BG754" s="152"/>
      <c r="BH754" s="152"/>
      <c r="BI754" s="152"/>
      <c r="BJ754" s="152"/>
      <c r="BK754" s="152"/>
      <c r="BL754" s="152"/>
      <c r="BM754" s="152"/>
      <c r="BN754" s="152"/>
    </row>
    <row r="755" ht="13.5" customHeight="1">
      <c r="A755" s="152"/>
      <c r="B755" s="152"/>
      <c r="C755" s="152"/>
      <c r="D755" s="152"/>
      <c r="E755" s="152"/>
      <c r="F755" s="152"/>
      <c r="G755" s="152"/>
      <c r="H755" s="152"/>
      <c r="I755" s="152"/>
      <c r="J755" s="152"/>
      <c r="K755" s="152"/>
      <c r="L755" s="152"/>
      <c r="M755" s="152"/>
      <c r="N755" s="152"/>
      <c r="O755" s="152"/>
      <c r="P755" s="152"/>
      <c r="Q755" s="152"/>
      <c r="R755" s="152"/>
      <c r="S755" s="152"/>
      <c r="T755" s="152"/>
      <c r="U755" s="152"/>
      <c r="V755" s="152"/>
      <c r="W755" s="152"/>
      <c r="X755" s="152"/>
      <c r="Y755" s="152"/>
      <c r="Z755" s="152"/>
      <c r="AA755" s="152"/>
      <c r="AB755" s="152"/>
      <c r="AC755" s="152"/>
      <c r="AD755" s="152"/>
      <c r="AE755" s="152"/>
      <c r="AF755" s="152"/>
      <c r="AG755" s="152"/>
      <c r="AH755" s="152"/>
      <c r="AI755" s="152"/>
      <c r="AJ755" s="152"/>
      <c r="AK755" s="152"/>
      <c r="AL755" s="152"/>
      <c r="AM755" s="152"/>
      <c r="AN755" s="152"/>
      <c r="AO755" s="152"/>
      <c r="AP755" s="152"/>
      <c r="AQ755" s="152"/>
      <c r="AR755" s="152"/>
      <c r="AS755" s="152"/>
      <c r="AT755" s="152"/>
      <c r="AU755" s="152"/>
      <c r="AV755" s="152"/>
      <c r="AW755" s="152"/>
      <c r="AX755" s="152"/>
      <c r="AY755" s="152"/>
      <c r="AZ755" s="152"/>
      <c r="BA755" s="152"/>
      <c r="BB755" s="152"/>
      <c r="BC755" s="152"/>
      <c r="BD755" s="152"/>
      <c r="BE755" s="152"/>
      <c r="BF755" s="152"/>
      <c r="BG755" s="152"/>
      <c r="BH755" s="152"/>
      <c r="BI755" s="152"/>
      <c r="BJ755" s="152"/>
      <c r="BK755" s="152"/>
      <c r="BL755" s="152"/>
      <c r="BM755" s="152"/>
      <c r="BN755" s="152"/>
    </row>
    <row r="756" ht="13.5" customHeight="1">
      <c r="A756" s="152"/>
      <c r="B756" s="152"/>
      <c r="C756" s="152"/>
      <c r="D756" s="152"/>
      <c r="E756" s="152"/>
      <c r="F756" s="152"/>
      <c r="G756" s="152"/>
      <c r="H756" s="152"/>
      <c r="I756" s="152"/>
      <c r="J756" s="152"/>
      <c r="K756" s="152"/>
      <c r="L756" s="152"/>
      <c r="M756" s="152"/>
      <c r="N756" s="152"/>
      <c r="O756" s="152"/>
      <c r="P756" s="152"/>
      <c r="Q756" s="152"/>
      <c r="R756" s="152"/>
      <c r="S756" s="152"/>
      <c r="T756" s="152"/>
      <c r="U756" s="152"/>
      <c r="V756" s="152"/>
      <c r="W756" s="152"/>
      <c r="X756" s="152"/>
      <c r="Y756" s="152"/>
      <c r="Z756" s="152"/>
      <c r="AA756" s="152"/>
      <c r="AB756" s="152"/>
      <c r="AC756" s="152"/>
      <c r="AD756" s="152"/>
      <c r="AE756" s="152"/>
      <c r="AF756" s="152"/>
      <c r="AG756" s="152"/>
      <c r="AH756" s="152"/>
      <c r="AI756" s="152"/>
      <c r="AJ756" s="152"/>
      <c r="AK756" s="152"/>
      <c r="AL756" s="152"/>
      <c r="AM756" s="152"/>
      <c r="AN756" s="152"/>
      <c r="AO756" s="152"/>
      <c r="AP756" s="152"/>
      <c r="AQ756" s="152"/>
      <c r="AR756" s="152"/>
      <c r="AS756" s="152"/>
      <c r="AT756" s="152"/>
      <c r="AU756" s="152"/>
      <c r="AV756" s="152"/>
      <c r="AW756" s="152"/>
      <c r="AX756" s="152"/>
      <c r="AY756" s="152"/>
      <c r="AZ756" s="152"/>
      <c r="BA756" s="152"/>
      <c r="BB756" s="152"/>
      <c r="BC756" s="152"/>
      <c r="BD756" s="152"/>
      <c r="BE756" s="152"/>
      <c r="BF756" s="152"/>
      <c r="BG756" s="152"/>
      <c r="BH756" s="152"/>
      <c r="BI756" s="152"/>
      <c r="BJ756" s="152"/>
      <c r="BK756" s="152"/>
      <c r="BL756" s="152"/>
      <c r="BM756" s="152"/>
      <c r="BN756" s="152"/>
    </row>
    <row r="757" ht="13.5" customHeight="1">
      <c r="A757" s="152"/>
      <c r="B757" s="152"/>
      <c r="C757" s="152"/>
      <c r="D757" s="152"/>
      <c r="E757" s="152"/>
      <c r="F757" s="152"/>
      <c r="G757" s="152"/>
      <c r="H757" s="152"/>
      <c r="I757" s="152"/>
      <c r="J757" s="152"/>
      <c r="K757" s="152"/>
      <c r="L757" s="152"/>
      <c r="M757" s="152"/>
      <c r="N757" s="152"/>
      <c r="O757" s="152"/>
      <c r="P757" s="152"/>
      <c r="Q757" s="152"/>
      <c r="R757" s="152"/>
      <c r="S757" s="152"/>
      <c r="T757" s="152"/>
      <c r="U757" s="152"/>
      <c r="V757" s="152"/>
      <c r="W757" s="152"/>
      <c r="X757" s="152"/>
      <c r="Y757" s="152"/>
      <c r="Z757" s="152"/>
      <c r="AA757" s="152"/>
      <c r="AB757" s="152"/>
      <c r="AC757" s="152"/>
      <c r="AD757" s="152"/>
      <c r="AE757" s="152"/>
      <c r="AF757" s="152"/>
      <c r="AG757" s="152"/>
      <c r="AH757" s="152"/>
      <c r="AI757" s="152"/>
      <c r="AJ757" s="152"/>
      <c r="AK757" s="152"/>
      <c r="AL757" s="152"/>
      <c r="AM757" s="152"/>
      <c r="AN757" s="152"/>
      <c r="AO757" s="152"/>
      <c r="AP757" s="152"/>
      <c r="AQ757" s="152"/>
      <c r="AR757" s="152"/>
      <c r="AS757" s="152"/>
      <c r="AT757" s="152"/>
      <c r="AU757" s="152"/>
      <c r="AV757" s="152"/>
      <c r="AW757" s="152"/>
      <c r="AX757" s="152"/>
      <c r="AY757" s="152"/>
      <c r="AZ757" s="152"/>
      <c r="BA757" s="152"/>
      <c r="BB757" s="152"/>
      <c r="BC757" s="152"/>
      <c r="BD757" s="152"/>
      <c r="BE757" s="152"/>
      <c r="BF757" s="152"/>
      <c r="BG757" s="152"/>
      <c r="BH757" s="152"/>
      <c r="BI757" s="152"/>
      <c r="BJ757" s="152"/>
      <c r="BK757" s="152"/>
      <c r="BL757" s="152"/>
      <c r="BM757" s="152"/>
      <c r="BN757" s="152"/>
    </row>
    <row r="758" ht="13.5" customHeight="1">
      <c r="A758" s="152"/>
      <c r="B758" s="152"/>
      <c r="C758" s="152"/>
      <c r="D758" s="152"/>
      <c r="E758" s="152"/>
      <c r="F758" s="152"/>
      <c r="G758" s="152"/>
      <c r="H758" s="152"/>
      <c r="I758" s="152"/>
      <c r="J758" s="152"/>
      <c r="K758" s="152"/>
      <c r="L758" s="152"/>
      <c r="M758" s="152"/>
      <c r="N758" s="152"/>
      <c r="O758" s="152"/>
      <c r="P758" s="152"/>
      <c r="Q758" s="152"/>
      <c r="R758" s="152"/>
      <c r="S758" s="152"/>
      <c r="T758" s="152"/>
      <c r="U758" s="152"/>
      <c r="V758" s="152"/>
      <c r="W758" s="152"/>
      <c r="X758" s="152"/>
      <c r="Y758" s="152"/>
      <c r="Z758" s="152"/>
      <c r="AA758" s="152"/>
      <c r="AB758" s="152"/>
      <c r="AC758" s="152"/>
      <c r="AD758" s="152"/>
      <c r="AE758" s="152"/>
      <c r="AF758" s="152"/>
      <c r="AG758" s="152"/>
      <c r="AH758" s="152"/>
      <c r="AI758" s="152"/>
      <c r="AJ758" s="152"/>
      <c r="AK758" s="152"/>
      <c r="AL758" s="152"/>
      <c r="AM758" s="152"/>
      <c r="AN758" s="152"/>
      <c r="AO758" s="152"/>
      <c r="AP758" s="152"/>
      <c r="AQ758" s="152"/>
      <c r="AR758" s="152"/>
      <c r="AS758" s="152"/>
      <c r="AT758" s="152"/>
      <c r="AU758" s="152"/>
      <c r="AV758" s="152"/>
      <c r="AW758" s="152"/>
      <c r="AX758" s="152"/>
      <c r="AY758" s="152"/>
      <c r="AZ758" s="152"/>
      <c r="BA758" s="152"/>
      <c r="BB758" s="152"/>
      <c r="BC758" s="152"/>
      <c r="BD758" s="152"/>
      <c r="BE758" s="152"/>
      <c r="BF758" s="152"/>
      <c r="BG758" s="152"/>
      <c r="BH758" s="152"/>
      <c r="BI758" s="152"/>
      <c r="BJ758" s="152"/>
      <c r="BK758" s="152"/>
      <c r="BL758" s="152"/>
      <c r="BM758" s="152"/>
      <c r="BN758" s="152"/>
    </row>
    <row r="759" ht="13.5" customHeight="1">
      <c r="A759" s="152"/>
      <c r="B759" s="152"/>
      <c r="C759" s="152"/>
      <c r="D759" s="152"/>
      <c r="E759" s="152"/>
      <c r="F759" s="152"/>
      <c r="G759" s="152"/>
      <c r="H759" s="152"/>
      <c r="I759" s="152"/>
      <c r="J759" s="152"/>
      <c r="K759" s="152"/>
      <c r="L759" s="152"/>
      <c r="M759" s="152"/>
      <c r="N759" s="152"/>
      <c r="O759" s="152"/>
      <c r="P759" s="152"/>
      <c r="Q759" s="152"/>
      <c r="R759" s="152"/>
      <c r="S759" s="152"/>
      <c r="T759" s="152"/>
      <c r="U759" s="152"/>
      <c r="V759" s="152"/>
      <c r="W759" s="152"/>
      <c r="X759" s="152"/>
      <c r="Y759" s="152"/>
      <c r="Z759" s="152"/>
      <c r="AA759" s="152"/>
      <c r="AB759" s="152"/>
      <c r="AC759" s="152"/>
      <c r="AD759" s="152"/>
      <c r="AE759" s="152"/>
      <c r="AF759" s="152"/>
      <c r="AG759" s="152"/>
      <c r="AH759" s="152"/>
      <c r="AI759" s="152"/>
      <c r="AJ759" s="152"/>
      <c r="AK759" s="152"/>
      <c r="AL759" s="152"/>
      <c r="AM759" s="152"/>
      <c r="AN759" s="152"/>
      <c r="AO759" s="152"/>
      <c r="AP759" s="152"/>
      <c r="AQ759" s="152"/>
      <c r="AR759" s="152"/>
      <c r="AS759" s="152"/>
      <c r="AT759" s="152"/>
      <c r="AU759" s="152"/>
      <c r="AV759" s="152"/>
      <c r="AW759" s="152"/>
      <c r="AX759" s="152"/>
      <c r="AY759" s="152"/>
      <c r="AZ759" s="152"/>
      <c r="BA759" s="152"/>
      <c r="BB759" s="152"/>
      <c r="BC759" s="152"/>
      <c r="BD759" s="152"/>
      <c r="BE759" s="152"/>
      <c r="BF759" s="152"/>
      <c r="BG759" s="152"/>
      <c r="BH759" s="152"/>
      <c r="BI759" s="152"/>
      <c r="BJ759" s="152"/>
      <c r="BK759" s="152"/>
      <c r="BL759" s="152"/>
      <c r="BM759" s="152"/>
      <c r="BN759" s="152"/>
    </row>
    <row r="760" ht="13.5" customHeight="1">
      <c r="A760" s="152"/>
      <c r="B760" s="152"/>
      <c r="C760" s="152"/>
      <c r="D760" s="152"/>
      <c r="E760" s="152"/>
      <c r="F760" s="152"/>
      <c r="G760" s="152"/>
      <c r="H760" s="152"/>
      <c r="I760" s="152"/>
      <c r="J760" s="152"/>
      <c r="K760" s="152"/>
      <c r="L760" s="152"/>
      <c r="M760" s="152"/>
      <c r="N760" s="152"/>
      <c r="O760" s="152"/>
      <c r="P760" s="152"/>
      <c r="Q760" s="152"/>
      <c r="R760" s="152"/>
      <c r="S760" s="152"/>
      <c r="T760" s="152"/>
      <c r="U760" s="152"/>
      <c r="V760" s="152"/>
      <c r="W760" s="152"/>
      <c r="X760" s="152"/>
      <c r="Y760" s="152"/>
      <c r="Z760" s="152"/>
      <c r="AA760" s="152"/>
      <c r="AB760" s="152"/>
      <c r="AC760" s="152"/>
      <c r="AD760" s="152"/>
      <c r="AE760" s="152"/>
      <c r="AF760" s="152"/>
      <c r="AG760" s="152"/>
      <c r="AH760" s="152"/>
      <c r="AI760" s="152"/>
      <c r="AJ760" s="152"/>
      <c r="AK760" s="152"/>
      <c r="AL760" s="152"/>
      <c r="AM760" s="152"/>
      <c r="AN760" s="152"/>
      <c r="AO760" s="152"/>
      <c r="AP760" s="152"/>
      <c r="AQ760" s="152"/>
      <c r="AR760" s="152"/>
      <c r="AS760" s="152"/>
      <c r="AT760" s="152"/>
      <c r="AU760" s="152"/>
      <c r="AV760" s="152"/>
      <c r="AW760" s="152"/>
      <c r="AX760" s="152"/>
      <c r="AY760" s="152"/>
      <c r="AZ760" s="152"/>
      <c r="BA760" s="152"/>
      <c r="BB760" s="152"/>
      <c r="BC760" s="152"/>
      <c r="BD760" s="152"/>
      <c r="BE760" s="152"/>
      <c r="BF760" s="152"/>
      <c r="BG760" s="152"/>
      <c r="BH760" s="152"/>
      <c r="BI760" s="152"/>
      <c r="BJ760" s="152"/>
      <c r="BK760" s="152"/>
      <c r="BL760" s="152"/>
      <c r="BM760" s="152"/>
      <c r="BN760" s="152"/>
    </row>
    <row r="761" ht="13.5" customHeight="1">
      <c r="A761" s="152"/>
      <c r="B761" s="152"/>
      <c r="C761" s="152"/>
      <c r="D761" s="152"/>
      <c r="E761" s="152"/>
      <c r="F761" s="152"/>
      <c r="G761" s="152"/>
      <c r="H761" s="152"/>
      <c r="I761" s="152"/>
      <c r="J761" s="152"/>
      <c r="K761" s="152"/>
      <c r="L761" s="152"/>
      <c r="M761" s="152"/>
      <c r="N761" s="152"/>
      <c r="O761" s="152"/>
      <c r="P761" s="152"/>
      <c r="Q761" s="152"/>
      <c r="R761" s="152"/>
      <c r="S761" s="152"/>
      <c r="T761" s="152"/>
      <c r="U761" s="152"/>
      <c r="V761" s="152"/>
      <c r="W761" s="152"/>
      <c r="X761" s="152"/>
      <c r="Y761" s="152"/>
      <c r="Z761" s="152"/>
      <c r="AA761" s="152"/>
      <c r="AB761" s="152"/>
      <c r="AC761" s="152"/>
      <c r="AD761" s="152"/>
      <c r="AE761" s="152"/>
      <c r="AF761" s="152"/>
      <c r="AG761" s="152"/>
      <c r="AH761" s="152"/>
      <c r="AI761" s="152"/>
      <c r="AJ761" s="152"/>
      <c r="AK761" s="152"/>
      <c r="AL761" s="152"/>
      <c r="AM761" s="152"/>
      <c r="AN761" s="152"/>
      <c r="AO761" s="152"/>
      <c r="AP761" s="152"/>
      <c r="AQ761" s="152"/>
      <c r="AR761" s="152"/>
      <c r="AS761" s="152"/>
      <c r="AT761" s="152"/>
      <c r="AU761" s="152"/>
      <c r="AV761" s="152"/>
      <c r="AW761" s="152"/>
      <c r="AX761" s="152"/>
      <c r="AY761" s="152"/>
      <c r="AZ761" s="152"/>
      <c r="BA761" s="152"/>
      <c r="BB761" s="152"/>
      <c r="BC761" s="152"/>
      <c r="BD761" s="152"/>
      <c r="BE761" s="152"/>
      <c r="BF761" s="152"/>
      <c r="BG761" s="152"/>
      <c r="BH761" s="152"/>
      <c r="BI761" s="152"/>
      <c r="BJ761" s="152"/>
      <c r="BK761" s="152"/>
      <c r="BL761" s="152"/>
      <c r="BM761" s="152"/>
      <c r="BN761" s="152"/>
    </row>
    <row r="762" ht="13.5" customHeight="1">
      <c r="A762" s="152"/>
      <c r="B762" s="152"/>
      <c r="C762" s="152"/>
      <c r="D762" s="152"/>
      <c r="E762" s="152"/>
      <c r="F762" s="152"/>
      <c r="G762" s="152"/>
      <c r="H762" s="152"/>
      <c r="I762" s="152"/>
      <c r="J762" s="152"/>
      <c r="K762" s="152"/>
      <c r="L762" s="152"/>
      <c r="M762" s="152"/>
      <c r="N762" s="152"/>
      <c r="O762" s="152"/>
      <c r="P762" s="152"/>
      <c r="Q762" s="152"/>
      <c r="R762" s="152"/>
      <c r="S762" s="152"/>
      <c r="T762" s="152"/>
      <c r="U762" s="152"/>
      <c r="V762" s="152"/>
      <c r="W762" s="152"/>
      <c r="X762" s="152"/>
      <c r="Y762" s="152"/>
      <c r="Z762" s="152"/>
      <c r="AA762" s="152"/>
      <c r="AB762" s="152"/>
      <c r="AC762" s="152"/>
      <c r="AD762" s="152"/>
      <c r="AE762" s="152"/>
      <c r="AF762" s="152"/>
      <c r="AG762" s="152"/>
      <c r="AH762" s="152"/>
      <c r="AI762" s="152"/>
      <c r="AJ762" s="152"/>
      <c r="AK762" s="152"/>
      <c r="AL762" s="152"/>
      <c r="AM762" s="152"/>
      <c r="AN762" s="152"/>
      <c r="AO762" s="152"/>
      <c r="AP762" s="152"/>
      <c r="AQ762" s="152"/>
      <c r="AR762" s="152"/>
      <c r="AS762" s="152"/>
      <c r="AT762" s="152"/>
      <c r="AU762" s="152"/>
      <c r="AV762" s="152"/>
      <c r="AW762" s="152"/>
      <c r="AX762" s="152"/>
      <c r="AY762" s="152"/>
      <c r="AZ762" s="152"/>
      <c r="BA762" s="152"/>
      <c r="BB762" s="152"/>
      <c r="BC762" s="152"/>
      <c r="BD762" s="152"/>
      <c r="BE762" s="152"/>
      <c r="BF762" s="152"/>
      <c r="BG762" s="152"/>
      <c r="BH762" s="152"/>
      <c r="BI762" s="152"/>
      <c r="BJ762" s="152"/>
      <c r="BK762" s="152"/>
      <c r="BL762" s="152"/>
      <c r="BM762" s="152"/>
      <c r="BN762" s="152"/>
    </row>
    <row r="763" ht="13.5" customHeight="1">
      <c r="A763" s="152"/>
      <c r="B763" s="152"/>
      <c r="C763" s="152"/>
      <c r="D763" s="152"/>
      <c r="E763" s="152"/>
      <c r="F763" s="152"/>
      <c r="G763" s="152"/>
      <c r="H763" s="152"/>
      <c r="I763" s="152"/>
      <c r="J763" s="152"/>
      <c r="K763" s="152"/>
      <c r="L763" s="152"/>
      <c r="M763" s="152"/>
      <c r="N763" s="152"/>
      <c r="O763" s="152"/>
      <c r="P763" s="152"/>
      <c r="Q763" s="152"/>
      <c r="R763" s="152"/>
      <c r="S763" s="152"/>
      <c r="T763" s="152"/>
      <c r="U763" s="152"/>
      <c r="V763" s="152"/>
      <c r="W763" s="152"/>
      <c r="X763" s="152"/>
      <c r="Y763" s="152"/>
      <c r="Z763" s="152"/>
      <c r="AA763" s="152"/>
      <c r="AB763" s="152"/>
      <c r="AC763" s="152"/>
      <c r="AD763" s="152"/>
      <c r="AE763" s="152"/>
      <c r="AF763" s="152"/>
      <c r="AG763" s="152"/>
      <c r="AH763" s="152"/>
      <c r="AI763" s="152"/>
      <c r="AJ763" s="152"/>
      <c r="AK763" s="152"/>
      <c r="AL763" s="152"/>
      <c r="AM763" s="152"/>
      <c r="AN763" s="152"/>
      <c r="AO763" s="152"/>
      <c r="AP763" s="152"/>
      <c r="AQ763" s="152"/>
      <c r="AR763" s="152"/>
      <c r="AS763" s="152"/>
      <c r="AT763" s="152"/>
      <c r="AU763" s="152"/>
      <c r="AV763" s="152"/>
      <c r="AW763" s="152"/>
      <c r="AX763" s="152"/>
      <c r="AY763" s="152"/>
      <c r="AZ763" s="152"/>
      <c r="BA763" s="152"/>
      <c r="BB763" s="152"/>
      <c r="BC763" s="152"/>
      <c r="BD763" s="152"/>
      <c r="BE763" s="152"/>
      <c r="BF763" s="152"/>
      <c r="BG763" s="152"/>
      <c r="BH763" s="152"/>
      <c r="BI763" s="152"/>
      <c r="BJ763" s="152"/>
      <c r="BK763" s="152"/>
      <c r="BL763" s="152"/>
      <c r="BM763" s="152"/>
      <c r="BN763" s="152"/>
    </row>
    <row r="764" ht="13.5" customHeight="1">
      <c r="A764" s="152"/>
      <c r="B764" s="152"/>
      <c r="C764" s="152"/>
      <c r="D764" s="152"/>
      <c r="E764" s="152"/>
      <c r="F764" s="152"/>
      <c r="G764" s="152"/>
      <c r="H764" s="152"/>
      <c r="I764" s="152"/>
      <c r="J764" s="152"/>
      <c r="K764" s="152"/>
      <c r="L764" s="152"/>
      <c r="M764" s="152"/>
      <c r="N764" s="152"/>
      <c r="O764" s="152"/>
      <c r="P764" s="152"/>
      <c r="Q764" s="152"/>
      <c r="R764" s="152"/>
      <c r="S764" s="152"/>
      <c r="T764" s="152"/>
      <c r="U764" s="152"/>
      <c r="V764" s="152"/>
      <c r="W764" s="152"/>
      <c r="X764" s="152"/>
      <c r="Y764" s="152"/>
      <c r="Z764" s="152"/>
      <c r="AA764" s="152"/>
      <c r="AB764" s="152"/>
      <c r="AC764" s="152"/>
      <c r="AD764" s="152"/>
      <c r="AE764" s="152"/>
      <c r="AF764" s="152"/>
      <c r="AG764" s="152"/>
      <c r="AH764" s="152"/>
      <c r="AI764" s="152"/>
      <c r="AJ764" s="152"/>
      <c r="AK764" s="152"/>
      <c r="AL764" s="152"/>
      <c r="AM764" s="152"/>
      <c r="AN764" s="152"/>
      <c r="AO764" s="152"/>
      <c r="AP764" s="152"/>
      <c r="AQ764" s="152"/>
      <c r="AR764" s="152"/>
      <c r="AS764" s="152"/>
      <c r="AT764" s="152"/>
      <c r="AU764" s="152"/>
      <c r="AV764" s="152"/>
      <c r="AW764" s="152"/>
      <c r="AX764" s="152"/>
      <c r="AY764" s="152"/>
      <c r="AZ764" s="152"/>
      <c r="BA764" s="152"/>
      <c r="BB764" s="152"/>
      <c r="BC764" s="152"/>
      <c r="BD764" s="152"/>
      <c r="BE764" s="152"/>
      <c r="BF764" s="152"/>
      <c r="BG764" s="152"/>
      <c r="BH764" s="152"/>
      <c r="BI764" s="152"/>
      <c r="BJ764" s="152"/>
      <c r="BK764" s="152"/>
      <c r="BL764" s="152"/>
      <c r="BM764" s="152"/>
      <c r="BN764" s="152"/>
    </row>
    <row r="765" ht="13.5" customHeight="1">
      <c r="A765" s="152"/>
      <c r="B765" s="152"/>
      <c r="C765" s="152"/>
      <c r="D765" s="152"/>
      <c r="E765" s="152"/>
      <c r="F765" s="152"/>
      <c r="G765" s="152"/>
      <c r="H765" s="152"/>
      <c r="I765" s="152"/>
      <c r="J765" s="152"/>
      <c r="K765" s="152"/>
      <c r="L765" s="152"/>
      <c r="M765" s="152"/>
      <c r="N765" s="152"/>
      <c r="O765" s="152"/>
      <c r="P765" s="152"/>
      <c r="Q765" s="152"/>
      <c r="R765" s="152"/>
      <c r="S765" s="152"/>
      <c r="T765" s="152"/>
      <c r="U765" s="152"/>
      <c r="V765" s="152"/>
      <c r="W765" s="152"/>
      <c r="X765" s="152"/>
      <c r="Y765" s="152"/>
      <c r="Z765" s="152"/>
      <c r="AA765" s="152"/>
      <c r="AB765" s="152"/>
      <c r="AC765" s="152"/>
      <c r="AD765" s="152"/>
      <c r="AE765" s="152"/>
      <c r="AF765" s="152"/>
      <c r="AG765" s="152"/>
      <c r="AH765" s="152"/>
      <c r="AI765" s="152"/>
      <c r="AJ765" s="152"/>
      <c r="AK765" s="152"/>
      <c r="AL765" s="152"/>
      <c r="AM765" s="152"/>
      <c r="AN765" s="152"/>
      <c r="AO765" s="152"/>
      <c r="AP765" s="152"/>
      <c r="AQ765" s="152"/>
      <c r="AR765" s="152"/>
      <c r="AS765" s="152"/>
      <c r="AT765" s="152"/>
      <c r="AU765" s="152"/>
      <c r="AV765" s="152"/>
      <c r="AW765" s="152"/>
      <c r="AX765" s="152"/>
      <c r="AY765" s="152"/>
      <c r="AZ765" s="152"/>
      <c r="BA765" s="152"/>
      <c r="BB765" s="152"/>
      <c r="BC765" s="152"/>
      <c r="BD765" s="152"/>
      <c r="BE765" s="152"/>
      <c r="BF765" s="152"/>
      <c r="BG765" s="152"/>
      <c r="BH765" s="152"/>
      <c r="BI765" s="152"/>
      <c r="BJ765" s="152"/>
      <c r="BK765" s="152"/>
      <c r="BL765" s="152"/>
      <c r="BM765" s="152"/>
      <c r="BN765" s="152"/>
    </row>
    <row r="766" ht="13.5" customHeight="1">
      <c r="A766" s="152"/>
      <c r="B766" s="152"/>
      <c r="C766" s="152"/>
      <c r="D766" s="152"/>
      <c r="E766" s="152"/>
      <c r="F766" s="152"/>
      <c r="G766" s="152"/>
      <c r="H766" s="152"/>
      <c r="I766" s="152"/>
      <c r="J766" s="152"/>
      <c r="K766" s="152"/>
      <c r="L766" s="152"/>
      <c r="M766" s="152"/>
      <c r="N766" s="152"/>
      <c r="O766" s="152"/>
      <c r="P766" s="152"/>
      <c r="Q766" s="152"/>
      <c r="R766" s="152"/>
      <c r="S766" s="152"/>
      <c r="T766" s="152"/>
      <c r="U766" s="152"/>
      <c r="V766" s="152"/>
      <c r="W766" s="152"/>
      <c r="X766" s="152"/>
      <c r="Y766" s="152"/>
      <c r="Z766" s="152"/>
      <c r="AA766" s="152"/>
      <c r="AB766" s="152"/>
      <c r="AC766" s="152"/>
      <c r="AD766" s="152"/>
      <c r="AE766" s="152"/>
      <c r="AF766" s="152"/>
      <c r="AG766" s="152"/>
      <c r="AH766" s="152"/>
      <c r="AI766" s="152"/>
      <c r="AJ766" s="152"/>
      <c r="AK766" s="152"/>
      <c r="AL766" s="152"/>
      <c r="AM766" s="152"/>
      <c r="AN766" s="152"/>
      <c r="AO766" s="152"/>
      <c r="AP766" s="152"/>
      <c r="AQ766" s="152"/>
      <c r="AR766" s="152"/>
      <c r="AS766" s="152"/>
      <c r="AT766" s="152"/>
      <c r="AU766" s="152"/>
      <c r="AV766" s="152"/>
      <c r="AW766" s="152"/>
      <c r="AX766" s="152"/>
      <c r="AY766" s="152"/>
      <c r="AZ766" s="152"/>
      <c r="BA766" s="152"/>
      <c r="BB766" s="152"/>
      <c r="BC766" s="152"/>
      <c r="BD766" s="152"/>
      <c r="BE766" s="152"/>
      <c r="BF766" s="152"/>
      <c r="BG766" s="152"/>
      <c r="BH766" s="152"/>
      <c r="BI766" s="152"/>
      <c r="BJ766" s="152"/>
      <c r="BK766" s="152"/>
      <c r="BL766" s="152"/>
      <c r="BM766" s="152"/>
      <c r="BN766" s="152"/>
    </row>
    <row r="767" ht="13.5" customHeight="1">
      <c r="A767" s="152"/>
      <c r="B767" s="152"/>
      <c r="C767" s="152"/>
      <c r="D767" s="152"/>
      <c r="E767" s="152"/>
      <c r="F767" s="152"/>
      <c r="G767" s="152"/>
      <c r="H767" s="152"/>
      <c r="I767" s="152"/>
      <c r="J767" s="152"/>
      <c r="K767" s="152"/>
      <c r="L767" s="152"/>
      <c r="M767" s="152"/>
      <c r="N767" s="152"/>
      <c r="O767" s="152"/>
      <c r="P767" s="152"/>
      <c r="Q767" s="152"/>
      <c r="R767" s="152"/>
      <c r="S767" s="152"/>
      <c r="T767" s="152"/>
      <c r="U767" s="152"/>
      <c r="V767" s="152"/>
      <c r="W767" s="152"/>
      <c r="X767" s="152"/>
      <c r="Y767" s="152"/>
      <c r="Z767" s="152"/>
      <c r="AA767" s="152"/>
      <c r="AB767" s="152"/>
      <c r="AC767" s="152"/>
      <c r="AD767" s="152"/>
      <c r="AE767" s="152"/>
      <c r="AF767" s="152"/>
      <c r="AG767" s="152"/>
      <c r="AH767" s="152"/>
      <c r="AI767" s="152"/>
      <c r="AJ767" s="152"/>
      <c r="AK767" s="152"/>
      <c r="AL767" s="152"/>
      <c r="AM767" s="152"/>
      <c r="AN767" s="152"/>
      <c r="AO767" s="152"/>
      <c r="AP767" s="152"/>
      <c r="AQ767" s="152"/>
      <c r="AR767" s="152"/>
      <c r="AS767" s="152"/>
      <c r="AT767" s="152"/>
      <c r="AU767" s="152"/>
      <c r="AV767" s="152"/>
      <c r="AW767" s="152"/>
      <c r="AX767" s="152"/>
      <c r="AY767" s="152"/>
      <c r="AZ767" s="152"/>
      <c r="BA767" s="152"/>
      <c r="BB767" s="152"/>
      <c r="BC767" s="152"/>
      <c r="BD767" s="152"/>
      <c r="BE767" s="152"/>
      <c r="BF767" s="152"/>
      <c r="BG767" s="152"/>
      <c r="BH767" s="152"/>
      <c r="BI767" s="152"/>
      <c r="BJ767" s="152"/>
      <c r="BK767" s="152"/>
      <c r="BL767" s="152"/>
      <c r="BM767" s="152"/>
      <c r="BN767" s="152"/>
    </row>
    <row r="768" ht="13.5" customHeight="1">
      <c r="A768" s="152"/>
      <c r="B768" s="152"/>
      <c r="C768" s="152"/>
      <c r="D768" s="152"/>
      <c r="E768" s="152"/>
      <c r="F768" s="152"/>
      <c r="G768" s="152"/>
      <c r="H768" s="152"/>
      <c r="I768" s="152"/>
      <c r="J768" s="152"/>
      <c r="K768" s="152"/>
      <c r="L768" s="152"/>
      <c r="M768" s="152"/>
      <c r="N768" s="152"/>
      <c r="O768" s="152"/>
      <c r="P768" s="152"/>
      <c r="Q768" s="152"/>
      <c r="R768" s="152"/>
      <c r="S768" s="152"/>
      <c r="T768" s="152"/>
      <c r="U768" s="152"/>
      <c r="V768" s="152"/>
      <c r="W768" s="152"/>
      <c r="X768" s="152"/>
      <c r="Y768" s="152"/>
      <c r="Z768" s="152"/>
      <c r="AA768" s="152"/>
      <c r="AB768" s="152"/>
      <c r="AC768" s="152"/>
      <c r="AD768" s="152"/>
      <c r="AE768" s="152"/>
      <c r="AF768" s="152"/>
      <c r="AG768" s="152"/>
      <c r="AH768" s="152"/>
      <c r="AI768" s="152"/>
      <c r="AJ768" s="152"/>
      <c r="AK768" s="152"/>
      <c r="AL768" s="152"/>
      <c r="AM768" s="152"/>
      <c r="AN768" s="152"/>
      <c r="AO768" s="152"/>
      <c r="AP768" s="152"/>
      <c r="AQ768" s="152"/>
      <c r="AR768" s="152"/>
      <c r="AS768" s="152"/>
      <c r="AT768" s="152"/>
      <c r="AU768" s="152"/>
      <c r="AV768" s="152"/>
      <c r="AW768" s="152"/>
      <c r="AX768" s="152"/>
      <c r="AY768" s="152"/>
      <c r="AZ768" s="152"/>
      <c r="BA768" s="152"/>
      <c r="BB768" s="152"/>
      <c r="BC768" s="152"/>
      <c r="BD768" s="152"/>
      <c r="BE768" s="152"/>
      <c r="BF768" s="152"/>
      <c r="BG768" s="152"/>
      <c r="BH768" s="152"/>
      <c r="BI768" s="152"/>
      <c r="BJ768" s="152"/>
      <c r="BK768" s="152"/>
      <c r="BL768" s="152"/>
      <c r="BM768" s="152"/>
      <c r="BN768" s="152"/>
    </row>
    <row r="769" ht="13.5" customHeight="1">
      <c r="A769" s="152"/>
      <c r="B769" s="152"/>
      <c r="C769" s="152"/>
      <c r="D769" s="152"/>
      <c r="E769" s="152"/>
      <c r="F769" s="152"/>
      <c r="G769" s="152"/>
      <c r="H769" s="152"/>
      <c r="I769" s="152"/>
      <c r="J769" s="152"/>
      <c r="K769" s="152"/>
      <c r="L769" s="152"/>
      <c r="M769" s="152"/>
      <c r="N769" s="152"/>
      <c r="O769" s="152"/>
      <c r="P769" s="152"/>
      <c r="Q769" s="152"/>
      <c r="R769" s="152"/>
      <c r="S769" s="152"/>
      <c r="T769" s="152"/>
      <c r="U769" s="152"/>
      <c r="V769" s="152"/>
      <c r="W769" s="152"/>
      <c r="X769" s="152"/>
      <c r="Y769" s="152"/>
      <c r="Z769" s="152"/>
      <c r="AA769" s="152"/>
      <c r="AB769" s="152"/>
      <c r="AC769" s="152"/>
      <c r="AD769" s="152"/>
      <c r="AE769" s="152"/>
      <c r="AF769" s="152"/>
      <c r="AG769" s="152"/>
      <c r="AH769" s="152"/>
      <c r="AI769" s="152"/>
      <c r="AJ769" s="152"/>
      <c r="AK769" s="152"/>
      <c r="AL769" s="152"/>
      <c r="AM769" s="152"/>
      <c r="AN769" s="152"/>
      <c r="AO769" s="152"/>
      <c r="AP769" s="152"/>
      <c r="AQ769" s="152"/>
      <c r="AR769" s="152"/>
      <c r="AS769" s="152"/>
      <c r="AT769" s="152"/>
      <c r="AU769" s="152"/>
      <c r="AV769" s="152"/>
      <c r="AW769" s="152"/>
      <c r="AX769" s="152"/>
      <c r="AY769" s="152"/>
      <c r="AZ769" s="152"/>
      <c r="BA769" s="152"/>
      <c r="BB769" s="152"/>
      <c r="BC769" s="152"/>
      <c r="BD769" s="152"/>
      <c r="BE769" s="152"/>
      <c r="BF769" s="152"/>
      <c r="BG769" s="152"/>
      <c r="BH769" s="152"/>
      <c r="BI769" s="152"/>
      <c r="BJ769" s="152"/>
      <c r="BK769" s="152"/>
      <c r="BL769" s="152"/>
      <c r="BM769" s="152"/>
      <c r="BN769" s="152"/>
    </row>
    <row r="770" ht="13.5" customHeight="1">
      <c r="A770" s="152"/>
      <c r="B770" s="152"/>
      <c r="C770" s="152"/>
      <c r="D770" s="152"/>
      <c r="E770" s="152"/>
      <c r="F770" s="152"/>
      <c r="G770" s="152"/>
      <c r="H770" s="152"/>
      <c r="I770" s="152"/>
      <c r="J770" s="152"/>
      <c r="K770" s="152"/>
      <c r="L770" s="152"/>
      <c r="M770" s="152"/>
      <c r="N770" s="152"/>
      <c r="O770" s="152"/>
      <c r="P770" s="152"/>
      <c r="Q770" s="152"/>
      <c r="R770" s="152"/>
      <c r="S770" s="152"/>
      <c r="T770" s="152"/>
      <c r="U770" s="152"/>
      <c r="V770" s="152"/>
      <c r="W770" s="152"/>
      <c r="X770" s="152"/>
      <c r="Y770" s="152"/>
      <c r="Z770" s="152"/>
      <c r="AA770" s="152"/>
      <c r="AB770" s="152"/>
      <c r="AC770" s="152"/>
      <c r="AD770" s="152"/>
      <c r="AE770" s="152"/>
      <c r="AF770" s="152"/>
      <c r="AG770" s="152"/>
      <c r="AH770" s="152"/>
      <c r="AI770" s="152"/>
      <c r="AJ770" s="152"/>
      <c r="AK770" s="152"/>
      <c r="AL770" s="152"/>
      <c r="AM770" s="152"/>
      <c r="AN770" s="152"/>
      <c r="AO770" s="152"/>
      <c r="AP770" s="152"/>
      <c r="AQ770" s="152"/>
      <c r="AR770" s="152"/>
      <c r="AS770" s="152"/>
      <c r="AT770" s="152"/>
      <c r="AU770" s="152"/>
      <c r="AV770" s="152"/>
      <c r="AW770" s="152"/>
      <c r="AX770" s="152"/>
      <c r="AY770" s="152"/>
      <c r="AZ770" s="152"/>
      <c r="BA770" s="152"/>
      <c r="BB770" s="152"/>
      <c r="BC770" s="152"/>
      <c r="BD770" s="152"/>
      <c r="BE770" s="152"/>
      <c r="BF770" s="152"/>
      <c r="BG770" s="152"/>
      <c r="BH770" s="152"/>
      <c r="BI770" s="152"/>
      <c r="BJ770" s="152"/>
      <c r="BK770" s="152"/>
      <c r="BL770" s="152"/>
      <c r="BM770" s="152"/>
      <c r="BN770" s="152"/>
    </row>
    <row r="771" ht="13.5" customHeight="1">
      <c r="A771" s="152"/>
      <c r="B771" s="152"/>
      <c r="C771" s="152"/>
      <c r="D771" s="152"/>
      <c r="E771" s="152"/>
      <c r="F771" s="152"/>
      <c r="G771" s="152"/>
      <c r="H771" s="152"/>
      <c r="I771" s="152"/>
      <c r="J771" s="152"/>
      <c r="K771" s="152"/>
      <c r="L771" s="152"/>
      <c r="M771" s="152"/>
      <c r="N771" s="152"/>
      <c r="O771" s="152"/>
      <c r="P771" s="152"/>
      <c r="Q771" s="152"/>
      <c r="R771" s="152"/>
      <c r="S771" s="152"/>
      <c r="T771" s="152"/>
      <c r="U771" s="152"/>
      <c r="V771" s="152"/>
      <c r="W771" s="152"/>
      <c r="X771" s="152"/>
      <c r="Y771" s="152"/>
      <c r="Z771" s="152"/>
      <c r="AA771" s="152"/>
      <c r="AB771" s="152"/>
      <c r="AC771" s="152"/>
      <c r="AD771" s="152"/>
      <c r="AE771" s="152"/>
      <c r="AF771" s="152"/>
      <c r="AG771" s="152"/>
      <c r="AH771" s="152"/>
      <c r="AI771" s="152"/>
      <c r="AJ771" s="152"/>
      <c r="AK771" s="152"/>
      <c r="AL771" s="152"/>
      <c r="AM771" s="152"/>
      <c r="AN771" s="152"/>
      <c r="AO771" s="152"/>
      <c r="AP771" s="152"/>
      <c r="AQ771" s="152"/>
      <c r="AR771" s="152"/>
      <c r="AS771" s="152"/>
      <c r="AT771" s="152"/>
      <c r="AU771" s="152"/>
      <c r="AV771" s="152"/>
      <c r="AW771" s="152"/>
      <c r="AX771" s="152"/>
      <c r="AY771" s="152"/>
      <c r="AZ771" s="152"/>
      <c r="BA771" s="152"/>
      <c r="BB771" s="152"/>
      <c r="BC771" s="152"/>
      <c r="BD771" s="152"/>
      <c r="BE771" s="152"/>
      <c r="BF771" s="152"/>
      <c r="BG771" s="152"/>
      <c r="BH771" s="152"/>
      <c r="BI771" s="152"/>
      <c r="BJ771" s="152"/>
      <c r="BK771" s="152"/>
      <c r="BL771" s="152"/>
      <c r="BM771" s="152"/>
      <c r="BN771" s="152"/>
    </row>
    <row r="772" ht="13.5" customHeight="1">
      <c r="A772" s="152"/>
      <c r="B772" s="152"/>
      <c r="C772" s="152"/>
      <c r="D772" s="152"/>
      <c r="E772" s="152"/>
      <c r="F772" s="152"/>
      <c r="G772" s="152"/>
      <c r="H772" s="152"/>
      <c r="I772" s="152"/>
      <c r="J772" s="152"/>
      <c r="K772" s="152"/>
      <c r="L772" s="152"/>
      <c r="M772" s="152"/>
      <c r="N772" s="152"/>
      <c r="O772" s="152"/>
      <c r="P772" s="152"/>
      <c r="Q772" s="152"/>
      <c r="R772" s="152"/>
      <c r="S772" s="152"/>
      <c r="T772" s="152"/>
      <c r="U772" s="152"/>
      <c r="V772" s="152"/>
      <c r="W772" s="152"/>
      <c r="X772" s="152"/>
      <c r="Y772" s="152"/>
      <c r="Z772" s="152"/>
      <c r="AA772" s="152"/>
      <c r="AB772" s="152"/>
      <c r="AC772" s="152"/>
      <c r="AD772" s="152"/>
      <c r="AE772" s="152"/>
      <c r="AF772" s="152"/>
      <c r="AG772" s="152"/>
      <c r="AH772" s="152"/>
      <c r="AI772" s="152"/>
      <c r="AJ772" s="152"/>
      <c r="AK772" s="152"/>
      <c r="AL772" s="152"/>
      <c r="AM772" s="152"/>
      <c r="AN772" s="152"/>
      <c r="AO772" s="152"/>
      <c r="AP772" s="152"/>
      <c r="AQ772" s="152"/>
      <c r="AR772" s="152"/>
      <c r="AS772" s="152"/>
      <c r="AT772" s="152"/>
      <c r="AU772" s="152"/>
      <c r="AV772" s="152"/>
      <c r="AW772" s="152"/>
      <c r="AX772" s="152"/>
      <c r="AY772" s="152"/>
      <c r="AZ772" s="152"/>
      <c r="BA772" s="152"/>
      <c r="BB772" s="152"/>
      <c r="BC772" s="152"/>
      <c r="BD772" s="152"/>
      <c r="BE772" s="152"/>
      <c r="BF772" s="152"/>
      <c r="BG772" s="152"/>
      <c r="BH772" s="152"/>
      <c r="BI772" s="152"/>
      <c r="BJ772" s="152"/>
      <c r="BK772" s="152"/>
      <c r="BL772" s="152"/>
      <c r="BM772" s="152"/>
      <c r="BN772" s="152"/>
    </row>
    <row r="773" ht="13.5" customHeight="1">
      <c r="A773" s="152"/>
      <c r="B773" s="152"/>
      <c r="C773" s="152"/>
      <c r="D773" s="152"/>
      <c r="E773" s="152"/>
      <c r="F773" s="152"/>
      <c r="G773" s="152"/>
      <c r="H773" s="152"/>
      <c r="I773" s="152"/>
      <c r="J773" s="152"/>
      <c r="K773" s="152"/>
      <c r="L773" s="152"/>
      <c r="M773" s="152"/>
      <c r="N773" s="152"/>
      <c r="O773" s="152"/>
      <c r="P773" s="152"/>
      <c r="Q773" s="152"/>
      <c r="R773" s="152"/>
      <c r="S773" s="152"/>
      <c r="T773" s="152"/>
      <c r="U773" s="152"/>
      <c r="V773" s="152"/>
      <c r="W773" s="152"/>
      <c r="X773" s="152"/>
      <c r="Y773" s="152"/>
      <c r="Z773" s="152"/>
      <c r="AA773" s="152"/>
      <c r="AB773" s="152"/>
      <c r="AC773" s="152"/>
      <c r="AD773" s="152"/>
      <c r="AE773" s="152"/>
      <c r="AF773" s="152"/>
      <c r="AG773" s="152"/>
      <c r="AH773" s="152"/>
      <c r="AI773" s="152"/>
      <c r="AJ773" s="152"/>
      <c r="AK773" s="152"/>
      <c r="AL773" s="152"/>
      <c r="AM773" s="152"/>
      <c r="AN773" s="152"/>
      <c r="AO773" s="152"/>
      <c r="AP773" s="152"/>
      <c r="AQ773" s="152"/>
      <c r="AR773" s="152"/>
      <c r="AS773" s="152"/>
      <c r="AT773" s="152"/>
      <c r="AU773" s="152"/>
      <c r="AV773" s="152"/>
      <c r="AW773" s="152"/>
      <c r="AX773" s="152"/>
      <c r="AY773" s="152"/>
      <c r="AZ773" s="152"/>
      <c r="BA773" s="152"/>
      <c r="BB773" s="152"/>
      <c r="BC773" s="152"/>
      <c r="BD773" s="152"/>
      <c r="BE773" s="152"/>
      <c r="BF773" s="152"/>
      <c r="BG773" s="152"/>
      <c r="BH773" s="152"/>
      <c r="BI773" s="152"/>
      <c r="BJ773" s="152"/>
      <c r="BK773" s="152"/>
      <c r="BL773" s="152"/>
      <c r="BM773" s="152"/>
      <c r="BN773" s="152"/>
    </row>
    <row r="774" ht="13.5" customHeight="1">
      <c r="A774" s="152"/>
      <c r="B774" s="152"/>
      <c r="C774" s="152"/>
      <c r="D774" s="152"/>
      <c r="E774" s="152"/>
      <c r="F774" s="152"/>
      <c r="G774" s="152"/>
      <c r="H774" s="152"/>
      <c r="I774" s="152"/>
      <c r="J774" s="152"/>
      <c r="K774" s="152"/>
      <c r="L774" s="152"/>
      <c r="M774" s="152"/>
      <c r="N774" s="152"/>
      <c r="O774" s="152"/>
      <c r="P774" s="152"/>
      <c r="Q774" s="152"/>
      <c r="R774" s="152"/>
      <c r="S774" s="152"/>
      <c r="T774" s="152"/>
      <c r="U774" s="152"/>
      <c r="V774" s="152"/>
      <c r="W774" s="152"/>
      <c r="X774" s="152"/>
      <c r="Y774" s="152"/>
      <c r="Z774" s="152"/>
      <c r="AA774" s="152"/>
      <c r="AB774" s="152"/>
      <c r="AC774" s="152"/>
      <c r="AD774" s="152"/>
      <c r="AE774" s="152"/>
      <c r="AF774" s="152"/>
      <c r="AG774" s="152"/>
      <c r="AH774" s="152"/>
      <c r="AI774" s="152"/>
      <c r="AJ774" s="152"/>
      <c r="AK774" s="152"/>
      <c r="AL774" s="152"/>
      <c r="AM774" s="152"/>
      <c r="AN774" s="152"/>
      <c r="AO774" s="152"/>
      <c r="AP774" s="152"/>
      <c r="AQ774" s="152"/>
      <c r="AR774" s="152"/>
      <c r="AS774" s="152"/>
      <c r="AT774" s="152"/>
      <c r="AU774" s="152"/>
      <c r="AV774" s="152"/>
      <c r="AW774" s="152"/>
      <c r="AX774" s="152"/>
      <c r="AY774" s="152"/>
      <c r="AZ774" s="152"/>
      <c r="BA774" s="152"/>
      <c r="BB774" s="152"/>
      <c r="BC774" s="152"/>
      <c r="BD774" s="152"/>
      <c r="BE774" s="152"/>
      <c r="BF774" s="152"/>
      <c r="BG774" s="152"/>
      <c r="BH774" s="152"/>
      <c r="BI774" s="152"/>
      <c r="BJ774" s="152"/>
      <c r="BK774" s="152"/>
      <c r="BL774" s="152"/>
      <c r="BM774" s="152"/>
      <c r="BN774" s="152"/>
    </row>
    <row r="775" ht="13.5" customHeight="1">
      <c r="A775" s="152"/>
      <c r="B775" s="152"/>
      <c r="C775" s="152"/>
      <c r="D775" s="152"/>
      <c r="E775" s="152"/>
      <c r="F775" s="152"/>
      <c r="G775" s="152"/>
      <c r="H775" s="152"/>
      <c r="I775" s="152"/>
      <c r="J775" s="152"/>
      <c r="K775" s="152"/>
      <c r="L775" s="152"/>
      <c r="M775" s="152"/>
      <c r="N775" s="152"/>
      <c r="O775" s="152"/>
      <c r="P775" s="152"/>
      <c r="Q775" s="152"/>
      <c r="R775" s="152"/>
      <c r="S775" s="152"/>
      <c r="T775" s="152"/>
      <c r="U775" s="152"/>
      <c r="V775" s="152"/>
      <c r="W775" s="152"/>
      <c r="X775" s="152"/>
      <c r="Y775" s="152"/>
      <c r="Z775" s="152"/>
      <c r="AA775" s="152"/>
      <c r="AB775" s="152"/>
      <c r="AC775" s="152"/>
      <c r="AD775" s="152"/>
      <c r="AE775" s="152"/>
      <c r="AF775" s="152"/>
      <c r="AG775" s="152"/>
      <c r="AH775" s="152"/>
      <c r="AI775" s="152"/>
      <c r="AJ775" s="152"/>
      <c r="AK775" s="152"/>
      <c r="AL775" s="152"/>
      <c r="AM775" s="152"/>
      <c r="AN775" s="152"/>
      <c r="AO775" s="152"/>
      <c r="AP775" s="152"/>
      <c r="AQ775" s="152"/>
      <c r="AR775" s="152"/>
      <c r="AS775" s="152"/>
      <c r="AT775" s="152"/>
      <c r="AU775" s="152"/>
      <c r="AV775" s="152"/>
      <c r="AW775" s="152"/>
      <c r="AX775" s="152"/>
      <c r="AY775" s="152"/>
      <c r="AZ775" s="152"/>
      <c r="BA775" s="152"/>
      <c r="BB775" s="152"/>
      <c r="BC775" s="152"/>
      <c r="BD775" s="152"/>
      <c r="BE775" s="152"/>
      <c r="BF775" s="152"/>
      <c r="BG775" s="152"/>
      <c r="BH775" s="152"/>
      <c r="BI775" s="152"/>
      <c r="BJ775" s="152"/>
      <c r="BK775" s="152"/>
      <c r="BL775" s="152"/>
      <c r="BM775" s="152"/>
      <c r="BN775" s="152"/>
    </row>
    <row r="776" ht="13.5" customHeight="1">
      <c r="A776" s="152"/>
      <c r="B776" s="152"/>
      <c r="C776" s="152"/>
      <c r="D776" s="152"/>
      <c r="E776" s="152"/>
      <c r="F776" s="152"/>
      <c r="G776" s="152"/>
      <c r="H776" s="152"/>
      <c r="I776" s="152"/>
      <c r="J776" s="152"/>
      <c r="K776" s="152"/>
      <c r="L776" s="152"/>
      <c r="M776" s="152"/>
      <c r="N776" s="152"/>
      <c r="O776" s="152"/>
      <c r="P776" s="152"/>
      <c r="Q776" s="152"/>
      <c r="R776" s="152"/>
      <c r="S776" s="152"/>
      <c r="T776" s="152"/>
      <c r="U776" s="152"/>
      <c r="V776" s="152"/>
      <c r="W776" s="152"/>
      <c r="X776" s="152"/>
      <c r="Y776" s="152"/>
      <c r="Z776" s="152"/>
      <c r="AA776" s="152"/>
      <c r="AB776" s="152"/>
      <c r="AC776" s="152"/>
      <c r="AD776" s="152"/>
      <c r="AE776" s="152"/>
      <c r="AF776" s="152"/>
      <c r="AG776" s="152"/>
      <c r="AH776" s="152"/>
      <c r="AI776" s="152"/>
      <c r="AJ776" s="152"/>
      <c r="AK776" s="152"/>
      <c r="AL776" s="152"/>
      <c r="AM776" s="152"/>
      <c r="AN776" s="152"/>
      <c r="AO776" s="152"/>
      <c r="AP776" s="152"/>
      <c r="AQ776" s="152"/>
      <c r="AR776" s="152"/>
      <c r="AS776" s="152"/>
      <c r="AT776" s="152"/>
      <c r="AU776" s="152"/>
      <c r="AV776" s="152"/>
      <c r="AW776" s="152"/>
      <c r="AX776" s="152"/>
      <c r="AY776" s="152"/>
      <c r="AZ776" s="152"/>
      <c r="BA776" s="152"/>
      <c r="BB776" s="152"/>
      <c r="BC776" s="152"/>
      <c r="BD776" s="152"/>
      <c r="BE776" s="152"/>
      <c r="BF776" s="152"/>
      <c r="BG776" s="152"/>
      <c r="BH776" s="152"/>
      <c r="BI776" s="152"/>
      <c r="BJ776" s="152"/>
      <c r="BK776" s="152"/>
      <c r="BL776" s="152"/>
      <c r="BM776" s="152"/>
      <c r="BN776" s="152"/>
    </row>
    <row r="777" ht="13.5" customHeight="1">
      <c r="A777" s="152"/>
      <c r="B777" s="152"/>
      <c r="C777" s="152"/>
      <c r="D777" s="152"/>
      <c r="E777" s="152"/>
      <c r="F777" s="152"/>
      <c r="G777" s="152"/>
      <c r="H777" s="152"/>
      <c r="I777" s="152"/>
      <c r="J777" s="152"/>
      <c r="K777" s="152"/>
      <c r="L777" s="152"/>
      <c r="M777" s="152"/>
      <c r="N777" s="152"/>
      <c r="O777" s="152"/>
      <c r="P777" s="152"/>
      <c r="Q777" s="152"/>
      <c r="R777" s="152"/>
      <c r="S777" s="152"/>
      <c r="T777" s="152"/>
      <c r="U777" s="152"/>
      <c r="V777" s="152"/>
      <c r="W777" s="152"/>
      <c r="X777" s="152"/>
      <c r="Y777" s="152"/>
      <c r="Z777" s="152"/>
      <c r="AA777" s="152"/>
      <c r="AB777" s="152"/>
      <c r="AC777" s="152"/>
      <c r="AD777" s="152"/>
      <c r="AE777" s="152"/>
      <c r="AF777" s="152"/>
      <c r="AG777" s="152"/>
      <c r="AH777" s="152"/>
      <c r="AI777" s="152"/>
      <c r="AJ777" s="152"/>
      <c r="AK777" s="152"/>
      <c r="AL777" s="152"/>
      <c r="AM777" s="152"/>
      <c r="AN777" s="152"/>
      <c r="AO777" s="152"/>
      <c r="AP777" s="152"/>
      <c r="AQ777" s="152"/>
      <c r="AR777" s="152"/>
      <c r="AS777" s="152"/>
      <c r="AT777" s="152"/>
      <c r="AU777" s="152"/>
      <c r="AV777" s="152"/>
      <c r="AW777" s="152"/>
      <c r="AX777" s="152"/>
      <c r="AY777" s="152"/>
      <c r="AZ777" s="152"/>
      <c r="BA777" s="152"/>
      <c r="BB777" s="152"/>
      <c r="BC777" s="152"/>
      <c r="BD777" s="152"/>
      <c r="BE777" s="152"/>
      <c r="BF777" s="152"/>
      <c r="BG777" s="152"/>
      <c r="BH777" s="152"/>
      <c r="BI777" s="152"/>
      <c r="BJ777" s="152"/>
      <c r="BK777" s="152"/>
      <c r="BL777" s="152"/>
      <c r="BM777" s="152"/>
      <c r="BN777" s="152"/>
    </row>
    <row r="778" ht="13.5" customHeight="1">
      <c r="A778" s="152"/>
      <c r="B778" s="152"/>
      <c r="C778" s="152"/>
      <c r="D778" s="152"/>
      <c r="E778" s="152"/>
      <c r="F778" s="152"/>
      <c r="G778" s="152"/>
      <c r="H778" s="152"/>
      <c r="I778" s="152"/>
      <c r="J778" s="152"/>
      <c r="K778" s="152"/>
      <c r="L778" s="152"/>
      <c r="M778" s="152"/>
      <c r="N778" s="152"/>
      <c r="O778" s="152"/>
      <c r="P778" s="152"/>
      <c r="Q778" s="152"/>
      <c r="R778" s="152"/>
      <c r="S778" s="152"/>
      <c r="T778" s="152"/>
      <c r="U778" s="152"/>
      <c r="V778" s="152"/>
      <c r="W778" s="152"/>
      <c r="X778" s="152"/>
      <c r="Y778" s="152"/>
      <c r="Z778" s="152"/>
      <c r="AA778" s="152"/>
      <c r="AB778" s="152"/>
      <c r="AC778" s="152"/>
      <c r="AD778" s="152"/>
      <c r="AE778" s="152"/>
      <c r="AF778" s="152"/>
      <c r="AG778" s="152"/>
      <c r="AH778" s="152"/>
      <c r="AI778" s="152"/>
      <c r="AJ778" s="152"/>
      <c r="AK778" s="152"/>
      <c r="AL778" s="152"/>
      <c r="AM778" s="152"/>
      <c r="AN778" s="152"/>
      <c r="AO778" s="152"/>
      <c r="AP778" s="152"/>
      <c r="AQ778" s="152"/>
      <c r="AR778" s="152"/>
      <c r="AS778" s="152"/>
      <c r="AT778" s="152"/>
      <c r="AU778" s="152"/>
      <c r="AV778" s="152"/>
      <c r="AW778" s="152"/>
      <c r="AX778" s="152"/>
      <c r="AY778" s="152"/>
      <c r="AZ778" s="152"/>
      <c r="BA778" s="152"/>
      <c r="BB778" s="152"/>
      <c r="BC778" s="152"/>
      <c r="BD778" s="152"/>
      <c r="BE778" s="152"/>
      <c r="BF778" s="152"/>
      <c r="BG778" s="152"/>
      <c r="BH778" s="152"/>
      <c r="BI778" s="152"/>
      <c r="BJ778" s="152"/>
      <c r="BK778" s="152"/>
      <c r="BL778" s="152"/>
      <c r="BM778" s="152"/>
      <c r="BN778" s="152"/>
    </row>
    <row r="779" ht="13.5" customHeight="1">
      <c r="A779" s="152"/>
      <c r="B779" s="152"/>
      <c r="C779" s="152"/>
      <c r="D779" s="152"/>
      <c r="E779" s="152"/>
      <c r="F779" s="152"/>
      <c r="G779" s="152"/>
      <c r="H779" s="152"/>
      <c r="I779" s="152"/>
      <c r="J779" s="152"/>
      <c r="K779" s="152"/>
      <c r="L779" s="152"/>
      <c r="M779" s="152"/>
      <c r="N779" s="152"/>
      <c r="O779" s="152"/>
      <c r="P779" s="152"/>
      <c r="Q779" s="152"/>
      <c r="R779" s="152"/>
      <c r="S779" s="152"/>
      <c r="T779" s="152"/>
      <c r="U779" s="152"/>
      <c r="V779" s="152"/>
      <c r="W779" s="152"/>
      <c r="X779" s="152"/>
      <c r="Y779" s="152"/>
      <c r="Z779" s="152"/>
      <c r="AA779" s="152"/>
      <c r="AB779" s="152"/>
      <c r="AC779" s="152"/>
      <c r="AD779" s="152"/>
      <c r="AE779" s="152"/>
      <c r="AF779" s="152"/>
      <c r="AG779" s="152"/>
      <c r="AH779" s="152"/>
      <c r="AI779" s="152"/>
      <c r="AJ779" s="152"/>
      <c r="AK779" s="152"/>
      <c r="AL779" s="152"/>
      <c r="AM779" s="152"/>
      <c r="AN779" s="152"/>
      <c r="AO779" s="152"/>
      <c r="AP779" s="152"/>
      <c r="AQ779" s="152"/>
      <c r="AR779" s="152"/>
      <c r="AS779" s="152"/>
      <c r="AT779" s="152"/>
      <c r="AU779" s="152"/>
      <c r="AV779" s="152"/>
      <c r="AW779" s="152"/>
      <c r="AX779" s="152"/>
      <c r="AY779" s="152"/>
      <c r="AZ779" s="152"/>
      <c r="BA779" s="152"/>
      <c r="BB779" s="152"/>
      <c r="BC779" s="152"/>
      <c r="BD779" s="152"/>
      <c r="BE779" s="152"/>
      <c r="BF779" s="152"/>
      <c r="BG779" s="152"/>
      <c r="BH779" s="152"/>
      <c r="BI779" s="152"/>
      <c r="BJ779" s="152"/>
      <c r="BK779" s="152"/>
      <c r="BL779" s="152"/>
      <c r="BM779" s="152"/>
      <c r="BN779" s="152"/>
    </row>
    <row r="780" ht="13.5" customHeight="1">
      <c r="A780" s="152"/>
      <c r="B780" s="152"/>
      <c r="C780" s="152"/>
      <c r="D780" s="152"/>
      <c r="E780" s="152"/>
      <c r="F780" s="152"/>
      <c r="G780" s="152"/>
      <c r="H780" s="152"/>
      <c r="I780" s="152"/>
      <c r="J780" s="152"/>
      <c r="K780" s="152"/>
      <c r="L780" s="152"/>
      <c r="M780" s="152"/>
      <c r="N780" s="152"/>
      <c r="O780" s="152"/>
      <c r="P780" s="152"/>
      <c r="Q780" s="152"/>
      <c r="R780" s="152"/>
      <c r="S780" s="152"/>
      <c r="T780" s="152"/>
      <c r="U780" s="152"/>
      <c r="V780" s="152"/>
      <c r="W780" s="152"/>
      <c r="X780" s="152"/>
      <c r="Y780" s="152"/>
      <c r="Z780" s="152"/>
      <c r="AA780" s="152"/>
      <c r="AB780" s="152"/>
      <c r="AC780" s="152"/>
      <c r="AD780" s="152"/>
      <c r="AE780" s="152"/>
      <c r="AF780" s="152"/>
      <c r="AG780" s="152"/>
      <c r="AH780" s="152"/>
      <c r="AI780" s="152"/>
      <c r="AJ780" s="152"/>
      <c r="AK780" s="152"/>
      <c r="AL780" s="152"/>
      <c r="AM780" s="152"/>
      <c r="AN780" s="152"/>
      <c r="AO780" s="152"/>
      <c r="AP780" s="152"/>
      <c r="AQ780" s="152"/>
      <c r="AR780" s="152"/>
      <c r="AS780" s="152"/>
      <c r="AT780" s="152"/>
      <c r="AU780" s="152"/>
      <c r="AV780" s="152"/>
      <c r="AW780" s="152"/>
      <c r="AX780" s="152"/>
      <c r="AY780" s="152"/>
      <c r="AZ780" s="152"/>
      <c r="BA780" s="152"/>
      <c r="BB780" s="152"/>
      <c r="BC780" s="152"/>
      <c r="BD780" s="152"/>
      <c r="BE780" s="152"/>
      <c r="BF780" s="152"/>
      <c r="BG780" s="152"/>
      <c r="BH780" s="152"/>
      <c r="BI780" s="152"/>
      <c r="BJ780" s="152"/>
      <c r="BK780" s="152"/>
      <c r="BL780" s="152"/>
      <c r="BM780" s="152"/>
      <c r="BN780" s="152"/>
    </row>
    <row r="781" ht="13.5" customHeight="1">
      <c r="A781" s="152"/>
      <c r="B781" s="152"/>
      <c r="C781" s="152"/>
      <c r="D781" s="152"/>
      <c r="E781" s="152"/>
      <c r="F781" s="152"/>
      <c r="G781" s="152"/>
      <c r="H781" s="152"/>
      <c r="I781" s="152"/>
      <c r="J781" s="152"/>
      <c r="K781" s="152"/>
      <c r="L781" s="152"/>
      <c r="M781" s="152"/>
      <c r="N781" s="152"/>
      <c r="O781" s="152"/>
      <c r="P781" s="152"/>
      <c r="Q781" s="152"/>
      <c r="R781" s="152"/>
      <c r="S781" s="152"/>
      <c r="T781" s="152"/>
      <c r="U781" s="152"/>
      <c r="V781" s="152"/>
      <c r="W781" s="152"/>
      <c r="X781" s="152"/>
      <c r="Y781" s="152"/>
      <c r="Z781" s="152"/>
      <c r="AA781" s="152"/>
      <c r="AB781" s="152"/>
      <c r="AC781" s="152"/>
      <c r="AD781" s="152"/>
      <c r="AE781" s="152"/>
      <c r="AF781" s="152"/>
      <c r="AG781" s="152"/>
      <c r="AH781" s="152"/>
      <c r="AI781" s="152"/>
      <c r="AJ781" s="152"/>
      <c r="AK781" s="152"/>
      <c r="AL781" s="152"/>
      <c r="AM781" s="152"/>
      <c r="AN781" s="152"/>
      <c r="AO781" s="152"/>
      <c r="AP781" s="152"/>
      <c r="AQ781" s="152"/>
      <c r="AR781" s="152"/>
      <c r="AS781" s="152"/>
      <c r="AT781" s="152"/>
      <c r="AU781" s="152"/>
      <c r="AV781" s="152"/>
      <c r="AW781" s="152"/>
      <c r="AX781" s="152"/>
      <c r="AY781" s="152"/>
      <c r="AZ781" s="152"/>
      <c r="BA781" s="152"/>
      <c r="BB781" s="152"/>
      <c r="BC781" s="152"/>
      <c r="BD781" s="152"/>
      <c r="BE781" s="152"/>
      <c r="BF781" s="152"/>
      <c r="BG781" s="152"/>
      <c r="BH781" s="152"/>
      <c r="BI781" s="152"/>
      <c r="BJ781" s="152"/>
      <c r="BK781" s="152"/>
      <c r="BL781" s="152"/>
      <c r="BM781" s="152"/>
      <c r="BN781" s="152"/>
    </row>
    <row r="782" ht="13.5" customHeight="1">
      <c r="A782" s="152"/>
      <c r="B782" s="152"/>
      <c r="C782" s="152"/>
      <c r="D782" s="152"/>
      <c r="E782" s="152"/>
      <c r="F782" s="152"/>
      <c r="G782" s="152"/>
      <c r="H782" s="152"/>
      <c r="I782" s="152"/>
      <c r="J782" s="152"/>
      <c r="K782" s="152"/>
      <c r="L782" s="152"/>
      <c r="M782" s="152"/>
      <c r="N782" s="152"/>
      <c r="O782" s="152"/>
      <c r="P782" s="152"/>
      <c r="Q782" s="152"/>
      <c r="R782" s="152"/>
      <c r="S782" s="152"/>
      <c r="T782" s="152"/>
      <c r="U782" s="152"/>
      <c r="V782" s="152"/>
      <c r="W782" s="152"/>
      <c r="X782" s="152"/>
      <c r="Y782" s="152"/>
      <c r="Z782" s="152"/>
      <c r="AA782" s="152"/>
      <c r="AB782" s="152"/>
      <c r="AC782" s="152"/>
      <c r="AD782" s="152"/>
      <c r="AE782" s="152"/>
      <c r="AF782" s="152"/>
      <c r="AG782" s="152"/>
      <c r="AH782" s="152"/>
      <c r="AI782" s="152"/>
      <c r="AJ782" s="152"/>
      <c r="AK782" s="152"/>
      <c r="AL782" s="152"/>
      <c r="AM782" s="152"/>
      <c r="AN782" s="152"/>
      <c r="AO782" s="152"/>
      <c r="AP782" s="152"/>
      <c r="AQ782" s="152"/>
      <c r="AR782" s="152"/>
      <c r="AS782" s="152"/>
      <c r="AT782" s="152"/>
      <c r="AU782" s="152"/>
      <c r="AV782" s="152"/>
      <c r="AW782" s="152"/>
      <c r="AX782" s="152"/>
      <c r="AY782" s="152"/>
      <c r="AZ782" s="152"/>
      <c r="BA782" s="152"/>
      <c r="BB782" s="152"/>
      <c r="BC782" s="152"/>
      <c r="BD782" s="152"/>
      <c r="BE782" s="152"/>
      <c r="BF782" s="152"/>
      <c r="BG782" s="152"/>
      <c r="BH782" s="152"/>
      <c r="BI782" s="152"/>
      <c r="BJ782" s="152"/>
      <c r="BK782" s="152"/>
      <c r="BL782" s="152"/>
      <c r="BM782" s="152"/>
      <c r="BN782" s="152"/>
    </row>
    <row r="783" ht="13.5" customHeight="1">
      <c r="A783" s="152"/>
      <c r="B783" s="152"/>
      <c r="C783" s="152"/>
      <c r="D783" s="152"/>
      <c r="E783" s="152"/>
      <c r="F783" s="152"/>
      <c r="G783" s="152"/>
      <c r="H783" s="152"/>
      <c r="I783" s="152"/>
      <c r="J783" s="152"/>
      <c r="K783" s="152"/>
      <c r="L783" s="152"/>
      <c r="M783" s="152"/>
      <c r="N783" s="152"/>
      <c r="O783" s="152"/>
      <c r="P783" s="152"/>
      <c r="Q783" s="152"/>
      <c r="R783" s="152"/>
      <c r="S783" s="152"/>
      <c r="T783" s="152"/>
      <c r="U783" s="152"/>
      <c r="V783" s="152"/>
      <c r="W783" s="152"/>
      <c r="X783" s="152"/>
      <c r="Y783" s="152"/>
      <c r="Z783" s="152"/>
      <c r="AA783" s="152"/>
      <c r="AB783" s="152"/>
      <c r="AC783" s="152"/>
      <c r="AD783" s="152"/>
      <c r="AE783" s="152"/>
      <c r="AF783" s="152"/>
      <c r="AG783" s="152"/>
      <c r="AH783" s="152"/>
      <c r="AI783" s="152"/>
      <c r="AJ783" s="152"/>
      <c r="AK783" s="152"/>
      <c r="AL783" s="152"/>
      <c r="AM783" s="152"/>
      <c r="AN783" s="152"/>
      <c r="AO783" s="152"/>
      <c r="AP783" s="152"/>
      <c r="AQ783" s="152"/>
      <c r="AR783" s="152"/>
      <c r="AS783" s="152"/>
      <c r="AT783" s="152"/>
      <c r="AU783" s="152"/>
      <c r="AV783" s="152"/>
      <c r="AW783" s="152"/>
      <c r="AX783" s="152"/>
      <c r="AY783" s="152"/>
      <c r="AZ783" s="152"/>
      <c r="BA783" s="152"/>
      <c r="BB783" s="152"/>
      <c r="BC783" s="152"/>
      <c r="BD783" s="152"/>
      <c r="BE783" s="152"/>
      <c r="BF783" s="152"/>
      <c r="BG783" s="152"/>
      <c r="BH783" s="152"/>
      <c r="BI783" s="152"/>
      <c r="BJ783" s="152"/>
      <c r="BK783" s="152"/>
      <c r="BL783" s="152"/>
      <c r="BM783" s="152"/>
      <c r="BN783" s="152"/>
    </row>
    <row r="784" ht="13.5" customHeight="1">
      <c r="A784" s="152"/>
      <c r="B784" s="152"/>
      <c r="C784" s="152"/>
      <c r="D784" s="152"/>
      <c r="E784" s="152"/>
      <c r="F784" s="152"/>
      <c r="G784" s="152"/>
      <c r="H784" s="152"/>
      <c r="I784" s="152"/>
      <c r="J784" s="152"/>
      <c r="K784" s="152"/>
      <c r="L784" s="152"/>
      <c r="M784" s="152"/>
      <c r="N784" s="152"/>
      <c r="O784" s="152"/>
      <c r="P784" s="152"/>
      <c r="Q784" s="152"/>
      <c r="R784" s="152"/>
      <c r="S784" s="152"/>
      <c r="T784" s="152"/>
      <c r="U784" s="152"/>
      <c r="V784" s="152"/>
      <c r="W784" s="152"/>
      <c r="X784" s="152"/>
      <c r="Y784" s="152"/>
      <c r="Z784" s="152"/>
      <c r="AA784" s="152"/>
      <c r="AB784" s="152"/>
      <c r="AC784" s="152"/>
      <c r="AD784" s="152"/>
      <c r="AE784" s="152"/>
      <c r="AF784" s="152"/>
      <c r="AG784" s="152"/>
      <c r="AH784" s="152"/>
      <c r="AI784" s="152"/>
      <c r="AJ784" s="152"/>
      <c r="AK784" s="152"/>
      <c r="AL784" s="152"/>
      <c r="AM784" s="152"/>
      <c r="AN784" s="152"/>
      <c r="AO784" s="152"/>
      <c r="AP784" s="152"/>
      <c r="AQ784" s="152"/>
      <c r="AR784" s="152"/>
      <c r="AS784" s="152"/>
      <c r="AT784" s="152"/>
      <c r="AU784" s="152"/>
      <c r="AV784" s="152"/>
      <c r="AW784" s="152"/>
      <c r="AX784" s="152"/>
      <c r="AY784" s="152"/>
      <c r="AZ784" s="152"/>
      <c r="BA784" s="152"/>
      <c r="BB784" s="152"/>
      <c r="BC784" s="152"/>
      <c r="BD784" s="152"/>
      <c r="BE784" s="152"/>
      <c r="BF784" s="152"/>
      <c r="BG784" s="152"/>
      <c r="BH784" s="152"/>
      <c r="BI784" s="152"/>
      <c r="BJ784" s="152"/>
      <c r="BK784" s="152"/>
      <c r="BL784" s="152"/>
      <c r="BM784" s="152"/>
      <c r="BN784" s="152"/>
    </row>
    <row r="785" ht="13.5" customHeight="1">
      <c r="A785" s="152"/>
      <c r="B785" s="152"/>
      <c r="C785" s="152"/>
      <c r="D785" s="152"/>
      <c r="E785" s="152"/>
      <c r="F785" s="152"/>
      <c r="G785" s="152"/>
      <c r="H785" s="152"/>
      <c r="I785" s="152"/>
      <c r="J785" s="152"/>
      <c r="K785" s="152"/>
      <c r="L785" s="152"/>
      <c r="M785" s="152"/>
      <c r="N785" s="152"/>
      <c r="O785" s="152"/>
      <c r="P785" s="152"/>
      <c r="Q785" s="152"/>
      <c r="R785" s="152"/>
      <c r="S785" s="152"/>
      <c r="T785" s="152"/>
      <c r="U785" s="152"/>
      <c r="V785" s="152"/>
      <c r="W785" s="152"/>
      <c r="X785" s="152"/>
      <c r="Y785" s="152"/>
      <c r="Z785" s="152"/>
      <c r="AA785" s="152"/>
      <c r="AB785" s="152"/>
      <c r="AC785" s="152"/>
      <c r="AD785" s="152"/>
      <c r="AE785" s="152"/>
      <c r="AF785" s="152"/>
      <c r="AG785" s="152"/>
      <c r="AH785" s="152"/>
      <c r="AI785" s="152"/>
      <c r="AJ785" s="152"/>
      <c r="AK785" s="152"/>
      <c r="AL785" s="152"/>
      <c r="AM785" s="152"/>
      <c r="AN785" s="152"/>
      <c r="AO785" s="152"/>
      <c r="AP785" s="152"/>
      <c r="AQ785" s="152"/>
      <c r="AR785" s="152"/>
      <c r="AS785" s="152"/>
      <c r="AT785" s="152"/>
      <c r="AU785" s="152"/>
      <c r="AV785" s="152"/>
      <c r="AW785" s="152"/>
      <c r="AX785" s="152"/>
      <c r="AY785" s="152"/>
      <c r="AZ785" s="152"/>
      <c r="BA785" s="152"/>
      <c r="BB785" s="152"/>
      <c r="BC785" s="152"/>
      <c r="BD785" s="152"/>
      <c r="BE785" s="152"/>
      <c r="BF785" s="152"/>
      <c r="BG785" s="152"/>
      <c r="BH785" s="152"/>
      <c r="BI785" s="152"/>
      <c r="BJ785" s="152"/>
      <c r="BK785" s="152"/>
      <c r="BL785" s="152"/>
      <c r="BM785" s="152"/>
      <c r="BN785" s="152"/>
    </row>
    <row r="786" ht="13.5" customHeight="1">
      <c r="A786" s="152"/>
      <c r="B786" s="152"/>
      <c r="C786" s="152"/>
      <c r="D786" s="152"/>
      <c r="E786" s="152"/>
      <c r="F786" s="152"/>
      <c r="G786" s="152"/>
      <c r="H786" s="152"/>
      <c r="I786" s="152"/>
      <c r="J786" s="152"/>
      <c r="K786" s="152"/>
      <c r="L786" s="152"/>
      <c r="M786" s="152"/>
      <c r="N786" s="152"/>
      <c r="O786" s="152"/>
      <c r="P786" s="152"/>
      <c r="Q786" s="152"/>
      <c r="R786" s="152"/>
      <c r="S786" s="152"/>
      <c r="T786" s="152"/>
      <c r="U786" s="152"/>
      <c r="V786" s="152"/>
      <c r="W786" s="152"/>
      <c r="X786" s="152"/>
      <c r="Y786" s="152"/>
      <c r="Z786" s="152"/>
      <c r="AA786" s="152"/>
      <c r="AB786" s="152"/>
      <c r="AC786" s="152"/>
      <c r="AD786" s="152"/>
      <c r="AE786" s="152"/>
      <c r="AF786" s="152"/>
      <c r="AG786" s="152"/>
      <c r="AH786" s="152"/>
      <c r="AI786" s="152"/>
      <c r="AJ786" s="152"/>
      <c r="AK786" s="152"/>
      <c r="AL786" s="152"/>
      <c r="AM786" s="152"/>
      <c r="AN786" s="152"/>
      <c r="AO786" s="152"/>
      <c r="AP786" s="152"/>
      <c r="AQ786" s="152"/>
      <c r="AR786" s="152"/>
      <c r="AS786" s="152"/>
      <c r="AT786" s="152"/>
      <c r="AU786" s="152"/>
      <c r="AV786" s="152"/>
      <c r="AW786" s="152"/>
      <c r="AX786" s="152"/>
      <c r="AY786" s="152"/>
      <c r="AZ786" s="152"/>
      <c r="BA786" s="152"/>
      <c r="BB786" s="152"/>
      <c r="BC786" s="152"/>
      <c r="BD786" s="152"/>
      <c r="BE786" s="152"/>
      <c r="BF786" s="152"/>
      <c r="BG786" s="152"/>
      <c r="BH786" s="152"/>
      <c r="BI786" s="152"/>
      <c r="BJ786" s="152"/>
      <c r="BK786" s="152"/>
      <c r="BL786" s="152"/>
      <c r="BM786" s="152"/>
      <c r="BN786" s="152"/>
    </row>
    <row r="787" ht="13.5" customHeight="1">
      <c r="A787" s="152"/>
      <c r="B787" s="152"/>
      <c r="C787" s="152"/>
      <c r="D787" s="152"/>
      <c r="E787" s="152"/>
      <c r="F787" s="152"/>
      <c r="G787" s="152"/>
      <c r="H787" s="152"/>
      <c r="I787" s="152"/>
      <c r="J787" s="152"/>
      <c r="K787" s="152"/>
      <c r="L787" s="152"/>
      <c r="M787" s="152"/>
      <c r="N787" s="152"/>
      <c r="O787" s="152"/>
      <c r="P787" s="152"/>
      <c r="Q787" s="152"/>
      <c r="R787" s="152"/>
      <c r="S787" s="152"/>
      <c r="T787" s="152"/>
      <c r="U787" s="152"/>
      <c r="V787" s="152"/>
      <c r="W787" s="152"/>
      <c r="X787" s="152"/>
      <c r="Y787" s="152"/>
      <c r="Z787" s="152"/>
      <c r="AA787" s="152"/>
      <c r="AB787" s="152"/>
      <c r="AC787" s="152"/>
      <c r="AD787" s="152"/>
      <c r="AE787" s="152"/>
      <c r="AF787" s="152"/>
      <c r="AG787" s="152"/>
      <c r="AH787" s="152"/>
      <c r="AI787" s="152"/>
      <c r="AJ787" s="152"/>
      <c r="AK787" s="152"/>
      <c r="AL787" s="152"/>
      <c r="AM787" s="152"/>
      <c r="AN787" s="152"/>
      <c r="AO787" s="152"/>
      <c r="AP787" s="152"/>
      <c r="AQ787" s="152"/>
      <c r="AR787" s="152"/>
      <c r="AS787" s="152"/>
      <c r="AT787" s="152"/>
      <c r="AU787" s="152"/>
      <c r="AV787" s="152"/>
      <c r="AW787" s="152"/>
      <c r="AX787" s="152"/>
      <c r="AY787" s="152"/>
      <c r="AZ787" s="152"/>
      <c r="BA787" s="152"/>
      <c r="BB787" s="152"/>
      <c r="BC787" s="152"/>
      <c r="BD787" s="152"/>
      <c r="BE787" s="152"/>
      <c r="BF787" s="152"/>
      <c r="BG787" s="152"/>
      <c r="BH787" s="152"/>
      <c r="BI787" s="152"/>
      <c r="BJ787" s="152"/>
      <c r="BK787" s="152"/>
      <c r="BL787" s="152"/>
      <c r="BM787" s="152"/>
      <c r="BN787" s="152"/>
    </row>
    <row r="788" ht="13.5" customHeight="1">
      <c r="A788" s="152"/>
      <c r="B788" s="152"/>
      <c r="C788" s="152"/>
      <c r="D788" s="152"/>
      <c r="E788" s="152"/>
      <c r="F788" s="152"/>
      <c r="G788" s="152"/>
      <c r="H788" s="152"/>
      <c r="I788" s="152"/>
      <c r="J788" s="152"/>
      <c r="K788" s="152"/>
      <c r="L788" s="152"/>
      <c r="M788" s="152"/>
      <c r="N788" s="152"/>
      <c r="O788" s="152"/>
      <c r="P788" s="152"/>
      <c r="Q788" s="152"/>
      <c r="R788" s="152"/>
      <c r="S788" s="152"/>
      <c r="T788" s="152"/>
      <c r="U788" s="152"/>
      <c r="V788" s="152"/>
      <c r="W788" s="152"/>
      <c r="X788" s="152"/>
      <c r="Y788" s="152"/>
      <c r="Z788" s="152"/>
      <c r="AA788" s="152"/>
      <c r="AB788" s="152"/>
      <c r="AC788" s="152"/>
      <c r="AD788" s="152"/>
      <c r="AE788" s="152"/>
      <c r="AF788" s="152"/>
      <c r="AG788" s="152"/>
      <c r="AH788" s="152"/>
      <c r="AI788" s="152"/>
      <c r="AJ788" s="152"/>
      <c r="AK788" s="152"/>
      <c r="AL788" s="152"/>
      <c r="AM788" s="152"/>
      <c r="AN788" s="152"/>
      <c r="AO788" s="152"/>
      <c r="AP788" s="152"/>
      <c r="AQ788" s="152"/>
      <c r="AR788" s="152"/>
      <c r="AS788" s="152"/>
      <c r="AT788" s="152"/>
      <c r="AU788" s="152"/>
      <c r="AV788" s="152"/>
      <c r="AW788" s="152"/>
      <c r="AX788" s="152"/>
      <c r="AY788" s="152"/>
      <c r="AZ788" s="152"/>
      <c r="BA788" s="152"/>
      <c r="BB788" s="152"/>
      <c r="BC788" s="152"/>
      <c r="BD788" s="152"/>
      <c r="BE788" s="152"/>
      <c r="BF788" s="152"/>
      <c r="BG788" s="152"/>
      <c r="BH788" s="152"/>
      <c r="BI788" s="152"/>
      <c r="BJ788" s="152"/>
      <c r="BK788" s="152"/>
      <c r="BL788" s="152"/>
      <c r="BM788" s="152"/>
      <c r="BN788" s="152"/>
    </row>
    <row r="789" ht="13.5" customHeight="1">
      <c r="A789" s="152"/>
      <c r="B789" s="152"/>
      <c r="C789" s="152"/>
      <c r="D789" s="152"/>
      <c r="E789" s="152"/>
      <c r="F789" s="152"/>
      <c r="G789" s="152"/>
      <c r="H789" s="152"/>
      <c r="I789" s="152"/>
      <c r="J789" s="152"/>
      <c r="K789" s="152"/>
      <c r="L789" s="152"/>
      <c r="M789" s="152"/>
      <c r="N789" s="152"/>
      <c r="O789" s="152"/>
      <c r="P789" s="152"/>
      <c r="Q789" s="152"/>
      <c r="R789" s="152"/>
      <c r="S789" s="152"/>
      <c r="T789" s="152"/>
      <c r="U789" s="152"/>
      <c r="V789" s="152"/>
      <c r="W789" s="152"/>
      <c r="X789" s="152"/>
      <c r="Y789" s="152"/>
      <c r="Z789" s="152"/>
      <c r="AA789" s="152"/>
      <c r="AB789" s="152"/>
      <c r="AC789" s="152"/>
      <c r="AD789" s="152"/>
      <c r="AE789" s="152"/>
      <c r="AF789" s="152"/>
      <c r="AG789" s="152"/>
      <c r="AH789" s="152"/>
      <c r="AI789" s="152"/>
      <c r="AJ789" s="152"/>
      <c r="AK789" s="152"/>
      <c r="AL789" s="152"/>
      <c r="AM789" s="152"/>
      <c r="AN789" s="152"/>
      <c r="AO789" s="152"/>
      <c r="AP789" s="152"/>
      <c r="AQ789" s="152"/>
      <c r="AR789" s="152"/>
      <c r="AS789" s="152"/>
      <c r="AT789" s="152"/>
      <c r="AU789" s="152"/>
      <c r="AV789" s="152"/>
      <c r="AW789" s="152"/>
      <c r="AX789" s="152"/>
      <c r="AY789" s="152"/>
      <c r="AZ789" s="152"/>
      <c r="BA789" s="152"/>
      <c r="BB789" s="152"/>
      <c r="BC789" s="152"/>
      <c r="BD789" s="152"/>
      <c r="BE789" s="152"/>
      <c r="BF789" s="152"/>
      <c r="BG789" s="152"/>
      <c r="BH789" s="152"/>
      <c r="BI789" s="152"/>
      <c r="BJ789" s="152"/>
      <c r="BK789" s="152"/>
      <c r="BL789" s="152"/>
      <c r="BM789" s="152"/>
      <c r="BN789" s="152"/>
    </row>
    <row r="790" ht="13.5" customHeight="1">
      <c r="A790" s="152"/>
      <c r="B790" s="152"/>
      <c r="C790" s="152"/>
      <c r="D790" s="152"/>
      <c r="E790" s="152"/>
      <c r="F790" s="152"/>
      <c r="G790" s="152"/>
      <c r="H790" s="152"/>
      <c r="I790" s="152"/>
      <c r="J790" s="152"/>
      <c r="K790" s="152"/>
      <c r="L790" s="152"/>
      <c r="M790" s="152"/>
      <c r="N790" s="152"/>
      <c r="O790" s="152"/>
      <c r="P790" s="152"/>
      <c r="Q790" s="152"/>
      <c r="R790" s="152"/>
      <c r="S790" s="152"/>
      <c r="T790" s="152"/>
      <c r="U790" s="152"/>
      <c r="V790" s="152"/>
      <c r="W790" s="152"/>
      <c r="X790" s="152"/>
      <c r="Y790" s="152"/>
      <c r="Z790" s="152"/>
      <c r="AA790" s="152"/>
      <c r="AB790" s="152"/>
      <c r="AC790" s="152"/>
      <c r="AD790" s="152"/>
      <c r="AE790" s="152"/>
      <c r="AF790" s="152"/>
      <c r="AG790" s="152"/>
      <c r="AH790" s="152"/>
      <c r="AI790" s="152"/>
      <c r="AJ790" s="152"/>
      <c r="AK790" s="152"/>
      <c r="AL790" s="152"/>
      <c r="AM790" s="152"/>
      <c r="AN790" s="152"/>
      <c r="AO790" s="152"/>
      <c r="AP790" s="152"/>
      <c r="AQ790" s="152"/>
      <c r="AR790" s="152"/>
      <c r="AS790" s="152"/>
      <c r="AT790" s="152"/>
      <c r="AU790" s="152"/>
      <c r="AV790" s="152"/>
      <c r="AW790" s="152"/>
      <c r="AX790" s="152"/>
      <c r="AY790" s="152"/>
      <c r="AZ790" s="152"/>
      <c r="BA790" s="152"/>
      <c r="BB790" s="152"/>
      <c r="BC790" s="152"/>
      <c r="BD790" s="152"/>
      <c r="BE790" s="152"/>
      <c r="BF790" s="152"/>
      <c r="BG790" s="152"/>
      <c r="BH790" s="152"/>
      <c r="BI790" s="152"/>
      <c r="BJ790" s="152"/>
      <c r="BK790" s="152"/>
      <c r="BL790" s="152"/>
      <c r="BM790" s="152"/>
      <c r="BN790" s="152"/>
    </row>
    <row r="791" ht="13.5" customHeight="1">
      <c r="A791" s="152"/>
      <c r="B791" s="152"/>
      <c r="C791" s="152"/>
      <c r="D791" s="152"/>
      <c r="E791" s="152"/>
      <c r="F791" s="152"/>
      <c r="G791" s="152"/>
      <c r="H791" s="152"/>
      <c r="I791" s="152"/>
      <c r="J791" s="152"/>
      <c r="K791" s="152"/>
      <c r="L791" s="152"/>
      <c r="M791" s="152"/>
      <c r="N791" s="152"/>
      <c r="O791" s="152"/>
      <c r="P791" s="152"/>
      <c r="Q791" s="152"/>
      <c r="R791" s="152"/>
      <c r="S791" s="152"/>
      <c r="T791" s="152"/>
      <c r="U791" s="152"/>
      <c r="V791" s="152"/>
      <c r="W791" s="152"/>
      <c r="X791" s="152"/>
      <c r="Y791" s="152"/>
      <c r="Z791" s="152"/>
      <c r="AA791" s="152"/>
      <c r="AB791" s="152"/>
      <c r="AC791" s="152"/>
      <c r="AD791" s="152"/>
      <c r="AE791" s="152"/>
      <c r="AF791" s="152"/>
      <c r="AG791" s="152"/>
      <c r="AH791" s="152"/>
      <c r="AI791" s="152"/>
      <c r="AJ791" s="152"/>
      <c r="AK791" s="152"/>
      <c r="AL791" s="152"/>
      <c r="AM791" s="152"/>
      <c r="AN791" s="152"/>
      <c r="AO791" s="152"/>
      <c r="AP791" s="152"/>
      <c r="AQ791" s="152"/>
      <c r="AR791" s="152"/>
      <c r="AS791" s="152"/>
      <c r="AT791" s="152"/>
      <c r="AU791" s="152"/>
      <c r="AV791" s="152"/>
      <c r="AW791" s="152"/>
      <c r="AX791" s="152"/>
      <c r="AY791" s="152"/>
      <c r="AZ791" s="152"/>
      <c r="BA791" s="152"/>
      <c r="BB791" s="152"/>
      <c r="BC791" s="152"/>
      <c r="BD791" s="152"/>
      <c r="BE791" s="152"/>
      <c r="BF791" s="152"/>
      <c r="BG791" s="152"/>
      <c r="BH791" s="152"/>
      <c r="BI791" s="152"/>
      <c r="BJ791" s="152"/>
      <c r="BK791" s="152"/>
      <c r="BL791" s="152"/>
      <c r="BM791" s="152"/>
      <c r="BN791" s="152"/>
    </row>
    <row r="792" ht="13.5" customHeight="1">
      <c r="A792" s="152"/>
      <c r="B792" s="152"/>
      <c r="C792" s="152"/>
      <c r="D792" s="152"/>
      <c r="E792" s="152"/>
      <c r="F792" s="152"/>
      <c r="G792" s="152"/>
      <c r="H792" s="152"/>
      <c r="I792" s="152"/>
      <c r="J792" s="152"/>
      <c r="K792" s="152"/>
      <c r="L792" s="152"/>
      <c r="M792" s="152"/>
      <c r="N792" s="152"/>
      <c r="O792" s="152"/>
      <c r="P792" s="152"/>
      <c r="Q792" s="152"/>
      <c r="R792" s="152"/>
      <c r="S792" s="152"/>
      <c r="T792" s="152"/>
      <c r="U792" s="152"/>
      <c r="V792" s="152"/>
      <c r="W792" s="152"/>
      <c r="X792" s="152"/>
      <c r="Y792" s="152"/>
      <c r="Z792" s="152"/>
      <c r="AA792" s="152"/>
      <c r="AB792" s="152"/>
      <c r="AC792" s="152"/>
      <c r="AD792" s="152"/>
      <c r="AE792" s="152"/>
      <c r="AF792" s="152"/>
      <c r="AG792" s="152"/>
      <c r="AH792" s="152"/>
      <c r="AI792" s="152"/>
      <c r="AJ792" s="152"/>
      <c r="AK792" s="152"/>
      <c r="AL792" s="152"/>
      <c r="AM792" s="152"/>
      <c r="AN792" s="152"/>
      <c r="AO792" s="152"/>
      <c r="AP792" s="152"/>
      <c r="AQ792" s="152"/>
      <c r="AR792" s="152"/>
      <c r="AS792" s="152"/>
      <c r="AT792" s="152"/>
      <c r="AU792" s="152"/>
      <c r="AV792" s="152"/>
      <c r="AW792" s="152"/>
      <c r="AX792" s="152"/>
      <c r="AY792" s="152"/>
      <c r="AZ792" s="152"/>
      <c r="BA792" s="152"/>
      <c r="BB792" s="152"/>
      <c r="BC792" s="152"/>
      <c r="BD792" s="152"/>
      <c r="BE792" s="152"/>
      <c r="BF792" s="152"/>
      <c r="BG792" s="152"/>
      <c r="BH792" s="152"/>
      <c r="BI792" s="152"/>
      <c r="BJ792" s="152"/>
      <c r="BK792" s="152"/>
      <c r="BL792" s="152"/>
      <c r="BM792" s="152"/>
      <c r="BN792" s="152"/>
    </row>
    <row r="793" ht="13.5" customHeight="1">
      <c r="A793" s="152"/>
      <c r="B793" s="152"/>
      <c r="C793" s="152"/>
      <c r="D793" s="152"/>
      <c r="E793" s="152"/>
      <c r="F793" s="152"/>
      <c r="G793" s="152"/>
      <c r="H793" s="152"/>
      <c r="I793" s="152"/>
      <c r="J793" s="152"/>
      <c r="K793" s="152"/>
      <c r="L793" s="152"/>
      <c r="M793" s="152"/>
      <c r="N793" s="152"/>
      <c r="O793" s="152"/>
      <c r="P793" s="152"/>
      <c r="Q793" s="152"/>
      <c r="R793" s="152"/>
      <c r="S793" s="152"/>
      <c r="T793" s="152"/>
      <c r="U793" s="152"/>
      <c r="V793" s="152"/>
      <c r="W793" s="152"/>
      <c r="X793" s="152"/>
      <c r="Y793" s="152"/>
      <c r="Z793" s="152"/>
      <c r="AA793" s="152"/>
      <c r="AB793" s="152"/>
      <c r="AC793" s="152"/>
      <c r="AD793" s="152"/>
      <c r="AE793" s="152"/>
      <c r="AF793" s="152"/>
      <c r="AG793" s="152"/>
      <c r="AH793" s="152"/>
      <c r="AI793" s="152"/>
      <c r="AJ793" s="152"/>
      <c r="AK793" s="152"/>
      <c r="AL793" s="152"/>
      <c r="AM793" s="152"/>
      <c r="AN793" s="152"/>
      <c r="AO793" s="152"/>
      <c r="AP793" s="152"/>
      <c r="AQ793" s="152"/>
      <c r="AR793" s="152"/>
      <c r="AS793" s="152"/>
      <c r="AT793" s="152"/>
      <c r="AU793" s="152"/>
      <c r="AV793" s="152"/>
      <c r="AW793" s="152"/>
      <c r="AX793" s="152"/>
      <c r="AY793" s="152"/>
      <c r="AZ793" s="152"/>
      <c r="BA793" s="152"/>
      <c r="BB793" s="152"/>
      <c r="BC793" s="152"/>
      <c r="BD793" s="152"/>
      <c r="BE793" s="152"/>
      <c r="BF793" s="152"/>
      <c r="BG793" s="152"/>
      <c r="BH793" s="152"/>
      <c r="BI793" s="152"/>
      <c r="BJ793" s="152"/>
      <c r="BK793" s="152"/>
      <c r="BL793" s="152"/>
      <c r="BM793" s="152"/>
      <c r="BN793" s="152"/>
    </row>
    <row r="794" ht="13.5" customHeight="1">
      <c r="A794" s="152"/>
      <c r="B794" s="152"/>
      <c r="C794" s="152"/>
      <c r="D794" s="152"/>
      <c r="E794" s="152"/>
      <c r="F794" s="152"/>
      <c r="G794" s="152"/>
      <c r="H794" s="152"/>
      <c r="I794" s="152"/>
      <c r="J794" s="152"/>
      <c r="K794" s="152"/>
      <c r="L794" s="152"/>
      <c r="M794" s="152"/>
      <c r="N794" s="152"/>
      <c r="O794" s="152"/>
      <c r="P794" s="152"/>
      <c r="Q794" s="152"/>
      <c r="R794" s="152"/>
      <c r="S794" s="152"/>
      <c r="T794" s="152"/>
      <c r="U794" s="152"/>
      <c r="V794" s="152"/>
      <c r="W794" s="152"/>
      <c r="X794" s="152"/>
      <c r="Y794" s="152"/>
      <c r="Z794" s="152"/>
      <c r="AA794" s="152"/>
      <c r="AB794" s="152"/>
      <c r="AC794" s="152"/>
      <c r="AD794" s="152"/>
      <c r="AE794" s="152"/>
      <c r="AF794" s="152"/>
      <c r="AG794" s="152"/>
      <c r="AH794" s="152"/>
      <c r="AI794" s="152"/>
      <c r="AJ794" s="152"/>
      <c r="AK794" s="152"/>
      <c r="AL794" s="152"/>
      <c r="AM794" s="152"/>
      <c r="AN794" s="152"/>
      <c r="AO794" s="152"/>
      <c r="AP794" s="152"/>
      <c r="AQ794" s="152"/>
      <c r="AR794" s="152"/>
      <c r="AS794" s="152"/>
      <c r="AT794" s="152"/>
      <c r="AU794" s="152"/>
      <c r="AV794" s="152"/>
      <c r="AW794" s="152"/>
      <c r="AX794" s="152"/>
      <c r="AY794" s="152"/>
      <c r="AZ794" s="152"/>
      <c r="BA794" s="152"/>
      <c r="BB794" s="152"/>
      <c r="BC794" s="152"/>
      <c r="BD794" s="152"/>
      <c r="BE794" s="152"/>
      <c r="BF794" s="152"/>
      <c r="BG794" s="152"/>
      <c r="BH794" s="152"/>
      <c r="BI794" s="152"/>
      <c r="BJ794" s="152"/>
      <c r="BK794" s="152"/>
      <c r="BL794" s="152"/>
      <c r="BM794" s="152"/>
      <c r="BN794" s="152"/>
    </row>
    <row r="795" ht="13.5" customHeight="1">
      <c r="A795" s="152"/>
      <c r="B795" s="152"/>
      <c r="C795" s="152"/>
      <c r="D795" s="152"/>
      <c r="E795" s="152"/>
      <c r="F795" s="152"/>
      <c r="G795" s="152"/>
      <c r="H795" s="152"/>
      <c r="I795" s="152"/>
      <c r="J795" s="152"/>
      <c r="K795" s="152"/>
      <c r="L795" s="152"/>
      <c r="M795" s="152"/>
      <c r="N795" s="152"/>
      <c r="O795" s="152"/>
      <c r="P795" s="152"/>
      <c r="Q795" s="152"/>
      <c r="R795" s="152"/>
      <c r="S795" s="152"/>
      <c r="T795" s="152"/>
      <c r="U795" s="152"/>
      <c r="V795" s="152"/>
      <c r="W795" s="152"/>
      <c r="X795" s="152"/>
      <c r="Y795" s="152"/>
      <c r="Z795" s="152"/>
      <c r="AA795" s="152"/>
      <c r="AB795" s="152"/>
      <c r="AC795" s="152"/>
      <c r="AD795" s="152"/>
      <c r="AE795" s="152"/>
      <c r="AF795" s="152"/>
      <c r="AG795" s="152"/>
      <c r="AH795" s="152"/>
      <c r="AI795" s="152"/>
      <c r="AJ795" s="152"/>
      <c r="AK795" s="152"/>
      <c r="AL795" s="152"/>
      <c r="AM795" s="152"/>
      <c r="AN795" s="152"/>
      <c r="AO795" s="152"/>
      <c r="AP795" s="152"/>
      <c r="AQ795" s="152"/>
      <c r="AR795" s="152"/>
      <c r="AS795" s="152"/>
      <c r="AT795" s="152"/>
      <c r="AU795" s="152"/>
      <c r="AV795" s="152"/>
      <c r="AW795" s="152"/>
      <c r="AX795" s="152"/>
      <c r="AY795" s="152"/>
      <c r="AZ795" s="152"/>
      <c r="BA795" s="152"/>
      <c r="BB795" s="152"/>
      <c r="BC795" s="152"/>
      <c r="BD795" s="152"/>
      <c r="BE795" s="152"/>
      <c r="BF795" s="152"/>
      <c r="BG795" s="152"/>
      <c r="BH795" s="152"/>
      <c r="BI795" s="152"/>
      <c r="BJ795" s="152"/>
      <c r="BK795" s="152"/>
      <c r="BL795" s="152"/>
      <c r="BM795" s="152"/>
      <c r="BN795" s="152"/>
    </row>
    <row r="796" ht="13.5" customHeight="1">
      <c r="A796" s="152"/>
      <c r="B796" s="152"/>
      <c r="C796" s="152"/>
      <c r="D796" s="152"/>
      <c r="E796" s="152"/>
      <c r="F796" s="152"/>
      <c r="G796" s="152"/>
      <c r="H796" s="152"/>
      <c r="I796" s="152"/>
      <c r="J796" s="152"/>
      <c r="K796" s="152"/>
      <c r="L796" s="152"/>
      <c r="M796" s="152"/>
      <c r="N796" s="152"/>
      <c r="O796" s="152"/>
      <c r="P796" s="152"/>
      <c r="Q796" s="152"/>
      <c r="R796" s="152"/>
      <c r="S796" s="152"/>
      <c r="T796" s="152"/>
      <c r="U796" s="152"/>
      <c r="V796" s="152"/>
      <c r="W796" s="152"/>
      <c r="X796" s="152"/>
      <c r="Y796" s="152"/>
      <c r="Z796" s="152"/>
      <c r="AA796" s="152"/>
      <c r="AB796" s="152"/>
      <c r="AC796" s="152"/>
      <c r="AD796" s="152"/>
      <c r="AE796" s="152"/>
      <c r="AF796" s="152"/>
      <c r="AG796" s="152"/>
      <c r="AH796" s="152"/>
      <c r="AI796" s="152"/>
      <c r="AJ796" s="152"/>
      <c r="AK796" s="152"/>
      <c r="AL796" s="152"/>
      <c r="AM796" s="152"/>
      <c r="AN796" s="152"/>
      <c r="AO796" s="152"/>
      <c r="AP796" s="152"/>
      <c r="AQ796" s="152"/>
      <c r="AR796" s="152"/>
      <c r="AS796" s="152"/>
      <c r="AT796" s="152"/>
      <c r="AU796" s="152"/>
      <c r="AV796" s="152"/>
      <c r="AW796" s="152"/>
      <c r="AX796" s="152"/>
      <c r="AY796" s="152"/>
      <c r="AZ796" s="152"/>
      <c r="BA796" s="152"/>
      <c r="BB796" s="152"/>
      <c r="BC796" s="152"/>
      <c r="BD796" s="152"/>
      <c r="BE796" s="152"/>
      <c r="BF796" s="152"/>
      <c r="BG796" s="152"/>
      <c r="BH796" s="152"/>
      <c r="BI796" s="152"/>
      <c r="BJ796" s="152"/>
      <c r="BK796" s="152"/>
      <c r="BL796" s="152"/>
      <c r="BM796" s="152"/>
      <c r="BN796" s="152"/>
    </row>
    <row r="797" ht="13.5" customHeight="1">
      <c r="A797" s="152"/>
      <c r="B797" s="152"/>
      <c r="C797" s="152"/>
      <c r="D797" s="152"/>
      <c r="E797" s="152"/>
      <c r="F797" s="152"/>
      <c r="G797" s="152"/>
      <c r="H797" s="152"/>
      <c r="I797" s="152"/>
      <c r="J797" s="152"/>
      <c r="K797" s="152"/>
      <c r="L797" s="152"/>
      <c r="M797" s="152"/>
      <c r="N797" s="152"/>
      <c r="O797" s="152"/>
      <c r="P797" s="152"/>
      <c r="Q797" s="152"/>
      <c r="R797" s="152"/>
      <c r="S797" s="152"/>
      <c r="T797" s="152"/>
      <c r="U797" s="152"/>
      <c r="V797" s="152"/>
      <c r="W797" s="152"/>
      <c r="X797" s="152"/>
      <c r="Y797" s="152"/>
      <c r="Z797" s="152"/>
      <c r="AA797" s="152"/>
      <c r="AB797" s="152"/>
      <c r="AC797" s="152"/>
      <c r="AD797" s="152"/>
      <c r="AE797" s="152"/>
      <c r="AF797" s="152"/>
      <c r="AG797" s="152"/>
      <c r="AH797" s="152"/>
      <c r="AI797" s="152"/>
      <c r="AJ797" s="152"/>
      <c r="AK797" s="152"/>
      <c r="AL797" s="152"/>
      <c r="AM797" s="152"/>
      <c r="AN797" s="152"/>
      <c r="AO797" s="152"/>
      <c r="AP797" s="152"/>
      <c r="AQ797" s="152"/>
      <c r="AR797" s="152"/>
      <c r="AS797" s="152"/>
      <c r="AT797" s="152"/>
      <c r="AU797" s="152"/>
      <c r="AV797" s="152"/>
      <c r="AW797" s="152"/>
      <c r="AX797" s="152"/>
      <c r="AY797" s="152"/>
      <c r="AZ797" s="152"/>
      <c r="BA797" s="152"/>
      <c r="BB797" s="152"/>
      <c r="BC797" s="152"/>
      <c r="BD797" s="152"/>
      <c r="BE797" s="152"/>
      <c r="BF797" s="152"/>
      <c r="BG797" s="152"/>
      <c r="BH797" s="152"/>
      <c r="BI797" s="152"/>
      <c r="BJ797" s="152"/>
      <c r="BK797" s="152"/>
      <c r="BL797" s="152"/>
      <c r="BM797" s="152"/>
      <c r="BN797" s="152"/>
    </row>
    <row r="798" ht="13.5" customHeight="1">
      <c r="A798" s="152"/>
      <c r="B798" s="152"/>
      <c r="C798" s="152"/>
      <c r="D798" s="152"/>
      <c r="E798" s="152"/>
      <c r="F798" s="152"/>
      <c r="G798" s="152"/>
      <c r="H798" s="152"/>
      <c r="I798" s="152"/>
      <c r="J798" s="152"/>
      <c r="K798" s="152"/>
      <c r="L798" s="152"/>
      <c r="M798" s="152"/>
      <c r="N798" s="152"/>
      <c r="O798" s="152"/>
      <c r="P798" s="152"/>
      <c r="Q798" s="152"/>
      <c r="R798" s="152"/>
      <c r="S798" s="152"/>
      <c r="T798" s="152"/>
      <c r="U798" s="152"/>
      <c r="V798" s="152"/>
      <c r="W798" s="152"/>
      <c r="X798" s="152"/>
      <c r="Y798" s="152"/>
      <c r="Z798" s="152"/>
      <c r="AA798" s="152"/>
      <c r="AB798" s="152"/>
      <c r="AC798" s="152"/>
      <c r="AD798" s="152"/>
      <c r="AE798" s="152"/>
      <c r="AF798" s="152"/>
      <c r="AG798" s="152"/>
      <c r="AH798" s="152"/>
      <c r="AI798" s="152"/>
      <c r="AJ798" s="152"/>
      <c r="AK798" s="152"/>
      <c r="AL798" s="152"/>
      <c r="AM798" s="152"/>
      <c r="AN798" s="152"/>
      <c r="AO798" s="152"/>
      <c r="AP798" s="152"/>
      <c r="AQ798" s="152"/>
      <c r="AR798" s="152"/>
      <c r="AS798" s="152"/>
      <c r="AT798" s="152"/>
      <c r="AU798" s="152"/>
      <c r="AV798" s="152"/>
      <c r="AW798" s="152"/>
      <c r="AX798" s="152"/>
      <c r="AY798" s="152"/>
      <c r="AZ798" s="152"/>
      <c r="BA798" s="152"/>
      <c r="BB798" s="152"/>
      <c r="BC798" s="152"/>
      <c r="BD798" s="152"/>
      <c r="BE798" s="152"/>
      <c r="BF798" s="152"/>
      <c r="BG798" s="152"/>
      <c r="BH798" s="152"/>
      <c r="BI798" s="152"/>
      <c r="BJ798" s="152"/>
      <c r="BK798" s="152"/>
      <c r="BL798" s="152"/>
      <c r="BM798" s="152"/>
      <c r="BN798" s="152"/>
    </row>
    <row r="799" ht="13.5" customHeight="1">
      <c r="A799" s="152"/>
      <c r="B799" s="152"/>
      <c r="C799" s="152"/>
      <c r="D799" s="152"/>
      <c r="E799" s="152"/>
      <c r="F799" s="152"/>
      <c r="G799" s="152"/>
      <c r="H799" s="152"/>
      <c r="I799" s="152"/>
      <c r="J799" s="152"/>
      <c r="K799" s="152"/>
      <c r="L799" s="152"/>
      <c r="M799" s="152"/>
      <c r="N799" s="152"/>
      <c r="O799" s="152"/>
      <c r="P799" s="152"/>
      <c r="Q799" s="152"/>
      <c r="R799" s="152"/>
      <c r="S799" s="152"/>
      <c r="T799" s="152"/>
      <c r="U799" s="152"/>
      <c r="V799" s="152"/>
      <c r="W799" s="152"/>
      <c r="X799" s="152"/>
      <c r="Y799" s="152"/>
      <c r="Z799" s="152"/>
      <c r="AA799" s="152"/>
      <c r="AB799" s="152"/>
      <c r="AC799" s="152"/>
      <c r="AD799" s="152"/>
      <c r="AE799" s="152"/>
      <c r="AF799" s="152"/>
      <c r="AG799" s="152"/>
      <c r="AH799" s="152"/>
      <c r="AI799" s="152"/>
      <c r="AJ799" s="152"/>
      <c r="AK799" s="152"/>
      <c r="AL799" s="152"/>
      <c r="AM799" s="152"/>
      <c r="AN799" s="152"/>
      <c r="AO799" s="152"/>
      <c r="AP799" s="152"/>
      <c r="AQ799" s="152"/>
      <c r="AR799" s="152"/>
      <c r="AS799" s="152"/>
      <c r="AT799" s="152"/>
      <c r="AU799" s="152"/>
      <c r="AV799" s="152"/>
      <c r="AW799" s="152"/>
      <c r="AX799" s="152"/>
      <c r="AY799" s="152"/>
      <c r="AZ799" s="152"/>
      <c r="BA799" s="152"/>
      <c r="BB799" s="152"/>
      <c r="BC799" s="152"/>
      <c r="BD799" s="152"/>
      <c r="BE799" s="152"/>
      <c r="BF799" s="152"/>
      <c r="BG799" s="152"/>
      <c r="BH799" s="152"/>
      <c r="BI799" s="152"/>
      <c r="BJ799" s="152"/>
      <c r="BK799" s="152"/>
      <c r="BL799" s="152"/>
      <c r="BM799" s="152"/>
      <c r="BN799" s="152"/>
    </row>
    <row r="800" ht="13.5" customHeight="1">
      <c r="A800" s="152"/>
      <c r="B800" s="152"/>
      <c r="C800" s="152"/>
      <c r="D800" s="152"/>
      <c r="E800" s="152"/>
      <c r="F800" s="152"/>
      <c r="G800" s="152"/>
      <c r="H800" s="152"/>
      <c r="I800" s="152"/>
      <c r="J800" s="152"/>
      <c r="K800" s="152"/>
      <c r="L800" s="152"/>
      <c r="M800" s="152"/>
      <c r="N800" s="152"/>
      <c r="O800" s="152"/>
      <c r="P800" s="152"/>
      <c r="Q800" s="152"/>
      <c r="R800" s="152"/>
      <c r="S800" s="152"/>
      <c r="T800" s="152"/>
      <c r="U800" s="152"/>
      <c r="V800" s="152"/>
      <c r="W800" s="152"/>
      <c r="X800" s="152"/>
      <c r="Y800" s="152"/>
      <c r="Z800" s="152"/>
      <c r="AA800" s="152"/>
      <c r="AB800" s="152"/>
      <c r="AC800" s="152"/>
      <c r="AD800" s="152"/>
      <c r="AE800" s="152"/>
      <c r="AF800" s="152"/>
      <c r="AG800" s="152"/>
      <c r="AH800" s="152"/>
      <c r="AI800" s="152"/>
      <c r="AJ800" s="152"/>
      <c r="AK800" s="152"/>
      <c r="AL800" s="152"/>
      <c r="AM800" s="152"/>
      <c r="AN800" s="152"/>
      <c r="AO800" s="152"/>
      <c r="AP800" s="152"/>
      <c r="AQ800" s="152"/>
      <c r="AR800" s="152"/>
      <c r="AS800" s="152"/>
      <c r="AT800" s="152"/>
      <c r="AU800" s="152"/>
      <c r="AV800" s="152"/>
      <c r="AW800" s="152"/>
      <c r="AX800" s="152"/>
      <c r="AY800" s="152"/>
      <c r="AZ800" s="152"/>
      <c r="BA800" s="152"/>
      <c r="BB800" s="152"/>
      <c r="BC800" s="152"/>
      <c r="BD800" s="152"/>
      <c r="BE800" s="152"/>
      <c r="BF800" s="152"/>
      <c r="BG800" s="152"/>
      <c r="BH800" s="152"/>
      <c r="BI800" s="152"/>
      <c r="BJ800" s="152"/>
      <c r="BK800" s="152"/>
      <c r="BL800" s="152"/>
      <c r="BM800" s="152"/>
      <c r="BN800" s="152"/>
    </row>
    <row r="801" ht="13.5" customHeight="1">
      <c r="A801" s="152"/>
      <c r="B801" s="152"/>
      <c r="C801" s="152"/>
      <c r="D801" s="152"/>
      <c r="E801" s="152"/>
      <c r="F801" s="152"/>
      <c r="G801" s="152"/>
      <c r="H801" s="152"/>
      <c r="I801" s="152"/>
      <c r="J801" s="152"/>
      <c r="K801" s="152"/>
      <c r="L801" s="152"/>
      <c r="M801" s="152"/>
      <c r="N801" s="152"/>
      <c r="O801" s="152"/>
      <c r="P801" s="152"/>
      <c r="Q801" s="152"/>
      <c r="R801" s="152"/>
      <c r="S801" s="152"/>
      <c r="T801" s="152"/>
      <c r="U801" s="152"/>
      <c r="V801" s="152"/>
      <c r="W801" s="152"/>
      <c r="X801" s="152"/>
      <c r="Y801" s="152"/>
      <c r="Z801" s="152"/>
      <c r="AA801" s="152"/>
      <c r="AB801" s="152"/>
      <c r="AC801" s="152"/>
      <c r="AD801" s="152"/>
      <c r="AE801" s="152"/>
      <c r="AF801" s="152"/>
      <c r="AG801" s="152"/>
      <c r="AH801" s="152"/>
      <c r="AI801" s="152"/>
      <c r="AJ801" s="152"/>
      <c r="AK801" s="152"/>
      <c r="AL801" s="152"/>
      <c r="AM801" s="152"/>
      <c r="AN801" s="152"/>
      <c r="AO801" s="152"/>
      <c r="AP801" s="152"/>
      <c r="AQ801" s="152"/>
      <c r="AR801" s="152"/>
      <c r="AS801" s="152"/>
      <c r="AT801" s="152"/>
      <c r="AU801" s="152"/>
      <c r="AV801" s="152"/>
      <c r="AW801" s="152"/>
      <c r="AX801" s="152"/>
      <c r="AY801" s="152"/>
      <c r="AZ801" s="152"/>
      <c r="BA801" s="152"/>
      <c r="BB801" s="152"/>
      <c r="BC801" s="152"/>
      <c r="BD801" s="152"/>
      <c r="BE801" s="152"/>
      <c r="BF801" s="152"/>
      <c r="BG801" s="152"/>
      <c r="BH801" s="152"/>
      <c r="BI801" s="152"/>
      <c r="BJ801" s="152"/>
      <c r="BK801" s="152"/>
      <c r="BL801" s="152"/>
      <c r="BM801" s="152"/>
      <c r="BN801" s="152"/>
    </row>
    <row r="802" ht="13.5" customHeight="1">
      <c r="A802" s="152"/>
      <c r="B802" s="152"/>
      <c r="C802" s="152"/>
      <c r="D802" s="152"/>
      <c r="E802" s="152"/>
      <c r="F802" s="152"/>
      <c r="G802" s="152"/>
      <c r="H802" s="152"/>
      <c r="I802" s="152"/>
      <c r="J802" s="152"/>
      <c r="K802" s="152"/>
      <c r="L802" s="152"/>
      <c r="M802" s="152"/>
      <c r="N802" s="152"/>
      <c r="O802" s="152"/>
      <c r="P802" s="152"/>
      <c r="Q802" s="152"/>
      <c r="R802" s="152"/>
      <c r="S802" s="152"/>
      <c r="T802" s="152"/>
      <c r="U802" s="152"/>
      <c r="V802" s="152"/>
      <c r="W802" s="152"/>
      <c r="X802" s="152"/>
      <c r="Y802" s="152"/>
      <c r="Z802" s="152"/>
      <c r="AA802" s="152"/>
      <c r="AB802" s="152"/>
      <c r="AC802" s="152"/>
      <c r="AD802" s="152"/>
      <c r="AE802" s="152"/>
      <c r="AF802" s="152"/>
      <c r="AG802" s="152"/>
      <c r="AH802" s="152"/>
      <c r="AI802" s="152"/>
      <c r="AJ802" s="152"/>
      <c r="AK802" s="152"/>
      <c r="AL802" s="152"/>
      <c r="AM802" s="152"/>
      <c r="AN802" s="152"/>
      <c r="AO802" s="152"/>
      <c r="AP802" s="152"/>
      <c r="AQ802" s="152"/>
      <c r="AR802" s="152"/>
      <c r="AS802" s="152"/>
      <c r="AT802" s="152"/>
      <c r="AU802" s="152"/>
      <c r="AV802" s="152"/>
      <c r="AW802" s="152"/>
      <c r="AX802" s="152"/>
      <c r="AY802" s="152"/>
      <c r="AZ802" s="152"/>
      <c r="BA802" s="152"/>
      <c r="BB802" s="152"/>
      <c r="BC802" s="152"/>
      <c r="BD802" s="152"/>
      <c r="BE802" s="152"/>
      <c r="BF802" s="152"/>
      <c r="BG802" s="152"/>
      <c r="BH802" s="152"/>
      <c r="BI802" s="152"/>
      <c r="BJ802" s="152"/>
      <c r="BK802" s="152"/>
      <c r="BL802" s="152"/>
      <c r="BM802" s="152"/>
      <c r="BN802" s="152"/>
    </row>
    <row r="803" ht="13.5" customHeight="1">
      <c r="A803" s="152"/>
      <c r="B803" s="152"/>
      <c r="C803" s="152"/>
      <c r="D803" s="152"/>
      <c r="E803" s="152"/>
      <c r="F803" s="152"/>
      <c r="G803" s="152"/>
      <c r="H803" s="152"/>
      <c r="I803" s="152"/>
      <c r="J803" s="152"/>
      <c r="K803" s="152"/>
      <c r="L803" s="152"/>
      <c r="M803" s="152"/>
      <c r="N803" s="152"/>
      <c r="O803" s="152"/>
      <c r="P803" s="152"/>
      <c r="Q803" s="152"/>
      <c r="R803" s="152"/>
      <c r="S803" s="152"/>
      <c r="T803" s="152"/>
      <c r="U803" s="152"/>
      <c r="V803" s="152"/>
      <c r="W803" s="152"/>
      <c r="X803" s="152"/>
      <c r="Y803" s="152"/>
      <c r="Z803" s="152"/>
      <c r="AA803" s="152"/>
      <c r="AB803" s="152"/>
      <c r="AC803" s="152"/>
      <c r="AD803" s="152"/>
      <c r="AE803" s="152"/>
      <c r="AF803" s="152"/>
      <c r="AG803" s="152"/>
      <c r="AH803" s="152"/>
      <c r="AI803" s="152"/>
      <c r="AJ803" s="152"/>
      <c r="AK803" s="152"/>
      <c r="AL803" s="152"/>
      <c r="AM803" s="152"/>
      <c r="AN803" s="152"/>
      <c r="AO803" s="152"/>
      <c r="AP803" s="152"/>
      <c r="AQ803" s="152"/>
      <c r="AR803" s="152"/>
      <c r="AS803" s="152"/>
      <c r="AT803" s="152"/>
      <c r="AU803" s="152"/>
      <c r="AV803" s="152"/>
      <c r="AW803" s="152"/>
      <c r="AX803" s="152"/>
      <c r="AY803" s="152"/>
      <c r="AZ803" s="152"/>
      <c r="BA803" s="152"/>
      <c r="BB803" s="152"/>
      <c r="BC803" s="152"/>
      <c r="BD803" s="152"/>
      <c r="BE803" s="152"/>
      <c r="BF803" s="152"/>
      <c r="BG803" s="152"/>
      <c r="BH803" s="152"/>
      <c r="BI803" s="152"/>
      <c r="BJ803" s="152"/>
      <c r="BK803" s="152"/>
      <c r="BL803" s="152"/>
      <c r="BM803" s="152"/>
      <c r="BN803" s="152"/>
    </row>
    <row r="804" ht="13.5" customHeight="1">
      <c r="A804" s="152"/>
      <c r="B804" s="152"/>
      <c r="C804" s="152"/>
      <c r="D804" s="152"/>
      <c r="E804" s="152"/>
      <c r="F804" s="152"/>
      <c r="G804" s="152"/>
      <c r="H804" s="152"/>
      <c r="I804" s="152"/>
      <c r="J804" s="152"/>
      <c r="K804" s="152"/>
      <c r="L804" s="152"/>
      <c r="M804" s="152"/>
      <c r="N804" s="152"/>
      <c r="O804" s="152"/>
      <c r="P804" s="152"/>
      <c r="Q804" s="152"/>
      <c r="R804" s="152"/>
      <c r="S804" s="152"/>
      <c r="T804" s="152"/>
      <c r="U804" s="152"/>
      <c r="V804" s="152"/>
      <c r="W804" s="152"/>
      <c r="X804" s="152"/>
      <c r="Y804" s="152"/>
      <c r="Z804" s="152"/>
      <c r="AA804" s="152"/>
      <c r="AB804" s="152"/>
      <c r="AC804" s="152"/>
      <c r="AD804" s="152"/>
      <c r="AE804" s="152"/>
      <c r="AF804" s="152"/>
      <c r="AG804" s="152"/>
      <c r="AH804" s="152"/>
      <c r="AI804" s="152"/>
      <c r="AJ804" s="152"/>
      <c r="AK804" s="152"/>
      <c r="AL804" s="152"/>
      <c r="AM804" s="152"/>
      <c r="AN804" s="152"/>
      <c r="AO804" s="152"/>
      <c r="AP804" s="152"/>
      <c r="AQ804" s="152"/>
      <c r="AR804" s="152"/>
      <c r="AS804" s="152"/>
      <c r="AT804" s="152"/>
      <c r="AU804" s="152"/>
      <c r="AV804" s="152"/>
      <c r="AW804" s="152"/>
      <c r="AX804" s="152"/>
      <c r="AY804" s="152"/>
      <c r="AZ804" s="152"/>
      <c r="BA804" s="152"/>
      <c r="BB804" s="152"/>
      <c r="BC804" s="152"/>
      <c r="BD804" s="152"/>
      <c r="BE804" s="152"/>
      <c r="BF804" s="152"/>
      <c r="BG804" s="152"/>
      <c r="BH804" s="152"/>
      <c r="BI804" s="152"/>
      <c r="BJ804" s="152"/>
      <c r="BK804" s="152"/>
      <c r="BL804" s="152"/>
      <c r="BM804" s="152"/>
      <c r="BN804" s="152"/>
    </row>
    <row r="805" ht="13.5" customHeight="1">
      <c r="A805" s="152"/>
      <c r="B805" s="152"/>
      <c r="C805" s="152"/>
      <c r="D805" s="152"/>
      <c r="E805" s="152"/>
      <c r="F805" s="152"/>
      <c r="G805" s="152"/>
      <c r="H805" s="152"/>
      <c r="I805" s="152"/>
      <c r="J805" s="152"/>
      <c r="K805" s="152"/>
      <c r="L805" s="152"/>
      <c r="M805" s="152"/>
      <c r="N805" s="152"/>
      <c r="O805" s="152"/>
      <c r="P805" s="152"/>
      <c r="Q805" s="152"/>
      <c r="R805" s="152"/>
      <c r="S805" s="152"/>
      <c r="T805" s="152"/>
      <c r="U805" s="152"/>
      <c r="V805" s="152"/>
      <c r="W805" s="152"/>
      <c r="X805" s="152"/>
      <c r="Y805" s="152"/>
      <c r="Z805" s="152"/>
      <c r="AA805" s="152"/>
      <c r="AB805" s="152"/>
      <c r="AC805" s="152"/>
      <c r="AD805" s="152"/>
      <c r="AE805" s="152"/>
      <c r="AF805" s="152"/>
      <c r="AG805" s="152"/>
      <c r="AH805" s="152"/>
      <c r="AI805" s="152"/>
      <c r="AJ805" s="152"/>
      <c r="AK805" s="152"/>
      <c r="AL805" s="152"/>
      <c r="AM805" s="152"/>
      <c r="AN805" s="152"/>
      <c r="AO805" s="152"/>
      <c r="AP805" s="152"/>
      <c r="AQ805" s="152"/>
      <c r="AR805" s="152"/>
      <c r="AS805" s="152"/>
      <c r="AT805" s="152"/>
      <c r="AU805" s="152"/>
      <c r="AV805" s="152"/>
      <c r="AW805" s="152"/>
      <c r="AX805" s="152"/>
      <c r="AY805" s="152"/>
      <c r="AZ805" s="152"/>
      <c r="BA805" s="152"/>
      <c r="BB805" s="152"/>
      <c r="BC805" s="152"/>
      <c r="BD805" s="152"/>
      <c r="BE805" s="152"/>
      <c r="BF805" s="152"/>
      <c r="BG805" s="152"/>
      <c r="BH805" s="152"/>
      <c r="BI805" s="152"/>
      <c r="BJ805" s="152"/>
      <c r="BK805" s="152"/>
      <c r="BL805" s="152"/>
      <c r="BM805" s="152"/>
      <c r="BN805" s="152"/>
    </row>
    <row r="806" ht="13.5" customHeight="1">
      <c r="A806" s="152"/>
      <c r="B806" s="152"/>
      <c r="C806" s="152"/>
      <c r="D806" s="152"/>
      <c r="E806" s="152"/>
      <c r="F806" s="152"/>
      <c r="G806" s="152"/>
      <c r="H806" s="152"/>
      <c r="I806" s="152"/>
      <c r="J806" s="152"/>
      <c r="K806" s="152"/>
      <c r="L806" s="152"/>
      <c r="M806" s="152"/>
      <c r="N806" s="152"/>
      <c r="O806" s="152"/>
      <c r="P806" s="152"/>
      <c r="Q806" s="152"/>
      <c r="R806" s="152"/>
      <c r="S806" s="152"/>
      <c r="T806" s="152"/>
      <c r="U806" s="152"/>
      <c r="V806" s="152"/>
      <c r="W806" s="152"/>
      <c r="X806" s="152"/>
      <c r="Y806" s="152"/>
      <c r="Z806" s="152"/>
      <c r="AA806" s="152"/>
      <c r="AB806" s="152"/>
      <c r="AC806" s="152"/>
      <c r="AD806" s="152"/>
      <c r="AE806" s="152"/>
      <c r="AF806" s="152"/>
      <c r="AG806" s="152"/>
      <c r="AH806" s="152"/>
      <c r="AI806" s="152"/>
      <c r="AJ806" s="152"/>
      <c r="AK806" s="152"/>
      <c r="AL806" s="152"/>
      <c r="AM806" s="152"/>
      <c r="AN806" s="152"/>
      <c r="AO806" s="152"/>
      <c r="AP806" s="152"/>
      <c r="AQ806" s="152"/>
      <c r="AR806" s="152"/>
      <c r="AS806" s="152"/>
      <c r="AT806" s="152"/>
      <c r="AU806" s="152"/>
      <c r="AV806" s="152"/>
      <c r="AW806" s="152"/>
      <c r="AX806" s="152"/>
      <c r="AY806" s="152"/>
      <c r="AZ806" s="152"/>
      <c r="BA806" s="152"/>
      <c r="BB806" s="152"/>
      <c r="BC806" s="152"/>
      <c r="BD806" s="152"/>
      <c r="BE806" s="152"/>
      <c r="BF806" s="152"/>
      <c r="BG806" s="152"/>
      <c r="BH806" s="152"/>
      <c r="BI806" s="152"/>
      <c r="BJ806" s="152"/>
      <c r="BK806" s="152"/>
      <c r="BL806" s="152"/>
      <c r="BM806" s="152"/>
      <c r="BN806" s="152"/>
    </row>
    <row r="807" ht="13.5" customHeight="1">
      <c r="A807" s="152"/>
      <c r="B807" s="152"/>
      <c r="C807" s="152"/>
      <c r="D807" s="152"/>
      <c r="E807" s="152"/>
      <c r="F807" s="152"/>
      <c r="G807" s="152"/>
      <c r="H807" s="152"/>
      <c r="I807" s="152"/>
      <c r="J807" s="152"/>
      <c r="K807" s="152"/>
      <c r="L807" s="152"/>
      <c r="M807" s="152"/>
      <c r="N807" s="152"/>
      <c r="O807" s="152"/>
      <c r="P807" s="152"/>
      <c r="Q807" s="152"/>
      <c r="R807" s="152"/>
      <c r="S807" s="152"/>
      <c r="T807" s="152"/>
      <c r="U807" s="152"/>
      <c r="V807" s="152"/>
      <c r="W807" s="152"/>
      <c r="X807" s="152"/>
      <c r="Y807" s="152"/>
      <c r="Z807" s="152"/>
      <c r="AA807" s="152"/>
      <c r="AB807" s="152"/>
      <c r="AC807" s="152"/>
      <c r="AD807" s="152"/>
      <c r="AE807" s="152"/>
      <c r="AF807" s="152"/>
      <c r="AG807" s="152"/>
      <c r="AH807" s="152"/>
      <c r="AI807" s="152"/>
      <c r="AJ807" s="152"/>
      <c r="AK807" s="152"/>
      <c r="AL807" s="152"/>
      <c r="AM807" s="152"/>
      <c r="AN807" s="152"/>
      <c r="AO807" s="152"/>
      <c r="AP807" s="152"/>
      <c r="AQ807" s="152"/>
      <c r="AR807" s="152"/>
      <c r="AS807" s="152"/>
      <c r="AT807" s="152"/>
      <c r="AU807" s="152"/>
      <c r="AV807" s="152"/>
      <c r="AW807" s="152"/>
      <c r="AX807" s="152"/>
      <c r="AY807" s="152"/>
      <c r="AZ807" s="152"/>
      <c r="BA807" s="152"/>
      <c r="BB807" s="152"/>
      <c r="BC807" s="152"/>
      <c r="BD807" s="152"/>
      <c r="BE807" s="152"/>
      <c r="BF807" s="152"/>
      <c r="BG807" s="152"/>
      <c r="BH807" s="152"/>
      <c r="BI807" s="152"/>
      <c r="BJ807" s="152"/>
      <c r="BK807" s="152"/>
      <c r="BL807" s="152"/>
      <c r="BM807" s="152"/>
      <c r="BN807" s="152"/>
    </row>
    <row r="808" ht="13.5" customHeight="1">
      <c r="A808" s="152"/>
      <c r="B808" s="152"/>
      <c r="C808" s="152"/>
      <c r="D808" s="152"/>
      <c r="E808" s="152"/>
      <c r="F808" s="152"/>
      <c r="G808" s="152"/>
      <c r="H808" s="152"/>
      <c r="I808" s="152"/>
      <c r="J808" s="152"/>
      <c r="K808" s="152"/>
      <c r="L808" s="152"/>
      <c r="M808" s="152"/>
      <c r="N808" s="152"/>
      <c r="O808" s="152"/>
      <c r="P808" s="152"/>
      <c r="Q808" s="152"/>
      <c r="R808" s="152"/>
      <c r="S808" s="152"/>
      <c r="T808" s="152"/>
      <c r="U808" s="152"/>
      <c r="V808" s="152"/>
      <c r="W808" s="152"/>
      <c r="X808" s="152"/>
      <c r="Y808" s="152"/>
      <c r="Z808" s="152"/>
      <c r="AA808" s="152"/>
      <c r="AB808" s="152"/>
      <c r="AC808" s="152"/>
      <c r="AD808" s="152"/>
      <c r="AE808" s="152"/>
      <c r="AF808" s="152"/>
      <c r="AG808" s="152"/>
      <c r="AH808" s="152"/>
      <c r="AI808" s="152"/>
      <c r="AJ808" s="152"/>
      <c r="AK808" s="152"/>
      <c r="AL808" s="152"/>
      <c r="AM808" s="152"/>
      <c r="AN808" s="152"/>
      <c r="AO808" s="152"/>
      <c r="AP808" s="152"/>
      <c r="AQ808" s="152"/>
      <c r="AR808" s="152"/>
      <c r="AS808" s="152"/>
      <c r="AT808" s="152"/>
      <c r="AU808" s="152"/>
      <c r="AV808" s="152"/>
      <c r="AW808" s="152"/>
      <c r="AX808" s="152"/>
      <c r="AY808" s="152"/>
      <c r="AZ808" s="152"/>
      <c r="BA808" s="152"/>
      <c r="BB808" s="152"/>
      <c r="BC808" s="152"/>
      <c r="BD808" s="152"/>
      <c r="BE808" s="152"/>
      <c r="BF808" s="152"/>
      <c r="BG808" s="152"/>
      <c r="BH808" s="152"/>
      <c r="BI808" s="152"/>
      <c r="BJ808" s="152"/>
      <c r="BK808" s="152"/>
      <c r="BL808" s="152"/>
      <c r="BM808" s="152"/>
      <c r="BN808" s="152"/>
    </row>
    <row r="809" ht="13.5" customHeight="1">
      <c r="A809" s="152"/>
      <c r="B809" s="152"/>
      <c r="C809" s="152"/>
      <c r="D809" s="152"/>
      <c r="E809" s="152"/>
      <c r="F809" s="152"/>
      <c r="G809" s="152"/>
      <c r="H809" s="152"/>
      <c r="I809" s="152"/>
      <c r="J809" s="152"/>
      <c r="K809" s="152"/>
      <c r="L809" s="152"/>
      <c r="M809" s="152"/>
      <c r="N809" s="152"/>
      <c r="O809" s="152"/>
      <c r="P809" s="152"/>
      <c r="Q809" s="152"/>
      <c r="R809" s="152"/>
      <c r="S809" s="152"/>
      <c r="T809" s="152"/>
      <c r="U809" s="152"/>
      <c r="V809" s="152"/>
      <c r="W809" s="152"/>
      <c r="X809" s="152"/>
      <c r="Y809" s="152"/>
      <c r="Z809" s="152"/>
      <c r="AA809" s="152"/>
      <c r="AB809" s="152"/>
      <c r="AC809" s="152"/>
      <c r="AD809" s="152"/>
      <c r="AE809" s="152"/>
      <c r="AF809" s="152"/>
      <c r="AG809" s="152"/>
      <c r="AH809" s="152"/>
      <c r="AI809" s="152"/>
      <c r="AJ809" s="152"/>
      <c r="AK809" s="152"/>
      <c r="AL809" s="152"/>
      <c r="AM809" s="152"/>
      <c r="AN809" s="152"/>
      <c r="AO809" s="152"/>
      <c r="AP809" s="152"/>
      <c r="AQ809" s="152"/>
      <c r="AR809" s="152"/>
      <c r="AS809" s="152"/>
      <c r="AT809" s="152"/>
      <c r="AU809" s="152"/>
      <c r="AV809" s="152"/>
      <c r="AW809" s="152"/>
      <c r="AX809" s="152"/>
      <c r="AY809" s="152"/>
      <c r="AZ809" s="152"/>
      <c r="BA809" s="152"/>
      <c r="BB809" s="152"/>
      <c r="BC809" s="152"/>
      <c r="BD809" s="152"/>
      <c r="BE809" s="152"/>
      <c r="BF809" s="152"/>
      <c r="BG809" s="152"/>
      <c r="BH809" s="152"/>
      <c r="BI809" s="152"/>
      <c r="BJ809" s="152"/>
      <c r="BK809" s="152"/>
      <c r="BL809" s="152"/>
      <c r="BM809" s="152"/>
      <c r="BN809" s="152"/>
    </row>
    <row r="810" ht="13.5" customHeight="1">
      <c r="A810" s="152"/>
      <c r="B810" s="152"/>
      <c r="C810" s="152"/>
      <c r="D810" s="152"/>
      <c r="E810" s="152"/>
      <c r="F810" s="152"/>
      <c r="G810" s="152"/>
      <c r="H810" s="152"/>
      <c r="I810" s="152"/>
      <c r="J810" s="152"/>
      <c r="K810" s="152"/>
      <c r="L810" s="152"/>
      <c r="M810" s="152"/>
      <c r="N810" s="152"/>
      <c r="O810" s="152"/>
      <c r="P810" s="152"/>
      <c r="Q810" s="152"/>
      <c r="R810" s="152"/>
      <c r="S810" s="152"/>
      <c r="T810" s="152"/>
      <c r="U810" s="152"/>
      <c r="V810" s="152"/>
      <c r="W810" s="152"/>
      <c r="X810" s="152"/>
      <c r="Y810" s="152"/>
      <c r="Z810" s="152"/>
      <c r="AA810" s="152"/>
      <c r="AB810" s="152"/>
      <c r="AC810" s="152"/>
      <c r="AD810" s="152"/>
      <c r="AE810" s="152"/>
      <c r="AF810" s="152"/>
      <c r="AG810" s="152"/>
      <c r="AH810" s="152"/>
      <c r="AI810" s="152"/>
      <c r="AJ810" s="152"/>
      <c r="AK810" s="152"/>
      <c r="AL810" s="152"/>
      <c r="AM810" s="152"/>
      <c r="AN810" s="152"/>
      <c r="AO810" s="152"/>
      <c r="AP810" s="152"/>
      <c r="AQ810" s="152"/>
      <c r="AR810" s="152"/>
      <c r="AS810" s="152"/>
      <c r="AT810" s="152"/>
      <c r="AU810" s="152"/>
      <c r="AV810" s="152"/>
      <c r="AW810" s="152"/>
      <c r="AX810" s="152"/>
      <c r="AY810" s="152"/>
      <c r="AZ810" s="152"/>
      <c r="BA810" s="152"/>
      <c r="BB810" s="152"/>
      <c r="BC810" s="152"/>
      <c r="BD810" s="152"/>
      <c r="BE810" s="152"/>
      <c r="BF810" s="152"/>
      <c r="BG810" s="152"/>
      <c r="BH810" s="152"/>
      <c r="BI810" s="152"/>
      <c r="BJ810" s="152"/>
      <c r="BK810" s="152"/>
      <c r="BL810" s="152"/>
      <c r="BM810" s="152"/>
      <c r="BN810" s="152"/>
    </row>
    <row r="811" ht="13.5" customHeight="1">
      <c r="A811" s="152"/>
      <c r="B811" s="152"/>
      <c r="C811" s="152"/>
      <c r="D811" s="152"/>
      <c r="E811" s="152"/>
      <c r="F811" s="152"/>
      <c r="G811" s="152"/>
      <c r="H811" s="152"/>
      <c r="I811" s="152"/>
      <c r="J811" s="152"/>
      <c r="K811" s="152"/>
      <c r="L811" s="152"/>
      <c r="M811" s="152"/>
      <c r="N811" s="152"/>
      <c r="O811" s="152"/>
      <c r="P811" s="152"/>
      <c r="Q811" s="152"/>
      <c r="R811" s="152"/>
      <c r="S811" s="152"/>
      <c r="T811" s="152"/>
      <c r="U811" s="152"/>
      <c r="V811" s="152"/>
      <c r="W811" s="152"/>
      <c r="X811" s="152"/>
      <c r="Y811" s="152"/>
      <c r="Z811" s="152"/>
      <c r="AA811" s="152"/>
      <c r="AB811" s="152"/>
      <c r="AC811" s="152"/>
      <c r="AD811" s="152"/>
      <c r="AE811" s="152"/>
      <c r="AF811" s="152"/>
      <c r="AG811" s="152"/>
      <c r="AH811" s="152"/>
      <c r="AI811" s="152"/>
      <c r="AJ811" s="152"/>
      <c r="AK811" s="152"/>
      <c r="AL811" s="152"/>
      <c r="AM811" s="152"/>
      <c r="AN811" s="152"/>
      <c r="AO811" s="152"/>
      <c r="AP811" s="152"/>
      <c r="AQ811" s="152"/>
      <c r="AR811" s="152"/>
      <c r="AS811" s="152"/>
      <c r="AT811" s="152"/>
      <c r="AU811" s="152"/>
      <c r="AV811" s="152"/>
      <c r="AW811" s="152"/>
      <c r="AX811" s="152"/>
      <c r="AY811" s="152"/>
      <c r="AZ811" s="152"/>
      <c r="BA811" s="152"/>
      <c r="BB811" s="152"/>
      <c r="BC811" s="152"/>
      <c r="BD811" s="152"/>
      <c r="BE811" s="152"/>
      <c r="BF811" s="152"/>
      <c r="BG811" s="152"/>
      <c r="BH811" s="152"/>
      <c r="BI811" s="152"/>
      <c r="BJ811" s="152"/>
      <c r="BK811" s="152"/>
      <c r="BL811" s="152"/>
      <c r="BM811" s="152"/>
      <c r="BN811" s="152"/>
    </row>
    <row r="812" ht="13.5" customHeight="1">
      <c r="A812" s="152"/>
      <c r="B812" s="152"/>
      <c r="C812" s="152"/>
      <c r="D812" s="152"/>
      <c r="E812" s="152"/>
      <c r="F812" s="152"/>
      <c r="G812" s="152"/>
      <c r="H812" s="152"/>
      <c r="I812" s="152"/>
      <c r="J812" s="152"/>
      <c r="K812" s="152"/>
      <c r="L812" s="152"/>
      <c r="M812" s="152"/>
      <c r="N812" s="152"/>
      <c r="O812" s="152"/>
      <c r="P812" s="152"/>
      <c r="Q812" s="152"/>
      <c r="R812" s="152"/>
      <c r="S812" s="152"/>
      <c r="T812" s="152"/>
      <c r="U812" s="152"/>
      <c r="V812" s="152"/>
      <c r="W812" s="152"/>
      <c r="X812" s="152"/>
      <c r="Y812" s="152"/>
      <c r="Z812" s="152"/>
      <c r="AA812" s="152"/>
      <c r="AB812" s="152"/>
      <c r="AC812" s="152"/>
      <c r="AD812" s="152"/>
      <c r="AE812" s="152"/>
      <c r="AF812" s="152"/>
      <c r="AG812" s="152"/>
      <c r="AH812" s="152"/>
      <c r="AI812" s="152"/>
      <c r="AJ812" s="152"/>
      <c r="AK812" s="152"/>
      <c r="AL812" s="152"/>
      <c r="AM812" s="152"/>
      <c r="AN812" s="152"/>
      <c r="AO812" s="152"/>
      <c r="AP812" s="152"/>
      <c r="AQ812" s="152"/>
      <c r="AR812" s="152"/>
      <c r="AS812" s="152"/>
      <c r="AT812" s="152"/>
      <c r="AU812" s="152"/>
      <c r="AV812" s="152"/>
      <c r="AW812" s="152"/>
      <c r="AX812" s="152"/>
      <c r="AY812" s="152"/>
      <c r="AZ812" s="152"/>
      <c r="BA812" s="152"/>
      <c r="BB812" s="152"/>
      <c r="BC812" s="152"/>
      <c r="BD812" s="152"/>
      <c r="BE812" s="152"/>
      <c r="BF812" s="152"/>
      <c r="BG812" s="152"/>
      <c r="BH812" s="152"/>
      <c r="BI812" s="152"/>
      <c r="BJ812" s="152"/>
      <c r="BK812" s="152"/>
      <c r="BL812" s="152"/>
      <c r="BM812" s="152"/>
      <c r="BN812" s="152"/>
    </row>
    <row r="813" ht="13.5" customHeight="1">
      <c r="A813" s="152"/>
      <c r="B813" s="152"/>
      <c r="C813" s="152"/>
      <c r="D813" s="152"/>
      <c r="E813" s="152"/>
      <c r="F813" s="152"/>
      <c r="G813" s="152"/>
      <c r="H813" s="152"/>
      <c r="I813" s="152"/>
      <c r="J813" s="152"/>
      <c r="K813" s="152"/>
      <c r="L813" s="152"/>
      <c r="M813" s="152"/>
      <c r="N813" s="152"/>
      <c r="O813" s="152"/>
      <c r="P813" s="152"/>
      <c r="Q813" s="152"/>
      <c r="R813" s="152"/>
      <c r="S813" s="152"/>
      <c r="T813" s="152"/>
      <c r="U813" s="152"/>
      <c r="V813" s="152"/>
      <c r="W813" s="152"/>
      <c r="X813" s="152"/>
      <c r="Y813" s="152"/>
      <c r="Z813" s="152"/>
      <c r="AA813" s="152"/>
      <c r="AB813" s="152"/>
      <c r="AC813" s="152"/>
      <c r="AD813" s="152"/>
      <c r="AE813" s="152"/>
      <c r="AF813" s="152"/>
      <c r="AG813" s="152"/>
      <c r="AH813" s="152"/>
      <c r="AI813" s="152"/>
      <c r="AJ813" s="152"/>
      <c r="AK813" s="152"/>
      <c r="AL813" s="152"/>
      <c r="AM813" s="152"/>
      <c r="AN813" s="152"/>
      <c r="AO813" s="152"/>
      <c r="AP813" s="152"/>
      <c r="AQ813" s="152"/>
      <c r="AR813" s="152"/>
      <c r="AS813" s="152"/>
      <c r="AT813" s="152"/>
      <c r="AU813" s="152"/>
      <c r="AV813" s="152"/>
      <c r="AW813" s="152"/>
      <c r="AX813" s="152"/>
      <c r="AY813" s="152"/>
      <c r="AZ813" s="152"/>
      <c r="BA813" s="152"/>
      <c r="BB813" s="152"/>
      <c r="BC813" s="152"/>
      <c r="BD813" s="152"/>
      <c r="BE813" s="152"/>
      <c r="BF813" s="152"/>
      <c r="BG813" s="152"/>
      <c r="BH813" s="152"/>
      <c r="BI813" s="152"/>
      <c r="BJ813" s="152"/>
      <c r="BK813" s="152"/>
      <c r="BL813" s="152"/>
      <c r="BM813" s="152"/>
      <c r="BN813" s="152"/>
    </row>
    <row r="814" ht="13.5" customHeight="1">
      <c r="A814" s="152"/>
      <c r="B814" s="152"/>
      <c r="C814" s="152"/>
      <c r="D814" s="152"/>
      <c r="E814" s="152"/>
      <c r="F814" s="152"/>
      <c r="G814" s="152"/>
      <c r="H814" s="152"/>
      <c r="I814" s="152"/>
      <c r="J814" s="152"/>
      <c r="K814" s="152"/>
      <c r="L814" s="152"/>
      <c r="M814" s="152"/>
      <c r="N814" s="152"/>
      <c r="O814" s="152"/>
      <c r="P814" s="152"/>
      <c r="Q814" s="152"/>
      <c r="R814" s="152"/>
      <c r="S814" s="152"/>
      <c r="T814" s="152"/>
      <c r="U814" s="152"/>
      <c r="V814" s="152"/>
      <c r="W814" s="152"/>
      <c r="X814" s="152"/>
      <c r="Y814" s="152"/>
      <c r="Z814" s="152"/>
      <c r="AA814" s="152"/>
      <c r="AB814" s="152"/>
      <c r="AC814" s="152"/>
      <c r="AD814" s="152"/>
      <c r="AE814" s="152"/>
      <c r="AF814" s="152"/>
      <c r="AG814" s="152"/>
      <c r="AH814" s="152"/>
      <c r="AI814" s="152"/>
      <c r="AJ814" s="152"/>
      <c r="AK814" s="152"/>
      <c r="AL814" s="152"/>
      <c r="AM814" s="152"/>
      <c r="AN814" s="152"/>
      <c r="AO814" s="152"/>
      <c r="AP814" s="152"/>
      <c r="AQ814" s="152"/>
      <c r="AR814" s="152"/>
      <c r="AS814" s="152"/>
      <c r="AT814" s="152"/>
      <c r="AU814" s="152"/>
      <c r="AV814" s="152"/>
      <c r="AW814" s="152"/>
      <c r="AX814" s="152"/>
      <c r="AY814" s="152"/>
      <c r="AZ814" s="152"/>
      <c r="BA814" s="152"/>
      <c r="BB814" s="152"/>
      <c r="BC814" s="152"/>
      <c r="BD814" s="152"/>
      <c r="BE814" s="152"/>
      <c r="BF814" s="152"/>
      <c r="BG814" s="152"/>
      <c r="BH814" s="152"/>
      <c r="BI814" s="152"/>
      <c r="BJ814" s="152"/>
      <c r="BK814" s="152"/>
      <c r="BL814" s="152"/>
      <c r="BM814" s="152"/>
      <c r="BN814" s="152"/>
    </row>
    <row r="815" ht="13.5" customHeight="1">
      <c r="A815" s="152"/>
      <c r="B815" s="152"/>
      <c r="C815" s="152"/>
      <c r="D815" s="152"/>
      <c r="E815" s="152"/>
      <c r="F815" s="152"/>
      <c r="G815" s="152"/>
      <c r="H815" s="152"/>
      <c r="I815" s="152"/>
      <c r="J815" s="152"/>
      <c r="K815" s="152"/>
      <c r="L815" s="152"/>
      <c r="M815" s="152"/>
      <c r="N815" s="152"/>
      <c r="O815" s="152"/>
      <c r="P815" s="152"/>
      <c r="Q815" s="152"/>
      <c r="R815" s="152"/>
      <c r="S815" s="152"/>
      <c r="T815" s="152"/>
      <c r="U815" s="152"/>
      <c r="V815" s="152"/>
      <c r="W815" s="152"/>
      <c r="X815" s="152"/>
      <c r="Y815" s="152"/>
      <c r="Z815" s="152"/>
      <c r="AA815" s="152"/>
      <c r="AB815" s="152"/>
      <c r="AC815" s="152"/>
      <c r="AD815" s="152"/>
      <c r="AE815" s="152"/>
      <c r="AF815" s="152"/>
      <c r="AG815" s="152"/>
      <c r="AH815" s="152"/>
      <c r="AI815" s="152"/>
      <c r="AJ815" s="152"/>
      <c r="AK815" s="152"/>
      <c r="AL815" s="152"/>
      <c r="AM815" s="152"/>
      <c r="AN815" s="152"/>
      <c r="AO815" s="152"/>
      <c r="AP815" s="152"/>
      <c r="AQ815" s="152"/>
      <c r="AR815" s="152"/>
      <c r="AS815" s="152"/>
      <c r="AT815" s="152"/>
      <c r="AU815" s="152"/>
      <c r="AV815" s="152"/>
      <c r="AW815" s="152"/>
      <c r="AX815" s="152"/>
      <c r="AY815" s="152"/>
      <c r="AZ815" s="152"/>
      <c r="BA815" s="152"/>
      <c r="BB815" s="152"/>
      <c r="BC815" s="152"/>
      <c r="BD815" s="152"/>
      <c r="BE815" s="152"/>
      <c r="BF815" s="152"/>
      <c r="BG815" s="152"/>
      <c r="BH815" s="152"/>
      <c r="BI815" s="152"/>
      <c r="BJ815" s="152"/>
      <c r="BK815" s="152"/>
      <c r="BL815" s="152"/>
      <c r="BM815" s="152"/>
      <c r="BN815" s="152"/>
    </row>
    <row r="816" ht="13.5" customHeight="1">
      <c r="A816" s="152"/>
      <c r="B816" s="152"/>
      <c r="C816" s="152"/>
      <c r="D816" s="152"/>
      <c r="E816" s="152"/>
      <c r="F816" s="152"/>
      <c r="G816" s="152"/>
      <c r="H816" s="152"/>
      <c r="I816" s="152"/>
      <c r="J816" s="152"/>
      <c r="K816" s="152"/>
      <c r="L816" s="152"/>
      <c r="M816" s="152"/>
      <c r="N816" s="152"/>
      <c r="O816" s="152"/>
      <c r="P816" s="152"/>
      <c r="Q816" s="152"/>
      <c r="R816" s="152"/>
      <c r="S816" s="152"/>
      <c r="T816" s="152"/>
      <c r="U816" s="152"/>
      <c r="V816" s="152"/>
      <c r="W816" s="152"/>
      <c r="X816" s="152"/>
      <c r="Y816" s="152"/>
      <c r="Z816" s="152"/>
      <c r="AA816" s="152"/>
      <c r="AB816" s="152"/>
      <c r="AC816" s="152"/>
      <c r="AD816" s="152"/>
      <c r="AE816" s="152"/>
      <c r="AF816" s="152"/>
      <c r="AG816" s="152"/>
      <c r="AH816" s="152"/>
      <c r="AI816" s="152"/>
      <c r="AJ816" s="152"/>
      <c r="AK816" s="152"/>
      <c r="AL816" s="152"/>
      <c r="AM816" s="152"/>
      <c r="AN816" s="152"/>
      <c r="AO816" s="152"/>
      <c r="AP816" s="152"/>
      <c r="AQ816" s="152"/>
      <c r="AR816" s="152"/>
      <c r="AS816" s="152"/>
      <c r="AT816" s="152"/>
      <c r="AU816" s="152"/>
      <c r="AV816" s="152"/>
      <c r="AW816" s="152"/>
      <c r="AX816" s="152"/>
      <c r="AY816" s="152"/>
      <c r="AZ816" s="152"/>
      <c r="BA816" s="152"/>
      <c r="BB816" s="152"/>
      <c r="BC816" s="152"/>
      <c r="BD816" s="152"/>
      <c r="BE816" s="152"/>
      <c r="BF816" s="152"/>
      <c r="BG816" s="152"/>
      <c r="BH816" s="152"/>
      <c r="BI816" s="152"/>
      <c r="BJ816" s="152"/>
      <c r="BK816" s="152"/>
      <c r="BL816" s="152"/>
      <c r="BM816" s="152"/>
      <c r="BN816" s="152"/>
    </row>
    <row r="817" ht="13.5" customHeight="1">
      <c r="A817" s="152"/>
      <c r="B817" s="152"/>
      <c r="C817" s="152"/>
      <c r="D817" s="152"/>
      <c r="E817" s="152"/>
      <c r="F817" s="152"/>
      <c r="G817" s="152"/>
      <c r="H817" s="152"/>
      <c r="I817" s="152"/>
      <c r="J817" s="152"/>
      <c r="K817" s="152"/>
      <c r="L817" s="152"/>
      <c r="M817" s="152"/>
      <c r="N817" s="152"/>
      <c r="O817" s="152"/>
      <c r="P817" s="152"/>
      <c r="Q817" s="152"/>
      <c r="R817" s="152"/>
      <c r="S817" s="152"/>
      <c r="T817" s="152"/>
      <c r="U817" s="152"/>
      <c r="V817" s="152"/>
      <c r="W817" s="152"/>
      <c r="X817" s="152"/>
      <c r="Y817" s="152"/>
      <c r="Z817" s="152"/>
      <c r="AA817" s="152"/>
      <c r="AB817" s="152"/>
      <c r="AC817" s="152"/>
      <c r="AD817" s="152"/>
      <c r="AE817" s="152"/>
      <c r="AF817" s="152"/>
      <c r="AG817" s="152"/>
      <c r="AH817" s="152"/>
      <c r="AI817" s="152"/>
      <c r="AJ817" s="152"/>
      <c r="AK817" s="152"/>
      <c r="AL817" s="152"/>
      <c r="AM817" s="152"/>
      <c r="AN817" s="152"/>
      <c r="AO817" s="152"/>
      <c r="AP817" s="152"/>
      <c r="AQ817" s="152"/>
      <c r="AR817" s="152"/>
      <c r="AS817" s="152"/>
      <c r="AT817" s="152"/>
      <c r="AU817" s="152"/>
      <c r="AV817" s="152"/>
      <c r="AW817" s="152"/>
      <c r="AX817" s="152"/>
      <c r="AY817" s="152"/>
      <c r="AZ817" s="152"/>
      <c r="BA817" s="152"/>
      <c r="BB817" s="152"/>
      <c r="BC817" s="152"/>
      <c r="BD817" s="152"/>
      <c r="BE817" s="152"/>
      <c r="BF817" s="152"/>
      <c r="BG817" s="152"/>
      <c r="BH817" s="152"/>
      <c r="BI817" s="152"/>
      <c r="BJ817" s="152"/>
      <c r="BK817" s="152"/>
      <c r="BL817" s="152"/>
      <c r="BM817" s="152"/>
      <c r="BN817" s="152"/>
    </row>
    <row r="818" ht="13.5" customHeight="1">
      <c r="A818" s="152"/>
      <c r="B818" s="152"/>
      <c r="C818" s="152"/>
      <c r="D818" s="152"/>
      <c r="E818" s="152"/>
      <c r="F818" s="152"/>
      <c r="G818" s="152"/>
      <c r="H818" s="152"/>
      <c r="I818" s="152"/>
      <c r="J818" s="152"/>
      <c r="K818" s="152"/>
      <c r="L818" s="152"/>
      <c r="M818" s="152"/>
      <c r="N818" s="152"/>
      <c r="O818" s="152"/>
      <c r="P818" s="152"/>
      <c r="Q818" s="152"/>
      <c r="R818" s="152"/>
      <c r="S818" s="152"/>
      <c r="T818" s="152"/>
      <c r="U818" s="152"/>
      <c r="V818" s="152"/>
      <c r="W818" s="152"/>
      <c r="X818" s="152"/>
      <c r="Y818" s="152"/>
      <c r="Z818" s="152"/>
      <c r="AA818" s="152"/>
      <c r="AB818" s="152"/>
      <c r="AC818" s="152"/>
      <c r="AD818" s="152"/>
      <c r="AE818" s="152"/>
      <c r="AF818" s="152"/>
      <c r="AG818" s="152"/>
      <c r="AH818" s="152"/>
      <c r="AI818" s="152"/>
      <c r="AJ818" s="152"/>
      <c r="AK818" s="152"/>
      <c r="AL818" s="152"/>
      <c r="AM818" s="152"/>
      <c r="AN818" s="152"/>
      <c r="AO818" s="152"/>
      <c r="AP818" s="152"/>
      <c r="AQ818" s="152"/>
      <c r="AR818" s="152"/>
      <c r="AS818" s="152"/>
      <c r="AT818" s="152"/>
      <c r="AU818" s="152"/>
      <c r="AV818" s="152"/>
      <c r="AW818" s="152"/>
      <c r="AX818" s="152"/>
      <c r="AY818" s="152"/>
      <c r="AZ818" s="152"/>
      <c r="BA818" s="152"/>
      <c r="BB818" s="152"/>
      <c r="BC818" s="152"/>
      <c r="BD818" s="152"/>
      <c r="BE818" s="152"/>
      <c r="BF818" s="152"/>
      <c r="BG818" s="152"/>
      <c r="BH818" s="152"/>
      <c r="BI818" s="152"/>
      <c r="BJ818" s="152"/>
      <c r="BK818" s="152"/>
      <c r="BL818" s="152"/>
      <c r="BM818" s="152"/>
      <c r="BN818" s="152"/>
    </row>
    <row r="819" ht="13.5" customHeight="1">
      <c r="A819" s="152"/>
      <c r="B819" s="152"/>
      <c r="C819" s="152"/>
      <c r="D819" s="152"/>
      <c r="E819" s="152"/>
      <c r="F819" s="152"/>
      <c r="G819" s="152"/>
      <c r="H819" s="152"/>
      <c r="I819" s="152"/>
      <c r="J819" s="152"/>
      <c r="K819" s="152"/>
      <c r="L819" s="152"/>
      <c r="M819" s="152"/>
      <c r="N819" s="152"/>
      <c r="O819" s="152"/>
      <c r="P819" s="152"/>
      <c r="Q819" s="152"/>
      <c r="R819" s="152"/>
      <c r="S819" s="152"/>
      <c r="T819" s="152"/>
      <c r="U819" s="152"/>
      <c r="V819" s="152"/>
      <c r="W819" s="152"/>
      <c r="X819" s="152"/>
      <c r="Y819" s="152"/>
      <c r="Z819" s="152"/>
      <c r="AA819" s="152"/>
      <c r="AB819" s="152"/>
      <c r="AC819" s="152"/>
      <c r="AD819" s="152"/>
      <c r="AE819" s="152"/>
      <c r="AF819" s="152"/>
      <c r="AG819" s="152"/>
      <c r="AH819" s="152"/>
      <c r="AI819" s="152"/>
      <c r="AJ819" s="152"/>
      <c r="AK819" s="152"/>
      <c r="AL819" s="152"/>
      <c r="AM819" s="152"/>
      <c r="AN819" s="152"/>
      <c r="AO819" s="152"/>
      <c r="AP819" s="152"/>
      <c r="AQ819" s="152"/>
      <c r="AR819" s="152"/>
      <c r="AS819" s="152"/>
      <c r="AT819" s="152"/>
      <c r="AU819" s="152"/>
      <c r="AV819" s="152"/>
      <c r="AW819" s="152"/>
      <c r="AX819" s="152"/>
      <c r="AY819" s="152"/>
      <c r="AZ819" s="152"/>
      <c r="BA819" s="152"/>
      <c r="BB819" s="152"/>
      <c r="BC819" s="152"/>
      <c r="BD819" s="152"/>
      <c r="BE819" s="152"/>
      <c r="BF819" s="152"/>
      <c r="BG819" s="152"/>
      <c r="BH819" s="152"/>
      <c r="BI819" s="152"/>
      <c r="BJ819" s="152"/>
      <c r="BK819" s="152"/>
      <c r="BL819" s="152"/>
      <c r="BM819" s="152"/>
      <c r="BN819" s="152"/>
    </row>
    <row r="820" ht="13.5" customHeight="1">
      <c r="A820" s="152"/>
      <c r="B820" s="152"/>
      <c r="C820" s="152"/>
      <c r="D820" s="152"/>
      <c r="E820" s="152"/>
      <c r="F820" s="152"/>
      <c r="G820" s="152"/>
      <c r="H820" s="152"/>
      <c r="I820" s="152"/>
      <c r="J820" s="152"/>
      <c r="K820" s="152"/>
      <c r="L820" s="152"/>
      <c r="M820" s="152"/>
      <c r="N820" s="152"/>
      <c r="O820" s="152"/>
      <c r="P820" s="152"/>
      <c r="Q820" s="152"/>
      <c r="R820" s="152"/>
      <c r="S820" s="152"/>
      <c r="T820" s="152"/>
      <c r="U820" s="152"/>
      <c r="V820" s="152"/>
      <c r="W820" s="152"/>
      <c r="X820" s="152"/>
      <c r="Y820" s="152"/>
      <c r="Z820" s="152"/>
      <c r="AA820" s="152"/>
      <c r="AB820" s="152"/>
      <c r="AC820" s="152"/>
      <c r="AD820" s="152"/>
      <c r="AE820" s="152"/>
      <c r="AF820" s="152"/>
      <c r="AG820" s="152"/>
      <c r="AH820" s="152"/>
      <c r="AI820" s="152"/>
      <c r="AJ820" s="152"/>
      <c r="AK820" s="152"/>
      <c r="AL820" s="152"/>
      <c r="AM820" s="152"/>
      <c r="AN820" s="152"/>
      <c r="AO820" s="152"/>
      <c r="AP820" s="152"/>
      <c r="AQ820" s="152"/>
      <c r="AR820" s="152"/>
      <c r="AS820" s="152"/>
      <c r="AT820" s="152"/>
      <c r="AU820" s="152"/>
      <c r="AV820" s="152"/>
      <c r="AW820" s="152"/>
      <c r="AX820" s="152"/>
      <c r="AY820" s="152"/>
      <c r="AZ820" s="152"/>
      <c r="BA820" s="152"/>
      <c r="BB820" s="152"/>
      <c r="BC820" s="152"/>
      <c r="BD820" s="152"/>
      <c r="BE820" s="152"/>
      <c r="BF820" s="152"/>
      <c r="BG820" s="152"/>
      <c r="BH820" s="152"/>
      <c r="BI820" s="152"/>
      <c r="BJ820" s="152"/>
      <c r="BK820" s="152"/>
      <c r="BL820" s="152"/>
      <c r="BM820" s="152"/>
      <c r="BN820" s="152"/>
    </row>
    <row r="821" ht="13.5" customHeight="1">
      <c r="A821" s="152"/>
      <c r="B821" s="152"/>
      <c r="C821" s="152"/>
      <c r="D821" s="152"/>
      <c r="E821" s="152"/>
      <c r="F821" s="152"/>
      <c r="G821" s="152"/>
      <c r="H821" s="152"/>
      <c r="I821" s="152"/>
      <c r="J821" s="152"/>
      <c r="K821" s="152"/>
      <c r="L821" s="152"/>
      <c r="M821" s="152"/>
      <c r="N821" s="152"/>
      <c r="O821" s="152"/>
      <c r="P821" s="152"/>
      <c r="Q821" s="152"/>
      <c r="R821" s="152"/>
      <c r="S821" s="152"/>
      <c r="T821" s="152"/>
      <c r="U821" s="152"/>
      <c r="V821" s="152"/>
      <c r="W821" s="152"/>
      <c r="X821" s="152"/>
      <c r="Y821" s="152"/>
      <c r="Z821" s="152"/>
      <c r="AA821" s="152"/>
      <c r="AB821" s="152"/>
      <c r="AC821" s="152"/>
      <c r="AD821" s="152"/>
      <c r="AE821" s="152"/>
      <c r="AF821" s="152"/>
      <c r="AG821" s="152"/>
      <c r="AH821" s="152"/>
      <c r="AI821" s="152"/>
      <c r="AJ821" s="152"/>
      <c r="AK821" s="152"/>
      <c r="AL821" s="152"/>
      <c r="AM821" s="152"/>
      <c r="AN821" s="152"/>
      <c r="AO821" s="152"/>
      <c r="AP821" s="152"/>
      <c r="AQ821" s="152"/>
      <c r="AR821" s="152"/>
      <c r="AS821" s="152"/>
      <c r="AT821" s="152"/>
      <c r="AU821" s="152"/>
      <c r="AV821" s="152"/>
      <c r="AW821" s="152"/>
      <c r="AX821" s="152"/>
      <c r="AY821" s="152"/>
      <c r="AZ821" s="152"/>
      <c r="BA821" s="152"/>
      <c r="BB821" s="152"/>
      <c r="BC821" s="152"/>
      <c r="BD821" s="152"/>
      <c r="BE821" s="152"/>
      <c r="BF821" s="152"/>
      <c r="BG821" s="152"/>
      <c r="BH821" s="152"/>
      <c r="BI821" s="152"/>
      <c r="BJ821" s="152"/>
      <c r="BK821" s="152"/>
      <c r="BL821" s="152"/>
      <c r="BM821" s="152"/>
      <c r="BN821" s="152"/>
    </row>
    <row r="822" ht="13.5" customHeight="1">
      <c r="A822" s="152"/>
      <c r="B822" s="152"/>
      <c r="C822" s="152"/>
      <c r="D822" s="152"/>
      <c r="E822" s="152"/>
      <c r="F822" s="152"/>
      <c r="G822" s="152"/>
      <c r="H822" s="152"/>
      <c r="I822" s="152"/>
      <c r="J822" s="152"/>
      <c r="K822" s="152"/>
      <c r="L822" s="152"/>
      <c r="M822" s="152"/>
      <c r="N822" s="152"/>
      <c r="O822" s="152"/>
      <c r="P822" s="152"/>
      <c r="Q822" s="152"/>
      <c r="R822" s="152"/>
      <c r="S822" s="152"/>
      <c r="T822" s="152"/>
      <c r="U822" s="152"/>
      <c r="V822" s="152"/>
      <c r="W822" s="152"/>
      <c r="X822" s="152"/>
      <c r="Y822" s="152"/>
      <c r="Z822" s="152"/>
      <c r="AA822" s="152"/>
      <c r="AB822" s="152"/>
      <c r="AC822" s="152"/>
      <c r="AD822" s="152"/>
      <c r="AE822" s="152"/>
      <c r="AF822" s="152"/>
      <c r="AG822" s="152"/>
      <c r="AH822" s="152"/>
      <c r="AI822" s="152"/>
      <c r="AJ822" s="152"/>
      <c r="AK822" s="152"/>
      <c r="AL822" s="152"/>
      <c r="AM822" s="152"/>
      <c r="AN822" s="152"/>
      <c r="AO822" s="152"/>
      <c r="AP822" s="152"/>
      <c r="AQ822" s="152"/>
      <c r="AR822" s="152"/>
      <c r="AS822" s="152"/>
      <c r="AT822" s="152"/>
      <c r="AU822" s="152"/>
      <c r="AV822" s="152"/>
      <c r="AW822" s="152"/>
      <c r="AX822" s="152"/>
      <c r="AY822" s="152"/>
      <c r="AZ822" s="152"/>
      <c r="BA822" s="152"/>
      <c r="BB822" s="152"/>
      <c r="BC822" s="152"/>
      <c r="BD822" s="152"/>
      <c r="BE822" s="152"/>
      <c r="BF822" s="152"/>
      <c r="BG822" s="152"/>
      <c r="BH822" s="152"/>
      <c r="BI822" s="152"/>
      <c r="BJ822" s="152"/>
      <c r="BK822" s="152"/>
      <c r="BL822" s="152"/>
      <c r="BM822" s="152"/>
      <c r="BN822" s="152"/>
    </row>
    <row r="823" ht="13.5" customHeight="1">
      <c r="A823" s="152"/>
      <c r="B823" s="152"/>
      <c r="C823" s="152"/>
      <c r="D823" s="152"/>
      <c r="E823" s="152"/>
      <c r="F823" s="152"/>
      <c r="G823" s="152"/>
      <c r="H823" s="152"/>
      <c r="I823" s="152"/>
      <c r="J823" s="152"/>
      <c r="K823" s="152"/>
      <c r="L823" s="152"/>
      <c r="M823" s="152"/>
      <c r="N823" s="152"/>
      <c r="O823" s="152"/>
      <c r="P823" s="152"/>
      <c r="Q823" s="152"/>
      <c r="R823" s="152"/>
      <c r="S823" s="152"/>
      <c r="T823" s="152"/>
      <c r="U823" s="152"/>
      <c r="V823" s="152"/>
      <c r="W823" s="152"/>
      <c r="X823" s="152"/>
      <c r="Y823" s="152"/>
      <c r="Z823" s="152"/>
      <c r="AA823" s="152"/>
      <c r="AB823" s="152"/>
      <c r="AC823" s="152"/>
      <c r="AD823" s="152"/>
      <c r="AE823" s="152"/>
      <c r="AF823" s="152"/>
      <c r="AG823" s="152"/>
      <c r="AH823" s="152"/>
      <c r="AI823" s="152"/>
      <c r="AJ823" s="152"/>
      <c r="AK823" s="152"/>
      <c r="AL823" s="152"/>
      <c r="AM823" s="152"/>
      <c r="AN823" s="152"/>
      <c r="AO823" s="152"/>
      <c r="AP823" s="152"/>
      <c r="AQ823" s="152"/>
      <c r="AR823" s="152"/>
      <c r="AS823" s="152"/>
      <c r="AT823" s="152"/>
      <c r="AU823" s="152"/>
      <c r="AV823" s="152"/>
      <c r="AW823" s="152"/>
      <c r="AX823" s="152"/>
      <c r="AY823" s="152"/>
      <c r="AZ823" s="152"/>
      <c r="BA823" s="152"/>
      <c r="BB823" s="152"/>
      <c r="BC823" s="152"/>
      <c r="BD823" s="152"/>
      <c r="BE823" s="152"/>
      <c r="BF823" s="152"/>
      <c r="BG823" s="152"/>
      <c r="BH823" s="152"/>
      <c r="BI823" s="152"/>
      <c r="BJ823" s="152"/>
      <c r="BK823" s="152"/>
      <c r="BL823" s="152"/>
      <c r="BM823" s="152"/>
      <c r="BN823" s="152"/>
    </row>
    <row r="824" ht="13.5" customHeight="1">
      <c r="A824" s="152"/>
      <c r="B824" s="152"/>
      <c r="C824" s="152"/>
      <c r="D824" s="152"/>
      <c r="E824" s="152"/>
      <c r="F824" s="152"/>
      <c r="G824" s="152"/>
      <c r="H824" s="152"/>
      <c r="I824" s="152"/>
      <c r="J824" s="152"/>
      <c r="K824" s="152"/>
      <c r="L824" s="152"/>
      <c r="M824" s="152"/>
      <c r="N824" s="152"/>
      <c r="O824" s="152"/>
      <c r="P824" s="152"/>
      <c r="Q824" s="152"/>
      <c r="R824" s="152"/>
      <c r="S824" s="152"/>
      <c r="T824" s="152"/>
      <c r="U824" s="152"/>
      <c r="V824" s="152"/>
      <c r="W824" s="152"/>
      <c r="X824" s="152"/>
      <c r="Y824" s="152"/>
      <c r="Z824" s="152"/>
      <c r="AA824" s="152"/>
      <c r="AB824" s="152"/>
      <c r="AC824" s="152"/>
      <c r="AD824" s="152"/>
      <c r="AE824" s="152"/>
      <c r="AF824" s="152"/>
      <c r="AG824" s="152"/>
      <c r="AH824" s="152"/>
      <c r="AI824" s="152"/>
      <c r="AJ824" s="152"/>
      <c r="AK824" s="152"/>
      <c r="AL824" s="152"/>
      <c r="AM824" s="152"/>
      <c r="AN824" s="152"/>
      <c r="AO824" s="152"/>
      <c r="AP824" s="152"/>
      <c r="AQ824" s="152"/>
      <c r="AR824" s="152"/>
      <c r="AS824" s="152"/>
      <c r="AT824" s="152"/>
      <c r="AU824" s="152"/>
      <c r="AV824" s="152"/>
      <c r="AW824" s="152"/>
      <c r="AX824" s="152"/>
      <c r="AY824" s="152"/>
      <c r="AZ824" s="152"/>
      <c r="BA824" s="152"/>
      <c r="BB824" s="152"/>
      <c r="BC824" s="152"/>
      <c r="BD824" s="152"/>
      <c r="BE824" s="152"/>
      <c r="BF824" s="152"/>
      <c r="BG824" s="152"/>
      <c r="BH824" s="152"/>
      <c r="BI824" s="152"/>
      <c r="BJ824" s="152"/>
      <c r="BK824" s="152"/>
      <c r="BL824" s="152"/>
      <c r="BM824" s="152"/>
      <c r="BN824" s="152"/>
    </row>
    <row r="825" ht="13.5" customHeight="1">
      <c r="A825" s="152"/>
      <c r="B825" s="152"/>
      <c r="C825" s="152"/>
      <c r="D825" s="152"/>
      <c r="E825" s="152"/>
      <c r="F825" s="152"/>
      <c r="G825" s="152"/>
      <c r="H825" s="152"/>
      <c r="I825" s="152"/>
      <c r="J825" s="152"/>
      <c r="K825" s="152"/>
      <c r="L825" s="152"/>
      <c r="M825" s="152"/>
      <c r="N825" s="152"/>
      <c r="O825" s="152"/>
      <c r="P825" s="152"/>
      <c r="Q825" s="152"/>
      <c r="R825" s="152"/>
      <c r="S825" s="152"/>
      <c r="T825" s="152"/>
      <c r="U825" s="152"/>
      <c r="V825" s="152"/>
      <c r="W825" s="152"/>
      <c r="X825" s="152"/>
      <c r="Y825" s="152"/>
      <c r="Z825" s="152"/>
      <c r="AA825" s="152"/>
      <c r="AB825" s="152"/>
      <c r="AC825" s="152"/>
      <c r="AD825" s="152"/>
      <c r="AE825" s="152"/>
      <c r="AF825" s="152"/>
      <c r="AG825" s="152"/>
      <c r="AH825" s="152"/>
      <c r="AI825" s="152"/>
      <c r="AJ825" s="152"/>
      <c r="AK825" s="152"/>
      <c r="AL825" s="152"/>
      <c r="AM825" s="152"/>
      <c r="AN825" s="152"/>
      <c r="AO825" s="152"/>
      <c r="AP825" s="152"/>
      <c r="AQ825" s="152"/>
      <c r="AR825" s="152"/>
      <c r="AS825" s="152"/>
      <c r="AT825" s="152"/>
      <c r="AU825" s="152"/>
      <c r="AV825" s="152"/>
      <c r="AW825" s="152"/>
      <c r="AX825" s="152"/>
      <c r="AY825" s="152"/>
      <c r="AZ825" s="152"/>
      <c r="BA825" s="152"/>
      <c r="BB825" s="152"/>
      <c r="BC825" s="152"/>
      <c r="BD825" s="152"/>
      <c r="BE825" s="152"/>
      <c r="BF825" s="152"/>
      <c r="BG825" s="152"/>
      <c r="BH825" s="152"/>
      <c r="BI825" s="152"/>
      <c r="BJ825" s="152"/>
      <c r="BK825" s="152"/>
      <c r="BL825" s="152"/>
      <c r="BM825" s="152"/>
      <c r="BN825" s="152"/>
    </row>
    <row r="826" ht="13.5" customHeight="1">
      <c r="A826" s="152"/>
      <c r="B826" s="152"/>
      <c r="C826" s="152"/>
      <c r="D826" s="152"/>
      <c r="E826" s="152"/>
      <c r="F826" s="152"/>
      <c r="G826" s="152"/>
      <c r="H826" s="152"/>
      <c r="I826" s="152"/>
      <c r="J826" s="152"/>
      <c r="K826" s="152"/>
      <c r="L826" s="152"/>
      <c r="M826" s="152"/>
      <c r="N826" s="152"/>
      <c r="O826" s="152"/>
      <c r="P826" s="152"/>
      <c r="Q826" s="152"/>
      <c r="R826" s="152"/>
      <c r="S826" s="152"/>
      <c r="T826" s="152"/>
      <c r="U826" s="152"/>
      <c r="V826" s="152"/>
      <c r="W826" s="152"/>
      <c r="X826" s="152"/>
      <c r="Y826" s="152"/>
      <c r="Z826" s="152"/>
      <c r="AA826" s="152"/>
      <c r="AB826" s="152"/>
      <c r="AC826" s="152"/>
      <c r="AD826" s="152"/>
      <c r="AE826" s="152"/>
      <c r="AF826" s="152"/>
      <c r="AG826" s="152"/>
      <c r="AH826" s="152"/>
      <c r="AI826" s="152"/>
      <c r="AJ826" s="152"/>
      <c r="AK826" s="152"/>
      <c r="AL826" s="152"/>
      <c r="AM826" s="152"/>
      <c r="AN826" s="152"/>
      <c r="AO826" s="152"/>
      <c r="AP826" s="152"/>
      <c r="AQ826" s="152"/>
      <c r="AR826" s="152"/>
      <c r="AS826" s="152"/>
      <c r="AT826" s="152"/>
      <c r="AU826" s="152"/>
      <c r="AV826" s="152"/>
      <c r="AW826" s="152"/>
      <c r="AX826" s="152"/>
      <c r="AY826" s="152"/>
      <c r="AZ826" s="152"/>
      <c r="BA826" s="152"/>
      <c r="BB826" s="152"/>
      <c r="BC826" s="152"/>
      <c r="BD826" s="152"/>
      <c r="BE826" s="152"/>
      <c r="BF826" s="152"/>
      <c r="BG826" s="152"/>
      <c r="BH826" s="152"/>
      <c r="BI826" s="152"/>
      <c r="BJ826" s="152"/>
      <c r="BK826" s="152"/>
      <c r="BL826" s="152"/>
      <c r="BM826" s="152"/>
      <c r="BN826" s="152"/>
    </row>
    <row r="827" ht="13.5" customHeight="1">
      <c r="A827" s="152"/>
      <c r="B827" s="152"/>
      <c r="C827" s="152"/>
      <c r="D827" s="152"/>
      <c r="E827" s="152"/>
      <c r="F827" s="152"/>
      <c r="G827" s="152"/>
      <c r="H827" s="152"/>
      <c r="I827" s="152"/>
      <c r="J827" s="152"/>
      <c r="K827" s="152"/>
      <c r="L827" s="152"/>
      <c r="M827" s="152"/>
      <c r="N827" s="152"/>
      <c r="O827" s="152"/>
      <c r="P827" s="152"/>
      <c r="Q827" s="152"/>
      <c r="R827" s="152"/>
      <c r="S827" s="152"/>
      <c r="T827" s="152"/>
      <c r="U827" s="152"/>
      <c r="V827" s="152"/>
      <c r="W827" s="152"/>
      <c r="X827" s="152"/>
      <c r="Y827" s="152"/>
      <c r="Z827" s="152"/>
      <c r="AA827" s="152"/>
      <c r="AB827" s="152"/>
      <c r="AC827" s="152"/>
      <c r="AD827" s="152"/>
      <c r="AE827" s="152"/>
      <c r="AF827" s="152"/>
      <c r="AG827" s="152"/>
      <c r="AH827" s="152"/>
      <c r="AI827" s="152"/>
      <c r="AJ827" s="152"/>
      <c r="AK827" s="152"/>
      <c r="AL827" s="152"/>
      <c r="AM827" s="152"/>
      <c r="AN827" s="152"/>
      <c r="AO827" s="152"/>
      <c r="AP827" s="152"/>
      <c r="AQ827" s="152"/>
      <c r="AR827" s="152"/>
      <c r="AS827" s="152"/>
      <c r="AT827" s="152"/>
      <c r="AU827" s="152"/>
      <c r="AV827" s="152"/>
      <c r="AW827" s="152"/>
      <c r="AX827" s="152"/>
      <c r="AY827" s="152"/>
      <c r="AZ827" s="152"/>
      <c r="BA827" s="152"/>
      <c r="BB827" s="152"/>
      <c r="BC827" s="152"/>
      <c r="BD827" s="152"/>
      <c r="BE827" s="152"/>
      <c r="BF827" s="152"/>
      <c r="BG827" s="152"/>
      <c r="BH827" s="152"/>
      <c r="BI827" s="152"/>
      <c r="BJ827" s="152"/>
      <c r="BK827" s="152"/>
      <c r="BL827" s="152"/>
      <c r="BM827" s="152"/>
      <c r="BN827" s="152"/>
    </row>
    <row r="828" ht="13.5" customHeight="1">
      <c r="A828" s="152"/>
      <c r="B828" s="152"/>
      <c r="C828" s="152"/>
      <c r="D828" s="152"/>
      <c r="E828" s="152"/>
      <c r="F828" s="152"/>
      <c r="G828" s="152"/>
      <c r="H828" s="152"/>
      <c r="I828" s="152"/>
      <c r="J828" s="152"/>
      <c r="K828" s="152"/>
      <c r="L828" s="152"/>
      <c r="M828" s="152"/>
      <c r="N828" s="152"/>
      <c r="O828" s="152"/>
      <c r="P828" s="152"/>
      <c r="Q828" s="152"/>
      <c r="R828" s="152"/>
      <c r="S828" s="152"/>
      <c r="T828" s="152"/>
      <c r="U828" s="152"/>
      <c r="V828" s="152"/>
      <c r="W828" s="152"/>
      <c r="X828" s="152"/>
      <c r="Y828" s="152"/>
      <c r="Z828" s="152"/>
      <c r="AA828" s="152"/>
      <c r="AB828" s="152"/>
      <c r="AC828" s="152"/>
      <c r="AD828" s="152"/>
      <c r="AE828" s="152"/>
      <c r="AF828" s="152"/>
      <c r="AG828" s="152"/>
      <c r="AH828" s="152"/>
      <c r="AI828" s="152"/>
      <c r="AJ828" s="152"/>
      <c r="AK828" s="152"/>
      <c r="AL828" s="152"/>
      <c r="AM828" s="152"/>
      <c r="AN828" s="152"/>
      <c r="AO828" s="152"/>
      <c r="AP828" s="152"/>
      <c r="AQ828" s="152"/>
      <c r="AR828" s="152"/>
      <c r="AS828" s="152"/>
      <c r="AT828" s="152"/>
      <c r="AU828" s="152"/>
      <c r="AV828" s="152"/>
      <c r="AW828" s="152"/>
      <c r="AX828" s="152"/>
      <c r="AY828" s="152"/>
      <c r="AZ828" s="152"/>
      <c r="BA828" s="152"/>
      <c r="BB828" s="152"/>
      <c r="BC828" s="152"/>
      <c r="BD828" s="152"/>
      <c r="BE828" s="152"/>
      <c r="BF828" s="152"/>
      <c r="BG828" s="152"/>
      <c r="BH828" s="152"/>
      <c r="BI828" s="152"/>
      <c r="BJ828" s="152"/>
      <c r="BK828" s="152"/>
      <c r="BL828" s="152"/>
      <c r="BM828" s="152"/>
      <c r="BN828" s="152"/>
    </row>
    <row r="829" ht="13.5" customHeight="1">
      <c r="A829" s="152"/>
      <c r="B829" s="152"/>
      <c r="C829" s="152"/>
      <c r="D829" s="152"/>
      <c r="E829" s="152"/>
      <c r="F829" s="152"/>
      <c r="G829" s="152"/>
      <c r="H829" s="152"/>
      <c r="I829" s="152"/>
      <c r="J829" s="152"/>
      <c r="K829" s="152"/>
      <c r="L829" s="152"/>
      <c r="M829" s="152"/>
      <c r="N829" s="152"/>
      <c r="O829" s="152"/>
      <c r="P829" s="152"/>
      <c r="Q829" s="152"/>
      <c r="R829" s="152"/>
      <c r="S829" s="152"/>
      <c r="T829" s="152"/>
      <c r="U829" s="152"/>
      <c r="V829" s="152"/>
      <c r="W829" s="152"/>
      <c r="X829" s="152"/>
      <c r="Y829" s="152"/>
      <c r="Z829" s="152"/>
      <c r="AA829" s="152"/>
      <c r="AB829" s="152"/>
      <c r="AC829" s="152"/>
      <c r="AD829" s="152"/>
      <c r="AE829" s="152"/>
      <c r="AF829" s="152"/>
      <c r="AG829" s="152"/>
      <c r="AH829" s="152"/>
      <c r="AI829" s="152"/>
      <c r="AJ829" s="152"/>
      <c r="AK829" s="152"/>
      <c r="AL829" s="152"/>
      <c r="AM829" s="152"/>
      <c r="AN829" s="152"/>
      <c r="AO829" s="152"/>
      <c r="AP829" s="152"/>
      <c r="AQ829" s="152"/>
      <c r="AR829" s="152"/>
      <c r="AS829" s="152"/>
      <c r="AT829" s="152"/>
      <c r="AU829" s="152"/>
      <c r="AV829" s="152"/>
      <c r="AW829" s="152"/>
      <c r="AX829" s="152"/>
      <c r="AY829" s="152"/>
      <c r="AZ829" s="152"/>
      <c r="BA829" s="152"/>
      <c r="BB829" s="152"/>
      <c r="BC829" s="152"/>
      <c r="BD829" s="152"/>
      <c r="BE829" s="152"/>
      <c r="BF829" s="152"/>
      <c r="BG829" s="152"/>
      <c r="BH829" s="152"/>
      <c r="BI829" s="152"/>
      <c r="BJ829" s="152"/>
      <c r="BK829" s="152"/>
      <c r="BL829" s="152"/>
      <c r="BM829" s="152"/>
      <c r="BN829" s="152"/>
    </row>
    <row r="830" ht="13.5" customHeight="1">
      <c r="A830" s="152"/>
      <c r="B830" s="152"/>
      <c r="C830" s="152"/>
      <c r="D830" s="152"/>
      <c r="E830" s="152"/>
      <c r="F830" s="152"/>
      <c r="G830" s="152"/>
      <c r="H830" s="152"/>
      <c r="I830" s="152"/>
      <c r="J830" s="152"/>
      <c r="K830" s="152"/>
      <c r="L830" s="152"/>
      <c r="M830" s="152"/>
      <c r="N830" s="152"/>
      <c r="O830" s="152"/>
      <c r="P830" s="152"/>
      <c r="Q830" s="152"/>
      <c r="R830" s="152"/>
      <c r="S830" s="152"/>
      <c r="T830" s="152"/>
      <c r="U830" s="152"/>
      <c r="V830" s="152"/>
      <c r="W830" s="152"/>
      <c r="X830" s="152"/>
      <c r="Y830" s="152"/>
      <c r="Z830" s="152"/>
      <c r="AA830" s="152"/>
      <c r="AB830" s="152"/>
      <c r="AC830" s="152"/>
      <c r="AD830" s="152"/>
      <c r="AE830" s="152"/>
      <c r="AF830" s="152"/>
      <c r="AG830" s="152"/>
      <c r="AH830" s="152"/>
      <c r="AI830" s="152"/>
      <c r="AJ830" s="152"/>
      <c r="AK830" s="152"/>
      <c r="AL830" s="152"/>
      <c r="AM830" s="152"/>
      <c r="AN830" s="152"/>
      <c r="AO830" s="152"/>
      <c r="AP830" s="152"/>
      <c r="AQ830" s="152"/>
      <c r="AR830" s="152"/>
      <c r="AS830" s="152"/>
      <c r="AT830" s="152"/>
      <c r="AU830" s="152"/>
      <c r="AV830" s="152"/>
      <c r="AW830" s="152"/>
      <c r="AX830" s="152"/>
      <c r="AY830" s="152"/>
      <c r="AZ830" s="152"/>
      <c r="BA830" s="152"/>
      <c r="BB830" s="152"/>
      <c r="BC830" s="152"/>
      <c r="BD830" s="152"/>
      <c r="BE830" s="152"/>
      <c r="BF830" s="152"/>
      <c r="BG830" s="152"/>
      <c r="BH830" s="152"/>
      <c r="BI830" s="152"/>
      <c r="BJ830" s="152"/>
      <c r="BK830" s="152"/>
      <c r="BL830" s="152"/>
      <c r="BM830" s="152"/>
      <c r="BN830" s="152"/>
    </row>
    <row r="831" ht="13.5" customHeight="1">
      <c r="A831" s="152"/>
      <c r="B831" s="152"/>
      <c r="C831" s="152"/>
      <c r="D831" s="152"/>
      <c r="E831" s="152"/>
      <c r="F831" s="152"/>
      <c r="G831" s="152"/>
      <c r="H831" s="152"/>
      <c r="I831" s="152"/>
      <c r="J831" s="152"/>
      <c r="K831" s="152"/>
      <c r="L831" s="152"/>
      <c r="M831" s="152"/>
      <c r="N831" s="152"/>
      <c r="O831" s="152"/>
      <c r="P831" s="152"/>
      <c r="Q831" s="152"/>
      <c r="R831" s="152"/>
      <c r="S831" s="152"/>
      <c r="T831" s="152"/>
      <c r="U831" s="152"/>
      <c r="V831" s="152"/>
      <c r="W831" s="152"/>
      <c r="X831" s="152"/>
      <c r="Y831" s="152"/>
      <c r="Z831" s="152"/>
      <c r="AA831" s="152"/>
      <c r="AB831" s="152"/>
      <c r="AC831" s="152"/>
      <c r="AD831" s="152"/>
      <c r="AE831" s="152"/>
      <c r="AF831" s="152"/>
      <c r="AG831" s="152"/>
      <c r="AH831" s="152"/>
      <c r="AI831" s="152"/>
      <c r="AJ831" s="152"/>
      <c r="AK831" s="152"/>
      <c r="AL831" s="152"/>
      <c r="AM831" s="152"/>
      <c r="AN831" s="152"/>
      <c r="AO831" s="152"/>
      <c r="AP831" s="152"/>
      <c r="AQ831" s="152"/>
      <c r="AR831" s="152"/>
      <c r="AS831" s="152"/>
      <c r="AT831" s="152"/>
      <c r="AU831" s="152"/>
      <c r="AV831" s="152"/>
      <c r="AW831" s="152"/>
      <c r="AX831" s="152"/>
      <c r="AY831" s="152"/>
      <c r="AZ831" s="152"/>
      <c r="BA831" s="152"/>
      <c r="BB831" s="152"/>
      <c r="BC831" s="152"/>
      <c r="BD831" s="152"/>
      <c r="BE831" s="152"/>
      <c r="BF831" s="152"/>
      <c r="BG831" s="152"/>
      <c r="BH831" s="152"/>
      <c r="BI831" s="152"/>
      <c r="BJ831" s="152"/>
      <c r="BK831" s="152"/>
      <c r="BL831" s="152"/>
      <c r="BM831" s="152"/>
      <c r="BN831" s="152"/>
    </row>
    <row r="832" ht="13.5" customHeight="1">
      <c r="A832" s="152"/>
      <c r="B832" s="152"/>
      <c r="C832" s="152"/>
      <c r="D832" s="152"/>
      <c r="E832" s="152"/>
      <c r="F832" s="152"/>
      <c r="G832" s="152"/>
      <c r="H832" s="152"/>
      <c r="I832" s="152"/>
      <c r="J832" s="152"/>
      <c r="K832" s="152"/>
      <c r="L832" s="152"/>
      <c r="M832" s="152"/>
      <c r="N832" s="152"/>
      <c r="O832" s="152"/>
      <c r="P832" s="152"/>
      <c r="Q832" s="152"/>
      <c r="R832" s="152"/>
      <c r="S832" s="152"/>
      <c r="T832" s="152"/>
      <c r="U832" s="152"/>
      <c r="V832" s="152"/>
      <c r="W832" s="152"/>
      <c r="X832" s="152"/>
      <c r="Y832" s="152"/>
      <c r="Z832" s="152"/>
      <c r="AA832" s="152"/>
      <c r="AB832" s="152"/>
      <c r="AC832" s="152"/>
      <c r="AD832" s="152"/>
      <c r="AE832" s="152"/>
      <c r="AF832" s="152"/>
      <c r="AG832" s="152"/>
      <c r="AH832" s="152"/>
      <c r="AI832" s="152"/>
      <c r="AJ832" s="152"/>
      <c r="AK832" s="152"/>
      <c r="AL832" s="152"/>
      <c r="AM832" s="152"/>
      <c r="AN832" s="152"/>
      <c r="AO832" s="152"/>
      <c r="AP832" s="152"/>
      <c r="AQ832" s="152"/>
      <c r="AR832" s="152"/>
      <c r="AS832" s="152"/>
      <c r="AT832" s="152"/>
      <c r="AU832" s="152"/>
      <c r="AV832" s="152"/>
      <c r="AW832" s="152"/>
      <c r="AX832" s="152"/>
      <c r="AY832" s="152"/>
      <c r="AZ832" s="152"/>
      <c r="BA832" s="152"/>
      <c r="BB832" s="152"/>
      <c r="BC832" s="152"/>
      <c r="BD832" s="152"/>
      <c r="BE832" s="152"/>
      <c r="BF832" s="152"/>
      <c r="BG832" s="152"/>
      <c r="BH832" s="152"/>
      <c r="BI832" s="152"/>
      <c r="BJ832" s="152"/>
      <c r="BK832" s="152"/>
      <c r="BL832" s="152"/>
      <c r="BM832" s="152"/>
      <c r="BN832" s="152"/>
    </row>
    <row r="833" ht="13.5" customHeight="1">
      <c r="A833" s="152"/>
      <c r="B833" s="152"/>
      <c r="C833" s="152"/>
      <c r="D833" s="152"/>
      <c r="E833" s="152"/>
      <c r="F833" s="152"/>
      <c r="G833" s="152"/>
      <c r="H833" s="152"/>
      <c r="I833" s="152"/>
      <c r="J833" s="152"/>
      <c r="K833" s="152"/>
      <c r="L833" s="152"/>
      <c r="M833" s="152"/>
      <c r="N833" s="152"/>
      <c r="O833" s="152"/>
      <c r="P833" s="152"/>
      <c r="Q833" s="152"/>
      <c r="R833" s="152"/>
      <c r="S833" s="152"/>
      <c r="T833" s="152"/>
      <c r="U833" s="152"/>
      <c r="V833" s="152"/>
      <c r="W833" s="152"/>
      <c r="X833" s="152"/>
      <c r="Y833" s="152"/>
      <c r="Z833" s="152"/>
      <c r="AA833" s="152"/>
      <c r="AB833" s="152"/>
      <c r="AC833" s="152"/>
      <c r="AD833" s="152"/>
      <c r="AE833" s="152"/>
      <c r="AF833" s="152"/>
      <c r="AG833" s="152"/>
      <c r="AH833" s="152"/>
      <c r="AI833" s="152"/>
      <c r="AJ833" s="152"/>
      <c r="AK833" s="152"/>
      <c r="AL833" s="152"/>
      <c r="AM833" s="152"/>
      <c r="AN833" s="152"/>
      <c r="AO833" s="152"/>
      <c r="AP833" s="152"/>
      <c r="AQ833" s="152"/>
      <c r="AR833" s="152"/>
      <c r="AS833" s="152"/>
      <c r="AT833" s="152"/>
      <c r="AU833" s="152"/>
      <c r="AV833" s="152"/>
      <c r="AW833" s="152"/>
      <c r="AX833" s="152"/>
      <c r="AY833" s="152"/>
      <c r="AZ833" s="152"/>
      <c r="BA833" s="152"/>
      <c r="BB833" s="152"/>
      <c r="BC833" s="152"/>
      <c r="BD833" s="152"/>
      <c r="BE833" s="152"/>
      <c r="BF833" s="152"/>
      <c r="BG833" s="152"/>
      <c r="BH833" s="152"/>
      <c r="BI833" s="152"/>
      <c r="BJ833" s="152"/>
      <c r="BK833" s="152"/>
      <c r="BL833" s="152"/>
      <c r="BM833" s="152"/>
      <c r="BN833" s="152"/>
    </row>
    <row r="834" ht="13.5" customHeight="1">
      <c r="A834" s="152"/>
      <c r="B834" s="152"/>
      <c r="C834" s="152"/>
      <c r="D834" s="152"/>
      <c r="E834" s="152"/>
      <c r="F834" s="152"/>
      <c r="G834" s="152"/>
      <c r="H834" s="152"/>
      <c r="I834" s="152"/>
      <c r="J834" s="152"/>
      <c r="K834" s="152"/>
      <c r="L834" s="152"/>
      <c r="M834" s="152"/>
      <c r="N834" s="152"/>
      <c r="O834" s="152"/>
      <c r="P834" s="152"/>
      <c r="Q834" s="152"/>
      <c r="R834" s="152"/>
      <c r="S834" s="152"/>
      <c r="T834" s="152"/>
      <c r="U834" s="152"/>
      <c r="V834" s="152"/>
      <c r="W834" s="152"/>
      <c r="X834" s="152"/>
      <c r="Y834" s="152"/>
      <c r="Z834" s="152"/>
      <c r="AA834" s="152"/>
      <c r="AB834" s="152"/>
      <c r="AC834" s="152"/>
      <c r="AD834" s="152"/>
      <c r="AE834" s="152"/>
      <c r="AF834" s="152"/>
      <c r="AG834" s="152"/>
      <c r="AH834" s="152"/>
      <c r="AI834" s="152"/>
      <c r="AJ834" s="152"/>
      <c r="AK834" s="152"/>
      <c r="AL834" s="152"/>
      <c r="AM834" s="152"/>
      <c r="AN834" s="152"/>
      <c r="AO834" s="152"/>
      <c r="AP834" s="152"/>
      <c r="AQ834" s="152"/>
      <c r="AR834" s="152"/>
      <c r="AS834" s="152"/>
      <c r="AT834" s="152"/>
      <c r="AU834" s="152"/>
      <c r="AV834" s="152"/>
      <c r="AW834" s="152"/>
      <c r="AX834" s="152"/>
      <c r="AY834" s="152"/>
      <c r="AZ834" s="152"/>
      <c r="BA834" s="152"/>
      <c r="BB834" s="152"/>
      <c r="BC834" s="152"/>
      <c r="BD834" s="152"/>
      <c r="BE834" s="152"/>
      <c r="BF834" s="152"/>
      <c r="BG834" s="152"/>
      <c r="BH834" s="152"/>
      <c r="BI834" s="152"/>
      <c r="BJ834" s="152"/>
      <c r="BK834" s="152"/>
      <c r="BL834" s="152"/>
      <c r="BM834" s="152"/>
      <c r="BN834" s="152"/>
    </row>
    <row r="835" ht="13.5" customHeight="1">
      <c r="A835" s="152"/>
      <c r="B835" s="152"/>
      <c r="C835" s="152"/>
      <c r="D835" s="152"/>
      <c r="E835" s="152"/>
      <c r="F835" s="152"/>
      <c r="G835" s="152"/>
      <c r="H835" s="152"/>
      <c r="I835" s="152"/>
      <c r="J835" s="152"/>
      <c r="K835" s="152"/>
      <c r="L835" s="152"/>
      <c r="M835" s="152"/>
      <c r="N835" s="152"/>
      <c r="O835" s="152"/>
      <c r="P835" s="152"/>
      <c r="Q835" s="152"/>
      <c r="R835" s="152"/>
      <c r="S835" s="152"/>
      <c r="T835" s="152"/>
      <c r="U835" s="152"/>
      <c r="V835" s="152"/>
      <c r="W835" s="152"/>
      <c r="X835" s="152"/>
      <c r="Y835" s="152"/>
      <c r="Z835" s="152"/>
      <c r="AA835" s="152"/>
      <c r="AB835" s="152"/>
      <c r="AC835" s="152"/>
      <c r="AD835" s="152"/>
      <c r="AE835" s="152"/>
      <c r="AF835" s="152"/>
      <c r="AG835" s="152"/>
      <c r="AH835" s="152"/>
      <c r="AI835" s="152"/>
      <c r="AJ835" s="152"/>
      <c r="AK835" s="152"/>
      <c r="AL835" s="152"/>
      <c r="AM835" s="152"/>
      <c r="AN835" s="152"/>
      <c r="AO835" s="152"/>
      <c r="AP835" s="152"/>
      <c r="AQ835" s="152"/>
      <c r="AR835" s="152"/>
      <c r="AS835" s="152"/>
      <c r="AT835" s="152"/>
      <c r="AU835" s="152"/>
      <c r="AV835" s="152"/>
      <c r="AW835" s="152"/>
      <c r="AX835" s="152"/>
      <c r="AY835" s="152"/>
      <c r="AZ835" s="152"/>
      <c r="BA835" s="152"/>
      <c r="BB835" s="152"/>
      <c r="BC835" s="152"/>
      <c r="BD835" s="152"/>
      <c r="BE835" s="152"/>
      <c r="BF835" s="152"/>
      <c r="BG835" s="152"/>
      <c r="BH835" s="152"/>
      <c r="BI835" s="152"/>
      <c r="BJ835" s="152"/>
      <c r="BK835" s="152"/>
      <c r="BL835" s="152"/>
      <c r="BM835" s="152"/>
      <c r="BN835" s="152"/>
    </row>
    <row r="836" ht="13.5" customHeight="1">
      <c r="A836" s="152"/>
      <c r="B836" s="152"/>
      <c r="C836" s="152"/>
      <c r="D836" s="152"/>
      <c r="E836" s="152"/>
      <c r="F836" s="152"/>
      <c r="G836" s="152"/>
      <c r="H836" s="152"/>
      <c r="I836" s="152"/>
      <c r="J836" s="152"/>
      <c r="K836" s="152"/>
      <c r="L836" s="152"/>
      <c r="M836" s="152"/>
      <c r="N836" s="152"/>
      <c r="O836" s="152"/>
      <c r="P836" s="152"/>
      <c r="Q836" s="152"/>
      <c r="R836" s="152"/>
      <c r="S836" s="152"/>
      <c r="T836" s="152"/>
      <c r="U836" s="152"/>
      <c r="V836" s="152"/>
      <c r="W836" s="152"/>
      <c r="X836" s="152"/>
      <c r="Y836" s="152"/>
      <c r="Z836" s="152"/>
      <c r="AA836" s="152"/>
      <c r="AB836" s="152"/>
      <c r="AC836" s="152"/>
      <c r="AD836" s="152"/>
      <c r="AE836" s="152"/>
      <c r="AF836" s="152"/>
      <c r="AG836" s="152"/>
      <c r="AH836" s="152"/>
      <c r="AI836" s="152"/>
      <c r="AJ836" s="152"/>
      <c r="AK836" s="152"/>
      <c r="AL836" s="152"/>
      <c r="AM836" s="152"/>
      <c r="AN836" s="152"/>
      <c r="AO836" s="152"/>
      <c r="AP836" s="152"/>
      <c r="AQ836" s="152"/>
      <c r="AR836" s="152"/>
      <c r="AS836" s="152"/>
      <c r="AT836" s="152"/>
      <c r="AU836" s="152"/>
      <c r="AV836" s="152"/>
      <c r="AW836" s="152"/>
      <c r="AX836" s="152"/>
      <c r="AY836" s="152"/>
      <c r="AZ836" s="152"/>
      <c r="BA836" s="152"/>
      <c r="BB836" s="152"/>
      <c r="BC836" s="152"/>
      <c r="BD836" s="152"/>
      <c r="BE836" s="152"/>
      <c r="BF836" s="152"/>
      <c r="BG836" s="152"/>
      <c r="BH836" s="152"/>
      <c r="BI836" s="152"/>
      <c r="BJ836" s="152"/>
      <c r="BK836" s="152"/>
      <c r="BL836" s="152"/>
      <c r="BM836" s="152"/>
      <c r="BN836" s="152"/>
    </row>
    <row r="837" ht="13.5" customHeight="1">
      <c r="A837" s="152"/>
      <c r="B837" s="152"/>
      <c r="C837" s="152"/>
      <c r="D837" s="152"/>
      <c r="E837" s="152"/>
      <c r="F837" s="152"/>
      <c r="G837" s="152"/>
      <c r="H837" s="152"/>
      <c r="I837" s="152"/>
      <c r="J837" s="152"/>
      <c r="K837" s="152"/>
      <c r="L837" s="152"/>
      <c r="M837" s="152"/>
      <c r="N837" s="152"/>
      <c r="O837" s="152"/>
      <c r="P837" s="152"/>
      <c r="Q837" s="152"/>
      <c r="R837" s="152"/>
      <c r="S837" s="152"/>
      <c r="T837" s="152"/>
      <c r="U837" s="152"/>
      <c r="V837" s="152"/>
      <c r="W837" s="152"/>
      <c r="X837" s="152"/>
      <c r="Y837" s="152"/>
      <c r="Z837" s="152"/>
      <c r="AA837" s="152"/>
      <c r="AB837" s="152"/>
      <c r="AC837" s="152"/>
      <c r="AD837" s="152"/>
      <c r="AE837" s="152"/>
      <c r="AF837" s="152"/>
      <c r="AG837" s="152"/>
      <c r="AH837" s="152"/>
      <c r="AI837" s="152"/>
      <c r="AJ837" s="152"/>
      <c r="AK837" s="152"/>
      <c r="AL837" s="152"/>
      <c r="AM837" s="152"/>
      <c r="AN837" s="152"/>
      <c r="AO837" s="152"/>
      <c r="AP837" s="152"/>
      <c r="AQ837" s="152"/>
      <c r="AR837" s="152"/>
      <c r="AS837" s="152"/>
      <c r="AT837" s="152"/>
      <c r="AU837" s="152"/>
      <c r="AV837" s="152"/>
      <c r="AW837" s="152"/>
      <c r="AX837" s="152"/>
      <c r="AY837" s="152"/>
      <c r="AZ837" s="152"/>
      <c r="BA837" s="152"/>
      <c r="BB837" s="152"/>
      <c r="BC837" s="152"/>
      <c r="BD837" s="152"/>
      <c r="BE837" s="152"/>
      <c r="BF837" s="152"/>
      <c r="BG837" s="152"/>
      <c r="BH837" s="152"/>
      <c r="BI837" s="152"/>
      <c r="BJ837" s="152"/>
      <c r="BK837" s="152"/>
      <c r="BL837" s="152"/>
      <c r="BM837" s="152"/>
      <c r="BN837" s="152"/>
    </row>
    <row r="838" ht="13.5" customHeight="1">
      <c r="A838" s="152"/>
      <c r="B838" s="152"/>
      <c r="C838" s="152"/>
      <c r="D838" s="152"/>
      <c r="E838" s="152"/>
      <c r="F838" s="152"/>
      <c r="G838" s="152"/>
      <c r="H838" s="152"/>
      <c r="I838" s="152"/>
      <c r="J838" s="152"/>
      <c r="K838" s="152"/>
      <c r="L838" s="152"/>
      <c r="M838" s="152"/>
      <c r="N838" s="152"/>
      <c r="O838" s="152"/>
      <c r="P838" s="152"/>
      <c r="Q838" s="152"/>
      <c r="R838" s="152"/>
      <c r="S838" s="152"/>
      <c r="T838" s="152"/>
      <c r="U838" s="152"/>
      <c r="V838" s="152"/>
      <c r="W838" s="152"/>
      <c r="X838" s="152"/>
      <c r="Y838" s="152"/>
      <c r="Z838" s="152"/>
      <c r="AA838" s="152"/>
      <c r="AB838" s="152"/>
      <c r="AC838" s="152"/>
      <c r="AD838" s="152"/>
      <c r="AE838" s="152"/>
      <c r="AF838" s="152"/>
      <c r="AG838" s="152"/>
      <c r="AH838" s="152"/>
      <c r="AI838" s="152"/>
      <c r="AJ838" s="152"/>
      <c r="AK838" s="152"/>
      <c r="AL838" s="152"/>
      <c r="AM838" s="152"/>
      <c r="AN838" s="152"/>
      <c r="AO838" s="152"/>
      <c r="AP838" s="152"/>
      <c r="AQ838" s="152"/>
      <c r="AR838" s="152"/>
      <c r="AS838" s="152"/>
      <c r="AT838" s="152"/>
      <c r="AU838" s="152"/>
      <c r="AV838" s="152"/>
      <c r="AW838" s="152"/>
      <c r="AX838" s="152"/>
      <c r="AY838" s="152"/>
      <c r="AZ838" s="152"/>
      <c r="BA838" s="152"/>
      <c r="BB838" s="152"/>
      <c r="BC838" s="152"/>
      <c r="BD838" s="152"/>
      <c r="BE838" s="152"/>
      <c r="BF838" s="152"/>
      <c r="BG838" s="152"/>
      <c r="BH838" s="152"/>
      <c r="BI838" s="152"/>
      <c r="BJ838" s="152"/>
      <c r="BK838" s="152"/>
      <c r="BL838" s="152"/>
      <c r="BM838" s="152"/>
      <c r="BN838" s="152"/>
    </row>
    <row r="839" ht="13.5" customHeight="1">
      <c r="A839" s="152"/>
      <c r="B839" s="152"/>
      <c r="C839" s="152"/>
      <c r="D839" s="152"/>
      <c r="E839" s="152"/>
      <c r="F839" s="152"/>
      <c r="G839" s="152"/>
      <c r="H839" s="152"/>
      <c r="I839" s="152"/>
      <c r="J839" s="152"/>
      <c r="K839" s="152"/>
      <c r="L839" s="152"/>
      <c r="M839" s="152"/>
      <c r="N839" s="152"/>
      <c r="O839" s="152"/>
      <c r="P839" s="152"/>
      <c r="Q839" s="152"/>
      <c r="R839" s="152"/>
      <c r="S839" s="152"/>
      <c r="T839" s="152"/>
      <c r="U839" s="152"/>
      <c r="V839" s="152"/>
      <c r="W839" s="152"/>
      <c r="X839" s="152"/>
      <c r="Y839" s="152"/>
      <c r="Z839" s="152"/>
      <c r="AA839" s="152"/>
      <c r="AB839" s="152"/>
      <c r="AC839" s="152"/>
      <c r="AD839" s="152"/>
      <c r="AE839" s="152"/>
      <c r="AF839" s="152"/>
      <c r="AG839" s="152"/>
      <c r="AH839" s="152"/>
      <c r="AI839" s="152"/>
      <c r="AJ839" s="152"/>
      <c r="AK839" s="152"/>
      <c r="AL839" s="152"/>
      <c r="AM839" s="152"/>
      <c r="AN839" s="152"/>
      <c r="AO839" s="152"/>
      <c r="AP839" s="152"/>
      <c r="AQ839" s="152"/>
      <c r="AR839" s="152"/>
      <c r="AS839" s="152"/>
      <c r="AT839" s="152"/>
      <c r="AU839" s="152"/>
      <c r="AV839" s="152"/>
      <c r="AW839" s="152"/>
      <c r="AX839" s="152"/>
      <c r="AY839" s="152"/>
      <c r="AZ839" s="152"/>
      <c r="BA839" s="152"/>
      <c r="BB839" s="152"/>
      <c r="BC839" s="152"/>
      <c r="BD839" s="152"/>
      <c r="BE839" s="152"/>
      <c r="BF839" s="152"/>
      <c r="BG839" s="152"/>
      <c r="BH839" s="152"/>
      <c r="BI839" s="152"/>
      <c r="BJ839" s="152"/>
      <c r="BK839" s="152"/>
      <c r="BL839" s="152"/>
      <c r="BM839" s="152"/>
      <c r="BN839" s="152"/>
    </row>
    <row r="840" ht="13.5" customHeight="1">
      <c r="A840" s="152"/>
      <c r="B840" s="152"/>
      <c r="C840" s="152"/>
      <c r="D840" s="152"/>
      <c r="E840" s="152"/>
      <c r="F840" s="152"/>
      <c r="G840" s="152"/>
      <c r="H840" s="152"/>
      <c r="I840" s="152"/>
      <c r="J840" s="152"/>
      <c r="K840" s="152"/>
      <c r="L840" s="152"/>
      <c r="M840" s="152"/>
      <c r="N840" s="152"/>
      <c r="O840" s="152"/>
      <c r="P840" s="152"/>
      <c r="Q840" s="152"/>
      <c r="R840" s="152"/>
      <c r="S840" s="152"/>
      <c r="T840" s="152"/>
      <c r="U840" s="152"/>
      <c r="V840" s="152"/>
      <c r="W840" s="152"/>
      <c r="X840" s="152"/>
      <c r="Y840" s="152"/>
      <c r="Z840" s="152"/>
      <c r="AA840" s="152"/>
      <c r="AB840" s="152"/>
      <c r="AC840" s="152"/>
      <c r="AD840" s="152"/>
      <c r="AE840" s="152"/>
      <c r="AF840" s="152"/>
      <c r="AG840" s="152"/>
      <c r="AH840" s="152"/>
      <c r="AI840" s="152"/>
      <c r="AJ840" s="152"/>
      <c r="AK840" s="152"/>
      <c r="AL840" s="152"/>
      <c r="AM840" s="152"/>
      <c r="AN840" s="152"/>
      <c r="AO840" s="152"/>
      <c r="AP840" s="152"/>
      <c r="AQ840" s="152"/>
      <c r="AR840" s="152"/>
      <c r="AS840" s="152"/>
      <c r="AT840" s="152"/>
      <c r="AU840" s="152"/>
      <c r="AV840" s="152"/>
      <c r="AW840" s="152"/>
      <c r="AX840" s="152"/>
      <c r="AY840" s="152"/>
      <c r="AZ840" s="152"/>
      <c r="BA840" s="152"/>
      <c r="BB840" s="152"/>
      <c r="BC840" s="152"/>
      <c r="BD840" s="152"/>
      <c r="BE840" s="152"/>
      <c r="BF840" s="152"/>
      <c r="BG840" s="152"/>
      <c r="BH840" s="152"/>
      <c r="BI840" s="152"/>
      <c r="BJ840" s="152"/>
      <c r="BK840" s="152"/>
      <c r="BL840" s="152"/>
      <c r="BM840" s="152"/>
      <c r="BN840" s="152"/>
    </row>
    <row r="841" ht="13.5" customHeight="1">
      <c r="A841" s="152"/>
      <c r="B841" s="152"/>
      <c r="C841" s="152"/>
      <c r="D841" s="152"/>
      <c r="E841" s="152"/>
      <c r="F841" s="152"/>
      <c r="G841" s="152"/>
      <c r="H841" s="152"/>
      <c r="I841" s="152"/>
      <c r="J841" s="152"/>
      <c r="K841" s="152"/>
      <c r="L841" s="152"/>
      <c r="M841" s="152"/>
      <c r="N841" s="152"/>
      <c r="O841" s="152"/>
      <c r="P841" s="152"/>
      <c r="Q841" s="152"/>
      <c r="R841" s="152"/>
      <c r="S841" s="152"/>
      <c r="T841" s="152"/>
      <c r="U841" s="152"/>
      <c r="V841" s="152"/>
      <c r="W841" s="152"/>
      <c r="X841" s="152"/>
      <c r="Y841" s="152"/>
      <c r="Z841" s="152"/>
      <c r="AA841" s="152"/>
      <c r="AB841" s="152"/>
      <c r="AC841" s="152"/>
      <c r="AD841" s="152"/>
      <c r="AE841" s="152"/>
      <c r="AF841" s="152"/>
      <c r="AG841" s="152"/>
      <c r="AH841" s="152"/>
      <c r="AI841" s="152"/>
      <c r="AJ841" s="152"/>
      <c r="AK841" s="152"/>
      <c r="AL841" s="152"/>
      <c r="AM841" s="152"/>
      <c r="AN841" s="152"/>
      <c r="AO841" s="152"/>
      <c r="AP841" s="152"/>
      <c r="AQ841" s="152"/>
      <c r="AR841" s="152"/>
      <c r="AS841" s="152"/>
      <c r="AT841" s="152"/>
      <c r="AU841" s="152"/>
      <c r="AV841" s="152"/>
      <c r="AW841" s="152"/>
      <c r="AX841" s="152"/>
      <c r="AY841" s="152"/>
      <c r="AZ841" s="152"/>
      <c r="BA841" s="152"/>
      <c r="BB841" s="152"/>
      <c r="BC841" s="152"/>
      <c r="BD841" s="152"/>
      <c r="BE841" s="152"/>
      <c r="BF841" s="152"/>
      <c r="BG841" s="152"/>
      <c r="BH841" s="152"/>
      <c r="BI841" s="152"/>
      <c r="BJ841" s="152"/>
      <c r="BK841" s="152"/>
      <c r="BL841" s="152"/>
      <c r="BM841" s="152"/>
      <c r="BN841" s="152"/>
    </row>
    <row r="842" ht="13.5" customHeight="1">
      <c r="A842" s="152"/>
      <c r="B842" s="152"/>
      <c r="C842" s="152"/>
      <c r="D842" s="152"/>
      <c r="E842" s="152"/>
      <c r="F842" s="152"/>
      <c r="G842" s="152"/>
      <c r="H842" s="152"/>
      <c r="I842" s="152"/>
      <c r="J842" s="152"/>
      <c r="K842" s="152"/>
      <c r="L842" s="152"/>
      <c r="M842" s="152"/>
      <c r="N842" s="152"/>
      <c r="O842" s="152"/>
      <c r="P842" s="152"/>
      <c r="Q842" s="152"/>
      <c r="R842" s="152"/>
      <c r="S842" s="152"/>
      <c r="T842" s="152"/>
      <c r="U842" s="152"/>
      <c r="V842" s="152"/>
      <c r="W842" s="152"/>
      <c r="X842" s="152"/>
      <c r="Y842" s="152"/>
      <c r="Z842" s="152"/>
      <c r="AA842" s="152"/>
      <c r="AB842" s="152"/>
      <c r="AC842" s="152"/>
      <c r="AD842" s="152"/>
      <c r="AE842" s="152"/>
      <c r="AF842" s="152"/>
      <c r="AG842" s="152"/>
      <c r="AH842" s="152"/>
      <c r="AI842" s="152"/>
      <c r="AJ842" s="152"/>
      <c r="AK842" s="152"/>
      <c r="AL842" s="152"/>
      <c r="AM842" s="152"/>
      <c r="AN842" s="152"/>
      <c r="AO842" s="152"/>
      <c r="AP842" s="152"/>
      <c r="AQ842" s="152"/>
      <c r="AR842" s="152"/>
      <c r="AS842" s="152"/>
      <c r="AT842" s="152"/>
      <c r="AU842" s="152"/>
      <c r="AV842" s="152"/>
      <c r="AW842" s="152"/>
      <c r="AX842" s="152"/>
      <c r="AY842" s="152"/>
      <c r="AZ842" s="152"/>
      <c r="BA842" s="152"/>
      <c r="BB842" s="152"/>
      <c r="BC842" s="152"/>
      <c r="BD842" s="152"/>
      <c r="BE842" s="152"/>
      <c r="BF842" s="152"/>
      <c r="BG842" s="152"/>
      <c r="BH842" s="152"/>
      <c r="BI842" s="152"/>
      <c r="BJ842" s="152"/>
      <c r="BK842" s="152"/>
      <c r="BL842" s="152"/>
      <c r="BM842" s="152"/>
      <c r="BN842" s="152"/>
    </row>
    <row r="843" ht="13.5" customHeight="1">
      <c r="A843" s="152"/>
      <c r="B843" s="152"/>
      <c r="C843" s="152"/>
      <c r="D843" s="152"/>
      <c r="E843" s="152"/>
      <c r="F843" s="152"/>
      <c r="G843" s="152"/>
      <c r="H843" s="152"/>
      <c r="I843" s="152"/>
      <c r="J843" s="152"/>
      <c r="K843" s="152"/>
      <c r="L843" s="152"/>
      <c r="M843" s="152"/>
      <c r="N843" s="152"/>
      <c r="O843" s="152"/>
      <c r="P843" s="152"/>
      <c r="Q843" s="152"/>
      <c r="R843" s="152"/>
      <c r="S843" s="152"/>
      <c r="T843" s="152"/>
      <c r="U843" s="152"/>
      <c r="V843" s="152"/>
      <c r="W843" s="152"/>
      <c r="X843" s="152"/>
      <c r="Y843" s="152"/>
      <c r="Z843" s="152"/>
      <c r="AA843" s="152"/>
      <c r="AB843" s="152"/>
      <c r="AC843" s="152"/>
      <c r="AD843" s="152"/>
      <c r="AE843" s="152"/>
      <c r="AF843" s="152"/>
      <c r="AG843" s="152"/>
      <c r="AH843" s="152"/>
      <c r="AI843" s="152"/>
      <c r="AJ843" s="152"/>
      <c r="AK843" s="152"/>
      <c r="AL843" s="152"/>
      <c r="AM843" s="152"/>
      <c r="AN843" s="152"/>
      <c r="AO843" s="152"/>
      <c r="AP843" s="152"/>
      <c r="AQ843" s="152"/>
      <c r="AR843" s="152"/>
      <c r="AS843" s="152"/>
      <c r="AT843" s="152"/>
      <c r="AU843" s="152"/>
      <c r="AV843" s="152"/>
      <c r="AW843" s="152"/>
      <c r="AX843" s="152"/>
      <c r="AY843" s="152"/>
      <c r="AZ843" s="152"/>
      <c r="BA843" s="152"/>
      <c r="BB843" s="152"/>
      <c r="BC843" s="152"/>
      <c r="BD843" s="152"/>
      <c r="BE843" s="152"/>
      <c r="BF843" s="152"/>
      <c r="BG843" s="152"/>
      <c r="BH843" s="152"/>
      <c r="BI843" s="152"/>
      <c r="BJ843" s="152"/>
      <c r="BK843" s="152"/>
      <c r="BL843" s="152"/>
      <c r="BM843" s="152"/>
      <c r="BN843" s="152"/>
    </row>
    <row r="844" ht="13.5" customHeight="1">
      <c r="A844" s="152"/>
      <c r="B844" s="152"/>
      <c r="C844" s="152"/>
      <c r="D844" s="152"/>
      <c r="E844" s="152"/>
      <c r="F844" s="152"/>
      <c r="G844" s="152"/>
      <c r="H844" s="152"/>
      <c r="I844" s="152"/>
      <c r="J844" s="152"/>
      <c r="K844" s="152"/>
      <c r="L844" s="152"/>
      <c r="M844" s="152"/>
      <c r="N844" s="152"/>
      <c r="O844" s="152"/>
      <c r="P844" s="152"/>
      <c r="Q844" s="152"/>
      <c r="R844" s="152"/>
      <c r="S844" s="152"/>
      <c r="T844" s="152"/>
      <c r="U844" s="152"/>
      <c r="V844" s="152"/>
      <c r="W844" s="152"/>
      <c r="X844" s="152"/>
      <c r="Y844" s="152"/>
      <c r="Z844" s="152"/>
      <c r="AA844" s="152"/>
      <c r="AB844" s="152"/>
      <c r="AC844" s="152"/>
      <c r="AD844" s="152"/>
      <c r="AE844" s="152"/>
      <c r="AF844" s="152"/>
      <c r="AG844" s="152"/>
      <c r="AH844" s="152"/>
      <c r="AI844" s="152"/>
      <c r="AJ844" s="152"/>
      <c r="AK844" s="152"/>
      <c r="AL844" s="152"/>
      <c r="AM844" s="152"/>
      <c r="AN844" s="152"/>
      <c r="AO844" s="152"/>
      <c r="AP844" s="152"/>
      <c r="AQ844" s="152"/>
      <c r="AR844" s="152"/>
      <c r="AS844" s="152"/>
      <c r="AT844" s="152"/>
      <c r="AU844" s="152"/>
      <c r="AV844" s="152"/>
      <c r="AW844" s="152"/>
      <c r="AX844" s="152"/>
      <c r="AY844" s="152"/>
      <c r="AZ844" s="152"/>
      <c r="BA844" s="152"/>
      <c r="BB844" s="152"/>
      <c r="BC844" s="152"/>
      <c r="BD844" s="152"/>
      <c r="BE844" s="152"/>
      <c r="BF844" s="152"/>
      <c r="BG844" s="152"/>
      <c r="BH844" s="152"/>
      <c r="BI844" s="152"/>
      <c r="BJ844" s="152"/>
      <c r="BK844" s="152"/>
      <c r="BL844" s="152"/>
      <c r="BM844" s="152"/>
      <c r="BN844" s="152"/>
    </row>
    <row r="845" ht="13.5" customHeight="1">
      <c r="A845" s="152"/>
      <c r="B845" s="152"/>
      <c r="C845" s="152"/>
      <c r="D845" s="152"/>
      <c r="E845" s="152"/>
      <c r="F845" s="152"/>
      <c r="G845" s="152"/>
      <c r="H845" s="152"/>
      <c r="I845" s="152"/>
      <c r="J845" s="152"/>
      <c r="K845" s="152"/>
      <c r="L845" s="152"/>
      <c r="M845" s="152"/>
      <c r="N845" s="152"/>
      <c r="O845" s="152"/>
      <c r="P845" s="152"/>
      <c r="Q845" s="152"/>
      <c r="R845" s="152"/>
      <c r="S845" s="152"/>
      <c r="T845" s="152"/>
      <c r="U845" s="152"/>
      <c r="V845" s="152"/>
      <c r="W845" s="152"/>
      <c r="X845" s="152"/>
      <c r="Y845" s="152"/>
      <c r="Z845" s="152"/>
      <c r="AA845" s="152"/>
      <c r="AB845" s="152"/>
      <c r="AC845" s="152"/>
      <c r="AD845" s="152"/>
      <c r="AE845" s="152"/>
      <c r="AF845" s="152"/>
      <c r="AG845" s="152"/>
      <c r="AH845" s="152"/>
      <c r="AI845" s="152"/>
      <c r="AJ845" s="152"/>
      <c r="AK845" s="152"/>
      <c r="AL845" s="152"/>
      <c r="AM845" s="152"/>
      <c r="AN845" s="152"/>
      <c r="AO845" s="152"/>
      <c r="AP845" s="152"/>
      <c r="AQ845" s="152"/>
      <c r="AR845" s="152"/>
      <c r="AS845" s="152"/>
      <c r="AT845" s="152"/>
      <c r="AU845" s="152"/>
      <c r="AV845" s="152"/>
      <c r="AW845" s="152"/>
      <c r="AX845" s="152"/>
      <c r="AY845" s="152"/>
      <c r="AZ845" s="152"/>
      <c r="BA845" s="152"/>
      <c r="BB845" s="152"/>
      <c r="BC845" s="152"/>
      <c r="BD845" s="152"/>
      <c r="BE845" s="152"/>
      <c r="BF845" s="152"/>
      <c r="BG845" s="152"/>
      <c r="BH845" s="152"/>
      <c r="BI845" s="152"/>
      <c r="BJ845" s="152"/>
      <c r="BK845" s="152"/>
      <c r="BL845" s="152"/>
      <c r="BM845" s="152"/>
      <c r="BN845" s="152"/>
    </row>
    <row r="846" ht="13.5" customHeight="1">
      <c r="A846" s="152"/>
      <c r="B846" s="152"/>
      <c r="C846" s="152"/>
      <c r="D846" s="152"/>
      <c r="E846" s="152"/>
      <c r="F846" s="152"/>
      <c r="G846" s="152"/>
      <c r="H846" s="152"/>
      <c r="I846" s="152"/>
      <c r="J846" s="152"/>
      <c r="K846" s="152"/>
      <c r="L846" s="152"/>
      <c r="M846" s="152"/>
      <c r="N846" s="152"/>
      <c r="O846" s="152"/>
      <c r="P846" s="152"/>
      <c r="Q846" s="152"/>
      <c r="R846" s="152"/>
      <c r="S846" s="152"/>
      <c r="T846" s="152"/>
      <c r="U846" s="152"/>
      <c r="V846" s="152"/>
      <c r="W846" s="152"/>
      <c r="X846" s="152"/>
      <c r="Y846" s="152"/>
      <c r="Z846" s="152"/>
      <c r="AA846" s="152"/>
      <c r="AB846" s="152"/>
      <c r="AC846" s="152"/>
      <c r="AD846" s="152"/>
      <c r="AE846" s="152"/>
      <c r="AF846" s="152"/>
      <c r="AG846" s="152"/>
      <c r="AH846" s="152"/>
      <c r="AI846" s="152"/>
      <c r="AJ846" s="152"/>
      <c r="AK846" s="152"/>
      <c r="AL846" s="152"/>
      <c r="AM846" s="152"/>
      <c r="AN846" s="152"/>
      <c r="AO846" s="152"/>
      <c r="AP846" s="152"/>
      <c r="AQ846" s="152"/>
      <c r="AR846" s="152"/>
      <c r="AS846" s="152"/>
      <c r="AT846" s="152"/>
      <c r="AU846" s="152"/>
      <c r="AV846" s="152"/>
      <c r="AW846" s="152"/>
      <c r="AX846" s="152"/>
      <c r="AY846" s="152"/>
      <c r="AZ846" s="152"/>
      <c r="BA846" s="152"/>
      <c r="BB846" s="152"/>
      <c r="BC846" s="152"/>
      <c r="BD846" s="152"/>
      <c r="BE846" s="152"/>
      <c r="BF846" s="152"/>
      <c r="BG846" s="152"/>
      <c r="BH846" s="152"/>
      <c r="BI846" s="152"/>
      <c r="BJ846" s="152"/>
      <c r="BK846" s="152"/>
      <c r="BL846" s="152"/>
      <c r="BM846" s="152"/>
      <c r="BN846" s="152"/>
    </row>
    <row r="847" ht="13.5" customHeight="1">
      <c r="A847" s="152"/>
      <c r="B847" s="152"/>
      <c r="C847" s="152"/>
      <c r="D847" s="152"/>
      <c r="E847" s="152"/>
      <c r="F847" s="152"/>
      <c r="G847" s="152"/>
      <c r="H847" s="152"/>
      <c r="I847" s="152"/>
      <c r="J847" s="152"/>
      <c r="K847" s="152"/>
      <c r="L847" s="152"/>
      <c r="M847" s="152"/>
      <c r="N847" s="152"/>
      <c r="O847" s="152"/>
      <c r="P847" s="152"/>
      <c r="Q847" s="152"/>
      <c r="R847" s="152"/>
      <c r="S847" s="152"/>
      <c r="T847" s="152"/>
      <c r="U847" s="152"/>
      <c r="V847" s="152"/>
      <c r="W847" s="152"/>
      <c r="X847" s="152"/>
      <c r="Y847" s="152"/>
      <c r="Z847" s="152"/>
      <c r="AA847" s="152"/>
      <c r="AB847" s="152"/>
      <c r="AC847" s="152"/>
      <c r="AD847" s="152"/>
      <c r="AE847" s="152"/>
      <c r="AF847" s="152"/>
      <c r="AG847" s="152"/>
      <c r="AH847" s="152"/>
      <c r="AI847" s="152"/>
      <c r="AJ847" s="152"/>
      <c r="AK847" s="152"/>
      <c r="AL847" s="152"/>
      <c r="AM847" s="152"/>
      <c r="AN847" s="152"/>
      <c r="AO847" s="152"/>
      <c r="AP847" s="152"/>
      <c r="AQ847" s="152"/>
      <c r="AR847" s="152"/>
      <c r="AS847" s="152"/>
      <c r="AT847" s="152"/>
      <c r="AU847" s="152"/>
      <c r="AV847" s="152"/>
      <c r="AW847" s="152"/>
      <c r="AX847" s="152"/>
      <c r="AY847" s="152"/>
      <c r="AZ847" s="152"/>
      <c r="BA847" s="152"/>
      <c r="BB847" s="152"/>
      <c r="BC847" s="152"/>
      <c r="BD847" s="152"/>
      <c r="BE847" s="152"/>
      <c r="BF847" s="152"/>
      <c r="BG847" s="152"/>
      <c r="BH847" s="152"/>
      <c r="BI847" s="152"/>
      <c r="BJ847" s="152"/>
      <c r="BK847" s="152"/>
      <c r="BL847" s="152"/>
      <c r="BM847" s="152"/>
      <c r="BN847" s="152"/>
    </row>
    <row r="848" ht="13.5" customHeight="1">
      <c r="A848" s="152"/>
      <c r="B848" s="152"/>
      <c r="C848" s="152"/>
      <c r="D848" s="152"/>
      <c r="E848" s="152"/>
      <c r="F848" s="152"/>
      <c r="G848" s="152"/>
      <c r="H848" s="152"/>
      <c r="I848" s="152"/>
      <c r="J848" s="152"/>
      <c r="K848" s="152"/>
      <c r="L848" s="152"/>
      <c r="M848" s="152"/>
      <c r="N848" s="152"/>
      <c r="O848" s="152"/>
      <c r="P848" s="152"/>
      <c r="Q848" s="152"/>
      <c r="R848" s="152"/>
      <c r="S848" s="152"/>
      <c r="T848" s="152"/>
      <c r="U848" s="152"/>
      <c r="V848" s="152"/>
      <c r="W848" s="152"/>
      <c r="X848" s="152"/>
      <c r="Y848" s="152"/>
      <c r="Z848" s="152"/>
      <c r="AA848" s="152"/>
      <c r="AB848" s="152"/>
      <c r="AC848" s="152"/>
      <c r="AD848" s="152"/>
      <c r="AE848" s="152"/>
      <c r="AF848" s="152"/>
      <c r="AG848" s="152"/>
      <c r="AH848" s="152"/>
      <c r="AI848" s="152"/>
      <c r="AJ848" s="152"/>
      <c r="AK848" s="152"/>
      <c r="AL848" s="152"/>
      <c r="AM848" s="152"/>
      <c r="AN848" s="152"/>
      <c r="AO848" s="152"/>
      <c r="AP848" s="152"/>
      <c r="AQ848" s="152"/>
      <c r="AR848" s="152"/>
      <c r="AS848" s="152"/>
      <c r="AT848" s="152"/>
      <c r="AU848" s="152"/>
      <c r="AV848" s="152"/>
      <c r="AW848" s="152"/>
      <c r="AX848" s="152"/>
      <c r="AY848" s="152"/>
      <c r="AZ848" s="152"/>
      <c r="BA848" s="152"/>
      <c r="BB848" s="152"/>
      <c r="BC848" s="152"/>
      <c r="BD848" s="152"/>
      <c r="BE848" s="152"/>
      <c r="BF848" s="152"/>
      <c r="BG848" s="152"/>
      <c r="BH848" s="152"/>
      <c r="BI848" s="152"/>
      <c r="BJ848" s="152"/>
      <c r="BK848" s="152"/>
      <c r="BL848" s="152"/>
      <c r="BM848" s="152"/>
      <c r="BN848" s="152"/>
    </row>
    <row r="849" ht="13.5" customHeight="1">
      <c r="A849" s="152"/>
      <c r="B849" s="152"/>
      <c r="C849" s="152"/>
      <c r="D849" s="152"/>
      <c r="E849" s="152"/>
      <c r="F849" s="152"/>
      <c r="G849" s="152"/>
      <c r="H849" s="152"/>
      <c r="I849" s="152"/>
      <c r="J849" s="152"/>
      <c r="K849" s="152"/>
      <c r="L849" s="152"/>
      <c r="M849" s="152"/>
      <c r="N849" s="152"/>
      <c r="O849" s="152"/>
      <c r="P849" s="152"/>
      <c r="Q849" s="152"/>
      <c r="R849" s="152"/>
      <c r="S849" s="152"/>
      <c r="T849" s="152"/>
      <c r="U849" s="152"/>
      <c r="V849" s="152"/>
      <c r="W849" s="152"/>
      <c r="X849" s="152"/>
      <c r="Y849" s="152"/>
      <c r="Z849" s="152"/>
      <c r="AA849" s="152"/>
      <c r="AB849" s="152"/>
      <c r="AC849" s="152"/>
      <c r="AD849" s="152"/>
      <c r="AE849" s="152"/>
      <c r="AF849" s="152"/>
      <c r="AG849" s="152"/>
      <c r="AH849" s="152"/>
      <c r="AI849" s="152"/>
      <c r="AJ849" s="152"/>
      <c r="AK849" s="152"/>
      <c r="AL849" s="152"/>
      <c r="AM849" s="152"/>
      <c r="AN849" s="152"/>
      <c r="AO849" s="152"/>
      <c r="AP849" s="152"/>
      <c r="AQ849" s="152"/>
      <c r="AR849" s="152"/>
      <c r="AS849" s="152"/>
      <c r="AT849" s="152"/>
      <c r="AU849" s="152"/>
      <c r="AV849" s="152"/>
      <c r="AW849" s="152"/>
      <c r="AX849" s="152"/>
      <c r="AY849" s="152"/>
      <c r="AZ849" s="152"/>
      <c r="BA849" s="152"/>
      <c r="BB849" s="152"/>
      <c r="BC849" s="152"/>
      <c r="BD849" s="152"/>
      <c r="BE849" s="152"/>
      <c r="BF849" s="152"/>
      <c r="BG849" s="152"/>
      <c r="BH849" s="152"/>
      <c r="BI849" s="152"/>
      <c r="BJ849" s="152"/>
      <c r="BK849" s="152"/>
      <c r="BL849" s="152"/>
      <c r="BM849" s="152"/>
      <c r="BN849" s="152"/>
    </row>
    <row r="850" ht="13.5" customHeight="1">
      <c r="A850" s="152"/>
      <c r="B850" s="152"/>
      <c r="C850" s="152"/>
      <c r="D850" s="152"/>
      <c r="E850" s="152"/>
      <c r="F850" s="152"/>
      <c r="G850" s="152"/>
      <c r="H850" s="152"/>
      <c r="I850" s="152"/>
      <c r="J850" s="152"/>
      <c r="K850" s="152"/>
      <c r="L850" s="152"/>
      <c r="M850" s="152"/>
      <c r="N850" s="152"/>
      <c r="O850" s="152"/>
      <c r="P850" s="152"/>
      <c r="Q850" s="152"/>
      <c r="R850" s="152"/>
      <c r="S850" s="152"/>
      <c r="T850" s="152"/>
      <c r="U850" s="152"/>
      <c r="V850" s="152"/>
      <c r="W850" s="152"/>
      <c r="X850" s="152"/>
      <c r="Y850" s="152"/>
      <c r="Z850" s="152"/>
      <c r="AA850" s="152"/>
      <c r="AB850" s="152"/>
      <c r="AC850" s="152"/>
      <c r="AD850" s="152"/>
      <c r="AE850" s="152"/>
      <c r="AF850" s="152"/>
      <c r="AG850" s="152"/>
      <c r="AH850" s="152"/>
      <c r="AI850" s="152"/>
      <c r="AJ850" s="152"/>
      <c r="AK850" s="152"/>
      <c r="AL850" s="152"/>
      <c r="AM850" s="152"/>
      <c r="AN850" s="152"/>
      <c r="AO850" s="152"/>
      <c r="AP850" s="152"/>
      <c r="AQ850" s="152"/>
      <c r="AR850" s="152"/>
      <c r="AS850" s="152"/>
      <c r="AT850" s="152"/>
      <c r="AU850" s="152"/>
      <c r="AV850" s="152"/>
      <c r="AW850" s="152"/>
      <c r="AX850" s="152"/>
      <c r="AY850" s="152"/>
      <c r="AZ850" s="152"/>
      <c r="BA850" s="152"/>
      <c r="BB850" s="152"/>
      <c r="BC850" s="152"/>
      <c r="BD850" s="152"/>
      <c r="BE850" s="152"/>
      <c r="BF850" s="152"/>
      <c r="BG850" s="152"/>
      <c r="BH850" s="152"/>
      <c r="BI850" s="152"/>
      <c r="BJ850" s="152"/>
      <c r="BK850" s="152"/>
      <c r="BL850" s="152"/>
      <c r="BM850" s="152"/>
      <c r="BN850" s="152"/>
    </row>
    <row r="851" ht="13.5" customHeight="1">
      <c r="A851" s="152"/>
      <c r="B851" s="152"/>
      <c r="C851" s="152"/>
      <c r="D851" s="152"/>
      <c r="E851" s="152"/>
      <c r="F851" s="152"/>
      <c r="G851" s="152"/>
      <c r="H851" s="152"/>
      <c r="I851" s="152"/>
      <c r="J851" s="152"/>
      <c r="K851" s="152"/>
      <c r="L851" s="152"/>
      <c r="M851" s="152"/>
      <c r="N851" s="152"/>
      <c r="O851" s="152"/>
      <c r="P851" s="152"/>
      <c r="Q851" s="152"/>
      <c r="R851" s="152"/>
      <c r="S851" s="152"/>
      <c r="T851" s="152"/>
      <c r="U851" s="152"/>
      <c r="V851" s="152"/>
      <c r="W851" s="152"/>
      <c r="X851" s="152"/>
      <c r="Y851" s="152"/>
      <c r="Z851" s="152"/>
      <c r="AA851" s="152"/>
      <c r="AB851" s="152"/>
      <c r="AC851" s="152"/>
      <c r="AD851" s="152"/>
      <c r="AE851" s="152"/>
      <c r="AF851" s="152"/>
      <c r="AG851" s="152"/>
      <c r="AH851" s="152"/>
      <c r="AI851" s="152"/>
      <c r="AJ851" s="152"/>
      <c r="AK851" s="152"/>
      <c r="AL851" s="152"/>
      <c r="AM851" s="152"/>
      <c r="AN851" s="152"/>
      <c r="AO851" s="152"/>
      <c r="AP851" s="152"/>
      <c r="AQ851" s="152"/>
      <c r="AR851" s="152"/>
      <c r="AS851" s="152"/>
      <c r="AT851" s="152"/>
      <c r="AU851" s="152"/>
      <c r="AV851" s="152"/>
      <c r="AW851" s="152"/>
      <c r="AX851" s="152"/>
      <c r="AY851" s="152"/>
      <c r="AZ851" s="152"/>
      <c r="BA851" s="152"/>
      <c r="BB851" s="152"/>
      <c r="BC851" s="152"/>
      <c r="BD851" s="152"/>
      <c r="BE851" s="152"/>
      <c r="BF851" s="152"/>
      <c r="BG851" s="152"/>
      <c r="BH851" s="152"/>
      <c r="BI851" s="152"/>
      <c r="BJ851" s="152"/>
      <c r="BK851" s="152"/>
      <c r="BL851" s="152"/>
      <c r="BM851" s="152"/>
      <c r="BN851" s="152"/>
    </row>
    <row r="852" ht="13.5" customHeight="1">
      <c r="A852" s="152"/>
      <c r="B852" s="152"/>
      <c r="C852" s="152"/>
      <c r="D852" s="152"/>
      <c r="E852" s="152"/>
      <c r="F852" s="152"/>
      <c r="G852" s="152"/>
      <c r="H852" s="152"/>
      <c r="I852" s="152"/>
      <c r="J852" s="152"/>
      <c r="K852" s="152"/>
      <c r="L852" s="152"/>
      <c r="M852" s="152"/>
      <c r="N852" s="152"/>
      <c r="O852" s="152"/>
      <c r="P852" s="152"/>
      <c r="Q852" s="152"/>
      <c r="R852" s="152"/>
      <c r="S852" s="152"/>
      <c r="T852" s="152"/>
      <c r="U852" s="152"/>
      <c r="V852" s="152"/>
      <c r="W852" s="152"/>
      <c r="X852" s="152"/>
      <c r="Y852" s="152"/>
      <c r="Z852" s="152"/>
      <c r="AA852" s="152"/>
      <c r="AB852" s="152"/>
      <c r="AC852" s="152"/>
      <c r="AD852" s="152"/>
      <c r="AE852" s="152"/>
      <c r="AF852" s="152"/>
      <c r="AG852" s="152"/>
      <c r="AH852" s="152"/>
      <c r="AI852" s="152"/>
      <c r="AJ852" s="152"/>
      <c r="AK852" s="152"/>
      <c r="AL852" s="152"/>
      <c r="AM852" s="152"/>
      <c r="AN852" s="152"/>
      <c r="AO852" s="152"/>
      <c r="AP852" s="152"/>
      <c r="AQ852" s="152"/>
      <c r="AR852" s="152"/>
      <c r="AS852" s="152"/>
      <c r="AT852" s="152"/>
      <c r="AU852" s="152"/>
      <c r="AV852" s="152"/>
      <c r="AW852" s="152"/>
      <c r="AX852" s="152"/>
      <c r="AY852" s="152"/>
      <c r="AZ852" s="152"/>
      <c r="BA852" s="152"/>
      <c r="BB852" s="152"/>
      <c r="BC852" s="152"/>
      <c r="BD852" s="152"/>
      <c r="BE852" s="152"/>
      <c r="BF852" s="152"/>
      <c r="BG852" s="152"/>
      <c r="BH852" s="152"/>
      <c r="BI852" s="152"/>
      <c r="BJ852" s="152"/>
      <c r="BK852" s="152"/>
      <c r="BL852" s="152"/>
      <c r="BM852" s="152"/>
      <c r="BN852" s="152"/>
    </row>
    <row r="853" ht="13.5" customHeight="1">
      <c r="A853" s="152"/>
      <c r="B853" s="152"/>
      <c r="C853" s="152"/>
      <c r="D853" s="152"/>
      <c r="E853" s="152"/>
      <c r="F853" s="152"/>
      <c r="G853" s="152"/>
      <c r="H853" s="152"/>
      <c r="I853" s="152"/>
      <c r="J853" s="152"/>
      <c r="K853" s="152"/>
      <c r="L853" s="152"/>
      <c r="M853" s="152"/>
      <c r="N853" s="152"/>
      <c r="O853" s="152"/>
      <c r="P853" s="152"/>
      <c r="Q853" s="152"/>
      <c r="R853" s="152"/>
      <c r="S853" s="152"/>
      <c r="T853" s="152"/>
      <c r="U853" s="152"/>
      <c r="V853" s="152"/>
      <c r="W853" s="152"/>
      <c r="X853" s="152"/>
      <c r="Y853" s="152"/>
      <c r="Z853" s="152"/>
      <c r="AA853" s="152"/>
      <c r="AB853" s="152"/>
      <c r="AC853" s="152"/>
      <c r="AD853" s="152"/>
      <c r="AE853" s="152"/>
      <c r="AF853" s="152"/>
      <c r="AG853" s="152"/>
      <c r="AH853" s="152"/>
      <c r="AI853" s="152"/>
      <c r="AJ853" s="152"/>
      <c r="AK853" s="152"/>
      <c r="AL853" s="152"/>
      <c r="AM853" s="152"/>
      <c r="AN853" s="152"/>
      <c r="AO853" s="152"/>
      <c r="AP853" s="152"/>
      <c r="AQ853" s="152"/>
      <c r="AR853" s="152"/>
      <c r="AS853" s="152"/>
      <c r="AT853" s="152"/>
      <c r="AU853" s="152"/>
      <c r="AV853" s="152"/>
      <c r="AW853" s="152"/>
      <c r="AX853" s="152"/>
      <c r="AY853" s="152"/>
      <c r="AZ853" s="152"/>
      <c r="BA853" s="152"/>
      <c r="BB853" s="152"/>
      <c r="BC853" s="152"/>
      <c r="BD853" s="152"/>
      <c r="BE853" s="152"/>
      <c r="BF853" s="152"/>
      <c r="BG853" s="152"/>
      <c r="BH853" s="152"/>
      <c r="BI853" s="152"/>
      <c r="BJ853" s="152"/>
      <c r="BK853" s="152"/>
      <c r="BL853" s="152"/>
      <c r="BM853" s="152"/>
      <c r="BN853" s="152"/>
    </row>
    <row r="854" ht="13.5" customHeight="1">
      <c r="A854" s="152"/>
      <c r="B854" s="152"/>
      <c r="C854" s="152"/>
      <c r="D854" s="152"/>
      <c r="E854" s="152"/>
      <c r="F854" s="152"/>
      <c r="G854" s="152"/>
      <c r="H854" s="152"/>
      <c r="I854" s="152"/>
      <c r="J854" s="152"/>
      <c r="K854" s="152"/>
      <c r="L854" s="152"/>
      <c r="M854" s="152"/>
      <c r="N854" s="152"/>
      <c r="O854" s="152"/>
      <c r="P854" s="152"/>
      <c r="Q854" s="152"/>
      <c r="R854" s="152"/>
      <c r="S854" s="152"/>
      <c r="T854" s="152"/>
      <c r="U854" s="152"/>
      <c r="V854" s="152"/>
      <c r="W854" s="152"/>
      <c r="X854" s="152"/>
      <c r="Y854" s="152"/>
      <c r="Z854" s="152"/>
      <c r="AA854" s="152"/>
      <c r="AB854" s="152"/>
      <c r="AC854" s="152"/>
      <c r="AD854" s="152"/>
      <c r="AE854" s="152"/>
      <c r="AF854" s="152"/>
      <c r="AG854" s="152"/>
      <c r="AH854" s="152"/>
      <c r="AI854" s="152"/>
      <c r="AJ854" s="152"/>
      <c r="AK854" s="152"/>
      <c r="AL854" s="152"/>
      <c r="AM854" s="152"/>
      <c r="AN854" s="152"/>
      <c r="AO854" s="152"/>
      <c r="AP854" s="152"/>
      <c r="AQ854" s="152"/>
      <c r="AR854" s="152"/>
      <c r="AS854" s="152"/>
      <c r="AT854" s="152"/>
      <c r="AU854" s="152"/>
      <c r="AV854" s="152"/>
      <c r="AW854" s="152"/>
      <c r="AX854" s="152"/>
      <c r="AY854" s="152"/>
      <c r="AZ854" s="152"/>
      <c r="BA854" s="152"/>
      <c r="BB854" s="152"/>
      <c r="BC854" s="152"/>
      <c r="BD854" s="152"/>
      <c r="BE854" s="152"/>
      <c r="BF854" s="152"/>
      <c r="BG854" s="152"/>
      <c r="BH854" s="152"/>
      <c r="BI854" s="152"/>
      <c r="BJ854" s="152"/>
      <c r="BK854" s="152"/>
      <c r="BL854" s="152"/>
      <c r="BM854" s="152"/>
      <c r="BN854" s="152"/>
    </row>
    <row r="855" ht="13.5" customHeight="1">
      <c r="A855" s="152"/>
      <c r="B855" s="152"/>
      <c r="C855" s="152"/>
      <c r="D855" s="152"/>
      <c r="E855" s="152"/>
      <c r="F855" s="152"/>
      <c r="G855" s="152"/>
      <c r="H855" s="152"/>
      <c r="I855" s="152"/>
      <c r="J855" s="152"/>
      <c r="K855" s="152"/>
      <c r="L855" s="152"/>
      <c r="M855" s="152"/>
      <c r="N855" s="152"/>
      <c r="O855" s="152"/>
      <c r="P855" s="152"/>
      <c r="Q855" s="152"/>
      <c r="R855" s="152"/>
      <c r="S855" s="152"/>
      <c r="T855" s="152"/>
      <c r="U855" s="152"/>
      <c r="V855" s="152"/>
      <c r="W855" s="152"/>
      <c r="X855" s="152"/>
      <c r="Y855" s="152"/>
      <c r="Z855" s="152"/>
      <c r="AA855" s="152"/>
      <c r="AB855" s="152"/>
      <c r="AC855" s="152"/>
      <c r="AD855" s="152"/>
      <c r="AE855" s="152"/>
      <c r="AF855" s="152"/>
      <c r="AG855" s="152"/>
      <c r="AH855" s="152"/>
      <c r="AI855" s="152"/>
      <c r="AJ855" s="152"/>
      <c r="AK855" s="152"/>
      <c r="AL855" s="152"/>
      <c r="AM855" s="152"/>
      <c r="AN855" s="152"/>
      <c r="AO855" s="152"/>
      <c r="AP855" s="152"/>
      <c r="AQ855" s="152"/>
      <c r="AR855" s="152"/>
      <c r="AS855" s="152"/>
      <c r="AT855" s="152"/>
      <c r="AU855" s="152"/>
      <c r="AV855" s="152"/>
      <c r="AW855" s="152"/>
      <c r="AX855" s="152"/>
      <c r="AY855" s="152"/>
      <c r="AZ855" s="152"/>
      <c r="BA855" s="152"/>
      <c r="BB855" s="152"/>
      <c r="BC855" s="152"/>
      <c r="BD855" s="152"/>
      <c r="BE855" s="152"/>
      <c r="BF855" s="152"/>
      <c r="BG855" s="152"/>
      <c r="BH855" s="152"/>
      <c r="BI855" s="152"/>
      <c r="BJ855" s="152"/>
      <c r="BK855" s="152"/>
      <c r="BL855" s="152"/>
      <c r="BM855" s="152"/>
      <c r="BN855" s="152"/>
    </row>
    <row r="856" ht="13.5" customHeight="1">
      <c r="A856" s="152"/>
      <c r="B856" s="152"/>
      <c r="C856" s="152"/>
      <c r="D856" s="152"/>
      <c r="E856" s="152"/>
      <c r="F856" s="152"/>
      <c r="G856" s="152"/>
      <c r="H856" s="152"/>
      <c r="I856" s="152"/>
      <c r="J856" s="152"/>
      <c r="K856" s="152"/>
      <c r="L856" s="152"/>
      <c r="M856" s="152"/>
      <c r="N856" s="152"/>
      <c r="O856" s="152"/>
      <c r="P856" s="152"/>
      <c r="Q856" s="152"/>
      <c r="R856" s="152"/>
      <c r="S856" s="152"/>
      <c r="T856" s="152"/>
      <c r="U856" s="152"/>
      <c r="V856" s="152"/>
      <c r="W856" s="152"/>
      <c r="X856" s="152"/>
      <c r="Y856" s="152"/>
      <c r="Z856" s="152"/>
      <c r="AA856" s="152"/>
      <c r="AB856" s="152"/>
      <c r="AC856" s="152"/>
      <c r="AD856" s="152"/>
      <c r="AE856" s="152"/>
      <c r="AF856" s="152"/>
      <c r="AG856" s="152"/>
      <c r="AH856" s="152"/>
      <c r="AI856" s="152"/>
      <c r="AJ856" s="152"/>
      <c r="AK856" s="152"/>
      <c r="AL856" s="152"/>
      <c r="AM856" s="152"/>
      <c r="AN856" s="152"/>
      <c r="AO856" s="152"/>
      <c r="AP856" s="152"/>
      <c r="AQ856" s="152"/>
      <c r="AR856" s="152"/>
      <c r="AS856" s="152"/>
      <c r="AT856" s="152"/>
      <c r="AU856" s="152"/>
      <c r="AV856" s="152"/>
      <c r="AW856" s="152"/>
      <c r="AX856" s="152"/>
      <c r="AY856" s="152"/>
      <c r="AZ856" s="152"/>
      <c r="BA856" s="152"/>
      <c r="BB856" s="152"/>
      <c r="BC856" s="152"/>
      <c r="BD856" s="152"/>
      <c r="BE856" s="152"/>
      <c r="BF856" s="152"/>
      <c r="BG856" s="152"/>
      <c r="BH856" s="152"/>
      <c r="BI856" s="152"/>
      <c r="BJ856" s="152"/>
      <c r="BK856" s="152"/>
      <c r="BL856" s="152"/>
      <c r="BM856" s="152"/>
      <c r="BN856" s="152"/>
    </row>
    <row r="857" ht="13.5" customHeight="1">
      <c r="A857" s="152"/>
      <c r="B857" s="152"/>
      <c r="C857" s="152"/>
      <c r="D857" s="152"/>
      <c r="E857" s="152"/>
      <c r="F857" s="152"/>
      <c r="G857" s="152"/>
      <c r="H857" s="152"/>
      <c r="I857" s="152"/>
      <c r="J857" s="152"/>
      <c r="K857" s="152"/>
      <c r="L857" s="152"/>
      <c r="M857" s="152"/>
      <c r="N857" s="152"/>
      <c r="O857" s="152"/>
      <c r="P857" s="152"/>
      <c r="Q857" s="152"/>
      <c r="R857" s="152"/>
      <c r="S857" s="152"/>
      <c r="T857" s="152"/>
      <c r="U857" s="152"/>
      <c r="V857" s="152"/>
      <c r="W857" s="152"/>
      <c r="X857" s="152"/>
      <c r="Y857" s="152"/>
      <c r="Z857" s="152"/>
      <c r="AA857" s="152"/>
      <c r="AB857" s="152"/>
      <c r="AC857" s="152"/>
      <c r="AD857" s="152"/>
      <c r="AE857" s="152"/>
      <c r="AF857" s="152"/>
      <c r="AG857" s="152"/>
      <c r="AH857" s="152"/>
      <c r="AI857" s="152"/>
      <c r="AJ857" s="152"/>
      <c r="AK857" s="152"/>
      <c r="AL857" s="152"/>
      <c r="AM857" s="152"/>
      <c r="AN857" s="152"/>
      <c r="AO857" s="152"/>
      <c r="AP857" s="152"/>
      <c r="AQ857" s="152"/>
      <c r="AR857" s="152"/>
      <c r="AS857" s="152"/>
      <c r="AT857" s="152"/>
      <c r="AU857" s="152"/>
      <c r="AV857" s="152"/>
      <c r="AW857" s="152"/>
      <c r="AX857" s="152"/>
      <c r="AY857" s="152"/>
      <c r="AZ857" s="152"/>
      <c r="BA857" s="152"/>
      <c r="BB857" s="152"/>
      <c r="BC857" s="152"/>
      <c r="BD857" s="152"/>
      <c r="BE857" s="152"/>
      <c r="BF857" s="152"/>
      <c r="BG857" s="152"/>
      <c r="BH857" s="152"/>
      <c r="BI857" s="152"/>
      <c r="BJ857" s="152"/>
      <c r="BK857" s="152"/>
      <c r="BL857" s="152"/>
      <c r="BM857" s="152"/>
      <c r="BN857" s="152"/>
    </row>
    <row r="858" ht="13.5" customHeight="1">
      <c r="A858" s="152"/>
      <c r="B858" s="152"/>
      <c r="C858" s="152"/>
      <c r="D858" s="152"/>
      <c r="E858" s="152"/>
      <c r="F858" s="152"/>
      <c r="G858" s="152"/>
      <c r="H858" s="152"/>
      <c r="I858" s="152"/>
      <c r="J858" s="152"/>
      <c r="K858" s="152"/>
      <c r="L858" s="152"/>
      <c r="M858" s="152"/>
      <c r="N858" s="152"/>
      <c r="O858" s="152"/>
      <c r="P858" s="152"/>
      <c r="Q858" s="152"/>
      <c r="R858" s="152"/>
      <c r="S858" s="152"/>
      <c r="T858" s="152"/>
      <c r="U858" s="152"/>
      <c r="V858" s="152"/>
      <c r="W858" s="152"/>
      <c r="X858" s="152"/>
      <c r="Y858" s="152"/>
      <c r="Z858" s="152"/>
      <c r="AA858" s="152"/>
      <c r="AB858" s="152"/>
      <c r="AC858" s="152"/>
      <c r="AD858" s="152"/>
      <c r="AE858" s="152"/>
      <c r="AF858" s="152"/>
      <c r="AG858" s="152"/>
      <c r="AH858" s="152"/>
      <c r="AI858" s="152"/>
      <c r="AJ858" s="152"/>
      <c r="AK858" s="152"/>
      <c r="AL858" s="152"/>
      <c r="AM858" s="152"/>
      <c r="AN858" s="152"/>
      <c r="AO858" s="152"/>
      <c r="AP858" s="152"/>
      <c r="AQ858" s="152"/>
      <c r="AR858" s="152"/>
      <c r="AS858" s="152"/>
      <c r="AT858" s="152"/>
      <c r="AU858" s="152"/>
      <c r="AV858" s="152"/>
      <c r="AW858" s="152"/>
      <c r="AX858" s="152"/>
      <c r="AY858" s="152"/>
      <c r="AZ858" s="152"/>
      <c r="BA858" s="152"/>
      <c r="BB858" s="152"/>
      <c r="BC858" s="152"/>
      <c r="BD858" s="152"/>
      <c r="BE858" s="152"/>
      <c r="BF858" s="152"/>
      <c r="BG858" s="152"/>
      <c r="BH858" s="152"/>
      <c r="BI858" s="152"/>
      <c r="BJ858" s="152"/>
      <c r="BK858" s="152"/>
      <c r="BL858" s="152"/>
      <c r="BM858" s="152"/>
      <c r="BN858" s="152"/>
    </row>
    <row r="859" ht="13.5" customHeight="1">
      <c r="A859" s="152"/>
      <c r="B859" s="152"/>
      <c r="C859" s="152"/>
      <c r="D859" s="152"/>
      <c r="E859" s="152"/>
      <c r="F859" s="152"/>
      <c r="G859" s="152"/>
      <c r="H859" s="152"/>
      <c r="I859" s="152"/>
      <c r="J859" s="152"/>
      <c r="K859" s="152"/>
      <c r="L859" s="152"/>
      <c r="M859" s="152"/>
      <c r="N859" s="152"/>
      <c r="O859" s="152"/>
      <c r="P859" s="152"/>
      <c r="Q859" s="152"/>
      <c r="R859" s="152"/>
      <c r="S859" s="152"/>
      <c r="T859" s="152"/>
      <c r="U859" s="152"/>
      <c r="V859" s="152"/>
      <c r="W859" s="152"/>
      <c r="X859" s="152"/>
      <c r="Y859" s="152"/>
      <c r="Z859" s="152"/>
      <c r="AA859" s="152"/>
      <c r="AB859" s="152"/>
      <c r="AC859" s="152"/>
      <c r="AD859" s="152"/>
      <c r="AE859" s="152"/>
      <c r="AF859" s="152"/>
      <c r="AG859" s="152"/>
      <c r="AH859" s="152"/>
      <c r="AI859" s="152"/>
      <c r="AJ859" s="152"/>
      <c r="AK859" s="152"/>
      <c r="AL859" s="152"/>
      <c r="AM859" s="152"/>
      <c r="AN859" s="152"/>
      <c r="AO859" s="152"/>
      <c r="AP859" s="152"/>
      <c r="AQ859" s="152"/>
      <c r="AR859" s="152"/>
      <c r="AS859" s="152"/>
      <c r="AT859" s="152"/>
      <c r="AU859" s="152"/>
      <c r="AV859" s="152"/>
      <c r="AW859" s="152"/>
      <c r="AX859" s="152"/>
      <c r="AY859" s="152"/>
      <c r="AZ859" s="152"/>
      <c r="BA859" s="152"/>
      <c r="BB859" s="152"/>
      <c r="BC859" s="152"/>
      <c r="BD859" s="152"/>
      <c r="BE859" s="152"/>
      <c r="BF859" s="152"/>
      <c r="BG859" s="152"/>
      <c r="BH859" s="152"/>
      <c r="BI859" s="152"/>
      <c r="BJ859" s="152"/>
      <c r="BK859" s="152"/>
      <c r="BL859" s="152"/>
      <c r="BM859" s="152"/>
      <c r="BN859" s="152"/>
    </row>
    <row r="860" ht="13.5" customHeight="1">
      <c r="A860" s="152"/>
      <c r="B860" s="152"/>
      <c r="C860" s="152"/>
      <c r="D860" s="152"/>
      <c r="E860" s="152"/>
      <c r="F860" s="152"/>
      <c r="G860" s="152"/>
      <c r="H860" s="152"/>
      <c r="I860" s="152"/>
      <c r="J860" s="152"/>
      <c r="K860" s="152"/>
      <c r="L860" s="152"/>
      <c r="M860" s="152"/>
      <c r="N860" s="152"/>
      <c r="O860" s="152"/>
      <c r="P860" s="152"/>
      <c r="Q860" s="152"/>
      <c r="R860" s="152"/>
      <c r="S860" s="152"/>
      <c r="T860" s="152"/>
      <c r="U860" s="152"/>
      <c r="V860" s="152"/>
      <c r="W860" s="152"/>
      <c r="X860" s="152"/>
      <c r="Y860" s="152"/>
      <c r="Z860" s="152"/>
      <c r="AA860" s="152"/>
      <c r="AB860" s="152"/>
      <c r="AC860" s="152"/>
      <c r="AD860" s="152"/>
      <c r="AE860" s="152"/>
      <c r="AF860" s="152"/>
      <c r="AG860" s="152"/>
      <c r="AH860" s="152"/>
      <c r="AI860" s="152"/>
      <c r="AJ860" s="152"/>
      <c r="AK860" s="152"/>
      <c r="AL860" s="152"/>
      <c r="AM860" s="152"/>
      <c r="AN860" s="152"/>
      <c r="AO860" s="152"/>
      <c r="AP860" s="152"/>
      <c r="AQ860" s="152"/>
      <c r="AR860" s="152"/>
      <c r="AS860" s="152"/>
      <c r="AT860" s="152"/>
      <c r="AU860" s="152"/>
      <c r="AV860" s="152"/>
      <c r="AW860" s="152"/>
      <c r="AX860" s="152"/>
      <c r="AY860" s="152"/>
      <c r="AZ860" s="152"/>
      <c r="BA860" s="152"/>
      <c r="BB860" s="152"/>
      <c r="BC860" s="152"/>
      <c r="BD860" s="152"/>
      <c r="BE860" s="152"/>
      <c r="BF860" s="152"/>
      <c r="BG860" s="152"/>
      <c r="BH860" s="152"/>
      <c r="BI860" s="152"/>
      <c r="BJ860" s="152"/>
      <c r="BK860" s="152"/>
      <c r="BL860" s="152"/>
      <c r="BM860" s="152"/>
      <c r="BN860" s="152"/>
    </row>
    <row r="861" ht="13.5" customHeight="1">
      <c r="A861" s="152"/>
      <c r="B861" s="152"/>
      <c r="C861" s="152"/>
      <c r="D861" s="152"/>
      <c r="E861" s="152"/>
      <c r="F861" s="152"/>
      <c r="G861" s="152"/>
      <c r="H861" s="152"/>
      <c r="I861" s="152"/>
      <c r="J861" s="152"/>
      <c r="K861" s="152"/>
      <c r="L861" s="152"/>
      <c r="M861" s="152"/>
      <c r="N861" s="152"/>
      <c r="O861" s="152"/>
      <c r="P861" s="152"/>
      <c r="Q861" s="152"/>
      <c r="R861" s="152"/>
      <c r="S861" s="152"/>
      <c r="T861" s="152"/>
      <c r="U861" s="152"/>
      <c r="V861" s="152"/>
      <c r="W861" s="152"/>
      <c r="X861" s="152"/>
      <c r="Y861" s="152"/>
      <c r="Z861" s="152"/>
      <c r="AA861" s="152"/>
      <c r="AB861" s="152"/>
      <c r="AC861" s="152"/>
      <c r="AD861" s="152"/>
      <c r="AE861" s="152"/>
      <c r="AF861" s="152"/>
      <c r="AG861" s="152"/>
      <c r="AH861" s="152"/>
      <c r="AI861" s="152"/>
      <c r="AJ861" s="152"/>
      <c r="AK861" s="152"/>
      <c r="AL861" s="152"/>
      <c r="AM861" s="152"/>
      <c r="AN861" s="152"/>
      <c r="AO861" s="152"/>
      <c r="AP861" s="152"/>
      <c r="AQ861" s="152"/>
      <c r="AR861" s="152"/>
      <c r="AS861" s="152"/>
      <c r="AT861" s="152"/>
      <c r="AU861" s="152"/>
      <c r="AV861" s="152"/>
      <c r="AW861" s="152"/>
      <c r="AX861" s="152"/>
      <c r="AY861" s="152"/>
      <c r="AZ861" s="152"/>
      <c r="BA861" s="152"/>
      <c r="BB861" s="152"/>
      <c r="BC861" s="152"/>
      <c r="BD861" s="152"/>
      <c r="BE861" s="152"/>
      <c r="BF861" s="152"/>
      <c r="BG861" s="152"/>
      <c r="BH861" s="152"/>
      <c r="BI861" s="152"/>
      <c r="BJ861" s="152"/>
      <c r="BK861" s="152"/>
      <c r="BL861" s="152"/>
      <c r="BM861" s="152"/>
      <c r="BN861" s="152"/>
    </row>
    <row r="862" ht="13.5" customHeight="1">
      <c r="A862" s="152"/>
      <c r="B862" s="152"/>
      <c r="C862" s="152"/>
      <c r="D862" s="152"/>
      <c r="E862" s="152"/>
      <c r="F862" s="152"/>
      <c r="G862" s="152"/>
      <c r="H862" s="152"/>
      <c r="I862" s="152"/>
      <c r="J862" s="152"/>
      <c r="K862" s="152"/>
      <c r="L862" s="152"/>
      <c r="M862" s="152"/>
      <c r="N862" s="152"/>
      <c r="O862" s="152"/>
      <c r="P862" s="152"/>
      <c r="Q862" s="152"/>
      <c r="R862" s="152"/>
      <c r="S862" s="152"/>
      <c r="T862" s="152"/>
      <c r="U862" s="152"/>
      <c r="V862" s="152"/>
      <c r="W862" s="152"/>
      <c r="X862" s="152"/>
      <c r="Y862" s="152"/>
      <c r="Z862" s="152"/>
      <c r="AA862" s="152"/>
      <c r="AB862" s="152"/>
      <c r="AC862" s="152"/>
      <c r="AD862" s="152"/>
      <c r="AE862" s="152"/>
      <c r="AF862" s="152"/>
      <c r="AG862" s="152"/>
      <c r="AH862" s="152"/>
      <c r="AI862" s="152"/>
      <c r="AJ862" s="152"/>
      <c r="AK862" s="152"/>
      <c r="AL862" s="152"/>
      <c r="AM862" s="152"/>
      <c r="AN862" s="152"/>
      <c r="AO862" s="152"/>
      <c r="AP862" s="152"/>
      <c r="AQ862" s="152"/>
      <c r="AR862" s="152"/>
      <c r="AS862" s="152"/>
      <c r="AT862" s="152"/>
      <c r="AU862" s="152"/>
      <c r="AV862" s="152"/>
      <c r="AW862" s="152"/>
      <c r="AX862" s="152"/>
      <c r="AY862" s="152"/>
      <c r="AZ862" s="152"/>
      <c r="BA862" s="152"/>
      <c r="BB862" s="152"/>
      <c r="BC862" s="152"/>
      <c r="BD862" s="152"/>
      <c r="BE862" s="152"/>
      <c r="BF862" s="152"/>
      <c r="BG862" s="152"/>
      <c r="BH862" s="152"/>
      <c r="BI862" s="152"/>
      <c r="BJ862" s="152"/>
      <c r="BK862" s="152"/>
      <c r="BL862" s="152"/>
      <c r="BM862" s="152"/>
      <c r="BN862" s="152"/>
    </row>
    <row r="863" ht="13.5" customHeight="1">
      <c r="A863" s="152"/>
      <c r="B863" s="152"/>
      <c r="C863" s="152"/>
      <c r="D863" s="152"/>
      <c r="E863" s="152"/>
      <c r="F863" s="152"/>
      <c r="G863" s="152"/>
      <c r="H863" s="152"/>
      <c r="I863" s="152"/>
      <c r="J863" s="152"/>
      <c r="K863" s="152"/>
      <c r="L863" s="152"/>
      <c r="M863" s="152"/>
      <c r="N863" s="152"/>
      <c r="O863" s="152"/>
      <c r="P863" s="152"/>
      <c r="Q863" s="152"/>
      <c r="R863" s="152"/>
      <c r="S863" s="152"/>
      <c r="T863" s="152"/>
      <c r="U863" s="152"/>
      <c r="V863" s="152"/>
      <c r="W863" s="152"/>
      <c r="X863" s="152"/>
      <c r="Y863" s="152"/>
      <c r="Z863" s="152"/>
      <c r="AA863" s="152"/>
      <c r="AB863" s="152"/>
      <c r="AC863" s="152"/>
      <c r="AD863" s="152"/>
      <c r="AE863" s="152"/>
      <c r="AF863" s="152"/>
      <c r="AG863" s="152"/>
      <c r="AH863" s="152"/>
      <c r="AI863" s="152"/>
      <c r="AJ863" s="152"/>
      <c r="AK863" s="152"/>
      <c r="AL863" s="152"/>
      <c r="AM863" s="152"/>
      <c r="AN863" s="152"/>
      <c r="AO863" s="152"/>
      <c r="AP863" s="152"/>
      <c r="AQ863" s="152"/>
      <c r="AR863" s="152"/>
      <c r="AS863" s="152"/>
      <c r="AT863" s="152"/>
      <c r="AU863" s="152"/>
      <c r="AV863" s="152"/>
      <c r="AW863" s="152"/>
      <c r="AX863" s="152"/>
      <c r="AY863" s="152"/>
      <c r="AZ863" s="152"/>
      <c r="BA863" s="152"/>
      <c r="BB863" s="152"/>
      <c r="BC863" s="152"/>
      <c r="BD863" s="152"/>
      <c r="BE863" s="152"/>
      <c r="BF863" s="152"/>
      <c r="BG863" s="152"/>
      <c r="BH863" s="152"/>
      <c r="BI863" s="152"/>
      <c r="BJ863" s="152"/>
      <c r="BK863" s="152"/>
      <c r="BL863" s="152"/>
      <c r="BM863" s="152"/>
      <c r="BN863" s="152"/>
    </row>
    <row r="864" ht="13.5" customHeight="1">
      <c r="A864" s="152"/>
      <c r="B864" s="152"/>
      <c r="C864" s="152"/>
      <c r="D864" s="152"/>
      <c r="E864" s="152"/>
      <c r="F864" s="152"/>
      <c r="G864" s="152"/>
      <c r="H864" s="152"/>
      <c r="I864" s="152"/>
      <c r="J864" s="152"/>
      <c r="K864" s="152"/>
      <c r="L864" s="152"/>
      <c r="M864" s="152"/>
      <c r="N864" s="152"/>
      <c r="O864" s="152"/>
      <c r="P864" s="152"/>
      <c r="Q864" s="152"/>
      <c r="R864" s="152"/>
      <c r="S864" s="152"/>
      <c r="T864" s="152"/>
      <c r="U864" s="152"/>
      <c r="V864" s="152"/>
      <c r="W864" s="152"/>
      <c r="X864" s="152"/>
      <c r="Y864" s="152"/>
      <c r="Z864" s="152"/>
      <c r="AA864" s="152"/>
      <c r="AB864" s="152"/>
      <c r="AC864" s="152"/>
      <c r="AD864" s="152"/>
      <c r="AE864" s="152"/>
      <c r="AF864" s="152"/>
      <c r="AG864" s="152"/>
      <c r="AH864" s="152"/>
      <c r="AI864" s="152"/>
      <c r="AJ864" s="152"/>
      <c r="AK864" s="152"/>
      <c r="AL864" s="152"/>
      <c r="AM864" s="152"/>
      <c r="AN864" s="152"/>
      <c r="AO864" s="152"/>
      <c r="AP864" s="152"/>
      <c r="AQ864" s="152"/>
      <c r="AR864" s="152"/>
      <c r="AS864" s="152"/>
      <c r="AT864" s="152"/>
      <c r="AU864" s="152"/>
      <c r="AV864" s="152"/>
      <c r="AW864" s="152"/>
      <c r="AX864" s="152"/>
      <c r="AY864" s="152"/>
      <c r="AZ864" s="152"/>
      <c r="BA864" s="152"/>
      <c r="BB864" s="152"/>
      <c r="BC864" s="152"/>
      <c r="BD864" s="152"/>
      <c r="BE864" s="152"/>
      <c r="BF864" s="152"/>
      <c r="BG864" s="152"/>
      <c r="BH864" s="152"/>
      <c r="BI864" s="152"/>
      <c r="BJ864" s="152"/>
      <c r="BK864" s="152"/>
      <c r="BL864" s="152"/>
      <c r="BM864" s="152"/>
      <c r="BN864" s="152"/>
    </row>
    <row r="865" ht="13.5" customHeight="1">
      <c r="A865" s="152"/>
      <c r="B865" s="152"/>
      <c r="C865" s="152"/>
      <c r="D865" s="152"/>
      <c r="E865" s="152"/>
      <c r="F865" s="152"/>
      <c r="G865" s="152"/>
      <c r="H865" s="152"/>
      <c r="I865" s="152"/>
      <c r="J865" s="152"/>
      <c r="K865" s="152"/>
      <c r="L865" s="152"/>
      <c r="M865" s="152"/>
      <c r="N865" s="152"/>
      <c r="O865" s="152"/>
      <c r="P865" s="152"/>
      <c r="Q865" s="152"/>
      <c r="R865" s="152"/>
      <c r="S865" s="152"/>
      <c r="T865" s="152"/>
      <c r="U865" s="152"/>
      <c r="V865" s="152"/>
      <c r="W865" s="152"/>
      <c r="X865" s="152"/>
      <c r="Y865" s="152"/>
      <c r="Z865" s="152"/>
      <c r="AA865" s="152"/>
      <c r="AB865" s="152"/>
      <c r="AC865" s="152"/>
      <c r="AD865" s="152"/>
      <c r="AE865" s="152"/>
      <c r="AF865" s="152"/>
      <c r="AG865" s="152"/>
      <c r="AH865" s="152"/>
      <c r="AI865" s="152"/>
      <c r="AJ865" s="152"/>
      <c r="AK865" s="152"/>
      <c r="AL865" s="152"/>
      <c r="AM865" s="152"/>
      <c r="AN865" s="152"/>
      <c r="AO865" s="152"/>
      <c r="AP865" s="152"/>
      <c r="AQ865" s="152"/>
      <c r="AR865" s="152"/>
      <c r="AS865" s="152"/>
      <c r="AT865" s="152"/>
      <c r="AU865" s="152"/>
      <c r="AV865" s="152"/>
      <c r="AW865" s="152"/>
      <c r="AX865" s="152"/>
      <c r="AY865" s="152"/>
      <c r="AZ865" s="152"/>
      <c r="BA865" s="152"/>
      <c r="BB865" s="152"/>
      <c r="BC865" s="152"/>
      <c r="BD865" s="152"/>
      <c r="BE865" s="152"/>
      <c r="BF865" s="152"/>
      <c r="BG865" s="152"/>
      <c r="BH865" s="152"/>
      <c r="BI865" s="152"/>
      <c r="BJ865" s="152"/>
      <c r="BK865" s="152"/>
      <c r="BL865" s="152"/>
      <c r="BM865" s="152"/>
      <c r="BN865" s="152"/>
    </row>
    <row r="866" ht="13.5" customHeight="1">
      <c r="A866" s="152"/>
      <c r="B866" s="152"/>
      <c r="C866" s="152"/>
      <c r="D866" s="152"/>
      <c r="E866" s="152"/>
      <c r="F866" s="152"/>
      <c r="G866" s="152"/>
      <c r="H866" s="152"/>
      <c r="I866" s="152"/>
      <c r="J866" s="152"/>
      <c r="K866" s="152"/>
      <c r="L866" s="152"/>
      <c r="M866" s="152"/>
      <c r="N866" s="152"/>
      <c r="O866" s="152"/>
      <c r="P866" s="152"/>
      <c r="Q866" s="152"/>
      <c r="R866" s="152"/>
      <c r="S866" s="152"/>
      <c r="T866" s="152"/>
      <c r="U866" s="152"/>
      <c r="V866" s="152"/>
      <c r="W866" s="152"/>
      <c r="X866" s="152"/>
      <c r="Y866" s="152"/>
      <c r="Z866" s="152"/>
      <c r="AA866" s="152"/>
      <c r="AB866" s="152"/>
      <c r="AC866" s="152"/>
      <c r="AD866" s="152"/>
      <c r="AE866" s="152"/>
      <c r="AF866" s="152"/>
      <c r="AG866" s="152"/>
      <c r="AH866" s="152"/>
      <c r="AI866" s="152"/>
      <c r="AJ866" s="152"/>
      <c r="AK866" s="152"/>
      <c r="AL866" s="152"/>
      <c r="AM866" s="152"/>
      <c r="AN866" s="152"/>
      <c r="AO866" s="152"/>
      <c r="AP866" s="152"/>
      <c r="AQ866" s="152"/>
      <c r="AR866" s="152"/>
      <c r="AS866" s="152"/>
      <c r="AT866" s="152"/>
      <c r="AU866" s="152"/>
      <c r="AV866" s="152"/>
      <c r="AW866" s="152"/>
      <c r="AX866" s="152"/>
      <c r="AY866" s="152"/>
      <c r="AZ866" s="152"/>
      <c r="BA866" s="152"/>
      <c r="BB866" s="152"/>
      <c r="BC866" s="152"/>
      <c r="BD866" s="152"/>
      <c r="BE866" s="152"/>
      <c r="BF866" s="152"/>
      <c r="BG866" s="152"/>
      <c r="BH866" s="152"/>
      <c r="BI866" s="152"/>
      <c r="BJ866" s="152"/>
      <c r="BK866" s="152"/>
      <c r="BL866" s="152"/>
      <c r="BM866" s="152"/>
      <c r="BN866" s="152"/>
    </row>
    <row r="867" ht="13.5" customHeight="1">
      <c r="A867" s="152"/>
      <c r="B867" s="152"/>
      <c r="C867" s="152"/>
      <c r="D867" s="152"/>
      <c r="E867" s="152"/>
      <c r="F867" s="152"/>
      <c r="G867" s="152"/>
      <c r="H867" s="152"/>
      <c r="I867" s="152"/>
      <c r="J867" s="152"/>
      <c r="K867" s="152"/>
      <c r="L867" s="152"/>
      <c r="M867" s="152"/>
      <c r="N867" s="152"/>
      <c r="O867" s="152"/>
      <c r="P867" s="152"/>
      <c r="Q867" s="152"/>
      <c r="R867" s="152"/>
      <c r="S867" s="152"/>
      <c r="T867" s="152"/>
      <c r="U867" s="152"/>
      <c r="V867" s="152"/>
      <c r="W867" s="152"/>
      <c r="X867" s="152"/>
      <c r="Y867" s="152"/>
      <c r="Z867" s="152"/>
      <c r="AA867" s="152"/>
      <c r="AB867" s="152"/>
      <c r="AC867" s="152"/>
      <c r="AD867" s="152"/>
      <c r="AE867" s="152"/>
      <c r="AF867" s="152"/>
      <c r="AG867" s="152"/>
      <c r="AH867" s="152"/>
      <c r="AI867" s="152"/>
      <c r="AJ867" s="152"/>
      <c r="AK867" s="152"/>
      <c r="AL867" s="152"/>
      <c r="AM867" s="152"/>
      <c r="AN867" s="152"/>
      <c r="AO867" s="152"/>
      <c r="AP867" s="152"/>
      <c r="AQ867" s="152"/>
      <c r="AR867" s="152"/>
      <c r="AS867" s="152"/>
      <c r="AT867" s="152"/>
      <c r="AU867" s="152"/>
      <c r="AV867" s="152"/>
      <c r="AW867" s="152"/>
      <c r="AX867" s="152"/>
      <c r="AY867" s="152"/>
      <c r="AZ867" s="152"/>
      <c r="BA867" s="152"/>
      <c r="BB867" s="152"/>
      <c r="BC867" s="152"/>
      <c r="BD867" s="152"/>
      <c r="BE867" s="152"/>
      <c r="BF867" s="152"/>
      <c r="BG867" s="152"/>
      <c r="BH867" s="152"/>
      <c r="BI867" s="152"/>
      <c r="BJ867" s="152"/>
      <c r="BK867" s="152"/>
      <c r="BL867" s="152"/>
      <c r="BM867" s="152"/>
      <c r="BN867" s="152"/>
    </row>
    <row r="868" ht="13.5" customHeight="1">
      <c r="A868" s="152"/>
      <c r="B868" s="152"/>
      <c r="C868" s="152"/>
      <c r="D868" s="152"/>
      <c r="E868" s="152"/>
      <c r="F868" s="152"/>
      <c r="G868" s="152"/>
      <c r="H868" s="152"/>
      <c r="I868" s="152"/>
      <c r="J868" s="152"/>
      <c r="K868" s="152"/>
      <c r="L868" s="152"/>
      <c r="M868" s="152"/>
      <c r="N868" s="152"/>
      <c r="O868" s="152"/>
      <c r="P868" s="152"/>
      <c r="Q868" s="152"/>
      <c r="R868" s="152"/>
      <c r="S868" s="152"/>
      <c r="T868" s="152"/>
      <c r="U868" s="152"/>
      <c r="V868" s="152"/>
      <c r="W868" s="152"/>
      <c r="X868" s="152"/>
      <c r="Y868" s="152"/>
      <c r="Z868" s="152"/>
      <c r="AA868" s="152"/>
      <c r="AB868" s="152"/>
      <c r="AC868" s="152"/>
      <c r="AD868" s="152"/>
      <c r="AE868" s="152"/>
      <c r="AF868" s="152"/>
      <c r="AG868" s="152"/>
      <c r="AH868" s="152"/>
      <c r="AI868" s="152"/>
      <c r="AJ868" s="152"/>
      <c r="AK868" s="152"/>
      <c r="AL868" s="152"/>
      <c r="AM868" s="152"/>
      <c r="AN868" s="152"/>
      <c r="AO868" s="152"/>
      <c r="AP868" s="152"/>
      <c r="AQ868" s="152"/>
      <c r="AR868" s="152"/>
      <c r="AS868" s="152"/>
      <c r="AT868" s="152"/>
      <c r="AU868" s="152"/>
      <c r="AV868" s="152"/>
      <c r="AW868" s="152"/>
      <c r="AX868" s="152"/>
      <c r="AY868" s="152"/>
      <c r="AZ868" s="152"/>
      <c r="BA868" s="152"/>
      <c r="BB868" s="152"/>
      <c r="BC868" s="152"/>
      <c r="BD868" s="152"/>
      <c r="BE868" s="152"/>
      <c r="BF868" s="152"/>
      <c r="BG868" s="152"/>
      <c r="BH868" s="152"/>
      <c r="BI868" s="152"/>
      <c r="BJ868" s="152"/>
      <c r="BK868" s="152"/>
      <c r="BL868" s="152"/>
      <c r="BM868" s="152"/>
      <c r="BN868" s="152"/>
    </row>
    <row r="869" ht="13.5" customHeight="1">
      <c r="A869" s="152"/>
      <c r="B869" s="152"/>
      <c r="C869" s="152"/>
      <c r="D869" s="152"/>
      <c r="E869" s="152"/>
      <c r="F869" s="152"/>
      <c r="G869" s="152"/>
      <c r="H869" s="152"/>
      <c r="I869" s="152"/>
      <c r="J869" s="152"/>
      <c r="K869" s="152"/>
      <c r="L869" s="152"/>
      <c r="M869" s="152"/>
      <c r="N869" s="152"/>
      <c r="O869" s="152"/>
      <c r="P869" s="152"/>
      <c r="Q869" s="152"/>
      <c r="R869" s="152"/>
      <c r="S869" s="152"/>
      <c r="T869" s="152"/>
      <c r="U869" s="152"/>
      <c r="V869" s="152"/>
      <c r="W869" s="152"/>
      <c r="X869" s="152"/>
      <c r="Y869" s="152"/>
      <c r="Z869" s="152"/>
      <c r="AA869" s="152"/>
      <c r="AB869" s="152"/>
      <c r="AC869" s="152"/>
      <c r="AD869" s="152"/>
      <c r="AE869" s="152"/>
      <c r="AF869" s="152"/>
      <c r="AG869" s="152"/>
      <c r="AH869" s="152"/>
      <c r="AI869" s="152"/>
      <c r="AJ869" s="152"/>
      <c r="AK869" s="152"/>
      <c r="AL869" s="152"/>
      <c r="AM869" s="152"/>
      <c r="AN869" s="152"/>
      <c r="AO869" s="152"/>
      <c r="AP869" s="152"/>
      <c r="AQ869" s="152"/>
      <c r="AR869" s="152"/>
      <c r="AS869" s="152"/>
      <c r="AT869" s="152"/>
      <c r="AU869" s="152"/>
      <c r="AV869" s="152"/>
      <c r="AW869" s="152"/>
      <c r="AX869" s="152"/>
      <c r="AY869" s="152"/>
      <c r="AZ869" s="152"/>
      <c r="BA869" s="152"/>
      <c r="BB869" s="152"/>
      <c r="BC869" s="152"/>
      <c r="BD869" s="152"/>
      <c r="BE869" s="152"/>
      <c r="BF869" s="152"/>
      <c r="BG869" s="152"/>
      <c r="BH869" s="152"/>
      <c r="BI869" s="152"/>
      <c r="BJ869" s="152"/>
      <c r="BK869" s="152"/>
      <c r="BL869" s="152"/>
      <c r="BM869" s="152"/>
      <c r="BN869" s="152"/>
    </row>
    <row r="870" ht="13.5" customHeight="1">
      <c r="A870" s="152"/>
      <c r="B870" s="152"/>
      <c r="C870" s="152"/>
      <c r="D870" s="152"/>
      <c r="E870" s="152"/>
      <c r="F870" s="152"/>
      <c r="G870" s="152"/>
      <c r="H870" s="152"/>
      <c r="I870" s="152"/>
      <c r="J870" s="152"/>
      <c r="K870" s="152"/>
      <c r="L870" s="152"/>
      <c r="M870" s="152"/>
      <c r="N870" s="152"/>
      <c r="O870" s="152"/>
      <c r="P870" s="152"/>
      <c r="Q870" s="152"/>
      <c r="R870" s="152"/>
      <c r="S870" s="152"/>
      <c r="T870" s="152"/>
      <c r="U870" s="152"/>
      <c r="V870" s="152"/>
      <c r="W870" s="152"/>
      <c r="X870" s="152"/>
      <c r="Y870" s="152"/>
      <c r="Z870" s="152"/>
      <c r="AA870" s="152"/>
      <c r="AB870" s="152"/>
      <c r="AC870" s="152"/>
      <c r="AD870" s="152"/>
      <c r="AE870" s="152"/>
      <c r="AF870" s="152"/>
      <c r="AG870" s="152"/>
      <c r="AH870" s="152"/>
      <c r="AI870" s="152"/>
      <c r="AJ870" s="152"/>
      <c r="AK870" s="152"/>
      <c r="AL870" s="152"/>
      <c r="AM870" s="152"/>
      <c r="AN870" s="152"/>
      <c r="AO870" s="152"/>
      <c r="AP870" s="152"/>
      <c r="AQ870" s="152"/>
      <c r="AR870" s="152"/>
      <c r="AS870" s="152"/>
      <c r="AT870" s="152"/>
      <c r="AU870" s="152"/>
      <c r="AV870" s="152"/>
      <c r="AW870" s="152"/>
      <c r="AX870" s="152"/>
      <c r="AY870" s="152"/>
      <c r="AZ870" s="152"/>
      <c r="BA870" s="152"/>
      <c r="BB870" s="152"/>
      <c r="BC870" s="152"/>
      <c r="BD870" s="152"/>
      <c r="BE870" s="152"/>
      <c r="BF870" s="152"/>
      <c r="BG870" s="152"/>
      <c r="BH870" s="152"/>
      <c r="BI870" s="152"/>
      <c r="BJ870" s="152"/>
      <c r="BK870" s="152"/>
      <c r="BL870" s="152"/>
      <c r="BM870" s="152"/>
      <c r="BN870" s="152"/>
    </row>
    <row r="871" ht="13.5" customHeight="1">
      <c r="A871" s="152"/>
      <c r="B871" s="152"/>
      <c r="C871" s="152"/>
      <c r="D871" s="152"/>
      <c r="E871" s="152"/>
      <c r="F871" s="152"/>
      <c r="G871" s="152"/>
      <c r="H871" s="152"/>
      <c r="I871" s="152"/>
      <c r="J871" s="152"/>
      <c r="K871" s="152"/>
      <c r="L871" s="152"/>
      <c r="M871" s="152"/>
      <c r="N871" s="152"/>
      <c r="O871" s="152"/>
      <c r="P871" s="152"/>
      <c r="Q871" s="152"/>
      <c r="R871" s="152"/>
      <c r="S871" s="152"/>
      <c r="T871" s="152"/>
      <c r="U871" s="152"/>
      <c r="V871" s="152"/>
      <c r="W871" s="152"/>
      <c r="X871" s="152"/>
      <c r="Y871" s="152"/>
      <c r="Z871" s="152"/>
      <c r="AA871" s="152"/>
      <c r="AB871" s="152"/>
      <c r="AC871" s="152"/>
      <c r="AD871" s="152"/>
      <c r="AE871" s="152"/>
      <c r="AF871" s="152"/>
      <c r="AG871" s="152"/>
      <c r="AH871" s="152"/>
      <c r="AI871" s="152"/>
      <c r="AJ871" s="152"/>
      <c r="AK871" s="152"/>
      <c r="AL871" s="152"/>
      <c r="AM871" s="152"/>
      <c r="AN871" s="152"/>
      <c r="AO871" s="152"/>
      <c r="AP871" s="152"/>
      <c r="AQ871" s="152"/>
      <c r="AR871" s="152"/>
      <c r="AS871" s="152"/>
      <c r="AT871" s="152"/>
      <c r="AU871" s="152"/>
      <c r="AV871" s="152"/>
      <c r="AW871" s="152"/>
      <c r="AX871" s="152"/>
      <c r="AY871" s="152"/>
      <c r="AZ871" s="152"/>
      <c r="BA871" s="152"/>
      <c r="BB871" s="152"/>
      <c r="BC871" s="152"/>
      <c r="BD871" s="152"/>
      <c r="BE871" s="152"/>
      <c r="BF871" s="152"/>
      <c r="BG871" s="152"/>
      <c r="BH871" s="152"/>
      <c r="BI871" s="152"/>
      <c r="BJ871" s="152"/>
      <c r="BK871" s="152"/>
      <c r="BL871" s="152"/>
      <c r="BM871" s="152"/>
      <c r="BN871" s="152"/>
    </row>
    <row r="872" ht="13.5" customHeight="1">
      <c r="A872" s="152"/>
      <c r="B872" s="152"/>
      <c r="C872" s="152"/>
      <c r="D872" s="152"/>
      <c r="E872" s="152"/>
      <c r="F872" s="152"/>
      <c r="G872" s="152"/>
      <c r="H872" s="152"/>
      <c r="I872" s="152"/>
      <c r="J872" s="152"/>
      <c r="K872" s="152"/>
      <c r="L872" s="152"/>
      <c r="M872" s="152"/>
      <c r="N872" s="152"/>
      <c r="O872" s="152"/>
      <c r="P872" s="152"/>
      <c r="Q872" s="152"/>
      <c r="R872" s="152"/>
      <c r="S872" s="152"/>
      <c r="T872" s="152"/>
      <c r="U872" s="152"/>
      <c r="V872" s="152"/>
      <c r="W872" s="152"/>
      <c r="X872" s="152"/>
      <c r="Y872" s="152"/>
      <c r="Z872" s="152"/>
      <c r="AA872" s="152"/>
      <c r="AB872" s="152"/>
      <c r="AC872" s="152"/>
      <c r="AD872" s="152"/>
      <c r="AE872" s="152"/>
      <c r="AF872" s="152"/>
      <c r="AG872" s="152"/>
      <c r="AH872" s="152"/>
      <c r="AI872" s="152"/>
      <c r="AJ872" s="152"/>
      <c r="AK872" s="152"/>
      <c r="AL872" s="152"/>
      <c r="AM872" s="152"/>
      <c r="AN872" s="152"/>
      <c r="AO872" s="152"/>
      <c r="AP872" s="152"/>
      <c r="AQ872" s="152"/>
      <c r="AR872" s="152"/>
      <c r="AS872" s="152"/>
      <c r="AT872" s="152"/>
      <c r="AU872" s="152"/>
      <c r="AV872" s="152"/>
      <c r="AW872" s="152"/>
      <c r="AX872" s="152"/>
      <c r="AY872" s="152"/>
      <c r="AZ872" s="152"/>
      <c r="BA872" s="152"/>
      <c r="BB872" s="152"/>
      <c r="BC872" s="152"/>
      <c r="BD872" s="152"/>
      <c r="BE872" s="152"/>
      <c r="BF872" s="152"/>
      <c r="BG872" s="152"/>
      <c r="BH872" s="152"/>
      <c r="BI872" s="152"/>
      <c r="BJ872" s="152"/>
      <c r="BK872" s="152"/>
      <c r="BL872" s="152"/>
      <c r="BM872" s="152"/>
      <c r="BN872" s="152"/>
    </row>
    <row r="873" ht="13.5" customHeight="1">
      <c r="A873" s="152"/>
      <c r="B873" s="152"/>
      <c r="C873" s="152"/>
      <c r="D873" s="152"/>
      <c r="E873" s="152"/>
      <c r="F873" s="152"/>
      <c r="G873" s="152"/>
      <c r="H873" s="152"/>
      <c r="I873" s="152"/>
      <c r="J873" s="152"/>
      <c r="K873" s="152"/>
      <c r="L873" s="152"/>
      <c r="M873" s="152"/>
      <c r="N873" s="152"/>
      <c r="O873" s="152"/>
      <c r="P873" s="152"/>
      <c r="Q873" s="152"/>
      <c r="R873" s="152"/>
      <c r="S873" s="152"/>
      <c r="T873" s="152"/>
      <c r="U873" s="152"/>
      <c r="V873" s="152"/>
      <c r="W873" s="152"/>
      <c r="X873" s="152"/>
      <c r="Y873" s="152"/>
      <c r="Z873" s="152"/>
      <c r="AA873" s="152"/>
      <c r="AB873" s="152"/>
      <c r="AC873" s="152"/>
      <c r="AD873" s="152"/>
      <c r="AE873" s="152"/>
      <c r="AF873" s="152"/>
      <c r="AG873" s="152"/>
      <c r="AH873" s="152"/>
      <c r="AI873" s="152"/>
      <c r="AJ873" s="152"/>
      <c r="AK873" s="152"/>
      <c r="AL873" s="152"/>
      <c r="AM873" s="152"/>
      <c r="AN873" s="152"/>
      <c r="AO873" s="152"/>
      <c r="AP873" s="152"/>
      <c r="AQ873" s="152"/>
      <c r="AR873" s="152"/>
      <c r="AS873" s="152"/>
      <c r="AT873" s="152"/>
      <c r="AU873" s="152"/>
      <c r="AV873" s="152"/>
      <c r="AW873" s="152"/>
      <c r="AX873" s="152"/>
      <c r="AY873" s="152"/>
      <c r="AZ873" s="152"/>
      <c r="BA873" s="152"/>
      <c r="BB873" s="152"/>
      <c r="BC873" s="152"/>
      <c r="BD873" s="152"/>
      <c r="BE873" s="152"/>
      <c r="BF873" s="152"/>
      <c r="BG873" s="152"/>
      <c r="BH873" s="152"/>
      <c r="BI873" s="152"/>
      <c r="BJ873" s="152"/>
      <c r="BK873" s="152"/>
      <c r="BL873" s="152"/>
      <c r="BM873" s="152"/>
      <c r="BN873" s="152"/>
    </row>
    <row r="874" ht="13.5" customHeight="1">
      <c r="A874" s="152"/>
      <c r="B874" s="152"/>
      <c r="C874" s="152"/>
      <c r="D874" s="152"/>
      <c r="E874" s="152"/>
      <c r="F874" s="152"/>
      <c r="G874" s="152"/>
      <c r="H874" s="152"/>
      <c r="I874" s="152"/>
      <c r="J874" s="152"/>
      <c r="K874" s="152"/>
      <c r="L874" s="152"/>
      <c r="M874" s="152"/>
      <c r="N874" s="152"/>
      <c r="O874" s="152"/>
      <c r="P874" s="152"/>
      <c r="Q874" s="152"/>
      <c r="R874" s="152"/>
      <c r="S874" s="152"/>
      <c r="T874" s="152"/>
      <c r="U874" s="152"/>
      <c r="V874" s="152"/>
      <c r="W874" s="152"/>
      <c r="X874" s="152"/>
      <c r="Y874" s="152"/>
      <c r="Z874" s="152"/>
      <c r="AA874" s="152"/>
      <c r="AB874" s="152"/>
      <c r="AC874" s="152"/>
      <c r="AD874" s="152"/>
      <c r="AE874" s="152"/>
      <c r="AF874" s="152"/>
      <c r="AG874" s="152"/>
      <c r="AH874" s="152"/>
      <c r="AI874" s="152"/>
      <c r="AJ874" s="152"/>
      <c r="AK874" s="152"/>
      <c r="AL874" s="152"/>
      <c r="AM874" s="152"/>
      <c r="AN874" s="152"/>
      <c r="AO874" s="152"/>
      <c r="AP874" s="152"/>
      <c r="AQ874" s="152"/>
      <c r="AR874" s="152"/>
      <c r="AS874" s="152"/>
      <c r="AT874" s="152"/>
      <c r="AU874" s="152"/>
      <c r="AV874" s="152"/>
      <c r="AW874" s="152"/>
      <c r="AX874" s="152"/>
      <c r="AY874" s="152"/>
      <c r="AZ874" s="152"/>
      <c r="BA874" s="152"/>
      <c r="BB874" s="152"/>
      <c r="BC874" s="152"/>
      <c r="BD874" s="152"/>
      <c r="BE874" s="152"/>
      <c r="BF874" s="152"/>
      <c r="BG874" s="152"/>
      <c r="BH874" s="152"/>
      <c r="BI874" s="152"/>
      <c r="BJ874" s="152"/>
      <c r="BK874" s="152"/>
      <c r="BL874" s="152"/>
      <c r="BM874" s="152"/>
      <c r="BN874" s="152"/>
    </row>
    <row r="875" ht="13.5" customHeight="1">
      <c r="A875" s="152"/>
      <c r="B875" s="152"/>
      <c r="C875" s="152"/>
      <c r="D875" s="152"/>
      <c r="E875" s="152"/>
      <c r="F875" s="152"/>
      <c r="G875" s="152"/>
      <c r="H875" s="152"/>
      <c r="I875" s="152"/>
      <c r="J875" s="152"/>
      <c r="K875" s="152"/>
      <c r="L875" s="152"/>
      <c r="M875" s="152"/>
      <c r="N875" s="152"/>
      <c r="O875" s="152"/>
      <c r="P875" s="152"/>
      <c r="Q875" s="152"/>
      <c r="R875" s="152"/>
      <c r="S875" s="152"/>
      <c r="T875" s="152"/>
      <c r="U875" s="152"/>
      <c r="V875" s="152"/>
      <c r="W875" s="152"/>
      <c r="X875" s="152"/>
      <c r="Y875" s="152"/>
      <c r="Z875" s="152"/>
      <c r="AA875" s="152"/>
      <c r="AB875" s="152"/>
      <c r="AC875" s="152"/>
      <c r="AD875" s="152"/>
      <c r="AE875" s="152"/>
      <c r="AF875" s="152"/>
      <c r="AG875" s="152"/>
      <c r="AH875" s="152"/>
      <c r="AI875" s="152"/>
      <c r="AJ875" s="152"/>
      <c r="AK875" s="152"/>
      <c r="AL875" s="152"/>
      <c r="AM875" s="152"/>
      <c r="AN875" s="152"/>
      <c r="AO875" s="152"/>
      <c r="AP875" s="152"/>
      <c r="AQ875" s="152"/>
      <c r="AR875" s="152"/>
      <c r="AS875" s="152"/>
      <c r="AT875" s="152"/>
      <c r="AU875" s="152"/>
      <c r="AV875" s="152"/>
      <c r="AW875" s="152"/>
      <c r="AX875" s="152"/>
      <c r="AY875" s="152"/>
      <c r="AZ875" s="152"/>
      <c r="BA875" s="152"/>
      <c r="BB875" s="152"/>
      <c r="BC875" s="152"/>
      <c r="BD875" s="152"/>
      <c r="BE875" s="152"/>
      <c r="BF875" s="152"/>
      <c r="BG875" s="152"/>
      <c r="BH875" s="152"/>
      <c r="BI875" s="152"/>
      <c r="BJ875" s="152"/>
      <c r="BK875" s="152"/>
      <c r="BL875" s="152"/>
      <c r="BM875" s="152"/>
      <c r="BN875" s="152"/>
    </row>
    <row r="876" ht="13.5" customHeight="1">
      <c r="A876" s="152"/>
      <c r="B876" s="152"/>
      <c r="C876" s="152"/>
      <c r="D876" s="152"/>
      <c r="E876" s="152"/>
      <c r="F876" s="152"/>
      <c r="G876" s="152"/>
      <c r="H876" s="152"/>
      <c r="I876" s="152"/>
      <c r="J876" s="152"/>
      <c r="K876" s="152"/>
      <c r="L876" s="152"/>
      <c r="M876" s="152"/>
      <c r="N876" s="152"/>
      <c r="O876" s="152"/>
      <c r="P876" s="152"/>
      <c r="Q876" s="152"/>
      <c r="R876" s="152"/>
      <c r="S876" s="152"/>
      <c r="T876" s="152"/>
      <c r="U876" s="152"/>
      <c r="V876" s="152"/>
      <c r="W876" s="152"/>
      <c r="X876" s="152"/>
      <c r="Y876" s="152"/>
      <c r="Z876" s="152"/>
      <c r="AA876" s="152"/>
      <c r="AB876" s="152"/>
      <c r="AC876" s="152"/>
      <c r="AD876" s="152"/>
      <c r="AE876" s="152"/>
      <c r="AF876" s="152"/>
      <c r="AG876" s="152"/>
      <c r="AH876" s="152"/>
      <c r="AI876" s="152"/>
      <c r="AJ876" s="152"/>
      <c r="AK876" s="152"/>
      <c r="AL876" s="152"/>
      <c r="AM876" s="152"/>
      <c r="AN876" s="152"/>
      <c r="AO876" s="152"/>
      <c r="AP876" s="152"/>
      <c r="AQ876" s="152"/>
      <c r="AR876" s="152"/>
      <c r="AS876" s="152"/>
      <c r="AT876" s="152"/>
      <c r="AU876" s="152"/>
      <c r="AV876" s="152"/>
      <c r="AW876" s="152"/>
      <c r="AX876" s="152"/>
      <c r="AY876" s="152"/>
      <c r="AZ876" s="152"/>
      <c r="BA876" s="152"/>
      <c r="BB876" s="152"/>
      <c r="BC876" s="152"/>
      <c r="BD876" s="152"/>
      <c r="BE876" s="152"/>
      <c r="BF876" s="152"/>
      <c r="BG876" s="152"/>
      <c r="BH876" s="152"/>
      <c r="BI876" s="152"/>
      <c r="BJ876" s="152"/>
      <c r="BK876" s="152"/>
      <c r="BL876" s="152"/>
      <c r="BM876" s="152"/>
      <c r="BN876" s="152"/>
    </row>
    <row r="877" ht="13.5" customHeight="1">
      <c r="A877" s="152"/>
      <c r="B877" s="152"/>
      <c r="C877" s="152"/>
      <c r="D877" s="152"/>
      <c r="E877" s="152"/>
      <c r="F877" s="152"/>
      <c r="G877" s="152"/>
      <c r="H877" s="152"/>
      <c r="I877" s="152"/>
      <c r="J877" s="152"/>
      <c r="K877" s="152"/>
      <c r="L877" s="152"/>
      <c r="M877" s="152"/>
      <c r="N877" s="152"/>
      <c r="O877" s="152"/>
      <c r="P877" s="152"/>
      <c r="Q877" s="152"/>
      <c r="R877" s="152"/>
      <c r="S877" s="152"/>
      <c r="T877" s="152"/>
      <c r="U877" s="152"/>
      <c r="V877" s="152"/>
      <c r="W877" s="152"/>
      <c r="X877" s="152"/>
      <c r="Y877" s="152"/>
      <c r="Z877" s="152"/>
      <c r="AA877" s="152"/>
      <c r="AB877" s="152"/>
      <c r="AC877" s="152"/>
      <c r="AD877" s="152"/>
      <c r="AE877" s="152"/>
      <c r="AF877" s="152"/>
      <c r="AG877" s="152"/>
      <c r="AH877" s="152"/>
      <c r="AI877" s="152"/>
      <c r="AJ877" s="152"/>
      <c r="AK877" s="152"/>
      <c r="AL877" s="152"/>
      <c r="AM877" s="152"/>
      <c r="AN877" s="152"/>
      <c r="AO877" s="152"/>
      <c r="AP877" s="152"/>
      <c r="AQ877" s="152"/>
      <c r="AR877" s="152"/>
      <c r="AS877" s="152"/>
      <c r="AT877" s="152"/>
      <c r="AU877" s="152"/>
      <c r="AV877" s="152"/>
      <c r="AW877" s="152"/>
      <c r="AX877" s="152"/>
      <c r="AY877" s="152"/>
      <c r="AZ877" s="152"/>
      <c r="BA877" s="152"/>
      <c r="BB877" s="152"/>
      <c r="BC877" s="152"/>
      <c r="BD877" s="152"/>
      <c r="BE877" s="152"/>
      <c r="BF877" s="152"/>
      <c r="BG877" s="152"/>
      <c r="BH877" s="152"/>
      <c r="BI877" s="152"/>
      <c r="BJ877" s="152"/>
      <c r="BK877" s="152"/>
      <c r="BL877" s="152"/>
      <c r="BM877" s="152"/>
      <c r="BN877" s="152"/>
    </row>
    <row r="878" ht="13.5" customHeight="1">
      <c r="A878" s="152"/>
      <c r="B878" s="152"/>
      <c r="C878" s="152"/>
      <c r="D878" s="152"/>
      <c r="E878" s="152"/>
      <c r="F878" s="152"/>
      <c r="G878" s="152"/>
      <c r="H878" s="152"/>
      <c r="I878" s="152"/>
      <c r="J878" s="152"/>
      <c r="K878" s="152"/>
      <c r="L878" s="152"/>
      <c r="M878" s="152"/>
      <c r="N878" s="152"/>
      <c r="O878" s="152"/>
      <c r="P878" s="152"/>
      <c r="Q878" s="152"/>
      <c r="R878" s="152"/>
      <c r="S878" s="152"/>
      <c r="T878" s="152"/>
      <c r="U878" s="152"/>
      <c r="V878" s="152"/>
      <c r="W878" s="152"/>
      <c r="X878" s="152"/>
      <c r="Y878" s="152"/>
      <c r="Z878" s="152"/>
      <c r="AA878" s="152"/>
      <c r="AB878" s="152"/>
      <c r="AC878" s="152"/>
      <c r="AD878" s="152"/>
      <c r="AE878" s="152"/>
      <c r="AF878" s="152"/>
      <c r="AG878" s="152"/>
      <c r="AH878" s="152"/>
      <c r="AI878" s="152"/>
      <c r="AJ878" s="152"/>
      <c r="AK878" s="152"/>
      <c r="AL878" s="152"/>
      <c r="AM878" s="152"/>
      <c r="AN878" s="152"/>
      <c r="AO878" s="152"/>
      <c r="AP878" s="152"/>
      <c r="AQ878" s="152"/>
      <c r="AR878" s="152"/>
      <c r="AS878" s="152"/>
      <c r="AT878" s="152"/>
      <c r="AU878" s="152"/>
      <c r="AV878" s="152"/>
      <c r="AW878" s="152"/>
      <c r="AX878" s="152"/>
      <c r="AY878" s="152"/>
      <c r="AZ878" s="152"/>
      <c r="BA878" s="152"/>
      <c r="BB878" s="152"/>
      <c r="BC878" s="152"/>
      <c r="BD878" s="152"/>
      <c r="BE878" s="152"/>
      <c r="BF878" s="152"/>
      <c r="BG878" s="152"/>
      <c r="BH878" s="152"/>
      <c r="BI878" s="152"/>
      <c r="BJ878" s="152"/>
      <c r="BK878" s="152"/>
      <c r="BL878" s="152"/>
      <c r="BM878" s="152"/>
      <c r="BN878" s="152"/>
    </row>
    <row r="879" ht="13.5" customHeight="1">
      <c r="A879" s="152"/>
      <c r="B879" s="152"/>
      <c r="C879" s="152"/>
      <c r="D879" s="152"/>
      <c r="E879" s="152"/>
      <c r="F879" s="152"/>
      <c r="G879" s="152"/>
      <c r="H879" s="152"/>
      <c r="I879" s="152"/>
      <c r="J879" s="152"/>
      <c r="K879" s="152"/>
      <c r="L879" s="152"/>
      <c r="M879" s="152"/>
      <c r="N879" s="152"/>
      <c r="O879" s="152"/>
      <c r="P879" s="152"/>
      <c r="Q879" s="152"/>
      <c r="R879" s="152"/>
      <c r="S879" s="152"/>
      <c r="T879" s="152"/>
      <c r="U879" s="152"/>
      <c r="V879" s="152"/>
      <c r="W879" s="152"/>
      <c r="X879" s="152"/>
      <c r="Y879" s="152"/>
      <c r="Z879" s="152"/>
      <c r="AA879" s="152"/>
      <c r="AB879" s="152"/>
      <c r="AC879" s="152"/>
      <c r="AD879" s="152"/>
      <c r="AE879" s="152"/>
      <c r="AF879" s="152"/>
      <c r="AG879" s="152"/>
      <c r="AH879" s="152"/>
      <c r="AI879" s="152"/>
      <c r="AJ879" s="152"/>
      <c r="AK879" s="152"/>
      <c r="AL879" s="152"/>
      <c r="AM879" s="152"/>
      <c r="AN879" s="152"/>
      <c r="AO879" s="152"/>
      <c r="AP879" s="152"/>
      <c r="AQ879" s="152"/>
      <c r="AR879" s="152"/>
      <c r="AS879" s="152"/>
      <c r="AT879" s="152"/>
      <c r="AU879" s="152"/>
      <c r="AV879" s="152"/>
      <c r="AW879" s="152"/>
      <c r="AX879" s="152"/>
      <c r="AY879" s="152"/>
      <c r="AZ879" s="152"/>
      <c r="BA879" s="152"/>
      <c r="BB879" s="152"/>
      <c r="BC879" s="152"/>
      <c r="BD879" s="152"/>
      <c r="BE879" s="152"/>
      <c r="BF879" s="152"/>
      <c r="BG879" s="152"/>
      <c r="BH879" s="152"/>
      <c r="BI879" s="152"/>
      <c r="BJ879" s="152"/>
      <c r="BK879" s="152"/>
      <c r="BL879" s="152"/>
      <c r="BM879" s="152"/>
      <c r="BN879" s="152"/>
    </row>
    <row r="880" ht="13.5" customHeight="1">
      <c r="A880" s="152"/>
      <c r="B880" s="152"/>
      <c r="C880" s="152"/>
      <c r="D880" s="152"/>
      <c r="E880" s="152"/>
      <c r="F880" s="152"/>
      <c r="G880" s="152"/>
      <c r="H880" s="152"/>
      <c r="I880" s="152"/>
      <c r="J880" s="152"/>
      <c r="K880" s="152"/>
      <c r="L880" s="152"/>
      <c r="M880" s="152"/>
      <c r="N880" s="152"/>
      <c r="O880" s="152"/>
      <c r="P880" s="152"/>
      <c r="Q880" s="152"/>
      <c r="R880" s="152"/>
      <c r="S880" s="152"/>
      <c r="T880" s="152"/>
      <c r="U880" s="152"/>
      <c r="V880" s="152"/>
      <c r="W880" s="152"/>
      <c r="X880" s="152"/>
      <c r="Y880" s="152"/>
      <c r="Z880" s="152"/>
      <c r="AA880" s="152"/>
      <c r="AB880" s="152"/>
      <c r="AC880" s="152"/>
      <c r="AD880" s="152"/>
      <c r="AE880" s="152"/>
      <c r="AF880" s="152"/>
      <c r="AG880" s="152"/>
      <c r="AH880" s="152"/>
      <c r="AI880" s="152"/>
      <c r="AJ880" s="152"/>
      <c r="AK880" s="152"/>
      <c r="AL880" s="152"/>
      <c r="AM880" s="152"/>
      <c r="AN880" s="152"/>
      <c r="AO880" s="152"/>
      <c r="AP880" s="152"/>
      <c r="AQ880" s="152"/>
      <c r="AR880" s="152"/>
      <c r="AS880" s="152"/>
      <c r="AT880" s="152"/>
      <c r="AU880" s="152"/>
      <c r="AV880" s="152"/>
      <c r="AW880" s="152"/>
      <c r="AX880" s="152"/>
      <c r="AY880" s="152"/>
      <c r="AZ880" s="152"/>
      <c r="BA880" s="152"/>
      <c r="BB880" s="152"/>
      <c r="BC880" s="152"/>
      <c r="BD880" s="152"/>
      <c r="BE880" s="152"/>
      <c r="BF880" s="152"/>
      <c r="BG880" s="152"/>
      <c r="BH880" s="152"/>
      <c r="BI880" s="152"/>
      <c r="BJ880" s="152"/>
      <c r="BK880" s="152"/>
      <c r="BL880" s="152"/>
      <c r="BM880" s="152"/>
      <c r="BN880" s="152"/>
    </row>
    <row r="881" ht="13.5" customHeight="1">
      <c r="A881" s="152"/>
      <c r="B881" s="152"/>
      <c r="C881" s="152"/>
      <c r="D881" s="152"/>
      <c r="E881" s="152"/>
      <c r="F881" s="152"/>
      <c r="G881" s="152"/>
      <c r="H881" s="152"/>
      <c r="I881" s="152"/>
      <c r="J881" s="152"/>
      <c r="K881" s="152"/>
      <c r="L881" s="152"/>
      <c r="M881" s="152"/>
      <c r="N881" s="152"/>
      <c r="O881" s="152"/>
      <c r="P881" s="152"/>
      <c r="Q881" s="152"/>
      <c r="R881" s="152"/>
      <c r="S881" s="152"/>
      <c r="T881" s="152"/>
      <c r="U881" s="152"/>
      <c r="V881" s="152"/>
      <c r="W881" s="152"/>
      <c r="X881" s="152"/>
      <c r="Y881" s="152"/>
      <c r="Z881" s="152"/>
      <c r="AA881" s="152"/>
      <c r="AB881" s="152"/>
      <c r="AC881" s="152"/>
      <c r="AD881" s="152"/>
      <c r="AE881" s="152"/>
      <c r="AF881" s="152"/>
      <c r="AG881" s="152"/>
      <c r="AH881" s="152"/>
      <c r="AI881" s="152"/>
      <c r="AJ881" s="152"/>
      <c r="AK881" s="152"/>
      <c r="AL881" s="152"/>
      <c r="AM881" s="152"/>
      <c r="AN881" s="152"/>
      <c r="AO881" s="152"/>
      <c r="AP881" s="152"/>
      <c r="AQ881" s="152"/>
      <c r="AR881" s="152"/>
      <c r="AS881" s="152"/>
      <c r="AT881" s="152"/>
      <c r="AU881" s="152"/>
      <c r="AV881" s="152"/>
      <c r="AW881" s="152"/>
      <c r="AX881" s="152"/>
      <c r="AY881" s="152"/>
      <c r="AZ881" s="152"/>
      <c r="BA881" s="152"/>
      <c r="BB881" s="152"/>
      <c r="BC881" s="152"/>
      <c r="BD881" s="152"/>
      <c r="BE881" s="152"/>
      <c r="BF881" s="152"/>
      <c r="BG881" s="152"/>
      <c r="BH881" s="152"/>
      <c r="BI881" s="152"/>
      <c r="BJ881" s="152"/>
      <c r="BK881" s="152"/>
      <c r="BL881" s="152"/>
      <c r="BM881" s="152"/>
      <c r="BN881" s="152"/>
    </row>
    <row r="882" ht="13.5" customHeight="1">
      <c r="A882" s="152"/>
      <c r="B882" s="152"/>
      <c r="C882" s="152"/>
      <c r="D882" s="152"/>
      <c r="E882" s="152"/>
      <c r="F882" s="152"/>
      <c r="G882" s="152"/>
      <c r="H882" s="152"/>
      <c r="I882" s="152"/>
      <c r="J882" s="152"/>
      <c r="K882" s="152"/>
      <c r="L882" s="152"/>
      <c r="M882" s="152"/>
      <c r="N882" s="152"/>
      <c r="O882" s="152"/>
      <c r="P882" s="152"/>
      <c r="Q882" s="152"/>
      <c r="R882" s="152"/>
      <c r="S882" s="152"/>
      <c r="T882" s="152"/>
      <c r="U882" s="152"/>
      <c r="V882" s="152"/>
      <c r="W882" s="152"/>
      <c r="X882" s="152"/>
      <c r="Y882" s="152"/>
      <c r="Z882" s="152"/>
      <c r="AA882" s="152"/>
      <c r="AB882" s="152"/>
      <c r="AC882" s="152"/>
      <c r="AD882" s="152"/>
      <c r="AE882" s="152"/>
      <c r="AF882" s="152"/>
      <c r="AG882" s="152"/>
      <c r="AH882" s="152"/>
      <c r="AI882" s="152"/>
      <c r="AJ882" s="152"/>
      <c r="AK882" s="152"/>
      <c r="AL882" s="152"/>
      <c r="AM882" s="152"/>
      <c r="AN882" s="152"/>
      <c r="AO882" s="152"/>
      <c r="AP882" s="152"/>
      <c r="AQ882" s="152"/>
      <c r="AR882" s="152"/>
      <c r="AS882" s="152"/>
      <c r="AT882" s="152"/>
      <c r="AU882" s="152"/>
      <c r="AV882" s="152"/>
      <c r="AW882" s="152"/>
      <c r="AX882" s="152"/>
      <c r="AY882" s="152"/>
      <c r="AZ882" s="152"/>
      <c r="BA882" s="152"/>
      <c r="BB882" s="152"/>
      <c r="BC882" s="152"/>
      <c r="BD882" s="152"/>
      <c r="BE882" s="152"/>
      <c r="BF882" s="152"/>
      <c r="BG882" s="152"/>
      <c r="BH882" s="152"/>
      <c r="BI882" s="152"/>
      <c r="BJ882" s="152"/>
      <c r="BK882" s="152"/>
      <c r="BL882" s="152"/>
      <c r="BM882" s="152"/>
      <c r="BN882" s="152"/>
    </row>
    <row r="883" ht="13.5" customHeight="1">
      <c r="A883" s="152"/>
      <c r="B883" s="152"/>
      <c r="C883" s="152"/>
      <c r="D883" s="152"/>
      <c r="E883" s="152"/>
      <c r="F883" s="152"/>
      <c r="G883" s="152"/>
      <c r="H883" s="152"/>
      <c r="I883" s="152"/>
      <c r="J883" s="152"/>
      <c r="K883" s="152"/>
      <c r="L883" s="152"/>
      <c r="M883" s="152"/>
      <c r="N883" s="152"/>
      <c r="O883" s="152"/>
      <c r="P883" s="152"/>
      <c r="Q883" s="152"/>
      <c r="R883" s="152"/>
      <c r="S883" s="152"/>
      <c r="T883" s="152"/>
      <c r="U883" s="152"/>
      <c r="V883" s="152"/>
      <c r="W883" s="152"/>
      <c r="X883" s="152"/>
      <c r="Y883" s="152"/>
      <c r="Z883" s="152"/>
      <c r="AA883" s="152"/>
      <c r="AB883" s="152"/>
      <c r="AC883" s="152"/>
      <c r="AD883" s="152"/>
      <c r="AE883" s="152"/>
      <c r="AF883" s="152"/>
      <c r="AG883" s="152"/>
      <c r="AH883" s="152"/>
      <c r="AI883" s="152"/>
      <c r="AJ883" s="152"/>
      <c r="AK883" s="152"/>
      <c r="AL883" s="152"/>
      <c r="AM883" s="152"/>
      <c r="AN883" s="152"/>
      <c r="AO883" s="152"/>
      <c r="AP883" s="152"/>
      <c r="AQ883" s="152"/>
      <c r="AR883" s="152"/>
      <c r="AS883" s="152"/>
      <c r="AT883" s="152"/>
      <c r="AU883" s="152"/>
      <c r="AV883" s="152"/>
      <c r="AW883" s="152"/>
      <c r="AX883" s="152"/>
      <c r="AY883" s="152"/>
      <c r="AZ883" s="152"/>
      <c r="BA883" s="152"/>
      <c r="BB883" s="152"/>
      <c r="BC883" s="152"/>
      <c r="BD883" s="152"/>
      <c r="BE883" s="152"/>
      <c r="BF883" s="152"/>
      <c r="BG883" s="152"/>
      <c r="BH883" s="152"/>
      <c r="BI883" s="152"/>
      <c r="BJ883" s="152"/>
      <c r="BK883" s="152"/>
      <c r="BL883" s="152"/>
      <c r="BM883" s="152"/>
      <c r="BN883" s="152"/>
    </row>
    <row r="884" ht="13.5" customHeight="1">
      <c r="A884" s="152"/>
      <c r="B884" s="152"/>
      <c r="C884" s="152"/>
      <c r="D884" s="152"/>
      <c r="E884" s="152"/>
      <c r="F884" s="152"/>
      <c r="G884" s="152"/>
      <c r="H884" s="152"/>
      <c r="I884" s="152"/>
      <c r="J884" s="152"/>
      <c r="K884" s="152"/>
      <c r="L884" s="152"/>
      <c r="M884" s="152"/>
      <c r="N884" s="152"/>
      <c r="O884" s="152"/>
      <c r="P884" s="152"/>
      <c r="Q884" s="152"/>
      <c r="R884" s="152"/>
      <c r="S884" s="152"/>
      <c r="T884" s="152"/>
      <c r="U884" s="152"/>
      <c r="V884" s="152"/>
      <c r="W884" s="152"/>
      <c r="X884" s="152"/>
      <c r="Y884" s="152"/>
      <c r="Z884" s="152"/>
      <c r="AA884" s="152"/>
      <c r="AB884" s="152"/>
      <c r="AC884" s="152"/>
      <c r="AD884" s="152"/>
      <c r="AE884" s="152"/>
      <c r="AF884" s="152"/>
      <c r="AG884" s="152"/>
      <c r="AH884" s="152"/>
      <c r="AI884" s="152"/>
      <c r="AJ884" s="152"/>
      <c r="AK884" s="152"/>
      <c r="AL884" s="152"/>
      <c r="AM884" s="152"/>
      <c r="AN884" s="152"/>
      <c r="AO884" s="152"/>
      <c r="AP884" s="152"/>
      <c r="AQ884" s="152"/>
      <c r="AR884" s="152"/>
      <c r="AS884" s="152"/>
      <c r="AT884" s="152"/>
      <c r="AU884" s="152"/>
      <c r="AV884" s="152"/>
      <c r="AW884" s="152"/>
      <c r="AX884" s="152"/>
      <c r="AY884" s="152"/>
      <c r="AZ884" s="152"/>
      <c r="BA884" s="152"/>
      <c r="BB884" s="152"/>
      <c r="BC884" s="152"/>
      <c r="BD884" s="152"/>
      <c r="BE884" s="152"/>
      <c r="BF884" s="152"/>
      <c r="BG884" s="152"/>
      <c r="BH884" s="152"/>
      <c r="BI884" s="152"/>
      <c r="BJ884" s="152"/>
      <c r="BK884" s="152"/>
      <c r="BL884" s="152"/>
      <c r="BM884" s="152"/>
      <c r="BN884" s="152"/>
    </row>
    <row r="885" ht="13.5" customHeight="1">
      <c r="A885" s="152"/>
      <c r="B885" s="152"/>
      <c r="C885" s="152"/>
      <c r="D885" s="152"/>
      <c r="E885" s="152"/>
      <c r="F885" s="152"/>
      <c r="G885" s="152"/>
      <c r="H885" s="152"/>
      <c r="I885" s="152"/>
      <c r="J885" s="152"/>
      <c r="K885" s="152"/>
      <c r="L885" s="152"/>
      <c r="M885" s="152"/>
      <c r="N885" s="152"/>
      <c r="O885" s="152"/>
      <c r="P885" s="152"/>
      <c r="Q885" s="152"/>
      <c r="R885" s="152"/>
      <c r="S885" s="152"/>
      <c r="T885" s="152"/>
      <c r="U885" s="152"/>
      <c r="V885" s="152"/>
      <c r="W885" s="152"/>
      <c r="X885" s="152"/>
      <c r="Y885" s="152"/>
      <c r="Z885" s="152"/>
      <c r="AA885" s="152"/>
      <c r="AB885" s="152"/>
      <c r="AC885" s="152"/>
      <c r="AD885" s="152"/>
      <c r="AE885" s="152"/>
      <c r="AF885" s="152"/>
      <c r="AG885" s="152"/>
      <c r="AH885" s="152"/>
      <c r="AI885" s="152"/>
      <c r="AJ885" s="152"/>
      <c r="AK885" s="152"/>
      <c r="AL885" s="152"/>
      <c r="AM885" s="152"/>
      <c r="AN885" s="152"/>
      <c r="AO885" s="152"/>
      <c r="AP885" s="152"/>
      <c r="AQ885" s="152"/>
      <c r="AR885" s="152"/>
      <c r="AS885" s="152"/>
      <c r="AT885" s="152"/>
      <c r="AU885" s="152"/>
      <c r="AV885" s="152"/>
      <c r="AW885" s="152"/>
      <c r="AX885" s="152"/>
      <c r="AY885" s="152"/>
      <c r="AZ885" s="152"/>
      <c r="BA885" s="152"/>
      <c r="BB885" s="152"/>
      <c r="BC885" s="152"/>
      <c r="BD885" s="152"/>
      <c r="BE885" s="152"/>
      <c r="BF885" s="152"/>
      <c r="BG885" s="152"/>
      <c r="BH885" s="152"/>
      <c r="BI885" s="152"/>
      <c r="BJ885" s="152"/>
      <c r="BK885" s="152"/>
      <c r="BL885" s="152"/>
      <c r="BM885" s="152"/>
      <c r="BN885" s="152"/>
    </row>
    <row r="886" ht="13.5" customHeight="1">
      <c r="A886" s="152"/>
      <c r="B886" s="152"/>
      <c r="C886" s="152"/>
      <c r="D886" s="152"/>
      <c r="E886" s="152"/>
      <c r="F886" s="152"/>
      <c r="G886" s="152"/>
      <c r="H886" s="152"/>
      <c r="I886" s="152"/>
      <c r="J886" s="152"/>
      <c r="K886" s="152"/>
      <c r="L886" s="152"/>
      <c r="M886" s="152"/>
      <c r="N886" s="152"/>
      <c r="O886" s="152"/>
      <c r="P886" s="152"/>
      <c r="Q886" s="152"/>
      <c r="R886" s="152"/>
      <c r="S886" s="152"/>
      <c r="T886" s="152"/>
      <c r="U886" s="152"/>
      <c r="V886" s="152"/>
      <c r="W886" s="152"/>
      <c r="X886" s="152"/>
      <c r="Y886" s="152"/>
      <c r="Z886" s="152"/>
      <c r="AA886" s="152"/>
      <c r="AB886" s="152"/>
      <c r="AC886" s="152"/>
      <c r="AD886" s="152"/>
      <c r="AE886" s="152"/>
      <c r="AF886" s="152"/>
      <c r="AG886" s="152"/>
      <c r="AH886" s="152"/>
      <c r="AI886" s="152"/>
      <c r="AJ886" s="152"/>
      <c r="AK886" s="152"/>
      <c r="AL886" s="152"/>
      <c r="AM886" s="152"/>
      <c r="AN886" s="152"/>
      <c r="AO886" s="152"/>
      <c r="AP886" s="152"/>
      <c r="AQ886" s="152"/>
      <c r="AR886" s="152"/>
      <c r="AS886" s="152"/>
      <c r="AT886" s="152"/>
      <c r="AU886" s="152"/>
      <c r="AV886" s="152"/>
      <c r="AW886" s="152"/>
      <c r="AX886" s="152"/>
      <c r="AY886" s="152"/>
      <c r="AZ886" s="152"/>
      <c r="BA886" s="152"/>
      <c r="BB886" s="152"/>
      <c r="BC886" s="152"/>
      <c r="BD886" s="152"/>
      <c r="BE886" s="152"/>
      <c r="BF886" s="152"/>
      <c r="BG886" s="152"/>
      <c r="BH886" s="152"/>
      <c r="BI886" s="152"/>
      <c r="BJ886" s="152"/>
      <c r="BK886" s="152"/>
      <c r="BL886" s="152"/>
      <c r="BM886" s="152"/>
      <c r="BN886" s="152"/>
    </row>
    <row r="887" ht="13.5" customHeight="1">
      <c r="A887" s="152"/>
      <c r="B887" s="152"/>
      <c r="C887" s="152"/>
      <c r="D887" s="152"/>
      <c r="E887" s="152"/>
      <c r="F887" s="152"/>
      <c r="G887" s="152"/>
      <c r="H887" s="152"/>
      <c r="I887" s="152"/>
      <c r="J887" s="152"/>
      <c r="K887" s="152"/>
      <c r="L887" s="152"/>
      <c r="M887" s="152"/>
      <c r="N887" s="152"/>
      <c r="O887" s="152"/>
      <c r="P887" s="152"/>
      <c r="Q887" s="152"/>
      <c r="R887" s="152"/>
      <c r="S887" s="152"/>
      <c r="T887" s="152"/>
      <c r="U887" s="152"/>
      <c r="V887" s="152"/>
      <c r="W887" s="152"/>
      <c r="X887" s="152"/>
      <c r="Y887" s="152"/>
      <c r="Z887" s="152"/>
      <c r="AA887" s="152"/>
      <c r="AB887" s="152"/>
      <c r="AC887" s="152"/>
      <c r="AD887" s="152"/>
      <c r="AE887" s="152"/>
      <c r="AF887" s="152"/>
      <c r="AG887" s="152"/>
      <c r="AH887" s="152"/>
      <c r="AI887" s="152"/>
      <c r="AJ887" s="152"/>
      <c r="AK887" s="152"/>
      <c r="AL887" s="152"/>
      <c r="AM887" s="152"/>
      <c r="AN887" s="152"/>
      <c r="AO887" s="152"/>
      <c r="AP887" s="152"/>
      <c r="AQ887" s="152"/>
      <c r="AR887" s="152"/>
      <c r="AS887" s="152"/>
      <c r="AT887" s="152"/>
      <c r="AU887" s="152"/>
      <c r="AV887" s="152"/>
      <c r="AW887" s="152"/>
      <c r="AX887" s="152"/>
      <c r="AY887" s="152"/>
      <c r="AZ887" s="152"/>
      <c r="BA887" s="152"/>
      <c r="BB887" s="152"/>
      <c r="BC887" s="152"/>
      <c r="BD887" s="152"/>
      <c r="BE887" s="152"/>
      <c r="BF887" s="152"/>
      <c r="BG887" s="152"/>
      <c r="BH887" s="152"/>
      <c r="BI887" s="152"/>
      <c r="BJ887" s="152"/>
      <c r="BK887" s="152"/>
      <c r="BL887" s="152"/>
      <c r="BM887" s="152"/>
      <c r="BN887" s="152"/>
    </row>
    <row r="888" ht="13.5" customHeight="1">
      <c r="A888" s="152"/>
      <c r="B888" s="152"/>
      <c r="C888" s="152"/>
      <c r="D888" s="152"/>
      <c r="E888" s="152"/>
      <c r="F888" s="152"/>
      <c r="G888" s="152"/>
      <c r="H888" s="152"/>
      <c r="I888" s="152"/>
      <c r="J888" s="152"/>
      <c r="K888" s="152"/>
      <c r="L888" s="152"/>
      <c r="M888" s="152"/>
      <c r="N888" s="152"/>
      <c r="O888" s="152"/>
      <c r="P888" s="152"/>
      <c r="Q888" s="152"/>
      <c r="R888" s="152"/>
      <c r="S888" s="152"/>
      <c r="T888" s="152"/>
      <c r="U888" s="152"/>
      <c r="V888" s="152"/>
      <c r="W888" s="152"/>
      <c r="X888" s="152"/>
      <c r="Y888" s="152"/>
      <c r="Z888" s="152"/>
      <c r="AA888" s="152"/>
      <c r="AB888" s="152"/>
      <c r="AC888" s="152"/>
      <c r="AD888" s="152"/>
      <c r="AE888" s="152"/>
      <c r="AF888" s="152"/>
      <c r="AG888" s="152"/>
      <c r="AH888" s="152"/>
      <c r="AI888" s="152"/>
      <c r="AJ888" s="152"/>
      <c r="AK888" s="152"/>
      <c r="AL888" s="152"/>
      <c r="AM888" s="152"/>
      <c r="AN888" s="152"/>
      <c r="AO888" s="152"/>
      <c r="AP888" s="152"/>
      <c r="AQ888" s="152"/>
      <c r="AR888" s="152"/>
      <c r="AS888" s="152"/>
      <c r="AT888" s="152"/>
      <c r="AU888" s="152"/>
      <c r="AV888" s="152"/>
      <c r="AW888" s="152"/>
      <c r="AX888" s="152"/>
      <c r="AY888" s="152"/>
      <c r="AZ888" s="152"/>
      <c r="BA888" s="152"/>
      <c r="BB888" s="152"/>
      <c r="BC888" s="152"/>
      <c r="BD888" s="152"/>
      <c r="BE888" s="152"/>
      <c r="BF888" s="152"/>
      <c r="BG888" s="152"/>
      <c r="BH888" s="152"/>
      <c r="BI888" s="152"/>
      <c r="BJ888" s="152"/>
      <c r="BK888" s="152"/>
      <c r="BL888" s="152"/>
      <c r="BM888" s="152"/>
      <c r="BN888" s="152"/>
    </row>
    <row r="889" ht="13.5" customHeight="1">
      <c r="A889" s="152"/>
      <c r="B889" s="152"/>
      <c r="C889" s="152"/>
      <c r="D889" s="152"/>
      <c r="E889" s="152"/>
      <c r="F889" s="152"/>
      <c r="G889" s="152"/>
      <c r="H889" s="152"/>
      <c r="I889" s="152"/>
      <c r="J889" s="152"/>
      <c r="K889" s="152"/>
      <c r="L889" s="152"/>
      <c r="M889" s="152"/>
      <c r="N889" s="152"/>
      <c r="O889" s="152"/>
      <c r="P889" s="152"/>
      <c r="Q889" s="152"/>
      <c r="R889" s="152"/>
      <c r="S889" s="152"/>
      <c r="T889" s="152"/>
      <c r="U889" s="152"/>
      <c r="V889" s="152"/>
      <c r="W889" s="152"/>
      <c r="X889" s="152"/>
      <c r="Y889" s="152"/>
      <c r="Z889" s="152"/>
      <c r="AA889" s="152"/>
      <c r="AB889" s="152"/>
      <c r="AC889" s="152"/>
      <c r="AD889" s="152"/>
      <c r="AE889" s="152"/>
      <c r="AF889" s="152"/>
      <c r="AG889" s="152"/>
      <c r="AH889" s="152"/>
      <c r="AI889" s="152"/>
      <c r="AJ889" s="152"/>
      <c r="AK889" s="152"/>
      <c r="AL889" s="152"/>
      <c r="AM889" s="152"/>
      <c r="AN889" s="152"/>
      <c r="AO889" s="152"/>
      <c r="AP889" s="152"/>
      <c r="AQ889" s="152"/>
      <c r="AR889" s="152"/>
      <c r="AS889" s="152"/>
      <c r="AT889" s="152"/>
      <c r="AU889" s="152"/>
      <c r="AV889" s="152"/>
      <c r="AW889" s="152"/>
      <c r="AX889" s="152"/>
      <c r="AY889" s="152"/>
      <c r="AZ889" s="152"/>
      <c r="BA889" s="152"/>
      <c r="BB889" s="152"/>
      <c r="BC889" s="152"/>
      <c r="BD889" s="152"/>
      <c r="BE889" s="152"/>
      <c r="BF889" s="152"/>
      <c r="BG889" s="152"/>
      <c r="BH889" s="152"/>
      <c r="BI889" s="152"/>
      <c r="BJ889" s="152"/>
      <c r="BK889" s="152"/>
      <c r="BL889" s="152"/>
      <c r="BM889" s="152"/>
      <c r="BN889" s="152"/>
    </row>
    <row r="890" ht="13.5" customHeight="1">
      <c r="A890" s="152"/>
      <c r="B890" s="152"/>
      <c r="C890" s="152"/>
      <c r="D890" s="152"/>
      <c r="E890" s="152"/>
      <c r="F890" s="152"/>
      <c r="G890" s="152"/>
      <c r="H890" s="152"/>
      <c r="I890" s="152"/>
      <c r="J890" s="152"/>
      <c r="K890" s="152"/>
      <c r="L890" s="152"/>
      <c r="M890" s="152"/>
      <c r="N890" s="152"/>
      <c r="O890" s="152"/>
      <c r="P890" s="152"/>
      <c r="Q890" s="152"/>
      <c r="R890" s="152"/>
      <c r="S890" s="152"/>
      <c r="T890" s="152"/>
      <c r="U890" s="152"/>
      <c r="V890" s="152"/>
      <c r="W890" s="152"/>
      <c r="X890" s="152"/>
      <c r="Y890" s="152"/>
      <c r="Z890" s="152"/>
      <c r="AA890" s="152"/>
      <c r="AB890" s="152"/>
      <c r="AC890" s="152"/>
      <c r="AD890" s="152"/>
      <c r="AE890" s="152"/>
      <c r="AF890" s="152"/>
      <c r="AG890" s="152"/>
      <c r="AH890" s="152"/>
      <c r="AI890" s="152"/>
      <c r="AJ890" s="152"/>
      <c r="AK890" s="152"/>
      <c r="AL890" s="152"/>
      <c r="AM890" s="152"/>
      <c r="AN890" s="152"/>
      <c r="AO890" s="152"/>
      <c r="AP890" s="152"/>
      <c r="AQ890" s="152"/>
      <c r="AR890" s="152"/>
      <c r="AS890" s="152"/>
      <c r="AT890" s="152"/>
      <c r="AU890" s="152"/>
      <c r="AV890" s="152"/>
      <c r="AW890" s="152"/>
      <c r="AX890" s="152"/>
      <c r="AY890" s="152"/>
      <c r="AZ890" s="152"/>
      <c r="BA890" s="152"/>
      <c r="BB890" s="152"/>
      <c r="BC890" s="152"/>
      <c r="BD890" s="152"/>
      <c r="BE890" s="152"/>
      <c r="BF890" s="152"/>
      <c r="BG890" s="152"/>
      <c r="BH890" s="152"/>
      <c r="BI890" s="152"/>
      <c r="BJ890" s="152"/>
      <c r="BK890" s="152"/>
      <c r="BL890" s="152"/>
      <c r="BM890" s="152"/>
      <c r="BN890" s="152"/>
    </row>
    <row r="891" ht="13.5" customHeight="1">
      <c r="A891" s="152"/>
      <c r="B891" s="152"/>
      <c r="C891" s="152"/>
      <c r="D891" s="152"/>
      <c r="E891" s="152"/>
      <c r="F891" s="152"/>
      <c r="G891" s="152"/>
      <c r="H891" s="152"/>
      <c r="I891" s="152"/>
      <c r="J891" s="152"/>
      <c r="K891" s="152"/>
      <c r="L891" s="152"/>
      <c r="M891" s="152"/>
      <c r="N891" s="152"/>
      <c r="O891" s="152"/>
      <c r="P891" s="152"/>
      <c r="Q891" s="152"/>
      <c r="R891" s="152"/>
      <c r="S891" s="152"/>
      <c r="T891" s="152"/>
      <c r="U891" s="152"/>
      <c r="V891" s="152"/>
      <c r="W891" s="152"/>
      <c r="X891" s="152"/>
      <c r="Y891" s="152"/>
      <c r="Z891" s="152"/>
      <c r="AA891" s="152"/>
      <c r="AB891" s="152"/>
      <c r="AC891" s="152"/>
      <c r="AD891" s="152"/>
      <c r="AE891" s="152"/>
      <c r="AF891" s="152"/>
      <c r="AG891" s="152"/>
      <c r="AH891" s="152"/>
      <c r="AI891" s="152"/>
      <c r="AJ891" s="152"/>
      <c r="AK891" s="152"/>
      <c r="AL891" s="152"/>
      <c r="AM891" s="152"/>
      <c r="AN891" s="152"/>
      <c r="AO891" s="152"/>
      <c r="AP891" s="152"/>
      <c r="AQ891" s="152"/>
      <c r="AR891" s="152"/>
      <c r="AS891" s="152"/>
      <c r="AT891" s="152"/>
      <c r="AU891" s="152"/>
      <c r="AV891" s="152"/>
      <c r="AW891" s="152"/>
      <c r="AX891" s="152"/>
      <c r="AY891" s="152"/>
      <c r="AZ891" s="152"/>
      <c r="BA891" s="152"/>
      <c r="BB891" s="152"/>
      <c r="BC891" s="152"/>
      <c r="BD891" s="152"/>
      <c r="BE891" s="152"/>
      <c r="BF891" s="152"/>
      <c r="BG891" s="152"/>
      <c r="BH891" s="152"/>
      <c r="BI891" s="152"/>
      <c r="BJ891" s="152"/>
      <c r="BK891" s="152"/>
      <c r="BL891" s="152"/>
      <c r="BM891" s="152"/>
      <c r="BN891" s="152"/>
    </row>
    <row r="892" ht="13.5" customHeight="1">
      <c r="A892" s="152"/>
      <c r="B892" s="152"/>
      <c r="C892" s="152"/>
      <c r="D892" s="152"/>
      <c r="E892" s="152"/>
      <c r="F892" s="152"/>
      <c r="G892" s="152"/>
      <c r="H892" s="152"/>
      <c r="I892" s="152"/>
      <c r="J892" s="152"/>
      <c r="K892" s="152"/>
      <c r="L892" s="152"/>
      <c r="M892" s="152"/>
      <c r="N892" s="152"/>
      <c r="O892" s="152"/>
      <c r="P892" s="152"/>
      <c r="Q892" s="152"/>
      <c r="R892" s="152"/>
      <c r="S892" s="152"/>
      <c r="T892" s="152"/>
      <c r="U892" s="152"/>
      <c r="V892" s="152"/>
      <c r="W892" s="152"/>
      <c r="X892" s="152"/>
      <c r="Y892" s="152"/>
      <c r="Z892" s="152"/>
      <c r="AA892" s="152"/>
      <c r="AB892" s="152"/>
      <c r="AC892" s="152"/>
      <c r="AD892" s="152"/>
      <c r="AE892" s="152"/>
      <c r="AF892" s="152"/>
      <c r="AG892" s="152"/>
      <c r="AH892" s="152"/>
      <c r="AI892" s="152"/>
      <c r="AJ892" s="152"/>
      <c r="AK892" s="152"/>
      <c r="AL892" s="152"/>
      <c r="AM892" s="152"/>
      <c r="AN892" s="152"/>
      <c r="AO892" s="152"/>
      <c r="AP892" s="152"/>
      <c r="AQ892" s="152"/>
      <c r="AR892" s="152"/>
      <c r="AS892" s="152"/>
      <c r="AT892" s="152"/>
      <c r="AU892" s="152"/>
      <c r="AV892" s="152"/>
      <c r="AW892" s="152"/>
      <c r="AX892" s="152"/>
      <c r="AY892" s="152"/>
      <c r="AZ892" s="152"/>
      <c r="BA892" s="152"/>
      <c r="BB892" s="152"/>
      <c r="BC892" s="152"/>
      <c r="BD892" s="152"/>
      <c r="BE892" s="152"/>
      <c r="BF892" s="152"/>
      <c r="BG892" s="152"/>
      <c r="BH892" s="152"/>
      <c r="BI892" s="152"/>
      <c r="BJ892" s="152"/>
      <c r="BK892" s="152"/>
      <c r="BL892" s="152"/>
      <c r="BM892" s="152"/>
      <c r="BN892" s="152"/>
    </row>
    <row r="893" ht="13.5" customHeight="1">
      <c r="A893" s="152"/>
      <c r="B893" s="152"/>
      <c r="C893" s="152"/>
      <c r="D893" s="152"/>
      <c r="E893" s="152"/>
      <c r="F893" s="152"/>
      <c r="G893" s="152"/>
      <c r="H893" s="152"/>
      <c r="I893" s="152"/>
      <c r="J893" s="152"/>
      <c r="K893" s="152"/>
      <c r="L893" s="152"/>
      <c r="M893" s="152"/>
      <c r="N893" s="152"/>
      <c r="O893" s="152"/>
      <c r="P893" s="152"/>
      <c r="Q893" s="152"/>
      <c r="R893" s="152"/>
      <c r="S893" s="152"/>
      <c r="T893" s="152"/>
      <c r="U893" s="152"/>
      <c r="V893" s="152"/>
      <c r="W893" s="152"/>
      <c r="X893" s="152"/>
      <c r="Y893" s="152"/>
      <c r="Z893" s="152"/>
      <c r="AA893" s="152"/>
      <c r="AB893" s="152"/>
      <c r="AC893" s="152"/>
      <c r="AD893" s="152"/>
      <c r="AE893" s="152"/>
      <c r="AF893" s="152"/>
      <c r="AG893" s="152"/>
      <c r="AH893" s="152"/>
      <c r="AI893" s="152"/>
      <c r="AJ893" s="152"/>
      <c r="AK893" s="152"/>
      <c r="AL893" s="152"/>
      <c r="AM893" s="152"/>
      <c r="AN893" s="152"/>
      <c r="AO893" s="152"/>
      <c r="AP893" s="152"/>
      <c r="AQ893" s="152"/>
      <c r="AR893" s="152"/>
      <c r="AS893" s="152"/>
      <c r="AT893" s="152"/>
      <c r="AU893" s="152"/>
      <c r="AV893" s="152"/>
      <c r="AW893" s="152"/>
      <c r="AX893" s="152"/>
      <c r="AY893" s="152"/>
      <c r="AZ893" s="152"/>
      <c r="BA893" s="152"/>
      <c r="BB893" s="152"/>
      <c r="BC893" s="152"/>
      <c r="BD893" s="152"/>
      <c r="BE893" s="152"/>
      <c r="BF893" s="152"/>
      <c r="BG893" s="152"/>
      <c r="BH893" s="152"/>
      <c r="BI893" s="152"/>
      <c r="BJ893" s="152"/>
      <c r="BK893" s="152"/>
      <c r="BL893" s="152"/>
      <c r="BM893" s="152"/>
      <c r="BN893" s="152"/>
    </row>
    <row r="894" ht="13.5" customHeight="1">
      <c r="A894" s="152"/>
      <c r="B894" s="152"/>
      <c r="C894" s="152"/>
      <c r="D894" s="152"/>
      <c r="E894" s="152"/>
      <c r="F894" s="152"/>
      <c r="G894" s="152"/>
      <c r="H894" s="152"/>
      <c r="I894" s="152"/>
      <c r="J894" s="152"/>
      <c r="K894" s="152"/>
      <c r="L894" s="152"/>
      <c r="M894" s="152"/>
      <c r="N894" s="152"/>
      <c r="O894" s="152"/>
      <c r="P894" s="152"/>
      <c r="Q894" s="152"/>
      <c r="R894" s="152"/>
      <c r="S894" s="152"/>
      <c r="T894" s="152"/>
      <c r="U894" s="152"/>
      <c r="V894" s="152"/>
      <c r="W894" s="152"/>
      <c r="X894" s="152"/>
      <c r="Y894" s="152"/>
      <c r="Z894" s="152"/>
      <c r="AA894" s="152"/>
      <c r="AB894" s="152"/>
      <c r="AC894" s="152"/>
      <c r="AD894" s="152"/>
      <c r="AE894" s="152"/>
      <c r="AF894" s="152"/>
      <c r="AG894" s="152"/>
      <c r="AH894" s="152"/>
      <c r="AI894" s="152"/>
      <c r="AJ894" s="152"/>
      <c r="AK894" s="152"/>
      <c r="AL894" s="152"/>
      <c r="AM894" s="152"/>
      <c r="AN894" s="152"/>
      <c r="AO894" s="152"/>
      <c r="AP894" s="152"/>
      <c r="AQ894" s="152"/>
      <c r="AR894" s="152"/>
      <c r="AS894" s="152"/>
      <c r="AT894" s="152"/>
      <c r="AU894" s="152"/>
      <c r="AV894" s="152"/>
      <c r="AW894" s="152"/>
      <c r="AX894" s="152"/>
      <c r="AY894" s="152"/>
      <c r="AZ894" s="152"/>
      <c r="BA894" s="152"/>
      <c r="BB894" s="152"/>
      <c r="BC894" s="152"/>
      <c r="BD894" s="152"/>
      <c r="BE894" s="152"/>
      <c r="BF894" s="152"/>
      <c r="BG894" s="152"/>
      <c r="BH894" s="152"/>
      <c r="BI894" s="152"/>
      <c r="BJ894" s="152"/>
      <c r="BK894" s="152"/>
      <c r="BL894" s="152"/>
      <c r="BM894" s="152"/>
      <c r="BN894" s="152"/>
    </row>
    <row r="895" ht="13.5" customHeight="1">
      <c r="A895" s="152"/>
      <c r="B895" s="152"/>
      <c r="C895" s="152"/>
      <c r="D895" s="152"/>
      <c r="E895" s="152"/>
      <c r="F895" s="152"/>
      <c r="G895" s="152"/>
      <c r="H895" s="152"/>
      <c r="I895" s="152"/>
      <c r="J895" s="152"/>
      <c r="K895" s="152"/>
      <c r="L895" s="152"/>
      <c r="M895" s="152"/>
      <c r="N895" s="152"/>
      <c r="O895" s="152"/>
      <c r="P895" s="152"/>
      <c r="Q895" s="152"/>
      <c r="R895" s="152"/>
      <c r="S895" s="152"/>
      <c r="T895" s="152"/>
      <c r="U895" s="152"/>
      <c r="V895" s="152"/>
      <c r="W895" s="152"/>
      <c r="X895" s="152"/>
      <c r="Y895" s="152"/>
      <c r="Z895" s="152"/>
      <c r="AA895" s="152"/>
      <c r="AB895" s="152"/>
      <c r="AC895" s="152"/>
      <c r="AD895" s="152"/>
      <c r="AE895" s="152"/>
      <c r="AF895" s="152"/>
      <c r="AG895" s="152"/>
      <c r="AH895" s="152"/>
      <c r="AI895" s="152"/>
      <c r="AJ895" s="152"/>
      <c r="AK895" s="152"/>
      <c r="AL895" s="152"/>
      <c r="AM895" s="152"/>
      <c r="AN895" s="152"/>
      <c r="AO895" s="152"/>
      <c r="AP895" s="152"/>
      <c r="AQ895" s="152"/>
      <c r="AR895" s="152"/>
      <c r="AS895" s="152"/>
      <c r="AT895" s="152"/>
      <c r="AU895" s="152"/>
      <c r="AV895" s="152"/>
      <c r="AW895" s="152"/>
      <c r="AX895" s="152"/>
      <c r="AY895" s="152"/>
      <c r="AZ895" s="152"/>
      <c r="BA895" s="152"/>
      <c r="BB895" s="152"/>
      <c r="BC895" s="152"/>
      <c r="BD895" s="152"/>
      <c r="BE895" s="152"/>
      <c r="BF895" s="152"/>
      <c r="BG895" s="152"/>
      <c r="BH895" s="152"/>
      <c r="BI895" s="152"/>
      <c r="BJ895" s="152"/>
      <c r="BK895" s="152"/>
      <c r="BL895" s="152"/>
      <c r="BM895" s="152"/>
      <c r="BN895" s="152"/>
    </row>
    <row r="896" ht="13.5" customHeight="1">
      <c r="A896" s="152"/>
      <c r="B896" s="152"/>
      <c r="C896" s="152"/>
      <c r="D896" s="152"/>
      <c r="E896" s="152"/>
      <c r="F896" s="152"/>
      <c r="G896" s="152"/>
      <c r="H896" s="152"/>
      <c r="I896" s="152"/>
      <c r="J896" s="152"/>
      <c r="K896" s="152"/>
      <c r="L896" s="152"/>
      <c r="M896" s="152"/>
      <c r="N896" s="152"/>
      <c r="O896" s="152"/>
      <c r="P896" s="152"/>
      <c r="Q896" s="152"/>
      <c r="R896" s="152"/>
      <c r="S896" s="152"/>
      <c r="T896" s="152"/>
      <c r="U896" s="152"/>
      <c r="V896" s="152"/>
      <c r="W896" s="152"/>
      <c r="X896" s="152"/>
      <c r="Y896" s="152"/>
      <c r="Z896" s="152"/>
      <c r="AA896" s="152"/>
      <c r="AB896" s="152"/>
      <c r="AC896" s="152"/>
      <c r="AD896" s="152"/>
      <c r="AE896" s="152"/>
      <c r="AF896" s="152"/>
      <c r="AG896" s="152"/>
      <c r="AH896" s="152"/>
      <c r="AI896" s="152"/>
      <c r="AJ896" s="152"/>
      <c r="AK896" s="152"/>
      <c r="AL896" s="152"/>
      <c r="AM896" s="152"/>
      <c r="AN896" s="152"/>
      <c r="AO896" s="152"/>
      <c r="AP896" s="152"/>
      <c r="AQ896" s="152"/>
      <c r="AR896" s="152"/>
      <c r="AS896" s="152"/>
      <c r="AT896" s="152"/>
      <c r="AU896" s="152"/>
      <c r="AV896" s="152"/>
      <c r="AW896" s="152"/>
      <c r="AX896" s="152"/>
      <c r="AY896" s="152"/>
      <c r="AZ896" s="152"/>
      <c r="BA896" s="152"/>
      <c r="BB896" s="152"/>
      <c r="BC896" s="152"/>
      <c r="BD896" s="152"/>
      <c r="BE896" s="152"/>
      <c r="BF896" s="152"/>
      <c r="BG896" s="152"/>
      <c r="BH896" s="152"/>
      <c r="BI896" s="152"/>
      <c r="BJ896" s="152"/>
      <c r="BK896" s="152"/>
      <c r="BL896" s="152"/>
      <c r="BM896" s="152"/>
      <c r="BN896" s="152"/>
    </row>
    <row r="897" ht="13.5" customHeight="1">
      <c r="A897" s="152"/>
      <c r="B897" s="152"/>
      <c r="C897" s="152"/>
      <c r="D897" s="152"/>
      <c r="E897" s="152"/>
      <c r="F897" s="152"/>
      <c r="G897" s="152"/>
      <c r="H897" s="152"/>
      <c r="I897" s="152"/>
      <c r="J897" s="152"/>
      <c r="K897" s="152"/>
      <c r="L897" s="152"/>
      <c r="M897" s="152"/>
      <c r="N897" s="152"/>
      <c r="O897" s="152"/>
      <c r="P897" s="152"/>
      <c r="Q897" s="152"/>
      <c r="R897" s="152"/>
      <c r="S897" s="152"/>
      <c r="T897" s="152"/>
      <c r="U897" s="152"/>
      <c r="V897" s="152"/>
      <c r="W897" s="152"/>
      <c r="X897" s="152"/>
      <c r="Y897" s="152"/>
      <c r="Z897" s="152"/>
      <c r="AA897" s="152"/>
      <c r="AB897" s="152"/>
      <c r="AC897" s="152"/>
      <c r="AD897" s="152"/>
      <c r="AE897" s="152"/>
      <c r="AF897" s="152"/>
      <c r="AG897" s="152"/>
      <c r="AH897" s="152"/>
      <c r="AI897" s="152"/>
      <c r="AJ897" s="152"/>
      <c r="AK897" s="152"/>
      <c r="AL897" s="152"/>
      <c r="AM897" s="152"/>
      <c r="AN897" s="152"/>
      <c r="AO897" s="152"/>
      <c r="AP897" s="152"/>
      <c r="AQ897" s="152"/>
      <c r="AR897" s="152"/>
      <c r="AS897" s="152"/>
      <c r="AT897" s="152"/>
      <c r="AU897" s="152"/>
      <c r="AV897" s="152"/>
      <c r="AW897" s="152"/>
      <c r="AX897" s="152"/>
      <c r="AY897" s="152"/>
      <c r="AZ897" s="152"/>
      <c r="BA897" s="152"/>
      <c r="BB897" s="152"/>
      <c r="BC897" s="152"/>
      <c r="BD897" s="152"/>
      <c r="BE897" s="152"/>
      <c r="BF897" s="152"/>
      <c r="BG897" s="152"/>
      <c r="BH897" s="152"/>
      <c r="BI897" s="152"/>
      <c r="BJ897" s="152"/>
      <c r="BK897" s="152"/>
      <c r="BL897" s="152"/>
      <c r="BM897" s="152"/>
      <c r="BN897" s="152"/>
    </row>
    <row r="898" ht="13.5" customHeight="1">
      <c r="A898" s="152"/>
      <c r="B898" s="152"/>
      <c r="C898" s="152"/>
      <c r="D898" s="152"/>
      <c r="E898" s="152"/>
      <c r="F898" s="152"/>
      <c r="G898" s="152"/>
      <c r="H898" s="152"/>
      <c r="I898" s="152"/>
      <c r="J898" s="152"/>
      <c r="K898" s="152"/>
      <c r="L898" s="152"/>
      <c r="M898" s="152"/>
      <c r="N898" s="152"/>
      <c r="O898" s="152"/>
      <c r="P898" s="152"/>
      <c r="Q898" s="152"/>
      <c r="R898" s="152"/>
      <c r="S898" s="152"/>
      <c r="T898" s="152"/>
      <c r="U898" s="152"/>
      <c r="V898" s="152"/>
      <c r="W898" s="152"/>
      <c r="X898" s="152"/>
      <c r="Y898" s="152"/>
      <c r="Z898" s="152"/>
      <c r="AA898" s="152"/>
      <c r="AB898" s="152"/>
      <c r="AC898" s="152"/>
      <c r="AD898" s="152"/>
      <c r="AE898" s="152"/>
      <c r="AF898" s="152"/>
      <c r="AG898" s="152"/>
      <c r="AH898" s="152"/>
      <c r="AI898" s="152"/>
      <c r="AJ898" s="152"/>
      <c r="AK898" s="152"/>
      <c r="AL898" s="152"/>
      <c r="AM898" s="152"/>
      <c r="AN898" s="152"/>
      <c r="AO898" s="152"/>
      <c r="AP898" s="152"/>
      <c r="AQ898" s="152"/>
      <c r="AR898" s="152"/>
      <c r="AS898" s="152"/>
      <c r="AT898" s="152"/>
      <c r="AU898" s="152"/>
      <c r="AV898" s="152"/>
      <c r="AW898" s="152"/>
      <c r="AX898" s="152"/>
      <c r="AY898" s="152"/>
      <c r="AZ898" s="152"/>
      <c r="BA898" s="152"/>
      <c r="BB898" s="152"/>
      <c r="BC898" s="152"/>
      <c r="BD898" s="152"/>
      <c r="BE898" s="152"/>
      <c r="BF898" s="152"/>
      <c r="BG898" s="152"/>
      <c r="BH898" s="152"/>
      <c r="BI898" s="152"/>
      <c r="BJ898" s="152"/>
      <c r="BK898" s="152"/>
      <c r="BL898" s="152"/>
      <c r="BM898" s="152"/>
      <c r="BN898" s="152"/>
    </row>
    <row r="899" ht="13.5" customHeight="1">
      <c r="A899" s="152"/>
      <c r="B899" s="152"/>
      <c r="C899" s="152"/>
      <c r="D899" s="152"/>
      <c r="E899" s="152"/>
      <c r="F899" s="152"/>
      <c r="G899" s="152"/>
      <c r="H899" s="152"/>
      <c r="I899" s="152"/>
      <c r="J899" s="152"/>
      <c r="K899" s="152"/>
      <c r="L899" s="152"/>
      <c r="M899" s="152"/>
      <c r="N899" s="152"/>
      <c r="O899" s="152"/>
      <c r="P899" s="152"/>
      <c r="Q899" s="152"/>
      <c r="R899" s="152"/>
      <c r="S899" s="152"/>
      <c r="T899" s="152"/>
      <c r="U899" s="152"/>
      <c r="V899" s="152"/>
      <c r="W899" s="152"/>
      <c r="X899" s="152"/>
      <c r="Y899" s="152"/>
      <c r="Z899" s="152"/>
      <c r="AA899" s="152"/>
      <c r="AB899" s="152"/>
      <c r="AC899" s="152"/>
      <c r="AD899" s="152"/>
      <c r="AE899" s="152"/>
      <c r="AF899" s="152"/>
      <c r="AG899" s="152"/>
      <c r="AH899" s="152"/>
      <c r="AI899" s="152"/>
      <c r="AJ899" s="152"/>
      <c r="AK899" s="152"/>
      <c r="AL899" s="152"/>
      <c r="AM899" s="152"/>
      <c r="AN899" s="152"/>
      <c r="AO899" s="152"/>
      <c r="AP899" s="152"/>
      <c r="AQ899" s="152"/>
      <c r="AR899" s="152"/>
      <c r="AS899" s="152"/>
      <c r="AT899" s="152"/>
      <c r="AU899" s="152"/>
      <c r="AV899" s="152"/>
      <c r="AW899" s="152"/>
      <c r="AX899" s="152"/>
      <c r="AY899" s="152"/>
      <c r="AZ899" s="152"/>
      <c r="BA899" s="152"/>
      <c r="BB899" s="152"/>
      <c r="BC899" s="152"/>
      <c r="BD899" s="152"/>
      <c r="BE899" s="152"/>
      <c r="BF899" s="152"/>
      <c r="BG899" s="152"/>
      <c r="BH899" s="152"/>
      <c r="BI899" s="152"/>
      <c r="BJ899" s="152"/>
      <c r="BK899" s="152"/>
      <c r="BL899" s="152"/>
      <c r="BM899" s="152"/>
      <c r="BN899" s="152"/>
    </row>
    <row r="900" ht="13.5" customHeight="1">
      <c r="A900" s="152"/>
      <c r="B900" s="152"/>
      <c r="C900" s="152"/>
      <c r="D900" s="152"/>
      <c r="E900" s="152"/>
      <c r="F900" s="152"/>
      <c r="G900" s="152"/>
      <c r="H900" s="152"/>
      <c r="I900" s="152"/>
      <c r="J900" s="152"/>
      <c r="K900" s="152"/>
      <c r="L900" s="152"/>
      <c r="M900" s="152"/>
      <c r="N900" s="152"/>
      <c r="O900" s="152"/>
      <c r="P900" s="152"/>
      <c r="Q900" s="152"/>
      <c r="R900" s="152"/>
      <c r="S900" s="152"/>
      <c r="T900" s="152"/>
      <c r="U900" s="152"/>
      <c r="V900" s="152"/>
      <c r="W900" s="152"/>
      <c r="X900" s="152"/>
      <c r="Y900" s="152"/>
      <c r="Z900" s="152"/>
      <c r="AA900" s="152"/>
      <c r="AB900" s="152"/>
      <c r="AC900" s="152"/>
      <c r="AD900" s="152"/>
      <c r="AE900" s="152"/>
      <c r="AF900" s="152"/>
      <c r="AG900" s="152"/>
      <c r="AH900" s="152"/>
      <c r="AI900" s="152"/>
      <c r="AJ900" s="152"/>
      <c r="AK900" s="152"/>
      <c r="AL900" s="152"/>
      <c r="AM900" s="152"/>
      <c r="AN900" s="152"/>
      <c r="AO900" s="152"/>
      <c r="AP900" s="152"/>
      <c r="AQ900" s="152"/>
      <c r="AR900" s="152"/>
      <c r="AS900" s="152"/>
      <c r="AT900" s="152"/>
      <c r="AU900" s="152"/>
      <c r="AV900" s="152"/>
      <c r="AW900" s="152"/>
      <c r="AX900" s="152"/>
      <c r="AY900" s="152"/>
      <c r="AZ900" s="152"/>
      <c r="BA900" s="152"/>
      <c r="BB900" s="152"/>
      <c r="BC900" s="152"/>
      <c r="BD900" s="152"/>
      <c r="BE900" s="152"/>
      <c r="BF900" s="152"/>
      <c r="BG900" s="152"/>
      <c r="BH900" s="152"/>
      <c r="BI900" s="152"/>
      <c r="BJ900" s="152"/>
      <c r="BK900" s="152"/>
      <c r="BL900" s="152"/>
      <c r="BM900" s="152"/>
      <c r="BN900" s="152"/>
    </row>
    <row r="901" ht="13.5" customHeight="1">
      <c r="A901" s="152"/>
      <c r="B901" s="152"/>
      <c r="C901" s="152"/>
      <c r="D901" s="152"/>
      <c r="E901" s="152"/>
      <c r="F901" s="152"/>
      <c r="G901" s="152"/>
      <c r="H901" s="152"/>
      <c r="I901" s="152"/>
      <c r="J901" s="152"/>
      <c r="K901" s="152"/>
      <c r="L901" s="152"/>
      <c r="M901" s="152"/>
      <c r="N901" s="152"/>
      <c r="O901" s="152"/>
      <c r="P901" s="152"/>
      <c r="Q901" s="152"/>
      <c r="R901" s="152"/>
      <c r="S901" s="152"/>
      <c r="T901" s="152"/>
      <c r="U901" s="152"/>
      <c r="V901" s="152"/>
      <c r="W901" s="152"/>
      <c r="X901" s="152"/>
      <c r="Y901" s="152"/>
      <c r="Z901" s="152"/>
      <c r="AA901" s="152"/>
      <c r="AB901" s="152"/>
      <c r="AC901" s="152"/>
      <c r="AD901" s="152"/>
      <c r="AE901" s="152"/>
      <c r="AF901" s="152"/>
      <c r="AG901" s="152"/>
      <c r="AH901" s="152"/>
      <c r="AI901" s="152"/>
      <c r="AJ901" s="152"/>
      <c r="AK901" s="152"/>
      <c r="AL901" s="152"/>
      <c r="AM901" s="152"/>
      <c r="AN901" s="152"/>
      <c r="AO901" s="152"/>
      <c r="AP901" s="152"/>
      <c r="AQ901" s="152"/>
      <c r="AR901" s="152"/>
      <c r="AS901" s="152"/>
      <c r="AT901" s="152"/>
      <c r="AU901" s="152"/>
      <c r="AV901" s="152"/>
      <c r="AW901" s="152"/>
      <c r="AX901" s="152"/>
      <c r="AY901" s="152"/>
      <c r="AZ901" s="152"/>
      <c r="BA901" s="152"/>
      <c r="BB901" s="152"/>
      <c r="BC901" s="152"/>
      <c r="BD901" s="152"/>
      <c r="BE901" s="152"/>
      <c r="BF901" s="152"/>
      <c r="BG901" s="152"/>
      <c r="BH901" s="152"/>
      <c r="BI901" s="152"/>
      <c r="BJ901" s="152"/>
      <c r="BK901" s="152"/>
      <c r="BL901" s="152"/>
      <c r="BM901" s="152"/>
      <c r="BN901" s="152"/>
    </row>
    <row r="902" ht="13.5" customHeight="1">
      <c r="A902" s="152"/>
      <c r="B902" s="152"/>
      <c r="C902" s="152"/>
      <c r="D902" s="152"/>
      <c r="E902" s="152"/>
      <c r="F902" s="152"/>
      <c r="G902" s="152"/>
      <c r="H902" s="152"/>
      <c r="I902" s="152"/>
      <c r="J902" s="152"/>
      <c r="K902" s="152"/>
      <c r="L902" s="152"/>
      <c r="M902" s="152"/>
      <c r="N902" s="152"/>
      <c r="O902" s="152"/>
      <c r="P902" s="152"/>
      <c r="Q902" s="152"/>
      <c r="R902" s="152"/>
      <c r="S902" s="152"/>
      <c r="T902" s="152"/>
      <c r="U902" s="152"/>
      <c r="V902" s="152"/>
      <c r="W902" s="152"/>
      <c r="X902" s="152"/>
      <c r="Y902" s="152"/>
      <c r="Z902" s="152"/>
      <c r="AA902" s="152"/>
      <c r="AB902" s="152"/>
      <c r="AC902" s="152"/>
      <c r="AD902" s="152"/>
      <c r="AE902" s="152"/>
      <c r="AF902" s="152"/>
      <c r="AG902" s="152"/>
      <c r="AH902" s="152"/>
      <c r="AI902" s="152"/>
      <c r="AJ902" s="152"/>
      <c r="AK902" s="152"/>
      <c r="AL902" s="152"/>
      <c r="AM902" s="152"/>
      <c r="AN902" s="152"/>
      <c r="AO902" s="152"/>
      <c r="AP902" s="152"/>
      <c r="AQ902" s="152"/>
      <c r="AR902" s="152"/>
      <c r="AS902" s="152"/>
      <c r="AT902" s="152"/>
      <c r="AU902" s="152"/>
      <c r="AV902" s="152"/>
      <c r="AW902" s="152"/>
      <c r="AX902" s="152"/>
      <c r="AY902" s="152"/>
      <c r="AZ902" s="152"/>
      <c r="BA902" s="152"/>
      <c r="BB902" s="152"/>
      <c r="BC902" s="152"/>
      <c r="BD902" s="152"/>
      <c r="BE902" s="152"/>
      <c r="BF902" s="152"/>
      <c r="BG902" s="152"/>
      <c r="BH902" s="152"/>
      <c r="BI902" s="152"/>
      <c r="BJ902" s="152"/>
      <c r="BK902" s="152"/>
      <c r="BL902" s="152"/>
      <c r="BM902" s="152"/>
      <c r="BN902" s="152"/>
    </row>
    <row r="903" ht="13.5" customHeight="1">
      <c r="A903" s="152"/>
      <c r="B903" s="152"/>
      <c r="C903" s="152"/>
      <c r="D903" s="152"/>
      <c r="E903" s="152"/>
      <c r="F903" s="152"/>
      <c r="G903" s="152"/>
      <c r="H903" s="152"/>
      <c r="I903" s="152"/>
      <c r="J903" s="152"/>
      <c r="K903" s="152"/>
      <c r="L903" s="152"/>
      <c r="M903" s="152"/>
      <c r="N903" s="152"/>
      <c r="O903" s="152"/>
      <c r="P903" s="152"/>
      <c r="Q903" s="152"/>
      <c r="R903" s="152"/>
      <c r="S903" s="152"/>
      <c r="T903" s="152"/>
      <c r="U903" s="152"/>
      <c r="V903" s="152"/>
      <c r="W903" s="152"/>
      <c r="X903" s="152"/>
      <c r="Y903" s="152"/>
      <c r="Z903" s="152"/>
      <c r="AA903" s="152"/>
      <c r="AB903" s="152"/>
      <c r="AC903" s="152"/>
      <c r="AD903" s="152"/>
      <c r="AE903" s="152"/>
      <c r="AF903" s="152"/>
      <c r="AG903" s="152"/>
      <c r="AH903" s="152"/>
      <c r="AI903" s="152"/>
      <c r="AJ903" s="152"/>
      <c r="AK903" s="152"/>
      <c r="AL903" s="152"/>
      <c r="AM903" s="152"/>
      <c r="AN903" s="152"/>
      <c r="AO903" s="152"/>
      <c r="AP903" s="152"/>
      <c r="AQ903" s="152"/>
      <c r="AR903" s="152"/>
      <c r="AS903" s="152"/>
      <c r="AT903" s="152"/>
      <c r="AU903" s="152"/>
      <c r="AV903" s="152"/>
      <c r="AW903" s="152"/>
      <c r="AX903" s="152"/>
      <c r="AY903" s="152"/>
      <c r="AZ903" s="152"/>
      <c r="BA903" s="152"/>
      <c r="BB903" s="152"/>
      <c r="BC903" s="152"/>
      <c r="BD903" s="152"/>
      <c r="BE903" s="152"/>
      <c r="BF903" s="152"/>
      <c r="BG903" s="152"/>
      <c r="BH903" s="152"/>
      <c r="BI903" s="152"/>
      <c r="BJ903" s="152"/>
      <c r="BK903" s="152"/>
      <c r="BL903" s="152"/>
      <c r="BM903" s="152"/>
      <c r="BN903" s="152"/>
    </row>
    <row r="904" ht="13.5" customHeight="1">
      <c r="A904" s="152"/>
      <c r="B904" s="152"/>
      <c r="C904" s="152"/>
      <c r="D904" s="152"/>
      <c r="E904" s="152"/>
      <c r="F904" s="152"/>
      <c r="G904" s="152"/>
      <c r="H904" s="152"/>
      <c r="I904" s="152"/>
      <c r="J904" s="152"/>
      <c r="K904" s="152"/>
      <c r="L904" s="152"/>
      <c r="M904" s="152"/>
      <c r="N904" s="152"/>
      <c r="O904" s="152"/>
      <c r="P904" s="152"/>
      <c r="Q904" s="152"/>
      <c r="R904" s="152"/>
      <c r="S904" s="152"/>
      <c r="T904" s="152"/>
      <c r="U904" s="152"/>
      <c r="V904" s="152"/>
      <c r="W904" s="152"/>
      <c r="X904" s="152"/>
      <c r="Y904" s="152"/>
      <c r="Z904" s="152"/>
      <c r="AA904" s="152"/>
      <c r="AB904" s="152"/>
      <c r="AC904" s="152"/>
      <c r="AD904" s="152"/>
      <c r="AE904" s="152"/>
      <c r="AF904" s="152"/>
      <c r="AG904" s="152"/>
      <c r="AH904" s="152"/>
      <c r="AI904" s="152"/>
      <c r="AJ904" s="152"/>
      <c r="AK904" s="152"/>
      <c r="AL904" s="152"/>
      <c r="AM904" s="152"/>
      <c r="AN904" s="152"/>
      <c r="AO904" s="152"/>
      <c r="AP904" s="152"/>
      <c r="AQ904" s="152"/>
      <c r="AR904" s="152"/>
      <c r="AS904" s="152"/>
      <c r="AT904" s="152"/>
      <c r="AU904" s="152"/>
      <c r="AV904" s="152"/>
      <c r="AW904" s="152"/>
      <c r="AX904" s="152"/>
      <c r="AY904" s="152"/>
      <c r="AZ904" s="152"/>
      <c r="BA904" s="152"/>
      <c r="BB904" s="152"/>
      <c r="BC904" s="152"/>
      <c r="BD904" s="152"/>
      <c r="BE904" s="152"/>
      <c r="BF904" s="152"/>
      <c r="BG904" s="152"/>
      <c r="BH904" s="152"/>
      <c r="BI904" s="152"/>
      <c r="BJ904" s="152"/>
      <c r="BK904" s="152"/>
      <c r="BL904" s="152"/>
      <c r="BM904" s="152"/>
      <c r="BN904" s="152"/>
    </row>
    <row r="905" ht="13.5" customHeight="1">
      <c r="A905" s="152"/>
      <c r="B905" s="152"/>
      <c r="C905" s="152"/>
      <c r="D905" s="152"/>
      <c r="E905" s="152"/>
      <c r="F905" s="152"/>
      <c r="G905" s="152"/>
      <c r="H905" s="152"/>
      <c r="I905" s="152"/>
      <c r="J905" s="152"/>
      <c r="K905" s="152"/>
      <c r="L905" s="152"/>
      <c r="M905" s="152"/>
      <c r="N905" s="152"/>
      <c r="O905" s="152"/>
      <c r="P905" s="152"/>
      <c r="Q905" s="152"/>
      <c r="R905" s="152"/>
      <c r="S905" s="152"/>
      <c r="T905" s="152"/>
      <c r="U905" s="152"/>
      <c r="V905" s="152"/>
      <c r="W905" s="152"/>
      <c r="X905" s="152"/>
      <c r="Y905" s="152"/>
      <c r="Z905" s="152"/>
      <c r="AA905" s="152"/>
      <c r="AB905" s="152"/>
      <c r="AC905" s="152"/>
      <c r="AD905" s="152"/>
      <c r="AE905" s="152"/>
      <c r="AF905" s="152"/>
      <c r="AG905" s="152"/>
      <c r="AH905" s="152"/>
      <c r="AI905" s="152"/>
      <c r="AJ905" s="152"/>
      <c r="AK905" s="152"/>
      <c r="AL905" s="152"/>
      <c r="AM905" s="152"/>
      <c r="AN905" s="152"/>
      <c r="AO905" s="152"/>
      <c r="AP905" s="152"/>
      <c r="AQ905" s="152"/>
      <c r="AR905" s="152"/>
      <c r="AS905" s="152"/>
      <c r="AT905" s="152"/>
      <c r="AU905" s="152"/>
      <c r="AV905" s="152"/>
      <c r="AW905" s="152"/>
      <c r="AX905" s="152"/>
      <c r="AY905" s="152"/>
      <c r="AZ905" s="152"/>
      <c r="BA905" s="152"/>
      <c r="BB905" s="152"/>
      <c r="BC905" s="152"/>
      <c r="BD905" s="152"/>
      <c r="BE905" s="152"/>
      <c r="BF905" s="152"/>
      <c r="BG905" s="152"/>
      <c r="BH905" s="152"/>
      <c r="BI905" s="152"/>
      <c r="BJ905" s="152"/>
      <c r="BK905" s="152"/>
      <c r="BL905" s="152"/>
      <c r="BM905" s="152"/>
      <c r="BN905" s="152"/>
    </row>
    <row r="906" ht="13.5" customHeight="1">
      <c r="A906" s="152"/>
      <c r="B906" s="152"/>
      <c r="C906" s="152"/>
      <c r="D906" s="152"/>
      <c r="E906" s="152"/>
      <c r="F906" s="152"/>
      <c r="G906" s="152"/>
      <c r="H906" s="152"/>
      <c r="I906" s="152"/>
      <c r="J906" s="152"/>
      <c r="K906" s="152"/>
      <c r="L906" s="152"/>
      <c r="M906" s="152"/>
      <c r="N906" s="152"/>
      <c r="O906" s="152"/>
      <c r="P906" s="152"/>
      <c r="Q906" s="152"/>
      <c r="R906" s="152"/>
      <c r="S906" s="152"/>
      <c r="T906" s="152"/>
      <c r="U906" s="152"/>
      <c r="V906" s="152"/>
      <c r="W906" s="152"/>
      <c r="X906" s="152"/>
      <c r="Y906" s="152"/>
      <c r="Z906" s="152"/>
      <c r="AA906" s="152"/>
      <c r="AB906" s="152"/>
      <c r="AC906" s="152"/>
      <c r="AD906" s="152"/>
      <c r="AE906" s="152"/>
      <c r="AF906" s="152"/>
      <c r="AG906" s="152"/>
      <c r="AH906" s="152"/>
      <c r="AI906" s="152"/>
      <c r="AJ906" s="152"/>
      <c r="AK906" s="152"/>
      <c r="AL906" s="152"/>
      <c r="AM906" s="152"/>
      <c r="AN906" s="152"/>
      <c r="AO906" s="152"/>
      <c r="AP906" s="152"/>
      <c r="AQ906" s="152"/>
      <c r="AR906" s="152"/>
      <c r="AS906" s="152"/>
      <c r="AT906" s="152"/>
      <c r="AU906" s="152"/>
      <c r="AV906" s="152"/>
      <c r="AW906" s="152"/>
      <c r="AX906" s="152"/>
      <c r="AY906" s="152"/>
      <c r="AZ906" s="152"/>
      <c r="BA906" s="152"/>
      <c r="BB906" s="152"/>
      <c r="BC906" s="152"/>
      <c r="BD906" s="152"/>
      <c r="BE906" s="152"/>
      <c r="BF906" s="152"/>
      <c r="BG906" s="152"/>
      <c r="BH906" s="152"/>
      <c r="BI906" s="152"/>
      <c r="BJ906" s="152"/>
      <c r="BK906" s="152"/>
      <c r="BL906" s="152"/>
      <c r="BM906" s="152"/>
      <c r="BN906" s="152"/>
    </row>
    <row r="907" ht="13.5" customHeight="1">
      <c r="A907" s="152"/>
      <c r="B907" s="152"/>
      <c r="C907" s="152"/>
      <c r="D907" s="152"/>
      <c r="E907" s="152"/>
      <c r="F907" s="152"/>
      <c r="G907" s="152"/>
      <c r="H907" s="152"/>
      <c r="I907" s="152"/>
      <c r="J907" s="152"/>
      <c r="K907" s="152"/>
      <c r="L907" s="152"/>
      <c r="M907" s="152"/>
      <c r="N907" s="152"/>
      <c r="O907" s="152"/>
      <c r="P907" s="152"/>
      <c r="Q907" s="152"/>
      <c r="R907" s="152"/>
      <c r="S907" s="152"/>
      <c r="T907" s="152"/>
      <c r="U907" s="152"/>
      <c r="V907" s="152"/>
      <c r="W907" s="152"/>
      <c r="X907" s="152"/>
      <c r="Y907" s="152"/>
      <c r="Z907" s="152"/>
      <c r="AA907" s="152"/>
      <c r="AB907" s="152"/>
      <c r="AC907" s="152"/>
      <c r="AD907" s="152"/>
      <c r="AE907" s="152"/>
      <c r="AF907" s="152"/>
      <c r="AG907" s="152"/>
      <c r="AH907" s="152"/>
      <c r="AI907" s="152"/>
      <c r="AJ907" s="152"/>
      <c r="AK907" s="152"/>
      <c r="AL907" s="152"/>
      <c r="AM907" s="152"/>
      <c r="AN907" s="152"/>
      <c r="AO907" s="152"/>
      <c r="AP907" s="152"/>
      <c r="AQ907" s="152"/>
      <c r="AR907" s="152"/>
      <c r="AS907" s="152"/>
      <c r="AT907" s="152"/>
      <c r="AU907" s="152"/>
      <c r="AV907" s="152"/>
      <c r="AW907" s="152"/>
      <c r="AX907" s="152"/>
      <c r="AY907" s="152"/>
      <c r="AZ907" s="152"/>
      <c r="BA907" s="152"/>
      <c r="BB907" s="152"/>
      <c r="BC907" s="152"/>
      <c r="BD907" s="152"/>
      <c r="BE907" s="152"/>
      <c r="BF907" s="152"/>
      <c r="BG907" s="152"/>
      <c r="BH907" s="152"/>
      <c r="BI907" s="152"/>
      <c r="BJ907" s="152"/>
      <c r="BK907" s="152"/>
      <c r="BL907" s="152"/>
      <c r="BM907" s="152"/>
      <c r="BN907" s="152"/>
    </row>
    <row r="908" ht="13.5" customHeight="1">
      <c r="A908" s="152"/>
      <c r="B908" s="152"/>
      <c r="C908" s="152"/>
      <c r="D908" s="152"/>
      <c r="E908" s="152"/>
      <c r="F908" s="152"/>
      <c r="G908" s="152"/>
      <c r="H908" s="152"/>
      <c r="I908" s="152"/>
      <c r="J908" s="152"/>
      <c r="K908" s="152"/>
      <c r="L908" s="152"/>
      <c r="M908" s="152"/>
      <c r="N908" s="152"/>
      <c r="O908" s="152"/>
      <c r="P908" s="152"/>
      <c r="Q908" s="152"/>
      <c r="R908" s="152"/>
      <c r="S908" s="152"/>
      <c r="T908" s="152"/>
      <c r="U908" s="152"/>
      <c r="V908" s="152"/>
      <c r="W908" s="152"/>
      <c r="X908" s="152"/>
      <c r="Y908" s="152"/>
      <c r="Z908" s="152"/>
      <c r="AA908" s="152"/>
      <c r="AB908" s="152"/>
      <c r="AC908" s="152"/>
      <c r="AD908" s="152"/>
      <c r="AE908" s="152"/>
      <c r="AF908" s="152"/>
      <c r="AG908" s="152"/>
      <c r="AH908" s="152"/>
      <c r="AI908" s="152"/>
      <c r="AJ908" s="152"/>
      <c r="AK908" s="152"/>
      <c r="AL908" s="152"/>
      <c r="AM908" s="152"/>
      <c r="AN908" s="152"/>
      <c r="AO908" s="152"/>
      <c r="AP908" s="152"/>
      <c r="AQ908" s="152"/>
      <c r="AR908" s="152"/>
      <c r="AS908" s="152"/>
      <c r="AT908" s="152"/>
      <c r="AU908" s="152"/>
      <c r="AV908" s="152"/>
      <c r="AW908" s="152"/>
      <c r="AX908" s="152"/>
      <c r="AY908" s="152"/>
      <c r="AZ908" s="152"/>
      <c r="BA908" s="152"/>
      <c r="BB908" s="152"/>
      <c r="BC908" s="152"/>
      <c r="BD908" s="152"/>
      <c r="BE908" s="152"/>
      <c r="BF908" s="152"/>
      <c r="BG908" s="152"/>
      <c r="BH908" s="152"/>
      <c r="BI908" s="152"/>
      <c r="BJ908" s="152"/>
      <c r="BK908" s="152"/>
      <c r="BL908" s="152"/>
      <c r="BM908" s="152"/>
      <c r="BN908" s="152"/>
    </row>
    <row r="909" ht="13.5" customHeight="1">
      <c r="A909" s="152"/>
      <c r="B909" s="152"/>
      <c r="C909" s="152"/>
      <c r="D909" s="152"/>
      <c r="E909" s="152"/>
      <c r="F909" s="152"/>
      <c r="G909" s="152"/>
      <c r="H909" s="152"/>
      <c r="I909" s="152"/>
      <c r="J909" s="152"/>
      <c r="K909" s="152"/>
      <c r="L909" s="152"/>
      <c r="M909" s="152"/>
      <c r="N909" s="152"/>
      <c r="O909" s="152"/>
      <c r="P909" s="152"/>
      <c r="Q909" s="152"/>
      <c r="R909" s="152"/>
      <c r="S909" s="152"/>
      <c r="T909" s="152"/>
      <c r="U909" s="152"/>
      <c r="V909" s="152"/>
      <c r="W909" s="152"/>
      <c r="X909" s="152"/>
      <c r="Y909" s="152"/>
      <c r="Z909" s="152"/>
      <c r="AA909" s="152"/>
      <c r="AB909" s="152"/>
      <c r="AC909" s="152"/>
      <c r="AD909" s="152"/>
      <c r="AE909" s="152"/>
      <c r="AF909" s="152"/>
      <c r="AG909" s="152"/>
      <c r="AH909" s="152"/>
      <c r="AI909" s="152"/>
      <c r="AJ909" s="152"/>
      <c r="AK909" s="152"/>
      <c r="AL909" s="152"/>
      <c r="AM909" s="152"/>
      <c r="AN909" s="152"/>
      <c r="AO909" s="152"/>
      <c r="AP909" s="152"/>
      <c r="AQ909" s="152"/>
      <c r="AR909" s="152"/>
      <c r="AS909" s="152"/>
      <c r="AT909" s="152"/>
      <c r="AU909" s="152"/>
      <c r="AV909" s="152"/>
      <c r="AW909" s="152"/>
      <c r="AX909" s="152"/>
      <c r="AY909" s="152"/>
      <c r="AZ909" s="152"/>
      <c r="BA909" s="152"/>
      <c r="BB909" s="152"/>
      <c r="BC909" s="152"/>
      <c r="BD909" s="152"/>
      <c r="BE909" s="152"/>
      <c r="BF909" s="152"/>
      <c r="BG909" s="152"/>
      <c r="BH909" s="152"/>
      <c r="BI909" s="152"/>
      <c r="BJ909" s="152"/>
      <c r="BK909" s="152"/>
      <c r="BL909" s="152"/>
      <c r="BM909" s="152"/>
      <c r="BN909" s="152"/>
    </row>
    <row r="910" ht="13.5" customHeight="1">
      <c r="A910" s="152"/>
      <c r="B910" s="152"/>
      <c r="C910" s="152"/>
      <c r="D910" s="152"/>
      <c r="E910" s="152"/>
      <c r="F910" s="152"/>
      <c r="G910" s="152"/>
      <c r="H910" s="152"/>
      <c r="I910" s="152"/>
      <c r="J910" s="152"/>
      <c r="K910" s="152"/>
      <c r="L910" s="152"/>
      <c r="M910" s="152"/>
      <c r="N910" s="152"/>
      <c r="O910" s="152"/>
      <c r="P910" s="152"/>
      <c r="Q910" s="152"/>
      <c r="R910" s="152"/>
      <c r="S910" s="152"/>
      <c r="T910" s="152"/>
      <c r="U910" s="152"/>
      <c r="V910" s="152"/>
      <c r="W910" s="152"/>
      <c r="X910" s="152"/>
      <c r="Y910" s="152"/>
      <c r="Z910" s="152"/>
      <c r="AA910" s="152"/>
      <c r="AB910" s="152"/>
      <c r="AC910" s="152"/>
      <c r="AD910" s="152"/>
      <c r="AE910" s="152"/>
      <c r="AF910" s="152"/>
      <c r="AG910" s="152"/>
      <c r="AH910" s="152"/>
      <c r="AI910" s="152"/>
      <c r="AJ910" s="152"/>
      <c r="AK910" s="152"/>
      <c r="AL910" s="152"/>
      <c r="AM910" s="152"/>
      <c r="AN910" s="152"/>
      <c r="AO910" s="152"/>
      <c r="AP910" s="152"/>
      <c r="AQ910" s="152"/>
      <c r="AR910" s="152"/>
      <c r="AS910" s="152"/>
      <c r="AT910" s="152"/>
      <c r="AU910" s="152"/>
      <c r="AV910" s="152"/>
      <c r="AW910" s="152"/>
      <c r="AX910" s="152"/>
      <c r="AY910" s="152"/>
      <c r="AZ910" s="152"/>
      <c r="BA910" s="152"/>
      <c r="BB910" s="152"/>
      <c r="BC910" s="152"/>
      <c r="BD910" s="152"/>
      <c r="BE910" s="152"/>
      <c r="BF910" s="152"/>
      <c r="BG910" s="152"/>
      <c r="BH910" s="152"/>
      <c r="BI910" s="152"/>
      <c r="BJ910" s="152"/>
      <c r="BK910" s="152"/>
      <c r="BL910" s="152"/>
      <c r="BM910" s="152"/>
      <c r="BN910" s="152"/>
    </row>
    <row r="911" ht="13.5" customHeight="1">
      <c r="A911" s="152"/>
      <c r="B911" s="152"/>
      <c r="C911" s="152"/>
      <c r="D911" s="152"/>
      <c r="E911" s="152"/>
      <c r="F911" s="152"/>
      <c r="G911" s="152"/>
      <c r="H911" s="152"/>
      <c r="I911" s="152"/>
      <c r="J911" s="152"/>
      <c r="K911" s="152"/>
      <c r="L911" s="152"/>
      <c r="M911" s="152"/>
      <c r="N911" s="152"/>
      <c r="O911" s="152"/>
      <c r="P911" s="152"/>
      <c r="Q911" s="152"/>
      <c r="R911" s="152"/>
      <c r="S911" s="152"/>
      <c r="T911" s="152"/>
      <c r="U911" s="152"/>
      <c r="V911" s="152"/>
      <c r="W911" s="152"/>
      <c r="X911" s="152"/>
      <c r="Y911" s="152"/>
      <c r="Z911" s="152"/>
      <c r="AA911" s="152"/>
      <c r="AB911" s="152"/>
      <c r="AC911" s="152"/>
      <c r="AD911" s="152"/>
      <c r="AE911" s="152"/>
      <c r="AF911" s="152"/>
      <c r="AG911" s="152"/>
      <c r="AH911" s="152"/>
      <c r="AI911" s="152"/>
      <c r="AJ911" s="152"/>
      <c r="AK911" s="152"/>
      <c r="AL911" s="152"/>
      <c r="AM911" s="152"/>
      <c r="AN911" s="152"/>
      <c r="AO911" s="152"/>
      <c r="AP911" s="152"/>
      <c r="AQ911" s="152"/>
      <c r="AR911" s="152"/>
      <c r="AS911" s="152"/>
      <c r="AT911" s="152"/>
      <c r="AU911" s="152"/>
      <c r="AV911" s="152"/>
      <c r="AW911" s="152"/>
      <c r="AX911" s="152"/>
      <c r="AY911" s="152"/>
      <c r="AZ911" s="152"/>
      <c r="BA911" s="152"/>
      <c r="BB911" s="152"/>
      <c r="BC911" s="152"/>
      <c r="BD911" s="152"/>
      <c r="BE911" s="152"/>
      <c r="BF911" s="152"/>
      <c r="BG911" s="152"/>
      <c r="BH911" s="152"/>
      <c r="BI911" s="152"/>
      <c r="BJ911" s="152"/>
      <c r="BK911" s="152"/>
      <c r="BL911" s="152"/>
      <c r="BM911" s="152"/>
      <c r="BN911" s="152"/>
    </row>
    <row r="912" ht="13.5" customHeight="1">
      <c r="A912" s="152"/>
      <c r="B912" s="152"/>
      <c r="C912" s="152"/>
      <c r="D912" s="152"/>
      <c r="E912" s="152"/>
      <c r="F912" s="152"/>
      <c r="G912" s="152"/>
      <c r="H912" s="152"/>
      <c r="I912" s="152"/>
      <c r="J912" s="152"/>
      <c r="K912" s="152"/>
      <c r="L912" s="152"/>
      <c r="M912" s="152"/>
      <c r="N912" s="152"/>
      <c r="O912" s="152"/>
      <c r="P912" s="152"/>
      <c r="Q912" s="152"/>
      <c r="R912" s="152"/>
      <c r="S912" s="152"/>
      <c r="T912" s="152"/>
      <c r="U912" s="152"/>
      <c r="V912" s="152"/>
      <c r="W912" s="152"/>
      <c r="X912" s="152"/>
      <c r="Y912" s="152"/>
      <c r="Z912" s="152"/>
      <c r="AA912" s="152"/>
      <c r="AB912" s="152"/>
      <c r="AC912" s="152"/>
      <c r="AD912" s="152"/>
      <c r="AE912" s="152"/>
      <c r="AF912" s="152"/>
      <c r="AG912" s="152"/>
      <c r="AH912" s="152"/>
      <c r="AI912" s="152"/>
      <c r="AJ912" s="152"/>
      <c r="AK912" s="152"/>
      <c r="AL912" s="152"/>
      <c r="AM912" s="152"/>
      <c r="AN912" s="152"/>
      <c r="AO912" s="152"/>
      <c r="AP912" s="152"/>
      <c r="AQ912" s="152"/>
      <c r="AR912" s="152"/>
      <c r="AS912" s="152"/>
      <c r="AT912" s="152"/>
      <c r="AU912" s="152"/>
      <c r="AV912" s="152"/>
      <c r="AW912" s="152"/>
      <c r="AX912" s="152"/>
      <c r="AY912" s="152"/>
      <c r="AZ912" s="152"/>
      <c r="BA912" s="152"/>
      <c r="BB912" s="152"/>
      <c r="BC912" s="152"/>
      <c r="BD912" s="152"/>
      <c r="BE912" s="152"/>
      <c r="BF912" s="152"/>
      <c r="BG912" s="152"/>
      <c r="BH912" s="152"/>
      <c r="BI912" s="152"/>
      <c r="BJ912" s="152"/>
      <c r="BK912" s="152"/>
      <c r="BL912" s="152"/>
      <c r="BM912" s="152"/>
      <c r="BN912" s="152"/>
    </row>
    <row r="913" ht="13.5" customHeight="1">
      <c r="A913" s="152"/>
      <c r="B913" s="152"/>
      <c r="C913" s="152"/>
      <c r="D913" s="152"/>
      <c r="E913" s="152"/>
      <c r="F913" s="152"/>
      <c r="G913" s="152"/>
      <c r="H913" s="152"/>
      <c r="I913" s="152"/>
      <c r="J913" s="152"/>
      <c r="K913" s="152"/>
      <c r="L913" s="152"/>
      <c r="M913" s="152"/>
      <c r="N913" s="152"/>
      <c r="O913" s="152"/>
      <c r="P913" s="152"/>
      <c r="Q913" s="152"/>
      <c r="R913" s="152"/>
      <c r="S913" s="152"/>
      <c r="T913" s="152"/>
      <c r="U913" s="152"/>
      <c r="V913" s="152"/>
      <c r="W913" s="152"/>
      <c r="X913" s="152"/>
      <c r="Y913" s="152"/>
      <c r="Z913" s="152"/>
      <c r="AA913" s="152"/>
      <c r="AB913" s="152"/>
      <c r="AC913" s="152"/>
      <c r="AD913" s="152"/>
      <c r="AE913" s="152"/>
      <c r="AF913" s="152"/>
      <c r="AG913" s="152"/>
      <c r="AH913" s="152"/>
      <c r="AI913" s="152"/>
      <c r="AJ913" s="152"/>
      <c r="AK913" s="152"/>
      <c r="AL913" s="152"/>
      <c r="AM913" s="152"/>
      <c r="AN913" s="152"/>
      <c r="AO913" s="152"/>
      <c r="AP913" s="152"/>
      <c r="AQ913" s="152"/>
      <c r="AR913" s="152"/>
      <c r="AS913" s="152"/>
      <c r="AT913" s="152"/>
      <c r="AU913" s="152"/>
      <c r="AV913" s="152"/>
      <c r="AW913" s="152"/>
      <c r="AX913" s="152"/>
      <c r="AY913" s="152"/>
      <c r="AZ913" s="152"/>
      <c r="BA913" s="152"/>
      <c r="BB913" s="152"/>
      <c r="BC913" s="152"/>
      <c r="BD913" s="152"/>
      <c r="BE913" s="152"/>
      <c r="BF913" s="152"/>
      <c r="BG913" s="152"/>
      <c r="BH913" s="152"/>
      <c r="BI913" s="152"/>
      <c r="BJ913" s="152"/>
      <c r="BK913" s="152"/>
      <c r="BL913" s="152"/>
      <c r="BM913" s="152"/>
      <c r="BN913" s="152"/>
    </row>
    <row r="914" ht="13.5" customHeight="1">
      <c r="A914" s="152"/>
      <c r="B914" s="152"/>
      <c r="C914" s="152"/>
      <c r="D914" s="152"/>
      <c r="E914" s="152"/>
      <c r="F914" s="152"/>
      <c r="G914" s="152"/>
      <c r="H914" s="152"/>
      <c r="I914" s="152"/>
      <c r="J914" s="152"/>
      <c r="K914" s="152"/>
      <c r="L914" s="152"/>
      <c r="M914" s="152"/>
      <c r="N914" s="152"/>
      <c r="O914" s="152"/>
      <c r="P914" s="152"/>
      <c r="Q914" s="152"/>
      <c r="R914" s="152"/>
      <c r="S914" s="152"/>
      <c r="T914" s="152"/>
      <c r="U914" s="152"/>
      <c r="V914" s="152"/>
      <c r="W914" s="152"/>
      <c r="X914" s="152"/>
      <c r="Y914" s="152"/>
      <c r="Z914" s="152"/>
      <c r="AA914" s="152"/>
      <c r="AB914" s="152"/>
      <c r="AC914" s="152"/>
      <c r="AD914" s="152"/>
      <c r="AE914" s="152"/>
      <c r="AF914" s="152"/>
      <c r="AG914" s="152"/>
      <c r="AH914" s="152"/>
      <c r="AI914" s="152"/>
      <c r="AJ914" s="152"/>
      <c r="AK914" s="152"/>
      <c r="AL914" s="152"/>
      <c r="AM914" s="152"/>
      <c r="AN914" s="152"/>
      <c r="AO914" s="152"/>
      <c r="AP914" s="152"/>
      <c r="AQ914" s="152"/>
      <c r="AR914" s="152"/>
      <c r="AS914" s="152"/>
      <c r="AT914" s="152"/>
      <c r="AU914" s="152"/>
      <c r="AV914" s="152"/>
      <c r="AW914" s="152"/>
      <c r="AX914" s="152"/>
      <c r="AY914" s="152"/>
      <c r="AZ914" s="152"/>
      <c r="BA914" s="152"/>
      <c r="BB914" s="152"/>
      <c r="BC914" s="152"/>
      <c r="BD914" s="152"/>
      <c r="BE914" s="152"/>
      <c r="BF914" s="152"/>
      <c r="BG914" s="152"/>
      <c r="BH914" s="152"/>
      <c r="BI914" s="152"/>
      <c r="BJ914" s="152"/>
      <c r="BK914" s="152"/>
      <c r="BL914" s="152"/>
      <c r="BM914" s="152"/>
      <c r="BN914" s="152"/>
    </row>
    <row r="915" ht="13.5" customHeight="1">
      <c r="A915" s="152"/>
      <c r="B915" s="152"/>
      <c r="C915" s="152"/>
      <c r="D915" s="152"/>
      <c r="E915" s="152"/>
      <c r="F915" s="152"/>
      <c r="G915" s="152"/>
      <c r="H915" s="152"/>
      <c r="I915" s="152"/>
      <c r="J915" s="152"/>
      <c r="K915" s="152"/>
      <c r="L915" s="152"/>
      <c r="M915" s="152"/>
      <c r="N915" s="152"/>
      <c r="O915" s="152"/>
      <c r="P915" s="152"/>
      <c r="Q915" s="152"/>
      <c r="R915" s="152"/>
      <c r="S915" s="152"/>
      <c r="T915" s="152"/>
      <c r="U915" s="152"/>
      <c r="V915" s="152"/>
      <c r="W915" s="152"/>
      <c r="X915" s="152"/>
      <c r="Y915" s="152"/>
      <c r="Z915" s="152"/>
      <c r="AA915" s="152"/>
      <c r="AB915" s="152"/>
      <c r="AC915" s="152"/>
      <c r="AD915" s="152"/>
      <c r="AE915" s="152"/>
      <c r="AF915" s="152"/>
      <c r="AG915" s="152"/>
      <c r="AH915" s="152"/>
      <c r="AI915" s="152"/>
      <c r="AJ915" s="152"/>
      <c r="AK915" s="152"/>
      <c r="AL915" s="152"/>
      <c r="AM915" s="152"/>
      <c r="AN915" s="152"/>
      <c r="AO915" s="152"/>
      <c r="AP915" s="152"/>
      <c r="AQ915" s="152"/>
      <c r="AR915" s="152"/>
      <c r="AS915" s="152"/>
      <c r="AT915" s="152"/>
      <c r="AU915" s="152"/>
      <c r="AV915" s="152"/>
      <c r="AW915" s="152"/>
      <c r="AX915" s="152"/>
      <c r="AY915" s="152"/>
      <c r="AZ915" s="152"/>
      <c r="BA915" s="152"/>
      <c r="BB915" s="152"/>
      <c r="BC915" s="152"/>
      <c r="BD915" s="152"/>
      <c r="BE915" s="152"/>
      <c r="BF915" s="152"/>
      <c r="BG915" s="152"/>
      <c r="BH915" s="152"/>
      <c r="BI915" s="152"/>
      <c r="BJ915" s="152"/>
      <c r="BK915" s="152"/>
      <c r="BL915" s="152"/>
      <c r="BM915" s="152"/>
      <c r="BN915" s="152"/>
    </row>
    <row r="916" ht="13.5" customHeight="1">
      <c r="A916" s="152"/>
      <c r="B916" s="152"/>
      <c r="C916" s="152"/>
      <c r="D916" s="152"/>
      <c r="E916" s="152"/>
      <c r="F916" s="152"/>
      <c r="G916" s="152"/>
      <c r="H916" s="152"/>
      <c r="I916" s="152"/>
      <c r="J916" s="152"/>
      <c r="K916" s="152"/>
      <c r="L916" s="152"/>
      <c r="M916" s="152"/>
      <c r="N916" s="152"/>
      <c r="O916" s="152"/>
      <c r="P916" s="152"/>
      <c r="Q916" s="152"/>
      <c r="R916" s="152"/>
      <c r="S916" s="152"/>
      <c r="T916" s="152"/>
      <c r="U916" s="152"/>
      <c r="V916" s="152"/>
      <c r="W916" s="152"/>
      <c r="X916" s="152"/>
      <c r="Y916" s="152"/>
      <c r="Z916" s="152"/>
      <c r="AA916" s="152"/>
      <c r="AB916" s="152"/>
      <c r="AC916" s="152"/>
      <c r="AD916" s="152"/>
      <c r="AE916" s="152"/>
      <c r="AF916" s="152"/>
      <c r="AG916" s="152"/>
      <c r="AH916" s="152"/>
      <c r="AI916" s="152"/>
      <c r="AJ916" s="152"/>
      <c r="AK916" s="152"/>
      <c r="AL916" s="152"/>
      <c r="AM916" s="152"/>
      <c r="AN916" s="152"/>
      <c r="AO916" s="152"/>
      <c r="AP916" s="152"/>
      <c r="AQ916" s="152"/>
      <c r="AR916" s="152"/>
      <c r="AS916" s="152"/>
      <c r="AT916" s="152"/>
      <c r="AU916" s="152"/>
      <c r="AV916" s="152"/>
      <c r="AW916" s="152"/>
      <c r="AX916" s="152"/>
      <c r="AY916" s="152"/>
      <c r="AZ916" s="152"/>
      <c r="BA916" s="152"/>
      <c r="BB916" s="152"/>
      <c r="BC916" s="152"/>
      <c r="BD916" s="152"/>
      <c r="BE916" s="152"/>
      <c r="BF916" s="152"/>
      <c r="BG916" s="152"/>
      <c r="BH916" s="152"/>
      <c r="BI916" s="152"/>
      <c r="BJ916" s="152"/>
      <c r="BK916" s="152"/>
      <c r="BL916" s="152"/>
      <c r="BM916" s="152"/>
      <c r="BN916" s="152"/>
    </row>
    <row r="917" ht="13.5" customHeight="1">
      <c r="A917" s="152"/>
      <c r="B917" s="152"/>
      <c r="C917" s="152"/>
      <c r="D917" s="152"/>
      <c r="E917" s="152"/>
      <c r="F917" s="152"/>
      <c r="G917" s="152"/>
      <c r="H917" s="152"/>
      <c r="I917" s="152"/>
      <c r="J917" s="152"/>
      <c r="K917" s="152"/>
      <c r="L917" s="152"/>
      <c r="M917" s="152"/>
      <c r="N917" s="152"/>
      <c r="O917" s="152"/>
      <c r="P917" s="152"/>
      <c r="Q917" s="152"/>
      <c r="R917" s="152"/>
      <c r="S917" s="152"/>
      <c r="T917" s="152"/>
      <c r="U917" s="152"/>
      <c r="V917" s="152"/>
      <c r="W917" s="152"/>
      <c r="X917" s="152"/>
      <c r="Y917" s="152"/>
      <c r="Z917" s="152"/>
      <c r="AA917" s="152"/>
      <c r="AB917" s="152"/>
      <c r="AC917" s="152"/>
      <c r="AD917" s="152"/>
      <c r="AE917" s="152"/>
      <c r="AF917" s="152"/>
      <c r="AG917" s="152"/>
      <c r="AH917" s="152"/>
      <c r="AI917" s="152"/>
      <c r="AJ917" s="152"/>
      <c r="AK917" s="152"/>
      <c r="AL917" s="152"/>
      <c r="AM917" s="152"/>
      <c r="AN917" s="152"/>
      <c r="AO917" s="152"/>
      <c r="AP917" s="152"/>
      <c r="AQ917" s="152"/>
      <c r="AR917" s="152"/>
      <c r="AS917" s="152"/>
      <c r="AT917" s="152"/>
      <c r="AU917" s="152"/>
      <c r="AV917" s="152"/>
      <c r="AW917" s="152"/>
      <c r="AX917" s="152"/>
      <c r="AY917" s="152"/>
      <c r="AZ917" s="152"/>
      <c r="BA917" s="152"/>
      <c r="BB917" s="152"/>
      <c r="BC917" s="152"/>
      <c r="BD917" s="152"/>
      <c r="BE917" s="152"/>
      <c r="BF917" s="152"/>
      <c r="BG917" s="152"/>
      <c r="BH917" s="152"/>
      <c r="BI917" s="152"/>
      <c r="BJ917" s="152"/>
      <c r="BK917" s="152"/>
      <c r="BL917" s="152"/>
      <c r="BM917" s="152"/>
      <c r="BN917" s="152"/>
    </row>
    <row r="918" ht="13.5" customHeight="1">
      <c r="A918" s="152"/>
      <c r="B918" s="152"/>
      <c r="C918" s="152"/>
      <c r="D918" s="152"/>
      <c r="E918" s="152"/>
      <c r="F918" s="152"/>
      <c r="G918" s="152"/>
      <c r="H918" s="152"/>
      <c r="I918" s="152"/>
      <c r="J918" s="152"/>
      <c r="K918" s="152"/>
      <c r="L918" s="152"/>
      <c r="M918" s="152"/>
      <c r="N918" s="152"/>
      <c r="O918" s="152"/>
      <c r="P918" s="152"/>
      <c r="Q918" s="152"/>
      <c r="R918" s="152"/>
      <c r="S918" s="152"/>
      <c r="T918" s="152"/>
      <c r="U918" s="152"/>
      <c r="V918" s="152"/>
      <c r="W918" s="152"/>
      <c r="X918" s="152"/>
      <c r="Y918" s="152"/>
      <c r="Z918" s="152"/>
      <c r="AA918" s="152"/>
      <c r="AB918" s="152"/>
      <c r="AC918" s="152"/>
      <c r="AD918" s="152"/>
      <c r="AE918" s="152"/>
      <c r="AF918" s="152"/>
      <c r="AG918" s="152"/>
      <c r="AH918" s="152"/>
      <c r="AI918" s="152"/>
      <c r="AJ918" s="152"/>
      <c r="AK918" s="152"/>
      <c r="AL918" s="152"/>
      <c r="AM918" s="152"/>
      <c r="AN918" s="152"/>
      <c r="AO918" s="152"/>
      <c r="AP918" s="152"/>
      <c r="AQ918" s="152"/>
      <c r="AR918" s="152"/>
      <c r="AS918" s="152"/>
      <c r="AT918" s="152"/>
      <c r="AU918" s="152"/>
      <c r="AV918" s="152"/>
      <c r="AW918" s="152"/>
      <c r="AX918" s="152"/>
      <c r="AY918" s="152"/>
      <c r="AZ918" s="152"/>
      <c r="BA918" s="152"/>
      <c r="BB918" s="152"/>
      <c r="BC918" s="152"/>
      <c r="BD918" s="152"/>
      <c r="BE918" s="152"/>
      <c r="BF918" s="152"/>
      <c r="BG918" s="152"/>
      <c r="BH918" s="152"/>
      <c r="BI918" s="152"/>
      <c r="BJ918" s="152"/>
      <c r="BK918" s="152"/>
      <c r="BL918" s="152"/>
      <c r="BM918" s="152"/>
      <c r="BN918" s="152"/>
    </row>
    <row r="919" ht="13.5" customHeight="1">
      <c r="A919" s="152"/>
      <c r="B919" s="152"/>
      <c r="C919" s="152"/>
      <c r="D919" s="152"/>
      <c r="E919" s="152"/>
      <c r="F919" s="152"/>
      <c r="G919" s="152"/>
      <c r="H919" s="152"/>
      <c r="I919" s="152"/>
      <c r="J919" s="152"/>
      <c r="K919" s="152"/>
      <c r="L919" s="152"/>
      <c r="M919" s="152"/>
      <c r="N919" s="152"/>
      <c r="O919" s="152"/>
      <c r="P919" s="152"/>
      <c r="Q919" s="152"/>
      <c r="R919" s="152"/>
      <c r="S919" s="152"/>
      <c r="T919" s="152"/>
      <c r="U919" s="152"/>
      <c r="V919" s="152"/>
      <c r="W919" s="152"/>
      <c r="X919" s="152"/>
      <c r="Y919" s="152"/>
      <c r="Z919" s="152"/>
      <c r="AA919" s="152"/>
      <c r="AB919" s="152"/>
      <c r="AC919" s="152"/>
      <c r="AD919" s="152"/>
      <c r="AE919" s="152"/>
      <c r="AF919" s="152"/>
      <c r="AG919" s="152"/>
      <c r="AH919" s="152"/>
      <c r="AI919" s="152"/>
      <c r="AJ919" s="152"/>
      <c r="AK919" s="152"/>
      <c r="AL919" s="152"/>
      <c r="AM919" s="152"/>
      <c r="AN919" s="152"/>
      <c r="AO919" s="152"/>
      <c r="AP919" s="152"/>
      <c r="AQ919" s="152"/>
      <c r="AR919" s="152"/>
      <c r="AS919" s="152"/>
      <c r="AT919" s="152"/>
      <c r="AU919" s="152"/>
      <c r="AV919" s="152"/>
      <c r="AW919" s="152"/>
      <c r="AX919" s="152"/>
      <c r="AY919" s="152"/>
      <c r="AZ919" s="152"/>
      <c r="BA919" s="152"/>
      <c r="BB919" s="152"/>
      <c r="BC919" s="152"/>
      <c r="BD919" s="152"/>
      <c r="BE919" s="152"/>
      <c r="BF919" s="152"/>
      <c r="BG919" s="152"/>
      <c r="BH919" s="152"/>
      <c r="BI919" s="152"/>
      <c r="BJ919" s="152"/>
      <c r="BK919" s="152"/>
      <c r="BL919" s="152"/>
      <c r="BM919" s="152"/>
      <c r="BN919" s="152"/>
    </row>
    <row r="920" ht="13.5" customHeight="1">
      <c r="A920" s="152"/>
      <c r="B920" s="152"/>
      <c r="C920" s="152"/>
      <c r="D920" s="152"/>
      <c r="E920" s="152"/>
      <c r="F920" s="152"/>
      <c r="G920" s="152"/>
      <c r="H920" s="152"/>
      <c r="I920" s="152"/>
      <c r="J920" s="152"/>
      <c r="K920" s="152"/>
      <c r="L920" s="152"/>
      <c r="M920" s="152"/>
      <c r="N920" s="152"/>
      <c r="O920" s="152"/>
      <c r="P920" s="152"/>
      <c r="Q920" s="152"/>
      <c r="R920" s="152"/>
      <c r="S920" s="152"/>
      <c r="T920" s="152"/>
      <c r="U920" s="152"/>
      <c r="V920" s="152"/>
      <c r="W920" s="152"/>
      <c r="X920" s="152"/>
      <c r="Y920" s="152"/>
      <c r="Z920" s="152"/>
      <c r="AA920" s="152"/>
      <c r="AB920" s="152"/>
      <c r="AC920" s="152"/>
      <c r="AD920" s="152"/>
      <c r="AE920" s="152"/>
      <c r="AF920" s="152"/>
      <c r="AG920" s="152"/>
      <c r="AH920" s="152"/>
      <c r="AI920" s="152"/>
      <c r="AJ920" s="152"/>
      <c r="AK920" s="152"/>
      <c r="AL920" s="152"/>
      <c r="AM920" s="152"/>
      <c r="AN920" s="152"/>
      <c r="AO920" s="152"/>
      <c r="AP920" s="152"/>
      <c r="AQ920" s="152"/>
      <c r="AR920" s="152"/>
      <c r="AS920" s="152"/>
      <c r="AT920" s="152"/>
      <c r="AU920" s="152"/>
      <c r="AV920" s="152"/>
      <c r="AW920" s="152"/>
      <c r="AX920" s="152"/>
      <c r="AY920" s="152"/>
      <c r="AZ920" s="152"/>
      <c r="BA920" s="152"/>
      <c r="BB920" s="152"/>
      <c r="BC920" s="152"/>
      <c r="BD920" s="152"/>
      <c r="BE920" s="152"/>
      <c r="BF920" s="152"/>
      <c r="BG920" s="152"/>
      <c r="BH920" s="152"/>
      <c r="BI920" s="152"/>
      <c r="BJ920" s="152"/>
      <c r="BK920" s="152"/>
      <c r="BL920" s="152"/>
      <c r="BM920" s="152"/>
      <c r="BN920" s="152"/>
    </row>
    <row r="921" ht="13.5" customHeight="1">
      <c r="A921" s="152"/>
      <c r="B921" s="152"/>
      <c r="C921" s="152"/>
      <c r="D921" s="152"/>
      <c r="E921" s="152"/>
      <c r="F921" s="152"/>
      <c r="G921" s="152"/>
      <c r="H921" s="152"/>
      <c r="I921" s="152"/>
      <c r="J921" s="152"/>
      <c r="K921" s="152"/>
      <c r="L921" s="152"/>
      <c r="M921" s="152"/>
      <c r="N921" s="152"/>
      <c r="O921" s="152"/>
      <c r="P921" s="152"/>
      <c r="Q921" s="152"/>
      <c r="R921" s="152"/>
      <c r="S921" s="152"/>
      <c r="T921" s="152"/>
      <c r="U921" s="152"/>
      <c r="V921" s="152"/>
      <c r="W921" s="152"/>
      <c r="X921" s="152"/>
      <c r="Y921" s="152"/>
      <c r="Z921" s="152"/>
      <c r="AA921" s="152"/>
      <c r="AB921" s="152"/>
      <c r="AC921" s="152"/>
      <c r="AD921" s="152"/>
      <c r="AE921" s="152"/>
      <c r="AF921" s="152"/>
      <c r="AG921" s="152"/>
      <c r="AH921" s="152"/>
      <c r="AI921" s="152"/>
      <c r="AJ921" s="152"/>
      <c r="AK921" s="152"/>
      <c r="AL921" s="152"/>
      <c r="AM921" s="152"/>
      <c r="AN921" s="152"/>
      <c r="AO921" s="152"/>
      <c r="AP921" s="152"/>
      <c r="AQ921" s="152"/>
      <c r="AR921" s="152"/>
      <c r="AS921" s="152"/>
      <c r="AT921" s="152"/>
      <c r="AU921" s="152"/>
      <c r="AV921" s="152"/>
      <c r="AW921" s="152"/>
      <c r="AX921" s="152"/>
      <c r="AY921" s="152"/>
      <c r="AZ921" s="152"/>
      <c r="BA921" s="152"/>
      <c r="BB921" s="152"/>
      <c r="BC921" s="152"/>
      <c r="BD921" s="152"/>
      <c r="BE921" s="152"/>
      <c r="BF921" s="152"/>
      <c r="BG921" s="152"/>
      <c r="BH921" s="152"/>
      <c r="BI921" s="152"/>
      <c r="BJ921" s="152"/>
      <c r="BK921" s="152"/>
      <c r="BL921" s="152"/>
      <c r="BM921" s="152"/>
      <c r="BN921" s="152"/>
    </row>
    <row r="922" ht="13.5" customHeight="1">
      <c r="A922" s="152"/>
      <c r="B922" s="152"/>
      <c r="C922" s="152"/>
      <c r="D922" s="152"/>
      <c r="E922" s="152"/>
      <c r="F922" s="152"/>
      <c r="G922" s="152"/>
      <c r="H922" s="152"/>
      <c r="I922" s="152"/>
      <c r="J922" s="152"/>
      <c r="K922" s="152"/>
      <c r="L922" s="152"/>
      <c r="M922" s="152"/>
      <c r="N922" s="152"/>
      <c r="O922" s="152"/>
      <c r="P922" s="152"/>
      <c r="Q922" s="152"/>
      <c r="R922" s="152"/>
      <c r="S922" s="152"/>
      <c r="T922" s="152"/>
      <c r="U922" s="152"/>
      <c r="V922" s="152"/>
      <c r="W922" s="152"/>
      <c r="X922" s="152"/>
      <c r="Y922" s="152"/>
      <c r="Z922" s="152"/>
      <c r="AA922" s="152"/>
      <c r="AB922" s="152"/>
      <c r="AC922" s="152"/>
      <c r="AD922" s="152"/>
      <c r="AE922" s="152"/>
      <c r="AF922" s="152"/>
      <c r="AG922" s="152"/>
      <c r="AH922" s="152"/>
      <c r="AI922" s="152"/>
      <c r="AJ922" s="152"/>
      <c r="AK922" s="152"/>
      <c r="AL922" s="152"/>
      <c r="AM922" s="152"/>
      <c r="AN922" s="152"/>
      <c r="AO922" s="152"/>
      <c r="AP922" s="152"/>
      <c r="AQ922" s="152"/>
      <c r="AR922" s="152"/>
      <c r="AS922" s="152"/>
      <c r="AT922" s="152"/>
      <c r="AU922" s="152"/>
      <c r="AV922" s="152"/>
      <c r="AW922" s="152"/>
      <c r="AX922" s="152"/>
      <c r="AY922" s="152"/>
      <c r="AZ922" s="152"/>
      <c r="BA922" s="152"/>
      <c r="BB922" s="152"/>
      <c r="BC922" s="152"/>
      <c r="BD922" s="152"/>
      <c r="BE922" s="152"/>
      <c r="BF922" s="152"/>
      <c r="BG922" s="152"/>
      <c r="BH922" s="152"/>
      <c r="BI922" s="152"/>
      <c r="BJ922" s="152"/>
      <c r="BK922" s="152"/>
      <c r="BL922" s="152"/>
      <c r="BM922" s="152"/>
      <c r="BN922" s="152"/>
    </row>
    <row r="923" ht="13.5" customHeight="1">
      <c r="A923" s="152"/>
      <c r="B923" s="152"/>
      <c r="C923" s="152"/>
      <c r="D923" s="152"/>
      <c r="E923" s="152"/>
      <c r="F923" s="152"/>
      <c r="G923" s="152"/>
      <c r="H923" s="152"/>
      <c r="I923" s="152"/>
      <c r="J923" s="152"/>
      <c r="K923" s="152"/>
      <c r="L923" s="152"/>
      <c r="M923" s="152"/>
      <c r="N923" s="152"/>
      <c r="O923" s="152"/>
      <c r="P923" s="152"/>
      <c r="Q923" s="152"/>
      <c r="R923" s="152"/>
      <c r="S923" s="152"/>
      <c r="T923" s="152"/>
      <c r="U923" s="152"/>
      <c r="V923" s="152"/>
      <c r="W923" s="152"/>
      <c r="X923" s="152"/>
      <c r="Y923" s="152"/>
      <c r="Z923" s="152"/>
      <c r="AA923" s="152"/>
      <c r="AB923" s="152"/>
      <c r="AC923" s="152"/>
      <c r="AD923" s="152"/>
      <c r="AE923" s="152"/>
      <c r="AF923" s="152"/>
      <c r="AG923" s="152"/>
      <c r="AH923" s="152"/>
      <c r="AI923" s="152"/>
      <c r="AJ923" s="152"/>
      <c r="AK923" s="152"/>
      <c r="AL923" s="152"/>
      <c r="AM923" s="152"/>
      <c r="AN923" s="152"/>
      <c r="AO923" s="152"/>
      <c r="AP923" s="152"/>
      <c r="AQ923" s="152"/>
      <c r="AR923" s="152"/>
      <c r="AS923" s="152"/>
      <c r="AT923" s="152"/>
      <c r="AU923" s="152"/>
      <c r="AV923" s="152"/>
      <c r="AW923" s="152"/>
      <c r="AX923" s="152"/>
      <c r="AY923" s="152"/>
      <c r="AZ923" s="152"/>
      <c r="BA923" s="152"/>
      <c r="BB923" s="152"/>
      <c r="BC923" s="152"/>
      <c r="BD923" s="152"/>
      <c r="BE923" s="152"/>
      <c r="BF923" s="152"/>
      <c r="BG923" s="152"/>
      <c r="BH923" s="152"/>
      <c r="BI923" s="152"/>
      <c r="BJ923" s="152"/>
      <c r="BK923" s="152"/>
      <c r="BL923" s="152"/>
      <c r="BM923" s="152"/>
      <c r="BN923" s="152"/>
    </row>
    <row r="924" ht="13.5" customHeight="1">
      <c r="A924" s="152"/>
      <c r="B924" s="152"/>
      <c r="C924" s="152"/>
      <c r="D924" s="152"/>
      <c r="E924" s="152"/>
      <c r="F924" s="152"/>
      <c r="G924" s="152"/>
      <c r="H924" s="152"/>
      <c r="I924" s="152"/>
      <c r="J924" s="152"/>
      <c r="K924" s="152"/>
      <c r="L924" s="152"/>
      <c r="M924" s="152"/>
      <c r="N924" s="152"/>
      <c r="O924" s="152"/>
      <c r="P924" s="152"/>
      <c r="Q924" s="152"/>
      <c r="R924" s="152"/>
      <c r="S924" s="152"/>
      <c r="T924" s="152"/>
      <c r="U924" s="152"/>
      <c r="V924" s="152"/>
      <c r="W924" s="152"/>
      <c r="X924" s="152"/>
      <c r="Y924" s="152"/>
      <c r="Z924" s="152"/>
      <c r="AA924" s="152"/>
      <c r="AB924" s="152"/>
      <c r="AC924" s="152"/>
      <c r="AD924" s="152"/>
      <c r="AE924" s="152"/>
      <c r="AF924" s="152"/>
      <c r="AG924" s="152"/>
      <c r="AH924" s="152"/>
      <c r="AI924" s="152"/>
      <c r="AJ924" s="152"/>
      <c r="AK924" s="152"/>
      <c r="AL924" s="152"/>
      <c r="AM924" s="152"/>
      <c r="AN924" s="152"/>
      <c r="AO924" s="152"/>
      <c r="AP924" s="152"/>
      <c r="AQ924" s="152"/>
      <c r="AR924" s="152"/>
      <c r="AS924" s="152"/>
      <c r="AT924" s="152"/>
      <c r="AU924" s="152"/>
      <c r="AV924" s="152"/>
      <c r="AW924" s="152"/>
      <c r="AX924" s="152"/>
      <c r="AY924" s="152"/>
      <c r="AZ924" s="152"/>
      <c r="BA924" s="152"/>
      <c r="BB924" s="152"/>
      <c r="BC924" s="152"/>
      <c r="BD924" s="152"/>
      <c r="BE924" s="152"/>
      <c r="BF924" s="152"/>
      <c r="BG924" s="152"/>
      <c r="BH924" s="152"/>
      <c r="BI924" s="152"/>
      <c r="BJ924" s="152"/>
      <c r="BK924" s="152"/>
      <c r="BL924" s="152"/>
      <c r="BM924" s="152"/>
      <c r="BN924" s="152"/>
    </row>
    <row r="925" ht="13.5" customHeight="1">
      <c r="A925" s="152"/>
      <c r="B925" s="152"/>
      <c r="C925" s="152"/>
      <c r="D925" s="152"/>
      <c r="E925" s="152"/>
      <c r="F925" s="152"/>
      <c r="G925" s="152"/>
      <c r="H925" s="152"/>
      <c r="I925" s="152"/>
      <c r="J925" s="152"/>
      <c r="K925" s="152"/>
      <c r="L925" s="152"/>
      <c r="M925" s="152"/>
      <c r="N925" s="152"/>
      <c r="O925" s="152"/>
      <c r="P925" s="152"/>
      <c r="Q925" s="152"/>
      <c r="R925" s="152"/>
      <c r="S925" s="152"/>
      <c r="T925" s="152"/>
      <c r="U925" s="152"/>
      <c r="V925" s="152"/>
      <c r="W925" s="152"/>
      <c r="X925" s="152"/>
      <c r="Y925" s="152"/>
      <c r="Z925" s="152"/>
      <c r="AA925" s="152"/>
      <c r="AB925" s="152"/>
      <c r="AC925" s="152"/>
      <c r="AD925" s="152"/>
      <c r="AE925" s="152"/>
      <c r="AF925" s="152"/>
      <c r="AG925" s="152"/>
      <c r="AH925" s="152"/>
      <c r="AI925" s="152"/>
      <c r="AJ925" s="152"/>
      <c r="AK925" s="152"/>
      <c r="AL925" s="152"/>
      <c r="AM925" s="152"/>
      <c r="AN925" s="152"/>
      <c r="AO925" s="152"/>
      <c r="AP925" s="152"/>
      <c r="AQ925" s="152"/>
      <c r="AR925" s="152"/>
      <c r="AS925" s="152"/>
      <c r="AT925" s="152"/>
      <c r="AU925" s="152"/>
      <c r="AV925" s="152"/>
      <c r="AW925" s="152"/>
      <c r="AX925" s="152"/>
      <c r="AY925" s="152"/>
      <c r="AZ925" s="152"/>
      <c r="BA925" s="152"/>
      <c r="BB925" s="152"/>
      <c r="BC925" s="152"/>
      <c r="BD925" s="152"/>
      <c r="BE925" s="152"/>
      <c r="BF925" s="152"/>
      <c r="BG925" s="152"/>
      <c r="BH925" s="152"/>
      <c r="BI925" s="152"/>
      <c r="BJ925" s="152"/>
      <c r="BK925" s="152"/>
      <c r="BL925" s="152"/>
      <c r="BM925" s="152"/>
      <c r="BN925" s="152"/>
    </row>
    <row r="926" ht="13.5" customHeight="1">
      <c r="A926" s="152"/>
      <c r="B926" s="152"/>
      <c r="C926" s="152"/>
      <c r="D926" s="152"/>
      <c r="E926" s="152"/>
      <c r="F926" s="152"/>
      <c r="G926" s="152"/>
      <c r="H926" s="152"/>
      <c r="I926" s="152"/>
      <c r="J926" s="152"/>
      <c r="K926" s="152"/>
      <c r="L926" s="152"/>
      <c r="M926" s="152"/>
      <c r="N926" s="152"/>
      <c r="O926" s="152"/>
      <c r="P926" s="152"/>
      <c r="Q926" s="152"/>
      <c r="R926" s="152"/>
      <c r="S926" s="152"/>
      <c r="T926" s="152"/>
      <c r="U926" s="152"/>
      <c r="V926" s="152"/>
      <c r="W926" s="152"/>
      <c r="X926" s="152"/>
      <c r="Y926" s="152"/>
      <c r="Z926" s="152"/>
      <c r="AA926" s="152"/>
      <c r="AB926" s="152"/>
      <c r="AC926" s="152"/>
      <c r="AD926" s="152"/>
      <c r="AE926" s="152"/>
      <c r="AF926" s="152"/>
      <c r="AG926" s="152"/>
      <c r="AH926" s="152"/>
      <c r="AI926" s="152"/>
      <c r="AJ926" s="152"/>
      <c r="AK926" s="152"/>
      <c r="AL926" s="152"/>
      <c r="AM926" s="152"/>
      <c r="AN926" s="152"/>
      <c r="AO926" s="152"/>
      <c r="AP926" s="152"/>
      <c r="AQ926" s="152"/>
      <c r="AR926" s="152"/>
      <c r="AS926" s="152"/>
      <c r="AT926" s="152"/>
      <c r="AU926" s="152"/>
      <c r="AV926" s="152"/>
      <c r="AW926" s="152"/>
      <c r="AX926" s="152"/>
      <c r="AY926" s="152"/>
      <c r="AZ926" s="152"/>
      <c r="BA926" s="152"/>
      <c r="BB926" s="152"/>
      <c r="BC926" s="152"/>
      <c r="BD926" s="152"/>
      <c r="BE926" s="152"/>
      <c r="BF926" s="152"/>
      <c r="BG926" s="152"/>
      <c r="BH926" s="152"/>
      <c r="BI926" s="152"/>
      <c r="BJ926" s="152"/>
      <c r="BK926" s="152"/>
      <c r="BL926" s="152"/>
      <c r="BM926" s="152"/>
      <c r="BN926" s="152"/>
    </row>
    <row r="927" ht="13.5" customHeight="1">
      <c r="A927" s="152"/>
      <c r="B927" s="152"/>
      <c r="C927" s="152"/>
      <c r="D927" s="152"/>
      <c r="E927" s="152"/>
      <c r="F927" s="152"/>
      <c r="G927" s="152"/>
      <c r="H927" s="152"/>
      <c r="I927" s="152"/>
      <c r="J927" s="152"/>
      <c r="K927" s="152"/>
      <c r="L927" s="152"/>
      <c r="M927" s="152"/>
      <c r="N927" s="152"/>
      <c r="O927" s="152"/>
      <c r="P927" s="152"/>
      <c r="Q927" s="152"/>
      <c r="R927" s="152"/>
      <c r="S927" s="152"/>
      <c r="T927" s="152"/>
      <c r="U927" s="152"/>
      <c r="V927" s="152"/>
      <c r="W927" s="152"/>
      <c r="X927" s="152"/>
      <c r="Y927" s="152"/>
      <c r="Z927" s="152"/>
      <c r="AA927" s="152"/>
      <c r="AB927" s="152"/>
      <c r="AC927" s="152"/>
      <c r="AD927" s="152"/>
      <c r="AE927" s="152"/>
      <c r="AF927" s="152"/>
      <c r="AG927" s="152"/>
      <c r="AH927" s="152"/>
      <c r="AI927" s="152"/>
      <c r="AJ927" s="152"/>
      <c r="AK927" s="152"/>
      <c r="AL927" s="152"/>
      <c r="AM927" s="152"/>
      <c r="AN927" s="152"/>
      <c r="AO927" s="152"/>
      <c r="AP927" s="152"/>
      <c r="AQ927" s="152"/>
      <c r="AR927" s="152"/>
      <c r="AS927" s="152"/>
      <c r="AT927" s="152"/>
      <c r="AU927" s="152"/>
      <c r="AV927" s="152"/>
      <c r="AW927" s="152"/>
      <c r="AX927" s="152"/>
      <c r="AY927" s="152"/>
      <c r="AZ927" s="152"/>
      <c r="BA927" s="152"/>
      <c r="BB927" s="152"/>
      <c r="BC927" s="152"/>
      <c r="BD927" s="152"/>
      <c r="BE927" s="152"/>
      <c r="BF927" s="152"/>
      <c r="BG927" s="152"/>
      <c r="BH927" s="152"/>
      <c r="BI927" s="152"/>
      <c r="BJ927" s="152"/>
      <c r="BK927" s="152"/>
      <c r="BL927" s="152"/>
      <c r="BM927" s="152"/>
      <c r="BN927" s="152"/>
    </row>
    <row r="928" ht="13.5" customHeight="1">
      <c r="A928" s="152"/>
      <c r="B928" s="152"/>
      <c r="C928" s="152"/>
      <c r="D928" s="152"/>
      <c r="E928" s="152"/>
      <c r="F928" s="152"/>
      <c r="G928" s="152"/>
      <c r="H928" s="152"/>
      <c r="I928" s="152"/>
      <c r="J928" s="152"/>
      <c r="K928" s="152"/>
      <c r="L928" s="152"/>
      <c r="M928" s="152"/>
      <c r="N928" s="152"/>
      <c r="O928" s="152"/>
      <c r="P928" s="152"/>
      <c r="Q928" s="152"/>
      <c r="R928" s="152"/>
      <c r="S928" s="152"/>
      <c r="T928" s="152"/>
      <c r="U928" s="152"/>
      <c r="V928" s="152"/>
      <c r="W928" s="152"/>
      <c r="X928" s="152"/>
      <c r="Y928" s="152"/>
      <c r="Z928" s="152"/>
      <c r="AA928" s="152"/>
      <c r="AB928" s="152"/>
      <c r="AC928" s="152"/>
      <c r="AD928" s="152"/>
      <c r="AE928" s="152"/>
      <c r="AF928" s="152"/>
      <c r="AG928" s="152"/>
      <c r="AH928" s="152"/>
      <c r="AI928" s="152"/>
      <c r="AJ928" s="152"/>
      <c r="AK928" s="152"/>
      <c r="AL928" s="152"/>
      <c r="AM928" s="152"/>
      <c r="AN928" s="152"/>
      <c r="AO928" s="152"/>
      <c r="AP928" s="152"/>
      <c r="AQ928" s="152"/>
      <c r="AR928" s="152"/>
      <c r="AS928" s="152"/>
      <c r="AT928" s="152"/>
      <c r="AU928" s="152"/>
      <c r="AV928" s="152"/>
      <c r="AW928" s="152"/>
      <c r="AX928" s="152"/>
      <c r="AY928" s="152"/>
      <c r="AZ928" s="152"/>
      <c r="BA928" s="152"/>
      <c r="BB928" s="152"/>
      <c r="BC928" s="152"/>
      <c r="BD928" s="152"/>
      <c r="BE928" s="152"/>
      <c r="BF928" s="152"/>
      <c r="BG928" s="152"/>
      <c r="BH928" s="152"/>
      <c r="BI928" s="152"/>
      <c r="BJ928" s="152"/>
      <c r="BK928" s="152"/>
      <c r="BL928" s="152"/>
      <c r="BM928" s="152"/>
      <c r="BN928" s="152"/>
    </row>
    <row r="929" ht="13.5" customHeight="1">
      <c r="A929" s="152"/>
      <c r="B929" s="152"/>
      <c r="C929" s="152"/>
      <c r="D929" s="152"/>
      <c r="E929" s="152"/>
      <c r="F929" s="152"/>
      <c r="G929" s="152"/>
      <c r="H929" s="152"/>
      <c r="I929" s="152"/>
      <c r="J929" s="152"/>
      <c r="K929" s="152"/>
      <c r="L929" s="152"/>
      <c r="M929" s="152"/>
      <c r="N929" s="152"/>
      <c r="O929" s="152"/>
      <c r="P929" s="152"/>
      <c r="Q929" s="152"/>
      <c r="R929" s="152"/>
      <c r="S929" s="152"/>
      <c r="T929" s="152"/>
      <c r="U929" s="152"/>
      <c r="V929" s="152"/>
      <c r="W929" s="152"/>
      <c r="X929" s="152"/>
      <c r="Y929" s="152"/>
      <c r="Z929" s="152"/>
      <c r="AA929" s="152"/>
      <c r="AB929" s="152"/>
      <c r="AC929" s="152"/>
      <c r="AD929" s="152"/>
      <c r="AE929" s="152"/>
      <c r="AF929" s="152"/>
      <c r="AG929" s="152"/>
      <c r="AH929" s="152"/>
      <c r="AI929" s="152"/>
      <c r="AJ929" s="152"/>
      <c r="AK929" s="152"/>
      <c r="AL929" s="152"/>
      <c r="AM929" s="152"/>
      <c r="AN929" s="152"/>
      <c r="AO929" s="152"/>
      <c r="AP929" s="152"/>
      <c r="AQ929" s="152"/>
      <c r="AR929" s="152"/>
      <c r="AS929" s="152"/>
      <c r="AT929" s="152"/>
      <c r="AU929" s="152"/>
      <c r="AV929" s="152"/>
      <c r="AW929" s="152"/>
      <c r="AX929" s="152"/>
      <c r="AY929" s="152"/>
      <c r="AZ929" s="152"/>
      <c r="BA929" s="152"/>
      <c r="BB929" s="152"/>
      <c r="BC929" s="152"/>
      <c r="BD929" s="152"/>
      <c r="BE929" s="152"/>
      <c r="BF929" s="152"/>
      <c r="BG929" s="152"/>
      <c r="BH929" s="152"/>
      <c r="BI929" s="152"/>
      <c r="BJ929" s="152"/>
      <c r="BK929" s="152"/>
      <c r="BL929" s="152"/>
      <c r="BM929" s="152"/>
      <c r="BN929" s="152"/>
    </row>
    <row r="930" ht="13.5" customHeight="1">
      <c r="A930" s="152"/>
      <c r="B930" s="152"/>
      <c r="C930" s="152"/>
      <c r="D930" s="152"/>
      <c r="E930" s="152"/>
      <c r="F930" s="152"/>
      <c r="G930" s="152"/>
      <c r="H930" s="152"/>
      <c r="I930" s="152"/>
      <c r="J930" s="152"/>
      <c r="K930" s="152"/>
      <c r="L930" s="152"/>
      <c r="M930" s="152"/>
      <c r="N930" s="152"/>
      <c r="O930" s="152"/>
      <c r="P930" s="152"/>
      <c r="Q930" s="152"/>
      <c r="R930" s="152"/>
      <c r="S930" s="152"/>
      <c r="T930" s="152"/>
      <c r="U930" s="152"/>
      <c r="V930" s="152"/>
      <c r="W930" s="152"/>
      <c r="X930" s="152"/>
      <c r="Y930" s="152"/>
      <c r="Z930" s="152"/>
      <c r="AA930" s="152"/>
      <c r="AB930" s="152"/>
      <c r="AC930" s="152"/>
      <c r="AD930" s="152"/>
      <c r="AE930" s="152"/>
      <c r="AF930" s="152"/>
      <c r="AG930" s="152"/>
      <c r="AH930" s="152"/>
      <c r="AI930" s="152"/>
      <c r="AJ930" s="152"/>
      <c r="AK930" s="152"/>
      <c r="AL930" s="152"/>
      <c r="AM930" s="152"/>
      <c r="AN930" s="152"/>
      <c r="AO930" s="152"/>
      <c r="AP930" s="152"/>
      <c r="AQ930" s="152"/>
      <c r="AR930" s="152"/>
      <c r="AS930" s="152"/>
      <c r="AT930" s="152"/>
      <c r="AU930" s="152"/>
      <c r="AV930" s="152"/>
      <c r="AW930" s="152"/>
      <c r="AX930" s="152"/>
      <c r="AY930" s="152"/>
      <c r="AZ930" s="152"/>
      <c r="BA930" s="152"/>
      <c r="BB930" s="152"/>
      <c r="BC930" s="152"/>
      <c r="BD930" s="152"/>
      <c r="BE930" s="152"/>
      <c r="BF930" s="152"/>
      <c r="BG930" s="152"/>
      <c r="BH930" s="152"/>
      <c r="BI930" s="152"/>
      <c r="BJ930" s="152"/>
      <c r="BK930" s="152"/>
      <c r="BL930" s="152"/>
      <c r="BM930" s="152"/>
      <c r="BN930" s="152"/>
    </row>
    <row r="931" ht="13.5" customHeight="1">
      <c r="A931" s="152"/>
      <c r="B931" s="152"/>
      <c r="C931" s="152"/>
      <c r="D931" s="152"/>
      <c r="E931" s="152"/>
      <c r="F931" s="152"/>
      <c r="G931" s="152"/>
      <c r="H931" s="152"/>
      <c r="I931" s="152"/>
      <c r="J931" s="152"/>
      <c r="K931" s="152"/>
      <c r="L931" s="152"/>
      <c r="M931" s="152"/>
      <c r="N931" s="152"/>
      <c r="O931" s="152"/>
      <c r="P931" s="152"/>
      <c r="Q931" s="152"/>
      <c r="R931" s="152"/>
      <c r="S931" s="152"/>
      <c r="T931" s="152"/>
      <c r="U931" s="152"/>
      <c r="V931" s="152"/>
      <c r="W931" s="152"/>
      <c r="X931" s="152"/>
      <c r="Y931" s="152"/>
      <c r="Z931" s="152"/>
      <c r="AA931" s="152"/>
      <c r="AB931" s="152"/>
      <c r="AC931" s="152"/>
      <c r="AD931" s="152"/>
      <c r="AE931" s="152"/>
      <c r="AF931" s="152"/>
      <c r="AG931" s="152"/>
      <c r="AH931" s="152"/>
      <c r="AI931" s="152"/>
      <c r="AJ931" s="152"/>
      <c r="AK931" s="152"/>
      <c r="AL931" s="152"/>
      <c r="AM931" s="152"/>
      <c r="AN931" s="152"/>
      <c r="AO931" s="152"/>
      <c r="AP931" s="152"/>
      <c r="AQ931" s="152"/>
      <c r="AR931" s="152"/>
      <c r="AS931" s="152"/>
      <c r="AT931" s="152"/>
      <c r="AU931" s="152"/>
      <c r="AV931" s="152"/>
      <c r="AW931" s="152"/>
      <c r="AX931" s="152"/>
      <c r="AY931" s="152"/>
      <c r="AZ931" s="152"/>
      <c r="BA931" s="152"/>
      <c r="BB931" s="152"/>
      <c r="BC931" s="152"/>
      <c r="BD931" s="152"/>
      <c r="BE931" s="152"/>
      <c r="BF931" s="152"/>
      <c r="BG931" s="152"/>
      <c r="BH931" s="152"/>
      <c r="BI931" s="152"/>
      <c r="BJ931" s="152"/>
      <c r="BK931" s="152"/>
      <c r="BL931" s="152"/>
      <c r="BM931" s="152"/>
      <c r="BN931" s="152"/>
    </row>
    <row r="932" ht="13.5" customHeight="1">
      <c r="A932" s="152"/>
      <c r="B932" s="152"/>
      <c r="C932" s="152"/>
      <c r="D932" s="152"/>
      <c r="E932" s="152"/>
      <c r="F932" s="152"/>
      <c r="G932" s="152"/>
      <c r="H932" s="152"/>
      <c r="I932" s="152"/>
      <c r="J932" s="152"/>
      <c r="K932" s="152"/>
      <c r="L932" s="152"/>
      <c r="M932" s="152"/>
      <c r="N932" s="152"/>
      <c r="O932" s="152"/>
      <c r="P932" s="152"/>
      <c r="Q932" s="152"/>
      <c r="R932" s="152"/>
      <c r="S932" s="152"/>
      <c r="T932" s="152"/>
      <c r="U932" s="152"/>
      <c r="V932" s="152"/>
      <c r="W932" s="152"/>
      <c r="X932" s="152"/>
      <c r="Y932" s="152"/>
      <c r="Z932" s="152"/>
      <c r="AA932" s="152"/>
      <c r="AB932" s="152"/>
      <c r="AC932" s="152"/>
      <c r="AD932" s="152"/>
      <c r="AE932" s="152"/>
      <c r="AF932" s="152"/>
      <c r="AG932" s="152"/>
      <c r="AH932" s="152"/>
      <c r="AI932" s="152"/>
      <c r="AJ932" s="152"/>
      <c r="AK932" s="152"/>
      <c r="AL932" s="152"/>
      <c r="AM932" s="152"/>
      <c r="AN932" s="152"/>
      <c r="AO932" s="152"/>
      <c r="AP932" s="152"/>
      <c r="AQ932" s="152"/>
      <c r="AR932" s="152"/>
      <c r="AS932" s="152"/>
      <c r="AT932" s="152"/>
      <c r="AU932" s="152"/>
      <c r="AV932" s="152"/>
      <c r="AW932" s="152"/>
      <c r="AX932" s="152"/>
      <c r="AY932" s="152"/>
      <c r="AZ932" s="152"/>
      <c r="BA932" s="152"/>
      <c r="BB932" s="152"/>
      <c r="BC932" s="152"/>
      <c r="BD932" s="152"/>
      <c r="BE932" s="152"/>
      <c r="BF932" s="152"/>
      <c r="BG932" s="152"/>
      <c r="BH932" s="152"/>
      <c r="BI932" s="152"/>
      <c r="BJ932" s="152"/>
      <c r="BK932" s="152"/>
      <c r="BL932" s="152"/>
      <c r="BM932" s="152"/>
      <c r="BN932" s="152"/>
    </row>
    <row r="933" ht="13.5" customHeight="1">
      <c r="A933" s="152"/>
      <c r="B933" s="152"/>
      <c r="C933" s="152"/>
      <c r="D933" s="152"/>
      <c r="E933" s="152"/>
      <c r="F933" s="152"/>
      <c r="G933" s="152"/>
      <c r="H933" s="152"/>
      <c r="I933" s="152"/>
      <c r="J933" s="152"/>
      <c r="K933" s="152"/>
      <c r="L933" s="152"/>
      <c r="M933" s="152"/>
      <c r="N933" s="152"/>
      <c r="O933" s="152"/>
      <c r="P933" s="152"/>
      <c r="Q933" s="152"/>
      <c r="R933" s="152"/>
      <c r="S933" s="152"/>
      <c r="T933" s="152"/>
      <c r="U933" s="152"/>
      <c r="V933" s="152"/>
      <c r="W933" s="152"/>
      <c r="X933" s="152"/>
      <c r="Y933" s="152"/>
      <c r="Z933" s="152"/>
      <c r="AA933" s="152"/>
      <c r="AB933" s="152"/>
      <c r="AC933" s="152"/>
      <c r="AD933" s="152"/>
      <c r="AE933" s="152"/>
      <c r="AF933" s="152"/>
      <c r="AG933" s="152"/>
      <c r="AH933" s="152"/>
      <c r="AI933" s="152"/>
      <c r="AJ933" s="152"/>
      <c r="AK933" s="152"/>
      <c r="AL933" s="152"/>
      <c r="AM933" s="152"/>
      <c r="AN933" s="152"/>
      <c r="AO933" s="152"/>
      <c r="AP933" s="152"/>
      <c r="AQ933" s="152"/>
      <c r="AR933" s="152"/>
      <c r="AS933" s="152"/>
      <c r="AT933" s="152"/>
      <c r="AU933" s="152"/>
      <c r="AV933" s="152"/>
      <c r="AW933" s="152"/>
      <c r="AX933" s="152"/>
      <c r="AY933" s="152"/>
      <c r="AZ933" s="152"/>
      <c r="BA933" s="152"/>
      <c r="BB933" s="152"/>
      <c r="BC933" s="152"/>
      <c r="BD933" s="152"/>
      <c r="BE933" s="152"/>
      <c r="BF933" s="152"/>
      <c r="BG933" s="152"/>
      <c r="BH933" s="152"/>
      <c r="BI933" s="152"/>
      <c r="BJ933" s="152"/>
      <c r="BK933" s="152"/>
      <c r="BL933" s="152"/>
      <c r="BM933" s="152"/>
      <c r="BN933" s="152"/>
    </row>
    <row r="934" ht="13.5" customHeight="1">
      <c r="A934" s="152"/>
      <c r="B934" s="152"/>
      <c r="C934" s="152"/>
      <c r="D934" s="152"/>
      <c r="E934" s="152"/>
      <c r="F934" s="152"/>
      <c r="G934" s="152"/>
      <c r="H934" s="152"/>
      <c r="I934" s="152"/>
      <c r="J934" s="152"/>
      <c r="K934" s="152"/>
      <c r="L934" s="152"/>
      <c r="M934" s="152"/>
      <c r="N934" s="152"/>
      <c r="O934" s="152"/>
      <c r="P934" s="152"/>
      <c r="Q934" s="152"/>
      <c r="R934" s="152"/>
      <c r="S934" s="152"/>
      <c r="T934" s="152"/>
      <c r="U934" s="152"/>
      <c r="V934" s="152"/>
      <c r="W934" s="152"/>
      <c r="X934" s="152"/>
      <c r="Y934" s="152"/>
      <c r="Z934" s="152"/>
      <c r="AA934" s="152"/>
      <c r="AB934" s="152"/>
      <c r="AC934" s="152"/>
      <c r="AD934" s="152"/>
      <c r="AE934" s="152"/>
      <c r="AF934" s="152"/>
      <c r="AG934" s="152"/>
      <c r="AH934" s="152"/>
      <c r="AI934" s="152"/>
      <c r="AJ934" s="152"/>
      <c r="AK934" s="152"/>
      <c r="AL934" s="152"/>
      <c r="AM934" s="152"/>
      <c r="AN934" s="152"/>
      <c r="AO934" s="152"/>
      <c r="AP934" s="152"/>
      <c r="AQ934" s="152"/>
      <c r="AR934" s="152"/>
      <c r="AS934" s="152"/>
      <c r="AT934" s="152"/>
      <c r="AU934" s="152"/>
      <c r="AV934" s="152"/>
      <c r="AW934" s="152"/>
      <c r="AX934" s="152"/>
      <c r="AY934" s="152"/>
      <c r="AZ934" s="152"/>
      <c r="BA934" s="152"/>
      <c r="BB934" s="152"/>
      <c r="BC934" s="152"/>
      <c r="BD934" s="152"/>
      <c r="BE934" s="152"/>
      <c r="BF934" s="152"/>
      <c r="BG934" s="152"/>
      <c r="BH934" s="152"/>
      <c r="BI934" s="152"/>
      <c r="BJ934" s="152"/>
      <c r="BK934" s="152"/>
      <c r="BL934" s="152"/>
      <c r="BM934" s="152"/>
      <c r="BN934" s="152"/>
    </row>
    <row r="935" ht="13.5" customHeight="1">
      <c r="A935" s="152"/>
      <c r="B935" s="152"/>
      <c r="C935" s="152"/>
      <c r="D935" s="152"/>
      <c r="E935" s="152"/>
      <c r="F935" s="152"/>
      <c r="G935" s="152"/>
      <c r="H935" s="152"/>
      <c r="I935" s="152"/>
      <c r="J935" s="152"/>
      <c r="K935" s="152"/>
      <c r="L935" s="152"/>
      <c r="M935" s="152"/>
      <c r="N935" s="152"/>
      <c r="O935" s="152"/>
      <c r="P935" s="152"/>
      <c r="Q935" s="152"/>
      <c r="R935" s="152"/>
      <c r="S935" s="152"/>
      <c r="T935" s="152"/>
      <c r="U935" s="152"/>
      <c r="V935" s="152"/>
      <c r="W935" s="152"/>
      <c r="X935" s="152"/>
      <c r="Y935" s="152"/>
      <c r="Z935" s="152"/>
      <c r="AA935" s="152"/>
      <c r="AB935" s="152"/>
      <c r="AC935" s="152"/>
      <c r="AD935" s="152"/>
      <c r="AE935" s="152"/>
      <c r="AF935" s="152"/>
      <c r="AG935" s="152"/>
      <c r="AH935" s="152"/>
      <c r="AI935" s="152"/>
      <c r="AJ935" s="152"/>
      <c r="AK935" s="152"/>
      <c r="AL935" s="152"/>
      <c r="AM935" s="152"/>
      <c r="AN935" s="152"/>
      <c r="AO935" s="152"/>
      <c r="AP935" s="152"/>
      <c r="AQ935" s="152"/>
      <c r="AR935" s="152"/>
      <c r="AS935" s="152"/>
      <c r="AT935" s="152"/>
      <c r="AU935" s="152"/>
      <c r="AV935" s="152"/>
      <c r="AW935" s="152"/>
      <c r="AX935" s="152"/>
      <c r="AY935" s="152"/>
      <c r="AZ935" s="152"/>
      <c r="BA935" s="152"/>
      <c r="BB935" s="152"/>
      <c r="BC935" s="152"/>
      <c r="BD935" s="152"/>
      <c r="BE935" s="152"/>
      <c r="BF935" s="152"/>
      <c r="BG935" s="152"/>
      <c r="BH935" s="152"/>
      <c r="BI935" s="152"/>
      <c r="BJ935" s="152"/>
      <c r="BK935" s="152"/>
      <c r="BL935" s="152"/>
      <c r="BM935" s="152"/>
      <c r="BN935" s="152"/>
    </row>
    <row r="936" ht="13.5" customHeight="1">
      <c r="A936" s="152"/>
      <c r="B936" s="152"/>
      <c r="C936" s="152"/>
      <c r="D936" s="152"/>
      <c r="E936" s="152"/>
      <c r="F936" s="152"/>
      <c r="G936" s="152"/>
      <c r="H936" s="152"/>
      <c r="I936" s="152"/>
      <c r="J936" s="152"/>
      <c r="K936" s="152"/>
      <c r="L936" s="152"/>
      <c r="M936" s="152"/>
      <c r="N936" s="152"/>
      <c r="O936" s="152"/>
      <c r="P936" s="152"/>
      <c r="Q936" s="152"/>
      <c r="R936" s="152"/>
      <c r="S936" s="152"/>
      <c r="T936" s="152"/>
      <c r="U936" s="152"/>
      <c r="V936" s="152"/>
      <c r="W936" s="152"/>
      <c r="X936" s="152"/>
      <c r="Y936" s="152"/>
      <c r="Z936" s="152"/>
      <c r="AA936" s="152"/>
      <c r="AB936" s="152"/>
      <c r="AC936" s="152"/>
      <c r="AD936" s="152"/>
      <c r="AE936" s="152"/>
      <c r="AF936" s="152"/>
      <c r="AG936" s="152"/>
      <c r="AH936" s="152"/>
      <c r="AI936" s="152"/>
      <c r="AJ936" s="152"/>
      <c r="AK936" s="152"/>
      <c r="AL936" s="152"/>
      <c r="AM936" s="152"/>
      <c r="AN936" s="152"/>
      <c r="AO936" s="152"/>
      <c r="AP936" s="152"/>
      <c r="AQ936" s="152"/>
      <c r="AR936" s="152"/>
      <c r="AS936" s="152"/>
      <c r="AT936" s="152"/>
      <c r="AU936" s="152"/>
      <c r="AV936" s="152"/>
      <c r="AW936" s="152"/>
      <c r="AX936" s="152"/>
      <c r="AY936" s="152"/>
      <c r="AZ936" s="152"/>
      <c r="BA936" s="152"/>
      <c r="BB936" s="152"/>
      <c r="BC936" s="152"/>
      <c r="BD936" s="152"/>
      <c r="BE936" s="152"/>
      <c r="BF936" s="152"/>
      <c r="BG936" s="152"/>
      <c r="BH936" s="152"/>
      <c r="BI936" s="152"/>
      <c r="BJ936" s="152"/>
      <c r="BK936" s="152"/>
      <c r="BL936" s="152"/>
      <c r="BM936" s="152"/>
      <c r="BN936" s="152"/>
    </row>
    <row r="937" ht="13.5" customHeight="1">
      <c r="A937" s="152"/>
      <c r="B937" s="152"/>
      <c r="C937" s="152"/>
      <c r="D937" s="152"/>
      <c r="E937" s="152"/>
      <c r="F937" s="152"/>
      <c r="G937" s="152"/>
      <c r="H937" s="152"/>
      <c r="I937" s="152"/>
      <c r="J937" s="152"/>
      <c r="K937" s="152"/>
      <c r="L937" s="152"/>
      <c r="M937" s="152"/>
      <c r="N937" s="152"/>
      <c r="O937" s="152"/>
      <c r="P937" s="152"/>
      <c r="Q937" s="152"/>
      <c r="R937" s="152"/>
      <c r="S937" s="152"/>
      <c r="T937" s="152"/>
      <c r="U937" s="152"/>
      <c r="V937" s="152"/>
      <c r="W937" s="152"/>
      <c r="X937" s="152"/>
      <c r="Y937" s="152"/>
      <c r="Z937" s="152"/>
      <c r="AA937" s="152"/>
      <c r="AB937" s="152"/>
      <c r="AC937" s="152"/>
      <c r="AD937" s="152"/>
      <c r="AE937" s="152"/>
      <c r="AF937" s="152"/>
      <c r="AG937" s="152"/>
      <c r="AH937" s="152"/>
      <c r="AI937" s="152"/>
      <c r="AJ937" s="152"/>
      <c r="AK937" s="152"/>
      <c r="AL937" s="152"/>
      <c r="AM937" s="152"/>
      <c r="AN937" s="152"/>
      <c r="AO937" s="152"/>
      <c r="AP937" s="152"/>
      <c r="AQ937" s="152"/>
      <c r="AR937" s="152"/>
      <c r="AS937" s="152"/>
      <c r="AT937" s="152"/>
      <c r="AU937" s="152"/>
      <c r="AV937" s="152"/>
      <c r="AW937" s="152"/>
      <c r="AX937" s="152"/>
      <c r="AY937" s="152"/>
      <c r="AZ937" s="152"/>
      <c r="BA937" s="152"/>
      <c r="BB937" s="152"/>
      <c r="BC937" s="152"/>
      <c r="BD937" s="152"/>
      <c r="BE937" s="152"/>
      <c r="BF937" s="152"/>
      <c r="BG937" s="152"/>
      <c r="BH937" s="152"/>
      <c r="BI937" s="152"/>
      <c r="BJ937" s="152"/>
      <c r="BK937" s="152"/>
      <c r="BL937" s="152"/>
      <c r="BM937" s="152"/>
      <c r="BN937" s="152"/>
    </row>
    <row r="938" ht="13.5" customHeight="1">
      <c r="A938" s="152"/>
      <c r="B938" s="152"/>
      <c r="C938" s="152"/>
      <c r="D938" s="152"/>
      <c r="E938" s="152"/>
      <c r="F938" s="152"/>
      <c r="G938" s="152"/>
      <c r="H938" s="152"/>
      <c r="I938" s="152"/>
      <c r="J938" s="152"/>
      <c r="K938" s="152"/>
      <c r="L938" s="152"/>
      <c r="M938" s="152"/>
      <c r="N938" s="152"/>
      <c r="O938" s="152"/>
      <c r="P938" s="152"/>
      <c r="Q938" s="152"/>
      <c r="R938" s="152"/>
      <c r="S938" s="152"/>
      <c r="T938" s="152"/>
      <c r="U938" s="152"/>
      <c r="V938" s="152"/>
      <c r="W938" s="152"/>
      <c r="X938" s="152"/>
      <c r="Y938" s="152"/>
      <c r="Z938" s="152"/>
      <c r="AA938" s="152"/>
      <c r="AB938" s="152"/>
      <c r="AC938" s="152"/>
      <c r="AD938" s="152"/>
      <c r="AE938" s="152"/>
      <c r="AF938" s="152"/>
      <c r="AG938" s="152"/>
      <c r="AH938" s="152"/>
      <c r="AI938" s="152"/>
      <c r="AJ938" s="152"/>
      <c r="AK938" s="152"/>
      <c r="AL938" s="152"/>
      <c r="AM938" s="152"/>
      <c r="AN938" s="152"/>
      <c r="AO938" s="152"/>
      <c r="AP938" s="152"/>
      <c r="AQ938" s="152"/>
      <c r="AR938" s="152"/>
      <c r="AS938" s="152"/>
      <c r="AT938" s="152"/>
      <c r="AU938" s="152"/>
      <c r="AV938" s="152"/>
      <c r="AW938" s="152"/>
      <c r="AX938" s="152"/>
      <c r="AY938" s="152"/>
      <c r="AZ938" s="152"/>
      <c r="BA938" s="152"/>
      <c r="BB938" s="152"/>
      <c r="BC938" s="152"/>
      <c r="BD938" s="152"/>
      <c r="BE938" s="152"/>
      <c r="BF938" s="152"/>
      <c r="BG938" s="152"/>
      <c r="BH938" s="152"/>
      <c r="BI938" s="152"/>
      <c r="BJ938" s="152"/>
      <c r="BK938" s="152"/>
      <c r="BL938" s="152"/>
      <c r="BM938" s="152"/>
      <c r="BN938" s="152"/>
    </row>
    <row r="939" ht="13.5" customHeight="1">
      <c r="A939" s="152"/>
      <c r="B939" s="152"/>
      <c r="C939" s="152"/>
      <c r="D939" s="152"/>
      <c r="E939" s="152"/>
      <c r="F939" s="152"/>
      <c r="G939" s="152"/>
      <c r="H939" s="152"/>
      <c r="I939" s="152"/>
      <c r="J939" s="152"/>
      <c r="K939" s="152"/>
      <c r="L939" s="152"/>
      <c r="M939" s="152"/>
      <c r="N939" s="152"/>
      <c r="O939" s="152"/>
      <c r="P939" s="152"/>
      <c r="Q939" s="152"/>
      <c r="R939" s="152"/>
      <c r="S939" s="152"/>
      <c r="T939" s="152"/>
      <c r="U939" s="152"/>
      <c r="V939" s="152"/>
      <c r="W939" s="152"/>
      <c r="X939" s="152"/>
      <c r="Y939" s="152"/>
      <c r="Z939" s="152"/>
      <c r="AA939" s="152"/>
      <c r="AB939" s="152"/>
      <c r="AC939" s="152"/>
      <c r="AD939" s="152"/>
      <c r="AE939" s="152"/>
      <c r="AF939" s="152"/>
      <c r="AG939" s="152"/>
      <c r="AH939" s="152"/>
      <c r="AI939" s="152"/>
      <c r="AJ939" s="152"/>
      <c r="AK939" s="152"/>
      <c r="AL939" s="152"/>
      <c r="AM939" s="152"/>
      <c r="AN939" s="152"/>
      <c r="AO939" s="152"/>
      <c r="AP939" s="152"/>
      <c r="AQ939" s="152"/>
      <c r="AR939" s="152"/>
      <c r="AS939" s="152"/>
      <c r="AT939" s="152"/>
      <c r="AU939" s="152"/>
      <c r="AV939" s="152"/>
      <c r="AW939" s="152"/>
      <c r="AX939" s="152"/>
      <c r="AY939" s="152"/>
      <c r="AZ939" s="152"/>
      <c r="BA939" s="152"/>
      <c r="BB939" s="152"/>
      <c r="BC939" s="152"/>
      <c r="BD939" s="152"/>
      <c r="BE939" s="152"/>
      <c r="BF939" s="152"/>
      <c r="BG939" s="152"/>
      <c r="BH939" s="152"/>
      <c r="BI939" s="152"/>
      <c r="BJ939" s="152"/>
      <c r="BK939" s="152"/>
      <c r="BL939" s="152"/>
      <c r="BM939" s="152"/>
      <c r="BN939" s="152"/>
    </row>
    <row r="940" ht="13.5" customHeight="1">
      <c r="A940" s="152"/>
      <c r="B940" s="152"/>
      <c r="C940" s="152"/>
      <c r="D940" s="152"/>
      <c r="E940" s="152"/>
      <c r="F940" s="152"/>
      <c r="G940" s="152"/>
      <c r="H940" s="152"/>
      <c r="I940" s="152"/>
      <c r="J940" s="152"/>
      <c r="K940" s="152"/>
      <c r="L940" s="152"/>
      <c r="M940" s="152"/>
      <c r="N940" s="152"/>
      <c r="O940" s="152"/>
      <c r="P940" s="152"/>
      <c r="Q940" s="152"/>
      <c r="R940" s="152"/>
      <c r="S940" s="152"/>
      <c r="T940" s="152"/>
      <c r="U940" s="152"/>
      <c r="V940" s="152"/>
      <c r="W940" s="152"/>
      <c r="X940" s="152"/>
      <c r="Y940" s="152"/>
      <c r="Z940" s="152"/>
      <c r="AA940" s="152"/>
      <c r="AB940" s="152"/>
      <c r="AC940" s="152"/>
      <c r="AD940" s="152"/>
      <c r="AE940" s="152"/>
      <c r="AF940" s="152"/>
      <c r="AG940" s="152"/>
      <c r="AH940" s="152"/>
      <c r="AI940" s="152"/>
      <c r="AJ940" s="152"/>
      <c r="AK940" s="152"/>
      <c r="AL940" s="152"/>
      <c r="AM940" s="152"/>
      <c r="AN940" s="152"/>
      <c r="AO940" s="152"/>
      <c r="AP940" s="152"/>
      <c r="AQ940" s="152"/>
      <c r="AR940" s="152"/>
      <c r="AS940" s="152"/>
      <c r="AT940" s="152"/>
      <c r="AU940" s="152"/>
      <c r="AV940" s="152"/>
      <c r="AW940" s="152"/>
      <c r="AX940" s="152"/>
      <c r="AY940" s="152"/>
      <c r="AZ940" s="152"/>
      <c r="BA940" s="152"/>
      <c r="BB940" s="152"/>
      <c r="BC940" s="152"/>
      <c r="BD940" s="152"/>
      <c r="BE940" s="152"/>
      <c r="BF940" s="152"/>
      <c r="BG940" s="152"/>
      <c r="BH940" s="152"/>
      <c r="BI940" s="152"/>
      <c r="BJ940" s="152"/>
      <c r="BK940" s="152"/>
      <c r="BL940" s="152"/>
      <c r="BM940" s="152"/>
      <c r="BN940" s="152"/>
    </row>
    <row r="941" ht="13.5" customHeight="1">
      <c r="A941" s="152"/>
      <c r="B941" s="152"/>
      <c r="C941" s="152"/>
      <c r="D941" s="152"/>
      <c r="E941" s="152"/>
      <c r="F941" s="152"/>
      <c r="G941" s="152"/>
      <c r="H941" s="152"/>
      <c r="I941" s="152"/>
      <c r="J941" s="152"/>
      <c r="K941" s="152"/>
      <c r="L941" s="152"/>
      <c r="M941" s="152"/>
      <c r="N941" s="152"/>
      <c r="O941" s="152"/>
      <c r="P941" s="152"/>
      <c r="Q941" s="152"/>
      <c r="R941" s="152"/>
      <c r="S941" s="152"/>
      <c r="T941" s="152"/>
      <c r="U941" s="152"/>
      <c r="V941" s="152"/>
      <c r="W941" s="152"/>
      <c r="X941" s="152"/>
      <c r="Y941" s="152"/>
      <c r="Z941" s="152"/>
      <c r="AA941" s="152"/>
      <c r="AB941" s="152"/>
      <c r="AC941" s="152"/>
      <c r="AD941" s="152"/>
      <c r="AE941" s="152"/>
      <c r="AF941" s="152"/>
      <c r="AG941" s="152"/>
      <c r="AH941" s="152"/>
      <c r="AI941" s="152"/>
      <c r="AJ941" s="152"/>
      <c r="AK941" s="152"/>
      <c r="AL941" s="152"/>
      <c r="AM941" s="152"/>
      <c r="AN941" s="152"/>
      <c r="AO941" s="152"/>
      <c r="AP941" s="152"/>
      <c r="AQ941" s="152"/>
      <c r="AR941" s="152"/>
      <c r="AS941" s="152"/>
      <c r="AT941" s="152"/>
      <c r="AU941" s="152"/>
      <c r="AV941" s="152"/>
      <c r="AW941" s="152"/>
      <c r="AX941" s="152"/>
      <c r="AY941" s="152"/>
      <c r="AZ941" s="152"/>
      <c r="BA941" s="152"/>
      <c r="BB941" s="152"/>
      <c r="BC941" s="152"/>
      <c r="BD941" s="152"/>
      <c r="BE941" s="152"/>
      <c r="BF941" s="152"/>
      <c r="BG941" s="152"/>
      <c r="BH941" s="152"/>
      <c r="BI941" s="152"/>
      <c r="BJ941" s="152"/>
      <c r="BK941" s="152"/>
      <c r="BL941" s="152"/>
      <c r="BM941" s="152"/>
      <c r="BN941" s="152"/>
    </row>
    <row r="942" ht="13.5" customHeight="1">
      <c r="A942" s="152"/>
      <c r="B942" s="152"/>
      <c r="C942" s="152"/>
      <c r="D942" s="152"/>
      <c r="E942" s="152"/>
      <c r="F942" s="152"/>
      <c r="G942" s="152"/>
      <c r="H942" s="152"/>
      <c r="I942" s="152"/>
      <c r="J942" s="152"/>
      <c r="K942" s="152"/>
      <c r="L942" s="152"/>
      <c r="M942" s="152"/>
      <c r="N942" s="152"/>
      <c r="O942" s="152"/>
      <c r="P942" s="152"/>
      <c r="Q942" s="152"/>
      <c r="R942" s="152"/>
      <c r="S942" s="152"/>
      <c r="T942" s="152"/>
      <c r="U942" s="152"/>
      <c r="V942" s="152"/>
      <c r="W942" s="152"/>
      <c r="X942" s="152"/>
      <c r="Y942" s="152"/>
      <c r="Z942" s="152"/>
      <c r="AA942" s="152"/>
      <c r="AB942" s="152"/>
      <c r="AC942" s="152"/>
      <c r="AD942" s="152"/>
      <c r="AE942" s="152"/>
      <c r="AF942" s="152"/>
      <c r="AG942" s="152"/>
      <c r="AH942" s="152"/>
      <c r="AI942" s="152"/>
      <c r="AJ942" s="152"/>
      <c r="AK942" s="152"/>
      <c r="AL942" s="152"/>
      <c r="AM942" s="152"/>
      <c r="AN942" s="152"/>
      <c r="AO942" s="152"/>
      <c r="AP942" s="152"/>
      <c r="AQ942" s="152"/>
      <c r="AR942" s="152"/>
      <c r="AS942" s="152"/>
      <c r="AT942" s="152"/>
      <c r="AU942" s="152"/>
      <c r="AV942" s="152"/>
      <c r="AW942" s="152"/>
      <c r="AX942" s="152"/>
      <c r="AY942" s="152"/>
      <c r="AZ942" s="152"/>
      <c r="BA942" s="152"/>
      <c r="BB942" s="152"/>
      <c r="BC942" s="152"/>
      <c r="BD942" s="152"/>
      <c r="BE942" s="152"/>
      <c r="BF942" s="152"/>
      <c r="BG942" s="152"/>
      <c r="BH942" s="152"/>
      <c r="BI942" s="152"/>
      <c r="BJ942" s="152"/>
      <c r="BK942" s="152"/>
      <c r="BL942" s="152"/>
      <c r="BM942" s="152"/>
      <c r="BN942" s="152"/>
    </row>
    <row r="943" ht="13.5" customHeight="1">
      <c r="A943" s="152"/>
      <c r="B943" s="152"/>
      <c r="C943" s="152"/>
      <c r="D943" s="152"/>
      <c r="E943" s="152"/>
      <c r="F943" s="152"/>
      <c r="G943" s="152"/>
      <c r="H943" s="152"/>
      <c r="I943" s="152"/>
      <c r="J943" s="152"/>
      <c r="K943" s="152"/>
      <c r="L943" s="152"/>
      <c r="M943" s="152"/>
      <c r="N943" s="152"/>
      <c r="O943" s="152"/>
      <c r="P943" s="152"/>
      <c r="Q943" s="152"/>
      <c r="R943" s="152"/>
      <c r="S943" s="152"/>
      <c r="T943" s="152"/>
      <c r="U943" s="152"/>
      <c r="V943" s="152"/>
      <c r="W943" s="152"/>
      <c r="X943" s="152"/>
      <c r="Y943" s="152"/>
      <c r="Z943" s="152"/>
      <c r="AA943" s="152"/>
      <c r="AB943" s="152"/>
      <c r="AC943" s="152"/>
      <c r="AD943" s="152"/>
      <c r="AE943" s="152"/>
      <c r="AF943" s="152"/>
      <c r="AG943" s="152"/>
      <c r="AH943" s="152"/>
      <c r="AI943" s="152"/>
      <c r="AJ943" s="152"/>
      <c r="AK943" s="152"/>
      <c r="AL943" s="152"/>
      <c r="AM943" s="152"/>
      <c r="AN943" s="152"/>
      <c r="AO943" s="152"/>
      <c r="AP943" s="152"/>
      <c r="AQ943" s="152"/>
      <c r="AR943" s="152"/>
      <c r="AS943" s="152"/>
      <c r="AT943" s="152"/>
      <c r="AU943" s="152"/>
      <c r="AV943" s="152"/>
      <c r="AW943" s="152"/>
      <c r="AX943" s="152"/>
      <c r="AY943" s="152"/>
      <c r="AZ943" s="152"/>
      <c r="BA943" s="152"/>
      <c r="BB943" s="152"/>
      <c r="BC943" s="152"/>
      <c r="BD943" s="152"/>
      <c r="BE943" s="152"/>
      <c r="BF943" s="152"/>
      <c r="BG943" s="152"/>
      <c r="BH943" s="152"/>
      <c r="BI943" s="152"/>
      <c r="BJ943" s="152"/>
      <c r="BK943" s="152"/>
      <c r="BL943" s="152"/>
      <c r="BM943" s="152"/>
      <c r="BN943" s="152"/>
    </row>
    <row r="944" ht="13.5" customHeight="1">
      <c r="A944" s="152"/>
      <c r="B944" s="152"/>
      <c r="C944" s="152"/>
      <c r="D944" s="152"/>
      <c r="E944" s="152"/>
      <c r="F944" s="152"/>
      <c r="G944" s="152"/>
      <c r="H944" s="152"/>
      <c r="I944" s="152"/>
      <c r="J944" s="152"/>
      <c r="K944" s="152"/>
      <c r="L944" s="152"/>
      <c r="M944" s="152"/>
      <c r="N944" s="152"/>
      <c r="O944" s="152"/>
      <c r="P944" s="152"/>
      <c r="Q944" s="152"/>
      <c r="R944" s="152"/>
      <c r="S944" s="152"/>
      <c r="T944" s="152"/>
      <c r="U944" s="152"/>
      <c r="V944" s="152"/>
      <c r="W944" s="152"/>
      <c r="X944" s="152"/>
      <c r="Y944" s="152"/>
      <c r="Z944" s="152"/>
      <c r="AA944" s="152"/>
      <c r="AB944" s="152"/>
      <c r="AC944" s="152"/>
      <c r="AD944" s="152"/>
      <c r="AE944" s="152"/>
      <c r="AF944" s="152"/>
      <c r="AG944" s="152"/>
      <c r="AH944" s="152"/>
      <c r="AI944" s="152"/>
      <c r="AJ944" s="152"/>
      <c r="AK944" s="152"/>
      <c r="AL944" s="152"/>
      <c r="AM944" s="152"/>
      <c r="AN944" s="152"/>
      <c r="AO944" s="152"/>
      <c r="AP944" s="152"/>
      <c r="AQ944" s="152"/>
      <c r="AR944" s="152"/>
      <c r="AS944" s="152"/>
      <c r="AT944" s="152"/>
      <c r="AU944" s="152"/>
      <c r="AV944" s="152"/>
      <c r="AW944" s="152"/>
      <c r="AX944" s="152"/>
      <c r="AY944" s="152"/>
      <c r="AZ944" s="152"/>
      <c r="BA944" s="152"/>
      <c r="BB944" s="152"/>
      <c r="BC944" s="152"/>
      <c r="BD944" s="152"/>
      <c r="BE944" s="152"/>
      <c r="BF944" s="152"/>
      <c r="BG944" s="152"/>
      <c r="BH944" s="152"/>
      <c r="BI944" s="152"/>
      <c r="BJ944" s="152"/>
      <c r="BK944" s="152"/>
      <c r="BL944" s="152"/>
      <c r="BM944" s="152"/>
      <c r="BN944" s="152"/>
    </row>
    <row r="945" ht="13.5" customHeight="1">
      <c r="A945" s="152"/>
      <c r="B945" s="152"/>
      <c r="C945" s="152"/>
      <c r="D945" s="152"/>
      <c r="E945" s="152"/>
      <c r="F945" s="152"/>
      <c r="G945" s="152"/>
      <c r="H945" s="152"/>
      <c r="I945" s="152"/>
      <c r="J945" s="152"/>
      <c r="K945" s="152"/>
      <c r="L945" s="152"/>
      <c r="M945" s="152"/>
      <c r="N945" s="152"/>
      <c r="O945" s="152"/>
      <c r="P945" s="152"/>
      <c r="Q945" s="152"/>
      <c r="R945" s="152"/>
      <c r="S945" s="152"/>
      <c r="T945" s="152"/>
      <c r="U945" s="152"/>
      <c r="V945" s="152"/>
      <c r="W945" s="152"/>
      <c r="X945" s="152"/>
      <c r="Y945" s="152"/>
      <c r="Z945" s="152"/>
      <c r="AA945" s="152"/>
      <c r="AB945" s="152"/>
      <c r="AC945" s="152"/>
      <c r="AD945" s="152"/>
      <c r="AE945" s="152"/>
      <c r="AF945" s="152"/>
      <c r="AG945" s="152"/>
      <c r="AH945" s="152"/>
      <c r="AI945" s="152"/>
      <c r="AJ945" s="152"/>
      <c r="AK945" s="152"/>
      <c r="AL945" s="152"/>
      <c r="AM945" s="152"/>
      <c r="AN945" s="152"/>
      <c r="AO945" s="152"/>
      <c r="AP945" s="152"/>
      <c r="AQ945" s="152"/>
      <c r="AR945" s="152"/>
      <c r="AS945" s="152"/>
      <c r="AT945" s="152"/>
      <c r="AU945" s="152"/>
      <c r="AV945" s="152"/>
      <c r="AW945" s="152"/>
      <c r="AX945" s="152"/>
      <c r="AY945" s="152"/>
      <c r="AZ945" s="152"/>
      <c r="BA945" s="152"/>
      <c r="BB945" s="152"/>
      <c r="BC945" s="152"/>
      <c r="BD945" s="152"/>
      <c r="BE945" s="152"/>
      <c r="BF945" s="152"/>
      <c r="BG945" s="152"/>
      <c r="BH945" s="152"/>
      <c r="BI945" s="152"/>
      <c r="BJ945" s="152"/>
      <c r="BK945" s="152"/>
      <c r="BL945" s="152"/>
      <c r="BM945" s="152"/>
      <c r="BN945" s="152"/>
    </row>
    <row r="946" ht="13.5" customHeight="1">
      <c r="A946" s="152"/>
      <c r="B946" s="152"/>
      <c r="C946" s="152"/>
      <c r="D946" s="152"/>
      <c r="E946" s="152"/>
      <c r="F946" s="152"/>
      <c r="G946" s="152"/>
      <c r="H946" s="152"/>
      <c r="I946" s="152"/>
      <c r="J946" s="152"/>
      <c r="K946" s="152"/>
      <c r="L946" s="152"/>
      <c r="M946" s="152"/>
      <c r="N946" s="152"/>
      <c r="O946" s="152"/>
      <c r="P946" s="152"/>
      <c r="Q946" s="152"/>
      <c r="R946" s="152"/>
      <c r="S946" s="152"/>
      <c r="T946" s="152"/>
      <c r="U946" s="152"/>
      <c r="V946" s="152"/>
      <c r="W946" s="152"/>
      <c r="X946" s="152"/>
      <c r="Y946" s="152"/>
      <c r="Z946" s="152"/>
      <c r="AA946" s="152"/>
      <c r="AB946" s="152"/>
      <c r="AC946" s="152"/>
      <c r="AD946" s="152"/>
      <c r="AE946" s="152"/>
      <c r="AF946" s="152"/>
      <c r="AG946" s="152"/>
      <c r="AH946" s="152"/>
      <c r="AI946" s="152"/>
      <c r="AJ946" s="152"/>
      <c r="AK946" s="152"/>
      <c r="AL946" s="152"/>
      <c r="AM946" s="152"/>
      <c r="AN946" s="152"/>
      <c r="AO946" s="152"/>
      <c r="AP946" s="152"/>
      <c r="AQ946" s="152"/>
      <c r="AR946" s="152"/>
      <c r="AS946" s="152"/>
      <c r="AT946" s="152"/>
      <c r="AU946" s="152"/>
      <c r="AV946" s="152"/>
      <c r="AW946" s="152"/>
      <c r="AX946" s="152"/>
      <c r="AY946" s="152"/>
      <c r="AZ946" s="152"/>
      <c r="BA946" s="152"/>
      <c r="BB946" s="152"/>
      <c r="BC946" s="152"/>
      <c r="BD946" s="152"/>
      <c r="BE946" s="152"/>
      <c r="BF946" s="152"/>
      <c r="BG946" s="152"/>
      <c r="BH946" s="152"/>
      <c r="BI946" s="152"/>
      <c r="BJ946" s="152"/>
      <c r="BK946" s="152"/>
      <c r="BL946" s="152"/>
      <c r="BM946" s="152"/>
      <c r="BN946" s="152"/>
    </row>
    <row r="947" ht="13.5" customHeight="1">
      <c r="A947" s="152"/>
      <c r="B947" s="152"/>
      <c r="C947" s="152"/>
      <c r="D947" s="152"/>
      <c r="E947" s="152"/>
      <c r="F947" s="152"/>
      <c r="G947" s="152"/>
      <c r="H947" s="152"/>
      <c r="I947" s="152"/>
      <c r="J947" s="152"/>
      <c r="K947" s="152"/>
      <c r="L947" s="152"/>
      <c r="M947" s="152"/>
      <c r="N947" s="152"/>
      <c r="O947" s="152"/>
      <c r="P947" s="152"/>
      <c r="Q947" s="152"/>
      <c r="R947" s="152"/>
      <c r="S947" s="152"/>
      <c r="T947" s="152"/>
      <c r="U947" s="152"/>
      <c r="V947" s="152"/>
      <c r="W947" s="152"/>
      <c r="X947" s="152"/>
      <c r="Y947" s="152"/>
      <c r="Z947" s="152"/>
      <c r="AA947" s="152"/>
      <c r="AB947" s="152"/>
      <c r="AC947" s="152"/>
      <c r="AD947" s="152"/>
      <c r="AE947" s="152"/>
      <c r="AF947" s="152"/>
      <c r="AG947" s="152"/>
      <c r="AH947" s="152"/>
      <c r="AI947" s="152"/>
      <c r="AJ947" s="152"/>
      <c r="AK947" s="152"/>
      <c r="AL947" s="152"/>
      <c r="AM947" s="152"/>
      <c r="AN947" s="152"/>
      <c r="AO947" s="152"/>
      <c r="AP947" s="152"/>
      <c r="AQ947" s="152"/>
      <c r="AR947" s="152"/>
      <c r="AS947" s="152"/>
      <c r="AT947" s="152"/>
      <c r="AU947" s="152"/>
      <c r="AV947" s="152"/>
      <c r="AW947" s="152"/>
      <c r="AX947" s="152"/>
      <c r="AY947" s="152"/>
      <c r="AZ947" s="152"/>
      <c r="BA947" s="152"/>
      <c r="BB947" s="152"/>
      <c r="BC947" s="152"/>
      <c r="BD947" s="152"/>
      <c r="BE947" s="152"/>
      <c r="BF947" s="152"/>
      <c r="BG947" s="152"/>
      <c r="BH947" s="152"/>
      <c r="BI947" s="152"/>
      <c r="BJ947" s="152"/>
      <c r="BK947" s="152"/>
      <c r="BL947" s="152"/>
      <c r="BM947" s="152"/>
      <c r="BN947" s="152"/>
    </row>
    <row r="948" ht="13.5" customHeight="1">
      <c r="A948" s="152"/>
      <c r="B948" s="152"/>
      <c r="C948" s="152"/>
      <c r="D948" s="152"/>
      <c r="E948" s="152"/>
      <c r="F948" s="152"/>
      <c r="G948" s="152"/>
      <c r="H948" s="152"/>
      <c r="I948" s="152"/>
      <c r="J948" s="152"/>
      <c r="K948" s="152"/>
      <c r="L948" s="152"/>
      <c r="M948" s="152"/>
      <c r="N948" s="152"/>
      <c r="O948" s="152"/>
      <c r="P948" s="152"/>
      <c r="Q948" s="152"/>
      <c r="R948" s="152"/>
      <c r="S948" s="152"/>
      <c r="T948" s="152"/>
      <c r="U948" s="152"/>
      <c r="V948" s="152"/>
      <c r="W948" s="152"/>
      <c r="X948" s="152"/>
      <c r="Y948" s="152"/>
      <c r="Z948" s="152"/>
      <c r="AA948" s="152"/>
      <c r="AB948" s="152"/>
      <c r="AC948" s="152"/>
      <c r="AD948" s="152"/>
      <c r="AE948" s="152"/>
      <c r="AF948" s="152"/>
      <c r="AG948" s="152"/>
      <c r="AH948" s="152"/>
      <c r="AI948" s="152"/>
      <c r="AJ948" s="152"/>
      <c r="AK948" s="152"/>
      <c r="AL948" s="152"/>
      <c r="AM948" s="152"/>
      <c r="AN948" s="152"/>
      <c r="AO948" s="152"/>
      <c r="AP948" s="152"/>
      <c r="AQ948" s="152"/>
      <c r="AR948" s="152"/>
      <c r="AS948" s="152"/>
      <c r="AT948" s="152"/>
      <c r="AU948" s="152"/>
      <c r="AV948" s="152"/>
      <c r="AW948" s="152"/>
      <c r="AX948" s="152"/>
      <c r="AY948" s="152"/>
      <c r="AZ948" s="152"/>
      <c r="BA948" s="152"/>
      <c r="BB948" s="152"/>
      <c r="BC948" s="152"/>
      <c r="BD948" s="152"/>
      <c r="BE948" s="152"/>
      <c r="BF948" s="152"/>
      <c r="BG948" s="152"/>
      <c r="BH948" s="152"/>
      <c r="BI948" s="152"/>
      <c r="BJ948" s="152"/>
      <c r="BK948" s="152"/>
      <c r="BL948" s="152"/>
      <c r="BM948" s="152"/>
      <c r="BN948" s="152"/>
    </row>
    <row r="949" ht="13.5" customHeight="1">
      <c r="A949" s="152"/>
      <c r="B949" s="152"/>
      <c r="C949" s="152"/>
      <c r="D949" s="152"/>
      <c r="E949" s="152"/>
      <c r="F949" s="152"/>
      <c r="G949" s="152"/>
      <c r="H949" s="152"/>
      <c r="I949" s="152"/>
      <c r="J949" s="152"/>
      <c r="K949" s="152"/>
      <c r="L949" s="152"/>
      <c r="M949" s="152"/>
      <c r="N949" s="152"/>
      <c r="O949" s="152"/>
      <c r="P949" s="152"/>
      <c r="Q949" s="152"/>
      <c r="R949" s="152"/>
      <c r="S949" s="152"/>
      <c r="T949" s="152"/>
      <c r="U949" s="152"/>
      <c r="V949" s="152"/>
      <c r="W949" s="152"/>
      <c r="X949" s="152"/>
      <c r="Y949" s="152"/>
      <c r="Z949" s="152"/>
      <c r="AA949" s="152"/>
      <c r="AB949" s="152"/>
      <c r="AC949" s="152"/>
      <c r="AD949" s="152"/>
      <c r="AE949" s="152"/>
      <c r="AF949" s="152"/>
      <c r="AG949" s="152"/>
      <c r="AH949" s="152"/>
      <c r="AI949" s="152"/>
      <c r="AJ949" s="152"/>
      <c r="AK949" s="152"/>
      <c r="AL949" s="152"/>
      <c r="AM949" s="152"/>
      <c r="AN949" s="152"/>
      <c r="AO949" s="152"/>
      <c r="AP949" s="152"/>
      <c r="AQ949" s="152"/>
      <c r="AR949" s="152"/>
      <c r="AS949" s="152"/>
      <c r="AT949" s="152"/>
      <c r="AU949" s="152"/>
      <c r="AV949" s="152"/>
      <c r="AW949" s="152"/>
      <c r="AX949" s="152"/>
      <c r="AY949" s="152"/>
      <c r="AZ949" s="152"/>
      <c r="BA949" s="152"/>
      <c r="BB949" s="152"/>
      <c r="BC949" s="152"/>
      <c r="BD949" s="152"/>
      <c r="BE949" s="152"/>
      <c r="BF949" s="152"/>
      <c r="BG949" s="152"/>
      <c r="BH949" s="152"/>
      <c r="BI949" s="152"/>
      <c r="BJ949" s="152"/>
      <c r="BK949" s="152"/>
      <c r="BL949" s="152"/>
      <c r="BM949" s="152"/>
      <c r="BN949" s="152"/>
    </row>
    <row r="950" ht="13.5" customHeight="1">
      <c r="A950" s="152"/>
      <c r="B950" s="152"/>
      <c r="C950" s="152"/>
      <c r="D950" s="152"/>
      <c r="E950" s="152"/>
      <c r="F950" s="152"/>
      <c r="G950" s="152"/>
      <c r="H950" s="152"/>
      <c r="I950" s="152"/>
      <c r="J950" s="152"/>
      <c r="K950" s="152"/>
      <c r="L950" s="152"/>
      <c r="M950" s="152"/>
      <c r="N950" s="152"/>
      <c r="O950" s="152"/>
      <c r="P950" s="152"/>
      <c r="Q950" s="152"/>
      <c r="R950" s="152"/>
      <c r="S950" s="152"/>
      <c r="T950" s="152"/>
      <c r="U950" s="152"/>
      <c r="V950" s="152"/>
      <c r="W950" s="152"/>
      <c r="X950" s="152"/>
      <c r="Y950" s="152"/>
      <c r="Z950" s="152"/>
      <c r="AA950" s="152"/>
      <c r="AB950" s="152"/>
      <c r="AC950" s="152"/>
      <c r="AD950" s="152"/>
      <c r="AE950" s="152"/>
      <c r="AF950" s="152"/>
      <c r="AG950" s="152"/>
      <c r="AH950" s="152"/>
      <c r="AI950" s="152"/>
      <c r="AJ950" s="152"/>
      <c r="AK950" s="152"/>
      <c r="AL950" s="152"/>
      <c r="AM950" s="152"/>
      <c r="AN950" s="152"/>
      <c r="AO950" s="152"/>
      <c r="AP950" s="152"/>
      <c r="AQ950" s="152"/>
      <c r="AR950" s="152"/>
      <c r="AS950" s="152"/>
      <c r="AT950" s="152"/>
      <c r="AU950" s="152"/>
      <c r="AV950" s="152"/>
      <c r="AW950" s="152"/>
      <c r="AX950" s="152"/>
      <c r="AY950" s="152"/>
      <c r="AZ950" s="152"/>
      <c r="BA950" s="152"/>
      <c r="BB950" s="152"/>
      <c r="BC950" s="152"/>
      <c r="BD950" s="152"/>
      <c r="BE950" s="152"/>
      <c r="BF950" s="152"/>
      <c r="BG950" s="152"/>
      <c r="BH950" s="152"/>
      <c r="BI950" s="152"/>
      <c r="BJ950" s="152"/>
      <c r="BK950" s="152"/>
      <c r="BL950" s="152"/>
      <c r="BM950" s="152"/>
      <c r="BN950" s="152"/>
    </row>
    <row r="951" ht="13.5" customHeight="1">
      <c r="A951" s="152"/>
      <c r="B951" s="152"/>
      <c r="C951" s="152"/>
      <c r="D951" s="152"/>
      <c r="E951" s="152"/>
      <c r="F951" s="152"/>
      <c r="G951" s="152"/>
      <c r="H951" s="152"/>
      <c r="I951" s="152"/>
      <c r="J951" s="152"/>
      <c r="K951" s="152"/>
      <c r="L951" s="152"/>
      <c r="M951" s="152"/>
      <c r="N951" s="152"/>
      <c r="O951" s="152"/>
      <c r="P951" s="152"/>
      <c r="Q951" s="152"/>
      <c r="R951" s="152"/>
      <c r="S951" s="152"/>
      <c r="T951" s="152"/>
      <c r="U951" s="152"/>
      <c r="V951" s="152"/>
      <c r="W951" s="152"/>
      <c r="X951" s="152"/>
      <c r="Y951" s="152"/>
      <c r="Z951" s="152"/>
      <c r="AA951" s="152"/>
      <c r="AB951" s="152"/>
      <c r="AC951" s="152"/>
      <c r="AD951" s="152"/>
      <c r="AE951" s="152"/>
      <c r="AF951" s="152"/>
      <c r="AG951" s="152"/>
      <c r="AH951" s="152"/>
      <c r="AI951" s="152"/>
      <c r="AJ951" s="152"/>
      <c r="AK951" s="152"/>
      <c r="AL951" s="152"/>
      <c r="AM951" s="152"/>
      <c r="AN951" s="152"/>
      <c r="AO951" s="152"/>
      <c r="AP951" s="152"/>
      <c r="AQ951" s="152"/>
      <c r="AR951" s="152"/>
      <c r="AS951" s="152"/>
      <c r="AT951" s="152"/>
      <c r="AU951" s="152"/>
      <c r="AV951" s="152"/>
      <c r="AW951" s="152"/>
      <c r="AX951" s="152"/>
      <c r="AY951" s="152"/>
      <c r="AZ951" s="152"/>
      <c r="BA951" s="152"/>
      <c r="BB951" s="152"/>
      <c r="BC951" s="152"/>
      <c r="BD951" s="152"/>
      <c r="BE951" s="152"/>
      <c r="BF951" s="152"/>
      <c r="BG951" s="152"/>
      <c r="BH951" s="152"/>
      <c r="BI951" s="152"/>
      <c r="BJ951" s="152"/>
      <c r="BK951" s="152"/>
      <c r="BL951" s="152"/>
      <c r="BM951" s="152"/>
      <c r="BN951" s="152"/>
    </row>
    <row r="952" ht="13.5" customHeight="1">
      <c r="A952" s="152"/>
      <c r="B952" s="152"/>
      <c r="C952" s="152"/>
      <c r="D952" s="152"/>
      <c r="E952" s="152"/>
      <c r="F952" s="152"/>
      <c r="G952" s="152"/>
      <c r="H952" s="152"/>
      <c r="I952" s="152"/>
      <c r="J952" s="152"/>
      <c r="K952" s="152"/>
      <c r="L952" s="152"/>
      <c r="M952" s="152"/>
      <c r="N952" s="152"/>
      <c r="O952" s="152"/>
      <c r="P952" s="152"/>
      <c r="Q952" s="152"/>
      <c r="R952" s="152"/>
      <c r="S952" s="152"/>
      <c r="T952" s="152"/>
      <c r="U952" s="152"/>
      <c r="V952" s="152"/>
      <c r="W952" s="152"/>
      <c r="X952" s="152"/>
      <c r="Y952" s="152"/>
      <c r="Z952" s="152"/>
      <c r="AA952" s="152"/>
      <c r="AB952" s="152"/>
      <c r="AC952" s="152"/>
      <c r="AD952" s="152"/>
      <c r="AE952" s="152"/>
      <c r="AF952" s="152"/>
      <c r="AG952" s="152"/>
      <c r="AH952" s="152"/>
      <c r="AI952" s="152"/>
      <c r="AJ952" s="152"/>
      <c r="AK952" s="152"/>
      <c r="AL952" s="152"/>
      <c r="AM952" s="152"/>
      <c r="AN952" s="152"/>
      <c r="AO952" s="152"/>
      <c r="AP952" s="152"/>
      <c r="AQ952" s="152"/>
      <c r="AR952" s="152"/>
      <c r="AS952" s="152"/>
      <c r="AT952" s="152"/>
      <c r="AU952" s="152"/>
      <c r="AV952" s="152"/>
      <c r="AW952" s="152"/>
      <c r="AX952" s="152"/>
      <c r="AY952" s="152"/>
      <c r="AZ952" s="152"/>
      <c r="BA952" s="152"/>
      <c r="BB952" s="152"/>
      <c r="BC952" s="152"/>
      <c r="BD952" s="152"/>
      <c r="BE952" s="152"/>
      <c r="BF952" s="152"/>
      <c r="BG952" s="152"/>
      <c r="BH952" s="152"/>
      <c r="BI952" s="152"/>
      <c r="BJ952" s="152"/>
      <c r="BK952" s="152"/>
      <c r="BL952" s="152"/>
      <c r="BM952" s="152"/>
      <c r="BN952" s="152"/>
    </row>
    <row r="953" ht="13.5" customHeight="1">
      <c r="A953" s="152"/>
      <c r="B953" s="152"/>
      <c r="C953" s="152"/>
      <c r="D953" s="152"/>
      <c r="E953" s="152"/>
      <c r="F953" s="152"/>
      <c r="G953" s="152"/>
      <c r="H953" s="152"/>
      <c r="I953" s="152"/>
      <c r="J953" s="152"/>
      <c r="K953" s="152"/>
      <c r="L953" s="152"/>
      <c r="M953" s="152"/>
      <c r="N953" s="152"/>
      <c r="O953" s="152"/>
      <c r="P953" s="152"/>
      <c r="Q953" s="152"/>
      <c r="R953" s="152"/>
      <c r="S953" s="152"/>
      <c r="T953" s="152"/>
      <c r="U953" s="152"/>
      <c r="V953" s="152"/>
      <c r="W953" s="152"/>
      <c r="X953" s="152"/>
      <c r="Y953" s="152"/>
      <c r="Z953" s="152"/>
      <c r="AA953" s="152"/>
      <c r="AB953" s="152"/>
      <c r="AC953" s="152"/>
      <c r="AD953" s="152"/>
      <c r="AE953" s="152"/>
      <c r="AF953" s="152"/>
      <c r="AG953" s="152"/>
      <c r="AH953" s="152"/>
      <c r="AI953" s="152"/>
      <c r="AJ953" s="152"/>
      <c r="AK953" s="152"/>
      <c r="AL953" s="152"/>
      <c r="AM953" s="152"/>
      <c r="AN953" s="152"/>
      <c r="AO953" s="152"/>
      <c r="AP953" s="152"/>
      <c r="AQ953" s="152"/>
      <c r="AR953" s="152"/>
      <c r="AS953" s="152"/>
      <c r="AT953" s="152"/>
      <c r="AU953" s="152"/>
      <c r="AV953" s="152"/>
      <c r="AW953" s="152"/>
      <c r="AX953" s="152"/>
      <c r="AY953" s="152"/>
      <c r="AZ953" s="152"/>
      <c r="BA953" s="152"/>
      <c r="BB953" s="152"/>
      <c r="BC953" s="152"/>
      <c r="BD953" s="152"/>
      <c r="BE953" s="152"/>
      <c r="BF953" s="152"/>
      <c r="BG953" s="152"/>
      <c r="BH953" s="152"/>
      <c r="BI953" s="152"/>
      <c r="BJ953" s="152"/>
      <c r="BK953" s="152"/>
      <c r="BL953" s="152"/>
      <c r="BM953" s="152"/>
      <c r="BN953" s="152"/>
    </row>
    <row r="954" ht="13.5" customHeight="1">
      <c r="A954" s="152"/>
      <c r="B954" s="152"/>
      <c r="C954" s="152"/>
      <c r="D954" s="152"/>
      <c r="E954" s="152"/>
      <c r="F954" s="152"/>
      <c r="G954" s="152"/>
      <c r="H954" s="152"/>
      <c r="I954" s="152"/>
      <c r="J954" s="152"/>
      <c r="K954" s="152"/>
      <c r="L954" s="152"/>
      <c r="M954" s="152"/>
      <c r="N954" s="152"/>
      <c r="O954" s="152"/>
      <c r="P954" s="152"/>
      <c r="Q954" s="152"/>
      <c r="R954" s="152"/>
      <c r="S954" s="152"/>
      <c r="T954" s="152"/>
      <c r="U954" s="152"/>
      <c r="V954" s="152"/>
      <c r="W954" s="152"/>
      <c r="X954" s="152"/>
      <c r="Y954" s="152"/>
      <c r="Z954" s="152"/>
      <c r="AA954" s="152"/>
      <c r="AB954" s="152"/>
      <c r="AC954" s="152"/>
      <c r="AD954" s="152"/>
      <c r="AE954" s="152"/>
      <c r="AF954" s="152"/>
      <c r="AG954" s="152"/>
      <c r="AH954" s="152"/>
      <c r="AI954" s="152"/>
      <c r="AJ954" s="152"/>
      <c r="AK954" s="152"/>
      <c r="AL954" s="152"/>
      <c r="AM954" s="152"/>
      <c r="AN954" s="152"/>
      <c r="AO954" s="152"/>
      <c r="AP954" s="152"/>
      <c r="AQ954" s="152"/>
      <c r="AR954" s="152"/>
      <c r="AS954" s="152"/>
      <c r="AT954" s="152"/>
      <c r="AU954" s="152"/>
      <c r="AV954" s="152"/>
      <c r="AW954" s="152"/>
      <c r="AX954" s="152"/>
      <c r="AY954" s="152"/>
      <c r="AZ954" s="152"/>
      <c r="BA954" s="152"/>
      <c r="BB954" s="152"/>
      <c r="BC954" s="152"/>
      <c r="BD954" s="152"/>
      <c r="BE954" s="152"/>
      <c r="BF954" s="152"/>
      <c r="BG954" s="152"/>
      <c r="BH954" s="152"/>
      <c r="BI954" s="152"/>
      <c r="BJ954" s="152"/>
      <c r="BK954" s="152"/>
      <c r="BL954" s="152"/>
      <c r="BM954" s="152"/>
      <c r="BN954" s="152"/>
    </row>
    <row r="955" ht="13.5" customHeight="1">
      <c r="A955" s="152"/>
      <c r="B955" s="152"/>
      <c r="C955" s="152"/>
      <c r="D955" s="152"/>
      <c r="E955" s="152"/>
      <c r="F955" s="152"/>
      <c r="G955" s="152"/>
      <c r="H955" s="152"/>
      <c r="I955" s="152"/>
      <c r="J955" s="152"/>
      <c r="K955" s="152"/>
      <c r="L955" s="152"/>
      <c r="M955" s="152"/>
      <c r="N955" s="152"/>
      <c r="O955" s="152"/>
      <c r="P955" s="152"/>
      <c r="Q955" s="152"/>
      <c r="R955" s="152"/>
      <c r="S955" s="152"/>
      <c r="T955" s="152"/>
      <c r="U955" s="152"/>
      <c r="V955" s="152"/>
      <c r="W955" s="152"/>
      <c r="X955" s="152"/>
      <c r="Y955" s="152"/>
      <c r="Z955" s="152"/>
      <c r="AA955" s="152"/>
      <c r="AB955" s="152"/>
      <c r="AC955" s="152"/>
      <c r="AD955" s="152"/>
      <c r="AE955" s="152"/>
      <c r="AF955" s="152"/>
      <c r="AG955" s="152"/>
      <c r="AH955" s="152"/>
      <c r="AI955" s="152"/>
      <c r="AJ955" s="152"/>
      <c r="AK955" s="152"/>
      <c r="AL955" s="152"/>
      <c r="AM955" s="152"/>
      <c r="AN955" s="152"/>
      <c r="AO955" s="152"/>
      <c r="AP955" s="152"/>
      <c r="AQ955" s="152"/>
      <c r="AR955" s="152"/>
      <c r="AS955" s="152"/>
      <c r="AT955" s="152"/>
      <c r="AU955" s="152"/>
      <c r="AV955" s="152"/>
      <c r="AW955" s="152"/>
      <c r="AX955" s="152"/>
      <c r="AY955" s="152"/>
      <c r="AZ955" s="152"/>
      <c r="BA955" s="152"/>
      <c r="BB955" s="152"/>
      <c r="BC955" s="152"/>
      <c r="BD955" s="152"/>
      <c r="BE955" s="152"/>
      <c r="BF955" s="152"/>
      <c r="BG955" s="152"/>
      <c r="BH955" s="152"/>
      <c r="BI955" s="152"/>
      <c r="BJ955" s="152"/>
      <c r="BK955" s="152"/>
      <c r="BL955" s="152"/>
      <c r="BM955" s="152"/>
      <c r="BN955" s="152"/>
    </row>
    <row r="956" ht="13.5" customHeight="1">
      <c r="A956" s="152"/>
      <c r="B956" s="152"/>
      <c r="C956" s="152"/>
      <c r="D956" s="152"/>
      <c r="E956" s="152"/>
      <c r="F956" s="152"/>
      <c r="G956" s="152"/>
      <c r="H956" s="152"/>
      <c r="I956" s="152"/>
      <c r="J956" s="152"/>
      <c r="K956" s="152"/>
      <c r="L956" s="152"/>
      <c r="M956" s="152"/>
      <c r="N956" s="152"/>
      <c r="O956" s="152"/>
      <c r="P956" s="152"/>
      <c r="Q956" s="152"/>
      <c r="R956" s="152"/>
      <c r="S956" s="152"/>
      <c r="T956" s="152"/>
      <c r="U956" s="152"/>
      <c r="V956" s="152"/>
      <c r="W956" s="152"/>
      <c r="X956" s="152"/>
      <c r="Y956" s="152"/>
      <c r="Z956" s="152"/>
      <c r="AA956" s="152"/>
      <c r="AB956" s="152"/>
      <c r="AC956" s="152"/>
      <c r="AD956" s="152"/>
      <c r="AE956" s="152"/>
      <c r="AF956" s="152"/>
      <c r="AG956" s="152"/>
      <c r="AH956" s="152"/>
      <c r="AI956" s="152"/>
      <c r="AJ956" s="152"/>
      <c r="AK956" s="152"/>
      <c r="AL956" s="152"/>
      <c r="AM956" s="152"/>
      <c r="AN956" s="152"/>
      <c r="AO956" s="152"/>
      <c r="AP956" s="152"/>
      <c r="AQ956" s="152"/>
      <c r="AR956" s="152"/>
      <c r="AS956" s="152"/>
      <c r="AT956" s="152"/>
      <c r="AU956" s="152"/>
      <c r="AV956" s="152"/>
      <c r="AW956" s="152"/>
      <c r="AX956" s="152"/>
      <c r="AY956" s="152"/>
      <c r="AZ956" s="152"/>
      <c r="BA956" s="152"/>
      <c r="BB956" s="152"/>
      <c r="BC956" s="152"/>
      <c r="BD956" s="152"/>
      <c r="BE956" s="152"/>
      <c r="BF956" s="152"/>
      <c r="BG956" s="152"/>
      <c r="BH956" s="152"/>
      <c r="BI956" s="152"/>
      <c r="BJ956" s="152"/>
      <c r="BK956" s="152"/>
      <c r="BL956" s="152"/>
      <c r="BM956" s="152"/>
      <c r="BN956" s="152"/>
    </row>
    <row r="957" ht="13.5" customHeight="1">
      <c r="A957" s="152"/>
      <c r="B957" s="152"/>
      <c r="C957" s="152"/>
      <c r="D957" s="152"/>
      <c r="E957" s="152"/>
      <c r="F957" s="152"/>
      <c r="G957" s="152"/>
      <c r="H957" s="152"/>
      <c r="I957" s="152"/>
      <c r="J957" s="152"/>
      <c r="K957" s="152"/>
      <c r="L957" s="152"/>
      <c r="M957" s="152"/>
      <c r="N957" s="152"/>
      <c r="O957" s="152"/>
      <c r="P957" s="152"/>
      <c r="Q957" s="152"/>
      <c r="R957" s="152"/>
      <c r="S957" s="152"/>
      <c r="T957" s="152"/>
      <c r="U957" s="152"/>
      <c r="V957" s="152"/>
      <c r="W957" s="152"/>
      <c r="X957" s="152"/>
      <c r="Y957" s="152"/>
      <c r="Z957" s="152"/>
      <c r="AA957" s="152"/>
      <c r="AB957" s="152"/>
      <c r="AC957" s="152"/>
      <c r="AD957" s="152"/>
      <c r="AE957" s="152"/>
      <c r="AF957" s="152"/>
      <c r="AG957" s="152"/>
      <c r="AH957" s="152"/>
      <c r="AI957" s="152"/>
      <c r="AJ957" s="152"/>
      <c r="AK957" s="152"/>
      <c r="AL957" s="152"/>
      <c r="AM957" s="152"/>
      <c r="AN957" s="152"/>
      <c r="AO957" s="152"/>
      <c r="AP957" s="152"/>
      <c r="AQ957" s="152"/>
      <c r="AR957" s="152"/>
      <c r="AS957" s="152"/>
      <c r="AT957" s="152"/>
      <c r="AU957" s="152"/>
      <c r="AV957" s="152"/>
      <c r="AW957" s="152"/>
      <c r="AX957" s="152"/>
      <c r="AY957" s="152"/>
      <c r="AZ957" s="152"/>
      <c r="BA957" s="152"/>
      <c r="BB957" s="152"/>
      <c r="BC957" s="152"/>
      <c r="BD957" s="152"/>
      <c r="BE957" s="152"/>
      <c r="BF957" s="152"/>
      <c r="BG957" s="152"/>
      <c r="BH957" s="152"/>
      <c r="BI957" s="152"/>
      <c r="BJ957" s="152"/>
      <c r="BK957" s="152"/>
      <c r="BL957" s="152"/>
      <c r="BM957" s="152"/>
      <c r="BN957" s="152"/>
    </row>
    <row r="958" ht="13.5" customHeight="1">
      <c r="A958" s="152"/>
      <c r="B958" s="152"/>
      <c r="C958" s="152"/>
      <c r="D958" s="152"/>
      <c r="E958" s="152"/>
      <c r="F958" s="152"/>
      <c r="G958" s="152"/>
      <c r="H958" s="152"/>
      <c r="I958" s="152"/>
      <c r="J958" s="152"/>
      <c r="K958" s="152"/>
      <c r="L958" s="152"/>
      <c r="M958" s="152"/>
      <c r="N958" s="152"/>
      <c r="O958" s="152"/>
      <c r="P958" s="152"/>
      <c r="Q958" s="152"/>
      <c r="R958" s="152"/>
      <c r="S958" s="152"/>
      <c r="T958" s="152"/>
      <c r="U958" s="152"/>
      <c r="V958" s="152"/>
      <c r="W958" s="152"/>
      <c r="X958" s="152"/>
      <c r="Y958" s="152"/>
      <c r="Z958" s="152"/>
      <c r="AA958" s="152"/>
      <c r="AB958" s="152"/>
      <c r="AC958" s="152"/>
      <c r="AD958" s="152"/>
      <c r="AE958" s="152"/>
      <c r="AF958" s="152"/>
      <c r="AG958" s="152"/>
      <c r="AH958" s="152"/>
      <c r="AI958" s="152"/>
      <c r="AJ958" s="152"/>
      <c r="AK958" s="152"/>
      <c r="AL958" s="152"/>
      <c r="AM958" s="152"/>
      <c r="AN958" s="152"/>
      <c r="AO958" s="152"/>
      <c r="AP958" s="152"/>
      <c r="AQ958" s="152"/>
      <c r="AR958" s="152"/>
      <c r="AS958" s="152"/>
      <c r="AT958" s="152"/>
      <c r="AU958" s="152"/>
      <c r="AV958" s="152"/>
      <c r="AW958" s="152"/>
      <c r="AX958" s="152"/>
      <c r="AY958" s="152"/>
      <c r="AZ958" s="152"/>
      <c r="BA958" s="152"/>
      <c r="BB958" s="152"/>
      <c r="BC958" s="152"/>
      <c r="BD958" s="152"/>
      <c r="BE958" s="152"/>
      <c r="BF958" s="152"/>
      <c r="BG958" s="152"/>
      <c r="BH958" s="152"/>
      <c r="BI958" s="152"/>
      <c r="BJ958" s="152"/>
      <c r="BK958" s="152"/>
      <c r="BL958" s="152"/>
      <c r="BM958" s="152"/>
      <c r="BN958" s="152"/>
    </row>
    <row r="959" ht="13.5" customHeight="1">
      <c r="A959" s="152"/>
      <c r="B959" s="152"/>
      <c r="C959" s="152"/>
      <c r="D959" s="152"/>
      <c r="E959" s="152"/>
      <c r="F959" s="152"/>
      <c r="G959" s="152"/>
      <c r="H959" s="152"/>
      <c r="I959" s="152"/>
      <c r="J959" s="152"/>
      <c r="K959" s="152"/>
      <c r="L959" s="152"/>
      <c r="M959" s="152"/>
      <c r="N959" s="152"/>
      <c r="O959" s="152"/>
      <c r="P959" s="152"/>
      <c r="Q959" s="152"/>
      <c r="R959" s="152"/>
      <c r="S959" s="152"/>
      <c r="T959" s="152"/>
      <c r="U959" s="152"/>
      <c r="V959" s="152"/>
      <c r="W959" s="152"/>
      <c r="X959" s="152"/>
      <c r="Y959" s="152"/>
      <c r="Z959" s="152"/>
      <c r="AA959" s="152"/>
      <c r="AB959" s="152"/>
      <c r="AC959" s="152"/>
      <c r="AD959" s="152"/>
      <c r="AE959" s="152"/>
      <c r="AF959" s="152"/>
      <c r="AG959" s="152"/>
      <c r="AH959" s="152"/>
      <c r="AI959" s="152"/>
      <c r="AJ959" s="152"/>
      <c r="AK959" s="152"/>
      <c r="AL959" s="152"/>
      <c r="AM959" s="152"/>
      <c r="AN959" s="152"/>
      <c r="AO959" s="152"/>
      <c r="AP959" s="152"/>
      <c r="AQ959" s="152"/>
      <c r="AR959" s="152"/>
      <c r="AS959" s="152"/>
      <c r="AT959" s="152"/>
      <c r="AU959" s="152"/>
      <c r="AV959" s="152"/>
      <c r="AW959" s="152"/>
      <c r="AX959" s="152"/>
      <c r="AY959" s="152"/>
      <c r="AZ959" s="152"/>
      <c r="BA959" s="152"/>
      <c r="BB959" s="152"/>
      <c r="BC959" s="152"/>
      <c r="BD959" s="152"/>
      <c r="BE959" s="152"/>
      <c r="BF959" s="152"/>
      <c r="BG959" s="152"/>
      <c r="BH959" s="152"/>
      <c r="BI959" s="152"/>
      <c r="BJ959" s="152"/>
      <c r="BK959" s="152"/>
      <c r="BL959" s="152"/>
      <c r="BM959" s="152"/>
      <c r="BN959" s="152"/>
    </row>
    <row r="960" ht="13.5" customHeight="1">
      <c r="A960" s="152"/>
      <c r="B960" s="152"/>
      <c r="C960" s="152"/>
      <c r="D960" s="152"/>
      <c r="E960" s="152"/>
      <c r="F960" s="152"/>
      <c r="G960" s="152"/>
      <c r="H960" s="152"/>
      <c r="I960" s="152"/>
      <c r="J960" s="152"/>
      <c r="K960" s="152"/>
      <c r="L960" s="152"/>
      <c r="M960" s="152"/>
      <c r="N960" s="152"/>
      <c r="O960" s="152"/>
      <c r="P960" s="152"/>
      <c r="Q960" s="152"/>
      <c r="R960" s="152"/>
      <c r="S960" s="152"/>
      <c r="T960" s="152"/>
      <c r="U960" s="152"/>
      <c r="V960" s="152"/>
      <c r="W960" s="152"/>
      <c r="X960" s="152"/>
      <c r="Y960" s="152"/>
      <c r="Z960" s="152"/>
      <c r="AA960" s="152"/>
      <c r="AB960" s="152"/>
      <c r="AC960" s="152"/>
      <c r="AD960" s="152"/>
      <c r="AE960" s="152"/>
      <c r="AF960" s="152"/>
      <c r="AG960" s="152"/>
      <c r="AH960" s="152"/>
      <c r="AI960" s="152"/>
      <c r="AJ960" s="152"/>
      <c r="AK960" s="152"/>
      <c r="AL960" s="152"/>
      <c r="AM960" s="152"/>
      <c r="AN960" s="152"/>
      <c r="AO960" s="152"/>
      <c r="AP960" s="152"/>
      <c r="AQ960" s="152"/>
      <c r="AR960" s="152"/>
      <c r="AS960" s="152"/>
      <c r="AT960" s="152"/>
      <c r="AU960" s="152"/>
      <c r="AV960" s="152"/>
      <c r="AW960" s="152"/>
      <c r="AX960" s="152"/>
      <c r="AY960" s="152"/>
      <c r="AZ960" s="152"/>
      <c r="BA960" s="152"/>
      <c r="BB960" s="152"/>
      <c r="BC960" s="152"/>
      <c r="BD960" s="152"/>
      <c r="BE960" s="152"/>
      <c r="BF960" s="152"/>
      <c r="BG960" s="152"/>
      <c r="BH960" s="152"/>
      <c r="BI960" s="152"/>
      <c r="BJ960" s="152"/>
      <c r="BK960" s="152"/>
      <c r="BL960" s="152"/>
      <c r="BM960" s="152"/>
      <c r="BN960" s="152"/>
    </row>
    <row r="961" ht="13.5" customHeight="1">
      <c r="A961" s="152"/>
      <c r="B961" s="152"/>
      <c r="C961" s="152"/>
      <c r="D961" s="152"/>
      <c r="E961" s="152"/>
      <c r="F961" s="152"/>
      <c r="G961" s="152"/>
      <c r="H961" s="152"/>
      <c r="I961" s="152"/>
      <c r="J961" s="152"/>
      <c r="K961" s="152"/>
      <c r="L961" s="152"/>
      <c r="M961" s="152"/>
      <c r="N961" s="152"/>
      <c r="O961" s="152"/>
      <c r="P961" s="152"/>
      <c r="Q961" s="152"/>
      <c r="R961" s="152"/>
      <c r="S961" s="152"/>
      <c r="T961" s="152"/>
      <c r="U961" s="152"/>
      <c r="V961" s="152"/>
      <c r="W961" s="152"/>
      <c r="X961" s="152"/>
      <c r="Y961" s="152"/>
      <c r="Z961" s="152"/>
      <c r="AA961" s="152"/>
      <c r="AB961" s="152"/>
      <c r="AC961" s="152"/>
      <c r="AD961" s="152"/>
      <c r="AE961" s="152"/>
      <c r="AF961" s="152"/>
      <c r="AG961" s="152"/>
      <c r="AH961" s="152"/>
      <c r="AI961" s="152"/>
      <c r="AJ961" s="152"/>
      <c r="AK961" s="152"/>
      <c r="AL961" s="152"/>
      <c r="AM961" s="152"/>
      <c r="AN961" s="152"/>
      <c r="AO961" s="152"/>
      <c r="AP961" s="152"/>
      <c r="AQ961" s="152"/>
      <c r="AR961" s="152"/>
      <c r="AS961" s="152"/>
      <c r="AT961" s="152"/>
      <c r="AU961" s="152"/>
      <c r="AV961" s="152"/>
      <c r="AW961" s="152"/>
      <c r="AX961" s="152"/>
      <c r="AY961" s="152"/>
      <c r="AZ961" s="152"/>
      <c r="BA961" s="152"/>
      <c r="BB961" s="152"/>
      <c r="BC961" s="152"/>
      <c r="BD961" s="152"/>
      <c r="BE961" s="152"/>
      <c r="BF961" s="152"/>
      <c r="BG961" s="152"/>
      <c r="BH961" s="152"/>
      <c r="BI961" s="152"/>
      <c r="BJ961" s="152"/>
      <c r="BK961" s="152"/>
      <c r="BL961" s="152"/>
      <c r="BM961" s="152"/>
      <c r="BN961" s="152"/>
    </row>
    <row r="962" ht="13.5" customHeight="1">
      <c r="A962" s="152"/>
      <c r="B962" s="152"/>
      <c r="C962" s="152"/>
      <c r="D962" s="152"/>
      <c r="E962" s="152"/>
      <c r="F962" s="152"/>
      <c r="G962" s="152"/>
      <c r="H962" s="152"/>
      <c r="I962" s="152"/>
      <c r="J962" s="152"/>
      <c r="K962" s="152"/>
      <c r="L962" s="152"/>
      <c r="M962" s="152"/>
      <c r="N962" s="152"/>
      <c r="O962" s="152"/>
      <c r="P962" s="152"/>
      <c r="Q962" s="152"/>
      <c r="R962" s="152"/>
      <c r="S962" s="152"/>
      <c r="T962" s="152"/>
      <c r="U962" s="152"/>
      <c r="V962" s="152"/>
      <c r="W962" s="152"/>
      <c r="X962" s="152"/>
      <c r="Y962" s="152"/>
      <c r="Z962" s="152"/>
      <c r="AA962" s="152"/>
      <c r="AB962" s="152"/>
      <c r="AC962" s="152"/>
      <c r="AD962" s="152"/>
      <c r="AE962" s="152"/>
      <c r="AF962" s="152"/>
      <c r="AG962" s="152"/>
      <c r="AH962" s="152"/>
      <c r="AI962" s="152"/>
      <c r="AJ962" s="152"/>
      <c r="AK962" s="152"/>
      <c r="AL962" s="152"/>
      <c r="AM962" s="152"/>
      <c r="AN962" s="152"/>
      <c r="AO962" s="152"/>
      <c r="AP962" s="152"/>
      <c r="AQ962" s="152"/>
      <c r="AR962" s="152"/>
      <c r="AS962" s="152"/>
      <c r="AT962" s="152"/>
      <c r="AU962" s="152"/>
      <c r="AV962" s="152"/>
      <c r="AW962" s="152"/>
      <c r="AX962" s="152"/>
      <c r="AY962" s="152"/>
      <c r="AZ962" s="152"/>
      <c r="BA962" s="152"/>
      <c r="BB962" s="152"/>
      <c r="BC962" s="152"/>
      <c r="BD962" s="152"/>
      <c r="BE962" s="152"/>
      <c r="BF962" s="152"/>
      <c r="BG962" s="152"/>
      <c r="BH962" s="152"/>
      <c r="BI962" s="152"/>
      <c r="BJ962" s="152"/>
      <c r="BK962" s="152"/>
      <c r="BL962" s="152"/>
      <c r="BM962" s="152"/>
      <c r="BN962" s="152"/>
    </row>
    <row r="963" ht="13.5" customHeight="1">
      <c r="A963" s="152"/>
      <c r="B963" s="152"/>
      <c r="C963" s="152"/>
      <c r="D963" s="152"/>
      <c r="E963" s="152"/>
      <c r="F963" s="152"/>
      <c r="G963" s="152"/>
      <c r="H963" s="152"/>
      <c r="I963" s="152"/>
      <c r="J963" s="152"/>
      <c r="K963" s="152"/>
      <c r="L963" s="152"/>
      <c r="M963" s="152"/>
      <c r="N963" s="152"/>
      <c r="O963" s="152"/>
      <c r="P963" s="152"/>
      <c r="Q963" s="152"/>
      <c r="R963" s="152"/>
      <c r="S963" s="152"/>
      <c r="T963" s="152"/>
      <c r="U963" s="152"/>
      <c r="V963" s="152"/>
      <c r="W963" s="152"/>
      <c r="X963" s="152"/>
      <c r="Y963" s="152"/>
      <c r="Z963" s="152"/>
      <c r="AA963" s="152"/>
      <c r="AB963" s="152"/>
      <c r="AC963" s="152"/>
      <c r="AD963" s="152"/>
      <c r="AE963" s="152"/>
      <c r="AF963" s="152"/>
      <c r="AG963" s="152"/>
      <c r="AH963" s="152"/>
      <c r="AI963" s="152"/>
      <c r="AJ963" s="152"/>
      <c r="AK963" s="152"/>
      <c r="AL963" s="152"/>
      <c r="AM963" s="152"/>
      <c r="AN963" s="152"/>
      <c r="AO963" s="152"/>
      <c r="AP963" s="152"/>
      <c r="AQ963" s="152"/>
      <c r="AR963" s="152"/>
      <c r="AS963" s="152"/>
      <c r="AT963" s="152"/>
      <c r="AU963" s="152"/>
      <c r="AV963" s="152"/>
      <c r="AW963" s="152"/>
      <c r="AX963" s="152"/>
      <c r="AY963" s="152"/>
      <c r="AZ963" s="152"/>
      <c r="BA963" s="152"/>
      <c r="BB963" s="152"/>
      <c r="BC963" s="152"/>
      <c r="BD963" s="152"/>
      <c r="BE963" s="152"/>
      <c r="BF963" s="152"/>
      <c r="BG963" s="152"/>
      <c r="BH963" s="152"/>
      <c r="BI963" s="152"/>
      <c r="BJ963" s="152"/>
      <c r="BK963" s="152"/>
      <c r="BL963" s="152"/>
      <c r="BM963" s="152"/>
      <c r="BN963" s="152"/>
    </row>
    <row r="964" ht="13.5" customHeight="1">
      <c r="A964" s="152"/>
      <c r="B964" s="152"/>
      <c r="C964" s="152"/>
      <c r="D964" s="152"/>
      <c r="E964" s="152"/>
      <c r="F964" s="152"/>
      <c r="G964" s="152"/>
      <c r="H964" s="152"/>
      <c r="I964" s="152"/>
      <c r="J964" s="152"/>
      <c r="K964" s="152"/>
      <c r="L964" s="152"/>
      <c r="M964" s="152"/>
      <c r="N964" s="152"/>
      <c r="O964" s="152"/>
      <c r="P964" s="152"/>
      <c r="Q964" s="152"/>
      <c r="R964" s="152"/>
      <c r="S964" s="152"/>
      <c r="T964" s="152"/>
      <c r="U964" s="152"/>
      <c r="V964" s="152"/>
      <c r="W964" s="152"/>
      <c r="X964" s="152"/>
      <c r="Y964" s="152"/>
      <c r="Z964" s="152"/>
      <c r="AA964" s="152"/>
      <c r="AB964" s="152"/>
      <c r="AC964" s="152"/>
      <c r="AD964" s="152"/>
      <c r="AE964" s="152"/>
      <c r="AF964" s="152"/>
      <c r="AG964" s="152"/>
      <c r="AH964" s="152"/>
      <c r="AI964" s="152"/>
      <c r="AJ964" s="152"/>
      <c r="AK964" s="152"/>
      <c r="AL964" s="152"/>
      <c r="AM964" s="152"/>
      <c r="AN964" s="152"/>
      <c r="AO964" s="152"/>
      <c r="AP964" s="152"/>
      <c r="AQ964" s="152"/>
      <c r="AR964" s="152"/>
      <c r="AS964" s="152"/>
      <c r="AT964" s="152"/>
      <c r="AU964" s="152"/>
      <c r="AV964" s="152"/>
      <c r="AW964" s="152"/>
      <c r="AX964" s="152"/>
      <c r="AY964" s="152"/>
      <c r="AZ964" s="152"/>
      <c r="BA964" s="152"/>
      <c r="BB964" s="152"/>
      <c r="BC964" s="152"/>
      <c r="BD964" s="152"/>
      <c r="BE964" s="152"/>
      <c r="BF964" s="152"/>
      <c r="BG964" s="152"/>
      <c r="BH964" s="152"/>
      <c r="BI964" s="152"/>
      <c r="BJ964" s="152"/>
      <c r="BK964" s="152"/>
      <c r="BL964" s="152"/>
      <c r="BM964" s="152"/>
      <c r="BN964" s="152"/>
    </row>
    <row r="965" ht="13.5" customHeight="1">
      <c r="A965" s="152"/>
      <c r="B965" s="152"/>
      <c r="C965" s="152"/>
      <c r="D965" s="152"/>
      <c r="E965" s="152"/>
      <c r="F965" s="152"/>
      <c r="G965" s="152"/>
      <c r="H965" s="152"/>
      <c r="I965" s="152"/>
      <c r="J965" s="152"/>
      <c r="K965" s="152"/>
      <c r="L965" s="152"/>
      <c r="M965" s="152"/>
      <c r="N965" s="152"/>
      <c r="O965" s="152"/>
      <c r="P965" s="152"/>
      <c r="Q965" s="152"/>
      <c r="R965" s="152"/>
      <c r="S965" s="152"/>
      <c r="T965" s="152"/>
      <c r="U965" s="152"/>
      <c r="V965" s="152"/>
      <c r="W965" s="152"/>
      <c r="X965" s="152"/>
      <c r="Y965" s="152"/>
      <c r="Z965" s="152"/>
      <c r="AA965" s="152"/>
      <c r="AB965" s="152"/>
      <c r="AC965" s="152"/>
      <c r="AD965" s="152"/>
      <c r="AE965" s="152"/>
      <c r="AF965" s="152"/>
      <c r="AG965" s="152"/>
      <c r="AH965" s="152"/>
      <c r="AI965" s="152"/>
      <c r="AJ965" s="152"/>
      <c r="AK965" s="152"/>
      <c r="AL965" s="152"/>
      <c r="AM965" s="152"/>
      <c r="AN965" s="152"/>
      <c r="AO965" s="152"/>
      <c r="AP965" s="152"/>
      <c r="AQ965" s="152"/>
      <c r="AR965" s="152"/>
      <c r="AS965" s="152"/>
      <c r="AT965" s="152"/>
      <c r="AU965" s="152"/>
      <c r="AV965" s="152"/>
      <c r="AW965" s="152"/>
      <c r="AX965" s="152"/>
      <c r="AY965" s="152"/>
      <c r="AZ965" s="152"/>
      <c r="BA965" s="152"/>
      <c r="BB965" s="152"/>
      <c r="BC965" s="152"/>
      <c r="BD965" s="152"/>
      <c r="BE965" s="152"/>
      <c r="BF965" s="152"/>
      <c r="BG965" s="152"/>
      <c r="BH965" s="152"/>
      <c r="BI965" s="152"/>
      <c r="BJ965" s="152"/>
      <c r="BK965" s="152"/>
      <c r="BL965" s="152"/>
      <c r="BM965" s="152"/>
      <c r="BN965" s="152"/>
    </row>
    <row r="966" ht="13.5" customHeight="1">
      <c r="A966" s="152"/>
      <c r="B966" s="152"/>
      <c r="C966" s="152"/>
      <c r="D966" s="152"/>
      <c r="E966" s="152"/>
      <c r="F966" s="152"/>
      <c r="G966" s="152"/>
      <c r="H966" s="152"/>
      <c r="I966" s="152"/>
      <c r="J966" s="152"/>
      <c r="K966" s="152"/>
      <c r="L966" s="152"/>
      <c r="M966" s="152"/>
      <c r="N966" s="152"/>
      <c r="O966" s="152"/>
      <c r="P966" s="152"/>
      <c r="Q966" s="152"/>
      <c r="R966" s="152"/>
      <c r="S966" s="152"/>
      <c r="T966" s="152"/>
      <c r="U966" s="152"/>
      <c r="V966" s="152"/>
      <c r="W966" s="152"/>
      <c r="X966" s="152"/>
      <c r="Y966" s="152"/>
      <c r="Z966" s="152"/>
      <c r="AA966" s="152"/>
      <c r="AB966" s="152"/>
      <c r="AC966" s="152"/>
      <c r="AD966" s="152"/>
      <c r="AE966" s="152"/>
      <c r="AF966" s="152"/>
      <c r="AG966" s="152"/>
      <c r="AH966" s="152"/>
      <c r="AI966" s="152"/>
      <c r="AJ966" s="152"/>
      <c r="AK966" s="152"/>
      <c r="AL966" s="152"/>
      <c r="AM966" s="152"/>
      <c r="AN966" s="152"/>
      <c r="AO966" s="152"/>
      <c r="AP966" s="152"/>
      <c r="AQ966" s="152"/>
      <c r="AR966" s="152"/>
      <c r="AS966" s="152"/>
      <c r="AT966" s="152"/>
      <c r="AU966" s="152"/>
      <c r="AV966" s="152"/>
      <c r="AW966" s="152"/>
      <c r="AX966" s="152"/>
      <c r="AY966" s="152"/>
      <c r="AZ966" s="152"/>
      <c r="BA966" s="152"/>
      <c r="BB966" s="152"/>
      <c r="BC966" s="152"/>
      <c r="BD966" s="152"/>
      <c r="BE966" s="152"/>
      <c r="BF966" s="152"/>
      <c r="BG966" s="152"/>
      <c r="BH966" s="152"/>
      <c r="BI966" s="152"/>
      <c r="BJ966" s="152"/>
      <c r="BK966" s="152"/>
      <c r="BL966" s="152"/>
      <c r="BM966" s="152"/>
      <c r="BN966" s="152"/>
    </row>
    <row r="967" ht="13.5" customHeight="1">
      <c r="A967" s="152"/>
      <c r="B967" s="152"/>
      <c r="C967" s="152"/>
      <c r="D967" s="152"/>
      <c r="E967" s="152"/>
      <c r="F967" s="152"/>
      <c r="G967" s="152"/>
      <c r="H967" s="152"/>
      <c r="I967" s="152"/>
      <c r="J967" s="152"/>
      <c r="K967" s="152"/>
      <c r="L967" s="152"/>
      <c r="M967" s="152"/>
      <c r="N967" s="152"/>
      <c r="O967" s="152"/>
      <c r="P967" s="152"/>
      <c r="Q967" s="152"/>
      <c r="R967" s="152"/>
      <c r="S967" s="152"/>
      <c r="T967" s="152"/>
      <c r="U967" s="152"/>
      <c r="V967" s="152"/>
      <c r="W967" s="152"/>
      <c r="X967" s="152"/>
      <c r="Y967" s="152"/>
      <c r="Z967" s="152"/>
      <c r="AA967" s="152"/>
      <c r="AB967" s="152"/>
      <c r="AC967" s="152"/>
      <c r="AD967" s="152"/>
      <c r="AE967" s="152"/>
      <c r="AF967" s="152"/>
      <c r="AG967" s="152"/>
      <c r="AH967" s="152"/>
      <c r="AI967" s="152"/>
      <c r="AJ967" s="152"/>
      <c r="AK967" s="152"/>
      <c r="AL967" s="152"/>
      <c r="AM967" s="152"/>
      <c r="AN967" s="152"/>
      <c r="AO967" s="152"/>
      <c r="AP967" s="152"/>
      <c r="AQ967" s="152"/>
      <c r="AR967" s="152"/>
      <c r="AS967" s="152"/>
      <c r="AT967" s="152"/>
      <c r="AU967" s="152"/>
      <c r="AV967" s="152"/>
      <c r="AW967" s="152"/>
      <c r="AX967" s="152"/>
      <c r="AY967" s="152"/>
      <c r="AZ967" s="152"/>
      <c r="BA967" s="152"/>
      <c r="BB967" s="152"/>
      <c r="BC967" s="152"/>
      <c r="BD967" s="152"/>
      <c r="BE967" s="152"/>
      <c r="BF967" s="152"/>
      <c r="BG967" s="152"/>
      <c r="BH967" s="152"/>
      <c r="BI967" s="152"/>
      <c r="BJ967" s="152"/>
      <c r="BK967" s="152"/>
      <c r="BL967" s="152"/>
      <c r="BM967" s="152"/>
      <c r="BN967" s="152"/>
    </row>
    <row r="968" ht="13.5" customHeight="1">
      <c r="A968" s="152"/>
      <c r="B968" s="152"/>
      <c r="C968" s="152"/>
      <c r="D968" s="152"/>
      <c r="E968" s="152"/>
      <c r="F968" s="152"/>
      <c r="G968" s="152"/>
      <c r="H968" s="152"/>
      <c r="I968" s="152"/>
      <c r="J968" s="152"/>
      <c r="K968" s="152"/>
      <c r="L968" s="152"/>
      <c r="M968" s="152"/>
      <c r="N968" s="152"/>
      <c r="O968" s="152"/>
      <c r="P968" s="152"/>
      <c r="Q968" s="152"/>
      <c r="R968" s="152"/>
      <c r="S968" s="152"/>
      <c r="T968" s="152"/>
      <c r="U968" s="152"/>
      <c r="V968" s="152"/>
      <c r="W968" s="152"/>
      <c r="X968" s="152"/>
      <c r="Y968" s="152"/>
      <c r="Z968" s="152"/>
      <c r="AA968" s="152"/>
      <c r="AB968" s="152"/>
      <c r="AC968" s="152"/>
      <c r="AD968" s="152"/>
      <c r="AE968" s="152"/>
      <c r="AF968" s="152"/>
      <c r="AG968" s="152"/>
      <c r="AH968" s="152"/>
      <c r="AI968" s="152"/>
      <c r="AJ968" s="152"/>
      <c r="AK968" s="152"/>
      <c r="AL968" s="152"/>
      <c r="AM968" s="152"/>
      <c r="AN968" s="152"/>
      <c r="AO968" s="152"/>
      <c r="AP968" s="152"/>
      <c r="AQ968" s="152"/>
      <c r="AR968" s="152"/>
      <c r="AS968" s="152"/>
      <c r="AT968" s="152"/>
      <c r="AU968" s="152"/>
      <c r="AV968" s="152"/>
      <c r="AW968" s="152"/>
      <c r="AX968" s="152"/>
      <c r="AY968" s="152"/>
      <c r="AZ968" s="152"/>
      <c r="BA968" s="152"/>
      <c r="BB968" s="152"/>
      <c r="BC968" s="152"/>
      <c r="BD968" s="152"/>
      <c r="BE968" s="152"/>
      <c r="BF968" s="152"/>
      <c r="BG968" s="152"/>
      <c r="BH968" s="152"/>
      <c r="BI968" s="152"/>
      <c r="BJ968" s="152"/>
      <c r="BK968" s="152"/>
      <c r="BL968" s="152"/>
      <c r="BM968" s="152"/>
      <c r="BN968" s="152"/>
    </row>
    <row r="969" ht="13.5" customHeight="1">
      <c r="A969" s="152"/>
      <c r="B969" s="152"/>
      <c r="C969" s="152"/>
      <c r="D969" s="152"/>
      <c r="E969" s="152"/>
      <c r="F969" s="152"/>
      <c r="G969" s="152"/>
      <c r="H969" s="152"/>
      <c r="I969" s="152"/>
      <c r="J969" s="152"/>
      <c r="K969" s="152"/>
      <c r="L969" s="152"/>
      <c r="M969" s="152"/>
      <c r="N969" s="152"/>
      <c r="O969" s="152"/>
      <c r="P969" s="152"/>
      <c r="Q969" s="152"/>
      <c r="R969" s="152"/>
      <c r="S969" s="152"/>
      <c r="T969" s="152"/>
      <c r="U969" s="152"/>
      <c r="V969" s="152"/>
      <c r="W969" s="152"/>
      <c r="X969" s="152"/>
      <c r="Y969" s="152"/>
      <c r="Z969" s="152"/>
      <c r="AA969" s="152"/>
      <c r="AB969" s="152"/>
      <c r="AC969" s="152"/>
      <c r="AD969" s="152"/>
      <c r="AE969" s="152"/>
      <c r="AF969" s="152"/>
      <c r="AG969" s="152"/>
      <c r="AH969" s="152"/>
      <c r="AI969" s="152"/>
      <c r="AJ969" s="152"/>
      <c r="AK969" s="152"/>
      <c r="AL969" s="152"/>
      <c r="AM969" s="152"/>
      <c r="AN969" s="152"/>
      <c r="AO969" s="152"/>
      <c r="AP969" s="152"/>
      <c r="AQ969" s="152"/>
      <c r="AR969" s="152"/>
      <c r="AS969" s="152"/>
      <c r="AT969" s="152"/>
      <c r="AU969" s="152"/>
      <c r="AV969" s="152"/>
      <c r="AW969" s="152"/>
      <c r="AX969" s="152"/>
      <c r="AY969" s="152"/>
      <c r="AZ969" s="152"/>
      <c r="BA969" s="152"/>
      <c r="BB969" s="152"/>
      <c r="BC969" s="152"/>
      <c r="BD969" s="152"/>
      <c r="BE969" s="152"/>
      <c r="BF969" s="152"/>
      <c r="BG969" s="152"/>
      <c r="BH969" s="152"/>
      <c r="BI969" s="152"/>
      <c r="BJ969" s="152"/>
      <c r="BK969" s="152"/>
      <c r="BL969" s="152"/>
      <c r="BM969" s="152"/>
      <c r="BN969" s="152"/>
    </row>
    <row r="970" ht="13.5" customHeight="1">
      <c r="A970" s="152"/>
      <c r="B970" s="152"/>
      <c r="C970" s="152"/>
      <c r="D970" s="152"/>
      <c r="E970" s="152"/>
      <c r="F970" s="152"/>
      <c r="G970" s="152"/>
      <c r="H970" s="152"/>
      <c r="I970" s="152"/>
      <c r="J970" s="152"/>
      <c r="K970" s="152"/>
      <c r="L970" s="152"/>
      <c r="M970" s="152"/>
      <c r="N970" s="152"/>
      <c r="O970" s="152"/>
      <c r="P970" s="152"/>
      <c r="Q970" s="152"/>
      <c r="R970" s="152"/>
      <c r="S970" s="152"/>
      <c r="T970" s="152"/>
      <c r="U970" s="152"/>
      <c r="V970" s="152"/>
      <c r="W970" s="152"/>
      <c r="X970" s="152"/>
      <c r="Y970" s="152"/>
      <c r="Z970" s="152"/>
      <c r="AA970" s="152"/>
      <c r="AB970" s="152"/>
      <c r="AC970" s="152"/>
      <c r="AD970" s="152"/>
      <c r="AE970" s="152"/>
      <c r="AF970" s="152"/>
      <c r="AG970" s="152"/>
      <c r="AH970" s="152"/>
      <c r="AI970" s="152"/>
      <c r="AJ970" s="152"/>
      <c r="AK970" s="152"/>
      <c r="AL970" s="152"/>
      <c r="AM970" s="152"/>
      <c r="AN970" s="152"/>
      <c r="AO970" s="152"/>
      <c r="AP970" s="152"/>
      <c r="AQ970" s="152"/>
      <c r="AR970" s="152"/>
      <c r="AS970" s="152"/>
      <c r="AT970" s="152"/>
      <c r="AU970" s="152"/>
      <c r="AV970" s="152"/>
      <c r="AW970" s="152"/>
      <c r="AX970" s="152"/>
      <c r="AY970" s="152"/>
      <c r="AZ970" s="152"/>
      <c r="BA970" s="152"/>
      <c r="BB970" s="152"/>
      <c r="BC970" s="152"/>
      <c r="BD970" s="152"/>
      <c r="BE970" s="152"/>
      <c r="BF970" s="152"/>
      <c r="BG970" s="152"/>
      <c r="BH970" s="152"/>
      <c r="BI970" s="152"/>
      <c r="BJ970" s="152"/>
      <c r="BK970" s="152"/>
      <c r="BL970" s="152"/>
      <c r="BM970" s="152"/>
      <c r="BN970" s="152"/>
    </row>
    <row r="971" ht="13.5" customHeight="1">
      <c r="A971" s="152"/>
      <c r="B971" s="152"/>
      <c r="C971" s="152"/>
      <c r="D971" s="152"/>
      <c r="E971" s="152"/>
      <c r="F971" s="152"/>
      <c r="G971" s="152"/>
      <c r="H971" s="152"/>
      <c r="I971" s="152"/>
      <c r="J971" s="152"/>
      <c r="K971" s="152"/>
      <c r="L971" s="152"/>
      <c r="M971" s="152"/>
      <c r="N971" s="152"/>
      <c r="O971" s="152"/>
      <c r="P971" s="152"/>
      <c r="Q971" s="152"/>
      <c r="R971" s="152"/>
      <c r="S971" s="152"/>
      <c r="T971" s="152"/>
      <c r="U971" s="152"/>
      <c r="V971" s="152"/>
      <c r="W971" s="152"/>
      <c r="X971" s="152"/>
      <c r="Y971" s="152"/>
      <c r="Z971" s="152"/>
      <c r="AA971" s="152"/>
      <c r="AB971" s="152"/>
      <c r="AC971" s="152"/>
      <c r="AD971" s="152"/>
      <c r="AE971" s="152"/>
      <c r="AF971" s="152"/>
      <c r="AG971" s="152"/>
      <c r="AH971" s="152"/>
      <c r="AI971" s="152"/>
      <c r="AJ971" s="152"/>
      <c r="AK971" s="152"/>
      <c r="AL971" s="152"/>
      <c r="AM971" s="152"/>
      <c r="AN971" s="152"/>
      <c r="AO971" s="152"/>
      <c r="AP971" s="152"/>
      <c r="AQ971" s="152"/>
      <c r="AR971" s="152"/>
      <c r="AS971" s="152"/>
      <c r="AT971" s="152"/>
      <c r="AU971" s="152"/>
      <c r="AV971" s="152"/>
      <c r="AW971" s="152"/>
      <c r="AX971" s="152"/>
      <c r="AY971" s="152"/>
      <c r="AZ971" s="152"/>
      <c r="BA971" s="152"/>
      <c r="BB971" s="152"/>
      <c r="BC971" s="152"/>
      <c r="BD971" s="152"/>
      <c r="BE971" s="152"/>
      <c r="BF971" s="152"/>
      <c r="BG971" s="152"/>
      <c r="BH971" s="152"/>
      <c r="BI971" s="152"/>
      <c r="BJ971" s="152"/>
      <c r="BK971" s="152"/>
      <c r="BL971" s="152"/>
      <c r="BM971" s="152"/>
      <c r="BN971" s="152"/>
    </row>
    <row r="972" ht="13.5" customHeight="1">
      <c r="A972" s="152"/>
      <c r="B972" s="152"/>
      <c r="C972" s="152"/>
      <c r="D972" s="152"/>
      <c r="E972" s="152"/>
      <c r="F972" s="152"/>
      <c r="G972" s="152"/>
      <c r="H972" s="152"/>
      <c r="I972" s="152"/>
      <c r="J972" s="152"/>
      <c r="K972" s="152"/>
      <c r="L972" s="152"/>
      <c r="M972" s="152"/>
      <c r="N972" s="152"/>
      <c r="O972" s="152"/>
      <c r="P972" s="152"/>
      <c r="Q972" s="152"/>
      <c r="R972" s="152"/>
      <c r="S972" s="152"/>
      <c r="T972" s="152"/>
      <c r="U972" s="152"/>
      <c r="V972" s="152"/>
      <c r="W972" s="152"/>
      <c r="X972" s="152"/>
      <c r="Y972" s="152"/>
      <c r="Z972" s="152"/>
      <c r="AA972" s="152"/>
      <c r="AB972" s="152"/>
      <c r="AC972" s="152"/>
      <c r="AD972" s="152"/>
      <c r="AE972" s="152"/>
      <c r="AF972" s="152"/>
      <c r="AG972" s="152"/>
      <c r="AH972" s="152"/>
      <c r="AI972" s="152"/>
      <c r="AJ972" s="152"/>
      <c r="AK972" s="152"/>
      <c r="AL972" s="152"/>
      <c r="AM972" s="152"/>
      <c r="AN972" s="152"/>
      <c r="AO972" s="152"/>
      <c r="AP972" s="152"/>
      <c r="AQ972" s="152"/>
      <c r="AR972" s="152"/>
      <c r="AS972" s="152"/>
      <c r="AT972" s="152"/>
      <c r="AU972" s="152"/>
      <c r="AV972" s="152"/>
      <c r="AW972" s="152"/>
      <c r="AX972" s="152"/>
      <c r="AY972" s="152"/>
      <c r="AZ972" s="152"/>
      <c r="BA972" s="152"/>
      <c r="BB972" s="152"/>
      <c r="BC972" s="152"/>
      <c r="BD972" s="152"/>
      <c r="BE972" s="152"/>
      <c r="BF972" s="152"/>
      <c r="BG972" s="152"/>
      <c r="BH972" s="152"/>
      <c r="BI972" s="152"/>
      <c r="BJ972" s="152"/>
      <c r="BK972" s="152"/>
      <c r="BL972" s="152"/>
      <c r="BM972" s="152"/>
      <c r="BN972" s="152"/>
    </row>
    <row r="973" ht="13.5" customHeight="1">
      <c r="A973" s="152"/>
      <c r="B973" s="152"/>
      <c r="C973" s="152"/>
      <c r="D973" s="152"/>
      <c r="E973" s="152"/>
      <c r="F973" s="152"/>
      <c r="G973" s="152"/>
      <c r="H973" s="152"/>
      <c r="I973" s="152"/>
      <c r="J973" s="152"/>
      <c r="K973" s="152"/>
      <c r="L973" s="152"/>
      <c r="M973" s="152"/>
      <c r="N973" s="152"/>
      <c r="O973" s="152"/>
      <c r="P973" s="152"/>
      <c r="Q973" s="152"/>
      <c r="R973" s="152"/>
      <c r="S973" s="152"/>
      <c r="T973" s="152"/>
      <c r="U973" s="152"/>
      <c r="V973" s="152"/>
      <c r="W973" s="152"/>
      <c r="X973" s="152"/>
      <c r="Y973" s="152"/>
      <c r="Z973" s="152"/>
      <c r="AA973" s="152"/>
      <c r="AB973" s="152"/>
      <c r="AC973" s="152"/>
      <c r="AD973" s="152"/>
      <c r="AE973" s="152"/>
      <c r="AF973" s="152"/>
      <c r="AG973" s="152"/>
      <c r="AH973" s="152"/>
      <c r="AI973" s="152"/>
      <c r="AJ973" s="152"/>
      <c r="AK973" s="152"/>
      <c r="AL973" s="152"/>
      <c r="AM973" s="152"/>
      <c r="AN973" s="152"/>
      <c r="AO973" s="152"/>
      <c r="AP973" s="152"/>
      <c r="AQ973" s="152"/>
      <c r="AR973" s="152"/>
      <c r="AS973" s="152"/>
      <c r="AT973" s="152"/>
      <c r="AU973" s="152"/>
      <c r="AV973" s="152"/>
      <c r="AW973" s="152"/>
      <c r="AX973" s="152"/>
      <c r="AY973" s="152"/>
      <c r="AZ973" s="152"/>
      <c r="BA973" s="152"/>
      <c r="BB973" s="152"/>
      <c r="BC973" s="152"/>
      <c r="BD973" s="152"/>
      <c r="BE973" s="152"/>
      <c r="BF973" s="152"/>
      <c r="BG973" s="152"/>
      <c r="BH973" s="152"/>
      <c r="BI973" s="152"/>
      <c r="BJ973" s="152"/>
      <c r="BK973" s="152"/>
      <c r="BL973" s="152"/>
      <c r="BM973" s="152"/>
      <c r="BN973" s="152"/>
    </row>
    <row r="974" ht="13.5" customHeight="1">
      <c r="A974" s="152"/>
      <c r="B974" s="152"/>
      <c r="C974" s="152"/>
      <c r="D974" s="152"/>
      <c r="E974" s="152"/>
      <c r="F974" s="152"/>
      <c r="G974" s="152"/>
      <c r="H974" s="152"/>
      <c r="I974" s="152"/>
      <c r="J974" s="152"/>
      <c r="K974" s="152"/>
      <c r="L974" s="152"/>
      <c r="M974" s="152"/>
      <c r="N974" s="152"/>
      <c r="O974" s="152"/>
      <c r="P974" s="152"/>
      <c r="Q974" s="152"/>
      <c r="R974" s="152"/>
      <c r="S974" s="152"/>
      <c r="T974" s="152"/>
      <c r="U974" s="152"/>
      <c r="V974" s="152"/>
      <c r="W974" s="152"/>
      <c r="X974" s="152"/>
      <c r="Y974" s="152"/>
      <c r="Z974" s="152"/>
      <c r="AA974" s="152"/>
      <c r="AB974" s="152"/>
      <c r="AC974" s="152"/>
      <c r="AD974" s="152"/>
      <c r="AE974" s="152"/>
      <c r="AF974" s="152"/>
      <c r="AG974" s="152"/>
      <c r="AH974" s="152"/>
      <c r="AI974" s="152"/>
      <c r="AJ974" s="152"/>
      <c r="AK974" s="152"/>
      <c r="AL974" s="152"/>
      <c r="AM974" s="152"/>
      <c r="AN974" s="152"/>
      <c r="AO974" s="152"/>
      <c r="AP974" s="152"/>
      <c r="AQ974" s="152"/>
      <c r="AR974" s="152"/>
      <c r="AS974" s="152"/>
      <c r="AT974" s="152"/>
      <c r="AU974" s="152"/>
      <c r="AV974" s="152"/>
      <c r="AW974" s="152"/>
      <c r="AX974" s="152"/>
      <c r="AY974" s="152"/>
      <c r="AZ974" s="152"/>
      <c r="BA974" s="152"/>
      <c r="BB974" s="152"/>
      <c r="BC974" s="152"/>
      <c r="BD974" s="152"/>
      <c r="BE974" s="152"/>
      <c r="BF974" s="152"/>
      <c r="BG974" s="152"/>
      <c r="BH974" s="152"/>
      <c r="BI974" s="152"/>
      <c r="BJ974" s="152"/>
      <c r="BK974" s="152"/>
      <c r="BL974" s="152"/>
      <c r="BM974" s="152"/>
      <c r="BN974" s="152"/>
    </row>
    <row r="975" ht="13.5" customHeight="1">
      <c r="A975" s="152"/>
      <c r="B975" s="152"/>
      <c r="C975" s="152"/>
      <c r="D975" s="152"/>
      <c r="E975" s="152"/>
      <c r="F975" s="152"/>
      <c r="G975" s="152"/>
      <c r="H975" s="152"/>
      <c r="I975" s="152"/>
      <c r="J975" s="152"/>
      <c r="K975" s="152"/>
      <c r="L975" s="152"/>
      <c r="M975" s="152"/>
      <c r="N975" s="152"/>
      <c r="O975" s="152"/>
      <c r="P975" s="152"/>
      <c r="Q975" s="152"/>
      <c r="R975" s="152"/>
      <c r="S975" s="152"/>
      <c r="T975" s="152"/>
      <c r="U975" s="152"/>
      <c r="V975" s="152"/>
      <c r="W975" s="152"/>
      <c r="X975" s="152"/>
      <c r="Y975" s="152"/>
      <c r="Z975" s="152"/>
      <c r="AA975" s="152"/>
      <c r="AB975" s="152"/>
      <c r="AC975" s="152"/>
      <c r="AD975" s="152"/>
      <c r="AE975" s="152"/>
      <c r="AF975" s="152"/>
      <c r="AG975" s="152"/>
      <c r="AH975" s="152"/>
      <c r="AI975" s="152"/>
      <c r="AJ975" s="152"/>
      <c r="AK975" s="152"/>
      <c r="AL975" s="152"/>
      <c r="AM975" s="152"/>
      <c r="AN975" s="152"/>
      <c r="AO975" s="152"/>
      <c r="AP975" s="152"/>
      <c r="AQ975" s="152"/>
      <c r="AR975" s="152"/>
      <c r="AS975" s="152"/>
      <c r="AT975" s="152"/>
      <c r="AU975" s="152"/>
      <c r="AV975" s="152"/>
      <c r="AW975" s="152"/>
      <c r="AX975" s="152"/>
      <c r="AY975" s="152"/>
      <c r="AZ975" s="152"/>
      <c r="BA975" s="152"/>
      <c r="BB975" s="152"/>
      <c r="BC975" s="152"/>
      <c r="BD975" s="152"/>
      <c r="BE975" s="152"/>
      <c r="BF975" s="152"/>
      <c r="BG975" s="152"/>
      <c r="BH975" s="152"/>
      <c r="BI975" s="152"/>
      <c r="BJ975" s="152"/>
      <c r="BK975" s="152"/>
      <c r="BL975" s="152"/>
      <c r="BM975" s="152"/>
      <c r="BN975" s="152"/>
    </row>
    <row r="976" ht="13.5" customHeight="1">
      <c r="A976" s="152"/>
      <c r="B976" s="152"/>
      <c r="C976" s="152"/>
      <c r="D976" s="152"/>
      <c r="E976" s="152"/>
      <c r="F976" s="152"/>
      <c r="G976" s="152"/>
      <c r="H976" s="152"/>
      <c r="I976" s="152"/>
      <c r="J976" s="152"/>
      <c r="K976" s="152"/>
      <c r="L976" s="152"/>
      <c r="M976" s="152"/>
      <c r="N976" s="152"/>
      <c r="O976" s="152"/>
      <c r="P976" s="152"/>
      <c r="Q976" s="152"/>
      <c r="R976" s="152"/>
      <c r="S976" s="152"/>
      <c r="T976" s="152"/>
      <c r="U976" s="152"/>
      <c r="V976" s="152"/>
      <c r="W976" s="152"/>
      <c r="X976" s="152"/>
      <c r="Y976" s="152"/>
      <c r="Z976" s="152"/>
      <c r="AA976" s="152"/>
      <c r="AB976" s="152"/>
      <c r="AC976" s="152"/>
      <c r="AD976" s="152"/>
      <c r="AE976" s="152"/>
      <c r="AF976" s="152"/>
      <c r="AG976" s="152"/>
      <c r="AH976" s="152"/>
      <c r="AI976" s="152"/>
      <c r="AJ976" s="152"/>
      <c r="AK976" s="152"/>
      <c r="AL976" s="152"/>
      <c r="AM976" s="152"/>
      <c r="AN976" s="152"/>
      <c r="AO976" s="152"/>
      <c r="AP976" s="152"/>
      <c r="AQ976" s="152"/>
      <c r="AR976" s="152"/>
      <c r="AS976" s="152"/>
      <c r="AT976" s="152"/>
      <c r="AU976" s="152"/>
      <c r="AV976" s="152"/>
      <c r="AW976" s="152"/>
      <c r="AX976" s="152"/>
      <c r="AY976" s="152"/>
      <c r="AZ976" s="152"/>
      <c r="BA976" s="152"/>
      <c r="BB976" s="152"/>
      <c r="BC976" s="152"/>
      <c r="BD976" s="152"/>
      <c r="BE976" s="152"/>
      <c r="BF976" s="152"/>
      <c r="BG976" s="152"/>
      <c r="BH976" s="152"/>
      <c r="BI976" s="152"/>
      <c r="BJ976" s="152"/>
      <c r="BK976" s="152"/>
      <c r="BL976" s="152"/>
      <c r="BM976" s="152"/>
      <c r="BN976" s="152"/>
    </row>
    <row r="977" ht="13.5" customHeight="1">
      <c r="A977" s="152"/>
      <c r="B977" s="152"/>
      <c r="C977" s="152"/>
      <c r="D977" s="152"/>
      <c r="E977" s="152"/>
      <c r="F977" s="152"/>
      <c r="G977" s="152"/>
      <c r="H977" s="152"/>
      <c r="I977" s="152"/>
      <c r="J977" s="152"/>
      <c r="K977" s="152"/>
      <c r="L977" s="152"/>
      <c r="M977" s="152"/>
      <c r="N977" s="152"/>
      <c r="O977" s="152"/>
      <c r="P977" s="152"/>
      <c r="Q977" s="152"/>
      <c r="R977" s="152"/>
      <c r="S977" s="152"/>
      <c r="T977" s="152"/>
      <c r="U977" s="152"/>
      <c r="V977" s="152"/>
      <c r="W977" s="152"/>
      <c r="X977" s="152"/>
      <c r="Y977" s="152"/>
      <c r="Z977" s="152"/>
      <c r="AA977" s="152"/>
      <c r="AB977" s="152"/>
      <c r="AC977" s="152"/>
      <c r="AD977" s="152"/>
      <c r="AE977" s="152"/>
      <c r="AF977" s="152"/>
      <c r="AG977" s="152"/>
      <c r="AH977" s="152"/>
      <c r="AI977" s="152"/>
      <c r="AJ977" s="152"/>
      <c r="AK977" s="152"/>
      <c r="AL977" s="152"/>
      <c r="AM977" s="152"/>
      <c r="AN977" s="152"/>
      <c r="AO977" s="152"/>
      <c r="AP977" s="152"/>
      <c r="AQ977" s="152"/>
      <c r="AR977" s="152"/>
      <c r="AS977" s="152"/>
      <c r="AT977" s="152"/>
      <c r="AU977" s="152"/>
      <c r="AV977" s="152"/>
      <c r="AW977" s="152"/>
      <c r="AX977" s="152"/>
      <c r="AY977" s="152"/>
      <c r="AZ977" s="152"/>
      <c r="BA977" s="152"/>
      <c r="BB977" s="152"/>
      <c r="BC977" s="152"/>
      <c r="BD977" s="152"/>
      <c r="BE977" s="152"/>
      <c r="BF977" s="152"/>
      <c r="BG977" s="152"/>
      <c r="BH977" s="152"/>
      <c r="BI977" s="152"/>
      <c r="BJ977" s="152"/>
      <c r="BK977" s="152"/>
      <c r="BL977" s="152"/>
      <c r="BM977" s="152"/>
      <c r="BN977" s="152"/>
    </row>
    <row r="978" ht="13.5" customHeight="1">
      <c r="A978" s="152"/>
      <c r="B978" s="152"/>
      <c r="C978" s="152"/>
      <c r="D978" s="152"/>
      <c r="E978" s="152"/>
      <c r="F978" s="152"/>
      <c r="G978" s="152"/>
      <c r="H978" s="152"/>
      <c r="I978" s="152"/>
      <c r="J978" s="152"/>
      <c r="K978" s="152"/>
      <c r="L978" s="152"/>
      <c r="M978" s="152"/>
      <c r="N978" s="152"/>
      <c r="O978" s="152"/>
      <c r="P978" s="152"/>
      <c r="Q978" s="152"/>
      <c r="R978" s="152"/>
      <c r="S978" s="152"/>
      <c r="T978" s="152"/>
      <c r="U978" s="152"/>
      <c r="V978" s="152"/>
      <c r="W978" s="152"/>
      <c r="X978" s="152"/>
      <c r="Y978" s="152"/>
      <c r="Z978" s="152"/>
      <c r="AA978" s="152"/>
      <c r="AB978" s="152"/>
      <c r="AC978" s="152"/>
      <c r="AD978" s="152"/>
      <c r="AE978" s="152"/>
      <c r="AF978" s="152"/>
      <c r="AG978" s="152"/>
      <c r="AH978" s="152"/>
      <c r="AI978" s="152"/>
      <c r="AJ978" s="152"/>
      <c r="AK978" s="152"/>
      <c r="AL978" s="152"/>
      <c r="AM978" s="152"/>
      <c r="AN978" s="152"/>
      <c r="AO978" s="152"/>
      <c r="AP978" s="152"/>
      <c r="AQ978" s="152"/>
      <c r="AR978" s="152"/>
      <c r="AS978" s="152"/>
      <c r="AT978" s="152"/>
      <c r="AU978" s="152"/>
      <c r="AV978" s="152"/>
      <c r="AW978" s="152"/>
      <c r="AX978" s="152"/>
      <c r="AY978" s="152"/>
      <c r="AZ978" s="152"/>
      <c r="BA978" s="152"/>
      <c r="BB978" s="152"/>
      <c r="BC978" s="152"/>
      <c r="BD978" s="152"/>
      <c r="BE978" s="152"/>
      <c r="BF978" s="152"/>
      <c r="BG978" s="152"/>
      <c r="BH978" s="152"/>
      <c r="BI978" s="152"/>
      <c r="BJ978" s="152"/>
      <c r="BK978" s="152"/>
      <c r="BL978" s="152"/>
      <c r="BM978" s="152"/>
      <c r="BN978" s="152"/>
    </row>
    <row r="979" ht="13.5" customHeight="1">
      <c r="A979" s="152"/>
      <c r="B979" s="152"/>
      <c r="C979" s="152"/>
      <c r="D979" s="152"/>
      <c r="E979" s="152"/>
      <c r="F979" s="152"/>
      <c r="G979" s="152"/>
      <c r="H979" s="152"/>
      <c r="I979" s="152"/>
      <c r="J979" s="152"/>
      <c r="K979" s="152"/>
      <c r="L979" s="152"/>
      <c r="M979" s="152"/>
      <c r="N979" s="152"/>
      <c r="O979" s="152"/>
      <c r="P979" s="152"/>
      <c r="Q979" s="152"/>
      <c r="R979" s="152"/>
      <c r="S979" s="152"/>
      <c r="T979" s="152"/>
      <c r="U979" s="152"/>
      <c r="V979" s="152"/>
      <c r="W979" s="152"/>
      <c r="X979" s="152"/>
      <c r="Y979" s="152"/>
      <c r="Z979" s="152"/>
      <c r="AA979" s="152"/>
      <c r="AB979" s="152"/>
      <c r="AC979" s="152"/>
      <c r="AD979" s="152"/>
      <c r="AE979" s="152"/>
      <c r="AF979" s="152"/>
      <c r="AG979" s="152"/>
      <c r="AH979" s="152"/>
      <c r="AI979" s="152"/>
      <c r="AJ979" s="152"/>
      <c r="AK979" s="152"/>
      <c r="AL979" s="152"/>
      <c r="AM979" s="152"/>
      <c r="AN979" s="152"/>
      <c r="AO979" s="152"/>
      <c r="AP979" s="152"/>
      <c r="AQ979" s="152"/>
      <c r="AR979" s="152"/>
      <c r="AS979" s="152"/>
      <c r="AT979" s="152"/>
      <c r="AU979" s="152"/>
      <c r="AV979" s="152"/>
      <c r="AW979" s="152"/>
      <c r="AX979" s="152"/>
      <c r="AY979" s="152"/>
      <c r="AZ979" s="152"/>
      <c r="BA979" s="152"/>
      <c r="BB979" s="152"/>
      <c r="BC979" s="152"/>
      <c r="BD979" s="152"/>
      <c r="BE979" s="152"/>
      <c r="BF979" s="152"/>
      <c r="BG979" s="152"/>
      <c r="BH979" s="152"/>
      <c r="BI979" s="152"/>
      <c r="BJ979" s="152"/>
      <c r="BK979" s="152"/>
      <c r="BL979" s="152"/>
      <c r="BM979" s="152"/>
      <c r="BN979" s="152"/>
    </row>
    <row r="980" ht="13.5" customHeight="1">
      <c r="A980" s="152"/>
      <c r="B980" s="152"/>
      <c r="C980" s="152"/>
      <c r="D980" s="152"/>
      <c r="E980" s="152"/>
      <c r="F980" s="152"/>
      <c r="G980" s="152"/>
      <c r="H980" s="152"/>
      <c r="I980" s="152"/>
      <c r="J980" s="152"/>
      <c r="K980" s="152"/>
      <c r="L980" s="152"/>
      <c r="M980" s="152"/>
      <c r="N980" s="152"/>
      <c r="O980" s="152"/>
      <c r="P980" s="152"/>
      <c r="Q980" s="152"/>
      <c r="R980" s="152"/>
      <c r="S980" s="152"/>
      <c r="T980" s="152"/>
      <c r="U980" s="152"/>
      <c r="V980" s="152"/>
      <c r="W980" s="152"/>
      <c r="X980" s="152"/>
      <c r="Y980" s="152"/>
      <c r="Z980" s="152"/>
      <c r="AA980" s="152"/>
      <c r="AB980" s="152"/>
      <c r="AC980" s="152"/>
      <c r="AD980" s="152"/>
      <c r="AE980" s="152"/>
      <c r="AF980" s="152"/>
      <c r="AG980" s="152"/>
      <c r="AH980" s="152"/>
      <c r="AI980" s="152"/>
      <c r="AJ980" s="152"/>
      <c r="AK980" s="152"/>
      <c r="AL980" s="152"/>
      <c r="AM980" s="152"/>
      <c r="AN980" s="152"/>
      <c r="AO980" s="152"/>
      <c r="AP980" s="152"/>
      <c r="AQ980" s="152"/>
      <c r="AR980" s="152"/>
      <c r="AS980" s="152"/>
      <c r="AT980" s="152"/>
      <c r="AU980" s="152"/>
      <c r="AV980" s="152"/>
      <c r="AW980" s="152"/>
      <c r="AX980" s="152"/>
      <c r="AY980" s="152"/>
      <c r="AZ980" s="152"/>
      <c r="BA980" s="152"/>
      <c r="BB980" s="152"/>
      <c r="BC980" s="152"/>
      <c r="BD980" s="152"/>
      <c r="BE980" s="152"/>
      <c r="BF980" s="152"/>
      <c r="BG980" s="152"/>
      <c r="BH980" s="152"/>
      <c r="BI980" s="152"/>
      <c r="BJ980" s="152"/>
      <c r="BK980" s="152"/>
      <c r="BL980" s="152"/>
      <c r="BM980" s="152"/>
      <c r="BN980" s="152"/>
    </row>
    <row r="981" ht="13.5" customHeight="1">
      <c r="A981" s="152"/>
      <c r="B981" s="152"/>
      <c r="C981" s="152"/>
      <c r="D981" s="152"/>
      <c r="E981" s="152"/>
      <c r="F981" s="152"/>
      <c r="G981" s="152"/>
      <c r="H981" s="152"/>
      <c r="I981" s="152"/>
      <c r="J981" s="152"/>
      <c r="K981" s="152"/>
      <c r="L981" s="152"/>
      <c r="M981" s="152"/>
      <c r="N981" s="152"/>
      <c r="O981" s="152"/>
      <c r="P981" s="152"/>
      <c r="Q981" s="152"/>
      <c r="R981" s="152"/>
      <c r="S981" s="152"/>
      <c r="T981" s="152"/>
      <c r="U981" s="152"/>
      <c r="V981" s="152"/>
      <c r="W981" s="152"/>
      <c r="X981" s="152"/>
      <c r="Y981" s="152"/>
      <c r="Z981" s="152"/>
      <c r="AA981" s="152"/>
      <c r="AB981" s="152"/>
      <c r="AC981" s="152"/>
      <c r="AD981" s="152"/>
      <c r="AE981" s="152"/>
      <c r="AF981" s="152"/>
      <c r="AG981" s="152"/>
      <c r="AH981" s="152"/>
      <c r="AI981" s="152"/>
      <c r="AJ981" s="152"/>
      <c r="AK981" s="152"/>
      <c r="AL981" s="152"/>
      <c r="AM981" s="152"/>
      <c r="AN981" s="152"/>
      <c r="AO981" s="152"/>
      <c r="AP981" s="152"/>
      <c r="AQ981" s="152"/>
      <c r="AR981" s="152"/>
      <c r="AS981" s="152"/>
      <c r="AT981" s="152"/>
      <c r="AU981" s="152"/>
      <c r="AV981" s="152"/>
      <c r="AW981" s="152"/>
      <c r="AX981" s="152"/>
      <c r="AY981" s="152"/>
      <c r="AZ981" s="152"/>
      <c r="BA981" s="152"/>
      <c r="BB981" s="152"/>
      <c r="BC981" s="152"/>
      <c r="BD981" s="152"/>
      <c r="BE981" s="152"/>
      <c r="BF981" s="152"/>
      <c r="BG981" s="152"/>
      <c r="BH981" s="152"/>
      <c r="BI981" s="152"/>
      <c r="BJ981" s="152"/>
      <c r="BK981" s="152"/>
      <c r="BL981" s="152"/>
      <c r="BM981" s="152"/>
      <c r="BN981" s="152"/>
    </row>
    <row r="982" ht="13.5" customHeight="1">
      <c r="A982" s="152"/>
      <c r="B982" s="152"/>
      <c r="C982" s="152"/>
      <c r="D982" s="152"/>
      <c r="E982" s="152"/>
      <c r="F982" s="152"/>
      <c r="G982" s="152"/>
      <c r="H982" s="152"/>
      <c r="I982" s="152"/>
      <c r="J982" s="152"/>
      <c r="K982" s="152"/>
      <c r="L982" s="152"/>
      <c r="M982" s="152"/>
      <c r="N982" s="152"/>
      <c r="O982" s="152"/>
      <c r="P982" s="152"/>
      <c r="Q982" s="152"/>
      <c r="R982" s="152"/>
      <c r="S982" s="152"/>
      <c r="T982" s="152"/>
      <c r="U982" s="152"/>
      <c r="V982" s="152"/>
      <c r="W982" s="152"/>
      <c r="X982" s="152"/>
      <c r="Y982" s="152"/>
      <c r="Z982" s="152"/>
      <c r="AA982" s="152"/>
      <c r="AB982" s="152"/>
      <c r="AC982" s="152"/>
      <c r="AD982" s="152"/>
      <c r="AE982" s="152"/>
      <c r="AF982" s="152"/>
      <c r="AG982" s="152"/>
      <c r="AH982" s="152"/>
      <c r="AI982" s="152"/>
      <c r="AJ982" s="152"/>
      <c r="AK982" s="152"/>
      <c r="AL982" s="152"/>
      <c r="AM982" s="152"/>
      <c r="AN982" s="152"/>
      <c r="AO982" s="152"/>
      <c r="AP982" s="152"/>
      <c r="AQ982" s="152"/>
      <c r="AR982" s="152"/>
      <c r="AS982" s="152"/>
      <c r="AT982" s="152"/>
      <c r="AU982" s="152"/>
      <c r="AV982" s="152"/>
      <c r="AW982" s="152"/>
      <c r="AX982" s="152"/>
      <c r="AY982" s="152"/>
      <c r="AZ982" s="152"/>
      <c r="BA982" s="152"/>
      <c r="BB982" s="152"/>
      <c r="BC982" s="152"/>
      <c r="BD982" s="152"/>
      <c r="BE982" s="152"/>
      <c r="BF982" s="152"/>
      <c r="BG982" s="152"/>
      <c r="BH982" s="152"/>
      <c r="BI982" s="152"/>
      <c r="BJ982" s="152"/>
      <c r="BK982" s="152"/>
      <c r="BL982" s="152"/>
      <c r="BM982" s="152"/>
      <c r="BN982" s="152"/>
    </row>
    <row r="983" ht="13.5" customHeight="1">
      <c r="A983" s="152"/>
      <c r="B983" s="152"/>
      <c r="C983" s="152"/>
      <c r="D983" s="152"/>
      <c r="E983" s="152"/>
      <c r="F983" s="152"/>
      <c r="G983" s="152"/>
      <c r="H983" s="152"/>
      <c r="I983" s="152"/>
      <c r="J983" s="152"/>
      <c r="K983" s="152"/>
      <c r="L983" s="152"/>
      <c r="M983" s="152"/>
      <c r="N983" s="152"/>
      <c r="O983" s="152"/>
      <c r="P983" s="152"/>
      <c r="Q983" s="152"/>
      <c r="R983" s="152"/>
      <c r="S983" s="152"/>
      <c r="T983" s="152"/>
      <c r="U983" s="152"/>
      <c r="V983" s="152"/>
      <c r="W983" s="152"/>
      <c r="X983" s="152"/>
      <c r="Y983" s="152"/>
      <c r="Z983" s="152"/>
      <c r="AA983" s="152"/>
      <c r="AB983" s="152"/>
      <c r="AC983" s="152"/>
      <c r="AD983" s="152"/>
      <c r="AE983" s="152"/>
      <c r="AF983" s="152"/>
      <c r="AG983" s="152"/>
      <c r="AH983" s="152"/>
      <c r="AI983" s="152"/>
      <c r="AJ983" s="152"/>
      <c r="AK983" s="152"/>
      <c r="AL983" s="152"/>
      <c r="AM983" s="152"/>
      <c r="AN983" s="152"/>
      <c r="AO983" s="152"/>
      <c r="AP983" s="152"/>
      <c r="AQ983" s="152"/>
      <c r="AR983" s="152"/>
      <c r="AS983" s="152"/>
      <c r="AT983" s="152"/>
      <c r="AU983" s="152"/>
      <c r="AV983" s="152"/>
      <c r="AW983" s="152"/>
      <c r="AX983" s="152"/>
      <c r="AY983" s="152"/>
      <c r="AZ983" s="152"/>
      <c r="BA983" s="152"/>
      <c r="BB983" s="152"/>
      <c r="BC983" s="152"/>
      <c r="BD983" s="152"/>
      <c r="BE983" s="152"/>
      <c r="BF983" s="152"/>
      <c r="BG983" s="152"/>
      <c r="BH983" s="152"/>
      <c r="BI983" s="152"/>
      <c r="BJ983" s="152"/>
      <c r="BK983" s="152"/>
      <c r="BL983" s="152"/>
      <c r="BM983" s="152"/>
      <c r="BN983" s="152"/>
    </row>
    <row r="984" ht="13.5" customHeight="1">
      <c r="A984" s="152"/>
      <c r="B984" s="152"/>
      <c r="C984" s="152"/>
      <c r="D984" s="152"/>
      <c r="E984" s="152"/>
      <c r="F984" s="152"/>
      <c r="G984" s="152"/>
      <c r="H984" s="152"/>
      <c r="I984" s="152"/>
      <c r="J984" s="152"/>
      <c r="K984" s="152"/>
      <c r="L984" s="152"/>
      <c r="M984" s="152"/>
      <c r="N984" s="152"/>
      <c r="O984" s="152"/>
      <c r="P984" s="152"/>
      <c r="Q984" s="152"/>
      <c r="R984" s="152"/>
      <c r="S984" s="152"/>
      <c r="T984" s="152"/>
      <c r="U984" s="152"/>
      <c r="V984" s="152"/>
      <c r="W984" s="152"/>
      <c r="X984" s="152"/>
      <c r="Y984" s="152"/>
      <c r="Z984" s="152"/>
      <c r="AA984" s="152"/>
      <c r="AB984" s="152"/>
      <c r="AC984" s="152"/>
      <c r="AD984" s="152"/>
      <c r="AE984" s="152"/>
      <c r="AF984" s="152"/>
      <c r="AG984" s="152"/>
      <c r="AH984" s="152"/>
      <c r="AI984" s="152"/>
      <c r="AJ984" s="152"/>
      <c r="AK984" s="152"/>
      <c r="AL984" s="152"/>
      <c r="AM984" s="152"/>
      <c r="AN984" s="152"/>
      <c r="AO984" s="152"/>
      <c r="AP984" s="152"/>
      <c r="AQ984" s="152"/>
      <c r="AR984" s="152"/>
      <c r="AS984" s="152"/>
      <c r="AT984" s="152"/>
      <c r="AU984" s="152"/>
      <c r="AV984" s="152"/>
      <c r="AW984" s="152"/>
      <c r="AX984" s="152"/>
      <c r="AY984" s="152"/>
      <c r="AZ984" s="152"/>
      <c r="BA984" s="152"/>
      <c r="BB984" s="152"/>
      <c r="BC984" s="152"/>
      <c r="BD984" s="152"/>
      <c r="BE984" s="152"/>
      <c r="BF984" s="152"/>
      <c r="BG984" s="152"/>
      <c r="BH984" s="152"/>
      <c r="BI984" s="152"/>
      <c r="BJ984" s="152"/>
      <c r="BK984" s="152"/>
      <c r="BL984" s="152"/>
      <c r="BM984" s="152"/>
      <c r="BN984" s="152"/>
    </row>
    <row r="985" ht="13.5" customHeight="1">
      <c r="A985" s="152"/>
      <c r="B985" s="152"/>
      <c r="C985" s="152"/>
      <c r="D985" s="152"/>
      <c r="E985" s="152"/>
      <c r="F985" s="152"/>
      <c r="G985" s="152"/>
      <c r="H985" s="152"/>
      <c r="I985" s="152"/>
      <c r="J985" s="152"/>
      <c r="K985" s="152"/>
      <c r="L985" s="152"/>
      <c r="M985" s="152"/>
      <c r="N985" s="152"/>
      <c r="O985" s="152"/>
      <c r="P985" s="152"/>
      <c r="Q985" s="152"/>
      <c r="R985" s="152"/>
      <c r="S985" s="152"/>
      <c r="T985" s="152"/>
      <c r="U985" s="152"/>
      <c r="V985" s="152"/>
      <c r="W985" s="152"/>
      <c r="X985" s="152"/>
      <c r="Y985" s="152"/>
      <c r="Z985" s="152"/>
      <c r="AA985" s="152"/>
      <c r="AB985" s="152"/>
      <c r="AC985" s="152"/>
      <c r="AD985" s="152"/>
      <c r="AE985" s="152"/>
      <c r="AF985" s="152"/>
      <c r="AG985" s="152"/>
      <c r="AH985" s="152"/>
      <c r="AI985" s="152"/>
      <c r="AJ985" s="152"/>
      <c r="AK985" s="152"/>
      <c r="AL985" s="152"/>
      <c r="AM985" s="152"/>
      <c r="AN985" s="152"/>
      <c r="AO985" s="152"/>
      <c r="AP985" s="152"/>
      <c r="AQ985" s="152"/>
      <c r="AR985" s="152"/>
      <c r="AS985" s="152"/>
      <c r="AT985" s="152"/>
      <c r="AU985" s="152"/>
      <c r="AV985" s="152"/>
      <c r="AW985" s="152"/>
      <c r="AX985" s="152"/>
      <c r="AY985" s="152"/>
      <c r="AZ985" s="152"/>
      <c r="BA985" s="152"/>
      <c r="BB985" s="152"/>
      <c r="BC985" s="152"/>
      <c r="BD985" s="152"/>
      <c r="BE985" s="152"/>
      <c r="BF985" s="152"/>
      <c r="BG985" s="152"/>
      <c r="BH985" s="152"/>
      <c r="BI985" s="152"/>
      <c r="BJ985" s="152"/>
      <c r="BK985" s="152"/>
      <c r="BL985" s="152"/>
      <c r="BM985" s="152"/>
      <c r="BN985" s="152"/>
    </row>
    <row r="986" ht="13.5" customHeight="1">
      <c r="A986" s="152"/>
      <c r="B986" s="152"/>
      <c r="C986" s="152"/>
      <c r="D986" s="152"/>
      <c r="E986" s="152"/>
      <c r="F986" s="152"/>
      <c r="G986" s="152"/>
      <c r="H986" s="152"/>
      <c r="I986" s="152"/>
      <c r="J986" s="152"/>
      <c r="K986" s="152"/>
      <c r="L986" s="152"/>
      <c r="M986" s="152"/>
      <c r="N986" s="152"/>
      <c r="O986" s="152"/>
      <c r="P986" s="152"/>
      <c r="Q986" s="152"/>
      <c r="R986" s="152"/>
      <c r="S986" s="152"/>
      <c r="T986" s="152"/>
      <c r="U986" s="152"/>
      <c r="V986" s="152"/>
      <c r="W986" s="152"/>
      <c r="X986" s="152"/>
      <c r="Y986" s="152"/>
      <c r="Z986" s="152"/>
      <c r="AA986" s="152"/>
      <c r="AB986" s="152"/>
      <c r="AC986" s="152"/>
      <c r="AD986" s="152"/>
      <c r="AE986" s="152"/>
      <c r="AF986" s="152"/>
      <c r="AG986" s="152"/>
      <c r="AH986" s="152"/>
      <c r="AI986" s="152"/>
      <c r="AJ986" s="152"/>
      <c r="AK986" s="152"/>
      <c r="AL986" s="152"/>
      <c r="AM986" s="152"/>
      <c r="AN986" s="152"/>
      <c r="AO986" s="152"/>
      <c r="AP986" s="152"/>
      <c r="AQ986" s="152"/>
      <c r="AR986" s="152"/>
      <c r="AS986" s="152"/>
      <c r="AT986" s="152"/>
      <c r="AU986" s="152"/>
      <c r="AV986" s="152"/>
      <c r="AW986" s="152"/>
      <c r="AX986" s="152"/>
      <c r="AY986" s="152"/>
      <c r="AZ986" s="152"/>
      <c r="BA986" s="152"/>
      <c r="BB986" s="152"/>
      <c r="BC986" s="152"/>
      <c r="BD986" s="152"/>
      <c r="BE986" s="152"/>
      <c r="BF986" s="152"/>
      <c r="BG986" s="152"/>
      <c r="BH986" s="152"/>
      <c r="BI986" s="152"/>
      <c r="BJ986" s="152"/>
      <c r="BK986" s="152"/>
      <c r="BL986" s="152"/>
      <c r="BM986" s="152"/>
      <c r="BN986" s="152"/>
    </row>
    <row r="987" ht="13.5" customHeight="1">
      <c r="A987" s="152"/>
      <c r="B987" s="152"/>
      <c r="C987" s="152"/>
      <c r="D987" s="152"/>
      <c r="E987" s="152"/>
      <c r="F987" s="152"/>
      <c r="G987" s="152"/>
      <c r="H987" s="152"/>
      <c r="I987" s="152"/>
      <c r="J987" s="152"/>
      <c r="K987" s="152"/>
      <c r="L987" s="152"/>
      <c r="M987" s="152"/>
      <c r="N987" s="152"/>
      <c r="O987" s="152"/>
      <c r="P987" s="152"/>
      <c r="Q987" s="152"/>
      <c r="R987" s="152"/>
      <c r="S987" s="152"/>
      <c r="T987" s="152"/>
      <c r="U987" s="152"/>
      <c r="V987" s="152"/>
      <c r="W987" s="152"/>
      <c r="X987" s="152"/>
      <c r="Y987" s="152"/>
      <c r="Z987" s="152"/>
      <c r="AA987" s="152"/>
      <c r="AB987" s="152"/>
      <c r="AC987" s="152"/>
      <c r="AD987" s="152"/>
      <c r="AE987" s="152"/>
      <c r="AF987" s="152"/>
      <c r="AG987" s="152"/>
      <c r="AH987" s="152"/>
      <c r="AI987" s="152"/>
      <c r="AJ987" s="152"/>
      <c r="AK987" s="152"/>
      <c r="AL987" s="152"/>
      <c r="AM987" s="152"/>
      <c r="AN987" s="152"/>
      <c r="AO987" s="152"/>
      <c r="AP987" s="152"/>
      <c r="AQ987" s="152"/>
      <c r="AR987" s="152"/>
      <c r="AS987" s="152"/>
      <c r="AT987" s="152"/>
      <c r="AU987" s="152"/>
      <c r="AV987" s="152"/>
      <c r="AW987" s="152"/>
      <c r="AX987" s="152"/>
      <c r="AY987" s="152"/>
      <c r="AZ987" s="152"/>
      <c r="BA987" s="152"/>
      <c r="BB987" s="152"/>
      <c r="BC987" s="152"/>
      <c r="BD987" s="152"/>
      <c r="BE987" s="152"/>
      <c r="BF987" s="152"/>
      <c r="BG987" s="152"/>
      <c r="BH987" s="152"/>
      <c r="BI987" s="152"/>
      <c r="BJ987" s="152"/>
      <c r="BK987" s="152"/>
      <c r="BL987" s="152"/>
      <c r="BM987" s="152"/>
      <c r="BN987" s="152"/>
    </row>
    <row r="988" ht="13.5" customHeight="1">
      <c r="A988" s="152"/>
      <c r="B988" s="152"/>
      <c r="C988" s="152"/>
      <c r="D988" s="152"/>
      <c r="E988" s="152"/>
      <c r="F988" s="152"/>
      <c r="G988" s="152"/>
      <c r="H988" s="152"/>
      <c r="I988" s="152"/>
      <c r="J988" s="152"/>
      <c r="K988" s="152"/>
      <c r="L988" s="152"/>
      <c r="M988" s="152"/>
      <c r="N988" s="152"/>
      <c r="O988" s="152"/>
      <c r="P988" s="152"/>
      <c r="Q988" s="152"/>
      <c r="R988" s="152"/>
      <c r="S988" s="152"/>
      <c r="T988" s="152"/>
      <c r="U988" s="152"/>
      <c r="V988" s="152"/>
      <c r="W988" s="152"/>
      <c r="X988" s="152"/>
      <c r="Y988" s="152"/>
      <c r="Z988" s="152"/>
      <c r="AA988" s="152"/>
      <c r="AB988" s="152"/>
      <c r="AC988" s="152"/>
      <c r="AD988" s="152"/>
      <c r="AE988" s="152"/>
      <c r="AF988" s="152"/>
      <c r="AG988" s="152"/>
      <c r="AH988" s="152"/>
      <c r="AI988" s="152"/>
      <c r="AJ988" s="152"/>
      <c r="AK988" s="152"/>
      <c r="AL988" s="152"/>
      <c r="AM988" s="152"/>
      <c r="AN988" s="152"/>
      <c r="AO988" s="152"/>
      <c r="AP988" s="152"/>
      <c r="AQ988" s="152"/>
      <c r="AR988" s="152"/>
      <c r="AS988" s="152"/>
      <c r="AT988" s="152"/>
      <c r="AU988" s="152"/>
      <c r="AV988" s="152"/>
      <c r="AW988" s="152"/>
      <c r="AX988" s="152"/>
      <c r="AY988" s="152"/>
      <c r="AZ988" s="152"/>
      <c r="BA988" s="152"/>
      <c r="BB988" s="152"/>
      <c r="BC988" s="152"/>
      <c r="BD988" s="152"/>
      <c r="BE988" s="152"/>
      <c r="BF988" s="152"/>
      <c r="BG988" s="152"/>
      <c r="BH988" s="152"/>
      <c r="BI988" s="152"/>
      <c r="BJ988" s="152"/>
      <c r="BK988" s="152"/>
      <c r="BL988" s="152"/>
      <c r="BM988" s="152"/>
      <c r="BN988" s="152"/>
    </row>
    <row r="989" ht="13.5" customHeight="1">
      <c r="A989" s="152"/>
      <c r="B989" s="152"/>
      <c r="C989" s="152"/>
      <c r="D989" s="152"/>
      <c r="E989" s="152"/>
      <c r="F989" s="152"/>
      <c r="G989" s="152"/>
      <c r="H989" s="152"/>
      <c r="I989" s="152"/>
      <c r="J989" s="152"/>
      <c r="K989" s="152"/>
      <c r="L989" s="152"/>
      <c r="M989" s="152"/>
      <c r="N989" s="152"/>
      <c r="O989" s="152"/>
      <c r="P989" s="152"/>
      <c r="Q989" s="152"/>
      <c r="R989" s="152"/>
      <c r="S989" s="152"/>
      <c r="T989" s="152"/>
      <c r="U989" s="152"/>
      <c r="V989" s="152"/>
      <c r="W989" s="152"/>
      <c r="X989" s="152"/>
      <c r="Y989" s="152"/>
      <c r="Z989" s="152"/>
      <c r="AA989" s="152"/>
      <c r="AB989" s="152"/>
      <c r="AC989" s="152"/>
      <c r="AD989" s="152"/>
      <c r="AE989" s="152"/>
      <c r="AF989" s="152"/>
      <c r="AG989" s="152"/>
      <c r="AH989" s="152"/>
      <c r="AI989" s="152"/>
      <c r="AJ989" s="152"/>
      <c r="AK989" s="152"/>
      <c r="AL989" s="152"/>
      <c r="AM989" s="152"/>
      <c r="AN989" s="152"/>
      <c r="AO989" s="152"/>
      <c r="AP989" s="152"/>
      <c r="AQ989" s="152"/>
      <c r="AR989" s="152"/>
      <c r="AS989" s="152"/>
      <c r="AT989" s="152"/>
      <c r="AU989" s="152"/>
      <c r="AV989" s="152"/>
      <c r="AW989" s="152"/>
      <c r="AX989" s="152"/>
      <c r="AY989" s="152"/>
      <c r="AZ989" s="152"/>
      <c r="BA989" s="152"/>
      <c r="BB989" s="152"/>
      <c r="BC989" s="152"/>
      <c r="BD989" s="152"/>
      <c r="BE989" s="152"/>
      <c r="BF989" s="152"/>
      <c r="BG989" s="152"/>
      <c r="BH989" s="152"/>
      <c r="BI989" s="152"/>
      <c r="BJ989" s="152"/>
      <c r="BK989" s="152"/>
      <c r="BL989" s="152"/>
      <c r="BM989" s="152"/>
      <c r="BN989" s="152"/>
    </row>
    <row r="990" ht="13.5" customHeight="1">
      <c r="A990" s="152"/>
      <c r="B990" s="152"/>
      <c r="C990" s="152"/>
      <c r="D990" s="152"/>
      <c r="E990" s="152"/>
      <c r="F990" s="152"/>
      <c r="G990" s="152"/>
      <c r="H990" s="152"/>
      <c r="I990" s="152"/>
      <c r="J990" s="152"/>
      <c r="K990" s="152"/>
      <c r="L990" s="152"/>
      <c r="M990" s="152"/>
      <c r="N990" s="152"/>
      <c r="O990" s="152"/>
      <c r="P990" s="152"/>
      <c r="Q990" s="152"/>
      <c r="R990" s="152"/>
      <c r="S990" s="152"/>
      <c r="T990" s="152"/>
      <c r="U990" s="152"/>
      <c r="V990" s="152"/>
      <c r="W990" s="152"/>
      <c r="X990" s="152"/>
      <c r="Y990" s="152"/>
      <c r="Z990" s="152"/>
      <c r="AA990" s="152"/>
      <c r="AB990" s="152"/>
      <c r="AC990" s="152"/>
      <c r="AD990" s="152"/>
      <c r="AE990" s="152"/>
      <c r="AF990" s="152"/>
      <c r="AG990" s="152"/>
      <c r="AH990" s="152"/>
      <c r="AI990" s="152"/>
      <c r="AJ990" s="152"/>
      <c r="AK990" s="152"/>
      <c r="AL990" s="152"/>
      <c r="AM990" s="152"/>
      <c r="AN990" s="152"/>
      <c r="AO990" s="152"/>
      <c r="AP990" s="152"/>
      <c r="AQ990" s="152"/>
      <c r="AR990" s="152"/>
      <c r="AS990" s="152"/>
      <c r="AT990" s="152"/>
      <c r="AU990" s="152"/>
      <c r="AV990" s="152"/>
      <c r="AW990" s="152"/>
      <c r="AX990" s="152"/>
      <c r="AY990" s="152"/>
      <c r="AZ990" s="152"/>
      <c r="BA990" s="152"/>
      <c r="BB990" s="152"/>
      <c r="BC990" s="152"/>
      <c r="BD990" s="152"/>
      <c r="BE990" s="152"/>
      <c r="BF990" s="152"/>
      <c r="BG990" s="152"/>
      <c r="BH990" s="152"/>
      <c r="BI990" s="152"/>
      <c r="BJ990" s="152"/>
      <c r="BK990" s="152"/>
      <c r="BL990" s="152"/>
      <c r="BM990" s="152"/>
      <c r="BN990" s="152"/>
    </row>
    <row r="991" ht="13.5" customHeight="1">
      <c r="A991" s="152"/>
      <c r="B991" s="152"/>
      <c r="C991" s="152"/>
      <c r="D991" s="152"/>
      <c r="E991" s="152"/>
      <c r="F991" s="152"/>
      <c r="G991" s="152"/>
      <c r="H991" s="152"/>
      <c r="I991" s="152"/>
      <c r="J991" s="152"/>
      <c r="K991" s="152"/>
      <c r="L991" s="152"/>
      <c r="M991" s="152"/>
      <c r="N991" s="152"/>
      <c r="O991" s="152"/>
      <c r="P991" s="152"/>
      <c r="Q991" s="152"/>
      <c r="R991" s="152"/>
      <c r="S991" s="152"/>
      <c r="T991" s="152"/>
      <c r="U991" s="152"/>
      <c r="V991" s="152"/>
      <c r="W991" s="152"/>
      <c r="X991" s="152"/>
      <c r="Y991" s="152"/>
      <c r="Z991" s="152"/>
      <c r="AA991" s="152"/>
      <c r="AB991" s="152"/>
      <c r="AC991" s="152"/>
      <c r="AD991" s="152"/>
      <c r="AE991" s="152"/>
      <c r="AF991" s="152"/>
      <c r="AG991" s="152"/>
      <c r="AH991" s="152"/>
      <c r="AI991" s="152"/>
      <c r="AJ991" s="152"/>
      <c r="AK991" s="152"/>
      <c r="AL991" s="152"/>
      <c r="AM991" s="152"/>
      <c r="AN991" s="152"/>
      <c r="AO991" s="152"/>
      <c r="AP991" s="152"/>
      <c r="AQ991" s="152"/>
      <c r="AR991" s="152"/>
      <c r="AS991" s="152"/>
      <c r="AT991" s="152"/>
      <c r="AU991" s="152"/>
      <c r="AV991" s="152"/>
      <c r="AW991" s="152"/>
      <c r="AX991" s="152"/>
      <c r="AY991" s="152"/>
      <c r="AZ991" s="152"/>
      <c r="BA991" s="152"/>
      <c r="BB991" s="152"/>
      <c r="BC991" s="152"/>
      <c r="BD991" s="152"/>
      <c r="BE991" s="152"/>
      <c r="BF991" s="152"/>
      <c r="BG991" s="152"/>
      <c r="BH991" s="152"/>
      <c r="BI991" s="152"/>
      <c r="BJ991" s="152"/>
      <c r="BK991" s="152"/>
      <c r="BL991" s="152"/>
      <c r="BM991" s="152"/>
      <c r="BN991" s="152"/>
    </row>
    <row r="992" ht="13.5" customHeight="1">
      <c r="A992" s="152"/>
      <c r="B992" s="152"/>
      <c r="C992" s="152"/>
      <c r="D992" s="152"/>
      <c r="E992" s="152"/>
      <c r="F992" s="152"/>
      <c r="G992" s="152"/>
      <c r="H992" s="152"/>
      <c r="I992" s="152"/>
      <c r="J992" s="152"/>
      <c r="K992" s="152"/>
      <c r="L992" s="152"/>
      <c r="M992" s="152"/>
      <c r="N992" s="152"/>
      <c r="O992" s="152"/>
      <c r="P992" s="152"/>
      <c r="Q992" s="152"/>
      <c r="R992" s="152"/>
      <c r="S992" s="152"/>
      <c r="T992" s="152"/>
      <c r="U992" s="152"/>
      <c r="V992" s="152"/>
      <c r="W992" s="152"/>
      <c r="X992" s="152"/>
      <c r="Y992" s="152"/>
      <c r="Z992" s="152"/>
      <c r="AA992" s="152"/>
      <c r="AB992" s="152"/>
      <c r="AC992" s="152"/>
      <c r="AD992" s="152"/>
      <c r="AE992" s="152"/>
      <c r="AF992" s="152"/>
      <c r="AG992" s="152"/>
      <c r="AH992" s="152"/>
      <c r="AI992" s="152"/>
      <c r="AJ992" s="152"/>
      <c r="AK992" s="152"/>
      <c r="AL992" s="152"/>
      <c r="AM992" s="152"/>
      <c r="AN992" s="152"/>
      <c r="AO992" s="152"/>
      <c r="AP992" s="152"/>
      <c r="AQ992" s="152"/>
      <c r="AR992" s="152"/>
      <c r="AS992" s="152"/>
      <c r="AT992" s="152"/>
      <c r="AU992" s="152"/>
      <c r="AV992" s="152"/>
      <c r="AW992" s="152"/>
      <c r="AX992" s="152"/>
      <c r="AY992" s="152"/>
      <c r="AZ992" s="152"/>
      <c r="BA992" s="152"/>
      <c r="BB992" s="152"/>
      <c r="BC992" s="152"/>
      <c r="BD992" s="152"/>
      <c r="BE992" s="152"/>
      <c r="BF992" s="152"/>
      <c r="BG992" s="152"/>
      <c r="BH992" s="152"/>
      <c r="BI992" s="152"/>
      <c r="BJ992" s="152"/>
      <c r="BK992" s="152"/>
      <c r="BL992" s="152"/>
      <c r="BM992" s="152"/>
      <c r="BN992" s="152"/>
    </row>
    <row r="993" ht="13.5" customHeight="1">
      <c r="A993" s="152"/>
      <c r="B993" s="152"/>
      <c r="C993" s="152"/>
      <c r="D993" s="152"/>
      <c r="E993" s="152"/>
      <c r="F993" s="152"/>
      <c r="G993" s="152"/>
      <c r="H993" s="152"/>
      <c r="I993" s="152"/>
      <c r="J993" s="152"/>
      <c r="K993" s="152"/>
      <c r="L993" s="152"/>
      <c r="M993" s="152"/>
      <c r="N993" s="152"/>
      <c r="O993" s="152"/>
      <c r="P993" s="152"/>
      <c r="Q993" s="152"/>
      <c r="R993" s="152"/>
      <c r="S993" s="152"/>
      <c r="T993" s="152"/>
      <c r="U993" s="152"/>
      <c r="V993" s="152"/>
      <c r="W993" s="152"/>
      <c r="X993" s="152"/>
      <c r="Y993" s="152"/>
      <c r="Z993" s="152"/>
      <c r="AA993" s="152"/>
      <c r="AB993" s="152"/>
      <c r="AC993" s="152"/>
      <c r="AD993" s="152"/>
      <c r="AE993" s="152"/>
      <c r="AF993" s="152"/>
      <c r="AG993" s="152"/>
      <c r="AH993" s="152"/>
      <c r="AI993" s="152"/>
      <c r="AJ993" s="152"/>
      <c r="AK993" s="152"/>
      <c r="AL993" s="152"/>
      <c r="AM993" s="152"/>
      <c r="AN993" s="152"/>
      <c r="AO993" s="152"/>
      <c r="AP993" s="152"/>
      <c r="AQ993" s="152"/>
      <c r="AR993" s="152"/>
      <c r="AS993" s="152"/>
      <c r="AT993" s="152"/>
      <c r="AU993" s="152"/>
      <c r="AV993" s="152"/>
      <c r="AW993" s="152"/>
      <c r="AX993" s="152"/>
      <c r="AY993" s="152"/>
      <c r="AZ993" s="152"/>
      <c r="BA993" s="152"/>
      <c r="BB993" s="152"/>
      <c r="BC993" s="152"/>
      <c r="BD993" s="152"/>
      <c r="BE993" s="152"/>
      <c r="BF993" s="152"/>
      <c r="BG993" s="152"/>
      <c r="BH993" s="152"/>
      <c r="BI993" s="152"/>
      <c r="BJ993" s="152"/>
      <c r="BK993" s="152"/>
      <c r="BL993" s="152"/>
      <c r="BM993" s="152"/>
      <c r="BN993" s="152"/>
    </row>
    <row r="994" ht="13.5" customHeight="1">
      <c r="A994" s="152"/>
      <c r="B994" s="152"/>
      <c r="C994" s="152"/>
      <c r="D994" s="152"/>
      <c r="E994" s="152"/>
      <c r="F994" s="152"/>
      <c r="G994" s="152"/>
      <c r="H994" s="152"/>
      <c r="I994" s="152"/>
      <c r="J994" s="152"/>
      <c r="K994" s="152"/>
      <c r="L994" s="152"/>
      <c r="M994" s="152"/>
      <c r="N994" s="152"/>
      <c r="O994" s="152"/>
      <c r="P994" s="152"/>
      <c r="Q994" s="152"/>
      <c r="R994" s="152"/>
      <c r="S994" s="152"/>
      <c r="T994" s="152"/>
      <c r="U994" s="152"/>
      <c r="V994" s="152"/>
      <c r="W994" s="152"/>
      <c r="X994" s="152"/>
      <c r="Y994" s="152"/>
      <c r="Z994" s="152"/>
      <c r="AA994" s="152"/>
      <c r="AB994" s="152"/>
      <c r="AC994" s="152"/>
      <c r="AD994" s="152"/>
      <c r="AE994" s="152"/>
      <c r="AF994" s="152"/>
      <c r="AG994" s="152"/>
      <c r="AH994" s="152"/>
      <c r="AI994" s="152"/>
      <c r="AJ994" s="152"/>
      <c r="AK994" s="152"/>
      <c r="AL994" s="152"/>
      <c r="AM994" s="152"/>
      <c r="AN994" s="152"/>
      <c r="AO994" s="152"/>
      <c r="AP994" s="152"/>
      <c r="AQ994" s="152"/>
      <c r="AR994" s="152"/>
      <c r="AS994" s="152"/>
      <c r="AT994" s="152"/>
      <c r="AU994" s="152"/>
      <c r="AV994" s="152"/>
      <c r="AW994" s="152"/>
      <c r="AX994" s="152"/>
      <c r="AY994" s="152"/>
      <c r="AZ994" s="152"/>
      <c r="BA994" s="152"/>
      <c r="BB994" s="152"/>
      <c r="BC994" s="152"/>
      <c r="BD994" s="152"/>
      <c r="BE994" s="152"/>
      <c r="BF994" s="152"/>
      <c r="BG994" s="152"/>
      <c r="BH994" s="152"/>
      <c r="BI994" s="152"/>
      <c r="BJ994" s="152"/>
      <c r="BK994" s="152"/>
      <c r="BL994" s="152"/>
      <c r="BM994" s="152"/>
      <c r="BN994" s="152"/>
    </row>
    <row r="995" ht="13.5" customHeight="1">
      <c r="A995" s="152"/>
      <c r="B995" s="152"/>
      <c r="C995" s="152"/>
      <c r="D995" s="152"/>
      <c r="E995" s="152"/>
      <c r="F995" s="152"/>
      <c r="G995" s="152"/>
      <c r="H995" s="152"/>
      <c r="I995" s="152"/>
      <c r="J995" s="152"/>
      <c r="K995" s="152"/>
      <c r="L995" s="152"/>
      <c r="M995" s="152"/>
      <c r="N995" s="152"/>
      <c r="O995" s="152"/>
      <c r="P995" s="152"/>
      <c r="Q995" s="152"/>
      <c r="R995" s="152"/>
      <c r="S995" s="152"/>
      <c r="T995" s="152"/>
      <c r="U995" s="152"/>
      <c r="V995" s="152"/>
      <c r="W995" s="152"/>
      <c r="X995" s="152"/>
      <c r="Y995" s="152"/>
      <c r="Z995" s="152"/>
      <c r="AA995" s="152"/>
      <c r="AB995" s="152"/>
      <c r="AC995" s="152"/>
      <c r="AD995" s="152"/>
      <c r="AE995" s="152"/>
      <c r="AF995" s="152"/>
      <c r="AG995" s="152"/>
      <c r="AH995" s="152"/>
      <c r="AI995" s="152"/>
      <c r="AJ995" s="152"/>
      <c r="AK995" s="152"/>
      <c r="AL995" s="152"/>
      <c r="AM995" s="152"/>
      <c r="AN995" s="152"/>
      <c r="AO995" s="152"/>
      <c r="AP995" s="152"/>
      <c r="AQ995" s="152"/>
      <c r="AR995" s="152"/>
      <c r="AS995" s="152"/>
      <c r="AT995" s="152"/>
      <c r="AU995" s="152"/>
      <c r="AV995" s="152"/>
      <c r="AW995" s="152"/>
      <c r="AX995" s="152"/>
      <c r="AY995" s="152"/>
      <c r="AZ995" s="152"/>
      <c r="BA995" s="152"/>
      <c r="BB995" s="152"/>
      <c r="BC995" s="152"/>
      <c r="BD995" s="152"/>
      <c r="BE995" s="152"/>
      <c r="BF995" s="152"/>
      <c r="BG995" s="152"/>
      <c r="BH995" s="152"/>
      <c r="BI995" s="152"/>
      <c r="BJ995" s="152"/>
      <c r="BK995" s="152"/>
      <c r="BL995" s="152"/>
      <c r="BM995" s="152"/>
      <c r="BN995" s="152"/>
    </row>
    <row r="996" ht="13.5" customHeight="1">
      <c r="A996" s="152"/>
      <c r="B996" s="152"/>
      <c r="C996" s="152"/>
      <c r="D996" s="152"/>
      <c r="E996" s="152"/>
      <c r="F996" s="152"/>
      <c r="G996" s="152"/>
      <c r="H996" s="152"/>
      <c r="I996" s="152"/>
      <c r="J996" s="152"/>
      <c r="K996" s="152"/>
      <c r="L996" s="152"/>
      <c r="M996" s="152"/>
      <c r="N996" s="152"/>
      <c r="O996" s="152"/>
      <c r="P996" s="152"/>
      <c r="Q996" s="152"/>
      <c r="R996" s="152"/>
      <c r="S996" s="152"/>
      <c r="T996" s="152"/>
      <c r="U996" s="152"/>
      <c r="V996" s="152"/>
      <c r="W996" s="152"/>
      <c r="X996" s="152"/>
      <c r="Y996" s="152"/>
      <c r="Z996" s="152"/>
      <c r="AA996" s="152"/>
      <c r="AB996" s="152"/>
      <c r="AC996" s="152"/>
      <c r="AD996" s="152"/>
      <c r="AE996" s="152"/>
      <c r="AF996" s="152"/>
      <c r="AG996" s="152"/>
      <c r="AH996" s="152"/>
      <c r="AI996" s="152"/>
      <c r="AJ996" s="152"/>
      <c r="AK996" s="152"/>
      <c r="AL996" s="152"/>
      <c r="AM996" s="152"/>
      <c r="AN996" s="152"/>
      <c r="AO996" s="152"/>
      <c r="AP996" s="152"/>
      <c r="AQ996" s="152"/>
      <c r="AR996" s="152"/>
      <c r="AS996" s="152"/>
      <c r="AT996" s="152"/>
      <c r="AU996" s="152"/>
      <c r="AV996" s="152"/>
      <c r="AW996" s="152"/>
      <c r="AX996" s="152"/>
      <c r="AY996" s="152"/>
      <c r="AZ996" s="152"/>
      <c r="BA996" s="152"/>
      <c r="BB996" s="152"/>
      <c r="BC996" s="152"/>
      <c r="BD996" s="152"/>
      <c r="BE996" s="152"/>
      <c r="BF996" s="152"/>
      <c r="BG996" s="152"/>
      <c r="BH996" s="152"/>
      <c r="BI996" s="152"/>
      <c r="BJ996" s="152"/>
      <c r="BK996" s="152"/>
      <c r="BL996" s="152"/>
      <c r="BM996" s="152"/>
      <c r="BN996" s="152"/>
    </row>
    <row r="997" ht="13.5" customHeight="1">
      <c r="A997" s="152"/>
      <c r="B997" s="152"/>
      <c r="C997" s="152"/>
      <c r="D997" s="152"/>
      <c r="E997" s="152"/>
      <c r="F997" s="152"/>
      <c r="G997" s="152"/>
      <c r="H997" s="152"/>
      <c r="I997" s="152"/>
      <c r="J997" s="152"/>
      <c r="K997" s="152"/>
      <c r="L997" s="152"/>
      <c r="M997" s="152"/>
      <c r="N997" s="152"/>
      <c r="O997" s="152"/>
      <c r="P997" s="152"/>
      <c r="Q997" s="152"/>
      <c r="R997" s="152"/>
      <c r="S997" s="152"/>
      <c r="T997" s="152"/>
      <c r="U997" s="152"/>
      <c r="V997" s="152"/>
      <c r="W997" s="152"/>
      <c r="X997" s="152"/>
      <c r="Y997" s="152"/>
      <c r="Z997" s="152"/>
      <c r="AA997" s="152"/>
      <c r="AB997" s="152"/>
      <c r="AC997" s="152"/>
      <c r="AD997" s="152"/>
      <c r="AE997" s="152"/>
      <c r="AF997" s="152"/>
      <c r="AG997" s="152"/>
      <c r="AH997" s="152"/>
      <c r="AI997" s="152"/>
      <c r="AJ997" s="152"/>
      <c r="AK997" s="152"/>
      <c r="AL997" s="152"/>
      <c r="AM997" s="152"/>
      <c r="AN997" s="152"/>
      <c r="AO997" s="152"/>
      <c r="AP997" s="152"/>
      <c r="AQ997" s="152"/>
      <c r="AR997" s="152"/>
      <c r="AS997" s="152"/>
      <c r="AT997" s="152"/>
      <c r="AU997" s="152"/>
      <c r="AV997" s="152"/>
      <c r="AW997" s="152"/>
      <c r="AX997" s="152"/>
      <c r="AY997" s="152"/>
      <c r="AZ997" s="152"/>
      <c r="BA997" s="152"/>
      <c r="BB997" s="152"/>
      <c r="BC997" s="152"/>
      <c r="BD997" s="152"/>
      <c r="BE997" s="152"/>
      <c r="BF997" s="152"/>
      <c r="BG997" s="152"/>
      <c r="BH997" s="152"/>
      <c r="BI997" s="152"/>
      <c r="BJ997" s="152"/>
      <c r="BK997" s="152"/>
      <c r="BL997" s="152"/>
      <c r="BM997" s="152"/>
      <c r="BN997" s="152"/>
    </row>
    <row r="998" ht="13.5" customHeight="1">
      <c r="A998" s="152"/>
      <c r="B998" s="152"/>
      <c r="C998" s="152"/>
      <c r="D998" s="152"/>
      <c r="E998" s="152"/>
      <c r="F998" s="152"/>
      <c r="G998" s="152"/>
      <c r="H998" s="152"/>
      <c r="I998" s="152"/>
      <c r="J998" s="152"/>
      <c r="K998" s="152"/>
      <c r="L998" s="152"/>
      <c r="M998" s="152"/>
      <c r="N998" s="152"/>
      <c r="O998" s="152"/>
      <c r="P998" s="152"/>
      <c r="Q998" s="152"/>
      <c r="R998" s="152"/>
      <c r="S998" s="152"/>
      <c r="T998" s="152"/>
      <c r="U998" s="152"/>
      <c r="V998" s="152"/>
      <c r="W998" s="152"/>
      <c r="X998" s="152"/>
      <c r="Y998" s="152"/>
      <c r="Z998" s="152"/>
      <c r="AA998" s="152"/>
      <c r="AB998" s="152"/>
      <c r="AC998" s="152"/>
      <c r="AD998" s="152"/>
      <c r="AE998" s="152"/>
      <c r="AF998" s="152"/>
      <c r="AG998" s="152"/>
      <c r="AH998" s="152"/>
      <c r="AI998" s="152"/>
      <c r="AJ998" s="152"/>
      <c r="AK998" s="152"/>
      <c r="AL998" s="152"/>
      <c r="AM998" s="152"/>
      <c r="AN998" s="152"/>
      <c r="AO998" s="152"/>
      <c r="AP998" s="152"/>
      <c r="AQ998" s="152"/>
      <c r="AR998" s="152"/>
      <c r="AS998" s="152"/>
      <c r="AT998" s="152"/>
      <c r="AU998" s="152"/>
      <c r="AV998" s="152"/>
      <c r="AW998" s="152"/>
      <c r="AX998" s="152"/>
      <c r="AY998" s="152"/>
      <c r="AZ998" s="152"/>
      <c r="BA998" s="152"/>
      <c r="BB998" s="152"/>
      <c r="BC998" s="152"/>
      <c r="BD998" s="152"/>
      <c r="BE998" s="152"/>
      <c r="BF998" s="152"/>
      <c r="BG998" s="152"/>
      <c r="BH998" s="152"/>
      <c r="BI998" s="152"/>
      <c r="BJ998" s="152"/>
      <c r="BK998" s="152"/>
      <c r="BL998" s="152"/>
      <c r="BM998" s="152"/>
      <c r="BN998" s="152"/>
    </row>
    <row r="999" ht="13.5" customHeight="1">
      <c r="A999" s="152"/>
      <c r="B999" s="152"/>
      <c r="C999" s="152"/>
      <c r="D999" s="152"/>
      <c r="E999" s="152"/>
      <c r="F999" s="152"/>
      <c r="G999" s="152"/>
      <c r="H999" s="152"/>
      <c r="I999" s="152"/>
      <c r="J999" s="152"/>
      <c r="K999" s="152"/>
      <c r="L999" s="152"/>
      <c r="M999" s="152"/>
      <c r="N999" s="152"/>
      <c r="O999" s="152"/>
      <c r="P999" s="152"/>
      <c r="Q999" s="152"/>
      <c r="R999" s="152"/>
      <c r="S999" s="152"/>
      <c r="T999" s="152"/>
      <c r="U999" s="152"/>
      <c r="V999" s="152"/>
      <c r="W999" s="152"/>
      <c r="X999" s="152"/>
      <c r="Y999" s="152"/>
      <c r="Z999" s="152"/>
      <c r="AA999" s="152"/>
      <c r="AB999" s="152"/>
      <c r="AC999" s="152"/>
      <c r="AD999" s="152"/>
      <c r="AE999" s="152"/>
      <c r="AF999" s="152"/>
      <c r="AG999" s="152"/>
      <c r="AH999" s="152"/>
      <c r="AI999" s="152"/>
      <c r="AJ999" s="152"/>
      <c r="AK999" s="152"/>
      <c r="AL999" s="152"/>
      <c r="AM999" s="152"/>
      <c r="AN999" s="152"/>
      <c r="AO999" s="152"/>
      <c r="AP999" s="152"/>
      <c r="AQ999" s="152"/>
      <c r="AR999" s="152"/>
      <c r="AS999" s="152"/>
      <c r="AT999" s="152"/>
      <c r="AU999" s="152"/>
      <c r="AV999" s="152"/>
      <c r="AW999" s="152"/>
      <c r="AX999" s="152"/>
      <c r="AY999" s="152"/>
      <c r="AZ999" s="152"/>
      <c r="BA999" s="152"/>
      <c r="BB999" s="152"/>
      <c r="BC999" s="152"/>
      <c r="BD999" s="152"/>
      <c r="BE999" s="152"/>
      <c r="BF999" s="152"/>
      <c r="BG999" s="152"/>
      <c r="BH999" s="152"/>
      <c r="BI999" s="152"/>
      <c r="BJ999" s="152"/>
      <c r="BK999" s="152"/>
      <c r="BL999" s="152"/>
      <c r="BM999" s="152"/>
      <c r="BN999" s="152"/>
    </row>
    <row r="1000" ht="13.5" customHeight="1">
      <c r="A1000" s="152"/>
      <c r="B1000" s="152"/>
      <c r="C1000" s="152"/>
      <c r="D1000" s="152"/>
      <c r="E1000" s="152"/>
      <c r="F1000" s="152"/>
      <c r="G1000" s="152"/>
      <c r="H1000" s="152"/>
      <c r="I1000" s="152"/>
      <c r="J1000" s="152"/>
      <c r="K1000" s="152"/>
      <c r="L1000" s="152"/>
      <c r="M1000" s="152"/>
      <c r="N1000" s="152"/>
      <c r="O1000" s="152"/>
      <c r="P1000" s="152"/>
      <c r="Q1000" s="152"/>
      <c r="R1000" s="152"/>
      <c r="S1000" s="152"/>
      <c r="T1000" s="152"/>
      <c r="U1000" s="152"/>
      <c r="V1000" s="152"/>
      <c r="W1000" s="152"/>
      <c r="X1000" s="152"/>
      <c r="Y1000" s="152"/>
      <c r="Z1000" s="152"/>
      <c r="AA1000" s="152"/>
      <c r="AB1000" s="152"/>
      <c r="AC1000" s="152"/>
      <c r="AD1000" s="152"/>
      <c r="AE1000" s="152"/>
      <c r="AF1000" s="152"/>
      <c r="AG1000" s="152"/>
      <c r="AH1000" s="152"/>
      <c r="AI1000" s="152"/>
      <c r="AJ1000" s="152"/>
      <c r="AK1000" s="152"/>
      <c r="AL1000" s="152"/>
      <c r="AM1000" s="152"/>
      <c r="AN1000" s="152"/>
      <c r="AO1000" s="152"/>
      <c r="AP1000" s="152"/>
      <c r="AQ1000" s="152"/>
      <c r="AR1000" s="152"/>
      <c r="AS1000" s="152"/>
      <c r="AT1000" s="152"/>
      <c r="AU1000" s="152"/>
      <c r="AV1000" s="152"/>
      <c r="AW1000" s="152"/>
      <c r="AX1000" s="152"/>
      <c r="AY1000" s="152"/>
      <c r="AZ1000" s="152"/>
      <c r="BA1000" s="152"/>
      <c r="BB1000" s="152"/>
      <c r="BC1000" s="152"/>
      <c r="BD1000" s="152"/>
      <c r="BE1000" s="152"/>
      <c r="BF1000" s="152"/>
      <c r="BG1000" s="152"/>
      <c r="BH1000" s="152"/>
      <c r="BI1000" s="152"/>
      <c r="BJ1000" s="152"/>
      <c r="BK1000" s="152"/>
      <c r="BL1000" s="152"/>
      <c r="BM1000" s="152"/>
      <c r="BN1000" s="152"/>
    </row>
  </sheetData>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2.63"/>
    <col customWidth="1" min="2" max="2" width="15.13"/>
    <col customWidth="1" min="3" max="4" width="10.63"/>
    <col customWidth="1" min="5" max="5" width="11.5"/>
    <col customWidth="1" min="6" max="6" width="10.63"/>
    <col customWidth="1" min="7" max="7" width="11.5"/>
    <col customWidth="1" min="8" max="16" width="10.63"/>
    <col customWidth="1" min="17" max="17" width="11.5"/>
    <col customWidth="1" min="18" max="20" width="10.63"/>
    <col customWidth="1" min="21" max="21" width="11.5"/>
    <col customWidth="1" min="22" max="22" width="10.63"/>
    <col customWidth="1" min="23" max="24" width="11.5"/>
    <col customWidth="1" min="25" max="26" width="10.63"/>
    <col customWidth="1" min="27" max="27" width="11.5"/>
    <col customWidth="1" min="28" max="30" width="10.63"/>
    <col customWidth="1" min="31" max="33" width="11.5"/>
    <col customWidth="1" min="34" max="37" width="10.63"/>
    <col customWidth="1" min="38" max="39" width="11.5"/>
    <col customWidth="1" min="40" max="40" width="10.63"/>
    <col customWidth="1" min="41" max="43" width="11.5"/>
    <col customWidth="1" min="44" max="44" width="10.63"/>
    <col customWidth="1" min="45" max="49" width="11.5"/>
    <col customWidth="1" min="50" max="50" width="10.63"/>
    <col customWidth="1" min="51" max="53" width="11.5"/>
    <col customWidth="1" min="54" max="54" width="10.63"/>
    <col customWidth="1" min="55" max="55" width="11.5"/>
    <col customWidth="1" min="56" max="57" width="10.63"/>
    <col customWidth="1" min="58" max="58" width="11.5"/>
    <col customWidth="1" min="59" max="59" width="10.63"/>
    <col customWidth="1" min="60" max="60" width="11.5"/>
    <col customWidth="1" min="61" max="61" width="10.63"/>
    <col customWidth="1" min="62" max="62" width="11.5"/>
    <col customWidth="1" min="63" max="63" width="10.63"/>
    <col customWidth="1" min="64" max="65" width="11.5"/>
  </cols>
  <sheetData>
    <row r="1" ht="13.5" customHeight="1">
      <c r="A1" s="152" t="s">
        <v>0</v>
      </c>
      <c r="B1" s="148" t="s">
        <v>532</v>
      </c>
      <c r="C1" s="147">
        <v>1.0</v>
      </c>
      <c r="D1" s="147">
        <v>2.0</v>
      </c>
      <c r="E1" s="147">
        <v>4.0</v>
      </c>
      <c r="F1" s="147">
        <v>6.0</v>
      </c>
      <c r="G1" s="147">
        <v>8.0</v>
      </c>
      <c r="H1" s="147">
        <v>10.0</v>
      </c>
      <c r="I1" s="147">
        <v>11.0</v>
      </c>
      <c r="J1" s="147">
        <v>12.0</v>
      </c>
      <c r="K1" s="147">
        <v>14.0</v>
      </c>
      <c r="L1" s="147">
        <v>15.0</v>
      </c>
      <c r="M1" s="147">
        <v>17.0</v>
      </c>
      <c r="N1" s="147">
        <v>19.0</v>
      </c>
      <c r="O1" s="147">
        <v>20.0</v>
      </c>
      <c r="P1" s="147">
        <v>22.0</v>
      </c>
      <c r="Q1" s="147">
        <v>24.0</v>
      </c>
      <c r="R1" s="147">
        <v>25.0</v>
      </c>
      <c r="S1" s="147">
        <v>26.0</v>
      </c>
      <c r="T1" s="147">
        <v>27.0</v>
      </c>
      <c r="U1" s="147">
        <v>30.0</v>
      </c>
      <c r="V1" s="147">
        <v>31.0</v>
      </c>
      <c r="W1" s="147">
        <v>33.0</v>
      </c>
      <c r="X1" s="147">
        <v>34.0</v>
      </c>
      <c r="Y1" s="147">
        <v>35.0</v>
      </c>
      <c r="Z1" s="147">
        <v>36.0</v>
      </c>
      <c r="AA1" s="147">
        <v>37.0</v>
      </c>
      <c r="AB1" s="147">
        <v>38.0</v>
      </c>
      <c r="AC1" s="147">
        <v>40.0</v>
      </c>
      <c r="AD1" s="147">
        <v>42.0</v>
      </c>
      <c r="AE1" s="147">
        <v>44.0</v>
      </c>
      <c r="AF1" s="147">
        <v>45.0</v>
      </c>
      <c r="AG1" s="147">
        <v>46.0</v>
      </c>
      <c r="AH1" s="147">
        <v>48.0</v>
      </c>
      <c r="AI1" s="147">
        <v>49.0</v>
      </c>
      <c r="AJ1" s="147">
        <v>51.0</v>
      </c>
      <c r="AK1" s="147">
        <v>52.0</v>
      </c>
      <c r="AL1" s="147">
        <v>54.0</v>
      </c>
      <c r="AM1" s="147">
        <v>56.0</v>
      </c>
      <c r="AN1" s="147">
        <v>58.0</v>
      </c>
      <c r="AO1" s="147">
        <v>60.0</v>
      </c>
      <c r="AP1" s="147">
        <v>62.0</v>
      </c>
      <c r="AQ1" s="147">
        <v>64.0</v>
      </c>
      <c r="AR1" s="147">
        <v>66.0</v>
      </c>
      <c r="AS1" s="147">
        <v>67.0</v>
      </c>
      <c r="AT1" s="147">
        <v>68.0</v>
      </c>
      <c r="AU1" s="147">
        <v>70.0</v>
      </c>
      <c r="AV1" s="147">
        <v>72.0</v>
      </c>
      <c r="AW1" s="147">
        <v>74.0</v>
      </c>
      <c r="AX1" s="147">
        <v>75.0</v>
      </c>
      <c r="AY1" s="147">
        <v>77.0</v>
      </c>
      <c r="AZ1" s="147">
        <v>79.0</v>
      </c>
      <c r="BA1" s="147">
        <v>80.0</v>
      </c>
      <c r="BB1" s="147">
        <v>82.0</v>
      </c>
      <c r="BC1" s="147">
        <v>83.0</v>
      </c>
      <c r="BD1" s="147">
        <v>84.0</v>
      </c>
      <c r="BE1" s="147">
        <v>86.0</v>
      </c>
      <c r="BF1" s="147">
        <v>87.0</v>
      </c>
      <c r="BG1" s="147">
        <v>89.0</v>
      </c>
      <c r="BH1" s="147">
        <v>91.0</v>
      </c>
      <c r="BI1" s="147">
        <v>92.0</v>
      </c>
      <c r="BJ1" s="147">
        <v>93.0</v>
      </c>
      <c r="BK1" s="147">
        <v>94.0</v>
      </c>
      <c r="BL1" s="147">
        <v>95.0</v>
      </c>
      <c r="BM1" s="147">
        <v>96.0</v>
      </c>
    </row>
    <row r="2" ht="13.5" customHeight="1">
      <c r="A2" s="147" t="s">
        <v>2</v>
      </c>
      <c r="B2" s="148"/>
      <c r="C2" s="130" t="s">
        <v>3</v>
      </c>
      <c r="D2" s="130" t="s">
        <v>4</v>
      </c>
      <c r="E2" s="130" t="s">
        <v>5</v>
      </c>
      <c r="F2" s="130" t="s">
        <v>6</v>
      </c>
      <c r="G2" s="130" t="s">
        <v>7</v>
      </c>
      <c r="H2" s="130" t="s">
        <v>8</v>
      </c>
      <c r="I2" s="130" t="s">
        <v>9</v>
      </c>
      <c r="J2" s="130" t="s">
        <v>10</v>
      </c>
      <c r="K2" s="130" t="s">
        <v>11</v>
      </c>
      <c r="L2" s="130" t="s">
        <v>12</v>
      </c>
      <c r="M2" s="130" t="s">
        <v>13</v>
      </c>
      <c r="N2" s="130" t="s">
        <v>14</v>
      </c>
      <c r="O2" s="130" t="s">
        <v>15</v>
      </c>
      <c r="P2" s="130" t="s">
        <v>16</v>
      </c>
      <c r="Q2" s="147" t="s">
        <v>17</v>
      </c>
      <c r="R2" s="130" t="s">
        <v>18</v>
      </c>
      <c r="S2" s="130" t="s">
        <v>19</v>
      </c>
      <c r="T2" s="130" t="s">
        <v>20</v>
      </c>
      <c r="U2" s="130" t="s">
        <v>21</v>
      </c>
      <c r="V2" s="130" t="s">
        <v>22</v>
      </c>
      <c r="W2" s="130" t="s">
        <v>23</v>
      </c>
      <c r="X2" s="130" t="s">
        <v>24</v>
      </c>
      <c r="Y2" s="130" t="s">
        <v>25</v>
      </c>
      <c r="Z2" s="130" t="s">
        <v>26</v>
      </c>
      <c r="AA2" s="130" t="s">
        <v>27</v>
      </c>
      <c r="AB2" s="130" t="s">
        <v>28</v>
      </c>
      <c r="AC2" s="130" t="s">
        <v>29</v>
      </c>
      <c r="AD2" s="130" t="s">
        <v>30</v>
      </c>
      <c r="AE2" s="130" t="s">
        <v>31</v>
      </c>
      <c r="AF2" s="130" t="s">
        <v>32</v>
      </c>
      <c r="AG2" s="130" t="s">
        <v>33</v>
      </c>
      <c r="AH2" s="130" t="s">
        <v>34</v>
      </c>
      <c r="AI2" s="130" t="s">
        <v>35</v>
      </c>
      <c r="AJ2" s="130" t="s">
        <v>36</v>
      </c>
      <c r="AK2" s="130" t="s">
        <v>37</v>
      </c>
      <c r="AL2" s="130" t="s">
        <v>38</v>
      </c>
      <c r="AM2" s="130" t="s">
        <v>39</v>
      </c>
      <c r="AN2" s="130" t="s">
        <v>40</v>
      </c>
      <c r="AO2" s="130" t="s">
        <v>41</v>
      </c>
      <c r="AP2" s="130" t="s">
        <v>42</v>
      </c>
      <c r="AQ2" s="130" t="s">
        <v>43</v>
      </c>
      <c r="AR2" s="130" t="s">
        <v>44</v>
      </c>
      <c r="AS2" s="130" t="s">
        <v>45</v>
      </c>
      <c r="AT2" s="130" t="s">
        <v>46</v>
      </c>
      <c r="AU2" s="130" t="s">
        <v>47</v>
      </c>
      <c r="AV2" s="130" t="s">
        <v>48</v>
      </c>
      <c r="AW2" s="130" t="s">
        <v>49</v>
      </c>
      <c r="AX2" s="130" t="s">
        <v>50</v>
      </c>
      <c r="AY2" s="130" t="s">
        <v>51</v>
      </c>
      <c r="AZ2" s="130" t="s">
        <v>52</v>
      </c>
      <c r="BA2" s="130" t="s">
        <v>53</v>
      </c>
      <c r="BB2" s="130" t="s">
        <v>54</v>
      </c>
      <c r="BC2" s="130" t="s">
        <v>55</v>
      </c>
      <c r="BD2" s="130" t="s">
        <v>56</v>
      </c>
      <c r="BE2" s="130" t="s">
        <v>57</v>
      </c>
      <c r="BF2" s="147" t="s">
        <v>58</v>
      </c>
      <c r="BG2" s="147" t="s">
        <v>59</v>
      </c>
      <c r="BH2" s="130" t="s">
        <v>60</v>
      </c>
      <c r="BI2" s="130" t="s">
        <v>61</v>
      </c>
      <c r="BJ2" s="130" t="s">
        <v>62</v>
      </c>
      <c r="BK2" s="130" t="s">
        <v>63</v>
      </c>
      <c r="BL2" s="130" t="s">
        <v>64</v>
      </c>
      <c r="BM2" s="130" t="s">
        <v>65</v>
      </c>
    </row>
    <row r="3" ht="13.5" customHeight="1">
      <c r="A3" s="149" t="s">
        <v>497</v>
      </c>
      <c r="B3" s="150" t="s">
        <v>533</v>
      </c>
      <c r="C3" s="186">
        <v>43.52419662475586</v>
      </c>
      <c r="D3" s="186">
        <v>45.65199661254883</v>
      </c>
      <c r="E3" s="186">
        <v>47.883209228515625</v>
      </c>
      <c r="F3" s="186">
        <v>47.97953414916992</v>
      </c>
      <c r="G3" s="186">
        <v>46.201114654541016</v>
      </c>
      <c r="H3" s="186">
        <v>47.60107421875</v>
      </c>
      <c r="I3" s="186">
        <v>47.18836975097656</v>
      </c>
      <c r="J3" s="186">
        <v>44.8658332824707</v>
      </c>
      <c r="K3" s="186">
        <v>48.0542106628418</v>
      </c>
      <c r="L3" s="186">
        <v>45.521236419677734</v>
      </c>
      <c r="M3" s="186">
        <v>46.43349075317383</v>
      </c>
      <c r="N3" s="186">
        <v>45.30622100830078</v>
      </c>
      <c r="O3" s="186">
        <v>47.144283294677734</v>
      </c>
      <c r="P3" s="186">
        <v>52.30018997192383</v>
      </c>
      <c r="Q3" s="186">
        <v>49.209007263183594</v>
      </c>
      <c r="R3" s="186">
        <v>46.70668029785156</v>
      </c>
      <c r="S3" s="186">
        <v>46.88205337524414</v>
      </c>
      <c r="T3" s="186">
        <v>44.976593017578125</v>
      </c>
      <c r="U3" s="186">
        <v>48.68935012817383</v>
      </c>
      <c r="V3" s="186">
        <v>42.71949768066406</v>
      </c>
      <c r="W3" s="186">
        <v>44.6153450012207</v>
      </c>
      <c r="X3" s="186">
        <v>46.62582778930664</v>
      </c>
      <c r="Y3" s="186">
        <v>48.3198356628418</v>
      </c>
      <c r="Z3" s="186">
        <v>47.648014068603516</v>
      </c>
      <c r="AA3" s="186">
        <v>47.48833465576172</v>
      </c>
      <c r="AB3" s="186">
        <v>47.97843551635742</v>
      </c>
      <c r="AC3" s="186">
        <v>47.23994445800781</v>
      </c>
      <c r="AD3" s="186">
        <v>48.94826889038086</v>
      </c>
      <c r="AE3" s="186">
        <v>48.649574279785156</v>
      </c>
      <c r="AF3" s="186">
        <v>47.75674057006836</v>
      </c>
      <c r="AG3" s="186">
        <v>48.27566909790039</v>
      </c>
      <c r="AH3" s="186">
        <v>47.017818450927734</v>
      </c>
      <c r="AI3" s="186">
        <v>49.01963424682617</v>
      </c>
      <c r="AJ3" s="186">
        <v>45.206321716308594</v>
      </c>
      <c r="AK3" s="186">
        <v>45.2141227722168</v>
      </c>
      <c r="AL3" s="186">
        <v>44.878387451171875</v>
      </c>
      <c r="AM3" s="186">
        <v>44.957374572753906</v>
      </c>
      <c r="AN3" s="186">
        <v>48.155303955078125</v>
      </c>
      <c r="AO3" s="186">
        <v>44.466339111328125</v>
      </c>
      <c r="AP3" s="186">
        <v>43.63758850097656</v>
      </c>
      <c r="AQ3" s="186">
        <v>45.14088821411133</v>
      </c>
      <c r="AR3" s="186">
        <v>44.59873580932617</v>
      </c>
      <c r="AS3" s="186">
        <v>45.466434478759766</v>
      </c>
      <c r="AT3" s="186">
        <v>44.383541107177734</v>
      </c>
      <c r="AU3" s="186">
        <v>45.652191162109375</v>
      </c>
      <c r="AV3" s="186">
        <v>46.164283752441406</v>
      </c>
      <c r="AW3" s="186">
        <v>47.05713653564453</v>
      </c>
      <c r="AX3" s="186">
        <v>47.76364517211914</v>
      </c>
      <c r="AY3" s="186">
        <v>48.36811065673828</v>
      </c>
      <c r="AZ3" s="186">
        <v>45.858795166015625</v>
      </c>
      <c r="BA3" s="186">
        <v>46.12447738647461</v>
      </c>
      <c r="BB3" s="186">
        <v>46.63412857055664</v>
      </c>
      <c r="BC3" s="186">
        <v>52.4837646484375</v>
      </c>
      <c r="BD3" s="186">
        <v>47.34843444824219</v>
      </c>
      <c r="BE3" s="186">
        <v>47.87245559692383</v>
      </c>
      <c r="BF3" s="186">
        <v>51.52465057373047</v>
      </c>
      <c r="BG3" s="186">
        <v>48.246612548828125</v>
      </c>
      <c r="BH3" s="186">
        <v>46.91747283935547</v>
      </c>
      <c r="BI3" s="186">
        <v>50.60662841796875</v>
      </c>
      <c r="BJ3" s="186">
        <v>48.20069885253906</v>
      </c>
      <c r="BK3" s="186">
        <v>46.82539367675781</v>
      </c>
      <c r="BL3" s="186">
        <v>47.19704055786133</v>
      </c>
      <c r="BM3" s="186">
        <v>48.28814697265625</v>
      </c>
    </row>
    <row r="4" ht="13.5" customHeight="1">
      <c r="A4" s="152" t="s">
        <v>498</v>
      </c>
      <c r="B4" s="153"/>
      <c r="C4" s="187">
        <v>42.795448303222656</v>
      </c>
      <c r="D4" s="187">
        <v>45.1447868347168</v>
      </c>
      <c r="E4" s="187">
        <v>47.14588165283203</v>
      </c>
      <c r="F4" s="187">
        <v>47.48841857910156</v>
      </c>
      <c r="G4" s="187">
        <v>45.589176177978516</v>
      </c>
      <c r="H4" s="187">
        <v>47.086158752441406</v>
      </c>
      <c r="I4" s="187">
        <v>45.96622848510742</v>
      </c>
      <c r="J4" s="187">
        <v>44.08236312866211</v>
      </c>
      <c r="K4" s="187">
        <v>45.404380798339844</v>
      </c>
      <c r="L4" s="187">
        <v>44.932552337646484</v>
      </c>
      <c r="M4" s="187">
        <v>44.5138053894043</v>
      </c>
      <c r="N4" s="187">
        <v>43.11777114868164</v>
      </c>
      <c r="O4" s="187">
        <v>46.47768020629883</v>
      </c>
      <c r="P4" s="187">
        <v>50.886131286621094</v>
      </c>
      <c r="Q4" s="187">
        <v>48.29215621948242</v>
      </c>
      <c r="R4" s="187">
        <v>46.25437545776367</v>
      </c>
      <c r="S4" s="187">
        <v>45.02915954589844</v>
      </c>
      <c r="T4" s="187">
        <v>44.451805114746094</v>
      </c>
      <c r="U4" s="187">
        <v>47.84336471557617</v>
      </c>
      <c r="V4" s="187">
        <v>42.21502685546875</v>
      </c>
      <c r="W4" s="187">
        <v>43.753021240234375</v>
      </c>
      <c r="X4" s="187">
        <v>45.20274353027344</v>
      </c>
      <c r="Y4" s="187">
        <v>47.53537368774414</v>
      </c>
      <c r="Z4" s="187">
        <v>46.8990364074707</v>
      </c>
      <c r="AA4" s="187">
        <v>46.91066360473633</v>
      </c>
      <c r="AB4" s="187">
        <v>47.02872085571289</v>
      </c>
      <c r="AC4" s="187">
        <v>45.77568054199219</v>
      </c>
      <c r="AD4" s="187">
        <v>47.842315673828125</v>
      </c>
      <c r="AE4" s="187">
        <v>48.07797622680664</v>
      </c>
      <c r="AF4" s="187">
        <v>46.728973388671875</v>
      </c>
      <c r="AG4" s="187">
        <v>47.68476104736328</v>
      </c>
      <c r="AH4" s="187">
        <v>45.13862609863281</v>
      </c>
      <c r="AI4" s="187">
        <v>48.302162170410156</v>
      </c>
      <c r="AJ4" s="187">
        <v>44.45381546020508</v>
      </c>
      <c r="AK4" s="187">
        <v>43.89876174926758</v>
      </c>
      <c r="AL4" s="187">
        <v>42.30228042602539</v>
      </c>
      <c r="AM4" s="187">
        <v>44.12835693359375</v>
      </c>
      <c r="AN4" s="187">
        <v>47.60884094238281</v>
      </c>
      <c r="AO4" s="187">
        <v>43.08768081665039</v>
      </c>
      <c r="AP4" s="187">
        <v>42.956153869628906</v>
      </c>
      <c r="AQ4" s="187">
        <v>43.913936614990234</v>
      </c>
      <c r="AR4" s="187">
        <v>42.78723907470703</v>
      </c>
      <c r="AS4" s="187">
        <v>44.91912841796875</v>
      </c>
      <c r="AT4" s="187">
        <v>43.77688217163086</v>
      </c>
      <c r="AU4" s="187">
        <v>43.76740264892578</v>
      </c>
      <c r="AV4" s="187">
        <v>45.62842559814453</v>
      </c>
      <c r="AW4" s="187">
        <v>45.61323928833008</v>
      </c>
      <c r="AX4" s="187">
        <v>46.950469970703125</v>
      </c>
      <c r="AY4" s="187">
        <v>46.96564865112305</v>
      </c>
      <c r="AZ4" s="187">
        <v>44.90201950073242</v>
      </c>
      <c r="BA4" s="187">
        <v>45.1841926574707</v>
      </c>
      <c r="BB4" s="187">
        <v>44.66965103149414</v>
      </c>
      <c r="BC4" s="187">
        <v>51.802146911621094</v>
      </c>
      <c r="BD4" s="187">
        <v>46.4207878112793</v>
      </c>
      <c r="BE4" s="187">
        <v>47.36644744873047</v>
      </c>
      <c r="BF4" s="187">
        <v>50.79362487792969</v>
      </c>
      <c r="BG4" s="187">
        <v>47.5590705871582</v>
      </c>
      <c r="BH4" s="187">
        <v>45.284210205078125</v>
      </c>
      <c r="BI4" s="187">
        <v>49.89714431762695</v>
      </c>
      <c r="BJ4" s="187">
        <v>47.63311004638672</v>
      </c>
      <c r="BK4" s="187">
        <v>46.29950714111328</v>
      </c>
      <c r="BL4" s="187">
        <v>46.217750549316406</v>
      </c>
      <c r="BM4" s="187">
        <v>47.73303985595703</v>
      </c>
    </row>
    <row r="5" ht="13.5" customHeight="1">
      <c r="A5" s="152" t="s">
        <v>499</v>
      </c>
      <c r="B5" s="153"/>
      <c r="C5" s="187">
        <v>44.25294494628906</v>
      </c>
      <c r="D5" s="187">
        <v>46.15920639038086</v>
      </c>
      <c r="E5" s="187">
        <v>48.62053680419922</v>
      </c>
      <c r="F5" s="187">
        <v>48.47064971923828</v>
      </c>
      <c r="G5" s="187">
        <v>46.813053131103516</v>
      </c>
      <c r="H5" s="187">
        <v>48.115989685058594</v>
      </c>
      <c r="I5" s="187">
        <v>48.4105110168457</v>
      </c>
      <c r="J5" s="187">
        <v>45.6493034362793</v>
      </c>
      <c r="K5" s="187">
        <v>50.70404052734375</v>
      </c>
      <c r="L5" s="187">
        <v>46.109920501708984</v>
      </c>
      <c r="M5" s="187">
        <v>48.35317611694336</v>
      </c>
      <c r="N5" s="187">
        <v>47.49467086791992</v>
      </c>
      <c r="O5" s="187">
        <v>47.81088638305664</v>
      </c>
      <c r="P5" s="187">
        <v>53.71424865722656</v>
      </c>
      <c r="Q5" s="187">
        <v>50.125858306884766</v>
      </c>
      <c r="R5" s="187">
        <v>47.15898513793945</v>
      </c>
      <c r="S5" s="187">
        <v>48.734947204589844</v>
      </c>
      <c r="T5" s="187">
        <v>45.501380920410156</v>
      </c>
      <c r="U5" s="187">
        <v>49.535335540771484</v>
      </c>
      <c r="V5" s="187">
        <v>43.223968505859375</v>
      </c>
      <c r="W5" s="187">
        <v>45.47766876220703</v>
      </c>
      <c r="X5" s="187">
        <v>48.048912048339844</v>
      </c>
      <c r="Y5" s="187">
        <v>49.10429763793945</v>
      </c>
      <c r="Z5" s="187">
        <v>48.39699172973633</v>
      </c>
      <c r="AA5" s="187">
        <v>48.06600570678711</v>
      </c>
      <c r="AB5" s="187">
        <v>48.92815017700195</v>
      </c>
      <c r="AC5" s="187">
        <v>48.70420837402344</v>
      </c>
      <c r="AD5" s="187">
        <v>50.054222106933594</v>
      </c>
      <c r="AE5" s="187">
        <v>49.22117233276367</v>
      </c>
      <c r="AF5" s="187">
        <v>48.784507751464844</v>
      </c>
      <c r="AG5" s="187">
        <v>48.8665771484375</v>
      </c>
      <c r="AH5" s="187">
        <v>48.897010803222656</v>
      </c>
      <c r="AI5" s="187">
        <v>49.73710632324219</v>
      </c>
      <c r="AJ5" s="187">
        <v>45.95882797241211</v>
      </c>
      <c r="AK5" s="187">
        <v>46.529483795166016</v>
      </c>
      <c r="AL5" s="187">
        <v>47.45449447631836</v>
      </c>
      <c r="AM5" s="187">
        <v>45.78639221191406</v>
      </c>
      <c r="AN5" s="187">
        <v>48.70176696777344</v>
      </c>
      <c r="AO5" s="187">
        <v>45.84499740600586</v>
      </c>
      <c r="AP5" s="187">
        <v>44.31902313232422</v>
      </c>
      <c r="AQ5" s="187">
        <v>46.36783981323242</v>
      </c>
      <c r="AR5" s="187">
        <v>46.41023254394531</v>
      </c>
      <c r="AS5" s="187">
        <v>46.01374053955078</v>
      </c>
      <c r="AT5" s="187">
        <v>44.99020004272461</v>
      </c>
      <c r="AU5" s="187">
        <v>47.53697967529297</v>
      </c>
      <c r="AV5" s="187">
        <v>46.70014190673828</v>
      </c>
      <c r="AW5" s="187">
        <v>48.501033782958984</v>
      </c>
      <c r="AX5" s="187">
        <v>48.576820373535156</v>
      </c>
      <c r="AY5" s="187">
        <v>49.770572662353516</v>
      </c>
      <c r="AZ5" s="187">
        <v>46.81557083129883</v>
      </c>
      <c r="BA5" s="187">
        <v>47.064762115478516</v>
      </c>
      <c r="BB5" s="187">
        <v>48.59860610961914</v>
      </c>
      <c r="BC5" s="187">
        <v>53.165382385253906</v>
      </c>
      <c r="BD5" s="187">
        <v>48.27608108520508</v>
      </c>
      <c r="BE5" s="187">
        <v>48.37846374511719</v>
      </c>
      <c r="BF5" s="187">
        <v>52.25567626953125</v>
      </c>
      <c r="BG5" s="187">
        <v>48.93415451049805</v>
      </c>
      <c r="BH5" s="187">
        <v>48.55073547363281</v>
      </c>
      <c r="BI5" s="187">
        <v>51.31611251831055</v>
      </c>
      <c r="BJ5" s="187">
        <v>48.768287658691406</v>
      </c>
      <c r="BK5" s="187">
        <v>47.351280212402344</v>
      </c>
      <c r="BL5" s="187">
        <v>48.17633056640625</v>
      </c>
      <c r="BM5" s="187">
        <v>48.84325408935547</v>
      </c>
    </row>
    <row r="6" ht="13.5" customHeight="1">
      <c r="A6" s="152" t="s">
        <v>500</v>
      </c>
      <c r="B6" s="153"/>
      <c r="C6" s="187">
        <v>0.4430178105831146</v>
      </c>
      <c r="D6" s="187">
        <v>0.3083416223526001</v>
      </c>
      <c r="E6" s="187">
        <v>0.4482327103614807</v>
      </c>
      <c r="F6" s="187">
        <v>0.29855775833129883</v>
      </c>
      <c r="G6" s="187">
        <v>0.3720078766345978</v>
      </c>
      <c r="H6" s="187">
        <v>0.31302618980407715</v>
      </c>
      <c r="I6" s="187">
        <v>0.7429583072662354</v>
      </c>
      <c r="J6" s="187">
        <v>0.47628363966941833</v>
      </c>
      <c r="K6" s="187">
        <v>1.6108717918395996</v>
      </c>
      <c r="L6" s="187">
        <v>0.35786938667297363</v>
      </c>
      <c r="M6" s="187">
        <v>1.1670056581497192</v>
      </c>
      <c r="N6" s="187">
        <v>1.3303931951522827</v>
      </c>
      <c r="O6" s="187">
        <v>0.4052378535270691</v>
      </c>
      <c r="P6" s="187">
        <v>0.859629213809967</v>
      </c>
      <c r="Q6" s="187">
        <v>0.5573683977127075</v>
      </c>
      <c r="R6" s="187">
        <v>0.27496251463890076</v>
      </c>
      <c r="S6" s="187">
        <v>1.126404047012329</v>
      </c>
      <c r="T6" s="187">
        <v>0.3190261721611023</v>
      </c>
      <c r="U6" s="187">
        <v>0.5142878293991089</v>
      </c>
      <c r="V6" s="187">
        <v>0.30667567253112793</v>
      </c>
      <c r="W6" s="187">
        <v>0.5242205262184143</v>
      </c>
      <c r="X6" s="187">
        <v>0.8651142120361328</v>
      </c>
      <c r="Y6" s="187">
        <v>0.4768866002559662</v>
      </c>
      <c r="Z6" s="187">
        <v>0.45531609654426575</v>
      </c>
      <c r="AA6" s="187">
        <v>0.35117554664611816</v>
      </c>
      <c r="AB6" s="187">
        <v>0.5773469805717468</v>
      </c>
      <c r="AC6" s="187">
        <v>0.8901494145393372</v>
      </c>
      <c r="AD6" s="187">
        <v>0.672325611114502</v>
      </c>
      <c r="AE6" s="187">
        <v>0.3474833369255066</v>
      </c>
      <c r="AF6" s="187">
        <v>0.6247963905334473</v>
      </c>
      <c r="AG6" s="187">
        <v>0.35922107100486755</v>
      </c>
      <c r="AH6" s="187">
        <v>1.1423907279968262</v>
      </c>
      <c r="AI6" s="187">
        <v>0.4361628592014313</v>
      </c>
      <c r="AJ6" s="187">
        <v>0.4574597477912903</v>
      </c>
      <c r="AK6" s="187">
        <v>0.7996279001235962</v>
      </c>
      <c r="AL6" s="187">
        <v>1.5660557746887207</v>
      </c>
      <c r="AM6" s="187">
        <v>0.5039737820625305</v>
      </c>
      <c r="AN6" s="187">
        <v>0.332202672958374</v>
      </c>
      <c r="AO6" s="187">
        <v>0.8381074666976929</v>
      </c>
      <c r="AP6" s="187">
        <v>0.4142543375492096</v>
      </c>
      <c r="AQ6" s="187">
        <v>0.7458819150924683</v>
      </c>
      <c r="AR6" s="187">
        <v>1.1012377738952637</v>
      </c>
      <c r="AS6" s="187">
        <v>0.332714706659317</v>
      </c>
      <c r="AT6" s="187">
        <v>0.36879754066467285</v>
      </c>
      <c r="AU6" s="187">
        <v>1.145793080329895</v>
      </c>
      <c r="AV6" s="187">
        <v>0.32575565576553345</v>
      </c>
      <c r="AW6" s="187">
        <v>0.8777666091918945</v>
      </c>
      <c r="AX6" s="187">
        <v>0.4943409562110901</v>
      </c>
      <c r="AY6" s="187">
        <v>0.8525784015655518</v>
      </c>
      <c r="AZ6" s="187">
        <v>0.5816392302513123</v>
      </c>
      <c r="BA6" s="187">
        <v>0.5716134309768677</v>
      </c>
      <c r="BB6" s="187">
        <v>1.1942358016967773</v>
      </c>
      <c r="BC6" s="187">
        <v>0.41436660289764404</v>
      </c>
      <c r="BD6" s="187">
        <v>0.5639306306838989</v>
      </c>
      <c r="BE6" s="187">
        <v>0.30760979652404785</v>
      </c>
      <c r="BF6" s="187">
        <v>0.4444016218185425</v>
      </c>
      <c r="BG6" s="187">
        <v>0.4179679751396179</v>
      </c>
      <c r="BH6" s="187">
        <v>0.9928868412971497</v>
      </c>
      <c r="BI6" s="187">
        <v>0.43130722641944885</v>
      </c>
      <c r="BJ6" s="187">
        <v>0.3450465202331543</v>
      </c>
      <c r="BK6" s="187">
        <v>0.31969520449638367</v>
      </c>
      <c r="BL6" s="187">
        <v>0.5953266024589539</v>
      </c>
      <c r="BM6" s="187">
        <v>0.33745747804641724</v>
      </c>
    </row>
    <row r="7" ht="13.5" customHeight="1">
      <c r="A7" s="188" t="s">
        <v>67</v>
      </c>
      <c r="B7" s="189" t="s">
        <v>533</v>
      </c>
      <c r="C7" s="190">
        <v>41.53302001953125</v>
      </c>
      <c r="D7" s="190">
        <v>42.41856002807617</v>
      </c>
      <c r="E7" s="190">
        <v>44.81234359741211</v>
      </c>
      <c r="F7" s="190">
        <v>44.31083679199219</v>
      </c>
      <c r="G7" s="190">
        <v>42.970542907714844</v>
      </c>
      <c r="H7" s="190">
        <v>45.05506134033203</v>
      </c>
      <c r="I7" s="190">
        <v>43.72874450683594</v>
      </c>
      <c r="J7" s="190">
        <v>41.969932556152344</v>
      </c>
      <c r="K7" s="190">
        <v>45.10807800292969</v>
      </c>
      <c r="L7" s="190">
        <v>42.421085357666016</v>
      </c>
      <c r="M7" s="190">
        <v>45.06662368774414</v>
      </c>
      <c r="N7" s="190">
        <v>43.19660568237305</v>
      </c>
      <c r="O7" s="190">
        <v>44.0736198425293</v>
      </c>
      <c r="P7" s="190">
        <v>46.66279220581055</v>
      </c>
      <c r="Q7" s="190">
        <v>46.04277801513672</v>
      </c>
      <c r="R7" s="190">
        <v>42.883235931396484</v>
      </c>
      <c r="S7" s="190">
        <v>44.5208740234375</v>
      </c>
      <c r="T7" s="190">
        <v>42.08001708984375</v>
      </c>
      <c r="U7" s="190">
        <v>45.743194580078125</v>
      </c>
      <c r="V7" s="190">
        <v>41.53628158569336</v>
      </c>
      <c r="W7" s="190">
        <v>41.24753952026367</v>
      </c>
      <c r="X7" s="190">
        <v>43.70063400268555</v>
      </c>
      <c r="Y7" s="190">
        <v>45.455970764160156</v>
      </c>
      <c r="Z7" s="190">
        <v>44.421607971191406</v>
      </c>
      <c r="AA7" s="190">
        <v>43.91680908203125</v>
      </c>
      <c r="AB7" s="190">
        <v>43.89048385620117</v>
      </c>
      <c r="AC7" s="190">
        <v>44.71541213989258</v>
      </c>
      <c r="AD7" s="190">
        <v>44.79793167114258</v>
      </c>
      <c r="AE7" s="190">
        <v>45.8413200378418</v>
      </c>
      <c r="AF7" s="190">
        <v>43.65159606933594</v>
      </c>
      <c r="AG7" s="190">
        <v>45.85895538330078</v>
      </c>
      <c r="AH7" s="190">
        <v>44.985286712646484</v>
      </c>
      <c r="AI7" s="190">
        <v>44.331825256347656</v>
      </c>
      <c r="AJ7" s="190">
        <v>41.183284759521484</v>
      </c>
      <c r="AK7" s="190">
        <v>40.83647155761719</v>
      </c>
      <c r="AL7" s="190">
        <v>41.58153533935547</v>
      </c>
      <c r="AM7" s="190">
        <v>42.164222717285156</v>
      </c>
      <c r="AN7" s="190">
        <v>43.25918960571289</v>
      </c>
      <c r="AO7" s="190">
        <v>41.629703521728516</v>
      </c>
      <c r="AP7" s="190">
        <v>41.855674743652344</v>
      </c>
      <c r="AQ7" s="190">
        <v>41.54860305786133</v>
      </c>
      <c r="AR7" s="190">
        <v>41.07257843017578</v>
      </c>
      <c r="AS7" s="190">
        <v>43.84089660644531</v>
      </c>
      <c r="AT7" s="190">
        <v>41.968589782714844</v>
      </c>
      <c r="AU7" s="190">
        <v>43.82200622558594</v>
      </c>
      <c r="AV7" s="190">
        <v>42.3829345703125</v>
      </c>
      <c r="AW7" s="190">
        <v>43.9708366394043</v>
      </c>
      <c r="AX7" s="190">
        <v>43.936737060546875</v>
      </c>
      <c r="AY7" s="190">
        <v>45.24720764160156</v>
      </c>
      <c r="AZ7" s="190">
        <v>43.78514862060547</v>
      </c>
      <c r="BA7" s="190">
        <v>41.70176315307617</v>
      </c>
      <c r="BB7" s="190">
        <v>43.2115364074707</v>
      </c>
      <c r="BC7" s="190">
        <v>46.742767333984375</v>
      </c>
      <c r="BD7" s="190">
        <v>43.50135803222656</v>
      </c>
      <c r="BE7" s="190">
        <v>42.225006103515625</v>
      </c>
      <c r="BF7" s="190">
        <v>46.71917724609375</v>
      </c>
      <c r="BG7" s="190">
        <v>44.374786376953125</v>
      </c>
      <c r="BH7" s="190">
        <v>42.48701095581055</v>
      </c>
      <c r="BI7" s="190">
        <v>45.71249008178711</v>
      </c>
      <c r="BJ7" s="190">
        <v>44.48624038696289</v>
      </c>
      <c r="BK7" s="190">
        <v>42.97429656982422</v>
      </c>
      <c r="BL7" s="190">
        <v>43.55693817138672</v>
      </c>
      <c r="BM7" s="190">
        <v>43.0955696105957</v>
      </c>
    </row>
    <row r="8" ht="13.5" customHeight="1">
      <c r="A8" s="152" t="s">
        <v>70</v>
      </c>
      <c r="B8" s="153"/>
      <c r="C8" s="187">
        <v>41.110679626464844</v>
      </c>
      <c r="D8" s="187">
        <v>41.96409606933594</v>
      </c>
      <c r="E8" s="187">
        <v>43.95296859741211</v>
      </c>
      <c r="F8" s="187">
        <v>43.9427375793457</v>
      </c>
      <c r="G8" s="187">
        <v>42.52318572998047</v>
      </c>
      <c r="H8" s="187">
        <v>44.65262985229492</v>
      </c>
      <c r="I8" s="187">
        <v>42.3575439453125</v>
      </c>
      <c r="J8" s="187">
        <v>41.39728546142578</v>
      </c>
      <c r="K8" s="187">
        <v>41.83489227294922</v>
      </c>
      <c r="L8" s="187">
        <v>41.82051086425781</v>
      </c>
      <c r="M8" s="187">
        <v>44.368690490722656</v>
      </c>
      <c r="N8" s="187">
        <v>41.009124755859375</v>
      </c>
      <c r="O8" s="187">
        <v>43.539424896240234</v>
      </c>
      <c r="P8" s="187">
        <v>45.4299430847168</v>
      </c>
      <c r="Q8" s="187">
        <v>45.390750885009766</v>
      </c>
      <c r="R8" s="187">
        <v>42.134071350097656</v>
      </c>
      <c r="S8" s="187">
        <v>43.06052017211914</v>
      </c>
      <c r="T8" s="187">
        <v>41.70783996582031</v>
      </c>
      <c r="U8" s="187">
        <v>44.89146041870117</v>
      </c>
      <c r="V8" s="187">
        <v>41.1619987487793</v>
      </c>
      <c r="W8" s="187">
        <v>40.65678405761719</v>
      </c>
      <c r="X8" s="187">
        <v>42.426719665527344</v>
      </c>
      <c r="Y8" s="187">
        <v>44.72432327270508</v>
      </c>
      <c r="Z8" s="187">
        <v>43.9176139831543</v>
      </c>
      <c r="AA8" s="187">
        <v>43.47394943237305</v>
      </c>
      <c r="AB8" s="187">
        <v>42.82101058959961</v>
      </c>
      <c r="AC8" s="187">
        <v>43.413143157958984</v>
      </c>
      <c r="AD8" s="187">
        <v>43.76485824584961</v>
      </c>
      <c r="AE8" s="187">
        <v>45.251861572265625</v>
      </c>
      <c r="AF8" s="187">
        <v>42.393516540527344</v>
      </c>
      <c r="AG8" s="187">
        <v>45.2296028137207</v>
      </c>
      <c r="AH8" s="187">
        <v>43.54429244995117</v>
      </c>
      <c r="AI8" s="187">
        <v>43.92151641845703</v>
      </c>
      <c r="AJ8" s="187">
        <v>39.98653793334961</v>
      </c>
      <c r="AK8" s="187">
        <v>39.93994140625</v>
      </c>
      <c r="AL8" s="187">
        <v>39.979557037353516</v>
      </c>
      <c r="AM8" s="187">
        <v>41.56395721435547</v>
      </c>
      <c r="AN8" s="187">
        <v>42.0278205871582</v>
      </c>
      <c r="AO8" s="187">
        <v>40.517372131347656</v>
      </c>
      <c r="AP8" s="187">
        <v>40.90612030029297</v>
      </c>
      <c r="AQ8" s="187">
        <v>40.958553314208984</v>
      </c>
      <c r="AR8" s="187">
        <v>39.943607330322266</v>
      </c>
      <c r="AS8" s="187">
        <v>43.26507568359375</v>
      </c>
      <c r="AT8" s="187">
        <v>41.545291900634766</v>
      </c>
      <c r="AU8" s="187">
        <v>42.48625946044922</v>
      </c>
      <c r="AV8" s="187">
        <v>41.85279083251953</v>
      </c>
      <c r="AW8" s="187">
        <v>43.31731033325195</v>
      </c>
      <c r="AX8" s="187">
        <v>43.34664535522461</v>
      </c>
      <c r="AY8" s="187">
        <v>44.77763366699219</v>
      </c>
      <c r="AZ8" s="187">
        <v>42.88284683227539</v>
      </c>
      <c r="BA8" s="187">
        <v>41.197898864746094</v>
      </c>
      <c r="BB8" s="187">
        <v>41.52987289428711</v>
      </c>
      <c r="BC8" s="187">
        <v>46.30550765991211</v>
      </c>
      <c r="BD8" s="187">
        <v>42.978885650634766</v>
      </c>
      <c r="BE8" s="187">
        <v>41.79092788696289</v>
      </c>
      <c r="BF8" s="187">
        <v>46.11028289794922</v>
      </c>
      <c r="BG8" s="187">
        <v>43.841796875</v>
      </c>
      <c r="BH8" s="187">
        <v>41.33930587768555</v>
      </c>
      <c r="BI8" s="187">
        <v>45.24153518676758</v>
      </c>
      <c r="BJ8" s="187">
        <v>43.69539260864258</v>
      </c>
      <c r="BK8" s="187">
        <v>42.571876525878906</v>
      </c>
      <c r="BL8" s="187">
        <v>43.07282638549805</v>
      </c>
      <c r="BM8" s="187">
        <v>42.69152069091797</v>
      </c>
    </row>
    <row r="9" ht="13.5" customHeight="1">
      <c r="A9" s="152" t="s">
        <v>72</v>
      </c>
      <c r="B9" s="153"/>
      <c r="C9" s="187">
        <v>41.955360412597656</v>
      </c>
      <c r="D9" s="187">
        <v>42.873023986816406</v>
      </c>
      <c r="E9" s="187">
        <v>45.67171859741211</v>
      </c>
      <c r="F9" s="187">
        <v>44.67893600463867</v>
      </c>
      <c r="G9" s="187">
        <v>43.41790008544922</v>
      </c>
      <c r="H9" s="187">
        <v>45.45749282836914</v>
      </c>
      <c r="I9" s="187">
        <v>45.099945068359375</v>
      </c>
      <c r="J9" s="187">
        <v>42.542579650878906</v>
      </c>
      <c r="K9" s="187">
        <v>48.381263732910156</v>
      </c>
      <c r="L9" s="187">
        <v>43.02165985107422</v>
      </c>
      <c r="M9" s="187">
        <v>45.764556884765625</v>
      </c>
      <c r="N9" s="187">
        <v>45.38408660888672</v>
      </c>
      <c r="O9" s="187">
        <v>44.60781478881836</v>
      </c>
      <c r="P9" s="187">
        <v>47.8956413269043</v>
      </c>
      <c r="Q9" s="187">
        <v>46.69480514526367</v>
      </c>
      <c r="R9" s="187">
        <v>43.63240051269531</v>
      </c>
      <c r="S9" s="187">
        <v>45.98122787475586</v>
      </c>
      <c r="T9" s="187">
        <v>42.45219421386719</v>
      </c>
      <c r="U9" s="187">
        <v>46.59492874145508</v>
      </c>
      <c r="V9" s="187">
        <v>41.91056442260742</v>
      </c>
      <c r="W9" s="187">
        <v>41.838294982910156</v>
      </c>
      <c r="X9" s="187">
        <v>44.97454833984375</v>
      </c>
      <c r="Y9" s="187">
        <v>46.187618255615234</v>
      </c>
      <c r="Z9" s="187">
        <v>44.925601959228516</v>
      </c>
      <c r="AA9" s="187">
        <v>44.35966873168945</v>
      </c>
      <c r="AB9" s="187">
        <v>44.959957122802734</v>
      </c>
      <c r="AC9" s="187">
        <v>46.01768112182617</v>
      </c>
      <c r="AD9" s="187">
        <v>45.83100509643555</v>
      </c>
      <c r="AE9" s="187">
        <v>46.43077850341797</v>
      </c>
      <c r="AF9" s="187">
        <v>44.90967559814453</v>
      </c>
      <c r="AG9" s="187">
        <v>46.48830795288086</v>
      </c>
      <c r="AH9" s="187">
        <v>46.4262809753418</v>
      </c>
      <c r="AI9" s="187">
        <v>44.74213409423828</v>
      </c>
      <c r="AJ9" s="187">
        <v>42.38003158569336</v>
      </c>
      <c r="AK9" s="187">
        <v>41.733001708984375</v>
      </c>
      <c r="AL9" s="187">
        <v>43.18351364135742</v>
      </c>
      <c r="AM9" s="187">
        <v>42.764488220214844</v>
      </c>
      <c r="AN9" s="187">
        <v>44.49055862426758</v>
      </c>
      <c r="AO9" s="187">
        <v>42.742034912109375</v>
      </c>
      <c r="AP9" s="187">
        <v>42.80522918701172</v>
      </c>
      <c r="AQ9" s="187">
        <v>42.13865280151367</v>
      </c>
      <c r="AR9" s="187">
        <v>42.2015495300293</v>
      </c>
      <c r="AS9" s="187">
        <v>44.416717529296875</v>
      </c>
      <c r="AT9" s="187">
        <v>42.39188766479492</v>
      </c>
      <c r="AU9" s="187">
        <v>45.157752990722656</v>
      </c>
      <c r="AV9" s="187">
        <v>42.91307830810547</v>
      </c>
      <c r="AW9" s="187">
        <v>44.62436294555664</v>
      </c>
      <c r="AX9" s="187">
        <v>44.52682876586914</v>
      </c>
      <c r="AY9" s="187">
        <v>45.71678161621094</v>
      </c>
      <c r="AZ9" s="187">
        <v>44.68745040893555</v>
      </c>
      <c r="BA9" s="187">
        <v>42.20562744140625</v>
      </c>
      <c r="BB9" s="187">
        <v>44.8931999206543</v>
      </c>
      <c r="BC9" s="187">
        <v>47.18002700805664</v>
      </c>
      <c r="BD9" s="187">
        <v>44.02383041381836</v>
      </c>
      <c r="BE9" s="187">
        <v>42.65908432006836</v>
      </c>
      <c r="BF9" s="187">
        <v>47.32807159423828</v>
      </c>
      <c r="BG9" s="187">
        <v>44.90777587890625</v>
      </c>
      <c r="BH9" s="187">
        <v>43.63471603393555</v>
      </c>
      <c r="BI9" s="187">
        <v>46.18344497680664</v>
      </c>
      <c r="BJ9" s="187">
        <v>45.2770881652832</v>
      </c>
      <c r="BK9" s="187">
        <v>43.37671661376953</v>
      </c>
      <c r="BL9" s="187">
        <v>44.04104995727539</v>
      </c>
      <c r="BM9" s="187">
        <v>43.49961853027344</v>
      </c>
    </row>
    <row r="10" ht="13.5" customHeight="1">
      <c r="A10" s="152" t="s">
        <v>74</v>
      </c>
      <c r="B10" s="153"/>
      <c r="C10" s="187">
        <v>0.25674787163734436</v>
      </c>
      <c r="D10" s="187">
        <v>0.27627477049827576</v>
      </c>
      <c r="E10" s="187">
        <v>0.5224276185035706</v>
      </c>
      <c r="F10" s="187">
        <v>0.2237723171710968</v>
      </c>
      <c r="G10" s="187">
        <v>0.27195510268211365</v>
      </c>
      <c r="H10" s="187">
        <v>0.24464483559131622</v>
      </c>
      <c r="I10" s="187">
        <v>0.8335735201835632</v>
      </c>
      <c r="J10" s="187">
        <v>0.3481205701828003</v>
      </c>
      <c r="K10" s="187">
        <v>1.9898194074630737</v>
      </c>
      <c r="L10" s="187">
        <v>0.3650996685028076</v>
      </c>
      <c r="M10" s="187">
        <v>0.42428529262542725</v>
      </c>
      <c r="N10" s="187">
        <v>1.3298033475875854</v>
      </c>
      <c r="O10" s="187">
        <v>0.32474485039711</v>
      </c>
      <c r="P10" s="187">
        <v>0.7494692802429199</v>
      </c>
      <c r="Q10" s="187">
        <v>0.3963777422904968</v>
      </c>
      <c r="R10" s="187">
        <v>0.4554295539855957</v>
      </c>
      <c r="S10" s="187">
        <v>0.8877717852592468</v>
      </c>
      <c r="T10" s="187">
        <v>0.22625181078910828</v>
      </c>
      <c r="U10" s="187">
        <v>0.5177814364433289</v>
      </c>
      <c r="V10" s="187">
        <v>0.2275323122739792</v>
      </c>
      <c r="W10" s="187">
        <v>0.3591291308403015</v>
      </c>
      <c r="X10" s="187">
        <v>0.7744330167770386</v>
      </c>
      <c r="Y10" s="187">
        <v>0.44477909803390503</v>
      </c>
      <c r="Z10" s="187">
        <v>0.3063861131668091</v>
      </c>
      <c r="AA10" s="187">
        <v>0.26922091841697693</v>
      </c>
      <c r="AB10" s="187">
        <v>0.650149941444397</v>
      </c>
      <c r="AC10" s="187">
        <v>0.791668713092804</v>
      </c>
      <c r="AD10" s="187">
        <v>0.6280209422111511</v>
      </c>
      <c r="AE10" s="187">
        <v>0.3583402633666992</v>
      </c>
      <c r="AF10" s="187">
        <v>0.7648070454597473</v>
      </c>
      <c r="AG10" s="187">
        <v>0.3825920522212982</v>
      </c>
      <c r="AH10" s="187">
        <v>0.8760021328926086</v>
      </c>
      <c r="AI10" s="187">
        <v>0.24943213164806366</v>
      </c>
      <c r="AJ10" s="187">
        <v>0.7275215983390808</v>
      </c>
      <c r="AK10" s="187">
        <v>0.5450143218040466</v>
      </c>
      <c r="AL10" s="187">
        <v>0.9738664627075195</v>
      </c>
      <c r="AM10" s="187">
        <v>0.36491188406944275</v>
      </c>
      <c r="AN10" s="187">
        <v>0.7485681772232056</v>
      </c>
      <c r="AO10" s="187">
        <v>0.6762025356292725</v>
      </c>
      <c r="AP10" s="187">
        <v>0.5772499442100525</v>
      </c>
      <c r="AQ10" s="187">
        <v>0.3586997985839844</v>
      </c>
      <c r="AR10" s="187">
        <v>0.6863192915916443</v>
      </c>
      <c r="AS10" s="187">
        <v>0.3500499129295349</v>
      </c>
      <c r="AT10" s="187">
        <v>0.2573286294937134</v>
      </c>
      <c r="AU10" s="187">
        <v>0.8120213150978088</v>
      </c>
      <c r="AV10" s="187">
        <v>0.32228192687034607</v>
      </c>
      <c r="AW10" s="187">
        <v>0.39728936553001404</v>
      </c>
      <c r="AX10" s="187">
        <v>0.3587263524532318</v>
      </c>
      <c r="AY10" s="187">
        <v>0.28546059131622314</v>
      </c>
      <c r="AZ10" s="187">
        <v>0.5485221743583679</v>
      </c>
      <c r="BA10" s="187">
        <v>0.30630606412887573</v>
      </c>
      <c r="BB10" s="187">
        <v>1.0223090648651123</v>
      </c>
      <c r="BC10" s="187">
        <v>0.2658165395259857</v>
      </c>
      <c r="BD10" s="187">
        <v>0.3176196813583374</v>
      </c>
      <c r="BE10" s="187">
        <v>0.263884037733078</v>
      </c>
      <c r="BF10" s="187">
        <v>0.3701566457748413</v>
      </c>
      <c r="BG10" s="187">
        <v>0.32401320338249207</v>
      </c>
      <c r="BH10" s="187">
        <v>0.6977077722549438</v>
      </c>
      <c r="BI10" s="187">
        <v>0.28630170226097107</v>
      </c>
      <c r="BJ10" s="187">
        <v>0.48076939582824707</v>
      </c>
      <c r="BK10" s="187">
        <v>0.24463686347007751</v>
      </c>
      <c r="BL10" s="187">
        <v>0.29429882764816284</v>
      </c>
      <c r="BM10" s="187">
        <v>0.24562838673591614</v>
      </c>
    </row>
    <row r="11" ht="13.5" customHeight="1">
      <c r="A11" s="191" t="s">
        <v>76</v>
      </c>
      <c r="B11" s="192" t="s">
        <v>178</v>
      </c>
      <c r="C11" s="193">
        <v>5.038736343383789</v>
      </c>
      <c r="D11" s="193">
        <v>5.23188591003418</v>
      </c>
      <c r="E11" s="193">
        <v>4.786910057067871</v>
      </c>
      <c r="F11" s="193">
        <v>5.239091396331787</v>
      </c>
      <c r="G11" s="193">
        <v>5.238509654998779</v>
      </c>
      <c r="H11" s="193">
        <v>5.311532497406006</v>
      </c>
      <c r="I11" s="193">
        <v>4.990222454071045</v>
      </c>
      <c r="J11" s="193">
        <v>4.7397990226745605</v>
      </c>
      <c r="K11" s="193">
        <v>5.227296352386475</v>
      </c>
      <c r="L11" s="193">
        <v>4.707099437713623</v>
      </c>
      <c r="M11" s="193">
        <v>5.655643939971924</v>
      </c>
      <c r="N11" s="193">
        <v>5.077579021453857</v>
      </c>
      <c r="O11" s="193">
        <v>5.035989761352539</v>
      </c>
      <c r="P11" s="193">
        <v>5.532755374908447</v>
      </c>
      <c r="Q11" s="193">
        <v>5.580745697021484</v>
      </c>
      <c r="R11" s="193">
        <v>4.969513416290283</v>
      </c>
      <c r="S11" s="193">
        <v>5.467122554779053</v>
      </c>
      <c r="T11" s="193">
        <v>5.1920061111450195</v>
      </c>
      <c r="U11" s="193">
        <v>5.55320930480957</v>
      </c>
      <c r="V11" s="193">
        <v>4.802077293395996</v>
      </c>
      <c r="W11" s="193">
        <v>5.068341255187988</v>
      </c>
      <c r="X11" s="193">
        <v>5.3530659675598145</v>
      </c>
      <c r="Y11" s="193">
        <v>5.536985874176025</v>
      </c>
      <c r="Z11" s="193">
        <v>4.994767189025879</v>
      </c>
      <c r="AA11" s="193">
        <v>5.204793453216553</v>
      </c>
      <c r="AB11" s="193">
        <v>4.913539886474609</v>
      </c>
      <c r="AC11" s="193">
        <v>5.430588245391846</v>
      </c>
      <c r="AD11" s="193">
        <v>5.806632041931152</v>
      </c>
      <c r="AE11" s="193">
        <v>5.4005632400512695</v>
      </c>
      <c r="AF11" s="193">
        <v>5.086946487426758</v>
      </c>
      <c r="AG11" s="193">
        <v>5.243128776550293</v>
      </c>
      <c r="AH11" s="193">
        <v>4.7711076736450195</v>
      </c>
      <c r="AI11" s="193">
        <v>4.877144813537598</v>
      </c>
      <c r="AJ11" s="193">
        <v>4.587241172790527</v>
      </c>
      <c r="AK11" s="193">
        <v>4.409139156341553</v>
      </c>
      <c r="AL11" s="193">
        <v>4.114752292633057</v>
      </c>
      <c r="AM11" s="193">
        <v>4.54117488861084</v>
      </c>
      <c r="AN11" s="193">
        <v>5.312713623046875</v>
      </c>
      <c r="AO11" s="193">
        <v>4.331295967102051</v>
      </c>
      <c r="AP11" s="193">
        <v>4.736622333526611</v>
      </c>
      <c r="AQ11" s="193">
        <v>5.106009483337402</v>
      </c>
      <c r="AR11" s="193">
        <v>4.930150985717773</v>
      </c>
      <c r="AS11" s="193">
        <v>5.292035102844238</v>
      </c>
      <c r="AT11" s="193">
        <v>4.994446754455566</v>
      </c>
      <c r="AU11" s="193">
        <v>4.965171813964844</v>
      </c>
      <c r="AV11" s="193">
        <v>4.382628917694092</v>
      </c>
      <c r="AW11" s="193">
        <v>4.798696041107178</v>
      </c>
      <c r="AX11" s="193">
        <v>4.836675643920898</v>
      </c>
      <c r="AY11" s="193">
        <v>5.322530269622803</v>
      </c>
      <c r="AZ11" s="193">
        <v>4.86005973815918</v>
      </c>
      <c r="BA11" s="193">
        <v>4.481963157653809</v>
      </c>
      <c r="BB11" s="193">
        <v>4.602572441101074</v>
      </c>
      <c r="BC11" s="193">
        <v>5.576417922973633</v>
      </c>
      <c r="BD11" s="193">
        <v>4.262551307678223</v>
      </c>
      <c r="BE11" s="193">
        <v>4.172934055328369</v>
      </c>
      <c r="BF11" s="193">
        <v>5.296270370483398</v>
      </c>
      <c r="BG11" s="193">
        <v>4.220580101013184</v>
      </c>
      <c r="BH11" s="193">
        <v>4.354759693145752</v>
      </c>
      <c r="BI11" s="193">
        <v>5.124852657318115</v>
      </c>
      <c r="BJ11" s="193">
        <v>4.463099956512451</v>
      </c>
      <c r="BK11" s="193">
        <v>4.306445598602295</v>
      </c>
      <c r="BL11" s="193">
        <v>4.474740505218506</v>
      </c>
      <c r="BM11" s="193">
        <v>4.408033847808838</v>
      </c>
    </row>
    <row r="12" ht="13.5" customHeight="1">
      <c r="A12" s="162" t="s">
        <v>79</v>
      </c>
      <c r="B12" s="163" t="s">
        <v>80</v>
      </c>
      <c r="C12" s="174">
        <v>0.7362544536590576</v>
      </c>
      <c r="D12" s="174">
        <v>0.78658527135849</v>
      </c>
      <c r="E12" s="174">
        <v>0.7758383750915527</v>
      </c>
      <c r="F12" s="174">
        <v>0.8346912860870361</v>
      </c>
      <c r="G12" s="174">
        <v>0.8565061092376709</v>
      </c>
      <c r="H12" s="174">
        <v>0.8069093823432922</v>
      </c>
      <c r="I12" s="174">
        <v>0.7473992109298706</v>
      </c>
      <c r="J12" s="174">
        <v>0.6606175899505615</v>
      </c>
      <c r="K12" s="174">
        <v>0.7806506156921387</v>
      </c>
      <c r="L12" s="174">
        <v>0.7986615300178528</v>
      </c>
      <c r="M12" s="174">
        <v>0.8799121975898743</v>
      </c>
      <c r="N12" s="174">
        <v>0.7765007019042969</v>
      </c>
      <c r="O12" s="174">
        <v>0.7937432527542114</v>
      </c>
      <c r="P12" s="174">
        <v>0.8310277462005615</v>
      </c>
      <c r="Q12" s="174">
        <v>0.8472051024436951</v>
      </c>
      <c r="R12" s="174">
        <v>0.7264240384101868</v>
      </c>
      <c r="S12" s="174">
        <v>0.8066948652267456</v>
      </c>
      <c r="T12" s="174">
        <v>0.7592880129814148</v>
      </c>
      <c r="U12" s="174">
        <v>0.781773567199707</v>
      </c>
      <c r="V12" s="174">
        <v>0.7692140936851501</v>
      </c>
      <c r="W12" s="174">
        <v>0.6580410003662109</v>
      </c>
      <c r="X12" s="174">
        <v>0.7759745121002197</v>
      </c>
      <c r="Y12" s="174">
        <v>0.8715639710426331</v>
      </c>
      <c r="Z12" s="174">
        <v>0.767629086971283</v>
      </c>
      <c r="AA12" s="174">
        <v>0.6621787548065186</v>
      </c>
      <c r="AB12" s="174">
        <v>0.718457043170929</v>
      </c>
      <c r="AC12" s="174">
        <v>0.7847312688827515</v>
      </c>
      <c r="AD12" s="174">
        <v>0.9437148571014404</v>
      </c>
      <c r="AE12" s="174">
        <v>0.93392413854599</v>
      </c>
      <c r="AF12" s="174">
        <v>0.7347564101219177</v>
      </c>
      <c r="AG12" s="174">
        <v>0.7868393659591675</v>
      </c>
      <c r="AH12" s="174">
        <v>0.8521132469177246</v>
      </c>
      <c r="AI12" s="174">
        <v>0.7404211759567261</v>
      </c>
      <c r="AJ12" s="174">
        <v>0.5640031099319458</v>
      </c>
      <c r="AK12" s="174">
        <v>0.6229355335235596</v>
      </c>
      <c r="AL12" s="174">
        <v>0.6024453639984131</v>
      </c>
      <c r="AM12" s="174">
        <v>0.6561459302902222</v>
      </c>
      <c r="AN12" s="174">
        <v>0.7474270462989807</v>
      </c>
      <c r="AO12" s="174">
        <v>0.6228379011154175</v>
      </c>
      <c r="AP12" s="174">
        <v>0.7303915023803711</v>
      </c>
      <c r="AQ12" s="174">
        <v>0.7816829681396484</v>
      </c>
      <c r="AR12" s="174">
        <v>0.6796488761901855</v>
      </c>
      <c r="AS12" s="174">
        <v>0.8270700573921204</v>
      </c>
      <c r="AT12" s="174">
        <v>0.7820337414741516</v>
      </c>
      <c r="AU12" s="174">
        <v>0.8022261261940002</v>
      </c>
      <c r="AV12" s="174">
        <v>0.6823621392250061</v>
      </c>
      <c r="AW12" s="174">
        <v>0.8426505923271179</v>
      </c>
      <c r="AX12" s="174">
        <v>0.792299211025238</v>
      </c>
      <c r="AY12" s="174">
        <v>0.882423460483551</v>
      </c>
      <c r="AZ12" s="174">
        <v>0.8388193845748901</v>
      </c>
      <c r="BA12" s="174">
        <v>0.7393922805786133</v>
      </c>
      <c r="BB12" s="174">
        <v>0.6705933809280396</v>
      </c>
      <c r="BC12" s="174">
        <v>0.8167137503623962</v>
      </c>
      <c r="BD12" s="174">
        <v>0.6049734354019165</v>
      </c>
      <c r="BE12" s="174">
        <v>0.6555290222167969</v>
      </c>
      <c r="BF12" s="174">
        <v>0.7685990929603577</v>
      </c>
      <c r="BG12" s="174">
        <v>0.6121315360069275</v>
      </c>
      <c r="BH12" s="174">
        <v>0.6845688223838806</v>
      </c>
      <c r="BI12" s="174">
        <v>0.8095674514770508</v>
      </c>
      <c r="BJ12" s="174">
        <v>0.7529828548431396</v>
      </c>
      <c r="BK12" s="174">
        <v>0.7338829040527344</v>
      </c>
      <c r="BL12" s="174">
        <v>0.7081674337387085</v>
      </c>
      <c r="BM12" s="174">
        <v>0.6822271347045898</v>
      </c>
    </row>
    <row r="13" ht="13.5" customHeight="1">
      <c r="A13" s="29" t="s">
        <v>560</v>
      </c>
      <c r="B13" s="165" t="s">
        <v>83</v>
      </c>
      <c r="C13" s="166">
        <v>0.5378397107124329</v>
      </c>
      <c r="D13" s="166">
        <v>0.6299112439155579</v>
      </c>
      <c r="E13" s="166">
        <v>0.6585938930511475</v>
      </c>
      <c r="F13" s="166">
        <v>0.7702152729034424</v>
      </c>
      <c r="G13" s="166">
        <v>0.7212673425674438</v>
      </c>
      <c r="H13" s="166">
        <v>0.7198619246482849</v>
      </c>
      <c r="I13" s="166">
        <v>0.6333392262458801</v>
      </c>
      <c r="J13" s="166">
        <v>0.47523102164268494</v>
      </c>
      <c r="K13" s="166">
        <v>0.635401725769043</v>
      </c>
      <c r="L13" s="166">
        <v>0.6260650753974915</v>
      </c>
      <c r="M13" s="166">
        <v>0.7694624662399292</v>
      </c>
      <c r="N13" s="166">
        <v>0.6927905678749084</v>
      </c>
      <c r="O13" s="166">
        <v>0.6804980635643005</v>
      </c>
      <c r="P13" s="166">
        <v>0.7326086759567261</v>
      </c>
      <c r="Q13" s="166">
        <v>0.8065276145935059</v>
      </c>
      <c r="R13" s="166">
        <v>0.5614100098609924</v>
      </c>
      <c r="S13" s="166">
        <v>0.676689863204956</v>
      </c>
      <c r="T13" s="166">
        <v>0.6596249341964722</v>
      </c>
      <c r="U13" s="166">
        <v>0.6536506414413452</v>
      </c>
      <c r="V13" s="166">
        <v>0.6440130472183228</v>
      </c>
      <c r="W13" s="166">
        <v>0.41325077414512634</v>
      </c>
      <c r="X13" s="166">
        <v>0.6868754625320435</v>
      </c>
      <c r="Y13" s="166">
        <v>0.7256621718406677</v>
      </c>
      <c r="Z13" s="166">
        <v>0.6359236836433411</v>
      </c>
      <c r="AA13" s="166">
        <v>0.5117505788803101</v>
      </c>
      <c r="AB13" s="166">
        <v>0.663527250289917</v>
      </c>
      <c r="AC13" s="166">
        <v>0.663563072681427</v>
      </c>
      <c r="AD13" s="166">
        <v>0.8644372224807739</v>
      </c>
      <c r="AE13" s="166">
        <v>0.8085858225822449</v>
      </c>
      <c r="AF13" s="166">
        <v>0.6058255434036255</v>
      </c>
      <c r="AG13" s="166">
        <v>0.6828107237815857</v>
      </c>
      <c r="AH13" s="166">
        <v>0.6922072172164917</v>
      </c>
      <c r="AI13" s="166">
        <v>0.6037012338638306</v>
      </c>
      <c r="AJ13" s="166">
        <v>0.37978363037109375</v>
      </c>
      <c r="AK13" s="166">
        <v>0.47871771454811096</v>
      </c>
      <c r="AL13" s="166">
        <v>0.42617830634117126</v>
      </c>
      <c r="AM13" s="166">
        <v>0.525122880935669</v>
      </c>
      <c r="AN13" s="166">
        <v>0.5754379630088806</v>
      </c>
      <c r="AO13" s="166">
        <v>0.4860469102859497</v>
      </c>
      <c r="AP13" s="166">
        <v>0.47794339060783386</v>
      </c>
      <c r="AQ13" s="166">
        <v>0.6154595613479614</v>
      </c>
      <c r="AR13" s="166">
        <v>0.523726224899292</v>
      </c>
      <c r="AS13" s="166">
        <v>0.6594963669776917</v>
      </c>
      <c r="AT13" s="166">
        <v>0.6634522080421448</v>
      </c>
      <c r="AU13" s="166">
        <v>0.7654902338981628</v>
      </c>
      <c r="AV13" s="166">
        <v>0.49333804845809937</v>
      </c>
      <c r="AW13" s="166">
        <v>0.6965141892433167</v>
      </c>
      <c r="AX13" s="166">
        <v>0.6608365178108215</v>
      </c>
      <c r="AY13" s="166">
        <v>0.8055583834648132</v>
      </c>
      <c r="AZ13" s="166">
        <v>0.7729732990264893</v>
      </c>
      <c r="BA13" s="166">
        <v>0.5297596454620361</v>
      </c>
      <c r="BB13" s="166">
        <v>0.46260860562324524</v>
      </c>
      <c r="BC13" s="166">
        <v>0.6786755323410034</v>
      </c>
      <c r="BD13" s="166">
        <v>0.506680428981781</v>
      </c>
      <c r="BE13" s="166">
        <v>0.5865143537521362</v>
      </c>
      <c r="BF13" s="166">
        <v>0.6504122018814087</v>
      </c>
      <c r="BG13" s="166">
        <v>0.459781676530838</v>
      </c>
      <c r="BH13" s="166">
        <v>0.529024600982666</v>
      </c>
      <c r="BI13" s="166">
        <v>0.6998567581176758</v>
      </c>
      <c r="BJ13" s="166">
        <v>0.47452324628829956</v>
      </c>
      <c r="BK13" s="166">
        <v>0.5583280324935913</v>
      </c>
      <c r="BL13" s="166">
        <v>0.5585540533065796</v>
      </c>
      <c r="BM13" s="166">
        <v>0.5892025232315063</v>
      </c>
    </row>
    <row r="14" ht="13.5" customHeight="1">
      <c r="A14" s="29" t="s">
        <v>561</v>
      </c>
      <c r="B14" s="165" t="s">
        <v>83</v>
      </c>
      <c r="C14" s="166">
        <v>0.1633063107728958</v>
      </c>
      <c r="D14" s="166">
        <v>0.1620090752840042</v>
      </c>
      <c r="E14" s="166">
        <v>0.13811495900154114</v>
      </c>
      <c r="F14" s="166">
        <v>0.13461793959140778</v>
      </c>
      <c r="G14" s="166">
        <v>0.17848287522792816</v>
      </c>
      <c r="H14" s="166">
        <v>0.1350995898246765</v>
      </c>
      <c r="I14" s="166">
        <v>0.12546299397945404</v>
      </c>
      <c r="J14" s="166">
        <v>0.1273779273033142</v>
      </c>
      <c r="K14" s="166">
        <v>0.15398858487606049</v>
      </c>
      <c r="L14" s="166">
        <v>0.1746665984392166</v>
      </c>
      <c r="M14" s="166">
        <v>0.17519070208072662</v>
      </c>
      <c r="N14" s="166">
        <v>0.12160533666610718</v>
      </c>
      <c r="O14" s="166">
        <v>0.14307831227779388</v>
      </c>
      <c r="P14" s="166">
        <v>0.15016476809978485</v>
      </c>
      <c r="Q14" s="166">
        <v>0.12758515775203705</v>
      </c>
      <c r="R14" s="166">
        <v>0.1427830308675766</v>
      </c>
      <c r="S14" s="166">
        <v>0.15649497509002686</v>
      </c>
      <c r="T14" s="166">
        <v>0.1228880062699318</v>
      </c>
      <c r="U14" s="166">
        <v>0.14586231112480164</v>
      </c>
      <c r="V14" s="166">
        <v>0.1395171582698822</v>
      </c>
      <c r="W14" s="166">
        <v>0.15607774257659912</v>
      </c>
      <c r="X14" s="166">
        <v>0.12409517914056778</v>
      </c>
      <c r="Y14" s="166">
        <v>0.18967020511627197</v>
      </c>
      <c r="Z14" s="166">
        <v>0.14215292036533356</v>
      </c>
      <c r="AA14" s="166">
        <v>0.1105058342218399</v>
      </c>
      <c r="AB14" s="166">
        <v>0.08464262634515762</v>
      </c>
      <c r="AC14" s="166">
        <v>0.14353516697883606</v>
      </c>
      <c r="AD14" s="166">
        <v>0.18441680073738098</v>
      </c>
      <c r="AE14" s="166">
        <v>0.2036396563053131</v>
      </c>
      <c r="AF14" s="166">
        <v>0.12798179686069489</v>
      </c>
      <c r="AG14" s="166">
        <v>0.13578522205352783</v>
      </c>
      <c r="AH14" s="166">
        <v>0.18910819292068481</v>
      </c>
      <c r="AI14" s="166">
        <v>0.13407932221889496</v>
      </c>
      <c r="AJ14" s="166">
        <v>0.08922203630208969</v>
      </c>
      <c r="AK14" s="166">
        <v>0.09213938564062119</v>
      </c>
      <c r="AL14" s="166">
        <v>0.10019560903310776</v>
      </c>
      <c r="AM14" s="166">
        <v>0.09845714271068573</v>
      </c>
      <c r="AN14" s="166">
        <v>0.15443840622901917</v>
      </c>
      <c r="AO14" s="166">
        <v>0.08838803321123123</v>
      </c>
      <c r="AP14" s="166">
        <v>0.18804296851158142</v>
      </c>
      <c r="AQ14" s="166">
        <v>0.1648772954940796</v>
      </c>
      <c r="AR14" s="166">
        <v>0.12004699558019638</v>
      </c>
      <c r="AS14" s="166">
        <v>0.18320299685001373</v>
      </c>
      <c r="AT14" s="166">
        <v>0.14119277894496918</v>
      </c>
      <c r="AU14" s="166">
        <v>0.1081225574016571</v>
      </c>
      <c r="AV14" s="166">
        <v>0.1376529037952423</v>
      </c>
      <c r="AW14" s="166">
        <v>0.17854340374469757</v>
      </c>
      <c r="AX14" s="166">
        <v>0.15162549912929535</v>
      </c>
      <c r="AY14" s="166">
        <v>0.15937498211860657</v>
      </c>
      <c r="AZ14" s="166">
        <v>0.13690832257270813</v>
      </c>
      <c r="BA14" s="166">
        <v>0.17013554275035858</v>
      </c>
      <c r="BB14" s="166">
        <v>0.14255650341510773</v>
      </c>
      <c r="BC14" s="166">
        <v>0.16440783441066742</v>
      </c>
      <c r="BD14" s="166">
        <v>0.06219174712896347</v>
      </c>
      <c r="BE14" s="166">
        <v>0.06721307337284088</v>
      </c>
      <c r="BF14" s="166">
        <v>0.13577085733413696</v>
      </c>
      <c r="BG14" s="166">
        <v>0.09200383722782135</v>
      </c>
      <c r="BH14" s="166">
        <v>0.12177107483148575</v>
      </c>
      <c r="BI14" s="166">
        <v>0.14746491611003876</v>
      </c>
      <c r="BJ14" s="166">
        <v>0.2098342478275299</v>
      </c>
      <c r="BK14" s="166">
        <v>0.15095412731170654</v>
      </c>
      <c r="BL14" s="166">
        <v>0.12798292934894562</v>
      </c>
      <c r="BM14" s="166">
        <v>0.08960063010454178</v>
      </c>
    </row>
    <row r="15" ht="13.5" customHeight="1">
      <c r="A15" s="162" t="s">
        <v>87</v>
      </c>
      <c r="B15" s="163" t="s">
        <v>80</v>
      </c>
      <c r="C15" s="194">
        <v>1.4875388145446777</v>
      </c>
      <c r="D15" s="194">
        <v>1.5581841468811035</v>
      </c>
      <c r="E15" s="194">
        <v>1.614975929260254</v>
      </c>
      <c r="F15" s="194">
        <v>1.643875002861023</v>
      </c>
      <c r="G15" s="194">
        <v>1.5235438346862793</v>
      </c>
      <c r="H15" s="194">
        <v>1.5274264812469482</v>
      </c>
      <c r="I15" s="194">
        <v>1.5718629360198975</v>
      </c>
      <c r="J15" s="194">
        <v>1.5584112405776978</v>
      </c>
      <c r="K15" s="194">
        <v>1.583918571472168</v>
      </c>
      <c r="L15" s="194">
        <v>1.5116034746170044</v>
      </c>
      <c r="M15" s="194">
        <v>1.7108595371246338</v>
      </c>
      <c r="N15" s="194">
        <v>1.6088463068008423</v>
      </c>
      <c r="O15" s="194">
        <v>1.5384609699249268</v>
      </c>
      <c r="P15" s="194">
        <v>1.5919181108474731</v>
      </c>
      <c r="Q15" s="194">
        <v>1.5616217851638794</v>
      </c>
      <c r="R15" s="194">
        <v>1.5701130628585815</v>
      </c>
      <c r="S15" s="194">
        <v>1.5857352018356323</v>
      </c>
      <c r="T15" s="194">
        <v>1.5936644077301025</v>
      </c>
      <c r="U15" s="194">
        <v>1.6213399171829224</v>
      </c>
      <c r="V15" s="194">
        <v>1.4460746049880981</v>
      </c>
      <c r="W15" s="194">
        <v>1.456203579902649</v>
      </c>
      <c r="X15" s="194">
        <v>1.658263087272644</v>
      </c>
      <c r="Y15" s="194">
        <v>1.606534719467163</v>
      </c>
      <c r="Z15" s="194">
        <v>1.5417956113815308</v>
      </c>
      <c r="AA15" s="194">
        <v>1.5925328731536865</v>
      </c>
      <c r="AB15" s="194">
        <v>1.5351614952087402</v>
      </c>
      <c r="AC15" s="194">
        <v>1.6357836723327637</v>
      </c>
      <c r="AD15" s="194">
        <v>1.7936712503433228</v>
      </c>
      <c r="AE15" s="194">
        <v>1.5660995244979858</v>
      </c>
      <c r="AF15" s="194">
        <v>1.6118743419647217</v>
      </c>
      <c r="AG15" s="194">
        <v>1.5540921688079834</v>
      </c>
      <c r="AH15" s="194">
        <v>1.685530424118042</v>
      </c>
      <c r="AI15" s="194">
        <v>1.4905644655227661</v>
      </c>
      <c r="AJ15" s="194">
        <v>1.406552791595459</v>
      </c>
      <c r="AK15" s="194">
        <v>1.4065876007080078</v>
      </c>
      <c r="AL15" s="194">
        <v>1.293337106704712</v>
      </c>
      <c r="AM15" s="194">
        <v>1.2918633222579956</v>
      </c>
      <c r="AN15" s="194">
        <v>1.5915154218673706</v>
      </c>
      <c r="AO15" s="194">
        <v>1.345054268836975</v>
      </c>
      <c r="AP15" s="194">
        <v>1.5585529804229736</v>
      </c>
      <c r="AQ15" s="194">
        <v>1.6111830472946167</v>
      </c>
      <c r="AR15" s="194">
        <v>1.545759677886963</v>
      </c>
      <c r="AS15" s="194">
        <v>1.6468315124511719</v>
      </c>
      <c r="AT15" s="194">
        <v>1.5601582527160645</v>
      </c>
      <c r="AU15" s="194">
        <v>1.4513885974884033</v>
      </c>
      <c r="AV15" s="194">
        <v>1.4718676805496216</v>
      </c>
      <c r="AW15" s="194">
        <v>1.4340102672576904</v>
      </c>
      <c r="AX15" s="194">
        <v>1.4260284900665283</v>
      </c>
      <c r="AY15" s="194">
        <v>1.5845736265182495</v>
      </c>
      <c r="AZ15" s="194">
        <v>1.386972188949585</v>
      </c>
      <c r="BA15" s="194">
        <v>1.4029088020324707</v>
      </c>
      <c r="BB15" s="194">
        <v>1.4163271188735962</v>
      </c>
      <c r="BC15" s="194">
        <v>1.5984017848968506</v>
      </c>
      <c r="BD15" s="194">
        <v>1.3289878368377686</v>
      </c>
      <c r="BE15" s="194">
        <v>1.302551031112671</v>
      </c>
      <c r="BF15" s="194">
        <v>1.5069353580474854</v>
      </c>
      <c r="BG15" s="194">
        <v>1.2214300632476807</v>
      </c>
      <c r="BH15" s="194">
        <v>1.257308006286621</v>
      </c>
      <c r="BI15" s="194">
        <v>1.5686737298965454</v>
      </c>
      <c r="BJ15" s="194">
        <v>1.424475908279419</v>
      </c>
      <c r="BK15" s="194">
        <v>1.3518093824386597</v>
      </c>
      <c r="BL15" s="194">
        <v>1.3068886995315552</v>
      </c>
      <c r="BM15" s="194">
        <v>1.396788477897644</v>
      </c>
    </row>
    <row r="16" ht="13.5" customHeight="1">
      <c r="A16" s="29" t="s">
        <v>534</v>
      </c>
      <c r="B16" s="165" t="s">
        <v>83</v>
      </c>
      <c r="C16" s="166">
        <v>0.5592066645622253</v>
      </c>
      <c r="D16" s="166">
        <v>0.6610227227210999</v>
      </c>
      <c r="E16" s="166">
        <v>0.6941227912902832</v>
      </c>
      <c r="F16" s="166">
        <v>0.643637478351593</v>
      </c>
      <c r="G16" s="166">
        <v>0.6286417245864868</v>
      </c>
      <c r="H16" s="166">
        <v>0.6646271347999573</v>
      </c>
      <c r="I16" s="166">
        <v>0.6695596575737</v>
      </c>
      <c r="J16" s="166">
        <v>0.7219371795654297</v>
      </c>
      <c r="K16" s="166">
        <v>0.7399632930755615</v>
      </c>
      <c r="L16" s="166">
        <v>0.5994738936424255</v>
      </c>
      <c r="M16" s="166">
        <v>0.8213438391685486</v>
      </c>
      <c r="N16" s="166">
        <v>0.7435850501060486</v>
      </c>
      <c r="O16" s="166">
        <v>0.6894591450691223</v>
      </c>
      <c r="P16" s="166">
        <v>0.6025380492210388</v>
      </c>
      <c r="Q16" s="166">
        <v>0.6060638427734375</v>
      </c>
      <c r="R16" s="166">
        <v>0.7654406428337097</v>
      </c>
      <c r="S16" s="166">
        <v>0.6576115489006042</v>
      </c>
      <c r="T16" s="166">
        <v>0.6745096445083618</v>
      </c>
      <c r="U16" s="166">
        <v>0.739886999130249</v>
      </c>
      <c r="V16" s="166">
        <v>0.5835496187210083</v>
      </c>
      <c r="W16" s="166">
        <v>0.4968973696231842</v>
      </c>
      <c r="X16" s="166">
        <v>0.7119561433792114</v>
      </c>
      <c r="Y16" s="166">
        <v>0.7121106386184692</v>
      </c>
      <c r="Z16" s="166">
        <v>0.6935322880744934</v>
      </c>
      <c r="AA16" s="166">
        <v>0.7407224774360657</v>
      </c>
      <c r="AB16" s="166">
        <v>0.6702107191085815</v>
      </c>
      <c r="AC16" s="166">
        <v>0.6666938066482544</v>
      </c>
      <c r="AD16" s="166">
        <v>0.8955349326133728</v>
      </c>
      <c r="AE16" s="166">
        <v>0.6681188941001892</v>
      </c>
      <c r="AF16" s="166">
        <v>0.7098228931427002</v>
      </c>
      <c r="AG16" s="166">
        <v>0.7019964456558228</v>
      </c>
      <c r="AH16" s="166">
        <v>0.5643517971038818</v>
      </c>
      <c r="AI16" s="166">
        <v>0.548538088798523</v>
      </c>
      <c r="AJ16" s="166">
        <v>0.6951885223388672</v>
      </c>
      <c r="AK16" s="166">
        <v>0.4741581082344055</v>
      </c>
      <c r="AL16" s="166">
        <v>0.3873259723186493</v>
      </c>
      <c r="AM16" s="166">
        <v>0.3962530195713043</v>
      </c>
      <c r="AN16" s="166">
        <v>0.546539843082428</v>
      </c>
      <c r="AO16" s="166">
        <v>0.47968170046806335</v>
      </c>
      <c r="AP16" s="166">
        <v>0.5779173374176025</v>
      </c>
      <c r="AQ16" s="166">
        <v>0.669078528881073</v>
      </c>
      <c r="AR16" s="166">
        <v>0.6002635955810547</v>
      </c>
      <c r="AS16" s="166">
        <v>0.6908296942710876</v>
      </c>
      <c r="AT16" s="166">
        <v>0.5294308662414551</v>
      </c>
      <c r="AU16" s="166">
        <v>0.6084707975387573</v>
      </c>
      <c r="AV16" s="166">
        <v>0.4422667920589447</v>
      </c>
      <c r="AW16" s="166">
        <v>0.5694106817245483</v>
      </c>
      <c r="AX16" s="166">
        <v>0.4232715666294098</v>
      </c>
      <c r="AY16" s="166">
        <v>0.46545156836509705</v>
      </c>
      <c r="AZ16" s="166">
        <v>0.37051546573638916</v>
      </c>
      <c r="BA16" s="166">
        <v>0.32656732201576233</v>
      </c>
      <c r="BB16" s="166">
        <v>0.2833779454231262</v>
      </c>
      <c r="BC16" s="166">
        <v>0.5452070236206055</v>
      </c>
      <c r="BD16" s="166">
        <v>0.36055684089660645</v>
      </c>
      <c r="BE16" s="166">
        <v>0.2645109295845032</v>
      </c>
      <c r="BF16" s="166">
        <v>0.45862141251564026</v>
      </c>
      <c r="BG16" s="166">
        <v>0.25870993733406067</v>
      </c>
      <c r="BH16" s="166">
        <v>0.3322969973087311</v>
      </c>
      <c r="BI16" s="166">
        <v>0.4431328773498535</v>
      </c>
      <c r="BJ16" s="166">
        <v>0.44061559438705444</v>
      </c>
      <c r="BK16" s="166">
        <v>0.3498348891735077</v>
      </c>
      <c r="BL16" s="166">
        <v>0.35485678911209106</v>
      </c>
      <c r="BM16" s="166">
        <v>0.4355382025241852</v>
      </c>
    </row>
    <row r="17" ht="13.5" customHeight="1">
      <c r="A17" s="29" t="s">
        <v>535</v>
      </c>
      <c r="B17" s="165" t="s">
        <v>83</v>
      </c>
      <c r="C17" s="166">
        <v>0.19423732161521912</v>
      </c>
      <c r="D17" s="166">
        <v>0.1565839648246765</v>
      </c>
      <c r="E17" s="166">
        <v>0.16945387423038483</v>
      </c>
      <c r="F17" s="166">
        <v>0.15191906690597534</v>
      </c>
      <c r="G17" s="166">
        <v>0.27299022674560547</v>
      </c>
      <c r="H17" s="166">
        <v>0.12002137303352356</v>
      </c>
      <c r="I17" s="166">
        <v>0.17284898459911346</v>
      </c>
      <c r="J17" s="166">
        <v>0.21431833505630493</v>
      </c>
      <c r="K17" s="166">
        <v>0.18643908202648163</v>
      </c>
      <c r="L17" s="166">
        <v>0.18448103964328766</v>
      </c>
      <c r="M17" s="166">
        <v>0.30434098839759827</v>
      </c>
      <c r="N17" s="166">
        <v>0.12778536975383759</v>
      </c>
      <c r="O17" s="166">
        <v>0.14492978155612946</v>
      </c>
      <c r="P17" s="166">
        <v>0.1431230753660202</v>
      </c>
      <c r="Q17" s="166">
        <v>0.3273821473121643</v>
      </c>
      <c r="R17" s="166">
        <v>0.19632503390312195</v>
      </c>
      <c r="S17" s="166">
        <v>0.2877161502838135</v>
      </c>
      <c r="T17" s="166">
        <v>0.23682060837745667</v>
      </c>
      <c r="U17" s="166">
        <v>0.19147825241088867</v>
      </c>
      <c r="V17" s="166">
        <v>0.1693079024553299</v>
      </c>
      <c r="W17" s="166">
        <v>0.2636342942714691</v>
      </c>
      <c r="X17" s="166">
        <v>0.18504855036735535</v>
      </c>
      <c r="Y17" s="166">
        <v>0.1619623452425003</v>
      </c>
      <c r="Z17" s="166">
        <v>0.25989818572998047</v>
      </c>
      <c r="AA17" s="166">
        <v>0.27565237879753113</v>
      </c>
      <c r="AB17" s="166">
        <v>0.17528517544269562</v>
      </c>
      <c r="AC17" s="166">
        <v>0.36352619528770447</v>
      </c>
      <c r="AD17" s="166">
        <v>0.4066849946975708</v>
      </c>
      <c r="AE17" s="166">
        <v>0.14766241610050201</v>
      </c>
      <c r="AF17" s="166">
        <v>0.1529759168624878</v>
      </c>
      <c r="AG17" s="166">
        <v>0.1569013148546219</v>
      </c>
      <c r="AH17" s="166">
        <v>0.2816804349422455</v>
      </c>
      <c r="AI17" s="166">
        <v>0.12532390654087067</v>
      </c>
      <c r="AJ17" s="166">
        <v>0.10589683800935745</v>
      </c>
      <c r="AK17" s="166">
        <v>0.12720365822315216</v>
      </c>
      <c r="AL17" s="166">
        <v>0.15145456790924072</v>
      </c>
      <c r="AM17" s="166">
        <v>0.10508181899785995</v>
      </c>
      <c r="AN17" s="166">
        <v>0.10736260563135147</v>
      </c>
      <c r="AO17" s="166">
        <v>0.07818374782800674</v>
      </c>
      <c r="AP17" s="166">
        <v>0.1826154887676239</v>
      </c>
      <c r="AQ17" s="166">
        <v>0.10295252501964569</v>
      </c>
      <c r="AR17" s="166">
        <v>0.1700180023908615</v>
      </c>
      <c r="AS17" s="166">
        <v>0.1820904016494751</v>
      </c>
      <c r="AT17" s="166">
        <v>0.18491140007972717</v>
      </c>
      <c r="AU17" s="166">
        <v>0.14863801002502441</v>
      </c>
      <c r="AV17" s="166">
        <v>0.18497759103775024</v>
      </c>
      <c r="AW17" s="166">
        <v>0.11944473534822464</v>
      </c>
      <c r="AX17" s="166">
        <v>0.10201940685510635</v>
      </c>
      <c r="AY17" s="166">
        <v>0.08797124028205872</v>
      </c>
      <c r="AZ17" s="166">
        <v>0.07545239478349686</v>
      </c>
      <c r="BA17" s="166">
        <v>0.09393865615129471</v>
      </c>
      <c r="BB17" s="166">
        <v>0.10782594978809357</v>
      </c>
      <c r="BC17" s="166">
        <v>0.22199153900146484</v>
      </c>
      <c r="BD17" s="166">
        <v>0.10080321133136749</v>
      </c>
      <c r="BE17" s="166">
        <v>0.09995733201503754</v>
      </c>
      <c r="BF17" s="166">
        <v>0.12820327281951904</v>
      </c>
      <c r="BG17" s="166">
        <v>0.14066080749034882</v>
      </c>
      <c r="BH17" s="166">
        <v>0.09315232187509537</v>
      </c>
      <c r="BI17" s="166">
        <v>0.16589410603046417</v>
      </c>
      <c r="BJ17" s="166">
        <v>0.11114335060119629</v>
      </c>
      <c r="BK17" s="166">
        <v>0.050767142325639725</v>
      </c>
      <c r="BL17" s="166">
        <v>0.11297474801540375</v>
      </c>
      <c r="BM17" s="166">
        <v>0.08240045607089996</v>
      </c>
    </row>
    <row r="18" ht="13.5" customHeight="1">
      <c r="A18" s="29" t="s">
        <v>526</v>
      </c>
      <c r="B18" s="165" t="s">
        <v>83</v>
      </c>
      <c r="C18" s="166">
        <v>0.47278285026550293</v>
      </c>
      <c r="D18" s="166">
        <v>0.629086971282959</v>
      </c>
      <c r="E18" s="166">
        <v>0.6944654583930969</v>
      </c>
      <c r="F18" s="166">
        <v>0.7077545523643494</v>
      </c>
      <c r="G18" s="166">
        <v>0.5615319609642029</v>
      </c>
      <c r="H18" s="166">
        <v>0.46883630752563477</v>
      </c>
      <c r="I18" s="166">
        <v>0.5415788292884827</v>
      </c>
      <c r="J18" s="166">
        <v>0.40909868478775024</v>
      </c>
      <c r="K18" s="166">
        <v>0.646896481513977</v>
      </c>
      <c r="L18" s="166">
        <v>0.558809220790863</v>
      </c>
      <c r="M18" s="166">
        <v>0.6662038564682007</v>
      </c>
      <c r="N18" s="166">
        <v>0.537837564945221</v>
      </c>
      <c r="O18" s="166">
        <v>0.47776687145233154</v>
      </c>
      <c r="P18" s="166">
        <v>0.642139732837677</v>
      </c>
      <c r="Q18" s="166">
        <v>0.6062414050102234</v>
      </c>
      <c r="R18" s="166">
        <v>0.5731321573257446</v>
      </c>
      <c r="S18" s="166">
        <v>0.6126732230186462</v>
      </c>
      <c r="T18" s="166">
        <v>0.5021280646324158</v>
      </c>
      <c r="U18" s="166">
        <v>0.6204183101654053</v>
      </c>
      <c r="V18" s="166">
        <v>0.46395012736320496</v>
      </c>
      <c r="W18" s="166">
        <v>0.5790529847145081</v>
      </c>
      <c r="X18" s="166">
        <v>0.656532347202301</v>
      </c>
      <c r="Y18" s="166">
        <v>0.6619483828544617</v>
      </c>
      <c r="Z18" s="166">
        <v>0.5662845969200134</v>
      </c>
      <c r="AA18" s="166">
        <v>0.5356407761573792</v>
      </c>
      <c r="AB18" s="166">
        <v>0.5634766817092896</v>
      </c>
      <c r="AC18" s="166">
        <v>0.6226568818092346</v>
      </c>
      <c r="AD18" s="166">
        <v>0.6398376226425171</v>
      </c>
      <c r="AE18" s="166">
        <v>0.45567452907562256</v>
      </c>
      <c r="AF18" s="166">
        <v>0.6702809929847717</v>
      </c>
      <c r="AG18" s="166">
        <v>0.5633624792098999</v>
      </c>
      <c r="AH18" s="166">
        <v>0.6227331161499023</v>
      </c>
      <c r="AI18" s="166">
        <v>0.5106580853462219</v>
      </c>
      <c r="AJ18" s="166">
        <v>0.4674050509929657</v>
      </c>
      <c r="AK18" s="166">
        <v>0.44979244470596313</v>
      </c>
      <c r="AL18" s="166">
        <v>0.3804903030395508</v>
      </c>
      <c r="AM18" s="166">
        <v>0.4206986725330353</v>
      </c>
      <c r="AN18" s="166">
        <v>0.6213876008987427</v>
      </c>
      <c r="AO18" s="166">
        <v>0.47467297315597534</v>
      </c>
      <c r="AP18" s="166">
        <v>0.5572195053100586</v>
      </c>
      <c r="AQ18" s="166">
        <v>0.6041612029075623</v>
      </c>
      <c r="AR18" s="166">
        <v>0.6054433584213257</v>
      </c>
      <c r="AS18" s="166">
        <v>0.7014983892440796</v>
      </c>
      <c r="AT18" s="166">
        <v>0.5642997026443481</v>
      </c>
      <c r="AU18" s="166">
        <v>0.6402119398117065</v>
      </c>
      <c r="AV18" s="166">
        <v>0.5662832856178284</v>
      </c>
      <c r="AW18" s="166">
        <v>0.4661065936088562</v>
      </c>
      <c r="AX18" s="166">
        <v>0.5402271151542664</v>
      </c>
      <c r="AY18" s="166">
        <v>0.7325165271759033</v>
      </c>
      <c r="AZ18" s="166">
        <v>0.5734822750091553</v>
      </c>
      <c r="BA18" s="166">
        <v>0.5879955291748047</v>
      </c>
      <c r="BB18" s="166">
        <v>0.6495044827461243</v>
      </c>
      <c r="BC18" s="166">
        <v>0.6939697861671448</v>
      </c>
      <c r="BD18" s="166">
        <v>0.47220662236213684</v>
      </c>
      <c r="BE18" s="166">
        <v>0.43726325035095215</v>
      </c>
      <c r="BF18" s="166">
        <v>0.613252580165863</v>
      </c>
      <c r="BG18" s="166">
        <v>0.40972796082496643</v>
      </c>
      <c r="BH18" s="166">
        <v>0.4047167897224426</v>
      </c>
      <c r="BI18" s="166">
        <v>0.6239908337593079</v>
      </c>
      <c r="BJ18" s="166">
        <v>0.39816680550575256</v>
      </c>
      <c r="BK18" s="166">
        <v>0.42526018619537354</v>
      </c>
      <c r="BL18" s="166">
        <v>0.5190750360488892</v>
      </c>
      <c r="BM18" s="166">
        <v>0.5300778150558472</v>
      </c>
    </row>
    <row r="19" ht="13.5" customHeight="1">
      <c r="A19" s="29" t="s">
        <v>527</v>
      </c>
      <c r="B19" s="165" t="s">
        <v>83</v>
      </c>
      <c r="C19" s="166">
        <v>0.47160133719444275</v>
      </c>
      <c r="D19" s="166">
        <v>0.6129906177520752</v>
      </c>
      <c r="E19" s="166">
        <v>0.4729762673377991</v>
      </c>
      <c r="F19" s="166">
        <v>0.5254587531089783</v>
      </c>
      <c r="G19" s="166">
        <v>0.514270544052124</v>
      </c>
      <c r="H19" s="166">
        <v>0.5772894024848938</v>
      </c>
      <c r="I19" s="166">
        <v>0.5026673078536987</v>
      </c>
      <c r="J19" s="166">
        <v>0.5495239496231079</v>
      </c>
      <c r="K19" s="166">
        <v>0.5042577385902405</v>
      </c>
      <c r="L19" s="166">
        <v>0.5267505645751953</v>
      </c>
      <c r="M19" s="166">
        <v>0.6576371192932129</v>
      </c>
      <c r="N19" s="166">
        <v>0.5156127214431763</v>
      </c>
      <c r="O19" s="166">
        <v>0.4781592786312103</v>
      </c>
      <c r="P19" s="166">
        <v>0.7068538665771484</v>
      </c>
      <c r="Q19" s="166">
        <v>0.34402579069137573</v>
      </c>
      <c r="R19" s="166">
        <v>0.4150281250476837</v>
      </c>
      <c r="S19" s="166">
        <v>0.5108383893966675</v>
      </c>
      <c r="T19" s="166">
        <v>0.48426663875579834</v>
      </c>
      <c r="U19" s="166">
        <v>0.5212541222572327</v>
      </c>
      <c r="V19" s="166">
        <v>0.524766206741333</v>
      </c>
      <c r="W19" s="166">
        <v>0.39897748827934265</v>
      </c>
      <c r="X19" s="166">
        <v>0.5130146741867065</v>
      </c>
      <c r="Y19" s="166">
        <v>0.5404735207557678</v>
      </c>
      <c r="Z19" s="166">
        <v>0.5776500105857849</v>
      </c>
      <c r="AA19" s="166">
        <v>0.38521626591682434</v>
      </c>
      <c r="AB19" s="166">
        <v>0.4690355956554413</v>
      </c>
      <c r="AC19" s="166">
        <v>0.5492426753044128</v>
      </c>
      <c r="AD19" s="166">
        <v>0.6797690987586975</v>
      </c>
      <c r="AE19" s="166">
        <v>0.49229490756988525</v>
      </c>
      <c r="AF19" s="166">
        <v>0.4905495345592499</v>
      </c>
      <c r="AG19" s="166">
        <v>0.6005948781967163</v>
      </c>
      <c r="AH19" s="166">
        <v>0.6592105031013489</v>
      </c>
      <c r="AI19" s="166">
        <v>0.5570192933082581</v>
      </c>
      <c r="AJ19" s="166">
        <v>0.4709271490573883</v>
      </c>
      <c r="AK19" s="166">
        <v>0.47124311327934265</v>
      </c>
      <c r="AL19" s="166">
        <v>0.4521388113498688</v>
      </c>
      <c r="AM19" s="166">
        <v>0.4198499917984009</v>
      </c>
      <c r="AN19" s="166">
        <v>0.6564141511917114</v>
      </c>
      <c r="AO19" s="166">
        <v>0.3696514666080475</v>
      </c>
      <c r="AP19" s="166">
        <v>0.5866943597793579</v>
      </c>
      <c r="AQ19" s="166">
        <v>0.6115968823432922</v>
      </c>
      <c r="AR19" s="166">
        <v>0.5003881454467773</v>
      </c>
      <c r="AS19" s="166">
        <v>0.5570648908615112</v>
      </c>
      <c r="AT19" s="166">
        <v>0.5848433971405029</v>
      </c>
      <c r="AU19" s="166">
        <v>0.36868032813072205</v>
      </c>
      <c r="AV19" s="166">
        <v>0.4063846170902252</v>
      </c>
      <c r="AW19" s="166">
        <v>0.43621310591697693</v>
      </c>
      <c r="AX19" s="166">
        <v>0.46528929471969604</v>
      </c>
      <c r="AY19" s="166">
        <v>0.6451218724250793</v>
      </c>
      <c r="AZ19" s="166">
        <v>0.5888152122497559</v>
      </c>
      <c r="BA19" s="166">
        <v>0.4231356382369995</v>
      </c>
      <c r="BB19" s="166">
        <v>0.5563873052597046</v>
      </c>
      <c r="BC19" s="166">
        <v>0.5770268440246582</v>
      </c>
      <c r="BD19" s="166">
        <v>0.4143184721469879</v>
      </c>
      <c r="BE19" s="166">
        <v>0.45216816663742065</v>
      </c>
      <c r="BF19" s="166">
        <v>0.4821588695049286</v>
      </c>
      <c r="BG19" s="166">
        <v>0.4286406636238098</v>
      </c>
      <c r="BH19" s="166">
        <v>0.3406457304954529</v>
      </c>
      <c r="BI19" s="166">
        <v>0.6501613855361938</v>
      </c>
      <c r="BJ19" s="166">
        <v>0.49684372544288635</v>
      </c>
      <c r="BK19" s="166">
        <v>0.44484061002731323</v>
      </c>
      <c r="BL19" s="166">
        <v>0.36703649163246155</v>
      </c>
      <c r="BM19" s="166">
        <v>0.45345696806907654</v>
      </c>
    </row>
    <row r="20" ht="13.5" customHeight="1">
      <c r="A20" s="29" t="s">
        <v>98</v>
      </c>
      <c r="B20" s="165" t="s">
        <v>83</v>
      </c>
      <c r="C20" s="166">
        <v>0.8866339921951294</v>
      </c>
      <c r="D20" s="166">
        <v>0.8652747869491577</v>
      </c>
      <c r="E20" s="166">
        <v>0.9021425247192383</v>
      </c>
      <c r="F20" s="166">
        <v>0.9299001693725586</v>
      </c>
      <c r="G20" s="166">
        <v>0.8793613314628601</v>
      </c>
      <c r="H20" s="166">
        <v>0.9083377122879028</v>
      </c>
      <c r="I20" s="166">
        <v>0.8866838812828064</v>
      </c>
      <c r="J20" s="166">
        <v>0.8254272937774658</v>
      </c>
      <c r="K20" s="166">
        <v>0.8719834685325623</v>
      </c>
      <c r="L20" s="166">
        <v>0.8205283284187317</v>
      </c>
      <c r="M20" s="166">
        <v>0.9302361607551575</v>
      </c>
      <c r="N20" s="166">
        <v>0.9565714597702026</v>
      </c>
      <c r="O20" s="166">
        <v>0.9648494720458984</v>
      </c>
      <c r="P20" s="166">
        <v>0.8786739110946655</v>
      </c>
      <c r="Q20" s="166">
        <v>0.9266161918640137</v>
      </c>
      <c r="R20" s="166">
        <v>0.8916247487068176</v>
      </c>
      <c r="S20" s="166">
        <v>0.8775046467781067</v>
      </c>
      <c r="T20" s="166">
        <v>0.948222815990448</v>
      </c>
      <c r="U20" s="166">
        <v>0.9422559142112732</v>
      </c>
      <c r="V20" s="166">
        <v>0.7890705466270447</v>
      </c>
      <c r="W20" s="166">
        <v>0.8412824273109436</v>
      </c>
      <c r="X20" s="166">
        <v>0.9506085515022278</v>
      </c>
      <c r="Y20" s="166">
        <v>0.860482931137085</v>
      </c>
      <c r="Z20" s="166">
        <v>0.8679782152175903</v>
      </c>
      <c r="AA20" s="166">
        <v>0.8350107669830322</v>
      </c>
      <c r="AB20" s="166">
        <v>0.8741804957389832</v>
      </c>
      <c r="AC20" s="166">
        <v>0.9249352216720581</v>
      </c>
      <c r="AD20" s="166">
        <v>0.8923062086105347</v>
      </c>
      <c r="AE20" s="166">
        <v>0.9567791223526001</v>
      </c>
      <c r="AF20" s="166">
        <v>0.8991503715515137</v>
      </c>
      <c r="AG20" s="166">
        <v>0.8251038789749146</v>
      </c>
      <c r="AH20" s="166">
        <v>0.9084255695343018</v>
      </c>
      <c r="AI20" s="166">
        <v>0.956911563873291</v>
      </c>
      <c r="AJ20" s="166">
        <v>0.8087822794914246</v>
      </c>
      <c r="AK20" s="166">
        <v>0.886465311050415</v>
      </c>
      <c r="AL20" s="166">
        <v>0.8035904169082642</v>
      </c>
      <c r="AM20" s="166">
        <v>0.7448479533195496</v>
      </c>
      <c r="AN20" s="166">
        <v>0.8945369720458984</v>
      </c>
      <c r="AO20" s="166">
        <v>0.8714998960494995</v>
      </c>
      <c r="AP20" s="166">
        <v>0.9252192974090576</v>
      </c>
      <c r="AQ20" s="166">
        <v>0.9583594799041748</v>
      </c>
      <c r="AR20" s="166">
        <v>0.8639869689941406</v>
      </c>
      <c r="AS20" s="166">
        <v>0.8439877033233643</v>
      </c>
      <c r="AT20" s="166">
        <v>0.8756280541419983</v>
      </c>
      <c r="AU20" s="166">
        <v>0.7865909934043884</v>
      </c>
      <c r="AV20" s="166">
        <v>0.8677787780761719</v>
      </c>
      <c r="AW20" s="166">
        <v>0.8104910254478455</v>
      </c>
      <c r="AX20" s="166">
        <v>0.8739688396453857</v>
      </c>
      <c r="AY20" s="166">
        <v>0.8855364918708801</v>
      </c>
      <c r="AZ20" s="166">
        <v>0.7756408452987671</v>
      </c>
      <c r="BA20" s="166">
        <v>0.7708509564399719</v>
      </c>
      <c r="BB20" s="166">
        <v>0.8489314913749695</v>
      </c>
      <c r="BC20" s="166">
        <v>0.8329964876174927</v>
      </c>
      <c r="BD20" s="166">
        <v>0.784877359867096</v>
      </c>
      <c r="BE20" s="166">
        <v>0.8111152052879333</v>
      </c>
      <c r="BF20" s="166">
        <v>0.8549056053161621</v>
      </c>
      <c r="BG20" s="166">
        <v>0.7550237774848938</v>
      </c>
      <c r="BH20" s="166">
        <v>0.8115332722663879</v>
      </c>
      <c r="BI20" s="166">
        <v>0.8949552774429321</v>
      </c>
      <c r="BJ20" s="166">
        <v>0.8330618739128113</v>
      </c>
      <c r="BK20" s="166">
        <v>0.811950147151947</v>
      </c>
      <c r="BL20" s="166">
        <v>0.8596726059913635</v>
      </c>
      <c r="BM20" s="166">
        <v>0.8621588945388794</v>
      </c>
    </row>
    <row r="21" ht="13.5" customHeight="1">
      <c r="A21" s="29" t="s">
        <v>100</v>
      </c>
      <c r="B21" s="165" t="s">
        <v>83</v>
      </c>
      <c r="C21" s="166">
        <v>0.6219801306724548</v>
      </c>
      <c r="D21" s="166">
        <v>0.6007997393608093</v>
      </c>
      <c r="E21" s="166">
        <v>0.709336519241333</v>
      </c>
      <c r="F21" s="166">
        <v>0.7715882062911987</v>
      </c>
      <c r="G21" s="166">
        <v>0.5068325400352478</v>
      </c>
      <c r="H21" s="166">
        <v>0.6541332006454468</v>
      </c>
      <c r="I21" s="166">
        <v>0.672376811504364</v>
      </c>
      <c r="J21" s="166">
        <v>0.697110652923584</v>
      </c>
      <c r="K21" s="166">
        <v>0.5812752842903137</v>
      </c>
      <c r="L21" s="166">
        <v>0.6722350716590881</v>
      </c>
      <c r="M21" s="166">
        <v>0.532956600189209</v>
      </c>
      <c r="N21" s="166">
        <v>0.7274673581123352</v>
      </c>
      <c r="O21" s="166">
        <v>0.6883500814437866</v>
      </c>
      <c r="P21" s="166">
        <v>0.5991410613059998</v>
      </c>
      <c r="Q21" s="166">
        <v>0.6224511861801147</v>
      </c>
      <c r="R21" s="166">
        <v>0.641962468624115</v>
      </c>
      <c r="S21" s="166">
        <v>0.6307388544082642</v>
      </c>
      <c r="T21" s="166">
        <v>0.6641610264778137</v>
      </c>
      <c r="U21" s="166">
        <v>0.6559456586837769</v>
      </c>
      <c r="V21" s="166">
        <v>0.6372398734092712</v>
      </c>
      <c r="W21" s="166">
        <v>0.6449233293533325</v>
      </c>
      <c r="X21" s="166">
        <v>0.7240245342254639</v>
      </c>
      <c r="Y21" s="166">
        <v>0.7122204303741455</v>
      </c>
      <c r="Z21" s="166">
        <v>0.48779237270355225</v>
      </c>
      <c r="AA21" s="166">
        <v>0.680328905582428</v>
      </c>
      <c r="AB21" s="166">
        <v>0.6765890121459961</v>
      </c>
      <c r="AC21" s="166">
        <v>0.5727323293685913</v>
      </c>
      <c r="AD21" s="166">
        <v>0.6558487415313721</v>
      </c>
      <c r="AE21" s="166">
        <v>0.7211705446243286</v>
      </c>
      <c r="AF21" s="166">
        <v>0.7189556360244751</v>
      </c>
      <c r="AG21" s="166">
        <v>0.5852149128913879</v>
      </c>
      <c r="AH21" s="166">
        <v>0.8218796849250793</v>
      </c>
      <c r="AI21" s="166">
        <v>0.6005072593688965</v>
      </c>
      <c r="AJ21" s="166">
        <v>0.6375625133514404</v>
      </c>
      <c r="AK21" s="166">
        <v>0.6414533853530884</v>
      </c>
      <c r="AL21" s="166">
        <v>0.5728323459625244</v>
      </c>
      <c r="AM21" s="166">
        <v>0.6343430876731873</v>
      </c>
      <c r="AN21" s="166">
        <v>0.7266508936882019</v>
      </c>
      <c r="AO21" s="166">
        <v>0.6117664575576782</v>
      </c>
      <c r="AP21" s="166">
        <v>0.6506602764129639</v>
      </c>
      <c r="AQ21" s="166">
        <v>0.6733219027519226</v>
      </c>
      <c r="AR21" s="166">
        <v>0.6998303532600403</v>
      </c>
      <c r="AS21" s="166">
        <v>0.7157061100006104</v>
      </c>
      <c r="AT21" s="166">
        <v>0.6909239292144775</v>
      </c>
      <c r="AU21" s="166">
        <v>0.6806053519248962</v>
      </c>
      <c r="AV21" s="166">
        <v>0.75669926404953</v>
      </c>
      <c r="AW21" s="166">
        <v>0.7685315012931824</v>
      </c>
      <c r="AX21" s="166">
        <v>0.7790372967720032</v>
      </c>
      <c r="AY21" s="166">
        <v>0.8197882175445557</v>
      </c>
      <c r="AZ21" s="166">
        <v>0.688316285610199</v>
      </c>
      <c r="BA21" s="166">
        <v>0.9004897475242615</v>
      </c>
      <c r="BB21" s="166">
        <v>0.6387446522712708</v>
      </c>
      <c r="BC21" s="166">
        <v>0.6710179448127747</v>
      </c>
      <c r="BD21" s="166">
        <v>0.6864811778068542</v>
      </c>
      <c r="BE21" s="166">
        <v>0.7328212261199951</v>
      </c>
      <c r="BF21" s="166">
        <v>0.8059753179550171</v>
      </c>
      <c r="BG21" s="166">
        <v>0.5809122323989868</v>
      </c>
      <c r="BH21" s="166">
        <v>0.6435984373092651</v>
      </c>
      <c r="BI21" s="166">
        <v>0.7374176383018494</v>
      </c>
      <c r="BJ21" s="166">
        <v>0.7809541821479797</v>
      </c>
      <c r="BK21" s="166">
        <v>0.8295214772224426</v>
      </c>
      <c r="BL21" s="166">
        <v>0.6633040308952332</v>
      </c>
      <c r="BM21" s="166">
        <v>0.6678621768951416</v>
      </c>
    </row>
    <row r="22" ht="13.5" customHeight="1">
      <c r="A22" s="162" t="s">
        <v>102</v>
      </c>
      <c r="B22" s="163" t="s">
        <v>80</v>
      </c>
      <c r="C22" s="194">
        <v>1.5802466869354248</v>
      </c>
      <c r="D22" s="194">
        <v>1.571871042251587</v>
      </c>
      <c r="E22" s="194">
        <v>1.4712750911712646</v>
      </c>
      <c r="F22" s="194">
        <v>1.6233336925506592</v>
      </c>
      <c r="G22" s="194">
        <v>1.6313462257385254</v>
      </c>
      <c r="H22" s="194">
        <v>1.6647931337356567</v>
      </c>
      <c r="I22" s="194">
        <v>1.5422284603118896</v>
      </c>
      <c r="J22" s="194">
        <v>1.5681318044662476</v>
      </c>
      <c r="K22" s="194">
        <v>1.7848740816116333</v>
      </c>
      <c r="L22" s="194">
        <v>1.4407178163528442</v>
      </c>
      <c r="M22" s="194">
        <v>1.8124752044677734</v>
      </c>
      <c r="N22" s="194">
        <v>1.570889949798584</v>
      </c>
      <c r="O22" s="194">
        <v>1.6312484741210938</v>
      </c>
      <c r="P22" s="194">
        <v>1.5970118045806885</v>
      </c>
      <c r="Q22" s="194">
        <v>1.7392686605453491</v>
      </c>
      <c r="R22" s="194">
        <v>1.5853670835494995</v>
      </c>
      <c r="S22" s="194">
        <v>1.6267682313919067</v>
      </c>
      <c r="T22" s="194">
        <v>1.6203758716583252</v>
      </c>
      <c r="U22" s="194">
        <v>1.6389622688293457</v>
      </c>
      <c r="V22" s="194">
        <v>1.4812099933624268</v>
      </c>
      <c r="W22" s="194">
        <v>1.7498793601989746</v>
      </c>
      <c r="X22" s="194">
        <v>1.730165958404541</v>
      </c>
      <c r="Y22" s="194">
        <v>1.7240328788757324</v>
      </c>
      <c r="Z22" s="194">
        <v>1.582906723022461</v>
      </c>
      <c r="AA22" s="194">
        <v>1.5347799062728882</v>
      </c>
      <c r="AB22" s="194">
        <v>1.5965090990066528</v>
      </c>
      <c r="AC22" s="194">
        <v>1.6368329524993896</v>
      </c>
      <c r="AD22" s="194">
        <v>1.60879385471344</v>
      </c>
      <c r="AE22" s="194">
        <v>1.592076301574707</v>
      </c>
      <c r="AF22" s="194">
        <v>1.569393515586853</v>
      </c>
      <c r="AG22" s="194">
        <v>1.6269700527191162</v>
      </c>
      <c r="AH22" s="194">
        <v>1.575024127960205</v>
      </c>
      <c r="AI22" s="194">
        <v>1.6828796863555908</v>
      </c>
      <c r="AJ22" s="194">
        <v>1.5771591663360596</v>
      </c>
      <c r="AK22" s="194">
        <v>1.3724417686462402</v>
      </c>
      <c r="AL22" s="194">
        <v>1.4518733024597168</v>
      </c>
      <c r="AM22" s="194">
        <v>1.2917280197143555</v>
      </c>
      <c r="AN22" s="194">
        <v>1.4620555639266968</v>
      </c>
      <c r="AO22" s="194">
        <v>1.4281015396118164</v>
      </c>
      <c r="AP22" s="194">
        <v>1.5944222211837769</v>
      </c>
      <c r="AQ22" s="194">
        <v>1.668611764907837</v>
      </c>
      <c r="AR22" s="194">
        <v>1.5580495595932007</v>
      </c>
      <c r="AS22" s="194">
        <v>1.6337246894836426</v>
      </c>
      <c r="AT22" s="194">
        <v>1.4844048023223877</v>
      </c>
      <c r="AU22" s="194">
        <v>1.4984490871429443</v>
      </c>
      <c r="AV22" s="194">
        <v>1.328190803527832</v>
      </c>
      <c r="AW22" s="194">
        <v>1.5308297872543335</v>
      </c>
      <c r="AX22" s="194">
        <v>1.4724102020263672</v>
      </c>
      <c r="AY22" s="194">
        <v>1.5889893770217896</v>
      </c>
      <c r="AZ22" s="194">
        <v>1.4949977397918701</v>
      </c>
      <c r="BA22" s="194">
        <v>1.4018346071243286</v>
      </c>
      <c r="BB22" s="194">
        <v>1.448874592781067</v>
      </c>
      <c r="BC22" s="194">
        <v>1.4633734226226807</v>
      </c>
      <c r="BD22" s="194">
        <v>1.277438998222351</v>
      </c>
      <c r="BE22" s="194">
        <v>1.304170846939087</v>
      </c>
      <c r="BF22" s="194">
        <v>1.5227606296539307</v>
      </c>
      <c r="BG22" s="194">
        <v>1.1369528770446777</v>
      </c>
      <c r="BH22" s="194">
        <v>1.5608998537063599</v>
      </c>
      <c r="BI22" s="194">
        <v>1.549330711364746</v>
      </c>
      <c r="BJ22" s="194">
        <v>1.2117871046066284</v>
      </c>
      <c r="BK22" s="194">
        <v>1.0754421949386597</v>
      </c>
      <c r="BL22" s="194">
        <v>1.2751550674438477</v>
      </c>
      <c r="BM22" s="194">
        <v>1.4539508819580078</v>
      </c>
    </row>
    <row r="23" ht="13.5" customHeight="1">
      <c r="A23" s="29" t="s">
        <v>104</v>
      </c>
      <c r="B23" s="165" t="s">
        <v>83</v>
      </c>
      <c r="C23" s="166">
        <v>0.49335727095603943</v>
      </c>
      <c r="D23" s="166">
        <v>0.4934162497520447</v>
      </c>
      <c r="E23" s="166">
        <v>0.45251113176345825</v>
      </c>
      <c r="F23" s="166">
        <v>0.5721156001091003</v>
      </c>
      <c r="G23" s="166">
        <v>0.5767433047294617</v>
      </c>
      <c r="H23" s="166">
        <v>0.6353039741516113</v>
      </c>
      <c r="I23" s="166">
        <v>0.5041089057922363</v>
      </c>
      <c r="J23" s="166">
        <v>0.5193688869476318</v>
      </c>
      <c r="K23" s="166">
        <v>0.7443147897720337</v>
      </c>
      <c r="L23" s="166">
        <v>0.4419400990009308</v>
      </c>
      <c r="M23" s="166">
        <v>0.7340943217277527</v>
      </c>
      <c r="N23" s="166">
        <v>0.42620277404785156</v>
      </c>
      <c r="O23" s="166">
        <v>0.5768523812294006</v>
      </c>
      <c r="P23" s="166">
        <v>0.5944377183914185</v>
      </c>
      <c r="Q23" s="166">
        <v>0.6662116050720215</v>
      </c>
      <c r="R23" s="166">
        <v>0.5279137492179871</v>
      </c>
      <c r="S23" s="166">
        <v>0.6053518652915955</v>
      </c>
      <c r="T23" s="166">
        <v>0.6079316735267639</v>
      </c>
      <c r="U23" s="166">
        <v>0.5076066255569458</v>
      </c>
      <c r="V23" s="166">
        <v>0.4283503293991089</v>
      </c>
      <c r="W23" s="166">
        <v>0.7094339728355408</v>
      </c>
      <c r="X23" s="166">
        <v>0.6365013122558594</v>
      </c>
      <c r="Y23" s="166">
        <v>0.6467718482017517</v>
      </c>
      <c r="Z23" s="166">
        <v>0.5306593179702759</v>
      </c>
      <c r="AA23" s="166">
        <v>0.46081891655921936</v>
      </c>
      <c r="AB23" s="166">
        <v>0.5410231947898865</v>
      </c>
      <c r="AC23" s="166">
        <v>0.5881736874580383</v>
      </c>
      <c r="AD23" s="166">
        <v>0.5954956412315369</v>
      </c>
      <c r="AE23" s="166">
        <v>0.5803110599517822</v>
      </c>
      <c r="AF23" s="166">
        <v>0.5940869450569153</v>
      </c>
      <c r="AG23" s="166">
        <v>0.5427758693695068</v>
      </c>
      <c r="AH23" s="166">
        <v>0.607358992099762</v>
      </c>
      <c r="AI23" s="166">
        <v>0.5810281038284302</v>
      </c>
      <c r="AJ23" s="166">
        <v>0.5175240635871887</v>
      </c>
      <c r="AK23" s="166">
        <v>0.44189774990081787</v>
      </c>
      <c r="AL23" s="166">
        <v>0.4218159317970276</v>
      </c>
      <c r="AM23" s="166">
        <v>0.2861785888671875</v>
      </c>
      <c r="AN23" s="166">
        <v>0.5729838013648987</v>
      </c>
      <c r="AO23" s="166">
        <v>0.6156975030899048</v>
      </c>
      <c r="AP23" s="166">
        <v>0.6113041639328003</v>
      </c>
      <c r="AQ23" s="166">
        <v>0.6478478312492371</v>
      </c>
      <c r="AR23" s="166">
        <v>0.5187457799911499</v>
      </c>
      <c r="AS23" s="166">
        <v>0.6344724297523499</v>
      </c>
      <c r="AT23" s="166">
        <v>0.4220236539840698</v>
      </c>
      <c r="AU23" s="166">
        <v>0.48718491196632385</v>
      </c>
      <c r="AV23" s="166">
        <v>0.4104990065097809</v>
      </c>
      <c r="AW23" s="166">
        <v>0.5102850794792175</v>
      </c>
      <c r="AX23" s="166">
        <v>0.42926645278930664</v>
      </c>
      <c r="AY23" s="166">
        <v>0.4640587568283081</v>
      </c>
      <c r="AZ23" s="166">
        <v>0.4422622621059418</v>
      </c>
      <c r="BA23" s="166">
        <v>0.37972816824913025</v>
      </c>
      <c r="BB23" s="166">
        <v>0.5496705770492554</v>
      </c>
      <c r="BC23" s="166">
        <v>0.5101335644721985</v>
      </c>
      <c r="BD23" s="166">
        <v>0.32107388973236084</v>
      </c>
      <c r="BE23" s="166">
        <v>0.2497488111257553</v>
      </c>
      <c r="BF23" s="166">
        <v>0.4723057150840759</v>
      </c>
      <c r="BG23" s="166">
        <v>0.29344233870506287</v>
      </c>
      <c r="BH23" s="166">
        <v>0.7024482488632202</v>
      </c>
      <c r="BI23" s="166">
        <v>0.7298294305801392</v>
      </c>
      <c r="BJ23" s="166">
        <v>0.36532583832740784</v>
      </c>
      <c r="BK23" s="166">
        <v>0.3197501599788666</v>
      </c>
      <c r="BL23" s="166">
        <v>0.4586007595062256</v>
      </c>
      <c r="BM23" s="166">
        <v>0.5069786906242371</v>
      </c>
    </row>
    <row r="24" ht="13.5" customHeight="1">
      <c r="A24" s="29" t="s">
        <v>106</v>
      </c>
      <c r="B24" s="165" t="s">
        <v>83</v>
      </c>
      <c r="C24" s="166">
        <v>0.5719411969184875</v>
      </c>
      <c r="D24" s="166">
        <v>0.570650577545166</v>
      </c>
      <c r="E24" s="166">
        <v>0.5166342854499817</v>
      </c>
      <c r="F24" s="166">
        <v>0.6542599201202393</v>
      </c>
      <c r="G24" s="166">
        <v>0.72504723072052</v>
      </c>
      <c r="H24" s="166">
        <v>0.7097885012626648</v>
      </c>
      <c r="I24" s="166">
        <v>0.5430809855461121</v>
      </c>
      <c r="J24" s="166">
        <v>0.5330212116241455</v>
      </c>
      <c r="K24" s="166">
        <v>0.81217360496521</v>
      </c>
      <c r="L24" s="166">
        <v>0.5616307258605957</v>
      </c>
      <c r="M24" s="166">
        <v>0.827659547328949</v>
      </c>
      <c r="N24" s="166">
        <v>0.49661028385162354</v>
      </c>
      <c r="O24" s="166">
        <v>0.7132096290588379</v>
      </c>
      <c r="P24" s="166">
        <v>0.6859847903251648</v>
      </c>
      <c r="Q24" s="166">
        <v>0.7286388278007507</v>
      </c>
      <c r="R24" s="166">
        <v>0.6823697686195374</v>
      </c>
      <c r="S24" s="166">
        <v>0.688921332359314</v>
      </c>
      <c r="T24" s="166">
        <v>0.7638472318649292</v>
      </c>
      <c r="U24" s="166">
        <v>0.5764668583869934</v>
      </c>
      <c r="V24" s="166">
        <v>0.6051737666130066</v>
      </c>
      <c r="W24" s="166">
        <v>0.7410544753074646</v>
      </c>
      <c r="X24" s="166">
        <v>0.7195869088172913</v>
      </c>
      <c r="Y24" s="166">
        <v>0.705375611782074</v>
      </c>
      <c r="Z24" s="166">
        <v>0.6152209043502808</v>
      </c>
      <c r="AA24" s="166">
        <v>0.5920606255531311</v>
      </c>
      <c r="AB24" s="166">
        <v>0.6122695803642273</v>
      </c>
      <c r="AC24" s="166">
        <v>0.6448519229888916</v>
      </c>
      <c r="AD24" s="166">
        <v>0.6818776726722717</v>
      </c>
      <c r="AE24" s="166">
        <v>0.672663152217865</v>
      </c>
      <c r="AF24" s="166">
        <v>0.6192827224731445</v>
      </c>
      <c r="AG24" s="166">
        <v>0.5670298337936401</v>
      </c>
      <c r="AH24" s="166">
        <v>0.6597157120704651</v>
      </c>
      <c r="AI24" s="166">
        <v>0.904470682144165</v>
      </c>
      <c r="AJ24" s="166">
        <v>0.5245570540428162</v>
      </c>
      <c r="AK24" s="166">
        <v>0.5011009573936462</v>
      </c>
      <c r="AL24" s="166">
        <v>0.4844501316547394</v>
      </c>
      <c r="AM24" s="166">
        <v>0.3036121428012848</v>
      </c>
      <c r="AN24" s="166">
        <v>0.6109995245933533</v>
      </c>
      <c r="AO24" s="166">
        <v>0.642661452293396</v>
      </c>
      <c r="AP24" s="166">
        <v>0.5887767672538757</v>
      </c>
      <c r="AQ24" s="166">
        <v>0.7733376622200012</v>
      </c>
      <c r="AR24" s="166">
        <v>0.5817670226097107</v>
      </c>
      <c r="AS24" s="166">
        <v>0.7055580615997314</v>
      </c>
      <c r="AT24" s="166">
        <v>0.5600441694259644</v>
      </c>
      <c r="AU24" s="166">
        <v>0.548302948474884</v>
      </c>
      <c r="AV24" s="166">
        <v>0.4171913266181946</v>
      </c>
      <c r="AW24" s="166">
        <v>0.5468751788139343</v>
      </c>
      <c r="AX24" s="166">
        <v>0.4648989140987396</v>
      </c>
      <c r="AY24" s="166">
        <v>0.47924286127090454</v>
      </c>
      <c r="AZ24" s="166">
        <v>0.48200753331184387</v>
      </c>
      <c r="BA24" s="166">
        <v>0.40325725078582764</v>
      </c>
      <c r="BB24" s="166">
        <v>0.5628365278244019</v>
      </c>
      <c r="BC24" s="166">
        <v>0.5392682552337646</v>
      </c>
      <c r="BD24" s="166">
        <v>0.33512362837791443</v>
      </c>
      <c r="BE24" s="166">
        <v>0.25503596663475037</v>
      </c>
      <c r="BF24" s="166">
        <v>0.4946126639842987</v>
      </c>
      <c r="BG24" s="166">
        <v>0.3176020681858063</v>
      </c>
      <c r="BH24" s="166">
        <v>0.7095872163772583</v>
      </c>
      <c r="BI24" s="166">
        <v>0.7499085068702698</v>
      </c>
      <c r="BJ24" s="166">
        <v>0.3998706638813019</v>
      </c>
      <c r="BK24" s="166">
        <v>0.36575183272361755</v>
      </c>
      <c r="BL24" s="166">
        <v>0.49750372767448425</v>
      </c>
      <c r="BM24" s="166">
        <v>0.5358247756958008</v>
      </c>
    </row>
    <row r="25" ht="13.5" customHeight="1">
      <c r="A25" s="29" t="s">
        <v>108</v>
      </c>
      <c r="B25" s="165" t="s">
        <v>83</v>
      </c>
      <c r="C25" s="166">
        <v>0.7688275575637817</v>
      </c>
      <c r="D25" s="166">
        <v>0.55189049243927</v>
      </c>
      <c r="E25" s="166">
        <v>0.5398236513137817</v>
      </c>
      <c r="F25" s="166">
        <v>0.5801445245742798</v>
      </c>
      <c r="G25" s="166">
        <v>0.36089178919792175</v>
      </c>
      <c r="H25" s="166">
        <v>0.49943807721138</v>
      </c>
      <c r="I25" s="166">
        <v>0.5514994859695435</v>
      </c>
      <c r="J25" s="166">
        <v>0.6399198174476624</v>
      </c>
      <c r="K25" s="166">
        <v>0.6176126599311829</v>
      </c>
      <c r="L25" s="166">
        <v>0.2531448006629944</v>
      </c>
      <c r="M25" s="166">
        <v>0.7083765864372253</v>
      </c>
      <c r="N25" s="166">
        <v>0.7457574605941772</v>
      </c>
      <c r="O25" s="166">
        <v>0.45912086963653564</v>
      </c>
      <c r="P25" s="166">
        <v>0.4472823143005371</v>
      </c>
      <c r="Q25" s="166">
        <v>0.9435557723045349</v>
      </c>
      <c r="R25" s="166">
        <v>0.35280826687812805</v>
      </c>
      <c r="S25" s="166">
        <v>0.5663726925849915</v>
      </c>
      <c r="T25" s="166">
        <v>0.9620662927627563</v>
      </c>
      <c r="U25" s="166">
        <v>0.9563679695129395</v>
      </c>
      <c r="V25" s="166">
        <v>0.3015294373035431</v>
      </c>
      <c r="W25" s="166">
        <v>0.8852630853652954</v>
      </c>
      <c r="X25" s="166">
        <v>0.9269570708274841</v>
      </c>
      <c r="Y25" s="166">
        <v>0.811749279499054</v>
      </c>
      <c r="Z25" s="166">
        <v>0.4518941342830658</v>
      </c>
      <c r="AA25" s="166">
        <v>0.8579941391944885</v>
      </c>
      <c r="AB25" s="166">
        <v>0.7557352185249329</v>
      </c>
      <c r="AC25" s="166">
        <v>0.7788381576538086</v>
      </c>
      <c r="AD25" s="166">
        <v>0.7209782004356384</v>
      </c>
      <c r="AE25" s="166">
        <v>0.8562127947807312</v>
      </c>
      <c r="AF25" s="166">
        <v>0.9093277454376221</v>
      </c>
      <c r="AG25" s="166">
        <v>0.644432783126831</v>
      </c>
      <c r="AH25" s="166">
        <v>0.3132985830307007</v>
      </c>
      <c r="AI25" s="166">
        <v>0.8515187501907349</v>
      </c>
      <c r="AJ25" s="166">
        <v>0.8518608808517456</v>
      </c>
      <c r="AK25" s="166">
        <v>0.9329900145530701</v>
      </c>
      <c r="AL25" s="166">
        <v>0.8301369547843933</v>
      </c>
      <c r="AM25" s="166">
        <v>0.8813924789428711</v>
      </c>
      <c r="AN25" s="166">
        <v>0.9603630900382996</v>
      </c>
      <c r="AO25" s="166">
        <v>0.9684286117553711</v>
      </c>
      <c r="AP25" s="166">
        <v>0.597987711429596</v>
      </c>
      <c r="AQ25" s="166">
        <v>0.5068549513816833</v>
      </c>
      <c r="AR25" s="166">
        <v>0.5301520824432373</v>
      </c>
      <c r="AS25" s="166">
        <v>0.4994926452636719</v>
      </c>
      <c r="AT25" s="166">
        <v>0.27130118012428284</v>
      </c>
      <c r="AU25" s="166">
        <v>0.6111505627632141</v>
      </c>
      <c r="AV25" s="166">
        <v>0.955424427986145</v>
      </c>
      <c r="AW25" s="166">
        <v>0.9047161936759949</v>
      </c>
      <c r="AX25" s="166">
        <v>0.8946624398231506</v>
      </c>
      <c r="AY25" s="166">
        <v>0.9462792873382568</v>
      </c>
      <c r="AZ25" s="166">
        <v>0.635030210018158</v>
      </c>
      <c r="BA25" s="166">
        <v>0.9409270286560059</v>
      </c>
      <c r="BB25" s="166">
        <v>0.9490568041801453</v>
      </c>
      <c r="BC25" s="166">
        <v>0.9338284730911255</v>
      </c>
      <c r="BD25" s="166">
        <v>0.9892572164535522</v>
      </c>
      <c r="BE25" s="166">
        <v>0.9732246994972229</v>
      </c>
      <c r="BF25" s="166">
        <v>0.8657881617546082</v>
      </c>
      <c r="BG25" s="166">
        <v>1.0</v>
      </c>
      <c r="BH25" s="166">
        <v>0.9705502986907959</v>
      </c>
      <c r="BI25" s="166">
        <v>0.9514052271842957</v>
      </c>
      <c r="BJ25" s="166">
        <v>0.9680868983268738</v>
      </c>
      <c r="BK25" s="166">
        <v>1.0</v>
      </c>
      <c r="BL25" s="166">
        <v>1.0</v>
      </c>
      <c r="BM25" s="166">
        <v>0.9131783246994019</v>
      </c>
    </row>
    <row r="26" ht="13.5" customHeight="1">
      <c r="A26" s="29" t="s">
        <v>110</v>
      </c>
      <c r="B26" s="165" t="s">
        <v>83</v>
      </c>
      <c r="C26" s="166">
        <v>0.7891018986701965</v>
      </c>
      <c r="D26" s="166">
        <v>0.9985590577125549</v>
      </c>
      <c r="E26" s="166">
        <v>0.8924325704574585</v>
      </c>
      <c r="F26" s="166">
        <v>0.9658359289169312</v>
      </c>
      <c r="G26" s="166">
        <v>0.9958691000938416</v>
      </c>
      <c r="H26" s="166">
        <v>0.9803028106689453</v>
      </c>
      <c r="I26" s="166">
        <v>0.9002745747566223</v>
      </c>
      <c r="J26" s="166">
        <v>0.9187023639678955</v>
      </c>
      <c r="K26" s="166">
        <v>0.9959461092948914</v>
      </c>
      <c r="L26" s="166">
        <v>0.955847978591919</v>
      </c>
      <c r="M26" s="166">
        <v>0.9775385856628418</v>
      </c>
      <c r="N26" s="166">
        <v>0.9390602707862854</v>
      </c>
      <c r="O26" s="166">
        <v>0.9346520900726318</v>
      </c>
      <c r="P26" s="166">
        <v>0.9654162526130676</v>
      </c>
      <c r="Q26" s="166">
        <v>0.7749623656272888</v>
      </c>
      <c r="R26" s="166">
        <v>0.9805041551589966</v>
      </c>
      <c r="S26" s="166">
        <v>0.8595584630966187</v>
      </c>
      <c r="T26" s="166">
        <v>0.7375026941299438</v>
      </c>
      <c r="U26" s="166">
        <v>0.7904378175735474</v>
      </c>
      <c r="V26" s="166">
        <v>0.9876538515090942</v>
      </c>
      <c r="W26" s="166">
        <v>0.7042618989944458</v>
      </c>
      <c r="X26" s="166">
        <v>0.8496955633163452</v>
      </c>
      <c r="Y26" s="166">
        <v>0.9152525663375854</v>
      </c>
      <c r="Z26" s="166">
        <v>0.9317249059677124</v>
      </c>
      <c r="AA26" s="166">
        <v>0.8679471015930176</v>
      </c>
      <c r="AB26" s="166">
        <v>0.8849252462387085</v>
      </c>
      <c r="AC26" s="166">
        <v>0.9081015586853027</v>
      </c>
      <c r="AD26" s="166">
        <v>0.9420409798622131</v>
      </c>
      <c r="AE26" s="166">
        <v>0.8426162600517273</v>
      </c>
      <c r="AF26" s="166">
        <v>0.8267258405685425</v>
      </c>
      <c r="AG26" s="166">
        <v>0.9763508439064026</v>
      </c>
      <c r="AH26" s="166">
        <v>0.9333928823471069</v>
      </c>
      <c r="AI26" s="166">
        <v>0.7944129705429077</v>
      </c>
      <c r="AJ26" s="166">
        <v>1.0</v>
      </c>
      <c r="AK26" s="166">
        <v>0.6981509327888489</v>
      </c>
      <c r="AL26" s="166">
        <v>0.5517497658729553</v>
      </c>
      <c r="AM26" s="166">
        <v>0.7446523904800415</v>
      </c>
      <c r="AN26" s="166">
        <v>0.6533587574958801</v>
      </c>
      <c r="AO26" s="166">
        <v>0.6056575775146484</v>
      </c>
      <c r="AP26" s="166">
        <v>0.9288659691810608</v>
      </c>
      <c r="AQ26" s="166">
        <v>0.8667794466018677</v>
      </c>
      <c r="AR26" s="166">
        <v>0.9027798771858215</v>
      </c>
      <c r="AS26" s="166">
        <v>0.9827379584312439</v>
      </c>
      <c r="AT26" s="166">
        <v>0.8971307873725891</v>
      </c>
      <c r="AU26" s="166">
        <v>0.8769131898880005</v>
      </c>
      <c r="AV26" s="166">
        <v>0.5900557041168213</v>
      </c>
      <c r="AW26" s="166">
        <v>0.5583354234695435</v>
      </c>
      <c r="AX26" s="166">
        <v>0.8758413195610046</v>
      </c>
      <c r="AY26" s="166">
        <v>0.8325515389442444</v>
      </c>
      <c r="AZ26" s="166">
        <v>0.7684023976325989</v>
      </c>
      <c r="BA26" s="166">
        <v>0.5640357732772827</v>
      </c>
      <c r="BB26" s="166">
        <v>0.6419294476509094</v>
      </c>
      <c r="BC26" s="166">
        <v>0.5223857760429382</v>
      </c>
      <c r="BD26" s="166">
        <v>0.5905981659889221</v>
      </c>
      <c r="BE26" s="166">
        <v>0.617480456829071</v>
      </c>
      <c r="BF26" s="166">
        <v>0.7433549761772156</v>
      </c>
      <c r="BG26" s="166">
        <v>0.5980367064476013</v>
      </c>
      <c r="BH26" s="166">
        <v>0.5767176747322083</v>
      </c>
      <c r="BI26" s="166">
        <v>0.48729002475738525</v>
      </c>
      <c r="BJ26" s="166">
        <v>0.5618197321891785</v>
      </c>
      <c r="BK26" s="166">
        <v>0.42459964752197266</v>
      </c>
      <c r="BL26" s="166">
        <v>0.6082325577735901</v>
      </c>
      <c r="BM26" s="166">
        <v>0.800545871257782</v>
      </c>
    </row>
    <row r="27" ht="13.5" customHeight="1">
      <c r="A27" s="29" t="s">
        <v>112</v>
      </c>
      <c r="B27" s="165" t="s">
        <v>83</v>
      </c>
      <c r="C27" s="166">
        <v>0.1571352779865265</v>
      </c>
      <c r="D27" s="166">
        <v>0.09700056165456772</v>
      </c>
      <c r="E27" s="166">
        <v>0.25505369901657104</v>
      </c>
      <c r="F27" s="166">
        <v>0.17419098317623138</v>
      </c>
      <c r="G27" s="166">
        <v>0.0</v>
      </c>
      <c r="H27" s="166">
        <v>0.06394599378108978</v>
      </c>
      <c r="I27" s="166">
        <v>0.11518727242946625</v>
      </c>
      <c r="J27" s="166">
        <v>0.21662546694278717</v>
      </c>
      <c r="K27" s="166">
        <v>0.1823459416627884</v>
      </c>
      <c r="L27" s="166">
        <v>0.03436386212706566</v>
      </c>
      <c r="M27" s="166">
        <v>0.09497134387493134</v>
      </c>
      <c r="N27" s="166">
        <v>0.1020529493689537</v>
      </c>
      <c r="O27" s="166">
        <v>0.009435845538973808</v>
      </c>
      <c r="P27" s="166">
        <v>0.11247123032808304</v>
      </c>
      <c r="Q27" s="166">
        <v>0.4574737548828125</v>
      </c>
      <c r="R27" s="166">
        <v>0.05953877419233322</v>
      </c>
      <c r="S27" s="166">
        <v>0.166827991604805</v>
      </c>
      <c r="T27" s="166">
        <v>0.786625325679779</v>
      </c>
      <c r="U27" s="166">
        <v>0.34460926055908203</v>
      </c>
      <c r="V27" s="166">
        <v>0.00890785176306963</v>
      </c>
      <c r="W27" s="166">
        <v>0.33533966541290283</v>
      </c>
      <c r="X27" s="166">
        <v>0.42631980776786804</v>
      </c>
      <c r="Y27" s="166">
        <v>0.27627646923065186</v>
      </c>
      <c r="Z27" s="166">
        <v>0.0</v>
      </c>
      <c r="AA27" s="166">
        <v>0.5215809345245361</v>
      </c>
      <c r="AB27" s="166">
        <v>0.2617236375808716</v>
      </c>
      <c r="AC27" s="166">
        <v>0.2959946393966675</v>
      </c>
      <c r="AD27" s="166">
        <v>0.27840378880500793</v>
      </c>
      <c r="AE27" s="166">
        <v>0.5381936430931091</v>
      </c>
      <c r="AF27" s="166">
        <v>0.49737024307250977</v>
      </c>
      <c r="AG27" s="166">
        <v>0.11396550387144089</v>
      </c>
      <c r="AH27" s="166">
        <v>0.0553203709423542</v>
      </c>
      <c r="AI27" s="166">
        <v>0.25898388028144836</v>
      </c>
      <c r="AJ27" s="166">
        <v>0.40522369742393494</v>
      </c>
      <c r="AK27" s="166">
        <v>0.6053674817085266</v>
      </c>
      <c r="AL27" s="166">
        <v>0.220762699842453</v>
      </c>
      <c r="AM27" s="166">
        <v>0.5547890067100525</v>
      </c>
      <c r="AN27" s="166">
        <v>0.7125256657600403</v>
      </c>
      <c r="AO27" s="166">
        <v>0.6902780532836914</v>
      </c>
      <c r="AP27" s="166">
        <v>0.21388281881809235</v>
      </c>
      <c r="AQ27" s="166">
        <v>0.12428882718086243</v>
      </c>
      <c r="AR27" s="166">
        <v>0.12282624840736389</v>
      </c>
      <c r="AS27" s="166">
        <v>0.2333580106496811</v>
      </c>
      <c r="AT27" s="166">
        <v>0.015961963683366776</v>
      </c>
      <c r="AU27" s="166">
        <v>0.21636871993541718</v>
      </c>
      <c r="AV27" s="166">
        <v>0.2935093343257904</v>
      </c>
      <c r="AW27" s="166">
        <v>0.08235065639019012</v>
      </c>
      <c r="AX27" s="166">
        <v>0.5257060527801514</v>
      </c>
      <c r="AY27" s="166">
        <v>0.3789651393890381</v>
      </c>
      <c r="AZ27" s="166">
        <v>0.12180064618587494</v>
      </c>
      <c r="BA27" s="166">
        <v>0.300676167011261</v>
      </c>
      <c r="BB27" s="166">
        <v>0.649247944355011</v>
      </c>
      <c r="BC27" s="166">
        <v>0.45111504197120667</v>
      </c>
      <c r="BD27" s="166">
        <v>0.9245773553848267</v>
      </c>
      <c r="BE27" s="166">
        <v>0.5111222267150879</v>
      </c>
      <c r="BF27" s="166">
        <v>0.0996566191315651</v>
      </c>
      <c r="BG27" s="166">
        <v>1.0</v>
      </c>
      <c r="BH27" s="166">
        <v>0.6803367733955383</v>
      </c>
      <c r="BI27" s="166">
        <v>0.5442702770233154</v>
      </c>
      <c r="BJ27" s="166">
        <v>0.808192789554596</v>
      </c>
      <c r="BK27" s="166">
        <v>1.0</v>
      </c>
      <c r="BL27" s="166">
        <v>1.0</v>
      </c>
      <c r="BM27" s="166">
        <v>0.5369443297386169</v>
      </c>
    </row>
    <row r="28" ht="13.5" customHeight="1">
      <c r="A28" s="29" t="s">
        <v>114</v>
      </c>
      <c r="B28" s="165" t="s">
        <v>83</v>
      </c>
      <c r="C28" s="166">
        <v>0.9122682213783264</v>
      </c>
      <c r="D28" s="166">
        <v>0.9277583360671997</v>
      </c>
      <c r="E28" s="166">
        <v>0.9073786735534668</v>
      </c>
      <c r="F28" s="166">
        <v>0.9585151672363281</v>
      </c>
      <c r="G28" s="166">
        <v>0.9798084497451782</v>
      </c>
      <c r="H28" s="166">
        <v>0.9352650046348572</v>
      </c>
      <c r="I28" s="166">
        <v>0.9463334083557129</v>
      </c>
      <c r="J28" s="166">
        <v>0.848823070526123</v>
      </c>
      <c r="K28" s="166">
        <v>0.904594898223877</v>
      </c>
      <c r="L28" s="166">
        <v>0.9430227875709534</v>
      </c>
      <c r="M28" s="166">
        <v>0.9842777252197266</v>
      </c>
      <c r="N28" s="166">
        <v>0.9144107103347778</v>
      </c>
      <c r="O28" s="166">
        <v>0.9799349308013916</v>
      </c>
      <c r="P28" s="166">
        <v>0.9864800572395325</v>
      </c>
      <c r="Q28" s="166">
        <v>0.8421292901039124</v>
      </c>
      <c r="R28" s="166">
        <v>0.9581966996192932</v>
      </c>
      <c r="S28" s="166">
        <v>0.9413583874702454</v>
      </c>
      <c r="T28" s="166">
        <v>0.937101423740387</v>
      </c>
      <c r="U28" s="166">
        <v>0.9171358942985535</v>
      </c>
      <c r="V28" s="166">
        <v>0.9985285997390747</v>
      </c>
      <c r="W28" s="166">
        <v>0.805534303188324</v>
      </c>
      <c r="X28" s="166">
        <v>0.9147221446037292</v>
      </c>
      <c r="Y28" s="166">
        <v>0.9133659601211548</v>
      </c>
      <c r="Z28" s="166">
        <v>0.9140129089355469</v>
      </c>
      <c r="AA28" s="166">
        <v>0.9153385162353516</v>
      </c>
      <c r="AB28" s="166">
        <v>0.9180685877799988</v>
      </c>
      <c r="AC28" s="166">
        <v>0.9474993348121643</v>
      </c>
      <c r="AD28" s="166">
        <v>1.0</v>
      </c>
      <c r="AE28" s="166">
        <v>0.9768922328948975</v>
      </c>
      <c r="AF28" s="166">
        <v>0.9500125050544739</v>
      </c>
      <c r="AG28" s="166">
        <v>0.9453423023223877</v>
      </c>
      <c r="AH28" s="166">
        <v>0.9189041256904602</v>
      </c>
      <c r="AI28" s="166">
        <v>0.9272028207778931</v>
      </c>
      <c r="AJ28" s="166">
        <v>0.9798724055290222</v>
      </c>
      <c r="AK28" s="166">
        <v>0.9326040148735046</v>
      </c>
      <c r="AL28" s="166">
        <v>0.7697319984436035</v>
      </c>
      <c r="AM28" s="166">
        <v>0.8967510461807251</v>
      </c>
      <c r="AN28" s="166">
        <v>0.8774450421333313</v>
      </c>
      <c r="AO28" s="166">
        <v>0.9499365091323853</v>
      </c>
      <c r="AP28" s="166">
        <v>0.9533548355102539</v>
      </c>
      <c r="AQ28" s="166">
        <v>0.8989977836608887</v>
      </c>
      <c r="AR28" s="166">
        <v>0.9396424293518066</v>
      </c>
      <c r="AS28" s="166">
        <v>0.9360206127166748</v>
      </c>
      <c r="AT28" s="166">
        <v>0.8904971480369568</v>
      </c>
      <c r="AU28" s="166">
        <v>0.9682178497314453</v>
      </c>
      <c r="AV28" s="166">
        <v>0.9589115977287292</v>
      </c>
      <c r="AW28" s="166">
        <v>0.8972013592720032</v>
      </c>
      <c r="AX28" s="166">
        <v>0.9770424962043762</v>
      </c>
      <c r="AY28" s="166">
        <v>0.9255468249320984</v>
      </c>
      <c r="AZ28" s="166">
        <v>0.8672428131103516</v>
      </c>
      <c r="BA28" s="166">
        <v>0.8853144645690918</v>
      </c>
      <c r="BB28" s="166">
        <v>0.8581089377403259</v>
      </c>
      <c r="BC28" s="166">
        <v>0.952134370803833</v>
      </c>
      <c r="BD28" s="166">
        <v>0.9589892029762268</v>
      </c>
      <c r="BE28" s="166">
        <v>0.8280324339866638</v>
      </c>
      <c r="BF28" s="166">
        <v>0.9806528091430664</v>
      </c>
      <c r="BG28" s="166">
        <v>0.8406076431274414</v>
      </c>
      <c r="BH28" s="166">
        <v>0.8308839797973633</v>
      </c>
      <c r="BI28" s="166">
        <v>0.9099299311637878</v>
      </c>
      <c r="BJ28" s="166">
        <v>0.965925931930542</v>
      </c>
      <c r="BK28" s="166">
        <v>0.8945876955986023</v>
      </c>
      <c r="BL28" s="166">
        <v>0.8160719275474548</v>
      </c>
      <c r="BM28" s="166">
        <v>0.9331104159355164</v>
      </c>
    </row>
    <row r="29" ht="13.5" customHeight="1">
      <c r="A29" s="162" t="s">
        <v>116</v>
      </c>
      <c r="B29" s="163" t="s">
        <v>80</v>
      </c>
      <c r="C29" s="194">
        <v>1.2346962690353394</v>
      </c>
      <c r="D29" s="194">
        <v>1.3152453899383545</v>
      </c>
      <c r="E29" s="194">
        <v>0.9248207211494446</v>
      </c>
      <c r="F29" s="194">
        <v>1.137191653251648</v>
      </c>
      <c r="G29" s="194">
        <v>1.2271132469177246</v>
      </c>
      <c r="H29" s="194">
        <v>1.3124035596847534</v>
      </c>
      <c r="I29" s="194">
        <v>1.1287319660186768</v>
      </c>
      <c r="J29" s="194">
        <v>0.9526382088661194</v>
      </c>
      <c r="K29" s="194">
        <v>1.0778532028198242</v>
      </c>
      <c r="L29" s="194">
        <v>0.9561165571212769</v>
      </c>
      <c r="M29" s="194">
        <v>1.252396821975708</v>
      </c>
      <c r="N29" s="194">
        <v>1.1213423013687134</v>
      </c>
      <c r="O29" s="194">
        <v>1.0725373029708862</v>
      </c>
      <c r="P29" s="194">
        <v>1.5127975940704346</v>
      </c>
      <c r="Q29" s="194">
        <v>1.4326502084732056</v>
      </c>
      <c r="R29" s="194">
        <v>1.0876091718673706</v>
      </c>
      <c r="S29" s="194">
        <v>1.4479238986968994</v>
      </c>
      <c r="T29" s="194">
        <v>1.2186777591705322</v>
      </c>
      <c r="U29" s="194">
        <v>1.5111331939697266</v>
      </c>
      <c r="V29" s="194">
        <v>1.1055786609649658</v>
      </c>
      <c r="W29" s="194">
        <v>1.2042170763015747</v>
      </c>
      <c r="X29" s="194">
        <v>1.1886624097824097</v>
      </c>
      <c r="Y29" s="194">
        <v>1.3348546028137207</v>
      </c>
      <c r="Z29" s="194">
        <v>1.102435827255249</v>
      </c>
      <c r="AA29" s="194">
        <v>1.4153021574020386</v>
      </c>
      <c r="AB29" s="194">
        <v>1.063412070274353</v>
      </c>
      <c r="AC29" s="194">
        <v>1.3732404708862305</v>
      </c>
      <c r="AD29" s="194">
        <v>1.4604519605636597</v>
      </c>
      <c r="AE29" s="194">
        <v>1.3084633350372314</v>
      </c>
      <c r="AF29" s="194">
        <v>1.1709222793579102</v>
      </c>
      <c r="AG29" s="194">
        <v>1.2752270698547363</v>
      </c>
      <c r="AH29" s="194">
        <v>0.6584399342536926</v>
      </c>
      <c r="AI29" s="194">
        <v>0.9632793664932251</v>
      </c>
      <c r="AJ29" s="194">
        <v>1.0395259857177734</v>
      </c>
      <c r="AK29" s="194">
        <v>1.0071743726730347</v>
      </c>
      <c r="AL29" s="194">
        <v>0.7670962810516357</v>
      </c>
      <c r="AM29" s="194">
        <v>1.3014373779296875</v>
      </c>
      <c r="AN29" s="194">
        <v>1.5117157697677612</v>
      </c>
      <c r="AO29" s="194">
        <v>0.935302197933197</v>
      </c>
      <c r="AP29" s="194">
        <v>0.8532558679580688</v>
      </c>
      <c r="AQ29" s="194">
        <v>1.0445318222045898</v>
      </c>
      <c r="AR29" s="194">
        <v>1.1466928720474243</v>
      </c>
      <c r="AS29" s="194">
        <v>1.1844086647033691</v>
      </c>
      <c r="AT29" s="194">
        <v>1.1678498983383179</v>
      </c>
      <c r="AU29" s="194">
        <v>1.213107943534851</v>
      </c>
      <c r="AV29" s="194">
        <v>0.9002079963684082</v>
      </c>
      <c r="AW29" s="194">
        <v>0.9912052750587463</v>
      </c>
      <c r="AX29" s="194">
        <v>1.1459378004074097</v>
      </c>
      <c r="AY29" s="194">
        <v>1.2665438652038574</v>
      </c>
      <c r="AZ29" s="194">
        <v>1.139270305633545</v>
      </c>
      <c r="BA29" s="194">
        <v>0.9378277063369751</v>
      </c>
      <c r="BB29" s="194">
        <v>1.0667774677276611</v>
      </c>
      <c r="BC29" s="194">
        <v>1.6979292631149292</v>
      </c>
      <c r="BD29" s="194">
        <v>1.051151156425476</v>
      </c>
      <c r="BE29" s="194">
        <v>0.9106833934783936</v>
      </c>
      <c r="BF29" s="194">
        <v>1.4979751110076904</v>
      </c>
      <c r="BG29" s="194">
        <v>1.250065565109253</v>
      </c>
      <c r="BH29" s="194">
        <v>0.8519831299781799</v>
      </c>
      <c r="BI29" s="194">
        <v>1.1972806453704834</v>
      </c>
      <c r="BJ29" s="194">
        <v>1.0738540887832642</v>
      </c>
      <c r="BK29" s="194">
        <v>1.1453109979629517</v>
      </c>
      <c r="BL29" s="194">
        <v>1.184529185295105</v>
      </c>
      <c r="BM29" s="194">
        <v>0.8750671744346619</v>
      </c>
    </row>
    <row r="30" ht="13.5" customHeight="1">
      <c r="A30" s="29" t="s">
        <v>118</v>
      </c>
      <c r="B30" s="165" t="s">
        <v>83</v>
      </c>
      <c r="C30" s="166">
        <v>0.6113001108169556</v>
      </c>
      <c r="D30" s="166">
        <v>0.4807763993740082</v>
      </c>
      <c r="E30" s="166">
        <v>0.1960090696811676</v>
      </c>
      <c r="F30" s="166">
        <v>0.3713850975036621</v>
      </c>
      <c r="G30" s="166">
        <v>0.29206109046936035</v>
      </c>
      <c r="H30" s="166">
        <v>0.452256977558136</v>
      </c>
      <c r="I30" s="166">
        <v>0.44224148988723755</v>
      </c>
      <c r="J30" s="166">
        <v>0.48532649874687195</v>
      </c>
      <c r="K30" s="166">
        <v>0.3433188199996948</v>
      </c>
      <c r="L30" s="166">
        <v>0.24365869164466858</v>
      </c>
      <c r="M30" s="166">
        <v>0.4106767475605011</v>
      </c>
      <c r="N30" s="166">
        <v>0.4253253638744354</v>
      </c>
      <c r="O30" s="166">
        <v>0.5331644415855408</v>
      </c>
      <c r="P30" s="166">
        <v>0.9328840374946594</v>
      </c>
      <c r="Q30" s="166">
        <v>0.7317864894866943</v>
      </c>
      <c r="R30" s="166">
        <v>0.4594270884990692</v>
      </c>
      <c r="S30" s="166">
        <v>0.6348033547401428</v>
      </c>
      <c r="T30" s="166">
        <v>0.8224427103996277</v>
      </c>
      <c r="U30" s="166">
        <v>0.6523768901824951</v>
      </c>
      <c r="V30" s="166">
        <v>0.5741894245147705</v>
      </c>
      <c r="W30" s="166">
        <v>0.6099540591239929</v>
      </c>
      <c r="X30" s="166">
        <v>0.5215421319007874</v>
      </c>
      <c r="Y30" s="166">
        <v>0.6075302958488464</v>
      </c>
      <c r="Z30" s="166">
        <v>0.4366872310638428</v>
      </c>
      <c r="AA30" s="166">
        <v>0.5386321544647217</v>
      </c>
      <c r="AB30" s="166">
        <v>0.3015701472759247</v>
      </c>
      <c r="AC30" s="166">
        <v>0.52828449010849</v>
      </c>
      <c r="AD30" s="166">
        <v>0.6835436820983887</v>
      </c>
      <c r="AE30" s="166">
        <v>0.4816959500312805</v>
      </c>
      <c r="AF30" s="166">
        <v>0.44754472374916077</v>
      </c>
      <c r="AG30" s="166">
        <v>0.38062670826911926</v>
      </c>
      <c r="AH30" s="166">
        <v>0.38758423924446106</v>
      </c>
      <c r="AI30" s="166">
        <v>0.3303750455379486</v>
      </c>
      <c r="AJ30" s="166">
        <v>0.5162234902381897</v>
      </c>
      <c r="AK30" s="166">
        <v>0.3765309154987335</v>
      </c>
      <c r="AL30" s="166">
        <v>0.30918624997138977</v>
      </c>
      <c r="AM30" s="166">
        <v>0.4910300374031067</v>
      </c>
      <c r="AN30" s="166">
        <v>0.7049294710159302</v>
      </c>
      <c r="AO30" s="166">
        <v>0.38674116134643555</v>
      </c>
      <c r="AP30" s="166">
        <v>0.2014809101819992</v>
      </c>
      <c r="AQ30" s="166">
        <v>0.3728756904602051</v>
      </c>
      <c r="AR30" s="166">
        <v>0.3846808075904846</v>
      </c>
      <c r="AS30" s="166">
        <v>0.3878302574157715</v>
      </c>
      <c r="AT30" s="166">
        <v>0.4272090196609497</v>
      </c>
      <c r="AU30" s="166">
        <v>0.3826357424259186</v>
      </c>
      <c r="AV30" s="166">
        <v>0.36192232370376587</v>
      </c>
      <c r="AW30" s="166">
        <v>0.6007058024406433</v>
      </c>
      <c r="AX30" s="166">
        <v>0.4409550726413727</v>
      </c>
      <c r="AY30" s="166">
        <v>0.5105392932891846</v>
      </c>
      <c r="AZ30" s="166">
        <v>0.3844616115093231</v>
      </c>
      <c r="BA30" s="166">
        <v>0.1751297116279602</v>
      </c>
      <c r="BB30" s="166">
        <v>0.41601884365081787</v>
      </c>
      <c r="BC30" s="166">
        <v>0.9037851095199585</v>
      </c>
      <c r="BD30" s="166">
        <v>0.470983624458313</v>
      </c>
      <c r="BE30" s="166">
        <v>0.288998007774353</v>
      </c>
      <c r="BF30" s="166">
        <v>0.7028059363365173</v>
      </c>
      <c r="BG30" s="166">
        <v>0.38801100850105286</v>
      </c>
      <c r="BH30" s="166">
        <v>0.5418828129768372</v>
      </c>
      <c r="BI30" s="166">
        <v>0.38563263416290283</v>
      </c>
      <c r="BJ30" s="166">
        <v>0.3419020175933838</v>
      </c>
      <c r="BK30" s="166">
        <v>0.263967365026474</v>
      </c>
      <c r="BL30" s="166">
        <v>0.4761820435523987</v>
      </c>
      <c r="BM30" s="166">
        <v>0.3171585500240326</v>
      </c>
    </row>
    <row r="31" ht="13.5" customHeight="1">
      <c r="A31" s="29" t="s">
        <v>120</v>
      </c>
      <c r="B31" s="165" t="s">
        <v>83</v>
      </c>
      <c r="C31" s="166">
        <v>0.40596118569374084</v>
      </c>
      <c r="D31" s="166">
        <v>0.5197261571884155</v>
      </c>
      <c r="E31" s="166">
        <v>0.3545036315917969</v>
      </c>
      <c r="F31" s="166">
        <v>0.4343007504940033</v>
      </c>
      <c r="G31" s="166">
        <v>0.5447603464126587</v>
      </c>
      <c r="H31" s="166">
        <v>0.48889175057411194</v>
      </c>
      <c r="I31" s="166">
        <v>0.36414670944213867</v>
      </c>
      <c r="J31" s="166">
        <v>0.20542220771312714</v>
      </c>
      <c r="K31" s="166">
        <v>0.3903733491897583</v>
      </c>
      <c r="L31" s="166">
        <v>0.33852434158325195</v>
      </c>
      <c r="M31" s="166">
        <v>0.559226930141449</v>
      </c>
      <c r="N31" s="166">
        <v>0.32764333486557007</v>
      </c>
      <c r="O31" s="166">
        <v>0.2588355541229248</v>
      </c>
      <c r="P31" s="166">
        <v>0.4478395879268646</v>
      </c>
      <c r="Q31" s="166">
        <v>0.5335580706596375</v>
      </c>
      <c r="R31" s="166">
        <v>0.3049844801425934</v>
      </c>
      <c r="S31" s="166">
        <v>0.5768255591392517</v>
      </c>
      <c r="T31" s="166">
        <v>0.5348219871520996</v>
      </c>
      <c r="U31" s="166">
        <v>0.6230912804603577</v>
      </c>
      <c r="V31" s="166">
        <v>0.3111370801925659</v>
      </c>
      <c r="W31" s="166">
        <v>0.2570633888244629</v>
      </c>
      <c r="X31" s="166">
        <v>0.3680271804332733</v>
      </c>
      <c r="Y31" s="166">
        <v>0.34803637862205505</v>
      </c>
      <c r="Z31" s="166">
        <v>0.3438182473182678</v>
      </c>
      <c r="AA31" s="166">
        <v>0.5102376937866211</v>
      </c>
      <c r="AB31" s="166">
        <v>0.35538819432258606</v>
      </c>
      <c r="AC31" s="166">
        <v>0.41030317544937134</v>
      </c>
      <c r="AD31" s="166">
        <v>0.457496702671051</v>
      </c>
      <c r="AE31" s="166">
        <v>0.44686442613601685</v>
      </c>
      <c r="AF31" s="166">
        <v>0.4293549656867981</v>
      </c>
      <c r="AG31" s="166">
        <v>0.562547504901886</v>
      </c>
      <c r="AH31" s="166">
        <v>0.10020369291305542</v>
      </c>
      <c r="AI31" s="166">
        <v>0.2550567090511322</v>
      </c>
      <c r="AJ31" s="166">
        <v>0.3179006278514862</v>
      </c>
      <c r="AK31" s="166">
        <v>0.4009672701358795</v>
      </c>
      <c r="AL31" s="166">
        <v>0.24927160143852234</v>
      </c>
      <c r="AM31" s="166">
        <v>0.28528088331222534</v>
      </c>
      <c r="AN31" s="166">
        <v>0.5369856953620911</v>
      </c>
      <c r="AO31" s="166">
        <v>0.15942947566509247</v>
      </c>
      <c r="AP31" s="166">
        <v>0.2823004126548767</v>
      </c>
      <c r="AQ31" s="166">
        <v>0.2942916452884674</v>
      </c>
      <c r="AR31" s="166">
        <v>0.4105273187160492</v>
      </c>
      <c r="AS31" s="166">
        <v>0.3503051996231079</v>
      </c>
      <c r="AT31" s="166">
        <v>0.4852960407733917</v>
      </c>
      <c r="AU31" s="166">
        <v>0.4217960238456726</v>
      </c>
      <c r="AV31" s="166">
        <v>0.3680669665336609</v>
      </c>
      <c r="AW31" s="166">
        <v>0.2404479682445526</v>
      </c>
      <c r="AX31" s="166">
        <v>0.30832988023757935</v>
      </c>
      <c r="AY31" s="166">
        <v>0.4540284276008606</v>
      </c>
      <c r="AZ31" s="166">
        <v>0.4330522119998932</v>
      </c>
      <c r="BA31" s="166">
        <v>0.24470825493335724</v>
      </c>
      <c r="BB31" s="166">
        <v>0.40125328302383423</v>
      </c>
      <c r="BC31" s="166">
        <v>0.6164208650588989</v>
      </c>
      <c r="BD31" s="166">
        <v>0.47890543937683105</v>
      </c>
      <c r="BE31" s="166">
        <v>0.36846667528152466</v>
      </c>
      <c r="BF31" s="166">
        <v>0.6306928396224976</v>
      </c>
      <c r="BG31" s="166">
        <v>0.5694780349731445</v>
      </c>
      <c r="BH31" s="166">
        <v>0.255710631608963</v>
      </c>
      <c r="BI31" s="166">
        <v>0.49785059690475464</v>
      </c>
      <c r="BJ31" s="166">
        <v>0.269778311252594</v>
      </c>
      <c r="BK31" s="166">
        <v>0.5016564726829529</v>
      </c>
      <c r="BL31" s="166">
        <v>0.4101051092147827</v>
      </c>
      <c r="BM31" s="166">
        <v>0.2327876091003418</v>
      </c>
    </row>
    <row r="32" ht="13.5" customHeight="1">
      <c r="A32" s="29" t="s">
        <v>122</v>
      </c>
      <c r="B32" s="165" t="s">
        <v>83</v>
      </c>
      <c r="C32" s="166">
        <v>0.8472033739089966</v>
      </c>
      <c r="D32" s="166">
        <v>0.6696122288703918</v>
      </c>
      <c r="E32" s="166">
        <v>0.8486859798431396</v>
      </c>
      <c r="F32" s="166">
        <v>0.9098555445671082</v>
      </c>
      <c r="G32" s="166">
        <v>0.9040122628211975</v>
      </c>
      <c r="H32" s="166">
        <v>0.8293395042419434</v>
      </c>
      <c r="I32" s="166">
        <v>0.6852446794509888</v>
      </c>
      <c r="J32" s="166">
        <v>0.6994519233703613</v>
      </c>
      <c r="K32" s="166">
        <v>0.8794731497764587</v>
      </c>
      <c r="L32" s="166">
        <v>0.741824746131897</v>
      </c>
      <c r="M32" s="166">
        <v>0.8017915487289429</v>
      </c>
      <c r="N32" s="166">
        <v>0.9567092657089233</v>
      </c>
      <c r="O32" s="166">
        <v>0.8876630663871765</v>
      </c>
      <c r="P32" s="166">
        <v>0.9340726733207703</v>
      </c>
      <c r="Q32" s="166">
        <v>0.9810656309127808</v>
      </c>
      <c r="R32" s="166">
        <v>0.8426632881164551</v>
      </c>
      <c r="S32" s="166">
        <v>0.766677975654602</v>
      </c>
      <c r="T32" s="166">
        <v>0.8467207551002502</v>
      </c>
      <c r="U32" s="166">
        <v>0.9151288866996765</v>
      </c>
      <c r="V32" s="166">
        <v>0.6402094960212708</v>
      </c>
      <c r="W32" s="166">
        <v>0.7655985355377197</v>
      </c>
      <c r="X32" s="166">
        <v>0.6250820755958557</v>
      </c>
      <c r="Y32" s="166">
        <v>0.8932554721832275</v>
      </c>
      <c r="Z32" s="166">
        <v>0.8168482780456543</v>
      </c>
      <c r="AA32" s="166">
        <v>0.9240210652351379</v>
      </c>
      <c r="AB32" s="166">
        <v>0.8941566944122314</v>
      </c>
      <c r="AC32" s="166">
        <v>0.8997893333435059</v>
      </c>
      <c r="AD32" s="166">
        <v>0.9091787338256836</v>
      </c>
      <c r="AE32" s="166">
        <v>0.8259942531585693</v>
      </c>
      <c r="AF32" s="166">
        <v>0.7573720216751099</v>
      </c>
      <c r="AG32" s="166">
        <v>0.8336870074272156</v>
      </c>
      <c r="AH32" s="166">
        <v>0.6238734126091003</v>
      </c>
      <c r="AI32" s="166">
        <v>0.7425699830055237</v>
      </c>
      <c r="AJ32" s="166">
        <v>0.821100652217865</v>
      </c>
      <c r="AK32" s="166">
        <v>0.7084144353866577</v>
      </c>
      <c r="AL32" s="166">
        <v>0.7265437841415405</v>
      </c>
      <c r="AM32" s="166">
        <v>0.9300819039344788</v>
      </c>
      <c r="AN32" s="166">
        <v>0.8891656994819641</v>
      </c>
      <c r="AO32" s="166">
        <v>0.7227973341941833</v>
      </c>
      <c r="AP32" s="166">
        <v>0.8270150423049927</v>
      </c>
      <c r="AQ32" s="166">
        <v>0.891295850276947</v>
      </c>
      <c r="AR32" s="166">
        <v>0.8081108927726746</v>
      </c>
      <c r="AS32" s="166">
        <v>0.8626721501350403</v>
      </c>
      <c r="AT32" s="166">
        <v>0.7652283310890198</v>
      </c>
      <c r="AU32" s="166">
        <v>0.8685126304626465</v>
      </c>
      <c r="AV32" s="166">
        <v>0.6775980591773987</v>
      </c>
      <c r="AW32" s="166">
        <v>0.8584937453269958</v>
      </c>
      <c r="AX32" s="166">
        <v>0.9159358739852905</v>
      </c>
      <c r="AY32" s="166">
        <v>0.829833447933197</v>
      </c>
      <c r="AZ32" s="166">
        <v>0.8540234565734863</v>
      </c>
      <c r="BA32" s="166">
        <v>0.8560547828674316</v>
      </c>
      <c r="BB32" s="166">
        <v>0.5246449112892151</v>
      </c>
      <c r="BC32" s="166">
        <v>0.8580769300460815</v>
      </c>
      <c r="BD32" s="166">
        <v>0.5363568663597107</v>
      </c>
      <c r="BE32" s="166">
        <v>0.7380642294883728</v>
      </c>
      <c r="BF32" s="166">
        <v>0.7929401993751526</v>
      </c>
      <c r="BG32" s="166">
        <v>0.7249398827552795</v>
      </c>
      <c r="BH32" s="166">
        <v>0.5626130700111389</v>
      </c>
      <c r="BI32" s="166">
        <v>0.6718882918357849</v>
      </c>
      <c r="BJ32" s="166">
        <v>0.6202336549758911</v>
      </c>
      <c r="BK32" s="166">
        <v>0.672626256942749</v>
      </c>
      <c r="BL32" s="166">
        <v>0.6615384817123413</v>
      </c>
      <c r="BM32" s="166">
        <v>0.6766188740730286</v>
      </c>
    </row>
    <row r="33" ht="13.5" customHeight="1">
      <c r="A33" s="29" t="s">
        <v>124</v>
      </c>
      <c r="B33" s="165" t="s">
        <v>83</v>
      </c>
      <c r="C33" s="166">
        <v>0.5563298463821411</v>
      </c>
      <c r="D33" s="166">
        <v>0.608943521976471</v>
      </c>
      <c r="E33" s="166">
        <v>0.6925078630447388</v>
      </c>
      <c r="F33" s="166">
        <v>0.811834454536438</v>
      </c>
      <c r="G33" s="166">
        <v>0.8195404410362244</v>
      </c>
      <c r="H33" s="166">
        <v>0.6131853461265564</v>
      </c>
      <c r="I33" s="166">
        <v>0.44293731451034546</v>
      </c>
      <c r="J33" s="166">
        <v>0.530742347240448</v>
      </c>
      <c r="K33" s="166">
        <v>0.7242053747177124</v>
      </c>
      <c r="L33" s="166">
        <v>0.5661864876747131</v>
      </c>
      <c r="M33" s="166">
        <v>0.6638073325157166</v>
      </c>
      <c r="N33" s="166">
        <v>0.8013654947280884</v>
      </c>
      <c r="O33" s="166">
        <v>0.711725652217865</v>
      </c>
      <c r="P33" s="166">
        <v>0.7729376554489136</v>
      </c>
      <c r="Q33" s="166">
        <v>0.6950685977935791</v>
      </c>
      <c r="R33" s="166">
        <v>0.6538566946983337</v>
      </c>
      <c r="S33" s="166">
        <v>0.749081015586853</v>
      </c>
      <c r="T33" s="166">
        <v>0.6354140043258667</v>
      </c>
      <c r="U33" s="166">
        <v>0.6837078332901001</v>
      </c>
      <c r="V33" s="166">
        <v>0.42713773250579834</v>
      </c>
      <c r="W33" s="166">
        <v>0.6475354433059692</v>
      </c>
      <c r="X33" s="166">
        <v>0.47387802600860596</v>
      </c>
      <c r="Y33" s="166">
        <v>0.8118398189544678</v>
      </c>
      <c r="Z33" s="166">
        <v>0.6898453235626221</v>
      </c>
      <c r="AA33" s="166">
        <v>0.821053683757782</v>
      </c>
      <c r="AB33" s="166">
        <v>0.7056692838668823</v>
      </c>
      <c r="AC33" s="166">
        <v>0.787358820438385</v>
      </c>
      <c r="AD33" s="166">
        <v>0.7615503072738647</v>
      </c>
      <c r="AE33" s="166">
        <v>0.6343438625335693</v>
      </c>
      <c r="AF33" s="166">
        <v>0.6282150149345398</v>
      </c>
      <c r="AG33" s="166">
        <v>0.6401613354682922</v>
      </c>
      <c r="AH33" s="166">
        <v>0.23566478490829468</v>
      </c>
      <c r="AI33" s="166">
        <v>0.5420387983322144</v>
      </c>
      <c r="AJ33" s="166">
        <v>0.7399812340736389</v>
      </c>
      <c r="AK33" s="166">
        <v>0.5464811325073242</v>
      </c>
      <c r="AL33" s="166">
        <v>0.442987859249115</v>
      </c>
      <c r="AM33" s="166">
        <v>0.7414465546607971</v>
      </c>
      <c r="AN33" s="166">
        <v>0.7190301418304443</v>
      </c>
      <c r="AO33" s="166">
        <v>0.469451367855072</v>
      </c>
      <c r="AP33" s="166">
        <v>0.7338166236877441</v>
      </c>
      <c r="AQ33" s="166">
        <v>0.5792231559753418</v>
      </c>
      <c r="AR33" s="166">
        <v>0.6534491777420044</v>
      </c>
      <c r="AS33" s="166">
        <v>0.7645871043205261</v>
      </c>
      <c r="AT33" s="166">
        <v>0.6823776364326477</v>
      </c>
      <c r="AU33" s="166">
        <v>0.5715004801750183</v>
      </c>
      <c r="AV33" s="166">
        <v>0.46042194962501526</v>
      </c>
      <c r="AW33" s="166">
        <v>0.29213058948516846</v>
      </c>
      <c r="AX33" s="166">
        <v>0.799195408821106</v>
      </c>
      <c r="AY33" s="166">
        <v>0.5424385070800781</v>
      </c>
      <c r="AZ33" s="166">
        <v>0.7521836757659912</v>
      </c>
      <c r="BA33" s="166">
        <v>0.5996689796447754</v>
      </c>
      <c r="BB33" s="166">
        <v>0.3726268708705902</v>
      </c>
      <c r="BC33" s="166">
        <v>0.7407238483428955</v>
      </c>
      <c r="BD33" s="166">
        <v>0.27366122603416443</v>
      </c>
      <c r="BE33" s="166">
        <v>0.4812464714050293</v>
      </c>
      <c r="BF33" s="166">
        <v>0.5716930031776428</v>
      </c>
      <c r="BG33" s="166">
        <v>0.6090743541717529</v>
      </c>
      <c r="BH33" s="166">
        <v>0.6088719367980957</v>
      </c>
      <c r="BI33" s="166">
        <v>0.6065845489501953</v>
      </c>
      <c r="BJ33" s="166">
        <v>0.4281584322452545</v>
      </c>
      <c r="BK33" s="166">
        <v>0.5754747986793518</v>
      </c>
      <c r="BL33" s="166">
        <v>0.462825208902359</v>
      </c>
      <c r="BM33" s="166">
        <v>0.27626657485961914</v>
      </c>
    </row>
    <row r="34" ht="13.5" customHeight="1">
      <c r="A34" s="29" t="s">
        <v>126</v>
      </c>
      <c r="B34" s="165" t="s">
        <v>83</v>
      </c>
      <c r="C34" s="166">
        <v>0.3565048277378082</v>
      </c>
      <c r="D34" s="166">
        <v>0.4727361798286438</v>
      </c>
      <c r="E34" s="166">
        <v>0.36935263872146606</v>
      </c>
      <c r="F34" s="166">
        <v>0.3934008777141571</v>
      </c>
      <c r="G34" s="166">
        <v>0.48392024636268616</v>
      </c>
      <c r="H34" s="166">
        <v>0.5171270966529846</v>
      </c>
      <c r="I34" s="166">
        <v>0.40219470858573914</v>
      </c>
      <c r="J34" s="166">
        <v>0.28880229592323303</v>
      </c>
      <c r="K34" s="166">
        <v>0.3802303373813629</v>
      </c>
      <c r="L34" s="166">
        <v>0.3518626391887665</v>
      </c>
      <c r="M34" s="166">
        <v>0.5314012765884399</v>
      </c>
      <c r="N34" s="166">
        <v>0.3723885118961334</v>
      </c>
      <c r="O34" s="166">
        <v>0.29309508204460144</v>
      </c>
      <c r="P34" s="166">
        <v>0.33116263151168823</v>
      </c>
      <c r="Q34" s="166">
        <v>0.3147754371166229</v>
      </c>
      <c r="R34" s="166">
        <v>0.34698405861854553</v>
      </c>
      <c r="S34" s="166">
        <v>0.40774884819984436</v>
      </c>
      <c r="T34" s="166">
        <v>0.1296830177307129</v>
      </c>
      <c r="U34" s="166">
        <v>0.4277927875518799</v>
      </c>
      <c r="V34" s="166">
        <v>0.29201769828796387</v>
      </c>
      <c r="W34" s="166">
        <v>0.43629875779151917</v>
      </c>
      <c r="X34" s="166">
        <v>0.35271868109703064</v>
      </c>
      <c r="Y34" s="166">
        <v>0.5170221328735352</v>
      </c>
      <c r="Z34" s="166">
        <v>0.4184899926185608</v>
      </c>
      <c r="AA34" s="166">
        <v>0.49639081954956055</v>
      </c>
      <c r="AB34" s="166">
        <v>0.4041154086589813</v>
      </c>
      <c r="AC34" s="166">
        <v>0.557601809501648</v>
      </c>
      <c r="AD34" s="166">
        <v>0.47584426403045654</v>
      </c>
      <c r="AE34" s="166">
        <v>0.4711402356624603</v>
      </c>
      <c r="AF34" s="166">
        <v>0.35568851232528687</v>
      </c>
      <c r="AG34" s="166">
        <v>0.39422371983528137</v>
      </c>
      <c r="AH34" s="166">
        <v>0.07731369882822037</v>
      </c>
      <c r="AI34" s="166">
        <v>0.32688409090042114</v>
      </c>
      <c r="AJ34" s="166">
        <v>0.2647760808467865</v>
      </c>
      <c r="AK34" s="166">
        <v>0.2798246443271637</v>
      </c>
      <c r="AL34" s="166">
        <v>0.15255221724510193</v>
      </c>
      <c r="AM34" s="166">
        <v>0.6436384320259094</v>
      </c>
      <c r="AN34" s="166">
        <v>0.4373854994773865</v>
      </c>
      <c r="AO34" s="166">
        <v>0.4176241159439087</v>
      </c>
      <c r="AP34" s="166">
        <v>0.1765073984861374</v>
      </c>
      <c r="AQ34" s="166">
        <v>0.35767662525177</v>
      </c>
      <c r="AR34" s="166">
        <v>0.41419363021850586</v>
      </c>
      <c r="AS34" s="166">
        <v>0.4868183434009552</v>
      </c>
      <c r="AT34" s="166">
        <v>0.27254509925842285</v>
      </c>
      <c r="AU34" s="166">
        <v>0.5017992258071899</v>
      </c>
      <c r="AV34" s="166">
        <v>0.2259923368692398</v>
      </c>
      <c r="AW34" s="166">
        <v>0.04555054008960724</v>
      </c>
      <c r="AX34" s="166">
        <v>0.46254831552505493</v>
      </c>
      <c r="AY34" s="166">
        <v>0.2960051894187927</v>
      </c>
      <c r="AZ34" s="166">
        <v>0.47094103693962097</v>
      </c>
      <c r="BA34" s="166">
        <v>0.4910113513469696</v>
      </c>
      <c r="BB34" s="166">
        <v>0.33432814478874207</v>
      </c>
      <c r="BC34" s="166">
        <v>0.5152454972267151</v>
      </c>
      <c r="BD34" s="166">
        <v>0.17525166273117065</v>
      </c>
      <c r="BE34" s="166">
        <v>0.2593061029911041</v>
      </c>
      <c r="BF34" s="166">
        <v>0.36548253893852234</v>
      </c>
      <c r="BG34" s="166">
        <v>0.33927544951438904</v>
      </c>
      <c r="BH34" s="166">
        <v>0.042200274765491486</v>
      </c>
      <c r="BI34" s="166">
        <v>0.3766988217830658</v>
      </c>
      <c r="BJ34" s="166">
        <v>0.26608890295028687</v>
      </c>
      <c r="BK34" s="166">
        <v>0.35225051641464233</v>
      </c>
      <c r="BL34" s="166">
        <v>0.34512150287628174</v>
      </c>
      <c r="BM34" s="166">
        <v>0.24581259489059448</v>
      </c>
    </row>
    <row r="35" ht="13.5" customHeight="1">
      <c r="A35" s="191" t="s">
        <v>128</v>
      </c>
      <c r="B35" s="192" t="s">
        <v>178</v>
      </c>
      <c r="C35" s="193">
        <v>4.986721992492676</v>
      </c>
      <c r="D35" s="193">
        <v>5.420197486877441</v>
      </c>
      <c r="E35" s="193">
        <v>5.600357532501221</v>
      </c>
      <c r="F35" s="193">
        <v>5.633964538574219</v>
      </c>
      <c r="G35" s="193">
        <v>5.568353652954102</v>
      </c>
      <c r="H35" s="193">
        <v>5.459482192993164</v>
      </c>
      <c r="I35" s="193">
        <v>5.513007164001465</v>
      </c>
      <c r="J35" s="193">
        <v>5.035653114318848</v>
      </c>
      <c r="K35" s="193">
        <v>5.63486385345459</v>
      </c>
      <c r="L35" s="193">
        <v>5.424851417541504</v>
      </c>
      <c r="M35" s="193">
        <v>5.614218711853027</v>
      </c>
      <c r="N35" s="193">
        <v>5.673351287841797</v>
      </c>
      <c r="O35" s="193">
        <v>5.481741905212402</v>
      </c>
      <c r="P35" s="193">
        <v>6.287517070770264</v>
      </c>
      <c r="Q35" s="193">
        <v>5.640951156616211</v>
      </c>
      <c r="R35" s="193">
        <v>5.480066776275635</v>
      </c>
      <c r="S35" s="193">
        <v>5.238379955291748</v>
      </c>
      <c r="T35" s="193">
        <v>5.432678699493408</v>
      </c>
      <c r="U35" s="193">
        <v>5.855600357055664</v>
      </c>
      <c r="V35" s="193">
        <v>5.017469882965088</v>
      </c>
      <c r="W35" s="193">
        <v>4.879177093505859</v>
      </c>
      <c r="X35" s="193">
        <v>5.609918594360352</v>
      </c>
      <c r="Y35" s="193">
        <v>5.835261344909668</v>
      </c>
      <c r="Z35" s="193">
        <v>5.734328269958496</v>
      </c>
      <c r="AA35" s="193">
        <v>5.334787845611572</v>
      </c>
      <c r="AB35" s="193">
        <v>5.6755242347717285</v>
      </c>
      <c r="AC35" s="193">
        <v>5.536161422729492</v>
      </c>
      <c r="AD35" s="193">
        <v>5.585646629333496</v>
      </c>
      <c r="AE35" s="193">
        <v>5.547420024871826</v>
      </c>
      <c r="AF35" s="193">
        <v>5.480980396270752</v>
      </c>
      <c r="AG35" s="193">
        <v>5.294737339019775</v>
      </c>
      <c r="AH35" s="193">
        <v>5.483238220214844</v>
      </c>
      <c r="AI35" s="193">
        <v>5.477458953857422</v>
      </c>
      <c r="AJ35" s="193">
        <v>5.062521457672119</v>
      </c>
      <c r="AK35" s="193">
        <v>4.883473873138428</v>
      </c>
      <c r="AL35" s="193">
        <v>5.090208530426025</v>
      </c>
      <c r="AM35" s="193">
        <v>4.751595497131348</v>
      </c>
      <c r="AN35" s="193">
        <v>5.301170349121094</v>
      </c>
      <c r="AO35" s="193">
        <v>4.766812324523926</v>
      </c>
      <c r="AP35" s="193">
        <v>4.7571940422058105</v>
      </c>
      <c r="AQ35" s="193">
        <v>5.290911674499512</v>
      </c>
      <c r="AR35" s="193">
        <v>5.002609729766846</v>
      </c>
      <c r="AS35" s="193">
        <v>5.2362775802612305</v>
      </c>
      <c r="AT35" s="193">
        <v>5.102534294128418</v>
      </c>
      <c r="AU35" s="193">
        <v>5.618988037109375</v>
      </c>
      <c r="AV35" s="193">
        <v>5.161741256713867</v>
      </c>
      <c r="AW35" s="193">
        <v>5.652533531188965</v>
      </c>
      <c r="AX35" s="193">
        <v>5.30648946762085</v>
      </c>
      <c r="AY35" s="193">
        <v>5.780447006225586</v>
      </c>
      <c r="AZ35" s="193">
        <v>5.493697166442871</v>
      </c>
      <c r="BA35" s="193">
        <v>5.0808868408203125</v>
      </c>
      <c r="BB35" s="193">
        <v>5.084258556365967</v>
      </c>
      <c r="BC35" s="193">
        <v>5.973018169403076</v>
      </c>
      <c r="BD35" s="193">
        <v>4.92219877243042</v>
      </c>
      <c r="BE35" s="193">
        <v>4.787319183349609</v>
      </c>
      <c r="BF35" s="193">
        <v>5.785391807556152</v>
      </c>
      <c r="BG35" s="193">
        <v>5.063473224639893</v>
      </c>
      <c r="BH35" s="193">
        <v>4.998237133026123</v>
      </c>
      <c r="BI35" s="193">
        <v>5.7189435958862305</v>
      </c>
      <c r="BJ35" s="193">
        <v>5.054216384887695</v>
      </c>
      <c r="BK35" s="193">
        <v>4.993307590484619</v>
      </c>
      <c r="BL35" s="193">
        <v>4.773297309875488</v>
      </c>
      <c r="BM35" s="193">
        <v>5.2463059425354</v>
      </c>
    </row>
    <row r="36" ht="13.5" customHeight="1">
      <c r="A36" s="162" t="s">
        <v>562</v>
      </c>
      <c r="B36" s="163" t="s">
        <v>80</v>
      </c>
      <c r="C36" s="194">
        <v>0.7859320640563965</v>
      </c>
      <c r="D36" s="194">
        <v>0.9289273619651794</v>
      </c>
      <c r="E36" s="194">
        <v>0.849472165107727</v>
      </c>
      <c r="F36" s="194">
        <v>0.8261154294013977</v>
      </c>
      <c r="G36" s="194">
        <v>0.8514726758003235</v>
      </c>
      <c r="H36" s="194">
        <v>0.846326470375061</v>
      </c>
      <c r="I36" s="194">
        <v>0.9382184147834778</v>
      </c>
      <c r="J36" s="194">
        <v>0.809843122959137</v>
      </c>
      <c r="K36" s="194">
        <v>0.9192497730255127</v>
      </c>
      <c r="L36" s="194">
        <v>0.9632601141929626</v>
      </c>
      <c r="M36" s="194">
        <v>0.9909019470214844</v>
      </c>
      <c r="N36" s="194">
        <v>0.9519199728965759</v>
      </c>
      <c r="O36" s="194">
        <v>0.8610121011734009</v>
      </c>
      <c r="P36" s="194">
        <v>0.8952314853668213</v>
      </c>
      <c r="Q36" s="194">
        <v>0.9191510081291199</v>
      </c>
      <c r="R36" s="194">
        <v>0.8377392292022705</v>
      </c>
      <c r="S36" s="194">
        <v>0.8253368139266968</v>
      </c>
      <c r="T36" s="194">
        <v>0.8242037296295166</v>
      </c>
      <c r="U36" s="194">
        <v>0.7614907622337341</v>
      </c>
      <c r="V36" s="194">
        <v>0.7596195936203003</v>
      </c>
      <c r="W36" s="194">
        <v>0.7222116589546204</v>
      </c>
      <c r="X36" s="194">
        <v>0.8388333916664124</v>
      </c>
      <c r="Y36" s="194">
        <v>0.8596050143241882</v>
      </c>
      <c r="Z36" s="194">
        <v>0.884250819683075</v>
      </c>
      <c r="AA36" s="194">
        <v>0.8149490356445312</v>
      </c>
      <c r="AB36" s="194">
        <v>0.838732898235321</v>
      </c>
      <c r="AC36" s="194">
        <v>0.8925063610076904</v>
      </c>
      <c r="AD36" s="194">
        <v>0.866702139377594</v>
      </c>
      <c r="AE36" s="194">
        <v>0.8948032259941101</v>
      </c>
      <c r="AF36" s="194">
        <v>0.9891175627708435</v>
      </c>
      <c r="AG36" s="194">
        <v>0.8713420629501343</v>
      </c>
      <c r="AH36" s="194">
        <v>0.9197224974632263</v>
      </c>
      <c r="AI36" s="194">
        <v>0.8185226917266846</v>
      </c>
      <c r="AJ36" s="194">
        <v>0.7143009305000305</v>
      </c>
      <c r="AK36" s="194">
        <v>0.7706146240234375</v>
      </c>
      <c r="AL36" s="194">
        <v>0.6987820863723755</v>
      </c>
      <c r="AM36" s="194">
        <v>0.7204515933990479</v>
      </c>
      <c r="AN36" s="194">
        <v>0.8303935527801514</v>
      </c>
      <c r="AO36" s="194">
        <v>0.735926628112793</v>
      </c>
      <c r="AP36" s="194">
        <v>0.8095268607139587</v>
      </c>
      <c r="AQ36" s="194">
        <v>0.7927002906799316</v>
      </c>
      <c r="AR36" s="194">
        <v>0.7511764168739319</v>
      </c>
      <c r="AS36" s="194">
        <v>0.8409780263900757</v>
      </c>
      <c r="AT36" s="194">
        <v>0.8187360763549805</v>
      </c>
      <c r="AU36" s="194">
        <v>0.7873048782348633</v>
      </c>
      <c r="AV36" s="194">
        <v>0.7127061486244202</v>
      </c>
      <c r="AW36" s="194">
        <v>0.9080700874328613</v>
      </c>
      <c r="AX36" s="194">
        <v>0.7530788779258728</v>
      </c>
      <c r="AY36" s="194">
        <v>0.7458491325378418</v>
      </c>
      <c r="AZ36" s="194">
        <v>0.8359906077384949</v>
      </c>
      <c r="BA36" s="194">
        <v>0.698246419429779</v>
      </c>
      <c r="BB36" s="194">
        <v>0.7102595567703247</v>
      </c>
      <c r="BC36" s="194">
        <v>0.8935320973396301</v>
      </c>
      <c r="BD36" s="194">
        <v>0.720269501209259</v>
      </c>
      <c r="BE36" s="194">
        <v>0.7171993255615234</v>
      </c>
      <c r="BF36" s="194">
        <v>0.841835618019104</v>
      </c>
      <c r="BG36" s="194">
        <v>0.7694119215011597</v>
      </c>
      <c r="BH36" s="194">
        <v>0.7082197070121765</v>
      </c>
      <c r="BI36" s="194">
        <v>0.8165709972381592</v>
      </c>
      <c r="BJ36" s="194">
        <v>0.7444186210632324</v>
      </c>
      <c r="BK36" s="194">
        <v>0.8113722205162048</v>
      </c>
      <c r="BL36" s="194">
        <v>0.6705828905105591</v>
      </c>
      <c r="BM36" s="194">
        <v>0.7464157342910767</v>
      </c>
    </row>
    <row r="37" ht="13.5" customHeight="1">
      <c r="A37" s="29" t="s">
        <v>132</v>
      </c>
      <c r="B37" s="165" t="s">
        <v>83</v>
      </c>
      <c r="C37" s="166">
        <v>0.11241180449724197</v>
      </c>
      <c r="D37" s="166">
        <v>0.21331465244293213</v>
      </c>
      <c r="E37" s="166">
        <v>0.18545198440551758</v>
      </c>
      <c r="F37" s="166">
        <v>0.1455008089542389</v>
      </c>
      <c r="G37" s="166">
        <v>0.18535403907299042</v>
      </c>
      <c r="H37" s="166">
        <v>0.1598842740058899</v>
      </c>
      <c r="I37" s="166">
        <v>0.22232714295387268</v>
      </c>
      <c r="J37" s="166">
        <v>0.16148951649665833</v>
      </c>
      <c r="K37" s="166">
        <v>0.21137787401676178</v>
      </c>
      <c r="L37" s="166">
        <v>0.2489660531282425</v>
      </c>
      <c r="M37" s="166">
        <v>0.2429945170879364</v>
      </c>
      <c r="N37" s="166">
        <v>0.2368646115064621</v>
      </c>
      <c r="O37" s="166">
        <v>0.1766822785139084</v>
      </c>
      <c r="P37" s="166">
        <v>0.19309201836585999</v>
      </c>
      <c r="Q37" s="166">
        <v>0.20828944444656372</v>
      </c>
      <c r="R37" s="166">
        <v>0.16610458493232727</v>
      </c>
      <c r="S37" s="166">
        <v>0.14278443157672882</v>
      </c>
      <c r="T37" s="166">
        <v>0.15388044714927673</v>
      </c>
      <c r="U37" s="166">
        <v>0.1277066171169281</v>
      </c>
      <c r="V37" s="166">
        <v>0.1053585410118103</v>
      </c>
      <c r="W37" s="166">
        <v>0.08162996172904968</v>
      </c>
      <c r="X37" s="166">
        <v>0.1649150401353836</v>
      </c>
      <c r="Y37" s="166">
        <v>0.15672460198402405</v>
      </c>
      <c r="Z37" s="166">
        <v>0.1946517825126648</v>
      </c>
      <c r="AA37" s="166">
        <v>0.14280232787132263</v>
      </c>
      <c r="AB37" s="166">
        <v>0.16014061868190765</v>
      </c>
      <c r="AC37" s="166">
        <v>0.19127753376960754</v>
      </c>
      <c r="AD37" s="166">
        <v>0.19324058294296265</v>
      </c>
      <c r="AE37" s="166">
        <v>0.22046001255512238</v>
      </c>
      <c r="AF37" s="166">
        <v>0.27084407210350037</v>
      </c>
      <c r="AG37" s="166">
        <v>0.16966615617275238</v>
      </c>
      <c r="AH37" s="166">
        <v>0.21111750602722168</v>
      </c>
      <c r="AI37" s="166">
        <v>0.14696674048900604</v>
      </c>
      <c r="AJ37" s="166">
        <v>0.09121906757354736</v>
      </c>
      <c r="AK37" s="166">
        <v>0.10638393461704254</v>
      </c>
      <c r="AL37" s="166">
        <v>0.08292035013437271</v>
      </c>
      <c r="AM37" s="166">
        <v>0.09895284473896027</v>
      </c>
      <c r="AN37" s="166">
        <v>0.14730295538902283</v>
      </c>
      <c r="AO37" s="166">
        <v>0.0886194258928299</v>
      </c>
      <c r="AP37" s="166">
        <v>0.13944314420223236</v>
      </c>
      <c r="AQ37" s="166">
        <v>0.12088362127542496</v>
      </c>
      <c r="AR37" s="166">
        <v>0.10862135142087936</v>
      </c>
      <c r="AS37" s="166">
        <v>0.1644906997680664</v>
      </c>
      <c r="AT37" s="166">
        <v>0.15583063662052155</v>
      </c>
      <c r="AU37" s="166">
        <v>0.11222629249095917</v>
      </c>
      <c r="AV37" s="166">
        <v>0.08073741942644119</v>
      </c>
      <c r="AW37" s="166">
        <v>0.21293605864048004</v>
      </c>
      <c r="AX37" s="166">
        <v>0.11961723864078522</v>
      </c>
      <c r="AY37" s="166">
        <v>0.10625243932008743</v>
      </c>
      <c r="AZ37" s="166">
        <v>0.15817175805568695</v>
      </c>
      <c r="BA37" s="166">
        <v>0.07528974860906601</v>
      </c>
      <c r="BB37" s="166">
        <v>0.0863303616642952</v>
      </c>
      <c r="BC37" s="166">
        <v>0.1876995861530304</v>
      </c>
      <c r="BD37" s="166">
        <v>0.08863431215286255</v>
      </c>
      <c r="BE37" s="166">
        <v>0.06561002135276794</v>
      </c>
      <c r="BF37" s="166">
        <v>0.15221166610717773</v>
      </c>
      <c r="BG37" s="166">
        <v>0.10840775817632675</v>
      </c>
      <c r="BH37" s="166">
        <v>0.0841449573636055</v>
      </c>
      <c r="BI37" s="166">
        <v>0.12808258831501007</v>
      </c>
      <c r="BJ37" s="166">
        <v>0.09792854636907578</v>
      </c>
      <c r="BK37" s="166">
        <v>0.13021114468574524</v>
      </c>
      <c r="BL37" s="166">
        <v>0.04393664374947548</v>
      </c>
      <c r="BM37" s="166">
        <v>0.1019492819905281</v>
      </c>
    </row>
    <row r="38" ht="13.5" customHeight="1">
      <c r="A38" s="29" t="s">
        <v>134</v>
      </c>
      <c r="B38" s="165" t="s">
        <v>83</v>
      </c>
      <c r="C38" s="166">
        <v>0.10421770066022873</v>
      </c>
      <c r="D38" s="166">
        <v>0.19213147461414337</v>
      </c>
      <c r="E38" s="166">
        <v>0.14297905564308167</v>
      </c>
      <c r="F38" s="166">
        <v>0.12680135667324066</v>
      </c>
      <c r="G38" s="166">
        <v>0.17551758885383606</v>
      </c>
      <c r="H38" s="166">
        <v>0.13630835711956024</v>
      </c>
      <c r="I38" s="166">
        <v>0.20618601143360138</v>
      </c>
      <c r="J38" s="166">
        <v>0.12395317107439041</v>
      </c>
      <c r="K38" s="166">
        <v>0.1734636127948761</v>
      </c>
      <c r="L38" s="166">
        <v>0.1918172687292099</v>
      </c>
      <c r="M38" s="166">
        <v>0.23556433618068695</v>
      </c>
      <c r="N38" s="166">
        <v>0.222581148147583</v>
      </c>
      <c r="O38" s="166">
        <v>0.15189343690872192</v>
      </c>
      <c r="P38" s="166">
        <v>0.1834120750427246</v>
      </c>
      <c r="Q38" s="166">
        <v>0.18024303019046783</v>
      </c>
      <c r="R38" s="166">
        <v>0.13203425705432892</v>
      </c>
      <c r="S38" s="166">
        <v>0.1374129056930542</v>
      </c>
      <c r="T38" s="166">
        <v>0.13912223279476166</v>
      </c>
      <c r="U38" s="166">
        <v>0.10273872315883636</v>
      </c>
      <c r="V38" s="166">
        <v>0.09618143737316132</v>
      </c>
      <c r="W38" s="166">
        <v>0.05383913591504097</v>
      </c>
      <c r="X38" s="166">
        <v>0.11603846400976181</v>
      </c>
      <c r="Y38" s="166">
        <v>0.15337756276130676</v>
      </c>
      <c r="Z38" s="166">
        <v>0.1635899841785431</v>
      </c>
      <c r="AA38" s="166">
        <v>0.1244673803448677</v>
      </c>
      <c r="AB38" s="166">
        <v>0.14865823090076447</v>
      </c>
      <c r="AC38" s="166">
        <v>0.16118364036083221</v>
      </c>
      <c r="AD38" s="166">
        <v>0.15032179653644562</v>
      </c>
      <c r="AE38" s="166">
        <v>0.21254025399684906</v>
      </c>
      <c r="AF38" s="166">
        <v>0.2127259075641632</v>
      </c>
      <c r="AG38" s="166">
        <v>0.16489961743354797</v>
      </c>
      <c r="AH38" s="166">
        <v>0.20292365550994873</v>
      </c>
      <c r="AI38" s="166">
        <v>0.102950319647789</v>
      </c>
      <c r="AJ38" s="166">
        <v>0.061163801699876785</v>
      </c>
      <c r="AK38" s="166">
        <v>0.08101864904165268</v>
      </c>
      <c r="AL38" s="166">
        <v>0.05875517427921295</v>
      </c>
      <c r="AM38" s="166">
        <v>0.08720152080059052</v>
      </c>
      <c r="AN38" s="166">
        <v>0.13923603296279907</v>
      </c>
      <c r="AO38" s="166">
        <v>0.08757869154214859</v>
      </c>
      <c r="AP38" s="166">
        <v>0.11723927408456802</v>
      </c>
      <c r="AQ38" s="166">
        <v>0.10850308835506439</v>
      </c>
      <c r="AR38" s="166">
        <v>0.07168063521385193</v>
      </c>
      <c r="AS38" s="166">
        <v>0.12592242658138275</v>
      </c>
      <c r="AT38" s="166">
        <v>0.14584633708000183</v>
      </c>
      <c r="AU38" s="166">
        <v>0.10268405824899673</v>
      </c>
      <c r="AV38" s="166">
        <v>0.06074558570981026</v>
      </c>
      <c r="AW38" s="166">
        <v>0.17982730269432068</v>
      </c>
      <c r="AX38" s="166">
        <v>0.0867457389831543</v>
      </c>
      <c r="AY38" s="166">
        <v>0.10507062822580338</v>
      </c>
      <c r="AZ38" s="166">
        <v>0.14704979956150055</v>
      </c>
      <c r="BA38" s="166">
        <v>0.07470017671585083</v>
      </c>
      <c r="BB38" s="166">
        <v>0.08062704652547836</v>
      </c>
      <c r="BC38" s="166">
        <v>0.16989222168922424</v>
      </c>
      <c r="BD38" s="166">
        <v>0.076838418841362</v>
      </c>
      <c r="BE38" s="166">
        <v>0.06008104234933853</v>
      </c>
      <c r="BF38" s="166">
        <v>0.14681729674339294</v>
      </c>
      <c r="BG38" s="166">
        <v>0.09728455543518066</v>
      </c>
      <c r="BH38" s="166">
        <v>0.05910162627696991</v>
      </c>
      <c r="BI38" s="166">
        <v>0.11715202033519745</v>
      </c>
      <c r="BJ38" s="166">
        <v>0.0687393993139267</v>
      </c>
      <c r="BK38" s="166">
        <v>0.11630769819021225</v>
      </c>
      <c r="BL38" s="166">
        <v>0.04393664374947548</v>
      </c>
      <c r="BM38" s="166">
        <v>0.0752883031964302</v>
      </c>
    </row>
    <row r="39" ht="13.5" customHeight="1">
      <c r="A39" s="29" t="s">
        <v>136</v>
      </c>
      <c r="B39" s="165" t="s">
        <v>83</v>
      </c>
      <c r="C39" s="166">
        <v>0.10688269883394241</v>
      </c>
      <c r="D39" s="166">
        <v>0.20770962536334991</v>
      </c>
      <c r="E39" s="166">
        <v>0.17683883011341095</v>
      </c>
      <c r="F39" s="166">
        <v>0.13618458807468414</v>
      </c>
      <c r="G39" s="166">
        <v>0.17485311627388</v>
      </c>
      <c r="H39" s="166">
        <v>0.14955615997314453</v>
      </c>
      <c r="I39" s="166">
        <v>0.20667344331741333</v>
      </c>
      <c r="J39" s="166">
        <v>0.12024345993995667</v>
      </c>
      <c r="K39" s="166">
        <v>0.1919558048248291</v>
      </c>
      <c r="L39" s="166">
        <v>0.2321636974811554</v>
      </c>
      <c r="M39" s="166">
        <v>0.2429945170879364</v>
      </c>
      <c r="N39" s="166">
        <v>0.23046118021011353</v>
      </c>
      <c r="O39" s="166">
        <v>0.1743147224187851</v>
      </c>
      <c r="P39" s="166">
        <v>0.17967073619365692</v>
      </c>
      <c r="Q39" s="166">
        <v>0.20701485872268677</v>
      </c>
      <c r="R39" s="166">
        <v>0.14194950461387634</v>
      </c>
      <c r="S39" s="166">
        <v>0.13113893568515778</v>
      </c>
      <c r="T39" s="166">
        <v>0.14115703105926514</v>
      </c>
      <c r="U39" s="166">
        <v>0.11742294579744339</v>
      </c>
      <c r="V39" s="166">
        <v>0.1029873788356781</v>
      </c>
      <c r="W39" s="166">
        <v>0.0797615498304367</v>
      </c>
      <c r="X39" s="166">
        <v>0.14833684265613556</v>
      </c>
      <c r="Y39" s="166">
        <v>0.1550510823726654</v>
      </c>
      <c r="Z39" s="166">
        <v>0.1883402168750763</v>
      </c>
      <c r="AA39" s="166">
        <v>0.13110651075839996</v>
      </c>
      <c r="AB39" s="166">
        <v>0.14490333199501038</v>
      </c>
      <c r="AC39" s="166">
        <v>0.17951254546642303</v>
      </c>
      <c r="AD39" s="166">
        <v>0.1771618127822876</v>
      </c>
      <c r="AE39" s="166">
        <v>0.2074076384305954</v>
      </c>
      <c r="AF39" s="166">
        <v>0.2389894276857376</v>
      </c>
      <c r="AG39" s="166">
        <v>0.16424497961997986</v>
      </c>
      <c r="AH39" s="166">
        <v>0.2038271725177765</v>
      </c>
      <c r="AI39" s="166">
        <v>0.14066286385059357</v>
      </c>
      <c r="AJ39" s="166">
        <v>0.08138801157474518</v>
      </c>
      <c r="AK39" s="166">
        <v>0.09205278754234314</v>
      </c>
      <c r="AL39" s="166">
        <v>0.05711813271045685</v>
      </c>
      <c r="AM39" s="166">
        <v>0.07946502417325974</v>
      </c>
      <c r="AN39" s="166">
        <v>0.1313086301088333</v>
      </c>
      <c r="AO39" s="166">
        <v>0.08757869154214859</v>
      </c>
      <c r="AP39" s="166">
        <v>0.12455857545137405</v>
      </c>
      <c r="AQ39" s="166">
        <v>0.10757414996623993</v>
      </c>
      <c r="AR39" s="166">
        <v>0.06867334991693497</v>
      </c>
      <c r="AS39" s="166">
        <v>0.14047975838184357</v>
      </c>
      <c r="AT39" s="166">
        <v>0.12369555979967117</v>
      </c>
      <c r="AU39" s="166">
        <v>0.10567640513181686</v>
      </c>
      <c r="AV39" s="166">
        <v>0.06885803490877151</v>
      </c>
      <c r="AW39" s="166">
        <v>0.1875244528055191</v>
      </c>
      <c r="AX39" s="166">
        <v>0.09957882761955261</v>
      </c>
      <c r="AY39" s="166">
        <v>0.10625243932008743</v>
      </c>
      <c r="AZ39" s="166">
        <v>0.14110426604747772</v>
      </c>
      <c r="BA39" s="166">
        <v>0.07528974860906601</v>
      </c>
      <c r="BB39" s="166">
        <v>0.07285843044519424</v>
      </c>
      <c r="BC39" s="166">
        <v>0.17068679630756378</v>
      </c>
      <c r="BD39" s="166">
        <v>0.076838418841362</v>
      </c>
      <c r="BE39" s="166">
        <v>0.06450890749692917</v>
      </c>
      <c r="BF39" s="166">
        <v>0.14295321702957153</v>
      </c>
      <c r="BG39" s="166">
        <v>0.10235092788934708</v>
      </c>
      <c r="BH39" s="166">
        <v>0.08001384884119034</v>
      </c>
      <c r="BI39" s="166">
        <v>0.12264987826347351</v>
      </c>
      <c r="BJ39" s="166">
        <v>0.08725490421056747</v>
      </c>
      <c r="BK39" s="166">
        <v>0.12629982829093933</v>
      </c>
      <c r="BL39" s="166">
        <v>0.04393664374947548</v>
      </c>
      <c r="BM39" s="166">
        <v>0.09315841645002365</v>
      </c>
    </row>
    <row r="40" ht="13.5" customHeight="1">
      <c r="A40" s="29" t="s">
        <v>138</v>
      </c>
      <c r="B40" s="165" t="s">
        <v>83</v>
      </c>
      <c r="C40" s="166">
        <v>0.10516753047704697</v>
      </c>
      <c r="D40" s="166">
        <v>0.19687752425670624</v>
      </c>
      <c r="E40" s="166">
        <v>0.1555580496788025</v>
      </c>
      <c r="F40" s="166">
        <v>0.12782105803489685</v>
      </c>
      <c r="G40" s="166">
        <v>0.17512501776218414</v>
      </c>
      <c r="H40" s="166">
        <v>0.14445506036281586</v>
      </c>
      <c r="I40" s="166">
        <v>0.20799784362316132</v>
      </c>
      <c r="J40" s="166">
        <v>0.13667388260364532</v>
      </c>
      <c r="K40" s="166">
        <v>0.19733870029449463</v>
      </c>
      <c r="L40" s="166">
        <v>0.2427818328142166</v>
      </c>
      <c r="M40" s="166">
        <v>0.24185962975025177</v>
      </c>
      <c r="N40" s="166">
        <v>0.22459566593170166</v>
      </c>
      <c r="O40" s="166">
        <v>0.16583098471164703</v>
      </c>
      <c r="P40" s="166">
        <v>0.1644425243139267</v>
      </c>
      <c r="Q40" s="166">
        <v>0.20701485872268677</v>
      </c>
      <c r="R40" s="166">
        <v>0.12721633911132812</v>
      </c>
      <c r="S40" s="166">
        <v>0.1228952631354332</v>
      </c>
      <c r="T40" s="166">
        <v>0.14018039405345917</v>
      </c>
      <c r="U40" s="166">
        <v>0.10826273262500763</v>
      </c>
      <c r="V40" s="166">
        <v>0.08448510617017746</v>
      </c>
      <c r="W40" s="166">
        <v>0.07799811661243439</v>
      </c>
      <c r="X40" s="166">
        <v>0.13352729380130768</v>
      </c>
      <c r="Y40" s="166">
        <v>0.1550510823726654</v>
      </c>
      <c r="Z40" s="166">
        <v>0.18760837614536285</v>
      </c>
      <c r="AA40" s="166">
        <v>0.13521058857440948</v>
      </c>
      <c r="AB40" s="166">
        <v>0.1427137702703476</v>
      </c>
      <c r="AC40" s="166">
        <v>0.1765597015619278</v>
      </c>
      <c r="AD40" s="166">
        <v>0.17240610718727112</v>
      </c>
      <c r="AE40" s="166">
        <v>0.18282335996627808</v>
      </c>
      <c r="AF40" s="166">
        <v>0.24723492562770844</v>
      </c>
      <c r="AG40" s="166">
        <v>0.16574236750602722</v>
      </c>
      <c r="AH40" s="166">
        <v>0.18390372395515442</v>
      </c>
      <c r="AI40" s="166">
        <v>0.14066286385059357</v>
      </c>
      <c r="AJ40" s="166">
        <v>0.06403946876525879</v>
      </c>
      <c r="AK40" s="166">
        <v>0.09205278754234314</v>
      </c>
      <c r="AL40" s="166">
        <v>0.05289306119084358</v>
      </c>
      <c r="AM40" s="166">
        <v>0.08879578113555908</v>
      </c>
      <c r="AN40" s="166">
        <v>0.12986844778060913</v>
      </c>
      <c r="AO40" s="166">
        <v>0.07863728702068329</v>
      </c>
      <c r="AP40" s="166">
        <v>0.11083056032657623</v>
      </c>
      <c r="AQ40" s="166">
        <v>0.11023993790149689</v>
      </c>
      <c r="AR40" s="166">
        <v>0.08544884622097015</v>
      </c>
      <c r="AS40" s="166">
        <v>0.13818912208080292</v>
      </c>
      <c r="AT40" s="166">
        <v>0.09125706553459167</v>
      </c>
      <c r="AU40" s="166">
        <v>0.11222629249095917</v>
      </c>
      <c r="AV40" s="166">
        <v>0.06102026253938675</v>
      </c>
      <c r="AW40" s="166">
        <v>0.20116247236728668</v>
      </c>
      <c r="AX40" s="166">
        <v>0.09964457899332047</v>
      </c>
      <c r="AY40" s="166">
        <v>0.10322622209787369</v>
      </c>
      <c r="AZ40" s="166">
        <v>0.14146368205547333</v>
      </c>
      <c r="BA40" s="166">
        <v>0.07442837953567505</v>
      </c>
      <c r="BB40" s="166">
        <v>0.0725787803530693</v>
      </c>
      <c r="BC40" s="166">
        <v>0.18634729087352753</v>
      </c>
      <c r="BD40" s="166">
        <v>0.076838418841362</v>
      </c>
      <c r="BE40" s="166">
        <v>0.05566485598683357</v>
      </c>
      <c r="BF40" s="166">
        <v>0.14681729674339294</v>
      </c>
      <c r="BG40" s="166">
        <v>0.10248380899429321</v>
      </c>
      <c r="BH40" s="166">
        <v>0.0577566921710968</v>
      </c>
      <c r="BI40" s="166">
        <v>0.12264987826347351</v>
      </c>
      <c r="BJ40" s="166">
        <v>0.09725371748209</v>
      </c>
      <c r="BK40" s="166">
        <v>0.12099315971136093</v>
      </c>
      <c r="BL40" s="166">
        <v>0.04212161526083946</v>
      </c>
      <c r="BM40" s="166">
        <v>0.10084462910890579</v>
      </c>
    </row>
    <row r="41" ht="13.5" customHeight="1">
      <c r="A41" s="29" t="s">
        <v>140</v>
      </c>
      <c r="B41" s="165" t="s">
        <v>83</v>
      </c>
      <c r="C41" s="166">
        <v>1.0</v>
      </c>
      <c r="D41" s="166">
        <v>1.0</v>
      </c>
      <c r="E41" s="166">
        <v>0.9585637450218201</v>
      </c>
      <c r="F41" s="166">
        <v>1.0</v>
      </c>
      <c r="G41" s="166">
        <v>0.8952586650848389</v>
      </c>
      <c r="H41" s="166">
        <v>1.0</v>
      </c>
      <c r="I41" s="166">
        <v>0.9968008399009705</v>
      </c>
      <c r="J41" s="166">
        <v>0.9507015943527222</v>
      </c>
      <c r="K41" s="166">
        <v>1.0</v>
      </c>
      <c r="L41" s="166">
        <v>0.9890137314796448</v>
      </c>
      <c r="M41" s="166">
        <v>0.9969944357872009</v>
      </c>
      <c r="N41" s="166">
        <v>0.9460070133209229</v>
      </c>
      <c r="O41" s="166">
        <v>0.9425192475318909</v>
      </c>
      <c r="P41" s="166">
        <v>1.0</v>
      </c>
      <c r="Q41" s="166">
        <v>0.9873459935188293</v>
      </c>
      <c r="R41" s="166">
        <v>1.0</v>
      </c>
      <c r="S41" s="166">
        <v>1.0</v>
      </c>
      <c r="T41" s="166">
        <v>0.9815521240234375</v>
      </c>
      <c r="U41" s="166">
        <v>0.8535635471343994</v>
      </c>
      <c r="V41" s="166">
        <v>0.9576139450073242</v>
      </c>
      <c r="W41" s="166">
        <v>0.9969642162322998</v>
      </c>
      <c r="X41" s="166">
        <v>1.0</v>
      </c>
      <c r="Y41" s="166">
        <v>1.0</v>
      </c>
      <c r="Z41" s="166">
        <v>0.9665868878364563</v>
      </c>
      <c r="AA41" s="166">
        <v>0.9933456182479858</v>
      </c>
      <c r="AB41" s="166">
        <v>0.9658623933792114</v>
      </c>
      <c r="AC41" s="166">
        <v>1.0</v>
      </c>
      <c r="AD41" s="166">
        <v>0.970221221446991</v>
      </c>
      <c r="AE41" s="166">
        <v>0.8168531656265259</v>
      </c>
      <c r="AF41" s="166">
        <v>1.0</v>
      </c>
      <c r="AG41" s="166">
        <v>0.9950329065322876</v>
      </c>
      <c r="AH41" s="166">
        <v>0.9660144448280334</v>
      </c>
      <c r="AI41" s="166">
        <v>0.8597719669342041</v>
      </c>
      <c r="AJ41" s="166">
        <v>0.9684751629829407</v>
      </c>
      <c r="AK41" s="166">
        <v>1.0</v>
      </c>
      <c r="AL41" s="166">
        <v>0.9436427354812622</v>
      </c>
      <c r="AM41" s="166">
        <v>0.8371044993400574</v>
      </c>
      <c r="AN41" s="166">
        <v>1.0</v>
      </c>
      <c r="AO41" s="166">
        <v>0.9882560968399048</v>
      </c>
      <c r="AP41" s="166">
        <v>1.0</v>
      </c>
      <c r="AQ41" s="166">
        <v>1.0</v>
      </c>
      <c r="AR41" s="166">
        <v>1.0</v>
      </c>
      <c r="AS41" s="166">
        <v>1.0</v>
      </c>
      <c r="AT41" s="166">
        <v>1.0</v>
      </c>
      <c r="AU41" s="166">
        <v>1.0</v>
      </c>
      <c r="AV41" s="166">
        <v>0.9737178087234497</v>
      </c>
      <c r="AW41" s="166">
        <v>0.9906029105186462</v>
      </c>
      <c r="AX41" s="166">
        <v>0.9062020778656006</v>
      </c>
      <c r="AY41" s="166">
        <v>0.9406989216804504</v>
      </c>
      <c r="AZ41" s="166">
        <v>0.9888497591018677</v>
      </c>
      <c r="BA41" s="166">
        <v>0.978234589099884</v>
      </c>
      <c r="BB41" s="166">
        <v>0.9771243929862976</v>
      </c>
      <c r="BC41" s="166">
        <v>0.992795467376709</v>
      </c>
      <c r="BD41" s="166">
        <v>0.8896621465682983</v>
      </c>
      <c r="BE41" s="166">
        <v>1.0</v>
      </c>
      <c r="BF41" s="166">
        <v>0.9549002051353455</v>
      </c>
      <c r="BG41" s="166">
        <v>0.9660318493843079</v>
      </c>
      <c r="BH41" s="166">
        <v>0.8705212473869324</v>
      </c>
      <c r="BI41" s="166">
        <v>1.0</v>
      </c>
      <c r="BJ41" s="166">
        <v>0.994791567325592</v>
      </c>
      <c r="BK41" s="166">
        <v>1.0</v>
      </c>
      <c r="BL41" s="166">
        <v>0.9044699668884277</v>
      </c>
      <c r="BM41" s="166">
        <v>0.9107040166854858</v>
      </c>
    </row>
    <row r="42" ht="13.5" customHeight="1">
      <c r="A42" s="29" t="s">
        <v>142</v>
      </c>
      <c r="B42" s="165" t="s">
        <v>83</v>
      </c>
      <c r="C42" s="166">
        <v>0.9995275139808655</v>
      </c>
      <c r="D42" s="166">
        <v>0.9995603561401367</v>
      </c>
      <c r="E42" s="166">
        <v>1.0</v>
      </c>
      <c r="F42" s="166">
        <v>1.0</v>
      </c>
      <c r="G42" s="166">
        <v>0.9944060444831848</v>
      </c>
      <c r="H42" s="166">
        <v>1.0</v>
      </c>
      <c r="I42" s="166">
        <v>0.9935061931610107</v>
      </c>
      <c r="J42" s="166">
        <v>0.9829831719398499</v>
      </c>
      <c r="K42" s="166">
        <v>0.9894698858261108</v>
      </c>
      <c r="L42" s="166">
        <v>0.9997571706771851</v>
      </c>
      <c r="M42" s="166">
        <v>0.9711731672286987</v>
      </c>
      <c r="N42" s="166">
        <v>1.0</v>
      </c>
      <c r="O42" s="166">
        <v>0.9869784712791443</v>
      </c>
      <c r="P42" s="166">
        <v>1.0</v>
      </c>
      <c r="Q42" s="166">
        <v>1.0</v>
      </c>
      <c r="R42" s="166">
        <v>1.0</v>
      </c>
      <c r="S42" s="166">
        <v>1.0</v>
      </c>
      <c r="T42" s="166">
        <v>1.0</v>
      </c>
      <c r="U42" s="166">
        <v>0.9944627285003662</v>
      </c>
      <c r="V42" s="166">
        <v>1.0</v>
      </c>
      <c r="W42" s="166">
        <v>0.9997361302375793</v>
      </c>
      <c r="X42" s="166">
        <v>0.9925952553749084</v>
      </c>
      <c r="Y42" s="166">
        <v>0.9945908784866333</v>
      </c>
      <c r="Z42" s="166">
        <v>0.9939642548561096</v>
      </c>
      <c r="AA42" s="166">
        <v>1.0</v>
      </c>
      <c r="AB42" s="166">
        <v>0.9982959628105164</v>
      </c>
      <c r="AC42" s="166">
        <v>0.9951831698417664</v>
      </c>
      <c r="AD42" s="166">
        <v>0.9991130828857422</v>
      </c>
      <c r="AE42" s="166">
        <v>0.9854255318641663</v>
      </c>
      <c r="AF42" s="166">
        <v>0.9988142251968384</v>
      </c>
      <c r="AG42" s="166">
        <v>0.9887474775314331</v>
      </c>
      <c r="AH42" s="166">
        <v>0.9928928017616272</v>
      </c>
      <c r="AI42" s="166">
        <v>0.9812696576118469</v>
      </c>
      <c r="AJ42" s="166">
        <v>1.0</v>
      </c>
      <c r="AK42" s="166">
        <v>0.9832024574279785</v>
      </c>
      <c r="AL42" s="166">
        <v>0.9993124604225159</v>
      </c>
      <c r="AM42" s="166">
        <v>0.9936538934707642</v>
      </c>
      <c r="AN42" s="166">
        <v>1.0</v>
      </c>
      <c r="AO42" s="166">
        <v>1.0</v>
      </c>
      <c r="AP42" s="166">
        <v>1.0</v>
      </c>
      <c r="AQ42" s="166">
        <v>1.0</v>
      </c>
      <c r="AR42" s="166">
        <v>0.9979538321495056</v>
      </c>
      <c r="AS42" s="166">
        <v>0.9931406378746033</v>
      </c>
      <c r="AT42" s="166">
        <v>1.0</v>
      </c>
      <c r="AU42" s="166">
        <v>1.0</v>
      </c>
      <c r="AV42" s="166">
        <v>1.0</v>
      </c>
      <c r="AW42" s="166">
        <v>1.0</v>
      </c>
      <c r="AX42" s="166">
        <v>1.0</v>
      </c>
      <c r="AY42" s="166">
        <v>0.9997799396514893</v>
      </c>
      <c r="AZ42" s="166">
        <v>1.0</v>
      </c>
      <c r="BA42" s="166">
        <v>1.0</v>
      </c>
      <c r="BB42" s="166">
        <v>1.0</v>
      </c>
      <c r="BC42" s="166">
        <v>0.9787268042564392</v>
      </c>
      <c r="BD42" s="166">
        <v>0.990220308303833</v>
      </c>
      <c r="BE42" s="166">
        <v>1.0</v>
      </c>
      <c r="BF42" s="166">
        <v>0.9801567196846008</v>
      </c>
      <c r="BG42" s="166">
        <v>1.0</v>
      </c>
      <c r="BH42" s="166">
        <v>1.0</v>
      </c>
      <c r="BI42" s="166">
        <v>0.9796783924102783</v>
      </c>
      <c r="BJ42" s="166">
        <v>1.0</v>
      </c>
      <c r="BK42" s="166">
        <v>0.9968191981315613</v>
      </c>
      <c r="BL42" s="166">
        <v>0.9978607892990112</v>
      </c>
      <c r="BM42" s="166">
        <v>0.9955973029136658</v>
      </c>
    </row>
    <row r="43" ht="13.5" customHeight="1">
      <c r="A43" s="162" t="s">
        <v>144</v>
      </c>
      <c r="B43" s="163" t="s">
        <v>80</v>
      </c>
      <c r="C43" s="194">
        <v>1.6179265975952148</v>
      </c>
      <c r="D43" s="194">
        <v>1.6967781782150269</v>
      </c>
      <c r="E43" s="194">
        <v>1.9238895177841187</v>
      </c>
      <c r="F43" s="194">
        <v>1.8729051351547241</v>
      </c>
      <c r="G43" s="194">
        <v>1.7465723752975464</v>
      </c>
      <c r="H43" s="194">
        <v>1.7916148900985718</v>
      </c>
      <c r="I43" s="194">
        <v>1.882133960723877</v>
      </c>
      <c r="J43" s="194">
        <v>1.5854034423828125</v>
      </c>
      <c r="K43" s="194">
        <v>1.9000802040100098</v>
      </c>
      <c r="L43" s="194">
        <v>1.5875473022460938</v>
      </c>
      <c r="M43" s="194">
        <v>1.883134126663208</v>
      </c>
      <c r="N43" s="194">
        <v>1.8650202751159668</v>
      </c>
      <c r="O43" s="194">
        <v>1.777894139289856</v>
      </c>
      <c r="P43" s="194">
        <v>2.1026041507720947</v>
      </c>
      <c r="Q43" s="194">
        <v>1.693796157836914</v>
      </c>
      <c r="R43" s="194">
        <v>1.914582371711731</v>
      </c>
      <c r="S43" s="194">
        <v>1.6783149242401123</v>
      </c>
      <c r="T43" s="194">
        <v>1.8807179927825928</v>
      </c>
      <c r="U43" s="194">
        <v>1.9633979797363281</v>
      </c>
      <c r="V43" s="194">
        <v>1.7030073404312134</v>
      </c>
      <c r="W43" s="194">
        <v>1.6113595962524414</v>
      </c>
      <c r="X43" s="194">
        <v>1.8133769035339355</v>
      </c>
      <c r="Y43" s="194">
        <v>1.969183325767517</v>
      </c>
      <c r="Z43" s="194">
        <v>1.9553452730178833</v>
      </c>
      <c r="AA43" s="194">
        <v>1.8596464395523071</v>
      </c>
      <c r="AB43" s="194">
        <v>1.885546326637268</v>
      </c>
      <c r="AC43" s="194">
        <v>1.8007729053497314</v>
      </c>
      <c r="AD43" s="194">
        <v>1.8598287105560303</v>
      </c>
      <c r="AE43" s="194">
        <v>1.8468533754348755</v>
      </c>
      <c r="AF43" s="194">
        <v>1.6182665824890137</v>
      </c>
      <c r="AG43" s="194">
        <v>1.7838109731674194</v>
      </c>
      <c r="AH43" s="194">
        <v>1.8266019821166992</v>
      </c>
      <c r="AI43" s="194">
        <v>1.8687350749969482</v>
      </c>
      <c r="AJ43" s="194">
        <v>1.8176954984664917</v>
      </c>
      <c r="AK43" s="194">
        <v>1.7256749868392944</v>
      </c>
      <c r="AL43" s="194">
        <v>1.534170389175415</v>
      </c>
      <c r="AM43" s="194">
        <v>1.4595438241958618</v>
      </c>
      <c r="AN43" s="194">
        <v>1.8495261669158936</v>
      </c>
      <c r="AO43" s="194">
        <v>1.399065375328064</v>
      </c>
      <c r="AP43" s="194">
        <v>1.5394151210784912</v>
      </c>
      <c r="AQ43" s="194">
        <v>1.6089950799942017</v>
      </c>
      <c r="AR43" s="194">
        <v>1.6754300594329834</v>
      </c>
      <c r="AS43" s="194">
        <v>1.8328344821929932</v>
      </c>
      <c r="AT43" s="194">
        <v>1.5784355401992798</v>
      </c>
      <c r="AU43" s="194">
        <v>1.7946208715438843</v>
      </c>
      <c r="AV43" s="194">
        <v>1.6767600774765015</v>
      </c>
      <c r="AW43" s="194">
        <v>1.9436454772949219</v>
      </c>
      <c r="AX43" s="194">
        <v>1.8251261711120605</v>
      </c>
      <c r="AY43" s="194">
        <v>2.1224377155303955</v>
      </c>
      <c r="AZ43" s="194">
        <v>1.871917724609375</v>
      </c>
      <c r="BA43" s="194">
        <v>1.7096556425094604</v>
      </c>
      <c r="BB43" s="194">
        <v>1.704715609550476</v>
      </c>
      <c r="BC43" s="194">
        <v>1.9472949504852295</v>
      </c>
      <c r="BD43" s="194">
        <v>1.4458715915679932</v>
      </c>
      <c r="BE43" s="194">
        <v>1.594079613685608</v>
      </c>
      <c r="BF43" s="194">
        <v>2.0838615894317627</v>
      </c>
      <c r="BG43" s="194">
        <v>1.783425211906433</v>
      </c>
      <c r="BH43" s="194">
        <v>1.7270358800888062</v>
      </c>
      <c r="BI43" s="194">
        <v>1.841737985610962</v>
      </c>
      <c r="BJ43" s="194">
        <v>1.7379626035690308</v>
      </c>
      <c r="BK43" s="194">
        <v>1.5431418418884277</v>
      </c>
      <c r="BL43" s="194">
        <v>1.3593319654464722</v>
      </c>
      <c r="BM43" s="194">
        <v>1.8203771114349365</v>
      </c>
    </row>
    <row r="44" ht="13.5" customHeight="1">
      <c r="A44" s="29" t="s">
        <v>146</v>
      </c>
      <c r="B44" s="165" t="s">
        <v>83</v>
      </c>
      <c r="C44" s="166">
        <v>0.5701905488967896</v>
      </c>
      <c r="D44" s="166">
        <v>0.6950749754905701</v>
      </c>
      <c r="E44" s="166">
        <v>0.683495819568634</v>
      </c>
      <c r="F44" s="166">
        <v>0.7924112677574158</v>
      </c>
      <c r="G44" s="166">
        <v>0.7520672082901001</v>
      </c>
      <c r="H44" s="166">
        <v>0.6827968955039978</v>
      </c>
      <c r="I44" s="166">
        <v>0.6233323216438293</v>
      </c>
      <c r="J44" s="166">
        <v>0.5469323992729187</v>
      </c>
      <c r="K44" s="166">
        <v>0.7605491280555725</v>
      </c>
      <c r="L44" s="166">
        <v>0.7012397050857544</v>
      </c>
      <c r="M44" s="166">
        <v>0.6494771242141724</v>
      </c>
      <c r="N44" s="166">
        <v>0.6865193843841553</v>
      </c>
      <c r="O44" s="166">
        <v>0.7584894299507141</v>
      </c>
      <c r="P44" s="166">
        <v>0.7728341817855835</v>
      </c>
      <c r="Q44" s="166">
        <v>0.7731882333755493</v>
      </c>
      <c r="R44" s="166">
        <v>0.825922429561615</v>
      </c>
      <c r="S44" s="166">
        <v>0.7653475403785706</v>
      </c>
      <c r="T44" s="166">
        <v>0.7047900557518005</v>
      </c>
      <c r="U44" s="166">
        <v>0.8288160562515259</v>
      </c>
      <c r="V44" s="166">
        <v>0.38207530975341797</v>
      </c>
      <c r="W44" s="166">
        <v>0.49717605113983154</v>
      </c>
      <c r="X44" s="166">
        <v>0.8665448427200317</v>
      </c>
      <c r="Y44" s="166">
        <v>0.8089159727096558</v>
      </c>
      <c r="Z44" s="166">
        <v>0.8403800129890442</v>
      </c>
      <c r="AA44" s="166">
        <v>0.751221239566803</v>
      </c>
      <c r="AB44" s="166">
        <v>0.689676821231842</v>
      </c>
      <c r="AC44" s="166">
        <v>0.7095057368278503</v>
      </c>
      <c r="AD44" s="166">
        <v>0.8104114532470703</v>
      </c>
      <c r="AE44" s="166">
        <v>0.7547152638435364</v>
      </c>
      <c r="AF44" s="166">
        <v>0.6600579619407654</v>
      </c>
      <c r="AG44" s="166">
        <v>0.655748188495636</v>
      </c>
      <c r="AH44" s="166">
        <v>0.5473011136054993</v>
      </c>
      <c r="AI44" s="166">
        <v>0.7522290349006653</v>
      </c>
      <c r="AJ44" s="166">
        <v>0.799607515335083</v>
      </c>
      <c r="AK44" s="166">
        <v>0.6295784711837769</v>
      </c>
      <c r="AL44" s="166">
        <v>0.5857885479927063</v>
      </c>
      <c r="AM44" s="166">
        <v>0.5937108397483826</v>
      </c>
      <c r="AN44" s="166">
        <v>0.6983010768890381</v>
      </c>
      <c r="AO44" s="166">
        <v>0.5101702809333801</v>
      </c>
      <c r="AP44" s="166">
        <v>0.610637366771698</v>
      </c>
      <c r="AQ44" s="166">
        <v>0.5775940418243408</v>
      </c>
      <c r="AR44" s="166">
        <v>0.650806188583374</v>
      </c>
      <c r="AS44" s="166">
        <v>0.6874589323997498</v>
      </c>
      <c r="AT44" s="166">
        <v>0.5546900629997253</v>
      </c>
      <c r="AU44" s="166">
        <v>0.6198022961616516</v>
      </c>
      <c r="AV44" s="166">
        <v>0.5160384178161621</v>
      </c>
      <c r="AW44" s="166">
        <v>0.5129167437553406</v>
      </c>
      <c r="AX44" s="166">
        <v>0.5236572623252869</v>
      </c>
      <c r="AY44" s="166">
        <v>0.6537408828735352</v>
      </c>
      <c r="AZ44" s="166">
        <v>0.5127955079078674</v>
      </c>
      <c r="BA44" s="166">
        <v>0.4564962685108185</v>
      </c>
      <c r="BB44" s="166">
        <v>0.53801029920578</v>
      </c>
      <c r="BC44" s="166">
        <v>0.7595968246459961</v>
      </c>
      <c r="BD44" s="166">
        <v>0.42721930146217346</v>
      </c>
      <c r="BE44" s="166">
        <v>0.39996659755706787</v>
      </c>
      <c r="BF44" s="166">
        <v>0.7048911452293396</v>
      </c>
      <c r="BG44" s="166">
        <v>0.49555695056915283</v>
      </c>
      <c r="BH44" s="166">
        <v>0.44545304775238037</v>
      </c>
      <c r="BI44" s="166">
        <v>0.6792435646057129</v>
      </c>
      <c r="BJ44" s="166">
        <v>0.6424333453178406</v>
      </c>
      <c r="BK44" s="166">
        <v>0.4693416655063629</v>
      </c>
      <c r="BL44" s="166">
        <v>0.5025551915168762</v>
      </c>
      <c r="BM44" s="166">
        <v>0.5760586261749268</v>
      </c>
    </row>
    <row r="45" ht="13.5" customHeight="1">
      <c r="A45" s="29" t="s">
        <v>148</v>
      </c>
      <c r="B45" s="165" t="s">
        <v>83</v>
      </c>
      <c r="C45" s="166">
        <v>0.3619234263896942</v>
      </c>
      <c r="D45" s="166">
        <v>0.37310129404067993</v>
      </c>
      <c r="E45" s="166">
        <v>0.2471739947795868</v>
      </c>
      <c r="F45" s="166">
        <v>0.285146564245224</v>
      </c>
      <c r="G45" s="166">
        <v>0.4118168354034424</v>
      </c>
      <c r="H45" s="166">
        <v>0.3174196183681488</v>
      </c>
      <c r="I45" s="166">
        <v>0.2082195281982422</v>
      </c>
      <c r="J45" s="166">
        <v>0.39748498797416687</v>
      </c>
      <c r="K45" s="166">
        <v>0.25498318672180176</v>
      </c>
      <c r="L45" s="166">
        <v>0.4659986197948456</v>
      </c>
      <c r="M45" s="166">
        <v>0.2410765439271927</v>
      </c>
      <c r="N45" s="166">
        <v>0.25871798396110535</v>
      </c>
      <c r="O45" s="166">
        <v>0.3262116312980652</v>
      </c>
      <c r="P45" s="166">
        <v>0.11902378499507904</v>
      </c>
      <c r="Q45" s="166">
        <v>0.4038899540901184</v>
      </c>
      <c r="R45" s="166">
        <v>0.2669442594051361</v>
      </c>
      <c r="S45" s="166">
        <v>0.3633939027786255</v>
      </c>
      <c r="T45" s="166">
        <v>0.21490243077278137</v>
      </c>
      <c r="U45" s="166">
        <v>0.26935476064682007</v>
      </c>
      <c r="V45" s="166">
        <v>0.2462710440158844</v>
      </c>
      <c r="W45" s="166">
        <v>0.3656274676322937</v>
      </c>
      <c r="X45" s="166">
        <v>0.42587026953697205</v>
      </c>
      <c r="Y45" s="166">
        <v>0.26994094252586365</v>
      </c>
      <c r="Z45" s="166">
        <v>0.2640651762485504</v>
      </c>
      <c r="AA45" s="166">
        <v>0.29540780186653137</v>
      </c>
      <c r="AB45" s="166">
        <v>0.2514483332633972</v>
      </c>
      <c r="AC45" s="166">
        <v>0.324675053358078</v>
      </c>
      <c r="AD45" s="166">
        <v>0.35013142228126526</v>
      </c>
      <c r="AE45" s="166">
        <v>0.32948318123817444</v>
      </c>
      <c r="AF45" s="166">
        <v>0.38808855414390564</v>
      </c>
      <c r="AG45" s="166">
        <v>0.29952386021614075</v>
      </c>
      <c r="AH45" s="166">
        <v>0.1840009242296219</v>
      </c>
      <c r="AI45" s="166">
        <v>0.28416794538497925</v>
      </c>
      <c r="AJ45" s="166">
        <v>0.3497629761695862</v>
      </c>
      <c r="AK45" s="166">
        <v>0.31320542097091675</v>
      </c>
      <c r="AL45" s="166">
        <v>0.41100263595581055</v>
      </c>
      <c r="AM45" s="166">
        <v>0.5477650761604309</v>
      </c>
      <c r="AN45" s="166">
        <v>0.31670787930488586</v>
      </c>
      <c r="AO45" s="166">
        <v>0.5307836532592773</v>
      </c>
      <c r="AP45" s="166">
        <v>0.4779900014400482</v>
      </c>
      <c r="AQ45" s="166">
        <v>0.3768431544303894</v>
      </c>
      <c r="AR45" s="166">
        <v>0.3559187948703766</v>
      </c>
      <c r="AS45" s="166">
        <v>0.3260750472545624</v>
      </c>
      <c r="AT45" s="166">
        <v>0.42604905366897583</v>
      </c>
      <c r="AU45" s="166">
        <v>0.30339717864990234</v>
      </c>
      <c r="AV45" s="166">
        <v>0.31353700160980225</v>
      </c>
      <c r="AW45" s="166">
        <v>0.10618039220571518</v>
      </c>
      <c r="AX45" s="166">
        <v>0.23130972683429718</v>
      </c>
      <c r="AY45" s="166">
        <v>0.09375279396772385</v>
      </c>
      <c r="AZ45" s="166">
        <v>0.18729084730148315</v>
      </c>
      <c r="BA45" s="166">
        <v>0.2923928499221802</v>
      </c>
      <c r="BB45" s="166">
        <v>0.3072381317615509</v>
      </c>
      <c r="BC45" s="166">
        <v>0.2633777856826782</v>
      </c>
      <c r="BD45" s="166">
        <v>0.40149641036987305</v>
      </c>
      <c r="BE45" s="166">
        <v>0.29070621728897095</v>
      </c>
      <c r="BF45" s="166">
        <v>0.14357899129390717</v>
      </c>
      <c r="BG45" s="166">
        <v>0.2675617039203644</v>
      </c>
      <c r="BH45" s="166">
        <v>0.25822222232818604</v>
      </c>
      <c r="BI45" s="166">
        <v>0.3330806493759155</v>
      </c>
      <c r="BJ45" s="166">
        <v>0.29969415068626404</v>
      </c>
      <c r="BK45" s="166">
        <v>0.3624109625816345</v>
      </c>
      <c r="BL45" s="166">
        <v>0.5360412001609802</v>
      </c>
      <c r="BM45" s="166">
        <v>0.27113258838653564</v>
      </c>
    </row>
    <row r="46" ht="13.5" customHeight="1">
      <c r="A46" s="29" t="s">
        <v>150</v>
      </c>
      <c r="B46" s="165" t="s">
        <v>83</v>
      </c>
      <c r="C46" s="166">
        <v>0.4198644161224365</v>
      </c>
      <c r="D46" s="166">
        <v>0.3984058201313019</v>
      </c>
      <c r="E46" s="166">
        <v>0.20606812834739685</v>
      </c>
      <c r="F46" s="166">
        <v>0.35814934968948364</v>
      </c>
      <c r="G46" s="166">
        <v>0.35984331369400024</v>
      </c>
      <c r="H46" s="166">
        <v>0.323635995388031</v>
      </c>
      <c r="I46" s="166">
        <v>0.23319551348686218</v>
      </c>
      <c r="J46" s="166">
        <v>0.40140122175216675</v>
      </c>
      <c r="K46" s="166">
        <v>0.31789225339889526</v>
      </c>
      <c r="L46" s="166">
        <v>0.48307883739471436</v>
      </c>
      <c r="M46" s="166">
        <v>0.22413986921310425</v>
      </c>
      <c r="N46" s="166">
        <v>0.28741195797920227</v>
      </c>
      <c r="O46" s="166">
        <v>0.407858669757843</v>
      </c>
      <c r="P46" s="166">
        <v>0.17700187861919403</v>
      </c>
      <c r="Q46" s="166">
        <v>0.4737738072872162</v>
      </c>
      <c r="R46" s="166">
        <v>0.3522531986236572</v>
      </c>
      <c r="S46" s="166">
        <v>0.5122860074043274</v>
      </c>
      <c r="T46" s="166">
        <v>0.31504103541374207</v>
      </c>
      <c r="U46" s="166">
        <v>0.27596336603164673</v>
      </c>
      <c r="V46" s="166">
        <v>0.17888647317886353</v>
      </c>
      <c r="W46" s="166">
        <v>0.32731518149375916</v>
      </c>
      <c r="X46" s="166">
        <v>0.36546027660369873</v>
      </c>
      <c r="Y46" s="166">
        <v>0.24596023559570312</v>
      </c>
      <c r="Z46" s="166">
        <v>0.31415021419525146</v>
      </c>
      <c r="AA46" s="166">
        <v>0.3215629458427429</v>
      </c>
      <c r="AB46" s="166">
        <v>0.2625671327114105</v>
      </c>
      <c r="AC46" s="166">
        <v>0.32435333728790283</v>
      </c>
      <c r="AD46" s="166">
        <v>0.326414555311203</v>
      </c>
      <c r="AE46" s="166">
        <v>0.31469738483428955</v>
      </c>
      <c r="AF46" s="166">
        <v>0.44367852807044983</v>
      </c>
      <c r="AG46" s="166">
        <v>0.3230869472026825</v>
      </c>
      <c r="AH46" s="166">
        <v>0.2716176211833954</v>
      </c>
      <c r="AI46" s="166">
        <v>0.30260181427001953</v>
      </c>
      <c r="AJ46" s="166">
        <v>0.3674815595149994</v>
      </c>
      <c r="AK46" s="166">
        <v>0.35601505637168884</v>
      </c>
      <c r="AL46" s="166">
        <v>0.47296765446662903</v>
      </c>
      <c r="AM46" s="166">
        <v>0.4554848372936249</v>
      </c>
      <c r="AN46" s="166">
        <v>0.2532876133918762</v>
      </c>
      <c r="AO46" s="166">
        <v>0.4696299731731415</v>
      </c>
      <c r="AP46" s="166">
        <v>0.4149128794670105</v>
      </c>
      <c r="AQ46" s="166">
        <v>0.419676810503006</v>
      </c>
      <c r="AR46" s="166">
        <v>0.41330406069755554</v>
      </c>
      <c r="AS46" s="166">
        <v>0.2586396634578705</v>
      </c>
      <c r="AT46" s="166">
        <v>0.37732499837875366</v>
      </c>
      <c r="AU46" s="166">
        <v>0.2616327106952667</v>
      </c>
      <c r="AV46" s="166">
        <v>0.28192636370658875</v>
      </c>
      <c r="AW46" s="166">
        <v>0.13779132068157196</v>
      </c>
      <c r="AX46" s="166">
        <v>0.1779075711965561</v>
      </c>
      <c r="AY46" s="166">
        <v>0.04349208250641823</v>
      </c>
      <c r="AZ46" s="166">
        <v>0.14938601851463318</v>
      </c>
      <c r="BA46" s="166">
        <v>0.23589365184307098</v>
      </c>
      <c r="BB46" s="166">
        <v>0.28423330187797546</v>
      </c>
      <c r="BC46" s="166">
        <v>0.24914276599884033</v>
      </c>
      <c r="BD46" s="166">
        <v>0.46635791659355164</v>
      </c>
      <c r="BE46" s="166">
        <v>0.3144442141056061</v>
      </c>
      <c r="BF46" s="166">
        <v>0.12612584233283997</v>
      </c>
      <c r="BG46" s="166">
        <v>0.18652582168579102</v>
      </c>
      <c r="BH46" s="166">
        <v>0.21864092350006104</v>
      </c>
      <c r="BI46" s="166">
        <v>0.22694961726665497</v>
      </c>
      <c r="BJ46" s="166">
        <v>0.3878684341907501</v>
      </c>
      <c r="BK46" s="166">
        <v>0.38326624035835266</v>
      </c>
      <c r="BL46" s="166">
        <v>0.48539119958877563</v>
      </c>
      <c r="BM46" s="166">
        <v>0.21680296957492828</v>
      </c>
    </row>
    <row r="47" ht="13.5" customHeight="1">
      <c r="A47" s="162" t="s">
        <v>152</v>
      </c>
      <c r="B47" s="163" t="s">
        <v>80</v>
      </c>
      <c r="C47" s="194">
        <v>1.2804800271987915</v>
      </c>
      <c r="D47" s="194">
        <v>1.4943029880523682</v>
      </c>
      <c r="E47" s="194">
        <v>1.4997233152389526</v>
      </c>
      <c r="F47" s="194">
        <v>1.6155692338943481</v>
      </c>
      <c r="G47" s="194">
        <v>1.5073637962341309</v>
      </c>
      <c r="H47" s="194">
        <v>1.470350980758667</v>
      </c>
      <c r="I47" s="194">
        <v>1.3668521642684937</v>
      </c>
      <c r="J47" s="194">
        <v>1.3156336545944214</v>
      </c>
      <c r="K47" s="194">
        <v>1.4056316614151</v>
      </c>
      <c r="L47" s="194">
        <v>1.5303748846054077</v>
      </c>
      <c r="M47" s="194">
        <v>1.2893556356430054</v>
      </c>
      <c r="N47" s="194">
        <v>1.3847609758377075</v>
      </c>
      <c r="O47" s="194">
        <v>1.569928526878357</v>
      </c>
      <c r="P47" s="194">
        <v>1.7657742500305176</v>
      </c>
      <c r="Q47" s="194">
        <v>1.4993436336517334</v>
      </c>
      <c r="R47" s="194">
        <v>1.4051270484924316</v>
      </c>
      <c r="S47" s="194">
        <v>1.3436827659606934</v>
      </c>
      <c r="T47" s="194">
        <v>1.315995693206787</v>
      </c>
      <c r="U47" s="194">
        <v>1.5954663753509521</v>
      </c>
      <c r="V47" s="194">
        <v>1.3318477869033813</v>
      </c>
      <c r="W47" s="194">
        <v>1.2966299057006836</v>
      </c>
      <c r="X47" s="194">
        <v>1.5601915121078491</v>
      </c>
      <c r="Y47" s="194">
        <v>1.603933334350586</v>
      </c>
      <c r="Z47" s="194">
        <v>1.465615153312683</v>
      </c>
      <c r="AA47" s="194">
        <v>1.3018730878829956</v>
      </c>
      <c r="AB47" s="194">
        <v>1.5301964282989502</v>
      </c>
      <c r="AC47" s="194">
        <v>1.465986728668213</v>
      </c>
      <c r="AD47" s="194">
        <v>1.4320634603500366</v>
      </c>
      <c r="AE47" s="194">
        <v>1.4142130613327026</v>
      </c>
      <c r="AF47" s="194">
        <v>1.432539701461792</v>
      </c>
      <c r="AG47" s="194">
        <v>1.369205355644226</v>
      </c>
      <c r="AH47" s="194">
        <v>1.4126646518707275</v>
      </c>
      <c r="AI47" s="194">
        <v>1.3963261842727661</v>
      </c>
      <c r="AJ47" s="194">
        <v>1.2460975646972656</v>
      </c>
      <c r="AK47" s="194">
        <v>1.1683855056762695</v>
      </c>
      <c r="AL47" s="194">
        <v>1.5359238386154175</v>
      </c>
      <c r="AM47" s="194">
        <v>1.220272183418274</v>
      </c>
      <c r="AN47" s="194">
        <v>1.365397334098816</v>
      </c>
      <c r="AO47" s="194">
        <v>1.4085252285003662</v>
      </c>
      <c r="AP47" s="194">
        <v>1.201270341873169</v>
      </c>
      <c r="AQ47" s="194">
        <v>1.5853497982025146</v>
      </c>
      <c r="AR47" s="194">
        <v>1.2928136587142944</v>
      </c>
      <c r="AS47" s="194">
        <v>1.2804150581359863</v>
      </c>
      <c r="AT47" s="194">
        <v>1.391573429107666</v>
      </c>
      <c r="AU47" s="194">
        <v>1.6623663902282715</v>
      </c>
      <c r="AV47" s="194">
        <v>1.3453484773635864</v>
      </c>
      <c r="AW47" s="194">
        <v>1.4803513288497925</v>
      </c>
      <c r="AX47" s="194">
        <v>1.3623675107955933</v>
      </c>
      <c r="AY47" s="194">
        <v>1.4595959186553955</v>
      </c>
      <c r="AZ47" s="194">
        <v>1.453343152999878</v>
      </c>
      <c r="BA47" s="194">
        <v>1.3349534273147583</v>
      </c>
      <c r="BB47" s="194">
        <v>1.1983591318130493</v>
      </c>
      <c r="BC47" s="194">
        <v>1.6731857061386108</v>
      </c>
      <c r="BD47" s="194">
        <v>1.2891607284545898</v>
      </c>
      <c r="BE47" s="194">
        <v>1.215233325958252</v>
      </c>
      <c r="BF47" s="194">
        <v>1.4308927059173584</v>
      </c>
      <c r="BG47" s="194">
        <v>1.1716562509536743</v>
      </c>
      <c r="BH47" s="194">
        <v>1.2156699895858765</v>
      </c>
      <c r="BI47" s="194">
        <v>1.6368063688278198</v>
      </c>
      <c r="BJ47" s="194">
        <v>1.2785195112228394</v>
      </c>
      <c r="BK47" s="194">
        <v>1.2590000629425049</v>
      </c>
      <c r="BL47" s="194">
        <v>1.268735408782959</v>
      </c>
      <c r="BM47" s="194">
        <v>1.3221964836120605</v>
      </c>
    </row>
    <row r="48" ht="13.5" customHeight="1">
      <c r="A48" s="29" t="s">
        <v>154</v>
      </c>
      <c r="B48" s="165" t="s">
        <v>83</v>
      </c>
      <c r="C48" s="166">
        <v>0.352169007062912</v>
      </c>
      <c r="D48" s="166">
        <v>0.43956345319747925</v>
      </c>
      <c r="E48" s="166">
        <v>0.4567103683948517</v>
      </c>
      <c r="F48" s="166">
        <v>0.6405976414680481</v>
      </c>
      <c r="G48" s="166">
        <v>0.5037360191345215</v>
      </c>
      <c r="H48" s="166">
        <v>0.5356159806251526</v>
      </c>
      <c r="I48" s="166">
        <v>0.2902422249317169</v>
      </c>
      <c r="J48" s="166">
        <v>0.43931078910827637</v>
      </c>
      <c r="K48" s="166">
        <v>0.5418195128440857</v>
      </c>
      <c r="L48" s="166">
        <v>0.5073877573013306</v>
      </c>
      <c r="M48" s="166">
        <v>0.32189464569091797</v>
      </c>
      <c r="N48" s="166">
        <v>0.3995056748390198</v>
      </c>
      <c r="O48" s="166">
        <v>0.4904177188873291</v>
      </c>
      <c r="P48" s="166">
        <v>0.6357021331787109</v>
      </c>
      <c r="Q48" s="166">
        <v>0.44739463925361633</v>
      </c>
      <c r="R48" s="166">
        <v>0.4955079257488251</v>
      </c>
      <c r="S48" s="166">
        <v>0.4951249957084656</v>
      </c>
      <c r="T48" s="166">
        <v>0.49034348130226135</v>
      </c>
      <c r="U48" s="166">
        <v>0.6624314188957214</v>
      </c>
      <c r="V48" s="166">
        <v>0.20481641590595245</v>
      </c>
      <c r="W48" s="166">
        <v>0.3361852765083313</v>
      </c>
      <c r="X48" s="166">
        <v>0.8032321333885193</v>
      </c>
      <c r="Y48" s="166">
        <v>0.6464255452156067</v>
      </c>
      <c r="Z48" s="166">
        <v>0.5515569448471069</v>
      </c>
      <c r="AA48" s="166">
        <v>0.39468345046043396</v>
      </c>
      <c r="AB48" s="166">
        <v>0.6377411484718323</v>
      </c>
      <c r="AC48" s="166">
        <v>0.5725764036178589</v>
      </c>
      <c r="AD48" s="166">
        <v>0.5925997495651245</v>
      </c>
      <c r="AE48" s="166">
        <v>0.5745649337768555</v>
      </c>
      <c r="AF48" s="166">
        <v>0.4339750409126282</v>
      </c>
      <c r="AG48" s="166">
        <v>0.4900023341178894</v>
      </c>
      <c r="AH48" s="166">
        <v>0.32969143986701965</v>
      </c>
      <c r="AI48" s="166">
        <v>0.4877317547798157</v>
      </c>
      <c r="AJ48" s="166">
        <v>0.4582197368144989</v>
      </c>
      <c r="AK48" s="166">
        <v>0.3863319158554077</v>
      </c>
      <c r="AL48" s="166">
        <v>0.376726359128952</v>
      </c>
      <c r="AM48" s="166">
        <v>0.32799232006073</v>
      </c>
      <c r="AN48" s="166">
        <v>0.43670782446861267</v>
      </c>
      <c r="AO48" s="166">
        <v>0.3289950489997864</v>
      </c>
      <c r="AP48" s="166">
        <v>0.3583178222179413</v>
      </c>
      <c r="AQ48" s="166">
        <v>0.47599488496780396</v>
      </c>
      <c r="AR48" s="166">
        <v>0.41300106048583984</v>
      </c>
      <c r="AS48" s="166">
        <v>0.517408549785614</v>
      </c>
      <c r="AT48" s="166">
        <v>0.38953351974487305</v>
      </c>
      <c r="AU48" s="166">
        <v>0.5705156326293945</v>
      </c>
      <c r="AV48" s="166">
        <v>0.22265081107616425</v>
      </c>
      <c r="AW48" s="166">
        <v>0.438872754573822</v>
      </c>
      <c r="AX48" s="166">
        <v>0.43232083320617676</v>
      </c>
      <c r="AY48" s="166">
        <v>0.4769870638847351</v>
      </c>
      <c r="AZ48" s="166">
        <v>0.46884724497795105</v>
      </c>
      <c r="BA48" s="166">
        <v>0.37554848194122314</v>
      </c>
      <c r="BB48" s="166">
        <v>0.22185692191123962</v>
      </c>
      <c r="BC48" s="166">
        <v>0.4830073416233063</v>
      </c>
      <c r="BD48" s="166">
        <v>0.21040929853916168</v>
      </c>
      <c r="BE48" s="166">
        <v>0.21354003250598907</v>
      </c>
      <c r="BF48" s="166">
        <v>0.46055153012275696</v>
      </c>
      <c r="BG48" s="166">
        <v>0.29217439889907837</v>
      </c>
      <c r="BH48" s="166">
        <v>0.2955900728702545</v>
      </c>
      <c r="BI48" s="166">
        <v>0.5038911700248718</v>
      </c>
      <c r="BJ48" s="166">
        <v>0.33905282616615295</v>
      </c>
      <c r="BK48" s="166">
        <v>0.29755955934524536</v>
      </c>
      <c r="BL48" s="166">
        <v>0.21612288057804108</v>
      </c>
      <c r="BM48" s="166">
        <v>0.28672173619270325</v>
      </c>
    </row>
    <row r="49" ht="13.5" customHeight="1">
      <c r="A49" s="29" t="s">
        <v>156</v>
      </c>
      <c r="B49" s="165" t="s">
        <v>83</v>
      </c>
      <c r="C49" s="166">
        <v>0.21352563798427582</v>
      </c>
      <c r="D49" s="166">
        <v>0.3473885655403137</v>
      </c>
      <c r="E49" s="166">
        <v>0.38431912660598755</v>
      </c>
      <c r="F49" s="166">
        <v>0.335482656955719</v>
      </c>
      <c r="G49" s="166">
        <v>0.28276699781417847</v>
      </c>
      <c r="H49" s="166">
        <v>0.31041350960731506</v>
      </c>
      <c r="I49" s="166">
        <v>0.3972785472869873</v>
      </c>
      <c r="J49" s="166">
        <v>0.24480432271957397</v>
      </c>
      <c r="K49" s="166">
        <v>0.23093101382255554</v>
      </c>
      <c r="L49" s="166">
        <v>0.3279930353164673</v>
      </c>
      <c r="M49" s="166">
        <v>0.2867564857006073</v>
      </c>
      <c r="N49" s="166">
        <v>0.36151155829429626</v>
      </c>
      <c r="O49" s="166">
        <v>0.4099760353565216</v>
      </c>
      <c r="P49" s="166">
        <v>0.4815270006656647</v>
      </c>
      <c r="Q49" s="166">
        <v>0.3336149752140045</v>
      </c>
      <c r="R49" s="166">
        <v>0.19629515707492828</v>
      </c>
      <c r="S49" s="166">
        <v>0.14404529333114624</v>
      </c>
      <c r="T49" s="166">
        <v>0.1692919135093689</v>
      </c>
      <c r="U49" s="166">
        <v>0.2724340856075287</v>
      </c>
      <c r="V49" s="166">
        <v>0.1622297614812851</v>
      </c>
      <c r="W49" s="166">
        <v>0.2616753876209259</v>
      </c>
      <c r="X49" s="166">
        <v>0.2017652988433838</v>
      </c>
      <c r="Y49" s="166">
        <v>0.3247165381908417</v>
      </c>
      <c r="Z49" s="166">
        <v>0.31035536527633667</v>
      </c>
      <c r="AA49" s="166">
        <v>0.2456456422805786</v>
      </c>
      <c r="AB49" s="166">
        <v>0.3078100383281708</v>
      </c>
      <c r="AC49" s="166">
        <v>0.32843559980392456</v>
      </c>
      <c r="AD49" s="166">
        <v>0.22739405930042267</v>
      </c>
      <c r="AE49" s="166">
        <v>0.22348791360855103</v>
      </c>
      <c r="AF49" s="166">
        <v>0.35868915915489197</v>
      </c>
      <c r="AG49" s="166">
        <v>0.1996980607509613</v>
      </c>
      <c r="AH49" s="166">
        <v>0.42072799801826477</v>
      </c>
      <c r="AI49" s="166">
        <v>0.35550710558891296</v>
      </c>
      <c r="AJ49" s="166">
        <v>0.06856341660022736</v>
      </c>
      <c r="AK49" s="166">
        <v>0.10217265784740448</v>
      </c>
      <c r="AL49" s="166">
        <v>0.4356290400028229</v>
      </c>
      <c r="AM49" s="166">
        <v>0.31614774465560913</v>
      </c>
      <c r="AN49" s="166">
        <v>0.22132815420627594</v>
      </c>
      <c r="AO49" s="166">
        <v>0.37828147411346436</v>
      </c>
      <c r="AP49" s="166">
        <v>0.17168746888637543</v>
      </c>
      <c r="AQ49" s="166">
        <v>0.5016587972640991</v>
      </c>
      <c r="AR49" s="166">
        <v>0.19424185156822205</v>
      </c>
      <c r="AS49" s="166">
        <v>0.216208353638649</v>
      </c>
      <c r="AT49" s="166">
        <v>0.2837994396686554</v>
      </c>
      <c r="AU49" s="166">
        <v>0.4871179759502411</v>
      </c>
      <c r="AV49" s="166">
        <v>0.38397058844566345</v>
      </c>
      <c r="AW49" s="166">
        <v>0.39694643020629883</v>
      </c>
      <c r="AX49" s="166">
        <v>0.27054163813591003</v>
      </c>
      <c r="AY49" s="166">
        <v>0.2890745997428894</v>
      </c>
      <c r="AZ49" s="166">
        <v>0.3623826801776886</v>
      </c>
      <c r="BA49" s="166">
        <v>0.23711402714252472</v>
      </c>
      <c r="BB49" s="166">
        <v>0.20740583539009094</v>
      </c>
      <c r="BC49" s="166">
        <v>0.4755108654499054</v>
      </c>
      <c r="BD49" s="166">
        <v>0.36798787117004395</v>
      </c>
      <c r="BE49" s="166">
        <v>0.2726135849952698</v>
      </c>
      <c r="BF49" s="166">
        <v>0.2452491670846939</v>
      </c>
      <c r="BG49" s="166">
        <v>0.12823486328125</v>
      </c>
      <c r="BH49" s="166">
        <v>0.3053358495235443</v>
      </c>
      <c r="BI49" s="166">
        <v>0.4782656133174896</v>
      </c>
      <c r="BJ49" s="166">
        <v>0.205282524228096</v>
      </c>
      <c r="BK49" s="166">
        <v>0.24189689755439758</v>
      </c>
      <c r="BL49" s="166">
        <v>0.3316096067428589</v>
      </c>
      <c r="BM49" s="166">
        <v>0.44826626777648926</v>
      </c>
    </row>
    <row r="50" ht="13.5" customHeight="1">
      <c r="A50" s="29" t="s">
        <v>158</v>
      </c>
      <c r="B50" s="165" t="s">
        <v>83</v>
      </c>
      <c r="C50" s="166">
        <v>0.7240068912506104</v>
      </c>
      <c r="D50" s="166">
        <v>0.87410569190979</v>
      </c>
      <c r="E50" s="166">
        <v>0.8019773960113525</v>
      </c>
      <c r="F50" s="166">
        <v>0.8391123414039612</v>
      </c>
      <c r="G50" s="166">
        <v>0.9009497761726379</v>
      </c>
      <c r="H50" s="166">
        <v>0.7704800963401794</v>
      </c>
      <c r="I50" s="166">
        <v>0.8272632360458374</v>
      </c>
      <c r="J50" s="166">
        <v>0.7299551367759705</v>
      </c>
      <c r="K50" s="166">
        <v>0.758974552154541</v>
      </c>
      <c r="L50" s="166">
        <v>0.8450926542282104</v>
      </c>
      <c r="M50" s="166">
        <v>0.7151790857315063</v>
      </c>
      <c r="N50" s="166">
        <v>0.7436724305152893</v>
      </c>
      <c r="O50" s="166">
        <v>0.8356478810310364</v>
      </c>
      <c r="P50" s="166">
        <v>0.9097229838371277</v>
      </c>
      <c r="Q50" s="166">
        <v>0.9344097375869751</v>
      </c>
      <c r="R50" s="166">
        <v>0.8413565754890442</v>
      </c>
      <c r="S50" s="166">
        <v>0.8024904131889343</v>
      </c>
      <c r="T50" s="166">
        <v>0.7205283045768738</v>
      </c>
      <c r="U50" s="166">
        <v>0.874758780002594</v>
      </c>
      <c r="V50" s="166">
        <v>0.8709093928337097</v>
      </c>
      <c r="W50" s="166">
        <v>0.7651917934417725</v>
      </c>
      <c r="X50" s="166">
        <v>0.7368171811103821</v>
      </c>
      <c r="Y50" s="166">
        <v>0.8549578785896301</v>
      </c>
      <c r="Z50" s="166">
        <v>0.7654439210891724</v>
      </c>
      <c r="AA50" s="166">
        <v>0.7332546710968018</v>
      </c>
      <c r="AB50" s="166">
        <v>0.7691208124160767</v>
      </c>
      <c r="AC50" s="166">
        <v>0.7131695747375488</v>
      </c>
      <c r="AD50" s="166">
        <v>0.7160919904708862</v>
      </c>
      <c r="AE50" s="166">
        <v>0.6930510997772217</v>
      </c>
      <c r="AF50" s="166">
        <v>0.76273512840271</v>
      </c>
      <c r="AG50" s="166">
        <v>0.7827928066253662</v>
      </c>
      <c r="AH50" s="166">
        <v>0.7873197197914124</v>
      </c>
      <c r="AI50" s="166">
        <v>0.6642917990684509</v>
      </c>
      <c r="AJ50" s="166">
        <v>0.7012779712677002</v>
      </c>
      <c r="AK50" s="166">
        <v>0.7501685619354248</v>
      </c>
      <c r="AL50" s="166">
        <v>0.9096634984016418</v>
      </c>
      <c r="AM50" s="166">
        <v>0.6670966148376465</v>
      </c>
      <c r="AN50" s="166">
        <v>0.8328617811203003</v>
      </c>
      <c r="AO50" s="166">
        <v>0.8138310313224792</v>
      </c>
      <c r="AP50" s="166">
        <v>0.6518752574920654</v>
      </c>
      <c r="AQ50" s="166">
        <v>0.774406373500824</v>
      </c>
      <c r="AR50" s="166">
        <v>0.7198407649993896</v>
      </c>
      <c r="AS50" s="166">
        <v>0.647192120552063</v>
      </c>
      <c r="AT50" s="166">
        <v>0.8659141063690186</v>
      </c>
      <c r="AU50" s="166">
        <v>0.8343057632446289</v>
      </c>
      <c r="AV50" s="166">
        <v>0.8878616690635681</v>
      </c>
      <c r="AW50" s="166">
        <v>0.829936146736145</v>
      </c>
      <c r="AX50" s="166">
        <v>0.812940239906311</v>
      </c>
      <c r="AY50" s="166">
        <v>0.8597160577774048</v>
      </c>
      <c r="AZ50" s="166">
        <v>0.7903662323951721</v>
      </c>
      <c r="BA50" s="166">
        <v>0.7926478981971741</v>
      </c>
      <c r="BB50" s="166">
        <v>0.7861760854721069</v>
      </c>
      <c r="BC50" s="166">
        <v>0.9449312090873718</v>
      </c>
      <c r="BD50" s="166">
        <v>0.8389415144920349</v>
      </c>
      <c r="BE50" s="166">
        <v>0.683612048625946</v>
      </c>
      <c r="BF50" s="166">
        <v>0.8969331979751587</v>
      </c>
      <c r="BG50" s="166">
        <v>0.7826220393180847</v>
      </c>
      <c r="BH50" s="166">
        <v>0.6256898045539856</v>
      </c>
      <c r="BI50" s="166">
        <v>0.8651906847953796</v>
      </c>
      <c r="BJ50" s="166">
        <v>0.7361030578613281</v>
      </c>
      <c r="BK50" s="166">
        <v>0.7612769603729248</v>
      </c>
      <c r="BL50" s="166">
        <v>0.8225580453872681</v>
      </c>
      <c r="BM50" s="166">
        <v>0.7616047263145447</v>
      </c>
    </row>
    <row r="51" ht="13.5" customHeight="1">
      <c r="A51" s="162" t="s">
        <v>160</v>
      </c>
      <c r="B51" s="163" t="s">
        <v>80</v>
      </c>
      <c r="C51" s="194">
        <v>1.302383303642273</v>
      </c>
      <c r="D51" s="194">
        <v>1.3001888990402222</v>
      </c>
      <c r="E51" s="194">
        <v>1.3272724151611328</v>
      </c>
      <c r="F51" s="194">
        <v>1.3193745613098145</v>
      </c>
      <c r="G51" s="194">
        <v>1.4629452228546143</v>
      </c>
      <c r="H51" s="194">
        <v>1.3511899709701538</v>
      </c>
      <c r="I51" s="194">
        <v>1.3258023262023926</v>
      </c>
      <c r="J51" s="194">
        <v>1.3247729539871216</v>
      </c>
      <c r="K51" s="194">
        <v>1.4099022150039673</v>
      </c>
      <c r="L51" s="194">
        <v>1.3436691761016846</v>
      </c>
      <c r="M51" s="194">
        <v>1.4508270025253296</v>
      </c>
      <c r="N51" s="194">
        <v>1.4716498851776123</v>
      </c>
      <c r="O51" s="194">
        <v>1.2729071378707886</v>
      </c>
      <c r="P51" s="194">
        <v>1.523906946182251</v>
      </c>
      <c r="Q51" s="194">
        <v>1.5286602973937988</v>
      </c>
      <c r="R51" s="194">
        <v>1.322617769241333</v>
      </c>
      <c r="S51" s="194">
        <v>1.391045331954956</v>
      </c>
      <c r="T51" s="194">
        <v>1.4117612838745117</v>
      </c>
      <c r="U51" s="194">
        <v>1.5352452993392944</v>
      </c>
      <c r="V51" s="194">
        <v>1.2229951620101929</v>
      </c>
      <c r="W51" s="194">
        <v>1.248976230621338</v>
      </c>
      <c r="X51" s="194">
        <v>1.3975168466567993</v>
      </c>
      <c r="Y51" s="194">
        <v>1.402539849281311</v>
      </c>
      <c r="Z51" s="194">
        <v>1.4291167259216309</v>
      </c>
      <c r="AA51" s="194">
        <v>1.3583191633224487</v>
      </c>
      <c r="AB51" s="194">
        <v>1.421048641204834</v>
      </c>
      <c r="AC51" s="194">
        <v>1.3768951892852783</v>
      </c>
      <c r="AD51" s="194">
        <v>1.4270524978637695</v>
      </c>
      <c r="AE51" s="194">
        <v>1.3915503025054932</v>
      </c>
      <c r="AF51" s="194">
        <v>1.441056728363037</v>
      </c>
      <c r="AG51" s="194">
        <v>1.270378589630127</v>
      </c>
      <c r="AH51" s="194">
        <v>1.3242491483688354</v>
      </c>
      <c r="AI51" s="194">
        <v>1.393875241279602</v>
      </c>
      <c r="AJ51" s="194">
        <v>1.2844274044036865</v>
      </c>
      <c r="AK51" s="194">
        <v>1.2187985181808472</v>
      </c>
      <c r="AL51" s="194">
        <v>1.3213322162628174</v>
      </c>
      <c r="AM51" s="194">
        <v>1.351327657699585</v>
      </c>
      <c r="AN51" s="194">
        <v>1.255853295326233</v>
      </c>
      <c r="AO51" s="194">
        <v>1.2232953310012817</v>
      </c>
      <c r="AP51" s="194">
        <v>1.2069816589355469</v>
      </c>
      <c r="AQ51" s="194">
        <v>1.3038663864135742</v>
      </c>
      <c r="AR51" s="194">
        <v>1.2831895351409912</v>
      </c>
      <c r="AS51" s="194">
        <v>1.2820501327514648</v>
      </c>
      <c r="AT51" s="194">
        <v>1.3137894868850708</v>
      </c>
      <c r="AU51" s="194">
        <v>1.374696135520935</v>
      </c>
      <c r="AV51" s="194">
        <v>1.426926612854004</v>
      </c>
      <c r="AW51" s="194">
        <v>1.3204666376113892</v>
      </c>
      <c r="AX51" s="194">
        <v>1.3659167289733887</v>
      </c>
      <c r="AY51" s="194">
        <v>1.4525643587112427</v>
      </c>
      <c r="AZ51" s="194">
        <v>1.3324456214904785</v>
      </c>
      <c r="BA51" s="194">
        <v>1.338031530380249</v>
      </c>
      <c r="BB51" s="194">
        <v>1.4709242582321167</v>
      </c>
      <c r="BC51" s="194">
        <v>1.4590057134628296</v>
      </c>
      <c r="BD51" s="194">
        <v>1.4668970108032227</v>
      </c>
      <c r="BE51" s="194">
        <v>1.260806679725647</v>
      </c>
      <c r="BF51" s="194">
        <v>1.4288018941879272</v>
      </c>
      <c r="BG51" s="194">
        <v>1.3389796018600464</v>
      </c>
      <c r="BH51" s="194">
        <v>1.3473116159439087</v>
      </c>
      <c r="BI51" s="194">
        <v>1.4238282442092896</v>
      </c>
      <c r="BJ51" s="194">
        <v>1.2933158874511719</v>
      </c>
      <c r="BK51" s="194">
        <v>1.379793405532837</v>
      </c>
      <c r="BL51" s="194">
        <v>1.4746471643447876</v>
      </c>
      <c r="BM51" s="194">
        <v>1.357316493988037</v>
      </c>
    </row>
    <row r="52" ht="13.5" customHeight="1">
      <c r="A52" s="29" t="s">
        <v>162</v>
      </c>
      <c r="B52" s="165" t="s">
        <v>83</v>
      </c>
      <c r="C52" s="166">
        <v>0.15501727163791656</v>
      </c>
      <c r="D52" s="166">
        <v>0.22834715247154236</v>
      </c>
      <c r="E52" s="166">
        <v>0.13000524044036865</v>
      </c>
      <c r="F52" s="166">
        <v>0.26705092191696167</v>
      </c>
      <c r="G52" s="166">
        <v>0.24775969982147217</v>
      </c>
      <c r="H52" s="166">
        <v>0.2372445911169052</v>
      </c>
      <c r="I52" s="166">
        <v>0.19669604301452637</v>
      </c>
      <c r="J52" s="166">
        <v>0.29979512095451355</v>
      </c>
      <c r="K52" s="166">
        <v>0.255126416683197</v>
      </c>
      <c r="L52" s="166">
        <v>0.282253623008728</v>
      </c>
      <c r="M52" s="166">
        <v>0.172124981880188</v>
      </c>
      <c r="N52" s="166">
        <v>0.1548895537853241</v>
      </c>
      <c r="O52" s="166">
        <v>0.21868567168712616</v>
      </c>
      <c r="P52" s="166">
        <v>0.3362163305282593</v>
      </c>
      <c r="Q52" s="166">
        <v>0.2771400213241577</v>
      </c>
      <c r="R52" s="166">
        <v>0.23957258462905884</v>
      </c>
      <c r="S52" s="166">
        <v>0.17429926991462708</v>
      </c>
      <c r="T52" s="166">
        <v>0.2067783921957016</v>
      </c>
      <c r="U52" s="166">
        <v>0.2506372928619385</v>
      </c>
      <c r="V52" s="166">
        <v>0.032726388424634933</v>
      </c>
      <c r="W52" s="166">
        <v>0.1412503570318222</v>
      </c>
      <c r="X52" s="166">
        <v>0.24003607034683228</v>
      </c>
      <c r="Y52" s="166">
        <v>0.18261432647705078</v>
      </c>
      <c r="Z52" s="166">
        <v>0.2872937023639679</v>
      </c>
      <c r="AA52" s="166">
        <v>0.1647838056087494</v>
      </c>
      <c r="AB52" s="166">
        <v>0.15067262947559357</v>
      </c>
      <c r="AC52" s="166">
        <v>0.13236278295516968</v>
      </c>
      <c r="AD52" s="166">
        <v>0.21403732895851135</v>
      </c>
      <c r="AE52" s="166">
        <v>0.16708019375801086</v>
      </c>
      <c r="AF52" s="166">
        <v>0.2638263702392578</v>
      </c>
      <c r="AG52" s="166">
        <v>0.21094758808612823</v>
      </c>
      <c r="AH52" s="166">
        <v>0.1554642915725708</v>
      </c>
      <c r="AI52" s="166">
        <v>0.13607986271381378</v>
      </c>
      <c r="AJ52" s="166">
        <v>0.20500504970550537</v>
      </c>
      <c r="AK52" s="166">
        <v>0.1262657791376114</v>
      </c>
      <c r="AL52" s="166">
        <v>0.13621939718723297</v>
      </c>
      <c r="AM52" s="166">
        <v>0.1797000914812088</v>
      </c>
      <c r="AN52" s="166">
        <v>0.1688665747642517</v>
      </c>
      <c r="AO52" s="166">
        <v>0.08559049665927887</v>
      </c>
      <c r="AP52" s="166">
        <v>0.1225447729229927</v>
      </c>
      <c r="AQ52" s="166">
        <v>0.13397707045078278</v>
      </c>
      <c r="AR52" s="166">
        <v>0.16806118190288544</v>
      </c>
      <c r="AS52" s="166">
        <v>0.21484017372131348</v>
      </c>
      <c r="AT52" s="166">
        <v>0.25282758474349976</v>
      </c>
      <c r="AU52" s="166">
        <v>0.20833055675029755</v>
      </c>
      <c r="AV52" s="166">
        <v>0.12220589071512222</v>
      </c>
      <c r="AW52" s="166">
        <v>0.16926231980323792</v>
      </c>
      <c r="AX52" s="166">
        <v>0.21025721728801727</v>
      </c>
      <c r="AY52" s="166">
        <v>0.2845621109008789</v>
      </c>
      <c r="AZ52" s="166">
        <v>0.18935330212116241</v>
      </c>
      <c r="BA52" s="166">
        <v>0.21241886913776398</v>
      </c>
      <c r="BB52" s="166">
        <v>0.14286956191062927</v>
      </c>
      <c r="BC52" s="166">
        <v>0.3000722825527191</v>
      </c>
      <c r="BD52" s="166">
        <v>0.07732997089624405</v>
      </c>
      <c r="BE52" s="166">
        <v>0.1302381455898285</v>
      </c>
      <c r="BF52" s="166">
        <v>0.15954001247882843</v>
      </c>
      <c r="BG52" s="166">
        <v>0.10337305068969727</v>
      </c>
      <c r="BH52" s="166">
        <v>0.10019110143184662</v>
      </c>
      <c r="BI52" s="166">
        <v>0.22536920011043549</v>
      </c>
      <c r="BJ52" s="166">
        <v>0.12218671292066574</v>
      </c>
      <c r="BK52" s="166">
        <v>0.06904488056898117</v>
      </c>
      <c r="BL52" s="166">
        <v>0.09361907839775085</v>
      </c>
      <c r="BM52" s="166">
        <v>0.10648621618747711</v>
      </c>
    </row>
    <row r="53" ht="13.5" customHeight="1">
      <c r="A53" s="29" t="s">
        <v>164</v>
      </c>
      <c r="B53" s="165" t="s">
        <v>83</v>
      </c>
      <c r="C53" s="166">
        <v>0.03749760240316391</v>
      </c>
      <c r="D53" s="166">
        <v>0.12358249723911285</v>
      </c>
      <c r="E53" s="166">
        <v>0.027188412845134735</v>
      </c>
      <c r="F53" s="166">
        <v>0.027193645015358925</v>
      </c>
      <c r="G53" s="166">
        <v>0.05603216961026192</v>
      </c>
      <c r="H53" s="166">
        <v>0.08613665401935577</v>
      </c>
      <c r="I53" s="166">
        <v>0.030830727890133858</v>
      </c>
      <c r="J53" s="166">
        <v>0.0684819146990776</v>
      </c>
      <c r="K53" s="166">
        <v>0.051905401051044464</v>
      </c>
      <c r="L53" s="166">
        <v>0.056515779346227646</v>
      </c>
      <c r="M53" s="166">
        <v>0.05244387686252594</v>
      </c>
      <c r="N53" s="166">
        <v>0.04673885926604271</v>
      </c>
      <c r="O53" s="166">
        <v>0.058945633471012115</v>
      </c>
      <c r="P53" s="166">
        <v>0.08682814240455627</v>
      </c>
      <c r="Q53" s="166">
        <v>0.08963076770305634</v>
      </c>
      <c r="R53" s="166">
        <v>0.04620252177119255</v>
      </c>
      <c r="S53" s="166">
        <v>0.05337865278124809</v>
      </c>
      <c r="T53" s="166">
        <v>0.057391583919525146</v>
      </c>
      <c r="U53" s="166">
        <v>0.06622864305973053</v>
      </c>
      <c r="V53" s="166">
        <v>0.006781945936381817</v>
      </c>
      <c r="W53" s="166">
        <v>0.025654185563325882</v>
      </c>
      <c r="X53" s="166">
        <v>0.06682858616113663</v>
      </c>
      <c r="Y53" s="166">
        <v>0.06669356673955917</v>
      </c>
      <c r="Z53" s="166">
        <v>0.07402325421571732</v>
      </c>
      <c r="AA53" s="166">
        <v>0.05496896430850029</v>
      </c>
      <c r="AB53" s="166">
        <v>0.015958040952682495</v>
      </c>
      <c r="AC53" s="166">
        <v>0.0602407343685627</v>
      </c>
      <c r="AD53" s="166">
        <v>0.06550521403551102</v>
      </c>
      <c r="AE53" s="166">
        <v>0.022105054929852486</v>
      </c>
      <c r="AF53" s="166">
        <v>0.11433839797973633</v>
      </c>
      <c r="AG53" s="166">
        <v>0.08495420217514038</v>
      </c>
      <c r="AH53" s="166">
        <v>0.014628920704126358</v>
      </c>
      <c r="AI53" s="166">
        <v>0.08500456064939499</v>
      </c>
      <c r="AJ53" s="166">
        <v>0.05961057171225548</v>
      </c>
      <c r="AK53" s="166">
        <v>0.036593399941921234</v>
      </c>
      <c r="AL53" s="166">
        <v>0.029702376574277878</v>
      </c>
      <c r="AM53" s="166">
        <v>0.06832941621541977</v>
      </c>
      <c r="AN53" s="166">
        <v>0.036461278796195984</v>
      </c>
      <c r="AO53" s="166">
        <v>0.028288032859563828</v>
      </c>
      <c r="AP53" s="166">
        <v>0.03536977991461754</v>
      </c>
      <c r="AQ53" s="166">
        <v>0.058401934802532196</v>
      </c>
      <c r="AR53" s="166">
        <v>0.02985144406557083</v>
      </c>
      <c r="AS53" s="166">
        <v>0.07518800348043442</v>
      </c>
      <c r="AT53" s="166">
        <v>0.05865119397640228</v>
      </c>
      <c r="AU53" s="166">
        <v>0.05085870251059532</v>
      </c>
      <c r="AV53" s="166">
        <v>0.04197022691369057</v>
      </c>
      <c r="AW53" s="166">
        <v>0.030039498582482338</v>
      </c>
      <c r="AX53" s="166">
        <v>0.062235914170742035</v>
      </c>
      <c r="AY53" s="166">
        <v>0.015014935284852982</v>
      </c>
      <c r="AZ53" s="166">
        <v>0.04338827729225159</v>
      </c>
      <c r="BA53" s="166">
        <v>0.05981781333684921</v>
      </c>
      <c r="BB53" s="166">
        <v>0.01929560862481594</v>
      </c>
      <c r="BC53" s="166">
        <v>0.10972416400909424</v>
      </c>
      <c r="BD53" s="166">
        <v>0.04099703207612038</v>
      </c>
      <c r="BE53" s="166">
        <v>0.017521796748042107</v>
      </c>
      <c r="BF53" s="166">
        <v>0.0774434357881546</v>
      </c>
      <c r="BG53" s="166">
        <v>0.02557283453643322</v>
      </c>
      <c r="BH53" s="166">
        <v>0.020642537623643875</v>
      </c>
      <c r="BI53" s="166">
        <v>0.048732053488492966</v>
      </c>
      <c r="BJ53" s="166">
        <v>0.04713934287428856</v>
      </c>
      <c r="BK53" s="166">
        <v>0.014286886900663376</v>
      </c>
      <c r="BL53" s="166">
        <v>0.029012387618422508</v>
      </c>
      <c r="BM53" s="166">
        <v>0.03248755633831024</v>
      </c>
    </row>
    <row r="54" ht="13.5" customHeight="1">
      <c r="A54" s="29" t="s">
        <v>166</v>
      </c>
      <c r="B54" s="165" t="s">
        <v>83</v>
      </c>
      <c r="C54" s="166">
        <v>0.9034725427627563</v>
      </c>
      <c r="D54" s="166">
        <v>0.8172587156295776</v>
      </c>
      <c r="E54" s="166">
        <v>1.0</v>
      </c>
      <c r="F54" s="166">
        <v>0.3852872848510742</v>
      </c>
      <c r="G54" s="166">
        <v>0.8404847979545593</v>
      </c>
      <c r="H54" s="166">
        <v>0.9236538410186768</v>
      </c>
      <c r="I54" s="166">
        <v>0.6312183141708374</v>
      </c>
      <c r="J54" s="166">
        <v>0.8002813458442688</v>
      </c>
      <c r="K54" s="166">
        <v>0.7931692004203796</v>
      </c>
      <c r="L54" s="166">
        <v>0.8190087080001831</v>
      </c>
      <c r="M54" s="166">
        <v>0.9783598184585571</v>
      </c>
      <c r="N54" s="166">
        <v>1.0</v>
      </c>
      <c r="O54" s="166">
        <v>0.7790923714637756</v>
      </c>
      <c r="P54" s="166">
        <v>0.9380369782447815</v>
      </c>
      <c r="Q54" s="166">
        <v>0.9462888240814209</v>
      </c>
      <c r="R54" s="166">
        <v>1.0</v>
      </c>
      <c r="S54" s="166">
        <v>0.7568260431289673</v>
      </c>
      <c r="T54" s="166">
        <v>0.8450943827629089</v>
      </c>
      <c r="U54" s="166">
        <v>1.0</v>
      </c>
      <c r="V54" s="166">
        <v>0.9823009371757507</v>
      </c>
      <c r="W54" s="166">
        <v>0.29596126079559326</v>
      </c>
      <c r="X54" s="166">
        <v>0.8210832476615906</v>
      </c>
      <c r="Y54" s="166">
        <v>1.0</v>
      </c>
      <c r="Z54" s="166">
        <v>0.9125070571899414</v>
      </c>
      <c r="AA54" s="166">
        <v>0.7474923729896545</v>
      </c>
      <c r="AB54" s="166">
        <v>0.957195520401001</v>
      </c>
      <c r="AC54" s="166">
        <v>0.9383669495582581</v>
      </c>
      <c r="AD54" s="166">
        <v>1.0</v>
      </c>
      <c r="AE54" s="166">
        <v>0.767808198928833</v>
      </c>
      <c r="AF54" s="166">
        <v>0.8206673264503479</v>
      </c>
      <c r="AG54" s="166">
        <v>0.7880424857139587</v>
      </c>
      <c r="AH54" s="166">
        <v>0.4904632270336151</v>
      </c>
      <c r="AI54" s="166">
        <v>0.8137714266777039</v>
      </c>
      <c r="AJ54" s="166">
        <v>0.7250991463661194</v>
      </c>
      <c r="AK54" s="166">
        <v>1.0</v>
      </c>
      <c r="AL54" s="166">
        <v>0.775375247001648</v>
      </c>
      <c r="AM54" s="166">
        <v>0.8564196228981018</v>
      </c>
      <c r="AN54" s="166">
        <v>0.8051060438156128</v>
      </c>
      <c r="AO54" s="166">
        <v>1.0</v>
      </c>
      <c r="AP54" s="166">
        <v>0.9190912246704102</v>
      </c>
      <c r="AQ54" s="166">
        <v>0.5859800577163696</v>
      </c>
      <c r="AR54" s="166">
        <v>0.8469980359077454</v>
      </c>
      <c r="AS54" s="166">
        <v>0.8492181897163391</v>
      </c>
      <c r="AT54" s="166">
        <v>0.7903679609298706</v>
      </c>
      <c r="AU54" s="166">
        <v>1.0</v>
      </c>
      <c r="AV54" s="166">
        <v>1.0</v>
      </c>
      <c r="AW54" s="166">
        <v>0.9415642023086548</v>
      </c>
      <c r="AX54" s="166">
        <v>0.8358122706413269</v>
      </c>
      <c r="AY54" s="166">
        <v>1.0</v>
      </c>
      <c r="AZ54" s="166">
        <v>1.0</v>
      </c>
      <c r="BA54" s="166">
        <v>1.0</v>
      </c>
      <c r="BB54" s="166">
        <v>1.0</v>
      </c>
      <c r="BC54" s="166">
        <v>0.9951097965240479</v>
      </c>
      <c r="BD54" s="166">
        <v>1.0</v>
      </c>
      <c r="BE54" s="166">
        <v>1.0</v>
      </c>
      <c r="BF54" s="166">
        <v>0.9663905501365662</v>
      </c>
      <c r="BG54" s="166">
        <v>1.0</v>
      </c>
      <c r="BH54" s="166">
        <v>1.0</v>
      </c>
      <c r="BI54" s="166">
        <v>0.8648261427879333</v>
      </c>
      <c r="BJ54" s="166">
        <v>0.9705623984336853</v>
      </c>
      <c r="BK54" s="166">
        <v>1.0</v>
      </c>
      <c r="BL54" s="166">
        <v>1.0</v>
      </c>
      <c r="BM54" s="166">
        <v>0.9032393097877502</v>
      </c>
    </row>
    <row r="55" ht="13.5" customHeight="1">
      <c r="A55" s="29" t="s">
        <v>168</v>
      </c>
      <c r="B55" s="165" t="s">
        <v>169</v>
      </c>
      <c r="C55" s="187">
        <v>2.119187831878662</v>
      </c>
      <c r="D55" s="187">
        <v>2.008802890777588</v>
      </c>
      <c r="E55" s="187">
        <v>2.0967681407928467</v>
      </c>
      <c r="F55" s="187">
        <v>2.323801040649414</v>
      </c>
      <c r="G55" s="187">
        <v>2.381288528442383</v>
      </c>
      <c r="H55" s="187">
        <v>2.092923879623413</v>
      </c>
      <c r="I55" s="187">
        <v>2.2217440605163574</v>
      </c>
      <c r="J55" s="187">
        <v>2.3051986694335938</v>
      </c>
      <c r="K55" s="187">
        <v>2.2426199913024902</v>
      </c>
      <c r="L55" s="187">
        <v>2.2490625381469727</v>
      </c>
      <c r="M55" s="187">
        <v>2.2609055042266846</v>
      </c>
      <c r="N55" s="187">
        <v>2.39148211479187</v>
      </c>
      <c r="O55" s="187">
        <v>1.905038595199585</v>
      </c>
      <c r="P55" s="187">
        <v>2.2306666374206543</v>
      </c>
      <c r="Q55" s="187">
        <v>2.406559944152832</v>
      </c>
      <c r="R55" s="187">
        <v>2.1510097980499268</v>
      </c>
      <c r="S55" s="187">
        <v>2.280897855758667</v>
      </c>
      <c r="T55" s="187">
        <v>2.1050679683685303</v>
      </c>
      <c r="U55" s="187">
        <v>2.4910764694213867</v>
      </c>
      <c r="V55" s="187">
        <v>2.0</v>
      </c>
      <c r="W55" s="187">
        <v>2.2596452236175537</v>
      </c>
      <c r="X55" s="187">
        <v>2.276130199432373</v>
      </c>
      <c r="Y55" s="187">
        <v>2.1772520542144775</v>
      </c>
      <c r="Z55" s="187">
        <v>2.2275826930999756</v>
      </c>
      <c r="AA55" s="187">
        <v>2.392024517059326</v>
      </c>
      <c r="AB55" s="187">
        <v>2.3075318336486816</v>
      </c>
      <c r="AC55" s="187">
        <v>2.3634283542633057</v>
      </c>
      <c r="AD55" s="187">
        <v>2.148824691772461</v>
      </c>
      <c r="AE55" s="187">
        <v>2.058969497680664</v>
      </c>
      <c r="AF55" s="187">
        <v>2.313922643661499</v>
      </c>
      <c r="AG55" s="187">
        <v>2.2224042415618896</v>
      </c>
      <c r="AH55" s="187">
        <v>2.098651170730591</v>
      </c>
      <c r="AI55" s="187">
        <v>1.88019859790802</v>
      </c>
      <c r="AJ55" s="187">
        <v>2.029338836669922</v>
      </c>
      <c r="AK55" s="187">
        <v>2.094363212585449</v>
      </c>
      <c r="AL55" s="187">
        <v>2.176915168762207</v>
      </c>
      <c r="AM55" s="187">
        <v>2.3659443855285645</v>
      </c>
      <c r="AN55" s="187">
        <v>2.1579668521881104</v>
      </c>
      <c r="AO55" s="187">
        <v>2.334656000137329</v>
      </c>
      <c r="AP55" s="187">
        <v>1.9942402839660645</v>
      </c>
      <c r="AQ55" s="187">
        <v>2.189399242401123</v>
      </c>
      <c r="AR55" s="187">
        <v>2.1902267932891846</v>
      </c>
      <c r="AS55" s="187">
        <v>2.1483073234558105</v>
      </c>
      <c r="AT55" s="187">
        <v>2.3119757175445557</v>
      </c>
      <c r="AU55" s="187">
        <v>2.3405377864837646</v>
      </c>
      <c r="AV55" s="187">
        <v>2.283456802368164</v>
      </c>
      <c r="AW55" s="187">
        <v>2.241931200027466</v>
      </c>
      <c r="AX55" s="187">
        <v>2.2312278747558594</v>
      </c>
      <c r="AY55" s="187">
        <v>2.095201015472412</v>
      </c>
      <c r="AZ55" s="187">
        <v>2.1269116401672363</v>
      </c>
      <c r="BA55" s="187">
        <v>2.492367744445801</v>
      </c>
      <c r="BB55" s="187">
        <v>2.2657291889190674</v>
      </c>
      <c r="BC55" s="187">
        <v>2.1644785404205322</v>
      </c>
      <c r="BD55" s="187">
        <v>2.2629246711730957</v>
      </c>
      <c r="BE55" s="187">
        <v>2.280965566635132</v>
      </c>
      <c r="BF55" s="187">
        <v>1.9250164031982422</v>
      </c>
      <c r="BG55" s="187">
        <v>2.568666934967041</v>
      </c>
      <c r="BH55" s="187">
        <v>2.1601831912994385</v>
      </c>
      <c r="BI55" s="187">
        <v>2.4314098358154297</v>
      </c>
      <c r="BJ55" s="187">
        <v>2.489515781402588</v>
      </c>
      <c r="BK55" s="187">
        <v>2.168621301651001</v>
      </c>
      <c r="BL55" s="187">
        <v>2.3889434337615967</v>
      </c>
      <c r="BM55" s="187">
        <v>2.1578075885772705</v>
      </c>
    </row>
    <row r="56" ht="13.5" customHeight="1">
      <c r="A56" s="29" t="s">
        <v>171</v>
      </c>
      <c r="B56" s="165" t="s">
        <v>83</v>
      </c>
      <c r="C56" s="166">
        <v>0.9134488701820374</v>
      </c>
      <c r="D56" s="166">
        <v>0.7338781356811523</v>
      </c>
      <c r="E56" s="166">
        <v>0.8799633979797363</v>
      </c>
      <c r="F56" s="166">
        <v>0.8748561143875122</v>
      </c>
      <c r="G56" s="166">
        <v>0.772814929485321</v>
      </c>
      <c r="H56" s="166">
        <v>0.7204837203025818</v>
      </c>
      <c r="I56" s="166">
        <v>0.8590100407600403</v>
      </c>
      <c r="J56" s="166">
        <v>0.6666913628578186</v>
      </c>
      <c r="K56" s="166">
        <v>0.8238030076026917</v>
      </c>
      <c r="L56" s="166">
        <v>0.7846564650535583</v>
      </c>
      <c r="M56" s="166">
        <v>0.9011409878730774</v>
      </c>
      <c r="N56" s="166">
        <v>0.7732657790184021</v>
      </c>
      <c r="O56" s="166">
        <v>0.7316147089004517</v>
      </c>
      <c r="P56" s="166">
        <v>0.7663069367408752</v>
      </c>
      <c r="Q56" s="166">
        <v>0.8342304229736328</v>
      </c>
      <c r="R56" s="166">
        <v>0.7956393361091614</v>
      </c>
      <c r="S56" s="166">
        <v>0.9231624007225037</v>
      </c>
      <c r="T56" s="166">
        <v>0.8203484416007996</v>
      </c>
      <c r="U56" s="166">
        <v>0.9103814363479614</v>
      </c>
      <c r="V56" s="166">
        <v>0.901996910572052</v>
      </c>
      <c r="W56" s="166">
        <v>0.9632337093353271</v>
      </c>
      <c r="X56" s="166">
        <v>0.8895532488822937</v>
      </c>
      <c r="Y56" s="166">
        <v>0.8946473002433777</v>
      </c>
      <c r="Z56" s="166">
        <v>0.9065505266189575</v>
      </c>
      <c r="AA56" s="166">
        <v>0.9025043249130249</v>
      </c>
      <c r="AB56" s="166">
        <v>0.8925608992576599</v>
      </c>
      <c r="AC56" s="166">
        <v>0.8768952488899231</v>
      </c>
      <c r="AD56" s="166">
        <v>0.7927172780036926</v>
      </c>
      <c r="AE56" s="166">
        <v>0.8729156851768494</v>
      </c>
      <c r="AF56" s="166">
        <v>0.8038490414619446</v>
      </c>
      <c r="AG56" s="166">
        <v>0.7738534212112427</v>
      </c>
      <c r="AH56" s="166">
        <v>0.8955268859863281</v>
      </c>
      <c r="AI56" s="166">
        <v>0.8399292826652527</v>
      </c>
      <c r="AJ56" s="166">
        <v>0.8094889521598816</v>
      </c>
      <c r="AK56" s="166">
        <v>0.6671393513679504</v>
      </c>
      <c r="AL56" s="166">
        <v>0.8162074685096741</v>
      </c>
      <c r="AM56" s="166">
        <v>0.8849018216133118</v>
      </c>
      <c r="AN56" s="166">
        <v>0.9255040287971497</v>
      </c>
      <c r="AO56" s="166">
        <v>0.9348573088645935</v>
      </c>
      <c r="AP56" s="166">
        <v>0.7911155819892883</v>
      </c>
      <c r="AQ56" s="166">
        <v>0.9196411371231079</v>
      </c>
      <c r="AR56" s="166">
        <v>0.8819208145141602</v>
      </c>
      <c r="AS56" s="166">
        <v>0.8822630643844604</v>
      </c>
      <c r="AT56" s="166">
        <v>0.8174153566360474</v>
      </c>
      <c r="AU56" s="166">
        <v>0.7937145233154297</v>
      </c>
      <c r="AV56" s="166">
        <v>0.8467746376991272</v>
      </c>
      <c r="AW56" s="166">
        <v>0.8582825660705566</v>
      </c>
      <c r="AX56" s="166">
        <v>0.9143574237823486</v>
      </c>
      <c r="AY56" s="166">
        <v>0.7635231018066406</v>
      </c>
      <c r="AZ56" s="166">
        <v>0.9120705723762512</v>
      </c>
      <c r="BA56" s="166">
        <v>0.871673047542572</v>
      </c>
      <c r="BB56" s="166">
        <v>0.9162508249282837</v>
      </c>
      <c r="BC56" s="166">
        <v>0.9009013772010803</v>
      </c>
      <c r="BD56" s="166">
        <v>0.9002881646156311</v>
      </c>
      <c r="BE56" s="166">
        <v>0.723851203918457</v>
      </c>
      <c r="BF56" s="166">
        <v>0.9131907224655151</v>
      </c>
      <c r="BG56" s="166">
        <v>0.9364432692527771</v>
      </c>
      <c r="BH56" s="166">
        <v>0.9560734629631042</v>
      </c>
      <c r="BI56" s="166">
        <v>0.8268178701400757</v>
      </c>
      <c r="BJ56" s="166">
        <v>0.7923945784568787</v>
      </c>
      <c r="BK56" s="166">
        <v>0.9132422804832458</v>
      </c>
      <c r="BL56" s="166">
        <v>0.9069309830665588</v>
      </c>
      <c r="BM56" s="166">
        <v>0.8957996368408203</v>
      </c>
    </row>
    <row r="57" ht="13.5" customHeight="1">
      <c r="A57" s="29" t="s">
        <v>173</v>
      </c>
      <c r="B57" s="165" t="s">
        <v>83</v>
      </c>
      <c r="C57" s="166">
        <v>0.2917042374610901</v>
      </c>
      <c r="D57" s="166">
        <v>0.32092615962028503</v>
      </c>
      <c r="E57" s="166">
        <v>0.119647316634655</v>
      </c>
      <c r="F57" s="166">
        <v>0.3036216199398041</v>
      </c>
      <c r="G57" s="166">
        <v>0.5255777835845947</v>
      </c>
      <c r="H57" s="166">
        <v>0.22260405123233795</v>
      </c>
      <c r="I57" s="166">
        <v>0.35044094920158386</v>
      </c>
      <c r="J57" s="166">
        <v>0.3886529505252838</v>
      </c>
      <c r="K57" s="166">
        <v>0.47090017795562744</v>
      </c>
      <c r="L57" s="166">
        <v>0.33464905619621277</v>
      </c>
      <c r="M57" s="166">
        <v>0.08829206973314285</v>
      </c>
      <c r="N57" s="166">
        <v>0.5424492955207825</v>
      </c>
      <c r="O57" s="166">
        <v>0.12424527853727341</v>
      </c>
      <c r="P57" s="166">
        <v>0.5348010659217834</v>
      </c>
      <c r="Q57" s="166">
        <v>0.7032391428947449</v>
      </c>
      <c r="R57" s="166">
        <v>0.1943487673997879</v>
      </c>
      <c r="S57" s="166">
        <v>0.4156339764595032</v>
      </c>
      <c r="T57" s="166">
        <v>0.48169001936912537</v>
      </c>
      <c r="U57" s="166">
        <v>0.38620632886886597</v>
      </c>
      <c r="V57" s="166">
        <v>0.26069632172584534</v>
      </c>
      <c r="W57" s="166">
        <v>0.35666602849960327</v>
      </c>
      <c r="X57" s="166">
        <v>0.23816168308258057</v>
      </c>
      <c r="Y57" s="166">
        <v>0.1985061913728714</v>
      </c>
      <c r="Z57" s="166">
        <v>0.4618258774280548</v>
      </c>
      <c r="AA57" s="166">
        <v>0.265558123588562</v>
      </c>
      <c r="AB57" s="166">
        <v>0.40321171283721924</v>
      </c>
      <c r="AC57" s="166">
        <v>0.14638762176036835</v>
      </c>
      <c r="AD57" s="166">
        <v>0.42663395404815674</v>
      </c>
      <c r="AE57" s="166">
        <v>0.4775659143924713</v>
      </c>
      <c r="AF57" s="166">
        <v>0.3435821235179901</v>
      </c>
      <c r="AG57" s="166">
        <v>0.2853127717971802</v>
      </c>
      <c r="AH57" s="166">
        <v>0.509052038192749</v>
      </c>
      <c r="AI57" s="166">
        <v>0.16061151027679443</v>
      </c>
      <c r="AJ57" s="166">
        <v>0.1981484740972519</v>
      </c>
      <c r="AK57" s="166">
        <v>0.19473013281822205</v>
      </c>
      <c r="AL57" s="166">
        <v>0.44998013973236084</v>
      </c>
      <c r="AM57" s="166">
        <v>0.3327116370201111</v>
      </c>
      <c r="AN57" s="166">
        <v>0.04218577221035957</v>
      </c>
      <c r="AO57" s="166">
        <v>0.0</v>
      </c>
      <c r="AP57" s="166">
        <v>0.18705928325653076</v>
      </c>
      <c r="AQ57" s="166">
        <v>0.14756301045417786</v>
      </c>
      <c r="AR57" s="166">
        <v>0.1497831493616104</v>
      </c>
      <c r="AS57" s="166">
        <v>0.14490120112895966</v>
      </c>
      <c r="AT57" s="166">
        <v>0.3416713774204254</v>
      </c>
      <c r="AU57" s="166">
        <v>0.2510177493095398</v>
      </c>
      <c r="AV57" s="166">
        <v>0.5879997611045837</v>
      </c>
      <c r="AW57" s="166">
        <v>0.18150366842746735</v>
      </c>
      <c r="AX57" s="166">
        <v>0.2259712666273117</v>
      </c>
      <c r="AY57" s="166">
        <v>0.3992672562599182</v>
      </c>
      <c r="AZ57" s="166">
        <v>0.0</v>
      </c>
      <c r="BA57" s="166">
        <v>0.01608951948583126</v>
      </c>
      <c r="BB57" s="166">
        <v>0.6791242957115173</v>
      </c>
      <c r="BC57" s="166">
        <v>0.4409126341342926</v>
      </c>
      <c r="BD57" s="166">
        <v>0.5442472696304321</v>
      </c>
      <c r="BE57" s="166">
        <v>0.13734683394432068</v>
      </c>
      <c r="BF57" s="166">
        <v>0.6389161348342896</v>
      </c>
      <c r="BG57" s="166">
        <v>0.0</v>
      </c>
      <c r="BH57" s="166">
        <v>0.43198341131210327</v>
      </c>
      <c r="BI57" s="166">
        <v>0.3577432930469513</v>
      </c>
      <c r="BJ57" s="166">
        <v>0.27427706122398376</v>
      </c>
      <c r="BK57" s="166">
        <v>0.4131833612918854</v>
      </c>
      <c r="BL57" s="166">
        <v>0.6298587918281555</v>
      </c>
      <c r="BM57" s="166">
        <v>0.3593064844608307</v>
      </c>
    </row>
    <row r="58" ht="13.5" customHeight="1">
      <c r="A58" s="29" t="s">
        <v>489</v>
      </c>
      <c r="B58" s="165" t="s">
        <v>83</v>
      </c>
      <c r="C58" s="166">
        <v>0.9989901185035706</v>
      </c>
      <c r="D58" s="166">
        <v>1.0</v>
      </c>
      <c r="E58" s="166">
        <v>0.08991158753633499</v>
      </c>
      <c r="F58" s="166">
        <v>0.8995217084884644</v>
      </c>
      <c r="G58" s="166">
        <v>1.0</v>
      </c>
      <c r="H58" s="166">
        <v>1.0</v>
      </c>
      <c r="I58" s="166">
        <v>0.8228022456169128</v>
      </c>
      <c r="J58" s="166">
        <v>0.6130908727645874</v>
      </c>
      <c r="K58" s="166">
        <v>1.0</v>
      </c>
      <c r="L58" s="166">
        <v>0.7179126739501953</v>
      </c>
      <c r="M58" s="166">
        <v>0.9118747115135193</v>
      </c>
      <c r="N58" s="166">
        <v>0.6044468879699707</v>
      </c>
      <c r="O58" s="166">
        <v>0.9853161573410034</v>
      </c>
      <c r="P58" s="166">
        <v>1.0</v>
      </c>
      <c r="Q58" s="166">
        <v>1.0</v>
      </c>
      <c r="R58" s="166">
        <v>1.0</v>
      </c>
      <c r="S58" s="166">
        <v>1.0</v>
      </c>
      <c r="T58" s="166">
        <v>0.757958710193634</v>
      </c>
      <c r="U58" s="166">
        <v>0.02046152949333191</v>
      </c>
      <c r="V58" s="166">
        <v>1.0</v>
      </c>
      <c r="W58" s="166">
        <v>0.6369608640670776</v>
      </c>
      <c r="X58" s="166">
        <v>1.0</v>
      </c>
      <c r="Y58" s="166">
        <v>0.5944039821624756</v>
      </c>
      <c r="Z58" s="166">
        <v>0.8701921701431274</v>
      </c>
      <c r="AA58" s="166">
        <v>0.7882952094078064</v>
      </c>
      <c r="AB58" s="166">
        <v>0.7906571626663208</v>
      </c>
      <c r="AC58" s="166">
        <v>0.6652894616127014</v>
      </c>
      <c r="AD58" s="166">
        <v>0.5097038149833679</v>
      </c>
      <c r="AE58" s="166">
        <v>0.6608601212501526</v>
      </c>
      <c r="AF58" s="166">
        <v>0.6047109961509705</v>
      </c>
      <c r="AG58" s="166">
        <v>1.0</v>
      </c>
      <c r="AH58" s="166">
        <v>1.0</v>
      </c>
      <c r="AI58" s="166">
        <v>1.0</v>
      </c>
      <c r="AJ58" s="166">
        <v>0.776733934879303</v>
      </c>
      <c r="AK58" s="166">
        <v>1.0</v>
      </c>
      <c r="AL58" s="166">
        <v>0.9136699438095093</v>
      </c>
      <c r="AM58" s="166">
        <v>0.4687085449695587</v>
      </c>
      <c r="AN58" s="166">
        <v>1.0</v>
      </c>
      <c r="AO58" s="166">
        <v>0.5145756006240845</v>
      </c>
      <c r="AP58" s="166">
        <v>1.0</v>
      </c>
      <c r="AQ58" s="166">
        <v>0.6996182799339294</v>
      </c>
      <c r="AR58" s="166">
        <v>0.9199390411376953</v>
      </c>
      <c r="AS58" s="166">
        <v>0.6997942924499512</v>
      </c>
      <c r="AT58" s="166">
        <v>1.0</v>
      </c>
      <c r="AU58" s="166">
        <v>0.9246145486831665</v>
      </c>
      <c r="AV58" s="166">
        <v>1.0</v>
      </c>
      <c r="AW58" s="166">
        <v>1.0</v>
      </c>
      <c r="AX58" s="166">
        <v>0.8390132784843445</v>
      </c>
      <c r="AY58" s="166">
        <v>0.9808986783027649</v>
      </c>
      <c r="AZ58" s="166">
        <v>0.0</v>
      </c>
      <c r="BA58" s="166">
        <v>1.0</v>
      </c>
      <c r="BB58" s="166">
        <v>0.5</v>
      </c>
      <c r="BC58" s="166">
        <v>0.577419638633728</v>
      </c>
      <c r="BD58" s="166">
        <v>0.7903100252151489</v>
      </c>
      <c r="BE58" s="166">
        <v>0.61866295337677</v>
      </c>
      <c r="BF58" s="166">
        <v>0.12334692478179932</v>
      </c>
      <c r="BG58" s="166">
        <v>1.0</v>
      </c>
      <c r="BH58" s="166">
        <v>0.7172970771789551</v>
      </c>
      <c r="BI58" s="166">
        <v>0.627540111541748</v>
      </c>
      <c r="BJ58" s="166">
        <v>0.4568769633769989</v>
      </c>
      <c r="BK58" s="166">
        <v>0.8179314136505127</v>
      </c>
      <c r="BL58" s="166"/>
      <c r="BM58" s="166"/>
    </row>
    <row r="59" ht="13.5" customHeight="1">
      <c r="A59" s="29" t="s">
        <v>491</v>
      </c>
      <c r="B59" s="165" t="s">
        <v>83</v>
      </c>
      <c r="C59" s="166">
        <v>0.9989901185035706</v>
      </c>
      <c r="D59" s="166">
        <v>0.895869255065918</v>
      </c>
      <c r="E59" s="166">
        <v>0.4278215169906616</v>
      </c>
      <c r="F59" s="166">
        <v>1.0</v>
      </c>
      <c r="G59" s="166">
        <v>0.7451586127281189</v>
      </c>
      <c r="H59" s="166">
        <v>0.0</v>
      </c>
      <c r="I59" s="166">
        <v>0.9415017366409302</v>
      </c>
      <c r="J59" s="166">
        <v>0.6467131972312927</v>
      </c>
      <c r="K59" s="166">
        <v>1.0</v>
      </c>
      <c r="L59" s="166">
        <v>1.0</v>
      </c>
      <c r="M59" s="166">
        <v>0.9218524098396301</v>
      </c>
      <c r="N59" s="166">
        <v>0.5443718433380127</v>
      </c>
      <c r="O59" s="166">
        <v>0.7277981042861938</v>
      </c>
      <c r="P59" s="166">
        <v>1.0</v>
      </c>
      <c r="Q59" s="166">
        <v>1.0</v>
      </c>
      <c r="R59" s="166">
        <v>1.0</v>
      </c>
      <c r="S59" s="166">
        <v>0.9152283072471619</v>
      </c>
      <c r="T59" s="166">
        <v>0.757958710193634</v>
      </c>
      <c r="U59" s="166">
        <v>0.02046152949333191</v>
      </c>
      <c r="V59" s="166">
        <v>0.9614142179489136</v>
      </c>
      <c r="W59" s="166">
        <v>0.7957735061645508</v>
      </c>
      <c r="X59" s="166">
        <v>1.0</v>
      </c>
      <c r="Y59" s="166">
        <v>0.7656815648078918</v>
      </c>
      <c r="Z59" s="166">
        <v>1.0</v>
      </c>
      <c r="AA59" s="166">
        <v>0.9096560478210449</v>
      </c>
      <c r="AB59" s="166">
        <v>0.6539747714996338</v>
      </c>
      <c r="AC59" s="166">
        <v>1.0</v>
      </c>
      <c r="AD59" s="166">
        <v>0.7548518776893616</v>
      </c>
      <c r="AE59" s="166">
        <v>1.0</v>
      </c>
      <c r="AF59" s="166">
        <v>0.7854443788528442</v>
      </c>
      <c r="AG59" s="166">
        <v>1.0</v>
      </c>
      <c r="AH59" s="166">
        <v>1.0</v>
      </c>
      <c r="AI59" s="166">
        <v>1.0</v>
      </c>
      <c r="AJ59" s="166">
        <v>0.973763644695282</v>
      </c>
      <c r="AK59" s="166">
        <v>1.0</v>
      </c>
      <c r="AL59" s="166">
        <v>1.0</v>
      </c>
      <c r="AM59" s="166">
        <v>0.4687085449695587</v>
      </c>
      <c r="AN59" s="166">
        <v>1.0</v>
      </c>
      <c r="AO59" s="166">
        <v>0.3055488169193268</v>
      </c>
      <c r="AP59" s="166">
        <v>0.3154451847076416</v>
      </c>
      <c r="AQ59" s="166">
        <v>0.8403819799423218</v>
      </c>
      <c r="AR59" s="166">
        <v>0.904577374458313</v>
      </c>
      <c r="AS59" s="166">
        <v>0.3822932839393616</v>
      </c>
      <c r="AT59" s="166">
        <v>0.0306900292634964</v>
      </c>
      <c r="AU59" s="166">
        <v>0.7219197154045105</v>
      </c>
      <c r="AV59" s="166">
        <v>1.0</v>
      </c>
      <c r="AW59" s="166">
        <v>0.7304036617279053</v>
      </c>
      <c r="AX59" s="166">
        <v>1.0</v>
      </c>
      <c r="AY59" s="166">
        <v>0.8289806842803955</v>
      </c>
      <c r="AZ59" s="166">
        <v>1.0</v>
      </c>
      <c r="BA59" s="166">
        <v>1.0</v>
      </c>
      <c r="BB59" s="166">
        <v>0.5</v>
      </c>
      <c r="BC59" s="166">
        <v>0.614035964012146</v>
      </c>
      <c r="BD59" s="166">
        <v>1.0</v>
      </c>
      <c r="BE59" s="166">
        <v>0.8058863878250122</v>
      </c>
      <c r="BF59" s="166">
        <v>1.0</v>
      </c>
      <c r="BG59" s="166">
        <v>1.0</v>
      </c>
      <c r="BH59" s="166">
        <v>0.7253555655479431</v>
      </c>
      <c r="BI59" s="166">
        <v>1.0</v>
      </c>
      <c r="BJ59" s="166">
        <v>1.0</v>
      </c>
      <c r="BK59" s="166">
        <v>1.0</v>
      </c>
      <c r="BL59" s="166"/>
      <c r="BM59" s="166"/>
    </row>
    <row r="60" ht="13.5" customHeight="1">
      <c r="A60" s="29" t="s">
        <v>175</v>
      </c>
      <c r="B60" s="165" t="s">
        <v>83</v>
      </c>
      <c r="C60" s="166">
        <v>0.5023377537727356</v>
      </c>
      <c r="D60" s="166">
        <v>0.46629798412323</v>
      </c>
      <c r="E60" s="166">
        <v>0.5532788634300232</v>
      </c>
      <c r="F60" s="166">
        <v>0.6218486428260803</v>
      </c>
      <c r="G60" s="166">
        <v>0.6745957732200623</v>
      </c>
      <c r="H60" s="166">
        <v>0.618086576461792</v>
      </c>
      <c r="I60" s="166">
        <v>0.5561301112174988</v>
      </c>
      <c r="J60" s="166">
        <v>0.5289356112480164</v>
      </c>
      <c r="K60" s="166">
        <v>0.43944111466407776</v>
      </c>
      <c r="L60" s="166">
        <v>0.48027941584587097</v>
      </c>
      <c r="M60" s="166">
        <v>0.6430304646492004</v>
      </c>
      <c r="N60" s="166">
        <v>0.6617044806480408</v>
      </c>
      <c r="O60" s="166">
        <v>0.5561638474464417</v>
      </c>
      <c r="P60" s="166">
        <v>0.726547122001648</v>
      </c>
      <c r="Q60" s="166">
        <v>0.6341397762298584</v>
      </c>
      <c r="R60" s="166">
        <v>0.5044676065444946</v>
      </c>
      <c r="S60" s="166">
        <v>0.5504582524299622</v>
      </c>
      <c r="T60" s="166">
        <v>0.7141968011856079</v>
      </c>
      <c r="U60" s="166">
        <v>0.6989725232124329</v>
      </c>
      <c r="V60" s="166">
        <v>0.5495373010635376</v>
      </c>
      <c r="W60" s="166">
        <v>0.3541412949562073</v>
      </c>
      <c r="X60" s="166">
        <v>0.6220847368240356</v>
      </c>
      <c r="Y60" s="166">
        <v>0.640008807182312</v>
      </c>
      <c r="Z60" s="166">
        <v>0.5474579930305481</v>
      </c>
      <c r="AA60" s="166">
        <v>0.4398162364959717</v>
      </c>
      <c r="AB60" s="166">
        <v>0.6365504264831543</v>
      </c>
      <c r="AC60" s="166">
        <v>0.7006193995475769</v>
      </c>
      <c r="AD60" s="166">
        <v>0.6145508289337158</v>
      </c>
      <c r="AE60" s="166">
        <v>0.7070679664611816</v>
      </c>
      <c r="AF60" s="166">
        <v>0.6144656538963318</v>
      </c>
      <c r="AG60" s="166">
        <v>0.5511970520019531</v>
      </c>
      <c r="AH60" s="166">
        <v>0.7385161519050598</v>
      </c>
      <c r="AI60" s="166">
        <v>0.7278803586959839</v>
      </c>
      <c r="AJ60" s="166">
        <v>0.5651177167892456</v>
      </c>
      <c r="AK60" s="166">
        <v>0.4087356925010681</v>
      </c>
      <c r="AL60" s="166">
        <v>0.5213810205459595</v>
      </c>
      <c r="AM60" s="166">
        <v>0.46899768710136414</v>
      </c>
      <c r="AN60" s="166">
        <v>0.5490904450416565</v>
      </c>
      <c r="AO60" s="166">
        <v>0.3887714445590973</v>
      </c>
      <c r="AP60" s="166">
        <v>0.5583176016807556</v>
      </c>
      <c r="AQ60" s="166">
        <v>0.6933403015136719</v>
      </c>
      <c r="AR60" s="166">
        <v>0.5430590510368347</v>
      </c>
      <c r="AS60" s="166">
        <v>0.6035047173500061</v>
      </c>
      <c r="AT60" s="166">
        <v>0.5013685822486877</v>
      </c>
      <c r="AU60" s="166">
        <v>0.5827634334564209</v>
      </c>
      <c r="AV60" s="166">
        <v>0.5515738129615784</v>
      </c>
      <c r="AW60" s="166">
        <v>0.5982534289360046</v>
      </c>
      <c r="AX60" s="166">
        <v>0.6811280250549316</v>
      </c>
      <c r="AY60" s="166">
        <v>0.7057691812515259</v>
      </c>
      <c r="AZ60" s="166">
        <v>0.6813462972640991</v>
      </c>
      <c r="BA60" s="166">
        <v>0.4786244034767151</v>
      </c>
      <c r="BB60" s="166">
        <v>0.500052809715271</v>
      </c>
      <c r="BC60" s="166">
        <v>0.5756792426109314</v>
      </c>
      <c r="BD60" s="166">
        <v>0.49141091108322144</v>
      </c>
      <c r="BE60" s="166">
        <v>0.45039141178131104</v>
      </c>
      <c r="BF60" s="166">
        <v>0.6223080158233643</v>
      </c>
      <c r="BG60" s="166">
        <v>0.5833062529563904</v>
      </c>
      <c r="BH60" s="166">
        <v>0.3976115882396698</v>
      </c>
      <c r="BI60" s="166">
        <v>0.6012812852859497</v>
      </c>
      <c r="BJ60" s="166">
        <v>0.3868078589439392</v>
      </c>
      <c r="BK60" s="166">
        <v>0.4470442235469818</v>
      </c>
      <c r="BL60" s="166">
        <v>0.5793624520301819</v>
      </c>
      <c r="BM60" s="166">
        <v>0.6136570572853088</v>
      </c>
    </row>
    <row r="61" ht="13.5" customHeight="1">
      <c r="A61" s="191" t="s">
        <v>177</v>
      </c>
      <c r="B61" s="192" t="s">
        <v>178</v>
      </c>
      <c r="C61" s="193">
        <v>4.574366092681885</v>
      </c>
      <c r="D61" s="193">
        <v>4.736941337585449</v>
      </c>
      <c r="E61" s="193">
        <v>5.160516262054443</v>
      </c>
      <c r="F61" s="193">
        <v>4.911626815795898</v>
      </c>
      <c r="G61" s="193">
        <v>5.036497592926025</v>
      </c>
      <c r="H61" s="193">
        <v>4.979992389678955</v>
      </c>
      <c r="I61" s="193">
        <v>4.847838401794434</v>
      </c>
      <c r="J61" s="193">
        <v>4.496784687042236</v>
      </c>
      <c r="K61" s="193">
        <v>5.312967300415039</v>
      </c>
      <c r="L61" s="193">
        <v>4.888903617858887</v>
      </c>
      <c r="M61" s="193">
        <v>5.4251203536987305</v>
      </c>
      <c r="N61" s="193">
        <v>5.030581474304199</v>
      </c>
      <c r="O61" s="193">
        <v>4.572867393493652</v>
      </c>
      <c r="P61" s="193">
        <v>4.89199686050415</v>
      </c>
      <c r="Q61" s="193">
        <v>4.981597900390625</v>
      </c>
      <c r="R61" s="193">
        <v>5.154221057891846</v>
      </c>
      <c r="S61" s="193">
        <v>4.90487813949585</v>
      </c>
      <c r="T61" s="193">
        <v>5.010797023773193</v>
      </c>
      <c r="U61" s="193">
        <v>4.984150409698486</v>
      </c>
      <c r="V61" s="193">
        <v>4.420891284942627</v>
      </c>
      <c r="W61" s="193">
        <v>4.521062850952148</v>
      </c>
      <c r="X61" s="193">
        <v>5.100300312042236</v>
      </c>
      <c r="Y61" s="193">
        <v>4.897193908691406</v>
      </c>
      <c r="Z61" s="193">
        <v>5.080590724945068</v>
      </c>
      <c r="AA61" s="193">
        <v>5.17343807220459</v>
      </c>
      <c r="AB61" s="193">
        <v>5.00313663482666</v>
      </c>
      <c r="AC61" s="193">
        <v>5.25920295715332</v>
      </c>
      <c r="AD61" s="193">
        <v>5.2238898277282715</v>
      </c>
      <c r="AE61" s="193">
        <v>5.387150764465332</v>
      </c>
      <c r="AF61" s="193">
        <v>5.277466773986816</v>
      </c>
      <c r="AG61" s="193">
        <v>5.462711334228516</v>
      </c>
      <c r="AH61" s="193">
        <v>4.777306079864502</v>
      </c>
      <c r="AI61" s="193">
        <v>5.074769973754883</v>
      </c>
      <c r="AJ61" s="193">
        <v>5.594426155090332</v>
      </c>
      <c r="AK61" s="193">
        <v>4.962502956390381</v>
      </c>
      <c r="AL61" s="193">
        <v>4.678438663482666</v>
      </c>
      <c r="AM61" s="193">
        <v>4.793372631072998</v>
      </c>
      <c r="AN61" s="193">
        <v>4.486247539520264</v>
      </c>
      <c r="AO61" s="193">
        <v>4.619242191314697</v>
      </c>
      <c r="AP61" s="193">
        <v>5.064589977264404</v>
      </c>
      <c r="AQ61" s="193">
        <v>4.868422985076904</v>
      </c>
      <c r="AR61" s="193">
        <v>4.912498950958252</v>
      </c>
      <c r="AS61" s="193">
        <v>5.1850385665893555</v>
      </c>
      <c r="AT61" s="193">
        <v>4.91501522064209</v>
      </c>
      <c r="AU61" s="193">
        <v>5.037086486816406</v>
      </c>
      <c r="AV61" s="193">
        <v>4.652059555053711</v>
      </c>
      <c r="AW61" s="193">
        <v>4.584944248199463</v>
      </c>
      <c r="AX61" s="193">
        <v>5.144358158111572</v>
      </c>
      <c r="AY61" s="193">
        <v>5.050206661224365</v>
      </c>
      <c r="AZ61" s="193">
        <v>5.0411763191223145</v>
      </c>
      <c r="BA61" s="193">
        <v>4.407691955566406</v>
      </c>
      <c r="BB61" s="193">
        <v>4.522614479064941</v>
      </c>
      <c r="BC61" s="193">
        <v>5.141470432281494</v>
      </c>
      <c r="BD61" s="193">
        <v>4.706928253173828</v>
      </c>
      <c r="BE61" s="193">
        <v>4.30131721496582</v>
      </c>
      <c r="BF61" s="193">
        <v>4.746342182159424</v>
      </c>
      <c r="BG61" s="193">
        <v>4.633822917938232</v>
      </c>
      <c r="BH61" s="193">
        <v>4.615057945251465</v>
      </c>
      <c r="BI61" s="193">
        <v>5.022818088531494</v>
      </c>
      <c r="BJ61" s="193">
        <v>5.102632522583008</v>
      </c>
      <c r="BK61" s="193">
        <v>4.854114532470703</v>
      </c>
      <c r="BL61" s="193">
        <v>4.827183246612549</v>
      </c>
      <c r="BM61" s="193">
        <v>5.260705471038818</v>
      </c>
    </row>
    <row r="62" ht="13.5" customHeight="1">
      <c r="A62" s="162" t="s">
        <v>180</v>
      </c>
      <c r="B62" s="163" t="s">
        <v>536</v>
      </c>
      <c r="C62" s="194">
        <v>1.771095871925354</v>
      </c>
      <c r="D62" s="194">
        <v>1.751546859741211</v>
      </c>
      <c r="E62" s="194">
        <v>2.035019636154175</v>
      </c>
      <c r="F62" s="194">
        <v>1.8124345541000366</v>
      </c>
      <c r="G62" s="194">
        <v>1.9528599977493286</v>
      </c>
      <c r="H62" s="194">
        <v>1.8949568271636963</v>
      </c>
      <c r="I62" s="194">
        <v>1.9283897876739502</v>
      </c>
      <c r="J62" s="194">
        <v>1.8453396558761597</v>
      </c>
      <c r="K62" s="194">
        <v>1.9716644287109375</v>
      </c>
      <c r="L62" s="194">
        <v>1.8471488952636719</v>
      </c>
      <c r="M62" s="194">
        <v>1.9742008447647095</v>
      </c>
      <c r="N62" s="194">
        <v>1.869909644126892</v>
      </c>
      <c r="O62" s="194">
        <v>1.8089500665664673</v>
      </c>
      <c r="P62" s="194">
        <v>1.8723180294036865</v>
      </c>
      <c r="Q62" s="194">
        <v>1.7893837690353394</v>
      </c>
      <c r="R62" s="194">
        <v>1.9316729307174683</v>
      </c>
      <c r="S62" s="194">
        <v>1.7866566181182861</v>
      </c>
      <c r="T62" s="194">
        <v>1.79084312915802</v>
      </c>
      <c r="U62" s="194">
        <v>1.9501965045928955</v>
      </c>
      <c r="V62" s="194">
        <v>1.9440399408340454</v>
      </c>
      <c r="W62" s="194">
        <v>1.7596688270568848</v>
      </c>
      <c r="X62" s="194">
        <v>1.9004552364349365</v>
      </c>
      <c r="Y62" s="194">
        <v>1.8737378120422363</v>
      </c>
      <c r="Z62" s="194">
        <v>2.0559375286102295</v>
      </c>
      <c r="AA62" s="194">
        <v>1.9435863494873047</v>
      </c>
      <c r="AB62" s="194">
        <v>1.8517545461654663</v>
      </c>
      <c r="AC62" s="194">
        <v>1.87078058719635</v>
      </c>
      <c r="AD62" s="194">
        <v>2.011781692504883</v>
      </c>
      <c r="AE62" s="194">
        <v>1.9598875045776367</v>
      </c>
      <c r="AF62" s="194">
        <v>1.981547474861145</v>
      </c>
      <c r="AG62" s="194">
        <v>2.056689977645874</v>
      </c>
      <c r="AH62" s="194">
        <v>2.0654237270355225</v>
      </c>
      <c r="AI62" s="194">
        <v>1.9370596408843994</v>
      </c>
      <c r="AJ62" s="194">
        <v>1.9893444776535034</v>
      </c>
      <c r="AK62" s="194">
        <v>2.0421388149261475</v>
      </c>
      <c r="AL62" s="194">
        <v>1.8260645866394043</v>
      </c>
      <c r="AM62" s="194">
        <v>2.0024960041046143</v>
      </c>
      <c r="AN62" s="194">
        <v>1.776703953742981</v>
      </c>
      <c r="AO62" s="194">
        <v>1.9661816358566284</v>
      </c>
      <c r="AP62" s="194">
        <v>1.9922622442245483</v>
      </c>
      <c r="AQ62" s="194">
        <v>1.8733172416687012</v>
      </c>
      <c r="AR62" s="194">
        <v>1.9209812879562378</v>
      </c>
      <c r="AS62" s="194">
        <v>1.9456641674041748</v>
      </c>
      <c r="AT62" s="194">
        <v>2.108581066131592</v>
      </c>
      <c r="AU62" s="194">
        <v>1.8776034116744995</v>
      </c>
      <c r="AV62" s="194">
        <v>1.9956384897232056</v>
      </c>
      <c r="AW62" s="194">
        <v>1.924988865852356</v>
      </c>
      <c r="AX62" s="194">
        <v>2.002932548522949</v>
      </c>
      <c r="AY62" s="194">
        <v>2.1510744094848633</v>
      </c>
      <c r="AZ62" s="194">
        <v>2.038703203201294</v>
      </c>
      <c r="BA62" s="194">
        <v>2.0597572326660156</v>
      </c>
      <c r="BB62" s="194">
        <v>2.006828546524048</v>
      </c>
      <c r="BC62" s="194">
        <v>2.181628704071045</v>
      </c>
      <c r="BD62" s="194">
        <v>1.8756260871887207</v>
      </c>
      <c r="BE62" s="194">
        <v>1.762192964553833</v>
      </c>
      <c r="BF62" s="194">
        <v>1.9932146072387695</v>
      </c>
      <c r="BG62" s="194">
        <v>1.9639461040496826</v>
      </c>
      <c r="BH62" s="194">
        <v>1.7597894668579102</v>
      </c>
      <c r="BI62" s="194">
        <v>2.019860029220581</v>
      </c>
      <c r="BJ62" s="194">
        <v>2.061990737915039</v>
      </c>
      <c r="BK62" s="194">
        <v>1.9246238470077515</v>
      </c>
      <c r="BL62" s="194">
        <v>1.999007225036621</v>
      </c>
      <c r="BM62" s="194">
        <v>2.0467147827148438</v>
      </c>
    </row>
    <row r="63" ht="13.5" customHeight="1">
      <c r="A63" s="29" t="s">
        <v>183</v>
      </c>
      <c r="B63" s="165" t="s">
        <v>83</v>
      </c>
      <c r="C63" s="166">
        <v>0.1488790512084961</v>
      </c>
      <c r="D63" s="166">
        <v>0.2102106660604477</v>
      </c>
      <c r="E63" s="166">
        <v>0.23604516685009003</v>
      </c>
      <c r="F63" s="166">
        <v>0.13190262019634247</v>
      </c>
      <c r="G63" s="166">
        <v>0.20507597923278809</v>
      </c>
      <c r="H63" s="166">
        <v>0.19518594443798065</v>
      </c>
      <c r="I63" s="166">
        <v>0.21708503365516663</v>
      </c>
      <c r="J63" s="166">
        <v>0.2147783488035202</v>
      </c>
      <c r="K63" s="166">
        <v>0.313346266746521</v>
      </c>
      <c r="L63" s="166">
        <v>0.21626752614974976</v>
      </c>
      <c r="M63" s="166">
        <v>0.2458830028772354</v>
      </c>
      <c r="N63" s="166">
        <v>0.22354070842266083</v>
      </c>
      <c r="O63" s="166">
        <v>0.14593012630939484</v>
      </c>
      <c r="P63" s="166">
        <v>0.2138289213180542</v>
      </c>
      <c r="Q63" s="166">
        <v>0.1447237879037857</v>
      </c>
      <c r="R63" s="166">
        <v>0.20821137726306915</v>
      </c>
      <c r="S63" s="166">
        <v>0.2251543402671814</v>
      </c>
      <c r="T63" s="166">
        <v>0.15023227035999298</v>
      </c>
      <c r="U63" s="166">
        <v>0.13938236236572266</v>
      </c>
      <c r="V63" s="166">
        <v>0.20265299081802368</v>
      </c>
      <c r="W63" s="166">
        <v>0.1950492262840271</v>
      </c>
      <c r="X63" s="166">
        <v>0.23740459978580475</v>
      </c>
      <c r="Y63" s="166">
        <v>0.2056591659784317</v>
      </c>
      <c r="Z63" s="166">
        <v>0.31586650013923645</v>
      </c>
      <c r="AA63" s="166">
        <v>0.27887406945228577</v>
      </c>
      <c r="AB63" s="166">
        <v>0.1975412368774414</v>
      </c>
      <c r="AC63" s="166">
        <v>0.20453917980194092</v>
      </c>
      <c r="AD63" s="166">
        <v>0.2618403434753418</v>
      </c>
      <c r="AE63" s="166">
        <v>0.2622479200363159</v>
      </c>
      <c r="AF63" s="166">
        <v>0.2827799618244171</v>
      </c>
      <c r="AG63" s="166">
        <v>0.2999890446662903</v>
      </c>
      <c r="AH63" s="166">
        <v>0.3453919589519501</v>
      </c>
      <c r="AI63" s="166">
        <v>0.24455417692661285</v>
      </c>
      <c r="AJ63" s="166">
        <v>0.24678216874599457</v>
      </c>
      <c r="AK63" s="166">
        <v>0.2653323709964752</v>
      </c>
      <c r="AL63" s="166">
        <v>0.21266841888427734</v>
      </c>
      <c r="AM63" s="166">
        <v>0.27193155884742737</v>
      </c>
      <c r="AN63" s="166">
        <v>0.12969933450222015</v>
      </c>
      <c r="AO63" s="166">
        <v>0.1575944572687149</v>
      </c>
      <c r="AP63" s="166">
        <v>0.27657806873321533</v>
      </c>
      <c r="AQ63" s="166">
        <v>0.20458345115184784</v>
      </c>
      <c r="AR63" s="166">
        <v>0.2099200338125229</v>
      </c>
      <c r="AS63" s="166">
        <v>0.35466915369033813</v>
      </c>
      <c r="AT63" s="166">
        <v>0.4314900040626526</v>
      </c>
      <c r="AU63" s="166">
        <v>0.22532369196414948</v>
      </c>
      <c r="AV63" s="166">
        <v>0.26637718081474304</v>
      </c>
      <c r="AW63" s="166">
        <v>0.16653145849704742</v>
      </c>
      <c r="AX63" s="166">
        <v>0.29397329688072205</v>
      </c>
      <c r="AY63" s="166">
        <v>0.35025498270988464</v>
      </c>
      <c r="AZ63" s="166">
        <v>0.3269641697406769</v>
      </c>
      <c r="BA63" s="166">
        <v>0.28783664107322693</v>
      </c>
      <c r="BB63" s="166">
        <v>0.21317890286445618</v>
      </c>
      <c r="BC63" s="166">
        <v>0.3910812437534332</v>
      </c>
      <c r="BD63" s="166">
        <v>0.2223310023546219</v>
      </c>
      <c r="BE63" s="166">
        <v>0.17701886594295502</v>
      </c>
      <c r="BF63" s="166">
        <v>0.18065986037254333</v>
      </c>
      <c r="BG63" s="166">
        <v>0.23938925564289093</v>
      </c>
      <c r="BH63" s="166">
        <v>0.20617224276065826</v>
      </c>
      <c r="BI63" s="166">
        <v>0.2376864105463028</v>
      </c>
      <c r="BJ63" s="166">
        <v>0.2976991534233093</v>
      </c>
      <c r="BK63" s="166">
        <v>0.2853613793849945</v>
      </c>
      <c r="BL63" s="166">
        <v>0.28676748275756836</v>
      </c>
      <c r="BM63" s="166">
        <v>0.3016990125179291</v>
      </c>
    </row>
    <row r="64" ht="13.5" customHeight="1">
      <c r="A64" s="29" t="s">
        <v>185</v>
      </c>
      <c r="B64" s="165" t="s">
        <v>83</v>
      </c>
      <c r="C64" s="166">
        <v>0.815062940120697</v>
      </c>
      <c r="D64" s="166">
        <v>0.7530722618103027</v>
      </c>
      <c r="E64" s="166">
        <v>0.9835737347602844</v>
      </c>
      <c r="F64" s="166">
        <v>0.9119125604629517</v>
      </c>
      <c r="G64" s="166">
        <v>0.9820753931999207</v>
      </c>
      <c r="H64" s="166">
        <v>0.8300355076789856</v>
      </c>
      <c r="I64" s="166">
        <v>0.927213728427887</v>
      </c>
      <c r="J64" s="166">
        <v>0.8694920539855957</v>
      </c>
      <c r="K64" s="166">
        <v>0.8563587665557861</v>
      </c>
      <c r="L64" s="166">
        <v>0.8716405034065247</v>
      </c>
      <c r="M64" s="166">
        <v>0.9413358569145203</v>
      </c>
      <c r="N64" s="166">
        <v>0.8307690024375916</v>
      </c>
      <c r="O64" s="166">
        <v>0.826269268989563</v>
      </c>
      <c r="P64" s="166">
        <v>0.945756196975708</v>
      </c>
      <c r="Q64" s="166">
        <v>0.9380194544792175</v>
      </c>
      <c r="R64" s="166">
        <v>0.8772803544998169</v>
      </c>
      <c r="S64" s="166">
        <v>0.886356770992279</v>
      </c>
      <c r="T64" s="166">
        <v>0.8723558187484741</v>
      </c>
      <c r="U64" s="166">
        <v>0.8728928565979004</v>
      </c>
      <c r="V64" s="166">
        <v>0.9755669236183167</v>
      </c>
      <c r="W64" s="166">
        <v>0.921103835105896</v>
      </c>
      <c r="X64" s="166">
        <v>0.8011811375617981</v>
      </c>
      <c r="Y64" s="166">
        <v>0.8998282551765442</v>
      </c>
      <c r="Z64" s="166">
        <v>0.9430223107337952</v>
      </c>
      <c r="AA64" s="166">
        <v>0.885410487651825</v>
      </c>
      <c r="AB64" s="166">
        <v>0.825303316116333</v>
      </c>
      <c r="AC64" s="166">
        <v>0.8950706124305725</v>
      </c>
      <c r="AD64" s="166">
        <v>0.9331227540969849</v>
      </c>
      <c r="AE64" s="166">
        <v>0.9435173273086548</v>
      </c>
      <c r="AF64" s="166">
        <v>0.9044275879859924</v>
      </c>
      <c r="AG64" s="166">
        <v>0.8868945837020874</v>
      </c>
      <c r="AH64" s="166">
        <v>0.9791240692138672</v>
      </c>
      <c r="AI64" s="166">
        <v>0.9620694518089294</v>
      </c>
      <c r="AJ64" s="166">
        <v>0.8022782206535339</v>
      </c>
      <c r="AK64" s="166">
        <v>0.9500254392623901</v>
      </c>
      <c r="AL64" s="166">
        <v>0.8203234672546387</v>
      </c>
      <c r="AM64" s="166">
        <v>0.832956075668335</v>
      </c>
      <c r="AN64" s="166">
        <v>0.9512075185775757</v>
      </c>
      <c r="AO64" s="166">
        <v>0.9483053684234619</v>
      </c>
      <c r="AP64" s="166">
        <v>0.9488880634307861</v>
      </c>
      <c r="AQ64" s="166">
        <v>0.8789684176445007</v>
      </c>
      <c r="AR64" s="166">
        <v>0.9449414014816284</v>
      </c>
      <c r="AS64" s="166">
        <v>0.8071223497390747</v>
      </c>
      <c r="AT64" s="166">
        <v>0.9436813592910767</v>
      </c>
      <c r="AU64" s="166">
        <v>0.9174964427947998</v>
      </c>
      <c r="AV64" s="166">
        <v>0.8534107804298401</v>
      </c>
      <c r="AW64" s="166">
        <v>0.9841732382774353</v>
      </c>
      <c r="AX64" s="166">
        <v>0.9360225796699524</v>
      </c>
      <c r="AY64" s="166">
        <v>0.9995384216308594</v>
      </c>
      <c r="AZ64" s="166">
        <v>0.8915832042694092</v>
      </c>
      <c r="BA64" s="166">
        <v>0.9056047201156616</v>
      </c>
      <c r="BB64" s="166">
        <v>0.9608607292175293</v>
      </c>
      <c r="BC64" s="166">
        <v>1.0</v>
      </c>
      <c r="BD64" s="166">
        <v>0.9298380613327026</v>
      </c>
      <c r="BE64" s="166">
        <v>0.8348411321640015</v>
      </c>
      <c r="BF64" s="166">
        <v>0.9632371068000793</v>
      </c>
      <c r="BG64" s="166">
        <v>0.9105770587921143</v>
      </c>
      <c r="BH64" s="166">
        <v>0.8213098645210266</v>
      </c>
      <c r="BI64" s="166">
        <v>0.9285499453544617</v>
      </c>
      <c r="BJ64" s="166">
        <v>0.876205325126648</v>
      </c>
      <c r="BK64" s="166">
        <v>0.869278073310852</v>
      </c>
      <c r="BL64" s="166">
        <v>0.8786271214485168</v>
      </c>
      <c r="BM64" s="166">
        <v>0.8973960876464844</v>
      </c>
    </row>
    <row r="65" ht="13.5" customHeight="1">
      <c r="A65" s="29" t="s">
        <v>187</v>
      </c>
      <c r="B65" s="165" t="s">
        <v>83</v>
      </c>
      <c r="C65" s="166">
        <v>0.08783182501792908</v>
      </c>
      <c r="D65" s="166">
        <v>0.21430514752864838</v>
      </c>
      <c r="E65" s="166">
        <v>0.14972589910030365</v>
      </c>
      <c r="F65" s="166">
        <v>0.10399003326892853</v>
      </c>
      <c r="G65" s="166">
        <v>0.12926329672336578</v>
      </c>
      <c r="H65" s="166">
        <v>0.09082017093896866</v>
      </c>
      <c r="I65" s="166">
        <v>0.12346336990594864</v>
      </c>
      <c r="J65" s="166">
        <v>0.12006566673517227</v>
      </c>
      <c r="K65" s="166">
        <v>0.13361568748950958</v>
      </c>
      <c r="L65" s="166">
        <v>0.13185669481754303</v>
      </c>
      <c r="M65" s="166">
        <v>0.1802704781293869</v>
      </c>
      <c r="N65" s="166">
        <v>0.14209339022636414</v>
      </c>
      <c r="O65" s="166">
        <v>0.09469784796237946</v>
      </c>
      <c r="P65" s="166">
        <v>0.16778895258903503</v>
      </c>
      <c r="Q65" s="166">
        <v>0.1340998411178589</v>
      </c>
      <c r="R65" s="166">
        <v>0.11466231197118759</v>
      </c>
      <c r="S65" s="166">
        <v>0.09133945405483246</v>
      </c>
      <c r="T65" s="166">
        <v>0.10443353652954102</v>
      </c>
      <c r="U65" s="166">
        <v>0.08771036565303802</v>
      </c>
      <c r="V65" s="166">
        <v>0.1272592693567276</v>
      </c>
      <c r="W65" s="166">
        <v>0.11297331750392914</v>
      </c>
      <c r="X65" s="166">
        <v>0.1435248851776123</v>
      </c>
      <c r="Y65" s="166">
        <v>0.13981595635414124</v>
      </c>
      <c r="Z65" s="166">
        <v>0.1729270964860916</v>
      </c>
      <c r="AA65" s="166">
        <v>0.14116884768009186</v>
      </c>
      <c r="AB65" s="166">
        <v>0.14108242094516754</v>
      </c>
      <c r="AC65" s="166">
        <v>0.13250990211963654</v>
      </c>
      <c r="AD65" s="166">
        <v>0.16655205190181732</v>
      </c>
      <c r="AE65" s="166">
        <v>0.1855274736881256</v>
      </c>
      <c r="AF65" s="166">
        <v>0.1919204592704773</v>
      </c>
      <c r="AG65" s="166">
        <v>0.2284858375787735</v>
      </c>
      <c r="AH65" s="166">
        <v>0.23022188246250153</v>
      </c>
      <c r="AI65" s="166">
        <v>0.13593265414237976</v>
      </c>
      <c r="AJ65" s="166">
        <v>0.11417081207036972</v>
      </c>
      <c r="AK65" s="166">
        <v>0.17628338932991028</v>
      </c>
      <c r="AL65" s="166">
        <v>0.21302084624767303</v>
      </c>
      <c r="AM65" s="166">
        <v>0.2244303673505783</v>
      </c>
      <c r="AN65" s="166">
        <v>0.09955741465091705</v>
      </c>
      <c r="AO65" s="166">
        <v>0.13305743038654327</v>
      </c>
      <c r="AP65" s="166">
        <v>0.15403686463832855</v>
      </c>
      <c r="AQ65" s="166">
        <v>0.11867854744195938</v>
      </c>
      <c r="AR65" s="166">
        <v>0.12165258079767227</v>
      </c>
      <c r="AS65" s="166">
        <v>0.2677396237850189</v>
      </c>
      <c r="AT65" s="166">
        <v>0.2721271514892578</v>
      </c>
      <c r="AU65" s="166">
        <v>0.19937929511070251</v>
      </c>
      <c r="AV65" s="166">
        <v>0.2256895750761032</v>
      </c>
      <c r="AW65" s="166">
        <v>0.11716528236865997</v>
      </c>
      <c r="AX65" s="166">
        <v>0.18779423832893372</v>
      </c>
      <c r="AY65" s="166">
        <v>0.23154057562351227</v>
      </c>
      <c r="AZ65" s="166">
        <v>0.2539103329181671</v>
      </c>
      <c r="BA65" s="166">
        <v>0.20380432903766632</v>
      </c>
      <c r="BB65" s="166">
        <v>0.132538840174675</v>
      </c>
      <c r="BC65" s="166">
        <v>0.2903186082839966</v>
      </c>
      <c r="BD65" s="166">
        <v>0.16160814464092255</v>
      </c>
      <c r="BE65" s="166">
        <v>0.10180509090423584</v>
      </c>
      <c r="BF65" s="166">
        <v>0.17902597784996033</v>
      </c>
      <c r="BG65" s="166">
        <v>0.1675337255001068</v>
      </c>
      <c r="BH65" s="166">
        <v>0.1773233562707901</v>
      </c>
      <c r="BI65" s="166">
        <v>0.21690811216831207</v>
      </c>
      <c r="BJ65" s="166">
        <v>0.21106134355068207</v>
      </c>
      <c r="BK65" s="166">
        <v>0.1648733764886856</v>
      </c>
      <c r="BL65" s="166">
        <v>0.18408776819705963</v>
      </c>
      <c r="BM65" s="166">
        <v>0.2074831873178482</v>
      </c>
    </row>
    <row r="66" ht="13.5" customHeight="1">
      <c r="A66" s="29" t="s">
        <v>189</v>
      </c>
      <c r="B66" s="165" t="s">
        <v>83</v>
      </c>
      <c r="C66" s="166">
        <v>0.7731838226318359</v>
      </c>
      <c r="D66" s="166">
        <v>0.8666578531265259</v>
      </c>
      <c r="E66" s="166">
        <v>0.9841583967208862</v>
      </c>
      <c r="F66" s="166">
        <v>0.7912980914115906</v>
      </c>
      <c r="G66" s="166">
        <v>0.9529709219932556</v>
      </c>
      <c r="H66" s="166">
        <v>0.7086846828460693</v>
      </c>
      <c r="I66" s="166">
        <v>0.7806797027587891</v>
      </c>
      <c r="J66" s="166">
        <v>0.8195750713348389</v>
      </c>
      <c r="K66" s="166">
        <v>0.8609256744384766</v>
      </c>
      <c r="L66" s="166">
        <v>0.7383655905723572</v>
      </c>
      <c r="M66" s="166">
        <v>0.8811973333358765</v>
      </c>
      <c r="N66" s="166">
        <v>0.8062963485717773</v>
      </c>
      <c r="O66" s="166">
        <v>0.7632334232330322</v>
      </c>
      <c r="P66" s="166">
        <v>0.8977547883987427</v>
      </c>
      <c r="Q66" s="166">
        <v>0.6779395341873169</v>
      </c>
      <c r="R66" s="166">
        <v>0.9070643186569214</v>
      </c>
      <c r="S66" s="166">
        <v>0.6591745615005493</v>
      </c>
      <c r="T66" s="166">
        <v>0.7251024842262268</v>
      </c>
      <c r="U66" s="166">
        <v>1.0</v>
      </c>
      <c r="V66" s="166">
        <v>0.8674566745758057</v>
      </c>
      <c r="W66" s="166">
        <v>0.6669080257415771</v>
      </c>
      <c r="X66" s="166">
        <v>0.7912924885749817</v>
      </c>
      <c r="Y66" s="166">
        <v>0.6510518193244934</v>
      </c>
      <c r="Z66" s="166">
        <v>0.8936386704444885</v>
      </c>
      <c r="AA66" s="166">
        <v>0.9905811548233032</v>
      </c>
      <c r="AB66" s="166">
        <v>0.8184775114059448</v>
      </c>
      <c r="AC66" s="166">
        <v>0.8321095108985901</v>
      </c>
      <c r="AD66" s="166">
        <v>0.9146027565002441</v>
      </c>
      <c r="AE66" s="166">
        <v>0.8277467489242554</v>
      </c>
      <c r="AF66" s="166">
        <v>0.9248895645141602</v>
      </c>
      <c r="AG66" s="166">
        <v>0.9505968689918518</v>
      </c>
      <c r="AH66" s="166">
        <v>0.9567941427230835</v>
      </c>
      <c r="AI66" s="166">
        <v>0.9597731828689575</v>
      </c>
      <c r="AJ66" s="166">
        <v>0.8606935739517212</v>
      </c>
      <c r="AK66" s="166">
        <v>1.0</v>
      </c>
      <c r="AL66" s="166">
        <v>0.7860468626022339</v>
      </c>
      <c r="AM66" s="166">
        <v>0.8990097045898438</v>
      </c>
      <c r="AN66" s="166">
        <v>0.9117869734764099</v>
      </c>
      <c r="AO66" s="166">
        <v>0.9450128674507141</v>
      </c>
      <c r="AP66" s="166">
        <v>0.8129088282585144</v>
      </c>
      <c r="AQ66" s="166">
        <v>0.8188111782073975</v>
      </c>
      <c r="AR66" s="166">
        <v>0.9456360936164856</v>
      </c>
      <c r="AS66" s="166">
        <v>0.8802052736282349</v>
      </c>
      <c r="AT66" s="166">
        <v>0.898852527141571</v>
      </c>
      <c r="AU66" s="166">
        <v>0.7473330497741699</v>
      </c>
      <c r="AV66" s="166">
        <v>0.84708172082901</v>
      </c>
      <c r="AW66" s="166">
        <v>0.8889467120170593</v>
      </c>
      <c r="AX66" s="166">
        <v>0.92935711145401</v>
      </c>
      <c r="AY66" s="166">
        <v>0.9726141691207886</v>
      </c>
      <c r="AZ66" s="166">
        <v>0.91864413022995</v>
      </c>
      <c r="BA66" s="166">
        <v>0.868914783000946</v>
      </c>
      <c r="BB66" s="166">
        <v>0.8972765207290649</v>
      </c>
      <c r="BC66" s="166">
        <v>0.9732118248939514</v>
      </c>
      <c r="BD66" s="166">
        <v>0.8654530644416809</v>
      </c>
      <c r="BE66" s="166">
        <v>0.7975449562072754</v>
      </c>
      <c r="BF66" s="166">
        <v>0.9062042832374573</v>
      </c>
      <c r="BG66" s="166">
        <v>0.9268574714660645</v>
      </c>
      <c r="BH66" s="166">
        <v>0.7126718759536743</v>
      </c>
      <c r="BI66" s="166">
        <v>0.8954026699066162</v>
      </c>
      <c r="BJ66" s="166">
        <v>0.8760577440261841</v>
      </c>
      <c r="BK66" s="166">
        <v>0.7509662508964539</v>
      </c>
      <c r="BL66" s="166">
        <v>0.9530715942382812</v>
      </c>
      <c r="BM66" s="166">
        <v>0.9890499711036682</v>
      </c>
    </row>
    <row r="67" ht="13.5" customHeight="1">
      <c r="A67" s="29" t="s">
        <v>191</v>
      </c>
      <c r="B67" s="165" t="s">
        <v>83</v>
      </c>
      <c r="C67" s="166">
        <v>0.05484921857714653</v>
      </c>
      <c r="D67" s="166">
        <v>0.12060219794511795</v>
      </c>
      <c r="E67" s="166">
        <v>0.08555880188941956</v>
      </c>
      <c r="F67" s="166">
        <v>0.07715553045272827</v>
      </c>
      <c r="G67" s="166">
        <v>0.0742034837603569</v>
      </c>
      <c r="H67" s="166">
        <v>0.06508731096982956</v>
      </c>
      <c r="I67" s="166">
        <v>0.07455984503030777</v>
      </c>
      <c r="J67" s="166">
        <v>0.0752321109175682</v>
      </c>
      <c r="K67" s="166">
        <v>0.14486825466156006</v>
      </c>
      <c r="L67" s="166">
        <v>0.09458542615175247</v>
      </c>
      <c r="M67" s="166">
        <v>0.14644812047481537</v>
      </c>
      <c r="N67" s="166">
        <v>0.05760834738612175</v>
      </c>
      <c r="O67" s="166">
        <v>0.09431757777929306</v>
      </c>
      <c r="P67" s="166">
        <v>0.0958055928349495</v>
      </c>
      <c r="Q67" s="166">
        <v>0.07374851405620575</v>
      </c>
      <c r="R67" s="166">
        <v>0.091022789478302</v>
      </c>
      <c r="S67" s="166">
        <v>0.15502718091011047</v>
      </c>
      <c r="T67" s="166">
        <v>0.04816792160272598</v>
      </c>
      <c r="U67" s="166">
        <v>0.09048750251531601</v>
      </c>
      <c r="V67" s="166">
        <v>0.05060647055506706</v>
      </c>
      <c r="W67" s="166">
        <v>0.049834176898002625</v>
      </c>
      <c r="X67" s="166">
        <v>0.09989079087972641</v>
      </c>
      <c r="Y67" s="166">
        <v>0.08082365989685059</v>
      </c>
      <c r="Z67" s="166">
        <v>0.17997527122497559</v>
      </c>
      <c r="AA67" s="166">
        <v>0.10894307494163513</v>
      </c>
      <c r="AB67" s="166">
        <v>0.07628199458122253</v>
      </c>
      <c r="AC67" s="166">
        <v>0.09500421583652496</v>
      </c>
      <c r="AD67" s="166">
        <v>0.14498186111450195</v>
      </c>
      <c r="AE67" s="166">
        <v>0.1430782675743103</v>
      </c>
      <c r="AF67" s="166">
        <v>0.13784097135066986</v>
      </c>
      <c r="AG67" s="166">
        <v>0.1447809487581253</v>
      </c>
      <c r="AH67" s="166">
        <v>0.15214164555072784</v>
      </c>
      <c r="AI67" s="166">
        <v>0.06733551621437073</v>
      </c>
      <c r="AJ67" s="166">
        <v>0.1948498636484146</v>
      </c>
      <c r="AK67" s="166">
        <v>0.12223494797945023</v>
      </c>
      <c r="AL67" s="166">
        <v>0.08332930505275726</v>
      </c>
      <c r="AM67" s="166">
        <v>0.15311051905155182</v>
      </c>
      <c r="AN67" s="166">
        <v>0.052294038236141205</v>
      </c>
      <c r="AO67" s="166">
        <v>0.061107419431209564</v>
      </c>
      <c r="AP67" s="166">
        <v>0.10559837520122528</v>
      </c>
      <c r="AQ67" s="166">
        <v>0.06494201719760895</v>
      </c>
      <c r="AR67" s="166">
        <v>0.10347191989421844</v>
      </c>
      <c r="AS67" s="166">
        <v>0.15794076025485992</v>
      </c>
      <c r="AT67" s="166">
        <v>0.24718551337718964</v>
      </c>
      <c r="AU67" s="166">
        <v>0.11351790279150009</v>
      </c>
      <c r="AV67" s="166">
        <v>0.12891237437725067</v>
      </c>
      <c r="AW67" s="166">
        <v>0.0776025801897049</v>
      </c>
      <c r="AX67" s="166">
        <v>0.13253210484981537</v>
      </c>
      <c r="AY67" s="166">
        <v>0.1614624559879303</v>
      </c>
      <c r="AZ67" s="166">
        <v>0.14225611090660095</v>
      </c>
      <c r="BA67" s="166">
        <v>0.11238503456115723</v>
      </c>
      <c r="BB67" s="166">
        <v>0.14066767692565918</v>
      </c>
      <c r="BC67" s="166">
        <v>0.19025477766990662</v>
      </c>
      <c r="BD67" s="166">
        <v>0.09948259592056274</v>
      </c>
      <c r="BE67" s="166">
        <v>0.050615303218364716</v>
      </c>
      <c r="BF67" s="166">
        <v>0.15204498171806335</v>
      </c>
      <c r="BG67" s="166">
        <v>0.10965068638324738</v>
      </c>
      <c r="BH67" s="166">
        <v>0.10012978315353394</v>
      </c>
      <c r="BI67" s="166">
        <v>0.14341238141059875</v>
      </c>
      <c r="BJ67" s="166">
        <v>0.15064293146133423</v>
      </c>
      <c r="BK67" s="166">
        <v>0.057920560240745544</v>
      </c>
      <c r="BL67" s="166">
        <v>0.077577605843544</v>
      </c>
      <c r="BM67" s="166">
        <v>0.1629997342824936</v>
      </c>
    </row>
    <row r="68" ht="13.5" customHeight="1">
      <c r="A68" s="29" t="s">
        <v>193</v>
      </c>
      <c r="B68" s="165" t="s">
        <v>83</v>
      </c>
      <c r="C68" s="166">
        <v>0.794081449508667</v>
      </c>
      <c r="D68" s="166">
        <v>0.5755739808082581</v>
      </c>
      <c r="E68" s="166">
        <v>1.0</v>
      </c>
      <c r="F68" s="166">
        <v>1.0</v>
      </c>
      <c r="G68" s="166">
        <v>0.8675944209098816</v>
      </c>
      <c r="H68" s="166">
        <v>1.0</v>
      </c>
      <c r="I68" s="166">
        <v>1.0</v>
      </c>
      <c r="J68" s="166">
        <v>0.8079005479812622</v>
      </c>
      <c r="K68" s="166">
        <v>1.0</v>
      </c>
      <c r="L68" s="166">
        <v>0.9461932182312012</v>
      </c>
      <c r="M68" s="166">
        <v>1.0</v>
      </c>
      <c r="N68" s="166">
        <v>0.9470835328102112</v>
      </c>
      <c r="O68" s="166">
        <v>0.8606293797492981</v>
      </c>
      <c r="P68" s="166">
        <v>0.9435394406318665</v>
      </c>
      <c r="Q68" s="166">
        <v>0.9930664896965027</v>
      </c>
      <c r="R68" s="166">
        <v>1.0</v>
      </c>
      <c r="S68" s="166">
        <v>0.7752766013145447</v>
      </c>
      <c r="T68" s="166">
        <v>0.8476508259773254</v>
      </c>
      <c r="U68" s="166">
        <v>0.9178581237792969</v>
      </c>
      <c r="V68" s="166">
        <v>1.0</v>
      </c>
      <c r="W68" s="166">
        <v>1.0</v>
      </c>
      <c r="X68" s="166">
        <v>1.0</v>
      </c>
      <c r="Y68" s="166">
        <v>0.928267776966095</v>
      </c>
      <c r="Z68" s="166">
        <v>0.9602587223052979</v>
      </c>
      <c r="AA68" s="166">
        <v>1.0</v>
      </c>
      <c r="AB68" s="166">
        <v>0.8964071869850159</v>
      </c>
      <c r="AC68" s="166">
        <v>0.8298510909080505</v>
      </c>
      <c r="AD68" s="166">
        <v>1.0</v>
      </c>
      <c r="AE68" s="166">
        <v>0.9028446078300476</v>
      </c>
      <c r="AF68" s="166">
        <v>0.9913387298583984</v>
      </c>
      <c r="AG68" s="166">
        <v>1.0</v>
      </c>
      <c r="AH68" s="166">
        <v>0.9330737590789795</v>
      </c>
      <c r="AI68" s="166">
        <v>0.982801079750061</v>
      </c>
      <c r="AJ68" s="166">
        <v>0.9877167344093323</v>
      </c>
      <c r="AK68" s="166">
        <v>0.9212496280670166</v>
      </c>
      <c r="AL68" s="166">
        <v>0.9274179935455322</v>
      </c>
      <c r="AM68" s="166">
        <v>0.8737046718597412</v>
      </c>
      <c r="AN68" s="166">
        <v>0.836729884147644</v>
      </c>
      <c r="AO68" s="166">
        <v>1.0</v>
      </c>
      <c r="AP68" s="166">
        <v>1.0</v>
      </c>
      <c r="AQ68" s="166">
        <v>1.0</v>
      </c>
      <c r="AR68" s="166">
        <v>0.8079251050949097</v>
      </c>
      <c r="AS68" s="166">
        <v>0.8251965641975403</v>
      </c>
      <c r="AT68" s="166">
        <v>0.9570965766906738</v>
      </c>
      <c r="AU68" s="166">
        <v>0.7561806440353394</v>
      </c>
      <c r="AV68" s="166">
        <v>0.9978971481323242</v>
      </c>
      <c r="AW68" s="166">
        <v>0.964276909828186</v>
      </c>
      <c r="AX68" s="166">
        <v>0.9199195504188538</v>
      </c>
      <c r="AY68" s="166">
        <v>0.9835182428359985</v>
      </c>
      <c r="AZ68" s="166">
        <v>0.960027813911438</v>
      </c>
      <c r="BA68" s="166">
        <v>1.0</v>
      </c>
      <c r="BB68" s="166">
        <v>0.9935856461524963</v>
      </c>
      <c r="BC68" s="166">
        <v>0.8875541687011719</v>
      </c>
      <c r="BD68" s="166">
        <v>0.981293797492981</v>
      </c>
      <c r="BE68" s="166">
        <v>0.9375413656234741</v>
      </c>
      <c r="BF68" s="166">
        <v>0.8543984889984131</v>
      </c>
      <c r="BG68" s="166">
        <v>0.9010584950447083</v>
      </c>
      <c r="BH68" s="166">
        <v>0.8550773859024048</v>
      </c>
      <c r="BI68" s="166">
        <v>0.9577016234397888</v>
      </c>
      <c r="BJ68" s="166">
        <v>0.8814093470573425</v>
      </c>
      <c r="BK68" s="166">
        <v>1.0</v>
      </c>
      <c r="BL68" s="166">
        <v>1.0</v>
      </c>
      <c r="BM68" s="166">
        <v>1.0</v>
      </c>
    </row>
    <row r="69" ht="13.5" customHeight="1">
      <c r="A69" s="29" t="s">
        <v>195</v>
      </c>
      <c r="B69" s="165" t="s">
        <v>83</v>
      </c>
      <c r="C69" s="166">
        <v>0.014483924955129623</v>
      </c>
      <c r="D69" s="166">
        <v>0.04890989884734154</v>
      </c>
      <c r="E69" s="166">
        <v>0.05082748830318451</v>
      </c>
      <c r="F69" s="166">
        <v>0.062495868653059006</v>
      </c>
      <c r="G69" s="166">
        <v>0.03707268089056015</v>
      </c>
      <c r="H69" s="166">
        <v>0.029639264568686485</v>
      </c>
      <c r="I69" s="166">
        <v>0.031049983575940132</v>
      </c>
      <c r="J69" s="166">
        <v>0.03028339333832264</v>
      </c>
      <c r="K69" s="166">
        <v>0.047943077981472015</v>
      </c>
      <c r="L69" s="166">
        <v>0.047390252351760864</v>
      </c>
      <c r="M69" s="166">
        <v>0.040578823536634445</v>
      </c>
      <c r="N69" s="166">
        <v>0.01741122454404831</v>
      </c>
      <c r="O69" s="166">
        <v>0.040741633623838425</v>
      </c>
      <c r="P69" s="166">
        <v>0.011029085144400597</v>
      </c>
      <c r="Q69" s="166">
        <v>0.07115086913108826</v>
      </c>
      <c r="R69" s="166">
        <v>0.057920534163713455</v>
      </c>
      <c r="S69" s="166">
        <v>0.050455231219530106</v>
      </c>
      <c r="T69" s="166">
        <v>0.023820597678422928</v>
      </c>
      <c r="U69" s="166">
        <v>0.05391637235879898</v>
      </c>
      <c r="V69" s="166">
        <v>0.006384350825101137</v>
      </c>
      <c r="W69" s="166">
        <v>0.02244386076927185</v>
      </c>
      <c r="X69" s="166">
        <v>0.08245261758565903</v>
      </c>
      <c r="Y69" s="166">
        <v>0.06798488646745682</v>
      </c>
      <c r="Z69" s="166">
        <v>0.09630709886550903</v>
      </c>
      <c r="AA69" s="166">
        <v>0.04369479417800903</v>
      </c>
      <c r="AB69" s="166">
        <v>0.052774131298065186</v>
      </c>
      <c r="AC69" s="166">
        <v>0.060379382222890854</v>
      </c>
      <c r="AD69" s="166">
        <v>0.09211938828229904</v>
      </c>
      <c r="AE69" s="166">
        <v>0.06516771018505096</v>
      </c>
      <c r="AF69" s="166">
        <v>0.10328473895788193</v>
      </c>
      <c r="AG69" s="166">
        <v>0.07193458825349808</v>
      </c>
      <c r="AH69" s="166">
        <v>0.056777384132146835</v>
      </c>
      <c r="AI69" s="166">
        <v>0.0867888554930687</v>
      </c>
      <c r="AJ69" s="166">
        <v>0.03889528289437294</v>
      </c>
      <c r="AK69" s="166">
        <v>0.03141972795128822</v>
      </c>
      <c r="AL69" s="166">
        <v>0.03259759768843651</v>
      </c>
      <c r="AM69" s="166">
        <v>0.06433166563510895</v>
      </c>
      <c r="AN69" s="166">
        <v>0.030324170365929604</v>
      </c>
      <c r="AO69" s="166">
        <v>0.03600449487566948</v>
      </c>
      <c r="AP69" s="166">
        <v>0.015157384797930717</v>
      </c>
      <c r="AQ69" s="166">
        <v>0.04107179120182991</v>
      </c>
      <c r="AR69" s="166">
        <v>0.05503037944436073</v>
      </c>
      <c r="AS69" s="166">
        <v>0.06730514764785767</v>
      </c>
      <c r="AT69" s="166">
        <v>0.05457092076539993</v>
      </c>
      <c r="AU69" s="166">
        <v>0.06936444342136383</v>
      </c>
      <c r="AV69" s="166">
        <v>0.06298793107271194</v>
      </c>
      <c r="AW69" s="166">
        <v>0.023882854729890823</v>
      </c>
      <c r="AX69" s="166">
        <v>0.0574856773018837</v>
      </c>
      <c r="AY69" s="166">
        <v>0.07675649225711823</v>
      </c>
      <c r="AZ69" s="166">
        <v>0.05767909064888954</v>
      </c>
      <c r="BA69" s="166">
        <v>0.05560418963432312</v>
      </c>
      <c r="BB69" s="166">
        <v>0.06293504685163498</v>
      </c>
      <c r="BC69" s="166">
        <v>0.10821950435638428</v>
      </c>
      <c r="BD69" s="166">
        <v>0.0568029060959816</v>
      </c>
      <c r="BE69" s="166">
        <v>0.04595547541975975</v>
      </c>
      <c r="BF69" s="166">
        <v>0.03954104334115982</v>
      </c>
      <c r="BG69" s="166">
        <v>0.027558475732803345</v>
      </c>
      <c r="BH69" s="166">
        <v>0.06560231000185013</v>
      </c>
      <c r="BI69" s="166">
        <v>0.04608563333749771</v>
      </c>
      <c r="BJ69" s="166">
        <v>0.0895271822810173</v>
      </c>
      <c r="BK69" s="166">
        <v>0.04782530292868614</v>
      </c>
      <c r="BL69" s="166">
        <v>0.02697419375181198</v>
      </c>
      <c r="BM69" s="166">
        <v>0.03146837651729584</v>
      </c>
    </row>
    <row r="70" ht="13.5" customHeight="1">
      <c r="A70" s="29" t="s">
        <v>197</v>
      </c>
      <c r="B70" s="165" t="s">
        <v>83</v>
      </c>
      <c r="C70" s="166">
        <v>0.817255437374115</v>
      </c>
      <c r="D70" s="166">
        <v>0.8528006672859192</v>
      </c>
      <c r="E70" s="166">
        <v>1.0</v>
      </c>
      <c r="F70" s="166">
        <v>0.5619016289710999</v>
      </c>
      <c r="G70" s="166">
        <v>1.0</v>
      </c>
      <c r="H70" s="166">
        <v>1.0</v>
      </c>
      <c r="I70" s="166">
        <v>1.0</v>
      </c>
      <c r="J70" s="166">
        <v>0.7776380777359009</v>
      </c>
      <c r="K70" s="166">
        <v>0.6734211444854736</v>
      </c>
      <c r="L70" s="166">
        <v>0.9032586812973022</v>
      </c>
      <c r="M70" s="166">
        <v>0.9362199902534485</v>
      </c>
      <c r="N70" s="166">
        <v>1.0</v>
      </c>
      <c r="O70" s="166">
        <v>0.6803874373435974</v>
      </c>
      <c r="P70" s="166">
        <v>0.9399744272232056</v>
      </c>
      <c r="Q70" s="166">
        <v>0.7181648015975952</v>
      </c>
      <c r="R70" s="166">
        <v>0.946136474609375</v>
      </c>
      <c r="S70" s="166">
        <v>0.8629707098007202</v>
      </c>
      <c r="T70" s="166">
        <v>1.0</v>
      </c>
      <c r="U70" s="166">
        <v>1.0</v>
      </c>
      <c r="V70" s="166">
        <v>1.0</v>
      </c>
      <c r="W70" s="166">
        <v>0.8168070912361145</v>
      </c>
      <c r="X70" s="166">
        <v>0.8700634241104126</v>
      </c>
      <c r="Y70" s="166">
        <v>0.9204365015029907</v>
      </c>
      <c r="Z70" s="166">
        <v>0.9470778703689575</v>
      </c>
      <c r="AA70" s="166">
        <v>0.6671249866485596</v>
      </c>
      <c r="AB70" s="166">
        <v>0.8965458869934082</v>
      </c>
      <c r="AC70" s="166">
        <v>0.9044789671897888</v>
      </c>
      <c r="AD70" s="166">
        <v>0.8970677256584167</v>
      </c>
      <c r="AE70" s="166">
        <v>0.8424798846244812</v>
      </c>
      <c r="AF70" s="166">
        <v>0.7657276391983032</v>
      </c>
      <c r="AG70" s="166">
        <v>0.8329762816429138</v>
      </c>
      <c r="AH70" s="166">
        <v>1.0</v>
      </c>
      <c r="AI70" s="166">
        <v>0.8812374472618103</v>
      </c>
      <c r="AJ70" s="166">
        <v>1.0</v>
      </c>
      <c r="AK70" s="166">
        <v>1.0</v>
      </c>
      <c r="AL70" s="166">
        <v>0.9784543514251709</v>
      </c>
      <c r="AM70" s="166">
        <v>1.0</v>
      </c>
      <c r="AN70" s="166">
        <v>0.7732616662979126</v>
      </c>
      <c r="AO70" s="166">
        <v>1.0</v>
      </c>
      <c r="AP70" s="166">
        <v>1.0</v>
      </c>
      <c r="AQ70" s="166">
        <v>0.8541061878204346</v>
      </c>
      <c r="AR70" s="166">
        <v>0.9019815921783447</v>
      </c>
      <c r="AS70" s="166">
        <v>0.737273633480072</v>
      </c>
      <c r="AT70" s="166">
        <v>0.8518779873847961</v>
      </c>
      <c r="AU70" s="166">
        <v>0.9491643309593201</v>
      </c>
      <c r="AV70" s="166">
        <v>0.9909642338752747</v>
      </c>
      <c r="AW70" s="166">
        <v>1.0</v>
      </c>
      <c r="AX70" s="166">
        <v>0.9175125956535339</v>
      </c>
      <c r="AY70" s="166">
        <v>1.0</v>
      </c>
      <c r="AZ70" s="166">
        <v>0.9423589110374451</v>
      </c>
      <c r="BA70" s="166">
        <v>1.0</v>
      </c>
      <c r="BB70" s="166">
        <v>1.0</v>
      </c>
      <c r="BC70" s="166">
        <v>0.9625470042228699</v>
      </c>
      <c r="BD70" s="166">
        <v>0.947455883026123</v>
      </c>
      <c r="BE70" s="166">
        <v>0.9760395884513855</v>
      </c>
      <c r="BF70" s="166">
        <v>1.0</v>
      </c>
      <c r="BG70" s="166">
        <v>1.0</v>
      </c>
      <c r="BH70" s="166">
        <v>0.6817813515663147</v>
      </c>
      <c r="BI70" s="166">
        <v>1.0</v>
      </c>
      <c r="BJ70" s="166">
        <v>1.0</v>
      </c>
      <c r="BK70" s="166">
        <v>0.8651704788208008</v>
      </c>
      <c r="BL70" s="166">
        <v>1.0</v>
      </c>
      <c r="BM70" s="166">
        <v>0.9278023838996887</v>
      </c>
    </row>
    <row r="71" ht="13.5" customHeight="1">
      <c r="A71" s="162" t="s">
        <v>563</v>
      </c>
      <c r="B71" s="163" t="s">
        <v>536</v>
      </c>
      <c r="C71" s="194">
        <v>0.8414039015769958</v>
      </c>
      <c r="D71" s="194">
        <v>0.967149019241333</v>
      </c>
      <c r="E71" s="194">
        <v>1.227802038192749</v>
      </c>
      <c r="F71" s="194">
        <v>1.1616748571395874</v>
      </c>
      <c r="G71" s="194">
        <v>1.1924489736557007</v>
      </c>
      <c r="H71" s="194">
        <v>1.04844331741333</v>
      </c>
      <c r="I71" s="194">
        <v>1.012461543083191</v>
      </c>
      <c r="J71" s="194">
        <v>0.9094997048377991</v>
      </c>
      <c r="K71" s="194">
        <v>1.4171555042266846</v>
      </c>
      <c r="L71" s="194">
        <v>1.1958999633789062</v>
      </c>
      <c r="M71" s="194">
        <v>1.4578677415847778</v>
      </c>
      <c r="N71" s="194">
        <v>1.2718340158462524</v>
      </c>
      <c r="O71" s="194">
        <v>0.7696260213851929</v>
      </c>
      <c r="P71" s="194">
        <v>1.0090373754501343</v>
      </c>
      <c r="Q71" s="194">
        <v>1.2329586744308472</v>
      </c>
      <c r="R71" s="194">
        <v>1.2212398052215576</v>
      </c>
      <c r="S71" s="194">
        <v>1.1505975723266602</v>
      </c>
      <c r="T71" s="194">
        <v>1.226704478263855</v>
      </c>
      <c r="U71" s="194">
        <v>0.9958093166351318</v>
      </c>
      <c r="V71" s="194">
        <v>0.5333974957466125</v>
      </c>
      <c r="W71" s="194">
        <v>1.0155835151672363</v>
      </c>
      <c r="X71" s="194">
        <v>1.3846464157104492</v>
      </c>
      <c r="Y71" s="194">
        <v>1.1608675718307495</v>
      </c>
      <c r="Z71" s="194">
        <v>1.10221266746521</v>
      </c>
      <c r="AA71" s="194">
        <v>1.172579050064087</v>
      </c>
      <c r="AB71" s="194">
        <v>1.1420707702636719</v>
      </c>
      <c r="AC71" s="194">
        <v>1.3885759115219116</v>
      </c>
      <c r="AD71" s="194">
        <v>1.2444372177124023</v>
      </c>
      <c r="AE71" s="194">
        <v>1.4660906791687012</v>
      </c>
      <c r="AF71" s="194">
        <v>1.5105340480804443</v>
      </c>
      <c r="AG71" s="194">
        <v>1.361191749572754</v>
      </c>
      <c r="AH71" s="194">
        <v>0.8602541089057922</v>
      </c>
      <c r="AI71" s="194">
        <v>1.0990248918533325</v>
      </c>
      <c r="AJ71" s="194">
        <v>1.5617069005966187</v>
      </c>
      <c r="AK71" s="194">
        <v>1.0552922487258911</v>
      </c>
      <c r="AL71" s="194">
        <v>1.0171141624450684</v>
      </c>
      <c r="AM71" s="194">
        <v>0.8281354308128357</v>
      </c>
      <c r="AN71" s="194">
        <v>0.7694403529167175</v>
      </c>
      <c r="AO71" s="194">
        <v>0.722698986530304</v>
      </c>
      <c r="AP71" s="194">
        <v>1.1116037368774414</v>
      </c>
      <c r="AQ71" s="194">
        <v>0.9532122611999512</v>
      </c>
      <c r="AR71" s="194">
        <v>1.0360171794891357</v>
      </c>
      <c r="AS71" s="194">
        <v>1.3345093727111816</v>
      </c>
      <c r="AT71" s="194">
        <v>0.9326906204223633</v>
      </c>
      <c r="AU71" s="194">
        <v>1.2025011777877808</v>
      </c>
      <c r="AV71" s="194">
        <v>0.7957424521446228</v>
      </c>
      <c r="AW71" s="194">
        <v>0.7475070357322693</v>
      </c>
      <c r="AX71" s="194">
        <v>1.0768094062805176</v>
      </c>
      <c r="AY71" s="194">
        <v>0.8846037983894348</v>
      </c>
      <c r="AZ71" s="194">
        <v>0.9988518953323364</v>
      </c>
      <c r="BA71" s="194">
        <v>0.6591213941574097</v>
      </c>
      <c r="BB71" s="194">
        <v>0.7249525189399719</v>
      </c>
      <c r="BC71" s="194">
        <v>1.0392903089523315</v>
      </c>
      <c r="BD71" s="194">
        <v>0.8965167999267578</v>
      </c>
      <c r="BE71" s="194">
        <v>0.7210791707038879</v>
      </c>
      <c r="BF71" s="194">
        <v>0.919325590133667</v>
      </c>
      <c r="BG71" s="194">
        <v>0.6813481450080872</v>
      </c>
      <c r="BH71" s="194">
        <v>0.8668314218521118</v>
      </c>
      <c r="BI71" s="194">
        <v>1.1540733575820923</v>
      </c>
      <c r="BJ71" s="194">
        <v>1.1792247295379639</v>
      </c>
      <c r="BK71" s="194">
        <v>0.8990483283996582</v>
      </c>
      <c r="BL71" s="194">
        <v>0.8102918863296509</v>
      </c>
      <c r="BM71" s="194">
        <v>1.1296460628509521</v>
      </c>
    </row>
    <row r="72" ht="13.5" customHeight="1">
      <c r="A72" s="29" t="s">
        <v>201</v>
      </c>
      <c r="B72" s="165" t="s">
        <v>83</v>
      </c>
      <c r="C72" s="166">
        <v>0.19025416672229767</v>
      </c>
      <c r="D72" s="166">
        <v>0.24789229035377502</v>
      </c>
      <c r="E72" s="166">
        <v>0.3339499831199646</v>
      </c>
      <c r="F72" s="166">
        <v>0.30156633257865906</v>
      </c>
      <c r="G72" s="166">
        <v>0.30074721574783325</v>
      </c>
      <c r="H72" s="166">
        <v>0.26537540555000305</v>
      </c>
      <c r="I72" s="166">
        <v>0.2351655513048172</v>
      </c>
      <c r="J72" s="166">
        <v>0.2083989828824997</v>
      </c>
      <c r="K72" s="166">
        <v>0.37615805864334106</v>
      </c>
      <c r="L72" s="166">
        <v>0.3093358278274536</v>
      </c>
      <c r="M72" s="166">
        <v>0.3874242901802063</v>
      </c>
      <c r="N72" s="166">
        <v>0.32736462354660034</v>
      </c>
      <c r="O72" s="166">
        <v>0.15707950294017792</v>
      </c>
      <c r="P72" s="166">
        <v>0.23366494476795197</v>
      </c>
      <c r="Q72" s="166">
        <v>0.3387526571750641</v>
      </c>
      <c r="R72" s="166">
        <v>0.321042001247406</v>
      </c>
      <c r="S72" s="166">
        <v>0.2929535508155823</v>
      </c>
      <c r="T72" s="166">
        <v>0.3449096977710724</v>
      </c>
      <c r="U72" s="166">
        <v>0.23808565735816956</v>
      </c>
      <c r="V72" s="166">
        <v>0.0711037814617157</v>
      </c>
      <c r="W72" s="166">
        <v>0.2551831603050232</v>
      </c>
      <c r="X72" s="166">
        <v>0.37714070081710815</v>
      </c>
      <c r="Y72" s="166">
        <v>0.2935273349285126</v>
      </c>
      <c r="Z72" s="166">
        <v>0.30050423741340637</v>
      </c>
      <c r="AA72" s="166">
        <v>0.3001629710197449</v>
      </c>
      <c r="AB72" s="166">
        <v>0.2887442111968994</v>
      </c>
      <c r="AC72" s="166">
        <v>0.4041019678115845</v>
      </c>
      <c r="AD72" s="166">
        <v>0.32535311579704285</v>
      </c>
      <c r="AE72" s="166">
        <v>0.40492120385169983</v>
      </c>
      <c r="AF72" s="166">
        <v>0.4372352063655853</v>
      </c>
      <c r="AG72" s="166">
        <v>0.39796924591064453</v>
      </c>
      <c r="AH72" s="166">
        <v>0.19581235945224762</v>
      </c>
      <c r="AI72" s="166">
        <v>0.27412956953048706</v>
      </c>
      <c r="AJ72" s="166">
        <v>0.4214614927768707</v>
      </c>
      <c r="AK72" s="166">
        <v>0.2781861424446106</v>
      </c>
      <c r="AL72" s="166">
        <v>0.2598925232887268</v>
      </c>
      <c r="AM72" s="166">
        <v>0.17862486839294434</v>
      </c>
      <c r="AN72" s="166">
        <v>0.16313154995441437</v>
      </c>
      <c r="AO72" s="166">
        <v>0.15557466447353363</v>
      </c>
      <c r="AP72" s="166">
        <v>0.27606287598609924</v>
      </c>
      <c r="AQ72" s="166">
        <v>0.2521061599254608</v>
      </c>
      <c r="AR72" s="166">
        <v>0.25979140400886536</v>
      </c>
      <c r="AS72" s="166">
        <v>0.38201048970222473</v>
      </c>
      <c r="AT72" s="166">
        <v>0.22797848284244537</v>
      </c>
      <c r="AU72" s="166">
        <v>0.3217778205871582</v>
      </c>
      <c r="AV72" s="166">
        <v>0.18038110435009003</v>
      </c>
      <c r="AW72" s="166">
        <v>0.14324937760829926</v>
      </c>
      <c r="AX72" s="166">
        <v>0.2712066173553467</v>
      </c>
      <c r="AY72" s="166">
        <v>0.20765961706638336</v>
      </c>
      <c r="AZ72" s="166">
        <v>0.240407794713974</v>
      </c>
      <c r="BA72" s="166">
        <v>0.12579739093780518</v>
      </c>
      <c r="BB72" s="166">
        <v>0.150625079870224</v>
      </c>
      <c r="BC72" s="166">
        <v>0.25689494609832764</v>
      </c>
      <c r="BD72" s="166">
        <v>0.21209485828876495</v>
      </c>
      <c r="BE72" s="166">
        <v>0.1492668241262436</v>
      </c>
      <c r="BF72" s="166">
        <v>0.22127830982208252</v>
      </c>
      <c r="BG72" s="166">
        <v>0.12203264236450195</v>
      </c>
      <c r="BH72" s="166">
        <v>0.21875092387199402</v>
      </c>
      <c r="BI72" s="166">
        <v>0.28215447068214417</v>
      </c>
      <c r="BJ72" s="166">
        <v>0.3327631652355194</v>
      </c>
      <c r="BK72" s="166">
        <v>0.2057894468307495</v>
      </c>
      <c r="BL72" s="166">
        <v>0.17248055338859558</v>
      </c>
      <c r="BM72" s="166">
        <v>0.2743452489376068</v>
      </c>
    </row>
    <row r="73" ht="13.5" customHeight="1">
      <c r="A73" s="29" t="s">
        <v>203</v>
      </c>
      <c r="B73" s="165" t="s">
        <v>83</v>
      </c>
      <c r="C73" s="166">
        <v>0.15412557125091553</v>
      </c>
      <c r="D73" s="166">
        <v>0.18116429448127747</v>
      </c>
      <c r="E73" s="166">
        <v>0.27063050866127014</v>
      </c>
      <c r="F73" s="166">
        <v>0.25848403573036194</v>
      </c>
      <c r="G73" s="166">
        <v>0.28002655506134033</v>
      </c>
      <c r="H73" s="166">
        <v>0.21842481195926666</v>
      </c>
      <c r="I73" s="166">
        <v>0.22440452873706818</v>
      </c>
      <c r="J73" s="166">
        <v>0.18183650076389313</v>
      </c>
      <c r="K73" s="166">
        <v>0.35593318939208984</v>
      </c>
      <c r="L73" s="166">
        <v>0.2737618088722229</v>
      </c>
      <c r="M73" s="166">
        <v>0.37208259105682373</v>
      </c>
      <c r="N73" s="166">
        <v>0.3068670928478241</v>
      </c>
      <c r="O73" s="166">
        <v>0.1389649659395218</v>
      </c>
      <c r="P73" s="166">
        <v>0.22359925508499146</v>
      </c>
      <c r="Q73" s="166">
        <v>0.26930028200149536</v>
      </c>
      <c r="R73" s="166">
        <v>0.27911946177482605</v>
      </c>
      <c r="S73" s="166">
        <v>0.25963741540908813</v>
      </c>
      <c r="T73" s="166">
        <v>0.2589317560195923</v>
      </c>
      <c r="U73" s="166">
        <v>0.21027077734470367</v>
      </c>
      <c r="V73" s="166">
        <v>0.06586423516273499</v>
      </c>
      <c r="W73" s="166">
        <v>0.20648925006389618</v>
      </c>
      <c r="X73" s="166">
        <v>0.3330589234828949</v>
      </c>
      <c r="Y73" s="166">
        <v>0.26597943902015686</v>
      </c>
      <c r="Z73" s="166">
        <v>0.21950428187847137</v>
      </c>
      <c r="AA73" s="166">
        <v>0.2672303020954132</v>
      </c>
      <c r="AB73" s="166">
        <v>0.2581048309803009</v>
      </c>
      <c r="AC73" s="166">
        <v>0.30874380469322205</v>
      </c>
      <c r="AD73" s="166">
        <v>0.2904295325279236</v>
      </c>
      <c r="AE73" s="166">
        <v>0.36012303829193115</v>
      </c>
      <c r="AF73" s="166">
        <v>0.3577372431755066</v>
      </c>
      <c r="AG73" s="166">
        <v>0.2964359521865845</v>
      </c>
      <c r="AH73" s="166">
        <v>0.16126109659671783</v>
      </c>
      <c r="AI73" s="166">
        <v>0.2437323033809662</v>
      </c>
      <c r="AJ73" s="166">
        <v>0.4079707860946655</v>
      </c>
      <c r="AK73" s="166">
        <v>0.2102261185646057</v>
      </c>
      <c r="AL73" s="166">
        <v>0.2028106451034546</v>
      </c>
      <c r="AM73" s="166">
        <v>0.15681985020637512</v>
      </c>
      <c r="AN73" s="166">
        <v>0.13278786838054657</v>
      </c>
      <c r="AO73" s="166">
        <v>0.10886907577514648</v>
      </c>
      <c r="AP73" s="166">
        <v>0.2502695918083191</v>
      </c>
      <c r="AQ73" s="166">
        <v>0.16756539046764374</v>
      </c>
      <c r="AR73" s="166">
        <v>0.21564102172851562</v>
      </c>
      <c r="AS73" s="166">
        <v>0.2944267690181732</v>
      </c>
      <c r="AT73" s="166">
        <v>0.17787377536296844</v>
      </c>
      <c r="AU73" s="166">
        <v>0.2657650411128998</v>
      </c>
      <c r="AV73" s="166">
        <v>0.1332501918077469</v>
      </c>
      <c r="AW73" s="166">
        <v>0.13790015876293182</v>
      </c>
      <c r="AX73" s="166">
        <v>0.23169530928134918</v>
      </c>
      <c r="AY73" s="166">
        <v>0.1658109724521637</v>
      </c>
      <c r="AZ73" s="166">
        <v>0.2099975049495697</v>
      </c>
      <c r="BA73" s="166">
        <v>0.09583315253257751</v>
      </c>
      <c r="BB73" s="166">
        <v>0.11533618718385696</v>
      </c>
      <c r="BC73" s="166">
        <v>0.2207416146993637</v>
      </c>
      <c r="BD73" s="166">
        <v>0.16939795017242432</v>
      </c>
      <c r="BE73" s="166">
        <v>0.11408615857362747</v>
      </c>
      <c r="BF73" s="166">
        <v>0.17557393014431</v>
      </c>
      <c r="BG73" s="166">
        <v>0.11456543207168579</v>
      </c>
      <c r="BH73" s="166">
        <v>0.14275169372558594</v>
      </c>
      <c r="BI73" s="166">
        <v>0.2727770507335663</v>
      </c>
      <c r="BJ73" s="166">
        <v>0.23910538852214813</v>
      </c>
      <c r="BK73" s="166">
        <v>0.17740805447101593</v>
      </c>
      <c r="BL73" s="166">
        <v>0.15094833076000214</v>
      </c>
      <c r="BM73" s="166">
        <v>0.26413694024086</v>
      </c>
    </row>
    <row r="74" ht="13.5" customHeight="1">
      <c r="A74" s="162" t="s">
        <v>564</v>
      </c>
      <c r="B74" s="163" t="s">
        <v>536</v>
      </c>
      <c r="C74" s="194">
        <v>1.961866021156311</v>
      </c>
      <c r="D74" s="194">
        <v>2.0182456970214844</v>
      </c>
      <c r="E74" s="194">
        <v>1.897694706916809</v>
      </c>
      <c r="F74" s="194">
        <v>1.9375172853469849</v>
      </c>
      <c r="G74" s="194">
        <v>1.8911885023117065</v>
      </c>
      <c r="H74" s="194">
        <v>2.0365922451019287</v>
      </c>
      <c r="I74" s="194">
        <v>1.906986951828003</v>
      </c>
      <c r="J74" s="194">
        <v>1.7419456243515015</v>
      </c>
      <c r="K74" s="194">
        <v>1.924147129058838</v>
      </c>
      <c r="L74" s="194">
        <v>1.8458547592163086</v>
      </c>
      <c r="M74" s="194">
        <v>1.9930518865585327</v>
      </c>
      <c r="N74" s="194">
        <v>1.8888376951217651</v>
      </c>
      <c r="O74" s="194">
        <v>1.9942911863327026</v>
      </c>
      <c r="P74" s="194">
        <v>2.010641574859619</v>
      </c>
      <c r="Q74" s="194">
        <v>1.9592554569244385</v>
      </c>
      <c r="R74" s="194">
        <v>2.001307964324951</v>
      </c>
      <c r="S74" s="194">
        <v>1.9676239490509033</v>
      </c>
      <c r="T74" s="194">
        <v>1.9932494163513184</v>
      </c>
      <c r="U74" s="194">
        <v>2.038144588470459</v>
      </c>
      <c r="V74" s="194">
        <v>1.9434539079666138</v>
      </c>
      <c r="W74" s="194">
        <v>1.7458107471466064</v>
      </c>
      <c r="X74" s="194">
        <v>1.8151984214782715</v>
      </c>
      <c r="Y74" s="194">
        <v>1.8625885248184204</v>
      </c>
      <c r="Z74" s="194">
        <v>1.9224406480789185</v>
      </c>
      <c r="AA74" s="194">
        <v>2.057272434234619</v>
      </c>
      <c r="AB74" s="194">
        <v>2.0093111991882324</v>
      </c>
      <c r="AC74" s="194">
        <v>1.999846339225769</v>
      </c>
      <c r="AD74" s="194">
        <v>1.9676709175109863</v>
      </c>
      <c r="AE74" s="194">
        <v>1.9611724615097046</v>
      </c>
      <c r="AF74" s="194">
        <v>1.7853851318359375</v>
      </c>
      <c r="AG74" s="194">
        <v>2.044829845428467</v>
      </c>
      <c r="AH74" s="194">
        <v>1.8516279458999634</v>
      </c>
      <c r="AI74" s="194">
        <v>2.0386855602264404</v>
      </c>
      <c r="AJ74" s="194">
        <v>2.043375015258789</v>
      </c>
      <c r="AK74" s="194">
        <v>1.8650720119476318</v>
      </c>
      <c r="AL74" s="194">
        <v>1.8352596759796143</v>
      </c>
      <c r="AM74" s="194">
        <v>1.9627412557601929</v>
      </c>
      <c r="AN74" s="194">
        <v>1.9401029348373413</v>
      </c>
      <c r="AO74" s="194">
        <v>1.9303616285324097</v>
      </c>
      <c r="AP74" s="194">
        <v>1.960724115371704</v>
      </c>
      <c r="AQ74" s="194">
        <v>2.041893243789673</v>
      </c>
      <c r="AR74" s="194">
        <v>1.9555004835128784</v>
      </c>
      <c r="AS74" s="194">
        <v>1.9048651456832886</v>
      </c>
      <c r="AT74" s="194">
        <v>1.8737436532974243</v>
      </c>
      <c r="AU74" s="194">
        <v>1.9569822549819946</v>
      </c>
      <c r="AV74" s="194">
        <v>1.8606784343719482</v>
      </c>
      <c r="AW74" s="194">
        <v>1.9124482870101929</v>
      </c>
      <c r="AX74" s="194">
        <v>2.0646164417266846</v>
      </c>
      <c r="AY74" s="194">
        <v>2.014528512954712</v>
      </c>
      <c r="AZ74" s="194">
        <v>2.0036215782165527</v>
      </c>
      <c r="BA74" s="194">
        <v>1.6888130903244019</v>
      </c>
      <c r="BB74" s="194">
        <v>1.790833592414856</v>
      </c>
      <c r="BC74" s="194">
        <v>1.9205513000488281</v>
      </c>
      <c r="BD74" s="194">
        <v>1.93478524684906</v>
      </c>
      <c r="BE74" s="194">
        <v>1.8180450201034546</v>
      </c>
      <c r="BF74" s="194">
        <v>1.8338017463684082</v>
      </c>
      <c r="BG74" s="194">
        <v>1.9885287284851074</v>
      </c>
      <c r="BH74" s="194">
        <v>1.988437294960022</v>
      </c>
      <c r="BI74" s="194">
        <v>1.8488849401474</v>
      </c>
      <c r="BJ74" s="194">
        <v>1.8614169359207153</v>
      </c>
      <c r="BK74" s="194">
        <v>2.030442237854004</v>
      </c>
      <c r="BL74" s="194">
        <v>2.0178840160369873</v>
      </c>
      <c r="BM74" s="194">
        <v>2.0843446254730225</v>
      </c>
    </row>
    <row r="75" ht="13.5" customHeight="1">
      <c r="A75" s="29" t="s">
        <v>207</v>
      </c>
      <c r="B75" s="165" t="s">
        <v>83</v>
      </c>
      <c r="C75" s="166">
        <v>0.8762511014938354</v>
      </c>
      <c r="D75" s="166">
        <v>0.9085215330123901</v>
      </c>
      <c r="E75" s="166">
        <v>0.8182008266448975</v>
      </c>
      <c r="F75" s="166">
        <v>0.889211893081665</v>
      </c>
      <c r="G75" s="166">
        <v>0.9419649839401245</v>
      </c>
      <c r="H75" s="166">
        <v>0.9140355587005615</v>
      </c>
      <c r="I75" s="166">
        <v>0.8781221508979797</v>
      </c>
      <c r="J75" s="166">
        <v>0.838024377822876</v>
      </c>
      <c r="K75" s="166">
        <v>0.9002609848976135</v>
      </c>
      <c r="L75" s="166">
        <v>0.8841920495033264</v>
      </c>
      <c r="M75" s="166">
        <v>0.8630168437957764</v>
      </c>
      <c r="N75" s="166">
        <v>0.870458722114563</v>
      </c>
      <c r="O75" s="166">
        <v>0.8921210765838623</v>
      </c>
      <c r="P75" s="166">
        <v>0.9135709404945374</v>
      </c>
      <c r="Q75" s="166">
        <v>0.9452304244041443</v>
      </c>
      <c r="R75" s="166">
        <v>0.9297451376914978</v>
      </c>
      <c r="S75" s="166">
        <v>0.9232492446899414</v>
      </c>
      <c r="T75" s="166">
        <v>0.8911202549934387</v>
      </c>
      <c r="U75" s="166">
        <v>0.9160856604576111</v>
      </c>
      <c r="V75" s="166">
        <v>0.8991745114326477</v>
      </c>
      <c r="W75" s="166">
        <v>0.813727080821991</v>
      </c>
      <c r="X75" s="166">
        <v>0.8677412271499634</v>
      </c>
      <c r="Y75" s="166">
        <v>0.9004791378974915</v>
      </c>
      <c r="Z75" s="166">
        <v>0.9236176013946533</v>
      </c>
      <c r="AA75" s="166">
        <v>0.945773184299469</v>
      </c>
      <c r="AB75" s="166">
        <v>0.8911697864532471</v>
      </c>
      <c r="AC75" s="166">
        <v>0.9382056593894958</v>
      </c>
      <c r="AD75" s="166">
        <v>0.9153623580932617</v>
      </c>
      <c r="AE75" s="166">
        <v>0.9096483588218689</v>
      </c>
      <c r="AF75" s="166">
        <v>0.8632806539535522</v>
      </c>
      <c r="AG75" s="166">
        <v>0.9049568772315979</v>
      </c>
      <c r="AH75" s="166">
        <v>0.8528600931167603</v>
      </c>
      <c r="AI75" s="166">
        <v>0.9234997034072876</v>
      </c>
      <c r="AJ75" s="166">
        <v>0.8809159398078918</v>
      </c>
      <c r="AK75" s="166">
        <v>0.8956586718559265</v>
      </c>
      <c r="AL75" s="166">
        <v>0.8776014447212219</v>
      </c>
      <c r="AM75" s="166">
        <v>0.8451462984085083</v>
      </c>
      <c r="AN75" s="166">
        <v>0.907396674156189</v>
      </c>
      <c r="AO75" s="166">
        <v>0.8393076062202454</v>
      </c>
      <c r="AP75" s="166">
        <v>0.8504509925842285</v>
      </c>
      <c r="AQ75" s="166">
        <v>0.8885083198547363</v>
      </c>
      <c r="AR75" s="166">
        <v>0.8499093055725098</v>
      </c>
      <c r="AS75" s="166">
        <v>0.8327674865722656</v>
      </c>
      <c r="AT75" s="166">
        <v>0.8472912311553955</v>
      </c>
      <c r="AU75" s="166">
        <v>0.8622547388076782</v>
      </c>
      <c r="AV75" s="166">
        <v>0.8268049359321594</v>
      </c>
      <c r="AW75" s="166">
        <v>0.8804143071174622</v>
      </c>
      <c r="AX75" s="166">
        <v>0.9059930443763733</v>
      </c>
      <c r="AY75" s="166">
        <v>0.8933889269828796</v>
      </c>
      <c r="AZ75" s="166">
        <v>0.8699066042900085</v>
      </c>
      <c r="BA75" s="166">
        <v>0.8001676797866821</v>
      </c>
      <c r="BB75" s="166">
        <v>0.891259491443634</v>
      </c>
      <c r="BC75" s="166">
        <v>0.942841112613678</v>
      </c>
      <c r="BD75" s="166">
        <v>0.9062290191650391</v>
      </c>
      <c r="BE75" s="166">
        <v>0.8715460300445557</v>
      </c>
      <c r="BF75" s="166">
        <v>0.9076552391052246</v>
      </c>
      <c r="BG75" s="166">
        <v>0.87094646692276</v>
      </c>
      <c r="BH75" s="166">
        <v>0.8704274892807007</v>
      </c>
      <c r="BI75" s="166">
        <v>0.8861650824546814</v>
      </c>
      <c r="BJ75" s="166">
        <v>0.8983487486839294</v>
      </c>
      <c r="BK75" s="166">
        <v>0.9263458251953125</v>
      </c>
      <c r="BL75" s="166">
        <v>0.9087879061698914</v>
      </c>
      <c r="BM75" s="166">
        <v>0.930046021938324</v>
      </c>
    </row>
    <row r="76" ht="13.5" customHeight="1">
      <c r="A76" s="29" t="s">
        <v>209</v>
      </c>
      <c r="B76" s="165" t="s">
        <v>83</v>
      </c>
      <c r="C76" s="166">
        <v>0.8832095265388489</v>
      </c>
      <c r="D76" s="166">
        <v>0.9078881144523621</v>
      </c>
      <c r="E76" s="166">
        <v>0.8764402270317078</v>
      </c>
      <c r="F76" s="166">
        <v>0.8456540107727051</v>
      </c>
      <c r="G76" s="166">
        <v>0.7461041808128357</v>
      </c>
      <c r="H76" s="166">
        <v>0.9209059476852417</v>
      </c>
      <c r="I76" s="166">
        <v>0.8259049654006958</v>
      </c>
      <c r="J76" s="166">
        <v>0.69929438829422</v>
      </c>
      <c r="K76" s="166">
        <v>0.8210997581481934</v>
      </c>
      <c r="L76" s="166">
        <v>0.7580854892730713</v>
      </c>
      <c r="M76" s="166">
        <v>0.9279446601867676</v>
      </c>
      <c r="N76" s="166">
        <v>0.81523597240448</v>
      </c>
      <c r="O76" s="166">
        <v>0.9000921845436096</v>
      </c>
      <c r="P76" s="166">
        <v>0.8951579928398132</v>
      </c>
      <c r="Q76" s="166">
        <v>0.8115931749343872</v>
      </c>
      <c r="R76" s="166">
        <v>0.8695558309555054</v>
      </c>
      <c r="S76" s="166">
        <v>0.8420273661613464</v>
      </c>
      <c r="T76" s="166">
        <v>0.9000407457351685</v>
      </c>
      <c r="U76" s="166">
        <v>0.9204240441322327</v>
      </c>
      <c r="V76" s="166">
        <v>0.8416879773139954</v>
      </c>
      <c r="W76" s="166">
        <v>0.7274957895278931</v>
      </c>
      <c r="X76" s="166">
        <v>0.7435703277587891</v>
      </c>
      <c r="Y76" s="166">
        <v>0.7587010860443115</v>
      </c>
      <c r="Z76" s="166">
        <v>0.7960193157196045</v>
      </c>
      <c r="AA76" s="166">
        <v>0.9100574851036072</v>
      </c>
      <c r="AB76" s="166">
        <v>0.9162151217460632</v>
      </c>
      <c r="AC76" s="166">
        <v>0.8596187829971313</v>
      </c>
      <c r="AD76" s="166">
        <v>0.8499617576599121</v>
      </c>
      <c r="AE76" s="166">
        <v>0.8491116166114807</v>
      </c>
      <c r="AF76" s="166">
        <v>0.7179163694381714</v>
      </c>
      <c r="AG76" s="166">
        <v>0.9383055567741394</v>
      </c>
      <c r="AH76" s="166">
        <v>0.7952489852905273</v>
      </c>
      <c r="AI76" s="166">
        <v>0.9135562777519226</v>
      </c>
      <c r="AJ76" s="166">
        <v>0.9608768224716187</v>
      </c>
      <c r="AK76" s="166">
        <v>0.7660301923751831</v>
      </c>
      <c r="AL76" s="166">
        <v>0.7539739608764648</v>
      </c>
      <c r="AM76" s="166">
        <v>0.9151983261108398</v>
      </c>
      <c r="AN76" s="166">
        <v>0.830081045627594</v>
      </c>
      <c r="AO76" s="166">
        <v>0.8883302807807922</v>
      </c>
      <c r="AP76" s="166">
        <v>0.9078561663627625</v>
      </c>
      <c r="AQ76" s="166">
        <v>0.9517878293991089</v>
      </c>
      <c r="AR76" s="166">
        <v>0.9031214118003845</v>
      </c>
      <c r="AS76" s="166">
        <v>0.8691164255142212</v>
      </c>
      <c r="AT76" s="166">
        <v>0.8231568336486816</v>
      </c>
      <c r="AU76" s="166">
        <v>0.8922727704048157</v>
      </c>
      <c r="AV76" s="166">
        <v>0.8304459452629089</v>
      </c>
      <c r="AW76" s="166">
        <v>0.8291292786598206</v>
      </c>
      <c r="AX76" s="166">
        <v>0.9572558999061584</v>
      </c>
      <c r="AY76" s="166">
        <v>0.9192661643028259</v>
      </c>
      <c r="AZ76" s="166">
        <v>0.9317312836647034</v>
      </c>
      <c r="BA76" s="166">
        <v>0.6834818720817566</v>
      </c>
      <c r="BB76" s="166">
        <v>0.6954410672187805</v>
      </c>
      <c r="BC76" s="166">
        <v>0.7748873829841614</v>
      </c>
      <c r="BD76" s="166">
        <v>0.8258772492408752</v>
      </c>
      <c r="BE76" s="166">
        <v>0.7426408529281616</v>
      </c>
      <c r="BF76" s="166">
        <v>0.7224475145339966</v>
      </c>
      <c r="BG76" s="166">
        <v>0.9154461026191711</v>
      </c>
      <c r="BH76" s="166">
        <v>0.9158727526664734</v>
      </c>
      <c r="BI76" s="166">
        <v>0.7591731548309326</v>
      </c>
      <c r="BJ76" s="166">
        <v>0.7596480846405029</v>
      </c>
      <c r="BK76" s="166">
        <v>0.90238356590271</v>
      </c>
      <c r="BL76" s="166">
        <v>0.9072566032409668</v>
      </c>
      <c r="BM76" s="166">
        <v>0.9531303644180298</v>
      </c>
    </row>
    <row r="77" ht="13.5" customHeight="1">
      <c r="A77" s="29" t="s">
        <v>211</v>
      </c>
      <c r="B77" s="165" t="s">
        <v>83</v>
      </c>
      <c r="C77" s="166">
        <v>0.061093591153621674</v>
      </c>
      <c r="D77" s="166">
        <v>0.03471986576914787</v>
      </c>
      <c r="E77" s="166">
        <v>0.03383515775203705</v>
      </c>
      <c r="F77" s="166">
        <v>0.0706561729311943</v>
      </c>
      <c r="G77" s="166">
        <v>0.08134093135595322</v>
      </c>
      <c r="H77" s="166">
        <v>0.028190387412905693</v>
      </c>
      <c r="I77" s="166">
        <v>0.04413943365216255</v>
      </c>
      <c r="J77" s="166">
        <v>0.05974073335528374</v>
      </c>
      <c r="K77" s="166">
        <v>0.0748683288693428</v>
      </c>
      <c r="L77" s="166">
        <v>0.07474840432405472</v>
      </c>
      <c r="M77" s="166">
        <v>0.014290854334831238</v>
      </c>
      <c r="N77" s="166">
        <v>0.06939392536878586</v>
      </c>
      <c r="O77" s="166">
        <v>0.02494385838508606</v>
      </c>
      <c r="P77" s="166">
        <v>0.01836858130991459</v>
      </c>
      <c r="Q77" s="166">
        <v>0.0521356463432312</v>
      </c>
      <c r="R77" s="166">
        <v>0.04193149134516716</v>
      </c>
      <c r="S77" s="166">
        <v>0.07093104720115662</v>
      </c>
      <c r="T77" s="166">
        <v>0.050103653222322464</v>
      </c>
      <c r="U77" s="166">
        <v>0.034874629229307175</v>
      </c>
      <c r="V77" s="166">
        <v>0.07778382301330566</v>
      </c>
      <c r="W77" s="166">
        <v>0.08607441931962967</v>
      </c>
      <c r="X77" s="166">
        <v>0.08442218601703644</v>
      </c>
      <c r="Y77" s="166">
        <v>0.1455153077840805</v>
      </c>
      <c r="Z77" s="166">
        <v>0.013031087815761566</v>
      </c>
      <c r="AA77" s="166">
        <v>0.03436008095741272</v>
      </c>
      <c r="AB77" s="166">
        <v>0.03476163372397423</v>
      </c>
      <c r="AC77" s="166">
        <v>0.04599101096391678</v>
      </c>
      <c r="AD77" s="166">
        <v>0.03050631284713745</v>
      </c>
      <c r="AE77" s="166">
        <v>0.042885903269052505</v>
      </c>
      <c r="AF77" s="166">
        <v>0.06896074116230011</v>
      </c>
      <c r="AG77" s="166">
        <v>0.02111312560737133</v>
      </c>
      <c r="AH77" s="166">
        <v>0.11215456575155258</v>
      </c>
      <c r="AI77" s="166">
        <v>0.0382344014942646</v>
      </c>
      <c r="AJ77" s="166">
        <v>0.02482466585934162</v>
      </c>
      <c r="AK77" s="166">
        <v>0.10190325975418091</v>
      </c>
      <c r="AL77" s="166">
        <v>0.12654836475849152</v>
      </c>
      <c r="AM77" s="166">
        <v>0.0339779332280159</v>
      </c>
      <c r="AN77" s="166">
        <v>0.03854634240269661</v>
      </c>
      <c r="AO77" s="166">
        <v>0.02007201313972473</v>
      </c>
      <c r="AP77" s="166">
        <v>0.04725373163819313</v>
      </c>
      <c r="AQ77" s="166">
        <v>0.010599537752568722</v>
      </c>
      <c r="AR77" s="166">
        <v>0.02991640940308571</v>
      </c>
      <c r="AS77" s="166">
        <v>0.06024503335356712</v>
      </c>
      <c r="AT77" s="166">
        <v>0.03809402137994766</v>
      </c>
      <c r="AU77" s="166">
        <v>0.0460958406329155</v>
      </c>
      <c r="AV77" s="166">
        <v>0.0758218765258789</v>
      </c>
      <c r="AW77" s="166">
        <v>0.11762723326683044</v>
      </c>
      <c r="AX77" s="166">
        <v>0.009507715702056885</v>
      </c>
      <c r="AY77" s="166">
        <v>0.03212643414735794</v>
      </c>
      <c r="AZ77" s="166">
        <v>0.020958146080374718</v>
      </c>
      <c r="BA77" s="166">
        <v>0.037381209433078766</v>
      </c>
      <c r="BB77" s="166">
        <v>0.08322791755199432</v>
      </c>
      <c r="BC77" s="166">
        <v>0.07959989458322525</v>
      </c>
      <c r="BD77" s="166">
        <v>0.055678144097328186</v>
      </c>
      <c r="BE77" s="166">
        <v>0.03596540167927742</v>
      </c>
      <c r="BF77" s="166">
        <v>0.13126865029335022</v>
      </c>
      <c r="BG77" s="166">
        <v>0.05101415514945984</v>
      </c>
      <c r="BH77" s="166">
        <v>0.034813083708286285</v>
      </c>
      <c r="BI77" s="166">
        <v>0.07962846010923386</v>
      </c>
      <c r="BJ77" s="166">
        <v>0.04902029410004616</v>
      </c>
      <c r="BK77" s="166">
        <v>0.05893313139677048</v>
      </c>
      <c r="BL77" s="166">
        <v>0.03414793685078621</v>
      </c>
      <c r="BM77" s="166">
        <v>0.015143970027565956</v>
      </c>
    </row>
    <row r="78" ht="13.5" customHeight="1">
      <c r="A78" s="191" t="s">
        <v>213</v>
      </c>
      <c r="B78" s="192" t="s">
        <v>178</v>
      </c>
      <c r="C78" s="193">
        <v>6.12669038772583</v>
      </c>
      <c r="D78" s="193">
        <v>6.050858974456787</v>
      </c>
      <c r="E78" s="193">
        <v>6.575340270996094</v>
      </c>
      <c r="F78" s="193">
        <v>6.800037384033203</v>
      </c>
      <c r="G78" s="193">
        <v>6.4186811447143555</v>
      </c>
      <c r="H78" s="193">
        <v>6.7648186683654785</v>
      </c>
      <c r="I78" s="193">
        <v>6.590417861938477</v>
      </c>
      <c r="J78" s="193">
        <v>6.175561904907227</v>
      </c>
      <c r="K78" s="193">
        <v>6.882536888122559</v>
      </c>
      <c r="L78" s="193">
        <v>6.043545722961426</v>
      </c>
      <c r="M78" s="193">
        <v>6.3308796882629395</v>
      </c>
      <c r="N78" s="193">
        <v>6.363410472869873</v>
      </c>
      <c r="O78" s="193">
        <v>6.970946788787842</v>
      </c>
      <c r="P78" s="193">
        <v>7.638119220733643</v>
      </c>
      <c r="Q78" s="193">
        <v>7.014713764190674</v>
      </c>
      <c r="R78" s="193">
        <v>6.804749965667725</v>
      </c>
      <c r="S78" s="193">
        <v>6.9089155197143555</v>
      </c>
      <c r="T78" s="193">
        <v>6.069620132446289</v>
      </c>
      <c r="U78" s="193">
        <v>6.877722263336182</v>
      </c>
      <c r="V78" s="193">
        <v>5.539035320281982</v>
      </c>
      <c r="W78" s="193">
        <v>6.63549280166626</v>
      </c>
      <c r="X78" s="193">
        <v>6.511337757110596</v>
      </c>
      <c r="Y78" s="193">
        <v>7.1465559005737305</v>
      </c>
      <c r="Z78" s="193">
        <v>6.833056449890137</v>
      </c>
      <c r="AA78" s="193">
        <v>6.913177967071533</v>
      </c>
      <c r="AB78" s="193">
        <v>6.889516353607178</v>
      </c>
      <c r="AC78" s="193">
        <v>6.641448497772217</v>
      </c>
      <c r="AD78" s="193">
        <v>7.290523529052734</v>
      </c>
      <c r="AE78" s="193">
        <v>6.99711275100708</v>
      </c>
      <c r="AF78" s="193">
        <v>7.04587459564209</v>
      </c>
      <c r="AG78" s="193">
        <v>6.715847969055176</v>
      </c>
      <c r="AH78" s="193">
        <v>6.616257190704346</v>
      </c>
      <c r="AI78" s="193">
        <v>7.495869159698486</v>
      </c>
      <c r="AJ78" s="193">
        <v>6.721401691436768</v>
      </c>
      <c r="AK78" s="193">
        <v>6.828629970550537</v>
      </c>
      <c r="AL78" s="193">
        <v>6.463683605194092</v>
      </c>
      <c r="AM78" s="193">
        <v>6.508316516876221</v>
      </c>
      <c r="AN78" s="193">
        <v>7.179521083831787</v>
      </c>
      <c r="AO78" s="193">
        <v>6.52425479888916</v>
      </c>
      <c r="AP78" s="193">
        <v>6.029505252838135</v>
      </c>
      <c r="AQ78" s="193">
        <v>6.455175876617432</v>
      </c>
      <c r="AR78" s="193">
        <v>6.169054985046387</v>
      </c>
      <c r="AS78" s="193">
        <v>6.341341018676758</v>
      </c>
      <c r="AT78" s="193">
        <v>6.016554832458496</v>
      </c>
      <c r="AU78" s="193">
        <v>6.284282207489014</v>
      </c>
      <c r="AV78" s="193">
        <v>6.876018047332764</v>
      </c>
      <c r="AW78" s="193">
        <v>6.895008563995361</v>
      </c>
      <c r="AX78" s="193">
        <v>7.079694747924805</v>
      </c>
      <c r="AY78" s="193">
        <v>6.885180950164795</v>
      </c>
      <c r="AZ78" s="193">
        <v>6.373359680175781</v>
      </c>
      <c r="BA78" s="193">
        <v>7.096277236938477</v>
      </c>
      <c r="BB78" s="193">
        <v>7.070598602294922</v>
      </c>
      <c r="BC78" s="193">
        <v>8.190239906311035</v>
      </c>
      <c r="BD78" s="193">
        <v>7.062729358673096</v>
      </c>
      <c r="BE78" s="193">
        <v>7.3965301513671875</v>
      </c>
      <c r="BF78" s="193">
        <v>7.712690353393555</v>
      </c>
      <c r="BG78" s="193">
        <v>6.786074161529541</v>
      </c>
      <c r="BH78" s="193">
        <v>7.238382816314697</v>
      </c>
      <c r="BI78" s="193">
        <v>7.540533542633057</v>
      </c>
      <c r="BJ78" s="193">
        <v>7.146432399749756</v>
      </c>
      <c r="BK78" s="193">
        <v>7.19497537612915</v>
      </c>
      <c r="BL78" s="193">
        <v>7.1711297035217285</v>
      </c>
      <c r="BM78" s="193">
        <v>7.423559188842773</v>
      </c>
    </row>
    <row r="79" ht="13.5" customHeight="1">
      <c r="A79" s="162" t="s">
        <v>215</v>
      </c>
      <c r="B79" s="163" t="s">
        <v>80</v>
      </c>
      <c r="C79" s="194">
        <v>1.4806712865829468</v>
      </c>
      <c r="D79" s="194">
        <v>1.554577112197876</v>
      </c>
      <c r="E79" s="194">
        <v>1.685132622718811</v>
      </c>
      <c r="F79" s="194">
        <v>1.793050765991211</v>
      </c>
      <c r="G79" s="194">
        <v>1.6142244338989258</v>
      </c>
      <c r="H79" s="194">
        <v>1.6403061151504517</v>
      </c>
      <c r="I79" s="194">
        <v>1.6754871606826782</v>
      </c>
      <c r="J79" s="194">
        <v>1.5783265829086304</v>
      </c>
      <c r="K79" s="194">
        <v>1.7232106924057007</v>
      </c>
      <c r="L79" s="194">
        <v>1.4586702585220337</v>
      </c>
      <c r="M79" s="194">
        <v>1.6115195751190186</v>
      </c>
      <c r="N79" s="194">
        <v>1.589785099029541</v>
      </c>
      <c r="O79" s="194">
        <v>1.7835322618484497</v>
      </c>
      <c r="P79" s="194">
        <v>1.9484001398086548</v>
      </c>
      <c r="Q79" s="194">
        <v>1.7415341138839722</v>
      </c>
      <c r="R79" s="194">
        <v>1.7320806980133057</v>
      </c>
      <c r="S79" s="194">
        <v>1.7280830144882202</v>
      </c>
      <c r="T79" s="194">
        <v>1.518257975578308</v>
      </c>
      <c r="U79" s="194">
        <v>1.9258478879928589</v>
      </c>
      <c r="V79" s="194">
        <v>1.1693165302276611</v>
      </c>
      <c r="W79" s="194">
        <v>1.7283015251159668</v>
      </c>
      <c r="X79" s="194">
        <v>1.7418279647827148</v>
      </c>
      <c r="Y79" s="194">
        <v>1.9277105331420898</v>
      </c>
      <c r="Z79" s="194">
        <v>1.887198805809021</v>
      </c>
      <c r="AA79" s="194">
        <v>1.8483847379684448</v>
      </c>
      <c r="AB79" s="194">
        <v>1.7817164659500122</v>
      </c>
      <c r="AC79" s="194">
        <v>1.7871278524398804</v>
      </c>
      <c r="AD79" s="194">
        <v>1.9347569942474365</v>
      </c>
      <c r="AE79" s="194">
        <v>1.9468470811843872</v>
      </c>
      <c r="AF79" s="194">
        <v>1.907111406326294</v>
      </c>
      <c r="AG79" s="194">
        <v>1.6575205326080322</v>
      </c>
      <c r="AH79" s="194">
        <v>1.5010404586791992</v>
      </c>
      <c r="AI79" s="194">
        <v>1.9030691385269165</v>
      </c>
      <c r="AJ79" s="194">
        <v>1.754770278930664</v>
      </c>
      <c r="AK79" s="194">
        <v>1.8193261623382568</v>
      </c>
      <c r="AL79" s="194">
        <v>1.6655923128128052</v>
      </c>
      <c r="AM79" s="194">
        <v>1.6633328199386597</v>
      </c>
      <c r="AN79" s="194">
        <v>1.8970942497253418</v>
      </c>
      <c r="AO79" s="194">
        <v>1.5895514488220215</v>
      </c>
      <c r="AP79" s="194">
        <v>1.497706651687622</v>
      </c>
      <c r="AQ79" s="194">
        <v>1.5294378995895386</v>
      </c>
      <c r="AR79" s="194">
        <v>1.5451645851135254</v>
      </c>
      <c r="AS79" s="194">
        <v>1.5976275205612183</v>
      </c>
      <c r="AT79" s="194">
        <v>1.4902726411819458</v>
      </c>
      <c r="AU79" s="194">
        <v>1.668434739112854</v>
      </c>
      <c r="AV79" s="194">
        <v>1.6543195247650146</v>
      </c>
      <c r="AW79" s="194">
        <v>1.726966142654419</v>
      </c>
      <c r="AX79" s="194">
        <v>1.7502467632293701</v>
      </c>
      <c r="AY79" s="194">
        <v>1.6729367971420288</v>
      </c>
      <c r="AZ79" s="194">
        <v>1.429302453994751</v>
      </c>
      <c r="BA79" s="194">
        <v>1.825757384300232</v>
      </c>
      <c r="BB79" s="194">
        <v>1.904229998588562</v>
      </c>
      <c r="BC79" s="194">
        <v>2.1993443965911865</v>
      </c>
      <c r="BD79" s="194">
        <v>1.7764205932617188</v>
      </c>
      <c r="BE79" s="194">
        <v>1.9645423889160156</v>
      </c>
      <c r="BF79" s="194">
        <v>1.937301516532898</v>
      </c>
      <c r="BG79" s="194">
        <v>1.7633010149002075</v>
      </c>
      <c r="BH79" s="194">
        <v>1.880976915359497</v>
      </c>
      <c r="BI79" s="194">
        <v>1.9522418975830078</v>
      </c>
      <c r="BJ79" s="194">
        <v>1.8025333881378174</v>
      </c>
      <c r="BK79" s="194">
        <v>1.8228068351745605</v>
      </c>
      <c r="BL79" s="194">
        <v>1.834675908088684</v>
      </c>
      <c r="BM79" s="194">
        <v>1.9352011680603027</v>
      </c>
    </row>
    <row r="80" ht="13.5" customHeight="1">
      <c r="A80" s="29" t="s">
        <v>217</v>
      </c>
      <c r="B80" s="165" t="s">
        <v>83</v>
      </c>
      <c r="C80" s="166">
        <v>0.6049855947494507</v>
      </c>
      <c r="D80" s="166">
        <v>0.5653848648071289</v>
      </c>
      <c r="E80" s="166">
        <v>0.6672919392585754</v>
      </c>
      <c r="F80" s="166">
        <v>0.7298060655593872</v>
      </c>
      <c r="G80" s="166">
        <v>0.7062562704086304</v>
      </c>
      <c r="H80" s="166">
        <v>0.6421869993209839</v>
      </c>
      <c r="I80" s="166">
        <v>0.6309618353843689</v>
      </c>
      <c r="J80" s="166">
        <v>0.6143749952316284</v>
      </c>
      <c r="K80" s="166">
        <v>0.6894062757492065</v>
      </c>
      <c r="L80" s="166">
        <v>0.535300612449646</v>
      </c>
      <c r="M80" s="166">
        <v>0.7528125643730164</v>
      </c>
      <c r="N80" s="166">
        <v>0.7294970750808716</v>
      </c>
      <c r="O80" s="166">
        <v>0.7187372446060181</v>
      </c>
      <c r="P80" s="166">
        <v>0.7519325017929077</v>
      </c>
      <c r="Q80" s="166">
        <v>0.6736055612564087</v>
      </c>
      <c r="R80" s="166">
        <v>0.7093197107315063</v>
      </c>
      <c r="S80" s="166">
        <v>0.6612312197685242</v>
      </c>
      <c r="T80" s="166">
        <v>0.5906975865364075</v>
      </c>
      <c r="U80" s="166">
        <v>0.8431443572044373</v>
      </c>
      <c r="V80" s="166">
        <v>0.49782419204711914</v>
      </c>
      <c r="W80" s="166">
        <v>0.6974573731422424</v>
      </c>
      <c r="X80" s="166">
        <v>0.718948245048523</v>
      </c>
      <c r="Y80" s="166">
        <v>0.7801968455314636</v>
      </c>
      <c r="Z80" s="166">
        <v>0.766840934753418</v>
      </c>
      <c r="AA80" s="166">
        <v>0.7859843969345093</v>
      </c>
      <c r="AB80" s="166">
        <v>0.7085393667221069</v>
      </c>
      <c r="AC80" s="166">
        <v>0.7361847162246704</v>
      </c>
      <c r="AD80" s="166">
        <v>0.7595149278640747</v>
      </c>
      <c r="AE80" s="166">
        <v>0.8536101579666138</v>
      </c>
      <c r="AF80" s="166">
        <v>0.8023568987846375</v>
      </c>
      <c r="AG80" s="166">
        <v>0.6683835387229919</v>
      </c>
      <c r="AH80" s="166">
        <v>0.5861414670944214</v>
      </c>
      <c r="AI80" s="166">
        <v>0.7412582039833069</v>
      </c>
      <c r="AJ80" s="166">
        <v>0.7300992608070374</v>
      </c>
      <c r="AK80" s="166">
        <v>0.7774938344955444</v>
      </c>
      <c r="AL80" s="166">
        <v>0.6976818442344666</v>
      </c>
      <c r="AM80" s="166">
        <v>0.6713318824768066</v>
      </c>
      <c r="AN80" s="166">
        <v>0.7398877143859863</v>
      </c>
      <c r="AO80" s="166">
        <v>0.6467545032501221</v>
      </c>
      <c r="AP80" s="166">
        <v>0.6453608870506287</v>
      </c>
      <c r="AQ80" s="166">
        <v>0.6257791519165039</v>
      </c>
      <c r="AR80" s="166">
        <v>0.6698565483093262</v>
      </c>
      <c r="AS80" s="166">
        <v>0.6498368978500366</v>
      </c>
      <c r="AT80" s="166">
        <v>0.6168012619018555</v>
      </c>
      <c r="AU80" s="166">
        <v>0.7301706671714783</v>
      </c>
      <c r="AV80" s="166">
        <v>0.6983476281166077</v>
      </c>
      <c r="AW80" s="166">
        <v>0.724606454372406</v>
      </c>
      <c r="AX80" s="166">
        <v>0.7063009738922119</v>
      </c>
      <c r="AY80" s="166">
        <v>0.6468471884727478</v>
      </c>
      <c r="AZ80" s="166">
        <v>0.6023750901222229</v>
      </c>
      <c r="BA80" s="166">
        <v>0.7946745157241821</v>
      </c>
      <c r="BB80" s="166">
        <v>0.7330529689788818</v>
      </c>
      <c r="BC80" s="166">
        <v>0.9111255407333374</v>
      </c>
      <c r="BD80" s="166">
        <v>0.6375659108161926</v>
      </c>
      <c r="BE80" s="166">
        <v>0.7724545001983643</v>
      </c>
      <c r="BF80" s="166">
        <v>0.7256885766983032</v>
      </c>
      <c r="BG80" s="166">
        <v>0.6972923874855042</v>
      </c>
      <c r="BH80" s="166">
        <v>0.7167525887489319</v>
      </c>
      <c r="BI80" s="166">
        <v>0.8001832365989685</v>
      </c>
      <c r="BJ80" s="166">
        <v>0.6920748949050903</v>
      </c>
      <c r="BK80" s="166">
        <v>0.6981537342071533</v>
      </c>
      <c r="BL80" s="166">
        <v>0.7566298246383667</v>
      </c>
      <c r="BM80" s="166">
        <v>0.7492609024047852</v>
      </c>
    </row>
    <row r="81" ht="13.5" customHeight="1">
      <c r="A81" s="29" t="s">
        <v>219</v>
      </c>
      <c r="B81" s="165" t="s">
        <v>83</v>
      </c>
      <c r="C81" s="166">
        <v>0.5190296173095703</v>
      </c>
      <c r="D81" s="166">
        <v>0.5683768391609192</v>
      </c>
      <c r="E81" s="166">
        <v>0.6251969933509827</v>
      </c>
      <c r="F81" s="166">
        <v>0.6611464619636536</v>
      </c>
      <c r="G81" s="166">
        <v>0.5017571449279785</v>
      </c>
      <c r="H81" s="166">
        <v>0.584555447101593</v>
      </c>
      <c r="I81" s="166">
        <v>0.5958753228187561</v>
      </c>
      <c r="J81" s="166">
        <v>0.5962564945220947</v>
      </c>
      <c r="K81" s="166">
        <v>0.5998414754867554</v>
      </c>
      <c r="L81" s="166">
        <v>0.4889208674430847</v>
      </c>
      <c r="M81" s="166">
        <v>0.5749026536941528</v>
      </c>
      <c r="N81" s="166">
        <v>0.5075245499610901</v>
      </c>
      <c r="O81" s="166">
        <v>0.684306263923645</v>
      </c>
      <c r="P81" s="166">
        <v>0.7389358282089233</v>
      </c>
      <c r="Q81" s="166">
        <v>0.5652398467063904</v>
      </c>
      <c r="R81" s="166">
        <v>0.592397153377533</v>
      </c>
      <c r="S81" s="166">
        <v>0.6330289840698242</v>
      </c>
      <c r="T81" s="166">
        <v>0.5126450657844543</v>
      </c>
      <c r="U81" s="166">
        <v>0.6184349656105042</v>
      </c>
      <c r="V81" s="166">
        <v>0.39333948493003845</v>
      </c>
      <c r="W81" s="166">
        <v>0.6038234233856201</v>
      </c>
      <c r="X81" s="166">
        <v>0.6134439706802368</v>
      </c>
      <c r="Y81" s="166">
        <v>0.7967421412467957</v>
      </c>
      <c r="Z81" s="166">
        <v>0.6953487396240234</v>
      </c>
      <c r="AA81" s="166">
        <v>0.63388991355896</v>
      </c>
      <c r="AB81" s="166">
        <v>0.6942324638366699</v>
      </c>
      <c r="AC81" s="166">
        <v>0.6487693190574646</v>
      </c>
      <c r="AD81" s="166">
        <v>0.6955646276473999</v>
      </c>
      <c r="AE81" s="166">
        <v>0.7436296939849854</v>
      </c>
      <c r="AF81" s="166">
        <v>0.6845712065696716</v>
      </c>
      <c r="AG81" s="166">
        <v>0.5641685724258423</v>
      </c>
      <c r="AH81" s="166">
        <v>0.5377051830291748</v>
      </c>
      <c r="AI81" s="166">
        <v>0.7242860794067383</v>
      </c>
      <c r="AJ81" s="166">
        <v>0.6896607279777527</v>
      </c>
      <c r="AK81" s="166">
        <v>0.7127302885055542</v>
      </c>
      <c r="AL81" s="166">
        <v>0.5495848655700684</v>
      </c>
      <c r="AM81" s="166">
        <v>0.5777754783630371</v>
      </c>
      <c r="AN81" s="166">
        <v>0.6968217492103577</v>
      </c>
      <c r="AO81" s="166">
        <v>0.5628238916397095</v>
      </c>
      <c r="AP81" s="166">
        <v>0.482511430978775</v>
      </c>
      <c r="AQ81" s="166">
        <v>0.5055962204933167</v>
      </c>
      <c r="AR81" s="166">
        <v>0.5450232625007629</v>
      </c>
      <c r="AS81" s="166">
        <v>0.5037440657615662</v>
      </c>
      <c r="AT81" s="166">
        <v>0.4895794987678528</v>
      </c>
      <c r="AU81" s="166">
        <v>0.5961095690727234</v>
      </c>
      <c r="AV81" s="166">
        <v>0.5983134508132935</v>
      </c>
      <c r="AW81" s="166">
        <v>0.6866615414619446</v>
      </c>
      <c r="AX81" s="166">
        <v>0.6402907371520996</v>
      </c>
      <c r="AY81" s="166">
        <v>0.5999289155006409</v>
      </c>
      <c r="AZ81" s="166">
        <v>0.5025625228881836</v>
      </c>
      <c r="BA81" s="166">
        <v>0.6577566266059875</v>
      </c>
      <c r="BB81" s="166">
        <v>0.7600811123847961</v>
      </c>
      <c r="BC81" s="166">
        <v>0.8542368412017822</v>
      </c>
      <c r="BD81" s="166">
        <v>0.7020189762115479</v>
      </c>
      <c r="BE81" s="166">
        <v>0.7721086740493774</v>
      </c>
      <c r="BF81" s="166">
        <v>0.7815936803817749</v>
      </c>
      <c r="BG81" s="166">
        <v>0.6833394169807434</v>
      </c>
      <c r="BH81" s="166">
        <v>0.7192785143852234</v>
      </c>
      <c r="BI81" s="166">
        <v>0.7533937096595764</v>
      </c>
      <c r="BJ81" s="166">
        <v>0.6772772669792175</v>
      </c>
      <c r="BK81" s="166">
        <v>0.7159391641616821</v>
      </c>
      <c r="BL81" s="166">
        <v>0.6736563444137573</v>
      </c>
      <c r="BM81" s="166">
        <v>0.7274065017700195</v>
      </c>
    </row>
    <row r="82" ht="13.5" customHeight="1">
      <c r="A82" s="29" t="s">
        <v>221</v>
      </c>
      <c r="B82" s="165" t="s">
        <v>83</v>
      </c>
      <c r="C82" s="166">
        <v>0.5168798565864563</v>
      </c>
      <c r="D82" s="166">
        <v>0.6056743860244751</v>
      </c>
      <c r="E82" s="166">
        <v>0.6210212111473083</v>
      </c>
      <c r="F82" s="166">
        <v>0.6664484143257141</v>
      </c>
      <c r="G82" s="166">
        <v>0.6109523773193359</v>
      </c>
      <c r="H82" s="166">
        <v>0.6269990801811218</v>
      </c>
      <c r="I82" s="166">
        <v>0.6738123893737793</v>
      </c>
      <c r="J82" s="166">
        <v>0.560470700263977</v>
      </c>
      <c r="K82" s="166">
        <v>0.6750331521034241</v>
      </c>
      <c r="L82" s="166">
        <v>0.5873388051986694</v>
      </c>
      <c r="M82" s="166">
        <v>0.487644225358963</v>
      </c>
      <c r="N82" s="166">
        <v>0.5493584275245667</v>
      </c>
      <c r="O82" s="166">
        <v>0.6416661739349365</v>
      </c>
      <c r="P82" s="166">
        <v>0.773665189743042</v>
      </c>
      <c r="Q82" s="166">
        <v>0.749866783618927</v>
      </c>
      <c r="R82" s="166">
        <v>0.6743907332420349</v>
      </c>
      <c r="S82" s="166">
        <v>0.6765170693397522</v>
      </c>
      <c r="T82" s="166">
        <v>0.5876679420471191</v>
      </c>
      <c r="U82" s="166">
        <v>0.7728846073150635</v>
      </c>
      <c r="V82" s="166">
        <v>0.33459168672561646</v>
      </c>
      <c r="W82" s="166">
        <v>0.6697879433631897</v>
      </c>
      <c r="X82" s="166">
        <v>0.6567118167877197</v>
      </c>
      <c r="Y82" s="166">
        <v>0.660008430480957</v>
      </c>
      <c r="Z82" s="166">
        <v>0.7207420468330383</v>
      </c>
      <c r="AA82" s="166">
        <v>0.7113053798675537</v>
      </c>
      <c r="AB82" s="166">
        <v>0.6395167708396912</v>
      </c>
      <c r="AC82" s="166">
        <v>0.6645497679710388</v>
      </c>
      <c r="AD82" s="166">
        <v>0.7912630438804626</v>
      </c>
      <c r="AE82" s="166">
        <v>0.6652229428291321</v>
      </c>
      <c r="AF82" s="166">
        <v>0.7225537896156311</v>
      </c>
      <c r="AG82" s="166">
        <v>0.6441418528556824</v>
      </c>
      <c r="AH82" s="166">
        <v>0.5442072153091431</v>
      </c>
      <c r="AI82" s="166">
        <v>0.7385478615760803</v>
      </c>
      <c r="AJ82" s="166">
        <v>0.5866004228591919</v>
      </c>
      <c r="AK82" s="166">
        <v>0.6022107601165771</v>
      </c>
      <c r="AL82" s="166">
        <v>0.6401897072792053</v>
      </c>
      <c r="AM82" s="166">
        <v>0.6353363990783691</v>
      </c>
      <c r="AN82" s="166">
        <v>0.7594162821769714</v>
      </c>
      <c r="AO82" s="166">
        <v>0.5764902234077454</v>
      </c>
      <c r="AP82" s="166">
        <v>0.5357365608215332</v>
      </c>
      <c r="AQ82" s="166">
        <v>0.5745418071746826</v>
      </c>
      <c r="AR82" s="166">
        <v>0.5120062232017517</v>
      </c>
      <c r="AS82" s="166">
        <v>0.6432557702064514</v>
      </c>
      <c r="AT82" s="166">
        <v>0.5473160743713379</v>
      </c>
      <c r="AU82" s="166">
        <v>0.5649660229682922</v>
      </c>
      <c r="AV82" s="166">
        <v>0.5757648944854736</v>
      </c>
      <c r="AW82" s="166">
        <v>0.5580201745033264</v>
      </c>
      <c r="AX82" s="166">
        <v>0.6537373661994934</v>
      </c>
      <c r="AY82" s="166">
        <v>0.6504730582237244</v>
      </c>
      <c r="AZ82" s="166">
        <v>0.46746566891670227</v>
      </c>
      <c r="BA82" s="166">
        <v>0.6485787034034729</v>
      </c>
      <c r="BB82" s="166">
        <v>0.7125059962272644</v>
      </c>
      <c r="BC82" s="166">
        <v>0.8337633609771729</v>
      </c>
      <c r="BD82" s="166">
        <v>0.6956426501274109</v>
      </c>
      <c r="BE82" s="166">
        <v>0.7414933443069458</v>
      </c>
      <c r="BF82" s="166">
        <v>0.7424530386924744</v>
      </c>
      <c r="BG82" s="166">
        <v>0.6371029615402222</v>
      </c>
      <c r="BH82" s="166">
        <v>0.7386048436164856</v>
      </c>
      <c r="BI82" s="166">
        <v>0.7160788178443909</v>
      </c>
      <c r="BJ82" s="166">
        <v>0.700692355632782</v>
      </c>
      <c r="BK82" s="166">
        <v>0.6829827427864075</v>
      </c>
      <c r="BL82" s="166">
        <v>0.6826150417327881</v>
      </c>
      <c r="BM82" s="166">
        <v>0.7702673673629761</v>
      </c>
    </row>
    <row r="83" ht="13.5" customHeight="1">
      <c r="A83" s="29" t="s">
        <v>223</v>
      </c>
      <c r="B83" s="165" t="s">
        <v>83</v>
      </c>
      <c r="C83" s="166">
        <v>0.269283264875412</v>
      </c>
      <c r="D83" s="166">
        <v>0.4580783247947693</v>
      </c>
      <c r="E83" s="166">
        <v>0.37427496910095215</v>
      </c>
      <c r="F83" s="166">
        <v>0.44755181670188904</v>
      </c>
      <c r="G83" s="166">
        <v>0.453605055809021</v>
      </c>
      <c r="H83" s="166">
        <v>0.47481831908226013</v>
      </c>
      <c r="I83" s="166">
        <v>0.3334137201309204</v>
      </c>
      <c r="J83" s="166">
        <v>0.4440171718597412</v>
      </c>
      <c r="K83" s="166">
        <v>0.36613959074020386</v>
      </c>
      <c r="L83" s="166">
        <v>0.4670674502849579</v>
      </c>
      <c r="M83" s="166">
        <v>0.3383752703666687</v>
      </c>
      <c r="N83" s="166">
        <v>0.4507470428943634</v>
      </c>
      <c r="O83" s="166">
        <v>0.4290235638618469</v>
      </c>
      <c r="P83" s="166">
        <v>0.22220027446746826</v>
      </c>
      <c r="Q83" s="166">
        <v>0.40326792001724243</v>
      </c>
      <c r="R83" s="166">
        <v>0.42301759123802185</v>
      </c>
      <c r="S83" s="166">
        <v>0.4291747212409973</v>
      </c>
      <c r="T83" s="166">
        <v>0.2707670032978058</v>
      </c>
      <c r="U83" s="166">
        <v>0.25229889154434204</v>
      </c>
      <c r="V83" s="166">
        <v>0.23350116610527039</v>
      </c>
      <c r="W83" s="166">
        <v>0.25271663069725037</v>
      </c>
      <c r="X83" s="166">
        <v>0.3877214789390564</v>
      </c>
      <c r="Y83" s="166">
        <v>0.3041212856769562</v>
      </c>
      <c r="Z83" s="166">
        <v>0.39915791153907776</v>
      </c>
      <c r="AA83" s="166">
        <v>0.3382565379142761</v>
      </c>
      <c r="AB83" s="166">
        <v>0.20983535051345825</v>
      </c>
      <c r="AC83" s="166">
        <v>0.4396214783191681</v>
      </c>
      <c r="AD83" s="166">
        <v>0.4654921889305115</v>
      </c>
      <c r="AE83" s="166">
        <v>0.4225754737854004</v>
      </c>
      <c r="AF83" s="166">
        <v>0.3092690408229828</v>
      </c>
      <c r="AG83" s="166">
        <v>0.33514994382858276</v>
      </c>
      <c r="AH83" s="166">
        <v>0.43338295817375183</v>
      </c>
      <c r="AI83" s="166">
        <v>0.2654614746570587</v>
      </c>
      <c r="AJ83" s="166">
        <v>0.09144968539476395</v>
      </c>
      <c r="AK83" s="166">
        <v>0.1321391463279724</v>
      </c>
      <c r="AL83" s="166">
        <v>0.2186996191740036</v>
      </c>
      <c r="AM83" s="166">
        <v>0.1782931089401245</v>
      </c>
      <c r="AN83" s="166">
        <v>0.15279531478881836</v>
      </c>
      <c r="AO83" s="166">
        <v>0.21279467642307281</v>
      </c>
      <c r="AP83" s="166">
        <v>0.36088496446609497</v>
      </c>
      <c r="AQ83" s="166">
        <v>0.21673613786697388</v>
      </c>
      <c r="AR83" s="166">
        <v>0.18162909150123596</v>
      </c>
      <c r="AS83" s="166">
        <v>0.2994605600833893</v>
      </c>
      <c r="AT83" s="166">
        <v>0.28966569900512695</v>
      </c>
      <c r="AU83" s="166">
        <v>0.39619535207748413</v>
      </c>
      <c r="AV83" s="166">
        <v>0.23067818582057953</v>
      </c>
      <c r="AW83" s="166">
        <v>0.3301931321620941</v>
      </c>
      <c r="AX83" s="166">
        <v>0.368455708026886</v>
      </c>
      <c r="AY83" s="166">
        <v>0.2770063877105713</v>
      </c>
      <c r="AZ83" s="166">
        <v>0.4039018452167511</v>
      </c>
      <c r="BA83" s="166">
        <v>0.3363250494003296</v>
      </c>
      <c r="BB83" s="166">
        <v>0.2333972454071045</v>
      </c>
      <c r="BC83" s="166">
        <v>0.33128422498703003</v>
      </c>
      <c r="BD83" s="166">
        <v>0.12198436260223389</v>
      </c>
      <c r="BE83" s="166">
        <v>0.23022803664207458</v>
      </c>
      <c r="BF83" s="166">
        <v>0.19285869598388672</v>
      </c>
      <c r="BG83" s="166">
        <v>0.2513588070869446</v>
      </c>
      <c r="BH83" s="166">
        <v>0.14225412905216217</v>
      </c>
      <c r="BI83" s="166">
        <v>0.2549692988395691</v>
      </c>
      <c r="BJ83" s="166">
        <v>0.19311407208442688</v>
      </c>
      <c r="BK83" s="166">
        <v>0.18396252393722534</v>
      </c>
      <c r="BL83" s="166">
        <v>0.1629648357629776</v>
      </c>
      <c r="BM83" s="166">
        <v>0.12687498331069946</v>
      </c>
    </row>
    <row r="84" ht="13.5" customHeight="1">
      <c r="A84" s="29" t="s">
        <v>225</v>
      </c>
      <c r="B84" s="165" t="s">
        <v>83</v>
      </c>
      <c r="C84" s="166">
        <v>0.19607104361057281</v>
      </c>
      <c r="D84" s="166">
        <v>0.20533770322799683</v>
      </c>
      <c r="E84" s="166">
        <v>0.361318439245224</v>
      </c>
      <c r="F84" s="166">
        <v>0.26959720253944397</v>
      </c>
      <c r="G84" s="166">
        <v>0.21308676898479462</v>
      </c>
      <c r="H84" s="166">
        <v>0.3321082592010498</v>
      </c>
      <c r="I84" s="166">
        <v>0.21256665885448456</v>
      </c>
      <c r="J84" s="166">
        <v>0.24404343962669373</v>
      </c>
      <c r="K84" s="166">
        <v>0.277442991733551</v>
      </c>
      <c r="L84" s="166">
        <v>0.3221774399280548</v>
      </c>
      <c r="M84" s="166">
        <v>0.19680507481098175</v>
      </c>
      <c r="N84" s="166">
        <v>0.26623186469078064</v>
      </c>
      <c r="O84" s="166">
        <v>0.2014429271221161</v>
      </c>
      <c r="P84" s="166">
        <v>0.14376331865787506</v>
      </c>
      <c r="Q84" s="166">
        <v>0.28278881311416626</v>
      </c>
      <c r="R84" s="166">
        <v>0.3273441791534424</v>
      </c>
      <c r="S84" s="166">
        <v>0.24804767966270447</v>
      </c>
      <c r="T84" s="166">
        <v>0.22174422442913055</v>
      </c>
      <c r="U84" s="166">
        <v>0.30405279994010925</v>
      </c>
      <c r="V84" s="166">
        <v>0.168282151222229</v>
      </c>
      <c r="W84" s="166">
        <v>0.28935882449150085</v>
      </c>
      <c r="X84" s="166">
        <v>0.28702396154403687</v>
      </c>
      <c r="Y84" s="166">
        <v>0.27410876750946045</v>
      </c>
      <c r="Z84" s="166">
        <v>0.3428587317466736</v>
      </c>
      <c r="AA84" s="166">
        <v>0.3986656367778778</v>
      </c>
      <c r="AB84" s="166">
        <v>0.2742880582809448</v>
      </c>
      <c r="AC84" s="166">
        <v>0.2669503688812256</v>
      </c>
      <c r="AD84" s="166">
        <v>0.2938985824584961</v>
      </c>
      <c r="AE84" s="166">
        <v>0.3633330166339874</v>
      </c>
      <c r="AF84" s="166">
        <v>0.39062440395355225</v>
      </c>
      <c r="AG84" s="166">
        <v>0.3241753876209259</v>
      </c>
      <c r="AH84" s="166">
        <v>0.28154703974723816</v>
      </c>
      <c r="AI84" s="166">
        <v>0.35517168045043945</v>
      </c>
      <c r="AJ84" s="166">
        <v>0.3615339696407318</v>
      </c>
      <c r="AK84" s="166">
        <v>0.2607010006904602</v>
      </c>
      <c r="AL84" s="166">
        <v>0.3645397126674652</v>
      </c>
      <c r="AM84" s="166">
        <v>0.24208231270313263</v>
      </c>
      <c r="AN84" s="166">
        <v>0.2308150976896286</v>
      </c>
      <c r="AO84" s="166">
        <v>0.23851260542869568</v>
      </c>
      <c r="AP84" s="166">
        <v>0.2898349463939667</v>
      </c>
      <c r="AQ84" s="166">
        <v>0.35831785202026367</v>
      </c>
      <c r="AR84" s="166">
        <v>0.3321870267391205</v>
      </c>
      <c r="AS84" s="166">
        <v>0.26626718044281006</v>
      </c>
      <c r="AT84" s="166">
        <v>0.2898399233818054</v>
      </c>
      <c r="AU84" s="166">
        <v>0.2924046814441681</v>
      </c>
      <c r="AV84" s="166">
        <v>0.2631275951862335</v>
      </c>
      <c r="AW84" s="166">
        <v>0.27144837379455566</v>
      </c>
      <c r="AX84" s="166">
        <v>0.2844720184803009</v>
      </c>
      <c r="AY84" s="166">
        <v>0.2646675705909729</v>
      </c>
      <c r="AZ84" s="166">
        <v>0.2552014887332916</v>
      </c>
      <c r="BA84" s="166">
        <v>0.38768133521080017</v>
      </c>
      <c r="BB84" s="166">
        <v>0.31108519434928894</v>
      </c>
      <c r="BC84" s="166">
        <v>0.28739067912101746</v>
      </c>
      <c r="BD84" s="166">
        <v>0.3029288351535797</v>
      </c>
      <c r="BE84" s="166">
        <v>0.23374471068382263</v>
      </c>
      <c r="BF84" s="166">
        <v>0.25104188919067383</v>
      </c>
      <c r="BG84" s="166">
        <v>0.21904020011425018</v>
      </c>
      <c r="BH84" s="166">
        <v>0.27197325229644775</v>
      </c>
      <c r="BI84" s="166">
        <v>0.38653722405433655</v>
      </c>
      <c r="BJ84" s="166">
        <v>0.3550959527492523</v>
      </c>
      <c r="BK84" s="166">
        <v>0.30594968795776367</v>
      </c>
      <c r="BL84" s="166">
        <v>0.24245133996009827</v>
      </c>
      <c r="BM84" s="166">
        <v>0.33925795555114746</v>
      </c>
    </row>
    <row r="85" ht="13.5" customHeight="1">
      <c r="A85" s="162" t="s">
        <v>227</v>
      </c>
      <c r="B85" s="163" t="s">
        <v>80</v>
      </c>
      <c r="C85" s="194">
        <v>1.830734133720398</v>
      </c>
      <c r="D85" s="194">
        <v>1.9863972663879395</v>
      </c>
      <c r="E85" s="194">
        <v>2.0676655769348145</v>
      </c>
      <c r="F85" s="194">
        <v>2.119689702987671</v>
      </c>
      <c r="G85" s="194">
        <v>1.800430178642273</v>
      </c>
      <c r="H85" s="194">
        <v>2.092841148376465</v>
      </c>
      <c r="I85" s="194">
        <v>2.0662496089935303</v>
      </c>
      <c r="J85" s="194">
        <v>1.8501362800598145</v>
      </c>
      <c r="K85" s="194">
        <v>2.001866340637207</v>
      </c>
      <c r="L85" s="194">
        <v>1.891538381576538</v>
      </c>
      <c r="M85" s="194">
        <v>1.9709513187408447</v>
      </c>
      <c r="N85" s="194">
        <v>1.8741774559020996</v>
      </c>
      <c r="O85" s="194">
        <v>2.136500835418701</v>
      </c>
      <c r="P85" s="194">
        <v>2.1783077716827393</v>
      </c>
      <c r="Q85" s="194">
        <v>2.071807384490967</v>
      </c>
      <c r="R85" s="194">
        <v>2.056903123855591</v>
      </c>
      <c r="S85" s="194">
        <v>2.0226876735687256</v>
      </c>
      <c r="T85" s="194">
        <v>1.7954343557357788</v>
      </c>
      <c r="U85" s="194">
        <v>1.9643539190292358</v>
      </c>
      <c r="V85" s="194">
        <v>1.7024487257003784</v>
      </c>
      <c r="W85" s="194">
        <v>1.8896785974502563</v>
      </c>
      <c r="X85" s="194">
        <v>1.9162722826004028</v>
      </c>
      <c r="Y85" s="194">
        <v>2.0227718353271484</v>
      </c>
      <c r="Z85" s="194">
        <v>1.8735160827636719</v>
      </c>
      <c r="AA85" s="194">
        <v>2.086021900177002</v>
      </c>
      <c r="AB85" s="194">
        <v>1.9958691596984863</v>
      </c>
      <c r="AC85" s="194">
        <v>1.9991554021835327</v>
      </c>
      <c r="AD85" s="194">
        <v>2.1557977199554443</v>
      </c>
      <c r="AE85" s="194">
        <v>2.0533287525177</v>
      </c>
      <c r="AF85" s="194">
        <v>2.16241192817688</v>
      </c>
      <c r="AG85" s="194">
        <v>2.1260530948638916</v>
      </c>
      <c r="AH85" s="194">
        <v>1.9881057739257812</v>
      </c>
      <c r="AI85" s="194">
        <v>2.2172482013702393</v>
      </c>
      <c r="AJ85" s="194">
        <v>2.0269503593444824</v>
      </c>
      <c r="AK85" s="194">
        <v>2.035937547683716</v>
      </c>
      <c r="AL85" s="194">
        <v>1.9361350536346436</v>
      </c>
      <c r="AM85" s="194">
        <v>1.9174344539642334</v>
      </c>
      <c r="AN85" s="194">
        <v>2.14579176902771</v>
      </c>
      <c r="AO85" s="194">
        <v>1.986372470855713</v>
      </c>
      <c r="AP85" s="194">
        <v>1.846644639968872</v>
      </c>
      <c r="AQ85" s="194">
        <v>1.9768341779708862</v>
      </c>
      <c r="AR85" s="194">
        <v>1.9896466732025146</v>
      </c>
      <c r="AS85" s="194">
        <v>1.9447871446609497</v>
      </c>
      <c r="AT85" s="194">
        <v>1.8763043880462646</v>
      </c>
      <c r="AU85" s="194">
        <v>2.007463216781616</v>
      </c>
      <c r="AV85" s="194">
        <v>2.068695068359375</v>
      </c>
      <c r="AW85" s="194">
        <v>2.0433502197265625</v>
      </c>
      <c r="AX85" s="194">
        <v>2.070481777191162</v>
      </c>
      <c r="AY85" s="194">
        <v>2.0198326110839844</v>
      </c>
      <c r="AZ85" s="194">
        <v>1.9337998628616333</v>
      </c>
      <c r="BA85" s="194">
        <v>2.0864853858947754</v>
      </c>
      <c r="BB85" s="194">
        <v>2.102226734161377</v>
      </c>
      <c r="BC85" s="194">
        <v>2.3049306869506836</v>
      </c>
      <c r="BD85" s="194">
        <v>2.1523449420928955</v>
      </c>
      <c r="BE85" s="194">
        <v>2.1262691020965576</v>
      </c>
      <c r="BF85" s="194">
        <v>2.165187358856201</v>
      </c>
      <c r="BG85" s="194">
        <v>2.0947492122650146</v>
      </c>
      <c r="BH85" s="194">
        <v>2.0781664848327637</v>
      </c>
      <c r="BI85" s="194">
        <v>2.2051022052764893</v>
      </c>
      <c r="BJ85" s="194">
        <v>2.0852549076080322</v>
      </c>
      <c r="BK85" s="194">
        <v>2.126983642578125</v>
      </c>
      <c r="BL85" s="194">
        <v>2.0792980194091797</v>
      </c>
      <c r="BM85" s="194">
        <v>2.1751763820648193</v>
      </c>
    </row>
    <row r="86" ht="13.5" customHeight="1">
      <c r="A86" s="29" t="s">
        <v>229</v>
      </c>
      <c r="B86" s="165" t="s">
        <v>83</v>
      </c>
      <c r="C86" s="166">
        <v>0.5526169538497925</v>
      </c>
      <c r="D86" s="166">
        <v>0.6333558559417725</v>
      </c>
      <c r="E86" s="166">
        <v>0.6754565238952637</v>
      </c>
      <c r="F86" s="166">
        <v>0.7147846817970276</v>
      </c>
      <c r="G86" s="166">
        <v>0.5191157460212708</v>
      </c>
      <c r="H86" s="166">
        <v>0.6743038296699524</v>
      </c>
      <c r="I86" s="166">
        <v>0.669813334941864</v>
      </c>
      <c r="J86" s="166">
        <v>0.5821568965911865</v>
      </c>
      <c r="K86" s="166">
        <v>0.5963128209114075</v>
      </c>
      <c r="L86" s="166">
        <v>0.536188542842865</v>
      </c>
      <c r="M86" s="166">
        <v>0.6003237962722778</v>
      </c>
      <c r="N86" s="166">
        <v>0.5246242880821228</v>
      </c>
      <c r="O86" s="166">
        <v>0.7135616540908813</v>
      </c>
      <c r="P86" s="166">
        <v>0.7793455123901367</v>
      </c>
      <c r="Q86" s="166">
        <v>0.6573389172554016</v>
      </c>
      <c r="R86" s="166">
        <v>0.6249445676803589</v>
      </c>
      <c r="S86" s="166">
        <v>0.6397787928581238</v>
      </c>
      <c r="T86" s="166">
        <v>0.5459185242652893</v>
      </c>
      <c r="U86" s="166">
        <v>0.5760559439659119</v>
      </c>
      <c r="V86" s="166">
        <v>0.558376133441925</v>
      </c>
      <c r="W86" s="166">
        <v>0.5860180854797363</v>
      </c>
      <c r="X86" s="166">
        <v>0.594191312789917</v>
      </c>
      <c r="Y86" s="166">
        <v>0.6882941126823425</v>
      </c>
      <c r="Z86" s="166">
        <v>0.5494240522384644</v>
      </c>
      <c r="AA86" s="166">
        <v>0.6947213411331177</v>
      </c>
      <c r="AB86" s="166">
        <v>0.63302081823349</v>
      </c>
      <c r="AC86" s="166">
        <v>0.6324864625930786</v>
      </c>
      <c r="AD86" s="166">
        <v>0.7943997979164124</v>
      </c>
      <c r="AE86" s="166">
        <v>0.6845417022705078</v>
      </c>
      <c r="AF86" s="166">
        <v>0.7650944590568542</v>
      </c>
      <c r="AG86" s="166">
        <v>0.7326892614364624</v>
      </c>
      <c r="AH86" s="166">
        <v>0.7001131772994995</v>
      </c>
      <c r="AI86" s="166">
        <v>0.7704116702079773</v>
      </c>
      <c r="AJ86" s="166">
        <v>0.6924558877944946</v>
      </c>
      <c r="AK86" s="166">
        <v>0.6356446743011475</v>
      </c>
      <c r="AL86" s="166">
        <v>0.5961697101593018</v>
      </c>
      <c r="AM86" s="166">
        <v>0.6184515357017517</v>
      </c>
      <c r="AN86" s="166">
        <v>0.7445504665374756</v>
      </c>
      <c r="AO86" s="166">
        <v>0.6518560647964478</v>
      </c>
      <c r="AP86" s="166">
        <v>0.5883941650390625</v>
      </c>
      <c r="AQ86" s="166">
        <v>0.6247937083244324</v>
      </c>
      <c r="AR86" s="166">
        <v>0.6753511428833008</v>
      </c>
      <c r="AS86" s="166">
        <v>0.6688880920410156</v>
      </c>
      <c r="AT86" s="166">
        <v>0.5575196743011475</v>
      </c>
      <c r="AU86" s="166">
        <v>0.6752502918243408</v>
      </c>
      <c r="AV86" s="166">
        <v>0.7075183391571045</v>
      </c>
      <c r="AW86" s="166">
        <v>0.7624682784080505</v>
      </c>
      <c r="AX86" s="166">
        <v>0.7597246170043945</v>
      </c>
      <c r="AY86" s="166">
        <v>0.7265785336494446</v>
      </c>
      <c r="AZ86" s="166">
        <v>0.6936525702476501</v>
      </c>
      <c r="BA86" s="166">
        <v>0.7331200838088989</v>
      </c>
      <c r="BB86" s="166">
        <v>0.7588226199150085</v>
      </c>
      <c r="BC86" s="166">
        <v>0.8689183592796326</v>
      </c>
      <c r="BD86" s="166">
        <v>0.8013437986373901</v>
      </c>
      <c r="BE86" s="166">
        <v>0.7673347592353821</v>
      </c>
      <c r="BF86" s="166">
        <v>0.7826229929924011</v>
      </c>
      <c r="BG86" s="166">
        <v>0.7227593064308167</v>
      </c>
      <c r="BH86" s="166">
        <v>0.6995676755905151</v>
      </c>
      <c r="BI86" s="166">
        <v>0.79749995470047</v>
      </c>
      <c r="BJ86" s="166">
        <v>0.7199587821960449</v>
      </c>
      <c r="BK86" s="166">
        <v>0.7569811344146729</v>
      </c>
      <c r="BL86" s="166">
        <v>0.7834940552711487</v>
      </c>
      <c r="BM86" s="166">
        <v>0.789567232131958</v>
      </c>
    </row>
    <row r="87" ht="13.5" customHeight="1">
      <c r="A87" s="29" t="s">
        <v>231</v>
      </c>
      <c r="B87" s="165" t="s">
        <v>83</v>
      </c>
      <c r="C87" s="166">
        <v>0.6397084593772888</v>
      </c>
      <c r="D87" s="166">
        <v>0.7276735305786133</v>
      </c>
      <c r="E87" s="166">
        <v>0.8010591864585876</v>
      </c>
      <c r="F87" s="166">
        <v>0.8182734251022339</v>
      </c>
      <c r="G87" s="166">
        <v>0.6636162996292114</v>
      </c>
      <c r="H87" s="166">
        <v>0.8141799569129944</v>
      </c>
      <c r="I87" s="166">
        <v>0.7914940714836121</v>
      </c>
      <c r="J87" s="166">
        <v>0.6707229018211365</v>
      </c>
      <c r="K87" s="166">
        <v>0.7959768772125244</v>
      </c>
      <c r="L87" s="166">
        <v>0.6987463235855103</v>
      </c>
      <c r="M87" s="166">
        <v>0.7379189133644104</v>
      </c>
      <c r="N87" s="166">
        <v>0.7159203886985779</v>
      </c>
      <c r="O87" s="166">
        <v>0.8252425193786621</v>
      </c>
      <c r="P87" s="166">
        <v>0.8130872845649719</v>
      </c>
      <c r="Q87" s="166">
        <v>0.8159136772155762</v>
      </c>
      <c r="R87" s="166">
        <v>0.7995647192001343</v>
      </c>
      <c r="S87" s="166">
        <v>0.781524658203125</v>
      </c>
      <c r="T87" s="166">
        <v>0.5586479306221008</v>
      </c>
      <c r="U87" s="166">
        <v>0.7660945057868958</v>
      </c>
      <c r="V87" s="166">
        <v>0.44335344433784485</v>
      </c>
      <c r="W87" s="166">
        <v>0.6882496476173401</v>
      </c>
      <c r="X87" s="166">
        <v>0.6947119832038879</v>
      </c>
      <c r="Y87" s="166">
        <v>0.7249200940132141</v>
      </c>
      <c r="Z87" s="166">
        <v>0.6776642799377441</v>
      </c>
      <c r="AA87" s="166">
        <v>0.77338045835495</v>
      </c>
      <c r="AB87" s="166">
        <v>0.7440931797027588</v>
      </c>
      <c r="AC87" s="166">
        <v>0.7417372465133667</v>
      </c>
      <c r="AD87" s="166">
        <v>0.7874467968940735</v>
      </c>
      <c r="AE87" s="166">
        <v>0.7637780904769897</v>
      </c>
      <c r="AF87" s="166">
        <v>0.8263681530952454</v>
      </c>
      <c r="AG87" s="166">
        <v>0.7805917263031006</v>
      </c>
      <c r="AH87" s="166">
        <v>0.6631266474723816</v>
      </c>
      <c r="AI87" s="166">
        <v>0.8557378053665161</v>
      </c>
      <c r="AJ87" s="166">
        <v>0.7286055088043213</v>
      </c>
      <c r="AK87" s="166">
        <v>0.7550498843193054</v>
      </c>
      <c r="AL87" s="166">
        <v>0.6897903084754944</v>
      </c>
      <c r="AM87" s="166">
        <v>0.6427873373031616</v>
      </c>
      <c r="AN87" s="166">
        <v>0.7965639233589172</v>
      </c>
      <c r="AO87" s="166">
        <v>0.6978654861450195</v>
      </c>
      <c r="AP87" s="166">
        <v>0.5891849398612976</v>
      </c>
      <c r="AQ87" s="166">
        <v>0.7293256521224976</v>
      </c>
      <c r="AR87" s="166">
        <v>0.6848968267440796</v>
      </c>
      <c r="AS87" s="166">
        <v>0.6568950414657593</v>
      </c>
      <c r="AT87" s="166">
        <v>0.6904037594795227</v>
      </c>
      <c r="AU87" s="166">
        <v>0.6966167688369751</v>
      </c>
      <c r="AV87" s="166">
        <v>0.7303131222724915</v>
      </c>
      <c r="AW87" s="166">
        <v>0.6686500906944275</v>
      </c>
      <c r="AX87" s="166">
        <v>0.7076013684272766</v>
      </c>
      <c r="AY87" s="166">
        <v>0.653550922870636</v>
      </c>
      <c r="AZ87" s="166">
        <v>0.581987738609314</v>
      </c>
      <c r="BA87" s="166">
        <v>0.7460941672325134</v>
      </c>
      <c r="BB87" s="166">
        <v>0.7296280264854431</v>
      </c>
      <c r="BC87" s="166">
        <v>0.8839179277420044</v>
      </c>
      <c r="BD87" s="166">
        <v>0.7465328574180603</v>
      </c>
      <c r="BE87" s="166">
        <v>0.751748263835907</v>
      </c>
      <c r="BF87" s="166">
        <v>0.7807464599609375</v>
      </c>
      <c r="BG87" s="166">
        <v>0.7369063496589661</v>
      </c>
      <c r="BH87" s="166">
        <v>0.7439790368080139</v>
      </c>
      <c r="BI87" s="166">
        <v>0.8119118213653564</v>
      </c>
      <c r="BJ87" s="166">
        <v>0.7361360192298889</v>
      </c>
      <c r="BK87" s="166">
        <v>0.7543374300003052</v>
      </c>
      <c r="BL87" s="166">
        <v>0.6671826839447021</v>
      </c>
      <c r="BM87" s="166">
        <v>0.7837816476821899</v>
      </c>
    </row>
    <row r="88" ht="13.5" customHeight="1">
      <c r="A88" s="162" t="s">
        <v>233</v>
      </c>
      <c r="B88" s="163" t="s">
        <v>80</v>
      </c>
      <c r="C88" s="194">
        <v>0.8714869022369385</v>
      </c>
      <c r="D88" s="194">
        <v>0.8167183995246887</v>
      </c>
      <c r="E88" s="194">
        <v>1.0569946765899658</v>
      </c>
      <c r="F88" s="194">
        <v>1.1103549003601074</v>
      </c>
      <c r="G88" s="194">
        <v>1.0751570463180542</v>
      </c>
      <c r="H88" s="194">
        <v>1.070432424545288</v>
      </c>
      <c r="I88" s="194">
        <v>0.898522675037384</v>
      </c>
      <c r="J88" s="194">
        <v>0.9178223609924316</v>
      </c>
      <c r="K88" s="194">
        <v>1.1157879829406738</v>
      </c>
      <c r="L88" s="194">
        <v>0.8870156407356262</v>
      </c>
      <c r="M88" s="194">
        <v>1.0039304494857788</v>
      </c>
      <c r="N88" s="194">
        <v>0.990429699420929</v>
      </c>
      <c r="O88" s="194">
        <v>1.1335318088531494</v>
      </c>
      <c r="P88" s="194">
        <v>1.5077661275863647</v>
      </c>
      <c r="Q88" s="194">
        <v>1.193884253501892</v>
      </c>
      <c r="R88" s="194">
        <v>1.0440905094146729</v>
      </c>
      <c r="S88" s="194">
        <v>1.2349073886871338</v>
      </c>
      <c r="T88" s="194">
        <v>0.8084504008293152</v>
      </c>
      <c r="U88" s="194">
        <v>1.1526483297348022</v>
      </c>
      <c r="V88" s="194">
        <v>0.7392889857292175</v>
      </c>
      <c r="W88" s="194">
        <v>1.1574254035949707</v>
      </c>
      <c r="X88" s="194">
        <v>1.0692704916000366</v>
      </c>
      <c r="Y88" s="194">
        <v>1.2372891902923584</v>
      </c>
      <c r="Z88" s="194">
        <v>1.0900461673736572</v>
      </c>
      <c r="AA88" s="194">
        <v>1.0473681688308716</v>
      </c>
      <c r="AB88" s="194">
        <v>1.1221100091934204</v>
      </c>
      <c r="AC88" s="194">
        <v>1.0856012105941772</v>
      </c>
      <c r="AD88" s="194">
        <v>1.2756909132003784</v>
      </c>
      <c r="AE88" s="194">
        <v>1.1681979894638062</v>
      </c>
      <c r="AF88" s="194">
        <v>1.1053788661956787</v>
      </c>
      <c r="AG88" s="194">
        <v>1.0103250741958618</v>
      </c>
      <c r="AH88" s="194">
        <v>1.1024383306503296</v>
      </c>
      <c r="AI88" s="194">
        <v>1.3276546001434326</v>
      </c>
      <c r="AJ88" s="194">
        <v>1.1114013195037842</v>
      </c>
      <c r="AK88" s="194">
        <v>1.0823582410812378</v>
      </c>
      <c r="AL88" s="194">
        <v>1.0548561811447144</v>
      </c>
      <c r="AM88" s="194">
        <v>1.1277332305908203</v>
      </c>
      <c r="AN88" s="194">
        <v>1.2386583089828491</v>
      </c>
      <c r="AO88" s="194">
        <v>1.1443977355957031</v>
      </c>
      <c r="AP88" s="194">
        <v>0.8351679444313049</v>
      </c>
      <c r="AQ88" s="194">
        <v>1.068624496459961</v>
      </c>
      <c r="AR88" s="194">
        <v>0.865029513835907</v>
      </c>
      <c r="AS88" s="194">
        <v>0.8706033229827881</v>
      </c>
      <c r="AT88" s="194">
        <v>0.8370357155799866</v>
      </c>
      <c r="AU88" s="194">
        <v>0.9349554181098938</v>
      </c>
      <c r="AV88" s="194">
        <v>1.271458387374878</v>
      </c>
      <c r="AW88" s="194">
        <v>1.165952444076538</v>
      </c>
      <c r="AX88" s="194">
        <v>1.3032864332199097</v>
      </c>
      <c r="AY88" s="194">
        <v>1.234201192855835</v>
      </c>
      <c r="AZ88" s="194">
        <v>1.0492503643035889</v>
      </c>
      <c r="BA88" s="194">
        <v>1.3104438781738281</v>
      </c>
      <c r="BB88" s="194">
        <v>1.3185348510742188</v>
      </c>
      <c r="BC88" s="194">
        <v>1.718981385231018</v>
      </c>
      <c r="BD88" s="194">
        <v>1.2585713863372803</v>
      </c>
      <c r="BE88" s="194">
        <v>1.4518449306488037</v>
      </c>
      <c r="BF88" s="194">
        <v>1.5503729581832886</v>
      </c>
      <c r="BG88" s="194">
        <v>1.3310773372650146</v>
      </c>
      <c r="BH88" s="194">
        <v>1.3377313613891602</v>
      </c>
      <c r="BI88" s="194">
        <v>1.3281023502349854</v>
      </c>
      <c r="BJ88" s="194">
        <v>1.3384358882904053</v>
      </c>
      <c r="BK88" s="194">
        <v>1.2835928201675415</v>
      </c>
      <c r="BL88" s="194">
        <v>1.2789340019226074</v>
      </c>
      <c r="BM88" s="194">
        <v>1.311603307723999</v>
      </c>
    </row>
    <row r="89" ht="13.5" customHeight="1">
      <c r="A89" s="29" t="s">
        <v>235</v>
      </c>
      <c r="B89" s="165" t="s">
        <v>83</v>
      </c>
      <c r="C89" s="166">
        <v>0.3032960593700409</v>
      </c>
      <c r="D89" s="166">
        <v>0.27716144919395447</v>
      </c>
      <c r="E89" s="166">
        <v>0.4021691381931305</v>
      </c>
      <c r="F89" s="166">
        <v>0.4243922829627991</v>
      </c>
      <c r="G89" s="166">
        <v>0.3862098753452301</v>
      </c>
      <c r="H89" s="166">
        <v>0.4311288893222809</v>
      </c>
      <c r="I89" s="166">
        <v>0.4134784936904907</v>
      </c>
      <c r="J89" s="166">
        <v>0.3266030550003052</v>
      </c>
      <c r="K89" s="166">
        <v>0.4966047406196594</v>
      </c>
      <c r="L89" s="166">
        <v>0.29848161339759827</v>
      </c>
      <c r="M89" s="166">
        <v>0.33997124433517456</v>
      </c>
      <c r="N89" s="166">
        <v>0.3581194579601288</v>
      </c>
      <c r="O89" s="166">
        <v>0.4311506152153015</v>
      </c>
      <c r="P89" s="166">
        <v>0.622154712677002</v>
      </c>
      <c r="Q89" s="166">
        <v>0.41498199105262756</v>
      </c>
      <c r="R89" s="166">
        <v>0.4075453579425812</v>
      </c>
      <c r="S89" s="166">
        <v>0.5151813626289368</v>
      </c>
      <c r="T89" s="166">
        <v>0.2474328875541687</v>
      </c>
      <c r="U89" s="166">
        <v>0.39290738105773926</v>
      </c>
      <c r="V89" s="166">
        <v>0.22078853845596313</v>
      </c>
      <c r="W89" s="166">
        <v>0.49969443678855896</v>
      </c>
      <c r="X89" s="166">
        <v>0.39856740832328796</v>
      </c>
      <c r="Y89" s="166">
        <v>0.5047997236251831</v>
      </c>
      <c r="Z89" s="166">
        <v>0.43799886107444763</v>
      </c>
      <c r="AA89" s="166">
        <v>0.46130967140197754</v>
      </c>
      <c r="AB89" s="166">
        <v>0.47212105989456177</v>
      </c>
      <c r="AC89" s="166">
        <v>0.4358169436454773</v>
      </c>
      <c r="AD89" s="166">
        <v>0.6115574836730957</v>
      </c>
      <c r="AE89" s="166">
        <v>0.5598809123039246</v>
      </c>
      <c r="AF89" s="166">
        <v>0.5311360955238342</v>
      </c>
      <c r="AG89" s="166">
        <v>0.43363645672798157</v>
      </c>
      <c r="AH89" s="166">
        <v>0.4239756166934967</v>
      </c>
      <c r="AI89" s="166">
        <v>0.601728618144989</v>
      </c>
      <c r="AJ89" s="166">
        <v>0.5138213038444519</v>
      </c>
      <c r="AK89" s="166">
        <v>0.4997570514678955</v>
      </c>
      <c r="AL89" s="166">
        <v>0.45629942417144775</v>
      </c>
      <c r="AM89" s="166">
        <v>0.568871796131134</v>
      </c>
      <c r="AN89" s="166">
        <v>0.5540498495101929</v>
      </c>
      <c r="AO89" s="166">
        <v>0.5482430458068848</v>
      </c>
      <c r="AP89" s="166">
        <v>0.3594467043876648</v>
      </c>
      <c r="AQ89" s="166">
        <v>0.44056108593940735</v>
      </c>
      <c r="AR89" s="166">
        <v>0.3351685106754303</v>
      </c>
      <c r="AS89" s="166">
        <v>0.32287877798080444</v>
      </c>
      <c r="AT89" s="166">
        <v>0.31294766068458557</v>
      </c>
      <c r="AU89" s="166">
        <v>0.29576247930526733</v>
      </c>
      <c r="AV89" s="166">
        <v>0.5777294039726257</v>
      </c>
      <c r="AW89" s="166">
        <v>0.4730323255062103</v>
      </c>
      <c r="AX89" s="166">
        <v>0.558929979801178</v>
      </c>
      <c r="AY89" s="166">
        <v>0.536142110824585</v>
      </c>
      <c r="AZ89" s="166">
        <v>0.3940565288066864</v>
      </c>
      <c r="BA89" s="166">
        <v>0.6400482654571533</v>
      </c>
      <c r="BB89" s="166">
        <v>0.6643168330192566</v>
      </c>
      <c r="BC89" s="166">
        <v>0.8423505425453186</v>
      </c>
      <c r="BD89" s="166">
        <v>0.6226078271865845</v>
      </c>
      <c r="BE89" s="166">
        <v>0.7026559114456177</v>
      </c>
      <c r="BF89" s="166">
        <v>0.7383729219436646</v>
      </c>
      <c r="BG89" s="166">
        <v>0.6393239498138428</v>
      </c>
      <c r="BH89" s="166">
        <v>0.6974956393241882</v>
      </c>
      <c r="BI89" s="166">
        <v>0.6675116419792175</v>
      </c>
      <c r="BJ89" s="166">
        <v>0.7282537817955017</v>
      </c>
      <c r="BK89" s="166">
        <v>0.5973528027534485</v>
      </c>
      <c r="BL89" s="166">
        <v>0.6654237508773804</v>
      </c>
      <c r="BM89" s="166">
        <v>0.6591817736625671</v>
      </c>
    </row>
    <row r="90" ht="13.5" customHeight="1">
      <c r="A90" s="29" t="s">
        <v>237</v>
      </c>
      <c r="B90" s="165" t="s">
        <v>238</v>
      </c>
      <c r="C90" s="187">
        <v>1.2456837892532349</v>
      </c>
      <c r="D90" s="187">
        <v>1.1329413652420044</v>
      </c>
      <c r="E90" s="187">
        <v>1.575797200202942</v>
      </c>
      <c r="F90" s="187">
        <v>1.7018378973007202</v>
      </c>
      <c r="G90" s="187">
        <v>1.7363154888153076</v>
      </c>
      <c r="H90" s="187">
        <v>1.4907217025756836</v>
      </c>
      <c r="I90" s="187">
        <v>0.8149306774139404</v>
      </c>
      <c r="J90" s="187">
        <v>1.335084319114685</v>
      </c>
      <c r="K90" s="187">
        <v>1.3649228811264038</v>
      </c>
      <c r="L90" s="187">
        <v>1.3387724161148071</v>
      </c>
      <c r="M90" s="187">
        <v>1.6509459018707275</v>
      </c>
      <c r="N90" s="187">
        <v>1.5002013444900513</v>
      </c>
      <c r="O90" s="187">
        <v>1.771054983139038</v>
      </c>
      <c r="P90" s="187">
        <v>2.4792978763580322</v>
      </c>
      <c r="Q90" s="187">
        <v>2.120131015777588</v>
      </c>
      <c r="R90" s="187">
        <v>1.491564154624939</v>
      </c>
      <c r="S90" s="187">
        <v>1.8014590740203857</v>
      </c>
      <c r="T90" s="187">
        <v>1.2448372840881348</v>
      </c>
      <c r="U90" s="187">
        <v>2.0472333431243896</v>
      </c>
      <c r="V90" s="187">
        <v>1.070675015449524</v>
      </c>
      <c r="W90" s="187">
        <v>1.5345293283462524</v>
      </c>
      <c r="X90" s="187">
        <v>1.6483654975891113</v>
      </c>
      <c r="Y90" s="187">
        <v>1.8639531135559082</v>
      </c>
      <c r="Z90" s="187">
        <v>1.5435442924499512</v>
      </c>
      <c r="AA90" s="187">
        <v>1.2373102903366089</v>
      </c>
      <c r="AB90" s="187">
        <v>1.5154390335083008</v>
      </c>
      <c r="AC90" s="187">
        <v>1.534698247909546</v>
      </c>
      <c r="AD90" s="187">
        <v>1.5008387565612793</v>
      </c>
      <c r="AE90" s="187">
        <v>1.2814750671386719</v>
      </c>
      <c r="AF90" s="187">
        <v>1.146003246307373</v>
      </c>
      <c r="AG90" s="187">
        <v>1.2110403776168823</v>
      </c>
      <c r="AH90" s="187">
        <v>1.6687370538711548</v>
      </c>
      <c r="AI90" s="187">
        <v>1.780932903289795</v>
      </c>
      <c r="AJ90" s="187">
        <v>1.2593438625335693</v>
      </c>
      <c r="AK90" s="187">
        <v>1.2005844116210938</v>
      </c>
      <c r="AL90" s="187">
        <v>1.295641303062439</v>
      </c>
      <c r="AM90" s="187">
        <v>1.0566776990890503</v>
      </c>
      <c r="AN90" s="187">
        <v>1.6237876415252686</v>
      </c>
      <c r="AO90" s="187">
        <v>1.2338861227035522</v>
      </c>
      <c r="AP90" s="187">
        <v>0.8035127520561218</v>
      </c>
      <c r="AQ90" s="187">
        <v>1.4355257749557495</v>
      </c>
      <c r="AR90" s="187">
        <v>1.057621955871582</v>
      </c>
      <c r="AS90" s="187">
        <v>1.1438430547714233</v>
      </c>
      <c r="AT90" s="187">
        <v>1.0443094968795776</v>
      </c>
      <c r="AU90" s="187">
        <v>1.5654338598251343</v>
      </c>
      <c r="AV90" s="187">
        <v>1.6511681079864502</v>
      </c>
      <c r="AW90" s="187">
        <v>1.7057381868362427</v>
      </c>
      <c r="AX90" s="187">
        <v>1.8866231441497803</v>
      </c>
      <c r="AY90" s="187">
        <v>1.693516731262207</v>
      </c>
      <c r="AZ90" s="187">
        <v>1.5819413661956787</v>
      </c>
      <c r="BA90" s="187">
        <v>1.5128426551818848</v>
      </c>
      <c r="BB90" s="187">
        <v>1.4274598360061646</v>
      </c>
      <c r="BC90" s="187">
        <v>2.3170533180236816</v>
      </c>
      <c r="BD90" s="187">
        <v>1.3695002794265747</v>
      </c>
      <c r="BE90" s="187">
        <v>1.8282530307769775</v>
      </c>
      <c r="BF90" s="187">
        <v>2.0875706672668457</v>
      </c>
      <c r="BG90" s="187">
        <v>1.6081682443618774</v>
      </c>
      <c r="BH90" s="187">
        <v>1.3468832969665527</v>
      </c>
      <c r="BI90" s="187">
        <v>1.454007625579834</v>
      </c>
      <c r="BJ90" s="187">
        <v>1.1962236166000366</v>
      </c>
      <c r="BK90" s="187">
        <v>1.6069821119308472</v>
      </c>
      <c r="BL90" s="187">
        <v>1.2459208965301514</v>
      </c>
      <c r="BM90" s="187">
        <v>1.422328233718872</v>
      </c>
    </row>
    <row r="91" ht="13.5" customHeight="1">
      <c r="A91" s="162" t="s">
        <v>565</v>
      </c>
      <c r="B91" s="163" t="s">
        <v>80</v>
      </c>
      <c r="C91" s="194">
        <v>1.9437981843948364</v>
      </c>
      <c r="D91" s="194">
        <v>1.6931662559509277</v>
      </c>
      <c r="E91" s="194">
        <v>1.7655473947525024</v>
      </c>
      <c r="F91" s="194">
        <v>1.7769421339035034</v>
      </c>
      <c r="G91" s="194">
        <v>1.9288692474365234</v>
      </c>
      <c r="H91" s="194">
        <v>1.9612390995025635</v>
      </c>
      <c r="I91" s="194">
        <v>1.9501581192016602</v>
      </c>
      <c r="J91" s="194">
        <v>1.82927668094635</v>
      </c>
      <c r="K91" s="194">
        <v>2.0416719913482666</v>
      </c>
      <c r="L91" s="194">
        <v>1.8063215017318726</v>
      </c>
      <c r="M91" s="194">
        <v>1.744478464126587</v>
      </c>
      <c r="N91" s="194">
        <v>1.9090182781219482</v>
      </c>
      <c r="O91" s="194">
        <v>1.9173816442489624</v>
      </c>
      <c r="P91" s="194">
        <v>2.0036449432373047</v>
      </c>
      <c r="Q91" s="194">
        <v>2.0074880123138428</v>
      </c>
      <c r="R91" s="194">
        <v>1.9716753959655762</v>
      </c>
      <c r="S91" s="194">
        <v>1.9232373237609863</v>
      </c>
      <c r="T91" s="194">
        <v>1.9474775791168213</v>
      </c>
      <c r="U91" s="194">
        <v>1.8348722457885742</v>
      </c>
      <c r="V91" s="194">
        <v>1.927980899810791</v>
      </c>
      <c r="W91" s="194">
        <v>1.8600871562957764</v>
      </c>
      <c r="X91" s="194">
        <v>1.7839667797088623</v>
      </c>
      <c r="Y91" s="194">
        <v>1.9587844610214233</v>
      </c>
      <c r="Z91" s="194">
        <v>1.9822953939437866</v>
      </c>
      <c r="AA91" s="194">
        <v>1.9314029216766357</v>
      </c>
      <c r="AB91" s="194">
        <v>1.9898208379745483</v>
      </c>
      <c r="AC91" s="194">
        <v>1.769564151763916</v>
      </c>
      <c r="AD91" s="194">
        <v>1.9242781400680542</v>
      </c>
      <c r="AE91" s="194">
        <v>1.8287391662597656</v>
      </c>
      <c r="AF91" s="194">
        <v>1.8709723949432373</v>
      </c>
      <c r="AG91" s="194">
        <v>1.921949028968811</v>
      </c>
      <c r="AH91" s="194">
        <v>2.024672746658325</v>
      </c>
      <c r="AI91" s="194">
        <v>2.0478973388671875</v>
      </c>
      <c r="AJ91" s="194">
        <v>1.828279733657837</v>
      </c>
      <c r="AK91" s="194">
        <v>1.8910081386566162</v>
      </c>
      <c r="AL91" s="194">
        <v>1.8070998191833496</v>
      </c>
      <c r="AM91" s="194">
        <v>1.7998161315917969</v>
      </c>
      <c r="AN91" s="194">
        <v>1.8979769945144653</v>
      </c>
      <c r="AO91" s="194">
        <v>1.8039329051971436</v>
      </c>
      <c r="AP91" s="194">
        <v>1.849985957145691</v>
      </c>
      <c r="AQ91" s="194">
        <v>1.880279302597046</v>
      </c>
      <c r="AR91" s="194">
        <v>1.7692142724990845</v>
      </c>
      <c r="AS91" s="194">
        <v>1.9283231496810913</v>
      </c>
      <c r="AT91" s="194">
        <v>1.812942385673523</v>
      </c>
      <c r="AU91" s="194">
        <v>1.6734288930892944</v>
      </c>
      <c r="AV91" s="194">
        <v>1.8815453052520752</v>
      </c>
      <c r="AW91" s="194">
        <v>1.9587396383285522</v>
      </c>
      <c r="AX91" s="194">
        <v>1.9556798934936523</v>
      </c>
      <c r="AY91" s="194">
        <v>1.9582104682922363</v>
      </c>
      <c r="AZ91" s="194">
        <v>1.961006999015808</v>
      </c>
      <c r="BA91" s="194">
        <v>1.8735905885696411</v>
      </c>
      <c r="BB91" s="194">
        <v>1.7456071376800537</v>
      </c>
      <c r="BC91" s="194">
        <v>1.966983675956726</v>
      </c>
      <c r="BD91" s="194">
        <v>1.875392198562622</v>
      </c>
      <c r="BE91" s="194">
        <v>1.8538739681243896</v>
      </c>
      <c r="BF91" s="194">
        <v>2.059828519821167</v>
      </c>
      <c r="BG91" s="194">
        <v>1.5969465970993042</v>
      </c>
      <c r="BH91" s="194">
        <v>1.9415079355239868</v>
      </c>
      <c r="BI91" s="194">
        <v>2.0550873279571533</v>
      </c>
      <c r="BJ91" s="194">
        <v>1.9202083349227905</v>
      </c>
      <c r="BK91" s="194">
        <v>1.9615919589996338</v>
      </c>
      <c r="BL91" s="194">
        <v>1.9782217741012573</v>
      </c>
      <c r="BM91" s="194">
        <v>2.0015783309936523</v>
      </c>
    </row>
    <row r="92" ht="13.5" customHeight="1">
      <c r="A92" s="29" t="s">
        <v>242</v>
      </c>
      <c r="B92" s="165" t="s">
        <v>83</v>
      </c>
      <c r="C92" s="166">
        <v>0.9153201580047607</v>
      </c>
      <c r="D92" s="166">
        <v>0.9541670083999634</v>
      </c>
      <c r="E92" s="166">
        <v>0.9470383524894714</v>
      </c>
      <c r="F92" s="166">
        <v>0.9598615169525146</v>
      </c>
      <c r="G92" s="166">
        <v>0.8845082521438599</v>
      </c>
      <c r="H92" s="166">
        <v>0.9686376452445984</v>
      </c>
      <c r="I92" s="166">
        <v>0.9603588581085205</v>
      </c>
      <c r="J92" s="166">
        <v>0.8806352019309998</v>
      </c>
      <c r="K92" s="166">
        <v>0.9435321092605591</v>
      </c>
      <c r="L92" s="166">
        <v>0.9537829160690308</v>
      </c>
      <c r="M92" s="166">
        <v>0.9563590884208679</v>
      </c>
      <c r="N92" s="166">
        <v>0.925025224685669</v>
      </c>
      <c r="O92" s="166">
        <v>0.9765303134918213</v>
      </c>
      <c r="P92" s="166">
        <v>0.9786442518234253</v>
      </c>
      <c r="Q92" s="166">
        <v>0.9558238387107849</v>
      </c>
      <c r="R92" s="166">
        <v>0.9846948385238647</v>
      </c>
      <c r="S92" s="166">
        <v>0.9422801733016968</v>
      </c>
      <c r="T92" s="166">
        <v>0.9560127258300781</v>
      </c>
      <c r="U92" s="166">
        <v>0.9436547756195068</v>
      </c>
      <c r="V92" s="166">
        <v>0.9348688125610352</v>
      </c>
      <c r="W92" s="166">
        <v>0.9119703769683838</v>
      </c>
      <c r="X92" s="166">
        <v>0.9327930212020874</v>
      </c>
      <c r="Y92" s="166">
        <v>0.9504815340042114</v>
      </c>
      <c r="Z92" s="166">
        <v>0.9375997185707092</v>
      </c>
      <c r="AA92" s="166">
        <v>0.9799274206161499</v>
      </c>
      <c r="AB92" s="166">
        <v>0.9507115483283997</v>
      </c>
      <c r="AC92" s="166">
        <v>0.9579835534095764</v>
      </c>
      <c r="AD92" s="166">
        <v>0.9592170119285583</v>
      </c>
      <c r="AE92" s="166">
        <v>0.9561184644699097</v>
      </c>
      <c r="AF92" s="166">
        <v>0.9584198594093323</v>
      </c>
      <c r="AG92" s="166">
        <v>0.9881232976913452</v>
      </c>
      <c r="AH92" s="166">
        <v>0.9542344808578491</v>
      </c>
      <c r="AI92" s="166">
        <v>0.9968480467796326</v>
      </c>
      <c r="AJ92" s="166">
        <v>0.9482056498527527</v>
      </c>
      <c r="AK92" s="166">
        <v>0.9905555248260498</v>
      </c>
      <c r="AL92" s="166">
        <v>0.9622201323509216</v>
      </c>
      <c r="AM92" s="166">
        <v>0.9620070457458496</v>
      </c>
      <c r="AN92" s="166">
        <v>0.9866079092025757</v>
      </c>
      <c r="AO92" s="166">
        <v>0.9654417037963867</v>
      </c>
      <c r="AP92" s="166">
        <v>0.9512804746627808</v>
      </c>
      <c r="AQ92" s="166">
        <v>0.9483262896537781</v>
      </c>
      <c r="AR92" s="166">
        <v>0.9592809081077576</v>
      </c>
      <c r="AS92" s="166">
        <v>0.9339330196380615</v>
      </c>
      <c r="AT92" s="166">
        <v>0.9204824566841125</v>
      </c>
      <c r="AU92" s="166">
        <v>0.971417248249054</v>
      </c>
      <c r="AV92" s="166">
        <v>0.9870951175689697</v>
      </c>
      <c r="AW92" s="166">
        <v>0.9600153565406799</v>
      </c>
      <c r="AX92" s="166">
        <v>0.9599830508232117</v>
      </c>
      <c r="AY92" s="166">
        <v>0.9796474575996399</v>
      </c>
      <c r="AZ92" s="166">
        <v>0.9694262146949768</v>
      </c>
      <c r="BA92" s="166">
        <v>0.9694328904151917</v>
      </c>
      <c r="BB92" s="166">
        <v>0.9811848998069763</v>
      </c>
      <c r="BC92" s="166">
        <v>0.9870713949203491</v>
      </c>
      <c r="BD92" s="166">
        <v>0.9885833263397217</v>
      </c>
      <c r="BE92" s="166">
        <v>0.9826090335845947</v>
      </c>
      <c r="BF92" s="166">
        <v>0.9902138113975525</v>
      </c>
      <c r="BG92" s="166">
        <v>1.0</v>
      </c>
      <c r="BH92" s="166">
        <v>0.994008481502533</v>
      </c>
      <c r="BI92" s="166">
        <v>0.9973910450935364</v>
      </c>
      <c r="BJ92" s="166">
        <v>0.9909117817878723</v>
      </c>
      <c r="BK92" s="166">
        <v>0.9913264513015747</v>
      </c>
      <c r="BL92" s="166">
        <v>0.988387405872345</v>
      </c>
      <c r="BM92" s="166">
        <v>0.9935529232025146</v>
      </c>
    </row>
    <row r="93" ht="13.5" customHeight="1">
      <c r="A93" s="29" t="s">
        <v>244</v>
      </c>
      <c r="B93" s="165" t="s">
        <v>83</v>
      </c>
      <c r="C93" s="166">
        <v>0.45553943514823914</v>
      </c>
      <c r="D93" s="166">
        <v>0.3478436768054962</v>
      </c>
      <c r="E93" s="166">
        <v>0.2714286148548126</v>
      </c>
      <c r="F93" s="166">
        <v>0.3697948157787323</v>
      </c>
      <c r="G93" s="166">
        <v>0.39765551686286926</v>
      </c>
      <c r="H93" s="166">
        <v>0.4660734236240387</v>
      </c>
      <c r="I93" s="166">
        <v>0.4251512289047241</v>
      </c>
      <c r="J93" s="166">
        <v>0.35487812757492065</v>
      </c>
      <c r="K93" s="166">
        <v>0.5025486350059509</v>
      </c>
      <c r="L93" s="166">
        <v>0.3082614243030548</v>
      </c>
      <c r="M93" s="166">
        <v>0.4228339195251465</v>
      </c>
      <c r="N93" s="166">
        <v>0.3351776897907257</v>
      </c>
      <c r="O93" s="166">
        <v>0.34850072860717773</v>
      </c>
      <c r="P93" s="166">
        <v>0.545150101184845</v>
      </c>
      <c r="Q93" s="166">
        <v>0.4787680506706238</v>
      </c>
      <c r="R93" s="166">
        <v>0.4437595307826996</v>
      </c>
      <c r="S93" s="166">
        <v>0.46356281638145447</v>
      </c>
      <c r="T93" s="166">
        <v>0.4148075580596924</v>
      </c>
      <c r="U93" s="166">
        <v>0.4033174216747284</v>
      </c>
      <c r="V93" s="166">
        <v>0.3319310247898102</v>
      </c>
      <c r="W93" s="166">
        <v>0.3192954361438751</v>
      </c>
      <c r="X93" s="166">
        <v>0.3769592046737671</v>
      </c>
      <c r="Y93" s="166">
        <v>0.4821210205554962</v>
      </c>
      <c r="Z93" s="166">
        <v>0.5668413639068604</v>
      </c>
      <c r="AA93" s="166">
        <v>0.39957594871520996</v>
      </c>
      <c r="AB93" s="166">
        <v>0.45160946249961853</v>
      </c>
      <c r="AC93" s="166">
        <v>0.3842107057571411</v>
      </c>
      <c r="AD93" s="166">
        <v>0.47523626685142517</v>
      </c>
      <c r="AE93" s="166">
        <v>0.3475463390350342</v>
      </c>
      <c r="AF93" s="166">
        <v>0.40284058451652527</v>
      </c>
      <c r="AG93" s="166">
        <v>0.427247017621994</v>
      </c>
      <c r="AH93" s="166">
        <v>0.5084756016731262</v>
      </c>
      <c r="AI93" s="166">
        <v>0.548313319683075</v>
      </c>
      <c r="AJ93" s="166">
        <v>0.24571427702903748</v>
      </c>
      <c r="AK93" s="166">
        <v>0.3578002452850342</v>
      </c>
      <c r="AL93" s="166">
        <v>0.36743322014808655</v>
      </c>
      <c r="AM93" s="166">
        <v>0.32789847254753113</v>
      </c>
      <c r="AN93" s="166">
        <v>0.38992437720298767</v>
      </c>
      <c r="AO93" s="166">
        <v>0.38886916637420654</v>
      </c>
      <c r="AP93" s="166">
        <v>0.2710566222667694</v>
      </c>
      <c r="AQ93" s="166">
        <v>0.2820987403392792</v>
      </c>
      <c r="AR93" s="166">
        <v>0.3310401737689972</v>
      </c>
      <c r="AS93" s="166">
        <v>0.36815688014030457</v>
      </c>
      <c r="AT93" s="166">
        <v>0.2930534780025482</v>
      </c>
      <c r="AU93" s="166">
        <v>0.3248071074485779</v>
      </c>
      <c r="AV93" s="166">
        <v>0.3533838987350464</v>
      </c>
      <c r="AW93" s="166">
        <v>0.45488694310188293</v>
      </c>
      <c r="AX93" s="166">
        <v>0.5170513391494751</v>
      </c>
      <c r="AY93" s="166">
        <v>0.45702889561653137</v>
      </c>
      <c r="AZ93" s="166">
        <v>0.4377362132072449</v>
      </c>
      <c r="BA93" s="166">
        <v>0.3098915219306946</v>
      </c>
      <c r="BB93" s="166">
        <v>0.4253903031349182</v>
      </c>
      <c r="BC93" s="166">
        <v>0.5305278301239014</v>
      </c>
      <c r="BD93" s="166">
        <v>0.3380189538002014</v>
      </c>
      <c r="BE93" s="166">
        <v>0.42230790853500366</v>
      </c>
      <c r="BF93" s="166">
        <v>0.5996162295341492</v>
      </c>
      <c r="BG93" s="166">
        <v>0.3722774088382721</v>
      </c>
      <c r="BH93" s="166">
        <v>0.4096234440803528</v>
      </c>
      <c r="BI93" s="166">
        <v>0.620818018913269</v>
      </c>
      <c r="BJ93" s="166">
        <v>0.4058244526386261</v>
      </c>
      <c r="BK93" s="166">
        <v>0.42030081152915955</v>
      </c>
      <c r="BL93" s="166">
        <v>0.4399082362651825</v>
      </c>
      <c r="BM93" s="166">
        <v>0.5648522973060608</v>
      </c>
    </row>
    <row r="94" ht="13.5" customHeight="1">
      <c r="A94" s="29" t="s">
        <v>246</v>
      </c>
      <c r="B94" s="165" t="s">
        <v>247</v>
      </c>
      <c r="C94" s="187">
        <v>26135.904296875</v>
      </c>
      <c r="D94" s="187">
        <v>24298.98046875</v>
      </c>
      <c r="E94" s="187">
        <v>26961.677734375</v>
      </c>
      <c r="F94" s="187">
        <v>30383.4140625</v>
      </c>
      <c r="G94" s="187">
        <v>24021.408203125</v>
      </c>
      <c r="H94" s="187">
        <v>30179.015625</v>
      </c>
      <c r="I94" s="187">
        <v>26730.5859375</v>
      </c>
      <c r="J94" s="187">
        <v>15434.0341796875</v>
      </c>
      <c r="K94" s="187">
        <v>13849.2861328125</v>
      </c>
      <c r="L94" s="187">
        <v>34398.9453125</v>
      </c>
      <c r="M94" s="187">
        <v>28229.443359375</v>
      </c>
      <c r="N94" s="187">
        <v>16883.603515625</v>
      </c>
      <c r="O94" s="187">
        <v>20738.7890625</v>
      </c>
      <c r="P94" s="187">
        <v>30667.3515625</v>
      </c>
      <c r="Q94" s="187">
        <v>19654.89453125</v>
      </c>
      <c r="R94" s="187">
        <v>21927.478515625</v>
      </c>
      <c r="S94" s="187">
        <v>22844.53125</v>
      </c>
      <c r="T94" s="187">
        <v>20457.05078125</v>
      </c>
      <c r="U94" s="187">
        <v>28900.48828125</v>
      </c>
      <c r="V94" s="187">
        <v>14700.5205078125</v>
      </c>
      <c r="W94" s="187">
        <v>27028.080078125</v>
      </c>
      <c r="X94" s="187">
        <v>28836.16015625</v>
      </c>
      <c r="Y94" s="187">
        <v>30965.19921875</v>
      </c>
      <c r="Z94" s="187">
        <v>26128.16796875</v>
      </c>
      <c r="AA94" s="187">
        <v>19383.921875</v>
      </c>
      <c r="AB94" s="187">
        <v>19625.966796875</v>
      </c>
      <c r="AC94" s="187">
        <v>26336.21875</v>
      </c>
      <c r="AD94" s="187">
        <v>34507.578125</v>
      </c>
      <c r="AE94" s="187">
        <v>13154.6572265625</v>
      </c>
      <c r="AF94" s="187">
        <v>20474.845703125</v>
      </c>
      <c r="AG94" s="187">
        <v>31722.21484375</v>
      </c>
      <c r="AH94" s="187">
        <v>21411.03125</v>
      </c>
      <c r="AI94" s="187">
        <v>18390.61328125</v>
      </c>
      <c r="AJ94" s="187">
        <v>19949.478515625</v>
      </c>
      <c r="AK94" s="187">
        <v>26140.541015625</v>
      </c>
      <c r="AL94" s="187">
        <v>22049.048828125</v>
      </c>
      <c r="AM94" s="187">
        <v>23516.5703125</v>
      </c>
      <c r="AN94" s="187">
        <v>28269.9609375</v>
      </c>
      <c r="AO94" s="187">
        <v>24122.421875</v>
      </c>
      <c r="AP94" s="187">
        <v>18184.451171875</v>
      </c>
      <c r="AQ94" s="187">
        <v>15697.486328125</v>
      </c>
      <c r="AR94" s="187">
        <v>28263.431640625</v>
      </c>
      <c r="AS94" s="187">
        <v>20060.15234375</v>
      </c>
      <c r="AT94" s="187">
        <v>23695.2265625</v>
      </c>
      <c r="AU94" s="187">
        <v>13118.779296875</v>
      </c>
      <c r="AV94" s="187">
        <v>23039.53125</v>
      </c>
      <c r="AW94" s="187">
        <v>27451.130859375</v>
      </c>
      <c r="AX94" s="187">
        <v>26305.447265625</v>
      </c>
      <c r="AY94" s="187">
        <v>27758.80859375</v>
      </c>
      <c r="AZ94" s="187">
        <v>23276.9296875</v>
      </c>
      <c r="BA94" s="187">
        <v>20493.771484375</v>
      </c>
      <c r="BB94" s="187">
        <v>27731.66796875</v>
      </c>
      <c r="BC94" s="187">
        <v>40948.60546875</v>
      </c>
      <c r="BD94" s="187">
        <v>26438.71875</v>
      </c>
      <c r="BE94" s="187">
        <v>44789.5703125</v>
      </c>
      <c r="BF94" s="187">
        <v>27598.22265625</v>
      </c>
      <c r="BG94" s="187">
        <v>25645.296875</v>
      </c>
      <c r="BH94" s="187">
        <v>23913.70703125</v>
      </c>
      <c r="BI94" s="187">
        <v>31650.646484375</v>
      </c>
      <c r="BJ94" s="187">
        <v>28171.3671875</v>
      </c>
      <c r="BK94" s="187">
        <v>20913.0390625</v>
      </c>
      <c r="BL94" s="187">
        <v>21675.888671875</v>
      </c>
      <c r="BM94" s="187">
        <v>35057.171875</v>
      </c>
    </row>
    <row r="95" ht="13.5" customHeight="1">
      <c r="A95" s="29" t="s">
        <v>249</v>
      </c>
      <c r="B95" s="165" t="s">
        <v>83</v>
      </c>
      <c r="C95" s="166">
        <v>0.04537232220172882</v>
      </c>
      <c r="D95" s="166">
        <v>0.4982636570930481</v>
      </c>
      <c r="E95" s="166">
        <v>0.171530619263649</v>
      </c>
      <c r="F95" s="166">
        <v>0.19533835351467133</v>
      </c>
      <c r="G95" s="166">
        <v>0.0</v>
      </c>
      <c r="H95" s="166">
        <v>0.0</v>
      </c>
      <c r="I95" s="166">
        <v>0.0</v>
      </c>
      <c r="J95" s="166">
        <v>0.1450645625591278</v>
      </c>
      <c r="K95" s="166">
        <v>0.0</v>
      </c>
      <c r="L95" s="166">
        <v>0.0</v>
      </c>
      <c r="M95" s="166">
        <v>0.34018465876579285</v>
      </c>
      <c r="N95" s="166">
        <v>0.0</v>
      </c>
      <c r="O95" s="166">
        <v>0.0</v>
      </c>
      <c r="P95" s="166">
        <v>0.0</v>
      </c>
      <c r="Q95" s="166">
        <v>0.0</v>
      </c>
      <c r="R95" s="166">
        <v>0.0</v>
      </c>
      <c r="S95" s="166">
        <v>0.0880214273929596</v>
      </c>
      <c r="T95" s="166">
        <v>0.0</v>
      </c>
      <c r="U95" s="166">
        <v>0.013786674477159977</v>
      </c>
      <c r="V95" s="166">
        <v>0.0</v>
      </c>
      <c r="W95" s="166">
        <v>0.0</v>
      </c>
      <c r="X95" s="166">
        <v>0.4033350348472595</v>
      </c>
      <c r="Y95" s="166">
        <v>0.0</v>
      </c>
      <c r="Z95" s="166">
        <v>0.18672163784503937</v>
      </c>
      <c r="AA95" s="166">
        <v>0.0</v>
      </c>
      <c r="AB95" s="166">
        <v>0.0</v>
      </c>
      <c r="AC95" s="166">
        <v>0.1959546059370041</v>
      </c>
      <c r="AD95" s="166">
        <v>0.0</v>
      </c>
      <c r="AE95" s="166">
        <v>0.15668459236621857</v>
      </c>
      <c r="AF95" s="166">
        <v>0.16352762281894684</v>
      </c>
      <c r="AG95" s="166">
        <v>0.0</v>
      </c>
      <c r="AH95" s="166">
        <v>0.0</v>
      </c>
      <c r="AI95" s="166">
        <v>0.0</v>
      </c>
      <c r="AJ95" s="166">
        <v>0.0</v>
      </c>
      <c r="AK95" s="166">
        <v>0.0</v>
      </c>
      <c r="AL95" s="166">
        <v>0.18204748630523682</v>
      </c>
      <c r="AM95" s="166">
        <v>0.13069705665111542</v>
      </c>
      <c r="AN95" s="166">
        <v>0.0</v>
      </c>
      <c r="AO95" s="166">
        <v>0.04536651447415352</v>
      </c>
      <c r="AP95" s="166">
        <v>0.0</v>
      </c>
      <c r="AQ95" s="166">
        <v>0.0</v>
      </c>
      <c r="AR95" s="166">
        <v>0.11216672509908676</v>
      </c>
      <c r="AS95" s="166">
        <v>0.0</v>
      </c>
      <c r="AT95" s="166">
        <v>0.07731106132268906</v>
      </c>
      <c r="AU95" s="166">
        <v>0.22915510833263397</v>
      </c>
      <c r="AV95" s="166">
        <v>0.0</v>
      </c>
      <c r="AW95" s="166">
        <v>0.0</v>
      </c>
      <c r="AX95" s="166">
        <v>0.11744306981563568</v>
      </c>
      <c r="AY95" s="166">
        <v>0.0</v>
      </c>
      <c r="AZ95" s="166">
        <v>0.0</v>
      </c>
      <c r="BA95" s="166">
        <v>0.0</v>
      </c>
      <c r="BB95" s="166">
        <v>0.05248064175248146</v>
      </c>
      <c r="BC95" s="166">
        <v>0.0</v>
      </c>
      <c r="BD95" s="166">
        <v>0.0</v>
      </c>
      <c r="BE95" s="166">
        <v>0.0</v>
      </c>
      <c r="BF95" s="166">
        <v>0.0</v>
      </c>
      <c r="BG95" s="166">
        <v>0.0</v>
      </c>
      <c r="BH95" s="166">
        <v>0.0</v>
      </c>
      <c r="BI95" s="166">
        <v>0.0</v>
      </c>
      <c r="BJ95" s="166">
        <v>0.0</v>
      </c>
      <c r="BK95" s="166">
        <v>0.0</v>
      </c>
      <c r="BL95" s="166">
        <v>0.0</v>
      </c>
      <c r="BM95" s="166"/>
    </row>
    <row r="96" ht="13.5" customHeight="1">
      <c r="A96" s="171" t="s">
        <v>251</v>
      </c>
      <c r="B96" s="172" t="s">
        <v>83</v>
      </c>
      <c r="C96" s="195">
        <v>0.45897188782691956</v>
      </c>
      <c r="D96" s="195">
        <v>0.3981320261955261</v>
      </c>
      <c r="E96" s="195">
        <v>0.4337165057659149</v>
      </c>
      <c r="F96" s="195">
        <v>0.24775737524032593</v>
      </c>
      <c r="G96" s="195">
        <v>0.6102251410484314</v>
      </c>
      <c r="H96" s="195">
        <v>0.29768913984298706</v>
      </c>
      <c r="I96" s="195">
        <v>0.34469008445739746</v>
      </c>
      <c r="J96" s="195">
        <v>0.2596096992492676</v>
      </c>
      <c r="K96" s="195">
        <v>0.32633692026138306</v>
      </c>
      <c r="L96" s="195">
        <v>0.27555450797080994</v>
      </c>
      <c r="M96" s="195">
        <v>0.39546045660972595</v>
      </c>
      <c r="N96" s="195">
        <v>0.7100339531898499</v>
      </c>
      <c r="O96" s="195">
        <v>0.6055683493614197</v>
      </c>
      <c r="P96" s="195">
        <v>0.5756527781486511</v>
      </c>
      <c r="Q96" s="195">
        <v>0.35350698232650757</v>
      </c>
      <c r="R96" s="195">
        <v>1.0483496189117432</v>
      </c>
      <c r="S96" s="195">
        <v>0.45496052503585815</v>
      </c>
      <c r="T96" s="195">
        <v>0.16440531611442566</v>
      </c>
      <c r="U96" s="195">
        <v>0.451881468296051</v>
      </c>
      <c r="V96" s="195">
        <v>0.33833369612693787</v>
      </c>
      <c r="W96" s="195">
        <v>0.3163702189922333</v>
      </c>
      <c r="X96" s="195">
        <v>0.5267871022224426</v>
      </c>
      <c r="Y96" s="195">
        <v>0.48329615592956543</v>
      </c>
      <c r="Z96" s="195">
        <v>0.8867309093475342</v>
      </c>
      <c r="AA96" s="195">
        <v>0.2733439803123474</v>
      </c>
      <c r="AB96" s="195">
        <v>0.3414555788040161</v>
      </c>
      <c r="AC96" s="195">
        <v>0.5268927216529846</v>
      </c>
      <c r="AD96" s="195">
        <v>0.45037275552749634</v>
      </c>
      <c r="AE96" s="195">
        <v>0.4467543065547943</v>
      </c>
      <c r="AF96" s="195">
        <v>0.4237278997898102</v>
      </c>
      <c r="AG96" s="195">
        <v>0.3328150510787964</v>
      </c>
      <c r="AH96" s="195">
        <v>0.5368692278862</v>
      </c>
      <c r="AI96" s="195">
        <v>0.19518224895000458</v>
      </c>
      <c r="AJ96" s="195">
        <v>0.09472642093896866</v>
      </c>
      <c r="AK96" s="195">
        <v>0.435542494058609</v>
      </c>
      <c r="AL96" s="195">
        <v>0.3839045763015747</v>
      </c>
      <c r="AM96" s="195">
        <v>0.7014407515525818</v>
      </c>
      <c r="AN96" s="195">
        <v>0.3926462233066559</v>
      </c>
      <c r="AO96" s="195">
        <v>0.3665732145309448</v>
      </c>
      <c r="AP96" s="195">
        <v>0.4870833456516266</v>
      </c>
      <c r="AQ96" s="195">
        <v>0.3239162862300873</v>
      </c>
      <c r="AR96" s="195">
        <v>0.23154844343662262</v>
      </c>
      <c r="AS96" s="195">
        <v>0.651276707649231</v>
      </c>
      <c r="AT96" s="195">
        <v>0.4498817026615143</v>
      </c>
      <c r="AU96" s="195">
        <v>0.5927779674530029</v>
      </c>
      <c r="AV96" s="195">
        <v>0.3803865611553192</v>
      </c>
      <c r="AW96" s="195">
        <v>0.6996164321899414</v>
      </c>
      <c r="AX96" s="195">
        <v>0.6521062850952148</v>
      </c>
      <c r="AY96" s="195">
        <v>0.6500347852706909</v>
      </c>
      <c r="AZ96" s="195">
        <v>0.7562564015388489</v>
      </c>
      <c r="BA96" s="195">
        <v>0.5756158232688904</v>
      </c>
      <c r="BB96" s="195">
        <v>0.37379148602485657</v>
      </c>
      <c r="BC96" s="195">
        <v>0.4920900762081146</v>
      </c>
      <c r="BD96" s="195">
        <v>0.29951369762420654</v>
      </c>
      <c r="BE96" s="195">
        <v>0.24168823659420013</v>
      </c>
      <c r="BF96" s="195">
        <v>0.3121887445449829</v>
      </c>
      <c r="BG96" s="195">
        <v>0.4776780605316162</v>
      </c>
      <c r="BH96" s="195">
        <v>0.12817087769508362</v>
      </c>
      <c r="BI96" s="195">
        <v>0.5290125012397766</v>
      </c>
      <c r="BJ96" s="195">
        <v>0.5233073234558105</v>
      </c>
      <c r="BK96" s="195">
        <v>0.5278176069259644</v>
      </c>
      <c r="BL96" s="195">
        <v>0.18181510269641876</v>
      </c>
      <c r="BM96" s="195">
        <v>0.520270049571991</v>
      </c>
    </row>
    <row r="97" ht="13.5" customHeight="1">
      <c r="A97" s="171" t="s">
        <v>253</v>
      </c>
      <c r="B97" s="172" t="s">
        <v>83</v>
      </c>
      <c r="C97" s="195">
        <v>0.48419564962387085</v>
      </c>
      <c r="D97" s="195">
        <v>0.4669346213340759</v>
      </c>
      <c r="E97" s="195">
        <v>0.6798254251480103</v>
      </c>
      <c r="F97" s="195">
        <v>0.7091774344444275</v>
      </c>
      <c r="G97" s="195">
        <v>0.5851723551750183</v>
      </c>
      <c r="H97" s="195">
        <v>0.4682304561138153</v>
      </c>
      <c r="I97" s="195">
        <v>0.40801680088043213</v>
      </c>
      <c r="J97" s="195">
        <v>0.5420839786529541</v>
      </c>
      <c r="K97" s="195">
        <v>0.593361496925354</v>
      </c>
      <c r="L97" s="195">
        <v>0.517259955406189</v>
      </c>
      <c r="M97" s="195">
        <v>0.36226925253868103</v>
      </c>
      <c r="N97" s="195">
        <v>0.9028893709182739</v>
      </c>
      <c r="O97" s="195">
        <v>0.44169703125953674</v>
      </c>
      <c r="P97" s="195">
        <v>0.5346866250038147</v>
      </c>
      <c r="Q97" s="195">
        <v>0.5062000751495361</v>
      </c>
      <c r="R97" s="195">
        <v>0.8870888352394104</v>
      </c>
      <c r="S97" s="195">
        <v>0.416633278131485</v>
      </c>
      <c r="T97" s="195">
        <v>0.4740982949733734</v>
      </c>
      <c r="U97" s="195">
        <v>0.4221841096878052</v>
      </c>
      <c r="V97" s="195">
        <v>0.6703586578369141</v>
      </c>
      <c r="W97" s="195">
        <v>0.48886799812316895</v>
      </c>
      <c r="X97" s="195">
        <v>0.6532242298126221</v>
      </c>
      <c r="Y97" s="195">
        <v>0.42128294706344604</v>
      </c>
      <c r="Z97" s="195">
        <v>0.5270671248435974</v>
      </c>
      <c r="AA97" s="195">
        <v>0.45678097009658813</v>
      </c>
      <c r="AB97" s="195">
        <v>0.5137646198272705</v>
      </c>
      <c r="AC97" s="195">
        <v>0.7147555351257324</v>
      </c>
      <c r="AD97" s="195">
        <v>0.5866461992263794</v>
      </c>
      <c r="AE97" s="195">
        <v>0.6100193858146667</v>
      </c>
      <c r="AF97" s="195">
        <v>0.5258381962776184</v>
      </c>
      <c r="AG97" s="195">
        <v>0.6927603483200073</v>
      </c>
      <c r="AH97" s="195">
        <v>0.3752261698246002</v>
      </c>
      <c r="AI97" s="195">
        <v>0.5864191055297852</v>
      </c>
      <c r="AJ97" s="195">
        <v>0.5836251378059387</v>
      </c>
      <c r="AK97" s="195">
        <v>0.3667275905609131</v>
      </c>
      <c r="AL97" s="195">
        <v>0.37711408734321594</v>
      </c>
      <c r="AM97" s="195">
        <v>0.4215068519115448</v>
      </c>
      <c r="AN97" s="195">
        <v>0.356959730386734</v>
      </c>
      <c r="AO97" s="195">
        <v>0.32321956753730774</v>
      </c>
      <c r="AP97" s="195">
        <v>0.42533206939697266</v>
      </c>
      <c r="AQ97" s="195">
        <v>0.34885427355766296</v>
      </c>
      <c r="AR97" s="195">
        <v>0.3211265206336975</v>
      </c>
      <c r="AS97" s="195">
        <v>0.3002854883670807</v>
      </c>
      <c r="AT97" s="195">
        <v>0.6765908002853394</v>
      </c>
      <c r="AU97" s="195">
        <v>0.4955270290374756</v>
      </c>
      <c r="AV97" s="195">
        <v>0.347430020570755</v>
      </c>
      <c r="AW97" s="195">
        <v>0.4495134949684143</v>
      </c>
      <c r="AX97" s="195">
        <v>0.29966768622398376</v>
      </c>
      <c r="AY97" s="195">
        <v>0.26775863766670227</v>
      </c>
      <c r="AZ97" s="195">
        <v>0.3844987750053406</v>
      </c>
      <c r="BA97" s="195">
        <v>0.23882931470870972</v>
      </c>
      <c r="BB97" s="195">
        <v>0.469449907541275</v>
      </c>
      <c r="BC97" s="195">
        <v>0.2953824996948242</v>
      </c>
      <c r="BD97" s="195">
        <v>0.34975868463516235</v>
      </c>
      <c r="BE97" s="195">
        <v>0.6292880773544312</v>
      </c>
      <c r="BF97" s="195">
        <v>0.18922343850135803</v>
      </c>
      <c r="BG97" s="195">
        <v>0.28306835889816284</v>
      </c>
      <c r="BH97" s="195">
        <v>0.4172458350658417</v>
      </c>
      <c r="BI97" s="195">
        <v>0.47882014513015747</v>
      </c>
      <c r="BJ97" s="195">
        <v>0.46643197536468506</v>
      </c>
      <c r="BK97" s="195">
        <v>0.3419328033924103</v>
      </c>
      <c r="BL97" s="195">
        <v>0.4589042067527771</v>
      </c>
      <c r="BM97" s="195">
        <v>0.5206693410873413</v>
      </c>
    </row>
    <row r="98" ht="13.5" customHeight="1">
      <c r="A98" s="191" t="s">
        <v>537</v>
      </c>
      <c r="B98" s="192" t="s">
        <v>178</v>
      </c>
      <c r="C98" s="193">
        <v>7.131686210632324</v>
      </c>
      <c r="D98" s="193">
        <v>7.401542663574219</v>
      </c>
      <c r="E98" s="193">
        <v>7.240128040313721</v>
      </c>
      <c r="F98" s="193">
        <v>7.33935022354126</v>
      </c>
      <c r="G98" s="193">
        <v>7.373692512512207</v>
      </c>
      <c r="H98" s="193">
        <v>7.460766315460205</v>
      </c>
      <c r="I98" s="193">
        <v>7.020843029022217</v>
      </c>
      <c r="J98" s="193">
        <v>7.511385440826416</v>
      </c>
      <c r="K98" s="193">
        <v>7.34214973449707</v>
      </c>
      <c r="L98" s="193">
        <v>7.498432636260986</v>
      </c>
      <c r="M98" s="193">
        <v>7.285861968994141</v>
      </c>
      <c r="N98" s="193">
        <v>7.2880401611328125</v>
      </c>
      <c r="O98" s="193">
        <v>7.481621742248535</v>
      </c>
      <c r="P98" s="193">
        <v>7.304556846618652</v>
      </c>
      <c r="Q98" s="193">
        <v>7.5341362953186035</v>
      </c>
      <c r="R98" s="193">
        <v>7.6309380531311035</v>
      </c>
      <c r="S98" s="193">
        <v>7.413804054260254</v>
      </c>
      <c r="T98" s="193">
        <v>7.194976329803467</v>
      </c>
      <c r="U98" s="193">
        <v>7.372555255889893</v>
      </c>
      <c r="V98" s="193">
        <v>7.134955883026123</v>
      </c>
      <c r="W98" s="193">
        <v>7.244175910949707</v>
      </c>
      <c r="X98" s="193">
        <v>7.07368803024292</v>
      </c>
      <c r="Y98" s="193">
        <v>7.637582778930664</v>
      </c>
      <c r="Z98" s="193">
        <v>7.377215385437012</v>
      </c>
      <c r="AA98" s="193">
        <v>7.273322582244873</v>
      </c>
      <c r="AB98" s="193">
        <v>7.388564586639404</v>
      </c>
      <c r="AC98" s="193">
        <v>7.393975257873535</v>
      </c>
      <c r="AD98" s="193">
        <v>7.649311542510986</v>
      </c>
      <c r="AE98" s="193">
        <v>7.312861919403076</v>
      </c>
      <c r="AF98" s="193">
        <v>7.310513973236084</v>
      </c>
      <c r="AG98" s="193">
        <v>7.197577953338623</v>
      </c>
      <c r="AH98" s="193">
        <v>7.503941059112549</v>
      </c>
      <c r="AI98" s="193">
        <v>7.161223411560059</v>
      </c>
      <c r="AJ98" s="193">
        <v>6.971558570861816</v>
      </c>
      <c r="AK98" s="193">
        <v>7.080041885375977</v>
      </c>
      <c r="AL98" s="193">
        <v>7.112212181091309</v>
      </c>
      <c r="AM98" s="193">
        <v>6.8429646492004395</v>
      </c>
      <c r="AN98" s="193">
        <v>7.302130699157715</v>
      </c>
      <c r="AO98" s="193">
        <v>7.078121185302734</v>
      </c>
      <c r="AP98" s="193">
        <v>7.1325836181640625</v>
      </c>
      <c r="AQ98" s="193">
        <v>7.127555847167969</v>
      </c>
      <c r="AR98" s="193">
        <v>7.106120586395264</v>
      </c>
      <c r="AS98" s="193">
        <v>7.324241638183594</v>
      </c>
      <c r="AT98" s="193">
        <v>7.076513290405273</v>
      </c>
      <c r="AU98" s="193">
        <v>7.637375354766846</v>
      </c>
      <c r="AV98" s="193">
        <v>7.359277248382568</v>
      </c>
      <c r="AW98" s="193">
        <v>7.257533073425293</v>
      </c>
      <c r="AX98" s="193">
        <v>7.438384532928467</v>
      </c>
      <c r="AY98" s="193">
        <v>7.3662261962890625</v>
      </c>
      <c r="AZ98" s="193">
        <v>7.391232967376709</v>
      </c>
      <c r="BA98" s="193">
        <v>7.4560770988464355</v>
      </c>
      <c r="BB98" s="193">
        <v>7.619268417358398</v>
      </c>
      <c r="BC98" s="193">
        <v>7.621485710144043</v>
      </c>
      <c r="BD98" s="193">
        <v>7.666818618774414</v>
      </c>
      <c r="BE98" s="193">
        <v>7.585643768310547</v>
      </c>
      <c r="BF98" s="193">
        <v>7.351921558380127</v>
      </c>
      <c r="BG98" s="193">
        <v>7.584264278411865</v>
      </c>
      <c r="BH98" s="193">
        <v>7.42930269241333</v>
      </c>
      <c r="BI98" s="193">
        <v>7.586851596832275</v>
      </c>
      <c r="BJ98" s="193">
        <v>7.405741214752197</v>
      </c>
      <c r="BK98" s="193">
        <v>7.404965877532959</v>
      </c>
      <c r="BL98" s="193">
        <v>7.076666831970215</v>
      </c>
      <c r="BM98" s="193">
        <v>7.580477237701416</v>
      </c>
    </row>
    <row r="99" ht="13.5" customHeight="1">
      <c r="A99" s="162" t="s">
        <v>257</v>
      </c>
      <c r="B99" s="163" t="s">
        <v>80</v>
      </c>
      <c r="C99" s="194">
        <v>1.766487717628479</v>
      </c>
      <c r="D99" s="194">
        <v>1.9095180034637451</v>
      </c>
      <c r="E99" s="194">
        <v>1.842171311378479</v>
      </c>
      <c r="F99" s="194">
        <v>1.8913816213607788</v>
      </c>
      <c r="G99" s="194">
        <v>1.8981839418411255</v>
      </c>
      <c r="H99" s="194">
        <v>1.9348104000091553</v>
      </c>
      <c r="I99" s="194">
        <v>1.7695730924606323</v>
      </c>
      <c r="J99" s="194">
        <v>1.9584687948226929</v>
      </c>
      <c r="K99" s="194">
        <v>1.8168492317199707</v>
      </c>
      <c r="L99" s="194">
        <v>1.934248685836792</v>
      </c>
      <c r="M99" s="194">
        <v>1.8202236890792847</v>
      </c>
      <c r="N99" s="194">
        <v>1.878603219985962</v>
      </c>
      <c r="O99" s="194">
        <v>1.9131861925125122</v>
      </c>
      <c r="P99" s="194">
        <v>1.7723790407180786</v>
      </c>
      <c r="Q99" s="194">
        <v>1.8977705240249634</v>
      </c>
      <c r="R99" s="194">
        <v>1.9101078510284424</v>
      </c>
      <c r="S99" s="194">
        <v>1.936655044555664</v>
      </c>
      <c r="T99" s="194">
        <v>1.7065949440002441</v>
      </c>
      <c r="U99" s="194">
        <v>1.6935176849365234</v>
      </c>
      <c r="V99" s="194">
        <v>1.784658670425415</v>
      </c>
      <c r="W99" s="194">
        <v>1.7280572652816772</v>
      </c>
      <c r="X99" s="194">
        <v>1.8619805574417114</v>
      </c>
      <c r="Y99" s="194">
        <v>1.8182446956634521</v>
      </c>
      <c r="Z99" s="194">
        <v>1.9264785051345825</v>
      </c>
      <c r="AA99" s="194">
        <v>1.7663538455963135</v>
      </c>
      <c r="AB99" s="194">
        <v>1.719022274017334</v>
      </c>
      <c r="AC99" s="194">
        <v>1.8542125225067139</v>
      </c>
      <c r="AD99" s="194">
        <v>1.9278318881988525</v>
      </c>
      <c r="AE99" s="194">
        <v>1.8562862873077393</v>
      </c>
      <c r="AF99" s="194">
        <v>1.7875539064407349</v>
      </c>
      <c r="AG99" s="194">
        <v>1.8213889598846436</v>
      </c>
      <c r="AH99" s="194">
        <v>1.8913013935089111</v>
      </c>
      <c r="AI99" s="194">
        <v>1.7979358434677124</v>
      </c>
      <c r="AJ99" s="194">
        <v>1.6399188041687012</v>
      </c>
      <c r="AK99" s="194">
        <v>1.7177826166152954</v>
      </c>
      <c r="AL99" s="194">
        <v>1.7184395790100098</v>
      </c>
      <c r="AM99" s="194">
        <v>1.6407698392868042</v>
      </c>
      <c r="AN99" s="194">
        <v>1.7122431993484497</v>
      </c>
      <c r="AO99" s="194">
        <v>1.71505606174469</v>
      </c>
      <c r="AP99" s="194">
        <v>1.775528907775879</v>
      </c>
      <c r="AQ99" s="194">
        <v>1.6321768760681152</v>
      </c>
      <c r="AR99" s="194">
        <v>1.6817576885223389</v>
      </c>
      <c r="AS99" s="194">
        <v>1.8072774410247803</v>
      </c>
      <c r="AT99" s="194">
        <v>1.770723581314087</v>
      </c>
      <c r="AU99" s="194">
        <v>1.9044889211654663</v>
      </c>
      <c r="AV99" s="194">
        <v>1.7917736768722534</v>
      </c>
      <c r="AW99" s="194">
        <v>1.8180185556411743</v>
      </c>
      <c r="AX99" s="194">
        <v>1.8508200645446777</v>
      </c>
      <c r="AY99" s="194">
        <v>1.7904396057128906</v>
      </c>
      <c r="AZ99" s="194">
        <v>1.8823531866073608</v>
      </c>
      <c r="BA99" s="194">
        <v>1.8180537223815918</v>
      </c>
      <c r="BB99" s="194">
        <v>1.8101673126220703</v>
      </c>
      <c r="BC99" s="194">
        <v>1.9151614904403687</v>
      </c>
      <c r="BD99" s="194">
        <v>1.7657774686813354</v>
      </c>
      <c r="BE99" s="194">
        <v>1.844573736190796</v>
      </c>
      <c r="BF99" s="194">
        <v>1.761879324913025</v>
      </c>
      <c r="BG99" s="194">
        <v>1.8163114786148071</v>
      </c>
      <c r="BH99" s="194">
        <v>1.7432725429534912</v>
      </c>
      <c r="BI99" s="194">
        <v>1.807834267616272</v>
      </c>
      <c r="BJ99" s="194">
        <v>1.7693275213241577</v>
      </c>
      <c r="BK99" s="194">
        <v>1.7752339839935303</v>
      </c>
      <c r="BL99" s="194">
        <v>1.6733309030532837</v>
      </c>
      <c r="BM99" s="194">
        <v>1.8155782222747803</v>
      </c>
    </row>
    <row r="100" ht="13.5" customHeight="1">
      <c r="A100" s="152" t="s">
        <v>259</v>
      </c>
      <c r="B100" s="165" t="s">
        <v>83</v>
      </c>
      <c r="C100" s="166">
        <v>0.29682835936546326</v>
      </c>
      <c r="D100" s="166">
        <v>0.47213014960289</v>
      </c>
      <c r="E100" s="166">
        <v>0.4093238115310669</v>
      </c>
      <c r="F100" s="166">
        <v>0.49909090995788574</v>
      </c>
      <c r="G100" s="166">
        <v>0.5192922949790955</v>
      </c>
      <c r="H100" s="166">
        <v>0.5100234150886536</v>
      </c>
      <c r="I100" s="166">
        <v>0.3579891622066498</v>
      </c>
      <c r="J100" s="166">
        <v>0.5540614128112793</v>
      </c>
      <c r="K100" s="166">
        <v>0.405773401260376</v>
      </c>
      <c r="L100" s="166">
        <v>0.5231541395187378</v>
      </c>
      <c r="M100" s="166">
        <v>0.3456117510795593</v>
      </c>
      <c r="N100" s="166">
        <v>0.4784562885761261</v>
      </c>
      <c r="O100" s="166">
        <v>0.4556344151496887</v>
      </c>
      <c r="P100" s="166">
        <v>0.23099449276924133</v>
      </c>
      <c r="Q100" s="166">
        <v>0.4331861436367035</v>
      </c>
      <c r="R100" s="166">
        <v>0.4428480863571167</v>
      </c>
      <c r="S100" s="166">
        <v>0.4507388770580292</v>
      </c>
      <c r="T100" s="166">
        <v>0.27218636870384216</v>
      </c>
      <c r="U100" s="166">
        <v>0.2694547176361084</v>
      </c>
      <c r="V100" s="166">
        <v>0.27598488330841064</v>
      </c>
      <c r="W100" s="166">
        <v>0.2670195996761322</v>
      </c>
      <c r="X100" s="166">
        <v>0.4253850281238556</v>
      </c>
      <c r="Y100" s="166">
        <v>0.315438449382782</v>
      </c>
      <c r="Z100" s="166">
        <v>0.43630677461624146</v>
      </c>
      <c r="AA100" s="166">
        <v>0.37574243545532227</v>
      </c>
      <c r="AB100" s="166">
        <v>0.23314444720745087</v>
      </c>
      <c r="AC100" s="166">
        <v>0.490865021944046</v>
      </c>
      <c r="AD100" s="166">
        <v>0.4745739698410034</v>
      </c>
      <c r="AE100" s="166">
        <v>0.47913670539855957</v>
      </c>
      <c r="AF100" s="166">
        <v>0.384488970041275</v>
      </c>
      <c r="AG100" s="166">
        <v>0.34896284341812134</v>
      </c>
      <c r="AH100" s="166">
        <v>0.46188002824783325</v>
      </c>
      <c r="AI100" s="166">
        <v>0.26630082726478577</v>
      </c>
      <c r="AJ100" s="166">
        <v>0.09928877651691437</v>
      </c>
      <c r="AK100" s="166">
        <v>0.16817514598369598</v>
      </c>
      <c r="AL100" s="166">
        <v>0.25221240520477295</v>
      </c>
      <c r="AM100" s="166">
        <v>0.2101992964744568</v>
      </c>
      <c r="AN100" s="166">
        <v>0.15500502288341522</v>
      </c>
      <c r="AO100" s="166">
        <v>0.2730025351047516</v>
      </c>
      <c r="AP100" s="166">
        <v>0.3626898527145386</v>
      </c>
      <c r="AQ100" s="166">
        <v>0.23717010021209717</v>
      </c>
      <c r="AR100" s="166">
        <v>0.20893248915672302</v>
      </c>
      <c r="AS100" s="166">
        <v>0.3281528949737549</v>
      </c>
      <c r="AT100" s="166">
        <v>0.31186288595199585</v>
      </c>
      <c r="AU100" s="166">
        <v>0.4162203371524811</v>
      </c>
      <c r="AV100" s="166">
        <v>0.23094911873340607</v>
      </c>
      <c r="AW100" s="166">
        <v>0.3477123975753784</v>
      </c>
      <c r="AX100" s="166">
        <v>0.3885447382926941</v>
      </c>
      <c r="AY100" s="166">
        <v>0.30264580249786377</v>
      </c>
      <c r="AZ100" s="166">
        <v>0.4107664227485657</v>
      </c>
      <c r="BA100" s="166">
        <v>0.3475264310836792</v>
      </c>
      <c r="BB100" s="166">
        <v>0.2564440667629242</v>
      </c>
      <c r="BC100" s="166">
        <v>0.34592536091804504</v>
      </c>
      <c r="BD100" s="166">
        <v>0.15343476831912994</v>
      </c>
      <c r="BE100" s="166">
        <v>0.26603350043296814</v>
      </c>
      <c r="BF100" s="166">
        <v>0.20970411598682404</v>
      </c>
      <c r="BG100" s="166">
        <v>0.2539990544319153</v>
      </c>
      <c r="BH100" s="166">
        <v>0.15435947477817535</v>
      </c>
      <c r="BI100" s="166">
        <v>0.2945898771286011</v>
      </c>
      <c r="BJ100" s="166">
        <v>0.20395340025424957</v>
      </c>
      <c r="BK100" s="166">
        <v>0.205738365650177</v>
      </c>
      <c r="BL100" s="166">
        <v>0.18211740255355835</v>
      </c>
      <c r="BM100" s="166">
        <v>0.18025299906730652</v>
      </c>
    </row>
    <row r="101" ht="13.5" customHeight="1">
      <c r="A101" s="29" t="s">
        <v>261</v>
      </c>
      <c r="B101" s="165" t="s">
        <v>262</v>
      </c>
      <c r="C101" s="187">
        <v>3.7411346435546875</v>
      </c>
      <c r="D101" s="187">
        <v>3.8118960857391357</v>
      </c>
      <c r="E101" s="187">
        <v>3.717026472091675</v>
      </c>
      <c r="F101" s="187">
        <v>3.8157479763031006</v>
      </c>
      <c r="G101" s="187">
        <v>3.6720221042633057</v>
      </c>
      <c r="H101" s="187">
        <v>3.8415286540985107</v>
      </c>
      <c r="I101" s="187">
        <v>3.7784316539764404</v>
      </c>
      <c r="J101" s="187">
        <v>3.7040064334869385</v>
      </c>
      <c r="K101" s="187">
        <v>3.5596683025360107</v>
      </c>
      <c r="L101" s="187">
        <v>3.7394211292266846</v>
      </c>
      <c r="M101" s="187">
        <v>3.9132142066955566</v>
      </c>
      <c r="N101" s="187">
        <v>3.8324477672576904</v>
      </c>
      <c r="O101" s="187">
        <v>3.835235834121704</v>
      </c>
      <c r="P101" s="187">
        <v>3.9446890354156494</v>
      </c>
      <c r="Q101" s="187">
        <v>3.866262912750244</v>
      </c>
      <c r="R101" s="187">
        <v>3.877274990081787</v>
      </c>
      <c r="S101" s="187">
        <v>3.797597646713257</v>
      </c>
      <c r="T101" s="187">
        <v>3.760784149169922</v>
      </c>
      <c r="U101" s="187">
        <v>3.5980772972106934</v>
      </c>
      <c r="V101" s="187">
        <v>3.978400945663452</v>
      </c>
      <c r="W101" s="187">
        <v>3.793795585632324</v>
      </c>
      <c r="X101" s="187">
        <v>3.8023409843444824</v>
      </c>
      <c r="Y101" s="187">
        <v>3.8462212085723877</v>
      </c>
      <c r="Z101" s="187">
        <v>3.9366395473480225</v>
      </c>
      <c r="AA101" s="187">
        <v>3.4221739768981934</v>
      </c>
      <c r="AB101" s="187">
        <v>3.7001025676727295</v>
      </c>
      <c r="AC101" s="187">
        <v>3.628072500228882</v>
      </c>
      <c r="AD101" s="187">
        <v>3.8631887435913086</v>
      </c>
      <c r="AE101" s="187">
        <v>3.7148852348327637</v>
      </c>
      <c r="AF101" s="187">
        <v>3.5981204509735107</v>
      </c>
      <c r="AG101" s="187">
        <v>3.8446884155273438</v>
      </c>
      <c r="AH101" s="187">
        <v>3.787794351577759</v>
      </c>
      <c r="AI101" s="187">
        <v>3.6753432750701904</v>
      </c>
      <c r="AJ101" s="187">
        <v>3.8888816833496094</v>
      </c>
      <c r="AK101" s="187">
        <v>3.8290839195251465</v>
      </c>
      <c r="AL101" s="187">
        <v>3.761011838912964</v>
      </c>
      <c r="AM101" s="187">
        <v>3.6361684799194336</v>
      </c>
      <c r="AN101" s="187">
        <v>3.856980562210083</v>
      </c>
      <c r="AO101" s="187">
        <v>3.635075330734253</v>
      </c>
      <c r="AP101" s="187">
        <v>3.799008369445801</v>
      </c>
      <c r="AQ101" s="187">
        <v>3.6580564975738525</v>
      </c>
      <c r="AR101" s="187">
        <v>3.7201006412506104</v>
      </c>
      <c r="AS101" s="187">
        <v>3.9005775451660156</v>
      </c>
      <c r="AT101" s="187">
        <v>3.7530481815338135</v>
      </c>
      <c r="AU101" s="187">
        <v>3.929250717163086</v>
      </c>
      <c r="AV101" s="187">
        <v>3.9275918006896973</v>
      </c>
      <c r="AW101" s="187">
        <v>3.8729445934295654</v>
      </c>
      <c r="AX101" s="187">
        <v>3.829970359802246</v>
      </c>
      <c r="AY101" s="187">
        <v>3.914268970489502</v>
      </c>
      <c r="AZ101" s="187">
        <v>3.8705244064331055</v>
      </c>
      <c r="BA101" s="187">
        <v>3.7440648078918457</v>
      </c>
      <c r="BB101" s="187">
        <v>3.935513496398926</v>
      </c>
      <c r="BC101" s="187">
        <v>3.9707212448120117</v>
      </c>
      <c r="BD101" s="187">
        <v>4.0</v>
      </c>
      <c r="BE101" s="187">
        <v>3.902381658554077</v>
      </c>
      <c r="BF101" s="187">
        <v>3.893618583679199</v>
      </c>
      <c r="BG101" s="187">
        <v>3.935612440109253</v>
      </c>
      <c r="BH101" s="187">
        <v>3.986098527908325</v>
      </c>
      <c r="BI101" s="187">
        <v>3.8214893341064453</v>
      </c>
      <c r="BJ101" s="187">
        <v>3.885596752166748</v>
      </c>
      <c r="BK101" s="187">
        <v>3.945993423461914</v>
      </c>
      <c r="BL101" s="187">
        <v>3.830610513687134</v>
      </c>
      <c r="BM101" s="187">
        <v>3.933999538421631</v>
      </c>
    </row>
    <row r="102" ht="13.5" customHeight="1">
      <c r="A102" s="29" t="s">
        <v>264</v>
      </c>
      <c r="B102" s="165" t="s">
        <v>265</v>
      </c>
      <c r="C102" s="187">
        <v>4.133978843688965</v>
      </c>
      <c r="D102" s="187">
        <v>4.168511867523193</v>
      </c>
      <c r="E102" s="187">
        <v>4.125277996063232</v>
      </c>
      <c r="F102" s="187">
        <v>3.91995906829834</v>
      </c>
      <c r="G102" s="187">
        <v>4.07218074798584</v>
      </c>
      <c r="H102" s="187">
        <v>4.118932723999023</v>
      </c>
      <c r="I102" s="187">
        <v>3.955198049545288</v>
      </c>
      <c r="J102" s="187">
        <v>4.174144744873047</v>
      </c>
      <c r="K102" s="187">
        <v>4.0741047859191895</v>
      </c>
      <c r="L102" s="187">
        <v>4.06732177734375</v>
      </c>
      <c r="M102" s="187">
        <v>4.103631496429443</v>
      </c>
      <c r="N102" s="187">
        <v>3.9875619411468506</v>
      </c>
      <c r="O102" s="187">
        <v>4.262270927429199</v>
      </c>
      <c r="P102" s="187">
        <v>4.355710029602051</v>
      </c>
      <c r="Q102" s="187">
        <v>4.23784875869751</v>
      </c>
      <c r="R102" s="187">
        <v>4.176666259765625</v>
      </c>
      <c r="S102" s="187">
        <v>4.386844635009766</v>
      </c>
      <c r="T102" s="187">
        <v>3.9203245639801025</v>
      </c>
      <c r="U102" s="187">
        <v>3.976963520050049</v>
      </c>
      <c r="V102" s="187">
        <v>4.22547721862793</v>
      </c>
      <c r="W102" s="187">
        <v>3.949465751647949</v>
      </c>
      <c r="X102" s="187">
        <v>4.083093166351318</v>
      </c>
      <c r="Y102" s="187">
        <v>4.206555366516113</v>
      </c>
      <c r="Z102" s="187">
        <v>4.346541881561279</v>
      </c>
      <c r="AA102" s="187">
        <v>4.007171154022217</v>
      </c>
      <c r="AB102" s="187">
        <v>4.173929214477539</v>
      </c>
      <c r="AC102" s="187">
        <v>3.9228856563568115</v>
      </c>
      <c r="AD102" s="187">
        <v>4.145107746124268</v>
      </c>
      <c r="AE102" s="187">
        <v>3.9410059452056885</v>
      </c>
      <c r="AF102" s="187">
        <v>4.05531644821167</v>
      </c>
      <c r="AG102" s="187">
        <v>4.032815933227539</v>
      </c>
      <c r="AH102" s="187">
        <v>4.101410388946533</v>
      </c>
      <c r="AI102" s="187">
        <v>4.567780017852783</v>
      </c>
      <c r="AJ102" s="187">
        <v>4.068411350250244</v>
      </c>
      <c r="AK102" s="187">
        <v>4.353659629821777</v>
      </c>
      <c r="AL102" s="187">
        <v>4.050351142883301</v>
      </c>
      <c r="AM102" s="187">
        <v>4.037177085876465</v>
      </c>
      <c r="AN102" s="187">
        <v>4.343291759490967</v>
      </c>
      <c r="AO102" s="187">
        <v>3.9509689807891846</v>
      </c>
      <c r="AP102" s="187">
        <v>3.8644943237304688</v>
      </c>
      <c r="AQ102" s="187">
        <v>3.682638645172119</v>
      </c>
      <c r="AR102" s="187">
        <v>4.079770565032959</v>
      </c>
      <c r="AS102" s="187">
        <v>4.095510959625244</v>
      </c>
      <c r="AT102" s="187">
        <v>3.816593885421753</v>
      </c>
      <c r="AU102" s="187">
        <v>4.216807842254639</v>
      </c>
      <c r="AV102" s="187">
        <v>4.623404026031494</v>
      </c>
      <c r="AW102" s="187">
        <v>4.160284519195557</v>
      </c>
      <c r="AX102" s="187">
        <v>4.1975321769714355</v>
      </c>
      <c r="AY102" s="187">
        <v>4.0948615074157715</v>
      </c>
      <c r="AZ102" s="187">
        <v>4.212517261505127</v>
      </c>
      <c r="BA102" s="187">
        <v>4.160970687866211</v>
      </c>
      <c r="BB102" s="187">
        <v>4.453187942504883</v>
      </c>
      <c r="BC102" s="187">
        <v>4.53801965713501</v>
      </c>
      <c r="BD102" s="187">
        <v>4.478024005889893</v>
      </c>
      <c r="BE102" s="187">
        <v>4.596270561218262</v>
      </c>
      <c r="BF102" s="187">
        <v>4.309760570526123</v>
      </c>
      <c r="BG102" s="187">
        <v>4.461450099945068</v>
      </c>
      <c r="BH102" s="187">
        <v>4.393278121948242</v>
      </c>
      <c r="BI102" s="187">
        <v>4.380264759063721</v>
      </c>
      <c r="BJ102" s="187">
        <v>4.433551788330078</v>
      </c>
      <c r="BK102" s="187">
        <v>4.448659896850586</v>
      </c>
      <c r="BL102" s="187">
        <v>4.195862770080566</v>
      </c>
      <c r="BM102" s="187">
        <v>4.690340995788574</v>
      </c>
    </row>
    <row r="103" ht="13.5" customHeight="1">
      <c r="A103" s="162" t="s">
        <v>539</v>
      </c>
      <c r="B103" s="163" t="s">
        <v>80</v>
      </c>
      <c r="C103" s="194">
        <v>1.801255226135254</v>
      </c>
      <c r="D103" s="194">
        <v>1.8524209260940552</v>
      </c>
      <c r="E103" s="194">
        <v>1.8647406101226807</v>
      </c>
      <c r="F103" s="194">
        <v>1.7958852052688599</v>
      </c>
      <c r="G103" s="194">
        <v>1.862979769706726</v>
      </c>
      <c r="H103" s="194">
        <v>1.8887112140655518</v>
      </c>
      <c r="I103" s="194">
        <v>1.8180338144302368</v>
      </c>
      <c r="J103" s="194">
        <v>1.9512064456939697</v>
      </c>
      <c r="K103" s="194">
        <v>1.9192125797271729</v>
      </c>
      <c r="L103" s="194">
        <v>1.905972957611084</v>
      </c>
      <c r="M103" s="194">
        <v>2.0087928771972656</v>
      </c>
      <c r="N103" s="194">
        <v>1.7428362369537354</v>
      </c>
      <c r="O103" s="194">
        <v>1.901089072227478</v>
      </c>
      <c r="P103" s="194">
        <v>1.9643584489822388</v>
      </c>
      <c r="Q103" s="194">
        <v>1.8805547952651978</v>
      </c>
      <c r="R103" s="194">
        <v>1.9390124082565308</v>
      </c>
      <c r="S103" s="194">
        <v>1.8087774515151978</v>
      </c>
      <c r="T103" s="194">
        <v>1.8403326272964478</v>
      </c>
      <c r="U103" s="194">
        <v>1.8976116180419922</v>
      </c>
      <c r="V103" s="194">
        <v>1.751107931137085</v>
      </c>
      <c r="W103" s="194">
        <v>1.8216677904129028</v>
      </c>
      <c r="X103" s="194">
        <v>1.5510337352752686</v>
      </c>
      <c r="Y103" s="194">
        <v>1.9916108846664429</v>
      </c>
      <c r="Z103" s="194">
        <v>1.821277379989624</v>
      </c>
      <c r="AA103" s="194">
        <v>1.8284600973129272</v>
      </c>
      <c r="AB103" s="194">
        <v>1.9286304712295532</v>
      </c>
      <c r="AC103" s="194">
        <v>1.8837778568267822</v>
      </c>
      <c r="AD103" s="194">
        <v>1.9571982622146606</v>
      </c>
      <c r="AE103" s="194">
        <v>1.8701950311660767</v>
      </c>
      <c r="AF103" s="194">
        <v>1.8934682607650757</v>
      </c>
      <c r="AG103" s="194">
        <v>1.7265065908432007</v>
      </c>
      <c r="AH103" s="194">
        <v>1.861162781715393</v>
      </c>
      <c r="AI103" s="194">
        <v>1.9010388851165771</v>
      </c>
      <c r="AJ103" s="194">
        <v>1.804917335510254</v>
      </c>
      <c r="AK103" s="194">
        <v>1.838333010673523</v>
      </c>
      <c r="AL103" s="194">
        <v>1.7889273166656494</v>
      </c>
      <c r="AM103" s="194">
        <v>1.7873256206512451</v>
      </c>
      <c r="AN103" s="194">
        <v>1.9700605869293213</v>
      </c>
      <c r="AO103" s="194">
        <v>1.8565905094146729</v>
      </c>
      <c r="AP103" s="194">
        <v>1.9005188941955566</v>
      </c>
      <c r="AQ103" s="194">
        <v>1.8876692056655884</v>
      </c>
      <c r="AR103" s="194">
        <v>1.9041521549224854</v>
      </c>
      <c r="AS103" s="194">
        <v>1.8510510921478271</v>
      </c>
      <c r="AT103" s="194">
        <v>1.775736689567566</v>
      </c>
      <c r="AU103" s="194">
        <v>1.9204044342041016</v>
      </c>
      <c r="AV103" s="194">
        <v>1.814058542251587</v>
      </c>
      <c r="AW103" s="194">
        <v>1.8334416151046753</v>
      </c>
      <c r="AX103" s="194">
        <v>1.839395523071289</v>
      </c>
      <c r="AY103" s="194">
        <v>1.862505555152893</v>
      </c>
      <c r="AZ103" s="194">
        <v>1.8135682344436646</v>
      </c>
      <c r="BA103" s="194">
        <v>1.9586732387542725</v>
      </c>
      <c r="BB103" s="194">
        <v>1.9384784698486328</v>
      </c>
      <c r="BC103" s="194">
        <v>1.8833714723587036</v>
      </c>
      <c r="BD103" s="194">
        <v>2.0145792961120605</v>
      </c>
      <c r="BE103" s="194">
        <v>1.9104863405227661</v>
      </c>
      <c r="BF103" s="194">
        <v>1.8012620210647583</v>
      </c>
      <c r="BG103" s="194">
        <v>2.0048110485076904</v>
      </c>
      <c r="BH103" s="194">
        <v>1.9820996522903442</v>
      </c>
      <c r="BI103" s="194">
        <v>1.9150744676589966</v>
      </c>
      <c r="BJ103" s="194">
        <v>1.8585865497589111</v>
      </c>
      <c r="BK103" s="194">
        <v>1.9470441341400146</v>
      </c>
      <c r="BL103" s="194">
        <v>1.8344258069992065</v>
      </c>
      <c r="BM103" s="194">
        <v>2.0069613456726074</v>
      </c>
    </row>
    <row r="104" ht="13.5" customHeight="1">
      <c r="A104" s="152" t="s">
        <v>541</v>
      </c>
      <c r="B104" s="165" t="s">
        <v>83</v>
      </c>
      <c r="C104" s="166">
        <v>0.1605783998966217</v>
      </c>
      <c r="D104" s="166">
        <v>0.13507172465324402</v>
      </c>
      <c r="E104" s="166">
        <v>0.2008882313966751</v>
      </c>
      <c r="F104" s="166">
        <v>0.20754045248031616</v>
      </c>
      <c r="G104" s="166">
        <v>0.14179466664791107</v>
      </c>
      <c r="H104" s="166">
        <v>0.15294115245342255</v>
      </c>
      <c r="I104" s="166">
        <v>0.12176798284053802</v>
      </c>
      <c r="J104" s="166">
        <v>0.16092489659786224</v>
      </c>
      <c r="K104" s="166">
        <v>0.1578558087348938</v>
      </c>
      <c r="L104" s="166">
        <v>0.13830243051052094</v>
      </c>
      <c r="M104" s="166">
        <v>0.1886730194091797</v>
      </c>
      <c r="N104" s="166">
        <v>0.1445404440164566</v>
      </c>
      <c r="O104" s="166">
        <v>0.1536274254322052</v>
      </c>
      <c r="P104" s="166">
        <v>0.08340463042259216</v>
      </c>
      <c r="Q104" s="166">
        <v>0.1844710409641266</v>
      </c>
      <c r="R104" s="166">
        <v>0.18326297402381897</v>
      </c>
      <c r="S104" s="166">
        <v>0.1706254780292511</v>
      </c>
      <c r="T104" s="166">
        <v>0.18399973213672638</v>
      </c>
      <c r="U104" s="166">
        <v>0.21781189739704132</v>
      </c>
      <c r="V104" s="166">
        <v>0.06712912023067474</v>
      </c>
      <c r="W104" s="166">
        <v>0.17225317656993866</v>
      </c>
      <c r="X104" s="166">
        <v>0.19586879014968872</v>
      </c>
      <c r="Y104" s="166">
        <v>0.19347301125526428</v>
      </c>
      <c r="Z104" s="166">
        <v>0.17629770934581757</v>
      </c>
      <c r="AA104" s="166">
        <v>0.24842585623264313</v>
      </c>
      <c r="AB104" s="166">
        <v>0.1814214140176773</v>
      </c>
      <c r="AC104" s="166">
        <v>0.18167249858379364</v>
      </c>
      <c r="AD104" s="166">
        <v>0.08146277815103531</v>
      </c>
      <c r="AE104" s="166">
        <v>0.31655678153038025</v>
      </c>
      <c r="AF104" s="166">
        <v>0.18175727128982544</v>
      </c>
      <c r="AG104" s="166">
        <v>0.20484793186187744</v>
      </c>
      <c r="AH104" s="166">
        <v>0.1409236043691635</v>
      </c>
      <c r="AI104" s="166">
        <v>0.12118380516767502</v>
      </c>
      <c r="AJ104" s="166">
        <v>0.14756828546524048</v>
      </c>
      <c r="AK104" s="166">
        <v>0.1913449466228485</v>
      </c>
      <c r="AL104" s="166">
        <v>0.07645367830991745</v>
      </c>
      <c r="AM104" s="166">
        <v>0.1270218789577484</v>
      </c>
      <c r="AN104" s="166">
        <v>0.0623164139688015</v>
      </c>
      <c r="AO104" s="166">
        <v>0.17118783295154572</v>
      </c>
      <c r="AP104" s="166">
        <v>0.23149284720420837</v>
      </c>
      <c r="AQ104" s="166">
        <v>0.13475975394248962</v>
      </c>
      <c r="AR104" s="166">
        <v>0.12336695194244385</v>
      </c>
      <c r="AS104" s="166">
        <v>0.1672360897064209</v>
      </c>
      <c r="AT104" s="166">
        <v>0.06549421697854996</v>
      </c>
      <c r="AU104" s="166">
        <v>0.13980276882648468</v>
      </c>
      <c r="AV104" s="166">
        <v>0.0955454409122467</v>
      </c>
      <c r="AW104" s="166">
        <v>0.10110996663570404</v>
      </c>
      <c r="AX104" s="166">
        <v>0.05784734711050987</v>
      </c>
      <c r="AY104" s="166">
        <v>0.10214761644601822</v>
      </c>
      <c r="AZ104" s="166">
        <v>0.0601031519472599</v>
      </c>
      <c r="BA104" s="166">
        <v>0.09147793799638748</v>
      </c>
      <c r="BB104" s="166">
        <v>0.10191334038972855</v>
      </c>
      <c r="BC104" s="166">
        <v>0.11041010171175003</v>
      </c>
      <c r="BD104" s="166">
        <v>0.1252930611371994</v>
      </c>
      <c r="BE104" s="166">
        <v>0.08599180728197098</v>
      </c>
      <c r="BF104" s="166">
        <v>0.178489089012146</v>
      </c>
      <c r="BG104" s="166">
        <v>0.10735619068145752</v>
      </c>
      <c r="BH104" s="166">
        <v>0.08850053697824478</v>
      </c>
      <c r="BI104" s="166">
        <v>0.12087775766849518</v>
      </c>
      <c r="BJ104" s="166">
        <v>0.1396966576576233</v>
      </c>
      <c r="BK104" s="166">
        <v>0.16211344301700592</v>
      </c>
      <c r="BL104" s="166">
        <v>0.12079239636659622</v>
      </c>
      <c r="BM104" s="166">
        <v>0.1987697035074234</v>
      </c>
    </row>
    <row r="105" ht="13.5" customHeight="1">
      <c r="A105" s="152" t="s">
        <v>543</v>
      </c>
      <c r="B105" s="165" t="s">
        <v>83</v>
      </c>
      <c r="C105" s="166">
        <v>0.037744224071502686</v>
      </c>
      <c r="D105" s="166">
        <v>0.059966400265693665</v>
      </c>
      <c r="E105" s="166">
        <v>0.09167179465293884</v>
      </c>
      <c r="F105" s="166">
        <v>0.08529892563819885</v>
      </c>
      <c r="G105" s="166">
        <v>0.0424296110868454</v>
      </c>
      <c r="H105" s="166">
        <v>0.09204745292663574</v>
      </c>
      <c r="I105" s="166">
        <v>0.05764832720160484</v>
      </c>
      <c r="J105" s="166">
        <v>0.09590963274240494</v>
      </c>
      <c r="K105" s="166">
        <v>0.08999062329530716</v>
      </c>
      <c r="L105" s="166">
        <v>0.07488921284675598</v>
      </c>
      <c r="M105" s="166">
        <v>0.13001413643360138</v>
      </c>
      <c r="N105" s="166">
        <v>0.077692911028862</v>
      </c>
      <c r="O105" s="166">
        <v>0.08350277692079544</v>
      </c>
      <c r="P105" s="166">
        <v>0.060676209628582</v>
      </c>
      <c r="Q105" s="166">
        <v>0.022059066221117973</v>
      </c>
      <c r="R105" s="166">
        <v>0.037490472197532654</v>
      </c>
      <c r="S105" s="166">
        <v>0.06375021487474442</v>
      </c>
      <c r="T105" s="166">
        <v>0.035468894988298416</v>
      </c>
      <c r="U105" s="166">
        <v>0.03490408882498741</v>
      </c>
      <c r="V105" s="166">
        <v>0.06683923304080963</v>
      </c>
      <c r="W105" s="166">
        <v>0.02313399687409401</v>
      </c>
      <c r="X105" s="166">
        <v>0.02850247547030449</v>
      </c>
      <c r="Y105" s="166">
        <v>0.036690421402454376</v>
      </c>
      <c r="Z105" s="166">
        <v>0.04997016862034798</v>
      </c>
      <c r="AA105" s="166">
        <v>0.0452297180891037</v>
      </c>
      <c r="AB105" s="166">
        <v>0.10590092092752457</v>
      </c>
      <c r="AC105" s="166">
        <v>0.06399396806955338</v>
      </c>
      <c r="AD105" s="166">
        <v>0.029094086959958076</v>
      </c>
      <c r="AE105" s="166">
        <v>0.12004388868808746</v>
      </c>
      <c r="AF105" s="166">
        <v>0.08505644649267197</v>
      </c>
      <c r="AG105" s="166">
        <v>0.08458604663610458</v>
      </c>
      <c r="AH105" s="166">
        <v>0.11797793954610825</v>
      </c>
      <c r="AI105" s="166">
        <v>0.04025480896234512</v>
      </c>
      <c r="AJ105" s="166">
        <v>0.04846092313528061</v>
      </c>
      <c r="AK105" s="166">
        <v>0.05576113238930702</v>
      </c>
      <c r="AL105" s="166">
        <v>0.04793964698910713</v>
      </c>
      <c r="AM105" s="166">
        <v>0.06839556246995926</v>
      </c>
      <c r="AN105" s="166">
        <v>0.022699201479554176</v>
      </c>
      <c r="AO105" s="166">
        <v>0.053005244582891464</v>
      </c>
      <c r="AP105" s="166">
        <v>0.17380528151988983</v>
      </c>
      <c r="AQ105" s="166">
        <v>0.05145581439137459</v>
      </c>
      <c r="AR105" s="166">
        <v>0.0666683167219162</v>
      </c>
      <c r="AS105" s="166">
        <v>0.10877984017133713</v>
      </c>
      <c r="AT105" s="166">
        <v>0.052211906760931015</v>
      </c>
      <c r="AU105" s="166">
        <v>0.11392416805028915</v>
      </c>
      <c r="AV105" s="166">
        <v>0.025548726320266724</v>
      </c>
      <c r="AW105" s="166">
        <v>0.09815080463886261</v>
      </c>
      <c r="AX105" s="166">
        <v>0.048303693532943726</v>
      </c>
      <c r="AY105" s="166">
        <v>0.05847176909446716</v>
      </c>
      <c r="AZ105" s="166">
        <v>0.05593939498066902</v>
      </c>
      <c r="BA105" s="166">
        <v>0.04426802694797516</v>
      </c>
      <c r="BB105" s="166">
        <v>0.05103014037013054</v>
      </c>
      <c r="BC105" s="166">
        <v>0.053065668791532516</v>
      </c>
      <c r="BD105" s="166">
        <v>0.02607654593884945</v>
      </c>
      <c r="BE105" s="166">
        <v>0.03367786109447479</v>
      </c>
      <c r="BF105" s="166">
        <v>0.06565222144126892</v>
      </c>
      <c r="BG105" s="166">
        <v>0.053173717111349106</v>
      </c>
      <c r="BH105" s="166">
        <v>0.04730864614248276</v>
      </c>
      <c r="BI105" s="166">
        <v>0.05299929529428482</v>
      </c>
      <c r="BJ105" s="166">
        <v>0.04666578024625778</v>
      </c>
      <c r="BK105" s="166">
        <v>0.056353021413087845</v>
      </c>
      <c r="BL105" s="166">
        <v>0.05524856597185135</v>
      </c>
      <c r="BM105" s="166">
        <v>0.05498363450169563</v>
      </c>
    </row>
    <row r="106" ht="13.5" customHeight="1">
      <c r="A106" s="29" t="s">
        <v>545</v>
      </c>
      <c r="B106" s="165" t="s">
        <v>83</v>
      </c>
      <c r="C106" s="166">
        <v>0.8595569133758545</v>
      </c>
      <c r="D106" s="166">
        <v>0.6683769822120667</v>
      </c>
      <c r="E106" s="166">
        <v>0.8398891091346741</v>
      </c>
      <c r="F106" s="166">
        <v>0.7294470071792603</v>
      </c>
      <c r="G106" s="166">
        <v>0.9734748005867004</v>
      </c>
      <c r="H106" s="166">
        <v>0.9285563826560974</v>
      </c>
      <c r="I106" s="166">
        <v>0.9143074154853821</v>
      </c>
      <c r="J106" s="166">
        <v>0.9114091396331787</v>
      </c>
      <c r="K106" s="166">
        <v>0.9039154648780823</v>
      </c>
      <c r="L106" s="166">
        <v>0.9241840839385986</v>
      </c>
      <c r="M106" s="166">
        <v>1.0</v>
      </c>
      <c r="N106" s="166">
        <v>0.8817989826202393</v>
      </c>
      <c r="O106" s="166">
        <v>0.8914303779602051</v>
      </c>
      <c r="P106" s="166">
        <v>0.8550630807876587</v>
      </c>
      <c r="Q106" s="166">
        <v>0.9758416414260864</v>
      </c>
      <c r="R106" s="166">
        <v>1.0</v>
      </c>
      <c r="S106" s="166">
        <v>0.9849989414215088</v>
      </c>
      <c r="T106" s="166">
        <v>0.8981052041053772</v>
      </c>
      <c r="U106" s="166">
        <v>0.826179563999176</v>
      </c>
      <c r="V106" s="166">
        <v>0.7751553058624268</v>
      </c>
      <c r="W106" s="166">
        <v>0.8870480060577393</v>
      </c>
      <c r="X106" s="166">
        <v>0.7711594104766846</v>
      </c>
      <c r="Y106" s="166">
        <v>1.0</v>
      </c>
      <c r="Z106" s="166">
        <v>0.9877815842628479</v>
      </c>
      <c r="AA106" s="166">
        <v>0.7168923616409302</v>
      </c>
      <c r="AB106" s="166">
        <v>0.9760088324546814</v>
      </c>
      <c r="AC106" s="166">
        <v>0.8704212307929993</v>
      </c>
      <c r="AD106" s="166">
        <v>1.0</v>
      </c>
      <c r="AE106" s="166">
        <v>0.8701715469360352</v>
      </c>
      <c r="AF106" s="166">
        <v>0.9071082472801208</v>
      </c>
      <c r="AG106" s="166">
        <v>0.6206977367401123</v>
      </c>
      <c r="AH106" s="166">
        <v>0.8800573348999023</v>
      </c>
      <c r="AI106" s="166">
        <v>1.0</v>
      </c>
      <c r="AJ106" s="166">
        <v>0.5963019728660583</v>
      </c>
      <c r="AK106" s="166">
        <v>0.8987669348716736</v>
      </c>
      <c r="AL106" s="166">
        <v>0.8565337061882019</v>
      </c>
      <c r="AM106" s="166">
        <v>0.9735491275787354</v>
      </c>
      <c r="AN106" s="166">
        <v>1.0</v>
      </c>
      <c r="AO106" s="166">
        <v>0.5238199830055237</v>
      </c>
      <c r="AP106" s="166">
        <v>0.84720778465271</v>
      </c>
      <c r="AQ106" s="166">
        <v>1.0</v>
      </c>
      <c r="AR106" s="166">
        <v>0.8820206522941589</v>
      </c>
      <c r="AS106" s="166">
        <v>0.9137126803398132</v>
      </c>
      <c r="AT106" s="166">
        <v>0.9382532238960266</v>
      </c>
      <c r="AU106" s="166">
        <v>0.8218497037887573</v>
      </c>
      <c r="AV106" s="166">
        <v>0.7054503560066223</v>
      </c>
      <c r="AW106" s="166">
        <v>0.5685851573944092</v>
      </c>
      <c r="AX106" s="166">
        <v>0.8946746587753296</v>
      </c>
      <c r="AY106" s="166">
        <v>0.7388988137245178</v>
      </c>
      <c r="AZ106" s="166">
        <v>0.8697277307510376</v>
      </c>
      <c r="BA106" s="166">
        <v>1.0</v>
      </c>
      <c r="BB106" s="166">
        <v>0.8971473574638367</v>
      </c>
      <c r="BC106" s="166">
        <v>0.7894462943077087</v>
      </c>
      <c r="BD106" s="166">
        <v>1.0</v>
      </c>
      <c r="BE106" s="166">
        <v>0.4277800917625427</v>
      </c>
      <c r="BF106" s="166">
        <v>0.6834192872047424</v>
      </c>
      <c r="BG106" s="166">
        <v>1.0</v>
      </c>
      <c r="BH106" s="166">
        <v>1.0</v>
      </c>
      <c r="BI106" s="166">
        <v>0.876265287399292</v>
      </c>
      <c r="BJ106" s="166">
        <v>0.8751011490821838</v>
      </c>
      <c r="BK106" s="166">
        <v>0.7974151968955994</v>
      </c>
      <c r="BL106" s="166">
        <v>0.9704772233963013</v>
      </c>
      <c r="BM106" s="166">
        <v>1.0</v>
      </c>
    </row>
    <row r="107" ht="13.5" customHeight="1">
      <c r="A107" s="29" t="s">
        <v>547</v>
      </c>
      <c r="B107" s="165" t="s">
        <v>83</v>
      </c>
      <c r="C107" s="166">
        <v>0.9269773364067078</v>
      </c>
      <c r="D107" s="166">
        <v>1.0</v>
      </c>
      <c r="E107" s="166">
        <v>0.931810736656189</v>
      </c>
      <c r="F107" s="166">
        <v>0.9080811142921448</v>
      </c>
      <c r="G107" s="166">
        <v>0.9815073013305664</v>
      </c>
      <c r="H107" s="166">
        <v>0.844720721244812</v>
      </c>
      <c r="I107" s="166">
        <v>1.0</v>
      </c>
      <c r="J107" s="166">
        <v>1.0</v>
      </c>
      <c r="K107" s="166">
        <v>0.9787331819534302</v>
      </c>
      <c r="L107" s="166">
        <v>0.7909137010574341</v>
      </c>
      <c r="M107" s="166">
        <v>1.0</v>
      </c>
      <c r="N107" s="166">
        <v>0.9607630968093872</v>
      </c>
      <c r="O107" s="166">
        <v>1.0</v>
      </c>
      <c r="P107" s="166">
        <v>1.0</v>
      </c>
      <c r="Q107" s="166">
        <v>0.7924646139144897</v>
      </c>
      <c r="R107" s="166">
        <v>0.6575068831443787</v>
      </c>
      <c r="S107" s="166">
        <v>0.8912668824195862</v>
      </c>
      <c r="T107" s="166">
        <v>1.0</v>
      </c>
      <c r="U107" s="166">
        <v>1.0</v>
      </c>
      <c r="V107" s="166">
        <v>1.0</v>
      </c>
      <c r="W107" s="166">
        <v>0.8870480060577393</v>
      </c>
      <c r="X107" s="166">
        <v>0.6224057078361511</v>
      </c>
      <c r="Y107" s="166">
        <v>1.0</v>
      </c>
      <c r="Z107" s="166">
        <v>0.7668313384056091</v>
      </c>
      <c r="AA107" s="166">
        <v>0.9853011965751648</v>
      </c>
      <c r="AB107" s="166">
        <v>0.9742283225059509</v>
      </c>
      <c r="AC107" s="166">
        <v>1.0</v>
      </c>
      <c r="AD107" s="166">
        <v>0.8375493884086609</v>
      </c>
      <c r="AE107" s="166">
        <v>1.0</v>
      </c>
      <c r="AF107" s="166">
        <v>0.8896344900131226</v>
      </c>
      <c r="AG107" s="166">
        <v>0.7235017418861389</v>
      </c>
      <c r="AH107" s="166">
        <v>0.8268522024154663</v>
      </c>
      <c r="AI107" s="166">
        <v>1.0</v>
      </c>
      <c r="AJ107" s="166">
        <v>1.0</v>
      </c>
      <c r="AK107" s="166">
        <v>0.8406826853752136</v>
      </c>
      <c r="AL107" s="166">
        <v>0.6748648881912231</v>
      </c>
      <c r="AM107" s="166">
        <v>0.8034312725067139</v>
      </c>
      <c r="AN107" s="166">
        <v>1.0</v>
      </c>
      <c r="AO107" s="166">
        <v>1.0</v>
      </c>
      <c r="AP107" s="166">
        <v>1.0</v>
      </c>
      <c r="AQ107" s="166">
        <v>0.8835482001304626</v>
      </c>
      <c r="AR107" s="166">
        <v>0.9314917325973511</v>
      </c>
      <c r="AS107" s="166">
        <v>0.857934296131134</v>
      </c>
      <c r="AT107" s="166">
        <v>0.8756462335586548</v>
      </c>
      <c r="AU107" s="166">
        <v>1.0</v>
      </c>
      <c r="AV107" s="166">
        <v>0.8338893055915833</v>
      </c>
      <c r="AW107" s="166">
        <v>1.0</v>
      </c>
      <c r="AX107" s="166">
        <v>0.9687091708183289</v>
      </c>
      <c r="AY107" s="166">
        <v>0.9986175298690796</v>
      </c>
      <c r="AZ107" s="166">
        <v>0.986771285533905</v>
      </c>
      <c r="BA107" s="166">
        <v>1.0</v>
      </c>
      <c r="BB107" s="166">
        <v>1.0</v>
      </c>
      <c r="BC107" s="166">
        <v>0.906351625919342</v>
      </c>
      <c r="BD107" s="166">
        <v>1.0</v>
      </c>
      <c r="BE107" s="166">
        <v>1.0</v>
      </c>
      <c r="BF107" s="166">
        <v>0.7775466442108154</v>
      </c>
      <c r="BG107" s="166">
        <v>0.978792130947113</v>
      </c>
      <c r="BH107" s="166">
        <v>0.9719498157501221</v>
      </c>
      <c r="BI107" s="166">
        <v>0.8962653875350952</v>
      </c>
      <c r="BJ107" s="166">
        <v>1.0</v>
      </c>
      <c r="BK107" s="166">
        <v>1.0</v>
      </c>
      <c r="BL107" s="166">
        <v>0.9863600730895996</v>
      </c>
      <c r="BM107" s="166">
        <v>0.9799094796180725</v>
      </c>
    </row>
    <row r="108" ht="13.5" customHeight="1">
      <c r="A108" s="29" t="s">
        <v>549</v>
      </c>
      <c r="B108" s="165" t="s">
        <v>262</v>
      </c>
      <c r="C108" s="187">
        <v>3.7536752223968506</v>
      </c>
      <c r="D108" s="187">
        <v>3.5322577953338623</v>
      </c>
      <c r="E108" s="187">
        <v>3.856367349624634</v>
      </c>
      <c r="F108" s="187">
        <v>3.675281524658203</v>
      </c>
      <c r="G108" s="187">
        <v>3.7505102157592773</v>
      </c>
      <c r="H108" s="187">
        <v>3.789707660675049</v>
      </c>
      <c r="I108" s="187">
        <v>3.8912649154663086</v>
      </c>
      <c r="J108" s="187">
        <v>3.9399592876434326</v>
      </c>
      <c r="K108" s="187">
        <v>3.941603422164917</v>
      </c>
      <c r="L108" s="187">
        <v>4.0</v>
      </c>
      <c r="M108" s="187">
        <v>3.9160804748535156</v>
      </c>
      <c r="N108" s="187">
        <v>3.6305017471313477</v>
      </c>
      <c r="O108" s="187">
        <v>4.0</v>
      </c>
      <c r="P108" s="187">
        <v>4.0</v>
      </c>
      <c r="Q108" s="187">
        <v>4.0</v>
      </c>
      <c r="R108" s="187">
        <v>3.935145378112793</v>
      </c>
      <c r="S108" s="187">
        <v>3.737368106842041</v>
      </c>
      <c r="T108" s="187">
        <v>3.6579408645629883</v>
      </c>
      <c r="U108" s="187">
        <v>3.9696452617645264</v>
      </c>
      <c r="V108" s="187">
        <v>3.995203733444214</v>
      </c>
      <c r="W108" s="187">
        <v>4.0</v>
      </c>
      <c r="X108" s="187">
        <v>3.758721113204956</v>
      </c>
      <c r="Y108" s="187">
        <v>4.0</v>
      </c>
      <c r="Z108" s="187">
        <v>3.5085086822509766</v>
      </c>
      <c r="AA108" s="187">
        <v>3.5752036571502686</v>
      </c>
      <c r="AB108" s="187">
        <v>3.9026029109954834</v>
      </c>
      <c r="AC108" s="187">
        <v>3.7509701251983643</v>
      </c>
      <c r="AD108" s="187">
        <v>4.0</v>
      </c>
      <c r="AE108" s="187">
        <v>3.365783929824829</v>
      </c>
      <c r="AF108" s="187">
        <v>3.9095876216888428</v>
      </c>
      <c r="AG108" s="187">
        <v>3.7187612056732178</v>
      </c>
      <c r="AH108" s="187">
        <v>4.0</v>
      </c>
      <c r="AI108" s="187">
        <v>3.5779788494110107</v>
      </c>
      <c r="AJ108" s="187">
        <v>2.7889060974121094</v>
      </c>
      <c r="AK108" s="187">
        <v>3.7256646156311035</v>
      </c>
      <c r="AL108" s="187">
        <v>3.7601394653320312</v>
      </c>
      <c r="AM108" s="187">
        <v>3.846846342086792</v>
      </c>
      <c r="AN108" s="187">
        <v>4.0</v>
      </c>
      <c r="AO108" s="187">
        <v>3.886406183242798</v>
      </c>
      <c r="AP108" s="187">
        <v>3.9327497482299805</v>
      </c>
      <c r="AQ108" s="187">
        <v>3.767096519470215</v>
      </c>
      <c r="AR108" s="187">
        <v>3.7697653770446777</v>
      </c>
      <c r="AS108" s="187">
        <v>3.801102876663208</v>
      </c>
      <c r="AT108" s="187">
        <v>3.6566648483276367</v>
      </c>
      <c r="AU108" s="187">
        <v>3.882460832595825</v>
      </c>
      <c r="AV108" s="187">
        <v>4.0</v>
      </c>
      <c r="AW108" s="187">
        <v>3.84271502494812</v>
      </c>
      <c r="AX108" s="187">
        <v>3.70406174659729</v>
      </c>
      <c r="AY108" s="187">
        <v>3.9954144954681396</v>
      </c>
      <c r="AZ108" s="187">
        <v>3.715301275253296</v>
      </c>
      <c r="BA108" s="187">
        <v>4.0</v>
      </c>
      <c r="BB108" s="187">
        <v>3.7198293209075928</v>
      </c>
      <c r="BC108" s="187">
        <v>4.0</v>
      </c>
      <c r="BD108" s="187">
        <v>4.0</v>
      </c>
      <c r="BE108" s="187">
        <v>4.0</v>
      </c>
      <c r="BF108" s="187">
        <v>2.8934688568115234</v>
      </c>
      <c r="BG108" s="187">
        <v>4.0</v>
      </c>
      <c r="BH108" s="187">
        <v>4.0</v>
      </c>
      <c r="BI108" s="187">
        <v>4.0</v>
      </c>
      <c r="BJ108" s="187">
        <v>3.6223113536834717</v>
      </c>
      <c r="BK108" s="187">
        <v>4.0</v>
      </c>
      <c r="BL108" s="187">
        <v>3.9799604415893555</v>
      </c>
      <c r="BM108" s="187">
        <v>4.0</v>
      </c>
    </row>
    <row r="109" ht="13.5" customHeight="1">
      <c r="A109" s="29" t="s">
        <v>264</v>
      </c>
      <c r="B109" s="165" t="s">
        <v>265</v>
      </c>
      <c r="C109" s="187">
        <v>3.6568758487701416</v>
      </c>
      <c r="D109" s="187">
        <v>4.072855472564697</v>
      </c>
      <c r="E109" s="187">
        <v>3.988285779953003</v>
      </c>
      <c r="F109" s="187">
        <v>3.6604504585266113</v>
      </c>
      <c r="G109" s="187">
        <v>4.502871036529541</v>
      </c>
      <c r="H109" s="187">
        <v>4.1312031745910645</v>
      </c>
      <c r="I109" s="187">
        <v>3.8493690490722656</v>
      </c>
      <c r="J109" s="187">
        <v>4.143794536590576</v>
      </c>
      <c r="K109" s="187">
        <v>4.045013427734375</v>
      </c>
      <c r="L109" s="187">
        <v>3.9942467212677</v>
      </c>
      <c r="M109" s="187">
        <v>4.170876979827881</v>
      </c>
      <c r="N109" s="187">
        <v>3.8688035011291504</v>
      </c>
      <c r="O109" s="187">
        <v>4.079548358917236</v>
      </c>
      <c r="P109" s="187">
        <v>4.514432430267334</v>
      </c>
      <c r="Q109" s="187">
        <v>4.342756748199463</v>
      </c>
      <c r="R109" s="187">
        <v>4.4477667808532715</v>
      </c>
      <c r="S109" s="187">
        <v>3.8411805629730225</v>
      </c>
      <c r="T109" s="187">
        <v>4.0339460372924805</v>
      </c>
      <c r="U109" s="187">
        <v>4.392383575439453</v>
      </c>
      <c r="V109" s="187">
        <v>3.460369825363159</v>
      </c>
      <c r="W109" s="187">
        <v>3.3151094913482666</v>
      </c>
      <c r="X109" s="187">
        <v>3.7837729454040527</v>
      </c>
      <c r="Y109" s="187">
        <v>4.36178731918335</v>
      </c>
      <c r="Z109" s="187">
        <v>3.629025936126709</v>
      </c>
      <c r="AA109" s="187">
        <v>3.9947750568389893</v>
      </c>
      <c r="AB109" s="187">
        <v>4.034433841705322</v>
      </c>
      <c r="AC109" s="187">
        <v>3.983726739883423</v>
      </c>
      <c r="AD109" s="187">
        <v>4.443300247192383</v>
      </c>
      <c r="AE109" s="187">
        <v>3.668597936630249</v>
      </c>
      <c r="AF109" s="187">
        <v>4.086966514587402</v>
      </c>
      <c r="AG109" s="187">
        <v>4.008059978485107</v>
      </c>
      <c r="AH109" s="187">
        <v>3.788221597671509</v>
      </c>
      <c r="AI109" s="187">
        <v>3.6642866134643555</v>
      </c>
      <c r="AJ109" s="187">
        <v>3.1926040649414062</v>
      </c>
      <c r="AK109" s="187">
        <v>3.872976064682007</v>
      </c>
      <c r="AL109" s="187">
        <v>4.355510234832764</v>
      </c>
      <c r="AM109" s="187">
        <v>3.894132375717163</v>
      </c>
      <c r="AN109" s="187">
        <v>4.139638423919678</v>
      </c>
      <c r="AO109" s="187">
        <v>4.174525260925293</v>
      </c>
      <c r="AP109" s="187">
        <v>3.713184118270874</v>
      </c>
      <c r="AQ109" s="187">
        <v>3.821371555328369</v>
      </c>
      <c r="AR109" s="187">
        <v>4.194946765899658</v>
      </c>
      <c r="AS109" s="187">
        <v>4.002953052520752</v>
      </c>
      <c r="AT109" s="187">
        <v>3.8751230239868164</v>
      </c>
      <c r="AU109" s="187">
        <v>4.249345302581787</v>
      </c>
      <c r="AV109" s="187">
        <v>4.521297454833984</v>
      </c>
      <c r="AW109" s="187">
        <v>4.139647483825684</v>
      </c>
      <c r="AX109" s="187">
        <v>3.8383305072784424</v>
      </c>
      <c r="AY109" s="187">
        <v>3.8215551376342773</v>
      </c>
      <c r="AZ109" s="187">
        <v>3.686668634414673</v>
      </c>
      <c r="BA109" s="187">
        <v>4.251523017883301</v>
      </c>
      <c r="BB109" s="187">
        <v>4.396717071533203</v>
      </c>
      <c r="BC109" s="187">
        <v>4.641088962554932</v>
      </c>
      <c r="BD109" s="187">
        <v>4.932436943054199</v>
      </c>
      <c r="BE109" s="187">
        <v>4.723309516906738</v>
      </c>
      <c r="BF109" s="187">
        <v>4.247715950012207</v>
      </c>
      <c r="BG109" s="187">
        <v>4.589616298675537</v>
      </c>
      <c r="BH109" s="187">
        <v>4.8306498527526855</v>
      </c>
      <c r="BI109" s="187">
        <v>4.280669212341309</v>
      </c>
      <c r="BJ109" s="187">
        <v>4.508573532104492</v>
      </c>
      <c r="BK109" s="187">
        <v>4.176387786865234</v>
      </c>
      <c r="BL109" s="187">
        <v>4.4867424964904785</v>
      </c>
      <c r="BM109" s="187">
        <v>4.699300289154053</v>
      </c>
    </row>
    <row r="110" ht="13.5" customHeight="1">
      <c r="A110" s="162" t="s">
        <v>267</v>
      </c>
      <c r="B110" s="163" t="s">
        <v>80</v>
      </c>
      <c r="C110" s="194">
        <v>1.6862058639526367</v>
      </c>
      <c r="D110" s="194">
        <v>1.8114465475082397</v>
      </c>
      <c r="E110" s="194">
        <v>1.646980881690979</v>
      </c>
      <c r="F110" s="194">
        <v>1.7393189668655396</v>
      </c>
      <c r="G110" s="194">
        <v>1.728877067565918</v>
      </c>
      <c r="H110" s="194">
        <v>1.6687313318252563</v>
      </c>
      <c r="I110" s="194">
        <v>1.6655747890472412</v>
      </c>
      <c r="J110" s="194">
        <v>1.7622883319854736</v>
      </c>
      <c r="K110" s="194">
        <v>1.6755095720291138</v>
      </c>
      <c r="L110" s="194">
        <v>1.761855959892273</v>
      </c>
      <c r="M110" s="194">
        <v>1.6108418703079224</v>
      </c>
      <c r="N110" s="194">
        <v>1.7389698028564453</v>
      </c>
      <c r="O110" s="194">
        <v>1.7951079607009888</v>
      </c>
      <c r="P110" s="194">
        <v>1.7997723817825317</v>
      </c>
      <c r="Q110" s="194">
        <v>1.809622049331665</v>
      </c>
      <c r="R110" s="194">
        <v>1.7926419973373413</v>
      </c>
      <c r="S110" s="194">
        <v>1.779005765914917</v>
      </c>
      <c r="T110" s="194">
        <v>1.8051964044570923</v>
      </c>
      <c r="U110" s="194">
        <v>1.8118079900741577</v>
      </c>
      <c r="V110" s="194">
        <v>1.7148213386535645</v>
      </c>
      <c r="W110" s="194">
        <v>1.786237120628357</v>
      </c>
      <c r="X110" s="194">
        <v>1.7378110885620117</v>
      </c>
      <c r="Y110" s="194">
        <v>1.8868920803070068</v>
      </c>
      <c r="Z110" s="194">
        <v>1.6490702629089355</v>
      </c>
      <c r="AA110" s="194">
        <v>1.7069815397262573</v>
      </c>
      <c r="AB110" s="194">
        <v>1.8490509986877441</v>
      </c>
      <c r="AC110" s="194">
        <v>1.7659683227539062</v>
      </c>
      <c r="AD110" s="194">
        <v>1.850577473640442</v>
      </c>
      <c r="AE110" s="194">
        <v>1.6796098947525024</v>
      </c>
      <c r="AF110" s="194">
        <v>1.675869107246399</v>
      </c>
      <c r="AG110" s="194">
        <v>1.755123257637024</v>
      </c>
      <c r="AH110" s="194">
        <v>1.8137218952178955</v>
      </c>
      <c r="AI110" s="194">
        <v>1.568463921546936</v>
      </c>
      <c r="AJ110" s="194">
        <v>1.5777276754379272</v>
      </c>
      <c r="AK110" s="194">
        <v>1.6050992012023926</v>
      </c>
      <c r="AL110" s="194">
        <v>1.6742600202560425</v>
      </c>
      <c r="AM110" s="194">
        <v>1.6211724281311035</v>
      </c>
      <c r="AN110" s="194">
        <v>1.7721261978149414</v>
      </c>
      <c r="AO110" s="194">
        <v>1.683451533317566</v>
      </c>
      <c r="AP110" s="194">
        <v>1.6516236066818237</v>
      </c>
      <c r="AQ110" s="194">
        <v>1.6869192123413086</v>
      </c>
      <c r="AR110" s="194">
        <v>1.6391264200210571</v>
      </c>
      <c r="AS110" s="194">
        <v>1.7858048677444458</v>
      </c>
      <c r="AT110" s="194">
        <v>1.6700135469436646</v>
      </c>
      <c r="AU110" s="194">
        <v>1.859217643737793</v>
      </c>
      <c r="AV110" s="194">
        <v>1.8238581418991089</v>
      </c>
      <c r="AW110" s="194">
        <v>1.6941496133804321</v>
      </c>
      <c r="AX110" s="194">
        <v>1.787713646888733</v>
      </c>
      <c r="AY110" s="194">
        <v>1.819385051727295</v>
      </c>
      <c r="AZ110" s="194">
        <v>1.7829362154006958</v>
      </c>
      <c r="BA110" s="194">
        <v>1.7406848669052124</v>
      </c>
      <c r="BB110" s="194">
        <v>1.893073558807373</v>
      </c>
      <c r="BC110" s="194">
        <v>1.8843892812728882</v>
      </c>
      <c r="BD110" s="194">
        <v>1.929497241973877</v>
      </c>
      <c r="BE110" s="194">
        <v>1.9551726579666138</v>
      </c>
      <c r="BF110" s="194">
        <v>1.8780630826950073</v>
      </c>
      <c r="BG110" s="194">
        <v>1.858727216720581</v>
      </c>
      <c r="BH110" s="194">
        <v>1.7918766736984253</v>
      </c>
      <c r="BI110" s="194">
        <v>1.8641434907913208</v>
      </c>
      <c r="BJ110" s="194">
        <v>1.8445769548416138</v>
      </c>
      <c r="BK110" s="194">
        <v>1.7823485136032104</v>
      </c>
      <c r="BL110" s="194">
        <v>1.7051351070404053</v>
      </c>
      <c r="BM110" s="194">
        <v>1.7493592500686646</v>
      </c>
    </row>
    <row r="111" ht="13.5" customHeight="1">
      <c r="A111" s="175" t="s">
        <v>271</v>
      </c>
      <c r="B111" s="176" t="s">
        <v>83</v>
      </c>
      <c r="C111" s="166">
        <v>0.7439962029457092</v>
      </c>
      <c r="D111" s="166">
        <v>0.7603567242622375</v>
      </c>
      <c r="E111" s="166">
        <v>0.7254805564880371</v>
      </c>
      <c r="F111" s="166">
        <v>0.9128958582878113</v>
      </c>
      <c r="G111" s="166">
        <v>0.9953690767288208</v>
      </c>
      <c r="H111" s="166">
        <v>0.8782339692115784</v>
      </c>
      <c r="I111" s="166">
        <v>0.7575228214263916</v>
      </c>
      <c r="J111" s="166">
        <v>0.8797361254692078</v>
      </c>
      <c r="K111" s="166">
        <v>0.9344966411590576</v>
      </c>
      <c r="L111" s="166">
        <v>0.8030072450637817</v>
      </c>
      <c r="M111" s="166">
        <v>0.8020739555358887</v>
      </c>
      <c r="N111" s="166">
        <v>0.8607556819915771</v>
      </c>
      <c r="O111" s="166">
        <v>0.7345786094665527</v>
      </c>
      <c r="P111" s="166">
        <v>0.8396430015563965</v>
      </c>
      <c r="Q111" s="166">
        <v>0.9871777892112732</v>
      </c>
      <c r="R111" s="166">
        <v>0.8049746155738831</v>
      </c>
      <c r="S111" s="166">
        <v>0.7507598400115967</v>
      </c>
      <c r="T111" s="166">
        <v>0.829807698726654</v>
      </c>
      <c r="U111" s="166">
        <v>0.7592208981513977</v>
      </c>
      <c r="V111" s="166">
        <v>0.9979455471038818</v>
      </c>
      <c r="W111" s="166">
        <v>0.8013821840286255</v>
      </c>
      <c r="X111" s="166">
        <v>0.8195488452911377</v>
      </c>
      <c r="Y111" s="166">
        <v>0.9541500210762024</v>
      </c>
      <c r="Z111" s="166">
        <v>0.5969774723052979</v>
      </c>
      <c r="AA111" s="166">
        <v>0.7733188271522522</v>
      </c>
      <c r="AB111" s="166">
        <v>0.8762126564979553</v>
      </c>
      <c r="AC111" s="166">
        <v>0.8230528831481934</v>
      </c>
      <c r="AD111" s="166">
        <v>0.8017566204071045</v>
      </c>
      <c r="AE111" s="166">
        <v>0.8820086121559143</v>
      </c>
      <c r="AF111" s="166">
        <v>0.6341795325279236</v>
      </c>
      <c r="AG111" s="166">
        <v>0.7252905368804932</v>
      </c>
      <c r="AH111" s="166">
        <v>0.9461909532546997</v>
      </c>
      <c r="AI111" s="166">
        <v>0.8468060493469238</v>
      </c>
      <c r="AJ111" s="166">
        <v>0.34450605511665344</v>
      </c>
      <c r="AK111" s="166">
        <v>0.94012051820755</v>
      </c>
      <c r="AL111" s="166">
        <v>0.8281643390655518</v>
      </c>
      <c r="AM111" s="166">
        <v>0.8459815979003906</v>
      </c>
      <c r="AN111" s="166">
        <v>0.9142691493034363</v>
      </c>
      <c r="AO111" s="166">
        <v>0.6691087484359741</v>
      </c>
      <c r="AP111" s="166">
        <v>0.6351139545440674</v>
      </c>
      <c r="AQ111" s="166">
        <v>0.6959530711174011</v>
      </c>
      <c r="AR111" s="166">
        <v>0.728584885597229</v>
      </c>
      <c r="AS111" s="166">
        <v>0.8944973945617676</v>
      </c>
      <c r="AT111" s="166">
        <v>0.924448549747467</v>
      </c>
      <c r="AU111" s="166">
        <v>0.8419071435928345</v>
      </c>
      <c r="AV111" s="166">
        <v>0.6658310294151306</v>
      </c>
      <c r="AW111" s="166">
        <v>0.7114844918251038</v>
      </c>
      <c r="AX111" s="166">
        <v>0.8953219056129456</v>
      </c>
      <c r="AY111" s="166">
        <v>0.7698367238044739</v>
      </c>
      <c r="AZ111" s="166">
        <v>0.8291074633598328</v>
      </c>
      <c r="BA111" s="166">
        <v>0.5927179455757141</v>
      </c>
      <c r="BB111" s="166">
        <v>0.9376287460327148</v>
      </c>
      <c r="BC111" s="166">
        <v>0.8170422911643982</v>
      </c>
      <c r="BD111" s="166">
        <v>0.9048802852630615</v>
      </c>
      <c r="BE111" s="166">
        <v>0.9872806668281555</v>
      </c>
      <c r="BF111" s="166">
        <v>0.8286316990852356</v>
      </c>
      <c r="BG111" s="166">
        <v>0.893970251083374</v>
      </c>
      <c r="BH111" s="166">
        <v>0.8155290484428406</v>
      </c>
      <c r="BI111" s="166">
        <v>0.9249923825263977</v>
      </c>
      <c r="BJ111" s="166">
        <v>0.7350884675979614</v>
      </c>
      <c r="BK111" s="166">
        <v>0.6314561367034912</v>
      </c>
      <c r="BL111" s="166">
        <v>0.6430738568305969</v>
      </c>
      <c r="BM111" s="166">
        <v>0.7115321159362793</v>
      </c>
    </row>
    <row r="112" ht="13.5" customHeight="1">
      <c r="A112" s="175" t="s">
        <v>273</v>
      </c>
      <c r="B112" s="176" t="s">
        <v>83</v>
      </c>
      <c r="C112" s="166">
        <v>0.8865399360656738</v>
      </c>
      <c r="D112" s="166">
        <v>0.8699833154678345</v>
      </c>
      <c r="E112" s="166">
        <v>0.89577716588974</v>
      </c>
      <c r="F112" s="166">
        <v>0.8360909819602966</v>
      </c>
      <c r="G112" s="166">
        <v>0.6934018731117249</v>
      </c>
      <c r="H112" s="166">
        <v>0.6168243885040283</v>
      </c>
      <c r="I112" s="166">
        <v>0.7293735146522522</v>
      </c>
      <c r="J112" s="166">
        <v>0.8470751643180847</v>
      </c>
      <c r="K112" s="166">
        <v>0.6360827684402466</v>
      </c>
      <c r="L112" s="166">
        <v>0.5527272820472717</v>
      </c>
      <c r="M112" s="166">
        <v>0.9380195140838623</v>
      </c>
      <c r="N112" s="166">
        <v>0.7235093116760254</v>
      </c>
      <c r="O112" s="166">
        <v>0.8163612484931946</v>
      </c>
      <c r="P112" s="166">
        <v>0.8744141459465027</v>
      </c>
      <c r="Q112" s="166">
        <v>0.6789857745170593</v>
      </c>
      <c r="R112" s="166">
        <v>0.9939628839492798</v>
      </c>
      <c r="S112" s="166">
        <v>0.7985802292823792</v>
      </c>
      <c r="T112" s="166">
        <v>0.858543336391449</v>
      </c>
      <c r="U112" s="166">
        <v>0.8018872141838074</v>
      </c>
      <c r="V112" s="166">
        <v>0.8406760096549988</v>
      </c>
      <c r="W112" s="166">
        <v>0.9948596954345703</v>
      </c>
      <c r="X112" s="166">
        <v>0.8121290802955627</v>
      </c>
      <c r="Y112" s="166">
        <v>0.9326964020729065</v>
      </c>
      <c r="Z112" s="166">
        <v>0.5219417214393616</v>
      </c>
      <c r="AA112" s="166">
        <v>0.6922244429588318</v>
      </c>
      <c r="AB112" s="166">
        <v>0.8954096436500549</v>
      </c>
      <c r="AC112" s="166">
        <v>0.8751274943351746</v>
      </c>
      <c r="AD112" s="166">
        <v>0.9740892648696899</v>
      </c>
      <c r="AE112" s="166">
        <v>0.819577693939209</v>
      </c>
      <c r="AF112" s="166">
        <v>0.6604257225990295</v>
      </c>
      <c r="AG112" s="166">
        <v>0.8602765202522278</v>
      </c>
      <c r="AH112" s="166">
        <v>0.8289715051651001</v>
      </c>
      <c r="AI112" s="166">
        <v>0.11998535692691803</v>
      </c>
      <c r="AJ112" s="166">
        <v>0.7939558029174805</v>
      </c>
      <c r="AK112" s="166">
        <v>0.6135725975036621</v>
      </c>
      <c r="AL112" s="166">
        <v>0.5678971409797668</v>
      </c>
      <c r="AM112" s="166">
        <v>0.8175999522209167</v>
      </c>
      <c r="AN112" s="166">
        <v>0.788055419921875</v>
      </c>
      <c r="AO112" s="166">
        <v>0.8738327622413635</v>
      </c>
      <c r="AP112" s="166">
        <v>0.8485279679298401</v>
      </c>
      <c r="AQ112" s="166">
        <v>0.7927563786506653</v>
      </c>
      <c r="AR112" s="166">
        <v>0.664473831653595</v>
      </c>
      <c r="AS112" s="166">
        <v>0.8799247741699219</v>
      </c>
      <c r="AT112" s="166">
        <v>0.47625917196273804</v>
      </c>
      <c r="AU112" s="166">
        <v>0.8657472133636475</v>
      </c>
      <c r="AV112" s="166">
        <v>0.9043848514556885</v>
      </c>
      <c r="AW112" s="166">
        <v>0.868442714214325</v>
      </c>
      <c r="AX112" s="166">
        <v>0.8779162168502808</v>
      </c>
      <c r="AY112" s="166">
        <v>0.8534063696861267</v>
      </c>
      <c r="AZ112" s="166">
        <v>0.9134340286254883</v>
      </c>
      <c r="BA112" s="166">
        <v>0.8463574647903442</v>
      </c>
      <c r="BB112" s="166">
        <v>0.9170348048210144</v>
      </c>
      <c r="BC112" s="166">
        <v>0.9272046685218811</v>
      </c>
      <c r="BD112" s="166">
        <v>0.831015944480896</v>
      </c>
      <c r="BE112" s="166">
        <v>0.8855045437812805</v>
      </c>
      <c r="BF112" s="166">
        <v>0.9396611452102661</v>
      </c>
      <c r="BG112" s="166">
        <v>0.8295397162437439</v>
      </c>
      <c r="BH112" s="166">
        <v>0.9965280890464783</v>
      </c>
      <c r="BI112" s="166">
        <v>0.8848172426223755</v>
      </c>
      <c r="BJ112" s="166">
        <v>0.85166335105896</v>
      </c>
      <c r="BK112" s="166">
        <v>1.0</v>
      </c>
      <c r="BL112" s="166">
        <v>0.8679327368736267</v>
      </c>
      <c r="BM112" s="166">
        <v>0.9280511140823364</v>
      </c>
    </row>
    <row r="113" ht="13.5" customHeight="1">
      <c r="A113" s="175" t="s">
        <v>275</v>
      </c>
      <c r="B113" s="176" t="s">
        <v>262</v>
      </c>
      <c r="C113" s="187">
        <v>2.9146335124969482</v>
      </c>
      <c r="D113" s="187">
        <v>3.4995687007904053</v>
      </c>
      <c r="E113" s="187">
        <v>2.9892685413360596</v>
      </c>
      <c r="F113" s="187">
        <v>3.408738136291504</v>
      </c>
      <c r="G113" s="187">
        <v>3.550816059112549</v>
      </c>
      <c r="H113" s="187">
        <v>2.7902472019195557</v>
      </c>
      <c r="I113" s="187">
        <v>2.894890069961548</v>
      </c>
      <c r="J113" s="187">
        <v>3.5038955211639404</v>
      </c>
      <c r="K113" s="187">
        <v>2.954435348510742</v>
      </c>
      <c r="L113" s="187">
        <v>3.1745083332061768</v>
      </c>
      <c r="M113" s="187">
        <v>2.5922162532806396</v>
      </c>
      <c r="N113" s="187">
        <v>3.5711491107940674</v>
      </c>
      <c r="O113" s="187">
        <v>3.493713140487671</v>
      </c>
      <c r="P113" s="187">
        <v>3.6400797367095947</v>
      </c>
      <c r="Q113" s="187">
        <v>3.6013081073760986</v>
      </c>
      <c r="R113" s="187">
        <v>3.1969337463378906</v>
      </c>
      <c r="S113" s="187">
        <v>3.41196608543396</v>
      </c>
      <c r="T113" s="187">
        <v>3.33054518699646</v>
      </c>
      <c r="U113" s="187">
        <v>3.6265316009521484</v>
      </c>
      <c r="V113" s="187">
        <v>2.961932420730591</v>
      </c>
      <c r="W113" s="187">
        <v>3.891401529312134</v>
      </c>
      <c r="X113" s="187">
        <v>3.638235569000244</v>
      </c>
      <c r="Y113" s="187">
        <v>3.696136474609375</v>
      </c>
      <c r="Z113" s="187">
        <v>3.562289237976074</v>
      </c>
      <c r="AA113" s="187">
        <v>2.943782329559326</v>
      </c>
      <c r="AB113" s="187">
        <v>3.7818336486816406</v>
      </c>
      <c r="AC113" s="187">
        <v>3.5583150386810303</v>
      </c>
      <c r="AD113" s="187">
        <v>3.213550567626953</v>
      </c>
      <c r="AE113" s="187">
        <v>3.4075467586517334</v>
      </c>
      <c r="AF113" s="187">
        <v>3.6539759635925293</v>
      </c>
      <c r="AG113" s="187">
        <v>3.4351346492767334</v>
      </c>
      <c r="AH113" s="187">
        <v>3.271620273590088</v>
      </c>
      <c r="AI113" s="187">
        <v>3.0986642837524414</v>
      </c>
      <c r="AJ113" s="187">
        <v>3.6825618743896484</v>
      </c>
      <c r="AK113" s="187">
        <v>2.594189405441284</v>
      </c>
      <c r="AL113" s="187">
        <v>3.2737739086151123</v>
      </c>
      <c r="AM113" s="187">
        <v>3.239799737930298</v>
      </c>
      <c r="AN113" s="187">
        <v>3.430781364440918</v>
      </c>
      <c r="AO113" s="187">
        <v>2.998811960220337</v>
      </c>
      <c r="AP113" s="187">
        <v>3.2062950134277344</v>
      </c>
      <c r="AQ113" s="187">
        <v>3.0487875938415527</v>
      </c>
      <c r="AR113" s="187">
        <v>3.341764211654663</v>
      </c>
      <c r="AS113" s="187">
        <v>3.577984094619751</v>
      </c>
      <c r="AT113" s="187">
        <v>3.177725315093994</v>
      </c>
      <c r="AU113" s="187">
        <v>3.3577098846435547</v>
      </c>
      <c r="AV113" s="187">
        <v>3.667912721633911</v>
      </c>
      <c r="AW113" s="187">
        <v>3.5365569591522217</v>
      </c>
      <c r="AX113" s="187">
        <v>3.595900297164917</v>
      </c>
      <c r="AY113" s="187">
        <v>3.4805123805999756</v>
      </c>
      <c r="AZ113" s="187">
        <v>3.714003086090088</v>
      </c>
      <c r="BA113" s="187">
        <v>3.7001044750213623</v>
      </c>
      <c r="BB113" s="187">
        <v>3.6918959617614746</v>
      </c>
      <c r="BC113" s="187">
        <v>3.7908380031585693</v>
      </c>
      <c r="BD113" s="187">
        <v>3.6522037982940674</v>
      </c>
      <c r="BE113" s="187">
        <v>3.9138340950012207</v>
      </c>
      <c r="BF113" s="187">
        <v>3.9519474506378174</v>
      </c>
      <c r="BG113" s="187">
        <v>3.7639033794403076</v>
      </c>
      <c r="BH113" s="187">
        <v>3.377920389175415</v>
      </c>
      <c r="BI113" s="187">
        <v>3.778989315032959</v>
      </c>
      <c r="BJ113" s="187">
        <v>3.7240421772003174</v>
      </c>
      <c r="BK113" s="187">
        <v>3.2320854663848877</v>
      </c>
      <c r="BL113" s="187">
        <v>3.6752572059631348</v>
      </c>
      <c r="BM113" s="187">
        <v>3.6817386150360107</v>
      </c>
    </row>
    <row r="114" ht="13.5" customHeight="1">
      <c r="A114" s="175" t="s">
        <v>264</v>
      </c>
      <c r="B114" s="176" t="s">
        <v>265</v>
      </c>
      <c r="C114" s="187">
        <v>3.770808458328247</v>
      </c>
      <c r="D114" s="187">
        <v>3.799652576446533</v>
      </c>
      <c r="E114" s="187">
        <v>3.4320099353790283</v>
      </c>
      <c r="F114" s="187">
        <v>3.4941513538360596</v>
      </c>
      <c r="G114" s="187">
        <v>3.668511152267456</v>
      </c>
      <c r="H114" s="187">
        <v>3.6002020835876465</v>
      </c>
      <c r="I114" s="187">
        <v>3.426340103149414</v>
      </c>
      <c r="J114" s="187">
        <v>3.6011767387390137</v>
      </c>
      <c r="K114" s="187">
        <v>3.756829261779785</v>
      </c>
      <c r="L114" s="187">
        <v>3.4486396312713623</v>
      </c>
      <c r="M114" s="187">
        <v>3.212675094604492</v>
      </c>
      <c r="N114" s="187">
        <v>3.1691653728485107</v>
      </c>
      <c r="O114" s="187">
        <v>4.365223407745361</v>
      </c>
      <c r="P114" s="187">
        <v>4.039585590362549</v>
      </c>
      <c r="Q114" s="187">
        <v>3.82541823387146</v>
      </c>
      <c r="R114" s="187">
        <v>3.7199432849884033</v>
      </c>
      <c r="S114" s="187">
        <v>3.7807748317718506</v>
      </c>
      <c r="T114" s="187">
        <v>3.846684217453003</v>
      </c>
      <c r="U114" s="187">
        <v>3.6366569995880127</v>
      </c>
      <c r="V114" s="187">
        <v>3.973930835723877</v>
      </c>
      <c r="W114" s="187">
        <v>4.08328914642334</v>
      </c>
      <c r="X114" s="187">
        <v>3.8624844551086426</v>
      </c>
      <c r="Y114" s="187">
        <v>3.9635002613067627</v>
      </c>
      <c r="Z114" s="187">
        <v>3.8971376419067383</v>
      </c>
      <c r="AA114" s="187">
        <v>2.928896903991699</v>
      </c>
      <c r="AB114" s="187">
        <v>4.071639060974121</v>
      </c>
      <c r="AC114" s="187">
        <v>3.758889675140381</v>
      </c>
      <c r="AD114" s="187">
        <v>3.736377477645874</v>
      </c>
      <c r="AE114" s="187">
        <v>3.705812931060791</v>
      </c>
      <c r="AF114" s="187">
        <v>4.002775192260742</v>
      </c>
      <c r="AG114" s="187">
        <v>4.026212215423584</v>
      </c>
      <c r="AH114" s="187">
        <v>3.7274892330169678</v>
      </c>
      <c r="AI114" s="187">
        <v>3.1299381256103516</v>
      </c>
      <c r="AJ114" s="187">
        <v>3.550463914871216</v>
      </c>
      <c r="AK114" s="187">
        <v>3.06002140045166</v>
      </c>
      <c r="AL114" s="187">
        <v>3.9485456943511963</v>
      </c>
      <c r="AM114" s="187">
        <v>3.1550490856170654</v>
      </c>
      <c r="AN114" s="187">
        <v>3.746727466583252</v>
      </c>
      <c r="AO114" s="187">
        <v>3.467973232269287</v>
      </c>
      <c r="AP114" s="187">
        <v>3.5068085193634033</v>
      </c>
      <c r="AQ114" s="187">
        <v>3.5262773036956787</v>
      </c>
      <c r="AR114" s="187">
        <v>3.373537302017212</v>
      </c>
      <c r="AS114" s="187">
        <v>3.720810890197754</v>
      </c>
      <c r="AT114" s="187">
        <v>3.7545645236968994</v>
      </c>
      <c r="AU114" s="187">
        <v>3.809680700302124</v>
      </c>
      <c r="AV114" s="187">
        <v>4.307645797729492</v>
      </c>
      <c r="AW114" s="187">
        <v>4.0095744132995605</v>
      </c>
      <c r="AX114" s="187">
        <v>4.083494186401367</v>
      </c>
      <c r="AY114" s="187">
        <v>3.907297372817993</v>
      </c>
      <c r="AZ114" s="187">
        <v>3.6764869689941406</v>
      </c>
      <c r="BA114" s="187">
        <v>4.043476104736328</v>
      </c>
      <c r="BB114" s="187">
        <v>4.214441776275635</v>
      </c>
      <c r="BC114" s="187">
        <v>4.298945426940918</v>
      </c>
      <c r="BD114" s="187">
        <v>4.417182922363281</v>
      </c>
      <c r="BE114" s="187">
        <v>4.241102695465088</v>
      </c>
      <c r="BF114" s="187">
        <v>4.420350551605225</v>
      </c>
      <c r="BG114" s="187">
        <v>4.231101036071777</v>
      </c>
      <c r="BH114" s="187">
        <v>3.941607713699341</v>
      </c>
      <c r="BI114" s="187">
        <v>4.218874931335449</v>
      </c>
      <c r="BJ114" s="187">
        <v>4.331899642944336</v>
      </c>
      <c r="BK114" s="187">
        <v>3.8292698860168457</v>
      </c>
      <c r="BL114" s="187">
        <v>3.8314096927642822</v>
      </c>
      <c r="BM114" s="187">
        <v>4.554815292358398</v>
      </c>
    </row>
    <row r="115" ht="13.5" customHeight="1">
      <c r="A115" s="162" t="s">
        <v>278</v>
      </c>
      <c r="B115" s="163" t="s">
        <v>80</v>
      </c>
      <c r="C115" s="194">
        <v>1.877737283706665</v>
      </c>
      <c r="D115" s="194">
        <v>1.8281571865081787</v>
      </c>
      <c r="E115" s="194">
        <v>1.8862351179122925</v>
      </c>
      <c r="F115" s="194">
        <v>1.9127644300460815</v>
      </c>
      <c r="G115" s="194">
        <v>1.8836517333984375</v>
      </c>
      <c r="H115" s="194">
        <v>1.9685136079788208</v>
      </c>
      <c r="I115" s="194">
        <v>1.767661452293396</v>
      </c>
      <c r="J115" s="194">
        <v>1.8394217491149902</v>
      </c>
      <c r="K115" s="194">
        <v>1.9305781126022339</v>
      </c>
      <c r="L115" s="194">
        <v>1.8963549137115479</v>
      </c>
      <c r="M115" s="194">
        <v>1.8460036516189575</v>
      </c>
      <c r="N115" s="194">
        <v>1.9276305437088013</v>
      </c>
      <c r="O115" s="194">
        <v>1.8722383975982666</v>
      </c>
      <c r="P115" s="194">
        <v>1.7680470943450928</v>
      </c>
      <c r="Q115" s="194">
        <v>1.9461888074874878</v>
      </c>
      <c r="R115" s="194">
        <v>1.989175796508789</v>
      </c>
      <c r="S115" s="194">
        <v>1.8893659114837646</v>
      </c>
      <c r="T115" s="194">
        <v>1.8428523540496826</v>
      </c>
      <c r="U115" s="194">
        <v>1.9696179628372192</v>
      </c>
      <c r="V115" s="194">
        <v>1.8843683004379272</v>
      </c>
      <c r="W115" s="194">
        <v>1.90821373462677</v>
      </c>
      <c r="X115" s="194">
        <v>1.9228626489639282</v>
      </c>
      <c r="Y115" s="194">
        <v>1.9408349990844727</v>
      </c>
      <c r="Z115" s="194">
        <v>1.98038911819458</v>
      </c>
      <c r="AA115" s="194">
        <v>1.9715269804000854</v>
      </c>
      <c r="AB115" s="194">
        <v>1.8918609619140625</v>
      </c>
      <c r="AC115" s="194">
        <v>1.8900166749954224</v>
      </c>
      <c r="AD115" s="194">
        <v>1.9137040376663208</v>
      </c>
      <c r="AE115" s="194">
        <v>1.9067707061767578</v>
      </c>
      <c r="AF115" s="194">
        <v>1.953622579574585</v>
      </c>
      <c r="AG115" s="194">
        <v>1.8945589065551758</v>
      </c>
      <c r="AH115" s="194">
        <v>1.9377549886703491</v>
      </c>
      <c r="AI115" s="194">
        <v>1.893784999847412</v>
      </c>
      <c r="AJ115" s="194">
        <v>1.9489948749542236</v>
      </c>
      <c r="AK115" s="194">
        <v>1.9188268184661865</v>
      </c>
      <c r="AL115" s="194">
        <v>1.9305853843688965</v>
      </c>
      <c r="AM115" s="194">
        <v>1.7936967611312866</v>
      </c>
      <c r="AN115" s="194">
        <v>1.8477007150650024</v>
      </c>
      <c r="AO115" s="194">
        <v>1.8230229616165161</v>
      </c>
      <c r="AP115" s="194">
        <v>1.8049124479293823</v>
      </c>
      <c r="AQ115" s="194">
        <v>1.920790433883667</v>
      </c>
      <c r="AR115" s="194">
        <v>1.881084680557251</v>
      </c>
      <c r="AS115" s="194">
        <v>1.880108118057251</v>
      </c>
      <c r="AT115" s="194">
        <v>1.860039472579956</v>
      </c>
      <c r="AU115" s="194">
        <v>1.9532643556594849</v>
      </c>
      <c r="AV115" s="194">
        <v>1.9295868873596191</v>
      </c>
      <c r="AW115" s="194">
        <v>1.9119232892990112</v>
      </c>
      <c r="AX115" s="194">
        <v>1.960455060005188</v>
      </c>
      <c r="AY115" s="194">
        <v>1.8938957452774048</v>
      </c>
      <c r="AZ115" s="194">
        <v>1.9123754501342773</v>
      </c>
      <c r="BA115" s="194">
        <v>1.9386653900146484</v>
      </c>
      <c r="BB115" s="194">
        <v>1.9775489568710327</v>
      </c>
      <c r="BC115" s="194">
        <v>1.938563346862793</v>
      </c>
      <c r="BD115" s="194">
        <v>1.9569644927978516</v>
      </c>
      <c r="BE115" s="194">
        <v>1.8754111528396606</v>
      </c>
      <c r="BF115" s="194">
        <v>1.9107171297073364</v>
      </c>
      <c r="BG115" s="194">
        <v>1.9044147729873657</v>
      </c>
      <c r="BH115" s="194">
        <v>1.9120535850524902</v>
      </c>
      <c r="BI115" s="194">
        <v>1.9997992515563965</v>
      </c>
      <c r="BJ115" s="194">
        <v>1.933250069618225</v>
      </c>
      <c r="BK115" s="194">
        <v>1.900339126586914</v>
      </c>
      <c r="BL115" s="194">
        <v>1.8637748956680298</v>
      </c>
      <c r="BM115" s="194">
        <v>2.008578300476074</v>
      </c>
    </row>
    <row r="116" ht="13.5" customHeight="1">
      <c r="A116" s="175" t="s">
        <v>566</v>
      </c>
      <c r="B116" s="176" t="s">
        <v>83</v>
      </c>
      <c r="C116" s="166">
        <v>0.9787903428077698</v>
      </c>
      <c r="D116" s="166">
        <v>0.9211391806602478</v>
      </c>
      <c r="E116" s="166">
        <v>0.8817371726036072</v>
      </c>
      <c r="F116" s="166">
        <v>0.9867615103721619</v>
      </c>
      <c r="G116" s="166">
        <v>0.9580088257789612</v>
      </c>
      <c r="H116" s="166">
        <v>0.9787806272506714</v>
      </c>
      <c r="I116" s="166">
        <v>0.958256185054779</v>
      </c>
      <c r="J116" s="166">
        <v>0.9616954326629639</v>
      </c>
      <c r="K116" s="166">
        <v>0.9974077939987183</v>
      </c>
      <c r="L116" s="166">
        <v>0.9082618951797485</v>
      </c>
      <c r="M116" s="166">
        <v>0.9909672737121582</v>
      </c>
      <c r="N116" s="166">
        <v>0.9882361888885498</v>
      </c>
      <c r="O116" s="166">
        <v>0.915713369846344</v>
      </c>
      <c r="P116" s="166">
        <v>0.9385159015655518</v>
      </c>
      <c r="Q116" s="166">
        <v>0.9470028877258301</v>
      </c>
      <c r="R116" s="166">
        <v>0.9547117352485657</v>
      </c>
      <c r="S116" s="166">
        <v>0.9958505034446716</v>
      </c>
      <c r="T116" s="166">
        <v>0.8430334329605103</v>
      </c>
      <c r="U116" s="166">
        <v>0.9846426844596863</v>
      </c>
      <c r="V116" s="166">
        <v>1.0</v>
      </c>
      <c r="W116" s="166">
        <v>0.9929311871528625</v>
      </c>
      <c r="X116" s="166">
        <v>0.9960933923721313</v>
      </c>
      <c r="Y116" s="166">
        <v>0.9815434217453003</v>
      </c>
      <c r="Z116" s="166">
        <v>0.9268345236778259</v>
      </c>
      <c r="AA116" s="166">
        <v>0.9276553988456726</v>
      </c>
      <c r="AB116" s="166">
        <v>0.9633544087409973</v>
      </c>
      <c r="AC116" s="166">
        <v>0.9614599347114563</v>
      </c>
      <c r="AD116" s="166">
        <v>0.9510065913200378</v>
      </c>
      <c r="AE116" s="166">
        <v>0.9026969075202942</v>
      </c>
      <c r="AF116" s="166">
        <v>0.9418070912361145</v>
      </c>
      <c r="AG116" s="166">
        <v>0.8755612969398499</v>
      </c>
      <c r="AH116" s="166">
        <v>1.0</v>
      </c>
      <c r="AI116" s="166">
        <v>0.9048818349838257</v>
      </c>
      <c r="AJ116" s="166">
        <v>0.9395390748977661</v>
      </c>
      <c r="AK116" s="166">
        <v>0.9952355027198792</v>
      </c>
      <c r="AL116" s="166">
        <v>0.968808114528656</v>
      </c>
      <c r="AM116" s="166">
        <v>0.8579363822937012</v>
      </c>
      <c r="AN116" s="166">
        <v>0.9458951354026794</v>
      </c>
      <c r="AO116" s="166">
        <v>0.877870500087738</v>
      </c>
      <c r="AP116" s="166">
        <v>0.9514675736427307</v>
      </c>
      <c r="AQ116" s="166">
        <v>0.9486657977104187</v>
      </c>
      <c r="AR116" s="166">
        <v>0.9417039155960083</v>
      </c>
      <c r="AS116" s="166">
        <v>0.939414918422699</v>
      </c>
      <c r="AT116" s="166">
        <v>0.8825656175613403</v>
      </c>
      <c r="AU116" s="166">
        <v>0.997155487537384</v>
      </c>
      <c r="AV116" s="166">
        <v>0.9300318360328674</v>
      </c>
      <c r="AW116" s="166">
        <v>0.9438085556030273</v>
      </c>
      <c r="AX116" s="166">
        <v>0.9757537841796875</v>
      </c>
      <c r="AY116" s="166">
        <v>0.921414852142334</v>
      </c>
      <c r="AZ116" s="166">
        <v>0.976071298122406</v>
      </c>
      <c r="BA116" s="166">
        <v>0.8831659555435181</v>
      </c>
      <c r="BB116" s="166">
        <v>0.9936020374298096</v>
      </c>
      <c r="BC116" s="166">
        <v>0.9147864580154419</v>
      </c>
      <c r="BD116" s="166">
        <v>0.9911348819732666</v>
      </c>
      <c r="BE116" s="166">
        <v>0.7799938917160034</v>
      </c>
      <c r="BF116" s="166">
        <v>0.9258650541305542</v>
      </c>
      <c r="BG116" s="166">
        <v>0.9684628844261169</v>
      </c>
      <c r="BH116" s="166">
        <v>0.9385461211204529</v>
      </c>
      <c r="BI116" s="166">
        <v>0.9457764029502869</v>
      </c>
      <c r="BJ116" s="166">
        <v>0.8187646269798279</v>
      </c>
      <c r="BK116" s="166">
        <v>0.9337665438652039</v>
      </c>
      <c r="BL116" s="166">
        <v>0.94134920835495</v>
      </c>
      <c r="BM116" s="166">
        <v>0.8586142063140869</v>
      </c>
    </row>
    <row r="117" ht="13.5" customHeight="1">
      <c r="A117" s="175" t="s">
        <v>284</v>
      </c>
      <c r="B117" s="176" t="s">
        <v>262</v>
      </c>
      <c r="C117" s="187">
        <v>3.6110901832580566</v>
      </c>
      <c r="D117" s="187">
        <v>3.3586578369140625</v>
      </c>
      <c r="E117" s="187">
        <v>3.557936429977417</v>
      </c>
      <c r="F117" s="187">
        <v>3.7087721824645996</v>
      </c>
      <c r="G117" s="187">
        <v>3.548424243927002</v>
      </c>
      <c r="H117" s="187">
        <v>3.511716604232788</v>
      </c>
      <c r="I117" s="187">
        <v>3.055264949798584</v>
      </c>
      <c r="J117" s="187">
        <v>3.164597511291504</v>
      </c>
      <c r="K117" s="187">
        <v>3.5117461681365967</v>
      </c>
      <c r="L117" s="187">
        <v>3.362156867980957</v>
      </c>
      <c r="M117" s="187">
        <v>3.5598840713500977</v>
      </c>
      <c r="N117" s="187">
        <v>3.750661611557007</v>
      </c>
      <c r="O117" s="187">
        <v>3.614542245864868</v>
      </c>
      <c r="P117" s="187">
        <v>3.0860097408294678</v>
      </c>
      <c r="Q117" s="187">
        <v>3.585219144821167</v>
      </c>
      <c r="R117" s="187">
        <v>3.733311414718628</v>
      </c>
      <c r="S117" s="187">
        <v>3.3746066093444824</v>
      </c>
      <c r="T117" s="187">
        <v>3.604647636413574</v>
      </c>
      <c r="U117" s="187">
        <v>3.858123540878296</v>
      </c>
      <c r="V117" s="187">
        <v>3.7671103477478027</v>
      </c>
      <c r="W117" s="187">
        <v>3.804114818572998</v>
      </c>
      <c r="X117" s="187">
        <v>3.7475526332855225</v>
      </c>
      <c r="Y117" s="187">
        <v>3.7672507762908936</v>
      </c>
      <c r="Z117" s="187">
        <v>3.71380615234375</v>
      </c>
      <c r="AA117" s="187">
        <v>3.7760138511657715</v>
      </c>
      <c r="AB117" s="187">
        <v>3.477402448654175</v>
      </c>
      <c r="AC117" s="187">
        <v>3.599858283996582</v>
      </c>
      <c r="AD117" s="187">
        <v>3.672322988510132</v>
      </c>
      <c r="AE117" s="187">
        <v>3.355894088745117</v>
      </c>
      <c r="AF117" s="187">
        <v>3.5073025226593018</v>
      </c>
      <c r="AG117" s="187">
        <v>3.63041615486145</v>
      </c>
      <c r="AH117" s="187">
        <v>3.6926095485687256</v>
      </c>
      <c r="AI117" s="187">
        <v>3.5873849391937256</v>
      </c>
      <c r="AJ117" s="187">
        <v>3.4948878288269043</v>
      </c>
      <c r="AK117" s="187">
        <v>3.359236717224121</v>
      </c>
      <c r="AL117" s="187">
        <v>3.3547940254211426</v>
      </c>
      <c r="AM117" s="187">
        <v>3.240396738052368</v>
      </c>
      <c r="AN117" s="187">
        <v>3.1741814613342285</v>
      </c>
      <c r="AO117" s="187">
        <v>3.2325899600982666</v>
      </c>
      <c r="AP117" s="187">
        <v>3.1883788108825684</v>
      </c>
      <c r="AQ117" s="187">
        <v>3.423413038253784</v>
      </c>
      <c r="AR117" s="187">
        <v>3.3088839054107666</v>
      </c>
      <c r="AS117" s="187">
        <v>3.5223233699798584</v>
      </c>
      <c r="AT117" s="187">
        <v>3.5690603256225586</v>
      </c>
      <c r="AU117" s="187">
        <v>3.6823790073394775</v>
      </c>
      <c r="AV117" s="187">
        <v>3.7912163734436035</v>
      </c>
      <c r="AW117" s="187">
        <v>3.8006577491760254</v>
      </c>
      <c r="AX117" s="187">
        <v>3.818495750427246</v>
      </c>
      <c r="AY117" s="187">
        <v>3.7073211669921875</v>
      </c>
      <c r="AZ117" s="187">
        <v>3.8109991550445557</v>
      </c>
      <c r="BA117" s="187">
        <v>3.6715331077575684</v>
      </c>
      <c r="BB117" s="187">
        <v>3.3034260272979736</v>
      </c>
      <c r="BC117" s="187">
        <v>3.7577877044677734</v>
      </c>
      <c r="BD117" s="187">
        <v>3.415294885635376</v>
      </c>
      <c r="BE117" s="187">
        <v>3.740774154663086</v>
      </c>
      <c r="BF117" s="187">
        <v>3.071848154067993</v>
      </c>
      <c r="BG117" s="187">
        <v>3.6436820030212402</v>
      </c>
      <c r="BH117" s="187">
        <v>3.501343011856079</v>
      </c>
      <c r="BI117" s="187">
        <v>3.6904566287994385</v>
      </c>
      <c r="BJ117" s="187">
        <v>3.3418500423431396</v>
      </c>
      <c r="BK117" s="187">
        <v>3.522085189819336</v>
      </c>
      <c r="BL117" s="187">
        <v>3.60490345954895</v>
      </c>
      <c r="BM117" s="187">
        <v>3.7293107509613037</v>
      </c>
    </row>
    <row r="118" ht="13.5" customHeight="1">
      <c r="A118" s="175" t="s">
        <v>264</v>
      </c>
      <c r="B118" s="176" t="s">
        <v>265</v>
      </c>
      <c r="C118" s="187">
        <v>4.325387001037598</v>
      </c>
      <c r="D118" s="187">
        <v>4.123615264892578</v>
      </c>
      <c r="E118" s="187">
        <v>3.9538841247558594</v>
      </c>
      <c r="F118" s="187">
        <v>4.080743312835693</v>
      </c>
      <c r="G118" s="187">
        <v>4.024288654327393</v>
      </c>
      <c r="H118" s="187">
        <v>4.313947677612305</v>
      </c>
      <c r="I118" s="187">
        <v>3.7362163066864014</v>
      </c>
      <c r="J118" s="187">
        <v>3.86272931098938</v>
      </c>
      <c r="K118" s="187">
        <v>4.172572135925293</v>
      </c>
      <c r="L118" s="187">
        <v>4.036912441253662</v>
      </c>
      <c r="M118" s="187">
        <v>4.26967191696167</v>
      </c>
      <c r="N118" s="187">
        <v>3.9964566230773926</v>
      </c>
      <c r="O118" s="187">
        <v>4.2480149269104</v>
      </c>
      <c r="P118" s="187">
        <v>3.879680633544922</v>
      </c>
      <c r="Q118" s="187">
        <v>4.346825122833252</v>
      </c>
      <c r="R118" s="187">
        <v>4.35359525680542</v>
      </c>
      <c r="S118" s="187">
        <v>4.207870960235596</v>
      </c>
      <c r="T118" s="187">
        <v>4.1024861335754395</v>
      </c>
      <c r="U118" s="187">
        <v>4.302779674530029</v>
      </c>
      <c r="V118" s="187">
        <v>4.173445701599121</v>
      </c>
      <c r="W118" s="187">
        <v>3.9183313846588135</v>
      </c>
      <c r="X118" s="187">
        <v>3.901268243789673</v>
      </c>
      <c r="Y118" s="187">
        <v>4.29735803604126</v>
      </c>
      <c r="Z118" s="187">
        <v>4.219292163848877</v>
      </c>
      <c r="AA118" s="187">
        <v>4.174264907836914</v>
      </c>
      <c r="AB118" s="187">
        <v>4.1195759773254395</v>
      </c>
      <c r="AC118" s="187">
        <v>4.001020908355713</v>
      </c>
      <c r="AD118" s="187">
        <v>3.8912084102630615</v>
      </c>
      <c r="AE118" s="187">
        <v>3.792464256286621</v>
      </c>
      <c r="AF118" s="187">
        <v>4.016262531280518</v>
      </c>
      <c r="AG118" s="187">
        <v>4.060964107513428</v>
      </c>
      <c r="AH118" s="187">
        <v>4.24176549911499</v>
      </c>
      <c r="AI118" s="187">
        <v>4.145779132843018</v>
      </c>
      <c r="AJ118" s="187">
        <v>4.387000560760498</v>
      </c>
      <c r="AK118" s="187">
        <v>4.281480312347412</v>
      </c>
      <c r="AL118" s="187">
        <v>4.031652927398682</v>
      </c>
      <c r="AM118" s="187">
        <v>3.995112419128418</v>
      </c>
      <c r="AN118" s="187">
        <v>4.20352840423584</v>
      </c>
      <c r="AO118" s="187">
        <v>4.042710304260254</v>
      </c>
      <c r="AP118" s="187">
        <v>3.868407964706421</v>
      </c>
      <c r="AQ118" s="187">
        <v>3.9915740489959717</v>
      </c>
      <c r="AR118" s="187">
        <v>3.9425299167633057</v>
      </c>
      <c r="AS118" s="187">
        <v>4.050919055938721</v>
      </c>
      <c r="AT118" s="187">
        <v>4.234848499298096</v>
      </c>
      <c r="AU118" s="187">
        <v>4.332512378692627</v>
      </c>
      <c r="AV118" s="187">
        <v>4.451389789581299</v>
      </c>
      <c r="AW118" s="187">
        <v>4.272372722625732</v>
      </c>
      <c r="AX118" s="187">
        <v>4.365927219390869</v>
      </c>
      <c r="AY118" s="187">
        <v>4.343637466430664</v>
      </c>
      <c r="AZ118" s="187">
        <v>4.211240768432617</v>
      </c>
      <c r="BA118" s="187">
        <v>4.2666192054748535</v>
      </c>
      <c r="BB118" s="187">
        <v>4.266847610473633</v>
      </c>
      <c r="BC118" s="187">
        <v>4.53075647354126</v>
      </c>
      <c r="BD118" s="187">
        <v>4.51613712310791</v>
      </c>
      <c r="BE118" s="187">
        <v>4.502919673919678</v>
      </c>
      <c r="BF118" s="187">
        <v>4.540199279785156</v>
      </c>
      <c r="BG118" s="187">
        <v>4.345910549163818</v>
      </c>
      <c r="BH118" s="187">
        <v>4.25858736038208</v>
      </c>
      <c r="BI118" s="187">
        <v>4.277972221374512</v>
      </c>
      <c r="BJ118" s="187">
        <v>4.24238920211792</v>
      </c>
      <c r="BK118" s="187">
        <v>4.146411418914795</v>
      </c>
      <c r="BL118" s="187">
        <v>4.191535472869873</v>
      </c>
      <c r="BM118" s="187">
        <v>4.433165073394775</v>
      </c>
    </row>
    <row r="119" ht="13.5" customHeight="1">
      <c r="A119" s="191" t="s">
        <v>287</v>
      </c>
      <c r="B119" s="192" t="s">
        <v>178</v>
      </c>
      <c r="C119" s="193">
        <v>7.098591327667236</v>
      </c>
      <c r="D119" s="193">
        <v>7.115555286407471</v>
      </c>
      <c r="E119" s="193">
        <v>6.871039867401123</v>
      </c>
      <c r="F119" s="193">
        <v>7.338395118713379</v>
      </c>
      <c r="G119" s="193">
        <v>7.257226467132568</v>
      </c>
      <c r="H119" s="193">
        <v>7.284482479095459</v>
      </c>
      <c r="I119" s="193">
        <v>7.074982166290283</v>
      </c>
      <c r="J119" s="193">
        <v>6.942307949066162</v>
      </c>
      <c r="K119" s="193">
        <v>7.074945449829102</v>
      </c>
      <c r="L119" s="193">
        <v>7.55379581451416</v>
      </c>
      <c r="M119" s="193">
        <v>7.186378479003906</v>
      </c>
      <c r="N119" s="193">
        <v>6.929737091064453</v>
      </c>
      <c r="O119" s="193">
        <v>6.804335117340088</v>
      </c>
      <c r="P119" s="193">
        <v>7.65457010269165</v>
      </c>
      <c r="Q119" s="193">
        <v>7.536884784698486</v>
      </c>
      <c r="R119" s="193">
        <v>7.073690891265869</v>
      </c>
      <c r="S119" s="193">
        <v>7.063760757446289</v>
      </c>
      <c r="T119" s="193">
        <v>7.381754398345947</v>
      </c>
      <c r="U119" s="193">
        <v>7.3934478759765625</v>
      </c>
      <c r="V119" s="193">
        <v>7.24019193649292</v>
      </c>
      <c r="W119" s="193">
        <v>7.351892948150635</v>
      </c>
      <c r="X119" s="193">
        <v>7.339761257171631</v>
      </c>
      <c r="Y119" s="193">
        <v>7.446779727935791</v>
      </c>
      <c r="Z119" s="193">
        <v>7.343606948852539</v>
      </c>
      <c r="AA119" s="193">
        <v>7.364589214324951</v>
      </c>
      <c r="AB119" s="193">
        <v>7.307363033294678</v>
      </c>
      <c r="AC119" s="193">
        <v>7.117223262786865</v>
      </c>
      <c r="AD119" s="193">
        <v>7.122700214385986</v>
      </c>
      <c r="AE119" s="193">
        <v>7.367547512054443</v>
      </c>
      <c r="AF119" s="193">
        <v>7.1963019371032715</v>
      </c>
      <c r="AG119" s="193">
        <v>7.522092819213867</v>
      </c>
      <c r="AH119" s="193">
        <v>7.881264686584473</v>
      </c>
      <c r="AI119" s="193">
        <v>7.428837776184082</v>
      </c>
      <c r="AJ119" s="193">
        <v>6.8820600509643555</v>
      </c>
      <c r="AK119" s="193">
        <v>7.13477087020874</v>
      </c>
      <c r="AL119" s="193">
        <v>6.9097580909729</v>
      </c>
      <c r="AM119" s="193">
        <v>7.207334041595459</v>
      </c>
      <c r="AN119" s="193">
        <v>7.664010047912598</v>
      </c>
      <c r="AO119" s="193">
        <v>7.004439353942871</v>
      </c>
      <c r="AP119" s="193">
        <v>6.995114326477051</v>
      </c>
      <c r="AQ119" s="193">
        <v>6.900671005249023</v>
      </c>
      <c r="AR119" s="193">
        <v>7.439809799194336</v>
      </c>
      <c r="AS119" s="193">
        <v>6.830148220062256</v>
      </c>
      <c r="AT119" s="193">
        <v>7.303194046020508</v>
      </c>
      <c r="AU119" s="193">
        <v>6.925518035888672</v>
      </c>
      <c r="AV119" s="193">
        <v>7.310009002685547</v>
      </c>
      <c r="AW119" s="193">
        <v>7.191722393035889</v>
      </c>
      <c r="AX119" s="193">
        <v>7.396944046020508</v>
      </c>
      <c r="AY119" s="193">
        <v>7.726694107055664</v>
      </c>
      <c r="AZ119" s="193">
        <v>7.470026016235352</v>
      </c>
      <c r="BA119" s="193">
        <v>7.020266056060791</v>
      </c>
      <c r="BB119" s="193">
        <v>6.875532627105713</v>
      </c>
      <c r="BC119" s="193">
        <v>7.428172588348389</v>
      </c>
      <c r="BD119" s="193">
        <v>7.7846999168396</v>
      </c>
      <c r="BE119" s="193">
        <v>7.299444198608398</v>
      </c>
      <c r="BF119" s="193">
        <v>7.292576789855957</v>
      </c>
      <c r="BG119" s="193">
        <v>7.801708698272705</v>
      </c>
      <c r="BH119" s="193">
        <v>7.0592169761657715</v>
      </c>
      <c r="BI119" s="193">
        <v>7.459598064422607</v>
      </c>
      <c r="BJ119" s="193">
        <v>6.847404479980469</v>
      </c>
      <c r="BK119" s="193">
        <v>6.996302127838135</v>
      </c>
      <c r="BL119" s="193">
        <v>7.392717361450195</v>
      </c>
      <c r="BM119" s="193">
        <v>7.070422649383545</v>
      </c>
    </row>
    <row r="120" ht="13.5" customHeight="1">
      <c r="A120" s="177" t="s">
        <v>289</v>
      </c>
      <c r="B120" s="178" t="s">
        <v>80</v>
      </c>
      <c r="C120" s="196">
        <v>1.8729743957519531</v>
      </c>
      <c r="D120" s="196">
        <v>2.124708890914917</v>
      </c>
      <c r="E120" s="196">
        <v>2.0024619102478027</v>
      </c>
      <c r="F120" s="196">
        <v>2.109874963760376</v>
      </c>
      <c r="G120" s="196">
        <v>2.0357630252838135</v>
      </c>
      <c r="H120" s="196">
        <v>2.0658087730407715</v>
      </c>
      <c r="I120" s="196">
        <v>1.9212558269500732</v>
      </c>
      <c r="J120" s="196">
        <v>1.8376978635787964</v>
      </c>
      <c r="K120" s="196">
        <v>2.058457136154175</v>
      </c>
      <c r="L120" s="196">
        <v>2.101740598678589</v>
      </c>
      <c r="M120" s="196">
        <v>1.9581462144851685</v>
      </c>
      <c r="N120" s="196">
        <v>1.8456546068191528</v>
      </c>
      <c r="O120" s="196">
        <v>1.9741958379745483</v>
      </c>
      <c r="P120" s="196">
        <v>2.005833625793457</v>
      </c>
      <c r="Q120" s="196">
        <v>2.066549062728882</v>
      </c>
      <c r="R120" s="196">
        <v>1.9778646230697632</v>
      </c>
      <c r="S120" s="196">
        <v>2.0192296504974365</v>
      </c>
      <c r="T120" s="196">
        <v>2.0800931453704834</v>
      </c>
      <c r="U120" s="196">
        <v>2.0632073879241943</v>
      </c>
      <c r="V120" s="196">
        <v>1.7606537342071533</v>
      </c>
      <c r="W120" s="196">
        <v>1.9102411270141602</v>
      </c>
      <c r="X120" s="196">
        <v>2.029426336288452</v>
      </c>
      <c r="Y120" s="196">
        <v>2.057908058166504</v>
      </c>
      <c r="Z120" s="196">
        <v>2.022306203842163</v>
      </c>
      <c r="AA120" s="196">
        <v>2.059648036956787</v>
      </c>
      <c r="AB120" s="196">
        <v>2.0489442348480225</v>
      </c>
      <c r="AC120" s="196">
        <v>2.0055203437805176</v>
      </c>
      <c r="AD120" s="196">
        <v>2.0757687091827393</v>
      </c>
      <c r="AE120" s="196">
        <v>2.1509768962860107</v>
      </c>
      <c r="AF120" s="196">
        <v>2.0778205394744873</v>
      </c>
      <c r="AG120" s="196">
        <v>2.0983431339263916</v>
      </c>
      <c r="AH120" s="196">
        <v>2.0418570041656494</v>
      </c>
      <c r="AI120" s="196">
        <v>2.0707736015319824</v>
      </c>
      <c r="AJ120" s="196">
        <v>2.1007072925567627</v>
      </c>
      <c r="AK120" s="196">
        <v>1.9890958070755005</v>
      </c>
      <c r="AL120" s="196">
        <v>2.041449546813965</v>
      </c>
      <c r="AM120" s="196">
        <v>1.9853482246398926</v>
      </c>
      <c r="AN120" s="196">
        <v>2.0506656169891357</v>
      </c>
      <c r="AO120" s="196">
        <v>1.9938757419586182</v>
      </c>
      <c r="AP120" s="196">
        <v>2.0909860134124756</v>
      </c>
      <c r="AQ120" s="196">
        <v>1.9013620615005493</v>
      </c>
      <c r="AR120" s="196">
        <v>2.0082082748413086</v>
      </c>
      <c r="AS120" s="196">
        <v>2.0491204261779785</v>
      </c>
      <c r="AT120" s="196">
        <v>1.8576695919036865</v>
      </c>
      <c r="AU120" s="196">
        <v>1.7071117162704468</v>
      </c>
      <c r="AV120" s="196">
        <v>1.9073160886764526</v>
      </c>
      <c r="AW120" s="196">
        <v>1.9407387971878052</v>
      </c>
      <c r="AX120" s="196">
        <v>1.9477319717407227</v>
      </c>
      <c r="AY120" s="196">
        <v>1.9791817665100098</v>
      </c>
      <c r="AZ120" s="196">
        <v>1.896613359451294</v>
      </c>
      <c r="BA120" s="196">
        <v>1.875672459602356</v>
      </c>
      <c r="BB120" s="196">
        <v>2.0711145401000977</v>
      </c>
      <c r="BC120" s="196">
        <v>2.1261801719665527</v>
      </c>
      <c r="BD120" s="196">
        <v>2.151758909225464</v>
      </c>
      <c r="BE120" s="196">
        <v>1.9835819005966187</v>
      </c>
      <c r="BF120" s="196">
        <v>2.1084132194519043</v>
      </c>
      <c r="BG120" s="196">
        <v>2.040221691131592</v>
      </c>
      <c r="BH120" s="196">
        <v>1.8829799890518188</v>
      </c>
      <c r="BI120" s="196">
        <v>2.1004390716552734</v>
      </c>
      <c r="BJ120" s="196">
        <v>2.0355637073516846</v>
      </c>
      <c r="BK120" s="196">
        <v>1.9160794019699097</v>
      </c>
      <c r="BL120" s="196">
        <v>2.011754274368286</v>
      </c>
      <c r="BM120" s="196">
        <v>1.9891862869262695</v>
      </c>
    </row>
    <row r="121" ht="13.5" customHeight="1">
      <c r="A121" s="175" t="s">
        <v>291</v>
      </c>
      <c r="B121" s="176" t="s">
        <v>83</v>
      </c>
      <c r="C121" s="166">
        <v>0.8806451559066772</v>
      </c>
      <c r="D121" s="166">
        <v>0.9335059523582458</v>
      </c>
      <c r="E121" s="166">
        <v>0.9415598511695862</v>
      </c>
      <c r="F121" s="166">
        <v>0.9320934414863586</v>
      </c>
      <c r="G121" s="166">
        <v>0.8437917828559875</v>
      </c>
      <c r="H121" s="166">
        <v>0.963691234588623</v>
      </c>
      <c r="I121" s="166">
        <v>0.9340808987617493</v>
      </c>
      <c r="J121" s="166">
        <v>0.9666558504104614</v>
      </c>
      <c r="K121" s="166">
        <v>0.9509268403053284</v>
      </c>
      <c r="L121" s="166">
        <v>0.9626781940460205</v>
      </c>
      <c r="M121" s="166">
        <v>0.932635486125946</v>
      </c>
      <c r="N121" s="166">
        <v>0.9663890600204468</v>
      </c>
      <c r="O121" s="166">
        <v>0.9452800154685974</v>
      </c>
      <c r="P121" s="166">
        <v>0.959151566028595</v>
      </c>
      <c r="Q121" s="166">
        <v>0.8985970616340637</v>
      </c>
      <c r="R121" s="166">
        <v>0.8639271259307861</v>
      </c>
      <c r="S121" s="166">
        <v>0.8654383420944214</v>
      </c>
      <c r="T121" s="166">
        <v>0.909683108329773</v>
      </c>
      <c r="U121" s="166">
        <v>0.8905105590820312</v>
      </c>
      <c r="V121" s="166">
        <v>0.8978105187416077</v>
      </c>
      <c r="W121" s="166">
        <v>0.8731985092163086</v>
      </c>
      <c r="X121" s="166">
        <v>0.9411579966545105</v>
      </c>
      <c r="Y121" s="166">
        <v>0.9282388687133789</v>
      </c>
      <c r="Z121" s="166">
        <v>0.9194679260253906</v>
      </c>
      <c r="AA121" s="166">
        <v>0.9889155030250549</v>
      </c>
      <c r="AB121" s="166">
        <v>0.9237751960754395</v>
      </c>
      <c r="AC121" s="166">
        <v>0.8824458718299866</v>
      </c>
      <c r="AD121" s="166">
        <v>0.9512687921524048</v>
      </c>
      <c r="AE121" s="166">
        <v>0.8979422450065613</v>
      </c>
      <c r="AF121" s="166">
        <v>0.9100050330162048</v>
      </c>
      <c r="AG121" s="166">
        <v>0.9909721612930298</v>
      </c>
      <c r="AH121" s="166">
        <v>0.9734792709350586</v>
      </c>
      <c r="AI121" s="166">
        <v>0.9545961618423462</v>
      </c>
      <c r="AJ121" s="166">
        <v>0.916428804397583</v>
      </c>
      <c r="AK121" s="166">
        <v>0.985785186290741</v>
      </c>
      <c r="AL121" s="166">
        <v>0.9499925971031189</v>
      </c>
      <c r="AM121" s="166">
        <v>0.8825273513793945</v>
      </c>
      <c r="AN121" s="166">
        <v>0.9048561453819275</v>
      </c>
      <c r="AO121" s="166">
        <v>0.8155145049095154</v>
      </c>
      <c r="AP121" s="166">
        <v>0.7868243455886841</v>
      </c>
      <c r="AQ121" s="166">
        <v>0.8375827670097351</v>
      </c>
      <c r="AR121" s="166">
        <v>0.9200607538223267</v>
      </c>
      <c r="AS121" s="166">
        <v>0.8914522528648376</v>
      </c>
      <c r="AT121" s="166">
        <v>0.9107874631881714</v>
      </c>
      <c r="AU121" s="166">
        <v>0.8436301350593567</v>
      </c>
      <c r="AV121" s="166">
        <v>0.8104344010353088</v>
      </c>
      <c r="AW121" s="166">
        <v>0.9166420102119446</v>
      </c>
      <c r="AX121" s="166">
        <v>0.8863067626953125</v>
      </c>
      <c r="AY121" s="166">
        <v>0.854583203792572</v>
      </c>
      <c r="AZ121" s="166">
        <v>0.9121696949005127</v>
      </c>
      <c r="BA121" s="166">
        <v>0.8624109029769897</v>
      </c>
      <c r="BB121" s="166">
        <v>0.8618390560150146</v>
      </c>
      <c r="BC121" s="166">
        <v>0.916396975517273</v>
      </c>
      <c r="BD121" s="166">
        <v>0.9120534658432007</v>
      </c>
      <c r="BE121" s="166">
        <v>0.9001127481460571</v>
      </c>
      <c r="BF121" s="166">
        <v>0.8988292217254639</v>
      </c>
      <c r="BG121" s="166">
        <v>0.7969801425933838</v>
      </c>
      <c r="BH121" s="166">
        <v>0.8564777970314026</v>
      </c>
      <c r="BI121" s="166">
        <v>0.9833265542984009</v>
      </c>
      <c r="BJ121" s="166">
        <v>0.8857123255729675</v>
      </c>
      <c r="BK121" s="166">
        <v>0.8325049877166748</v>
      </c>
      <c r="BL121" s="166">
        <v>0.8893121480941772</v>
      </c>
      <c r="BM121" s="166">
        <v>0.8854634165763855</v>
      </c>
    </row>
    <row r="122" ht="13.5" customHeight="1">
      <c r="A122" s="175" t="s">
        <v>293</v>
      </c>
      <c r="B122" s="176" t="s">
        <v>262</v>
      </c>
      <c r="C122" s="187">
        <v>3.4685564041137695</v>
      </c>
      <c r="D122" s="187">
        <v>3.671161413192749</v>
      </c>
      <c r="E122" s="187">
        <v>3.5925631523132324</v>
      </c>
      <c r="F122" s="187">
        <v>3.537296772003174</v>
      </c>
      <c r="G122" s="187">
        <v>3.3983359336853027</v>
      </c>
      <c r="H122" s="187">
        <v>3.6321144104003906</v>
      </c>
      <c r="I122" s="187">
        <v>3.6451914310455322</v>
      </c>
      <c r="J122" s="187">
        <v>3.4788384437561035</v>
      </c>
      <c r="K122" s="187">
        <v>3.74139142036438</v>
      </c>
      <c r="L122" s="187">
        <v>3.6596081256866455</v>
      </c>
      <c r="M122" s="187">
        <v>3.6255338191986084</v>
      </c>
      <c r="N122" s="187">
        <v>3.356278896331787</v>
      </c>
      <c r="O122" s="187">
        <v>3.665656328201294</v>
      </c>
      <c r="P122" s="187">
        <v>3.8130555152893066</v>
      </c>
      <c r="Q122" s="187">
        <v>3.5431675910949707</v>
      </c>
      <c r="R122" s="187">
        <v>3.450148820877075</v>
      </c>
      <c r="S122" s="187">
        <v>3.466264486312866</v>
      </c>
      <c r="T122" s="187">
        <v>3.503892660140991</v>
      </c>
      <c r="U122" s="187">
        <v>3.4004812240600586</v>
      </c>
      <c r="V122" s="187">
        <v>3.3290300369262695</v>
      </c>
      <c r="W122" s="187">
        <v>3.240022897720337</v>
      </c>
      <c r="X122" s="187">
        <v>3.4814867973327637</v>
      </c>
      <c r="Y122" s="187">
        <v>3.4770402908325195</v>
      </c>
      <c r="Z122" s="187">
        <v>3.5177998542785645</v>
      </c>
      <c r="AA122" s="187">
        <v>3.4436585903167725</v>
      </c>
      <c r="AB122" s="187">
        <v>3.6148366928100586</v>
      </c>
      <c r="AC122" s="187">
        <v>3.3915114402770996</v>
      </c>
      <c r="AD122" s="187">
        <v>3.452399969100952</v>
      </c>
      <c r="AE122" s="187">
        <v>3.55425763130188</v>
      </c>
      <c r="AF122" s="187">
        <v>3.521113634109497</v>
      </c>
      <c r="AG122" s="187">
        <v>3.6185731887817383</v>
      </c>
      <c r="AH122" s="187">
        <v>3.5561952590942383</v>
      </c>
      <c r="AI122" s="187">
        <v>3.669625997543335</v>
      </c>
      <c r="AJ122" s="187">
        <v>3.652905225753784</v>
      </c>
      <c r="AK122" s="187">
        <v>3.620741605758667</v>
      </c>
      <c r="AL122" s="187">
        <v>3.4386093616485596</v>
      </c>
      <c r="AM122" s="187">
        <v>3.41963267326355</v>
      </c>
      <c r="AN122" s="187">
        <v>3.576542854309082</v>
      </c>
      <c r="AO122" s="187">
        <v>3.5283825397491455</v>
      </c>
      <c r="AP122" s="187">
        <v>3.56770658493042</v>
      </c>
      <c r="AQ122" s="187">
        <v>3.410442590713501</v>
      </c>
      <c r="AR122" s="187">
        <v>3.560720443725586</v>
      </c>
      <c r="AS122" s="187">
        <v>3.626206636428833</v>
      </c>
      <c r="AT122" s="187">
        <v>3.4947550296783447</v>
      </c>
      <c r="AU122" s="187">
        <v>3.3698441982269287</v>
      </c>
      <c r="AV122" s="187">
        <v>3.6629321575164795</v>
      </c>
      <c r="AW122" s="187">
        <v>3.526951789855957</v>
      </c>
      <c r="AX122" s="187">
        <v>3.519531011581421</v>
      </c>
      <c r="AY122" s="187">
        <v>3.4796061515808105</v>
      </c>
      <c r="AZ122" s="187">
        <v>3.4965403079986572</v>
      </c>
      <c r="BA122" s="187">
        <v>3.555389881134033</v>
      </c>
      <c r="BB122" s="187">
        <v>3.5929758548736572</v>
      </c>
      <c r="BC122" s="187">
        <v>3.6333138942718506</v>
      </c>
      <c r="BD122" s="187">
        <v>3.7436740398406982</v>
      </c>
      <c r="BE122" s="187">
        <v>3.5262670516967773</v>
      </c>
      <c r="BF122" s="187">
        <v>3.6237313747406006</v>
      </c>
      <c r="BG122" s="187">
        <v>3.635673999786377</v>
      </c>
      <c r="BH122" s="187">
        <v>3.2907652854919434</v>
      </c>
      <c r="BI122" s="187">
        <v>3.589899778366089</v>
      </c>
      <c r="BJ122" s="187">
        <v>3.709774971008301</v>
      </c>
      <c r="BK122" s="187">
        <v>3.7116081714630127</v>
      </c>
      <c r="BL122" s="187">
        <v>3.7487998008728027</v>
      </c>
      <c r="BM122" s="187">
        <v>3.5951335430145264</v>
      </c>
    </row>
    <row r="123" ht="13.5" customHeight="1">
      <c r="A123" s="175" t="s">
        <v>295</v>
      </c>
      <c r="B123" s="176" t="s">
        <v>238</v>
      </c>
      <c r="C123" s="187">
        <v>4.051140785217285</v>
      </c>
      <c r="D123" s="187">
        <v>4.312534809112549</v>
      </c>
      <c r="E123" s="187">
        <v>4.076466083526611</v>
      </c>
      <c r="F123" s="187">
        <v>4.137850284576416</v>
      </c>
      <c r="G123" s="187">
        <v>4.17334508895874</v>
      </c>
      <c r="H123" s="187">
        <v>4.045695781707764</v>
      </c>
      <c r="I123" s="187">
        <v>4.0736775398254395</v>
      </c>
      <c r="J123" s="187">
        <v>3.917026996612549</v>
      </c>
      <c r="K123" s="187">
        <v>4.336296558380127</v>
      </c>
      <c r="L123" s="187">
        <v>4.022409915924072</v>
      </c>
      <c r="M123" s="187">
        <v>4.042687892913818</v>
      </c>
      <c r="N123" s="187">
        <v>3.5368590354919434</v>
      </c>
      <c r="O123" s="187">
        <v>4.300632476806641</v>
      </c>
      <c r="P123" s="187">
        <v>4.318710803985596</v>
      </c>
      <c r="Q123" s="187">
        <v>4.130845546722412</v>
      </c>
      <c r="R123" s="187">
        <v>4.326926231384277</v>
      </c>
      <c r="S123" s="187">
        <v>4.3344526290893555</v>
      </c>
      <c r="T123" s="187">
        <v>4.299720764160156</v>
      </c>
      <c r="U123" s="187">
        <v>3.9938104152679443</v>
      </c>
      <c r="V123" s="187">
        <v>4.195206165313721</v>
      </c>
      <c r="W123" s="187">
        <v>4.022075653076172</v>
      </c>
      <c r="X123" s="187">
        <v>3.9795138835906982</v>
      </c>
      <c r="Y123" s="187">
        <v>4.266951084136963</v>
      </c>
      <c r="Z123" s="187">
        <v>3.919105291366577</v>
      </c>
      <c r="AA123" s="187">
        <v>4.310987949371338</v>
      </c>
      <c r="AB123" s="187">
        <v>3.942289113998413</v>
      </c>
      <c r="AC123" s="187">
        <v>3.9782283306121826</v>
      </c>
      <c r="AD123" s="187">
        <v>3.9730260372161865</v>
      </c>
      <c r="AE123" s="187">
        <v>3.898249387741089</v>
      </c>
      <c r="AF123" s="187">
        <v>4.224553108215332</v>
      </c>
      <c r="AG123" s="187">
        <v>4.118222236633301</v>
      </c>
      <c r="AH123" s="187">
        <v>4.298819541931152</v>
      </c>
      <c r="AI123" s="187">
        <v>4.055846691131592</v>
      </c>
      <c r="AJ123" s="187">
        <v>4.26511287689209</v>
      </c>
      <c r="AK123" s="187">
        <v>4.205368995666504</v>
      </c>
      <c r="AL123" s="187">
        <v>3.7691566944122314</v>
      </c>
      <c r="AM123" s="187">
        <v>4.135767936706543</v>
      </c>
      <c r="AN123" s="187">
        <v>4.280864715576172</v>
      </c>
      <c r="AO123" s="187">
        <v>4.216422080993652</v>
      </c>
      <c r="AP123" s="187">
        <v>4.301941394805908</v>
      </c>
      <c r="AQ123" s="187">
        <v>3.8707361221313477</v>
      </c>
      <c r="AR123" s="187">
        <v>4.39638614654541</v>
      </c>
      <c r="AS123" s="187">
        <v>3.971017837524414</v>
      </c>
      <c r="AT123" s="187">
        <v>4.434014797210693</v>
      </c>
      <c r="AU123" s="187">
        <v>3.731276750564575</v>
      </c>
      <c r="AV123" s="187">
        <v>4.375040054321289</v>
      </c>
      <c r="AW123" s="187">
        <v>4.424739837646484</v>
      </c>
      <c r="AX123" s="187">
        <v>4.105827808380127</v>
      </c>
      <c r="AY123" s="187">
        <v>4.152740955352783</v>
      </c>
      <c r="AZ123" s="187">
        <v>4.256157875061035</v>
      </c>
      <c r="BA123" s="187">
        <v>4.086089611053467</v>
      </c>
      <c r="BB123" s="187">
        <v>4.510430812835693</v>
      </c>
      <c r="BC123" s="187">
        <v>4.356614112854004</v>
      </c>
      <c r="BD123" s="187">
        <v>4.359528064727783</v>
      </c>
      <c r="BE123" s="187">
        <v>4.527373313903809</v>
      </c>
      <c r="BF123" s="187">
        <v>4.402859210968018</v>
      </c>
      <c r="BG123" s="187">
        <v>4.294930934906006</v>
      </c>
      <c r="BH123" s="187">
        <v>3.926546096801758</v>
      </c>
      <c r="BI123" s="187">
        <v>4.26069450378418</v>
      </c>
      <c r="BJ123" s="187">
        <v>4.0906982421875</v>
      </c>
      <c r="BK123" s="187">
        <v>4.245250225067139</v>
      </c>
      <c r="BL123" s="187">
        <v>4.298069477081299</v>
      </c>
      <c r="BM123" s="187">
        <v>4.177177906036377</v>
      </c>
    </row>
    <row r="124" ht="13.5" customHeight="1">
      <c r="A124" s="175" t="s">
        <v>297</v>
      </c>
      <c r="B124" s="176" t="s">
        <v>83</v>
      </c>
      <c r="C124" s="166">
        <v>0.7390309572219849</v>
      </c>
      <c r="D124" s="166">
        <v>0.8426066040992737</v>
      </c>
      <c r="E124" s="166">
        <v>0.8145759105682373</v>
      </c>
      <c r="F124" s="166">
        <v>0.872618556022644</v>
      </c>
      <c r="G124" s="166">
        <v>0.8284146785736084</v>
      </c>
      <c r="H124" s="166">
        <v>0.8105680346488953</v>
      </c>
      <c r="I124" s="166">
        <v>0.6165189146995544</v>
      </c>
      <c r="J124" s="166">
        <v>0.647650420665741</v>
      </c>
      <c r="K124" s="166">
        <v>0.6840947270393372</v>
      </c>
      <c r="L124" s="166">
        <v>0.8518964052200317</v>
      </c>
      <c r="M124" s="166">
        <v>0.724858820438385</v>
      </c>
      <c r="N124" s="166">
        <v>0.7928037643432617</v>
      </c>
      <c r="O124" s="166">
        <v>0.7671587467193604</v>
      </c>
      <c r="P124" s="166">
        <v>0.7963525652885437</v>
      </c>
      <c r="Q124" s="166">
        <v>0.8759586215019226</v>
      </c>
      <c r="R124" s="166">
        <v>0.8305759429931641</v>
      </c>
      <c r="S124" s="166">
        <v>0.8359947204589844</v>
      </c>
      <c r="T124" s="166">
        <v>0.8936091661453247</v>
      </c>
      <c r="U124" s="166">
        <v>0.912246823310852</v>
      </c>
      <c r="V124" s="166">
        <v>0.6229190230369568</v>
      </c>
      <c r="W124" s="166">
        <v>0.7615224123001099</v>
      </c>
      <c r="X124" s="166">
        <v>0.8726291060447693</v>
      </c>
      <c r="Y124" s="166">
        <v>0.8783608078956604</v>
      </c>
      <c r="Z124" s="166">
        <v>0.9117880463600159</v>
      </c>
      <c r="AA124" s="166">
        <v>0.9002408981323242</v>
      </c>
      <c r="AB124" s="166">
        <v>0.8238837718963623</v>
      </c>
      <c r="AC124" s="166">
        <v>0.9013000726699829</v>
      </c>
      <c r="AD124" s="166">
        <v>0.8936571478843689</v>
      </c>
      <c r="AE124" s="166">
        <v>0.9426015019416809</v>
      </c>
      <c r="AF124" s="166">
        <v>0.8636811971664429</v>
      </c>
      <c r="AG124" s="166">
        <v>0.8704014420509338</v>
      </c>
      <c r="AH124" s="166">
        <v>0.8182859420776367</v>
      </c>
      <c r="AI124" s="166">
        <v>0.9212774634361267</v>
      </c>
      <c r="AJ124" s="166">
        <v>0.9237686395645142</v>
      </c>
      <c r="AK124" s="166">
        <v>0.8234822750091553</v>
      </c>
      <c r="AL124" s="166">
        <v>0.8503074645996094</v>
      </c>
      <c r="AM124" s="166">
        <v>0.7991113662719727</v>
      </c>
      <c r="AN124" s="166">
        <v>0.790055513381958</v>
      </c>
      <c r="AO124" s="166">
        <v>0.781571626663208</v>
      </c>
      <c r="AP124" s="166">
        <v>0.8049298524856567</v>
      </c>
      <c r="AQ124" s="166">
        <v>0.8509066104888916</v>
      </c>
      <c r="AR124" s="166">
        <v>0.7878995537757874</v>
      </c>
      <c r="AS124" s="166">
        <v>0.8605585694313049</v>
      </c>
      <c r="AT124" s="166">
        <v>0.6777360439300537</v>
      </c>
      <c r="AU124" s="166">
        <v>0.6352748274803162</v>
      </c>
      <c r="AV124" s="166">
        <v>0.6581466794013977</v>
      </c>
      <c r="AW124" s="166">
        <v>0.7515692710876465</v>
      </c>
      <c r="AX124" s="166">
        <v>0.8242358565330505</v>
      </c>
      <c r="AY124" s="166">
        <v>0.8229721188545227</v>
      </c>
      <c r="AZ124" s="166">
        <v>0.7083684206008911</v>
      </c>
      <c r="BA124" s="166">
        <v>0.7067608833312988</v>
      </c>
      <c r="BB124" s="166">
        <v>0.8100034594535828</v>
      </c>
      <c r="BC124" s="166">
        <v>0.8758354187011719</v>
      </c>
      <c r="BD124" s="166">
        <v>0.7797069549560547</v>
      </c>
      <c r="BE124" s="166">
        <v>0.6769431233406067</v>
      </c>
      <c r="BF124" s="166">
        <v>0.8896747827529907</v>
      </c>
      <c r="BG124" s="166">
        <v>0.8097858428955078</v>
      </c>
      <c r="BH124" s="166">
        <v>0.7767974734306335</v>
      </c>
      <c r="BI124" s="166">
        <v>0.8741106390953064</v>
      </c>
      <c r="BJ124" s="166">
        <v>0.8282368779182434</v>
      </c>
      <c r="BK124" s="166">
        <v>0.6830933690071106</v>
      </c>
      <c r="BL124" s="166">
        <v>0.7623870372772217</v>
      </c>
      <c r="BM124" s="166">
        <v>0.8256107568740845</v>
      </c>
    </row>
    <row r="125" ht="13.5" customHeight="1">
      <c r="A125" s="175" t="s">
        <v>299</v>
      </c>
      <c r="B125" s="176" t="s">
        <v>83</v>
      </c>
      <c r="C125" s="166">
        <v>0.7135837078094482</v>
      </c>
      <c r="D125" s="166">
        <v>0.8197168111801147</v>
      </c>
      <c r="E125" s="166">
        <v>0.7639596462249756</v>
      </c>
      <c r="F125" s="166">
        <v>0.9257677793502808</v>
      </c>
      <c r="G125" s="166">
        <v>0.8688209652900696</v>
      </c>
      <c r="H125" s="166">
        <v>0.8242830038070679</v>
      </c>
      <c r="I125" s="166">
        <v>0.5942639112472534</v>
      </c>
      <c r="J125" s="166">
        <v>0.6317798495292664</v>
      </c>
      <c r="K125" s="166">
        <v>0.6896626353263855</v>
      </c>
      <c r="L125" s="166">
        <v>0.780156672000885</v>
      </c>
      <c r="M125" s="166">
        <v>0.6909487247467041</v>
      </c>
      <c r="N125" s="166">
        <v>0.6862891912460327</v>
      </c>
      <c r="O125" s="166">
        <v>0.7993210554122925</v>
      </c>
      <c r="P125" s="166">
        <v>0.6806402206420898</v>
      </c>
      <c r="Q125" s="166">
        <v>0.8532341718673706</v>
      </c>
      <c r="R125" s="166">
        <v>0.7283402681350708</v>
      </c>
      <c r="S125" s="166">
        <v>0.8027612566947937</v>
      </c>
      <c r="T125" s="166">
        <v>0.8437355160713196</v>
      </c>
      <c r="U125" s="166">
        <v>0.8626742362976074</v>
      </c>
      <c r="V125" s="166">
        <v>0.7119882106781006</v>
      </c>
      <c r="W125" s="166">
        <v>0.8030881285667419</v>
      </c>
      <c r="X125" s="166">
        <v>0.7760364413261414</v>
      </c>
      <c r="Y125" s="166">
        <v>0.8610082864761353</v>
      </c>
      <c r="Z125" s="166">
        <v>0.8514205813407898</v>
      </c>
      <c r="AA125" s="166">
        <v>0.8938559889793396</v>
      </c>
      <c r="AB125" s="166">
        <v>0.7379666566848755</v>
      </c>
      <c r="AC125" s="166">
        <v>0.9156792759895325</v>
      </c>
      <c r="AD125" s="166">
        <v>0.8440550565719604</v>
      </c>
      <c r="AE125" s="166">
        <v>0.9556231498718262</v>
      </c>
      <c r="AF125" s="166">
        <v>0.8905413150787354</v>
      </c>
      <c r="AG125" s="166">
        <v>0.7896618843078613</v>
      </c>
      <c r="AH125" s="166">
        <v>0.8225629925727844</v>
      </c>
      <c r="AI125" s="166">
        <v>0.9211148023605347</v>
      </c>
      <c r="AJ125" s="166">
        <v>0.9688385128974915</v>
      </c>
      <c r="AK125" s="166">
        <v>0.7395099401473999</v>
      </c>
      <c r="AL125" s="166">
        <v>0.8472099900245667</v>
      </c>
      <c r="AM125" s="166">
        <v>0.8683403730392456</v>
      </c>
      <c r="AN125" s="166">
        <v>0.722716212272644</v>
      </c>
      <c r="AO125" s="166">
        <v>0.7590333223342896</v>
      </c>
      <c r="AP125" s="166">
        <v>0.9009987711906433</v>
      </c>
      <c r="AQ125" s="166">
        <v>0.8494000434875488</v>
      </c>
      <c r="AR125" s="166">
        <v>0.8052568435668945</v>
      </c>
      <c r="AS125" s="166">
        <v>0.7626838088035583</v>
      </c>
      <c r="AT125" s="166">
        <v>0.5754092931747437</v>
      </c>
      <c r="AU125" s="166">
        <v>0.45739805698394775</v>
      </c>
      <c r="AV125" s="166">
        <v>0.792884349822998</v>
      </c>
      <c r="AW125" s="166">
        <v>0.8013662695884705</v>
      </c>
      <c r="AX125" s="166">
        <v>0.7743372917175293</v>
      </c>
      <c r="AY125" s="166">
        <v>0.7697048187255859</v>
      </c>
      <c r="AZ125" s="166">
        <v>0.7713064551353455</v>
      </c>
      <c r="BA125" s="166">
        <v>0.6527119278907776</v>
      </c>
      <c r="BB125" s="166">
        <v>0.831709623336792</v>
      </c>
      <c r="BC125" s="166">
        <v>0.8909595012664795</v>
      </c>
      <c r="BD125" s="166">
        <v>0.840831458568573</v>
      </c>
      <c r="BE125" s="166">
        <v>0.7918603420257568</v>
      </c>
      <c r="BF125" s="166">
        <v>0.8534383773803711</v>
      </c>
      <c r="BG125" s="166">
        <v>0.7560535669326782</v>
      </c>
      <c r="BH125" s="166">
        <v>0.7631169557571411</v>
      </c>
      <c r="BI125" s="166">
        <v>0.8324015140533447</v>
      </c>
      <c r="BJ125" s="166">
        <v>0.7866337895393372</v>
      </c>
      <c r="BK125" s="166">
        <v>0.6363998651504517</v>
      </c>
      <c r="BL125" s="166">
        <v>0.7324113845825195</v>
      </c>
      <c r="BM125" s="166">
        <v>0.7590042948722839</v>
      </c>
    </row>
    <row r="126" ht="13.5" customHeight="1">
      <c r="A126" s="175" t="s">
        <v>301</v>
      </c>
      <c r="B126" s="176" t="s">
        <v>178</v>
      </c>
      <c r="C126" s="187">
        <v>5.186548709869385</v>
      </c>
      <c r="D126" s="187">
        <v>7.844256401062012</v>
      </c>
      <c r="E126" s="187">
        <v>6.264354228973389</v>
      </c>
      <c r="F126" s="187">
        <v>7.305327415466309</v>
      </c>
      <c r="G126" s="187">
        <v>6.92112398147583</v>
      </c>
      <c r="H126" s="187">
        <v>7.3924126625061035</v>
      </c>
      <c r="I126" s="187">
        <v>7.371133327484131</v>
      </c>
      <c r="J126" s="187">
        <v>5.985527038574219</v>
      </c>
      <c r="K126" s="187">
        <v>8.273491859436035</v>
      </c>
      <c r="L126" s="187">
        <v>8.015571594238281</v>
      </c>
      <c r="M126" s="187">
        <v>6.250065326690674</v>
      </c>
      <c r="N126" s="187">
        <v>5.179985046386719</v>
      </c>
      <c r="O126" s="187">
        <v>5.710114479064941</v>
      </c>
      <c r="P126" s="187">
        <v>5.367528438568115</v>
      </c>
      <c r="Q126" s="187">
        <v>7.0506696701049805</v>
      </c>
      <c r="R126" s="187">
        <v>5.545892715454102</v>
      </c>
      <c r="S126" s="187">
        <v>6.396418571472168</v>
      </c>
      <c r="T126" s="187">
        <v>6.922822952270508</v>
      </c>
      <c r="U126" s="187">
        <v>7.561158180236816</v>
      </c>
      <c r="V126" s="187">
        <v>4.410437107086182</v>
      </c>
      <c r="W126" s="187">
        <v>6.81243896484375</v>
      </c>
      <c r="X126" s="187">
        <v>7.19639778137207</v>
      </c>
      <c r="Y126" s="187">
        <v>6.442298889160156</v>
      </c>
      <c r="Z126" s="187">
        <v>6.695101737976074</v>
      </c>
      <c r="AA126" s="187">
        <v>6.2171454429626465</v>
      </c>
      <c r="AB126" s="187">
        <v>7.203061580657959</v>
      </c>
      <c r="AC126" s="187">
        <v>5.430670738220215</v>
      </c>
      <c r="AD126" s="187">
        <v>6.470458030700684</v>
      </c>
      <c r="AE126" s="187">
        <v>7.4242262840271</v>
      </c>
      <c r="AF126" s="187">
        <v>6.7905144691467285</v>
      </c>
      <c r="AG126" s="187">
        <v>7.766895294189453</v>
      </c>
      <c r="AH126" s="187">
        <v>6.347560882568359</v>
      </c>
      <c r="AI126" s="187">
        <v>4.853456497192383</v>
      </c>
      <c r="AJ126" s="187">
        <v>5.923742771148682</v>
      </c>
      <c r="AK126" s="187">
        <v>5.4732136726379395</v>
      </c>
      <c r="AL126" s="187">
        <v>7.748319625854492</v>
      </c>
      <c r="AM126" s="187">
        <v>6.0778374671936035</v>
      </c>
      <c r="AN126" s="187">
        <v>7.446714878082275</v>
      </c>
      <c r="AO126" s="187">
        <v>7.11146354675293</v>
      </c>
      <c r="AP126" s="187">
        <v>7.241915702819824</v>
      </c>
      <c r="AQ126" s="187">
        <v>4.084995269775391</v>
      </c>
      <c r="AR126" s="187">
        <v>5.602982044219971</v>
      </c>
      <c r="AS126" s="187">
        <v>7.618915557861328</v>
      </c>
      <c r="AT126" s="187">
        <v>5.080247402191162</v>
      </c>
      <c r="AU126" s="187">
        <v>5.793156623840332</v>
      </c>
      <c r="AV126" s="187">
        <v>3.611717939376831</v>
      </c>
      <c r="AW126" s="187">
        <v>3.9664418697357178</v>
      </c>
      <c r="AX126" s="187">
        <v>5.328646659851074</v>
      </c>
      <c r="AY126" s="187">
        <v>6.042348384857178</v>
      </c>
      <c r="AZ126" s="187">
        <v>4.9141645431518555</v>
      </c>
      <c r="BA126" s="187">
        <v>5.231671333312988</v>
      </c>
      <c r="BB126" s="187">
        <v>6.934905052185059</v>
      </c>
      <c r="BC126" s="187">
        <v>6.7984232902526855</v>
      </c>
      <c r="BD126" s="187">
        <v>8.128997802734375</v>
      </c>
      <c r="BE126" s="187">
        <v>6.3415021896362305</v>
      </c>
      <c r="BF126" s="187">
        <v>7.265506267547607</v>
      </c>
      <c r="BG126" s="187">
        <v>6.296863555908203</v>
      </c>
      <c r="BH126" s="187">
        <v>5.70707368850708</v>
      </c>
      <c r="BI126" s="187">
        <v>6.935707092285156</v>
      </c>
      <c r="BJ126" s="187">
        <v>5.8335490226745605</v>
      </c>
      <c r="BK126" s="187">
        <v>4.6774773597717285</v>
      </c>
      <c r="BL126" s="187">
        <v>6.02039098739624</v>
      </c>
      <c r="BM126" s="187">
        <v>5.65071439743042</v>
      </c>
    </row>
    <row r="127" ht="13.5" customHeight="1">
      <c r="A127" s="177" t="s">
        <v>567</v>
      </c>
      <c r="B127" s="178" t="s">
        <v>80</v>
      </c>
      <c r="C127" s="196">
        <v>1.7075344324111938</v>
      </c>
      <c r="D127" s="196">
        <v>1.6336735486984253</v>
      </c>
      <c r="E127" s="196">
        <v>1.7066490650177002</v>
      </c>
      <c r="F127" s="196">
        <v>1.775031566619873</v>
      </c>
      <c r="G127" s="196">
        <v>1.71797513961792</v>
      </c>
      <c r="H127" s="196">
        <v>1.7507773637771606</v>
      </c>
      <c r="I127" s="196">
        <v>1.8405637741088867</v>
      </c>
      <c r="J127" s="196">
        <v>1.7235933542251587</v>
      </c>
      <c r="K127" s="196">
        <v>1.7081948518753052</v>
      </c>
      <c r="L127" s="196">
        <v>2.0323503017425537</v>
      </c>
      <c r="M127" s="196">
        <v>1.6949915885925293</v>
      </c>
      <c r="N127" s="196">
        <v>1.6992263793945312</v>
      </c>
      <c r="O127" s="196">
        <v>1.2638362646102905</v>
      </c>
      <c r="P127" s="196">
        <v>1.9954642057418823</v>
      </c>
      <c r="Q127" s="196">
        <v>1.8747713565826416</v>
      </c>
      <c r="R127" s="196">
        <v>1.7232158184051514</v>
      </c>
      <c r="S127" s="196">
        <v>1.723013997077942</v>
      </c>
      <c r="T127" s="196">
        <v>1.7322160005569458</v>
      </c>
      <c r="U127" s="196">
        <v>1.744478464126587</v>
      </c>
      <c r="V127" s="196">
        <v>1.6322394609451294</v>
      </c>
      <c r="W127" s="196">
        <v>2.061511516571045</v>
      </c>
      <c r="X127" s="196">
        <v>1.7343436479568481</v>
      </c>
      <c r="Y127" s="196">
        <v>1.9558359384536743</v>
      </c>
      <c r="Z127" s="196">
        <v>1.8124643564224243</v>
      </c>
      <c r="AA127" s="196">
        <v>1.7280542850494385</v>
      </c>
      <c r="AB127" s="196">
        <v>1.7134488821029663</v>
      </c>
      <c r="AC127" s="196">
        <v>1.6962155103683472</v>
      </c>
      <c r="AD127" s="196">
        <v>1.7835689783096313</v>
      </c>
      <c r="AE127" s="196">
        <v>1.949168086051941</v>
      </c>
      <c r="AF127" s="196">
        <v>1.7067463397979736</v>
      </c>
      <c r="AG127" s="196">
        <v>1.7229429483413696</v>
      </c>
      <c r="AH127" s="196">
        <v>1.9620252847671509</v>
      </c>
      <c r="AI127" s="196">
        <v>1.974284052848816</v>
      </c>
      <c r="AJ127" s="196">
        <v>1.6312665939331055</v>
      </c>
      <c r="AK127" s="196">
        <v>1.690361738204956</v>
      </c>
      <c r="AL127" s="196">
        <v>1.6576517820358276</v>
      </c>
      <c r="AM127" s="196">
        <v>1.7940669059753418</v>
      </c>
      <c r="AN127" s="196">
        <v>2.0559773445129395</v>
      </c>
      <c r="AO127" s="196">
        <v>1.66218900680542</v>
      </c>
      <c r="AP127" s="196">
        <v>1.662601351737976</v>
      </c>
      <c r="AQ127" s="196">
        <v>1.761704683303833</v>
      </c>
      <c r="AR127" s="196">
        <v>1.9302140474319458</v>
      </c>
      <c r="AS127" s="196">
        <v>1.4415868520736694</v>
      </c>
      <c r="AT127" s="196">
        <v>2.0590438842773438</v>
      </c>
      <c r="AU127" s="196">
        <v>1.7770781517028809</v>
      </c>
      <c r="AV127" s="196">
        <v>1.9621083736419678</v>
      </c>
      <c r="AW127" s="196">
        <v>1.6614048480987549</v>
      </c>
      <c r="AX127" s="196">
        <v>1.9839487075805664</v>
      </c>
      <c r="AY127" s="196">
        <v>1.9948365688323975</v>
      </c>
      <c r="AZ127" s="196">
        <v>1.9536868333816528</v>
      </c>
      <c r="BA127" s="196">
        <v>1.7040399312973022</v>
      </c>
      <c r="BB127" s="196">
        <v>1.7287365198135376</v>
      </c>
      <c r="BC127" s="196">
        <v>1.7855947017669678</v>
      </c>
      <c r="BD127" s="196">
        <v>2.0152792930603027</v>
      </c>
      <c r="BE127" s="196">
        <v>1.5414848327636719</v>
      </c>
      <c r="BF127" s="196">
        <v>1.672362208366394</v>
      </c>
      <c r="BG127" s="196">
        <v>1.9320992231369019</v>
      </c>
      <c r="BH127" s="196">
        <v>1.574773907661438</v>
      </c>
      <c r="BI127" s="196">
        <v>1.663895845413208</v>
      </c>
      <c r="BJ127" s="196">
        <v>1.2770410776138306</v>
      </c>
      <c r="BK127" s="196">
        <v>1.7158757448196411</v>
      </c>
      <c r="BL127" s="196">
        <v>1.6971731185913086</v>
      </c>
      <c r="BM127" s="196">
        <v>1.5484251976013184</v>
      </c>
    </row>
    <row r="128" ht="13.5" customHeight="1">
      <c r="A128" s="175" t="s">
        <v>305</v>
      </c>
      <c r="B128" s="176" t="s">
        <v>306</v>
      </c>
      <c r="C128" s="187">
        <v>1.0</v>
      </c>
      <c r="D128" s="187">
        <v>1.0</v>
      </c>
      <c r="E128" s="187">
        <v>1.0</v>
      </c>
      <c r="F128" s="187">
        <v>0.800000011920929</v>
      </c>
      <c r="G128" s="187">
        <v>1.0</v>
      </c>
      <c r="H128" s="187">
        <v>1.0</v>
      </c>
      <c r="I128" s="187">
        <v>1.0</v>
      </c>
      <c r="J128" s="187">
        <v>1.0</v>
      </c>
      <c r="K128" s="187">
        <v>1.0</v>
      </c>
      <c r="L128" s="187">
        <v>1.0</v>
      </c>
      <c r="M128" s="187">
        <v>1.0</v>
      </c>
      <c r="N128" s="187">
        <v>1.0</v>
      </c>
      <c r="O128" s="187">
        <v>2.0</v>
      </c>
      <c r="P128" s="187">
        <v>1.0</v>
      </c>
      <c r="Q128" s="187">
        <v>1.0</v>
      </c>
      <c r="R128" s="187">
        <v>1.0</v>
      </c>
      <c r="S128" s="187">
        <v>1.0</v>
      </c>
      <c r="T128" s="187">
        <v>1.0</v>
      </c>
      <c r="U128" s="187">
        <v>1.0</v>
      </c>
      <c r="V128" s="187">
        <v>1.0</v>
      </c>
      <c r="W128" s="187">
        <v>0.800000011920929</v>
      </c>
      <c r="X128" s="187">
        <v>1.0</v>
      </c>
      <c r="Y128" s="187">
        <v>0.699999988079071</v>
      </c>
      <c r="Z128" s="187">
        <v>0.75</v>
      </c>
      <c r="AA128" s="187">
        <v>1.0</v>
      </c>
      <c r="AB128" s="187">
        <v>1.0</v>
      </c>
      <c r="AC128" s="187">
        <v>1.0</v>
      </c>
      <c r="AD128" s="187">
        <v>1.0</v>
      </c>
      <c r="AE128" s="187">
        <v>1.0</v>
      </c>
      <c r="AF128" s="187">
        <v>1.0</v>
      </c>
      <c r="AG128" s="187">
        <v>1.0</v>
      </c>
      <c r="AH128" s="187">
        <v>1.0</v>
      </c>
      <c r="AI128" s="187">
        <v>1.0</v>
      </c>
      <c r="AJ128" s="187">
        <v>1.0</v>
      </c>
      <c r="AK128" s="187">
        <v>1.0</v>
      </c>
      <c r="AL128" s="187">
        <v>1.0</v>
      </c>
      <c r="AM128" s="187">
        <v>0.7000000476837158</v>
      </c>
      <c r="AN128" s="187">
        <v>1.0</v>
      </c>
      <c r="AO128" s="187">
        <v>1.0</v>
      </c>
      <c r="AP128" s="187">
        <v>1.0</v>
      </c>
      <c r="AQ128" s="187">
        <v>1.0</v>
      </c>
      <c r="AR128" s="187">
        <v>1.0</v>
      </c>
      <c r="AS128" s="187">
        <v>1.5</v>
      </c>
      <c r="AT128" s="187">
        <v>1.0</v>
      </c>
      <c r="AU128" s="187">
        <v>1.0</v>
      </c>
      <c r="AV128" s="187">
        <v>1.0</v>
      </c>
      <c r="AW128" s="187">
        <v>1.0</v>
      </c>
      <c r="AX128" s="187">
        <v>1.0</v>
      </c>
      <c r="AY128" s="187">
        <v>1.0</v>
      </c>
      <c r="AZ128" s="187">
        <v>1.0</v>
      </c>
      <c r="BA128" s="187">
        <v>1.0</v>
      </c>
      <c r="BB128" s="187">
        <v>1.0</v>
      </c>
      <c r="BC128" s="187">
        <v>1.0</v>
      </c>
      <c r="BD128" s="187">
        <v>1.0</v>
      </c>
      <c r="BE128" s="187">
        <v>1.5</v>
      </c>
      <c r="BF128" s="187">
        <v>1.0</v>
      </c>
      <c r="BG128" s="187">
        <v>1.0</v>
      </c>
      <c r="BH128" s="187">
        <v>1.5</v>
      </c>
      <c r="BI128" s="187">
        <v>1.0</v>
      </c>
      <c r="BJ128" s="187">
        <v>1.5</v>
      </c>
      <c r="BK128" s="187">
        <v>1.0</v>
      </c>
      <c r="BL128" s="187">
        <v>1.0</v>
      </c>
      <c r="BM128" s="187">
        <v>1.5</v>
      </c>
    </row>
    <row r="129" ht="13.5" customHeight="1">
      <c r="A129" s="175" t="s">
        <v>308</v>
      </c>
      <c r="B129" s="176" t="s">
        <v>306</v>
      </c>
      <c r="C129" s="187">
        <v>10.0</v>
      </c>
      <c r="D129" s="187">
        <v>10.0</v>
      </c>
      <c r="E129" s="187">
        <v>10.0</v>
      </c>
      <c r="F129" s="187">
        <v>10.0</v>
      </c>
      <c r="G129" s="187">
        <v>10.0</v>
      </c>
      <c r="H129" s="187">
        <v>10.0</v>
      </c>
      <c r="I129" s="187">
        <v>7.0</v>
      </c>
      <c r="J129" s="187">
        <v>10.0</v>
      </c>
      <c r="K129" s="187">
        <v>10.0</v>
      </c>
      <c r="L129" s="187">
        <v>5.0</v>
      </c>
      <c r="M129" s="187">
        <v>10.0</v>
      </c>
      <c r="N129" s="187">
        <v>10.0</v>
      </c>
      <c r="O129" s="187">
        <v>10.0</v>
      </c>
      <c r="P129" s="187">
        <v>5.0</v>
      </c>
      <c r="Q129" s="187">
        <v>7.0</v>
      </c>
      <c r="R129" s="187">
        <v>10.0</v>
      </c>
      <c r="S129" s="187">
        <v>10.0</v>
      </c>
      <c r="T129" s="187">
        <v>9.0</v>
      </c>
      <c r="U129" s="187">
        <v>10.0</v>
      </c>
      <c r="V129" s="187">
        <v>10.0</v>
      </c>
      <c r="W129" s="187">
        <v>5.0</v>
      </c>
      <c r="X129" s="187">
        <v>10.0</v>
      </c>
      <c r="Y129" s="187">
        <v>8.0</v>
      </c>
      <c r="Z129" s="187">
        <v>10.0</v>
      </c>
      <c r="AA129" s="187">
        <v>10.0</v>
      </c>
      <c r="AB129" s="187">
        <v>10.0</v>
      </c>
      <c r="AC129" s="187">
        <v>10.0</v>
      </c>
      <c r="AD129" s="187">
        <v>8.0</v>
      </c>
      <c r="AE129" s="187">
        <v>6.0</v>
      </c>
      <c r="AF129" s="187">
        <v>10.0</v>
      </c>
      <c r="AG129" s="187">
        <v>10.0</v>
      </c>
      <c r="AH129" s="187">
        <v>5.0</v>
      </c>
      <c r="AI129" s="187">
        <v>5.0</v>
      </c>
      <c r="AJ129" s="187">
        <v>10.0</v>
      </c>
      <c r="AK129" s="187">
        <v>10.0</v>
      </c>
      <c r="AL129" s="187">
        <v>10.0</v>
      </c>
      <c r="AM129" s="187">
        <v>10.0</v>
      </c>
      <c r="AN129" s="187">
        <v>5.0</v>
      </c>
      <c r="AO129" s="187">
        <v>10.0</v>
      </c>
      <c r="AP129" s="187">
        <v>10.0</v>
      </c>
      <c r="AQ129" s="187">
        <v>10.0</v>
      </c>
      <c r="AR129" s="187">
        <v>5.0</v>
      </c>
      <c r="AS129" s="187">
        <v>10.0</v>
      </c>
      <c r="AT129" s="187">
        <v>5.0</v>
      </c>
      <c r="AU129" s="187">
        <v>8.5</v>
      </c>
      <c r="AV129" s="187">
        <v>5.0</v>
      </c>
      <c r="AW129" s="187">
        <v>10.0</v>
      </c>
      <c r="AX129" s="187">
        <v>5.0</v>
      </c>
      <c r="AY129" s="187">
        <v>5.0</v>
      </c>
      <c r="AZ129" s="187">
        <v>5.0</v>
      </c>
      <c r="BA129" s="187">
        <v>10.0</v>
      </c>
      <c r="BB129" s="187">
        <v>10.0</v>
      </c>
      <c r="BC129" s="187">
        <v>10.0</v>
      </c>
      <c r="BD129" s="187">
        <v>5.0</v>
      </c>
      <c r="BE129" s="187">
        <v>10.0</v>
      </c>
      <c r="BF129" s="187">
        <v>10.0</v>
      </c>
      <c r="BG129" s="187">
        <v>7.0</v>
      </c>
      <c r="BH129" s="187">
        <v>10.0</v>
      </c>
      <c r="BI129" s="187">
        <v>10.0</v>
      </c>
      <c r="BJ129" s="187">
        <v>15.0</v>
      </c>
      <c r="BK129" s="187">
        <v>10.0</v>
      </c>
      <c r="BL129" s="187">
        <v>10.0</v>
      </c>
      <c r="BM129" s="187">
        <v>10.0</v>
      </c>
    </row>
    <row r="130" ht="13.5" customHeight="1">
      <c r="A130" s="175" t="s">
        <v>310</v>
      </c>
      <c r="B130" s="176" t="s">
        <v>238</v>
      </c>
      <c r="C130" s="187">
        <v>4.027969837188721</v>
      </c>
      <c r="D130" s="187">
        <v>3.739114284515381</v>
      </c>
      <c r="E130" s="187">
        <v>3.9088058471679688</v>
      </c>
      <c r="F130" s="187">
        <v>3.968147039413452</v>
      </c>
      <c r="G130" s="187">
        <v>3.9930601119995117</v>
      </c>
      <c r="H130" s="187">
        <v>4.155195713043213</v>
      </c>
      <c r="I130" s="187">
        <v>3.9534921646118164</v>
      </c>
      <c r="J130" s="187">
        <v>3.8369972705841064</v>
      </c>
      <c r="K130" s="187">
        <v>4.235890865325928</v>
      </c>
      <c r="L130" s="187">
        <v>4.028771877288818</v>
      </c>
      <c r="M130" s="187">
        <v>3.960367202758789</v>
      </c>
      <c r="N130" s="187">
        <v>3.9791834354400635</v>
      </c>
      <c r="O130" s="187">
        <v>3.9764797687530518</v>
      </c>
      <c r="P130" s="187">
        <v>4.083424091339111</v>
      </c>
      <c r="Q130" s="187">
        <v>4.067967414855957</v>
      </c>
      <c r="R130" s="187">
        <v>4.01982307434082</v>
      </c>
      <c r="S130" s="187">
        <v>4.362769603729248</v>
      </c>
      <c r="T130" s="187">
        <v>3.910191297531128</v>
      </c>
      <c r="U130" s="187">
        <v>4.109354019165039</v>
      </c>
      <c r="V130" s="187">
        <v>3.941413402557373</v>
      </c>
      <c r="W130" s="187">
        <v>4.008389949798584</v>
      </c>
      <c r="X130" s="187">
        <v>4.298491954803467</v>
      </c>
      <c r="Y130" s="187">
        <v>3.9994428157806396</v>
      </c>
      <c r="Z130" s="187">
        <v>4.126330375671387</v>
      </c>
      <c r="AA130" s="187">
        <v>4.197590351104736</v>
      </c>
      <c r="AB130" s="187">
        <v>4.2022857666015625</v>
      </c>
      <c r="AC130" s="187">
        <v>3.7829508781433105</v>
      </c>
      <c r="AD130" s="187">
        <v>3.6237316131591797</v>
      </c>
      <c r="AE130" s="187">
        <v>4.1832427978515625</v>
      </c>
      <c r="AF130" s="187">
        <v>3.9572744369506836</v>
      </c>
      <c r="AG130" s="187">
        <v>4.201286315917969</v>
      </c>
      <c r="AH130" s="187">
        <v>4.174651145935059</v>
      </c>
      <c r="AI130" s="187">
        <v>3.767481565475464</v>
      </c>
      <c r="AJ130" s="187">
        <v>4.0085883140563965</v>
      </c>
      <c r="AK130" s="187">
        <v>4.20758581161499</v>
      </c>
      <c r="AL130" s="187">
        <v>4.236086845397949</v>
      </c>
      <c r="AM130" s="187">
        <v>3.9709267616271973</v>
      </c>
      <c r="AN130" s="187">
        <v>4.070590972900391</v>
      </c>
      <c r="AO130" s="187">
        <v>3.985621452331543</v>
      </c>
      <c r="AP130" s="187">
        <v>3.7309229373931885</v>
      </c>
      <c r="AQ130" s="187">
        <v>3.8862204551696777</v>
      </c>
      <c r="AR130" s="187">
        <v>4.029200077056885</v>
      </c>
      <c r="AS130" s="187">
        <v>3.9114346504211426</v>
      </c>
      <c r="AT130" s="187">
        <v>4.158458709716797</v>
      </c>
      <c r="AU130" s="187">
        <v>4.012145519256592</v>
      </c>
      <c r="AV130" s="187">
        <v>4.093533992767334</v>
      </c>
      <c r="AW130" s="187">
        <v>3.88988995552063</v>
      </c>
      <c r="AX130" s="187">
        <v>4.098599910736084</v>
      </c>
      <c r="AY130" s="187">
        <v>4.1712822914123535</v>
      </c>
      <c r="AZ130" s="187">
        <v>4.144801139831543</v>
      </c>
      <c r="BA130" s="187">
        <v>4.242682933807373</v>
      </c>
      <c r="BB130" s="187">
        <v>4.349480628967285</v>
      </c>
      <c r="BC130" s="187">
        <v>4.297971725463867</v>
      </c>
      <c r="BD130" s="187">
        <v>4.28902530670166</v>
      </c>
      <c r="BE130" s="187">
        <v>4.674661159515381</v>
      </c>
      <c r="BF130" s="187">
        <v>4.3434739112854</v>
      </c>
      <c r="BG130" s="187">
        <v>4.327664375305176</v>
      </c>
      <c r="BH130" s="187">
        <v>4.456404685974121</v>
      </c>
      <c r="BI130" s="187">
        <v>4.25385856628418</v>
      </c>
      <c r="BJ130" s="187">
        <v>4.51965856552124</v>
      </c>
      <c r="BK130" s="187">
        <v>4.31548547744751</v>
      </c>
      <c r="BL130" s="187">
        <v>4.073216915130615</v>
      </c>
      <c r="BM130" s="187">
        <v>4.218135356903076</v>
      </c>
    </row>
    <row r="131" ht="13.5" customHeight="1">
      <c r="A131" s="175" t="s">
        <v>568</v>
      </c>
      <c r="B131" s="176" t="s">
        <v>313</v>
      </c>
      <c r="C131" s="187">
        <v>5.245027542114258</v>
      </c>
      <c r="D131" s="187">
        <v>4.416179656982422</v>
      </c>
      <c r="E131" s="187">
        <v>5.263912200927734</v>
      </c>
      <c r="F131" s="187">
        <v>5.075214862823486</v>
      </c>
      <c r="G131" s="187">
        <v>5.283324718475342</v>
      </c>
      <c r="H131" s="187">
        <v>5.816063404083252</v>
      </c>
      <c r="I131" s="187">
        <v>4.476670265197754</v>
      </c>
      <c r="J131" s="187">
        <v>5.709080219268799</v>
      </c>
      <c r="K131" s="187">
        <v>4.757358074188232</v>
      </c>
      <c r="L131" s="187">
        <v>5.681440353393555</v>
      </c>
      <c r="M131" s="187">
        <v>4.919750690460205</v>
      </c>
      <c r="N131" s="187">
        <v>5.155274391174316</v>
      </c>
      <c r="O131" s="187">
        <v>5.223927021026611</v>
      </c>
      <c r="P131" s="187">
        <v>4.959131240844727</v>
      </c>
      <c r="Q131" s="187">
        <v>4.719751834869385</v>
      </c>
      <c r="R131" s="187">
        <v>5.309335708618164</v>
      </c>
      <c r="S131" s="187">
        <v>5.101418495178223</v>
      </c>
      <c r="T131" s="187">
        <v>4.9011149406433105</v>
      </c>
      <c r="U131" s="187">
        <v>5.493605613708496</v>
      </c>
      <c r="V131" s="187">
        <v>3.8207976818084717</v>
      </c>
      <c r="W131" s="187">
        <v>4.964080333709717</v>
      </c>
      <c r="X131" s="187">
        <v>5.026632308959961</v>
      </c>
      <c r="Y131" s="187">
        <v>5.318943977355957</v>
      </c>
      <c r="Z131" s="187">
        <v>5.083268642425537</v>
      </c>
      <c r="AA131" s="187">
        <v>5.470461368560791</v>
      </c>
      <c r="AB131" s="187">
        <v>5.071238994598389</v>
      </c>
      <c r="AC131" s="187">
        <v>5.48088264465332</v>
      </c>
      <c r="AD131" s="187">
        <v>4.656425476074219</v>
      </c>
      <c r="AE131" s="187">
        <v>5.168463706970215</v>
      </c>
      <c r="AF131" s="187">
        <v>5.309809684753418</v>
      </c>
      <c r="AG131" s="187">
        <v>4.624265670776367</v>
      </c>
      <c r="AH131" s="187">
        <v>4.4412617683410645</v>
      </c>
      <c r="AI131" s="187">
        <v>5.077364921569824</v>
      </c>
      <c r="AJ131" s="187">
        <v>4.359884262084961</v>
      </c>
      <c r="AK131" s="187">
        <v>4.6030378341674805</v>
      </c>
      <c r="AL131" s="187">
        <v>3.836090564727783</v>
      </c>
      <c r="AM131" s="187">
        <v>4.43290901184082</v>
      </c>
      <c r="AN131" s="187">
        <v>6.097095489501953</v>
      </c>
      <c r="AO131" s="187">
        <v>4.2184319496154785</v>
      </c>
      <c r="AP131" s="187">
        <v>5.073974132537842</v>
      </c>
      <c r="AQ131" s="187">
        <v>6.318185329437256</v>
      </c>
      <c r="AR131" s="187">
        <v>3.962263584136963</v>
      </c>
      <c r="AS131" s="187">
        <v>4.41675329208374</v>
      </c>
      <c r="AT131" s="187">
        <v>5.451077461242676</v>
      </c>
      <c r="AU131" s="187">
        <v>4.945041179656982</v>
      </c>
      <c r="AV131" s="187">
        <v>4.519865989685059</v>
      </c>
      <c r="AW131" s="187">
        <v>4.61283016204834</v>
      </c>
      <c r="AX131" s="187">
        <v>5.295835018157959</v>
      </c>
      <c r="AY131" s="187">
        <v>4.728046417236328</v>
      </c>
      <c r="AZ131" s="187">
        <v>4.8487138748168945</v>
      </c>
      <c r="BA131" s="187">
        <v>4.533329010009766</v>
      </c>
      <c r="BB131" s="187">
        <v>5.131103038787842</v>
      </c>
      <c r="BC131" s="187">
        <v>5.654687404632568</v>
      </c>
      <c r="BD131" s="187">
        <v>4.130606651306152</v>
      </c>
      <c r="BE131" s="187">
        <v>4.941132068634033</v>
      </c>
      <c r="BF131" s="187">
        <v>3.99125075340271</v>
      </c>
      <c r="BG131" s="187">
        <v>5.208035469055176</v>
      </c>
      <c r="BH131" s="187">
        <v>5.900162220001221</v>
      </c>
      <c r="BI131" s="187">
        <v>4.025721073150635</v>
      </c>
      <c r="BJ131" s="187">
        <v>5.349597454071045</v>
      </c>
      <c r="BK131" s="187">
        <v>4.401611328125</v>
      </c>
      <c r="BL131" s="187">
        <v>4.907379150390625</v>
      </c>
      <c r="BM131" s="187">
        <v>5.419454574584961</v>
      </c>
    </row>
    <row r="132" ht="13.5" customHeight="1">
      <c r="A132" s="177" t="s">
        <v>569</v>
      </c>
      <c r="B132" s="178" t="s">
        <v>80</v>
      </c>
      <c r="C132" s="196">
        <v>2.0598886013031006</v>
      </c>
      <c r="D132" s="196">
        <v>1.9266018867492676</v>
      </c>
      <c r="E132" s="196">
        <v>1.7653579711914062</v>
      </c>
      <c r="F132" s="196">
        <v>1.9779820442199707</v>
      </c>
      <c r="G132" s="196">
        <v>2.0406041145324707</v>
      </c>
      <c r="H132" s="196">
        <v>1.9808390140533447</v>
      </c>
      <c r="I132" s="196">
        <v>1.8577287197113037</v>
      </c>
      <c r="J132" s="196">
        <v>1.8998401165008545</v>
      </c>
      <c r="K132" s="196">
        <v>1.7335164546966553</v>
      </c>
      <c r="L132" s="196">
        <v>1.9813002347946167</v>
      </c>
      <c r="M132" s="196">
        <v>2.0859429836273193</v>
      </c>
      <c r="N132" s="196">
        <v>1.9639577865600586</v>
      </c>
      <c r="O132" s="196">
        <v>2.070835590362549</v>
      </c>
      <c r="P132" s="196">
        <v>2.092407703399658</v>
      </c>
      <c r="Q132" s="196">
        <v>2.1339526176452637</v>
      </c>
      <c r="R132" s="196">
        <v>1.9215563535690308</v>
      </c>
      <c r="S132" s="196">
        <v>1.8949271440505981</v>
      </c>
      <c r="T132" s="196">
        <v>2.0923635959625244</v>
      </c>
      <c r="U132" s="196">
        <v>2.124222993850708</v>
      </c>
      <c r="V132" s="196">
        <v>2.3314332962036133</v>
      </c>
      <c r="W132" s="196">
        <v>1.9552850723266602</v>
      </c>
      <c r="X132" s="196">
        <v>2.1396842002868652</v>
      </c>
      <c r="Y132" s="196">
        <v>2.006009578704834</v>
      </c>
      <c r="Z132" s="196">
        <v>2.0473878383636475</v>
      </c>
      <c r="AA132" s="196">
        <v>2.130174160003662</v>
      </c>
      <c r="AB132" s="196">
        <v>2.1002869606018066</v>
      </c>
      <c r="AC132" s="196">
        <v>1.998231291770935</v>
      </c>
      <c r="AD132" s="196">
        <v>1.8139278888702393</v>
      </c>
      <c r="AE132" s="196">
        <v>1.9208693504333496</v>
      </c>
      <c r="AF132" s="196">
        <v>1.9670112133026123</v>
      </c>
      <c r="AG132" s="196">
        <v>2.2379813194274902</v>
      </c>
      <c r="AH132" s="196">
        <v>2.3519647121429443</v>
      </c>
      <c r="AI132" s="196">
        <v>1.858938455581665</v>
      </c>
      <c r="AJ132" s="196">
        <v>1.6421480178833008</v>
      </c>
      <c r="AK132" s="196">
        <v>1.922162413597107</v>
      </c>
      <c r="AL132" s="196">
        <v>1.7390589714050293</v>
      </c>
      <c r="AM132" s="196">
        <v>2.0475809574127197</v>
      </c>
      <c r="AN132" s="196">
        <v>2.11124587059021</v>
      </c>
      <c r="AO132" s="196">
        <v>2.0064635276794434</v>
      </c>
      <c r="AP132" s="196">
        <v>1.8724151849746704</v>
      </c>
      <c r="AQ132" s="196">
        <v>1.8808809518814087</v>
      </c>
      <c r="AR132" s="196">
        <v>1.9859498739242554</v>
      </c>
      <c r="AS132" s="196">
        <v>1.9090123176574707</v>
      </c>
      <c r="AT132" s="196">
        <v>1.987036943435669</v>
      </c>
      <c r="AU132" s="196">
        <v>2.0157198905944824</v>
      </c>
      <c r="AV132" s="196">
        <v>1.9821553230285645</v>
      </c>
      <c r="AW132" s="196">
        <v>2.0962255001068115</v>
      </c>
      <c r="AX132" s="196">
        <v>2.009559392929077</v>
      </c>
      <c r="AY132" s="196">
        <v>2.322864294052124</v>
      </c>
      <c r="AZ132" s="196">
        <v>2.2637150287628174</v>
      </c>
      <c r="BA132" s="196">
        <v>2.0373289585113525</v>
      </c>
      <c r="BB132" s="196">
        <v>1.6605018377304077</v>
      </c>
      <c r="BC132" s="196">
        <v>2.1055400371551514</v>
      </c>
      <c r="BD132" s="196">
        <v>2.0862605571746826</v>
      </c>
      <c r="BE132" s="196">
        <v>2.2702765464782715</v>
      </c>
      <c r="BF132" s="196">
        <v>2.0524864196777344</v>
      </c>
      <c r="BG132" s="196">
        <v>2.313138246536255</v>
      </c>
      <c r="BH132" s="196">
        <v>2.167102575302124</v>
      </c>
      <c r="BI132" s="196">
        <v>2.1648495197296143</v>
      </c>
      <c r="BJ132" s="196">
        <v>2.0486278533935547</v>
      </c>
      <c r="BK132" s="196">
        <v>1.9542001485824585</v>
      </c>
      <c r="BL132" s="196">
        <v>2.1537389755249023</v>
      </c>
      <c r="BM132" s="196">
        <v>1.9440351724624634</v>
      </c>
    </row>
    <row r="133" ht="13.5" customHeight="1">
      <c r="A133" s="175" t="s">
        <v>317</v>
      </c>
      <c r="B133" s="176" t="s">
        <v>83</v>
      </c>
      <c r="C133" s="166">
        <v>0.9938127994537354</v>
      </c>
      <c r="D133" s="166">
        <v>0.9851796627044678</v>
      </c>
      <c r="E133" s="166">
        <v>0.9395506978034973</v>
      </c>
      <c r="F133" s="166">
        <v>1.0</v>
      </c>
      <c r="G133" s="166">
        <v>0.9691221714019775</v>
      </c>
      <c r="H133" s="166">
        <v>1.0</v>
      </c>
      <c r="I133" s="166">
        <v>0.8741263151168823</v>
      </c>
      <c r="J133" s="166">
        <v>0.9604569673538208</v>
      </c>
      <c r="K133" s="166">
        <v>0.9785287380218506</v>
      </c>
      <c r="L133" s="166">
        <v>1.0</v>
      </c>
      <c r="M133" s="166">
        <v>1.0</v>
      </c>
      <c r="N133" s="166">
        <v>1.0</v>
      </c>
      <c r="O133" s="166">
        <v>1.0</v>
      </c>
      <c r="P133" s="166">
        <v>1.0</v>
      </c>
      <c r="Q133" s="166">
        <v>0.9988985061645508</v>
      </c>
      <c r="R133" s="166">
        <v>1.0</v>
      </c>
      <c r="S133" s="166">
        <v>0.97233647108078</v>
      </c>
      <c r="T133" s="166">
        <v>1.0</v>
      </c>
      <c r="U133" s="166">
        <v>0.9951390027999878</v>
      </c>
      <c r="V133" s="166">
        <v>0.9954977631568909</v>
      </c>
      <c r="W133" s="166">
        <v>0.9971391558647156</v>
      </c>
      <c r="X133" s="166">
        <v>1.0</v>
      </c>
      <c r="Y133" s="166">
        <v>0.9904681444168091</v>
      </c>
      <c r="Z133" s="166">
        <v>1.0</v>
      </c>
      <c r="AA133" s="166">
        <v>1.0</v>
      </c>
      <c r="AB133" s="166">
        <v>0.9975710511207581</v>
      </c>
      <c r="AC133" s="166">
        <v>1.0</v>
      </c>
      <c r="AD133" s="166">
        <v>1.0</v>
      </c>
      <c r="AE133" s="166">
        <v>1.0</v>
      </c>
      <c r="AF133" s="166">
        <v>0.9573894143104553</v>
      </c>
      <c r="AG133" s="166">
        <v>0.9991572499275208</v>
      </c>
      <c r="AH133" s="166">
        <v>1.0</v>
      </c>
      <c r="AI133" s="166">
        <v>1.0</v>
      </c>
      <c r="AJ133" s="166">
        <v>1.0</v>
      </c>
      <c r="AK133" s="166">
        <v>1.0</v>
      </c>
      <c r="AL133" s="166">
        <v>0.9988110661506653</v>
      </c>
      <c r="AM133" s="166">
        <v>1.0</v>
      </c>
      <c r="AN133" s="166">
        <v>1.0</v>
      </c>
      <c r="AO133" s="166">
        <v>1.0</v>
      </c>
      <c r="AP133" s="166">
        <v>0.9923351407051086</v>
      </c>
      <c r="AQ133" s="166">
        <v>1.0</v>
      </c>
      <c r="AR133" s="166">
        <v>0.9825971126556396</v>
      </c>
      <c r="AS133" s="166">
        <v>1.0</v>
      </c>
      <c r="AT133" s="166">
        <v>0.9890205264091492</v>
      </c>
      <c r="AU133" s="166">
        <v>0.9895145297050476</v>
      </c>
      <c r="AV133" s="166">
        <v>1.0</v>
      </c>
      <c r="AW133" s="166">
        <v>1.0</v>
      </c>
      <c r="AX133" s="166">
        <v>1.0</v>
      </c>
      <c r="AY133" s="166">
        <v>1.0</v>
      </c>
      <c r="AZ133" s="166">
        <v>1.0</v>
      </c>
      <c r="BA133" s="166">
        <v>0.9902940988540649</v>
      </c>
      <c r="BB133" s="166">
        <v>0.987420916557312</v>
      </c>
      <c r="BC133" s="166">
        <v>0.9893633723258972</v>
      </c>
      <c r="BD133" s="166">
        <v>1.0</v>
      </c>
      <c r="BE133" s="166">
        <v>0.930734395980835</v>
      </c>
      <c r="BF133" s="166">
        <v>1.0</v>
      </c>
      <c r="BG133" s="166">
        <v>0.9961643815040588</v>
      </c>
      <c r="BH133" s="166">
        <v>0.9941221475601196</v>
      </c>
      <c r="BI133" s="166">
        <v>0.98604816198349</v>
      </c>
      <c r="BJ133" s="166">
        <v>1.0</v>
      </c>
      <c r="BK133" s="166">
        <v>0.9857642650604248</v>
      </c>
      <c r="BL133" s="166">
        <v>0.9960457682609558</v>
      </c>
      <c r="BM133" s="166">
        <v>0.9957518577575684</v>
      </c>
    </row>
    <row r="134" ht="13.5" customHeight="1">
      <c r="A134" s="175" t="s">
        <v>319</v>
      </c>
      <c r="B134" s="176" t="s">
        <v>83</v>
      </c>
      <c r="C134" s="166">
        <v>0.33538132905960083</v>
      </c>
      <c r="D134" s="166">
        <v>0.15364332497119904</v>
      </c>
      <c r="E134" s="166">
        <v>0.34685128927230835</v>
      </c>
      <c r="F134" s="166">
        <v>0.07449529320001602</v>
      </c>
      <c r="G134" s="166">
        <v>0.08986696600914001</v>
      </c>
      <c r="H134" s="166">
        <v>0.2270384579896927</v>
      </c>
      <c r="I134" s="166">
        <v>0.334223210811615</v>
      </c>
      <c r="J134" s="166">
        <v>0.1994822472333908</v>
      </c>
      <c r="K134" s="166">
        <v>0.423164039850235</v>
      </c>
      <c r="L134" s="166">
        <v>0.08015647530555725</v>
      </c>
      <c r="M134" s="166">
        <v>0.12228088825941086</v>
      </c>
      <c r="N134" s="166">
        <v>0.19530029594898224</v>
      </c>
      <c r="O134" s="166">
        <v>0.2581386864185333</v>
      </c>
      <c r="P134" s="166">
        <v>0.20302250981330872</v>
      </c>
      <c r="Q134" s="166">
        <v>0.2187270075082779</v>
      </c>
      <c r="R134" s="166">
        <v>0.07821698486804962</v>
      </c>
      <c r="S134" s="166">
        <v>0.28367066383361816</v>
      </c>
      <c r="T134" s="166">
        <v>0.3496707081794739</v>
      </c>
      <c r="U134" s="166">
        <v>0.25952595472335815</v>
      </c>
      <c r="V134" s="166">
        <v>0.32076385617256165</v>
      </c>
      <c r="W134" s="166">
        <v>0.3247676491737366</v>
      </c>
      <c r="X134" s="166">
        <v>0.15796947479248047</v>
      </c>
      <c r="Y134" s="166">
        <v>0.11464270949363708</v>
      </c>
      <c r="Z134" s="166">
        <v>0.1860215812921524</v>
      </c>
      <c r="AA134" s="166">
        <v>0.12652699649333954</v>
      </c>
      <c r="AB134" s="166">
        <v>0.13167420029640198</v>
      </c>
      <c r="AC134" s="166">
        <v>0.07282035052776337</v>
      </c>
      <c r="AD134" s="166">
        <v>0.1859448403120041</v>
      </c>
      <c r="AE134" s="166">
        <v>0.41919127106666565</v>
      </c>
      <c r="AF134" s="166">
        <v>0.3746401071548462</v>
      </c>
      <c r="AG134" s="166">
        <v>0.2696410119533539</v>
      </c>
      <c r="AH134" s="166">
        <v>0.17558728158473969</v>
      </c>
      <c r="AI134" s="166">
        <v>0.04405929893255234</v>
      </c>
      <c r="AJ134" s="166">
        <v>0.2819065749645233</v>
      </c>
      <c r="AK134" s="166">
        <v>0.4263056516647339</v>
      </c>
      <c r="AL134" s="166">
        <v>0.39463716745376587</v>
      </c>
      <c r="AM134" s="166">
        <v>0.09866686910390854</v>
      </c>
      <c r="AN134" s="166">
        <v>0.12259478867053986</v>
      </c>
      <c r="AO134" s="166">
        <v>0.06714925915002823</v>
      </c>
      <c r="AP134" s="166">
        <v>0.28356125950813293</v>
      </c>
      <c r="AQ134" s="166">
        <v>0.2943877577781677</v>
      </c>
      <c r="AR134" s="166">
        <v>0.13543164730072021</v>
      </c>
      <c r="AS134" s="166">
        <v>0.2055666148662567</v>
      </c>
      <c r="AT134" s="166">
        <v>0.16200798749923706</v>
      </c>
      <c r="AU134" s="166">
        <v>0.2040516585111618</v>
      </c>
      <c r="AV134" s="166">
        <v>0.10594256222248077</v>
      </c>
      <c r="AW134" s="166">
        <v>0.156373992562294</v>
      </c>
      <c r="AX134" s="166">
        <v>0.11227834224700928</v>
      </c>
      <c r="AY134" s="166">
        <v>0.02950350195169449</v>
      </c>
      <c r="AZ134" s="166">
        <v>0.2584235668182373</v>
      </c>
      <c r="BA134" s="166">
        <v>0.0970306321978569</v>
      </c>
      <c r="BB134" s="166">
        <v>0.027502715587615967</v>
      </c>
      <c r="BC134" s="166">
        <v>0.08189313113689423</v>
      </c>
      <c r="BD134" s="166">
        <v>0.061479128897190094</v>
      </c>
      <c r="BE134" s="166">
        <v>0.15075024962425232</v>
      </c>
      <c r="BF134" s="166">
        <v>0.14188887178897858</v>
      </c>
      <c r="BG134" s="166">
        <v>0.05418693274259567</v>
      </c>
      <c r="BH134" s="166">
        <v>0.07648559659719467</v>
      </c>
      <c r="BI134" s="166">
        <v>0.16190826892852783</v>
      </c>
      <c r="BJ134" s="166">
        <v>0.1299506574869156</v>
      </c>
      <c r="BK134" s="166">
        <v>0.047185491770505905</v>
      </c>
      <c r="BL134" s="166">
        <v>0.09166616201400757</v>
      </c>
      <c r="BM134" s="166">
        <v>0.021822581067681313</v>
      </c>
    </row>
    <row r="135" ht="13.5" customHeight="1">
      <c r="A135" s="175" t="s">
        <v>321</v>
      </c>
      <c r="B135" s="176" t="s">
        <v>322</v>
      </c>
      <c r="C135" s="187">
        <v>3.091160297393799</v>
      </c>
      <c r="D135" s="187">
        <v>2.9608523845672607</v>
      </c>
      <c r="E135" s="187">
        <v>2.7913029193878174</v>
      </c>
      <c r="F135" s="187">
        <v>3.2072155475616455</v>
      </c>
      <c r="G135" s="187">
        <v>3.5139846801757812</v>
      </c>
      <c r="H135" s="187">
        <v>3.325369119644165</v>
      </c>
      <c r="I135" s="187">
        <v>3.105778455734253</v>
      </c>
      <c r="J135" s="187">
        <v>2.9843215942382812</v>
      </c>
      <c r="K135" s="187">
        <v>3.018186092376709</v>
      </c>
      <c r="L135" s="187">
        <v>3.2101306915283203</v>
      </c>
      <c r="M135" s="187">
        <v>3.386427164077759</v>
      </c>
      <c r="N135" s="187">
        <v>3.2314705848693848</v>
      </c>
      <c r="O135" s="187">
        <v>2.999290704727173</v>
      </c>
      <c r="P135" s="187">
        <v>3.2653262615203857</v>
      </c>
      <c r="Q135" s="187">
        <v>3.16723895072937</v>
      </c>
      <c r="R135" s="187">
        <v>3.227013111114502</v>
      </c>
      <c r="S135" s="187">
        <v>3.146543264389038</v>
      </c>
      <c r="T135" s="187">
        <v>3.302135944366455</v>
      </c>
      <c r="U135" s="187">
        <v>3.2420308589935303</v>
      </c>
      <c r="V135" s="187">
        <v>3.637946128845215</v>
      </c>
      <c r="W135" s="187">
        <v>3.164942979812622</v>
      </c>
      <c r="X135" s="187">
        <v>3.4131698608398438</v>
      </c>
      <c r="Y135" s="187">
        <v>3.3614563941955566</v>
      </c>
      <c r="Z135" s="187">
        <v>3.340358257293701</v>
      </c>
      <c r="AA135" s="187">
        <v>3.3086647987365723</v>
      </c>
      <c r="AB135" s="187">
        <v>3.3197553157806396</v>
      </c>
      <c r="AC135" s="187">
        <v>3.178187370300293</v>
      </c>
      <c r="AD135" s="187">
        <v>3.373033285140991</v>
      </c>
      <c r="AE135" s="187">
        <v>3.2910754680633545</v>
      </c>
      <c r="AF135" s="187">
        <v>3.2426860332489014</v>
      </c>
      <c r="AG135" s="187">
        <v>3.3581159114837646</v>
      </c>
      <c r="AH135" s="187">
        <v>3.491170644760132</v>
      </c>
      <c r="AI135" s="187">
        <v>3.0983309745788574</v>
      </c>
      <c r="AJ135" s="187">
        <v>2.5164432525634766</v>
      </c>
      <c r="AK135" s="187">
        <v>3.0172855854034424</v>
      </c>
      <c r="AL135" s="187">
        <v>3.0231995582580566</v>
      </c>
      <c r="AM135" s="187">
        <v>2.8166401386260986</v>
      </c>
      <c r="AN135" s="187">
        <v>2.854262351989746</v>
      </c>
      <c r="AO135" s="187">
        <v>3.198023557662964</v>
      </c>
      <c r="AP135" s="187">
        <v>3.1507999897003174</v>
      </c>
      <c r="AQ135" s="187">
        <v>3.5879933834075928</v>
      </c>
      <c r="AR135" s="187">
        <v>3.412567615509033</v>
      </c>
      <c r="AS135" s="187">
        <v>3.4670050144195557</v>
      </c>
      <c r="AT135" s="187">
        <v>3.384007453918457</v>
      </c>
      <c r="AU135" s="187">
        <v>3.481032133102417</v>
      </c>
      <c r="AV135" s="187">
        <v>3.1290595531463623</v>
      </c>
      <c r="AW135" s="187">
        <v>3.4022226333618164</v>
      </c>
      <c r="AX135" s="187">
        <v>3.358407497406006</v>
      </c>
      <c r="AY135" s="187">
        <v>3.4824252128601074</v>
      </c>
      <c r="AZ135" s="187">
        <v>3.4222376346588135</v>
      </c>
      <c r="BA135" s="187">
        <v>3.126614570617676</v>
      </c>
      <c r="BB135" s="187">
        <v>3.048168897628784</v>
      </c>
      <c r="BC135" s="187">
        <v>3.282392740249634</v>
      </c>
      <c r="BD135" s="187">
        <v>3.4447662830352783</v>
      </c>
      <c r="BE135" s="187">
        <v>3.549421548843384</v>
      </c>
      <c r="BF135" s="187">
        <v>3.5093801021575928</v>
      </c>
      <c r="BG135" s="187">
        <v>3.39013671875</v>
      </c>
      <c r="BH135" s="187">
        <v>3.6088337898254395</v>
      </c>
      <c r="BI135" s="187">
        <v>3.4017465114593506</v>
      </c>
      <c r="BJ135" s="187">
        <v>3.284115791320801</v>
      </c>
      <c r="BK135" s="187">
        <v>2.997415065765381</v>
      </c>
      <c r="BL135" s="187">
        <v>3.5710666179656982</v>
      </c>
      <c r="BM135" s="187">
        <v>3.157305955886841</v>
      </c>
    </row>
    <row r="136" ht="13.5" customHeight="1">
      <c r="A136" s="175" t="s">
        <v>324</v>
      </c>
      <c r="B136" s="176" t="s">
        <v>262</v>
      </c>
      <c r="C136" s="187">
        <v>3.227297782897949</v>
      </c>
      <c r="D136" s="187">
        <v>2.134406089782715</v>
      </c>
      <c r="E136" s="187">
        <v>1.8696978092193604</v>
      </c>
      <c r="F136" s="187">
        <v>2.2032573223114014</v>
      </c>
      <c r="G136" s="187">
        <v>2.3391594886779785</v>
      </c>
      <c r="H136" s="187">
        <v>2.2093212604522705</v>
      </c>
      <c r="I136" s="187">
        <v>2.4430086612701416</v>
      </c>
      <c r="J136" s="187">
        <v>2.051077127456665</v>
      </c>
      <c r="K136" s="187">
        <v>1.8519341945648193</v>
      </c>
      <c r="L136" s="187">
        <v>2.558784246444702</v>
      </c>
      <c r="M136" s="187">
        <v>2.6532552242279053</v>
      </c>
      <c r="N136" s="187">
        <v>2.9149281978607178</v>
      </c>
      <c r="O136" s="187">
        <v>3.49007511138916</v>
      </c>
      <c r="P136" s="187">
        <v>3.00567626953125</v>
      </c>
      <c r="Q136" s="187">
        <v>3.4645934104919434</v>
      </c>
      <c r="R136" s="187">
        <v>1.6759613752365112</v>
      </c>
      <c r="S136" s="187">
        <v>3.0704100131988525</v>
      </c>
      <c r="T136" s="187">
        <v>3.4316725730895996</v>
      </c>
      <c r="U136" s="187">
        <v>2.8178069591522217</v>
      </c>
      <c r="V136" s="187">
        <v>3.985797166824341</v>
      </c>
      <c r="W136" s="187">
        <v>2.846449851989746</v>
      </c>
      <c r="X136" s="187">
        <v>2.9996325969696045</v>
      </c>
      <c r="Y136" s="187">
        <v>3.1223793029785156</v>
      </c>
      <c r="Z136" s="187">
        <v>2.628955125808716</v>
      </c>
      <c r="AA136" s="187">
        <v>2.53884220123291</v>
      </c>
      <c r="AB136" s="187">
        <v>2.9600799083709717</v>
      </c>
      <c r="AC136" s="187">
        <v>2.4846465587615967</v>
      </c>
      <c r="AD136" s="187">
        <v>0.8493356108665466</v>
      </c>
      <c r="AE136" s="187">
        <v>2.5352888107299805</v>
      </c>
      <c r="AF136" s="187">
        <v>2.6221957206726074</v>
      </c>
      <c r="AG136" s="187">
        <v>3.141409158706665</v>
      </c>
      <c r="AH136" s="187">
        <v>3.84175443649292</v>
      </c>
      <c r="AI136" s="187">
        <v>1.9273014068603516</v>
      </c>
      <c r="AJ136" s="187">
        <v>1.5145014524459839</v>
      </c>
      <c r="AK136" s="187">
        <v>1.74516761302948</v>
      </c>
      <c r="AL136" s="187">
        <v>1.793603777885437</v>
      </c>
      <c r="AM136" s="187">
        <v>2.250638246536255</v>
      </c>
      <c r="AN136" s="187">
        <v>2.1352572441101074</v>
      </c>
      <c r="AO136" s="187">
        <v>2.3161826133728027</v>
      </c>
      <c r="AP136" s="187">
        <v>2.568493366241455</v>
      </c>
      <c r="AQ136" s="187">
        <v>2.7557923793792725</v>
      </c>
      <c r="AR136" s="187">
        <v>2.297142744064331</v>
      </c>
      <c r="AS136" s="187">
        <v>2.2509663105010986</v>
      </c>
      <c r="AT136" s="187">
        <v>1.6601712703704834</v>
      </c>
      <c r="AU136" s="187">
        <v>3.273435592651367</v>
      </c>
      <c r="AV136" s="187">
        <v>2.0962822437286377</v>
      </c>
      <c r="AW136" s="187">
        <v>2.8444817066192627</v>
      </c>
      <c r="AX136" s="187">
        <v>2.2988648414611816</v>
      </c>
      <c r="AY136" s="187">
        <v>3.4029529094696045</v>
      </c>
      <c r="AZ136" s="187">
        <v>3.4892680644989014</v>
      </c>
      <c r="BA136" s="187">
        <v>2.3286960124969482</v>
      </c>
      <c r="BB136" s="187">
        <v>1.6106667518615723</v>
      </c>
      <c r="BC136" s="187">
        <v>2.323106050491333</v>
      </c>
      <c r="BD136" s="187">
        <v>2.0836598873138428</v>
      </c>
      <c r="BE136" s="187">
        <v>3.1740078926086426</v>
      </c>
      <c r="BF136" s="187">
        <v>1.830948829650879</v>
      </c>
      <c r="BG136" s="187">
        <v>3.2910566329956055</v>
      </c>
      <c r="BH136" s="187">
        <v>2.954990863800049</v>
      </c>
      <c r="BI136" s="187">
        <v>2.6161539554595947</v>
      </c>
      <c r="BJ136" s="187">
        <v>1.7389897108078003</v>
      </c>
      <c r="BK136" s="187">
        <v>1.8324981927871704</v>
      </c>
      <c r="BL136" s="187">
        <v>2.352809429168701</v>
      </c>
      <c r="BM136" s="187">
        <v>1.5930912494659424</v>
      </c>
    </row>
    <row r="137" ht="14.25" customHeight="1">
      <c r="A137" s="175" t="s">
        <v>326</v>
      </c>
      <c r="B137" s="176" t="s">
        <v>83</v>
      </c>
      <c r="C137" s="166">
        <v>0.7002102136611938</v>
      </c>
      <c r="D137" s="166">
        <v>0.46036025881767273</v>
      </c>
      <c r="E137" s="166">
        <v>0.3828294575214386</v>
      </c>
      <c r="F137" s="166">
        <v>0.39523428678512573</v>
      </c>
      <c r="G137" s="166">
        <v>0.48207661509513855</v>
      </c>
      <c r="H137" s="166">
        <v>0.5150450468063354</v>
      </c>
      <c r="I137" s="166">
        <v>0.4305591583251953</v>
      </c>
      <c r="J137" s="166">
        <v>0.4622730314731598</v>
      </c>
      <c r="K137" s="166">
        <v>0.3541892170906067</v>
      </c>
      <c r="L137" s="166">
        <v>0.31484541296958923</v>
      </c>
      <c r="M137" s="166">
        <v>0.571475625038147</v>
      </c>
      <c r="N137" s="166">
        <v>0.297073096036911</v>
      </c>
      <c r="O137" s="166">
        <v>0.5877724885940552</v>
      </c>
      <c r="P137" s="166">
        <v>0.6263074278831482</v>
      </c>
      <c r="Q137" s="166">
        <v>0.719444751739502</v>
      </c>
      <c r="R137" s="166">
        <v>0.3743724524974823</v>
      </c>
      <c r="S137" s="166">
        <v>0.2578381597995758</v>
      </c>
      <c r="T137" s="166">
        <v>0.6675061583518982</v>
      </c>
      <c r="U137" s="166">
        <v>0.8963441848754883</v>
      </c>
      <c r="V137" s="166">
        <v>1.0</v>
      </c>
      <c r="W137" s="166">
        <v>0.44929206371307373</v>
      </c>
      <c r="X137" s="166">
        <v>0.8068257570266724</v>
      </c>
      <c r="Y137" s="166">
        <v>0.6187282800674438</v>
      </c>
      <c r="Z137" s="166">
        <v>0.6263570785522461</v>
      </c>
      <c r="AA137" s="166">
        <v>0.8306236267089844</v>
      </c>
      <c r="AB137" s="166">
        <v>0.5701116919517517</v>
      </c>
      <c r="AC137" s="166">
        <v>0.5431908369064331</v>
      </c>
      <c r="AD137" s="166">
        <v>0.3587750494480133</v>
      </c>
      <c r="AE137" s="166">
        <v>0.47716718912124634</v>
      </c>
      <c r="AF137" s="166">
        <v>0.597485363483429</v>
      </c>
      <c r="AG137" s="166">
        <v>1.0</v>
      </c>
      <c r="AH137" s="166">
        <v>0.9898677468299866</v>
      </c>
      <c r="AI137" s="166">
        <v>0.15329280495643616</v>
      </c>
      <c r="AJ137" s="166">
        <v>0.10981542617082596</v>
      </c>
      <c r="AK137" s="166">
        <v>0.7756633162498474</v>
      </c>
      <c r="AL137" s="166">
        <v>0.24384914338588715</v>
      </c>
      <c r="AM137" s="166">
        <v>0.7206873893737793</v>
      </c>
      <c r="AN137" s="166">
        <v>0.9546660780906677</v>
      </c>
      <c r="AO137" s="166">
        <v>0.43849292397499084</v>
      </c>
      <c r="AP137" s="166">
        <v>0.25860992074012756</v>
      </c>
      <c r="AQ137" s="166">
        <v>0.09123329073190689</v>
      </c>
      <c r="AR137" s="166">
        <v>0.4016945958137512</v>
      </c>
      <c r="AS137" s="166">
        <v>0.24307651817798615</v>
      </c>
      <c r="AT137" s="166">
        <v>0.5940362811088562</v>
      </c>
      <c r="AU137" s="166">
        <v>0.2851153314113617</v>
      </c>
      <c r="AV137" s="166">
        <v>0.49097970128059387</v>
      </c>
      <c r="AW137" s="166">
        <v>0.5679945945739746</v>
      </c>
      <c r="AX137" s="166">
        <v>0.4584100842475891</v>
      </c>
      <c r="AY137" s="166">
        <v>0.8789283633232117</v>
      </c>
      <c r="AZ137" s="166">
        <v>0.9485286474227905</v>
      </c>
      <c r="BA137" s="166">
        <v>0.6216369867324829</v>
      </c>
      <c r="BB137" s="166">
        <v>0.3329579830169678</v>
      </c>
      <c r="BC137" s="166">
        <v>0.813182532787323</v>
      </c>
      <c r="BD137" s="166">
        <v>0.6289742588996887</v>
      </c>
      <c r="BE137" s="166">
        <v>0.9684147834777832</v>
      </c>
      <c r="BF137" s="166">
        <v>0.7500295639038086</v>
      </c>
      <c r="BG137" s="166">
        <v>0.9508683681488037</v>
      </c>
      <c r="BH137" s="166">
        <v>0.6471244096755981</v>
      </c>
      <c r="BI137" s="166">
        <v>0.8518560528755188</v>
      </c>
      <c r="BJ137" s="166">
        <v>0.7941556572914124</v>
      </c>
      <c r="BK137" s="166">
        <v>0.5220764875411987</v>
      </c>
      <c r="BL137" s="166">
        <v>0.7774697542190552</v>
      </c>
      <c r="BM137" s="166">
        <v>0.5379523038864136</v>
      </c>
    </row>
    <row r="138" ht="13.5" customHeight="1">
      <c r="A138" s="175" t="s">
        <v>328</v>
      </c>
      <c r="B138" s="176" t="s">
        <v>83</v>
      </c>
      <c r="C138" s="166">
        <v>0.036643147468566895</v>
      </c>
      <c r="D138" s="166">
        <v>0.008222412317991257</v>
      </c>
      <c r="E138" s="166">
        <v>0.0</v>
      </c>
      <c r="F138" s="166">
        <v>0.0</v>
      </c>
      <c r="G138" s="166">
        <v>0.009171979501843452</v>
      </c>
      <c r="H138" s="166">
        <v>0.0</v>
      </c>
      <c r="I138" s="166">
        <v>0.0</v>
      </c>
      <c r="J138" s="166">
        <v>0.0</v>
      </c>
      <c r="K138" s="166">
        <v>0.09081283211708069</v>
      </c>
      <c r="L138" s="166">
        <v>0.0</v>
      </c>
      <c r="M138" s="166">
        <v>0.012136037461459637</v>
      </c>
      <c r="N138" s="166">
        <v>0.004005042836070061</v>
      </c>
      <c r="O138" s="166">
        <v>0.013021539896726608</v>
      </c>
      <c r="P138" s="166">
        <v>0.016587767750024796</v>
      </c>
      <c r="Q138" s="166">
        <v>0.06430395692586899</v>
      </c>
      <c r="R138" s="166">
        <v>0.0</v>
      </c>
      <c r="S138" s="166">
        <v>0.043148644268512726</v>
      </c>
      <c r="T138" s="166">
        <v>0.029852131381630898</v>
      </c>
      <c r="U138" s="166">
        <v>0.08582472801208496</v>
      </c>
      <c r="V138" s="166">
        <v>0.0</v>
      </c>
      <c r="W138" s="166">
        <v>0.007752689998596907</v>
      </c>
      <c r="X138" s="166">
        <v>0.1639963686466217</v>
      </c>
      <c r="Y138" s="166">
        <v>0.38127169013023376</v>
      </c>
      <c r="Z138" s="166">
        <v>0.08465972542762756</v>
      </c>
      <c r="AA138" s="166">
        <v>0.0945645347237587</v>
      </c>
      <c r="AB138" s="166">
        <v>0.014599071815609932</v>
      </c>
      <c r="AC138" s="166">
        <v>0.15577715635299683</v>
      </c>
      <c r="AD138" s="166">
        <v>0.005724462680518627</v>
      </c>
      <c r="AE138" s="166">
        <v>0.0</v>
      </c>
      <c r="AF138" s="166">
        <v>0.004801209084689617</v>
      </c>
      <c r="AG138" s="166">
        <v>0.0</v>
      </c>
      <c r="AH138" s="166">
        <v>0.0</v>
      </c>
      <c r="AI138" s="166">
        <v>0.0</v>
      </c>
      <c r="AJ138" s="166">
        <v>0.0</v>
      </c>
      <c r="AK138" s="166">
        <v>0.0</v>
      </c>
      <c r="AL138" s="166">
        <v>0.0</v>
      </c>
      <c r="AM138" s="166">
        <v>0.0</v>
      </c>
      <c r="AN138" s="166">
        <v>0.021060509607195854</v>
      </c>
      <c r="AO138" s="166">
        <v>0.0</v>
      </c>
      <c r="AP138" s="166">
        <v>0.0</v>
      </c>
      <c r="AQ138" s="166">
        <v>0.0</v>
      </c>
      <c r="AR138" s="166">
        <v>0.0</v>
      </c>
      <c r="AS138" s="166">
        <v>0.0</v>
      </c>
      <c r="AT138" s="166">
        <v>0.0</v>
      </c>
      <c r="AU138" s="166">
        <v>0.00719585083425045</v>
      </c>
      <c r="AV138" s="166">
        <v>0.0</v>
      </c>
      <c r="AW138" s="166">
        <v>0.0</v>
      </c>
      <c r="AX138" s="166">
        <v>0.01483538281172514</v>
      </c>
      <c r="AY138" s="166">
        <v>0.0</v>
      </c>
      <c r="AZ138" s="166">
        <v>0.0</v>
      </c>
      <c r="BA138" s="166">
        <v>0.04076041281223297</v>
      </c>
      <c r="BB138" s="166">
        <v>0.6223968863487244</v>
      </c>
      <c r="BC138" s="166">
        <v>0.11433947086334229</v>
      </c>
      <c r="BD138" s="166">
        <v>0.007516670040786266</v>
      </c>
      <c r="BE138" s="166">
        <v>0.003751692594960332</v>
      </c>
      <c r="BF138" s="166">
        <v>0.09794317185878754</v>
      </c>
      <c r="BG138" s="166">
        <v>0.01066418644040823</v>
      </c>
      <c r="BH138" s="166">
        <v>0.060778167098760605</v>
      </c>
      <c r="BI138" s="166">
        <v>0.024351291358470917</v>
      </c>
      <c r="BJ138" s="166">
        <v>0.06552839279174805</v>
      </c>
      <c r="BK138" s="166">
        <v>0.04557635262608528</v>
      </c>
      <c r="BL138" s="166">
        <v>0.05281922593712807</v>
      </c>
      <c r="BM138" s="166">
        <v>0.1120757982134819</v>
      </c>
    </row>
    <row r="139" ht="13.5" customHeight="1">
      <c r="A139" s="177" t="s">
        <v>570</v>
      </c>
      <c r="B139" s="178" t="s">
        <v>80</v>
      </c>
      <c r="C139" s="196">
        <v>1.4581940174102783</v>
      </c>
      <c r="D139" s="196">
        <v>1.4305710792541504</v>
      </c>
      <c r="E139" s="196">
        <v>1.3965708017349243</v>
      </c>
      <c r="F139" s="196">
        <v>1.47550630569458</v>
      </c>
      <c r="G139" s="196">
        <v>1.4628843069076538</v>
      </c>
      <c r="H139" s="196">
        <v>1.4870569705963135</v>
      </c>
      <c r="I139" s="196">
        <v>1.455433964729309</v>
      </c>
      <c r="J139" s="196">
        <v>1.481176495552063</v>
      </c>
      <c r="K139" s="196">
        <v>1.5747772455215454</v>
      </c>
      <c r="L139" s="196">
        <v>1.4384044408798218</v>
      </c>
      <c r="M139" s="196">
        <v>1.4472973346710205</v>
      </c>
      <c r="N139" s="196">
        <v>1.4208980798721313</v>
      </c>
      <c r="O139" s="196">
        <v>1.4954674243927002</v>
      </c>
      <c r="P139" s="196">
        <v>1.560864806175232</v>
      </c>
      <c r="Q139" s="196">
        <v>1.4616117477416992</v>
      </c>
      <c r="R139" s="196">
        <v>1.4510539770126343</v>
      </c>
      <c r="S139" s="196">
        <v>1.4265897274017334</v>
      </c>
      <c r="T139" s="196">
        <v>1.4770816564559937</v>
      </c>
      <c r="U139" s="196">
        <v>1.4615391492843628</v>
      </c>
      <c r="V139" s="196">
        <v>1.5158653259277344</v>
      </c>
      <c r="W139" s="196">
        <v>1.424855351448059</v>
      </c>
      <c r="X139" s="196">
        <v>1.4363067150115967</v>
      </c>
      <c r="Y139" s="196">
        <v>1.4270261526107788</v>
      </c>
      <c r="Z139" s="196">
        <v>1.4614485502243042</v>
      </c>
      <c r="AA139" s="196">
        <v>1.4467130899429321</v>
      </c>
      <c r="AB139" s="196">
        <v>1.4446829557418823</v>
      </c>
      <c r="AC139" s="196">
        <v>1.4172557592391968</v>
      </c>
      <c r="AD139" s="196">
        <v>1.4494348764419556</v>
      </c>
      <c r="AE139" s="196">
        <v>1.346532940864563</v>
      </c>
      <c r="AF139" s="196">
        <v>1.4447240829467773</v>
      </c>
      <c r="AG139" s="196">
        <v>1.4628254175186157</v>
      </c>
      <c r="AH139" s="196">
        <v>1.525417685508728</v>
      </c>
      <c r="AI139" s="196">
        <v>1.5248417854309082</v>
      </c>
      <c r="AJ139" s="196">
        <v>1.5079381465911865</v>
      </c>
      <c r="AK139" s="196">
        <v>1.5331511497497559</v>
      </c>
      <c r="AL139" s="196">
        <v>1.4715977907180786</v>
      </c>
      <c r="AM139" s="196">
        <v>1.3803380727767944</v>
      </c>
      <c r="AN139" s="196">
        <v>1.4461212158203125</v>
      </c>
      <c r="AO139" s="196">
        <v>1.3419111967086792</v>
      </c>
      <c r="AP139" s="196">
        <v>1.3691115379333496</v>
      </c>
      <c r="AQ139" s="196">
        <v>1.3567233085632324</v>
      </c>
      <c r="AR139" s="196">
        <v>1.5154376029968262</v>
      </c>
      <c r="AS139" s="196">
        <v>1.4304285049438477</v>
      </c>
      <c r="AT139" s="196">
        <v>1.3994437456130981</v>
      </c>
      <c r="AU139" s="196">
        <v>1.4256080389022827</v>
      </c>
      <c r="AV139" s="196">
        <v>1.4584290981292725</v>
      </c>
      <c r="AW139" s="196">
        <v>1.4933534860610962</v>
      </c>
      <c r="AX139" s="196">
        <v>1.4557040929794312</v>
      </c>
      <c r="AY139" s="196">
        <v>1.4298113584518433</v>
      </c>
      <c r="AZ139" s="196">
        <v>1.356010913848877</v>
      </c>
      <c r="BA139" s="196">
        <v>1.4032249450683594</v>
      </c>
      <c r="BB139" s="196">
        <v>1.4151794910430908</v>
      </c>
      <c r="BC139" s="196">
        <v>1.4108577966690063</v>
      </c>
      <c r="BD139" s="196">
        <v>1.53140127658844</v>
      </c>
      <c r="BE139" s="196">
        <v>1.5041007995605469</v>
      </c>
      <c r="BF139" s="196">
        <v>1.4593149423599243</v>
      </c>
      <c r="BG139" s="196">
        <v>1.5162498950958252</v>
      </c>
      <c r="BH139" s="196">
        <v>1.434360384941101</v>
      </c>
      <c r="BI139" s="196">
        <v>1.5304137468338013</v>
      </c>
      <c r="BJ139" s="196">
        <v>1.4861719608306885</v>
      </c>
      <c r="BK139" s="196">
        <v>1.410146713256836</v>
      </c>
      <c r="BL139" s="196">
        <v>1.5300509929656982</v>
      </c>
      <c r="BM139" s="196">
        <v>1.588775873184204</v>
      </c>
    </row>
    <row r="140" ht="13.5" customHeight="1">
      <c r="A140" s="175" t="s">
        <v>332</v>
      </c>
      <c r="B140" s="176" t="s">
        <v>169</v>
      </c>
      <c r="C140" s="187">
        <v>2.202834367752075</v>
      </c>
      <c r="D140" s="187">
        <v>2.2017831802368164</v>
      </c>
      <c r="E140" s="187">
        <v>2.068953275680542</v>
      </c>
      <c r="F140" s="187">
        <v>2.2198517322540283</v>
      </c>
      <c r="G140" s="187">
        <v>2.2332255840301514</v>
      </c>
      <c r="H140" s="187">
        <v>2.3303890228271484</v>
      </c>
      <c r="I140" s="187">
        <v>2.210230827331543</v>
      </c>
      <c r="J140" s="187">
        <v>2.316967248916626</v>
      </c>
      <c r="K140" s="187">
        <v>2.5209553241729736</v>
      </c>
      <c r="L140" s="187">
        <v>2.119959831237793</v>
      </c>
      <c r="M140" s="187">
        <v>2.212949752807617</v>
      </c>
      <c r="N140" s="187">
        <v>2.1110689640045166</v>
      </c>
      <c r="O140" s="187">
        <v>2.2546019554138184</v>
      </c>
      <c r="P140" s="187">
        <v>2.461508274078369</v>
      </c>
      <c r="Q140" s="187">
        <v>2.2086915969848633</v>
      </c>
      <c r="R140" s="187">
        <v>2.1370675563812256</v>
      </c>
      <c r="S140" s="187">
        <v>2.147653341293335</v>
      </c>
      <c r="T140" s="187">
        <v>2.253403902053833</v>
      </c>
      <c r="U140" s="187">
        <v>2.202322006225586</v>
      </c>
      <c r="V140" s="187">
        <v>2.3506219387054443</v>
      </c>
      <c r="W140" s="187">
        <v>2.121790885925293</v>
      </c>
      <c r="X140" s="187">
        <v>2.1561310291290283</v>
      </c>
      <c r="Y140" s="187">
        <v>2.181133270263672</v>
      </c>
      <c r="Z140" s="187">
        <v>2.1977956295013428</v>
      </c>
      <c r="AA140" s="187">
        <v>2.146864175796509</v>
      </c>
      <c r="AB140" s="187">
        <v>2.2547709941864014</v>
      </c>
      <c r="AC140" s="187">
        <v>2.1248605251312256</v>
      </c>
      <c r="AD140" s="187">
        <v>2.0960726737976074</v>
      </c>
      <c r="AE140" s="187">
        <v>1.984323263168335</v>
      </c>
      <c r="AF140" s="187">
        <v>2.1779468059539795</v>
      </c>
      <c r="AG140" s="187">
        <v>2.2382805347442627</v>
      </c>
      <c r="AH140" s="187">
        <v>2.3659684658050537</v>
      </c>
      <c r="AI140" s="187">
        <v>2.4427881240844727</v>
      </c>
      <c r="AJ140" s="187">
        <v>2.34883975982666</v>
      </c>
      <c r="AK140" s="187">
        <v>2.385070323944092</v>
      </c>
      <c r="AL140" s="187">
        <v>2.280510663986206</v>
      </c>
      <c r="AM140" s="187">
        <v>2.165306806564331</v>
      </c>
      <c r="AN140" s="187">
        <v>2.201094627380371</v>
      </c>
      <c r="AO140" s="187">
        <v>2.0432145595550537</v>
      </c>
      <c r="AP140" s="187">
        <v>2.244220733642578</v>
      </c>
      <c r="AQ140" s="187">
        <v>2.079174518585205</v>
      </c>
      <c r="AR140" s="187">
        <v>2.360234498977661</v>
      </c>
      <c r="AS140" s="187">
        <v>2.115269422531128</v>
      </c>
      <c r="AT140" s="187">
        <v>2.09946346282959</v>
      </c>
      <c r="AU140" s="187">
        <v>2.1759355068206787</v>
      </c>
      <c r="AV140" s="187">
        <v>2.2874755859375</v>
      </c>
      <c r="AW140" s="187">
        <v>2.383998155593872</v>
      </c>
      <c r="AX140" s="187">
        <v>2.2283904552459717</v>
      </c>
      <c r="AY140" s="187">
        <v>2.2034332752227783</v>
      </c>
      <c r="AZ140" s="187">
        <v>2.09114408493042</v>
      </c>
      <c r="BA140" s="187">
        <v>2.1649038791656494</v>
      </c>
      <c r="BB140" s="187">
        <v>2.2119555473327637</v>
      </c>
      <c r="BC140" s="187">
        <v>2.1639955043792725</v>
      </c>
      <c r="BD140" s="187">
        <v>2.410435914993286</v>
      </c>
      <c r="BE140" s="187">
        <v>2.365800380706787</v>
      </c>
      <c r="BF140" s="187">
        <v>2.3678059577941895</v>
      </c>
      <c r="BG140" s="187">
        <v>2.3999369144439697</v>
      </c>
      <c r="BH140" s="187">
        <v>2.1955771446228027</v>
      </c>
      <c r="BI140" s="187">
        <v>2.3687868118286133</v>
      </c>
      <c r="BJ140" s="187">
        <v>2.3626527786254883</v>
      </c>
      <c r="BK140" s="187">
        <v>2.0935566425323486</v>
      </c>
      <c r="BL140" s="187">
        <v>2.428828477859497</v>
      </c>
      <c r="BM140" s="187">
        <v>2.561255693435669</v>
      </c>
    </row>
    <row r="141" ht="13.5" customHeight="1">
      <c r="A141" s="175" t="s">
        <v>334</v>
      </c>
      <c r="B141" s="176" t="s">
        <v>83</v>
      </c>
      <c r="C141" s="166">
        <v>0.15602189302444458</v>
      </c>
      <c r="D141" s="166">
        <v>0.14991845190525055</v>
      </c>
      <c r="E141" s="166">
        <v>0.00929924938827753</v>
      </c>
      <c r="F141" s="166">
        <v>0.21472032368183136</v>
      </c>
      <c r="G141" s="166">
        <v>0.1100609079003334</v>
      </c>
      <c r="H141" s="166">
        <v>0.08296366035938263</v>
      </c>
      <c r="I141" s="166">
        <v>0.08307486027479172</v>
      </c>
      <c r="J141" s="166">
        <v>0.10087215155363083</v>
      </c>
      <c r="K141" s="166">
        <v>0.2214077115058899</v>
      </c>
      <c r="L141" s="166">
        <v>0.19267216324806213</v>
      </c>
      <c r="M141" s="166">
        <v>0.13647764921188354</v>
      </c>
      <c r="N141" s="166">
        <v>0.09991325438022614</v>
      </c>
      <c r="O141" s="166">
        <v>0.1502458155155182</v>
      </c>
      <c r="P141" s="166">
        <v>0.12632592022418976</v>
      </c>
      <c r="Q141" s="166">
        <v>0.24946452677249908</v>
      </c>
      <c r="R141" s="166">
        <v>0.033682890236377716</v>
      </c>
      <c r="S141" s="166">
        <v>0.12485141307115555</v>
      </c>
      <c r="T141" s="166">
        <v>0.11811430007219315</v>
      </c>
      <c r="U141" s="166">
        <v>0.18047809600830078</v>
      </c>
      <c r="V141" s="166">
        <v>0.2229587733745575</v>
      </c>
      <c r="W141" s="166">
        <v>0.2273554801940918</v>
      </c>
      <c r="X141" s="166">
        <v>0.11273106932640076</v>
      </c>
      <c r="Y141" s="166">
        <v>0.24912415444850922</v>
      </c>
      <c r="Z141" s="166">
        <v>0.1440947949886322</v>
      </c>
      <c r="AA141" s="166">
        <v>0.13409146666526794</v>
      </c>
      <c r="AB141" s="166">
        <v>0.1026272401213646</v>
      </c>
      <c r="AC141" s="166">
        <v>0.0990348607301712</v>
      </c>
      <c r="AD141" s="166">
        <v>0.197511687874794</v>
      </c>
      <c r="AE141" s="166">
        <v>0.08945786952972412</v>
      </c>
      <c r="AF141" s="166">
        <v>0.07273136079311371</v>
      </c>
      <c r="AG141" s="166">
        <v>0.09702428430318832</v>
      </c>
      <c r="AH141" s="166">
        <v>0.17166569828987122</v>
      </c>
      <c r="AI141" s="166">
        <v>0.17541921138763428</v>
      </c>
      <c r="AJ141" s="166">
        <v>0.16891147196292877</v>
      </c>
      <c r="AK141" s="166">
        <v>0.08043815940618515</v>
      </c>
      <c r="AL141" s="166">
        <v>0.12705360352993011</v>
      </c>
      <c r="AM141" s="166">
        <v>0.0569465346634388</v>
      </c>
      <c r="AN141" s="166">
        <v>0.05744846910238266</v>
      </c>
      <c r="AO141" s="166">
        <v>0.016232429072260857</v>
      </c>
      <c r="AP141" s="166">
        <v>0.08326359838247299</v>
      </c>
      <c r="AQ141" s="166">
        <v>0.046045053750276566</v>
      </c>
      <c r="AR141" s="166">
        <v>0.1545792520046234</v>
      </c>
      <c r="AS141" s="166">
        <v>0.07054822146892548</v>
      </c>
      <c r="AT141" s="166">
        <v>-0.18481916189193726</v>
      </c>
      <c r="AU141" s="166">
        <v>0.2197520136833191</v>
      </c>
      <c r="AV141" s="166">
        <v>0.1812654435634613</v>
      </c>
      <c r="AW141" s="166">
        <v>0.17337490618228912</v>
      </c>
      <c r="AX141" s="166">
        <v>0.2415793091058731</v>
      </c>
      <c r="AY141" s="166">
        <v>0.1966138780117035</v>
      </c>
      <c r="AZ141" s="166">
        <v>0.15028780698776245</v>
      </c>
      <c r="BA141" s="166">
        <v>0.09579108655452728</v>
      </c>
      <c r="BB141" s="166">
        <v>0.05432487279176712</v>
      </c>
      <c r="BC141" s="166">
        <v>0.06639469414949417</v>
      </c>
      <c r="BD141" s="166">
        <v>0.06090710684657097</v>
      </c>
      <c r="BE141" s="166">
        <v>0.16716066002845764</v>
      </c>
      <c r="BF141" s="166">
        <v>0.22258280217647552</v>
      </c>
      <c r="BG141" s="166">
        <v>0.2427833527326584</v>
      </c>
      <c r="BH141" s="166">
        <v>0.02675113081932068</v>
      </c>
      <c r="BI141" s="166">
        <v>0.1283784657716751</v>
      </c>
      <c r="BJ141" s="166">
        <v>0.09117195755243301</v>
      </c>
      <c r="BK141" s="166">
        <v>0.010119080543518066</v>
      </c>
      <c r="BL141" s="166">
        <v>0.1661718785762787</v>
      </c>
      <c r="BM141" s="166">
        <v>0.2667143642902374</v>
      </c>
    </row>
    <row r="142" ht="13.5" customHeight="1">
      <c r="A142" s="175" t="s">
        <v>336</v>
      </c>
      <c r="B142" s="176" t="s">
        <v>83</v>
      </c>
      <c r="C142" s="154">
        <v>9.368155479431152</v>
      </c>
      <c r="D142" s="154">
        <v>6.195560455322266</v>
      </c>
      <c r="E142" s="154">
        <v>14.81666088104248</v>
      </c>
      <c r="F142" s="154">
        <v>7.803597927093506</v>
      </c>
      <c r="G142" s="154">
        <v>12.322251319885254</v>
      </c>
      <c r="H142" s="154">
        <v>6.378190517425537</v>
      </c>
      <c r="I142" s="154">
        <v>6.744067192077637</v>
      </c>
      <c r="J142" s="154">
        <v>8.6610107421875</v>
      </c>
      <c r="K142" s="154">
        <v>6.40587043762207</v>
      </c>
      <c r="L142" s="154">
        <v>6.433741092681885</v>
      </c>
      <c r="M142" s="154">
        <v>8.810528755187988</v>
      </c>
      <c r="N142" s="154">
        <v>7.689693450927734</v>
      </c>
      <c r="O142" s="154">
        <v>4.2524261474609375</v>
      </c>
      <c r="P142" s="154">
        <v>4.9727783203125</v>
      </c>
      <c r="Q142" s="154">
        <v>12.573344230651855</v>
      </c>
      <c r="R142" s="154">
        <v>4.807164192199707</v>
      </c>
      <c r="S142" s="154">
        <v>6.780341148376465</v>
      </c>
      <c r="T142" s="154">
        <v>7.503352642059326</v>
      </c>
      <c r="U142" s="154">
        <v>10.158653259277344</v>
      </c>
      <c r="V142" s="154">
        <v>4.519961833953857</v>
      </c>
      <c r="W142" s="154">
        <v>10.900350570678711</v>
      </c>
      <c r="X142" s="154">
        <v>12.167884826660156</v>
      </c>
      <c r="Y142" s="154">
        <v>6.821596145629883</v>
      </c>
      <c r="Z142" s="154">
        <v>4.109055519104004</v>
      </c>
      <c r="AA142" s="154">
        <v>14.11059284210205</v>
      </c>
      <c r="AB142" s="154">
        <v>4.0757317543029785</v>
      </c>
      <c r="AC142" s="154">
        <v>9.48552417755127</v>
      </c>
      <c r="AD142" s="154">
        <v>4.151734352111816</v>
      </c>
      <c r="AE142" s="154">
        <v>15.623390197753906</v>
      </c>
      <c r="AF142" s="154">
        <v>19.18379783630371</v>
      </c>
      <c r="AG142" s="154">
        <v>19.033111572265625</v>
      </c>
      <c r="AH142" s="154">
        <v>6.524504661560059</v>
      </c>
      <c r="AI142" s="154">
        <v>3.6929357051849365</v>
      </c>
      <c r="AJ142" s="154">
        <v>7.3300251960754395</v>
      </c>
      <c r="AK142" s="154">
        <v>8.938042640686035</v>
      </c>
      <c r="AL142" s="154">
        <v>13.984956741333008</v>
      </c>
      <c r="AM142" s="154">
        <v>20.583227157592773</v>
      </c>
      <c r="AN142" s="154">
        <v>9.19706916809082</v>
      </c>
      <c r="AO142" s="154">
        <v>23.968366622924805</v>
      </c>
      <c r="AP142" s="154">
        <v>27.087709426879883</v>
      </c>
      <c r="AQ142" s="154">
        <v>18.170270919799805</v>
      </c>
      <c r="AR142" s="154">
        <v>2.806033134460449</v>
      </c>
      <c r="AS142" s="154">
        <v>11.845037460327148</v>
      </c>
      <c r="AT142" s="154">
        <v>15.675337791442871</v>
      </c>
      <c r="AU142" s="154">
        <v>20.9435977935791</v>
      </c>
      <c r="AV142" s="154">
        <v>10.359862327575684</v>
      </c>
      <c r="AW142" s="154">
        <v>11.945405960083008</v>
      </c>
      <c r="AX142" s="154">
        <v>9.313114166259766</v>
      </c>
      <c r="AY142" s="154">
        <v>11.454319953918457</v>
      </c>
      <c r="AZ142" s="154">
        <v>17.514806747436523</v>
      </c>
      <c r="BA142" s="154">
        <v>11.255288124084473</v>
      </c>
      <c r="BB142" s="154">
        <v>5.1388349533081055</v>
      </c>
      <c r="BC142" s="154">
        <v>16.059587478637695</v>
      </c>
      <c r="BD142" s="154">
        <v>6.26440954208374</v>
      </c>
      <c r="BE142" s="154">
        <v>8.498488426208496</v>
      </c>
      <c r="BF142" s="154">
        <v>17.998167037963867</v>
      </c>
      <c r="BG142" s="154">
        <v>8.869945526123047</v>
      </c>
      <c r="BH142" s="154">
        <v>11.727553367614746</v>
      </c>
      <c r="BI142" s="154">
        <v>2.88533616065979</v>
      </c>
      <c r="BJ142" s="154">
        <v>14.370862007141113</v>
      </c>
      <c r="BK142" s="154">
        <v>7.9243059158325195</v>
      </c>
      <c r="BL142" s="154">
        <v>16.810165405273438</v>
      </c>
      <c r="BM142" s="154">
        <v>13.301700592041016</v>
      </c>
    </row>
    <row r="143" ht="13.5" customHeight="1">
      <c r="A143" s="175" t="s">
        <v>338</v>
      </c>
      <c r="B143" s="176" t="s">
        <v>169</v>
      </c>
      <c r="C143" s="187">
        <v>2.301825761795044</v>
      </c>
      <c r="D143" s="187">
        <v>2.276294708251953</v>
      </c>
      <c r="E143" s="187">
        <v>2.3057801723480225</v>
      </c>
      <c r="F143" s="187">
        <v>2.3623814582824707</v>
      </c>
      <c r="G143" s="187">
        <v>2.3326709270477295</v>
      </c>
      <c r="H143" s="187">
        <v>2.404052495956421</v>
      </c>
      <c r="I143" s="187">
        <v>2.3387930393218994</v>
      </c>
      <c r="J143" s="187">
        <v>2.3774919509887695</v>
      </c>
      <c r="K143" s="187">
        <v>2.5279784202575684</v>
      </c>
      <c r="L143" s="187">
        <v>2.3455469608306885</v>
      </c>
      <c r="M143" s="187">
        <v>2.273512363433838</v>
      </c>
      <c r="N143" s="187">
        <v>2.2582242488861084</v>
      </c>
      <c r="O143" s="187">
        <v>2.409243583679199</v>
      </c>
      <c r="P143" s="187">
        <v>2.4903111457824707</v>
      </c>
      <c r="Q143" s="187">
        <v>2.2597851753234863</v>
      </c>
      <c r="R143" s="187">
        <v>2.375687837600708</v>
      </c>
      <c r="S143" s="187">
        <v>2.2445788383483887</v>
      </c>
      <c r="T143" s="187">
        <v>2.346334457397461</v>
      </c>
      <c r="U143" s="187">
        <v>2.320401668548584</v>
      </c>
      <c r="V143" s="187">
        <v>2.3669822216033936</v>
      </c>
      <c r="W143" s="187">
        <v>2.195831537246704</v>
      </c>
      <c r="X143" s="187">
        <v>2.300629138946533</v>
      </c>
      <c r="Y143" s="187">
        <v>2.182053804397583</v>
      </c>
      <c r="Z143" s="187">
        <v>2.3055756092071533</v>
      </c>
      <c r="AA143" s="187">
        <v>2.3559954166412354</v>
      </c>
      <c r="AB143" s="187">
        <v>2.1932029724121094</v>
      </c>
      <c r="AC143" s="187">
        <v>2.201798915863037</v>
      </c>
      <c r="AD143" s="187">
        <v>2.3217613697052</v>
      </c>
      <c r="AE143" s="187">
        <v>2.076245069503784</v>
      </c>
      <c r="AF143" s="187">
        <v>2.3429479598999023</v>
      </c>
      <c r="AG143" s="187">
        <v>2.367016315460205</v>
      </c>
      <c r="AH143" s="187">
        <v>2.474257707595825</v>
      </c>
      <c r="AI143" s="187">
        <v>2.424825429916382</v>
      </c>
      <c r="AJ143" s="187">
        <v>2.4749014377593994</v>
      </c>
      <c r="AK143" s="187">
        <v>2.513422966003418</v>
      </c>
      <c r="AL143" s="187">
        <v>2.447951078414917</v>
      </c>
      <c r="AM143" s="187">
        <v>2.232477903366089</v>
      </c>
      <c r="AN143" s="187">
        <v>2.3071200847625732</v>
      </c>
      <c r="AO143" s="187">
        <v>2.161208391189575</v>
      </c>
      <c r="AP143" s="187">
        <v>2.1860785484313965</v>
      </c>
      <c r="AQ143" s="187">
        <v>2.182100534439087</v>
      </c>
      <c r="AR143" s="187">
        <v>2.405017375946045</v>
      </c>
      <c r="AS143" s="187">
        <v>2.3166000843048096</v>
      </c>
      <c r="AT143" s="187">
        <v>2.4513206481933594</v>
      </c>
      <c r="AU143" s="187">
        <v>2.2738068103790283</v>
      </c>
      <c r="AV143" s="187">
        <v>2.319693088531494</v>
      </c>
      <c r="AW143" s="187">
        <v>2.38470458984375</v>
      </c>
      <c r="AX143" s="187">
        <v>2.268876075744629</v>
      </c>
      <c r="AY143" s="187">
        <v>2.251936435699463</v>
      </c>
      <c r="AZ143" s="187">
        <v>2.1383376121520996</v>
      </c>
      <c r="BA143" s="187">
        <v>2.2111756801605225</v>
      </c>
      <c r="BB143" s="187">
        <v>2.275381088256836</v>
      </c>
      <c r="BC143" s="187">
        <v>2.2639050483703613</v>
      </c>
      <c r="BD143" s="187">
        <v>2.5143370628356934</v>
      </c>
      <c r="BE143" s="187">
        <v>2.4169697761535645</v>
      </c>
      <c r="BF143" s="187">
        <v>2.375195264816284</v>
      </c>
      <c r="BG143" s="187">
        <v>2.4395947456359863</v>
      </c>
      <c r="BH143" s="187">
        <v>2.3852312564849854</v>
      </c>
      <c r="BI143" s="187">
        <v>2.4319608211517334</v>
      </c>
      <c r="BJ143" s="187">
        <v>2.349630355834961</v>
      </c>
      <c r="BK143" s="187">
        <v>2.3105506896972656</v>
      </c>
      <c r="BL143" s="187">
        <v>2.532458782196045</v>
      </c>
      <c r="BM143" s="187">
        <v>2.5883474349975586</v>
      </c>
    </row>
    <row r="144" ht="13.5" customHeight="1">
      <c r="A144" s="175" t="s">
        <v>340</v>
      </c>
      <c r="B144" s="176" t="s">
        <v>169</v>
      </c>
      <c r="C144" s="187">
        <v>2.043184757232666</v>
      </c>
      <c r="D144" s="187">
        <v>1.8642561435699463</v>
      </c>
      <c r="E144" s="187">
        <v>1.8731679916381836</v>
      </c>
      <c r="F144" s="187">
        <v>2.0440402030944824</v>
      </c>
      <c r="G144" s="187">
        <v>2.056392192840576</v>
      </c>
      <c r="H144" s="187">
        <v>2.0192363262176514</v>
      </c>
      <c r="I144" s="187">
        <v>1.996310830116272</v>
      </c>
      <c r="J144" s="187">
        <v>2.0339133739471436</v>
      </c>
      <c r="K144" s="187">
        <v>2.2202773094177246</v>
      </c>
      <c r="L144" s="187">
        <v>1.9023427963256836</v>
      </c>
      <c r="M144" s="187">
        <v>1.993499755859375</v>
      </c>
      <c r="N144" s="187">
        <v>1.9444102048873901</v>
      </c>
      <c r="O144" s="187">
        <v>2.0943076610565186</v>
      </c>
      <c r="P144" s="187">
        <v>2.264835834503174</v>
      </c>
      <c r="Q144" s="187">
        <v>2.079003095626831</v>
      </c>
      <c r="R144" s="187">
        <v>2.012336492538452</v>
      </c>
      <c r="S144" s="187">
        <v>1.9388247728347778</v>
      </c>
      <c r="T144" s="187">
        <v>2.0790321826934814</v>
      </c>
      <c r="U144" s="187">
        <v>2.039494514465332</v>
      </c>
      <c r="V144" s="187">
        <v>2.1437675952911377</v>
      </c>
      <c r="W144" s="187">
        <v>1.9822860956192017</v>
      </c>
      <c r="X144" s="187">
        <v>1.986904501914978</v>
      </c>
      <c r="Y144" s="187">
        <v>1.9103245735168457</v>
      </c>
      <c r="Z144" s="187">
        <v>2.0347647666931152</v>
      </c>
      <c r="AA144" s="187">
        <v>2.013296604156494</v>
      </c>
      <c r="AB144" s="187">
        <v>1.9962964057922363</v>
      </c>
      <c r="AC144" s="187">
        <v>1.9767305850982666</v>
      </c>
      <c r="AD144" s="187">
        <v>2.0107805728912354</v>
      </c>
      <c r="AE144" s="187">
        <v>1.8241300582885742</v>
      </c>
      <c r="AF144" s="187">
        <v>2.0514450073242188</v>
      </c>
      <c r="AG144" s="187">
        <v>2.074068784713745</v>
      </c>
      <c r="AH144" s="187">
        <v>2.125105857849121</v>
      </c>
      <c r="AI144" s="187">
        <v>2.0743534564971924</v>
      </c>
      <c r="AJ144" s="187">
        <v>2.03222918510437</v>
      </c>
      <c r="AK144" s="187">
        <v>2.1803033351898193</v>
      </c>
      <c r="AL144" s="187">
        <v>1.9561506509780884</v>
      </c>
      <c r="AM144" s="187">
        <v>1.7627582550048828</v>
      </c>
      <c r="AN144" s="187">
        <v>2.0086164474487305</v>
      </c>
      <c r="AO144" s="187">
        <v>1.7481036186218262</v>
      </c>
      <c r="AP144" s="187">
        <v>1.6943460702896118</v>
      </c>
      <c r="AQ144" s="187">
        <v>1.72952401638031</v>
      </c>
      <c r="AR144" s="187">
        <v>2.114746570587158</v>
      </c>
      <c r="AS144" s="187">
        <v>1.9936860799789429</v>
      </c>
      <c r="AT144" s="187">
        <v>1.8197855949401855</v>
      </c>
      <c r="AU144" s="187">
        <v>1.932350516319275</v>
      </c>
      <c r="AV144" s="187">
        <v>1.928989052772522</v>
      </c>
      <c r="AW144" s="187">
        <v>2.025691032409668</v>
      </c>
      <c r="AX144" s="187">
        <v>1.9904881715774536</v>
      </c>
      <c r="AY144" s="187">
        <v>1.8959922790527344</v>
      </c>
      <c r="AZ144" s="187">
        <v>1.700445294380188</v>
      </c>
      <c r="BA144" s="187">
        <v>1.8475767374038696</v>
      </c>
      <c r="BB144" s="187">
        <v>1.7911309003829956</v>
      </c>
      <c r="BC144" s="187">
        <v>1.89909827709198</v>
      </c>
      <c r="BD144" s="187">
        <v>2.133178949356079</v>
      </c>
      <c r="BE144" s="187">
        <v>2.0645713806152344</v>
      </c>
      <c r="BF144" s="187">
        <v>1.8418885469436646</v>
      </c>
      <c r="BG144" s="187">
        <v>2.047257661819458</v>
      </c>
      <c r="BH144" s="187">
        <v>1.8814276456832886</v>
      </c>
      <c r="BI144" s="187">
        <v>2.1932287216186523</v>
      </c>
      <c r="BJ144" s="187">
        <v>2.0887503623962402</v>
      </c>
      <c r="BK144" s="187">
        <v>1.8867884874343872</v>
      </c>
      <c r="BL144" s="187">
        <v>2.1153414249420166</v>
      </c>
      <c r="BM144" s="187">
        <v>2.2421860694885254</v>
      </c>
    </row>
    <row r="145" ht="13.5" customHeight="1">
      <c r="A145" s="191" t="s">
        <v>342</v>
      </c>
      <c r="B145" s="192" t="s">
        <v>178</v>
      </c>
      <c r="C145" s="193">
        <v>2.7179019451141357</v>
      </c>
      <c r="D145" s="193">
        <v>3.787755250930786</v>
      </c>
      <c r="E145" s="193">
        <v>4.562493324279785</v>
      </c>
      <c r="F145" s="193">
        <v>3.8249471187591553</v>
      </c>
      <c r="G145" s="193">
        <v>3.2028627395629883</v>
      </c>
      <c r="H145" s="193">
        <v>3.5739498138427734</v>
      </c>
      <c r="I145" s="193">
        <v>4.189670085906982</v>
      </c>
      <c r="J145" s="193">
        <v>3.738248825073242</v>
      </c>
      <c r="K145" s="193">
        <v>3.7292697429656982</v>
      </c>
      <c r="L145" s="193">
        <v>3.348954677581787</v>
      </c>
      <c r="M145" s="193">
        <v>3.0018298625946045</v>
      </c>
      <c r="N145" s="193">
        <v>2.7062153816223145</v>
      </c>
      <c r="O145" s="193">
        <v>3.583357572555542</v>
      </c>
      <c r="P145" s="193">
        <v>4.747634410858154</v>
      </c>
      <c r="Q145" s="193">
        <v>3.866069793701172</v>
      </c>
      <c r="R145" s="193">
        <v>3.2183542251586914</v>
      </c>
      <c r="S145" s="193">
        <v>3.2627363204956055</v>
      </c>
      <c r="T145" s="193">
        <v>3.008876323699951</v>
      </c>
      <c r="U145" s="193">
        <v>3.632258415222168</v>
      </c>
      <c r="V145" s="193">
        <v>2.903682231903076</v>
      </c>
      <c r="W145" s="193">
        <v>2.772520065307617</v>
      </c>
      <c r="X145" s="193">
        <v>3.277833938598633</v>
      </c>
      <c r="Y145" s="193">
        <v>2.796779155731201</v>
      </c>
      <c r="Z145" s="193">
        <v>3.3311803340911865</v>
      </c>
      <c r="AA145" s="193">
        <v>3.5850155353546143</v>
      </c>
      <c r="AB145" s="193">
        <v>3.7681334018707275</v>
      </c>
      <c r="AC145" s="193">
        <v>3.485668420791626</v>
      </c>
      <c r="AD145" s="193">
        <v>3.646071672439575</v>
      </c>
      <c r="AE145" s="193">
        <v>3.73883318901062</v>
      </c>
      <c r="AF145" s="193">
        <v>3.606346368789673</v>
      </c>
      <c r="AG145" s="193">
        <v>4.112330913543701</v>
      </c>
      <c r="AH145" s="193">
        <v>2.9497056007385254</v>
      </c>
      <c r="AI145" s="193">
        <v>3.8691463470458984</v>
      </c>
      <c r="AJ145" s="193">
        <v>3.309208393096924</v>
      </c>
      <c r="AK145" s="193">
        <v>3.3807456493377686</v>
      </c>
      <c r="AL145" s="193">
        <v>3.633227586746216</v>
      </c>
      <c r="AM145" s="193">
        <v>3.6661548614501953</v>
      </c>
      <c r="AN145" s="193">
        <v>3.797154426574707</v>
      </c>
      <c r="AO145" s="193">
        <v>3.448489189147949</v>
      </c>
      <c r="AP145" s="193">
        <v>3.2273623943328857</v>
      </c>
      <c r="AQ145" s="193">
        <v>3.3134336471557617</v>
      </c>
      <c r="AR145" s="193">
        <v>3.310049295425415</v>
      </c>
      <c r="AS145" s="193">
        <v>3.2658157348632812</v>
      </c>
      <c r="AT145" s="193">
        <v>3.2013120651245117</v>
      </c>
      <c r="AU145" s="193">
        <v>2.9529972076416016</v>
      </c>
      <c r="AV145" s="193">
        <v>3.3376448154449463</v>
      </c>
      <c r="AW145" s="193">
        <v>3.277470827102661</v>
      </c>
      <c r="AX145" s="193">
        <v>3.5887887477874756</v>
      </c>
      <c r="AY145" s="193">
        <v>3.273458957672119</v>
      </c>
      <c r="AZ145" s="193">
        <v>2.8293378353118896</v>
      </c>
      <c r="BA145" s="193">
        <v>3.41168475151062</v>
      </c>
      <c r="BB145" s="193">
        <v>3.6099400520324707</v>
      </c>
      <c r="BC145" s="193">
        <v>4.3385515213012695</v>
      </c>
      <c r="BD145" s="193">
        <v>3.6273326873779297</v>
      </c>
      <c r="BE145" s="193">
        <v>4.545090675354004</v>
      </c>
      <c r="BF145" s="193">
        <v>4.939764499664307</v>
      </c>
      <c r="BG145" s="193">
        <v>4.60206413269043</v>
      </c>
      <c r="BH145" s="193">
        <v>3.799137830734253</v>
      </c>
      <c r="BI145" s="193">
        <v>4.369136333465576</v>
      </c>
      <c r="BJ145" s="193">
        <v>4.685060501098633</v>
      </c>
      <c r="BK145" s="193">
        <v>3.7183139324188232</v>
      </c>
      <c r="BL145" s="193">
        <v>4.032506465911865</v>
      </c>
      <c r="BM145" s="193">
        <v>4.01452112197876</v>
      </c>
    </row>
    <row r="146" ht="13.5" customHeight="1">
      <c r="A146" s="177" t="s">
        <v>344</v>
      </c>
      <c r="B146" s="178" t="s">
        <v>536</v>
      </c>
      <c r="C146" s="196">
        <v>0.8270735740661621</v>
      </c>
      <c r="D146" s="196">
        <v>0.8268132209777832</v>
      </c>
      <c r="E146" s="196">
        <v>0.8922785520553589</v>
      </c>
      <c r="F146" s="196">
        <v>0.933801531791687</v>
      </c>
      <c r="G146" s="196">
        <v>0.8505786061286926</v>
      </c>
      <c r="H146" s="196">
        <v>0.9506531357765198</v>
      </c>
      <c r="I146" s="196">
        <v>1.0645512342453003</v>
      </c>
      <c r="J146" s="196">
        <v>0.8571929931640625</v>
      </c>
      <c r="K146" s="196">
        <v>1.0077648162841797</v>
      </c>
      <c r="L146" s="196">
        <v>0.769302248954773</v>
      </c>
      <c r="M146" s="196">
        <v>0.7418236136436462</v>
      </c>
      <c r="N146" s="196">
        <v>0.730974555015564</v>
      </c>
      <c r="O146" s="196">
        <v>1.019210934638977</v>
      </c>
      <c r="P146" s="196">
        <v>1.1498829126358032</v>
      </c>
      <c r="Q146" s="196">
        <v>0.8654626607894897</v>
      </c>
      <c r="R146" s="196">
        <v>0.9208058714866638</v>
      </c>
      <c r="S146" s="196">
        <v>0.9947516918182373</v>
      </c>
      <c r="T146" s="196">
        <v>0.7260531783103943</v>
      </c>
      <c r="U146" s="196">
        <v>0.891616702079773</v>
      </c>
      <c r="V146" s="196">
        <v>0.7312621474266052</v>
      </c>
      <c r="W146" s="196">
        <v>0.7465576529502869</v>
      </c>
      <c r="X146" s="196">
        <v>0.8892102241516113</v>
      </c>
      <c r="Y146" s="196">
        <v>0.8643162846565247</v>
      </c>
      <c r="Z146" s="196">
        <v>0.8425764441490173</v>
      </c>
      <c r="AA146" s="196">
        <v>0.9777825474739075</v>
      </c>
      <c r="AB146" s="196">
        <v>1.0011199712753296</v>
      </c>
      <c r="AC146" s="196">
        <v>0.9670085310935974</v>
      </c>
      <c r="AD146" s="196">
        <v>1.045850396156311</v>
      </c>
      <c r="AE146" s="196">
        <v>1.101978063583374</v>
      </c>
      <c r="AF146" s="196">
        <v>1.075643539428711</v>
      </c>
      <c r="AG146" s="196">
        <v>0.9702121019363403</v>
      </c>
      <c r="AH146" s="196">
        <v>0.844038724899292</v>
      </c>
      <c r="AI146" s="196">
        <v>1.1504448652267456</v>
      </c>
      <c r="AJ146" s="196">
        <v>0.9661813378334045</v>
      </c>
      <c r="AK146" s="196">
        <v>0.9594137668609619</v>
      </c>
      <c r="AL146" s="196">
        <v>0.9675064086914062</v>
      </c>
      <c r="AM146" s="196">
        <v>1.0402034521102905</v>
      </c>
      <c r="AN146" s="196">
        <v>1.0727118253707886</v>
      </c>
      <c r="AO146" s="196">
        <v>1.0786247253417969</v>
      </c>
      <c r="AP146" s="196">
        <v>0.8429327607154846</v>
      </c>
      <c r="AQ146" s="196">
        <v>0.83613520860672</v>
      </c>
      <c r="AR146" s="196">
        <v>0.784430205821991</v>
      </c>
      <c r="AS146" s="196">
        <v>0.7992109656333923</v>
      </c>
      <c r="AT146" s="196">
        <v>0.884828507900238</v>
      </c>
      <c r="AU146" s="196">
        <v>0.7257938385009766</v>
      </c>
      <c r="AV146" s="196">
        <v>0.954977810382843</v>
      </c>
      <c r="AW146" s="196">
        <v>0.8944677114486694</v>
      </c>
      <c r="AX146" s="196">
        <v>1.075191855430603</v>
      </c>
      <c r="AY146" s="196">
        <v>0.9926389455795288</v>
      </c>
      <c r="AZ146" s="196">
        <v>0.8738058805465698</v>
      </c>
      <c r="BA146" s="196">
        <v>1.10665762424469</v>
      </c>
      <c r="BB146" s="196">
        <v>1.0825207233428955</v>
      </c>
      <c r="BC146" s="196">
        <v>1.3069041967391968</v>
      </c>
      <c r="BD146" s="196">
        <v>1.1124353408813477</v>
      </c>
      <c r="BE146" s="196">
        <v>1.272489070892334</v>
      </c>
      <c r="BF146" s="196">
        <v>1.1023868322372437</v>
      </c>
      <c r="BG146" s="196">
        <v>1.1443500518798828</v>
      </c>
      <c r="BH146" s="196">
        <v>1.1838197708129883</v>
      </c>
      <c r="BI146" s="196">
        <v>1.1444807052612305</v>
      </c>
      <c r="BJ146" s="196">
        <v>1.3073221445083618</v>
      </c>
      <c r="BK146" s="196">
        <v>1.1343514919281006</v>
      </c>
      <c r="BL146" s="196">
        <v>1.2046750783920288</v>
      </c>
      <c r="BM146" s="196">
        <v>1.1483629941940308</v>
      </c>
    </row>
    <row r="147" ht="13.5" customHeight="1">
      <c r="A147" s="175" t="s">
        <v>346</v>
      </c>
      <c r="B147" s="176" t="s">
        <v>83</v>
      </c>
      <c r="C147" s="166">
        <v>0.45123523473739624</v>
      </c>
      <c r="D147" s="166">
        <v>0.419461727142334</v>
      </c>
      <c r="E147" s="166">
        <v>0.517580509185791</v>
      </c>
      <c r="F147" s="166">
        <v>0.5482059121131897</v>
      </c>
      <c r="G147" s="166">
        <v>0.5339678525924683</v>
      </c>
      <c r="H147" s="166">
        <v>0.5168470740318298</v>
      </c>
      <c r="I147" s="166">
        <v>0.6204758286476135</v>
      </c>
      <c r="J147" s="166">
        <v>0.48051172494888306</v>
      </c>
      <c r="K147" s="166">
        <v>0.5613945722579956</v>
      </c>
      <c r="L147" s="166">
        <v>0.3612210750579834</v>
      </c>
      <c r="M147" s="166">
        <v>0.3808465600013733</v>
      </c>
      <c r="N147" s="166">
        <v>0.38841870427131653</v>
      </c>
      <c r="O147" s="166">
        <v>0.5628942847251892</v>
      </c>
      <c r="P147" s="166">
        <v>0.6616339683532715</v>
      </c>
      <c r="Q147" s="166">
        <v>0.5118409395217896</v>
      </c>
      <c r="R147" s="166">
        <v>0.5315551161766052</v>
      </c>
      <c r="S147" s="166">
        <v>0.5746732950210571</v>
      </c>
      <c r="T147" s="166">
        <v>0.3856146037578583</v>
      </c>
      <c r="U147" s="166">
        <v>0.4743438959121704</v>
      </c>
      <c r="V147" s="166">
        <v>0.38442462682724</v>
      </c>
      <c r="W147" s="166">
        <v>0.41726961731910706</v>
      </c>
      <c r="X147" s="166">
        <v>0.5212212204933167</v>
      </c>
      <c r="Y147" s="166">
        <v>0.5094125270843506</v>
      </c>
      <c r="Z147" s="166">
        <v>0.48223820328712463</v>
      </c>
      <c r="AA147" s="166">
        <v>0.580819845199585</v>
      </c>
      <c r="AB147" s="166">
        <v>0.5678873658180237</v>
      </c>
      <c r="AC147" s="166">
        <v>0.5694906115531921</v>
      </c>
      <c r="AD147" s="166">
        <v>0.7037639617919922</v>
      </c>
      <c r="AE147" s="166">
        <v>0.658595860004425</v>
      </c>
      <c r="AF147" s="166">
        <v>0.6646302938461304</v>
      </c>
      <c r="AG147" s="166">
        <v>0.5675369501113892</v>
      </c>
      <c r="AH147" s="166">
        <v>0.44028332829475403</v>
      </c>
      <c r="AI147" s="166">
        <v>0.7239822149276733</v>
      </c>
      <c r="AJ147" s="166">
        <v>0.5564927458763123</v>
      </c>
      <c r="AK147" s="166">
        <v>0.5707921385765076</v>
      </c>
      <c r="AL147" s="166">
        <v>0.5477162599563599</v>
      </c>
      <c r="AM147" s="166">
        <v>0.5892822742462158</v>
      </c>
      <c r="AN147" s="166">
        <v>0.6257283091545105</v>
      </c>
      <c r="AO147" s="166">
        <v>0.6025423407554626</v>
      </c>
      <c r="AP147" s="166">
        <v>0.4619951546192169</v>
      </c>
      <c r="AQ147" s="166">
        <v>0.43814516067504883</v>
      </c>
      <c r="AR147" s="166">
        <v>0.41598081588745117</v>
      </c>
      <c r="AS147" s="166">
        <v>0.4379279613494873</v>
      </c>
      <c r="AT147" s="166">
        <v>0.4990518093109131</v>
      </c>
      <c r="AU147" s="166">
        <v>0.39560574293136597</v>
      </c>
      <c r="AV147" s="166">
        <v>0.5701791048049927</v>
      </c>
      <c r="AW147" s="166">
        <v>0.5076336860656738</v>
      </c>
      <c r="AX147" s="166">
        <v>0.6129469871520996</v>
      </c>
      <c r="AY147" s="166">
        <v>0.5345792770385742</v>
      </c>
      <c r="AZ147" s="166">
        <v>0.4505634009838104</v>
      </c>
      <c r="BA147" s="166">
        <v>0.6546676158905029</v>
      </c>
      <c r="BB147" s="166">
        <v>0.6598259210586548</v>
      </c>
      <c r="BC147" s="166">
        <v>0.8132845163345337</v>
      </c>
      <c r="BD147" s="166">
        <v>0.6506718397140503</v>
      </c>
      <c r="BE147" s="166">
        <v>0.7715169191360474</v>
      </c>
      <c r="BF147" s="166">
        <v>0.6690415740013123</v>
      </c>
      <c r="BG147" s="166">
        <v>0.6732582449913025</v>
      </c>
      <c r="BH147" s="166">
        <v>0.726676344871521</v>
      </c>
      <c r="BI147" s="166">
        <v>0.699937105178833</v>
      </c>
      <c r="BJ147" s="166">
        <v>0.7997574210166931</v>
      </c>
      <c r="BK147" s="166">
        <v>0.6827070116996765</v>
      </c>
      <c r="BL147" s="166">
        <v>0.7073574662208557</v>
      </c>
      <c r="BM147" s="166">
        <v>0.6852738857269287</v>
      </c>
    </row>
    <row r="148" ht="13.5" customHeight="1">
      <c r="A148" s="175" t="s">
        <v>348</v>
      </c>
      <c r="B148" s="176" t="s">
        <v>83</v>
      </c>
      <c r="C148" s="166">
        <v>0.8406909704208374</v>
      </c>
      <c r="D148" s="166">
        <v>0.7997943758964539</v>
      </c>
      <c r="E148" s="166">
        <v>0.6271301507949829</v>
      </c>
      <c r="F148" s="166">
        <v>0.6665382981300354</v>
      </c>
      <c r="G148" s="166">
        <v>0.848628580570221</v>
      </c>
      <c r="H148" s="166">
        <v>0.8587274551391602</v>
      </c>
      <c r="I148" s="166">
        <v>0.6503285765647888</v>
      </c>
      <c r="J148" s="166">
        <v>0.5606377124786377</v>
      </c>
      <c r="K148" s="166">
        <v>0.7227742075920105</v>
      </c>
      <c r="L148" s="166">
        <v>0.8151625394821167</v>
      </c>
      <c r="M148" s="166">
        <v>0.8324791193008423</v>
      </c>
      <c r="N148" s="166">
        <v>0.7579724788665771</v>
      </c>
      <c r="O148" s="166">
        <v>0.792701005935669</v>
      </c>
      <c r="P148" s="166">
        <v>0.7082529067993164</v>
      </c>
      <c r="Q148" s="166">
        <v>0.8594393134117126</v>
      </c>
      <c r="R148" s="166">
        <v>0.7642717957496643</v>
      </c>
      <c r="S148" s="166">
        <v>0.8573340177536011</v>
      </c>
      <c r="T148" s="166">
        <v>0.7879765033721924</v>
      </c>
      <c r="U148" s="166">
        <v>0.8856034278869629</v>
      </c>
      <c r="V148" s="166">
        <v>0.8497002720832825</v>
      </c>
      <c r="W148" s="166">
        <v>0.7834179401397705</v>
      </c>
      <c r="X148" s="166">
        <v>0.8359216451644897</v>
      </c>
      <c r="Y148" s="166">
        <v>0.8553279638290405</v>
      </c>
      <c r="Z148" s="166">
        <v>0.7598647475242615</v>
      </c>
      <c r="AA148" s="166">
        <v>0.8378918170928955</v>
      </c>
      <c r="AB148" s="166">
        <v>0.8066591620445251</v>
      </c>
      <c r="AC148" s="166">
        <v>0.8672295212745667</v>
      </c>
      <c r="AD148" s="166">
        <v>0.7880637049674988</v>
      </c>
      <c r="AE148" s="166">
        <v>0.7364048361778259</v>
      </c>
      <c r="AF148" s="166">
        <v>0.7843925952911377</v>
      </c>
      <c r="AG148" s="166">
        <v>0.7778797149658203</v>
      </c>
      <c r="AH148" s="166">
        <v>0.7567957043647766</v>
      </c>
      <c r="AI148" s="166">
        <v>0.7676146030426025</v>
      </c>
      <c r="AJ148" s="166">
        <v>0.6901634931564331</v>
      </c>
      <c r="AK148" s="166">
        <v>0.7717153429985046</v>
      </c>
      <c r="AL148" s="166">
        <v>0.6800583600997925</v>
      </c>
      <c r="AM148" s="166">
        <v>0.647810161113739</v>
      </c>
      <c r="AN148" s="166">
        <v>0.783937931060791</v>
      </c>
      <c r="AO148" s="166">
        <v>0.6678584218025208</v>
      </c>
      <c r="AP148" s="166">
        <v>0.6512729525566101</v>
      </c>
      <c r="AQ148" s="166">
        <v>0.7736287713050842</v>
      </c>
      <c r="AR148" s="166">
        <v>0.716205894947052</v>
      </c>
      <c r="AS148" s="166">
        <v>0.6600852608680725</v>
      </c>
      <c r="AT148" s="166">
        <v>0.7959693074226379</v>
      </c>
      <c r="AU148" s="166">
        <v>0.8154690861701965</v>
      </c>
      <c r="AV148" s="166">
        <v>0.6868108510971069</v>
      </c>
      <c r="AW148" s="166">
        <v>0.7953280210494995</v>
      </c>
      <c r="AX148" s="166">
        <v>0.723137378692627</v>
      </c>
      <c r="AY148" s="166">
        <v>0.7638336420059204</v>
      </c>
      <c r="AZ148" s="166">
        <v>0.8136513233184814</v>
      </c>
      <c r="BA148" s="166">
        <v>0.6950278878211975</v>
      </c>
      <c r="BB148" s="166">
        <v>0.6316262483596802</v>
      </c>
      <c r="BC148" s="166">
        <v>0.7378873825073242</v>
      </c>
      <c r="BD148" s="166">
        <v>0.6780393719673157</v>
      </c>
      <c r="BE148" s="166">
        <v>0.6692488193511963</v>
      </c>
      <c r="BF148" s="166">
        <v>0.7100978493690491</v>
      </c>
      <c r="BG148" s="166">
        <v>0.7229958772659302</v>
      </c>
      <c r="BH148" s="166">
        <v>0.6932950615882874</v>
      </c>
      <c r="BI148" s="166">
        <v>0.6908329725265503</v>
      </c>
      <c r="BJ148" s="166">
        <v>0.639400064945221</v>
      </c>
      <c r="BK148" s="166">
        <v>0.6882389187812805</v>
      </c>
      <c r="BL148" s="166">
        <v>0.6627109050750732</v>
      </c>
      <c r="BM148" s="166">
        <v>0.67148756980896</v>
      </c>
    </row>
    <row r="149" ht="13.5" customHeight="1">
      <c r="A149" s="175" t="s">
        <v>350</v>
      </c>
      <c r="B149" s="176" t="s">
        <v>83</v>
      </c>
      <c r="C149" s="166">
        <v>0.6972248554229736</v>
      </c>
      <c r="D149" s="166">
        <v>0.9000159502029419</v>
      </c>
      <c r="E149" s="166">
        <v>0.8063589334487915</v>
      </c>
      <c r="F149" s="166">
        <v>0.7848565578460693</v>
      </c>
      <c r="G149" s="166">
        <v>0.8918067812919617</v>
      </c>
      <c r="H149" s="166">
        <v>0.8962440490722656</v>
      </c>
      <c r="I149" s="166">
        <v>0.8541091084480286</v>
      </c>
      <c r="J149" s="166">
        <v>0.6043729782104492</v>
      </c>
      <c r="K149" s="166">
        <v>0.7827409505844116</v>
      </c>
      <c r="L149" s="166">
        <v>0.9494204521179199</v>
      </c>
      <c r="M149" s="166">
        <v>0.8009234666824341</v>
      </c>
      <c r="N149" s="166">
        <v>0.8562007546424866</v>
      </c>
      <c r="O149" s="166">
        <v>0.811526358127594</v>
      </c>
      <c r="P149" s="166">
        <v>0.8174278736114502</v>
      </c>
      <c r="Q149" s="166">
        <v>0.7201653718948364</v>
      </c>
      <c r="R149" s="166">
        <v>0.8785165548324585</v>
      </c>
      <c r="S149" s="166">
        <v>0.8511473536491394</v>
      </c>
      <c r="T149" s="166">
        <v>0.5695445537567139</v>
      </c>
      <c r="U149" s="166">
        <v>0.7239570617675781</v>
      </c>
      <c r="V149" s="166">
        <v>0.6304826140403748</v>
      </c>
      <c r="W149" s="166">
        <v>0.6297142505645752</v>
      </c>
      <c r="X149" s="166">
        <v>0.8310168981552124</v>
      </c>
      <c r="Y149" s="166">
        <v>0.8672981262207031</v>
      </c>
      <c r="Z149" s="166">
        <v>0.9299837946891785</v>
      </c>
      <c r="AA149" s="166">
        <v>0.8350464701652527</v>
      </c>
      <c r="AB149" s="166">
        <v>0.8274955749511719</v>
      </c>
      <c r="AC149" s="166">
        <v>0.9073912501335144</v>
      </c>
      <c r="AD149" s="166">
        <v>0.9627056121826172</v>
      </c>
      <c r="AE149" s="166">
        <v>0.932776689529419</v>
      </c>
      <c r="AF149" s="166">
        <v>0.9265119433403015</v>
      </c>
      <c r="AG149" s="166">
        <v>0.9411491751670837</v>
      </c>
      <c r="AH149" s="166">
        <v>0.9274222254753113</v>
      </c>
      <c r="AI149" s="166">
        <v>0.827560305595398</v>
      </c>
      <c r="AJ149" s="166">
        <v>0.932736873626709</v>
      </c>
      <c r="AK149" s="166">
        <v>0.8448566198348999</v>
      </c>
      <c r="AL149" s="166">
        <v>0.7592571973800659</v>
      </c>
      <c r="AM149" s="166">
        <v>0.7624645829200745</v>
      </c>
      <c r="AN149" s="166">
        <v>0.7278822660446167</v>
      </c>
      <c r="AO149" s="166">
        <v>0.9683687090873718</v>
      </c>
      <c r="AP149" s="166">
        <v>0.638658881187439</v>
      </c>
      <c r="AQ149" s="166">
        <v>0.6999332904815674</v>
      </c>
      <c r="AR149" s="166">
        <v>0.8378947377204895</v>
      </c>
      <c r="AS149" s="166">
        <v>0.7159498333930969</v>
      </c>
      <c r="AT149" s="166">
        <v>0.7225053310394287</v>
      </c>
      <c r="AU149" s="166">
        <v>0.7440235614776611</v>
      </c>
      <c r="AV149" s="166">
        <v>0.8309750556945801</v>
      </c>
      <c r="AW149" s="166">
        <v>0.910267174243927</v>
      </c>
      <c r="AX149" s="166">
        <v>0.6786321401596069</v>
      </c>
      <c r="AY149" s="166">
        <v>0.9547299742698669</v>
      </c>
      <c r="AZ149" s="166">
        <v>0.8588781952857971</v>
      </c>
      <c r="BA149" s="166">
        <v>0.8499775528907776</v>
      </c>
      <c r="BB149" s="166">
        <v>0.7812862396240234</v>
      </c>
      <c r="BC149" s="166">
        <v>0.933081328868866</v>
      </c>
      <c r="BD149" s="166">
        <v>0.7106579542160034</v>
      </c>
      <c r="BE149" s="166">
        <v>0.7002636194229126</v>
      </c>
      <c r="BF149" s="166">
        <v>0.7870088815689087</v>
      </c>
      <c r="BG149" s="166">
        <v>0.6296896934509277</v>
      </c>
      <c r="BH149" s="166">
        <v>0.6588019728660583</v>
      </c>
      <c r="BI149" s="166">
        <v>0.9178221225738525</v>
      </c>
      <c r="BJ149" s="166">
        <v>0.6338784098625183</v>
      </c>
      <c r="BK149" s="166">
        <v>0.7667906880378723</v>
      </c>
      <c r="BL149" s="166">
        <v>0.6978364586830139</v>
      </c>
      <c r="BM149" s="166">
        <v>0.6539159417152405</v>
      </c>
    </row>
    <row r="150" ht="13.5" customHeight="1">
      <c r="A150" s="175" t="s">
        <v>352</v>
      </c>
      <c r="B150" s="176" t="s">
        <v>83</v>
      </c>
      <c r="C150" s="166">
        <v>0.47818025946617126</v>
      </c>
      <c r="D150" s="166">
        <v>0.5402841567993164</v>
      </c>
      <c r="E150" s="166">
        <v>0.40505489706993103</v>
      </c>
      <c r="F150" s="166">
        <v>0.5275060534477234</v>
      </c>
      <c r="G150" s="166">
        <v>0.31323304772377014</v>
      </c>
      <c r="H150" s="166">
        <v>0.6018704175949097</v>
      </c>
      <c r="I150" s="166">
        <v>0.6045695543289185</v>
      </c>
      <c r="J150" s="166">
        <v>0.5359665155410767</v>
      </c>
      <c r="K150" s="166">
        <v>0.6615389585494995</v>
      </c>
      <c r="L150" s="166">
        <v>0.4892670214176178</v>
      </c>
      <c r="M150" s="166">
        <v>0.43536368012428284</v>
      </c>
      <c r="N150" s="166">
        <v>0.3976312577724457</v>
      </c>
      <c r="O150" s="166">
        <v>0.6617450714111328</v>
      </c>
      <c r="P150" s="166">
        <v>0.6272722482681274</v>
      </c>
      <c r="Q150" s="166">
        <v>0.42944058775901794</v>
      </c>
      <c r="R150" s="166">
        <v>0.465252548456192</v>
      </c>
      <c r="S150" s="166">
        <v>0.4865890145301819</v>
      </c>
      <c r="T150" s="166">
        <v>0.38380715250968933</v>
      </c>
      <c r="U150" s="166">
        <v>0.6417872905731201</v>
      </c>
      <c r="V150" s="166">
        <v>0.6393309235572815</v>
      </c>
      <c r="W150" s="166">
        <v>0.3888474702835083</v>
      </c>
      <c r="X150" s="166">
        <v>0.3937350809574127</v>
      </c>
      <c r="Y150" s="166">
        <v>0.3510822653770447</v>
      </c>
      <c r="Z150" s="166">
        <v>0.42300519347190857</v>
      </c>
      <c r="AA150" s="166">
        <v>0.5408333539962769</v>
      </c>
      <c r="AB150" s="166">
        <v>0.48144295811653137</v>
      </c>
      <c r="AC150" s="166">
        <v>0.4421926438808441</v>
      </c>
      <c r="AD150" s="166">
        <v>0.4393138587474823</v>
      </c>
      <c r="AE150" s="166">
        <v>0.5764121413230896</v>
      </c>
      <c r="AF150" s="166">
        <v>0.588132917881012</v>
      </c>
      <c r="AG150" s="166">
        <v>0.4763568937778473</v>
      </c>
      <c r="AH150" s="166">
        <v>0.5507306456565857</v>
      </c>
      <c r="AI150" s="166">
        <v>0.439150869846344</v>
      </c>
      <c r="AJ150" s="166">
        <v>0.465529203414917</v>
      </c>
      <c r="AK150" s="166">
        <v>0.5116145610809326</v>
      </c>
      <c r="AL150" s="166">
        <v>0.5674342513084412</v>
      </c>
      <c r="AM150" s="166">
        <v>0.46958091855049133</v>
      </c>
      <c r="AN150" s="166">
        <v>0.5333682894706726</v>
      </c>
      <c r="AO150" s="166">
        <v>0.5883341431617737</v>
      </c>
      <c r="AP150" s="166">
        <v>0.45546212792396545</v>
      </c>
      <c r="AQ150" s="166">
        <v>0.5296213626861572</v>
      </c>
      <c r="AR150" s="166">
        <v>0.4757876396179199</v>
      </c>
      <c r="AS150" s="166">
        <v>0.3917841613292694</v>
      </c>
      <c r="AT150" s="166">
        <v>0.3540073335170746</v>
      </c>
      <c r="AU150" s="166">
        <v>0.4533904790878296</v>
      </c>
      <c r="AV150" s="166">
        <v>0.4917331635951996</v>
      </c>
      <c r="AW150" s="166">
        <v>0.43237295746803284</v>
      </c>
      <c r="AX150" s="166">
        <v>0.6673691272735596</v>
      </c>
      <c r="AY150" s="166">
        <v>0.5245981812477112</v>
      </c>
      <c r="AZ150" s="166">
        <v>0.565527617931366</v>
      </c>
      <c r="BA150" s="166">
        <v>0.5378661751747131</v>
      </c>
      <c r="BB150" s="166">
        <v>0.5419273972511292</v>
      </c>
      <c r="BC150" s="166">
        <v>0.6303317546844482</v>
      </c>
      <c r="BD150" s="166">
        <v>0.653716504573822</v>
      </c>
      <c r="BE150" s="166">
        <v>0.588586151599884</v>
      </c>
      <c r="BF150" s="166">
        <v>0.6627720594406128</v>
      </c>
      <c r="BG150" s="166">
        <v>0.6993212103843689</v>
      </c>
      <c r="BH150" s="166">
        <v>0.49419310688972473</v>
      </c>
      <c r="BI150" s="166">
        <v>0.5761776566505432</v>
      </c>
      <c r="BJ150" s="166">
        <v>0.669852077960968</v>
      </c>
      <c r="BK150" s="166">
        <v>0.5778912901878357</v>
      </c>
      <c r="BL150" s="166">
        <v>0.6244263052940369</v>
      </c>
      <c r="BM150" s="166">
        <v>0.5302015542984009</v>
      </c>
    </row>
    <row r="151" ht="13.5" customHeight="1">
      <c r="A151" s="177" t="s">
        <v>354</v>
      </c>
      <c r="B151" s="178" t="s">
        <v>536</v>
      </c>
      <c r="C151" s="196">
        <v>1.5019378662109375</v>
      </c>
      <c r="D151" s="196">
        <v>2.1833126544952393</v>
      </c>
      <c r="E151" s="196">
        <v>2.0663342475891113</v>
      </c>
      <c r="F151" s="196">
        <v>2.1320855617523193</v>
      </c>
      <c r="G151" s="196">
        <v>1.8015884160995483</v>
      </c>
      <c r="H151" s="196">
        <v>2.046164035797119</v>
      </c>
      <c r="I151" s="196">
        <v>2.42807674407959</v>
      </c>
      <c r="J151" s="196">
        <v>2.212502956390381</v>
      </c>
      <c r="K151" s="196">
        <v>2.075889825820923</v>
      </c>
      <c r="L151" s="196">
        <v>1.8270255327224731</v>
      </c>
      <c r="M151" s="196">
        <v>1.6980787515640259</v>
      </c>
      <c r="N151" s="196">
        <v>1.53243887424469</v>
      </c>
      <c r="O151" s="196">
        <v>1.831603765487671</v>
      </c>
      <c r="P151" s="196">
        <v>2.2969422340393066</v>
      </c>
      <c r="Q151" s="196">
        <v>2.179027795791626</v>
      </c>
      <c r="R151" s="196">
        <v>1.831457495689392</v>
      </c>
      <c r="S151" s="196">
        <v>1.7735285758972168</v>
      </c>
      <c r="T151" s="196">
        <v>1.9205528497695923</v>
      </c>
      <c r="U151" s="196">
        <v>2.0066840648651123</v>
      </c>
      <c r="V151" s="196">
        <v>1.8299974203109741</v>
      </c>
      <c r="W151" s="196">
        <v>1.6662993431091309</v>
      </c>
      <c r="X151" s="196">
        <v>1.8556952476501465</v>
      </c>
      <c r="Y151" s="196">
        <v>1.2941887378692627</v>
      </c>
      <c r="Z151" s="196">
        <v>2.010565996170044</v>
      </c>
      <c r="AA151" s="196">
        <v>2.008951187133789</v>
      </c>
      <c r="AB151" s="196">
        <v>2.119565725326538</v>
      </c>
      <c r="AC151" s="196">
        <v>1.9324413537979126</v>
      </c>
      <c r="AD151" s="196">
        <v>1.819334864616394</v>
      </c>
      <c r="AE151" s="196">
        <v>1.9662452936172485</v>
      </c>
      <c r="AF151" s="196">
        <v>1.9645553827285767</v>
      </c>
      <c r="AG151" s="196">
        <v>2.1677069664001465</v>
      </c>
      <c r="AH151" s="196">
        <v>1.7425497770309448</v>
      </c>
      <c r="AI151" s="196">
        <v>1.8718503713607788</v>
      </c>
      <c r="AJ151" s="196">
        <v>1.7908090353012085</v>
      </c>
      <c r="AK151" s="196">
        <v>1.9016427993774414</v>
      </c>
      <c r="AL151" s="196">
        <v>1.8271663188934326</v>
      </c>
      <c r="AM151" s="196">
        <v>1.916551113128662</v>
      </c>
      <c r="AN151" s="196">
        <v>2.1436500549316406</v>
      </c>
      <c r="AO151" s="196">
        <v>1.9318381547927856</v>
      </c>
      <c r="AP151" s="196">
        <v>1.9642080068588257</v>
      </c>
      <c r="AQ151" s="196">
        <v>1.9932159185409546</v>
      </c>
      <c r="AR151" s="196">
        <v>2.0365092754364014</v>
      </c>
      <c r="AS151" s="196">
        <v>2.100111722946167</v>
      </c>
      <c r="AT151" s="196">
        <v>1.7237703800201416</v>
      </c>
      <c r="AU151" s="196">
        <v>1.807651162147522</v>
      </c>
      <c r="AV151" s="196">
        <v>2.001790761947632</v>
      </c>
      <c r="AW151" s="196">
        <v>1.9850929975509644</v>
      </c>
      <c r="AX151" s="196">
        <v>2.049379348754883</v>
      </c>
      <c r="AY151" s="196">
        <v>1.930282711982727</v>
      </c>
      <c r="AZ151" s="196">
        <v>1.610188603401184</v>
      </c>
      <c r="BA151" s="196">
        <v>1.9118086099624634</v>
      </c>
      <c r="BB151" s="196">
        <v>1.913348913192749</v>
      </c>
      <c r="BC151" s="196">
        <v>1.9077221155166626</v>
      </c>
      <c r="BD151" s="196">
        <v>1.973956823348999</v>
      </c>
      <c r="BE151" s="196">
        <v>2.089630126953125</v>
      </c>
      <c r="BF151" s="196">
        <v>2.1211156845092773</v>
      </c>
      <c r="BG151" s="196">
        <v>2.088217258453369</v>
      </c>
      <c r="BH151" s="196">
        <v>2.0337018966674805</v>
      </c>
      <c r="BI151" s="196">
        <v>2.147411823272705</v>
      </c>
      <c r="BJ151" s="196">
        <v>2.035613536834717</v>
      </c>
      <c r="BK151" s="196">
        <v>1.9824122190475464</v>
      </c>
      <c r="BL151" s="196">
        <v>2.1284215450286865</v>
      </c>
      <c r="BM151" s="196">
        <v>2.136120319366455</v>
      </c>
    </row>
    <row r="152" ht="13.5" customHeight="1">
      <c r="A152" s="175" t="s">
        <v>356</v>
      </c>
      <c r="B152" s="176" t="s">
        <v>83</v>
      </c>
      <c r="C152" s="166">
        <v>0.2829376757144928</v>
      </c>
      <c r="D152" s="166">
        <v>0.6075170040130615</v>
      </c>
      <c r="E152" s="166">
        <v>0.5464160442352295</v>
      </c>
      <c r="F152" s="166">
        <v>0.5754489898681641</v>
      </c>
      <c r="G152" s="166">
        <v>0.34797951579093933</v>
      </c>
      <c r="H152" s="166">
        <v>0.47868645191192627</v>
      </c>
      <c r="I152" s="166">
        <v>0.6228765845298767</v>
      </c>
      <c r="J152" s="166">
        <v>0.7039753794670105</v>
      </c>
      <c r="K152" s="166">
        <v>0.5168387293815613</v>
      </c>
      <c r="L152" s="166">
        <v>0.35176366567611694</v>
      </c>
      <c r="M152" s="166">
        <v>0.3576453924179077</v>
      </c>
      <c r="N152" s="166">
        <v>0.27180421352386475</v>
      </c>
      <c r="O152" s="166">
        <v>0.3643069863319397</v>
      </c>
      <c r="P152" s="166">
        <v>0.653890073299408</v>
      </c>
      <c r="Q152" s="166">
        <v>0.482776939868927</v>
      </c>
      <c r="R152" s="166">
        <v>0.41870346665382385</v>
      </c>
      <c r="S152" s="166">
        <v>0.34321239590644836</v>
      </c>
      <c r="T152" s="166">
        <v>0.45550858974456787</v>
      </c>
      <c r="U152" s="166">
        <v>0.4560896158218384</v>
      </c>
      <c r="V152" s="166">
        <v>0.3264630138874054</v>
      </c>
      <c r="W152" s="166">
        <v>0.43172818422317505</v>
      </c>
      <c r="X152" s="166">
        <v>0.3686275780200958</v>
      </c>
      <c r="Y152" s="166">
        <v>0.1783725619316101</v>
      </c>
      <c r="Z152" s="166">
        <v>0.4996347725391388</v>
      </c>
      <c r="AA152" s="166">
        <v>0.4561164677143097</v>
      </c>
      <c r="AB152" s="166">
        <v>0.47304612398147583</v>
      </c>
      <c r="AC152" s="166">
        <v>0.3609844148159027</v>
      </c>
      <c r="AD152" s="166">
        <v>0.337051123380661</v>
      </c>
      <c r="AE152" s="166">
        <v>0.27613213658332825</v>
      </c>
      <c r="AF152" s="166">
        <v>0.3177136480808258</v>
      </c>
      <c r="AG152" s="166">
        <v>0.41223666071891785</v>
      </c>
      <c r="AH152" s="166">
        <v>0.2506449222564697</v>
      </c>
      <c r="AI152" s="166">
        <v>0.25786274671554565</v>
      </c>
      <c r="AJ152" s="166">
        <v>0.1712561696767807</v>
      </c>
      <c r="AK152" s="166">
        <v>0.20839335024356842</v>
      </c>
      <c r="AL152" s="166">
        <v>0.26147669553756714</v>
      </c>
      <c r="AM152" s="166">
        <v>0.36043134331703186</v>
      </c>
      <c r="AN152" s="166">
        <v>0.4764401912689209</v>
      </c>
      <c r="AO152" s="166">
        <v>0.3351276218891144</v>
      </c>
      <c r="AP152" s="166">
        <v>0.4720276892185211</v>
      </c>
      <c r="AQ152" s="166">
        <v>0.4633294939994812</v>
      </c>
      <c r="AR152" s="166">
        <v>0.42673003673553467</v>
      </c>
      <c r="AS152" s="166">
        <v>0.4896886646747589</v>
      </c>
      <c r="AT152" s="166">
        <v>0.38096868991851807</v>
      </c>
      <c r="AU152" s="166">
        <v>0.3080397844314575</v>
      </c>
      <c r="AV152" s="166">
        <v>0.33417895436286926</v>
      </c>
      <c r="AW152" s="166">
        <v>0.45715346932411194</v>
      </c>
      <c r="AX152" s="166">
        <v>0.41332653164863586</v>
      </c>
      <c r="AY152" s="166">
        <v>0.42433157563209534</v>
      </c>
      <c r="AZ152" s="166">
        <v>0.25834545493125916</v>
      </c>
      <c r="BA152" s="166">
        <v>0.4050261974334717</v>
      </c>
      <c r="BB152" s="166">
        <v>0.2715323567390442</v>
      </c>
      <c r="BC152" s="166">
        <v>0.2586095333099365</v>
      </c>
      <c r="BD152" s="166">
        <v>0.3732515871524811</v>
      </c>
      <c r="BE152" s="166">
        <v>0.35631081461906433</v>
      </c>
      <c r="BF152" s="166">
        <v>0.40759873390197754</v>
      </c>
      <c r="BG152" s="166">
        <v>0.3989694118499756</v>
      </c>
      <c r="BH152" s="166">
        <v>0.36356812715530396</v>
      </c>
      <c r="BI152" s="166">
        <v>0.38612252473831177</v>
      </c>
      <c r="BJ152" s="166">
        <v>0.3556821942329407</v>
      </c>
      <c r="BK152" s="166">
        <v>0.38486602902412415</v>
      </c>
      <c r="BL152" s="166">
        <v>0.5082763433456421</v>
      </c>
      <c r="BM152" s="166">
        <v>0.3829001188278198</v>
      </c>
    </row>
    <row r="153" ht="13.5" customHeight="1">
      <c r="A153" s="175" t="s">
        <v>358</v>
      </c>
      <c r="B153" s="176" t="s">
        <v>83</v>
      </c>
      <c r="C153" s="166">
        <v>0.6612346768379211</v>
      </c>
      <c r="D153" s="166">
        <v>0.8821606040000916</v>
      </c>
      <c r="E153" s="166">
        <v>0.8753985166549683</v>
      </c>
      <c r="F153" s="166">
        <v>0.9053055644035339</v>
      </c>
      <c r="G153" s="166">
        <v>0.8487983345985413</v>
      </c>
      <c r="H153" s="166">
        <v>0.8893855214118958</v>
      </c>
      <c r="I153" s="166">
        <v>0.8534823060035706</v>
      </c>
      <c r="J153" s="166">
        <v>0.778286874294281</v>
      </c>
      <c r="K153" s="166">
        <v>0.8578886389732361</v>
      </c>
      <c r="L153" s="166">
        <v>0.792523205280304</v>
      </c>
      <c r="M153" s="166">
        <v>0.8361371755599976</v>
      </c>
      <c r="N153" s="166">
        <v>0.7675369381904602</v>
      </c>
      <c r="O153" s="166">
        <v>0.81944739818573</v>
      </c>
      <c r="P153" s="166">
        <v>0.9003909826278687</v>
      </c>
      <c r="Q153" s="166">
        <v>0.8388789892196655</v>
      </c>
      <c r="R153" s="166">
        <v>0.7966796159744263</v>
      </c>
      <c r="S153" s="166">
        <v>0.7808013558387756</v>
      </c>
      <c r="T153" s="166">
        <v>0.8606810569763184</v>
      </c>
      <c r="U153" s="166">
        <v>0.7986365556716919</v>
      </c>
      <c r="V153" s="166">
        <v>0.8427439332008362</v>
      </c>
      <c r="W153" s="166">
        <v>0.6549291610717773</v>
      </c>
      <c r="X153" s="166">
        <v>0.7899854779243469</v>
      </c>
      <c r="Y153" s="166">
        <v>0.49303752183914185</v>
      </c>
      <c r="Z153" s="166">
        <v>0.8509230017662048</v>
      </c>
      <c r="AA153" s="166">
        <v>0.8086866736412048</v>
      </c>
      <c r="AB153" s="166">
        <v>0.8711560368537903</v>
      </c>
      <c r="AC153" s="166">
        <v>0.828666627407074</v>
      </c>
      <c r="AD153" s="166">
        <v>0.8049018979072571</v>
      </c>
      <c r="AE153" s="166">
        <v>0.9125720858573914</v>
      </c>
      <c r="AF153" s="166">
        <v>0.8578469753265381</v>
      </c>
      <c r="AG153" s="166">
        <v>0.9467487335205078</v>
      </c>
      <c r="AH153" s="166">
        <v>0.8697777986526489</v>
      </c>
      <c r="AI153" s="166">
        <v>0.8686143755912781</v>
      </c>
      <c r="AJ153" s="166">
        <v>0.8333342671394348</v>
      </c>
      <c r="AK153" s="166">
        <v>0.8808321952819824</v>
      </c>
      <c r="AL153" s="166">
        <v>0.7996556162834167</v>
      </c>
      <c r="AM153" s="166">
        <v>0.8459144830703735</v>
      </c>
      <c r="AN153" s="166">
        <v>0.8989096283912659</v>
      </c>
      <c r="AO153" s="166">
        <v>0.8802900910377502</v>
      </c>
      <c r="AP153" s="166">
        <v>0.8315064907073975</v>
      </c>
      <c r="AQ153" s="166">
        <v>0.9340167045593262</v>
      </c>
      <c r="AR153" s="166">
        <v>0.8721813559532166</v>
      </c>
      <c r="AS153" s="166">
        <v>0.8691555261611938</v>
      </c>
      <c r="AT153" s="166">
        <v>0.817154049873352</v>
      </c>
      <c r="AU153" s="166">
        <v>0.8203344345092773</v>
      </c>
      <c r="AV153" s="166">
        <v>0.9318989515304565</v>
      </c>
      <c r="AW153" s="166">
        <v>0.8609578013420105</v>
      </c>
      <c r="AX153" s="166">
        <v>0.922465443611145</v>
      </c>
      <c r="AY153" s="166">
        <v>0.8601977229118347</v>
      </c>
      <c r="AZ153" s="166">
        <v>0.7964690923690796</v>
      </c>
      <c r="BA153" s="166">
        <v>0.8538453578948975</v>
      </c>
      <c r="BB153" s="166">
        <v>0.8576522469520569</v>
      </c>
      <c r="BC153" s="166">
        <v>0.9251242876052856</v>
      </c>
      <c r="BD153" s="166">
        <v>0.8813307285308838</v>
      </c>
      <c r="BE153" s="166">
        <v>0.8958760499954224</v>
      </c>
      <c r="BF153" s="166">
        <v>0.9129989147186279</v>
      </c>
      <c r="BG153" s="166">
        <v>0.8743187189102173</v>
      </c>
      <c r="BH153" s="166">
        <v>0.8980444669723511</v>
      </c>
      <c r="BI153" s="166">
        <v>0.9225535988807678</v>
      </c>
      <c r="BJ153" s="166">
        <v>0.8628924489021301</v>
      </c>
      <c r="BK153" s="166">
        <v>0.8734252452850342</v>
      </c>
      <c r="BL153" s="166">
        <v>0.9081725478172302</v>
      </c>
      <c r="BM153" s="166">
        <v>0.9250333309173584</v>
      </c>
    </row>
    <row r="154" ht="13.5" customHeight="1">
      <c r="A154" s="175" t="s">
        <v>360</v>
      </c>
      <c r="B154" s="176" t="s">
        <v>83</v>
      </c>
      <c r="C154" s="166">
        <v>0.22443220019340515</v>
      </c>
      <c r="D154" s="166">
        <v>0.3603016436100006</v>
      </c>
      <c r="E154" s="166">
        <v>0.3111864924430847</v>
      </c>
      <c r="F154" s="166">
        <v>0.31799766421318054</v>
      </c>
      <c r="G154" s="166">
        <v>0.27147725224494934</v>
      </c>
      <c r="H154" s="166">
        <v>0.34475865960121155</v>
      </c>
      <c r="I154" s="166">
        <v>0.618384599685669</v>
      </c>
      <c r="J154" s="166">
        <v>0.39690738916397095</v>
      </c>
      <c r="K154" s="166">
        <v>0.36782923340797424</v>
      </c>
      <c r="L154" s="166">
        <v>0.349405437707901</v>
      </c>
      <c r="M154" s="166">
        <v>0.17096282541751862</v>
      </c>
      <c r="N154" s="166">
        <v>0.1597643494606018</v>
      </c>
      <c r="O154" s="166">
        <v>0.3145160377025604</v>
      </c>
      <c r="P154" s="166">
        <v>0.40932777523994446</v>
      </c>
      <c r="Q154" s="166">
        <v>0.5240386128425598</v>
      </c>
      <c r="R154" s="166">
        <v>0.28274106979370117</v>
      </c>
      <c r="S154" s="166">
        <v>0.3161815404891968</v>
      </c>
      <c r="T154" s="166">
        <v>0.27102985978126526</v>
      </c>
      <c r="U154" s="166">
        <v>0.4186246693134308</v>
      </c>
      <c r="V154" s="166">
        <v>0.32745715975761414</v>
      </c>
      <c r="W154" s="166">
        <v>0.24630866944789886</v>
      </c>
      <c r="X154" s="166">
        <v>0.3637489080429077</v>
      </c>
      <c r="Y154" s="166">
        <v>0.28944528102874756</v>
      </c>
      <c r="Z154" s="166">
        <v>0.3266749978065491</v>
      </c>
      <c r="AA154" s="166">
        <v>0.4108148217201233</v>
      </c>
      <c r="AB154" s="166">
        <v>0.4420301914215088</v>
      </c>
      <c r="AC154" s="166">
        <v>0.40945708751678467</v>
      </c>
      <c r="AD154" s="166">
        <v>0.34404850006103516</v>
      </c>
      <c r="AE154" s="166">
        <v>0.4442077875137329</v>
      </c>
      <c r="AF154" s="166">
        <v>0.45566150546073914</v>
      </c>
      <c r="AG154" s="166">
        <v>0.4753883183002472</v>
      </c>
      <c r="AH154" s="166">
        <v>0.28879380226135254</v>
      </c>
      <c r="AI154" s="166">
        <v>0.4120399057865143</v>
      </c>
      <c r="AJ154" s="166">
        <v>0.4528852701187134</v>
      </c>
      <c r="AK154" s="166">
        <v>0.47908392548561096</v>
      </c>
      <c r="AL154" s="166">
        <v>0.4327006936073303</v>
      </c>
      <c r="AM154" s="166">
        <v>0.37687206268310547</v>
      </c>
      <c r="AN154" s="166">
        <v>0.43496692180633545</v>
      </c>
      <c r="AO154" s="166">
        <v>0.383087158203125</v>
      </c>
      <c r="AP154" s="166">
        <v>0.3273405432701111</v>
      </c>
      <c r="AQ154" s="166">
        <v>0.2625363767147064</v>
      </c>
      <c r="AR154" s="166">
        <v>0.40426456928253174</v>
      </c>
      <c r="AS154" s="166">
        <v>0.407934308052063</v>
      </c>
      <c r="AT154" s="166">
        <v>0.1923142671585083</v>
      </c>
      <c r="AU154" s="166">
        <v>0.3459435999393463</v>
      </c>
      <c r="AV154" s="166">
        <v>0.40237948298454285</v>
      </c>
      <c r="AW154" s="166">
        <v>0.33364835381507874</v>
      </c>
      <c r="AX154" s="166">
        <v>0.38025394082069397</v>
      </c>
      <c r="AY154" s="166">
        <v>0.31242015957832336</v>
      </c>
      <c r="AZ154" s="166">
        <v>0.22204074263572693</v>
      </c>
      <c r="BA154" s="166">
        <v>0.3196037709712982</v>
      </c>
      <c r="BB154" s="166">
        <v>0.45083096623420715</v>
      </c>
      <c r="BC154" s="166">
        <v>0.39065495133399963</v>
      </c>
      <c r="BD154" s="166">
        <v>0.38604122400283813</v>
      </c>
      <c r="BE154" s="166">
        <v>0.5041098594665527</v>
      </c>
      <c r="BF154" s="166">
        <v>0.46718481183052063</v>
      </c>
      <c r="BG154" s="166">
        <v>0.48159587383270264</v>
      </c>
      <c r="BH154" s="166">
        <v>0.43875598907470703</v>
      </c>
      <c r="BI154" s="166">
        <v>0.5054024457931519</v>
      </c>
      <c r="BJ154" s="166">
        <v>0.48370546102523804</v>
      </c>
      <c r="BK154" s="166">
        <v>0.39078769087791443</v>
      </c>
      <c r="BL154" s="166">
        <v>0.378639280796051</v>
      </c>
      <c r="BM154" s="166">
        <v>0.4948534369468689</v>
      </c>
    </row>
    <row r="155" ht="13.5" customHeight="1">
      <c r="A155" s="177" t="s">
        <v>362</v>
      </c>
      <c r="B155" s="178" t="s">
        <v>536</v>
      </c>
      <c r="C155" s="196">
        <v>0.38889041543006897</v>
      </c>
      <c r="D155" s="196">
        <v>0.7776293158531189</v>
      </c>
      <c r="E155" s="196">
        <v>1.6038802862167358</v>
      </c>
      <c r="F155" s="196">
        <v>0.7590600848197937</v>
      </c>
      <c r="G155" s="196">
        <v>0.5506957173347473</v>
      </c>
      <c r="H155" s="196">
        <v>0.5771326422691345</v>
      </c>
      <c r="I155" s="196">
        <v>0.697041928768158</v>
      </c>
      <c r="J155" s="196">
        <v>0.6685527563095093</v>
      </c>
      <c r="K155" s="196">
        <v>0.6456148624420166</v>
      </c>
      <c r="L155" s="196">
        <v>0.752626895904541</v>
      </c>
      <c r="M155" s="196">
        <v>0.5619275569915771</v>
      </c>
      <c r="N155" s="196">
        <v>0.4428020119667053</v>
      </c>
      <c r="O155" s="196">
        <v>0.7325429916381836</v>
      </c>
      <c r="P155" s="196">
        <v>1.3008095026016235</v>
      </c>
      <c r="Q155" s="196">
        <v>0.8215792775154114</v>
      </c>
      <c r="R155" s="196">
        <v>0.4660908579826355</v>
      </c>
      <c r="S155" s="196">
        <v>0.4944559633731842</v>
      </c>
      <c r="T155" s="196">
        <v>0.3622702360153198</v>
      </c>
      <c r="U155" s="196">
        <v>0.7339574098587036</v>
      </c>
      <c r="V155" s="196">
        <v>0.3424227237701416</v>
      </c>
      <c r="W155" s="196">
        <v>0.35966306924819946</v>
      </c>
      <c r="X155" s="196">
        <v>0.5329284071922302</v>
      </c>
      <c r="Y155" s="196">
        <v>0.6382742524147034</v>
      </c>
      <c r="Z155" s="196">
        <v>0.4780377447605133</v>
      </c>
      <c r="AA155" s="196">
        <v>0.5982816219329834</v>
      </c>
      <c r="AB155" s="196">
        <v>0.6474478244781494</v>
      </c>
      <c r="AC155" s="196">
        <v>0.5862184762954712</v>
      </c>
      <c r="AD155" s="196">
        <v>0.7808865308761597</v>
      </c>
      <c r="AE155" s="196">
        <v>0.6706098318099976</v>
      </c>
      <c r="AF155" s="196">
        <v>0.5661474466323853</v>
      </c>
      <c r="AG155" s="196">
        <v>0.9744117856025696</v>
      </c>
      <c r="AH155" s="196">
        <v>0.363116979598999</v>
      </c>
      <c r="AI155" s="196">
        <v>0.846851110458374</v>
      </c>
      <c r="AJ155" s="196">
        <v>0.552217960357666</v>
      </c>
      <c r="AK155" s="196">
        <v>0.51968914270401</v>
      </c>
      <c r="AL155" s="196">
        <v>0.8385547995567322</v>
      </c>
      <c r="AM155" s="196">
        <v>0.7094002962112427</v>
      </c>
      <c r="AN155" s="196">
        <v>0.5807923674583435</v>
      </c>
      <c r="AO155" s="196">
        <v>0.4380263090133667</v>
      </c>
      <c r="AP155" s="196">
        <v>0.42022156715393066</v>
      </c>
      <c r="AQ155" s="196">
        <v>0.48408243060112</v>
      </c>
      <c r="AR155" s="196">
        <v>0.48910975456237793</v>
      </c>
      <c r="AS155" s="196">
        <v>0.36649301648139954</v>
      </c>
      <c r="AT155" s="196">
        <v>0.5927133560180664</v>
      </c>
      <c r="AU155" s="196">
        <v>0.41955217719078064</v>
      </c>
      <c r="AV155" s="196">
        <v>0.380876362323761</v>
      </c>
      <c r="AW155" s="196">
        <v>0.39791014790534973</v>
      </c>
      <c r="AX155" s="196">
        <v>0.46421775221824646</v>
      </c>
      <c r="AY155" s="196">
        <v>0.3505372405052185</v>
      </c>
      <c r="AZ155" s="196">
        <v>0.34534338116645813</v>
      </c>
      <c r="BA155" s="196">
        <v>0.3932185173034668</v>
      </c>
      <c r="BB155" s="196">
        <v>0.6140703558921814</v>
      </c>
      <c r="BC155" s="196">
        <v>1.1239250898361206</v>
      </c>
      <c r="BD155" s="196">
        <v>0.5409405827522278</v>
      </c>
      <c r="BE155" s="196">
        <v>1.182971715927124</v>
      </c>
      <c r="BF155" s="196">
        <v>1.716261863708496</v>
      </c>
      <c r="BG155" s="196">
        <v>1.3694967031478882</v>
      </c>
      <c r="BH155" s="196">
        <v>0.5816161036491394</v>
      </c>
      <c r="BI155" s="196">
        <v>1.077243685722351</v>
      </c>
      <c r="BJ155" s="196">
        <v>1.3421251773834229</v>
      </c>
      <c r="BK155" s="196">
        <v>0.6015501022338867</v>
      </c>
      <c r="BL155" s="196">
        <v>0.6994098424911499</v>
      </c>
      <c r="BM155" s="196">
        <v>0.7300379872322083</v>
      </c>
    </row>
    <row r="156" ht="13.5" customHeight="1">
      <c r="A156" s="175" t="s">
        <v>364</v>
      </c>
      <c r="B156" s="176" t="s">
        <v>83</v>
      </c>
      <c r="C156" s="166">
        <v>0.006069233175367117</v>
      </c>
      <c r="D156" s="166">
        <v>0.06006226688623428</v>
      </c>
      <c r="E156" s="166">
        <v>0.21361632645130157</v>
      </c>
      <c r="F156" s="166">
        <v>0.06007363274693489</v>
      </c>
      <c r="G156" s="166">
        <v>0.0064979731105268</v>
      </c>
      <c r="H156" s="166">
        <v>0.015721546486020088</v>
      </c>
      <c r="I156" s="166">
        <v>0.030708756297826767</v>
      </c>
      <c r="J156" s="166">
        <v>0.06470595300197601</v>
      </c>
      <c r="K156" s="166">
        <v>0.05366843566298485</v>
      </c>
      <c r="L156" s="166">
        <v>0.13940350711345673</v>
      </c>
      <c r="M156" s="166">
        <v>0.025675782933831215</v>
      </c>
      <c r="N156" s="166">
        <v>0.02863684482872486</v>
      </c>
      <c r="O156" s="166">
        <v>0.015811869874596596</v>
      </c>
      <c r="P156" s="166">
        <v>0.1381882280111313</v>
      </c>
      <c r="Q156" s="166">
        <v>0.04163933917880058</v>
      </c>
      <c r="R156" s="166">
        <v>0.01948544569313526</v>
      </c>
      <c r="S156" s="166">
        <v>0.016386741772294044</v>
      </c>
      <c r="T156" s="166">
        <v>0.0</v>
      </c>
      <c r="U156" s="166">
        <v>0.026967665180563927</v>
      </c>
      <c r="V156" s="166">
        <v>2.7756087365560234E-4</v>
      </c>
      <c r="W156" s="166">
        <v>0.019237350672483444</v>
      </c>
      <c r="X156" s="166">
        <v>0.01678476296365261</v>
      </c>
      <c r="Y156" s="166">
        <v>0.025288624688982964</v>
      </c>
      <c r="Z156" s="166">
        <v>0.03563914820551872</v>
      </c>
      <c r="AA156" s="166">
        <v>0.028514696285128593</v>
      </c>
      <c r="AB156" s="166">
        <v>0.044108081609010696</v>
      </c>
      <c r="AC156" s="166">
        <v>0.03357382118701935</v>
      </c>
      <c r="AD156" s="166">
        <v>0.053974468261003494</v>
      </c>
      <c r="AE156" s="166">
        <v>0.01893371157348156</v>
      </c>
      <c r="AF156" s="166">
        <v>0.0415927991271019</v>
      </c>
      <c r="AG156" s="166">
        <v>0.09549221396446228</v>
      </c>
      <c r="AH156" s="166">
        <v>0.0</v>
      </c>
      <c r="AI156" s="166">
        <v>0.06140979006886482</v>
      </c>
      <c r="AJ156" s="166">
        <v>0.0753781870007515</v>
      </c>
      <c r="AK156" s="166">
        <v>0.0</v>
      </c>
      <c r="AL156" s="166">
        <v>0.047060009092092514</v>
      </c>
      <c r="AM156" s="166">
        <v>0.06052669137716293</v>
      </c>
      <c r="AN156" s="166">
        <v>0.04268301650881767</v>
      </c>
      <c r="AO156" s="166">
        <v>0.032380323857069016</v>
      </c>
      <c r="AP156" s="166">
        <v>0.019525984302163124</v>
      </c>
      <c r="AQ156" s="166">
        <v>0.030920181423425674</v>
      </c>
      <c r="AR156" s="166">
        <v>0.005218336824327707</v>
      </c>
      <c r="AS156" s="166">
        <v>0.008364257402718067</v>
      </c>
      <c r="AT156" s="166">
        <v>0.031138060614466667</v>
      </c>
      <c r="AU156" s="166">
        <v>0.007066878955811262</v>
      </c>
      <c r="AV156" s="166">
        <v>0.008108707144856453</v>
      </c>
      <c r="AW156" s="166">
        <v>0.0</v>
      </c>
      <c r="AX156" s="166">
        <v>0.004672073759138584</v>
      </c>
      <c r="AY156" s="166">
        <v>0.004859971813857555</v>
      </c>
      <c r="AZ156" s="166">
        <v>0.0044331904500722885</v>
      </c>
      <c r="BA156" s="166">
        <v>0.011732678860425949</v>
      </c>
      <c r="BB156" s="166">
        <v>0.0</v>
      </c>
      <c r="BC156" s="166">
        <v>0.09195394814014435</v>
      </c>
      <c r="BD156" s="166">
        <v>0.018202250823378563</v>
      </c>
      <c r="BE156" s="166">
        <v>0.1340101659297943</v>
      </c>
      <c r="BF156" s="166">
        <v>0.13271372020244598</v>
      </c>
      <c r="BG156" s="166">
        <v>0.14924056828022003</v>
      </c>
      <c r="BH156" s="166">
        <v>0.004824311938136816</v>
      </c>
      <c r="BI156" s="166">
        <v>0.036910589784383774</v>
      </c>
      <c r="BJ156" s="166">
        <v>0.03285825252532959</v>
      </c>
      <c r="BK156" s="166">
        <v>0.01786452904343605</v>
      </c>
      <c r="BL156" s="166">
        <v>0.049328695982694626</v>
      </c>
      <c r="BM156" s="166">
        <v>0.02728656679391861</v>
      </c>
    </row>
    <row r="157" ht="13.5" customHeight="1">
      <c r="A157" s="175" t="s">
        <v>366</v>
      </c>
      <c r="B157" s="176" t="s">
        <v>83</v>
      </c>
      <c r="C157" s="166">
        <v>0.0121139632537961</v>
      </c>
      <c r="D157" s="166">
        <v>0.17891845107078552</v>
      </c>
      <c r="E157" s="166">
        <v>0.5516067743301392</v>
      </c>
      <c r="F157" s="166">
        <v>0.1999780684709549</v>
      </c>
      <c r="G157" s="166">
        <v>0.10112616419792175</v>
      </c>
      <c r="H157" s="166">
        <v>0.11494860798120499</v>
      </c>
      <c r="I157" s="166">
        <v>0.152751162648201</v>
      </c>
      <c r="J157" s="166">
        <v>0.15102505683898926</v>
      </c>
      <c r="K157" s="166">
        <v>0.13258197903633118</v>
      </c>
      <c r="L157" s="166">
        <v>0.19075097143650055</v>
      </c>
      <c r="M157" s="166">
        <v>0.10457761585712433</v>
      </c>
      <c r="N157" s="166">
        <v>0.04235341027379036</v>
      </c>
      <c r="O157" s="166">
        <v>0.1834253966808319</v>
      </c>
      <c r="P157" s="166">
        <v>0.42017126083374023</v>
      </c>
      <c r="Q157" s="166">
        <v>0.1313110589981079</v>
      </c>
      <c r="R157" s="166">
        <v>0.05233709141612053</v>
      </c>
      <c r="S157" s="166">
        <v>0.05721721425652504</v>
      </c>
      <c r="T157" s="166">
        <v>0.0016078251646831632</v>
      </c>
      <c r="U157" s="166">
        <v>0.16200950741767883</v>
      </c>
      <c r="V157" s="166">
        <v>4.4740759767591953E-4</v>
      </c>
      <c r="W157" s="166">
        <v>0.004895002581179142</v>
      </c>
      <c r="X157" s="166">
        <v>0.07745099067687988</v>
      </c>
      <c r="Y157" s="166">
        <v>0.14035461843013763</v>
      </c>
      <c r="Z157" s="166">
        <v>0.055818647146224976</v>
      </c>
      <c r="AA157" s="166">
        <v>0.13392727077007294</v>
      </c>
      <c r="AB157" s="166">
        <v>0.12235377728939056</v>
      </c>
      <c r="AC157" s="166">
        <v>0.10329151898622513</v>
      </c>
      <c r="AD157" s="166">
        <v>0.19133615493774414</v>
      </c>
      <c r="AE157" s="166">
        <v>0.11254791915416718</v>
      </c>
      <c r="AF157" s="166">
        <v>0.08953171968460083</v>
      </c>
      <c r="AG157" s="166">
        <v>0.26419657468795776</v>
      </c>
      <c r="AH157" s="166">
        <v>0.009825692512094975</v>
      </c>
      <c r="AI157" s="166">
        <v>0.2281731218099594</v>
      </c>
      <c r="AJ157" s="166">
        <v>0.07535203546285629</v>
      </c>
      <c r="AK157" s="166">
        <v>0.0647004172205925</v>
      </c>
      <c r="AL157" s="166">
        <v>0.20290620625019073</v>
      </c>
      <c r="AM157" s="166">
        <v>0.16291584074497223</v>
      </c>
      <c r="AN157" s="166">
        <v>0.09140992164611816</v>
      </c>
      <c r="AO157" s="166">
        <v>0.03532598540186882</v>
      </c>
      <c r="AP157" s="166">
        <v>0.034600622951984406</v>
      </c>
      <c r="AQ157" s="166">
        <v>0.05923968926072121</v>
      </c>
      <c r="AR157" s="166">
        <v>0.056835394352674484</v>
      </c>
      <c r="AS157" s="166">
        <v>0.009854080155491829</v>
      </c>
      <c r="AT157" s="166">
        <v>0.12196365743875504</v>
      </c>
      <c r="AU157" s="166">
        <v>0.03919440880417824</v>
      </c>
      <c r="AV157" s="166">
        <v>0.019717153161764145</v>
      </c>
      <c r="AW157" s="166">
        <v>0.0325876846909523</v>
      </c>
      <c r="AX157" s="166">
        <v>0.0605209656059742</v>
      </c>
      <c r="AY157" s="166">
        <v>0.004859971813857555</v>
      </c>
      <c r="AZ157" s="166">
        <v>0.007251170929521322</v>
      </c>
      <c r="BA157" s="166">
        <v>0.0201541930437088</v>
      </c>
      <c r="BB157" s="166">
        <v>0.15422753989696503</v>
      </c>
      <c r="BC157" s="166">
        <v>0.3259856700897217</v>
      </c>
      <c r="BD157" s="166">
        <v>0.07607608288526535</v>
      </c>
      <c r="BE157" s="166">
        <v>0.36976975202560425</v>
      </c>
      <c r="BF157" s="166">
        <v>0.6260392665863037</v>
      </c>
      <c r="BG157" s="166">
        <v>0.4506232440471649</v>
      </c>
      <c r="BH157" s="166">
        <v>0.04828614741563797</v>
      </c>
      <c r="BI157" s="166">
        <v>0.3327045440673828</v>
      </c>
      <c r="BJ157" s="166">
        <v>0.5001506805419922</v>
      </c>
      <c r="BK157" s="166">
        <v>0.08754219859838486</v>
      </c>
      <c r="BL157" s="166">
        <v>0.10188626497983932</v>
      </c>
      <c r="BM157" s="166">
        <v>0.0862250104546547</v>
      </c>
    </row>
    <row r="158" ht="13.5" customHeight="1">
      <c r="A158" s="175" t="s">
        <v>368</v>
      </c>
      <c r="B158" s="176" t="s">
        <v>83</v>
      </c>
      <c r="C158" s="166">
        <v>0.037373874336481094</v>
      </c>
      <c r="D158" s="166">
        <v>0.20531530678272247</v>
      </c>
      <c r="E158" s="166">
        <v>0.5053239464759827</v>
      </c>
      <c r="F158" s="166">
        <v>0.16567502915859222</v>
      </c>
      <c r="G158" s="166">
        <v>0.10973820835351944</v>
      </c>
      <c r="H158" s="166">
        <v>0.1131291463971138</v>
      </c>
      <c r="I158" s="166">
        <v>0.1802486926317215</v>
      </c>
      <c r="J158" s="166">
        <v>0.119488425552845</v>
      </c>
      <c r="K158" s="166">
        <v>0.12603110074996948</v>
      </c>
      <c r="L158" s="166">
        <v>0.08913908153772354</v>
      </c>
      <c r="M158" s="166">
        <v>0.09834080934524536</v>
      </c>
      <c r="N158" s="166">
        <v>0.03847841918468475</v>
      </c>
      <c r="O158" s="166">
        <v>0.19997237622737885</v>
      </c>
      <c r="P158" s="166">
        <v>0.4091166853904724</v>
      </c>
      <c r="Q158" s="166">
        <v>0.3152955174446106</v>
      </c>
      <c r="R158" s="166">
        <v>0.060934968292713165</v>
      </c>
      <c r="S158" s="166">
        <v>0.08751866221427917</v>
      </c>
      <c r="T158" s="166">
        <v>0.027329077944159508</v>
      </c>
      <c r="U158" s="166">
        <v>0.2116469293832779</v>
      </c>
      <c r="V158" s="166">
        <v>0.008364424109458923</v>
      </c>
      <c r="W158" s="166">
        <v>0.00219735992141068</v>
      </c>
      <c r="X158" s="166">
        <v>0.10535930842161179</v>
      </c>
      <c r="Y158" s="166">
        <v>0.13929766416549683</v>
      </c>
      <c r="Z158" s="166">
        <v>0.05324660614132881</v>
      </c>
      <c r="AA158" s="166">
        <v>0.10250634700059891</v>
      </c>
      <c r="AB158" s="166">
        <v>0.14765259623527527</v>
      </c>
      <c r="AC158" s="166">
        <v>0.11601980030536652</v>
      </c>
      <c r="AD158" s="166">
        <v>0.20224256813526154</v>
      </c>
      <c r="AE158" s="166">
        <v>0.20579484105110168</v>
      </c>
      <c r="AF158" s="166">
        <v>0.10168959200382233</v>
      </c>
      <c r="AG158" s="166">
        <v>0.28138965368270874</v>
      </c>
      <c r="AH158" s="166">
        <v>0.019957933574914932</v>
      </c>
      <c r="AI158" s="166">
        <v>0.22393488883972168</v>
      </c>
      <c r="AJ158" s="166">
        <v>0.06815440207719803</v>
      </c>
      <c r="AK158" s="166">
        <v>0.1216554120182991</v>
      </c>
      <c r="AL158" s="166">
        <v>0.25525525212287903</v>
      </c>
      <c r="AM158" s="166">
        <v>0.15262441337108612</v>
      </c>
      <c r="AN158" s="166">
        <v>0.11336612701416016</v>
      </c>
      <c r="AO158" s="166">
        <v>0.03698667138814926</v>
      </c>
      <c r="AP158" s="166">
        <v>0.032761622220277786</v>
      </c>
      <c r="AQ158" s="166">
        <v>0.06058921292424202</v>
      </c>
      <c r="AR158" s="166">
        <v>0.09372269362211227</v>
      </c>
      <c r="AS158" s="166">
        <v>0.014941330999135971</v>
      </c>
      <c r="AT158" s="166">
        <v>0.10627827048301697</v>
      </c>
      <c r="AU158" s="166">
        <v>0.039957549422979355</v>
      </c>
      <c r="AV158" s="166">
        <v>0.019717153161764145</v>
      </c>
      <c r="AW158" s="166">
        <v>0.031989116221666336</v>
      </c>
      <c r="AX158" s="166">
        <v>0.06569138169288635</v>
      </c>
      <c r="AY158" s="166">
        <v>0.007483961060643196</v>
      </c>
      <c r="AZ158" s="166">
        <v>3.256668569520116E-4</v>
      </c>
      <c r="BA158" s="166">
        <v>0.02799830585718155</v>
      </c>
      <c r="BB158" s="166">
        <v>0.12650947272777557</v>
      </c>
      <c r="BC158" s="166">
        <v>0.37265217304229736</v>
      </c>
      <c r="BD158" s="166">
        <v>0.11332888156175613</v>
      </c>
      <c r="BE158" s="166">
        <v>0.34585845470428467</v>
      </c>
      <c r="BF158" s="166">
        <v>0.6241756081581116</v>
      </c>
      <c r="BG158" s="166">
        <v>0.436299592256546</v>
      </c>
      <c r="BH158" s="166">
        <v>0.19517230987548828</v>
      </c>
      <c r="BI158" s="166">
        <v>0.3742952346801758</v>
      </c>
      <c r="BJ158" s="166">
        <v>0.47578293085098267</v>
      </c>
      <c r="BK158" s="166">
        <v>0.16281002759933472</v>
      </c>
      <c r="BL158" s="166">
        <v>0.21486151218414307</v>
      </c>
      <c r="BM158" s="166">
        <v>0.28319308161735535</v>
      </c>
    </row>
    <row r="159" ht="13.5" customHeight="1">
      <c r="A159" s="191" t="s">
        <v>370</v>
      </c>
      <c r="B159" s="192" t="s">
        <v>178</v>
      </c>
      <c r="C159" s="193">
        <v>3.8583269119262695</v>
      </c>
      <c r="D159" s="193">
        <v>2.6738228797912598</v>
      </c>
      <c r="E159" s="193">
        <v>4.015560626983643</v>
      </c>
      <c r="F159" s="193">
        <v>3.2234232425689697</v>
      </c>
      <c r="G159" s="193">
        <v>2.8747193813323975</v>
      </c>
      <c r="H159" s="193">
        <v>4.220036029815674</v>
      </c>
      <c r="I159" s="193">
        <v>3.501765012741089</v>
      </c>
      <c r="J159" s="193">
        <v>3.3301923274993896</v>
      </c>
      <c r="K159" s="193">
        <v>3.904050588607788</v>
      </c>
      <c r="L159" s="193">
        <v>2.955501079559326</v>
      </c>
      <c r="M159" s="193">
        <v>4.5666913986206055</v>
      </c>
      <c r="N159" s="193">
        <v>4.127688884735107</v>
      </c>
      <c r="O159" s="193">
        <v>4.142758369445801</v>
      </c>
      <c r="P159" s="193">
        <v>2.6056413650512695</v>
      </c>
      <c r="Q159" s="193">
        <v>3.887678861618042</v>
      </c>
      <c r="R159" s="193">
        <v>2.5517022609710693</v>
      </c>
      <c r="S159" s="193">
        <v>4.261279106140137</v>
      </c>
      <c r="T159" s="193">
        <v>2.789306640625</v>
      </c>
      <c r="U159" s="193">
        <v>4.074252605438232</v>
      </c>
      <c r="V159" s="193">
        <v>4.4779767990112305</v>
      </c>
      <c r="W159" s="193">
        <v>2.774874687194824</v>
      </c>
      <c r="X159" s="193">
        <v>3.434729814529419</v>
      </c>
      <c r="Y159" s="193">
        <v>4.15883207321167</v>
      </c>
      <c r="Z159" s="193">
        <v>3.7268640995025635</v>
      </c>
      <c r="AA159" s="193">
        <v>3.0676846504211426</v>
      </c>
      <c r="AB159" s="193">
        <v>2.9447052478790283</v>
      </c>
      <c r="AC159" s="193">
        <v>3.8511438369750977</v>
      </c>
      <c r="AD159" s="193">
        <v>2.4731547832489014</v>
      </c>
      <c r="AE159" s="193">
        <v>4.089831352233887</v>
      </c>
      <c r="AF159" s="193">
        <v>2.647167205810547</v>
      </c>
      <c r="AG159" s="193">
        <v>4.310527324676514</v>
      </c>
      <c r="AH159" s="193">
        <v>5.002467155456543</v>
      </c>
      <c r="AI159" s="193">
        <v>2.947373867034912</v>
      </c>
      <c r="AJ159" s="193">
        <v>2.0548672676086426</v>
      </c>
      <c r="AK159" s="193">
        <v>2.157168388366699</v>
      </c>
      <c r="AL159" s="193">
        <v>3.5792548656463623</v>
      </c>
      <c r="AM159" s="193">
        <v>3.85331130027771</v>
      </c>
      <c r="AN159" s="193">
        <v>2.2162423133850098</v>
      </c>
      <c r="AO159" s="193">
        <v>3.857048273086548</v>
      </c>
      <c r="AP159" s="193">
        <v>3.9127018451690674</v>
      </c>
      <c r="AQ159" s="193">
        <v>2.486422300338745</v>
      </c>
      <c r="AR159" s="193">
        <v>2.202284812927246</v>
      </c>
      <c r="AS159" s="193">
        <v>4.365999698638916</v>
      </c>
      <c r="AT159" s="193">
        <v>3.3590176105499268</v>
      </c>
      <c r="AU159" s="193">
        <v>4.400586128234863</v>
      </c>
      <c r="AV159" s="193">
        <v>3.3035576343536377</v>
      </c>
      <c r="AW159" s="193">
        <v>4.312928199768066</v>
      </c>
      <c r="AX159" s="193">
        <v>3.1454012393951416</v>
      </c>
      <c r="AY159" s="193">
        <v>3.8424620628356934</v>
      </c>
      <c r="AZ159" s="193">
        <v>4.326257228851318</v>
      </c>
      <c r="BA159" s="193">
        <v>2.746915102005005</v>
      </c>
      <c r="BB159" s="193">
        <v>3.826752185821533</v>
      </c>
      <c r="BC159" s="193">
        <v>2.473411798477173</v>
      </c>
      <c r="BD159" s="193">
        <v>3.468099355697632</v>
      </c>
      <c r="BE159" s="193">
        <v>2.136725425720215</v>
      </c>
      <c r="BF159" s="193">
        <v>3.5942184925079346</v>
      </c>
      <c r="BG159" s="193">
        <v>3.682800531387329</v>
      </c>
      <c r="BH159" s="193">
        <v>2.9929141998291016</v>
      </c>
      <c r="BI159" s="193">
        <v>2.889756679534912</v>
      </c>
      <c r="BJ159" s="193">
        <v>3.781651020050049</v>
      </c>
      <c r="BK159" s="193">
        <v>3.505873203277588</v>
      </c>
      <c r="BL159" s="193">
        <v>3.8086979389190674</v>
      </c>
      <c r="BM159" s="193">
        <v>2.091543674468994</v>
      </c>
    </row>
    <row r="160" ht="13.5" customHeight="1">
      <c r="A160" s="177" t="s">
        <v>551</v>
      </c>
      <c r="B160" s="178" t="s">
        <v>536</v>
      </c>
      <c r="C160" s="196">
        <v>0.36762768030166626</v>
      </c>
      <c r="D160" s="196">
        <v>0.47674253582954407</v>
      </c>
      <c r="E160" s="196">
        <v>0.43382641673088074</v>
      </c>
      <c r="F160" s="196">
        <v>0.39077091217041016</v>
      </c>
      <c r="G160" s="196">
        <v>0.40073153376579285</v>
      </c>
      <c r="H160" s="196">
        <v>0.46984079480171204</v>
      </c>
      <c r="I160" s="196">
        <v>0.3863905966281891</v>
      </c>
      <c r="J160" s="196">
        <v>0.45408573746681213</v>
      </c>
      <c r="K160" s="196">
        <v>0.39651650190353394</v>
      </c>
      <c r="L160" s="196">
        <v>0.42707669734954834</v>
      </c>
      <c r="M160" s="196">
        <v>0.4051803946495056</v>
      </c>
      <c r="N160" s="196">
        <v>0.4452129900455475</v>
      </c>
      <c r="O160" s="196">
        <v>0.3919174373149872</v>
      </c>
      <c r="P160" s="196">
        <v>0.37614232301712036</v>
      </c>
      <c r="Q160" s="196">
        <v>0.4128551483154297</v>
      </c>
      <c r="R160" s="196">
        <v>0.3990645408630371</v>
      </c>
      <c r="S160" s="196">
        <v>0.42224812507629395</v>
      </c>
      <c r="T160" s="196">
        <v>0.36615514755249023</v>
      </c>
      <c r="U160" s="196">
        <v>0.37207451462745667</v>
      </c>
      <c r="V160" s="196">
        <v>0.38097402453422546</v>
      </c>
      <c r="W160" s="196">
        <v>0.3767889440059662</v>
      </c>
      <c r="X160" s="196">
        <v>0.4290737211704254</v>
      </c>
      <c r="Y160" s="196">
        <v>0.36179372668266296</v>
      </c>
      <c r="Z160" s="196">
        <v>0.41586366295814514</v>
      </c>
      <c r="AA160" s="196">
        <v>0.36326393485069275</v>
      </c>
      <c r="AB160" s="196">
        <v>0.37071293592453003</v>
      </c>
      <c r="AC160" s="196">
        <v>0.4305705428123474</v>
      </c>
      <c r="AD160" s="196">
        <v>0.38049739599227905</v>
      </c>
      <c r="AE160" s="196">
        <v>0.4342147409915924</v>
      </c>
      <c r="AF160" s="196">
        <v>0.45262762904167175</v>
      </c>
      <c r="AG160" s="196">
        <v>0.4330778121948242</v>
      </c>
      <c r="AH160" s="196">
        <v>0.42637741565704346</v>
      </c>
      <c r="AI160" s="196">
        <v>0.3918447494506836</v>
      </c>
      <c r="AJ160" s="196">
        <v>0.3463374674320221</v>
      </c>
      <c r="AK160" s="196">
        <v>0.38800111413002014</v>
      </c>
      <c r="AL160" s="196">
        <v>0.36201491951942444</v>
      </c>
      <c r="AM160" s="196">
        <v>0.3872815668582916</v>
      </c>
      <c r="AN160" s="196">
        <v>0.3598066568374634</v>
      </c>
      <c r="AO160" s="196">
        <v>0.347487211227417</v>
      </c>
      <c r="AP160" s="196">
        <v>0.3365691304206848</v>
      </c>
      <c r="AQ160" s="196">
        <v>0.3709180951118469</v>
      </c>
      <c r="AR160" s="196">
        <v>0.3570101261138916</v>
      </c>
      <c r="AS160" s="196">
        <v>0.39496567845344543</v>
      </c>
      <c r="AT160" s="196">
        <v>0.3489765524864197</v>
      </c>
      <c r="AU160" s="196">
        <v>0.3607410490512848</v>
      </c>
      <c r="AV160" s="196">
        <v>0.3410298824310303</v>
      </c>
      <c r="AW160" s="196">
        <v>0.4099019765853882</v>
      </c>
      <c r="AX160" s="196">
        <v>0.3906297981739044</v>
      </c>
      <c r="AY160" s="196">
        <v>0.36868906021118164</v>
      </c>
      <c r="AZ160" s="196">
        <v>0.4057995080947876</v>
      </c>
      <c r="BA160" s="196">
        <v>0.3603111505508423</v>
      </c>
      <c r="BB160" s="196">
        <v>0.33544278144836426</v>
      </c>
      <c r="BC160" s="196">
        <v>0.37848183512687683</v>
      </c>
      <c r="BD160" s="196">
        <v>0.3830068111419678</v>
      </c>
      <c r="BE160" s="196">
        <v>0.3525489866733551</v>
      </c>
      <c r="BF160" s="196">
        <v>0.37174665927886963</v>
      </c>
      <c r="BG160" s="196">
        <v>0.35975614190101624</v>
      </c>
      <c r="BH160" s="196">
        <v>0.3607226610183716</v>
      </c>
      <c r="BI160" s="196">
        <v>0.3901212215423584</v>
      </c>
      <c r="BJ160" s="196">
        <v>0.3958319425582886</v>
      </c>
      <c r="BK160" s="196">
        <v>0.34826716780662537</v>
      </c>
      <c r="BL160" s="196">
        <v>0.3721456825733185</v>
      </c>
      <c r="BM160" s="196">
        <v>0.34812721610069275</v>
      </c>
    </row>
    <row r="161" ht="13.5" customHeight="1">
      <c r="A161" s="175" t="s">
        <v>374</v>
      </c>
      <c r="B161" s="176" t="s">
        <v>83</v>
      </c>
      <c r="C161" s="166">
        <v>0.03211412578821182</v>
      </c>
      <c r="D161" s="166">
        <v>0.08872707933187485</v>
      </c>
      <c r="E161" s="166">
        <v>0.06924044340848923</v>
      </c>
      <c r="F161" s="166">
        <v>0.05328637361526489</v>
      </c>
      <c r="G161" s="166">
        <v>0.04718976095318794</v>
      </c>
      <c r="H161" s="166">
        <v>0.0885571762919426</v>
      </c>
      <c r="I161" s="166">
        <v>0.034459441900253296</v>
      </c>
      <c r="J161" s="166">
        <v>0.07095450907945633</v>
      </c>
      <c r="K161" s="166">
        <v>0.02203037589788437</v>
      </c>
      <c r="L161" s="166">
        <v>0.06648283451795578</v>
      </c>
      <c r="M161" s="166">
        <v>0.03855816647410393</v>
      </c>
      <c r="N161" s="166">
        <v>0.05663153901696205</v>
      </c>
      <c r="O161" s="166">
        <v>0.02711411565542221</v>
      </c>
      <c r="P161" s="166">
        <v>0.02587524801492691</v>
      </c>
      <c r="Q161" s="166">
        <v>0.061156682670116425</v>
      </c>
      <c r="R161" s="166">
        <v>0.0518532358109951</v>
      </c>
      <c r="S161" s="166">
        <v>0.04904105141758919</v>
      </c>
      <c r="T161" s="166">
        <v>0.02910047024488449</v>
      </c>
      <c r="U161" s="166">
        <v>0.03382439911365509</v>
      </c>
      <c r="V161" s="166">
        <v>0.043435364961624146</v>
      </c>
      <c r="W161" s="166">
        <v>0.02261204458773136</v>
      </c>
      <c r="X161" s="166">
        <v>0.06340010464191437</v>
      </c>
      <c r="Y161" s="166">
        <v>0.019598742946982384</v>
      </c>
      <c r="Z161" s="166">
        <v>0.0474112406373024</v>
      </c>
      <c r="AA161" s="166">
        <v>0.024633726105093956</v>
      </c>
      <c r="AB161" s="166">
        <v>0.022402754053473473</v>
      </c>
      <c r="AC161" s="166">
        <v>0.05421244725584984</v>
      </c>
      <c r="AD161" s="166">
        <v>0.04160267114639282</v>
      </c>
      <c r="AE161" s="166">
        <v>0.05971739813685417</v>
      </c>
      <c r="AF161" s="166">
        <v>0.0666232481598854</v>
      </c>
      <c r="AG161" s="166">
        <v>0.06214112788438797</v>
      </c>
      <c r="AH161" s="166">
        <v>0.07081025093793869</v>
      </c>
      <c r="AI161" s="166">
        <v>0.06181340664625168</v>
      </c>
      <c r="AJ161" s="166">
        <v>0.002393397968262434</v>
      </c>
      <c r="AK161" s="166">
        <v>0.03500637039542198</v>
      </c>
      <c r="AL161" s="166">
        <v>0.013460323214530945</v>
      </c>
      <c r="AM161" s="166">
        <v>0.04024582356214523</v>
      </c>
      <c r="AN161" s="166">
        <v>0.011392676271498203</v>
      </c>
      <c r="AO161" s="166">
        <v>0.006601502187550068</v>
      </c>
      <c r="AP161" s="166">
        <v>0.004748602397739887</v>
      </c>
      <c r="AQ161" s="166">
        <v>0.034248705953359604</v>
      </c>
      <c r="AR161" s="166">
        <v>0.008288531564176083</v>
      </c>
      <c r="AS161" s="166">
        <v>0.032748423516750336</v>
      </c>
      <c r="AT161" s="166">
        <v>0.008630536496639252</v>
      </c>
      <c r="AU161" s="166">
        <v>0.009988682344555855</v>
      </c>
      <c r="AV161" s="166">
        <v>5.493542994372547E-4</v>
      </c>
      <c r="AW161" s="166">
        <v>0.02998959831893444</v>
      </c>
      <c r="AX161" s="166">
        <v>0.047205161303281784</v>
      </c>
      <c r="AY161" s="166">
        <v>0.01939386874437332</v>
      </c>
      <c r="AZ161" s="166">
        <v>0.058052316308021545</v>
      </c>
      <c r="BA161" s="166">
        <v>0.026393676176667213</v>
      </c>
      <c r="BB161" s="166">
        <v>9.874297538772225E-4</v>
      </c>
      <c r="BC161" s="166">
        <v>0.03204473480582237</v>
      </c>
      <c r="BD161" s="166">
        <v>0.033982791006565094</v>
      </c>
      <c r="BE161" s="166">
        <v>0.018604710698127747</v>
      </c>
      <c r="BF161" s="166">
        <v>0.02379770390689373</v>
      </c>
      <c r="BG161" s="166">
        <v>0.017351815477013588</v>
      </c>
      <c r="BH161" s="166">
        <v>0.023810189217329025</v>
      </c>
      <c r="BI161" s="166">
        <v>0.046804144978523254</v>
      </c>
      <c r="BJ161" s="166">
        <v>0.02792818285524845</v>
      </c>
      <c r="BK161" s="166">
        <v>0.010845692828297615</v>
      </c>
      <c r="BL161" s="166">
        <v>0.0378703847527504</v>
      </c>
      <c r="BM161" s="166">
        <v>0.013829064555466175</v>
      </c>
    </row>
    <row r="162" ht="13.5" customHeight="1">
      <c r="A162" s="175" t="s">
        <v>553</v>
      </c>
      <c r="B162" s="176" t="s">
        <v>83</v>
      </c>
      <c r="C162" s="166">
        <v>0.0036330516450107098</v>
      </c>
      <c r="D162" s="166">
        <v>0.0063072689808905125</v>
      </c>
      <c r="E162" s="166">
        <v>0.01902194693684578</v>
      </c>
      <c r="F162" s="166">
        <v>0.0</v>
      </c>
      <c r="G162" s="166">
        <v>9.219617350026965E-4</v>
      </c>
      <c r="H162" s="166">
        <v>0.023610739037394524</v>
      </c>
      <c r="I162" s="166">
        <v>0.015312276780605316</v>
      </c>
      <c r="J162" s="166">
        <v>0.006895366124808788</v>
      </c>
      <c r="K162" s="166">
        <v>0.021667463704943657</v>
      </c>
      <c r="L162" s="166">
        <v>0.005713226273655891</v>
      </c>
      <c r="M162" s="166">
        <v>0.035882625728845596</v>
      </c>
      <c r="N162" s="166">
        <v>0.004878534935414791</v>
      </c>
      <c r="O162" s="166">
        <v>0.02711411565542221</v>
      </c>
      <c r="P162" s="166">
        <v>0.009253360331058502</v>
      </c>
      <c r="Q162" s="166">
        <v>0.004959657788276672</v>
      </c>
      <c r="R162" s="166">
        <v>0.011152703315019608</v>
      </c>
      <c r="S162" s="166">
        <v>0.016270579770207405</v>
      </c>
      <c r="T162" s="166">
        <v>0.0</v>
      </c>
      <c r="U162" s="166">
        <v>0.0</v>
      </c>
      <c r="V162" s="166">
        <v>0.0028552210424095392</v>
      </c>
      <c r="W162" s="166">
        <v>0.003696938743814826</v>
      </c>
      <c r="X162" s="166">
        <v>0.01103663258254528</v>
      </c>
      <c r="Y162" s="166">
        <v>0.012516111135482788</v>
      </c>
      <c r="Z162" s="166">
        <v>0.0071092755533754826</v>
      </c>
      <c r="AA162" s="166">
        <v>9.136413573287427E-4</v>
      </c>
      <c r="AB162" s="166">
        <v>0.009160634130239487</v>
      </c>
      <c r="AC162" s="166">
        <v>0.026016628369688988</v>
      </c>
      <c r="AD162" s="166">
        <v>0.006802557967603207</v>
      </c>
      <c r="AE162" s="166">
        <v>0.030363496392965317</v>
      </c>
      <c r="AF162" s="166">
        <v>0.013164704665541649</v>
      </c>
      <c r="AG162" s="166">
        <v>0.026667553931474686</v>
      </c>
      <c r="AH162" s="166">
        <v>0.020724305883049965</v>
      </c>
      <c r="AI162" s="166">
        <v>6.560063338838518E-4</v>
      </c>
      <c r="AJ162" s="166">
        <v>0.014109081588685513</v>
      </c>
      <c r="AK162" s="166">
        <v>0.020796852186322212</v>
      </c>
      <c r="AL162" s="166">
        <v>0.010811300948262215</v>
      </c>
      <c r="AM162" s="166">
        <v>0.008807172067463398</v>
      </c>
      <c r="AN162" s="166">
        <v>0.0</v>
      </c>
      <c r="AO162" s="166">
        <v>0.0</v>
      </c>
      <c r="AP162" s="166">
        <v>0.0018868778133764863</v>
      </c>
      <c r="AQ162" s="166">
        <v>0.0033965553157031536</v>
      </c>
      <c r="AR162" s="166">
        <v>0.002046181121841073</v>
      </c>
      <c r="AS162" s="166">
        <v>0.009328235872089863</v>
      </c>
      <c r="AT162" s="166">
        <v>0.003771301591768861</v>
      </c>
      <c r="AU162" s="166">
        <v>0.010045033879578114</v>
      </c>
      <c r="AV162" s="166">
        <v>0.009566419757902622</v>
      </c>
      <c r="AW162" s="166">
        <v>0.02705622836947441</v>
      </c>
      <c r="AX162" s="166">
        <v>0.004595499020069838</v>
      </c>
      <c r="AY162" s="166">
        <v>0.005751113872975111</v>
      </c>
      <c r="AZ162" s="166">
        <v>0.014962085522711277</v>
      </c>
      <c r="BA162" s="166">
        <v>0.0</v>
      </c>
      <c r="BB162" s="166">
        <v>0.0035228775814175606</v>
      </c>
      <c r="BC162" s="166">
        <v>5.365732358768582E-4</v>
      </c>
      <c r="BD162" s="166">
        <v>0.009779717773199081</v>
      </c>
      <c r="BE162" s="166">
        <v>0.002636571414768696</v>
      </c>
      <c r="BF162" s="166">
        <v>0.0</v>
      </c>
      <c r="BG162" s="166">
        <v>0.005928388796746731</v>
      </c>
      <c r="BH162" s="166">
        <v>0.006943462882190943</v>
      </c>
      <c r="BI162" s="166">
        <v>0.007477213628590107</v>
      </c>
      <c r="BJ162" s="166">
        <v>0.014413295313715935</v>
      </c>
      <c r="BK162" s="166">
        <v>0.0</v>
      </c>
      <c r="BL162" s="166">
        <v>0.004700984340161085</v>
      </c>
      <c r="BM162" s="166">
        <v>0.0</v>
      </c>
    </row>
    <row r="163" ht="13.5" customHeight="1">
      <c r="A163" s="175" t="s">
        <v>376</v>
      </c>
      <c r="B163" s="176" t="s">
        <v>83</v>
      </c>
      <c r="C163" s="166">
        <v>0.002260575769469142</v>
      </c>
      <c r="D163" s="166">
        <v>0.05319041386246681</v>
      </c>
      <c r="E163" s="166">
        <v>0.016612771898508072</v>
      </c>
      <c r="F163" s="166">
        <v>0.008098387159407139</v>
      </c>
      <c r="G163" s="166">
        <v>0.023334253579378128</v>
      </c>
      <c r="H163" s="166">
        <v>0.029085399582982063</v>
      </c>
      <c r="I163" s="166">
        <v>0.007188460323959589</v>
      </c>
      <c r="J163" s="166">
        <v>0.047489237040281296</v>
      </c>
      <c r="K163" s="166">
        <v>0.02349052205681801</v>
      </c>
      <c r="L163" s="166">
        <v>0.025861192494630814</v>
      </c>
      <c r="M163" s="166">
        <v>0.001498999772593379</v>
      </c>
      <c r="N163" s="166">
        <v>0.05486667528748512</v>
      </c>
      <c r="O163" s="166">
        <v>0.008314619772136211</v>
      </c>
      <c r="P163" s="166">
        <v>0.011479770764708519</v>
      </c>
      <c r="Q163" s="166">
        <v>0.01757570542395115</v>
      </c>
      <c r="R163" s="166">
        <v>0.0067562200129032135</v>
      </c>
      <c r="S163" s="166">
        <v>0.02786826528608799</v>
      </c>
      <c r="T163" s="166">
        <v>0.0074198623187839985</v>
      </c>
      <c r="U163" s="166">
        <v>0.00867509376257658</v>
      </c>
      <c r="V163" s="166">
        <v>0.005198326427489519</v>
      </c>
      <c r="W163" s="166">
        <v>0.02095257304608822</v>
      </c>
      <c r="X163" s="166">
        <v>0.02563771791756153</v>
      </c>
      <c r="Y163" s="166">
        <v>0.0</v>
      </c>
      <c r="Z163" s="166">
        <v>0.03221043199300766</v>
      </c>
      <c r="AA163" s="166">
        <v>0.00805254839360714</v>
      </c>
      <c r="AB163" s="166">
        <v>0.009560776874423027</v>
      </c>
      <c r="AC163" s="166">
        <v>0.021357303485274315</v>
      </c>
      <c r="AD163" s="166">
        <v>0.002602220280095935</v>
      </c>
      <c r="AE163" s="166">
        <v>0.015186503529548645</v>
      </c>
      <c r="AF163" s="166">
        <v>0.044078338891267776</v>
      </c>
      <c r="AG163" s="166">
        <v>0.015310298651456833</v>
      </c>
      <c r="AH163" s="166">
        <v>0.005816358141601086</v>
      </c>
      <c r="AI163" s="166">
        <v>0.0</v>
      </c>
      <c r="AJ163" s="166">
        <v>0.0</v>
      </c>
      <c r="AK163" s="166">
        <v>0.002783752977848053</v>
      </c>
      <c r="AL163" s="166">
        <v>0.008066674694418907</v>
      </c>
      <c r="AM163" s="166">
        <v>0.008807172067463398</v>
      </c>
      <c r="AN163" s="166">
        <v>0.01871505379676819</v>
      </c>
      <c r="AO163" s="166">
        <v>0.011062336154282093</v>
      </c>
      <c r="AP163" s="166">
        <v>0.0</v>
      </c>
      <c r="AQ163" s="166">
        <v>0.003686122363433242</v>
      </c>
      <c r="AR163" s="166">
        <v>0.016948234289884567</v>
      </c>
      <c r="AS163" s="166">
        <v>0.02354523167014122</v>
      </c>
      <c r="AT163" s="166">
        <v>0.006766391918063164</v>
      </c>
      <c r="AU163" s="166">
        <v>0.011017833836376667</v>
      </c>
      <c r="AV163" s="166">
        <v>0.0010255032684653997</v>
      </c>
      <c r="AW163" s="166">
        <v>0.023663222789764404</v>
      </c>
      <c r="AX163" s="166">
        <v>0.009441554546356201</v>
      </c>
      <c r="AY163" s="166">
        <v>0.013934867456555367</v>
      </c>
      <c r="AZ163" s="166">
        <v>0.0035507534630596638</v>
      </c>
      <c r="BA163" s="166">
        <v>0.0042236242443323135</v>
      </c>
      <c r="BB163" s="166">
        <v>9.874297538772225E-4</v>
      </c>
      <c r="BC163" s="166">
        <v>0.01639021374285221</v>
      </c>
      <c r="BD163" s="166">
        <v>0.009779717773199081</v>
      </c>
      <c r="BE163" s="166">
        <v>0.0015354591887444258</v>
      </c>
      <c r="BF163" s="166">
        <v>0.01837063580751419</v>
      </c>
      <c r="BG163" s="166">
        <v>0.006776484660804272</v>
      </c>
      <c r="BH163" s="166">
        <v>2.7933745877817273E-4</v>
      </c>
      <c r="BI163" s="166">
        <v>0.006447141524404287</v>
      </c>
      <c r="BJ163" s="166">
        <v>0.02415541000664234</v>
      </c>
      <c r="BK163" s="166">
        <v>0.007605964783579111</v>
      </c>
      <c r="BL163" s="166">
        <v>0.0</v>
      </c>
      <c r="BM163" s="166">
        <v>0.004481241572648287</v>
      </c>
    </row>
    <row r="164" ht="13.5" customHeight="1">
      <c r="A164" s="177" t="s">
        <v>378</v>
      </c>
      <c r="B164" s="178" t="s">
        <v>536</v>
      </c>
      <c r="C164" s="196">
        <v>2.0155043601989746</v>
      </c>
      <c r="D164" s="196">
        <v>1.863080382347107</v>
      </c>
      <c r="E164" s="196">
        <v>1.623325228691101</v>
      </c>
      <c r="F164" s="196">
        <v>1.5653941631317139</v>
      </c>
      <c r="G164" s="196">
        <v>2.1399879455566406</v>
      </c>
      <c r="H164" s="196">
        <v>1.8869850635528564</v>
      </c>
      <c r="I164" s="196">
        <v>1.7514207363128662</v>
      </c>
      <c r="J164" s="196">
        <v>1.6341804265975952</v>
      </c>
      <c r="K164" s="196">
        <v>1.664428949356079</v>
      </c>
      <c r="L164" s="196">
        <v>2.194424629211426</v>
      </c>
      <c r="M164" s="196">
        <v>2.1685855388641357</v>
      </c>
      <c r="N164" s="196">
        <v>2.411759853363037</v>
      </c>
      <c r="O164" s="196">
        <v>1.867567777633667</v>
      </c>
      <c r="P164" s="196">
        <v>1.8954992294311523</v>
      </c>
      <c r="Q164" s="196">
        <v>2.116131067276001</v>
      </c>
      <c r="R164" s="196">
        <v>1.7295504808425903</v>
      </c>
      <c r="S164" s="196">
        <v>2.0008742809295654</v>
      </c>
      <c r="T164" s="196">
        <v>2.089151620864868</v>
      </c>
      <c r="U164" s="196">
        <v>1.8568557500839233</v>
      </c>
      <c r="V164" s="196">
        <v>2.222867488861084</v>
      </c>
      <c r="W164" s="196">
        <v>2.0640857219696045</v>
      </c>
      <c r="X164" s="196">
        <v>1.905271291732788</v>
      </c>
      <c r="Y164" s="196">
        <v>1.914326786994934</v>
      </c>
      <c r="Z164" s="196">
        <v>1.8143666982650757</v>
      </c>
      <c r="AA164" s="196">
        <v>1.8485537767410278</v>
      </c>
      <c r="AB164" s="196">
        <v>1.8429034948349</v>
      </c>
      <c r="AC164" s="196">
        <v>1.9330774545669556</v>
      </c>
      <c r="AD164" s="196">
        <v>1.7586575746536255</v>
      </c>
      <c r="AE164" s="196">
        <v>1.8676701784133911</v>
      </c>
      <c r="AF164" s="196">
        <v>1.8605395555496216</v>
      </c>
      <c r="AG164" s="196">
        <v>1.9511200189590454</v>
      </c>
      <c r="AH164" s="196">
        <v>2.7287774085998535</v>
      </c>
      <c r="AI164" s="196">
        <v>1.280908465385437</v>
      </c>
      <c r="AJ164" s="196">
        <v>1.354222297668457</v>
      </c>
      <c r="AK164" s="196">
        <v>1.4351673126220703</v>
      </c>
      <c r="AL164" s="196">
        <v>1.345520257949829</v>
      </c>
      <c r="AM164" s="196">
        <v>1.6143033504486084</v>
      </c>
      <c r="AN164" s="196">
        <v>1.5224355459213257</v>
      </c>
      <c r="AO164" s="196">
        <v>1.6687304973602295</v>
      </c>
      <c r="AP164" s="196">
        <v>1.7346665859222412</v>
      </c>
      <c r="AQ164" s="196">
        <v>1.7815042734146118</v>
      </c>
      <c r="AR164" s="196">
        <v>1.511274814605713</v>
      </c>
      <c r="AS164" s="196">
        <v>1.9227997064590454</v>
      </c>
      <c r="AT164" s="196">
        <v>1.747159719467163</v>
      </c>
      <c r="AU164" s="196">
        <v>2.084669828414917</v>
      </c>
      <c r="AV164" s="196">
        <v>1.7084156274795532</v>
      </c>
      <c r="AW164" s="196">
        <v>2.0240578651428223</v>
      </c>
      <c r="AX164" s="196">
        <v>1.9102039337158203</v>
      </c>
      <c r="AY164" s="196">
        <v>2.1155154705047607</v>
      </c>
      <c r="AZ164" s="196">
        <v>2.5511226654052734</v>
      </c>
      <c r="BA164" s="196">
        <v>1.2759740352630615</v>
      </c>
      <c r="BB164" s="196">
        <v>1.1807559728622437</v>
      </c>
      <c r="BC164" s="196">
        <v>1.7609301805496216</v>
      </c>
      <c r="BD164" s="196">
        <v>1.2229294776916504</v>
      </c>
      <c r="BE164" s="196">
        <v>1.450176477432251</v>
      </c>
      <c r="BF164" s="196">
        <v>1.4750005006790161</v>
      </c>
      <c r="BG164" s="196">
        <v>1.6771830320358276</v>
      </c>
      <c r="BH164" s="196">
        <v>1.5328134298324585</v>
      </c>
      <c r="BI164" s="196">
        <v>1.7688900232315063</v>
      </c>
      <c r="BJ164" s="196">
        <v>1.1842598915100098</v>
      </c>
      <c r="BK164" s="196">
        <v>1.3053656816482544</v>
      </c>
      <c r="BL164" s="196">
        <v>1.5779743194580078</v>
      </c>
      <c r="BM164" s="196">
        <v>1.4094165563583374</v>
      </c>
    </row>
    <row r="165" ht="13.5" customHeight="1">
      <c r="A165" s="179" t="s">
        <v>380</v>
      </c>
      <c r="B165" s="180" t="s">
        <v>83</v>
      </c>
      <c r="C165" s="166">
        <v>0.4443606734275818</v>
      </c>
      <c r="D165" s="166">
        <v>0.5033926963806152</v>
      </c>
      <c r="E165" s="166">
        <v>0.4382689893245697</v>
      </c>
      <c r="F165" s="166">
        <v>0.40322476625442505</v>
      </c>
      <c r="G165" s="166">
        <v>0.604208767414093</v>
      </c>
      <c r="H165" s="166">
        <v>0.5138293504714966</v>
      </c>
      <c r="I165" s="166">
        <v>0.4582653343677521</v>
      </c>
      <c r="J165" s="166">
        <v>0.42791181802749634</v>
      </c>
      <c r="K165" s="166">
        <v>0.43879905343055725</v>
      </c>
      <c r="L165" s="166">
        <v>0.6052843332290649</v>
      </c>
      <c r="M165" s="166">
        <v>0.6003793478012085</v>
      </c>
      <c r="N165" s="166">
        <v>0.5649926662445068</v>
      </c>
      <c r="O165" s="166">
        <v>0.5215409398078918</v>
      </c>
      <c r="P165" s="166">
        <v>0.4659876227378845</v>
      </c>
      <c r="Q165" s="166">
        <v>0.5289735794067383</v>
      </c>
      <c r="R165" s="166">
        <v>0.4163528084754944</v>
      </c>
      <c r="S165" s="166">
        <v>0.45615100860595703</v>
      </c>
      <c r="T165" s="166">
        <v>0.42761877179145813</v>
      </c>
      <c r="U165" s="166">
        <v>0.4245876371860504</v>
      </c>
      <c r="V165" s="166">
        <v>0.4999915361404419</v>
      </c>
      <c r="W165" s="166">
        <v>0.39025354385375977</v>
      </c>
      <c r="X165" s="166">
        <v>0.4661068320274353</v>
      </c>
      <c r="Y165" s="166">
        <v>0.48400983214378357</v>
      </c>
      <c r="Z165" s="166">
        <v>0.4346007704734802</v>
      </c>
      <c r="AA165" s="166">
        <v>0.4084872603416443</v>
      </c>
      <c r="AB165" s="166">
        <v>0.4499489367008209</v>
      </c>
      <c r="AC165" s="166">
        <v>0.5116467475891113</v>
      </c>
      <c r="AD165" s="166">
        <v>0.5189390182495117</v>
      </c>
      <c r="AE165" s="166">
        <v>0.519450306892395</v>
      </c>
      <c r="AF165" s="166">
        <v>0.4989336133003235</v>
      </c>
      <c r="AG165" s="166">
        <v>0.5838913917541504</v>
      </c>
      <c r="AH165" s="166">
        <v>0.7557369470596313</v>
      </c>
      <c r="AI165" s="166">
        <v>0.31690579652786255</v>
      </c>
      <c r="AJ165" s="166">
        <v>0.36058029532432556</v>
      </c>
      <c r="AK165" s="166">
        <v>0.29141005873680115</v>
      </c>
      <c r="AL165" s="166">
        <v>0.3420321047306061</v>
      </c>
      <c r="AM165" s="166">
        <v>0.39953869581222534</v>
      </c>
      <c r="AN165" s="166">
        <v>0.35085687041282654</v>
      </c>
      <c r="AO165" s="166">
        <v>0.362477570772171</v>
      </c>
      <c r="AP165" s="166">
        <v>0.44818171858787537</v>
      </c>
      <c r="AQ165" s="166">
        <v>0.4535079598426819</v>
      </c>
      <c r="AR165" s="166">
        <v>0.304105669260025</v>
      </c>
      <c r="AS165" s="166">
        <v>0.4851904511451721</v>
      </c>
      <c r="AT165" s="166">
        <v>0.40660518407821655</v>
      </c>
      <c r="AU165" s="166">
        <v>0.42587319016456604</v>
      </c>
      <c r="AV165" s="166">
        <v>0.40072640776634216</v>
      </c>
      <c r="AW165" s="166">
        <v>0.43990322947502136</v>
      </c>
      <c r="AX165" s="166">
        <v>0.35023999214172363</v>
      </c>
      <c r="AY165" s="166">
        <v>0.49925491213798523</v>
      </c>
      <c r="AZ165" s="166">
        <v>0.6102905869483948</v>
      </c>
      <c r="BA165" s="166">
        <v>0.25518476963043213</v>
      </c>
      <c r="BB165" s="166">
        <v>0.21359291672706604</v>
      </c>
      <c r="BC165" s="166">
        <v>0.4458000957965851</v>
      </c>
      <c r="BD165" s="166">
        <v>0.20036113262176514</v>
      </c>
      <c r="BE165" s="166">
        <v>0.23190265893936157</v>
      </c>
      <c r="BF165" s="166">
        <v>0.29132482409477234</v>
      </c>
      <c r="BG165" s="166">
        <v>0.38750019669532776</v>
      </c>
      <c r="BH165" s="166">
        <v>0.2990078032016754</v>
      </c>
      <c r="BI165" s="166">
        <v>0.3840990662574768</v>
      </c>
      <c r="BJ165" s="166">
        <v>0.16580477356910706</v>
      </c>
      <c r="BK165" s="166">
        <v>0.29651695489883423</v>
      </c>
      <c r="BL165" s="166">
        <v>0.31871628761291504</v>
      </c>
      <c r="BM165" s="166">
        <v>0.24729052186012268</v>
      </c>
    </row>
    <row r="166" ht="13.5" customHeight="1">
      <c r="A166" s="29" t="s">
        <v>382</v>
      </c>
      <c r="B166" s="165" t="s">
        <v>83</v>
      </c>
      <c r="C166" s="166">
        <v>0.6906591057777405</v>
      </c>
      <c r="D166" s="166">
        <v>0.5289846658706665</v>
      </c>
      <c r="E166" s="166">
        <v>0.43265706300735474</v>
      </c>
      <c r="F166" s="166">
        <v>0.42869046330451965</v>
      </c>
      <c r="G166" s="166">
        <v>0.6146383881568909</v>
      </c>
      <c r="H166" s="166">
        <v>0.5346454381942749</v>
      </c>
      <c r="I166" s="166">
        <v>0.4989203214645386</v>
      </c>
      <c r="J166" s="166">
        <v>0.4503241181373596</v>
      </c>
      <c r="K166" s="166">
        <v>0.45980629324913025</v>
      </c>
      <c r="L166" s="166">
        <v>0.6502204537391663</v>
      </c>
      <c r="M166" s="166">
        <v>0.6377253532409668</v>
      </c>
      <c r="N166" s="166">
        <v>0.8368657827377319</v>
      </c>
      <c r="O166" s="166">
        <v>0.5138581991195679</v>
      </c>
      <c r="P166" s="166">
        <v>0.5882205963134766</v>
      </c>
      <c r="Q166" s="166">
        <v>0.6738083958625793</v>
      </c>
      <c r="R166" s="166">
        <v>0.5261054635047913</v>
      </c>
      <c r="S166" s="166">
        <v>0.6690168976783752</v>
      </c>
      <c r="T166" s="166">
        <v>0.7569951415061951</v>
      </c>
      <c r="U166" s="166">
        <v>0.6035979986190796</v>
      </c>
      <c r="V166" s="166">
        <v>0.7746666669845581</v>
      </c>
      <c r="W166" s="166">
        <v>0.777480959892273</v>
      </c>
      <c r="X166" s="166">
        <v>0.5946819186210632</v>
      </c>
      <c r="Y166" s="166">
        <v>0.5828768610954285</v>
      </c>
      <c r="Z166" s="166">
        <v>0.5649727582931519</v>
      </c>
      <c r="AA166" s="166">
        <v>0.6141078472137451</v>
      </c>
      <c r="AB166" s="166">
        <v>0.568841278553009</v>
      </c>
      <c r="AC166" s="166">
        <v>0.5678666830062866</v>
      </c>
      <c r="AD166" s="166">
        <v>0.44311991333961487</v>
      </c>
      <c r="AE166" s="166">
        <v>0.5160177946090698</v>
      </c>
      <c r="AF166" s="166">
        <v>0.5317327380180359</v>
      </c>
      <c r="AG166" s="166">
        <v>0.5077719688415527</v>
      </c>
      <c r="AH166" s="166">
        <v>0.8596014976501465</v>
      </c>
      <c r="AI166" s="166">
        <v>0.32343658804893494</v>
      </c>
      <c r="AJ166" s="166">
        <v>0.32913172245025635</v>
      </c>
      <c r="AK166" s="166">
        <v>0.4528103172779083</v>
      </c>
      <c r="AL166" s="166">
        <v>0.3418199121952057</v>
      </c>
      <c r="AM166" s="166">
        <v>0.46531203389167786</v>
      </c>
      <c r="AN166" s="166">
        <v>0.4521300494670868</v>
      </c>
      <c r="AO166" s="166">
        <v>0.5390244126319885</v>
      </c>
      <c r="AP166" s="166">
        <v>0.49772170186042786</v>
      </c>
      <c r="AQ166" s="166">
        <v>0.5239360332489014</v>
      </c>
      <c r="AR166" s="166">
        <v>0.49136561155319214</v>
      </c>
      <c r="AS166" s="166">
        <v>0.5874019265174866</v>
      </c>
      <c r="AT166" s="166">
        <v>0.5477111339569092</v>
      </c>
      <c r="AU166" s="166">
        <v>0.7557226419448853</v>
      </c>
      <c r="AV166" s="166">
        <v>0.5274996161460876</v>
      </c>
      <c r="AW166" s="166">
        <v>0.7008764147758484</v>
      </c>
      <c r="AX166" s="166">
        <v>0.7138704061508179</v>
      </c>
      <c r="AY166" s="166">
        <v>0.7031124830245972</v>
      </c>
      <c r="AZ166" s="166">
        <v>0.8854148983955383</v>
      </c>
      <c r="BA166" s="166">
        <v>0.38183480501174927</v>
      </c>
      <c r="BB166" s="166">
        <v>0.3593067228794098</v>
      </c>
      <c r="BC166" s="166">
        <v>0.5177891850471497</v>
      </c>
      <c r="BD166" s="166">
        <v>0.40093815326690674</v>
      </c>
      <c r="BE166" s="166">
        <v>0.5224248766899109</v>
      </c>
      <c r="BF166" s="166">
        <v>0.47971928119659424</v>
      </c>
      <c r="BG166" s="166">
        <v>0.5196937918663025</v>
      </c>
      <c r="BH166" s="166">
        <v>0.5109676122665405</v>
      </c>
      <c r="BI166" s="166">
        <v>0.5848504304885864</v>
      </c>
      <c r="BJ166" s="166">
        <v>0.4094544053077698</v>
      </c>
      <c r="BK166" s="166">
        <v>0.360294908285141</v>
      </c>
      <c r="BL166" s="166">
        <v>0.5216704607009888</v>
      </c>
      <c r="BM166" s="166">
        <v>0.4795893430709839</v>
      </c>
    </row>
    <row r="167" ht="13.5" customHeight="1">
      <c r="A167" s="181" t="s">
        <v>384</v>
      </c>
      <c r="B167" s="182" t="s">
        <v>536</v>
      </c>
      <c r="C167" s="196">
        <v>1.475195050239563</v>
      </c>
      <c r="D167" s="196">
        <v>0.33399999141693115</v>
      </c>
      <c r="E167" s="196">
        <v>1.958409070968628</v>
      </c>
      <c r="F167" s="196">
        <v>1.2672582864761353</v>
      </c>
      <c r="G167" s="196">
        <v>0.33399999141693115</v>
      </c>
      <c r="H167" s="196">
        <v>1.8632104396820068</v>
      </c>
      <c r="I167" s="196">
        <v>1.3639538288116455</v>
      </c>
      <c r="J167" s="196">
        <v>1.2419260740280151</v>
      </c>
      <c r="K167" s="196">
        <v>1.8431050777435303</v>
      </c>
      <c r="L167" s="196">
        <v>0.33399999141693115</v>
      </c>
      <c r="M167" s="196">
        <v>1.9929254055023193</v>
      </c>
      <c r="N167" s="196">
        <v>1.2707163095474243</v>
      </c>
      <c r="O167" s="196">
        <v>1.8832734823226929</v>
      </c>
      <c r="P167" s="196">
        <v>0.33399999141693115</v>
      </c>
      <c r="Q167" s="196">
        <v>1.3586927652359009</v>
      </c>
      <c r="R167" s="196">
        <v>0.42308735847473145</v>
      </c>
      <c r="S167" s="196">
        <v>1.8381565809249878</v>
      </c>
      <c r="T167" s="196">
        <v>0.33399999141693115</v>
      </c>
      <c r="U167" s="196">
        <v>1.845322608947754</v>
      </c>
      <c r="V167" s="196">
        <v>1.8741356134414673</v>
      </c>
      <c r="W167" s="196">
        <v>0.33399999141693115</v>
      </c>
      <c r="X167" s="196">
        <v>1.1003849506378174</v>
      </c>
      <c r="Y167" s="196">
        <v>1.88271164894104</v>
      </c>
      <c r="Z167" s="196">
        <v>1.496633768081665</v>
      </c>
      <c r="AA167" s="196">
        <v>0.8558669686317444</v>
      </c>
      <c r="AB167" s="196">
        <v>0.7310889959335327</v>
      </c>
      <c r="AC167" s="196">
        <v>1.4874958992004395</v>
      </c>
      <c r="AD167" s="196">
        <v>0.33399999141693115</v>
      </c>
      <c r="AE167" s="196">
        <v>1.7879464626312256</v>
      </c>
      <c r="AF167" s="196">
        <v>0.33399999141693115</v>
      </c>
      <c r="AG167" s="196">
        <v>1.9263296127319336</v>
      </c>
      <c r="AH167" s="196">
        <v>1.8473124504089355</v>
      </c>
      <c r="AI167" s="196">
        <v>1.274620771408081</v>
      </c>
      <c r="AJ167" s="196">
        <v>0.35430753231048584</v>
      </c>
      <c r="AK167" s="196">
        <v>0.33399999141693115</v>
      </c>
      <c r="AL167" s="196">
        <v>1.8717198371887207</v>
      </c>
      <c r="AM167" s="196">
        <v>1.8517264127731323</v>
      </c>
      <c r="AN167" s="196">
        <v>0.33399999141693115</v>
      </c>
      <c r="AO167" s="196">
        <v>1.840830683708191</v>
      </c>
      <c r="AP167" s="196">
        <v>1.8414661884307861</v>
      </c>
      <c r="AQ167" s="196">
        <v>0.33399999141693115</v>
      </c>
      <c r="AR167" s="196">
        <v>0.33399999141693115</v>
      </c>
      <c r="AS167" s="196">
        <v>2.048234462738037</v>
      </c>
      <c r="AT167" s="196">
        <v>1.2628813982009888</v>
      </c>
      <c r="AU167" s="196">
        <v>1.9551753997802734</v>
      </c>
      <c r="AV167" s="196">
        <v>1.2541121244430542</v>
      </c>
      <c r="AW167" s="196">
        <v>1.878968358039856</v>
      </c>
      <c r="AX167" s="196">
        <v>0.844567596912384</v>
      </c>
      <c r="AY167" s="196">
        <v>1.358257532119751</v>
      </c>
      <c r="AZ167" s="196">
        <v>1.3693355321884155</v>
      </c>
      <c r="BA167" s="196">
        <v>1.1106297969818115</v>
      </c>
      <c r="BB167" s="196">
        <v>2.310553550720215</v>
      </c>
      <c r="BC167" s="196">
        <v>0.33399999141693115</v>
      </c>
      <c r="BD167" s="196">
        <v>1.8621630668640137</v>
      </c>
      <c r="BE167" s="196">
        <v>0.33399999141693115</v>
      </c>
      <c r="BF167" s="196">
        <v>1.7474713325500488</v>
      </c>
      <c r="BG167" s="196">
        <v>1.6458613872528076</v>
      </c>
      <c r="BH167" s="196">
        <v>1.0993781089782715</v>
      </c>
      <c r="BI167" s="196">
        <v>0.7307456135749817</v>
      </c>
      <c r="BJ167" s="196">
        <v>2.20155930519104</v>
      </c>
      <c r="BK167" s="196">
        <v>1.8522404432296753</v>
      </c>
      <c r="BL167" s="196">
        <v>1.858577847480774</v>
      </c>
      <c r="BM167" s="196">
        <v>0.33399999141693115</v>
      </c>
    </row>
    <row r="168" ht="13.5" customHeight="1">
      <c r="A168" s="152" t="s">
        <v>571</v>
      </c>
      <c r="B168" s="180" t="s">
        <v>83</v>
      </c>
      <c r="C168" s="166">
        <v>0.0077774315141141415</v>
      </c>
      <c r="D168" s="166">
        <v>0.0</v>
      </c>
      <c r="E168" s="166">
        <v>0.1444658637046814</v>
      </c>
      <c r="F168" s="166">
        <v>0.0958293080329895</v>
      </c>
      <c r="G168" s="166">
        <v>0.0</v>
      </c>
      <c r="H168" s="166">
        <v>0.01743871532380581</v>
      </c>
      <c r="I168" s="166">
        <v>0.2968849837779999</v>
      </c>
      <c r="J168" s="166">
        <v>0.15437988936901093</v>
      </c>
      <c r="K168" s="166">
        <v>0.0013204647693783045</v>
      </c>
      <c r="L168" s="166">
        <v>0.0</v>
      </c>
      <c r="M168" s="166">
        <v>0.14275920391082764</v>
      </c>
      <c r="N168" s="166">
        <v>0.01899636536836624</v>
      </c>
      <c r="O168" s="166">
        <v>0.030881846323609352</v>
      </c>
      <c r="P168" s="166">
        <v>0.0</v>
      </c>
      <c r="Q168" s="166">
        <v>0.0239931121468544</v>
      </c>
      <c r="R168" s="166">
        <v>0.09184886515140533</v>
      </c>
      <c r="S168" s="166">
        <v>7.236383971758187E-4</v>
      </c>
      <c r="T168" s="166">
        <v>0.0</v>
      </c>
      <c r="U168" s="166">
        <v>0.0055372933857142925</v>
      </c>
      <c r="V168" s="166">
        <v>0.024794792756438255</v>
      </c>
      <c r="W168" s="166">
        <v>0.0</v>
      </c>
      <c r="X168" s="166">
        <v>0.010151015594601631</v>
      </c>
      <c r="Y168" s="166">
        <v>0.030413584783673286</v>
      </c>
      <c r="Z168" s="166">
        <v>0.022463463246822357</v>
      </c>
      <c r="AA168" s="166">
        <v>0.009277221746742725</v>
      </c>
      <c r="AB168" s="166">
        <v>0.01375573594123125</v>
      </c>
      <c r="AC168" s="166">
        <v>0.018723731860518456</v>
      </c>
      <c r="AD168" s="166">
        <v>0.0</v>
      </c>
      <c r="AE168" s="166">
        <v>0.3060857057571411</v>
      </c>
      <c r="AF168" s="166">
        <v>0.0</v>
      </c>
      <c r="AG168" s="166">
        <v>0.059434231370687485</v>
      </c>
      <c r="AH168" s="166">
        <v>0.006808869540691376</v>
      </c>
      <c r="AI168" s="166">
        <v>0.01938633993268013</v>
      </c>
      <c r="AJ168" s="166">
        <v>0.013511329889297485</v>
      </c>
      <c r="AK168" s="166">
        <v>0.0</v>
      </c>
      <c r="AL168" s="166">
        <v>0.02371460758149624</v>
      </c>
      <c r="AM168" s="166">
        <v>0.009781291708350182</v>
      </c>
      <c r="AN168" s="166">
        <v>0.0</v>
      </c>
      <c r="AO168" s="166">
        <v>0.0019319377606734633</v>
      </c>
      <c r="AP168" s="166">
        <v>0.002923691878095269</v>
      </c>
      <c r="AQ168" s="166">
        <v>0.0</v>
      </c>
      <c r="AR168" s="166">
        <v>0.0</v>
      </c>
      <c r="AS168" s="166">
        <v>0.2291201949119568</v>
      </c>
      <c r="AT168" s="166">
        <v>0.019925301894545555</v>
      </c>
      <c r="AU168" s="166">
        <v>0.10077730566263199</v>
      </c>
      <c r="AV168" s="166">
        <v>0.010678999125957489</v>
      </c>
      <c r="AW168" s="166">
        <v>0.027923045679926872</v>
      </c>
      <c r="AX168" s="166">
        <v>0.006508841644972563</v>
      </c>
      <c r="AY168" s="166">
        <v>0.011271633207798004</v>
      </c>
      <c r="AZ168" s="166">
        <v>0.02388920448720455</v>
      </c>
      <c r="BA168" s="166">
        <v>0.01399656105786562</v>
      </c>
      <c r="BB168" s="166">
        <v>0.5772621035575867</v>
      </c>
      <c r="BC168" s="166">
        <v>0.0</v>
      </c>
      <c r="BD168" s="166">
        <v>0.01682174764573574</v>
      </c>
      <c r="BE168" s="166">
        <v>0.0</v>
      </c>
      <c r="BF168" s="166">
        <v>0.10425664484500885</v>
      </c>
      <c r="BG168" s="166">
        <v>0.014050082303583622</v>
      </c>
      <c r="BH168" s="166">
        <v>0.01094087865203619</v>
      </c>
      <c r="BI168" s="166">
        <v>0.014327418059110641</v>
      </c>
      <c r="BJ168" s="166">
        <v>0.48911428451538086</v>
      </c>
      <c r="BK168" s="166">
        <v>0.00975818932056427</v>
      </c>
      <c r="BL168" s="166">
        <v>0.014312631450593472</v>
      </c>
      <c r="BM168" s="166">
        <v>0.0</v>
      </c>
    </row>
    <row r="169" ht="13.5" customHeight="1">
      <c r="A169" s="183" t="s">
        <v>572</v>
      </c>
      <c r="B169" s="197" t="s">
        <v>83</v>
      </c>
      <c r="C169" s="185">
        <v>0.9419886469841003</v>
      </c>
      <c r="D169" s="185">
        <v>1.0</v>
      </c>
      <c r="E169" s="185">
        <v>0.06092695891857147</v>
      </c>
      <c r="F169" s="185">
        <v>1.0</v>
      </c>
      <c r="G169" s="185">
        <v>0.5</v>
      </c>
      <c r="H169" s="185">
        <v>0.5056766271591187</v>
      </c>
      <c r="I169" s="185">
        <v>1.0</v>
      </c>
      <c r="J169" s="185">
        <v>1.0</v>
      </c>
      <c r="K169" s="185">
        <v>0.8176308274269104</v>
      </c>
      <c r="L169" s="185">
        <v>1.0</v>
      </c>
      <c r="M169" s="185">
        <v>0.2959444224834442</v>
      </c>
      <c r="N169" s="185">
        <v>0.0</v>
      </c>
      <c r="O169" s="185">
        <v>1.0</v>
      </c>
      <c r="P169" s="185">
        <v>1.0</v>
      </c>
      <c r="Q169" s="185">
        <v>1.0</v>
      </c>
      <c r="R169" s="185">
        <v>0.4756184220314026</v>
      </c>
      <c r="S169" s="185">
        <v>1.0</v>
      </c>
      <c r="T169" s="185">
        <v>0.7980172038078308</v>
      </c>
      <c r="U169" s="185">
        <v>0.8298560380935669</v>
      </c>
      <c r="V169" s="185">
        <v>0.2826724946498871</v>
      </c>
      <c r="W169" s="185">
        <v>0.6826329231262207</v>
      </c>
      <c r="X169" s="185">
        <v>0.6683099269866943</v>
      </c>
      <c r="Y169" s="185">
        <v>1.0</v>
      </c>
      <c r="Z169" s="185">
        <v>1.0</v>
      </c>
      <c r="AA169" s="185">
        <v>0.9323228597640991</v>
      </c>
      <c r="AB169" s="185">
        <v>0.0</v>
      </c>
      <c r="AC169" s="185">
        <v>1.0</v>
      </c>
      <c r="AD169" s="185">
        <v>1.0</v>
      </c>
      <c r="AE169" s="185">
        <v>1.0</v>
      </c>
      <c r="AF169" s="185">
        <v>1.0</v>
      </c>
      <c r="AG169" s="185">
        <v>1.0</v>
      </c>
      <c r="AH169" s="185">
        <v>0.49793049693107605</v>
      </c>
      <c r="AI169" s="185">
        <v>1.0</v>
      </c>
      <c r="AJ169" s="185">
        <v>0.5034308433532715</v>
      </c>
      <c r="AK169" s="185">
        <v>1.0</v>
      </c>
      <c r="AL169" s="185">
        <v>0.3106401562690735</v>
      </c>
      <c r="AM169" s="185">
        <v>0.9804751873016357</v>
      </c>
      <c r="AN169" s="185">
        <v>0.6067380309104919</v>
      </c>
      <c r="AO169" s="185">
        <v>0.6967865228652954</v>
      </c>
      <c r="AP169" s="185">
        <v>1.0</v>
      </c>
      <c r="AQ169" s="185">
        <v>1.0</v>
      </c>
      <c r="AR169" s="185">
        <v>0.9753223657608032</v>
      </c>
      <c r="AS169" s="185">
        <v>0.9717150330543518</v>
      </c>
      <c r="AT169" s="185">
        <v>0.3385285437107086</v>
      </c>
      <c r="AU169" s="185">
        <v>0.22499312460422516</v>
      </c>
      <c r="AV169" s="185">
        <v>1.0</v>
      </c>
      <c r="AW169" s="185">
        <v>1.0</v>
      </c>
      <c r="AX169" s="185">
        <v>1.0</v>
      </c>
      <c r="AY169" s="198"/>
      <c r="AZ169" s="198"/>
      <c r="BA169" s="198"/>
      <c r="BB169" s="198"/>
      <c r="BC169" s="198"/>
      <c r="BD169" s="198"/>
      <c r="BE169" s="198"/>
      <c r="BF169" s="198"/>
      <c r="BG169" s="198"/>
      <c r="BH169" s="198"/>
      <c r="BI169" s="198"/>
      <c r="BJ169" s="198"/>
      <c r="BK169" s="198"/>
      <c r="BL169" s="198"/>
      <c r="BM169" s="198"/>
    </row>
    <row r="170" ht="13.5" customHeight="1">
      <c r="A170" s="152"/>
      <c r="B170" s="153"/>
      <c r="C170" s="152"/>
      <c r="D170" s="152"/>
      <c r="E170" s="152"/>
      <c r="F170" s="152"/>
      <c r="G170" s="152"/>
      <c r="H170" s="152"/>
      <c r="I170" s="152"/>
      <c r="J170" s="152"/>
      <c r="K170" s="152"/>
      <c r="L170" s="152"/>
      <c r="M170" s="152"/>
      <c r="N170" s="152"/>
      <c r="O170" s="152"/>
      <c r="P170" s="152"/>
      <c r="Q170" s="152"/>
      <c r="R170" s="152"/>
      <c r="S170" s="152"/>
      <c r="T170" s="152"/>
      <c r="U170" s="152"/>
      <c r="V170" s="152"/>
      <c r="W170" s="152"/>
      <c r="X170" s="152"/>
      <c r="Y170" s="152"/>
      <c r="Z170" s="152"/>
      <c r="AA170" s="152"/>
      <c r="AB170" s="152"/>
      <c r="AC170" s="152"/>
      <c r="AD170" s="152"/>
      <c r="AE170" s="152"/>
      <c r="AF170" s="152"/>
      <c r="AG170" s="152"/>
      <c r="AH170" s="152"/>
      <c r="AI170" s="152"/>
      <c r="AJ170" s="152"/>
      <c r="AK170" s="152"/>
      <c r="AL170" s="152"/>
      <c r="AM170" s="152"/>
      <c r="AN170" s="152"/>
      <c r="AO170" s="152"/>
      <c r="AP170" s="152"/>
      <c r="AQ170" s="152"/>
      <c r="AR170" s="152"/>
      <c r="AS170" s="152"/>
      <c r="AT170" s="152"/>
      <c r="AU170" s="152"/>
      <c r="AV170" s="152"/>
      <c r="AW170" s="152"/>
      <c r="AX170" s="152"/>
      <c r="AY170" s="152"/>
      <c r="AZ170" s="152"/>
      <c r="BA170" s="152"/>
      <c r="BB170" s="152"/>
      <c r="BC170" s="152"/>
      <c r="BD170" s="152"/>
      <c r="BE170" s="152"/>
      <c r="BF170" s="152"/>
      <c r="BG170" s="152"/>
      <c r="BH170" s="152"/>
      <c r="BI170" s="152"/>
      <c r="BJ170" s="152"/>
      <c r="BK170" s="152"/>
      <c r="BL170" s="152"/>
      <c r="BM170" s="152"/>
    </row>
    <row r="171" ht="13.5" customHeight="1">
      <c r="A171" s="152"/>
      <c r="B171" s="153"/>
      <c r="C171" s="152"/>
      <c r="D171" s="152"/>
      <c r="E171" s="152"/>
      <c r="F171" s="152"/>
      <c r="G171" s="152"/>
      <c r="H171" s="152"/>
      <c r="I171" s="152"/>
      <c r="J171" s="152"/>
      <c r="K171" s="152"/>
      <c r="L171" s="152"/>
      <c r="M171" s="152"/>
      <c r="N171" s="152"/>
      <c r="O171" s="152"/>
      <c r="P171" s="152"/>
      <c r="Q171" s="152"/>
      <c r="R171" s="152"/>
      <c r="S171" s="152"/>
      <c r="T171" s="152"/>
      <c r="U171" s="152"/>
      <c r="V171" s="152"/>
      <c r="W171" s="152"/>
      <c r="X171" s="152"/>
      <c r="Y171" s="152"/>
      <c r="Z171" s="152"/>
      <c r="AA171" s="152"/>
      <c r="AB171" s="152"/>
      <c r="AC171" s="152"/>
      <c r="AD171" s="152"/>
      <c r="AE171" s="152"/>
      <c r="AF171" s="152"/>
      <c r="AG171" s="152"/>
      <c r="AH171" s="152"/>
      <c r="AI171" s="152"/>
      <c r="AJ171" s="152"/>
      <c r="AK171" s="152"/>
      <c r="AL171" s="152"/>
      <c r="AM171" s="152"/>
      <c r="AN171" s="152"/>
      <c r="AO171" s="152"/>
      <c r="AP171" s="152"/>
      <c r="AQ171" s="152"/>
      <c r="AR171" s="152"/>
      <c r="AS171" s="152"/>
      <c r="AT171" s="152"/>
      <c r="AU171" s="152"/>
      <c r="AV171" s="152"/>
      <c r="AW171" s="152"/>
      <c r="AX171" s="152"/>
      <c r="AY171" s="152"/>
      <c r="AZ171" s="152"/>
      <c r="BA171" s="152"/>
      <c r="BB171" s="152"/>
      <c r="BC171" s="152"/>
      <c r="BD171" s="152"/>
      <c r="BE171" s="152"/>
      <c r="BF171" s="152"/>
      <c r="BG171" s="152"/>
      <c r="BH171" s="152"/>
      <c r="BI171" s="152"/>
      <c r="BJ171" s="152"/>
      <c r="BK171" s="152"/>
      <c r="BL171" s="152"/>
      <c r="BM171" s="152"/>
    </row>
    <row r="172" ht="13.5" customHeight="1">
      <c r="A172" s="152"/>
      <c r="B172" s="153"/>
      <c r="C172" s="152"/>
      <c r="D172" s="152"/>
      <c r="E172" s="152"/>
      <c r="F172" s="152"/>
      <c r="G172" s="152"/>
      <c r="H172" s="152"/>
      <c r="I172" s="152"/>
      <c r="J172" s="152"/>
      <c r="K172" s="152"/>
      <c r="L172" s="152"/>
      <c r="M172" s="152"/>
      <c r="N172" s="152"/>
      <c r="O172" s="152"/>
      <c r="P172" s="152"/>
      <c r="Q172" s="152"/>
      <c r="R172" s="152"/>
      <c r="S172" s="152"/>
      <c r="T172" s="152"/>
      <c r="U172" s="152"/>
      <c r="V172" s="152"/>
      <c r="W172" s="152"/>
      <c r="X172" s="152"/>
      <c r="Y172" s="152"/>
      <c r="Z172" s="152"/>
      <c r="AA172" s="152"/>
      <c r="AB172" s="152"/>
      <c r="AC172" s="152"/>
      <c r="AD172" s="152"/>
      <c r="AE172" s="152"/>
      <c r="AF172" s="152"/>
      <c r="AG172" s="152"/>
      <c r="AH172" s="152"/>
      <c r="AI172" s="152"/>
      <c r="AJ172" s="152"/>
      <c r="AK172" s="152"/>
      <c r="AL172" s="152"/>
      <c r="AM172" s="152"/>
      <c r="AN172" s="152"/>
      <c r="AO172" s="152"/>
      <c r="AP172" s="152"/>
      <c r="AQ172" s="152"/>
      <c r="AR172" s="152"/>
      <c r="AS172" s="152"/>
      <c r="AT172" s="152"/>
      <c r="AU172" s="152"/>
      <c r="AV172" s="152"/>
      <c r="AW172" s="152"/>
      <c r="AX172" s="152"/>
      <c r="AY172" s="152"/>
      <c r="AZ172" s="152"/>
      <c r="BA172" s="152"/>
      <c r="BB172" s="152"/>
      <c r="BC172" s="152"/>
      <c r="BD172" s="152"/>
      <c r="BE172" s="152"/>
      <c r="BF172" s="152"/>
      <c r="BG172" s="152"/>
      <c r="BH172" s="152"/>
      <c r="BI172" s="152"/>
      <c r="BJ172" s="152"/>
      <c r="BK172" s="152"/>
      <c r="BL172" s="152"/>
      <c r="BM172" s="152"/>
    </row>
    <row r="173" ht="13.5" customHeight="1">
      <c r="A173" s="170" t="s">
        <v>573</v>
      </c>
      <c r="B173" s="170" t="s">
        <v>574</v>
      </c>
      <c r="C173" s="170"/>
      <c r="D173" s="170"/>
      <c r="E173" s="170"/>
      <c r="F173" s="170"/>
      <c r="G173" s="170"/>
      <c r="H173" s="170"/>
      <c r="I173" s="170"/>
      <c r="J173" s="170"/>
      <c r="K173" s="170"/>
      <c r="L173" s="170"/>
      <c r="M173" s="170"/>
      <c r="N173" s="170"/>
      <c r="O173" s="170"/>
      <c r="P173" s="170"/>
      <c r="Q173" s="170"/>
      <c r="R173" s="170"/>
      <c r="S173" s="170"/>
      <c r="T173" s="170"/>
      <c r="U173" s="170"/>
      <c r="V173" s="170"/>
      <c r="W173" s="170"/>
      <c r="X173" s="170"/>
      <c r="Y173" s="170"/>
      <c r="Z173" s="170"/>
      <c r="AA173" s="170"/>
      <c r="AB173" s="170"/>
      <c r="AC173" s="170"/>
      <c r="AD173" s="170"/>
      <c r="AE173" s="170"/>
      <c r="AF173" s="170"/>
      <c r="AG173" s="170"/>
      <c r="AH173" s="170"/>
      <c r="AI173" s="170"/>
      <c r="AJ173" s="170"/>
      <c r="AK173" s="170"/>
      <c r="AL173" s="170"/>
      <c r="AM173" s="170"/>
      <c r="AN173" s="170"/>
      <c r="AO173" s="170"/>
      <c r="AP173" s="170"/>
      <c r="AQ173" s="170"/>
      <c r="AR173" s="170"/>
      <c r="AS173" s="170"/>
      <c r="AT173" s="170"/>
      <c r="AU173" s="170"/>
      <c r="AV173" s="170"/>
      <c r="AW173" s="170"/>
      <c r="AX173" s="170"/>
      <c r="AY173" s="170"/>
      <c r="AZ173" s="170"/>
      <c r="BA173" s="170"/>
      <c r="BB173" s="170"/>
      <c r="BC173" s="170"/>
      <c r="BD173" s="170"/>
      <c r="BE173" s="170"/>
      <c r="BF173" s="170"/>
      <c r="BG173" s="170"/>
      <c r="BH173" s="170"/>
      <c r="BI173" s="170"/>
      <c r="BJ173" s="170"/>
      <c r="BK173" s="170"/>
      <c r="BL173" s="170"/>
      <c r="BM173" s="170"/>
    </row>
    <row r="174" ht="13.5" customHeight="1">
      <c r="A174" s="170" t="s">
        <v>397</v>
      </c>
      <c r="B174" s="170" t="s">
        <v>398</v>
      </c>
      <c r="C174" s="170"/>
      <c r="D174" s="170"/>
      <c r="E174" s="170"/>
      <c r="F174" s="170"/>
      <c r="G174" s="170"/>
      <c r="H174" s="170"/>
      <c r="I174" s="170"/>
      <c r="J174" s="170"/>
      <c r="K174" s="170"/>
      <c r="L174" s="170"/>
      <c r="M174" s="170"/>
      <c r="N174" s="170"/>
      <c r="O174" s="170"/>
      <c r="P174" s="170"/>
      <c r="Q174" s="170"/>
      <c r="R174" s="170"/>
      <c r="S174" s="170"/>
      <c r="T174" s="170"/>
      <c r="U174" s="170"/>
      <c r="V174" s="170"/>
      <c r="W174" s="170"/>
      <c r="X174" s="170"/>
      <c r="Y174" s="170"/>
      <c r="Z174" s="170"/>
      <c r="AA174" s="170"/>
      <c r="AB174" s="170"/>
      <c r="AC174" s="170"/>
      <c r="AD174" s="170"/>
      <c r="AE174" s="170"/>
      <c r="AF174" s="170"/>
      <c r="AG174" s="170"/>
      <c r="AH174" s="170"/>
      <c r="AI174" s="170"/>
      <c r="AJ174" s="170"/>
      <c r="AK174" s="170"/>
      <c r="AL174" s="170"/>
      <c r="AM174" s="170"/>
      <c r="AN174" s="170"/>
      <c r="AO174" s="170"/>
      <c r="AP174" s="170"/>
      <c r="AQ174" s="170"/>
      <c r="AR174" s="170"/>
      <c r="AS174" s="170"/>
      <c r="AT174" s="170"/>
      <c r="AU174" s="170"/>
      <c r="AV174" s="170"/>
      <c r="AW174" s="170"/>
      <c r="AX174" s="170"/>
      <c r="AY174" s="170"/>
      <c r="AZ174" s="170"/>
      <c r="BA174" s="170"/>
      <c r="BB174" s="170"/>
      <c r="BC174" s="170"/>
      <c r="BD174" s="170"/>
      <c r="BE174" s="170"/>
      <c r="BF174" s="170"/>
      <c r="BG174" s="170"/>
      <c r="BH174" s="170"/>
      <c r="BI174" s="170"/>
      <c r="BJ174" s="170"/>
      <c r="BK174" s="170"/>
      <c r="BL174" s="170"/>
      <c r="BM174" s="170"/>
    </row>
    <row r="175" ht="13.5" customHeight="1">
      <c r="A175" s="170" t="s">
        <v>575</v>
      </c>
      <c r="B175" s="170" t="s">
        <v>576</v>
      </c>
      <c r="C175" s="170"/>
      <c r="D175" s="170"/>
      <c r="E175" s="170"/>
      <c r="F175" s="170"/>
      <c r="G175" s="170"/>
      <c r="H175" s="170"/>
      <c r="I175" s="170"/>
      <c r="J175" s="170"/>
      <c r="K175" s="170"/>
      <c r="L175" s="170"/>
      <c r="M175" s="170"/>
      <c r="N175" s="170"/>
      <c r="O175" s="170"/>
      <c r="P175" s="170"/>
      <c r="Q175" s="170"/>
      <c r="R175" s="170"/>
      <c r="S175" s="170"/>
      <c r="T175" s="170"/>
      <c r="U175" s="170"/>
      <c r="V175" s="170"/>
      <c r="W175" s="170"/>
      <c r="X175" s="170"/>
      <c r="Y175" s="170"/>
      <c r="Z175" s="170"/>
      <c r="AA175" s="170"/>
      <c r="AB175" s="170"/>
      <c r="AC175" s="170"/>
      <c r="AD175" s="170"/>
      <c r="AE175" s="170"/>
      <c r="AF175" s="170"/>
      <c r="AG175" s="170"/>
      <c r="AH175" s="170"/>
      <c r="AI175" s="170"/>
      <c r="AJ175" s="170"/>
      <c r="AK175" s="170"/>
      <c r="AL175" s="170"/>
      <c r="AM175" s="170"/>
      <c r="AN175" s="170"/>
      <c r="AO175" s="170"/>
      <c r="AP175" s="170"/>
      <c r="AQ175" s="170"/>
      <c r="AR175" s="170"/>
      <c r="AS175" s="170"/>
      <c r="AT175" s="170"/>
      <c r="AU175" s="170"/>
      <c r="AV175" s="170"/>
      <c r="AW175" s="170"/>
      <c r="AX175" s="170"/>
      <c r="AY175" s="170"/>
      <c r="AZ175" s="170"/>
      <c r="BA175" s="170"/>
      <c r="BB175" s="170"/>
      <c r="BC175" s="170"/>
      <c r="BD175" s="170"/>
      <c r="BE175" s="170"/>
      <c r="BF175" s="170"/>
      <c r="BG175" s="170"/>
      <c r="BH175" s="170"/>
      <c r="BI175" s="170"/>
      <c r="BJ175" s="170"/>
      <c r="BK175" s="170"/>
      <c r="BL175" s="170"/>
      <c r="BM175" s="170"/>
    </row>
    <row r="176" ht="13.5" customHeight="1">
      <c r="A176" s="152"/>
      <c r="B176" s="153"/>
      <c r="C176" s="152"/>
      <c r="D176" s="152"/>
      <c r="E176" s="152"/>
      <c r="F176" s="152"/>
      <c r="G176" s="152"/>
      <c r="H176" s="152"/>
      <c r="I176" s="152"/>
      <c r="J176" s="152"/>
      <c r="K176" s="152"/>
      <c r="L176" s="152"/>
      <c r="M176" s="152"/>
      <c r="N176" s="152"/>
      <c r="O176" s="152"/>
      <c r="P176" s="152"/>
      <c r="Q176" s="152"/>
      <c r="R176" s="152"/>
      <c r="S176" s="152"/>
      <c r="T176" s="152"/>
      <c r="U176" s="152"/>
      <c r="V176" s="152"/>
      <c r="W176" s="152"/>
      <c r="X176" s="152"/>
      <c r="Y176" s="152"/>
      <c r="Z176" s="152"/>
      <c r="AA176" s="152"/>
      <c r="AB176" s="152"/>
      <c r="AC176" s="152"/>
      <c r="AD176" s="152"/>
      <c r="AE176" s="152"/>
      <c r="AF176" s="152"/>
      <c r="AG176" s="152"/>
      <c r="AH176" s="152"/>
      <c r="AI176" s="152"/>
      <c r="AJ176" s="152"/>
      <c r="AK176" s="152"/>
      <c r="AL176" s="152"/>
      <c r="AM176" s="152"/>
      <c r="AN176" s="152"/>
      <c r="AO176" s="152"/>
      <c r="AP176" s="152"/>
      <c r="AQ176" s="152"/>
      <c r="AR176" s="152"/>
      <c r="AS176" s="152"/>
      <c r="AT176" s="152"/>
      <c r="AU176" s="152"/>
      <c r="AV176" s="152"/>
      <c r="AW176" s="152"/>
      <c r="AX176" s="152"/>
      <c r="AY176" s="152"/>
      <c r="AZ176" s="152"/>
      <c r="BA176" s="152"/>
      <c r="BB176" s="152"/>
      <c r="BC176" s="152"/>
      <c r="BD176" s="152"/>
      <c r="BE176" s="152"/>
      <c r="BF176" s="152"/>
      <c r="BG176" s="152"/>
      <c r="BH176" s="152"/>
      <c r="BI176" s="152"/>
      <c r="BJ176" s="152"/>
      <c r="BK176" s="152"/>
      <c r="BL176" s="152"/>
      <c r="BM176" s="152"/>
    </row>
    <row r="177" ht="13.5" customHeight="1">
      <c r="A177" s="152"/>
      <c r="B177" s="153"/>
      <c r="C177" s="152"/>
      <c r="D177" s="152"/>
      <c r="E177" s="152"/>
      <c r="F177" s="152"/>
      <c r="G177" s="152"/>
      <c r="H177" s="152"/>
      <c r="I177" s="152"/>
      <c r="J177" s="152"/>
      <c r="K177" s="152"/>
      <c r="L177" s="152"/>
      <c r="M177" s="152"/>
      <c r="N177" s="152"/>
      <c r="O177" s="152"/>
      <c r="P177" s="152"/>
      <c r="Q177" s="152"/>
      <c r="R177" s="152"/>
      <c r="S177" s="152"/>
      <c r="T177" s="152"/>
      <c r="U177" s="152"/>
      <c r="V177" s="152"/>
      <c r="W177" s="152"/>
      <c r="X177" s="152"/>
      <c r="Y177" s="152"/>
      <c r="Z177" s="152"/>
      <c r="AA177" s="152"/>
      <c r="AB177" s="152"/>
      <c r="AC177" s="152"/>
      <c r="AD177" s="152"/>
      <c r="AE177" s="152"/>
      <c r="AF177" s="152"/>
      <c r="AG177" s="152"/>
      <c r="AH177" s="152"/>
      <c r="AI177" s="152"/>
      <c r="AJ177" s="152"/>
      <c r="AK177" s="152"/>
      <c r="AL177" s="152"/>
      <c r="AM177" s="152"/>
      <c r="AN177" s="152"/>
      <c r="AO177" s="152"/>
      <c r="AP177" s="152"/>
      <c r="AQ177" s="152"/>
      <c r="AR177" s="152"/>
      <c r="AS177" s="152"/>
      <c r="AT177" s="152"/>
      <c r="AU177" s="152"/>
      <c r="AV177" s="152"/>
      <c r="AW177" s="152"/>
      <c r="AX177" s="152"/>
      <c r="AY177" s="152"/>
      <c r="AZ177" s="152"/>
      <c r="BA177" s="152"/>
      <c r="BB177" s="152"/>
      <c r="BC177" s="152"/>
      <c r="BD177" s="152"/>
      <c r="BE177" s="152"/>
      <c r="BF177" s="152"/>
      <c r="BG177" s="152"/>
      <c r="BH177" s="152"/>
      <c r="BI177" s="152"/>
      <c r="BJ177" s="152"/>
      <c r="BK177" s="152"/>
      <c r="BL177" s="152"/>
      <c r="BM177" s="152"/>
    </row>
    <row r="178" ht="13.5" customHeight="1">
      <c r="A178" s="152"/>
      <c r="B178" s="153"/>
      <c r="C178" s="152"/>
      <c r="D178" s="152"/>
      <c r="E178" s="152"/>
      <c r="F178" s="152"/>
      <c r="G178" s="152"/>
      <c r="H178" s="152"/>
      <c r="I178" s="152"/>
      <c r="J178" s="152"/>
      <c r="K178" s="152"/>
      <c r="L178" s="152"/>
      <c r="M178" s="152"/>
      <c r="N178" s="152"/>
      <c r="O178" s="152"/>
      <c r="P178" s="152"/>
      <c r="Q178" s="152"/>
      <c r="R178" s="152"/>
      <c r="S178" s="152"/>
      <c r="T178" s="152"/>
      <c r="U178" s="152"/>
      <c r="V178" s="152"/>
      <c r="W178" s="152"/>
      <c r="X178" s="152"/>
      <c r="Y178" s="152"/>
      <c r="Z178" s="152"/>
      <c r="AA178" s="152"/>
      <c r="AB178" s="152"/>
      <c r="AC178" s="152"/>
      <c r="AD178" s="152"/>
      <c r="AE178" s="152"/>
      <c r="AF178" s="152"/>
      <c r="AG178" s="152"/>
      <c r="AH178" s="152"/>
      <c r="AI178" s="152"/>
      <c r="AJ178" s="152"/>
      <c r="AK178" s="152"/>
      <c r="AL178" s="152"/>
      <c r="AM178" s="152"/>
      <c r="AN178" s="152"/>
      <c r="AO178" s="152"/>
      <c r="AP178" s="152"/>
      <c r="AQ178" s="152"/>
      <c r="AR178" s="152"/>
      <c r="AS178" s="152"/>
      <c r="AT178" s="152"/>
      <c r="AU178" s="152"/>
      <c r="AV178" s="152"/>
      <c r="AW178" s="152"/>
      <c r="AX178" s="152"/>
      <c r="AY178" s="152"/>
      <c r="AZ178" s="152"/>
      <c r="BA178" s="152"/>
      <c r="BB178" s="152"/>
      <c r="BC178" s="152"/>
      <c r="BD178" s="152"/>
      <c r="BE178" s="152"/>
      <c r="BF178" s="152"/>
      <c r="BG178" s="152"/>
      <c r="BH178" s="152"/>
      <c r="BI178" s="152"/>
      <c r="BJ178" s="152"/>
      <c r="BK178" s="152"/>
      <c r="BL178" s="152"/>
      <c r="BM178" s="152"/>
    </row>
    <row r="179" ht="13.5" customHeight="1">
      <c r="A179" s="152"/>
      <c r="B179" s="153"/>
      <c r="C179" s="152"/>
      <c r="D179" s="152"/>
      <c r="E179" s="152"/>
      <c r="F179" s="152"/>
      <c r="G179" s="152"/>
      <c r="H179" s="152"/>
      <c r="I179" s="152"/>
      <c r="J179" s="152"/>
      <c r="K179" s="152"/>
      <c r="L179" s="152"/>
      <c r="M179" s="152"/>
      <c r="N179" s="152"/>
      <c r="O179" s="152"/>
      <c r="P179" s="152"/>
      <c r="Q179" s="152"/>
      <c r="R179" s="152"/>
      <c r="S179" s="152"/>
      <c r="T179" s="152"/>
      <c r="U179" s="152"/>
      <c r="V179" s="152"/>
      <c r="W179" s="152"/>
      <c r="X179" s="152"/>
      <c r="Y179" s="152"/>
      <c r="Z179" s="152"/>
      <c r="AA179" s="152"/>
      <c r="AB179" s="152"/>
      <c r="AC179" s="152"/>
      <c r="AD179" s="152"/>
      <c r="AE179" s="152"/>
      <c r="AF179" s="152"/>
      <c r="AG179" s="152"/>
      <c r="AH179" s="152"/>
      <c r="AI179" s="152"/>
      <c r="AJ179" s="152"/>
      <c r="AK179" s="152"/>
      <c r="AL179" s="152"/>
      <c r="AM179" s="152"/>
      <c r="AN179" s="152"/>
      <c r="AO179" s="152"/>
      <c r="AP179" s="152"/>
      <c r="AQ179" s="152"/>
      <c r="AR179" s="152"/>
      <c r="AS179" s="152"/>
      <c r="AT179" s="152"/>
      <c r="AU179" s="152"/>
      <c r="AV179" s="152"/>
      <c r="AW179" s="152"/>
      <c r="AX179" s="152"/>
      <c r="AY179" s="152"/>
      <c r="AZ179" s="152"/>
      <c r="BA179" s="152"/>
      <c r="BB179" s="152"/>
      <c r="BC179" s="152"/>
      <c r="BD179" s="152"/>
      <c r="BE179" s="152"/>
      <c r="BF179" s="152"/>
      <c r="BG179" s="152"/>
      <c r="BH179" s="152"/>
      <c r="BI179" s="152"/>
      <c r="BJ179" s="152"/>
      <c r="BK179" s="152"/>
      <c r="BL179" s="152"/>
      <c r="BM179" s="152"/>
    </row>
    <row r="180" ht="13.5" customHeight="1">
      <c r="A180" s="152"/>
      <c r="B180" s="153"/>
      <c r="C180" s="152"/>
      <c r="D180" s="152"/>
      <c r="E180" s="152"/>
      <c r="F180" s="152"/>
      <c r="G180" s="152"/>
      <c r="H180" s="152"/>
      <c r="I180" s="152"/>
      <c r="J180" s="152"/>
      <c r="K180" s="152"/>
      <c r="L180" s="152"/>
      <c r="M180" s="152"/>
      <c r="N180" s="152"/>
      <c r="O180" s="152"/>
      <c r="P180" s="152"/>
      <c r="Q180" s="152"/>
      <c r="R180" s="152"/>
      <c r="S180" s="152"/>
      <c r="T180" s="152"/>
      <c r="U180" s="152"/>
      <c r="V180" s="152"/>
      <c r="W180" s="152"/>
      <c r="X180" s="152"/>
      <c r="Y180" s="152"/>
      <c r="Z180" s="152"/>
      <c r="AA180" s="152"/>
      <c r="AB180" s="152"/>
      <c r="AC180" s="152"/>
      <c r="AD180" s="152"/>
      <c r="AE180" s="152"/>
      <c r="AF180" s="152"/>
      <c r="AG180" s="152"/>
      <c r="AH180" s="152"/>
      <c r="AI180" s="152"/>
      <c r="AJ180" s="152"/>
      <c r="AK180" s="152"/>
      <c r="AL180" s="152"/>
      <c r="AM180" s="152"/>
      <c r="AN180" s="152"/>
      <c r="AO180" s="152"/>
      <c r="AP180" s="152"/>
      <c r="AQ180" s="152"/>
      <c r="AR180" s="152"/>
      <c r="AS180" s="152"/>
      <c r="AT180" s="152"/>
      <c r="AU180" s="152"/>
      <c r="AV180" s="152"/>
      <c r="AW180" s="152"/>
      <c r="AX180" s="152"/>
      <c r="AY180" s="152"/>
      <c r="AZ180" s="152"/>
      <c r="BA180" s="152"/>
      <c r="BB180" s="152"/>
      <c r="BC180" s="152"/>
      <c r="BD180" s="152"/>
      <c r="BE180" s="152"/>
      <c r="BF180" s="152"/>
      <c r="BG180" s="152"/>
      <c r="BH180" s="152"/>
      <c r="BI180" s="152"/>
      <c r="BJ180" s="152"/>
      <c r="BK180" s="152"/>
      <c r="BL180" s="152"/>
      <c r="BM180" s="152"/>
    </row>
    <row r="181" ht="13.5" customHeight="1">
      <c r="A181" s="152"/>
      <c r="B181" s="153"/>
      <c r="C181" s="152"/>
      <c r="D181" s="152"/>
      <c r="E181" s="152"/>
      <c r="F181" s="152"/>
      <c r="G181" s="152"/>
      <c r="H181" s="152"/>
      <c r="I181" s="152"/>
      <c r="J181" s="152"/>
      <c r="K181" s="152"/>
      <c r="L181" s="152"/>
      <c r="M181" s="152"/>
      <c r="N181" s="152"/>
      <c r="O181" s="152"/>
      <c r="P181" s="152"/>
      <c r="Q181" s="152"/>
      <c r="R181" s="152"/>
      <c r="S181" s="152"/>
      <c r="T181" s="152"/>
      <c r="U181" s="152"/>
      <c r="V181" s="152"/>
      <c r="W181" s="152"/>
      <c r="X181" s="152"/>
      <c r="Y181" s="152"/>
      <c r="Z181" s="152"/>
      <c r="AA181" s="152"/>
      <c r="AB181" s="152"/>
      <c r="AC181" s="152"/>
      <c r="AD181" s="152"/>
      <c r="AE181" s="152"/>
      <c r="AF181" s="152"/>
      <c r="AG181" s="152"/>
      <c r="AH181" s="152"/>
      <c r="AI181" s="152"/>
      <c r="AJ181" s="152"/>
      <c r="AK181" s="152"/>
      <c r="AL181" s="152"/>
      <c r="AM181" s="152"/>
      <c r="AN181" s="152"/>
      <c r="AO181" s="152"/>
      <c r="AP181" s="152"/>
      <c r="AQ181" s="152"/>
      <c r="AR181" s="152"/>
      <c r="AS181" s="152"/>
      <c r="AT181" s="152"/>
      <c r="AU181" s="152"/>
      <c r="AV181" s="152"/>
      <c r="AW181" s="152"/>
      <c r="AX181" s="152"/>
      <c r="AY181" s="152"/>
      <c r="AZ181" s="152"/>
      <c r="BA181" s="152"/>
      <c r="BB181" s="152"/>
      <c r="BC181" s="152"/>
      <c r="BD181" s="152"/>
      <c r="BE181" s="152"/>
      <c r="BF181" s="152"/>
      <c r="BG181" s="152"/>
      <c r="BH181" s="152"/>
      <c r="BI181" s="152"/>
      <c r="BJ181" s="152"/>
      <c r="BK181" s="152"/>
      <c r="BL181" s="152"/>
      <c r="BM181" s="152"/>
    </row>
    <row r="182" ht="13.5" customHeight="1">
      <c r="A182" s="152"/>
      <c r="B182" s="153"/>
      <c r="C182" s="152"/>
      <c r="D182" s="152"/>
      <c r="E182" s="152"/>
      <c r="F182" s="152"/>
      <c r="G182" s="152"/>
      <c r="H182" s="152"/>
      <c r="I182" s="152"/>
      <c r="J182" s="152"/>
      <c r="K182" s="152"/>
      <c r="L182" s="152"/>
      <c r="M182" s="152"/>
      <c r="N182" s="152"/>
      <c r="O182" s="152"/>
      <c r="P182" s="152"/>
      <c r="Q182" s="152"/>
      <c r="R182" s="152"/>
      <c r="S182" s="152"/>
      <c r="T182" s="152"/>
      <c r="U182" s="152"/>
      <c r="V182" s="152"/>
      <c r="W182" s="152"/>
      <c r="X182" s="152"/>
      <c r="Y182" s="152"/>
      <c r="Z182" s="152"/>
      <c r="AA182" s="152"/>
      <c r="AB182" s="152"/>
      <c r="AC182" s="152"/>
      <c r="AD182" s="152"/>
      <c r="AE182" s="152"/>
      <c r="AF182" s="152"/>
      <c r="AG182" s="152"/>
      <c r="AH182" s="152"/>
      <c r="AI182" s="152"/>
      <c r="AJ182" s="152"/>
      <c r="AK182" s="152"/>
      <c r="AL182" s="152"/>
      <c r="AM182" s="152"/>
      <c r="AN182" s="152"/>
      <c r="AO182" s="152"/>
      <c r="AP182" s="152"/>
      <c r="AQ182" s="152"/>
      <c r="AR182" s="152"/>
      <c r="AS182" s="152"/>
      <c r="AT182" s="152"/>
      <c r="AU182" s="152"/>
      <c r="AV182" s="152"/>
      <c r="AW182" s="152"/>
      <c r="AX182" s="152"/>
      <c r="AY182" s="152"/>
      <c r="AZ182" s="152"/>
      <c r="BA182" s="152"/>
      <c r="BB182" s="152"/>
      <c r="BC182" s="152"/>
      <c r="BD182" s="152"/>
      <c r="BE182" s="152"/>
      <c r="BF182" s="152"/>
      <c r="BG182" s="152"/>
      <c r="BH182" s="152"/>
      <c r="BI182" s="152"/>
      <c r="BJ182" s="152"/>
      <c r="BK182" s="152"/>
      <c r="BL182" s="152"/>
      <c r="BM182" s="152"/>
    </row>
    <row r="183" ht="13.5" customHeight="1">
      <c r="A183" s="152"/>
      <c r="B183" s="153"/>
      <c r="C183" s="152"/>
      <c r="D183" s="152"/>
      <c r="E183" s="152"/>
      <c r="F183" s="152"/>
      <c r="G183" s="152"/>
      <c r="H183" s="152"/>
      <c r="I183" s="152"/>
      <c r="J183" s="152"/>
      <c r="K183" s="152"/>
      <c r="L183" s="152"/>
      <c r="M183" s="152"/>
      <c r="N183" s="152"/>
      <c r="O183" s="152"/>
      <c r="P183" s="152"/>
      <c r="Q183" s="152"/>
      <c r="R183" s="152"/>
      <c r="S183" s="152"/>
      <c r="T183" s="152"/>
      <c r="U183" s="152"/>
      <c r="V183" s="152"/>
      <c r="W183" s="152"/>
      <c r="X183" s="152"/>
      <c r="Y183" s="152"/>
      <c r="Z183" s="152"/>
      <c r="AA183" s="152"/>
      <c r="AB183" s="152"/>
      <c r="AC183" s="152"/>
      <c r="AD183" s="152"/>
      <c r="AE183" s="152"/>
      <c r="AF183" s="152"/>
      <c r="AG183" s="152"/>
      <c r="AH183" s="152"/>
      <c r="AI183" s="152"/>
      <c r="AJ183" s="152"/>
      <c r="AK183" s="152"/>
      <c r="AL183" s="152"/>
      <c r="AM183" s="152"/>
      <c r="AN183" s="152"/>
      <c r="AO183" s="152"/>
      <c r="AP183" s="152"/>
      <c r="AQ183" s="152"/>
      <c r="AR183" s="152"/>
      <c r="AS183" s="152"/>
      <c r="AT183" s="152"/>
      <c r="AU183" s="152"/>
      <c r="AV183" s="152"/>
      <c r="AW183" s="152"/>
      <c r="AX183" s="152"/>
      <c r="AY183" s="152"/>
      <c r="AZ183" s="152"/>
      <c r="BA183" s="152"/>
      <c r="BB183" s="152"/>
      <c r="BC183" s="152"/>
      <c r="BD183" s="152"/>
      <c r="BE183" s="152"/>
      <c r="BF183" s="152"/>
      <c r="BG183" s="152"/>
      <c r="BH183" s="152"/>
      <c r="BI183" s="152"/>
      <c r="BJ183" s="152"/>
      <c r="BK183" s="152"/>
      <c r="BL183" s="152"/>
      <c r="BM183" s="152"/>
    </row>
    <row r="184" ht="13.5" customHeight="1">
      <c r="A184" s="152"/>
      <c r="B184" s="153"/>
      <c r="C184" s="152"/>
      <c r="D184" s="152"/>
      <c r="E184" s="152"/>
      <c r="F184" s="152"/>
      <c r="G184" s="152"/>
      <c r="H184" s="152"/>
      <c r="I184" s="152"/>
      <c r="J184" s="152"/>
      <c r="K184" s="152"/>
      <c r="L184" s="152"/>
      <c r="M184" s="152"/>
      <c r="N184" s="152"/>
      <c r="O184" s="152"/>
      <c r="P184" s="152"/>
      <c r="Q184" s="152"/>
      <c r="R184" s="152"/>
      <c r="S184" s="152"/>
      <c r="T184" s="152"/>
      <c r="U184" s="152"/>
      <c r="V184" s="152"/>
      <c r="W184" s="152"/>
      <c r="X184" s="152"/>
      <c r="Y184" s="152"/>
      <c r="Z184" s="152"/>
      <c r="AA184" s="152"/>
      <c r="AB184" s="152"/>
      <c r="AC184" s="152"/>
      <c r="AD184" s="152"/>
      <c r="AE184" s="152"/>
      <c r="AF184" s="152"/>
      <c r="AG184" s="152"/>
      <c r="AH184" s="152"/>
      <c r="AI184" s="152"/>
      <c r="AJ184" s="152"/>
      <c r="AK184" s="152"/>
      <c r="AL184" s="152"/>
      <c r="AM184" s="152"/>
      <c r="AN184" s="152"/>
      <c r="AO184" s="152"/>
      <c r="AP184" s="152"/>
      <c r="AQ184" s="152"/>
      <c r="AR184" s="152"/>
      <c r="AS184" s="152"/>
      <c r="AT184" s="152"/>
      <c r="AU184" s="152"/>
      <c r="AV184" s="152"/>
      <c r="AW184" s="152"/>
      <c r="AX184" s="152"/>
      <c r="AY184" s="152"/>
      <c r="AZ184" s="152"/>
      <c r="BA184" s="152"/>
      <c r="BB184" s="152"/>
      <c r="BC184" s="152"/>
      <c r="BD184" s="152"/>
      <c r="BE184" s="152"/>
      <c r="BF184" s="152"/>
      <c r="BG184" s="152"/>
      <c r="BH184" s="152"/>
      <c r="BI184" s="152"/>
      <c r="BJ184" s="152"/>
      <c r="BK184" s="152"/>
      <c r="BL184" s="152"/>
      <c r="BM184" s="152"/>
    </row>
    <row r="185" ht="13.5" customHeight="1">
      <c r="A185" s="152"/>
      <c r="B185" s="153"/>
      <c r="C185" s="152"/>
      <c r="D185" s="152"/>
      <c r="E185" s="152"/>
      <c r="F185" s="152"/>
      <c r="G185" s="152"/>
      <c r="H185" s="152"/>
      <c r="I185" s="152"/>
      <c r="J185" s="152"/>
      <c r="K185" s="152"/>
      <c r="L185" s="152"/>
      <c r="M185" s="152"/>
      <c r="N185" s="152"/>
      <c r="O185" s="152"/>
      <c r="P185" s="152"/>
      <c r="Q185" s="152"/>
      <c r="R185" s="152"/>
      <c r="S185" s="152"/>
      <c r="T185" s="152"/>
      <c r="U185" s="152"/>
      <c r="V185" s="152"/>
      <c r="W185" s="152"/>
      <c r="X185" s="152"/>
      <c r="Y185" s="152"/>
      <c r="Z185" s="152"/>
      <c r="AA185" s="152"/>
      <c r="AB185" s="152"/>
      <c r="AC185" s="152"/>
      <c r="AD185" s="152"/>
      <c r="AE185" s="152"/>
      <c r="AF185" s="152"/>
      <c r="AG185" s="152"/>
      <c r="AH185" s="152"/>
      <c r="AI185" s="152"/>
      <c r="AJ185" s="152"/>
      <c r="AK185" s="152"/>
      <c r="AL185" s="152"/>
      <c r="AM185" s="152"/>
      <c r="AN185" s="152"/>
      <c r="AO185" s="152"/>
      <c r="AP185" s="152"/>
      <c r="AQ185" s="152"/>
      <c r="AR185" s="152"/>
      <c r="AS185" s="152"/>
      <c r="AT185" s="152"/>
      <c r="AU185" s="152"/>
      <c r="AV185" s="152"/>
      <c r="AW185" s="152"/>
      <c r="AX185" s="152"/>
      <c r="AY185" s="152"/>
      <c r="AZ185" s="152"/>
      <c r="BA185" s="152"/>
      <c r="BB185" s="152"/>
      <c r="BC185" s="152"/>
      <c r="BD185" s="152"/>
      <c r="BE185" s="152"/>
      <c r="BF185" s="152"/>
      <c r="BG185" s="152"/>
      <c r="BH185" s="152"/>
      <c r="BI185" s="152"/>
      <c r="BJ185" s="152"/>
      <c r="BK185" s="152"/>
      <c r="BL185" s="152"/>
      <c r="BM185" s="152"/>
    </row>
    <row r="186" ht="13.5" customHeight="1">
      <c r="A186" s="152"/>
      <c r="B186" s="153"/>
      <c r="C186" s="152"/>
      <c r="D186" s="152"/>
      <c r="E186" s="152"/>
      <c r="F186" s="152"/>
      <c r="G186" s="152"/>
      <c r="H186" s="152"/>
      <c r="I186" s="152"/>
      <c r="J186" s="152"/>
      <c r="K186" s="152"/>
      <c r="L186" s="152"/>
      <c r="M186" s="152"/>
      <c r="N186" s="152"/>
      <c r="O186" s="152"/>
      <c r="P186" s="152"/>
      <c r="Q186" s="152"/>
      <c r="R186" s="152"/>
      <c r="S186" s="152"/>
      <c r="T186" s="152"/>
      <c r="U186" s="152"/>
      <c r="V186" s="152"/>
      <c r="W186" s="152"/>
      <c r="X186" s="152"/>
      <c r="Y186" s="152"/>
      <c r="Z186" s="152"/>
      <c r="AA186" s="152"/>
      <c r="AB186" s="152"/>
      <c r="AC186" s="152"/>
      <c r="AD186" s="152"/>
      <c r="AE186" s="152"/>
      <c r="AF186" s="152"/>
      <c r="AG186" s="152"/>
      <c r="AH186" s="152"/>
      <c r="AI186" s="152"/>
      <c r="AJ186" s="152"/>
      <c r="AK186" s="152"/>
      <c r="AL186" s="152"/>
      <c r="AM186" s="152"/>
      <c r="AN186" s="152"/>
      <c r="AO186" s="152"/>
      <c r="AP186" s="152"/>
      <c r="AQ186" s="152"/>
      <c r="AR186" s="152"/>
      <c r="AS186" s="152"/>
      <c r="AT186" s="152"/>
      <c r="AU186" s="152"/>
      <c r="AV186" s="152"/>
      <c r="AW186" s="152"/>
      <c r="AX186" s="152"/>
      <c r="AY186" s="152"/>
      <c r="AZ186" s="152"/>
      <c r="BA186" s="152"/>
      <c r="BB186" s="152"/>
      <c r="BC186" s="152"/>
      <c r="BD186" s="152"/>
      <c r="BE186" s="152"/>
      <c r="BF186" s="152"/>
      <c r="BG186" s="152"/>
      <c r="BH186" s="152"/>
      <c r="BI186" s="152"/>
      <c r="BJ186" s="152"/>
      <c r="BK186" s="152"/>
      <c r="BL186" s="152"/>
      <c r="BM186" s="152"/>
    </row>
    <row r="187" ht="13.5" customHeight="1">
      <c r="A187" s="152"/>
      <c r="B187" s="153"/>
      <c r="C187" s="152"/>
      <c r="D187" s="152"/>
      <c r="E187" s="152"/>
      <c r="F187" s="152"/>
      <c r="G187" s="152"/>
      <c r="H187" s="152"/>
      <c r="I187" s="152"/>
      <c r="J187" s="152"/>
      <c r="K187" s="152"/>
      <c r="L187" s="152"/>
      <c r="M187" s="152"/>
      <c r="N187" s="152"/>
      <c r="O187" s="152"/>
      <c r="P187" s="152"/>
      <c r="Q187" s="152"/>
      <c r="R187" s="152"/>
      <c r="S187" s="152"/>
      <c r="T187" s="152"/>
      <c r="U187" s="152"/>
      <c r="V187" s="152"/>
      <c r="W187" s="152"/>
      <c r="X187" s="152"/>
      <c r="Y187" s="152"/>
      <c r="Z187" s="152"/>
      <c r="AA187" s="152"/>
      <c r="AB187" s="152"/>
      <c r="AC187" s="152"/>
      <c r="AD187" s="152"/>
      <c r="AE187" s="152"/>
      <c r="AF187" s="152"/>
      <c r="AG187" s="152"/>
      <c r="AH187" s="152"/>
      <c r="AI187" s="152"/>
      <c r="AJ187" s="152"/>
      <c r="AK187" s="152"/>
      <c r="AL187" s="152"/>
      <c r="AM187" s="152"/>
      <c r="AN187" s="152"/>
      <c r="AO187" s="152"/>
      <c r="AP187" s="152"/>
      <c r="AQ187" s="152"/>
      <c r="AR187" s="152"/>
      <c r="AS187" s="152"/>
      <c r="AT187" s="152"/>
      <c r="AU187" s="152"/>
      <c r="AV187" s="152"/>
      <c r="AW187" s="152"/>
      <c r="AX187" s="152"/>
      <c r="AY187" s="152"/>
      <c r="AZ187" s="152"/>
      <c r="BA187" s="152"/>
      <c r="BB187" s="152"/>
      <c r="BC187" s="152"/>
      <c r="BD187" s="152"/>
      <c r="BE187" s="152"/>
      <c r="BF187" s="152"/>
      <c r="BG187" s="152"/>
      <c r="BH187" s="152"/>
      <c r="BI187" s="152"/>
      <c r="BJ187" s="152"/>
      <c r="BK187" s="152"/>
      <c r="BL187" s="152"/>
      <c r="BM187" s="152"/>
    </row>
    <row r="188" ht="13.5" customHeight="1">
      <c r="A188" s="152"/>
      <c r="B188" s="153"/>
      <c r="C188" s="152"/>
      <c r="D188" s="152"/>
      <c r="E188" s="152"/>
      <c r="F188" s="152"/>
      <c r="G188" s="152"/>
      <c r="H188" s="152"/>
      <c r="I188" s="152"/>
      <c r="J188" s="152"/>
      <c r="K188" s="152"/>
      <c r="L188" s="152"/>
      <c r="M188" s="152"/>
      <c r="N188" s="152"/>
      <c r="O188" s="152"/>
      <c r="P188" s="152"/>
      <c r="Q188" s="152"/>
      <c r="R188" s="152"/>
      <c r="S188" s="152"/>
      <c r="T188" s="152"/>
      <c r="U188" s="152"/>
      <c r="V188" s="152"/>
      <c r="W188" s="152"/>
      <c r="X188" s="152"/>
      <c r="Y188" s="152"/>
      <c r="Z188" s="152"/>
      <c r="AA188" s="152"/>
      <c r="AB188" s="152"/>
      <c r="AC188" s="152"/>
      <c r="AD188" s="152"/>
      <c r="AE188" s="152"/>
      <c r="AF188" s="152"/>
      <c r="AG188" s="152"/>
      <c r="AH188" s="152"/>
      <c r="AI188" s="152"/>
      <c r="AJ188" s="152"/>
      <c r="AK188" s="152"/>
      <c r="AL188" s="152"/>
      <c r="AM188" s="152"/>
      <c r="AN188" s="152"/>
      <c r="AO188" s="152"/>
      <c r="AP188" s="152"/>
      <c r="AQ188" s="152"/>
      <c r="AR188" s="152"/>
      <c r="AS188" s="152"/>
      <c r="AT188" s="152"/>
      <c r="AU188" s="152"/>
      <c r="AV188" s="152"/>
      <c r="AW188" s="152"/>
      <c r="AX188" s="152"/>
      <c r="AY188" s="152"/>
      <c r="AZ188" s="152"/>
      <c r="BA188" s="152"/>
      <c r="BB188" s="152"/>
      <c r="BC188" s="152"/>
      <c r="BD188" s="152"/>
      <c r="BE188" s="152"/>
      <c r="BF188" s="152"/>
      <c r="BG188" s="152"/>
      <c r="BH188" s="152"/>
      <c r="BI188" s="152"/>
      <c r="BJ188" s="152"/>
      <c r="BK188" s="152"/>
      <c r="BL188" s="152"/>
      <c r="BM188" s="152"/>
    </row>
    <row r="189" ht="13.5" customHeight="1">
      <c r="A189" s="152"/>
      <c r="B189" s="153"/>
      <c r="C189" s="152"/>
      <c r="D189" s="152"/>
      <c r="E189" s="152"/>
      <c r="F189" s="152"/>
      <c r="G189" s="152"/>
      <c r="H189" s="152"/>
      <c r="I189" s="152"/>
      <c r="J189" s="152"/>
      <c r="K189" s="152"/>
      <c r="L189" s="152"/>
      <c r="M189" s="152"/>
      <c r="N189" s="152"/>
      <c r="O189" s="152"/>
      <c r="P189" s="152"/>
      <c r="Q189" s="152"/>
      <c r="R189" s="152"/>
      <c r="S189" s="152"/>
      <c r="T189" s="152"/>
      <c r="U189" s="152"/>
      <c r="V189" s="152"/>
      <c r="W189" s="152"/>
      <c r="X189" s="152"/>
      <c r="Y189" s="152"/>
      <c r="Z189" s="152"/>
      <c r="AA189" s="152"/>
      <c r="AB189" s="152"/>
      <c r="AC189" s="152"/>
      <c r="AD189" s="152"/>
      <c r="AE189" s="152"/>
      <c r="AF189" s="152"/>
      <c r="AG189" s="152"/>
      <c r="AH189" s="152"/>
      <c r="AI189" s="152"/>
      <c r="AJ189" s="152"/>
      <c r="AK189" s="152"/>
      <c r="AL189" s="152"/>
      <c r="AM189" s="152"/>
      <c r="AN189" s="152"/>
      <c r="AO189" s="152"/>
      <c r="AP189" s="152"/>
      <c r="AQ189" s="152"/>
      <c r="AR189" s="152"/>
      <c r="AS189" s="152"/>
      <c r="AT189" s="152"/>
      <c r="AU189" s="152"/>
      <c r="AV189" s="152"/>
      <c r="AW189" s="152"/>
      <c r="AX189" s="152"/>
      <c r="AY189" s="152"/>
      <c r="AZ189" s="152"/>
      <c r="BA189" s="152"/>
      <c r="BB189" s="152"/>
      <c r="BC189" s="152"/>
      <c r="BD189" s="152"/>
      <c r="BE189" s="152"/>
      <c r="BF189" s="152"/>
      <c r="BG189" s="152"/>
      <c r="BH189" s="152"/>
      <c r="BI189" s="152"/>
      <c r="BJ189" s="152"/>
      <c r="BK189" s="152"/>
      <c r="BL189" s="152"/>
      <c r="BM189" s="152"/>
    </row>
    <row r="190" ht="13.5" customHeight="1">
      <c r="A190" s="152"/>
      <c r="B190" s="153"/>
      <c r="C190" s="152"/>
      <c r="D190" s="152"/>
      <c r="E190" s="152"/>
      <c r="F190" s="152"/>
      <c r="G190" s="152"/>
      <c r="H190" s="152"/>
      <c r="I190" s="152"/>
      <c r="J190" s="152"/>
      <c r="K190" s="152"/>
      <c r="L190" s="152"/>
      <c r="M190" s="152"/>
      <c r="N190" s="152"/>
      <c r="O190" s="152"/>
      <c r="P190" s="152"/>
      <c r="Q190" s="152"/>
      <c r="R190" s="152"/>
      <c r="S190" s="152"/>
      <c r="T190" s="152"/>
      <c r="U190" s="152"/>
      <c r="V190" s="152"/>
      <c r="W190" s="152"/>
      <c r="X190" s="152"/>
      <c r="Y190" s="152"/>
      <c r="Z190" s="152"/>
      <c r="AA190" s="152"/>
      <c r="AB190" s="152"/>
      <c r="AC190" s="152"/>
      <c r="AD190" s="152"/>
      <c r="AE190" s="152"/>
      <c r="AF190" s="152"/>
      <c r="AG190" s="152"/>
      <c r="AH190" s="152"/>
      <c r="AI190" s="152"/>
      <c r="AJ190" s="152"/>
      <c r="AK190" s="152"/>
      <c r="AL190" s="152"/>
      <c r="AM190" s="152"/>
      <c r="AN190" s="152"/>
      <c r="AO190" s="152"/>
      <c r="AP190" s="152"/>
      <c r="AQ190" s="152"/>
      <c r="AR190" s="152"/>
      <c r="AS190" s="152"/>
      <c r="AT190" s="152"/>
      <c r="AU190" s="152"/>
      <c r="AV190" s="152"/>
      <c r="AW190" s="152"/>
      <c r="AX190" s="152"/>
      <c r="AY190" s="152"/>
      <c r="AZ190" s="152"/>
      <c r="BA190" s="152"/>
      <c r="BB190" s="152"/>
      <c r="BC190" s="152"/>
      <c r="BD190" s="152"/>
      <c r="BE190" s="152"/>
      <c r="BF190" s="152"/>
      <c r="BG190" s="152"/>
      <c r="BH190" s="152"/>
      <c r="BI190" s="152"/>
      <c r="BJ190" s="152"/>
      <c r="BK190" s="152"/>
      <c r="BL190" s="152"/>
      <c r="BM190" s="152"/>
    </row>
    <row r="191" ht="13.5" customHeight="1">
      <c r="A191" s="152"/>
      <c r="B191" s="153"/>
      <c r="C191" s="152"/>
      <c r="D191" s="152"/>
      <c r="E191" s="152"/>
      <c r="F191" s="152"/>
      <c r="G191" s="152"/>
      <c r="H191" s="152"/>
      <c r="I191" s="152"/>
      <c r="J191" s="152"/>
      <c r="K191" s="152"/>
      <c r="L191" s="152"/>
      <c r="M191" s="152"/>
      <c r="N191" s="152"/>
      <c r="O191" s="152"/>
      <c r="P191" s="152"/>
      <c r="Q191" s="152"/>
      <c r="R191" s="152"/>
      <c r="S191" s="152"/>
      <c r="T191" s="152"/>
      <c r="U191" s="152"/>
      <c r="V191" s="152"/>
      <c r="W191" s="152"/>
      <c r="X191" s="152"/>
      <c r="Y191" s="152"/>
      <c r="Z191" s="152"/>
      <c r="AA191" s="152"/>
      <c r="AB191" s="152"/>
      <c r="AC191" s="152"/>
      <c r="AD191" s="152"/>
      <c r="AE191" s="152"/>
      <c r="AF191" s="152"/>
      <c r="AG191" s="152"/>
      <c r="AH191" s="152"/>
      <c r="AI191" s="152"/>
      <c r="AJ191" s="152"/>
      <c r="AK191" s="152"/>
      <c r="AL191" s="152"/>
      <c r="AM191" s="152"/>
      <c r="AN191" s="152"/>
      <c r="AO191" s="152"/>
      <c r="AP191" s="152"/>
      <c r="AQ191" s="152"/>
      <c r="AR191" s="152"/>
      <c r="AS191" s="152"/>
      <c r="AT191" s="152"/>
      <c r="AU191" s="152"/>
      <c r="AV191" s="152"/>
      <c r="AW191" s="152"/>
      <c r="AX191" s="152"/>
      <c r="AY191" s="152"/>
      <c r="AZ191" s="152"/>
      <c r="BA191" s="152"/>
      <c r="BB191" s="152"/>
      <c r="BC191" s="152"/>
      <c r="BD191" s="152"/>
      <c r="BE191" s="152"/>
      <c r="BF191" s="152"/>
      <c r="BG191" s="152"/>
      <c r="BH191" s="152"/>
      <c r="BI191" s="152"/>
      <c r="BJ191" s="152"/>
      <c r="BK191" s="152"/>
      <c r="BL191" s="152"/>
      <c r="BM191" s="152"/>
    </row>
    <row r="192" ht="13.5" customHeight="1">
      <c r="A192" s="152"/>
      <c r="B192" s="153"/>
      <c r="C192" s="152"/>
      <c r="D192" s="152"/>
      <c r="E192" s="152"/>
      <c r="F192" s="152"/>
      <c r="G192" s="152"/>
      <c r="H192" s="152"/>
      <c r="I192" s="152"/>
      <c r="J192" s="152"/>
      <c r="K192" s="152"/>
      <c r="L192" s="152"/>
      <c r="M192" s="152"/>
      <c r="N192" s="152"/>
      <c r="O192" s="152"/>
      <c r="P192" s="152"/>
      <c r="Q192" s="152"/>
      <c r="R192" s="152"/>
      <c r="S192" s="152"/>
      <c r="T192" s="152"/>
      <c r="U192" s="152"/>
      <c r="V192" s="152"/>
      <c r="W192" s="152"/>
      <c r="X192" s="152"/>
      <c r="Y192" s="152"/>
      <c r="Z192" s="152"/>
      <c r="AA192" s="152"/>
      <c r="AB192" s="152"/>
      <c r="AC192" s="152"/>
      <c r="AD192" s="152"/>
      <c r="AE192" s="152"/>
      <c r="AF192" s="152"/>
      <c r="AG192" s="152"/>
      <c r="AH192" s="152"/>
      <c r="AI192" s="152"/>
      <c r="AJ192" s="152"/>
      <c r="AK192" s="152"/>
      <c r="AL192" s="152"/>
      <c r="AM192" s="152"/>
      <c r="AN192" s="152"/>
      <c r="AO192" s="152"/>
      <c r="AP192" s="152"/>
      <c r="AQ192" s="152"/>
      <c r="AR192" s="152"/>
      <c r="AS192" s="152"/>
      <c r="AT192" s="152"/>
      <c r="AU192" s="152"/>
      <c r="AV192" s="152"/>
      <c r="AW192" s="152"/>
      <c r="AX192" s="152"/>
      <c r="AY192" s="152"/>
      <c r="AZ192" s="152"/>
      <c r="BA192" s="152"/>
      <c r="BB192" s="152"/>
      <c r="BC192" s="152"/>
      <c r="BD192" s="152"/>
      <c r="BE192" s="152"/>
      <c r="BF192" s="152"/>
      <c r="BG192" s="152"/>
      <c r="BH192" s="152"/>
      <c r="BI192" s="152"/>
      <c r="BJ192" s="152"/>
      <c r="BK192" s="152"/>
      <c r="BL192" s="152"/>
      <c r="BM192" s="152"/>
    </row>
    <row r="193" ht="13.5" customHeight="1">
      <c r="A193" s="152"/>
      <c r="B193" s="153"/>
      <c r="C193" s="152"/>
      <c r="D193" s="152"/>
      <c r="E193" s="152"/>
      <c r="F193" s="152"/>
      <c r="G193" s="152"/>
      <c r="H193" s="152"/>
      <c r="I193" s="152"/>
      <c r="J193" s="152"/>
      <c r="K193" s="152"/>
      <c r="L193" s="152"/>
      <c r="M193" s="152"/>
      <c r="N193" s="152"/>
      <c r="O193" s="152"/>
      <c r="P193" s="152"/>
      <c r="Q193" s="152"/>
      <c r="R193" s="152"/>
      <c r="S193" s="152"/>
      <c r="T193" s="152"/>
      <c r="U193" s="152"/>
      <c r="V193" s="152"/>
      <c r="W193" s="152"/>
      <c r="X193" s="152"/>
      <c r="Y193" s="152"/>
      <c r="Z193" s="152"/>
      <c r="AA193" s="152"/>
      <c r="AB193" s="152"/>
      <c r="AC193" s="152"/>
      <c r="AD193" s="152"/>
      <c r="AE193" s="152"/>
      <c r="AF193" s="152"/>
      <c r="AG193" s="152"/>
      <c r="AH193" s="152"/>
      <c r="AI193" s="152"/>
      <c r="AJ193" s="152"/>
      <c r="AK193" s="152"/>
      <c r="AL193" s="152"/>
      <c r="AM193" s="152"/>
      <c r="AN193" s="152"/>
      <c r="AO193" s="152"/>
      <c r="AP193" s="152"/>
      <c r="AQ193" s="152"/>
      <c r="AR193" s="152"/>
      <c r="AS193" s="152"/>
      <c r="AT193" s="152"/>
      <c r="AU193" s="152"/>
      <c r="AV193" s="152"/>
      <c r="AW193" s="152"/>
      <c r="AX193" s="152"/>
      <c r="AY193" s="152"/>
      <c r="AZ193" s="152"/>
      <c r="BA193" s="152"/>
      <c r="BB193" s="152"/>
      <c r="BC193" s="152"/>
      <c r="BD193" s="152"/>
      <c r="BE193" s="152"/>
      <c r="BF193" s="152"/>
      <c r="BG193" s="152"/>
      <c r="BH193" s="152"/>
      <c r="BI193" s="152"/>
      <c r="BJ193" s="152"/>
      <c r="BK193" s="152"/>
      <c r="BL193" s="152"/>
      <c r="BM193" s="152"/>
    </row>
    <row r="194" ht="13.5" customHeight="1">
      <c r="A194" s="152"/>
      <c r="B194" s="153"/>
      <c r="C194" s="152"/>
      <c r="D194" s="152"/>
      <c r="E194" s="152"/>
      <c r="F194" s="152"/>
      <c r="G194" s="152"/>
      <c r="H194" s="152"/>
      <c r="I194" s="152"/>
      <c r="J194" s="152"/>
      <c r="K194" s="152"/>
      <c r="L194" s="152"/>
      <c r="M194" s="152"/>
      <c r="N194" s="152"/>
      <c r="O194" s="152"/>
      <c r="P194" s="152"/>
      <c r="Q194" s="152"/>
      <c r="R194" s="152"/>
      <c r="S194" s="152"/>
      <c r="T194" s="152"/>
      <c r="U194" s="152"/>
      <c r="V194" s="152"/>
      <c r="W194" s="152"/>
      <c r="X194" s="152"/>
      <c r="Y194" s="152"/>
      <c r="Z194" s="152"/>
      <c r="AA194" s="152"/>
      <c r="AB194" s="152"/>
      <c r="AC194" s="152"/>
      <c r="AD194" s="152"/>
      <c r="AE194" s="152"/>
      <c r="AF194" s="152"/>
      <c r="AG194" s="152"/>
      <c r="AH194" s="152"/>
      <c r="AI194" s="152"/>
      <c r="AJ194" s="152"/>
      <c r="AK194" s="152"/>
      <c r="AL194" s="152"/>
      <c r="AM194" s="152"/>
      <c r="AN194" s="152"/>
      <c r="AO194" s="152"/>
      <c r="AP194" s="152"/>
      <c r="AQ194" s="152"/>
      <c r="AR194" s="152"/>
      <c r="AS194" s="152"/>
      <c r="AT194" s="152"/>
      <c r="AU194" s="152"/>
      <c r="AV194" s="152"/>
      <c r="AW194" s="152"/>
      <c r="AX194" s="152"/>
      <c r="AY194" s="152"/>
      <c r="AZ194" s="152"/>
      <c r="BA194" s="152"/>
      <c r="BB194" s="152"/>
      <c r="BC194" s="152"/>
      <c r="BD194" s="152"/>
      <c r="BE194" s="152"/>
      <c r="BF194" s="152"/>
      <c r="BG194" s="152"/>
      <c r="BH194" s="152"/>
      <c r="BI194" s="152"/>
      <c r="BJ194" s="152"/>
      <c r="BK194" s="152"/>
      <c r="BL194" s="152"/>
      <c r="BM194" s="152"/>
    </row>
    <row r="195" ht="13.5" customHeight="1">
      <c r="A195" s="152"/>
      <c r="B195" s="153"/>
      <c r="C195" s="152"/>
      <c r="D195" s="152"/>
      <c r="E195" s="152"/>
      <c r="F195" s="152"/>
      <c r="G195" s="152"/>
      <c r="H195" s="152"/>
      <c r="I195" s="152"/>
      <c r="J195" s="152"/>
      <c r="K195" s="152"/>
      <c r="L195" s="152"/>
      <c r="M195" s="152"/>
      <c r="N195" s="152"/>
      <c r="O195" s="152"/>
      <c r="P195" s="152"/>
      <c r="Q195" s="152"/>
      <c r="R195" s="152"/>
      <c r="S195" s="152"/>
      <c r="T195" s="152"/>
      <c r="U195" s="152"/>
      <c r="V195" s="152"/>
      <c r="W195" s="152"/>
      <c r="X195" s="152"/>
      <c r="Y195" s="152"/>
      <c r="Z195" s="152"/>
      <c r="AA195" s="152"/>
      <c r="AB195" s="152"/>
      <c r="AC195" s="152"/>
      <c r="AD195" s="152"/>
      <c r="AE195" s="152"/>
      <c r="AF195" s="152"/>
      <c r="AG195" s="152"/>
      <c r="AH195" s="152"/>
      <c r="AI195" s="152"/>
      <c r="AJ195" s="152"/>
      <c r="AK195" s="152"/>
      <c r="AL195" s="152"/>
      <c r="AM195" s="152"/>
      <c r="AN195" s="152"/>
      <c r="AO195" s="152"/>
      <c r="AP195" s="152"/>
      <c r="AQ195" s="152"/>
      <c r="AR195" s="152"/>
      <c r="AS195" s="152"/>
      <c r="AT195" s="152"/>
      <c r="AU195" s="152"/>
      <c r="AV195" s="152"/>
      <c r="AW195" s="152"/>
      <c r="AX195" s="152"/>
      <c r="AY195" s="152"/>
      <c r="AZ195" s="152"/>
      <c r="BA195" s="152"/>
      <c r="BB195" s="152"/>
      <c r="BC195" s="152"/>
      <c r="BD195" s="152"/>
      <c r="BE195" s="152"/>
      <c r="BF195" s="152"/>
      <c r="BG195" s="152"/>
      <c r="BH195" s="152"/>
      <c r="BI195" s="152"/>
      <c r="BJ195" s="152"/>
      <c r="BK195" s="152"/>
      <c r="BL195" s="152"/>
      <c r="BM195" s="152"/>
    </row>
    <row r="196" ht="13.5" customHeight="1">
      <c r="A196" s="152"/>
      <c r="B196" s="153"/>
      <c r="C196" s="152"/>
      <c r="D196" s="152"/>
      <c r="E196" s="152"/>
      <c r="F196" s="152"/>
      <c r="G196" s="152"/>
      <c r="H196" s="152"/>
      <c r="I196" s="152"/>
      <c r="J196" s="152"/>
      <c r="K196" s="152"/>
      <c r="L196" s="152"/>
      <c r="M196" s="152"/>
      <c r="N196" s="152"/>
      <c r="O196" s="152"/>
      <c r="P196" s="152"/>
      <c r="Q196" s="152"/>
      <c r="R196" s="152"/>
      <c r="S196" s="152"/>
      <c r="T196" s="152"/>
      <c r="U196" s="152"/>
      <c r="V196" s="152"/>
      <c r="W196" s="152"/>
      <c r="X196" s="152"/>
      <c r="Y196" s="152"/>
      <c r="Z196" s="152"/>
      <c r="AA196" s="152"/>
      <c r="AB196" s="152"/>
      <c r="AC196" s="152"/>
      <c r="AD196" s="152"/>
      <c r="AE196" s="152"/>
      <c r="AF196" s="152"/>
      <c r="AG196" s="152"/>
      <c r="AH196" s="152"/>
      <c r="AI196" s="152"/>
      <c r="AJ196" s="152"/>
      <c r="AK196" s="152"/>
      <c r="AL196" s="152"/>
      <c r="AM196" s="152"/>
      <c r="AN196" s="152"/>
      <c r="AO196" s="152"/>
      <c r="AP196" s="152"/>
      <c r="AQ196" s="152"/>
      <c r="AR196" s="152"/>
      <c r="AS196" s="152"/>
      <c r="AT196" s="152"/>
      <c r="AU196" s="152"/>
      <c r="AV196" s="152"/>
      <c r="AW196" s="152"/>
      <c r="AX196" s="152"/>
      <c r="AY196" s="152"/>
      <c r="AZ196" s="152"/>
      <c r="BA196" s="152"/>
      <c r="BB196" s="152"/>
      <c r="BC196" s="152"/>
      <c r="BD196" s="152"/>
      <c r="BE196" s="152"/>
      <c r="BF196" s="152"/>
      <c r="BG196" s="152"/>
      <c r="BH196" s="152"/>
      <c r="BI196" s="152"/>
      <c r="BJ196" s="152"/>
      <c r="BK196" s="152"/>
      <c r="BL196" s="152"/>
      <c r="BM196" s="152"/>
    </row>
    <row r="197" ht="13.5" customHeight="1">
      <c r="A197" s="152"/>
      <c r="B197" s="153"/>
      <c r="C197" s="152"/>
      <c r="D197" s="152"/>
      <c r="E197" s="152"/>
      <c r="F197" s="152"/>
      <c r="G197" s="152"/>
      <c r="H197" s="152"/>
      <c r="I197" s="152"/>
      <c r="J197" s="152"/>
      <c r="K197" s="152"/>
      <c r="L197" s="152"/>
      <c r="M197" s="152"/>
      <c r="N197" s="152"/>
      <c r="O197" s="152"/>
      <c r="P197" s="152"/>
      <c r="Q197" s="152"/>
      <c r="R197" s="152"/>
      <c r="S197" s="152"/>
      <c r="T197" s="152"/>
      <c r="U197" s="152"/>
      <c r="V197" s="152"/>
      <c r="W197" s="152"/>
      <c r="X197" s="152"/>
      <c r="Y197" s="152"/>
      <c r="Z197" s="152"/>
      <c r="AA197" s="152"/>
      <c r="AB197" s="152"/>
      <c r="AC197" s="152"/>
      <c r="AD197" s="152"/>
      <c r="AE197" s="152"/>
      <c r="AF197" s="152"/>
      <c r="AG197" s="152"/>
      <c r="AH197" s="152"/>
      <c r="AI197" s="152"/>
      <c r="AJ197" s="152"/>
      <c r="AK197" s="152"/>
      <c r="AL197" s="152"/>
      <c r="AM197" s="152"/>
      <c r="AN197" s="152"/>
      <c r="AO197" s="152"/>
      <c r="AP197" s="152"/>
      <c r="AQ197" s="152"/>
      <c r="AR197" s="152"/>
      <c r="AS197" s="152"/>
      <c r="AT197" s="152"/>
      <c r="AU197" s="152"/>
      <c r="AV197" s="152"/>
      <c r="AW197" s="152"/>
      <c r="AX197" s="152"/>
      <c r="AY197" s="152"/>
      <c r="AZ197" s="152"/>
      <c r="BA197" s="152"/>
      <c r="BB197" s="152"/>
      <c r="BC197" s="152"/>
      <c r="BD197" s="152"/>
      <c r="BE197" s="152"/>
      <c r="BF197" s="152"/>
      <c r="BG197" s="152"/>
      <c r="BH197" s="152"/>
      <c r="BI197" s="152"/>
      <c r="BJ197" s="152"/>
      <c r="BK197" s="152"/>
      <c r="BL197" s="152"/>
      <c r="BM197" s="152"/>
    </row>
    <row r="198" ht="13.5" customHeight="1">
      <c r="A198" s="152"/>
      <c r="B198" s="153"/>
      <c r="C198" s="152"/>
      <c r="D198" s="152"/>
      <c r="E198" s="152"/>
      <c r="F198" s="152"/>
      <c r="G198" s="152"/>
      <c r="H198" s="152"/>
      <c r="I198" s="152"/>
      <c r="J198" s="152"/>
      <c r="K198" s="152"/>
      <c r="L198" s="152"/>
      <c r="M198" s="152"/>
      <c r="N198" s="152"/>
      <c r="O198" s="152"/>
      <c r="P198" s="152"/>
      <c r="Q198" s="152"/>
      <c r="R198" s="152"/>
      <c r="S198" s="152"/>
      <c r="T198" s="152"/>
      <c r="U198" s="152"/>
      <c r="V198" s="152"/>
      <c r="W198" s="152"/>
      <c r="X198" s="152"/>
      <c r="Y198" s="152"/>
      <c r="Z198" s="152"/>
      <c r="AA198" s="152"/>
      <c r="AB198" s="152"/>
      <c r="AC198" s="152"/>
      <c r="AD198" s="152"/>
      <c r="AE198" s="152"/>
      <c r="AF198" s="152"/>
      <c r="AG198" s="152"/>
      <c r="AH198" s="152"/>
      <c r="AI198" s="152"/>
      <c r="AJ198" s="152"/>
      <c r="AK198" s="152"/>
      <c r="AL198" s="152"/>
      <c r="AM198" s="152"/>
      <c r="AN198" s="152"/>
      <c r="AO198" s="152"/>
      <c r="AP198" s="152"/>
      <c r="AQ198" s="152"/>
      <c r="AR198" s="152"/>
      <c r="AS198" s="152"/>
      <c r="AT198" s="152"/>
      <c r="AU198" s="152"/>
      <c r="AV198" s="152"/>
      <c r="AW198" s="152"/>
      <c r="AX198" s="152"/>
      <c r="AY198" s="152"/>
      <c r="AZ198" s="152"/>
      <c r="BA198" s="152"/>
      <c r="BB198" s="152"/>
      <c r="BC198" s="152"/>
      <c r="BD198" s="152"/>
      <c r="BE198" s="152"/>
      <c r="BF198" s="152"/>
      <c r="BG198" s="152"/>
      <c r="BH198" s="152"/>
      <c r="BI198" s="152"/>
      <c r="BJ198" s="152"/>
      <c r="BK198" s="152"/>
      <c r="BL198" s="152"/>
      <c r="BM198" s="152"/>
    </row>
    <row r="199" ht="13.5" customHeight="1">
      <c r="A199" s="152"/>
      <c r="B199" s="153"/>
      <c r="C199" s="152"/>
      <c r="D199" s="152"/>
      <c r="E199" s="152"/>
      <c r="F199" s="152"/>
      <c r="G199" s="152"/>
      <c r="H199" s="152"/>
      <c r="I199" s="152"/>
      <c r="J199" s="152"/>
      <c r="K199" s="152"/>
      <c r="L199" s="152"/>
      <c r="M199" s="152"/>
      <c r="N199" s="152"/>
      <c r="O199" s="152"/>
      <c r="P199" s="152"/>
      <c r="Q199" s="152"/>
      <c r="R199" s="152"/>
      <c r="S199" s="152"/>
      <c r="T199" s="152"/>
      <c r="U199" s="152"/>
      <c r="V199" s="152"/>
      <c r="W199" s="152"/>
      <c r="X199" s="152"/>
      <c r="Y199" s="152"/>
      <c r="Z199" s="152"/>
      <c r="AA199" s="152"/>
      <c r="AB199" s="152"/>
      <c r="AC199" s="152"/>
      <c r="AD199" s="152"/>
      <c r="AE199" s="152"/>
      <c r="AF199" s="152"/>
      <c r="AG199" s="152"/>
      <c r="AH199" s="152"/>
      <c r="AI199" s="152"/>
      <c r="AJ199" s="152"/>
      <c r="AK199" s="152"/>
      <c r="AL199" s="152"/>
      <c r="AM199" s="152"/>
      <c r="AN199" s="152"/>
      <c r="AO199" s="152"/>
      <c r="AP199" s="152"/>
      <c r="AQ199" s="152"/>
      <c r="AR199" s="152"/>
      <c r="AS199" s="152"/>
      <c r="AT199" s="152"/>
      <c r="AU199" s="152"/>
      <c r="AV199" s="152"/>
      <c r="AW199" s="152"/>
      <c r="AX199" s="152"/>
      <c r="AY199" s="152"/>
      <c r="AZ199" s="152"/>
      <c r="BA199" s="152"/>
      <c r="BB199" s="152"/>
      <c r="BC199" s="152"/>
      <c r="BD199" s="152"/>
      <c r="BE199" s="152"/>
      <c r="BF199" s="152"/>
      <c r="BG199" s="152"/>
      <c r="BH199" s="152"/>
      <c r="BI199" s="152"/>
      <c r="BJ199" s="152"/>
      <c r="BK199" s="152"/>
      <c r="BL199" s="152"/>
      <c r="BM199" s="152"/>
    </row>
    <row r="200" ht="13.5" customHeight="1">
      <c r="A200" s="152"/>
      <c r="B200" s="153"/>
      <c r="C200" s="152"/>
      <c r="D200" s="152"/>
      <c r="E200" s="152"/>
      <c r="F200" s="152"/>
      <c r="G200" s="152"/>
      <c r="H200" s="152"/>
      <c r="I200" s="152"/>
      <c r="J200" s="152"/>
      <c r="K200" s="152"/>
      <c r="L200" s="152"/>
      <c r="M200" s="152"/>
      <c r="N200" s="152"/>
      <c r="O200" s="152"/>
      <c r="P200" s="152"/>
      <c r="Q200" s="152"/>
      <c r="R200" s="152"/>
      <c r="S200" s="152"/>
      <c r="T200" s="152"/>
      <c r="U200" s="152"/>
      <c r="V200" s="152"/>
      <c r="W200" s="152"/>
      <c r="X200" s="152"/>
      <c r="Y200" s="152"/>
      <c r="Z200" s="152"/>
      <c r="AA200" s="152"/>
      <c r="AB200" s="152"/>
      <c r="AC200" s="152"/>
      <c r="AD200" s="152"/>
      <c r="AE200" s="152"/>
      <c r="AF200" s="152"/>
      <c r="AG200" s="152"/>
      <c r="AH200" s="152"/>
      <c r="AI200" s="152"/>
      <c r="AJ200" s="152"/>
      <c r="AK200" s="152"/>
      <c r="AL200" s="152"/>
      <c r="AM200" s="152"/>
      <c r="AN200" s="152"/>
      <c r="AO200" s="152"/>
      <c r="AP200" s="152"/>
      <c r="AQ200" s="152"/>
      <c r="AR200" s="152"/>
      <c r="AS200" s="152"/>
      <c r="AT200" s="152"/>
      <c r="AU200" s="152"/>
      <c r="AV200" s="152"/>
      <c r="AW200" s="152"/>
      <c r="AX200" s="152"/>
      <c r="AY200" s="152"/>
      <c r="AZ200" s="152"/>
      <c r="BA200" s="152"/>
      <c r="BB200" s="152"/>
      <c r="BC200" s="152"/>
      <c r="BD200" s="152"/>
      <c r="BE200" s="152"/>
      <c r="BF200" s="152"/>
      <c r="BG200" s="152"/>
      <c r="BH200" s="152"/>
      <c r="BI200" s="152"/>
      <c r="BJ200" s="152"/>
      <c r="BK200" s="152"/>
      <c r="BL200" s="152"/>
      <c r="BM200" s="152"/>
    </row>
    <row r="201" ht="13.5" customHeight="1">
      <c r="A201" s="152"/>
      <c r="B201" s="153"/>
      <c r="C201" s="152"/>
      <c r="D201" s="152"/>
      <c r="E201" s="152"/>
      <c r="F201" s="152"/>
      <c r="G201" s="152"/>
      <c r="H201" s="152"/>
      <c r="I201" s="152"/>
      <c r="J201" s="152"/>
      <c r="K201" s="152"/>
      <c r="L201" s="152"/>
      <c r="M201" s="152"/>
      <c r="N201" s="152"/>
      <c r="O201" s="152"/>
      <c r="P201" s="152"/>
      <c r="Q201" s="152"/>
      <c r="R201" s="152"/>
      <c r="S201" s="152"/>
      <c r="T201" s="152"/>
      <c r="U201" s="152"/>
      <c r="V201" s="152"/>
      <c r="W201" s="152"/>
      <c r="X201" s="152"/>
      <c r="Y201" s="152"/>
      <c r="Z201" s="152"/>
      <c r="AA201" s="152"/>
      <c r="AB201" s="152"/>
      <c r="AC201" s="152"/>
      <c r="AD201" s="152"/>
      <c r="AE201" s="152"/>
      <c r="AF201" s="152"/>
      <c r="AG201" s="152"/>
      <c r="AH201" s="152"/>
      <c r="AI201" s="152"/>
      <c r="AJ201" s="152"/>
      <c r="AK201" s="152"/>
      <c r="AL201" s="152"/>
      <c r="AM201" s="152"/>
      <c r="AN201" s="152"/>
      <c r="AO201" s="152"/>
      <c r="AP201" s="152"/>
      <c r="AQ201" s="152"/>
      <c r="AR201" s="152"/>
      <c r="AS201" s="152"/>
      <c r="AT201" s="152"/>
      <c r="AU201" s="152"/>
      <c r="AV201" s="152"/>
      <c r="AW201" s="152"/>
      <c r="AX201" s="152"/>
      <c r="AY201" s="152"/>
      <c r="AZ201" s="152"/>
      <c r="BA201" s="152"/>
      <c r="BB201" s="152"/>
      <c r="BC201" s="152"/>
      <c r="BD201" s="152"/>
      <c r="BE201" s="152"/>
      <c r="BF201" s="152"/>
      <c r="BG201" s="152"/>
      <c r="BH201" s="152"/>
      <c r="BI201" s="152"/>
      <c r="BJ201" s="152"/>
      <c r="BK201" s="152"/>
      <c r="BL201" s="152"/>
      <c r="BM201" s="152"/>
    </row>
    <row r="202" ht="13.5" customHeight="1">
      <c r="A202" s="152"/>
      <c r="B202" s="153"/>
      <c r="C202" s="152"/>
      <c r="D202" s="152"/>
      <c r="E202" s="152"/>
      <c r="F202" s="152"/>
      <c r="G202" s="152"/>
      <c r="H202" s="152"/>
      <c r="I202" s="152"/>
      <c r="J202" s="152"/>
      <c r="K202" s="152"/>
      <c r="L202" s="152"/>
      <c r="M202" s="152"/>
      <c r="N202" s="152"/>
      <c r="O202" s="152"/>
      <c r="P202" s="152"/>
      <c r="Q202" s="152"/>
      <c r="R202" s="152"/>
      <c r="S202" s="152"/>
      <c r="T202" s="152"/>
      <c r="U202" s="152"/>
      <c r="V202" s="152"/>
      <c r="W202" s="152"/>
      <c r="X202" s="152"/>
      <c r="Y202" s="152"/>
      <c r="Z202" s="152"/>
      <c r="AA202" s="152"/>
      <c r="AB202" s="152"/>
      <c r="AC202" s="152"/>
      <c r="AD202" s="152"/>
      <c r="AE202" s="152"/>
      <c r="AF202" s="152"/>
      <c r="AG202" s="152"/>
      <c r="AH202" s="152"/>
      <c r="AI202" s="152"/>
      <c r="AJ202" s="152"/>
      <c r="AK202" s="152"/>
      <c r="AL202" s="152"/>
      <c r="AM202" s="152"/>
      <c r="AN202" s="152"/>
      <c r="AO202" s="152"/>
      <c r="AP202" s="152"/>
      <c r="AQ202" s="152"/>
      <c r="AR202" s="152"/>
      <c r="AS202" s="152"/>
      <c r="AT202" s="152"/>
      <c r="AU202" s="152"/>
      <c r="AV202" s="152"/>
      <c r="AW202" s="152"/>
      <c r="AX202" s="152"/>
      <c r="AY202" s="152"/>
      <c r="AZ202" s="152"/>
      <c r="BA202" s="152"/>
      <c r="BB202" s="152"/>
      <c r="BC202" s="152"/>
      <c r="BD202" s="152"/>
      <c r="BE202" s="152"/>
      <c r="BF202" s="152"/>
      <c r="BG202" s="152"/>
      <c r="BH202" s="152"/>
      <c r="BI202" s="152"/>
      <c r="BJ202" s="152"/>
      <c r="BK202" s="152"/>
      <c r="BL202" s="152"/>
      <c r="BM202" s="152"/>
    </row>
    <row r="203" ht="13.5" customHeight="1">
      <c r="A203" s="152"/>
      <c r="B203" s="153"/>
      <c r="C203" s="152"/>
      <c r="D203" s="152"/>
      <c r="E203" s="152"/>
      <c r="F203" s="152"/>
      <c r="G203" s="152"/>
      <c r="H203" s="152"/>
      <c r="I203" s="152"/>
      <c r="J203" s="152"/>
      <c r="K203" s="152"/>
      <c r="L203" s="152"/>
      <c r="M203" s="152"/>
      <c r="N203" s="152"/>
      <c r="O203" s="152"/>
      <c r="P203" s="152"/>
      <c r="Q203" s="152"/>
      <c r="R203" s="152"/>
      <c r="S203" s="152"/>
      <c r="T203" s="152"/>
      <c r="U203" s="152"/>
      <c r="V203" s="152"/>
      <c r="W203" s="152"/>
      <c r="X203" s="152"/>
      <c r="Y203" s="152"/>
      <c r="Z203" s="152"/>
      <c r="AA203" s="152"/>
      <c r="AB203" s="152"/>
      <c r="AC203" s="152"/>
      <c r="AD203" s="152"/>
      <c r="AE203" s="152"/>
      <c r="AF203" s="152"/>
      <c r="AG203" s="152"/>
      <c r="AH203" s="152"/>
      <c r="AI203" s="152"/>
      <c r="AJ203" s="152"/>
      <c r="AK203" s="152"/>
      <c r="AL203" s="152"/>
      <c r="AM203" s="152"/>
      <c r="AN203" s="152"/>
      <c r="AO203" s="152"/>
      <c r="AP203" s="152"/>
      <c r="AQ203" s="152"/>
      <c r="AR203" s="152"/>
      <c r="AS203" s="152"/>
      <c r="AT203" s="152"/>
      <c r="AU203" s="152"/>
      <c r="AV203" s="152"/>
      <c r="AW203" s="152"/>
      <c r="AX203" s="152"/>
      <c r="AY203" s="152"/>
      <c r="AZ203" s="152"/>
      <c r="BA203" s="152"/>
      <c r="BB203" s="152"/>
      <c r="BC203" s="152"/>
      <c r="BD203" s="152"/>
      <c r="BE203" s="152"/>
      <c r="BF203" s="152"/>
      <c r="BG203" s="152"/>
      <c r="BH203" s="152"/>
      <c r="BI203" s="152"/>
      <c r="BJ203" s="152"/>
      <c r="BK203" s="152"/>
      <c r="BL203" s="152"/>
      <c r="BM203" s="152"/>
    </row>
    <row r="204" ht="13.5" customHeight="1">
      <c r="A204" s="152"/>
      <c r="B204" s="153"/>
      <c r="C204" s="152"/>
      <c r="D204" s="152"/>
      <c r="E204" s="152"/>
      <c r="F204" s="152"/>
      <c r="G204" s="152"/>
      <c r="H204" s="152"/>
      <c r="I204" s="152"/>
      <c r="J204" s="152"/>
      <c r="K204" s="152"/>
      <c r="L204" s="152"/>
      <c r="M204" s="152"/>
      <c r="N204" s="152"/>
      <c r="O204" s="152"/>
      <c r="P204" s="152"/>
      <c r="Q204" s="152"/>
      <c r="R204" s="152"/>
      <c r="S204" s="152"/>
      <c r="T204" s="152"/>
      <c r="U204" s="152"/>
      <c r="V204" s="152"/>
      <c r="W204" s="152"/>
      <c r="X204" s="152"/>
      <c r="Y204" s="152"/>
      <c r="Z204" s="152"/>
      <c r="AA204" s="152"/>
      <c r="AB204" s="152"/>
      <c r="AC204" s="152"/>
      <c r="AD204" s="152"/>
      <c r="AE204" s="152"/>
      <c r="AF204" s="152"/>
      <c r="AG204" s="152"/>
      <c r="AH204" s="152"/>
      <c r="AI204" s="152"/>
      <c r="AJ204" s="152"/>
      <c r="AK204" s="152"/>
      <c r="AL204" s="152"/>
      <c r="AM204" s="152"/>
      <c r="AN204" s="152"/>
      <c r="AO204" s="152"/>
      <c r="AP204" s="152"/>
      <c r="AQ204" s="152"/>
      <c r="AR204" s="152"/>
      <c r="AS204" s="152"/>
      <c r="AT204" s="152"/>
      <c r="AU204" s="152"/>
      <c r="AV204" s="152"/>
      <c r="AW204" s="152"/>
      <c r="AX204" s="152"/>
      <c r="AY204" s="152"/>
      <c r="AZ204" s="152"/>
      <c r="BA204" s="152"/>
      <c r="BB204" s="152"/>
      <c r="BC204" s="152"/>
      <c r="BD204" s="152"/>
      <c r="BE204" s="152"/>
      <c r="BF204" s="152"/>
      <c r="BG204" s="152"/>
      <c r="BH204" s="152"/>
      <c r="BI204" s="152"/>
      <c r="BJ204" s="152"/>
      <c r="BK204" s="152"/>
      <c r="BL204" s="152"/>
      <c r="BM204" s="152"/>
    </row>
    <row r="205" ht="13.5" customHeight="1">
      <c r="A205" s="152"/>
      <c r="B205" s="153"/>
      <c r="C205" s="152"/>
      <c r="D205" s="152"/>
      <c r="E205" s="152"/>
      <c r="F205" s="152"/>
      <c r="G205" s="152"/>
      <c r="H205" s="152"/>
      <c r="I205" s="152"/>
      <c r="J205" s="152"/>
      <c r="K205" s="152"/>
      <c r="L205" s="152"/>
      <c r="M205" s="152"/>
      <c r="N205" s="152"/>
      <c r="O205" s="152"/>
      <c r="P205" s="152"/>
      <c r="Q205" s="152"/>
      <c r="R205" s="152"/>
      <c r="S205" s="152"/>
      <c r="T205" s="152"/>
      <c r="U205" s="152"/>
      <c r="V205" s="152"/>
      <c r="W205" s="152"/>
      <c r="X205" s="152"/>
      <c r="Y205" s="152"/>
      <c r="Z205" s="152"/>
      <c r="AA205" s="152"/>
      <c r="AB205" s="152"/>
      <c r="AC205" s="152"/>
      <c r="AD205" s="152"/>
      <c r="AE205" s="152"/>
      <c r="AF205" s="152"/>
      <c r="AG205" s="152"/>
      <c r="AH205" s="152"/>
      <c r="AI205" s="152"/>
      <c r="AJ205" s="152"/>
      <c r="AK205" s="152"/>
      <c r="AL205" s="152"/>
      <c r="AM205" s="152"/>
      <c r="AN205" s="152"/>
      <c r="AO205" s="152"/>
      <c r="AP205" s="152"/>
      <c r="AQ205" s="152"/>
      <c r="AR205" s="152"/>
      <c r="AS205" s="152"/>
      <c r="AT205" s="152"/>
      <c r="AU205" s="152"/>
      <c r="AV205" s="152"/>
      <c r="AW205" s="152"/>
      <c r="AX205" s="152"/>
      <c r="AY205" s="152"/>
      <c r="AZ205" s="152"/>
      <c r="BA205" s="152"/>
      <c r="BB205" s="152"/>
      <c r="BC205" s="152"/>
      <c r="BD205" s="152"/>
      <c r="BE205" s="152"/>
      <c r="BF205" s="152"/>
      <c r="BG205" s="152"/>
      <c r="BH205" s="152"/>
      <c r="BI205" s="152"/>
      <c r="BJ205" s="152"/>
      <c r="BK205" s="152"/>
      <c r="BL205" s="152"/>
      <c r="BM205" s="152"/>
    </row>
    <row r="206" ht="13.5" customHeight="1">
      <c r="A206" s="152"/>
      <c r="B206" s="153"/>
      <c r="C206" s="152"/>
      <c r="D206" s="152"/>
      <c r="E206" s="152"/>
      <c r="F206" s="152"/>
      <c r="G206" s="152"/>
      <c r="H206" s="152"/>
      <c r="I206" s="152"/>
      <c r="J206" s="152"/>
      <c r="K206" s="152"/>
      <c r="L206" s="152"/>
      <c r="M206" s="152"/>
      <c r="N206" s="152"/>
      <c r="O206" s="152"/>
      <c r="P206" s="152"/>
      <c r="Q206" s="152"/>
      <c r="R206" s="152"/>
      <c r="S206" s="152"/>
      <c r="T206" s="152"/>
      <c r="U206" s="152"/>
      <c r="V206" s="152"/>
      <c r="W206" s="152"/>
      <c r="X206" s="152"/>
      <c r="Y206" s="152"/>
      <c r="Z206" s="152"/>
      <c r="AA206" s="152"/>
      <c r="AB206" s="152"/>
      <c r="AC206" s="152"/>
      <c r="AD206" s="152"/>
      <c r="AE206" s="152"/>
      <c r="AF206" s="152"/>
      <c r="AG206" s="152"/>
      <c r="AH206" s="152"/>
      <c r="AI206" s="152"/>
      <c r="AJ206" s="152"/>
      <c r="AK206" s="152"/>
      <c r="AL206" s="152"/>
      <c r="AM206" s="152"/>
      <c r="AN206" s="152"/>
      <c r="AO206" s="152"/>
      <c r="AP206" s="152"/>
      <c r="AQ206" s="152"/>
      <c r="AR206" s="152"/>
      <c r="AS206" s="152"/>
      <c r="AT206" s="152"/>
      <c r="AU206" s="152"/>
      <c r="AV206" s="152"/>
      <c r="AW206" s="152"/>
      <c r="AX206" s="152"/>
      <c r="AY206" s="152"/>
      <c r="AZ206" s="152"/>
      <c r="BA206" s="152"/>
      <c r="BB206" s="152"/>
      <c r="BC206" s="152"/>
      <c r="BD206" s="152"/>
      <c r="BE206" s="152"/>
      <c r="BF206" s="152"/>
      <c r="BG206" s="152"/>
      <c r="BH206" s="152"/>
      <c r="BI206" s="152"/>
      <c r="BJ206" s="152"/>
      <c r="BK206" s="152"/>
      <c r="BL206" s="152"/>
      <c r="BM206" s="152"/>
    </row>
    <row r="207" ht="13.5" customHeight="1">
      <c r="A207" s="152"/>
      <c r="B207" s="153"/>
      <c r="C207" s="152"/>
      <c r="D207" s="152"/>
      <c r="E207" s="152"/>
      <c r="F207" s="152"/>
      <c r="G207" s="152"/>
      <c r="H207" s="152"/>
      <c r="I207" s="152"/>
      <c r="J207" s="152"/>
      <c r="K207" s="152"/>
      <c r="L207" s="152"/>
      <c r="M207" s="152"/>
      <c r="N207" s="152"/>
      <c r="O207" s="152"/>
      <c r="P207" s="152"/>
      <c r="Q207" s="152"/>
      <c r="R207" s="152"/>
      <c r="S207" s="152"/>
      <c r="T207" s="152"/>
      <c r="U207" s="152"/>
      <c r="V207" s="152"/>
      <c r="W207" s="152"/>
      <c r="X207" s="152"/>
      <c r="Y207" s="152"/>
      <c r="Z207" s="152"/>
      <c r="AA207" s="152"/>
      <c r="AB207" s="152"/>
      <c r="AC207" s="152"/>
      <c r="AD207" s="152"/>
      <c r="AE207" s="152"/>
      <c r="AF207" s="152"/>
      <c r="AG207" s="152"/>
      <c r="AH207" s="152"/>
      <c r="AI207" s="152"/>
      <c r="AJ207" s="152"/>
      <c r="AK207" s="152"/>
      <c r="AL207" s="152"/>
      <c r="AM207" s="152"/>
      <c r="AN207" s="152"/>
      <c r="AO207" s="152"/>
      <c r="AP207" s="152"/>
      <c r="AQ207" s="152"/>
      <c r="AR207" s="152"/>
      <c r="AS207" s="152"/>
      <c r="AT207" s="152"/>
      <c r="AU207" s="152"/>
      <c r="AV207" s="152"/>
      <c r="AW207" s="152"/>
      <c r="AX207" s="152"/>
      <c r="AY207" s="152"/>
      <c r="AZ207" s="152"/>
      <c r="BA207" s="152"/>
      <c r="BB207" s="152"/>
      <c r="BC207" s="152"/>
      <c r="BD207" s="152"/>
      <c r="BE207" s="152"/>
      <c r="BF207" s="152"/>
      <c r="BG207" s="152"/>
      <c r="BH207" s="152"/>
      <c r="BI207" s="152"/>
      <c r="BJ207" s="152"/>
      <c r="BK207" s="152"/>
      <c r="BL207" s="152"/>
      <c r="BM207" s="152"/>
    </row>
    <row r="208" ht="13.5" customHeight="1">
      <c r="A208" s="152"/>
      <c r="B208" s="153"/>
      <c r="C208" s="152"/>
      <c r="D208" s="152"/>
      <c r="E208" s="152"/>
      <c r="F208" s="152"/>
      <c r="G208" s="152"/>
      <c r="H208" s="152"/>
      <c r="I208" s="152"/>
      <c r="J208" s="152"/>
      <c r="K208" s="152"/>
      <c r="L208" s="152"/>
      <c r="M208" s="152"/>
      <c r="N208" s="152"/>
      <c r="O208" s="152"/>
      <c r="P208" s="152"/>
      <c r="Q208" s="152"/>
      <c r="R208" s="152"/>
      <c r="S208" s="152"/>
      <c r="T208" s="152"/>
      <c r="U208" s="152"/>
      <c r="V208" s="152"/>
      <c r="W208" s="152"/>
      <c r="X208" s="152"/>
      <c r="Y208" s="152"/>
      <c r="Z208" s="152"/>
      <c r="AA208" s="152"/>
      <c r="AB208" s="152"/>
      <c r="AC208" s="152"/>
      <c r="AD208" s="152"/>
      <c r="AE208" s="152"/>
      <c r="AF208" s="152"/>
      <c r="AG208" s="152"/>
      <c r="AH208" s="152"/>
      <c r="AI208" s="152"/>
      <c r="AJ208" s="152"/>
      <c r="AK208" s="152"/>
      <c r="AL208" s="152"/>
      <c r="AM208" s="152"/>
      <c r="AN208" s="152"/>
      <c r="AO208" s="152"/>
      <c r="AP208" s="152"/>
      <c r="AQ208" s="152"/>
      <c r="AR208" s="152"/>
      <c r="AS208" s="152"/>
      <c r="AT208" s="152"/>
      <c r="AU208" s="152"/>
      <c r="AV208" s="152"/>
      <c r="AW208" s="152"/>
      <c r="AX208" s="152"/>
      <c r="AY208" s="152"/>
      <c r="AZ208" s="152"/>
      <c r="BA208" s="152"/>
      <c r="BB208" s="152"/>
      <c r="BC208" s="152"/>
      <c r="BD208" s="152"/>
      <c r="BE208" s="152"/>
      <c r="BF208" s="152"/>
      <c r="BG208" s="152"/>
      <c r="BH208" s="152"/>
      <c r="BI208" s="152"/>
      <c r="BJ208" s="152"/>
      <c r="BK208" s="152"/>
      <c r="BL208" s="152"/>
      <c r="BM208" s="152"/>
    </row>
    <row r="209" ht="13.5" customHeight="1">
      <c r="A209" s="152"/>
      <c r="B209" s="153"/>
      <c r="C209" s="152"/>
      <c r="D209" s="152"/>
      <c r="E209" s="152"/>
      <c r="F209" s="152"/>
      <c r="G209" s="152"/>
      <c r="H209" s="152"/>
      <c r="I209" s="152"/>
      <c r="J209" s="152"/>
      <c r="K209" s="152"/>
      <c r="L209" s="152"/>
      <c r="M209" s="152"/>
      <c r="N209" s="152"/>
      <c r="O209" s="152"/>
      <c r="P209" s="152"/>
      <c r="Q209" s="152"/>
      <c r="R209" s="152"/>
      <c r="S209" s="152"/>
      <c r="T209" s="152"/>
      <c r="U209" s="152"/>
      <c r="V209" s="152"/>
      <c r="W209" s="152"/>
      <c r="X209" s="152"/>
      <c r="Y209" s="152"/>
      <c r="Z209" s="152"/>
      <c r="AA209" s="152"/>
      <c r="AB209" s="152"/>
      <c r="AC209" s="152"/>
      <c r="AD209" s="152"/>
      <c r="AE209" s="152"/>
      <c r="AF209" s="152"/>
      <c r="AG209" s="152"/>
      <c r="AH209" s="152"/>
      <c r="AI209" s="152"/>
      <c r="AJ209" s="152"/>
      <c r="AK209" s="152"/>
      <c r="AL209" s="152"/>
      <c r="AM209" s="152"/>
      <c r="AN209" s="152"/>
      <c r="AO209" s="152"/>
      <c r="AP209" s="152"/>
      <c r="AQ209" s="152"/>
      <c r="AR209" s="152"/>
      <c r="AS209" s="152"/>
      <c r="AT209" s="152"/>
      <c r="AU209" s="152"/>
      <c r="AV209" s="152"/>
      <c r="AW209" s="152"/>
      <c r="AX209" s="152"/>
      <c r="AY209" s="152"/>
      <c r="AZ209" s="152"/>
      <c r="BA209" s="152"/>
      <c r="BB209" s="152"/>
      <c r="BC209" s="152"/>
      <c r="BD209" s="152"/>
      <c r="BE209" s="152"/>
      <c r="BF209" s="152"/>
      <c r="BG209" s="152"/>
      <c r="BH209" s="152"/>
      <c r="BI209" s="152"/>
      <c r="BJ209" s="152"/>
      <c r="BK209" s="152"/>
      <c r="BL209" s="152"/>
      <c r="BM209" s="152"/>
    </row>
    <row r="210" ht="13.5" customHeight="1">
      <c r="A210" s="152"/>
      <c r="B210" s="153"/>
      <c r="C210" s="152"/>
      <c r="D210" s="152"/>
      <c r="E210" s="152"/>
      <c r="F210" s="152"/>
      <c r="G210" s="152"/>
      <c r="H210" s="152"/>
      <c r="I210" s="152"/>
      <c r="J210" s="152"/>
      <c r="K210" s="152"/>
      <c r="L210" s="152"/>
      <c r="M210" s="152"/>
      <c r="N210" s="152"/>
      <c r="O210" s="152"/>
      <c r="P210" s="152"/>
      <c r="Q210" s="152"/>
      <c r="R210" s="152"/>
      <c r="S210" s="152"/>
      <c r="T210" s="152"/>
      <c r="U210" s="152"/>
      <c r="V210" s="152"/>
      <c r="W210" s="152"/>
      <c r="X210" s="152"/>
      <c r="Y210" s="152"/>
      <c r="Z210" s="152"/>
      <c r="AA210" s="152"/>
      <c r="AB210" s="152"/>
      <c r="AC210" s="152"/>
      <c r="AD210" s="152"/>
      <c r="AE210" s="152"/>
      <c r="AF210" s="152"/>
      <c r="AG210" s="152"/>
      <c r="AH210" s="152"/>
      <c r="AI210" s="152"/>
      <c r="AJ210" s="152"/>
      <c r="AK210" s="152"/>
      <c r="AL210" s="152"/>
      <c r="AM210" s="152"/>
      <c r="AN210" s="152"/>
      <c r="AO210" s="152"/>
      <c r="AP210" s="152"/>
      <c r="AQ210" s="152"/>
      <c r="AR210" s="152"/>
      <c r="AS210" s="152"/>
      <c r="AT210" s="152"/>
      <c r="AU210" s="152"/>
      <c r="AV210" s="152"/>
      <c r="AW210" s="152"/>
      <c r="AX210" s="152"/>
      <c r="AY210" s="152"/>
      <c r="AZ210" s="152"/>
      <c r="BA210" s="152"/>
      <c r="BB210" s="152"/>
      <c r="BC210" s="152"/>
      <c r="BD210" s="152"/>
      <c r="BE210" s="152"/>
      <c r="BF210" s="152"/>
      <c r="BG210" s="152"/>
      <c r="BH210" s="152"/>
      <c r="BI210" s="152"/>
      <c r="BJ210" s="152"/>
      <c r="BK210" s="152"/>
      <c r="BL210" s="152"/>
      <c r="BM210" s="152"/>
    </row>
    <row r="211" ht="13.5" customHeight="1">
      <c r="A211" s="152"/>
      <c r="B211" s="153"/>
      <c r="C211" s="152"/>
      <c r="D211" s="152"/>
      <c r="E211" s="152"/>
      <c r="F211" s="152"/>
      <c r="G211" s="152"/>
      <c r="H211" s="152"/>
      <c r="I211" s="152"/>
      <c r="J211" s="152"/>
      <c r="K211" s="152"/>
      <c r="L211" s="152"/>
      <c r="M211" s="152"/>
      <c r="N211" s="152"/>
      <c r="O211" s="152"/>
      <c r="P211" s="152"/>
      <c r="Q211" s="152"/>
      <c r="R211" s="152"/>
      <c r="S211" s="152"/>
      <c r="T211" s="152"/>
      <c r="U211" s="152"/>
      <c r="V211" s="152"/>
      <c r="W211" s="152"/>
      <c r="X211" s="152"/>
      <c r="Y211" s="152"/>
      <c r="Z211" s="152"/>
      <c r="AA211" s="152"/>
      <c r="AB211" s="152"/>
      <c r="AC211" s="152"/>
      <c r="AD211" s="152"/>
      <c r="AE211" s="152"/>
      <c r="AF211" s="152"/>
      <c r="AG211" s="152"/>
      <c r="AH211" s="152"/>
      <c r="AI211" s="152"/>
      <c r="AJ211" s="152"/>
      <c r="AK211" s="152"/>
      <c r="AL211" s="152"/>
      <c r="AM211" s="152"/>
      <c r="AN211" s="152"/>
      <c r="AO211" s="152"/>
      <c r="AP211" s="152"/>
      <c r="AQ211" s="152"/>
      <c r="AR211" s="152"/>
      <c r="AS211" s="152"/>
      <c r="AT211" s="152"/>
      <c r="AU211" s="152"/>
      <c r="AV211" s="152"/>
      <c r="AW211" s="152"/>
      <c r="AX211" s="152"/>
      <c r="AY211" s="152"/>
      <c r="AZ211" s="152"/>
      <c r="BA211" s="152"/>
      <c r="BB211" s="152"/>
      <c r="BC211" s="152"/>
      <c r="BD211" s="152"/>
      <c r="BE211" s="152"/>
      <c r="BF211" s="152"/>
      <c r="BG211" s="152"/>
      <c r="BH211" s="152"/>
      <c r="BI211" s="152"/>
      <c r="BJ211" s="152"/>
      <c r="BK211" s="152"/>
      <c r="BL211" s="152"/>
      <c r="BM211" s="152"/>
    </row>
    <row r="212" ht="13.5" customHeight="1">
      <c r="A212" s="152"/>
      <c r="B212" s="153"/>
      <c r="C212" s="152"/>
      <c r="D212" s="152"/>
      <c r="E212" s="152"/>
      <c r="F212" s="152"/>
      <c r="G212" s="152"/>
      <c r="H212" s="152"/>
      <c r="I212" s="152"/>
      <c r="J212" s="152"/>
      <c r="K212" s="152"/>
      <c r="L212" s="152"/>
      <c r="M212" s="152"/>
      <c r="N212" s="152"/>
      <c r="O212" s="152"/>
      <c r="P212" s="152"/>
      <c r="Q212" s="152"/>
      <c r="R212" s="152"/>
      <c r="S212" s="152"/>
      <c r="T212" s="152"/>
      <c r="U212" s="152"/>
      <c r="V212" s="152"/>
      <c r="W212" s="152"/>
      <c r="X212" s="152"/>
      <c r="Y212" s="152"/>
      <c r="Z212" s="152"/>
      <c r="AA212" s="152"/>
      <c r="AB212" s="152"/>
      <c r="AC212" s="152"/>
      <c r="AD212" s="152"/>
      <c r="AE212" s="152"/>
      <c r="AF212" s="152"/>
      <c r="AG212" s="152"/>
      <c r="AH212" s="152"/>
      <c r="AI212" s="152"/>
      <c r="AJ212" s="152"/>
      <c r="AK212" s="152"/>
      <c r="AL212" s="152"/>
      <c r="AM212" s="152"/>
      <c r="AN212" s="152"/>
      <c r="AO212" s="152"/>
      <c r="AP212" s="152"/>
      <c r="AQ212" s="152"/>
      <c r="AR212" s="152"/>
      <c r="AS212" s="152"/>
      <c r="AT212" s="152"/>
      <c r="AU212" s="152"/>
      <c r="AV212" s="152"/>
      <c r="AW212" s="152"/>
      <c r="AX212" s="152"/>
      <c r="AY212" s="152"/>
      <c r="AZ212" s="152"/>
      <c r="BA212" s="152"/>
      <c r="BB212" s="152"/>
      <c r="BC212" s="152"/>
      <c r="BD212" s="152"/>
      <c r="BE212" s="152"/>
      <c r="BF212" s="152"/>
      <c r="BG212" s="152"/>
      <c r="BH212" s="152"/>
      <c r="BI212" s="152"/>
      <c r="BJ212" s="152"/>
      <c r="BK212" s="152"/>
      <c r="BL212" s="152"/>
      <c r="BM212" s="152"/>
    </row>
    <row r="213" ht="13.5" customHeight="1">
      <c r="A213" s="152"/>
      <c r="B213" s="153"/>
      <c r="C213" s="152"/>
      <c r="D213" s="152"/>
      <c r="E213" s="152"/>
      <c r="F213" s="152"/>
      <c r="G213" s="152"/>
      <c r="H213" s="152"/>
      <c r="I213" s="152"/>
      <c r="J213" s="152"/>
      <c r="K213" s="152"/>
      <c r="L213" s="152"/>
      <c r="M213" s="152"/>
      <c r="N213" s="152"/>
      <c r="O213" s="152"/>
      <c r="P213" s="152"/>
      <c r="Q213" s="152"/>
      <c r="R213" s="152"/>
      <c r="S213" s="152"/>
      <c r="T213" s="152"/>
      <c r="U213" s="152"/>
      <c r="V213" s="152"/>
      <c r="W213" s="152"/>
      <c r="X213" s="152"/>
      <c r="Y213" s="152"/>
      <c r="Z213" s="152"/>
      <c r="AA213" s="152"/>
      <c r="AB213" s="152"/>
      <c r="AC213" s="152"/>
      <c r="AD213" s="152"/>
      <c r="AE213" s="152"/>
      <c r="AF213" s="152"/>
      <c r="AG213" s="152"/>
      <c r="AH213" s="152"/>
      <c r="AI213" s="152"/>
      <c r="AJ213" s="152"/>
      <c r="AK213" s="152"/>
      <c r="AL213" s="152"/>
      <c r="AM213" s="152"/>
      <c r="AN213" s="152"/>
      <c r="AO213" s="152"/>
      <c r="AP213" s="152"/>
      <c r="AQ213" s="152"/>
      <c r="AR213" s="152"/>
      <c r="AS213" s="152"/>
      <c r="AT213" s="152"/>
      <c r="AU213" s="152"/>
      <c r="AV213" s="152"/>
      <c r="AW213" s="152"/>
      <c r="AX213" s="152"/>
      <c r="AY213" s="152"/>
      <c r="AZ213" s="152"/>
      <c r="BA213" s="152"/>
      <c r="BB213" s="152"/>
      <c r="BC213" s="152"/>
      <c r="BD213" s="152"/>
      <c r="BE213" s="152"/>
      <c r="BF213" s="152"/>
      <c r="BG213" s="152"/>
      <c r="BH213" s="152"/>
      <c r="BI213" s="152"/>
      <c r="BJ213" s="152"/>
      <c r="BK213" s="152"/>
      <c r="BL213" s="152"/>
      <c r="BM213" s="152"/>
    </row>
    <row r="214" ht="13.5" customHeight="1">
      <c r="A214" s="152"/>
      <c r="B214" s="153"/>
      <c r="C214" s="152"/>
      <c r="D214" s="152"/>
      <c r="E214" s="152"/>
      <c r="F214" s="152"/>
      <c r="G214" s="152"/>
      <c r="H214" s="152"/>
      <c r="I214" s="152"/>
      <c r="J214" s="152"/>
      <c r="K214" s="152"/>
      <c r="L214" s="152"/>
      <c r="M214" s="152"/>
      <c r="N214" s="152"/>
      <c r="O214" s="152"/>
      <c r="P214" s="152"/>
      <c r="Q214" s="152"/>
      <c r="R214" s="152"/>
      <c r="S214" s="152"/>
      <c r="T214" s="152"/>
      <c r="U214" s="152"/>
      <c r="V214" s="152"/>
      <c r="W214" s="152"/>
      <c r="X214" s="152"/>
      <c r="Y214" s="152"/>
      <c r="Z214" s="152"/>
      <c r="AA214" s="152"/>
      <c r="AB214" s="152"/>
      <c r="AC214" s="152"/>
      <c r="AD214" s="152"/>
      <c r="AE214" s="152"/>
      <c r="AF214" s="152"/>
      <c r="AG214" s="152"/>
      <c r="AH214" s="152"/>
      <c r="AI214" s="152"/>
      <c r="AJ214" s="152"/>
      <c r="AK214" s="152"/>
      <c r="AL214" s="152"/>
      <c r="AM214" s="152"/>
      <c r="AN214" s="152"/>
      <c r="AO214" s="152"/>
      <c r="AP214" s="152"/>
      <c r="AQ214" s="152"/>
      <c r="AR214" s="152"/>
      <c r="AS214" s="152"/>
      <c r="AT214" s="152"/>
      <c r="AU214" s="152"/>
      <c r="AV214" s="152"/>
      <c r="AW214" s="152"/>
      <c r="AX214" s="152"/>
      <c r="AY214" s="152"/>
      <c r="AZ214" s="152"/>
      <c r="BA214" s="152"/>
      <c r="BB214" s="152"/>
      <c r="BC214" s="152"/>
      <c r="BD214" s="152"/>
      <c r="BE214" s="152"/>
      <c r="BF214" s="152"/>
      <c r="BG214" s="152"/>
      <c r="BH214" s="152"/>
      <c r="BI214" s="152"/>
      <c r="BJ214" s="152"/>
      <c r="BK214" s="152"/>
      <c r="BL214" s="152"/>
      <c r="BM214" s="152"/>
    </row>
    <row r="215" ht="13.5" customHeight="1">
      <c r="A215" s="152"/>
      <c r="B215" s="153"/>
      <c r="C215" s="152"/>
      <c r="D215" s="152"/>
      <c r="E215" s="152"/>
      <c r="F215" s="152"/>
      <c r="G215" s="152"/>
      <c r="H215" s="152"/>
      <c r="I215" s="152"/>
      <c r="J215" s="152"/>
      <c r="K215" s="152"/>
      <c r="L215" s="152"/>
      <c r="M215" s="152"/>
      <c r="N215" s="152"/>
      <c r="O215" s="152"/>
      <c r="P215" s="152"/>
      <c r="Q215" s="152"/>
      <c r="R215" s="152"/>
      <c r="S215" s="152"/>
      <c r="T215" s="152"/>
      <c r="U215" s="152"/>
      <c r="V215" s="152"/>
      <c r="W215" s="152"/>
      <c r="X215" s="152"/>
      <c r="Y215" s="152"/>
      <c r="Z215" s="152"/>
      <c r="AA215" s="152"/>
      <c r="AB215" s="152"/>
      <c r="AC215" s="152"/>
      <c r="AD215" s="152"/>
      <c r="AE215" s="152"/>
      <c r="AF215" s="152"/>
      <c r="AG215" s="152"/>
      <c r="AH215" s="152"/>
      <c r="AI215" s="152"/>
      <c r="AJ215" s="152"/>
      <c r="AK215" s="152"/>
      <c r="AL215" s="152"/>
      <c r="AM215" s="152"/>
      <c r="AN215" s="152"/>
      <c r="AO215" s="152"/>
      <c r="AP215" s="152"/>
      <c r="AQ215" s="152"/>
      <c r="AR215" s="152"/>
      <c r="AS215" s="152"/>
      <c r="AT215" s="152"/>
      <c r="AU215" s="152"/>
      <c r="AV215" s="152"/>
      <c r="AW215" s="152"/>
      <c r="AX215" s="152"/>
      <c r="AY215" s="152"/>
      <c r="AZ215" s="152"/>
      <c r="BA215" s="152"/>
      <c r="BB215" s="152"/>
      <c r="BC215" s="152"/>
      <c r="BD215" s="152"/>
      <c r="BE215" s="152"/>
      <c r="BF215" s="152"/>
      <c r="BG215" s="152"/>
      <c r="BH215" s="152"/>
      <c r="BI215" s="152"/>
      <c r="BJ215" s="152"/>
      <c r="BK215" s="152"/>
      <c r="BL215" s="152"/>
      <c r="BM215" s="152"/>
    </row>
    <row r="216" ht="13.5" customHeight="1">
      <c r="A216" s="152"/>
      <c r="B216" s="153"/>
      <c r="C216" s="152"/>
      <c r="D216" s="152"/>
      <c r="E216" s="152"/>
      <c r="F216" s="152"/>
      <c r="G216" s="152"/>
      <c r="H216" s="152"/>
      <c r="I216" s="152"/>
      <c r="J216" s="152"/>
      <c r="K216" s="152"/>
      <c r="L216" s="152"/>
      <c r="M216" s="152"/>
      <c r="N216" s="152"/>
      <c r="O216" s="152"/>
      <c r="P216" s="152"/>
      <c r="Q216" s="152"/>
      <c r="R216" s="152"/>
      <c r="S216" s="152"/>
      <c r="T216" s="152"/>
      <c r="U216" s="152"/>
      <c r="V216" s="152"/>
      <c r="W216" s="152"/>
      <c r="X216" s="152"/>
      <c r="Y216" s="152"/>
      <c r="Z216" s="152"/>
      <c r="AA216" s="152"/>
      <c r="AB216" s="152"/>
      <c r="AC216" s="152"/>
      <c r="AD216" s="152"/>
      <c r="AE216" s="152"/>
      <c r="AF216" s="152"/>
      <c r="AG216" s="152"/>
      <c r="AH216" s="152"/>
      <c r="AI216" s="152"/>
      <c r="AJ216" s="152"/>
      <c r="AK216" s="152"/>
      <c r="AL216" s="152"/>
      <c r="AM216" s="152"/>
      <c r="AN216" s="152"/>
      <c r="AO216" s="152"/>
      <c r="AP216" s="152"/>
      <c r="AQ216" s="152"/>
      <c r="AR216" s="152"/>
      <c r="AS216" s="152"/>
      <c r="AT216" s="152"/>
      <c r="AU216" s="152"/>
      <c r="AV216" s="152"/>
      <c r="AW216" s="152"/>
      <c r="AX216" s="152"/>
      <c r="AY216" s="152"/>
      <c r="AZ216" s="152"/>
      <c r="BA216" s="152"/>
      <c r="BB216" s="152"/>
      <c r="BC216" s="152"/>
      <c r="BD216" s="152"/>
      <c r="BE216" s="152"/>
      <c r="BF216" s="152"/>
      <c r="BG216" s="152"/>
      <c r="BH216" s="152"/>
      <c r="BI216" s="152"/>
      <c r="BJ216" s="152"/>
      <c r="BK216" s="152"/>
      <c r="BL216" s="152"/>
      <c r="BM216" s="152"/>
    </row>
    <row r="217" ht="13.5" customHeight="1">
      <c r="A217" s="152"/>
      <c r="B217" s="153"/>
      <c r="C217" s="152"/>
      <c r="D217" s="152"/>
      <c r="E217" s="152"/>
      <c r="F217" s="152"/>
      <c r="G217" s="152"/>
      <c r="H217" s="152"/>
      <c r="I217" s="152"/>
      <c r="J217" s="152"/>
      <c r="K217" s="152"/>
      <c r="L217" s="152"/>
      <c r="M217" s="152"/>
      <c r="N217" s="152"/>
      <c r="O217" s="152"/>
      <c r="P217" s="152"/>
      <c r="Q217" s="152"/>
      <c r="R217" s="152"/>
      <c r="S217" s="152"/>
      <c r="T217" s="152"/>
      <c r="U217" s="152"/>
      <c r="V217" s="152"/>
      <c r="W217" s="152"/>
      <c r="X217" s="152"/>
      <c r="Y217" s="152"/>
      <c r="Z217" s="152"/>
      <c r="AA217" s="152"/>
      <c r="AB217" s="152"/>
      <c r="AC217" s="152"/>
      <c r="AD217" s="152"/>
      <c r="AE217" s="152"/>
      <c r="AF217" s="152"/>
      <c r="AG217" s="152"/>
      <c r="AH217" s="152"/>
      <c r="AI217" s="152"/>
      <c r="AJ217" s="152"/>
      <c r="AK217" s="152"/>
      <c r="AL217" s="152"/>
      <c r="AM217" s="152"/>
      <c r="AN217" s="152"/>
      <c r="AO217" s="152"/>
      <c r="AP217" s="152"/>
      <c r="AQ217" s="152"/>
      <c r="AR217" s="152"/>
      <c r="AS217" s="152"/>
      <c r="AT217" s="152"/>
      <c r="AU217" s="152"/>
      <c r="AV217" s="152"/>
      <c r="AW217" s="152"/>
      <c r="AX217" s="152"/>
      <c r="AY217" s="152"/>
      <c r="AZ217" s="152"/>
      <c r="BA217" s="152"/>
      <c r="BB217" s="152"/>
      <c r="BC217" s="152"/>
      <c r="BD217" s="152"/>
      <c r="BE217" s="152"/>
      <c r="BF217" s="152"/>
      <c r="BG217" s="152"/>
      <c r="BH217" s="152"/>
      <c r="BI217" s="152"/>
      <c r="BJ217" s="152"/>
      <c r="BK217" s="152"/>
      <c r="BL217" s="152"/>
      <c r="BM217" s="152"/>
    </row>
    <row r="218" ht="13.5" customHeight="1">
      <c r="A218" s="152"/>
      <c r="B218" s="153"/>
      <c r="C218" s="152"/>
      <c r="D218" s="152"/>
      <c r="E218" s="152"/>
      <c r="F218" s="152"/>
      <c r="G218" s="152"/>
      <c r="H218" s="152"/>
      <c r="I218" s="152"/>
      <c r="J218" s="152"/>
      <c r="K218" s="152"/>
      <c r="L218" s="152"/>
      <c r="M218" s="152"/>
      <c r="N218" s="152"/>
      <c r="O218" s="152"/>
      <c r="P218" s="152"/>
      <c r="Q218" s="152"/>
      <c r="R218" s="152"/>
      <c r="S218" s="152"/>
      <c r="T218" s="152"/>
      <c r="U218" s="152"/>
      <c r="V218" s="152"/>
      <c r="W218" s="152"/>
      <c r="X218" s="152"/>
      <c r="Y218" s="152"/>
      <c r="Z218" s="152"/>
      <c r="AA218" s="152"/>
      <c r="AB218" s="152"/>
      <c r="AC218" s="152"/>
      <c r="AD218" s="152"/>
      <c r="AE218" s="152"/>
      <c r="AF218" s="152"/>
      <c r="AG218" s="152"/>
      <c r="AH218" s="152"/>
      <c r="AI218" s="152"/>
      <c r="AJ218" s="152"/>
      <c r="AK218" s="152"/>
      <c r="AL218" s="152"/>
      <c r="AM218" s="152"/>
      <c r="AN218" s="152"/>
      <c r="AO218" s="152"/>
      <c r="AP218" s="152"/>
      <c r="AQ218" s="152"/>
      <c r="AR218" s="152"/>
      <c r="AS218" s="152"/>
      <c r="AT218" s="152"/>
      <c r="AU218" s="152"/>
      <c r="AV218" s="152"/>
      <c r="AW218" s="152"/>
      <c r="AX218" s="152"/>
      <c r="AY218" s="152"/>
      <c r="AZ218" s="152"/>
      <c r="BA218" s="152"/>
      <c r="BB218" s="152"/>
      <c r="BC218" s="152"/>
      <c r="BD218" s="152"/>
      <c r="BE218" s="152"/>
      <c r="BF218" s="152"/>
      <c r="BG218" s="152"/>
      <c r="BH218" s="152"/>
      <c r="BI218" s="152"/>
      <c r="BJ218" s="152"/>
      <c r="BK218" s="152"/>
      <c r="BL218" s="152"/>
      <c r="BM218" s="152"/>
    </row>
    <row r="219" ht="13.5" customHeight="1">
      <c r="A219" s="152"/>
      <c r="B219" s="153"/>
      <c r="C219" s="152"/>
      <c r="D219" s="152"/>
      <c r="E219" s="152"/>
      <c r="F219" s="152"/>
      <c r="G219" s="152"/>
      <c r="H219" s="152"/>
      <c r="I219" s="152"/>
      <c r="J219" s="152"/>
      <c r="K219" s="152"/>
      <c r="L219" s="152"/>
      <c r="M219" s="152"/>
      <c r="N219" s="152"/>
      <c r="O219" s="152"/>
      <c r="P219" s="152"/>
      <c r="Q219" s="152"/>
      <c r="R219" s="152"/>
      <c r="S219" s="152"/>
      <c r="T219" s="152"/>
      <c r="U219" s="152"/>
      <c r="V219" s="152"/>
      <c r="W219" s="152"/>
      <c r="X219" s="152"/>
      <c r="Y219" s="152"/>
      <c r="Z219" s="152"/>
      <c r="AA219" s="152"/>
      <c r="AB219" s="152"/>
      <c r="AC219" s="152"/>
      <c r="AD219" s="152"/>
      <c r="AE219" s="152"/>
      <c r="AF219" s="152"/>
      <c r="AG219" s="152"/>
      <c r="AH219" s="152"/>
      <c r="AI219" s="152"/>
      <c r="AJ219" s="152"/>
      <c r="AK219" s="152"/>
      <c r="AL219" s="152"/>
      <c r="AM219" s="152"/>
      <c r="AN219" s="152"/>
      <c r="AO219" s="152"/>
      <c r="AP219" s="152"/>
      <c r="AQ219" s="152"/>
      <c r="AR219" s="152"/>
      <c r="AS219" s="152"/>
      <c r="AT219" s="152"/>
      <c r="AU219" s="152"/>
      <c r="AV219" s="152"/>
      <c r="AW219" s="152"/>
      <c r="AX219" s="152"/>
      <c r="AY219" s="152"/>
      <c r="AZ219" s="152"/>
      <c r="BA219" s="152"/>
      <c r="BB219" s="152"/>
      <c r="BC219" s="152"/>
      <c r="BD219" s="152"/>
      <c r="BE219" s="152"/>
      <c r="BF219" s="152"/>
      <c r="BG219" s="152"/>
      <c r="BH219" s="152"/>
      <c r="BI219" s="152"/>
      <c r="BJ219" s="152"/>
      <c r="BK219" s="152"/>
      <c r="BL219" s="152"/>
      <c r="BM219" s="152"/>
    </row>
    <row r="220" ht="13.5" customHeight="1">
      <c r="A220" s="152"/>
      <c r="B220" s="153"/>
      <c r="C220" s="152"/>
      <c r="D220" s="152"/>
      <c r="E220" s="152"/>
      <c r="F220" s="152"/>
      <c r="G220" s="152"/>
      <c r="H220" s="152"/>
      <c r="I220" s="152"/>
      <c r="J220" s="152"/>
      <c r="K220" s="152"/>
      <c r="L220" s="152"/>
      <c r="M220" s="152"/>
      <c r="N220" s="152"/>
      <c r="O220" s="152"/>
      <c r="P220" s="152"/>
      <c r="Q220" s="152"/>
      <c r="R220" s="152"/>
      <c r="S220" s="152"/>
      <c r="T220" s="152"/>
      <c r="U220" s="152"/>
      <c r="V220" s="152"/>
      <c r="W220" s="152"/>
      <c r="X220" s="152"/>
      <c r="Y220" s="152"/>
      <c r="Z220" s="152"/>
      <c r="AA220" s="152"/>
      <c r="AB220" s="152"/>
      <c r="AC220" s="152"/>
      <c r="AD220" s="152"/>
      <c r="AE220" s="152"/>
      <c r="AF220" s="152"/>
      <c r="AG220" s="152"/>
      <c r="AH220" s="152"/>
      <c r="AI220" s="152"/>
      <c r="AJ220" s="152"/>
      <c r="AK220" s="152"/>
      <c r="AL220" s="152"/>
      <c r="AM220" s="152"/>
      <c r="AN220" s="152"/>
      <c r="AO220" s="152"/>
      <c r="AP220" s="152"/>
      <c r="AQ220" s="152"/>
      <c r="AR220" s="152"/>
      <c r="AS220" s="152"/>
      <c r="AT220" s="152"/>
      <c r="AU220" s="152"/>
      <c r="AV220" s="152"/>
      <c r="AW220" s="152"/>
      <c r="AX220" s="152"/>
      <c r="AY220" s="152"/>
      <c r="AZ220" s="152"/>
      <c r="BA220" s="152"/>
      <c r="BB220" s="152"/>
      <c r="BC220" s="152"/>
      <c r="BD220" s="152"/>
      <c r="BE220" s="152"/>
      <c r="BF220" s="152"/>
      <c r="BG220" s="152"/>
      <c r="BH220" s="152"/>
      <c r="BI220" s="152"/>
      <c r="BJ220" s="152"/>
      <c r="BK220" s="152"/>
      <c r="BL220" s="152"/>
      <c r="BM220" s="152"/>
    </row>
    <row r="221" ht="13.5" customHeight="1">
      <c r="A221" s="152"/>
      <c r="B221" s="153"/>
      <c r="C221" s="152"/>
      <c r="D221" s="152"/>
      <c r="E221" s="152"/>
      <c r="F221" s="152"/>
      <c r="G221" s="152"/>
      <c r="H221" s="152"/>
      <c r="I221" s="152"/>
      <c r="J221" s="152"/>
      <c r="K221" s="152"/>
      <c r="L221" s="152"/>
      <c r="M221" s="152"/>
      <c r="N221" s="152"/>
      <c r="O221" s="152"/>
      <c r="P221" s="152"/>
      <c r="Q221" s="152"/>
      <c r="R221" s="152"/>
      <c r="S221" s="152"/>
      <c r="T221" s="152"/>
      <c r="U221" s="152"/>
      <c r="V221" s="152"/>
      <c r="W221" s="152"/>
      <c r="X221" s="152"/>
      <c r="Y221" s="152"/>
      <c r="Z221" s="152"/>
      <c r="AA221" s="152"/>
      <c r="AB221" s="152"/>
      <c r="AC221" s="152"/>
      <c r="AD221" s="152"/>
      <c r="AE221" s="152"/>
      <c r="AF221" s="152"/>
      <c r="AG221" s="152"/>
      <c r="AH221" s="152"/>
      <c r="AI221" s="152"/>
      <c r="AJ221" s="152"/>
      <c r="AK221" s="152"/>
      <c r="AL221" s="152"/>
      <c r="AM221" s="152"/>
      <c r="AN221" s="152"/>
      <c r="AO221" s="152"/>
      <c r="AP221" s="152"/>
      <c r="AQ221" s="152"/>
      <c r="AR221" s="152"/>
      <c r="AS221" s="152"/>
      <c r="AT221" s="152"/>
      <c r="AU221" s="152"/>
      <c r="AV221" s="152"/>
      <c r="AW221" s="152"/>
      <c r="AX221" s="152"/>
      <c r="AY221" s="152"/>
      <c r="AZ221" s="152"/>
      <c r="BA221" s="152"/>
      <c r="BB221" s="152"/>
      <c r="BC221" s="152"/>
      <c r="BD221" s="152"/>
      <c r="BE221" s="152"/>
      <c r="BF221" s="152"/>
      <c r="BG221" s="152"/>
      <c r="BH221" s="152"/>
      <c r="BI221" s="152"/>
      <c r="BJ221" s="152"/>
      <c r="BK221" s="152"/>
      <c r="BL221" s="152"/>
      <c r="BM221" s="152"/>
    </row>
    <row r="222" ht="13.5" customHeight="1">
      <c r="A222" s="152"/>
      <c r="B222" s="153"/>
      <c r="C222" s="152"/>
      <c r="D222" s="152"/>
      <c r="E222" s="152"/>
      <c r="F222" s="152"/>
      <c r="G222" s="152"/>
      <c r="H222" s="152"/>
      <c r="I222" s="152"/>
      <c r="J222" s="152"/>
      <c r="K222" s="152"/>
      <c r="L222" s="152"/>
      <c r="M222" s="152"/>
      <c r="N222" s="152"/>
      <c r="O222" s="152"/>
      <c r="P222" s="152"/>
      <c r="Q222" s="152"/>
      <c r="R222" s="152"/>
      <c r="S222" s="152"/>
      <c r="T222" s="152"/>
      <c r="U222" s="152"/>
      <c r="V222" s="152"/>
      <c r="W222" s="152"/>
      <c r="X222" s="152"/>
      <c r="Y222" s="152"/>
      <c r="Z222" s="152"/>
      <c r="AA222" s="152"/>
      <c r="AB222" s="152"/>
      <c r="AC222" s="152"/>
      <c r="AD222" s="152"/>
      <c r="AE222" s="152"/>
      <c r="AF222" s="152"/>
      <c r="AG222" s="152"/>
      <c r="AH222" s="152"/>
      <c r="AI222" s="152"/>
      <c r="AJ222" s="152"/>
      <c r="AK222" s="152"/>
      <c r="AL222" s="152"/>
      <c r="AM222" s="152"/>
      <c r="AN222" s="152"/>
      <c r="AO222" s="152"/>
      <c r="AP222" s="152"/>
      <c r="AQ222" s="152"/>
      <c r="AR222" s="152"/>
      <c r="AS222" s="152"/>
      <c r="AT222" s="152"/>
      <c r="AU222" s="152"/>
      <c r="AV222" s="152"/>
      <c r="AW222" s="152"/>
      <c r="AX222" s="152"/>
      <c r="AY222" s="152"/>
      <c r="AZ222" s="152"/>
      <c r="BA222" s="152"/>
      <c r="BB222" s="152"/>
      <c r="BC222" s="152"/>
      <c r="BD222" s="152"/>
      <c r="BE222" s="152"/>
      <c r="BF222" s="152"/>
      <c r="BG222" s="152"/>
      <c r="BH222" s="152"/>
      <c r="BI222" s="152"/>
      <c r="BJ222" s="152"/>
      <c r="BK222" s="152"/>
      <c r="BL222" s="152"/>
      <c r="BM222" s="152"/>
    </row>
    <row r="223" ht="13.5" customHeight="1">
      <c r="A223" s="152"/>
      <c r="B223" s="153"/>
      <c r="C223" s="152"/>
      <c r="D223" s="152"/>
      <c r="E223" s="152"/>
      <c r="F223" s="152"/>
      <c r="G223" s="152"/>
      <c r="H223" s="152"/>
      <c r="I223" s="152"/>
      <c r="J223" s="152"/>
      <c r="K223" s="152"/>
      <c r="L223" s="152"/>
      <c r="M223" s="152"/>
      <c r="N223" s="152"/>
      <c r="O223" s="152"/>
      <c r="P223" s="152"/>
      <c r="Q223" s="152"/>
      <c r="R223" s="152"/>
      <c r="S223" s="152"/>
      <c r="T223" s="152"/>
      <c r="U223" s="152"/>
      <c r="V223" s="152"/>
      <c r="W223" s="152"/>
      <c r="X223" s="152"/>
      <c r="Y223" s="152"/>
      <c r="Z223" s="152"/>
      <c r="AA223" s="152"/>
      <c r="AB223" s="152"/>
      <c r="AC223" s="152"/>
      <c r="AD223" s="152"/>
      <c r="AE223" s="152"/>
      <c r="AF223" s="152"/>
      <c r="AG223" s="152"/>
      <c r="AH223" s="152"/>
      <c r="AI223" s="152"/>
      <c r="AJ223" s="152"/>
      <c r="AK223" s="152"/>
      <c r="AL223" s="152"/>
      <c r="AM223" s="152"/>
      <c r="AN223" s="152"/>
      <c r="AO223" s="152"/>
      <c r="AP223" s="152"/>
      <c r="AQ223" s="152"/>
      <c r="AR223" s="152"/>
      <c r="AS223" s="152"/>
      <c r="AT223" s="152"/>
      <c r="AU223" s="152"/>
      <c r="AV223" s="152"/>
      <c r="AW223" s="152"/>
      <c r="AX223" s="152"/>
      <c r="AY223" s="152"/>
      <c r="AZ223" s="152"/>
      <c r="BA223" s="152"/>
      <c r="BB223" s="152"/>
      <c r="BC223" s="152"/>
      <c r="BD223" s="152"/>
      <c r="BE223" s="152"/>
      <c r="BF223" s="152"/>
      <c r="BG223" s="152"/>
      <c r="BH223" s="152"/>
      <c r="BI223" s="152"/>
      <c r="BJ223" s="152"/>
      <c r="BK223" s="152"/>
      <c r="BL223" s="152"/>
      <c r="BM223" s="152"/>
    </row>
    <row r="224" ht="13.5" customHeight="1">
      <c r="A224" s="152"/>
      <c r="B224" s="153"/>
      <c r="C224" s="152"/>
      <c r="D224" s="152"/>
      <c r="E224" s="152"/>
      <c r="F224" s="152"/>
      <c r="G224" s="152"/>
      <c r="H224" s="152"/>
      <c r="I224" s="152"/>
      <c r="J224" s="152"/>
      <c r="K224" s="152"/>
      <c r="L224" s="152"/>
      <c r="M224" s="152"/>
      <c r="N224" s="152"/>
      <c r="O224" s="152"/>
      <c r="P224" s="152"/>
      <c r="Q224" s="152"/>
      <c r="R224" s="152"/>
      <c r="S224" s="152"/>
      <c r="T224" s="152"/>
      <c r="U224" s="152"/>
      <c r="V224" s="152"/>
      <c r="W224" s="152"/>
      <c r="X224" s="152"/>
      <c r="Y224" s="152"/>
      <c r="Z224" s="152"/>
      <c r="AA224" s="152"/>
      <c r="AB224" s="152"/>
      <c r="AC224" s="152"/>
      <c r="AD224" s="152"/>
      <c r="AE224" s="152"/>
      <c r="AF224" s="152"/>
      <c r="AG224" s="152"/>
      <c r="AH224" s="152"/>
      <c r="AI224" s="152"/>
      <c r="AJ224" s="152"/>
      <c r="AK224" s="152"/>
      <c r="AL224" s="152"/>
      <c r="AM224" s="152"/>
      <c r="AN224" s="152"/>
      <c r="AO224" s="152"/>
      <c r="AP224" s="152"/>
      <c r="AQ224" s="152"/>
      <c r="AR224" s="152"/>
      <c r="AS224" s="152"/>
      <c r="AT224" s="152"/>
      <c r="AU224" s="152"/>
      <c r="AV224" s="152"/>
      <c r="AW224" s="152"/>
      <c r="AX224" s="152"/>
      <c r="AY224" s="152"/>
      <c r="AZ224" s="152"/>
      <c r="BA224" s="152"/>
      <c r="BB224" s="152"/>
      <c r="BC224" s="152"/>
      <c r="BD224" s="152"/>
      <c r="BE224" s="152"/>
      <c r="BF224" s="152"/>
      <c r="BG224" s="152"/>
      <c r="BH224" s="152"/>
      <c r="BI224" s="152"/>
      <c r="BJ224" s="152"/>
      <c r="BK224" s="152"/>
      <c r="BL224" s="152"/>
      <c r="BM224" s="152"/>
    </row>
    <row r="225" ht="13.5" customHeight="1">
      <c r="A225" s="152"/>
      <c r="B225" s="153"/>
      <c r="C225" s="152"/>
      <c r="D225" s="152"/>
      <c r="E225" s="152"/>
      <c r="F225" s="152"/>
      <c r="G225" s="152"/>
      <c r="H225" s="152"/>
      <c r="I225" s="152"/>
      <c r="J225" s="152"/>
      <c r="K225" s="152"/>
      <c r="L225" s="152"/>
      <c r="M225" s="152"/>
      <c r="N225" s="152"/>
      <c r="O225" s="152"/>
      <c r="P225" s="152"/>
      <c r="Q225" s="152"/>
      <c r="R225" s="152"/>
      <c r="S225" s="152"/>
      <c r="T225" s="152"/>
      <c r="U225" s="152"/>
      <c r="V225" s="152"/>
      <c r="W225" s="152"/>
      <c r="X225" s="152"/>
      <c r="Y225" s="152"/>
      <c r="Z225" s="152"/>
      <c r="AA225" s="152"/>
      <c r="AB225" s="152"/>
      <c r="AC225" s="152"/>
      <c r="AD225" s="152"/>
      <c r="AE225" s="152"/>
      <c r="AF225" s="152"/>
      <c r="AG225" s="152"/>
      <c r="AH225" s="152"/>
      <c r="AI225" s="152"/>
      <c r="AJ225" s="152"/>
      <c r="AK225" s="152"/>
      <c r="AL225" s="152"/>
      <c r="AM225" s="152"/>
      <c r="AN225" s="152"/>
      <c r="AO225" s="152"/>
      <c r="AP225" s="152"/>
      <c r="AQ225" s="152"/>
      <c r="AR225" s="152"/>
      <c r="AS225" s="152"/>
      <c r="AT225" s="152"/>
      <c r="AU225" s="152"/>
      <c r="AV225" s="152"/>
      <c r="AW225" s="152"/>
      <c r="AX225" s="152"/>
      <c r="AY225" s="152"/>
      <c r="AZ225" s="152"/>
      <c r="BA225" s="152"/>
      <c r="BB225" s="152"/>
      <c r="BC225" s="152"/>
      <c r="BD225" s="152"/>
      <c r="BE225" s="152"/>
      <c r="BF225" s="152"/>
      <c r="BG225" s="152"/>
      <c r="BH225" s="152"/>
      <c r="BI225" s="152"/>
      <c r="BJ225" s="152"/>
      <c r="BK225" s="152"/>
      <c r="BL225" s="152"/>
      <c r="BM225" s="152"/>
    </row>
    <row r="226" ht="13.5" customHeight="1">
      <c r="A226" s="152"/>
      <c r="B226" s="153"/>
      <c r="C226" s="152"/>
      <c r="D226" s="152"/>
      <c r="E226" s="152"/>
      <c r="F226" s="152"/>
      <c r="G226" s="152"/>
      <c r="H226" s="152"/>
      <c r="I226" s="152"/>
      <c r="J226" s="152"/>
      <c r="K226" s="152"/>
      <c r="L226" s="152"/>
      <c r="M226" s="152"/>
      <c r="N226" s="152"/>
      <c r="O226" s="152"/>
      <c r="P226" s="152"/>
      <c r="Q226" s="152"/>
      <c r="R226" s="152"/>
      <c r="S226" s="152"/>
      <c r="T226" s="152"/>
      <c r="U226" s="152"/>
      <c r="V226" s="152"/>
      <c r="W226" s="152"/>
      <c r="X226" s="152"/>
      <c r="Y226" s="152"/>
      <c r="Z226" s="152"/>
      <c r="AA226" s="152"/>
      <c r="AB226" s="152"/>
      <c r="AC226" s="152"/>
      <c r="AD226" s="152"/>
      <c r="AE226" s="152"/>
      <c r="AF226" s="152"/>
      <c r="AG226" s="152"/>
      <c r="AH226" s="152"/>
      <c r="AI226" s="152"/>
      <c r="AJ226" s="152"/>
      <c r="AK226" s="152"/>
      <c r="AL226" s="152"/>
      <c r="AM226" s="152"/>
      <c r="AN226" s="152"/>
      <c r="AO226" s="152"/>
      <c r="AP226" s="152"/>
      <c r="AQ226" s="152"/>
      <c r="AR226" s="152"/>
      <c r="AS226" s="152"/>
      <c r="AT226" s="152"/>
      <c r="AU226" s="152"/>
      <c r="AV226" s="152"/>
      <c r="AW226" s="152"/>
      <c r="AX226" s="152"/>
      <c r="AY226" s="152"/>
      <c r="AZ226" s="152"/>
      <c r="BA226" s="152"/>
      <c r="BB226" s="152"/>
      <c r="BC226" s="152"/>
      <c r="BD226" s="152"/>
      <c r="BE226" s="152"/>
      <c r="BF226" s="152"/>
      <c r="BG226" s="152"/>
      <c r="BH226" s="152"/>
      <c r="BI226" s="152"/>
      <c r="BJ226" s="152"/>
      <c r="BK226" s="152"/>
      <c r="BL226" s="152"/>
      <c r="BM226" s="152"/>
    </row>
    <row r="227" ht="13.5" customHeight="1">
      <c r="A227" s="152"/>
      <c r="B227" s="153"/>
      <c r="C227" s="152"/>
      <c r="D227" s="152"/>
      <c r="E227" s="152"/>
      <c r="F227" s="152"/>
      <c r="G227" s="152"/>
      <c r="H227" s="152"/>
      <c r="I227" s="152"/>
      <c r="J227" s="152"/>
      <c r="K227" s="152"/>
      <c r="L227" s="152"/>
      <c r="M227" s="152"/>
      <c r="N227" s="152"/>
      <c r="O227" s="152"/>
      <c r="P227" s="152"/>
      <c r="Q227" s="152"/>
      <c r="R227" s="152"/>
      <c r="S227" s="152"/>
      <c r="T227" s="152"/>
      <c r="U227" s="152"/>
      <c r="V227" s="152"/>
      <c r="W227" s="152"/>
      <c r="X227" s="152"/>
      <c r="Y227" s="152"/>
      <c r="Z227" s="152"/>
      <c r="AA227" s="152"/>
      <c r="AB227" s="152"/>
      <c r="AC227" s="152"/>
      <c r="AD227" s="152"/>
      <c r="AE227" s="152"/>
      <c r="AF227" s="152"/>
      <c r="AG227" s="152"/>
      <c r="AH227" s="152"/>
      <c r="AI227" s="152"/>
      <c r="AJ227" s="152"/>
      <c r="AK227" s="152"/>
      <c r="AL227" s="152"/>
      <c r="AM227" s="152"/>
      <c r="AN227" s="152"/>
      <c r="AO227" s="152"/>
      <c r="AP227" s="152"/>
      <c r="AQ227" s="152"/>
      <c r="AR227" s="152"/>
      <c r="AS227" s="152"/>
      <c r="AT227" s="152"/>
      <c r="AU227" s="152"/>
      <c r="AV227" s="152"/>
      <c r="AW227" s="152"/>
      <c r="AX227" s="152"/>
      <c r="AY227" s="152"/>
      <c r="AZ227" s="152"/>
      <c r="BA227" s="152"/>
      <c r="BB227" s="152"/>
      <c r="BC227" s="152"/>
      <c r="BD227" s="152"/>
      <c r="BE227" s="152"/>
      <c r="BF227" s="152"/>
      <c r="BG227" s="152"/>
      <c r="BH227" s="152"/>
      <c r="BI227" s="152"/>
      <c r="BJ227" s="152"/>
      <c r="BK227" s="152"/>
      <c r="BL227" s="152"/>
      <c r="BM227" s="152"/>
    </row>
    <row r="228" ht="13.5" customHeight="1">
      <c r="A228" s="152"/>
      <c r="B228" s="153"/>
      <c r="C228" s="152"/>
      <c r="D228" s="152"/>
      <c r="E228" s="152"/>
      <c r="F228" s="152"/>
      <c r="G228" s="152"/>
      <c r="H228" s="152"/>
      <c r="I228" s="152"/>
      <c r="J228" s="152"/>
      <c r="K228" s="152"/>
      <c r="L228" s="152"/>
      <c r="M228" s="152"/>
      <c r="N228" s="152"/>
      <c r="O228" s="152"/>
      <c r="P228" s="152"/>
      <c r="Q228" s="152"/>
      <c r="R228" s="152"/>
      <c r="S228" s="152"/>
      <c r="T228" s="152"/>
      <c r="U228" s="152"/>
      <c r="V228" s="152"/>
      <c r="W228" s="152"/>
      <c r="X228" s="152"/>
      <c r="Y228" s="152"/>
      <c r="Z228" s="152"/>
      <c r="AA228" s="152"/>
      <c r="AB228" s="152"/>
      <c r="AC228" s="152"/>
      <c r="AD228" s="152"/>
      <c r="AE228" s="152"/>
      <c r="AF228" s="152"/>
      <c r="AG228" s="152"/>
      <c r="AH228" s="152"/>
      <c r="AI228" s="152"/>
      <c r="AJ228" s="152"/>
      <c r="AK228" s="152"/>
      <c r="AL228" s="152"/>
      <c r="AM228" s="152"/>
      <c r="AN228" s="152"/>
      <c r="AO228" s="152"/>
      <c r="AP228" s="152"/>
      <c r="AQ228" s="152"/>
      <c r="AR228" s="152"/>
      <c r="AS228" s="152"/>
      <c r="AT228" s="152"/>
      <c r="AU228" s="152"/>
      <c r="AV228" s="152"/>
      <c r="AW228" s="152"/>
      <c r="AX228" s="152"/>
      <c r="AY228" s="152"/>
      <c r="AZ228" s="152"/>
      <c r="BA228" s="152"/>
      <c r="BB228" s="152"/>
      <c r="BC228" s="152"/>
      <c r="BD228" s="152"/>
      <c r="BE228" s="152"/>
      <c r="BF228" s="152"/>
      <c r="BG228" s="152"/>
      <c r="BH228" s="152"/>
      <c r="BI228" s="152"/>
      <c r="BJ228" s="152"/>
      <c r="BK228" s="152"/>
      <c r="BL228" s="152"/>
      <c r="BM228" s="152"/>
    </row>
    <row r="229" ht="13.5" customHeight="1">
      <c r="A229" s="152"/>
      <c r="B229" s="153"/>
      <c r="C229" s="152"/>
      <c r="D229" s="152"/>
      <c r="E229" s="152"/>
      <c r="F229" s="152"/>
      <c r="G229" s="152"/>
      <c r="H229" s="152"/>
      <c r="I229" s="152"/>
      <c r="J229" s="152"/>
      <c r="K229" s="152"/>
      <c r="L229" s="152"/>
      <c r="M229" s="152"/>
      <c r="N229" s="152"/>
      <c r="O229" s="152"/>
      <c r="P229" s="152"/>
      <c r="Q229" s="152"/>
      <c r="R229" s="152"/>
      <c r="S229" s="152"/>
      <c r="T229" s="152"/>
      <c r="U229" s="152"/>
      <c r="V229" s="152"/>
      <c r="W229" s="152"/>
      <c r="X229" s="152"/>
      <c r="Y229" s="152"/>
      <c r="Z229" s="152"/>
      <c r="AA229" s="152"/>
      <c r="AB229" s="152"/>
      <c r="AC229" s="152"/>
      <c r="AD229" s="152"/>
      <c r="AE229" s="152"/>
      <c r="AF229" s="152"/>
      <c r="AG229" s="152"/>
      <c r="AH229" s="152"/>
      <c r="AI229" s="152"/>
      <c r="AJ229" s="152"/>
      <c r="AK229" s="152"/>
      <c r="AL229" s="152"/>
      <c r="AM229" s="152"/>
      <c r="AN229" s="152"/>
      <c r="AO229" s="152"/>
      <c r="AP229" s="152"/>
      <c r="AQ229" s="152"/>
      <c r="AR229" s="152"/>
      <c r="AS229" s="152"/>
      <c r="AT229" s="152"/>
      <c r="AU229" s="152"/>
      <c r="AV229" s="152"/>
      <c r="AW229" s="152"/>
      <c r="AX229" s="152"/>
      <c r="AY229" s="152"/>
      <c r="AZ229" s="152"/>
      <c r="BA229" s="152"/>
      <c r="BB229" s="152"/>
      <c r="BC229" s="152"/>
      <c r="BD229" s="152"/>
      <c r="BE229" s="152"/>
      <c r="BF229" s="152"/>
      <c r="BG229" s="152"/>
      <c r="BH229" s="152"/>
      <c r="BI229" s="152"/>
      <c r="BJ229" s="152"/>
      <c r="BK229" s="152"/>
      <c r="BL229" s="152"/>
      <c r="BM229" s="152"/>
    </row>
    <row r="230" ht="13.5" customHeight="1">
      <c r="A230" s="152"/>
      <c r="B230" s="153"/>
      <c r="C230" s="152"/>
      <c r="D230" s="152"/>
      <c r="E230" s="152"/>
      <c r="F230" s="152"/>
      <c r="G230" s="152"/>
      <c r="H230" s="152"/>
      <c r="I230" s="152"/>
      <c r="J230" s="152"/>
      <c r="K230" s="152"/>
      <c r="L230" s="152"/>
      <c r="M230" s="152"/>
      <c r="N230" s="152"/>
      <c r="O230" s="152"/>
      <c r="P230" s="152"/>
      <c r="Q230" s="152"/>
      <c r="R230" s="152"/>
      <c r="S230" s="152"/>
      <c r="T230" s="152"/>
      <c r="U230" s="152"/>
      <c r="V230" s="152"/>
      <c r="W230" s="152"/>
      <c r="X230" s="152"/>
      <c r="Y230" s="152"/>
      <c r="Z230" s="152"/>
      <c r="AA230" s="152"/>
      <c r="AB230" s="152"/>
      <c r="AC230" s="152"/>
      <c r="AD230" s="152"/>
      <c r="AE230" s="152"/>
      <c r="AF230" s="152"/>
      <c r="AG230" s="152"/>
      <c r="AH230" s="152"/>
      <c r="AI230" s="152"/>
      <c r="AJ230" s="152"/>
      <c r="AK230" s="152"/>
      <c r="AL230" s="152"/>
      <c r="AM230" s="152"/>
      <c r="AN230" s="152"/>
      <c r="AO230" s="152"/>
      <c r="AP230" s="152"/>
      <c r="AQ230" s="152"/>
      <c r="AR230" s="152"/>
      <c r="AS230" s="152"/>
      <c r="AT230" s="152"/>
      <c r="AU230" s="152"/>
      <c r="AV230" s="152"/>
      <c r="AW230" s="152"/>
      <c r="AX230" s="152"/>
      <c r="AY230" s="152"/>
      <c r="AZ230" s="152"/>
      <c r="BA230" s="152"/>
      <c r="BB230" s="152"/>
      <c r="BC230" s="152"/>
      <c r="BD230" s="152"/>
      <c r="BE230" s="152"/>
      <c r="BF230" s="152"/>
      <c r="BG230" s="152"/>
      <c r="BH230" s="152"/>
      <c r="BI230" s="152"/>
      <c r="BJ230" s="152"/>
      <c r="BK230" s="152"/>
      <c r="BL230" s="152"/>
      <c r="BM230" s="152"/>
    </row>
    <row r="231" ht="13.5" customHeight="1">
      <c r="A231" s="152"/>
      <c r="B231" s="153"/>
      <c r="C231" s="152"/>
      <c r="D231" s="152"/>
      <c r="E231" s="152"/>
      <c r="F231" s="152"/>
      <c r="G231" s="152"/>
      <c r="H231" s="152"/>
      <c r="I231" s="152"/>
      <c r="J231" s="152"/>
      <c r="K231" s="152"/>
      <c r="L231" s="152"/>
      <c r="M231" s="152"/>
      <c r="N231" s="152"/>
      <c r="O231" s="152"/>
      <c r="P231" s="152"/>
      <c r="Q231" s="152"/>
      <c r="R231" s="152"/>
      <c r="S231" s="152"/>
      <c r="T231" s="152"/>
      <c r="U231" s="152"/>
      <c r="V231" s="152"/>
      <c r="W231" s="152"/>
      <c r="X231" s="152"/>
      <c r="Y231" s="152"/>
      <c r="Z231" s="152"/>
      <c r="AA231" s="152"/>
      <c r="AB231" s="152"/>
      <c r="AC231" s="152"/>
      <c r="AD231" s="152"/>
      <c r="AE231" s="152"/>
      <c r="AF231" s="152"/>
      <c r="AG231" s="152"/>
      <c r="AH231" s="152"/>
      <c r="AI231" s="152"/>
      <c r="AJ231" s="152"/>
      <c r="AK231" s="152"/>
      <c r="AL231" s="152"/>
      <c r="AM231" s="152"/>
      <c r="AN231" s="152"/>
      <c r="AO231" s="152"/>
      <c r="AP231" s="152"/>
      <c r="AQ231" s="152"/>
      <c r="AR231" s="152"/>
      <c r="AS231" s="152"/>
      <c r="AT231" s="152"/>
      <c r="AU231" s="152"/>
      <c r="AV231" s="152"/>
      <c r="AW231" s="152"/>
      <c r="AX231" s="152"/>
      <c r="AY231" s="152"/>
      <c r="AZ231" s="152"/>
      <c r="BA231" s="152"/>
      <c r="BB231" s="152"/>
      <c r="BC231" s="152"/>
      <c r="BD231" s="152"/>
      <c r="BE231" s="152"/>
      <c r="BF231" s="152"/>
      <c r="BG231" s="152"/>
      <c r="BH231" s="152"/>
      <c r="BI231" s="152"/>
      <c r="BJ231" s="152"/>
      <c r="BK231" s="152"/>
      <c r="BL231" s="152"/>
      <c r="BM231" s="152"/>
    </row>
    <row r="232" ht="13.5" customHeight="1">
      <c r="A232" s="152"/>
      <c r="B232" s="153"/>
      <c r="C232" s="152"/>
      <c r="D232" s="152"/>
      <c r="E232" s="152"/>
      <c r="F232" s="152"/>
      <c r="G232" s="152"/>
      <c r="H232" s="152"/>
      <c r="I232" s="152"/>
      <c r="J232" s="152"/>
      <c r="K232" s="152"/>
      <c r="L232" s="152"/>
      <c r="M232" s="152"/>
      <c r="N232" s="152"/>
      <c r="O232" s="152"/>
      <c r="P232" s="152"/>
      <c r="Q232" s="152"/>
      <c r="R232" s="152"/>
      <c r="S232" s="152"/>
      <c r="T232" s="152"/>
      <c r="U232" s="152"/>
      <c r="V232" s="152"/>
      <c r="W232" s="152"/>
      <c r="X232" s="152"/>
      <c r="Y232" s="152"/>
      <c r="Z232" s="152"/>
      <c r="AA232" s="152"/>
      <c r="AB232" s="152"/>
      <c r="AC232" s="152"/>
      <c r="AD232" s="152"/>
      <c r="AE232" s="152"/>
      <c r="AF232" s="152"/>
      <c r="AG232" s="152"/>
      <c r="AH232" s="152"/>
      <c r="AI232" s="152"/>
      <c r="AJ232" s="152"/>
      <c r="AK232" s="152"/>
      <c r="AL232" s="152"/>
      <c r="AM232" s="152"/>
      <c r="AN232" s="152"/>
      <c r="AO232" s="152"/>
      <c r="AP232" s="152"/>
      <c r="AQ232" s="152"/>
      <c r="AR232" s="152"/>
      <c r="AS232" s="152"/>
      <c r="AT232" s="152"/>
      <c r="AU232" s="152"/>
      <c r="AV232" s="152"/>
      <c r="AW232" s="152"/>
      <c r="AX232" s="152"/>
      <c r="AY232" s="152"/>
      <c r="AZ232" s="152"/>
      <c r="BA232" s="152"/>
      <c r="BB232" s="152"/>
      <c r="BC232" s="152"/>
      <c r="BD232" s="152"/>
      <c r="BE232" s="152"/>
      <c r="BF232" s="152"/>
      <c r="BG232" s="152"/>
      <c r="BH232" s="152"/>
      <c r="BI232" s="152"/>
      <c r="BJ232" s="152"/>
      <c r="BK232" s="152"/>
      <c r="BL232" s="152"/>
      <c r="BM232" s="152"/>
    </row>
    <row r="233" ht="13.5" customHeight="1">
      <c r="A233" s="152"/>
      <c r="B233" s="153"/>
      <c r="C233" s="152"/>
      <c r="D233" s="152"/>
      <c r="E233" s="152"/>
      <c r="F233" s="152"/>
      <c r="G233" s="152"/>
      <c r="H233" s="152"/>
      <c r="I233" s="152"/>
      <c r="J233" s="152"/>
      <c r="K233" s="152"/>
      <c r="L233" s="152"/>
      <c r="M233" s="152"/>
      <c r="N233" s="152"/>
      <c r="O233" s="152"/>
      <c r="P233" s="152"/>
      <c r="Q233" s="152"/>
      <c r="R233" s="152"/>
      <c r="S233" s="152"/>
      <c r="T233" s="152"/>
      <c r="U233" s="152"/>
      <c r="V233" s="152"/>
      <c r="W233" s="152"/>
      <c r="X233" s="152"/>
      <c r="Y233" s="152"/>
      <c r="Z233" s="152"/>
      <c r="AA233" s="152"/>
      <c r="AB233" s="152"/>
      <c r="AC233" s="152"/>
      <c r="AD233" s="152"/>
      <c r="AE233" s="152"/>
      <c r="AF233" s="152"/>
      <c r="AG233" s="152"/>
      <c r="AH233" s="152"/>
      <c r="AI233" s="152"/>
      <c r="AJ233" s="152"/>
      <c r="AK233" s="152"/>
      <c r="AL233" s="152"/>
      <c r="AM233" s="152"/>
      <c r="AN233" s="152"/>
      <c r="AO233" s="152"/>
      <c r="AP233" s="152"/>
      <c r="AQ233" s="152"/>
      <c r="AR233" s="152"/>
      <c r="AS233" s="152"/>
      <c r="AT233" s="152"/>
      <c r="AU233" s="152"/>
      <c r="AV233" s="152"/>
      <c r="AW233" s="152"/>
      <c r="AX233" s="152"/>
      <c r="AY233" s="152"/>
      <c r="AZ233" s="152"/>
      <c r="BA233" s="152"/>
      <c r="BB233" s="152"/>
      <c r="BC233" s="152"/>
      <c r="BD233" s="152"/>
      <c r="BE233" s="152"/>
      <c r="BF233" s="152"/>
      <c r="BG233" s="152"/>
      <c r="BH233" s="152"/>
      <c r="BI233" s="152"/>
      <c r="BJ233" s="152"/>
      <c r="BK233" s="152"/>
      <c r="BL233" s="152"/>
      <c r="BM233" s="152"/>
    </row>
    <row r="234" ht="13.5" customHeight="1">
      <c r="A234" s="152"/>
      <c r="B234" s="153"/>
      <c r="C234" s="152"/>
      <c r="D234" s="152"/>
      <c r="E234" s="152"/>
      <c r="F234" s="152"/>
      <c r="G234" s="152"/>
      <c r="H234" s="152"/>
      <c r="I234" s="152"/>
      <c r="J234" s="152"/>
      <c r="K234" s="152"/>
      <c r="L234" s="152"/>
      <c r="M234" s="152"/>
      <c r="N234" s="152"/>
      <c r="O234" s="152"/>
      <c r="P234" s="152"/>
      <c r="Q234" s="152"/>
      <c r="R234" s="152"/>
      <c r="S234" s="152"/>
      <c r="T234" s="152"/>
      <c r="U234" s="152"/>
      <c r="V234" s="152"/>
      <c r="W234" s="152"/>
      <c r="X234" s="152"/>
      <c r="Y234" s="152"/>
      <c r="Z234" s="152"/>
      <c r="AA234" s="152"/>
      <c r="AB234" s="152"/>
      <c r="AC234" s="152"/>
      <c r="AD234" s="152"/>
      <c r="AE234" s="152"/>
      <c r="AF234" s="152"/>
      <c r="AG234" s="152"/>
      <c r="AH234" s="152"/>
      <c r="AI234" s="152"/>
      <c r="AJ234" s="152"/>
      <c r="AK234" s="152"/>
      <c r="AL234" s="152"/>
      <c r="AM234" s="152"/>
      <c r="AN234" s="152"/>
      <c r="AO234" s="152"/>
      <c r="AP234" s="152"/>
      <c r="AQ234" s="152"/>
      <c r="AR234" s="152"/>
      <c r="AS234" s="152"/>
      <c r="AT234" s="152"/>
      <c r="AU234" s="152"/>
      <c r="AV234" s="152"/>
      <c r="AW234" s="152"/>
      <c r="AX234" s="152"/>
      <c r="AY234" s="152"/>
      <c r="AZ234" s="152"/>
      <c r="BA234" s="152"/>
      <c r="BB234" s="152"/>
      <c r="BC234" s="152"/>
      <c r="BD234" s="152"/>
      <c r="BE234" s="152"/>
      <c r="BF234" s="152"/>
      <c r="BG234" s="152"/>
      <c r="BH234" s="152"/>
      <c r="BI234" s="152"/>
      <c r="BJ234" s="152"/>
      <c r="BK234" s="152"/>
      <c r="BL234" s="152"/>
      <c r="BM234" s="152"/>
    </row>
    <row r="235" ht="13.5" customHeight="1">
      <c r="A235" s="152"/>
      <c r="B235" s="153"/>
      <c r="C235" s="152"/>
      <c r="D235" s="152"/>
      <c r="E235" s="152"/>
      <c r="F235" s="152"/>
      <c r="G235" s="152"/>
      <c r="H235" s="152"/>
      <c r="I235" s="152"/>
      <c r="J235" s="152"/>
      <c r="K235" s="152"/>
      <c r="L235" s="152"/>
      <c r="M235" s="152"/>
      <c r="N235" s="152"/>
      <c r="O235" s="152"/>
      <c r="P235" s="152"/>
      <c r="Q235" s="152"/>
      <c r="R235" s="152"/>
      <c r="S235" s="152"/>
      <c r="T235" s="152"/>
      <c r="U235" s="152"/>
      <c r="V235" s="152"/>
      <c r="W235" s="152"/>
      <c r="X235" s="152"/>
      <c r="Y235" s="152"/>
      <c r="Z235" s="152"/>
      <c r="AA235" s="152"/>
      <c r="AB235" s="152"/>
      <c r="AC235" s="152"/>
      <c r="AD235" s="152"/>
      <c r="AE235" s="152"/>
      <c r="AF235" s="152"/>
      <c r="AG235" s="152"/>
      <c r="AH235" s="152"/>
      <c r="AI235" s="152"/>
      <c r="AJ235" s="152"/>
      <c r="AK235" s="152"/>
      <c r="AL235" s="152"/>
      <c r="AM235" s="152"/>
      <c r="AN235" s="152"/>
      <c r="AO235" s="152"/>
      <c r="AP235" s="152"/>
      <c r="AQ235" s="152"/>
      <c r="AR235" s="152"/>
      <c r="AS235" s="152"/>
      <c r="AT235" s="152"/>
      <c r="AU235" s="152"/>
      <c r="AV235" s="152"/>
      <c r="AW235" s="152"/>
      <c r="AX235" s="152"/>
      <c r="AY235" s="152"/>
      <c r="AZ235" s="152"/>
      <c r="BA235" s="152"/>
      <c r="BB235" s="152"/>
      <c r="BC235" s="152"/>
      <c r="BD235" s="152"/>
      <c r="BE235" s="152"/>
      <c r="BF235" s="152"/>
      <c r="BG235" s="152"/>
      <c r="BH235" s="152"/>
      <c r="BI235" s="152"/>
      <c r="BJ235" s="152"/>
      <c r="BK235" s="152"/>
      <c r="BL235" s="152"/>
      <c r="BM235" s="152"/>
    </row>
    <row r="236" ht="13.5" customHeight="1">
      <c r="A236" s="152"/>
      <c r="B236" s="153"/>
      <c r="C236" s="152"/>
      <c r="D236" s="152"/>
      <c r="E236" s="152"/>
      <c r="F236" s="152"/>
      <c r="G236" s="152"/>
      <c r="H236" s="152"/>
      <c r="I236" s="152"/>
      <c r="J236" s="152"/>
      <c r="K236" s="152"/>
      <c r="L236" s="152"/>
      <c r="M236" s="152"/>
      <c r="N236" s="152"/>
      <c r="O236" s="152"/>
      <c r="P236" s="152"/>
      <c r="Q236" s="152"/>
      <c r="R236" s="152"/>
      <c r="S236" s="152"/>
      <c r="T236" s="152"/>
      <c r="U236" s="152"/>
      <c r="V236" s="152"/>
      <c r="W236" s="152"/>
      <c r="X236" s="152"/>
      <c r="Y236" s="152"/>
      <c r="Z236" s="152"/>
      <c r="AA236" s="152"/>
      <c r="AB236" s="152"/>
      <c r="AC236" s="152"/>
      <c r="AD236" s="152"/>
      <c r="AE236" s="152"/>
      <c r="AF236" s="152"/>
      <c r="AG236" s="152"/>
      <c r="AH236" s="152"/>
      <c r="AI236" s="152"/>
      <c r="AJ236" s="152"/>
      <c r="AK236" s="152"/>
      <c r="AL236" s="152"/>
      <c r="AM236" s="152"/>
      <c r="AN236" s="152"/>
      <c r="AO236" s="152"/>
      <c r="AP236" s="152"/>
      <c r="AQ236" s="152"/>
      <c r="AR236" s="152"/>
      <c r="AS236" s="152"/>
      <c r="AT236" s="152"/>
      <c r="AU236" s="152"/>
      <c r="AV236" s="152"/>
      <c r="AW236" s="152"/>
      <c r="AX236" s="152"/>
      <c r="AY236" s="152"/>
      <c r="AZ236" s="152"/>
      <c r="BA236" s="152"/>
      <c r="BB236" s="152"/>
      <c r="BC236" s="152"/>
      <c r="BD236" s="152"/>
      <c r="BE236" s="152"/>
      <c r="BF236" s="152"/>
      <c r="BG236" s="152"/>
      <c r="BH236" s="152"/>
      <c r="BI236" s="152"/>
      <c r="BJ236" s="152"/>
      <c r="BK236" s="152"/>
      <c r="BL236" s="152"/>
      <c r="BM236" s="152"/>
    </row>
    <row r="237" ht="13.5" customHeight="1">
      <c r="A237" s="152"/>
      <c r="B237" s="153"/>
      <c r="C237" s="152"/>
      <c r="D237" s="152"/>
      <c r="E237" s="152"/>
      <c r="F237" s="152"/>
      <c r="G237" s="152"/>
      <c r="H237" s="152"/>
      <c r="I237" s="152"/>
      <c r="J237" s="152"/>
      <c r="K237" s="152"/>
      <c r="L237" s="152"/>
      <c r="M237" s="152"/>
      <c r="N237" s="152"/>
      <c r="O237" s="152"/>
      <c r="P237" s="152"/>
      <c r="Q237" s="152"/>
      <c r="R237" s="152"/>
      <c r="S237" s="152"/>
      <c r="T237" s="152"/>
      <c r="U237" s="152"/>
      <c r="V237" s="152"/>
      <c r="W237" s="152"/>
      <c r="X237" s="152"/>
      <c r="Y237" s="152"/>
      <c r="Z237" s="152"/>
      <c r="AA237" s="152"/>
      <c r="AB237" s="152"/>
      <c r="AC237" s="152"/>
      <c r="AD237" s="152"/>
      <c r="AE237" s="152"/>
      <c r="AF237" s="152"/>
      <c r="AG237" s="152"/>
      <c r="AH237" s="152"/>
      <c r="AI237" s="152"/>
      <c r="AJ237" s="152"/>
      <c r="AK237" s="152"/>
      <c r="AL237" s="152"/>
      <c r="AM237" s="152"/>
      <c r="AN237" s="152"/>
      <c r="AO237" s="152"/>
      <c r="AP237" s="152"/>
      <c r="AQ237" s="152"/>
      <c r="AR237" s="152"/>
      <c r="AS237" s="152"/>
      <c r="AT237" s="152"/>
      <c r="AU237" s="152"/>
      <c r="AV237" s="152"/>
      <c r="AW237" s="152"/>
      <c r="AX237" s="152"/>
      <c r="AY237" s="152"/>
      <c r="AZ237" s="152"/>
      <c r="BA237" s="152"/>
      <c r="BB237" s="152"/>
      <c r="BC237" s="152"/>
      <c r="BD237" s="152"/>
      <c r="BE237" s="152"/>
      <c r="BF237" s="152"/>
      <c r="BG237" s="152"/>
      <c r="BH237" s="152"/>
      <c r="BI237" s="152"/>
      <c r="BJ237" s="152"/>
      <c r="BK237" s="152"/>
      <c r="BL237" s="152"/>
      <c r="BM237" s="152"/>
    </row>
    <row r="238" ht="13.5" customHeight="1">
      <c r="A238" s="152"/>
      <c r="B238" s="153"/>
      <c r="C238" s="152"/>
      <c r="D238" s="152"/>
      <c r="E238" s="152"/>
      <c r="F238" s="152"/>
      <c r="G238" s="152"/>
      <c r="H238" s="152"/>
      <c r="I238" s="152"/>
      <c r="J238" s="152"/>
      <c r="K238" s="152"/>
      <c r="L238" s="152"/>
      <c r="M238" s="152"/>
      <c r="N238" s="152"/>
      <c r="O238" s="152"/>
      <c r="P238" s="152"/>
      <c r="Q238" s="152"/>
      <c r="R238" s="152"/>
      <c r="S238" s="152"/>
      <c r="T238" s="152"/>
      <c r="U238" s="152"/>
      <c r="V238" s="152"/>
      <c r="W238" s="152"/>
      <c r="X238" s="152"/>
      <c r="Y238" s="152"/>
      <c r="Z238" s="152"/>
      <c r="AA238" s="152"/>
      <c r="AB238" s="152"/>
      <c r="AC238" s="152"/>
      <c r="AD238" s="152"/>
      <c r="AE238" s="152"/>
      <c r="AF238" s="152"/>
      <c r="AG238" s="152"/>
      <c r="AH238" s="152"/>
      <c r="AI238" s="152"/>
      <c r="AJ238" s="152"/>
      <c r="AK238" s="152"/>
      <c r="AL238" s="152"/>
      <c r="AM238" s="152"/>
      <c r="AN238" s="152"/>
      <c r="AO238" s="152"/>
      <c r="AP238" s="152"/>
      <c r="AQ238" s="152"/>
      <c r="AR238" s="152"/>
      <c r="AS238" s="152"/>
      <c r="AT238" s="152"/>
      <c r="AU238" s="152"/>
      <c r="AV238" s="152"/>
      <c r="AW238" s="152"/>
      <c r="AX238" s="152"/>
      <c r="AY238" s="152"/>
      <c r="AZ238" s="152"/>
      <c r="BA238" s="152"/>
      <c r="BB238" s="152"/>
      <c r="BC238" s="152"/>
      <c r="BD238" s="152"/>
      <c r="BE238" s="152"/>
      <c r="BF238" s="152"/>
      <c r="BG238" s="152"/>
      <c r="BH238" s="152"/>
      <c r="BI238" s="152"/>
      <c r="BJ238" s="152"/>
      <c r="BK238" s="152"/>
      <c r="BL238" s="152"/>
      <c r="BM238" s="152"/>
    </row>
    <row r="239" ht="13.5" customHeight="1">
      <c r="A239" s="152"/>
      <c r="B239" s="153"/>
      <c r="C239" s="152"/>
      <c r="D239" s="152"/>
      <c r="E239" s="152"/>
      <c r="F239" s="152"/>
      <c r="G239" s="152"/>
      <c r="H239" s="152"/>
      <c r="I239" s="152"/>
      <c r="J239" s="152"/>
      <c r="K239" s="152"/>
      <c r="L239" s="152"/>
      <c r="M239" s="152"/>
      <c r="N239" s="152"/>
      <c r="O239" s="152"/>
      <c r="P239" s="152"/>
      <c r="Q239" s="152"/>
      <c r="R239" s="152"/>
      <c r="S239" s="152"/>
      <c r="T239" s="152"/>
      <c r="U239" s="152"/>
      <c r="V239" s="152"/>
      <c r="W239" s="152"/>
      <c r="X239" s="152"/>
      <c r="Y239" s="152"/>
      <c r="Z239" s="152"/>
      <c r="AA239" s="152"/>
      <c r="AB239" s="152"/>
      <c r="AC239" s="152"/>
      <c r="AD239" s="152"/>
      <c r="AE239" s="152"/>
      <c r="AF239" s="152"/>
      <c r="AG239" s="152"/>
      <c r="AH239" s="152"/>
      <c r="AI239" s="152"/>
      <c r="AJ239" s="152"/>
      <c r="AK239" s="152"/>
      <c r="AL239" s="152"/>
      <c r="AM239" s="152"/>
      <c r="AN239" s="152"/>
      <c r="AO239" s="152"/>
      <c r="AP239" s="152"/>
      <c r="AQ239" s="152"/>
      <c r="AR239" s="152"/>
      <c r="AS239" s="152"/>
      <c r="AT239" s="152"/>
      <c r="AU239" s="152"/>
      <c r="AV239" s="152"/>
      <c r="AW239" s="152"/>
      <c r="AX239" s="152"/>
      <c r="AY239" s="152"/>
      <c r="AZ239" s="152"/>
      <c r="BA239" s="152"/>
      <c r="BB239" s="152"/>
      <c r="BC239" s="152"/>
      <c r="BD239" s="152"/>
      <c r="BE239" s="152"/>
      <c r="BF239" s="152"/>
      <c r="BG239" s="152"/>
      <c r="BH239" s="152"/>
      <c r="BI239" s="152"/>
      <c r="BJ239" s="152"/>
      <c r="BK239" s="152"/>
      <c r="BL239" s="152"/>
      <c r="BM239" s="152"/>
    </row>
    <row r="240" ht="13.5" customHeight="1">
      <c r="A240" s="152"/>
      <c r="B240" s="153"/>
      <c r="C240" s="152"/>
      <c r="D240" s="152"/>
      <c r="E240" s="152"/>
      <c r="F240" s="152"/>
      <c r="G240" s="152"/>
      <c r="H240" s="152"/>
      <c r="I240" s="152"/>
      <c r="J240" s="152"/>
      <c r="K240" s="152"/>
      <c r="L240" s="152"/>
      <c r="M240" s="152"/>
      <c r="N240" s="152"/>
      <c r="O240" s="152"/>
      <c r="P240" s="152"/>
      <c r="Q240" s="152"/>
      <c r="R240" s="152"/>
      <c r="S240" s="152"/>
      <c r="T240" s="152"/>
      <c r="U240" s="152"/>
      <c r="V240" s="152"/>
      <c r="W240" s="152"/>
      <c r="X240" s="152"/>
      <c r="Y240" s="152"/>
      <c r="Z240" s="152"/>
      <c r="AA240" s="152"/>
      <c r="AB240" s="152"/>
      <c r="AC240" s="152"/>
      <c r="AD240" s="152"/>
      <c r="AE240" s="152"/>
      <c r="AF240" s="152"/>
      <c r="AG240" s="152"/>
      <c r="AH240" s="152"/>
      <c r="AI240" s="152"/>
      <c r="AJ240" s="152"/>
      <c r="AK240" s="152"/>
      <c r="AL240" s="152"/>
      <c r="AM240" s="152"/>
      <c r="AN240" s="152"/>
      <c r="AO240" s="152"/>
      <c r="AP240" s="152"/>
      <c r="AQ240" s="152"/>
      <c r="AR240" s="152"/>
      <c r="AS240" s="152"/>
      <c r="AT240" s="152"/>
      <c r="AU240" s="152"/>
      <c r="AV240" s="152"/>
      <c r="AW240" s="152"/>
      <c r="AX240" s="152"/>
      <c r="AY240" s="152"/>
      <c r="AZ240" s="152"/>
      <c r="BA240" s="152"/>
      <c r="BB240" s="152"/>
      <c r="BC240" s="152"/>
      <c r="BD240" s="152"/>
      <c r="BE240" s="152"/>
      <c r="BF240" s="152"/>
      <c r="BG240" s="152"/>
      <c r="BH240" s="152"/>
      <c r="BI240" s="152"/>
      <c r="BJ240" s="152"/>
      <c r="BK240" s="152"/>
      <c r="BL240" s="152"/>
      <c r="BM240" s="152"/>
    </row>
    <row r="241" ht="13.5" customHeight="1">
      <c r="A241" s="152"/>
      <c r="B241" s="153"/>
      <c r="C241" s="152"/>
      <c r="D241" s="152"/>
      <c r="E241" s="152"/>
      <c r="F241" s="152"/>
      <c r="G241" s="152"/>
      <c r="H241" s="152"/>
      <c r="I241" s="152"/>
      <c r="J241" s="152"/>
      <c r="K241" s="152"/>
      <c r="L241" s="152"/>
      <c r="M241" s="152"/>
      <c r="N241" s="152"/>
      <c r="O241" s="152"/>
      <c r="P241" s="152"/>
      <c r="Q241" s="152"/>
      <c r="R241" s="152"/>
      <c r="S241" s="152"/>
      <c r="T241" s="152"/>
      <c r="U241" s="152"/>
      <c r="V241" s="152"/>
      <c r="W241" s="152"/>
      <c r="X241" s="152"/>
      <c r="Y241" s="152"/>
      <c r="Z241" s="152"/>
      <c r="AA241" s="152"/>
      <c r="AB241" s="152"/>
      <c r="AC241" s="152"/>
      <c r="AD241" s="152"/>
      <c r="AE241" s="152"/>
      <c r="AF241" s="152"/>
      <c r="AG241" s="152"/>
      <c r="AH241" s="152"/>
      <c r="AI241" s="152"/>
      <c r="AJ241" s="152"/>
      <c r="AK241" s="152"/>
      <c r="AL241" s="152"/>
      <c r="AM241" s="152"/>
      <c r="AN241" s="152"/>
      <c r="AO241" s="152"/>
      <c r="AP241" s="152"/>
      <c r="AQ241" s="152"/>
      <c r="AR241" s="152"/>
      <c r="AS241" s="152"/>
      <c r="AT241" s="152"/>
      <c r="AU241" s="152"/>
      <c r="AV241" s="152"/>
      <c r="AW241" s="152"/>
      <c r="AX241" s="152"/>
      <c r="AY241" s="152"/>
      <c r="AZ241" s="152"/>
      <c r="BA241" s="152"/>
      <c r="BB241" s="152"/>
      <c r="BC241" s="152"/>
      <c r="BD241" s="152"/>
      <c r="BE241" s="152"/>
      <c r="BF241" s="152"/>
      <c r="BG241" s="152"/>
      <c r="BH241" s="152"/>
      <c r="BI241" s="152"/>
      <c r="BJ241" s="152"/>
      <c r="BK241" s="152"/>
      <c r="BL241" s="152"/>
      <c r="BM241" s="152"/>
    </row>
    <row r="242" ht="13.5" customHeight="1">
      <c r="A242" s="152"/>
      <c r="B242" s="153"/>
      <c r="C242" s="152"/>
      <c r="D242" s="152"/>
      <c r="E242" s="152"/>
      <c r="F242" s="152"/>
      <c r="G242" s="152"/>
      <c r="H242" s="152"/>
      <c r="I242" s="152"/>
      <c r="J242" s="152"/>
      <c r="K242" s="152"/>
      <c r="L242" s="152"/>
      <c r="M242" s="152"/>
      <c r="N242" s="152"/>
      <c r="O242" s="152"/>
      <c r="P242" s="152"/>
      <c r="Q242" s="152"/>
      <c r="R242" s="152"/>
      <c r="S242" s="152"/>
      <c r="T242" s="152"/>
      <c r="U242" s="152"/>
      <c r="V242" s="152"/>
      <c r="W242" s="152"/>
      <c r="X242" s="152"/>
      <c r="Y242" s="152"/>
      <c r="Z242" s="152"/>
      <c r="AA242" s="152"/>
      <c r="AB242" s="152"/>
      <c r="AC242" s="152"/>
      <c r="AD242" s="152"/>
      <c r="AE242" s="152"/>
      <c r="AF242" s="152"/>
      <c r="AG242" s="152"/>
      <c r="AH242" s="152"/>
      <c r="AI242" s="152"/>
      <c r="AJ242" s="152"/>
      <c r="AK242" s="152"/>
      <c r="AL242" s="152"/>
      <c r="AM242" s="152"/>
      <c r="AN242" s="152"/>
      <c r="AO242" s="152"/>
      <c r="AP242" s="152"/>
      <c r="AQ242" s="152"/>
      <c r="AR242" s="152"/>
      <c r="AS242" s="152"/>
      <c r="AT242" s="152"/>
      <c r="AU242" s="152"/>
      <c r="AV242" s="152"/>
      <c r="AW242" s="152"/>
      <c r="AX242" s="152"/>
      <c r="AY242" s="152"/>
      <c r="AZ242" s="152"/>
      <c r="BA242" s="152"/>
      <c r="BB242" s="152"/>
      <c r="BC242" s="152"/>
      <c r="BD242" s="152"/>
      <c r="BE242" s="152"/>
      <c r="BF242" s="152"/>
      <c r="BG242" s="152"/>
      <c r="BH242" s="152"/>
      <c r="BI242" s="152"/>
      <c r="BJ242" s="152"/>
      <c r="BK242" s="152"/>
      <c r="BL242" s="152"/>
      <c r="BM242" s="152"/>
    </row>
    <row r="243" ht="13.5" customHeight="1">
      <c r="A243" s="152"/>
      <c r="B243" s="153"/>
      <c r="C243" s="152"/>
      <c r="D243" s="152"/>
      <c r="E243" s="152"/>
      <c r="F243" s="152"/>
      <c r="G243" s="152"/>
      <c r="H243" s="152"/>
      <c r="I243" s="152"/>
      <c r="J243" s="152"/>
      <c r="K243" s="152"/>
      <c r="L243" s="152"/>
      <c r="M243" s="152"/>
      <c r="N243" s="152"/>
      <c r="O243" s="152"/>
      <c r="P243" s="152"/>
      <c r="Q243" s="152"/>
      <c r="R243" s="152"/>
      <c r="S243" s="152"/>
      <c r="T243" s="152"/>
      <c r="U243" s="152"/>
      <c r="V243" s="152"/>
      <c r="W243" s="152"/>
      <c r="X243" s="152"/>
      <c r="Y243" s="152"/>
      <c r="Z243" s="152"/>
      <c r="AA243" s="152"/>
      <c r="AB243" s="152"/>
      <c r="AC243" s="152"/>
      <c r="AD243" s="152"/>
      <c r="AE243" s="152"/>
      <c r="AF243" s="152"/>
      <c r="AG243" s="152"/>
      <c r="AH243" s="152"/>
      <c r="AI243" s="152"/>
      <c r="AJ243" s="152"/>
      <c r="AK243" s="152"/>
      <c r="AL243" s="152"/>
      <c r="AM243" s="152"/>
      <c r="AN243" s="152"/>
      <c r="AO243" s="152"/>
      <c r="AP243" s="152"/>
      <c r="AQ243" s="152"/>
      <c r="AR243" s="152"/>
      <c r="AS243" s="152"/>
      <c r="AT243" s="152"/>
      <c r="AU243" s="152"/>
      <c r="AV243" s="152"/>
      <c r="AW243" s="152"/>
      <c r="AX243" s="152"/>
      <c r="AY243" s="152"/>
      <c r="AZ243" s="152"/>
      <c r="BA243" s="152"/>
      <c r="BB243" s="152"/>
      <c r="BC243" s="152"/>
      <c r="BD243" s="152"/>
      <c r="BE243" s="152"/>
      <c r="BF243" s="152"/>
      <c r="BG243" s="152"/>
      <c r="BH243" s="152"/>
      <c r="BI243" s="152"/>
      <c r="BJ243" s="152"/>
      <c r="BK243" s="152"/>
      <c r="BL243" s="152"/>
      <c r="BM243" s="152"/>
    </row>
    <row r="244" ht="13.5" customHeight="1">
      <c r="A244" s="152"/>
      <c r="B244" s="153"/>
      <c r="C244" s="152"/>
      <c r="D244" s="152"/>
      <c r="E244" s="152"/>
      <c r="F244" s="152"/>
      <c r="G244" s="152"/>
      <c r="H244" s="152"/>
      <c r="I244" s="152"/>
      <c r="J244" s="152"/>
      <c r="K244" s="152"/>
      <c r="L244" s="152"/>
      <c r="M244" s="152"/>
      <c r="N244" s="152"/>
      <c r="O244" s="152"/>
      <c r="P244" s="152"/>
      <c r="Q244" s="152"/>
      <c r="R244" s="152"/>
      <c r="S244" s="152"/>
      <c r="T244" s="152"/>
      <c r="U244" s="152"/>
      <c r="V244" s="152"/>
      <c r="W244" s="152"/>
      <c r="X244" s="152"/>
      <c r="Y244" s="152"/>
      <c r="Z244" s="152"/>
      <c r="AA244" s="152"/>
      <c r="AB244" s="152"/>
      <c r="AC244" s="152"/>
      <c r="AD244" s="152"/>
      <c r="AE244" s="152"/>
      <c r="AF244" s="152"/>
      <c r="AG244" s="152"/>
      <c r="AH244" s="152"/>
      <c r="AI244" s="152"/>
      <c r="AJ244" s="152"/>
      <c r="AK244" s="152"/>
      <c r="AL244" s="152"/>
      <c r="AM244" s="152"/>
      <c r="AN244" s="152"/>
      <c r="AO244" s="152"/>
      <c r="AP244" s="152"/>
      <c r="AQ244" s="152"/>
      <c r="AR244" s="152"/>
      <c r="AS244" s="152"/>
      <c r="AT244" s="152"/>
      <c r="AU244" s="152"/>
      <c r="AV244" s="152"/>
      <c r="AW244" s="152"/>
      <c r="AX244" s="152"/>
      <c r="AY244" s="152"/>
      <c r="AZ244" s="152"/>
      <c r="BA244" s="152"/>
      <c r="BB244" s="152"/>
      <c r="BC244" s="152"/>
      <c r="BD244" s="152"/>
      <c r="BE244" s="152"/>
      <c r="BF244" s="152"/>
      <c r="BG244" s="152"/>
      <c r="BH244" s="152"/>
      <c r="BI244" s="152"/>
      <c r="BJ244" s="152"/>
      <c r="BK244" s="152"/>
      <c r="BL244" s="152"/>
      <c r="BM244" s="152"/>
    </row>
    <row r="245" ht="13.5" customHeight="1">
      <c r="A245" s="152"/>
      <c r="B245" s="153"/>
      <c r="C245" s="152"/>
      <c r="D245" s="152"/>
      <c r="E245" s="152"/>
      <c r="F245" s="152"/>
      <c r="G245" s="152"/>
      <c r="H245" s="152"/>
      <c r="I245" s="152"/>
      <c r="J245" s="152"/>
      <c r="K245" s="152"/>
      <c r="L245" s="152"/>
      <c r="M245" s="152"/>
      <c r="N245" s="152"/>
      <c r="O245" s="152"/>
      <c r="P245" s="152"/>
      <c r="Q245" s="152"/>
      <c r="R245" s="152"/>
      <c r="S245" s="152"/>
      <c r="T245" s="152"/>
      <c r="U245" s="152"/>
      <c r="V245" s="152"/>
      <c r="W245" s="152"/>
      <c r="X245" s="152"/>
      <c r="Y245" s="152"/>
      <c r="Z245" s="152"/>
      <c r="AA245" s="152"/>
      <c r="AB245" s="152"/>
      <c r="AC245" s="152"/>
      <c r="AD245" s="152"/>
      <c r="AE245" s="152"/>
      <c r="AF245" s="152"/>
      <c r="AG245" s="152"/>
      <c r="AH245" s="152"/>
      <c r="AI245" s="152"/>
      <c r="AJ245" s="152"/>
      <c r="AK245" s="152"/>
      <c r="AL245" s="152"/>
      <c r="AM245" s="152"/>
      <c r="AN245" s="152"/>
      <c r="AO245" s="152"/>
      <c r="AP245" s="152"/>
      <c r="AQ245" s="152"/>
      <c r="AR245" s="152"/>
      <c r="AS245" s="152"/>
      <c r="AT245" s="152"/>
      <c r="AU245" s="152"/>
      <c r="AV245" s="152"/>
      <c r="AW245" s="152"/>
      <c r="AX245" s="152"/>
      <c r="AY245" s="152"/>
      <c r="AZ245" s="152"/>
      <c r="BA245" s="152"/>
      <c r="BB245" s="152"/>
      <c r="BC245" s="152"/>
      <c r="BD245" s="152"/>
      <c r="BE245" s="152"/>
      <c r="BF245" s="152"/>
      <c r="BG245" s="152"/>
      <c r="BH245" s="152"/>
      <c r="BI245" s="152"/>
      <c r="BJ245" s="152"/>
      <c r="BK245" s="152"/>
      <c r="BL245" s="152"/>
      <c r="BM245" s="152"/>
    </row>
    <row r="246" ht="13.5" customHeight="1">
      <c r="A246" s="152"/>
      <c r="B246" s="153"/>
      <c r="C246" s="152"/>
      <c r="D246" s="152"/>
      <c r="E246" s="152"/>
      <c r="F246" s="152"/>
      <c r="G246" s="152"/>
      <c r="H246" s="152"/>
      <c r="I246" s="152"/>
      <c r="J246" s="152"/>
      <c r="K246" s="152"/>
      <c r="L246" s="152"/>
      <c r="M246" s="152"/>
      <c r="N246" s="152"/>
      <c r="O246" s="152"/>
      <c r="P246" s="152"/>
      <c r="Q246" s="152"/>
      <c r="R246" s="152"/>
      <c r="S246" s="152"/>
      <c r="T246" s="152"/>
      <c r="U246" s="152"/>
      <c r="V246" s="152"/>
      <c r="W246" s="152"/>
      <c r="X246" s="152"/>
      <c r="Y246" s="152"/>
      <c r="Z246" s="152"/>
      <c r="AA246" s="152"/>
      <c r="AB246" s="152"/>
      <c r="AC246" s="152"/>
      <c r="AD246" s="152"/>
      <c r="AE246" s="152"/>
      <c r="AF246" s="152"/>
      <c r="AG246" s="152"/>
      <c r="AH246" s="152"/>
      <c r="AI246" s="152"/>
      <c r="AJ246" s="152"/>
      <c r="AK246" s="152"/>
      <c r="AL246" s="152"/>
      <c r="AM246" s="152"/>
      <c r="AN246" s="152"/>
      <c r="AO246" s="152"/>
      <c r="AP246" s="152"/>
      <c r="AQ246" s="152"/>
      <c r="AR246" s="152"/>
      <c r="AS246" s="152"/>
      <c r="AT246" s="152"/>
      <c r="AU246" s="152"/>
      <c r="AV246" s="152"/>
      <c r="AW246" s="152"/>
      <c r="AX246" s="152"/>
      <c r="AY246" s="152"/>
      <c r="AZ246" s="152"/>
      <c r="BA246" s="152"/>
      <c r="BB246" s="152"/>
      <c r="BC246" s="152"/>
      <c r="BD246" s="152"/>
      <c r="BE246" s="152"/>
      <c r="BF246" s="152"/>
      <c r="BG246" s="152"/>
      <c r="BH246" s="152"/>
      <c r="BI246" s="152"/>
      <c r="BJ246" s="152"/>
      <c r="BK246" s="152"/>
      <c r="BL246" s="152"/>
      <c r="BM246" s="152"/>
    </row>
    <row r="247" ht="13.5" customHeight="1">
      <c r="A247" s="152"/>
      <c r="B247" s="153"/>
      <c r="C247" s="152"/>
      <c r="D247" s="152"/>
      <c r="E247" s="152"/>
      <c r="F247" s="152"/>
      <c r="G247" s="152"/>
      <c r="H247" s="152"/>
      <c r="I247" s="152"/>
      <c r="J247" s="152"/>
      <c r="K247" s="152"/>
      <c r="L247" s="152"/>
      <c r="M247" s="152"/>
      <c r="N247" s="152"/>
      <c r="O247" s="152"/>
      <c r="P247" s="152"/>
      <c r="Q247" s="152"/>
      <c r="R247" s="152"/>
      <c r="S247" s="152"/>
      <c r="T247" s="152"/>
      <c r="U247" s="152"/>
      <c r="V247" s="152"/>
      <c r="W247" s="152"/>
      <c r="X247" s="152"/>
      <c r="Y247" s="152"/>
      <c r="Z247" s="152"/>
      <c r="AA247" s="152"/>
      <c r="AB247" s="152"/>
      <c r="AC247" s="152"/>
      <c r="AD247" s="152"/>
      <c r="AE247" s="152"/>
      <c r="AF247" s="152"/>
      <c r="AG247" s="152"/>
      <c r="AH247" s="152"/>
      <c r="AI247" s="152"/>
      <c r="AJ247" s="152"/>
      <c r="AK247" s="152"/>
      <c r="AL247" s="152"/>
      <c r="AM247" s="152"/>
      <c r="AN247" s="152"/>
      <c r="AO247" s="152"/>
      <c r="AP247" s="152"/>
      <c r="AQ247" s="152"/>
      <c r="AR247" s="152"/>
      <c r="AS247" s="152"/>
      <c r="AT247" s="152"/>
      <c r="AU247" s="152"/>
      <c r="AV247" s="152"/>
      <c r="AW247" s="152"/>
      <c r="AX247" s="152"/>
      <c r="AY247" s="152"/>
      <c r="AZ247" s="152"/>
      <c r="BA247" s="152"/>
      <c r="BB247" s="152"/>
      <c r="BC247" s="152"/>
      <c r="BD247" s="152"/>
      <c r="BE247" s="152"/>
      <c r="BF247" s="152"/>
      <c r="BG247" s="152"/>
      <c r="BH247" s="152"/>
      <c r="BI247" s="152"/>
      <c r="BJ247" s="152"/>
      <c r="BK247" s="152"/>
      <c r="BL247" s="152"/>
      <c r="BM247" s="152"/>
    </row>
    <row r="248" ht="13.5" customHeight="1">
      <c r="A248" s="152"/>
      <c r="B248" s="153"/>
      <c r="C248" s="152"/>
      <c r="D248" s="152"/>
      <c r="E248" s="152"/>
      <c r="F248" s="152"/>
      <c r="G248" s="152"/>
      <c r="H248" s="152"/>
      <c r="I248" s="152"/>
      <c r="J248" s="152"/>
      <c r="K248" s="152"/>
      <c r="L248" s="152"/>
      <c r="M248" s="152"/>
      <c r="N248" s="152"/>
      <c r="O248" s="152"/>
      <c r="P248" s="152"/>
      <c r="Q248" s="152"/>
      <c r="R248" s="152"/>
      <c r="S248" s="152"/>
      <c r="T248" s="152"/>
      <c r="U248" s="152"/>
      <c r="V248" s="152"/>
      <c r="W248" s="152"/>
      <c r="X248" s="152"/>
      <c r="Y248" s="152"/>
      <c r="Z248" s="152"/>
      <c r="AA248" s="152"/>
      <c r="AB248" s="152"/>
      <c r="AC248" s="152"/>
      <c r="AD248" s="152"/>
      <c r="AE248" s="152"/>
      <c r="AF248" s="152"/>
      <c r="AG248" s="152"/>
      <c r="AH248" s="152"/>
      <c r="AI248" s="152"/>
      <c r="AJ248" s="152"/>
      <c r="AK248" s="152"/>
      <c r="AL248" s="152"/>
      <c r="AM248" s="152"/>
      <c r="AN248" s="152"/>
      <c r="AO248" s="152"/>
      <c r="AP248" s="152"/>
      <c r="AQ248" s="152"/>
      <c r="AR248" s="152"/>
      <c r="AS248" s="152"/>
      <c r="AT248" s="152"/>
      <c r="AU248" s="152"/>
      <c r="AV248" s="152"/>
      <c r="AW248" s="152"/>
      <c r="AX248" s="152"/>
      <c r="AY248" s="152"/>
      <c r="AZ248" s="152"/>
      <c r="BA248" s="152"/>
      <c r="BB248" s="152"/>
      <c r="BC248" s="152"/>
      <c r="BD248" s="152"/>
      <c r="BE248" s="152"/>
      <c r="BF248" s="152"/>
      <c r="BG248" s="152"/>
      <c r="BH248" s="152"/>
      <c r="BI248" s="152"/>
      <c r="BJ248" s="152"/>
      <c r="BK248" s="152"/>
      <c r="BL248" s="152"/>
      <c r="BM248" s="152"/>
    </row>
    <row r="249" ht="13.5" customHeight="1">
      <c r="A249" s="152"/>
      <c r="B249" s="153"/>
      <c r="C249" s="152"/>
      <c r="D249" s="152"/>
      <c r="E249" s="152"/>
      <c r="F249" s="152"/>
      <c r="G249" s="152"/>
      <c r="H249" s="152"/>
      <c r="I249" s="152"/>
      <c r="J249" s="152"/>
      <c r="K249" s="152"/>
      <c r="L249" s="152"/>
      <c r="M249" s="152"/>
      <c r="N249" s="152"/>
      <c r="O249" s="152"/>
      <c r="P249" s="152"/>
      <c r="Q249" s="152"/>
      <c r="R249" s="152"/>
      <c r="S249" s="152"/>
      <c r="T249" s="152"/>
      <c r="U249" s="152"/>
      <c r="V249" s="152"/>
      <c r="W249" s="152"/>
      <c r="X249" s="152"/>
      <c r="Y249" s="152"/>
      <c r="Z249" s="152"/>
      <c r="AA249" s="152"/>
      <c r="AB249" s="152"/>
      <c r="AC249" s="152"/>
      <c r="AD249" s="152"/>
      <c r="AE249" s="152"/>
      <c r="AF249" s="152"/>
      <c r="AG249" s="152"/>
      <c r="AH249" s="152"/>
      <c r="AI249" s="152"/>
      <c r="AJ249" s="152"/>
      <c r="AK249" s="152"/>
      <c r="AL249" s="152"/>
      <c r="AM249" s="152"/>
      <c r="AN249" s="152"/>
      <c r="AO249" s="152"/>
      <c r="AP249" s="152"/>
      <c r="AQ249" s="152"/>
      <c r="AR249" s="152"/>
      <c r="AS249" s="152"/>
      <c r="AT249" s="152"/>
      <c r="AU249" s="152"/>
      <c r="AV249" s="152"/>
      <c r="AW249" s="152"/>
      <c r="AX249" s="152"/>
      <c r="AY249" s="152"/>
      <c r="AZ249" s="152"/>
      <c r="BA249" s="152"/>
      <c r="BB249" s="152"/>
      <c r="BC249" s="152"/>
      <c r="BD249" s="152"/>
      <c r="BE249" s="152"/>
      <c r="BF249" s="152"/>
      <c r="BG249" s="152"/>
      <c r="BH249" s="152"/>
      <c r="BI249" s="152"/>
      <c r="BJ249" s="152"/>
      <c r="BK249" s="152"/>
      <c r="BL249" s="152"/>
      <c r="BM249" s="152"/>
    </row>
    <row r="250" ht="13.5" customHeight="1">
      <c r="A250" s="152"/>
      <c r="B250" s="153"/>
      <c r="C250" s="152"/>
      <c r="D250" s="152"/>
      <c r="E250" s="152"/>
      <c r="F250" s="152"/>
      <c r="G250" s="152"/>
      <c r="H250" s="152"/>
      <c r="I250" s="152"/>
      <c r="J250" s="152"/>
      <c r="K250" s="152"/>
      <c r="L250" s="152"/>
      <c r="M250" s="152"/>
      <c r="N250" s="152"/>
      <c r="O250" s="152"/>
      <c r="P250" s="152"/>
      <c r="Q250" s="152"/>
      <c r="R250" s="152"/>
      <c r="S250" s="152"/>
      <c r="T250" s="152"/>
      <c r="U250" s="152"/>
      <c r="V250" s="152"/>
      <c r="W250" s="152"/>
      <c r="X250" s="152"/>
      <c r="Y250" s="152"/>
      <c r="Z250" s="152"/>
      <c r="AA250" s="152"/>
      <c r="AB250" s="152"/>
      <c r="AC250" s="152"/>
      <c r="AD250" s="152"/>
      <c r="AE250" s="152"/>
      <c r="AF250" s="152"/>
      <c r="AG250" s="152"/>
      <c r="AH250" s="152"/>
      <c r="AI250" s="152"/>
      <c r="AJ250" s="152"/>
      <c r="AK250" s="152"/>
      <c r="AL250" s="152"/>
      <c r="AM250" s="152"/>
      <c r="AN250" s="152"/>
      <c r="AO250" s="152"/>
      <c r="AP250" s="152"/>
      <c r="AQ250" s="152"/>
      <c r="AR250" s="152"/>
      <c r="AS250" s="152"/>
      <c r="AT250" s="152"/>
      <c r="AU250" s="152"/>
      <c r="AV250" s="152"/>
      <c r="AW250" s="152"/>
      <c r="AX250" s="152"/>
      <c r="AY250" s="152"/>
      <c r="AZ250" s="152"/>
      <c r="BA250" s="152"/>
      <c r="BB250" s="152"/>
      <c r="BC250" s="152"/>
      <c r="BD250" s="152"/>
      <c r="BE250" s="152"/>
      <c r="BF250" s="152"/>
      <c r="BG250" s="152"/>
      <c r="BH250" s="152"/>
      <c r="BI250" s="152"/>
      <c r="BJ250" s="152"/>
      <c r="BK250" s="152"/>
      <c r="BL250" s="152"/>
      <c r="BM250" s="152"/>
    </row>
    <row r="251" ht="13.5" customHeight="1">
      <c r="A251" s="152"/>
      <c r="B251" s="153"/>
      <c r="C251" s="152"/>
      <c r="D251" s="152"/>
      <c r="E251" s="152"/>
      <c r="F251" s="152"/>
      <c r="G251" s="152"/>
      <c r="H251" s="152"/>
      <c r="I251" s="152"/>
      <c r="J251" s="152"/>
      <c r="K251" s="152"/>
      <c r="L251" s="152"/>
      <c r="M251" s="152"/>
      <c r="N251" s="152"/>
      <c r="O251" s="152"/>
      <c r="P251" s="152"/>
      <c r="Q251" s="152"/>
      <c r="R251" s="152"/>
      <c r="S251" s="152"/>
      <c r="T251" s="152"/>
      <c r="U251" s="152"/>
      <c r="V251" s="152"/>
      <c r="W251" s="152"/>
      <c r="X251" s="152"/>
      <c r="Y251" s="152"/>
      <c r="Z251" s="152"/>
      <c r="AA251" s="152"/>
      <c r="AB251" s="152"/>
      <c r="AC251" s="152"/>
      <c r="AD251" s="152"/>
      <c r="AE251" s="152"/>
      <c r="AF251" s="152"/>
      <c r="AG251" s="152"/>
      <c r="AH251" s="152"/>
      <c r="AI251" s="152"/>
      <c r="AJ251" s="152"/>
      <c r="AK251" s="152"/>
      <c r="AL251" s="152"/>
      <c r="AM251" s="152"/>
      <c r="AN251" s="152"/>
      <c r="AO251" s="152"/>
      <c r="AP251" s="152"/>
      <c r="AQ251" s="152"/>
      <c r="AR251" s="152"/>
      <c r="AS251" s="152"/>
      <c r="AT251" s="152"/>
      <c r="AU251" s="152"/>
      <c r="AV251" s="152"/>
      <c r="AW251" s="152"/>
      <c r="AX251" s="152"/>
      <c r="AY251" s="152"/>
      <c r="AZ251" s="152"/>
      <c r="BA251" s="152"/>
      <c r="BB251" s="152"/>
      <c r="BC251" s="152"/>
      <c r="BD251" s="152"/>
      <c r="BE251" s="152"/>
      <c r="BF251" s="152"/>
      <c r="BG251" s="152"/>
      <c r="BH251" s="152"/>
      <c r="BI251" s="152"/>
      <c r="BJ251" s="152"/>
      <c r="BK251" s="152"/>
      <c r="BL251" s="152"/>
      <c r="BM251" s="152"/>
    </row>
    <row r="252" ht="13.5" customHeight="1">
      <c r="A252" s="152"/>
      <c r="B252" s="153"/>
      <c r="C252" s="152"/>
      <c r="D252" s="152"/>
      <c r="E252" s="152"/>
      <c r="F252" s="152"/>
      <c r="G252" s="152"/>
      <c r="H252" s="152"/>
      <c r="I252" s="152"/>
      <c r="J252" s="152"/>
      <c r="K252" s="152"/>
      <c r="L252" s="152"/>
      <c r="M252" s="152"/>
      <c r="N252" s="152"/>
      <c r="O252" s="152"/>
      <c r="P252" s="152"/>
      <c r="Q252" s="152"/>
      <c r="R252" s="152"/>
      <c r="S252" s="152"/>
      <c r="T252" s="152"/>
      <c r="U252" s="152"/>
      <c r="V252" s="152"/>
      <c r="W252" s="152"/>
      <c r="X252" s="152"/>
      <c r="Y252" s="152"/>
      <c r="Z252" s="152"/>
      <c r="AA252" s="152"/>
      <c r="AB252" s="152"/>
      <c r="AC252" s="152"/>
      <c r="AD252" s="152"/>
      <c r="AE252" s="152"/>
      <c r="AF252" s="152"/>
      <c r="AG252" s="152"/>
      <c r="AH252" s="152"/>
      <c r="AI252" s="152"/>
      <c r="AJ252" s="152"/>
      <c r="AK252" s="152"/>
      <c r="AL252" s="152"/>
      <c r="AM252" s="152"/>
      <c r="AN252" s="152"/>
      <c r="AO252" s="152"/>
      <c r="AP252" s="152"/>
      <c r="AQ252" s="152"/>
      <c r="AR252" s="152"/>
      <c r="AS252" s="152"/>
      <c r="AT252" s="152"/>
      <c r="AU252" s="152"/>
      <c r="AV252" s="152"/>
      <c r="AW252" s="152"/>
      <c r="AX252" s="152"/>
      <c r="AY252" s="152"/>
      <c r="AZ252" s="152"/>
      <c r="BA252" s="152"/>
      <c r="BB252" s="152"/>
      <c r="BC252" s="152"/>
      <c r="BD252" s="152"/>
      <c r="BE252" s="152"/>
      <c r="BF252" s="152"/>
      <c r="BG252" s="152"/>
      <c r="BH252" s="152"/>
      <c r="BI252" s="152"/>
      <c r="BJ252" s="152"/>
      <c r="BK252" s="152"/>
      <c r="BL252" s="152"/>
      <c r="BM252" s="152"/>
    </row>
    <row r="253" ht="13.5" customHeight="1">
      <c r="A253" s="152"/>
      <c r="B253" s="153"/>
      <c r="C253" s="152"/>
      <c r="D253" s="152"/>
      <c r="E253" s="152"/>
      <c r="F253" s="152"/>
      <c r="G253" s="152"/>
      <c r="H253" s="152"/>
      <c r="I253" s="152"/>
      <c r="J253" s="152"/>
      <c r="K253" s="152"/>
      <c r="L253" s="152"/>
      <c r="M253" s="152"/>
      <c r="N253" s="152"/>
      <c r="O253" s="152"/>
      <c r="P253" s="152"/>
      <c r="Q253" s="152"/>
      <c r="R253" s="152"/>
      <c r="S253" s="152"/>
      <c r="T253" s="152"/>
      <c r="U253" s="152"/>
      <c r="V253" s="152"/>
      <c r="W253" s="152"/>
      <c r="X253" s="152"/>
      <c r="Y253" s="152"/>
      <c r="Z253" s="152"/>
      <c r="AA253" s="152"/>
      <c r="AB253" s="152"/>
      <c r="AC253" s="152"/>
      <c r="AD253" s="152"/>
      <c r="AE253" s="152"/>
      <c r="AF253" s="152"/>
      <c r="AG253" s="152"/>
      <c r="AH253" s="152"/>
      <c r="AI253" s="152"/>
      <c r="AJ253" s="152"/>
      <c r="AK253" s="152"/>
      <c r="AL253" s="152"/>
      <c r="AM253" s="152"/>
      <c r="AN253" s="152"/>
      <c r="AO253" s="152"/>
      <c r="AP253" s="152"/>
      <c r="AQ253" s="152"/>
      <c r="AR253" s="152"/>
      <c r="AS253" s="152"/>
      <c r="AT253" s="152"/>
      <c r="AU253" s="152"/>
      <c r="AV253" s="152"/>
      <c r="AW253" s="152"/>
      <c r="AX253" s="152"/>
      <c r="AY253" s="152"/>
      <c r="AZ253" s="152"/>
      <c r="BA253" s="152"/>
      <c r="BB253" s="152"/>
      <c r="BC253" s="152"/>
      <c r="BD253" s="152"/>
      <c r="BE253" s="152"/>
      <c r="BF253" s="152"/>
      <c r="BG253" s="152"/>
      <c r="BH253" s="152"/>
      <c r="BI253" s="152"/>
      <c r="BJ253" s="152"/>
      <c r="BK253" s="152"/>
      <c r="BL253" s="152"/>
      <c r="BM253" s="152"/>
    </row>
    <row r="254" ht="13.5" customHeight="1">
      <c r="A254" s="152"/>
      <c r="B254" s="153"/>
      <c r="C254" s="152"/>
      <c r="D254" s="152"/>
      <c r="E254" s="152"/>
      <c r="F254" s="152"/>
      <c r="G254" s="152"/>
      <c r="H254" s="152"/>
      <c r="I254" s="152"/>
      <c r="J254" s="152"/>
      <c r="K254" s="152"/>
      <c r="L254" s="152"/>
      <c r="M254" s="152"/>
      <c r="N254" s="152"/>
      <c r="O254" s="152"/>
      <c r="P254" s="152"/>
      <c r="Q254" s="152"/>
      <c r="R254" s="152"/>
      <c r="S254" s="152"/>
      <c r="T254" s="152"/>
      <c r="U254" s="152"/>
      <c r="V254" s="152"/>
      <c r="W254" s="152"/>
      <c r="X254" s="152"/>
      <c r="Y254" s="152"/>
      <c r="Z254" s="152"/>
      <c r="AA254" s="152"/>
      <c r="AB254" s="152"/>
      <c r="AC254" s="152"/>
      <c r="AD254" s="152"/>
      <c r="AE254" s="152"/>
      <c r="AF254" s="152"/>
      <c r="AG254" s="152"/>
      <c r="AH254" s="152"/>
      <c r="AI254" s="152"/>
      <c r="AJ254" s="152"/>
      <c r="AK254" s="152"/>
      <c r="AL254" s="152"/>
      <c r="AM254" s="152"/>
      <c r="AN254" s="152"/>
      <c r="AO254" s="152"/>
      <c r="AP254" s="152"/>
      <c r="AQ254" s="152"/>
      <c r="AR254" s="152"/>
      <c r="AS254" s="152"/>
      <c r="AT254" s="152"/>
      <c r="AU254" s="152"/>
      <c r="AV254" s="152"/>
      <c r="AW254" s="152"/>
      <c r="AX254" s="152"/>
      <c r="AY254" s="152"/>
      <c r="AZ254" s="152"/>
      <c r="BA254" s="152"/>
      <c r="BB254" s="152"/>
      <c r="BC254" s="152"/>
      <c r="BD254" s="152"/>
      <c r="BE254" s="152"/>
      <c r="BF254" s="152"/>
      <c r="BG254" s="152"/>
      <c r="BH254" s="152"/>
      <c r="BI254" s="152"/>
      <c r="BJ254" s="152"/>
      <c r="BK254" s="152"/>
      <c r="BL254" s="152"/>
      <c r="BM254" s="152"/>
    </row>
    <row r="255" ht="13.5" customHeight="1">
      <c r="A255" s="152"/>
      <c r="B255" s="153"/>
      <c r="C255" s="152"/>
      <c r="D255" s="152"/>
      <c r="E255" s="152"/>
      <c r="F255" s="152"/>
      <c r="G255" s="152"/>
      <c r="H255" s="152"/>
      <c r="I255" s="152"/>
      <c r="J255" s="152"/>
      <c r="K255" s="152"/>
      <c r="L255" s="152"/>
      <c r="M255" s="152"/>
      <c r="N255" s="152"/>
      <c r="O255" s="152"/>
      <c r="P255" s="152"/>
      <c r="Q255" s="152"/>
      <c r="R255" s="152"/>
      <c r="S255" s="152"/>
      <c r="T255" s="152"/>
      <c r="U255" s="152"/>
      <c r="V255" s="152"/>
      <c r="W255" s="152"/>
      <c r="X255" s="152"/>
      <c r="Y255" s="152"/>
      <c r="Z255" s="152"/>
      <c r="AA255" s="152"/>
      <c r="AB255" s="152"/>
      <c r="AC255" s="152"/>
      <c r="AD255" s="152"/>
      <c r="AE255" s="152"/>
      <c r="AF255" s="152"/>
      <c r="AG255" s="152"/>
      <c r="AH255" s="152"/>
      <c r="AI255" s="152"/>
      <c r="AJ255" s="152"/>
      <c r="AK255" s="152"/>
      <c r="AL255" s="152"/>
      <c r="AM255" s="152"/>
      <c r="AN255" s="152"/>
      <c r="AO255" s="152"/>
      <c r="AP255" s="152"/>
      <c r="AQ255" s="152"/>
      <c r="AR255" s="152"/>
      <c r="AS255" s="152"/>
      <c r="AT255" s="152"/>
      <c r="AU255" s="152"/>
      <c r="AV255" s="152"/>
      <c r="AW255" s="152"/>
      <c r="AX255" s="152"/>
      <c r="AY255" s="152"/>
      <c r="AZ255" s="152"/>
      <c r="BA255" s="152"/>
      <c r="BB255" s="152"/>
      <c r="BC255" s="152"/>
      <c r="BD255" s="152"/>
      <c r="BE255" s="152"/>
      <c r="BF255" s="152"/>
      <c r="BG255" s="152"/>
      <c r="BH255" s="152"/>
      <c r="BI255" s="152"/>
      <c r="BJ255" s="152"/>
      <c r="BK255" s="152"/>
      <c r="BL255" s="152"/>
      <c r="BM255" s="152"/>
    </row>
    <row r="256" ht="13.5" customHeight="1">
      <c r="A256" s="152"/>
      <c r="B256" s="153"/>
      <c r="C256" s="152"/>
      <c r="D256" s="152"/>
      <c r="E256" s="152"/>
      <c r="F256" s="152"/>
      <c r="G256" s="152"/>
      <c r="H256" s="152"/>
      <c r="I256" s="152"/>
      <c r="J256" s="152"/>
      <c r="K256" s="152"/>
      <c r="L256" s="152"/>
      <c r="M256" s="152"/>
      <c r="N256" s="152"/>
      <c r="O256" s="152"/>
      <c r="P256" s="152"/>
      <c r="Q256" s="152"/>
      <c r="R256" s="152"/>
      <c r="S256" s="152"/>
      <c r="T256" s="152"/>
      <c r="U256" s="152"/>
      <c r="V256" s="152"/>
      <c r="W256" s="152"/>
      <c r="X256" s="152"/>
      <c r="Y256" s="152"/>
      <c r="Z256" s="152"/>
      <c r="AA256" s="152"/>
      <c r="AB256" s="152"/>
      <c r="AC256" s="152"/>
      <c r="AD256" s="152"/>
      <c r="AE256" s="152"/>
      <c r="AF256" s="152"/>
      <c r="AG256" s="152"/>
      <c r="AH256" s="152"/>
      <c r="AI256" s="152"/>
      <c r="AJ256" s="152"/>
      <c r="AK256" s="152"/>
      <c r="AL256" s="152"/>
      <c r="AM256" s="152"/>
      <c r="AN256" s="152"/>
      <c r="AO256" s="152"/>
      <c r="AP256" s="152"/>
      <c r="AQ256" s="152"/>
      <c r="AR256" s="152"/>
      <c r="AS256" s="152"/>
      <c r="AT256" s="152"/>
      <c r="AU256" s="152"/>
      <c r="AV256" s="152"/>
      <c r="AW256" s="152"/>
      <c r="AX256" s="152"/>
      <c r="AY256" s="152"/>
      <c r="AZ256" s="152"/>
      <c r="BA256" s="152"/>
      <c r="BB256" s="152"/>
      <c r="BC256" s="152"/>
      <c r="BD256" s="152"/>
      <c r="BE256" s="152"/>
      <c r="BF256" s="152"/>
      <c r="BG256" s="152"/>
      <c r="BH256" s="152"/>
      <c r="BI256" s="152"/>
      <c r="BJ256" s="152"/>
      <c r="BK256" s="152"/>
      <c r="BL256" s="152"/>
      <c r="BM256" s="152"/>
    </row>
    <row r="257" ht="13.5" customHeight="1">
      <c r="A257" s="152"/>
      <c r="B257" s="153"/>
      <c r="C257" s="152"/>
      <c r="D257" s="152"/>
      <c r="E257" s="152"/>
      <c r="F257" s="152"/>
      <c r="G257" s="152"/>
      <c r="H257" s="152"/>
      <c r="I257" s="152"/>
      <c r="J257" s="152"/>
      <c r="K257" s="152"/>
      <c r="L257" s="152"/>
      <c r="M257" s="152"/>
      <c r="N257" s="152"/>
      <c r="O257" s="152"/>
      <c r="P257" s="152"/>
      <c r="Q257" s="152"/>
      <c r="R257" s="152"/>
      <c r="S257" s="152"/>
      <c r="T257" s="152"/>
      <c r="U257" s="152"/>
      <c r="V257" s="152"/>
      <c r="W257" s="152"/>
      <c r="X257" s="152"/>
      <c r="Y257" s="152"/>
      <c r="Z257" s="152"/>
      <c r="AA257" s="152"/>
      <c r="AB257" s="152"/>
      <c r="AC257" s="152"/>
      <c r="AD257" s="152"/>
      <c r="AE257" s="152"/>
      <c r="AF257" s="152"/>
      <c r="AG257" s="152"/>
      <c r="AH257" s="152"/>
      <c r="AI257" s="152"/>
      <c r="AJ257" s="152"/>
      <c r="AK257" s="152"/>
      <c r="AL257" s="152"/>
      <c r="AM257" s="152"/>
      <c r="AN257" s="152"/>
      <c r="AO257" s="152"/>
      <c r="AP257" s="152"/>
      <c r="AQ257" s="152"/>
      <c r="AR257" s="152"/>
      <c r="AS257" s="152"/>
      <c r="AT257" s="152"/>
      <c r="AU257" s="152"/>
      <c r="AV257" s="152"/>
      <c r="AW257" s="152"/>
      <c r="AX257" s="152"/>
      <c r="AY257" s="152"/>
      <c r="AZ257" s="152"/>
      <c r="BA257" s="152"/>
      <c r="BB257" s="152"/>
      <c r="BC257" s="152"/>
      <c r="BD257" s="152"/>
      <c r="BE257" s="152"/>
      <c r="BF257" s="152"/>
      <c r="BG257" s="152"/>
      <c r="BH257" s="152"/>
      <c r="BI257" s="152"/>
      <c r="BJ257" s="152"/>
      <c r="BK257" s="152"/>
      <c r="BL257" s="152"/>
      <c r="BM257" s="152"/>
    </row>
    <row r="258" ht="13.5" customHeight="1">
      <c r="A258" s="152"/>
      <c r="B258" s="153"/>
      <c r="C258" s="152"/>
      <c r="D258" s="152"/>
      <c r="E258" s="152"/>
      <c r="F258" s="152"/>
      <c r="G258" s="152"/>
      <c r="H258" s="152"/>
      <c r="I258" s="152"/>
      <c r="J258" s="152"/>
      <c r="K258" s="152"/>
      <c r="L258" s="152"/>
      <c r="M258" s="152"/>
      <c r="N258" s="152"/>
      <c r="O258" s="152"/>
      <c r="P258" s="152"/>
      <c r="Q258" s="152"/>
      <c r="R258" s="152"/>
      <c r="S258" s="152"/>
      <c r="T258" s="152"/>
      <c r="U258" s="152"/>
      <c r="V258" s="152"/>
      <c r="W258" s="152"/>
      <c r="X258" s="152"/>
      <c r="Y258" s="152"/>
      <c r="Z258" s="152"/>
      <c r="AA258" s="152"/>
      <c r="AB258" s="152"/>
      <c r="AC258" s="152"/>
      <c r="AD258" s="152"/>
      <c r="AE258" s="152"/>
      <c r="AF258" s="152"/>
      <c r="AG258" s="152"/>
      <c r="AH258" s="152"/>
      <c r="AI258" s="152"/>
      <c r="AJ258" s="152"/>
      <c r="AK258" s="152"/>
      <c r="AL258" s="152"/>
      <c r="AM258" s="152"/>
      <c r="AN258" s="152"/>
      <c r="AO258" s="152"/>
      <c r="AP258" s="152"/>
      <c r="AQ258" s="152"/>
      <c r="AR258" s="152"/>
      <c r="AS258" s="152"/>
      <c r="AT258" s="152"/>
      <c r="AU258" s="152"/>
      <c r="AV258" s="152"/>
      <c r="AW258" s="152"/>
      <c r="AX258" s="152"/>
      <c r="AY258" s="152"/>
      <c r="AZ258" s="152"/>
      <c r="BA258" s="152"/>
      <c r="BB258" s="152"/>
      <c r="BC258" s="152"/>
      <c r="BD258" s="152"/>
      <c r="BE258" s="152"/>
      <c r="BF258" s="152"/>
      <c r="BG258" s="152"/>
      <c r="BH258" s="152"/>
      <c r="BI258" s="152"/>
      <c r="BJ258" s="152"/>
      <c r="BK258" s="152"/>
      <c r="BL258" s="152"/>
      <c r="BM258" s="152"/>
    </row>
    <row r="259" ht="13.5" customHeight="1">
      <c r="A259" s="152"/>
      <c r="B259" s="153"/>
      <c r="C259" s="152"/>
      <c r="D259" s="152"/>
      <c r="E259" s="152"/>
      <c r="F259" s="152"/>
      <c r="G259" s="152"/>
      <c r="H259" s="152"/>
      <c r="I259" s="152"/>
      <c r="J259" s="152"/>
      <c r="K259" s="152"/>
      <c r="L259" s="152"/>
      <c r="M259" s="152"/>
      <c r="N259" s="152"/>
      <c r="O259" s="152"/>
      <c r="P259" s="152"/>
      <c r="Q259" s="152"/>
      <c r="R259" s="152"/>
      <c r="S259" s="152"/>
      <c r="T259" s="152"/>
      <c r="U259" s="152"/>
      <c r="V259" s="152"/>
      <c r="W259" s="152"/>
      <c r="X259" s="152"/>
      <c r="Y259" s="152"/>
      <c r="Z259" s="152"/>
      <c r="AA259" s="152"/>
      <c r="AB259" s="152"/>
      <c r="AC259" s="152"/>
      <c r="AD259" s="152"/>
      <c r="AE259" s="152"/>
      <c r="AF259" s="152"/>
      <c r="AG259" s="152"/>
      <c r="AH259" s="152"/>
      <c r="AI259" s="152"/>
      <c r="AJ259" s="152"/>
      <c r="AK259" s="152"/>
      <c r="AL259" s="152"/>
      <c r="AM259" s="152"/>
      <c r="AN259" s="152"/>
      <c r="AO259" s="152"/>
      <c r="AP259" s="152"/>
      <c r="AQ259" s="152"/>
      <c r="AR259" s="152"/>
      <c r="AS259" s="152"/>
      <c r="AT259" s="152"/>
      <c r="AU259" s="152"/>
      <c r="AV259" s="152"/>
      <c r="AW259" s="152"/>
      <c r="AX259" s="152"/>
      <c r="AY259" s="152"/>
      <c r="AZ259" s="152"/>
      <c r="BA259" s="152"/>
      <c r="BB259" s="152"/>
      <c r="BC259" s="152"/>
      <c r="BD259" s="152"/>
      <c r="BE259" s="152"/>
      <c r="BF259" s="152"/>
      <c r="BG259" s="152"/>
      <c r="BH259" s="152"/>
      <c r="BI259" s="152"/>
      <c r="BJ259" s="152"/>
      <c r="BK259" s="152"/>
      <c r="BL259" s="152"/>
      <c r="BM259" s="152"/>
    </row>
    <row r="260" ht="13.5" customHeight="1">
      <c r="A260" s="152"/>
      <c r="B260" s="153"/>
      <c r="C260" s="152"/>
      <c r="D260" s="152"/>
      <c r="E260" s="152"/>
      <c r="F260" s="152"/>
      <c r="G260" s="152"/>
      <c r="H260" s="152"/>
      <c r="I260" s="152"/>
      <c r="J260" s="152"/>
      <c r="K260" s="152"/>
      <c r="L260" s="152"/>
      <c r="M260" s="152"/>
      <c r="N260" s="152"/>
      <c r="O260" s="152"/>
      <c r="P260" s="152"/>
      <c r="Q260" s="152"/>
      <c r="R260" s="152"/>
      <c r="S260" s="152"/>
      <c r="T260" s="152"/>
      <c r="U260" s="152"/>
      <c r="V260" s="152"/>
      <c r="W260" s="152"/>
      <c r="X260" s="152"/>
      <c r="Y260" s="152"/>
      <c r="Z260" s="152"/>
      <c r="AA260" s="152"/>
      <c r="AB260" s="152"/>
      <c r="AC260" s="152"/>
      <c r="AD260" s="152"/>
      <c r="AE260" s="152"/>
      <c r="AF260" s="152"/>
      <c r="AG260" s="152"/>
      <c r="AH260" s="152"/>
      <c r="AI260" s="152"/>
      <c r="AJ260" s="152"/>
      <c r="AK260" s="152"/>
      <c r="AL260" s="152"/>
      <c r="AM260" s="152"/>
      <c r="AN260" s="152"/>
      <c r="AO260" s="152"/>
      <c r="AP260" s="152"/>
      <c r="AQ260" s="152"/>
      <c r="AR260" s="152"/>
      <c r="AS260" s="152"/>
      <c r="AT260" s="152"/>
      <c r="AU260" s="152"/>
      <c r="AV260" s="152"/>
      <c r="AW260" s="152"/>
      <c r="AX260" s="152"/>
      <c r="AY260" s="152"/>
      <c r="AZ260" s="152"/>
      <c r="BA260" s="152"/>
      <c r="BB260" s="152"/>
      <c r="BC260" s="152"/>
      <c r="BD260" s="152"/>
      <c r="BE260" s="152"/>
      <c r="BF260" s="152"/>
      <c r="BG260" s="152"/>
      <c r="BH260" s="152"/>
      <c r="BI260" s="152"/>
      <c r="BJ260" s="152"/>
      <c r="BK260" s="152"/>
      <c r="BL260" s="152"/>
      <c r="BM260" s="152"/>
    </row>
    <row r="261" ht="13.5" customHeight="1">
      <c r="A261" s="152"/>
      <c r="B261" s="153"/>
      <c r="C261" s="152"/>
      <c r="D261" s="152"/>
      <c r="E261" s="152"/>
      <c r="F261" s="152"/>
      <c r="G261" s="152"/>
      <c r="H261" s="152"/>
      <c r="I261" s="152"/>
      <c r="J261" s="152"/>
      <c r="K261" s="152"/>
      <c r="L261" s="152"/>
      <c r="M261" s="152"/>
      <c r="N261" s="152"/>
      <c r="O261" s="152"/>
      <c r="P261" s="152"/>
      <c r="Q261" s="152"/>
      <c r="R261" s="152"/>
      <c r="S261" s="152"/>
      <c r="T261" s="152"/>
      <c r="U261" s="152"/>
      <c r="V261" s="152"/>
      <c r="W261" s="152"/>
      <c r="X261" s="152"/>
      <c r="Y261" s="152"/>
      <c r="Z261" s="152"/>
      <c r="AA261" s="152"/>
      <c r="AB261" s="152"/>
      <c r="AC261" s="152"/>
      <c r="AD261" s="152"/>
      <c r="AE261" s="152"/>
      <c r="AF261" s="152"/>
      <c r="AG261" s="152"/>
      <c r="AH261" s="152"/>
      <c r="AI261" s="152"/>
      <c r="AJ261" s="152"/>
      <c r="AK261" s="152"/>
      <c r="AL261" s="152"/>
      <c r="AM261" s="152"/>
      <c r="AN261" s="152"/>
      <c r="AO261" s="152"/>
      <c r="AP261" s="152"/>
      <c r="AQ261" s="152"/>
      <c r="AR261" s="152"/>
      <c r="AS261" s="152"/>
      <c r="AT261" s="152"/>
      <c r="AU261" s="152"/>
      <c r="AV261" s="152"/>
      <c r="AW261" s="152"/>
      <c r="AX261" s="152"/>
      <c r="AY261" s="152"/>
      <c r="AZ261" s="152"/>
      <c r="BA261" s="152"/>
      <c r="BB261" s="152"/>
      <c r="BC261" s="152"/>
      <c r="BD261" s="152"/>
      <c r="BE261" s="152"/>
      <c r="BF261" s="152"/>
      <c r="BG261" s="152"/>
      <c r="BH261" s="152"/>
      <c r="BI261" s="152"/>
      <c r="BJ261" s="152"/>
      <c r="BK261" s="152"/>
      <c r="BL261" s="152"/>
      <c r="BM261" s="152"/>
    </row>
    <row r="262" ht="13.5" customHeight="1">
      <c r="A262" s="152"/>
      <c r="B262" s="153"/>
      <c r="C262" s="152"/>
      <c r="D262" s="152"/>
      <c r="E262" s="152"/>
      <c r="F262" s="152"/>
      <c r="G262" s="152"/>
      <c r="H262" s="152"/>
      <c r="I262" s="152"/>
      <c r="J262" s="152"/>
      <c r="K262" s="152"/>
      <c r="L262" s="152"/>
      <c r="M262" s="152"/>
      <c r="N262" s="152"/>
      <c r="O262" s="152"/>
      <c r="P262" s="152"/>
      <c r="Q262" s="152"/>
      <c r="R262" s="152"/>
      <c r="S262" s="152"/>
      <c r="T262" s="152"/>
      <c r="U262" s="152"/>
      <c r="V262" s="152"/>
      <c r="W262" s="152"/>
      <c r="X262" s="152"/>
      <c r="Y262" s="152"/>
      <c r="Z262" s="152"/>
      <c r="AA262" s="152"/>
      <c r="AB262" s="152"/>
      <c r="AC262" s="152"/>
      <c r="AD262" s="152"/>
      <c r="AE262" s="152"/>
      <c r="AF262" s="152"/>
      <c r="AG262" s="152"/>
      <c r="AH262" s="152"/>
      <c r="AI262" s="152"/>
      <c r="AJ262" s="152"/>
      <c r="AK262" s="152"/>
      <c r="AL262" s="152"/>
      <c r="AM262" s="152"/>
      <c r="AN262" s="152"/>
      <c r="AO262" s="152"/>
      <c r="AP262" s="152"/>
      <c r="AQ262" s="152"/>
      <c r="AR262" s="152"/>
      <c r="AS262" s="152"/>
      <c r="AT262" s="152"/>
      <c r="AU262" s="152"/>
      <c r="AV262" s="152"/>
      <c r="AW262" s="152"/>
      <c r="AX262" s="152"/>
      <c r="AY262" s="152"/>
      <c r="AZ262" s="152"/>
      <c r="BA262" s="152"/>
      <c r="BB262" s="152"/>
      <c r="BC262" s="152"/>
      <c r="BD262" s="152"/>
      <c r="BE262" s="152"/>
      <c r="BF262" s="152"/>
      <c r="BG262" s="152"/>
      <c r="BH262" s="152"/>
      <c r="BI262" s="152"/>
      <c r="BJ262" s="152"/>
      <c r="BK262" s="152"/>
      <c r="BL262" s="152"/>
      <c r="BM262" s="152"/>
    </row>
    <row r="263" ht="13.5" customHeight="1">
      <c r="A263" s="152"/>
      <c r="B263" s="153"/>
      <c r="C263" s="152"/>
      <c r="D263" s="152"/>
      <c r="E263" s="152"/>
      <c r="F263" s="152"/>
      <c r="G263" s="152"/>
      <c r="H263" s="152"/>
      <c r="I263" s="152"/>
      <c r="J263" s="152"/>
      <c r="K263" s="152"/>
      <c r="L263" s="152"/>
      <c r="M263" s="152"/>
      <c r="N263" s="152"/>
      <c r="O263" s="152"/>
      <c r="P263" s="152"/>
      <c r="Q263" s="152"/>
      <c r="R263" s="152"/>
      <c r="S263" s="152"/>
      <c r="T263" s="152"/>
      <c r="U263" s="152"/>
      <c r="V263" s="152"/>
      <c r="W263" s="152"/>
      <c r="X263" s="152"/>
      <c r="Y263" s="152"/>
      <c r="Z263" s="152"/>
      <c r="AA263" s="152"/>
      <c r="AB263" s="152"/>
      <c r="AC263" s="152"/>
      <c r="AD263" s="152"/>
      <c r="AE263" s="152"/>
      <c r="AF263" s="152"/>
      <c r="AG263" s="152"/>
      <c r="AH263" s="152"/>
      <c r="AI263" s="152"/>
      <c r="AJ263" s="152"/>
      <c r="AK263" s="152"/>
      <c r="AL263" s="152"/>
      <c r="AM263" s="152"/>
      <c r="AN263" s="152"/>
      <c r="AO263" s="152"/>
      <c r="AP263" s="152"/>
      <c r="AQ263" s="152"/>
      <c r="AR263" s="152"/>
      <c r="AS263" s="152"/>
      <c r="AT263" s="152"/>
      <c r="AU263" s="152"/>
      <c r="AV263" s="152"/>
      <c r="AW263" s="152"/>
      <c r="AX263" s="152"/>
      <c r="AY263" s="152"/>
      <c r="AZ263" s="152"/>
      <c r="BA263" s="152"/>
      <c r="BB263" s="152"/>
      <c r="BC263" s="152"/>
      <c r="BD263" s="152"/>
      <c r="BE263" s="152"/>
      <c r="BF263" s="152"/>
      <c r="BG263" s="152"/>
      <c r="BH263" s="152"/>
      <c r="BI263" s="152"/>
      <c r="BJ263" s="152"/>
      <c r="BK263" s="152"/>
      <c r="BL263" s="152"/>
      <c r="BM263" s="152"/>
    </row>
    <row r="264" ht="13.5" customHeight="1">
      <c r="A264" s="152"/>
      <c r="B264" s="153"/>
      <c r="C264" s="152"/>
      <c r="D264" s="152"/>
      <c r="E264" s="152"/>
      <c r="F264" s="152"/>
      <c r="G264" s="152"/>
      <c r="H264" s="152"/>
      <c r="I264" s="152"/>
      <c r="J264" s="152"/>
      <c r="K264" s="152"/>
      <c r="L264" s="152"/>
      <c r="M264" s="152"/>
      <c r="N264" s="152"/>
      <c r="O264" s="152"/>
      <c r="P264" s="152"/>
      <c r="Q264" s="152"/>
      <c r="R264" s="152"/>
      <c r="S264" s="152"/>
      <c r="T264" s="152"/>
      <c r="U264" s="152"/>
      <c r="V264" s="152"/>
      <c r="W264" s="152"/>
      <c r="X264" s="152"/>
      <c r="Y264" s="152"/>
      <c r="Z264" s="152"/>
      <c r="AA264" s="152"/>
      <c r="AB264" s="152"/>
      <c r="AC264" s="152"/>
      <c r="AD264" s="152"/>
      <c r="AE264" s="152"/>
      <c r="AF264" s="152"/>
      <c r="AG264" s="152"/>
      <c r="AH264" s="152"/>
      <c r="AI264" s="152"/>
      <c r="AJ264" s="152"/>
      <c r="AK264" s="152"/>
      <c r="AL264" s="152"/>
      <c r="AM264" s="152"/>
      <c r="AN264" s="152"/>
      <c r="AO264" s="152"/>
      <c r="AP264" s="152"/>
      <c r="AQ264" s="152"/>
      <c r="AR264" s="152"/>
      <c r="AS264" s="152"/>
      <c r="AT264" s="152"/>
      <c r="AU264" s="152"/>
      <c r="AV264" s="152"/>
      <c r="AW264" s="152"/>
      <c r="AX264" s="152"/>
      <c r="AY264" s="152"/>
      <c r="AZ264" s="152"/>
      <c r="BA264" s="152"/>
      <c r="BB264" s="152"/>
      <c r="BC264" s="152"/>
      <c r="BD264" s="152"/>
      <c r="BE264" s="152"/>
      <c r="BF264" s="152"/>
      <c r="BG264" s="152"/>
      <c r="BH264" s="152"/>
      <c r="BI264" s="152"/>
      <c r="BJ264" s="152"/>
      <c r="BK264" s="152"/>
      <c r="BL264" s="152"/>
      <c r="BM264" s="152"/>
    </row>
    <row r="265" ht="13.5" customHeight="1">
      <c r="A265" s="152"/>
      <c r="B265" s="153"/>
      <c r="C265" s="152"/>
      <c r="D265" s="152"/>
      <c r="E265" s="152"/>
      <c r="F265" s="152"/>
      <c r="G265" s="152"/>
      <c r="H265" s="152"/>
      <c r="I265" s="152"/>
      <c r="J265" s="152"/>
      <c r="K265" s="152"/>
      <c r="L265" s="152"/>
      <c r="M265" s="152"/>
      <c r="N265" s="152"/>
      <c r="O265" s="152"/>
      <c r="P265" s="152"/>
      <c r="Q265" s="152"/>
      <c r="R265" s="152"/>
      <c r="S265" s="152"/>
      <c r="T265" s="152"/>
      <c r="U265" s="152"/>
      <c r="V265" s="152"/>
      <c r="W265" s="152"/>
      <c r="X265" s="152"/>
      <c r="Y265" s="152"/>
      <c r="Z265" s="152"/>
      <c r="AA265" s="152"/>
      <c r="AB265" s="152"/>
      <c r="AC265" s="152"/>
      <c r="AD265" s="152"/>
      <c r="AE265" s="152"/>
      <c r="AF265" s="152"/>
      <c r="AG265" s="152"/>
      <c r="AH265" s="152"/>
      <c r="AI265" s="152"/>
      <c r="AJ265" s="152"/>
      <c r="AK265" s="152"/>
      <c r="AL265" s="152"/>
      <c r="AM265" s="152"/>
      <c r="AN265" s="152"/>
      <c r="AO265" s="152"/>
      <c r="AP265" s="152"/>
      <c r="AQ265" s="152"/>
      <c r="AR265" s="152"/>
      <c r="AS265" s="152"/>
      <c r="AT265" s="152"/>
      <c r="AU265" s="152"/>
      <c r="AV265" s="152"/>
      <c r="AW265" s="152"/>
      <c r="AX265" s="152"/>
      <c r="AY265" s="152"/>
      <c r="AZ265" s="152"/>
      <c r="BA265" s="152"/>
      <c r="BB265" s="152"/>
      <c r="BC265" s="152"/>
      <c r="BD265" s="152"/>
      <c r="BE265" s="152"/>
      <c r="BF265" s="152"/>
      <c r="BG265" s="152"/>
      <c r="BH265" s="152"/>
      <c r="BI265" s="152"/>
      <c r="BJ265" s="152"/>
      <c r="BK265" s="152"/>
      <c r="BL265" s="152"/>
      <c r="BM265" s="152"/>
    </row>
    <row r="266" ht="13.5" customHeight="1">
      <c r="A266" s="152"/>
      <c r="B266" s="153"/>
      <c r="C266" s="152"/>
      <c r="D266" s="152"/>
      <c r="E266" s="152"/>
      <c r="F266" s="152"/>
      <c r="G266" s="152"/>
      <c r="H266" s="152"/>
      <c r="I266" s="152"/>
      <c r="J266" s="152"/>
      <c r="K266" s="152"/>
      <c r="L266" s="152"/>
      <c r="M266" s="152"/>
      <c r="N266" s="152"/>
      <c r="O266" s="152"/>
      <c r="P266" s="152"/>
      <c r="Q266" s="152"/>
      <c r="R266" s="152"/>
      <c r="S266" s="152"/>
      <c r="T266" s="152"/>
      <c r="U266" s="152"/>
      <c r="V266" s="152"/>
      <c r="W266" s="152"/>
      <c r="X266" s="152"/>
      <c r="Y266" s="152"/>
      <c r="Z266" s="152"/>
      <c r="AA266" s="152"/>
      <c r="AB266" s="152"/>
      <c r="AC266" s="152"/>
      <c r="AD266" s="152"/>
      <c r="AE266" s="152"/>
      <c r="AF266" s="152"/>
      <c r="AG266" s="152"/>
      <c r="AH266" s="152"/>
      <c r="AI266" s="152"/>
      <c r="AJ266" s="152"/>
      <c r="AK266" s="152"/>
      <c r="AL266" s="152"/>
      <c r="AM266" s="152"/>
      <c r="AN266" s="152"/>
      <c r="AO266" s="152"/>
      <c r="AP266" s="152"/>
      <c r="AQ266" s="152"/>
      <c r="AR266" s="152"/>
      <c r="AS266" s="152"/>
      <c r="AT266" s="152"/>
      <c r="AU266" s="152"/>
      <c r="AV266" s="152"/>
      <c r="AW266" s="152"/>
      <c r="AX266" s="152"/>
      <c r="AY266" s="152"/>
      <c r="AZ266" s="152"/>
      <c r="BA266" s="152"/>
      <c r="BB266" s="152"/>
      <c r="BC266" s="152"/>
      <c r="BD266" s="152"/>
      <c r="BE266" s="152"/>
      <c r="BF266" s="152"/>
      <c r="BG266" s="152"/>
      <c r="BH266" s="152"/>
      <c r="BI266" s="152"/>
      <c r="BJ266" s="152"/>
      <c r="BK266" s="152"/>
      <c r="BL266" s="152"/>
      <c r="BM266" s="152"/>
    </row>
    <row r="267" ht="13.5" customHeight="1">
      <c r="A267" s="152"/>
      <c r="B267" s="153"/>
      <c r="C267" s="152"/>
      <c r="D267" s="152"/>
      <c r="E267" s="152"/>
      <c r="F267" s="152"/>
      <c r="G267" s="152"/>
      <c r="H267" s="152"/>
      <c r="I267" s="152"/>
      <c r="J267" s="152"/>
      <c r="K267" s="152"/>
      <c r="L267" s="152"/>
      <c r="M267" s="152"/>
      <c r="N267" s="152"/>
      <c r="O267" s="152"/>
      <c r="P267" s="152"/>
      <c r="Q267" s="152"/>
      <c r="R267" s="152"/>
      <c r="S267" s="152"/>
      <c r="T267" s="152"/>
      <c r="U267" s="152"/>
      <c r="V267" s="152"/>
      <c r="W267" s="152"/>
      <c r="X267" s="152"/>
      <c r="Y267" s="152"/>
      <c r="Z267" s="152"/>
      <c r="AA267" s="152"/>
      <c r="AB267" s="152"/>
      <c r="AC267" s="152"/>
      <c r="AD267" s="152"/>
      <c r="AE267" s="152"/>
      <c r="AF267" s="152"/>
      <c r="AG267" s="152"/>
      <c r="AH267" s="152"/>
      <c r="AI267" s="152"/>
      <c r="AJ267" s="152"/>
      <c r="AK267" s="152"/>
      <c r="AL267" s="152"/>
      <c r="AM267" s="152"/>
      <c r="AN267" s="152"/>
      <c r="AO267" s="152"/>
      <c r="AP267" s="152"/>
      <c r="AQ267" s="152"/>
      <c r="AR267" s="152"/>
      <c r="AS267" s="152"/>
      <c r="AT267" s="152"/>
      <c r="AU267" s="152"/>
      <c r="AV267" s="152"/>
      <c r="AW267" s="152"/>
      <c r="AX267" s="152"/>
      <c r="AY267" s="152"/>
      <c r="AZ267" s="152"/>
      <c r="BA267" s="152"/>
      <c r="BB267" s="152"/>
      <c r="BC267" s="152"/>
      <c r="BD267" s="152"/>
      <c r="BE267" s="152"/>
      <c r="BF267" s="152"/>
      <c r="BG267" s="152"/>
      <c r="BH267" s="152"/>
      <c r="BI267" s="152"/>
      <c r="BJ267" s="152"/>
      <c r="BK267" s="152"/>
      <c r="BL267" s="152"/>
      <c r="BM267" s="152"/>
    </row>
    <row r="268" ht="13.5" customHeight="1">
      <c r="A268" s="152"/>
      <c r="B268" s="153"/>
      <c r="C268" s="152"/>
      <c r="D268" s="152"/>
      <c r="E268" s="152"/>
      <c r="F268" s="152"/>
      <c r="G268" s="152"/>
      <c r="H268" s="152"/>
      <c r="I268" s="152"/>
      <c r="J268" s="152"/>
      <c r="K268" s="152"/>
      <c r="L268" s="152"/>
      <c r="M268" s="152"/>
      <c r="N268" s="152"/>
      <c r="O268" s="152"/>
      <c r="P268" s="152"/>
      <c r="Q268" s="152"/>
      <c r="R268" s="152"/>
      <c r="S268" s="152"/>
      <c r="T268" s="152"/>
      <c r="U268" s="152"/>
      <c r="V268" s="152"/>
      <c r="W268" s="152"/>
      <c r="X268" s="152"/>
      <c r="Y268" s="152"/>
      <c r="Z268" s="152"/>
      <c r="AA268" s="152"/>
      <c r="AB268" s="152"/>
      <c r="AC268" s="152"/>
      <c r="AD268" s="152"/>
      <c r="AE268" s="152"/>
      <c r="AF268" s="152"/>
      <c r="AG268" s="152"/>
      <c r="AH268" s="152"/>
      <c r="AI268" s="152"/>
      <c r="AJ268" s="152"/>
      <c r="AK268" s="152"/>
      <c r="AL268" s="152"/>
      <c r="AM268" s="152"/>
      <c r="AN268" s="152"/>
      <c r="AO268" s="152"/>
      <c r="AP268" s="152"/>
      <c r="AQ268" s="152"/>
      <c r="AR268" s="152"/>
      <c r="AS268" s="152"/>
      <c r="AT268" s="152"/>
      <c r="AU268" s="152"/>
      <c r="AV268" s="152"/>
      <c r="AW268" s="152"/>
      <c r="AX268" s="152"/>
      <c r="AY268" s="152"/>
      <c r="AZ268" s="152"/>
      <c r="BA268" s="152"/>
      <c r="BB268" s="152"/>
      <c r="BC268" s="152"/>
      <c r="BD268" s="152"/>
      <c r="BE268" s="152"/>
      <c r="BF268" s="152"/>
      <c r="BG268" s="152"/>
      <c r="BH268" s="152"/>
      <c r="BI268" s="152"/>
      <c r="BJ268" s="152"/>
      <c r="BK268" s="152"/>
      <c r="BL268" s="152"/>
      <c r="BM268" s="152"/>
    </row>
    <row r="269" ht="13.5" customHeight="1">
      <c r="A269" s="152"/>
      <c r="B269" s="153"/>
      <c r="C269" s="152"/>
      <c r="D269" s="152"/>
      <c r="E269" s="152"/>
      <c r="F269" s="152"/>
      <c r="G269" s="152"/>
      <c r="H269" s="152"/>
      <c r="I269" s="152"/>
      <c r="J269" s="152"/>
      <c r="K269" s="152"/>
      <c r="L269" s="152"/>
      <c r="M269" s="152"/>
      <c r="N269" s="152"/>
      <c r="O269" s="152"/>
      <c r="P269" s="152"/>
      <c r="Q269" s="152"/>
      <c r="R269" s="152"/>
      <c r="S269" s="152"/>
      <c r="T269" s="152"/>
      <c r="U269" s="152"/>
      <c r="V269" s="152"/>
      <c r="W269" s="152"/>
      <c r="X269" s="152"/>
      <c r="Y269" s="152"/>
      <c r="Z269" s="152"/>
      <c r="AA269" s="152"/>
      <c r="AB269" s="152"/>
      <c r="AC269" s="152"/>
      <c r="AD269" s="152"/>
      <c r="AE269" s="152"/>
      <c r="AF269" s="152"/>
      <c r="AG269" s="152"/>
      <c r="AH269" s="152"/>
      <c r="AI269" s="152"/>
      <c r="AJ269" s="152"/>
      <c r="AK269" s="152"/>
      <c r="AL269" s="152"/>
      <c r="AM269" s="152"/>
      <c r="AN269" s="152"/>
      <c r="AO269" s="152"/>
      <c r="AP269" s="152"/>
      <c r="AQ269" s="152"/>
      <c r="AR269" s="152"/>
      <c r="AS269" s="152"/>
      <c r="AT269" s="152"/>
      <c r="AU269" s="152"/>
      <c r="AV269" s="152"/>
      <c r="AW269" s="152"/>
      <c r="AX269" s="152"/>
      <c r="AY269" s="152"/>
      <c r="AZ269" s="152"/>
      <c r="BA269" s="152"/>
      <c r="BB269" s="152"/>
      <c r="BC269" s="152"/>
      <c r="BD269" s="152"/>
      <c r="BE269" s="152"/>
      <c r="BF269" s="152"/>
      <c r="BG269" s="152"/>
      <c r="BH269" s="152"/>
      <c r="BI269" s="152"/>
      <c r="BJ269" s="152"/>
      <c r="BK269" s="152"/>
      <c r="BL269" s="152"/>
      <c r="BM269" s="152"/>
    </row>
    <row r="270" ht="13.5" customHeight="1">
      <c r="A270" s="152"/>
      <c r="B270" s="153"/>
      <c r="C270" s="152"/>
      <c r="D270" s="152"/>
      <c r="E270" s="152"/>
      <c r="F270" s="152"/>
      <c r="G270" s="152"/>
      <c r="H270" s="152"/>
      <c r="I270" s="152"/>
      <c r="J270" s="152"/>
      <c r="K270" s="152"/>
      <c r="L270" s="152"/>
      <c r="M270" s="152"/>
      <c r="N270" s="152"/>
      <c r="O270" s="152"/>
      <c r="P270" s="152"/>
      <c r="Q270" s="152"/>
      <c r="R270" s="152"/>
      <c r="S270" s="152"/>
      <c r="T270" s="152"/>
      <c r="U270" s="152"/>
      <c r="V270" s="152"/>
      <c r="W270" s="152"/>
      <c r="X270" s="152"/>
      <c r="Y270" s="152"/>
      <c r="Z270" s="152"/>
      <c r="AA270" s="152"/>
      <c r="AB270" s="152"/>
      <c r="AC270" s="152"/>
      <c r="AD270" s="152"/>
      <c r="AE270" s="152"/>
      <c r="AF270" s="152"/>
      <c r="AG270" s="152"/>
      <c r="AH270" s="152"/>
      <c r="AI270" s="152"/>
      <c r="AJ270" s="152"/>
      <c r="AK270" s="152"/>
      <c r="AL270" s="152"/>
      <c r="AM270" s="152"/>
      <c r="AN270" s="152"/>
      <c r="AO270" s="152"/>
      <c r="AP270" s="152"/>
      <c r="AQ270" s="152"/>
      <c r="AR270" s="152"/>
      <c r="AS270" s="152"/>
      <c r="AT270" s="152"/>
      <c r="AU270" s="152"/>
      <c r="AV270" s="152"/>
      <c r="AW270" s="152"/>
      <c r="AX270" s="152"/>
      <c r="AY270" s="152"/>
      <c r="AZ270" s="152"/>
      <c r="BA270" s="152"/>
      <c r="BB270" s="152"/>
      <c r="BC270" s="152"/>
      <c r="BD270" s="152"/>
      <c r="BE270" s="152"/>
      <c r="BF270" s="152"/>
      <c r="BG270" s="152"/>
      <c r="BH270" s="152"/>
      <c r="BI270" s="152"/>
      <c r="BJ270" s="152"/>
      <c r="BK270" s="152"/>
      <c r="BL270" s="152"/>
      <c r="BM270" s="152"/>
    </row>
    <row r="271" ht="13.5" customHeight="1">
      <c r="A271" s="152"/>
      <c r="B271" s="153"/>
      <c r="C271" s="152"/>
      <c r="D271" s="152"/>
      <c r="E271" s="152"/>
      <c r="F271" s="152"/>
      <c r="G271" s="152"/>
      <c r="H271" s="152"/>
      <c r="I271" s="152"/>
      <c r="J271" s="152"/>
      <c r="K271" s="152"/>
      <c r="L271" s="152"/>
      <c r="M271" s="152"/>
      <c r="N271" s="152"/>
      <c r="O271" s="152"/>
      <c r="P271" s="152"/>
      <c r="Q271" s="152"/>
      <c r="R271" s="152"/>
      <c r="S271" s="152"/>
      <c r="T271" s="152"/>
      <c r="U271" s="152"/>
      <c r="V271" s="152"/>
      <c r="W271" s="152"/>
      <c r="X271" s="152"/>
      <c r="Y271" s="152"/>
      <c r="Z271" s="152"/>
      <c r="AA271" s="152"/>
      <c r="AB271" s="152"/>
      <c r="AC271" s="152"/>
      <c r="AD271" s="152"/>
      <c r="AE271" s="152"/>
      <c r="AF271" s="152"/>
      <c r="AG271" s="152"/>
      <c r="AH271" s="152"/>
      <c r="AI271" s="152"/>
      <c r="AJ271" s="152"/>
      <c r="AK271" s="152"/>
      <c r="AL271" s="152"/>
      <c r="AM271" s="152"/>
      <c r="AN271" s="152"/>
      <c r="AO271" s="152"/>
      <c r="AP271" s="152"/>
      <c r="AQ271" s="152"/>
      <c r="AR271" s="152"/>
      <c r="AS271" s="152"/>
      <c r="AT271" s="152"/>
      <c r="AU271" s="152"/>
      <c r="AV271" s="152"/>
      <c r="AW271" s="152"/>
      <c r="AX271" s="152"/>
      <c r="AY271" s="152"/>
      <c r="AZ271" s="152"/>
      <c r="BA271" s="152"/>
      <c r="BB271" s="152"/>
      <c r="BC271" s="152"/>
      <c r="BD271" s="152"/>
      <c r="BE271" s="152"/>
      <c r="BF271" s="152"/>
      <c r="BG271" s="152"/>
      <c r="BH271" s="152"/>
      <c r="BI271" s="152"/>
      <c r="BJ271" s="152"/>
      <c r="BK271" s="152"/>
      <c r="BL271" s="152"/>
      <c r="BM271" s="152"/>
    </row>
    <row r="272" ht="13.5" customHeight="1">
      <c r="A272" s="152"/>
      <c r="B272" s="153"/>
      <c r="C272" s="152"/>
      <c r="D272" s="152"/>
      <c r="E272" s="152"/>
      <c r="F272" s="152"/>
      <c r="G272" s="152"/>
      <c r="H272" s="152"/>
      <c r="I272" s="152"/>
      <c r="J272" s="152"/>
      <c r="K272" s="152"/>
      <c r="L272" s="152"/>
      <c r="M272" s="152"/>
      <c r="N272" s="152"/>
      <c r="O272" s="152"/>
      <c r="P272" s="152"/>
      <c r="Q272" s="152"/>
      <c r="R272" s="152"/>
      <c r="S272" s="152"/>
      <c r="T272" s="152"/>
      <c r="U272" s="152"/>
      <c r="V272" s="152"/>
      <c r="W272" s="152"/>
      <c r="X272" s="152"/>
      <c r="Y272" s="152"/>
      <c r="Z272" s="152"/>
      <c r="AA272" s="152"/>
      <c r="AB272" s="152"/>
      <c r="AC272" s="152"/>
      <c r="AD272" s="152"/>
      <c r="AE272" s="152"/>
      <c r="AF272" s="152"/>
      <c r="AG272" s="152"/>
      <c r="AH272" s="152"/>
      <c r="AI272" s="152"/>
      <c r="AJ272" s="152"/>
      <c r="AK272" s="152"/>
      <c r="AL272" s="152"/>
      <c r="AM272" s="152"/>
      <c r="AN272" s="152"/>
      <c r="AO272" s="152"/>
      <c r="AP272" s="152"/>
      <c r="AQ272" s="152"/>
      <c r="AR272" s="152"/>
      <c r="AS272" s="152"/>
      <c r="AT272" s="152"/>
      <c r="AU272" s="152"/>
      <c r="AV272" s="152"/>
      <c r="AW272" s="152"/>
      <c r="AX272" s="152"/>
      <c r="AY272" s="152"/>
      <c r="AZ272" s="152"/>
      <c r="BA272" s="152"/>
      <c r="BB272" s="152"/>
      <c r="BC272" s="152"/>
      <c r="BD272" s="152"/>
      <c r="BE272" s="152"/>
      <c r="BF272" s="152"/>
      <c r="BG272" s="152"/>
      <c r="BH272" s="152"/>
      <c r="BI272" s="152"/>
      <c r="BJ272" s="152"/>
      <c r="BK272" s="152"/>
      <c r="BL272" s="152"/>
      <c r="BM272" s="152"/>
    </row>
    <row r="273" ht="13.5" customHeight="1">
      <c r="A273" s="152"/>
      <c r="B273" s="153"/>
      <c r="C273" s="152"/>
      <c r="D273" s="152"/>
      <c r="E273" s="152"/>
      <c r="F273" s="152"/>
      <c r="G273" s="152"/>
      <c r="H273" s="152"/>
      <c r="I273" s="152"/>
      <c r="J273" s="152"/>
      <c r="K273" s="152"/>
      <c r="L273" s="152"/>
      <c r="M273" s="152"/>
      <c r="N273" s="152"/>
      <c r="O273" s="152"/>
      <c r="P273" s="152"/>
      <c r="Q273" s="152"/>
      <c r="R273" s="152"/>
      <c r="S273" s="152"/>
      <c r="T273" s="152"/>
      <c r="U273" s="152"/>
      <c r="V273" s="152"/>
      <c r="W273" s="152"/>
      <c r="X273" s="152"/>
      <c r="Y273" s="152"/>
      <c r="Z273" s="152"/>
      <c r="AA273" s="152"/>
      <c r="AB273" s="152"/>
      <c r="AC273" s="152"/>
      <c r="AD273" s="152"/>
      <c r="AE273" s="152"/>
      <c r="AF273" s="152"/>
      <c r="AG273" s="152"/>
      <c r="AH273" s="152"/>
      <c r="AI273" s="152"/>
      <c r="AJ273" s="152"/>
      <c r="AK273" s="152"/>
      <c r="AL273" s="152"/>
      <c r="AM273" s="152"/>
      <c r="AN273" s="152"/>
      <c r="AO273" s="152"/>
      <c r="AP273" s="152"/>
      <c r="AQ273" s="152"/>
      <c r="AR273" s="152"/>
      <c r="AS273" s="152"/>
      <c r="AT273" s="152"/>
      <c r="AU273" s="152"/>
      <c r="AV273" s="152"/>
      <c r="AW273" s="152"/>
      <c r="AX273" s="152"/>
      <c r="AY273" s="152"/>
      <c r="AZ273" s="152"/>
      <c r="BA273" s="152"/>
      <c r="BB273" s="152"/>
      <c r="BC273" s="152"/>
      <c r="BD273" s="152"/>
      <c r="BE273" s="152"/>
      <c r="BF273" s="152"/>
      <c r="BG273" s="152"/>
      <c r="BH273" s="152"/>
      <c r="BI273" s="152"/>
      <c r="BJ273" s="152"/>
      <c r="BK273" s="152"/>
      <c r="BL273" s="152"/>
      <c r="BM273" s="152"/>
    </row>
    <row r="274" ht="13.5" customHeight="1">
      <c r="A274" s="152"/>
      <c r="B274" s="153"/>
      <c r="C274" s="152"/>
      <c r="D274" s="152"/>
      <c r="E274" s="152"/>
      <c r="F274" s="152"/>
      <c r="G274" s="152"/>
      <c r="H274" s="152"/>
      <c r="I274" s="152"/>
      <c r="J274" s="152"/>
      <c r="K274" s="152"/>
      <c r="L274" s="152"/>
      <c r="M274" s="152"/>
      <c r="N274" s="152"/>
      <c r="O274" s="152"/>
      <c r="P274" s="152"/>
      <c r="Q274" s="152"/>
      <c r="R274" s="152"/>
      <c r="S274" s="152"/>
      <c r="T274" s="152"/>
      <c r="U274" s="152"/>
      <c r="V274" s="152"/>
      <c r="W274" s="152"/>
      <c r="X274" s="152"/>
      <c r="Y274" s="152"/>
      <c r="Z274" s="152"/>
      <c r="AA274" s="152"/>
      <c r="AB274" s="152"/>
      <c r="AC274" s="152"/>
      <c r="AD274" s="152"/>
      <c r="AE274" s="152"/>
      <c r="AF274" s="152"/>
      <c r="AG274" s="152"/>
      <c r="AH274" s="152"/>
      <c r="AI274" s="152"/>
      <c r="AJ274" s="152"/>
      <c r="AK274" s="152"/>
      <c r="AL274" s="152"/>
      <c r="AM274" s="152"/>
      <c r="AN274" s="152"/>
      <c r="AO274" s="152"/>
      <c r="AP274" s="152"/>
      <c r="AQ274" s="152"/>
      <c r="AR274" s="152"/>
      <c r="AS274" s="152"/>
      <c r="AT274" s="152"/>
      <c r="AU274" s="152"/>
      <c r="AV274" s="152"/>
      <c r="AW274" s="152"/>
      <c r="AX274" s="152"/>
      <c r="AY274" s="152"/>
      <c r="AZ274" s="152"/>
      <c r="BA274" s="152"/>
      <c r="BB274" s="152"/>
      <c r="BC274" s="152"/>
      <c r="BD274" s="152"/>
      <c r="BE274" s="152"/>
      <c r="BF274" s="152"/>
      <c r="BG274" s="152"/>
      <c r="BH274" s="152"/>
      <c r="BI274" s="152"/>
      <c r="BJ274" s="152"/>
      <c r="BK274" s="152"/>
      <c r="BL274" s="152"/>
      <c r="BM274" s="152"/>
    </row>
    <row r="275" ht="13.5" customHeight="1">
      <c r="A275" s="152"/>
      <c r="B275" s="153"/>
      <c r="C275" s="152"/>
      <c r="D275" s="152"/>
      <c r="E275" s="152"/>
      <c r="F275" s="152"/>
      <c r="G275" s="152"/>
      <c r="H275" s="152"/>
      <c r="I275" s="152"/>
      <c r="J275" s="152"/>
      <c r="K275" s="152"/>
      <c r="L275" s="152"/>
      <c r="M275" s="152"/>
      <c r="N275" s="152"/>
      <c r="O275" s="152"/>
      <c r="P275" s="152"/>
      <c r="Q275" s="152"/>
      <c r="R275" s="152"/>
      <c r="S275" s="152"/>
      <c r="T275" s="152"/>
      <c r="U275" s="152"/>
      <c r="V275" s="152"/>
      <c r="W275" s="152"/>
      <c r="X275" s="152"/>
      <c r="Y275" s="152"/>
      <c r="Z275" s="152"/>
      <c r="AA275" s="152"/>
      <c r="AB275" s="152"/>
      <c r="AC275" s="152"/>
      <c r="AD275" s="152"/>
      <c r="AE275" s="152"/>
      <c r="AF275" s="152"/>
      <c r="AG275" s="152"/>
      <c r="AH275" s="152"/>
      <c r="AI275" s="152"/>
      <c r="AJ275" s="152"/>
      <c r="AK275" s="152"/>
      <c r="AL275" s="152"/>
      <c r="AM275" s="152"/>
      <c r="AN275" s="152"/>
      <c r="AO275" s="152"/>
      <c r="AP275" s="152"/>
      <c r="AQ275" s="152"/>
      <c r="AR275" s="152"/>
      <c r="AS275" s="152"/>
      <c r="AT275" s="152"/>
      <c r="AU275" s="152"/>
      <c r="AV275" s="152"/>
      <c r="AW275" s="152"/>
      <c r="AX275" s="152"/>
      <c r="AY275" s="152"/>
      <c r="AZ275" s="152"/>
      <c r="BA275" s="152"/>
      <c r="BB275" s="152"/>
      <c r="BC275" s="152"/>
      <c r="BD275" s="152"/>
      <c r="BE275" s="152"/>
      <c r="BF275" s="152"/>
      <c r="BG275" s="152"/>
      <c r="BH275" s="152"/>
      <c r="BI275" s="152"/>
      <c r="BJ275" s="152"/>
      <c r="BK275" s="152"/>
      <c r="BL275" s="152"/>
      <c r="BM275" s="152"/>
    </row>
    <row r="276" ht="13.5" customHeight="1">
      <c r="A276" s="152"/>
      <c r="B276" s="153"/>
      <c r="C276" s="152"/>
      <c r="D276" s="152"/>
      <c r="E276" s="152"/>
      <c r="F276" s="152"/>
      <c r="G276" s="152"/>
      <c r="H276" s="152"/>
      <c r="I276" s="152"/>
      <c r="J276" s="152"/>
      <c r="K276" s="152"/>
      <c r="L276" s="152"/>
      <c r="M276" s="152"/>
      <c r="N276" s="152"/>
      <c r="O276" s="152"/>
      <c r="P276" s="152"/>
      <c r="Q276" s="152"/>
      <c r="R276" s="152"/>
      <c r="S276" s="152"/>
      <c r="T276" s="152"/>
      <c r="U276" s="152"/>
      <c r="V276" s="152"/>
      <c r="W276" s="152"/>
      <c r="X276" s="152"/>
      <c r="Y276" s="152"/>
      <c r="Z276" s="152"/>
      <c r="AA276" s="152"/>
      <c r="AB276" s="152"/>
      <c r="AC276" s="152"/>
      <c r="AD276" s="152"/>
      <c r="AE276" s="152"/>
      <c r="AF276" s="152"/>
      <c r="AG276" s="152"/>
      <c r="AH276" s="152"/>
      <c r="AI276" s="152"/>
      <c r="AJ276" s="152"/>
      <c r="AK276" s="152"/>
      <c r="AL276" s="152"/>
      <c r="AM276" s="152"/>
      <c r="AN276" s="152"/>
      <c r="AO276" s="152"/>
      <c r="AP276" s="152"/>
      <c r="AQ276" s="152"/>
      <c r="AR276" s="152"/>
      <c r="AS276" s="152"/>
      <c r="AT276" s="152"/>
      <c r="AU276" s="152"/>
      <c r="AV276" s="152"/>
      <c r="AW276" s="152"/>
      <c r="AX276" s="152"/>
      <c r="AY276" s="152"/>
      <c r="AZ276" s="152"/>
      <c r="BA276" s="152"/>
      <c r="BB276" s="152"/>
      <c r="BC276" s="152"/>
      <c r="BD276" s="152"/>
      <c r="BE276" s="152"/>
      <c r="BF276" s="152"/>
      <c r="BG276" s="152"/>
      <c r="BH276" s="152"/>
      <c r="BI276" s="152"/>
      <c r="BJ276" s="152"/>
      <c r="BK276" s="152"/>
      <c r="BL276" s="152"/>
      <c r="BM276" s="152"/>
    </row>
    <row r="277" ht="13.5" customHeight="1">
      <c r="A277" s="152"/>
      <c r="B277" s="153"/>
      <c r="C277" s="152"/>
      <c r="D277" s="152"/>
      <c r="E277" s="152"/>
      <c r="F277" s="152"/>
      <c r="G277" s="152"/>
      <c r="H277" s="152"/>
      <c r="I277" s="152"/>
      <c r="J277" s="152"/>
      <c r="K277" s="152"/>
      <c r="L277" s="152"/>
      <c r="M277" s="152"/>
      <c r="N277" s="152"/>
      <c r="O277" s="152"/>
      <c r="P277" s="152"/>
      <c r="Q277" s="152"/>
      <c r="R277" s="152"/>
      <c r="S277" s="152"/>
      <c r="T277" s="152"/>
      <c r="U277" s="152"/>
      <c r="V277" s="152"/>
      <c r="W277" s="152"/>
      <c r="X277" s="152"/>
      <c r="Y277" s="152"/>
      <c r="Z277" s="152"/>
      <c r="AA277" s="152"/>
      <c r="AB277" s="152"/>
      <c r="AC277" s="152"/>
      <c r="AD277" s="152"/>
      <c r="AE277" s="152"/>
      <c r="AF277" s="152"/>
      <c r="AG277" s="152"/>
      <c r="AH277" s="152"/>
      <c r="AI277" s="152"/>
      <c r="AJ277" s="152"/>
      <c r="AK277" s="152"/>
      <c r="AL277" s="152"/>
      <c r="AM277" s="152"/>
      <c r="AN277" s="152"/>
      <c r="AO277" s="152"/>
      <c r="AP277" s="152"/>
      <c r="AQ277" s="152"/>
      <c r="AR277" s="152"/>
      <c r="AS277" s="152"/>
      <c r="AT277" s="152"/>
      <c r="AU277" s="152"/>
      <c r="AV277" s="152"/>
      <c r="AW277" s="152"/>
      <c r="AX277" s="152"/>
      <c r="AY277" s="152"/>
      <c r="AZ277" s="152"/>
      <c r="BA277" s="152"/>
      <c r="BB277" s="152"/>
      <c r="BC277" s="152"/>
      <c r="BD277" s="152"/>
      <c r="BE277" s="152"/>
      <c r="BF277" s="152"/>
      <c r="BG277" s="152"/>
      <c r="BH277" s="152"/>
      <c r="BI277" s="152"/>
      <c r="BJ277" s="152"/>
      <c r="BK277" s="152"/>
      <c r="BL277" s="152"/>
      <c r="BM277" s="152"/>
    </row>
    <row r="278" ht="13.5" customHeight="1">
      <c r="A278" s="152"/>
      <c r="B278" s="153"/>
      <c r="C278" s="152"/>
      <c r="D278" s="152"/>
      <c r="E278" s="152"/>
      <c r="F278" s="152"/>
      <c r="G278" s="152"/>
      <c r="H278" s="152"/>
      <c r="I278" s="152"/>
      <c r="J278" s="152"/>
      <c r="K278" s="152"/>
      <c r="L278" s="152"/>
      <c r="M278" s="152"/>
      <c r="N278" s="152"/>
      <c r="O278" s="152"/>
      <c r="P278" s="152"/>
      <c r="Q278" s="152"/>
      <c r="R278" s="152"/>
      <c r="S278" s="152"/>
      <c r="T278" s="152"/>
      <c r="U278" s="152"/>
      <c r="V278" s="152"/>
      <c r="W278" s="152"/>
      <c r="X278" s="152"/>
      <c r="Y278" s="152"/>
      <c r="Z278" s="152"/>
      <c r="AA278" s="152"/>
      <c r="AB278" s="152"/>
      <c r="AC278" s="152"/>
      <c r="AD278" s="152"/>
      <c r="AE278" s="152"/>
      <c r="AF278" s="152"/>
      <c r="AG278" s="152"/>
      <c r="AH278" s="152"/>
      <c r="AI278" s="152"/>
      <c r="AJ278" s="152"/>
      <c r="AK278" s="152"/>
      <c r="AL278" s="152"/>
      <c r="AM278" s="152"/>
      <c r="AN278" s="152"/>
      <c r="AO278" s="152"/>
      <c r="AP278" s="152"/>
      <c r="AQ278" s="152"/>
      <c r="AR278" s="152"/>
      <c r="AS278" s="152"/>
      <c r="AT278" s="152"/>
      <c r="AU278" s="152"/>
      <c r="AV278" s="152"/>
      <c r="AW278" s="152"/>
      <c r="AX278" s="152"/>
      <c r="AY278" s="152"/>
      <c r="AZ278" s="152"/>
      <c r="BA278" s="152"/>
      <c r="BB278" s="152"/>
      <c r="BC278" s="152"/>
      <c r="BD278" s="152"/>
      <c r="BE278" s="152"/>
      <c r="BF278" s="152"/>
      <c r="BG278" s="152"/>
      <c r="BH278" s="152"/>
      <c r="BI278" s="152"/>
      <c r="BJ278" s="152"/>
      <c r="BK278" s="152"/>
      <c r="BL278" s="152"/>
      <c r="BM278" s="152"/>
    </row>
    <row r="279" ht="13.5" customHeight="1">
      <c r="A279" s="152"/>
      <c r="B279" s="153"/>
      <c r="C279" s="152"/>
      <c r="D279" s="152"/>
      <c r="E279" s="152"/>
      <c r="F279" s="152"/>
      <c r="G279" s="152"/>
      <c r="H279" s="152"/>
      <c r="I279" s="152"/>
      <c r="J279" s="152"/>
      <c r="K279" s="152"/>
      <c r="L279" s="152"/>
      <c r="M279" s="152"/>
      <c r="N279" s="152"/>
      <c r="O279" s="152"/>
      <c r="P279" s="152"/>
      <c r="Q279" s="152"/>
      <c r="R279" s="152"/>
      <c r="S279" s="152"/>
      <c r="T279" s="152"/>
      <c r="U279" s="152"/>
      <c r="V279" s="152"/>
      <c r="W279" s="152"/>
      <c r="X279" s="152"/>
      <c r="Y279" s="152"/>
      <c r="Z279" s="152"/>
      <c r="AA279" s="152"/>
      <c r="AB279" s="152"/>
      <c r="AC279" s="152"/>
      <c r="AD279" s="152"/>
      <c r="AE279" s="152"/>
      <c r="AF279" s="152"/>
      <c r="AG279" s="152"/>
      <c r="AH279" s="152"/>
      <c r="AI279" s="152"/>
      <c r="AJ279" s="152"/>
      <c r="AK279" s="152"/>
      <c r="AL279" s="152"/>
      <c r="AM279" s="152"/>
      <c r="AN279" s="152"/>
      <c r="AO279" s="152"/>
      <c r="AP279" s="152"/>
      <c r="AQ279" s="152"/>
      <c r="AR279" s="152"/>
      <c r="AS279" s="152"/>
      <c r="AT279" s="152"/>
      <c r="AU279" s="152"/>
      <c r="AV279" s="152"/>
      <c r="AW279" s="152"/>
      <c r="AX279" s="152"/>
      <c r="AY279" s="152"/>
      <c r="AZ279" s="152"/>
      <c r="BA279" s="152"/>
      <c r="BB279" s="152"/>
      <c r="BC279" s="152"/>
      <c r="BD279" s="152"/>
      <c r="BE279" s="152"/>
      <c r="BF279" s="152"/>
      <c r="BG279" s="152"/>
      <c r="BH279" s="152"/>
      <c r="BI279" s="152"/>
      <c r="BJ279" s="152"/>
      <c r="BK279" s="152"/>
      <c r="BL279" s="152"/>
      <c r="BM279" s="152"/>
    </row>
    <row r="280" ht="13.5" customHeight="1">
      <c r="A280" s="152"/>
      <c r="B280" s="153"/>
      <c r="C280" s="152"/>
      <c r="D280" s="152"/>
      <c r="E280" s="152"/>
      <c r="F280" s="152"/>
      <c r="G280" s="152"/>
      <c r="H280" s="152"/>
      <c r="I280" s="152"/>
      <c r="J280" s="152"/>
      <c r="K280" s="152"/>
      <c r="L280" s="152"/>
      <c r="M280" s="152"/>
      <c r="N280" s="152"/>
      <c r="O280" s="152"/>
      <c r="P280" s="152"/>
      <c r="Q280" s="152"/>
      <c r="R280" s="152"/>
      <c r="S280" s="152"/>
      <c r="T280" s="152"/>
      <c r="U280" s="152"/>
      <c r="V280" s="152"/>
      <c r="W280" s="152"/>
      <c r="X280" s="152"/>
      <c r="Y280" s="152"/>
      <c r="Z280" s="152"/>
      <c r="AA280" s="152"/>
      <c r="AB280" s="152"/>
      <c r="AC280" s="152"/>
      <c r="AD280" s="152"/>
      <c r="AE280" s="152"/>
      <c r="AF280" s="152"/>
      <c r="AG280" s="152"/>
      <c r="AH280" s="152"/>
      <c r="AI280" s="152"/>
      <c r="AJ280" s="152"/>
      <c r="AK280" s="152"/>
      <c r="AL280" s="152"/>
      <c r="AM280" s="152"/>
      <c r="AN280" s="152"/>
      <c r="AO280" s="152"/>
      <c r="AP280" s="152"/>
      <c r="AQ280" s="152"/>
      <c r="AR280" s="152"/>
      <c r="AS280" s="152"/>
      <c r="AT280" s="152"/>
      <c r="AU280" s="152"/>
      <c r="AV280" s="152"/>
      <c r="AW280" s="152"/>
      <c r="AX280" s="152"/>
      <c r="AY280" s="152"/>
      <c r="AZ280" s="152"/>
      <c r="BA280" s="152"/>
      <c r="BB280" s="152"/>
      <c r="BC280" s="152"/>
      <c r="BD280" s="152"/>
      <c r="BE280" s="152"/>
      <c r="BF280" s="152"/>
      <c r="BG280" s="152"/>
      <c r="BH280" s="152"/>
      <c r="BI280" s="152"/>
      <c r="BJ280" s="152"/>
      <c r="BK280" s="152"/>
      <c r="BL280" s="152"/>
      <c r="BM280" s="152"/>
    </row>
    <row r="281" ht="13.5" customHeight="1">
      <c r="A281" s="152"/>
      <c r="B281" s="153"/>
      <c r="C281" s="152"/>
      <c r="D281" s="152"/>
      <c r="E281" s="152"/>
      <c r="F281" s="152"/>
      <c r="G281" s="152"/>
      <c r="H281" s="152"/>
      <c r="I281" s="152"/>
      <c r="J281" s="152"/>
      <c r="K281" s="152"/>
      <c r="L281" s="152"/>
      <c r="M281" s="152"/>
      <c r="N281" s="152"/>
      <c r="O281" s="152"/>
      <c r="P281" s="152"/>
      <c r="Q281" s="152"/>
      <c r="R281" s="152"/>
      <c r="S281" s="152"/>
      <c r="T281" s="152"/>
      <c r="U281" s="152"/>
      <c r="V281" s="152"/>
      <c r="W281" s="152"/>
      <c r="X281" s="152"/>
      <c r="Y281" s="152"/>
      <c r="Z281" s="152"/>
      <c r="AA281" s="152"/>
      <c r="AB281" s="152"/>
      <c r="AC281" s="152"/>
      <c r="AD281" s="152"/>
      <c r="AE281" s="152"/>
      <c r="AF281" s="152"/>
      <c r="AG281" s="152"/>
      <c r="AH281" s="152"/>
      <c r="AI281" s="152"/>
      <c r="AJ281" s="152"/>
      <c r="AK281" s="152"/>
      <c r="AL281" s="152"/>
      <c r="AM281" s="152"/>
      <c r="AN281" s="152"/>
      <c r="AO281" s="152"/>
      <c r="AP281" s="152"/>
      <c r="AQ281" s="152"/>
      <c r="AR281" s="152"/>
      <c r="AS281" s="152"/>
      <c r="AT281" s="152"/>
      <c r="AU281" s="152"/>
      <c r="AV281" s="152"/>
      <c r="AW281" s="152"/>
      <c r="AX281" s="152"/>
      <c r="AY281" s="152"/>
      <c r="AZ281" s="152"/>
      <c r="BA281" s="152"/>
      <c r="BB281" s="152"/>
      <c r="BC281" s="152"/>
      <c r="BD281" s="152"/>
      <c r="BE281" s="152"/>
      <c r="BF281" s="152"/>
      <c r="BG281" s="152"/>
      <c r="BH281" s="152"/>
      <c r="BI281" s="152"/>
      <c r="BJ281" s="152"/>
      <c r="BK281" s="152"/>
      <c r="BL281" s="152"/>
      <c r="BM281" s="152"/>
    </row>
    <row r="282" ht="13.5" customHeight="1">
      <c r="A282" s="152"/>
      <c r="B282" s="153"/>
      <c r="C282" s="152"/>
      <c r="D282" s="152"/>
      <c r="E282" s="152"/>
      <c r="F282" s="152"/>
      <c r="G282" s="152"/>
      <c r="H282" s="152"/>
      <c r="I282" s="152"/>
      <c r="J282" s="152"/>
      <c r="K282" s="152"/>
      <c r="L282" s="152"/>
      <c r="M282" s="152"/>
      <c r="N282" s="152"/>
      <c r="O282" s="152"/>
      <c r="P282" s="152"/>
      <c r="Q282" s="152"/>
      <c r="R282" s="152"/>
      <c r="S282" s="152"/>
      <c r="T282" s="152"/>
      <c r="U282" s="152"/>
      <c r="V282" s="152"/>
      <c r="W282" s="152"/>
      <c r="X282" s="152"/>
      <c r="Y282" s="152"/>
      <c r="Z282" s="152"/>
      <c r="AA282" s="152"/>
      <c r="AB282" s="152"/>
      <c r="AC282" s="152"/>
      <c r="AD282" s="152"/>
      <c r="AE282" s="152"/>
      <c r="AF282" s="152"/>
      <c r="AG282" s="152"/>
      <c r="AH282" s="152"/>
      <c r="AI282" s="152"/>
      <c r="AJ282" s="152"/>
      <c r="AK282" s="152"/>
      <c r="AL282" s="152"/>
      <c r="AM282" s="152"/>
      <c r="AN282" s="152"/>
      <c r="AO282" s="152"/>
      <c r="AP282" s="152"/>
      <c r="AQ282" s="152"/>
      <c r="AR282" s="152"/>
      <c r="AS282" s="152"/>
      <c r="AT282" s="152"/>
      <c r="AU282" s="152"/>
      <c r="AV282" s="152"/>
      <c r="AW282" s="152"/>
      <c r="AX282" s="152"/>
      <c r="AY282" s="152"/>
      <c r="AZ282" s="152"/>
      <c r="BA282" s="152"/>
      <c r="BB282" s="152"/>
      <c r="BC282" s="152"/>
      <c r="BD282" s="152"/>
      <c r="BE282" s="152"/>
      <c r="BF282" s="152"/>
      <c r="BG282" s="152"/>
      <c r="BH282" s="152"/>
      <c r="BI282" s="152"/>
      <c r="BJ282" s="152"/>
      <c r="BK282" s="152"/>
      <c r="BL282" s="152"/>
      <c r="BM282" s="152"/>
    </row>
    <row r="283" ht="13.5" customHeight="1">
      <c r="A283" s="152"/>
      <c r="B283" s="153"/>
      <c r="C283" s="152"/>
      <c r="D283" s="152"/>
      <c r="E283" s="152"/>
      <c r="F283" s="152"/>
      <c r="G283" s="152"/>
      <c r="H283" s="152"/>
      <c r="I283" s="152"/>
      <c r="J283" s="152"/>
      <c r="K283" s="152"/>
      <c r="L283" s="152"/>
      <c r="M283" s="152"/>
      <c r="N283" s="152"/>
      <c r="O283" s="152"/>
      <c r="P283" s="152"/>
      <c r="Q283" s="152"/>
      <c r="R283" s="152"/>
      <c r="S283" s="152"/>
      <c r="T283" s="152"/>
      <c r="U283" s="152"/>
      <c r="V283" s="152"/>
      <c r="W283" s="152"/>
      <c r="X283" s="152"/>
      <c r="Y283" s="152"/>
      <c r="Z283" s="152"/>
      <c r="AA283" s="152"/>
      <c r="AB283" s="152"/>
      <c r="AC283" s="152"/>
      <c r="AD283" s="152"/>
      <c r="AE283" s="152"/>
      <c r="AF283" s="152"/>
      <c r="AG283" s="152"/>
      <c r="AH283" s="152"/>
      <c r="AI283" s="152"/>
      <c r="AJ283" s="152"/>
      <c r="AK283" s="152"/>
      <c r="AL283" s="152"/>
      <c r="AM283" s="152"/>
      <c r="AN283" s="152"/>
      <c r="AO283" s="152"/>
      <c r="AP283" s="152"/>
      <c r="AQ283" s="152"/>
      <c r="AR283" s="152"/>
      <c r="AS283" s="152"/>
      <c r="AT283" s="152"/>
      <c r="AU283" s="152"/>
      <c r="AV283" s="152"/>
      <c r="AW283" s="152"/>
      <c r="AX283" s="152"/>
      <c r="AY283" s="152"/>
      <c r="AZ283" s="152"/>
      <c r="BA283" s="152"/>
      <c r="BB283" s="152"/>
      <c r="BC283" s="152"/>
      <c r="BD283" s="152"/>
      <c r="BE283" s="152"/>
      <c r="BF283" s="152"/>
      <c r="BG283" s="152"/>
      <c r="BH283" s="152"/>
      <c r="BI283" s="152"/>
      <c r="BJ283" s="152"/>
      <c r="BK283" s="152"/>
      <c r="BL283" s="152"/>
      <c r="BM283" s="152"/>
    </row>
    <row r="284" ht="13.5" customHeight="1">
      <c r="A284" s="152"/>
      <c r="B284" s="153"/>
      <c r="C284" s="152"/>
      <c r="D284" s="152"/>
      <c r="E284" s="152"/>
      <c r="F284" s="152"/>
      <c r="G284" s="152"/>
      <c r="H284" s="152"/>
      <c r="I284" s="152"/>
      <c r="J284" s="152"/>
      <c r="K284" s="152"/>
      <c r="L284" s="152"/>
      <c r="M284" s="152"/>
      <c r="N284" s="152"/>
      <c r="O284" s="152"/>
      <c r="P284" s="152"/>
      <c r="Q284" s="152"/>
      <c r="R284" s="152"/>
      <c r="S284" s="152"/>
      <c r="T284" s="152"/>
      <c r="U284" s="152"/>
      <c r="V284" s="152"/>
      <c r="W284" s="152"/>
      <c r="X284" s="152"/>
      <c r="Y284" s="152"/>
      <c r="Z284" s="152"/>
      <c r="AA284" s="152"/>
      <c r="AB284" s="152"/>
      <c r="AC284" s="152"/>
      <c r="AD284" s="152"/>
      <c r="AE284" s="152"/>
      <c r="AF284" s="152"/>
      <c r="AG284" s="152"/>
      <c r="AH284" s="152"/>
      <c r="AI284" s="152"/>
      <c r="AJ284" s="152"/>
      <c r="AK284" s="152"/>
      <c r="AL284" s="152"/>
      <c r="AM284" s="152"/>
      <c r="AN284" s="152"/>
      <c r="AO284" s="152"/>
      <c r="AP284" s="152"/>
      <c r="AQ284" s="152"/>
      <c r="AR284" s="152"/>
      <c r="AS284" s="152"/>
      <c r="AT284" s="152"/>
      <c r="AU284" s="152"/>
      <c r="AV284" s="152"/>
      <c r="AW284" s="152"/>
      <c r="AX284" s="152"/>
      <c r="AY284" s="152"/>
      <c r="AZ284" s="152"/>
      <c r="BA284" s="152"/>
      <c r="BB284" s="152"/>
      <c r="BC284" s="152"/>
      <c r="BD284" s="152"/>
      <c r="BE284" s="152"/>
      <c r="BF284" s="152"/>
      <c r="BG284" s="152"/>
      <c r="BH284" s="152"/>
      <c r="BI284" s="152"/>
      <c r="BJ284" s="152"/>
      <c r="BK284" s="152"/>
      <c r="BL284" s="152"/>
      <c r="BM284" s="152"/>
    </row>
    <row r="285" ht="13.5" customHeight="1">
      <c r="A285" s="152"/>
      <c r="B285" s="153"/>
      <c r="C285" s="152"/>
      <c r="D285" s="152"/>
      <c r="E285" s="152"/>
      <c r="F285" s="152"/>
      <c r="G285" s="152"/>
      <c r="H285" s="152"/>
      <c r="I285" s="152"/>
      <c r="J285" s="152"/>
      <c r="K285" s="152"/>
      <c r="L285" s="152"/>
      <c r="M285" s="152"/>
      <c r="N285" s="152"/>
      <c r="O285" s="152"/>
      <c r="P285" s="152"/>
      <c r="Q285" s="152"/>
      <c r="R285" s="152"/>
      <c r="S285" s="152"/>
      <c r="T285" s="152"/>
      <c r="U285" s="152"/>
      <c r="V285" s="152"/>
      <c r="W285" s="152"/>
      <c r="X285" s="152"/>
      <c r="Y285" s="152"/>
      <c r="Z285" s="152"/>
      <c r="AA285" s="152"/>
      <c r="AB285" s="152"/>
      <c r="AC285" s="152"/>
      <c r="AD285" s="152"/>
      <c r="AE285" s="152"/>
      <c r="AF285" s="152"/>
      <c r="AG285" s="152"/>
      <c r="AH285" s="152"/>
      <c r="AI285" s="152"/>
      <c r="AJ285" s="152"/>
      <c r="AK285" s="152"/>
      <c r="AL285" s="152"/>
      <c r="AM285" s="152"/>
      <c r="AN285" s="152"/>
      <c r="AO285" s="152"/>
      <c r="AP285" s="152"/>
      <c r="AQ285" s="152"/>
      <c r="AR285" s="152"/>
      <c r="AS285" s="152"/>
      <c r="AT285" s="152"/>
      <c r="AU285" s="152"/>
      <c r="AV285" s="152"/>
      <c r="AW285" s="152"/>
      <c r="AX285" s="152"/>
      <c r="AY285" s="152"/>
      <c r="AZ285" s="152"/>
      <c r="BA285" s="152"/>
      <c r="BB285" s="152"/>
      <c r="BC285" s="152"/>
      <c r="BD285" s="152"/>
      <c r="BE285" s="152"/>
      <c r="BF285" s="152"/>
      <c r="BG285" s="152"/>
      <c r="BH285" s="152"/>
      <c r="BI285" s="152"/>
      <c r="BJ285" s="152"/>
      <c r="BK285" s="152"/>
      <c r="BL285" s="152"/>
      <c r="BM285" s="152"/>
    </row>
    <row r="286" ht="13.5" customHeight="1">
      <c r="A286" s="152"/>
      <c r="B286" s="153"/>
      <c r="C286" s="152"/>
      <c r="D286" s="152"/>
      <c r="E286" s="152"/>
      <c r="F286" s="152"/>
      <c r="G286" s="152"/>
      <c r="H286" s="152"/>
      <c r="I286" s="152"/>
      <c r="J286" s="152"/>
      <c r="K286" s="152"/>
      <c r="L286" s="152"/>
      <c r="M286" s="152"/>
      <c r="N286" s="152"/>
      <c r="O286" s="152"/>
      <c r="P286" s="152"/>
      <c r="Q286" s="152"/>
      <c r="R286" s="152"/>
      <c r="S286" s="152"/>
      <c r="T286" s="152"/>
      <c r="U286" s="152"/>
      <c r="V286" s="152"/>
      <c r="W286" s="152"/>
      <c r="X286" s="152"/>
      <c r="Y286" s="152"/>
      <c r="Z286" s="152"/>
      <c r="AA286" s="152"/>
      <c r="AB286" s="152"/>
      <c r="AC286" s="152"/>
      <c r="AD286" s="152"/>
      <c r="AE286" s="152"/>
      <c r="AF286" s="152"/>
      <c r="AG286" s="152"/>
      <c r="AH286" s="152"/>
      <c r="AI286" s="152"/>
      <c r="AJ286" s="152"/>
      <c r="AK286" s="152"/>
      <c r="AL286" s="152"/>
      <c r="AM286" s="152"/>
      <c r="AN286" s="152"/>
      <c r="AO286" s="152"/>
      <c r="AP286" s="152"/>
      <c r="AQ286" s="152"/>
      <c r="AR286" s="152"/>
      <c r="AS286" s="152"/>
      <c r="AT286" s="152"/>
      <c r="AU286" s="152"/>
      <c r="AV286" s="152"/>
      <c r="AW286" s="152"/>
      <c r="AX286" s="152"/>
      <c r="AY286" s="152"/>
      <c r="AZ286" s="152"/>
      <c r="BA286" s="152"/>
      <c r="BB286" s="152"/>
      <c r="BC286" s="152"/>
      <c r="BD286" s="152"/>
      <c r="BE286" s="152"/>
      <c r="BF286" s="152"/>
      <c r="BG286" s="152"/>
      <c r="BH286" s="152"/>
      <c r="BI286" s="152"/>
      <c r="BJ286" s="152"/>
      <c r="BK286" s="152"/>
      <c r="BL286" s="152"/>
      <c r="BM286" s="152"/>
    </row>
    <row r="287" ht="13.5" customHeight="1">
      <c r="A287" s="152"/>
      <c r="B287" s="153"/>
      <c r="C287" s="152"/>
      <c r="D287" s="152"/>
      <c r="E287" s="152"/>
      <c r="F287" s="152"/>
      <c r="G287" s="152"/>
      <c r="H287" s="152"/>
      <c r="I287" s="152"/>
      <c r="J287" s="152"/>
      <c r="K287" s="152"/>
      <c r="L287" s="152"/>
      <c r="M287" s="152"/>
      <c r="N287" s="152"/>
      <c r="O287" s="152"/>
      <c r="P287" s="152"/>
      <c r="Q287" s="152"/>
      <c r="R287" s="152"/>
      <c r="S287" s="152"/>
      <c r="T287" s="152"/>
      <c r="U287" s="152"/>
      <c r="V287" s="152"/>
      <c r="W287" s="152"/>
      <c r="X287" s="152"/>
      <c r="Y287" s="152"/>
      <c r="Z287" s="152"/>
      <c r="AA287" s="152"/>
      <c r="AB287" s="152"/>
      <c r="AC287" s="152"/>
      <c r="AD287" s="152"/>
      <c r="AE287" s="152"/>
      <c r="AF287" s="152"/>
      <c r="AG287" s="152"/>
      <c r="AH287" s="152"/>
      <c r="AI287" s="152"/>
      <c r="AJ287" s="152"/>
      <c r="AK287" s="152"/>
      <c r="AL287" s="152"/>
      <c r="AM287" s="152"/>
      <c r="AN287" s="152"/>
      <c r="AO287" s="152"/>
      <c r="AP287" s="152"/>
      <c r="AQ287" s="152"/>
      <c r="AR287" s="152"/>
      <c r="AS287" s="152"/>
      <c r="AT287" s="152"/>
      <c r="AU287" s="152"/>
      <c r="AV287" s="152"/>
      <c r="AW287" s="152"/>
      <c r="AX287" s="152"/>
      <c r="AY287" s="152"/>
      <c r="AZ287" s="152"/>
      <c r="BA287" s="152"/>
      <c r="BB287" s="152"/>
      <c r="BC287" s="152"/>
      <c r="BD287" s="152"/>
      <c r="BE287" s="152"/>
      <c r="BF287" s="152"/>
      <c r="BG287" s="152"/>
      <c r="BH287" s="152"/>
      <c r="BI287" s="152"/>
      <c r="BJ287" s="152"/>
      <c r="BK287" s="152"/>
      <c r="BL287" s="152"/>
      <c r="BM287" s="152"/>
    </row>
    <row r="288" ht="13.5" customHeight="1">
      <c r="A288" s="152"/>
      <c r="B288" s="153"/>
      <c r="C288" s="152"/>
      <c r="D288" s="152"/>
      <c r="E288" s="152"/>
      <c r="F288" s="152"/>
      <c r="G288" s="152"/>
      <c r="H288" s="152"/>
      <c r="I288" s="152"/>
      <c r="J288" s="152"/>
      <c r="K288" s="152"/>
      <c r="L288" s="152"/>
      <c r="M288" s="152"/>
      <c r="N288" s="152"/>
      <c r="O288" s="152"/>
      <c r="P288" s="152"/>
      <c r="Q288" s="152"/>
      <c r="R288" s="152"/>
      <c r="S288" s="152"/>
      <c r="T288" s="152"/>
      <c r="U288" s="152"/>
      <c r="V288" s="152"/>
      <c r="W288" s="152"/>
      <c r="X288" s="152"/>
      <c r="Y288" s="152"/>
      <c r="Z288" s="152"/>
      <c r="AA288" s="152"/>
      <c r="AB288" s="152"/>
      <c r="AC288" s="152"/>
      <c r="AD288" s="152"/>
      <c r="AE288" s="152"/>
      <c r="AF288" s="152"/>
      <c r="AG288" s="152"/>
      <c r="AH288" s="152"/>
      <c r="AI288" s="152"/>
      <c r="AJ288" s="152"/>
      <c r="AK288" s="152"/>
      <c r="AL288" s="152"/>
      <c r="AM288" s="152"/>
      <c r="AN288" s="152"/>
      <c r="AO288" s="152"/>
      <c r="AP288" s="152"/>
      <c r="AQ288" s="152"/>
      <c r="AR288" s="152"/>
      <c r="AS288" s="152"/>
      <c r="AT288" s="152"/>
      <c r="AU288" s="152"/>
      <c r="AV288" s="152"/>
      <c r="AW288" s="152"/>
      <c r="AX288" s="152"/>
      <c r="AY288" s="152"/>
      <c r="AZ288" s="152"/>
      <c r="BA288" s="152"/>
      <c r="BB288" s="152"/>
      <c r="BC288" s="152"/>
      <c r="BD288" s="152"/>
      <c r="BE288" s="152"/>
      <c r="BF288" s="152"/>
      <c r="BG288" s="152"/>
      <c r="BH288" s="152"/>
      <c r="BI288" s="152"/>
      <c r="BJ288" s="152"/>
      <c r="BK288" s="152"/>
      <c r="BL288" s="152"/>
      <c r="BM288" s="152"/>
    </row>
    <row r="289" ht="13.5" customHeight="1">
      <c r="A289" s="152"/>
      <c r="B289" s="153"/>
      <c r="C289" s="152"/>
      <c r="D289" s="152"/>
      <c r="E289" s="152"/>
      <c r="F289" s="152"/>
      <c r="G289" s="152"/>
      <c r="H289" s="152"/>
      <c r="I289" s="152"/>
      <c r="J289" s="152"/>
      <c r="K289" s="152"/>
      <c r="L289" s="152"/>
      <c r="M289" s="152"/>
      <c r="N289" s="152"/>
      <c r="O289" s="152"/>
      <c r="P289" s="152"/>
      <c r="Q289" s="152"/>
      <c r="R289" s="152"/>
      <c r="S289" s="152"/>
      <c r="T289" s="152"/>
      <c r="U289" s="152"/>
      <c r="V289" s="152"/>
      <c r="W289" s="152"/>
      <c r="X289" s="152"/>
      <c r="Y289" s="152"/>
      <c r="Z289" s="152"/>
      <c r="AA289" s="152"/>
      <c r="AB289" s="152"/>
      <c r="AC289" s="152"/>
      <c r="AD289" s="152"/>
      <c r="AE289" s="152"/>
      <c r="AF289" s="152"/>
      <c r="AG289" s="152"/>
      <c r="AH289" s="152"/>
      <c r="AI289" s="152"/>
      <c r="AJ289" s="152"/>
      <c r="AK289" s="152"/>
      <c r="AL289" s="152"/>
      <c r="AM289" s="152"/>
      <c r="AN289" s="152"/>
      <c r="AO289" s="152"/>
      <c r="AP289" s="152"/>
      <c r="AQ289" s="152"/>
      <c r="AR289" s="152"/>
      <c r="AS289" s="152"/>
      <c r="AT289" s="152"/>
      <c r="AU289" s="152"/>
      <c r="AV289" s="152"/>
      <c r="AW289" s="152"/>
      <c r="AX289" s="152"/>
      <c r="AY289" s="152"/>
      <c r="AZ289" s="152"/>
      <c r="BA289" s="152"/>
      <c r="BB289" s="152"/>
      <c r="BC289" s="152"/>
      <c r="BD289" s="152"/>
      <c r="BE289" s="152"/>
      <c r="BF289" s="152"/>
      <c r="BG289" s="152"/>
      <c r="BH289" s="152"/>
      <c r="BI289" s="152"/>
      <c r="BJ289" s="152"/>
      <c r="BK289" s="152"/>
      <c r="BL289" s="152"/>
      <c r="BM289" s="152"/>
    </row>
    <row r="290" ht="13.5" customHeight="1">
      <c r="A290" s="152"/>
      <c r="B290" s="153"/>
      <c r="C290" s="152"/>
      <c r="D290" s="152"/>
      <c r="E290" s="152"/>
      <c r="F290" s="152"/>
      <c r="G290" s="152"/>
      <c r="H290" s="152"/>
      <c r="I290" s="152"/>
      <c r="J290" s="152"/>
      <c r="K290" s="152"/>
      <c r="L290" s="152"/>
      <c r="M290" s="152"/>
      <c r="N290" s="152"/>
      <c r="O290" s="152"/>
      <c r="P290" s="152"/>
      <c r="Q290" s="152"/>
      <c r="R290" s="152"/>
      <c r="S290" s="152"/>
      <c r="T290" s="152"/>
      <c r="U290" s="152"/>
      <c r="V290" s="152"/>
      <c r="W290" s="152"/>
      <c r="X290" s="152"/>
      <c r="Y290" s="152"/>
      <c r="Z290" s="152"/>
      <c r="AA290" s="152"/>
      <c r="AB290" s="152"/>
      <c r="AC290" s="152"/>
      <c r="AD290" s="152"/>
      <c r="AE290" s="152"/>
      <c r="AF290" s="152"/>
      <c r="AG290" s="152"/>
      <c r="AH290" s="152"/>
      <c r="AI290" s="152"/>
      <c r="AJ290" s="152"/>
      <c r="AK290" s="152"/>
      <c r="AL290" s="152"/>
      <c r="AM290" s="152"/>
      <c r="AN290" s="152"/>
      <c r="AO290" s="152"/>
      <c r="AP290" s="152"/>
      <c r="AQ290" s="152"/>
      <c r="AR290" s="152"/>
      <c r="AS290" s="152"/>
      <c r="AT290" s="152"/>
      <c r="AU290" s="152"/>
      <c r="AV290" s="152"/>
      <c r="AW290" s="152"/>
      <c r="AX290" s="152"/>
      <c r="AY290" s="152"/>
      <c r="AZ290" s="152"/>
      <c r="BA290" s="152"/>
      <c r="BB290" s="152"/>
      <c r="BC290" s="152"/>
      <c r="BD290" s="152"/>
      <c r="BE290" s="152"/>
      <c r="BF290" s="152"/>
      <c r="BG290" s="152"/>
      <c r="BH290" s="152"/>
      <c r="BI290" s="152"/>
      <c r="BJ290" s="152"/>
      <c r="BK290" s="152"/>
      <c r="BL290" s="152"/>
      <c r="BM290" s="152"/>
    </row>
    <row r="291" ht="13.5" customHeight="1">
      <c r="A291" s="152"/>
      <c r="B291" s="153"/>
      <c r="C291" s="152"/>
      <c r="D291" s="152"/>
      <c r="E291" s="152"/>
      <c r="F291" s="152"/>
      <c r="G291" s="152"/>
      <c r="H291" s="152"/>
      <c r="I291" s="152"/>
      <c r="J291" s="152"/>
      <c r="K291" s="152"/>
      <c r="L291" s="152"/>
      <c r="M291" s="152"/>
      <c r="N291" s="152"/>
      <c r="O291" s="152"/>
      <c r="P291" s="152"/>
      <c r="Q291" s="152"/>
      <c r="R291" s="152"/>
      <c r="S291" s="152"/>
      <c r="T291" s="152"/>
      <c r="U291" s="152"/>
      <c r="V291" s="152"/>
      <c r="W291" s="152"/>
      <c r="X291" s="152"/>
      <c r="Y291" s="152"/>
      <c r="Z291" s="152"/>
      <c r="AA291" s="152"/>
      <c r="AB291" s="152"/>
      <c r="AC291" s="152"/>
      <c r="AD291" s="152"/>
      <c r="AE291" s="152"/>
      <c r="AF291" s="152"/>
      <c r="AG291" s="152"/>
      <c r="AH291" s="152"/>
      <c r="AI291" s="152"/>
      <c r="AJ291" s="152"/>
      <c r="AK291" s="152"/>
      <c r="AL291" s="152"/>
      <c r="AM291" s="152"/>
      <c r="AN291" s="152"/>
      <c r="AO291" s="152"/>
      <c r="AP291" s="152"/>
      <c r="AQ291" s="152"/>
      <c r="AR291" s="152"/>
      <c r="AS291" s="152"/>
      <c r="AT291" s="152"/>
      <c r="AU291" s="152"/>
      <c r="AV291" s="152"/>
      <c r="AW291" s="152"/>
      <c r="AX291" s="152"/>
      <c r="AY291" s="152"/>
      <c r="AZ291" s="152"/>
      <c r="BA291" s="152"/>
      <c r="BB291" s="152"/>
      <c r="BC291" s="152"/>
      <c r="BD291" s="152"/>
      <c r="BE291" s="152"/>
      <c r="BF291" s="152"/>
      <c r="BG291" s="152"/>
      <c r="BH291" s="152"/>
      <c r="BI291" s="152"/>
      <c r="BJ291" s="152"/>
      <c r="BK291" s="152"/>
      <c r="BL291" s="152"/>
      <c r="BM291" s="152"/>
    </row>
    <row r="292" ht="13.5" customHeight="1">
      <c r="A292" s="152"/>
      <c r="B292" s="153"/>
      <c r="C292" s="152"/>
      <c r="D292" s="152"/>
      <c r="E292" s="152"/>
      <c r="F292" s="152"/>
      <c r="G292" s="152"/>
      <c r="H292" s="152"/>
      <c r="I292" s="152"/>
      <c r="J292" s="152"/>
      <c r="K292" s="152"/>
      <c r="L292" s="152"/>
      <c r="M292" s="152"/>
      <c r="N292" s="152"/>
      <c r="O292" s="152"/>
      <c r="P292" s="152"/>
      <c r="Q292" s="152"/>
      <c r="R292" s="152"/>
      <c r="S292" s="152"/>
      <c r="T292" s="152"/>
      <c r="U292" s="152"/>
      <c r="V292" s="152"/>
      <c r="W292" s="152"/>
      <c r="X292" s="152"/>
      <c r="Y292" s="152"/>
      <c r="Z292" s="152"/>
      <c r="AA292" s="152"/>
      <c r="AB292" s="152"/>
      <c r="AC292" s="152"/>
      <c r="AD292" s="152"/>
      <c r="AE292" s="152"/>
      <c r="AF292" s="152"/>
      <c r="AG292" s="152"/>
      <c r="AH292" s="152"/>
      <c r="AI292" s="152"/>
      <c r="AJ292" s="152"/>
      <c r="AK292" s="152"/>
      <c r="AL292" s="152"/>
      <c r="AM292" s="152"/>
      <c r="AN292" s="152"/>
      <c r="AO292" s="152"/>
      <c r="AP292" s="152"/>
      <c r="AQ292" s="152"/>
      <c r="AR292" s="152"/>
      <c r="AS292" s="152"/>
      <c r="AT292" s="152"/>
      <c r="AU292" s="152"/>
      <c r="AV292" s="152"/>
      <c r="AW292" s="152"/>
      <c r="AX292" s="152"/>
      <c r="AY292" s="152"/>
      <c r="AZ292" s="152"/>
      <c r="BA292" s="152"/>
      <c r="BB292" s="152"/>
      <c r="BC292" s="152"/>
      <c r="BD292" s="152"/>
      <c r="BE292" s="152"/>
      <c r="BF292" s="152"/>
      <c r="BG292" s="152"/>
      <c r="BH292" s="152"/>
      <c r="BI292" s="152"/>
      <c r="BJ292" s="152"/>
      <c r="BK292" s="152"/>
      <c r="BL292" s="152"/>
      <c r="BM292" s="152"/>
    </row>
    <row r="293" ht="13.5" customHeight="1">
      <c r="A293" s="152"/>
      <c r="B293" s="153"/>
      <c r="C293" s="152"/>
      <c r="D293" s="152"/>
      <c r="E293" s="152"/>
      <c r="F293" s="152"/>
      <c r="G293" s="152"/>
      <c r="H293" s="152"/>
      <c r="I293" s="152"/>
      <c r="J293" s="152"/>
      <c r="K293" s="152"/>
      <c r="L293" s="152"/>
      <c r="M293" s="152"/>
      <c r="N293" s="152"/>
      <c r="O293" s="152"/>
      <c r="P293" s="152"/>
      <c r="Q293" s="152"/>
      <c r="R293" s="152"/>
      <c r="S293" s="152"/>
      <c r="T293" s="152"/>
      <c r="U293" s="152"/>
      <c r="V293" s="152"/>
      <c r="W293" s="152"/>
      <c r="X293" s="152"/>
      <c r="Y293" s="152"/>
      <c r="Z293" s="152"/>
      <c r="AA293" s="152"/>
      <c r="AB293" s="152"/>
      <c r="AC293" s="152"/>
      <c r="AD293" s="152"/>
      <c r="AE293" s="152"/>
      <c r="AF293" s="152"/>
      <c r="AG293" s="152"/>
      <c r="AH293" s="152"/>
      <c r="AI293" s="152"/>
      <c r="AJ293" s="152"/>
      <c r="AK293" s="152"/>
      <c r="AL293" s="152"/>
      <c r="AM293" s="152"/>
      <c r="AN293" s="152"/>
      <c r="AO293" s="152"/>
      <c r="AP293" s="152"/>
      <c r="AQ293" s="152"/>
      <c r="AR293" s="152"/>
      <c r="AS293" s="152"/>
      <c r="AT293" s="152"/>
      <c r="AU293" s="152"/>
      <c r="AV293" s="152"/>
      <c r="AW293" s="152"/>
      <c r="AX293" s="152"/>
      <c r="AY293" s="152"/>
      <c r="AZ293" s="152"/>
      <c r="BA293" s="152"/>
      <c r="BB293" s="152"/>
      <c r="BC293" s="152"/>
      <c r="BD293" s="152"/>
      <c r="BE293" s="152"/>
      <c r="BF293" s="152"/>
      <c r="BG293" s="152"/>
      <c r="BH293" s="152"/>
      <c r="BI293" s="152"/>
      <c r="BJ293" s="152"/>
      <c r="BK293" s="152"/>
      <c r="BL293" s="152"/>
      <c r="BM293" s="152"/>
    </row>
    <row r="294" ht="13.5" customHeight="1">
      <c r="A294" s="152"/>
      <c r="B294" s="153"/>
      <c r="C294" s="152"/>
      <c r="D294" s="152"/>
      <c r="E294" s="152"/>
      <c r="F294" s="152"/>
      <c r="G294" s="152"/>
      <c r="H294" s="152"/>
      <c r="I294" s="152"/>
      <c r="J294" s="152"/>
      <c r="K294" s="152"/>
      <c r="L294" s="152"/>
      <c r="M294" s="152"/>
      <c r="N294" s="152"/>
      <c r="O294" s="152"/>
      <c r="P294" s="152"/>
      <c r="Q294" s="152"/>
      <c r="R294" s="152"/>
      <c r="S294" s="152"/>
      <c r="T294" s="152"/>
      <c r="U294" s="152"/>
      <c r="V294" s="152"/>
      <c r="W294" s="152"/>
      <c r="X294" s="152"/>
      <c r="Y294" s="152"/>
      <c r="Z294" s="152"/>
      <c r="AA294" s="152"/>
      <c r="AB294" s="152"/>
      <c r="AC294" s="152"/>
      <c r="AD294" s="152"/>
      <c r="AE294" s="152"/>
      <c r="AF294" s="152"/>
      <c r="AG294" s="152"/>
      <c r="AH294" s="152"/>
      <c r="AI294" s="152"/>
      <c r="AJ294" s="152"/>
      <c r="AK294" s="152"/>
      <c r="AL294" s="152"/>
      <c r="AM294" s="152"/>
      <c r="AN294" s="152"/>
      <c r="AO294" s="152"/>
      <c r="AP294" s="152"/>
      <c r="AQ294" s="152"/>
      <c r="AR294" s="152"/>
      <c r="AS294" s="152"/>
      <c r="AT294" s="152"/>
      <c r="AU294" s="152"/>
      <c r="AV294" s="152"/>
      <c r="AW294" s="152"/>
      <c r="AX294" s="152"/>
      <c r="AY294" s="152"/>
      <c r="AZ294" s="152"/>
      <c r="BA294" s="152"/>
      <c r="BB294" s="152"/>
      <c r="BC294" s="152"/>
      <c r="BD294" s="152"/>
      <c r="BE294" s="152"/>
      <c r="BF294" s="152"/>
      <c r="BG294" s="152"/>
      <c r="BH294" s="152"/>
      <c r="BI294" s="152"/>
      <c r="BJ294" s="152"/>
      <c r="BK294" s="152"/>
      <c r="BL294" s="152"/>
      <c r="BM294" s="152"/>
    </row>
    <row r="295" ht="13.5" customHeight="1">
      <c r="A295" s="152"/>
      <c r="B295" s="153"/>
      <c r="C295" s="152"/>
      <c r="D295" s="152"/>
      <c r="E295" s="152"/>
      <c r="F295" s="152"/>
      <c r="G295" s="152"/>
      <c r="H295" s="152"/>
      <c r="I295" s="152"/>
      <c r="J295" s="152"/>
      <c r="K295" s="152"/>
      <c r="L295" s="152"/>
      <c r="M295" s="152"/>
      <c r="N295" s="152"/>
      <c r="O295" s="152"/>
      <c r="P295" s="152"/>
      <c r="Q295" s="152"/>
      <c r="R295" s="152"/>
      <c r="S295" s="152"/>
      <c r="T295" s="152"/>
      <c r="U295" s="152"/>
      <c r="V295" s="152"/>
      <c r="W295" s="152"/>
      <c r="X295" s="152"/>
      <c r="Y295" s="152"/>
      <c r="Z295" s="152"/>
      <c r="AA295" s="152"/>
      <c r="AB295" s="152"/>
      <c r="AC295" s="152"/>
      <c r="AD295" s="152"/>
      <c r="AE295" s="152"/>
      <c r="AF295" s="152"/>
      <c r="AG295" s="152"/>
      <c r="AH295" s="152"/>
      <c r="AI295" s="152"/>
      <c r="AJ295" s="152"/>
      <c r="AK295" s="152"/>
      <c r="AL295" s="152"/>
      <c r="AM295" s="152"/>
      <c r="AN295" s="152"/>
      <c r="AO295" s="152"/>
      <c r="AP295" s="152"/>
      <c r="AQ295" s="152"/>
      <c r="AR295" s="152"/>
      <c r="AS295" s="152"/>
      <c r="AT295" s="152"/>
      <c r="AU295" s="152"/>
      <c r="AV295" s="152"/>
      <c r="AW295" s="152"/>
      <c r="AX295" s="152"/>
      <c r="AY295" s="152"/>
      <c r="AZ295" s="152"/>
      <c r="BA295" s="152"/>
      <c r="BB295" s="152"/>
      <c r="BC295" s="152"/>
      <c r="BD295" s="152"/>
      <c r="BE295" s="152"/>
      <c r="BF295" s="152"/>
      <c r="BG295" s="152"/>
      <c r="BH295" s="152"/>
      <c r="BI295" s="152"/>
      <c r="BJ295" s="152"/>
      <c r="BK295" s="152"/>
      <c r="BL295" s="152"/>
      <c r="BM295" s="152"/>
    </row>
    <row r="296" ht="13.5" customHeight="1">
      <c r="A296" s="152"/>
      <c r="B296" s="153"/>
      <c r="C296" s="152"/>
      <c r="D296" s="152"/>
      <c r="E296" s="152"/>
      <c r="F296" s="152"/>
      <c r="G296" s="152"/>
      <c r="H296" s="152"/>
      <c r="I296" s="152"/>
      <c r="J296" s="152"/>
      <c r="K296" s="152"/>
      <c r="L296" s="152"/>
      <c r="M296" s="152"/>
      <c r="N296" s="152"/>
      <c r="O296" s="152"/>
      <c r="P296" s="152"/>
      <c r="Q296" s="152"/>
      <c r="R296" s="152"/>
      <c r="S296" s="152"/>
      <c r="T296" s="152"/>
      <c r="U296" s="152"/>
      <c r="V296" s="152"/>
      <c r="W296" s="152"/>
      <c r="X296" s="152"/>
      <c r="Y296" s="152"/>
      <c r="Z296" s="152"/>
      <c r="AA296" s="152"/>
      <c r="AB296" s="152"/>
      <c r="AC296" s="152"/>
      <c r="AD296" s="152"/>
      <c r="AE296" s="152"/>
      <c r="AF296" s="152"/>
      <c r="AG296" s="152"/>
      <c r="AH296" s="152"/>
      <c r="AI296" s="152"/>
      <c r="AJ296" s="152"/>
      <c r="AK296" s="152"/>
      <c r="AL296" s="152"/>
      <c r="AM296" s="152"/>
      <c r="AN296" s="152"/>
      <c r="AO296" s="152"/>
      <c r="AP296" s="152"/>
      <c r="AQ296" s="152"/>
      <c r="AR296" s="152"/>
      <c r="AS296" s="152"/>
      <c r="AT296" s="152"/>
      <c r="AU296" s="152"/>
      <c r="AV296" s="152"/>
      <c r="AW296" s="152"/>
      <c r="AX296" s="152"/>
      <c r="AY296" s="152"/>
      <c r="AZ296" s="152"/>
      <c r="BA296" s="152"/>
      <c r="BB296" s="152"/>
      <c r="BC296" s="152"/>
      <c r="BD296" s="152"/>
      <c r="BE296" s="152"/>
      <c r="BF296" s="152"/>
      <c r="BG296" s="152"/>
      <c r="BH296" s="152"/>
      <c r="BI296" s="152"/>
      <c r="BJ296" s="152"/>
      <c r="BK296" s="152"/>
      <c r="BL296" s="152"/>
      <c r="BM296" s="152"/>
    </row>
    <row r="297" ht="13.5" customHeight="1">
      <c r="A297" s="152"/>
      <c r="B297" s="153"/>
      <c r="C297" s="152"/>
      <c r="D297" s="152"/>
      <c r="E297" s="152"/>
      <c r="F297" s="152"/>
      <c r="G297" s="152"/>
      <c r="H297" s="152"/>
      <c r="I297" s="152"/>
      <c r="J297" s="152"/>
      <c r="K297" s="152"/>
      <c r="L297" s="152"/>
      <c r="M297" s="152"/>
      <c r="N297" s="152"/>
      <c r="O297" s="152"/>
      <c r="P297" s="152"/>
      <c r="Q297" s="152"/>
      <c r="R297" s="152"/>
      <c r="S297" s="152"/>
      <c r="T297" s="152"/>
      <c r="U297" s="152"/>
      <c r="V297" s="152"/>
      <c r="W297" s="152"/>
      <c r="X297" s="152"/>
      <c r="Y297" s="152"/>
      <c r="Z297" s="152"/>
      <c r="AA297" s="152"/>
      <c r="AB297" s="152"/>
      <c r="AC297" s="152"/>
      <c r="AD297" s="152"/>
      <c r="AE297" s="152"/>
      <c r="AF297" s="152"/>
      <c r="AG297" s="152"/>
      <c r="AH297" s="152"/>
      <c r="AI297" s="152"/>
      <c r="AJ297" s="152"/>
      <c r="AK297" s="152"/>
      <c r="AL297" s="152"/>
      <c r="AM297" s="152"/>
      <c r="AN297" s="152"/>
      <c r="AO297" s="152"/>
      <c r="AP297" s="152"/>
      <c r="AQ297" s="152"/>
      <c r="AR297" s="152"/>
      <c r="AS297" s="152"/>
      <c r="AT297" s="152"/>
      <c r="AU297" s="152"/>
      <c r="AV297" s="152"/>
      <c r="AW297" s="152"/>
      <c r="AX297" s="152"/>
      <c r="AY297" s="152"/>
      <c r="AZ297" s="152"/>
      <c r="BA297" s="152"/>
      <c r="BB297" s="152"/>
      <c r="BC297" s="152"/>
      <c r="BD297" s="152"/>
      <c r="BE297" s="152"/>
      <c r="BF297" s="152"/>
      <c r="BG297" s="152"/>
      <c r="BH297" s="152"/>
      <c r="BI297" s="152"/>
      <c r="BJ297" s="152"/>
      <c r="BK297" s="152"/>
      <c r="BL297" s="152"/>
      <c r="BM297" s="152"/>
    </row>
    <row r="298" ht="13.5" customHeight="1">
      <c r="A298" s="152"/>
      <c r="B298" s="153"/>
      <c r="C298" s="152"/>
      <c r="D298" s="152"/>
      <c r="E298" s="152"/>
      <c r="F298" s="152"/>
      <c r="G298" s="152"/>
      <c r="H298" s="152"/>
      <c r="I298" s="152"/>
      <c r="J298" s="152"/>
      <c r="K298" s="152"/>
      <c r="L298" s="152"/>
      <c r="M298" s="152"/>
      <c r="N298" s="152"/>
      <c r="O298" s="152"/>
      <c r="P298" s="152"/>
      <c r="Q298" s="152"/>
      <c r="R298" s="152"/>
      <c r="S298" s="152"/>
      <c r="T298" s="152"/>
      <c r="U298" s="152"/>
      <c r="V298" s="152"/>
      <c r="W298" s="152"/>
      <c r="X298" s="152"/>
      <c r="Y298" s="152"/>
      <c r="Z298" s="152"/>
      <c r="AA298" s="152"/>
      <c r="AB298" s="152"/>
      <c r="AC298" s="152"/>
      <c r="AD298" s="152"/>
      <c r="AE298" s="152"/>
      <c r="AF298" s="152"/>
      <c r="AG298" s="152"/>
      <c r="AH298" s="152"/>
      <c r="AI298" s="152"/>
      <c r="AJ298" s="152"/>
      <c r="AK298" s="152"/>
      <c r="AL298" s="152"/>
      <c r="AM298" s="152"/>
      <c r="AN298" s="152"/>
      <c r="AO298" s="152"/>
      <c r="AP298" s="152"/>
      <c r="AQ298" s="152"/>
      <c r="AR298" s="152"/>
      <c r="AS298" s="152"/>
      <c r="AT298" s="152"/>
      <c r="AU298" s="152"/>
      <c r="AV298" s="152"/>
      <c r="AW298" s="152"/>
      <c r="AX298" s="152"/>
      <c r="AY298" s="152"/>
      <c r="AZ298" s="152"/>
      <c r="BA298" s="152"/>
      <c r="BB298" s="152"/>
      <c r="BC298" s="152"/>
      <c r="BD298" s="152"/>
      <c r="BE298" s="152"/>
      <c r="BF298" s="152"/>
      <c r="BG298" s="152"/>
      <c r="BH298" s="152"/>
      <c r="BI298" s="152"/>
      <c r="BJ298" s="152"/>
      <c r="BK298" s="152"/>
      <c r="BL298" s="152"/>
      <c r="BM298" s="152"/>
    </row>
    <row r="299" ht="13.5" customHeight="1">
      <c r="A299" s="152"/>
      <c r="B299" s="153"/>
      <c r="C299" s="152"/>
      <c r="D299" s="152"/>
      <c r="E299" s="152"/>
      <c r="F299" s="152"/>
      <c r="G299" s="152"/>
      <c r="H299" s="152"/>
      <c r="I299" s="152"/>
      <c r="J299" s="152"/>
      <c r="K299" s="152"/>
      <c r="L299" s="152"/>
      <c r="M299" s="152"/>
      <c r="N299" s="152"/>
      <c r="O299" s="152"/>
      <c r="P299" s="152"/>
      <c r="Q299" s="152"/>
      <c r="R299" s="152"/>
      <c r="S299" s="152"/>
      <c r="T299" s="152"/>
      <c r="U299" s="152"/>
      <c r="V299" s="152"/>
      <c r="W299" s="152"/>
      <c r="X299" s="152"/>
      <c r="Y299" s="152"/>
      <c r="Z299" s="152"/>
      <c r="AA299" s="152"/>
      <c r="AB299" s="152"/>
      <c r="AC299" s="152"/>
      <c r="AD299" s="152"/>
      <c r="AE299" s="152"/>
      <c r="AF299" s="152"/>
      <c r="AG299" s="152"/>
      <c r="AH299" s="152"/>
      <c r="AI299" s="152"/>
      <c r="AJ299" s="152"/>
      <c r="AK299" s="152"/>
      <c r="AL299" s="152"/>
      <c r="AM299" s="152"/>
      <c r="AN299" s="152"/>
      <c r="AO299" s="152"/>
      <c r="AP299" s="152"/>
      <c r="AQ299" s="152"/>
      <c r="AR299" s="152"/>
      <c r="AS299" s="152"/>
      <c r="AT299" s="152"/>
      <c r="AU299" s="152"/>
      <c r="AV299" s="152"/>
      <c r="AW299" s="152"/>
      <c r="AX299" s="152"/>
      <c r="AY299" s="152"/>
      <c r="AZ299" s="152"/>
      <c r="BA299" s="152"/>
      <c r="BB299" s="152"/>
      <c r="BC299" s="152"/>
      <c r="BD299" s="152"/>
      <c r="BE299" s="152"/>
      <c r="BF299" s="152"/>
      <c r="BG299" s="152"/>
      <c r="BH299" s="152"/>
      <c r="BI299" s="152"/>
      <c r="BJ299" s="152"/>
      <c r="BK299" s="152"/>
      <c r="BL299" s="152"/>
      <c r="BM299" s="152"/>
    </row>
    <row r="300" ht="13.5" customHeight="1">
      <c r="A300" s="152"/>
      <c r="B300" s="153"/>
      <c r="C300" s="152"/>
      <c r="D300" s="152"/>
      <c r="E300" s="152"/>
      <c r="F300" s="152"/>
      <c r="G300" s="152"/>
      <c r="H300" s="152"/>
      <c r="I300" s="152"/>
      <c r="J300" s="152"/>
      <c r="K300" s="152"/>
      <c r="L300" s="152"/>
      <c r="M300" s="152"/>
      <c r="N300" s="152"/>
      <c r="O300" s="152"/>
      <c r="P300" s="152"/>
      <c r="Q300" s="152"/>
      <c r="R300" s="152"/>
      <c r="S300" s="152"/>
      <c r="T300" s="152"/>
      <c r="U300" s="152"/>
      <c r="V300" s="152"/>
      <c r="W300" s="152"/>
      <c r="X300" s="152"/>
      <c r="Y300" s="152"/>
      <c r="Z300" s="152"/>
      <c r="AA300" s="152"/>
      <c r="AB300" s="152"/>
      <c r="AC300" s="152"/>
      <c r="AD300" s="152"/>
      <c r="AE300" s="152"/>
      <c r="AF300" s="152"/>
      <c r="AG300" s="152"/>
      <c r="AH300" s="152"/>
      <c r="AI300" s="152"/>
      <c r="AJ300" s="152"/>
      <c r="AK300" s="152"/>
      <c r="AL300" s="152"/>
      <c r="AM300" s="152"/>
      <c r="AN300" s="152"/>
      <c r="AO300" s="152"/>
      <c r="AP300" s="152"/>
      <c r="AQ300" s="152"/>
      <c r="AR300" s="152"/>
      <c r="AS300" s="152"/>
      <c r="AT300" s="152"/>
      <c r="AU300" s="152"/>
      <c r="AV300" s="152"/>
      <c r="AW300" s="152"/>
      <c r="AX300" s="152"/>
      <c r="AY300" s="152"/>
      <c r="AZ300" s="152"/>
      <c r="BA300" s="152"/>
      <c r="BB300" s="152"/>
      <c r="BC300" s="152"/>
      <c r="BD300" s="152"/>
      <c r="BE300" s="152"/>
      <c r="BF300" s="152"/>
      <c r="BG300" s="152"/>
      <c r="BH300" s="152"/>
      <c r="BI300" s="152"/>
      <c r="BJ300" s="152"/>
      <c r="BK300" s="152"/>
      <c r="BL300" s="152"/>
      <c r="BM300" s="152"/>
    </row>
    <row r="301" ht="13.5" customHeight="1">
      <c r="A301" s="152"/>
      <c r="B301" s="153"/>
      <c r="C301" s="152"/>
      <c r="D301" s="152"/>
      <c r="E301" s="152"/>
      <c r="F301" s="152"/>
      <c r="G301" s="152"/>
      <c r="H301" s="152"/>
      <c r="I301" s="152"/>
      <c r="J301" s="152"/>
      <c r="K301" s="152"/>
      <c r="L301" s="152"/>
      <c r="M301" s="152"/>
      <c r="N301" s="152"/>
      <c r="O301" s="152"/>
      <c r="P301" s="152"/>
      <c r="Q301" s="152"/>
      <c r="R301" s="152"/>
      <c r="S301" s="152"/>
      <c r="T301" s="152"/>
      <c r="U301" s="152"/>
      <c r="V301" s="152"/>
      <c r="W301" s="152"/>
      <c r="X301" s="152"/>
      <c r="Y301" s="152"/>
      <c r="Z301" s="152"/>
      <c r="AA301" s="152"/>
      <c r="AB301" s="152"/>
      <c r="AC301" s="152"/>
      <c r="AD301" s="152"/>
      <c r="AE301" s="152"/>
      <c r="AF301" s="152"/>
      <c r="AG301" s="152"/>
      <c r="AH301" s="152"/>
      <c r="AI301" s="152"/>
      <c r="AJ301" s="152"/>
      <c r="AK301" s="152"/>
      <c r="AL301" s="152"/>
      <c r="AM301" s="152"/>
      <c r="AN301" s="152"/>
      <c r="AO301" s="152"/>
      <c r="AP301" s="152"/>
      <c r="AQ301" s="152"/>
      <c r="AR301" s="152"/>
      <c r="AS301" s="152"/>
      <c r="AT301" s="152"/>
      <c r="AU301" s="152"/>
      <c r="AV301" s="152"/>
      <c r="AW301" s="152"/>
      <c r="AX301" s="152"/>
      <c r="AY301" s="152"/>
      <c r="AZ301" s="152"/>
      <c r="BA301" s="152"/>
      <c r="BB301" s="152"/>
      <c r="BC301" s="152"/>
      <c r="BD301" s="152"/>
      <c r="BE301" s="152"/>
      <c r="BF301" s="152"/>
      <c r="BG301" s="152"/>
      <c r="BH301" s="152"/>
      <c r="BI301" s="152"/>
      <c r="BJ301" s="152"/>
      <c r="BK301" s="152"/>
      <c r="BL301" s="152"/>
      <c r="BM301" s="152"/>
    </row>
    <row r="302" ht="13.5" customHeight="1">
      <c r="A302" s="152"/>
      <c r="B302" s="153"/>
      <c r="C302" s="152"/>
      <c r="D302" s="152"/>
      <c r="E302" s="152"/>
      <c r="F302" s="152"/>
      <c r="G302" s="152"/>
      <c r="H302" s="152"/>
      <c r="I302" s="152"/>
      <c r="J302" s="152"/>
      <c r="K302" s="152"/>
      <c r="L302" s="152"/>
      <c r="M302" s="152"/>
      <c r="N302" s="152"/>
      <c r="O302" s="152"/>
      <c r="P302" s="152"/>
      <c r="Q302" s="152"/>
      <c r="R302" s="152"/>
      <c r="S302" s="152"/>
      <c r="T302" s="152"/>
      <c r="U302" s="152"/>
      <c r="V302" s="152"/>
      <c r="W302" s="152"/>
      <c r="X302" s="152"/>
      <c r="Y302" s="152"/>
      <c r="Z302" s="152"/>
      <c r="AA302" s="152"/>
      <c r="AB302" s="152"/>
      <c r="AC302" s="152"/>
      <c r="AD302" s="152"/>
      <c r="AE302" s="152"/>
      <c r="AF302" s="152"/>
      <c r="AG302" s="152"/>
      <c r="AH302" s="152"/>
      <c r="AI302" s="152"/>
      <c r="AJ302" s="152"/>
      <c r="AK302" s="152"/>
      <c r="AL302" s="152"/>
      <c r="AM302" s="152"/>
      <c r="AN302" s="152"/>
      <c r="AO302" s="152"/>
      <c r="AP302" s="152"/>
      <c r="AQ302" s="152"/>
      <c r="AR302" s="152"/>
      <c r="AS302" s="152"/>
      <c r="AT302" s="152"/>
      <c r="AU302" s="152"/>
      <c r="AV302" s="152"/>
      <c r="AW302" s="152"/>
      <c r="AX302" s="152"/>
      <c r="AY302" s="152"/>
      <c r="AZ302" s="152"/>
      <c r="BA302" s="152"/>
      <c r="BB302" s="152"/>
      <c r="BC302" s="152"/>
      <c r="BD302" s="152"/>
      <c r="BE302" s="152"/>
      <c r="BF302" s="152"/>
      <c r="BG302" s="152"/>
      <c r="BH302" s="152"/>
      <c r="BI302" s="152"/>
      <c r="BJ302" s="152"/>
      <c r="BK302" s="152"/>
      <c r="BL302" s="152"/>
      <c r="BM302" s="152"/>
    </row>
    <row r="303" ht="13.5" customHeight="1">
      <c r="A303" s="152"/>
      <c r="B303" s="153"/>
      <c r="C303" s="152"/>
      <c r="D303" s="152"/>
      <c r="E303" s="152"/>
      <c r="F303" s="152"/>
      <c r="G303" s="152"/>
      <c r="H303" s="152"/>
      <c r="I303" s="152"/>
      <c r="J303" s="152"/>
      <c r="K303" s="152"/>
      <c r="L303" s="152"/>
      <c r="M303" s="152"/>
      <c r="N303" s="152"/>
      <c r="O303" s="152"/>
      <c r="P303" s="152"/>
      <c r="Q303" s="152"/>
      <c r="R303" s="152"/>
      <c r="S303" s="152"/>
      <c r="T303" s="152"/>
      <c r="U303" s="152"/>
      <c r="V303" s="152"/>
      <c r="W303" s="152"/>
      <c r="X303" s="152"/>
      <c r="Y303" s="152"/>
      <c r="Z303" s="152"/>
      <c r="AA303" s="152"/>
      <c r="AB303" s="152"/>
      <c r="AC303" s="152"/>
      <c r="AD303" s="152"/>
      <c r="AE303" s="152"/>
      <c r="AF303" s="152"/>
      <c r="AG303" s="152"/>
      <c r="AH303" s="152"/>
      <c r="AI303" s="152"/>
      <c r="AJ303" s="152"/>
      <c r="AK303" s="152"/>
      <c r="AL303" s="152"/>
      <c r="AM303" s="152"/>
      <c r="AN303" s="152"/>
      <c r="AO303" s="152"/>
      <c r="AP303" s="152"/>
      <c r="AQ303" s="152"/>
      <c r="AR303" s="152"/>
      <c r="AS303" s="152"/>
      <c r="AT303" s="152"/>
      <c r="AU303" s="152"/>
      <c r="AV303" s="152"/>
      <c r="AW303" s="152"/>
      <c r="AX303" s="152"/>
      <c r="AY303" s="152"/>
      <c r="AZ303" s="152"/>
      <c r="BA303" s="152"/>
      <c r="BB303" s="152"/>
      <c r="BC303" s="152"/>
      <c r="BD303" s="152"/>
      <c r="BE303" s="152"/>
      <c r="BF303" s="152"/>
      <c r="BG303" s="152"/>
      <c r="BH303" s="152"/>
      <c r="BI303" s="152"/>
      <c r="BJ303" s="152"/>
      <c r="BK303" s="152"/>
      <c r="BL303" s="152"/>
      <c r="BM303" s="152"/>
    </row>
    <row r="304" ht="13.5" customHeight="1">
      <c r="A304" s="152"/>
      <c r="B304" s="153"/>
      <c r="C304" s="152"/>
      <c r="D304" s="152"/>
      <c r="E304" s="152"/>
      <c r="F304" s="152"/>
      <c r="G304" s="152"/>
      <c r="H304" s="152"/>
      <c r="I304" s="152"/>
      <c r="J304" s="152"/>
      <c r="K304" s="152"/>
      <c r="L304" s="152"/>
      <c r="M304" s="152"/>
      <c r="N304" s="152"/>
      <c r="O304" s="152"/>
      <c r="P304" s="152"/>
      <c r="Q304" s="152"/>
      <c r="R304" s="152"/>
      <c r="S304" s="152"/>
      <c r="T304" s="152"/>
      <c r="U304" s="152"/>
      <c r="V304" s="152"/>
      <c r="W304" s="152"/>
      <c r="X304" s="152"/>
      <c r="Y304" s="152"/>
      <c r="Z304" s="152"/>
      <c r="AA304" s="152"/>
      <c r="AB304" s="152"/>
      <c r="AC304" s="152"/>
      <c r="AD304" s="152"/>
      <c r="AE304" s="152"/>
      <c r="AF304" s="152"/>
      <c r="AG304" s="152"/>
      <c r="AH304" s="152"/>
      <c r="AI304" s="152"/>
      <c r="AJ304" s="152"/>
      <c r="AK304" s="152"/>
      <c r="AL304" s="152"/>
      <c r="AM304" s="152"/>
      <c r="AN304" s="152"/>
      <c r="AO304" s="152"/>
      <c r="AP304" s="152"/>
      <c r="AQ304" s="152"/>
      <c r="AR304" s="152"/>
      <c r="AS304" s="152"/>
      <c r="AT304" s="152"/>
      <c r="AU304" s="152"/>
      <c r="AV304" s="152"/>
      <c r="AW304" s="152"/>
      <c r="AX304" s="152"/>
      <c r="AY304" s="152"/>
      <c r="AZ304" s="152"/>
      <c r="BA304" s="152"/>
      <c r="BB304" s="152"/>
      <c r="BC304" s="152"/>
      <c r="BD304" s="152"/>
      <c r="BE304" s="152"/>
      <c r="BF304" s="152"/>
      <c r="BG304" s="152"/>
      <c r="BH304" s="152"/>
      <c r="BI304" s="152"/>
      <c r="BJ304" s="152"/>
      <c r="BK304" s="152"/>
      <c r="BL304" s="152"/>
      <c r="BM304" s="152"/>
    </row>
    <row r="305" ht="13.5" customHeight="1">
      <c r="A305" s="152"/>
      <c r="B305" s="153"/>
      <c r="C305" s="152"/>
      <c r="D305" s="152"/>
      <c r="E305" s="152"/>
      <c r="F305" s="152"/>
      <c r="G305" s="152"/>
      <c r="H305" s="152"/>
      <c r="I305" s="152"/>
      <c r="J305" s="152"/>
      <c r="K305" s="152"/>
      <c r="L305" s="152"/>
      <c r="M305" s="152"/>
      <c r="N305" s="152"/>
      <c r="O305" s="152"/>
      <c r="P305" s="152"/>
      <c r="Q305" s="152"/>
      <c r="R305" s="152"/>
      <c r="S305" s="152"/>
      <c r="T305" s="152"/>
      <c r="U305" s="152"/>
      <c r="V305" s="152"/>
      <c r="W305" s="152"/>
      <c r="X305" s="152"/>
      <c r="Y305" s="152"/>
      <c r="Z305" s="152"/>
      <c r="AA305" s="152"/>
      <c r="AB305" s="152"/>
      <c r="AC305" s="152"/>
      <c r="AD305" s="152"/>
      <c r="AE305" s="152"/>
      <c r="AF305" s="152"/>
      <c r="AG305" s="152"/>
      <c r="AH305" s="152"/>
      <c r="AI305" s="152"/>
      <c r="AJ305" s="152"/>
      <c r="AK305" s="152"/>
      <c r="AL305" s="152"/>
      <c r="AM305" s="152"/>
      <c r="AN305" s="152"/>
      <c r="AO305" s="152"/>
      <c r="AP305" s="152"/>
      <c r="AQ305" s="152"/>
      <c r="AR305" s="152"/>
      <c r="AS305" s="152"/>
      <c r="AT305" s="152"/>
      <c r="AU305" s="152"/>
      <c r="AV305" s="152"/>
      <c r="AW305" s="152"/>
      <c r="AX305" s="152"/>
      <c r="AY305" s="152"/>
      <c r="AZ305" s="152"/>
      <c r="BA305" s="152"/>
      <c r="BB305" s="152"/>
      <c r="BC305" s="152"/>
      <c r="BD305" s="152"/>
      <c r="BE305" s="152"/>
      <c r="BF305" s="152"/>
      <c r="BG305" s="152"/>
      <c r="BH305" s="152"/>
      <c r="BI305" s="152"/>
      <c r="BJ305" s="152"/>
      <c r="BK305" s="152"/>
      <c r="BL305" s="152"/>
      <c r="BM305" s="152"/>
    </row>
    <row r="306" ht="13.5" customHeight="1">
      <c r="A306" s="152"/>
      <c r="B306" s="153"/>
      <c r="C306" s="152"/>
      <c r="D306" s="152"/>
      <c r="E306" s="152"/>
      <c r="F306" s="152"/>
      <c r="G306" s="152"/>
      <c r="H306" s="152"/>
      <c r="I306" s="152"/>
      <c r="J306" s="152"/>
      <c r="K306" s="152"/>
      <c r="L306" s="152"/>
      <c r="M306" s="152"/>
      <c r="N306" s="152"/>
      <c r="O306" s="152"/>
      <c r="P306" s="152"/>
      <c r="Q306" s="152"/>
      <c r="R306" s="152"/>
      <c r="S306" s="152"/>
      <c r="T306" s="152"/>
      <c r="U306" s="152"/>
      <c r="V306" s="152"/>
      <c r="W306" s="152"/>
      <c r="X306" s="152"/>
      <c r="Y306" s="152"/>
      <c r="Z306" s="152"/>
      <c r="AA306" s="152"/>
      <c r="AB306" s="152"/>
      <c r="AC306" s="152"/>
      <c r="AD306" s="152"/>
      <c r="AE306" s="152"/>
      <c r="AF306" s="152"/>
      <c r="AG306" s="152"/>
      <c r="AH306" s="152"/>
      <c r="AI306" s="152"/>
      <c r="AJ306" s="152"/>
      <c r="AK306" s="152"/>
      <c r="AL306" s="152"/>
      <c r="AM306" s="152"/>
      <c r="AN306" s="152"/>
      <c r="AO306" s="152"/>
      <c r="AP306" s="152"/>
      <c r="AQ306" s="152"/>
      <c r="AR306" s="152"/>
      <c r="AS306" s="152"/>
      <c r="AT306" s="152"/>
      <c r="AU306" s="152"/>
      <c r="AV306" s="152"/>
      <c r="AW306" s="152"/>
      <c r="AX306" s="152"/>
      <c r="AY306" s="152"/>
      <c r="AZ306" s="152"/>
      <c r="BA306" s="152"/>
      <c r="BB306" s="152"/>
      <c r="BC306" s="152"/>
      <c r="BD306" s="152"/>
      <c r="BE306" s="152"/>
      <c r="BF306" s="152"/>
      <c r="BG306" s="152"/>
      <c r="BH306" s="152"/>
      <c r="BI306" s="152"/>
      <c r="BJ306" s="152"/>
      <c r="BK306" s="152"/>
      <c r="BL306" s="152"/>
      <c r="BM306" s="152"/>
    </row>
    <row r="307" ht="13.5" customHeight="1">
      <c r="A307" s="152"/>
      <c r="B307" s="153"/>
      <c r="C307" s="152"/>
      <c r="D307" s="152"/>
      <c r="E307" s="152"/>
      <c r="F307" s="152"/>
      <c r="G307" s="152"/>
      <c r="H307" s="152"/>
      <c r="I307" s="152"/>
      <c r="J307" s="152"/>
      <c r="K307" s="152"/>
      <c r="L307" s="152"/>
      <c r="M307" s="152"/>
      <c r="N307" s="152"/>
      <c r="O307" s="152"/>
      <c r="P307" s="152"/>
      <c r="Q307" s="152"/>
      <c r="R307" s="152"/>
      <c r="S307" s="152"/>
      <c r="T307" s="152"/>
      <c r="U307" s="152"/>
      <c r="V307" s="152"/>
      <c r="W307" s="152"/>
      <c r="X307" s="152"/>
      <c r="Y307" s="152"/>
      <c r="Z307" s="152"/>
      <c r="AA307" s="152"/>
      <c r="AB307" s="152"/>
      <c r="AC307" s="152"/>
      <c r="AD307" s="152"/>
      <c r="AE307" s="152"/>
      <c r="AF307" s="152"/>
      <c r="AG307" s="152"/>
      <c r="AH307" s="152"/>
      <c r="AI307" s="152"/>
      <c r="AJ307" s="152"/>
      <c r="AK307" s="152"/>
      <c r="AL307" s="152"/>
      <c r="AM307" s="152"/>
      <c r="AN307" s="152"/>
      <c r="AO307" s="152"/>
      <c r="AP307" s="152"/>
      <c r="AQ307" s="152"/>
      <c r="AR307" s="152"/>
      <c r="AS307" s="152"/>
      <c r="AT307" s="152"/>
      <c r="AU307" s="152"/>
      <c r="AV307" s="152"/>
      <c r="AW307" s="152"/>
      <c r="AX307" s="152"/>
      <c r="AY307" s="152"/>
      <c r="AZ307" s="152"/>
      <c r="BA307" s="152"/>
      <c r="BB307" s="152"/>
      <c r="BC307" s="152"/>
      <c r="BD307" s="152"/>
      <c r="BE307" s="152"/>
      <c r="BF307" s="152"/>
      <c r="BG307" s="152"/>
      <c r="BH307" s="152"/>
      <c r="BI307" s="152"/>
      <c r="BJ307" s="152"/>
      <c r="BK307" s="152"/>
      <c r="BL307" s="152"/>
      <c r="BM307" s="152"/>
    </row>
    <row r="308" ht="13.5" customHeight="1">
      <c r="A308" s="152"/>
      <c r="B308" s="153"/>
      <c r="C308" s="152"/>
      <c r="D308" s="152"/>
      <c r="E308" s="152"/>
      <c r="F308" s="152"/>
      <c r="G308" s="152"/>
      <c r="H308" s="152"/>
      <c r="I308" s="152"/>
      <c r="J308" s="152"/>
      <c r="K308" s="152"/>
      <c r="L308" s="152"/>
      <c r="M308" s="152"/>
      <c r="N308" s="152"/>
      <c r="O308" s="152"/>
      <c r="P308" s="152"/>
      <c r="Q308" s="152"/>
      <c r="R308" s="152"/>
      <c r="S308" s="152"/>
      <c r="T308" s="152"/>
      <c r="U308" s="152"/>
      <c r="V308" s="152"/>
      <c r="W308" s="152"/>
      <c r="X308" s="152"/>
      <c r="Y308" s="152"/>
      <c r="Z308" s="152"/>
      <c r="AA308" s="152"/>
      <c r="AB308" s="152"/>
      <c r="AC308" s="152"/>
      <c r="AD308" s="152"/>
      <c r="AE308" s="152"/>
      <c r="AF308" s="152"/>
      <c r="AG308" s="152"/>
      <c r="AH308" s="152"/>
      <c r="AI308" s="152"/>
      <c r="AJ308" s="152"/>
      <c r="AK308" s="152"/>
      <c r="AL308" s="152"/>
      <c r="AM308" s="152"/>
      <c r="AN308" s="152"/>
      <c r="AO308" s="152"/>
      <c r="AP308" s="152"/>
      <c r="AQ308" s="152"/>
      <c r="AR308" s="152"/>
      <c r="AS308" s="152"/>
      <c r="AT308" s="152"/>
      <c r="AU308" s="152"/>
      <c r="AV308" s="152"/>
      <c r="AW308" s="152"/>
      <c r="AX308" s="152"/>
      <c r="AY308" s="152"/>
      <c r="AZ308" s="152"/>
      <c r="BA308" s="152"/>
      <c r="BB308" s="152"/>
      <c r="BC308" s="152"/>
      <c r="BD308" s="152"/>
      <c r="BE308" s="152"/>
      <c r="BF308" s="152"/>
      <c r="BG308" s="152"/>
      <c r="BH308" s="152"/>
      <c r="BI308" s="152"/>
      <c r="BJ308" s="152"/>
      <c r="BK308" s="152"/>
      <c r="BL308" s="152"/>
      <c r="BM308" s="152"/>
    </row>
    <row r="309" ht="13.5" customHeight="1">
      <c r="A309" s="152"/>
      <c r="B309" s="153"/>
      <c r="C309" s="152"/>
      <c r="D309" s="152"/>
      <c r="E309" s="152"/>
      <c r="F309" s="152"/>
      <c r="G309" s="152"/>
      <c r="H309" s="152"/>
      <c r="I309" s="152"/>
      <c r="J309" s="152"/>
      <c r="K309" s="152"/>
      <c r="L309" s="152"/>
      <c r="M309" s="152"/>
      <c r="N309" s="152"/>
      <c r="O309" s="152"/>
      <c r="P309" s="152"/>
      <c r="Q309" s="152"/>
      <c r="R309" s="152"/>
      <c r="S309" s="152"/>
      <c r="T309" s="152"/>
      <c r="U309" s="152"/>
      <c r="V309" s="152"/>
      <c r="W309" s="152"/>
      <c r="X309" s="152"/>
      <c r="Y309" s="152"/>
      <c r="Z309" s="152"/>
      <c r="AA309" s="152"/>
      <c r="AB309" s="152"/>
      <c r="AC309" s="152"/>
      <c r="AD309" s="152"/>
      <c r="AE309" s="152"/>
      <c r="AF309" s="152"/>
      <c r="AG309" s="152"/>
      <c r="AH309" s="152"/>
      <c r="AI309" s="152"/>
      <c r="AJ309" s="152"/>
      <c r="AK309" s="152"/>
      <c r="AL309" s="152"/>
      <c r="AM309" s="152"/>
      <c r="AN309" s="152"/>
      <c r="AO309" s="152"/>
      <c r="AP309" s="152"/>
      <c r="AQ309" s="152"/>
      <c r="AR309" s="152"/>
      <c r="AS309" s="152"/>
      <c r="AT309" s="152"/>
      <c r="AU309" s="152"/>
      <c r="AV309" s="152"/>
      <c r="AW309" s="152"/>
      <c r="AX309" s="152"/>
      <c r="AY309" s="152"/>
      <c r="AZ309" s="152"/>
      <c r="BA309" s="152"/>
      <c r="BB309" s="152"/>
      <c r="BC309" s="152"/>
      <c r="BD309" s="152"/>
      <c r="BE309" s="152"/>
      <c r="BF309" s="152"/>
      <c r="BG309" s="152"/>
      <c r="BH309" s="152"/>
      <c r="BI309" s="152"/>
      <c r="BJ309" s="152"/>
      <c r="BK309" s="152"/>
      <c r="BL309" s="152"/>
      <c r="BM309" s="152"/>
    </row>
    <row r="310" ht="13.5" customHeight="1">
      <c r="A310" s="152"/>
      <c r="B310" s="153"/>
      <c r="C310" s="152"/>
      <c r="D310" s="152"/>
      <c r="E310" s="152"/>
      <c r="F310" s="152"/>
      <c r="G310" s="152"/>
      <c r="H310" s="152"/>
      <c r="I310" s="152"/>
      <c r="J310" s="152"/>
      <c r="K310" s="152"/>
      <c r="L310" s="152"/>
      <c r="M310" s="152"/>
      <c r="N310" s="152"/>
      <c r="O310" s="152"/>
      <c r="P310" s="152"/>
      <c r="Q310" s="152"/>
      <c r="R310" s="152"/>
      <c r="S310" s="152"/>
      <c r="T310" s="152"/>
      <c r="U310" s="152"/>
      <c r="V310" s="152"/>
      <c r="W310" s="152"/>
      <c r="X310" s="152"/>
      <c r="Y310" s="152"/>
      <c r="Z310" s="152"/>
      <c r="AA310" s="152"/>
      <c r="AB310" s="152"/>
      <c r="AC310" s="152"/>
      <c r="AD310" s="152"/>
      <c r="AE310" s="152"/>
      <c r="AF310" s="152"/>
      <c r="AG310" s="152"/>
      <c r="AH310" s="152"/>
      <c r="AI310" s="152"/>
      <c r="AJ310" s="152"/>
      <c r="AK310" s="152"/>
      <c r="AL310" s="152"/>
      <c r="AM310" s="152"/>
      <c r="AN310" s="152"/>
      <c r="AO310" s="152"/>
      <c r="AP310" s="152"/>
      <c r="AQ310" s="152"/>
      <c r="AR310" s="152"/>
      <c r="AS310" s="152"/>
      <c r="AT310" s="152"/>
      <c r="AU310" s="152"/>
      <c r="AV310" s="152"/>
      <c r="AW310" s="152"/>
      <c r="AX310" s="152"/>
      <c r="AY310" s="152"/>
      <c r="AZ310" s="152"/>
      <c r="BA310" s="152"/>
      <c r="BB310" s="152"/>
      <c r="BC310" s="152"/>
      <c r="BD310" s="152"/>
      <c r="BE310" s="152"/>
      <c r="BF310" s="152"/>
      <c r="BG310" s="152"/>
      <c r="BH310" s="152"/>
      <c r="BI310" s="152"/>
      <c r="BJ310" s="152"/>
      <c r="BK310" s="152"/>
      <c r="BL310" s="152"/>
      <c r="BM310" s="152"/>
    </row>
    <row r="311" ht="13.5" customHeight="1">
      <c r="A311" s="152"/>
      <c r="B311" s="153"/>
      <c r="C311" s="152"/>
      <c r="D311" s="152"/>
      <c r="E311" s="152"/>
      <c r="F311" s="152"/>
      <c r="G311" s="152"/>
      <c r="H311" s="152"/>
      <c r="I311" s="152"/>
      <c r="J311" s="152"/>
      <c r="K311" s="152"/>
      <c r="L311" s="152"/>
      <c r="M311" s="152"/>
      <c r="N311" s="152"/>
      <c r="O311" s="152"/>
      <c r="P311" s="152"/>
      <c r="Q311" s="152"/>
      <c r="R311" s="152"/>
      <c r="S311" s="152"/>
      <c r="T311" s="152"/>
      <c r="U311" s="152"/>
      <c r="V311" s="152"/>
      <c r="W311" s="152"/>
      <c r="X311" s="152"/>
      <c r="Y311" s="152"/>
      <c r="Z311" s="152"/>
      <c r="AA311" s="152"/>
      <c r="AB311" s="152"/>
      <c r="AC311" s="152"/>
      <c r="AD311" s="152"/>
      <c r="AE311" s="152"/>
      <c r="AF311" s="152"/>
      <c r="AG311" s="152"/>
      <c r="AH311" s="152"/>
      <c r="AI311" s="152"/>
      <c r="AJ311" s="152"/>
      <c r="AK311" s="152"/>
      <c r="AL311" s="152"/>
      <c r="AM311" s="152"/>
      <c r="AN311" s="152"/>
      <c r="AO311" s="152"/>
      <c r="AP311" s="152"/>
      <c r="AQ311" s="152"/>
      <c r="AR311" s="152"/>
      <c r="AS311" s="152"/>
      <c r="AT311" s="152"/>
      <c r="AU311" s="152"/>
      <c r="AV311" s="152"/>
      <c r="AW311" s="152"/>
      <c r="AX311" s="152"/>
      <c r="AY311" s="152"/>
      <c r="AZ311" s="152"/>
      <c r="BA311" s="152"/>
      <c r="BB311" s="152"/>
      <c r="BC311" s="152"/>
      <c r="BD311" s="152"/>
      <c r="BE311" s="152"/>
      <c r="BF311" s="152"/>
      <c r="BG311" s="152"/>
      <c r="BH311" s="152"/>
      <c r="BI311" s="152"/>
      <c r="BJ311" s="152"/>
      <c r="BK311" s="152"/>
      <c r="BL311" s="152"/>
      <c r="BM311" s="152"/>
    </row>
    <row r="312" ht="13.5" customHeight="1">
      <c r="A312" s="152"/>
      <c r="B312" s="153"/>
      <c r="C312" s="152"/>
      <c r="D312" s="152"/>
      <c r="E312" s="152"/>
      <c r="F312" s="152"/>
      <c r="G312" s="152"/>
      <c r="H312" s="152"/>
      <c r="I312" s="152"/>
      <c r="J312" s="152"/>
      <c r="K312" s="152"/>
      <c r="L312" s="152"/>
      <c r="M312" s="152"/>
      <c r="N312" s="152"/>
      <c r="O312" s="152"/>
      <c r="P312" s="152"/>
      <c r="Q312" s="152"/>
      <c r="R312" s="152"/>
      <c r="S312" s="152"/>
      <c r="T312" s="152"/>
      <c r="U312" s="152"/>
      <c r="V312" s="152"/>
      <c r="W312" s="152"/>
      <c r="X312" s="152"/>
      <c r="Y312" s="152"/>
      <c r="Z312" s="152"/>
      <c r="AA312" s="152"/>
      <c r="AB312" s="152"/>
      <c r="AC312" s="152"/>
      <c r="AD312" s="152"/>
      <c r="AE312" s="152"/>
      <c r="AF312" s="152"/>
      <c r="AG312" s="152"/>
      <c r="AH312" s="152"/>
      <c r="AI312" s="152"/>
      <c r="AJ312" s="152"/>
      <c r="AK312" s="152"/>
      <c r="AL312" s="152"/>
      <c r="AM312" s="152"/>
      <c r="AN312" s="152"/>
      <c r="AO312" s="152"/>
      <c r="AP312" s="152"/>
      <c r="AQ312" s="152"/>
      <c r="AR312" s="152"/>
      <c r="AS312" s="152"/>
      <c r="AT312" s="152"/>
      <c r="AU312" s="152"/>
      <c r="AV312" s="152"/>
      <c r="AW312" s="152"/>
      <c r="AX312" s="152"/>
      <c r="AY312" s="152"/>
      <c r="AZ312" s="152"/>
      <c r="BA312" s="152"/>
      <c r="BB312" s="152"/>
      <c r="BC312" s="152"/>
      <c r="BD312" s="152"/>
      <c r="BE312" s="152"/>
      <c r="BF312" s="152"/>
      <c r="BG312" s="152"/>
      <c r="BH312" s="152"/>
      <c r="BI312" s="152"/>
      <c r="BJ312" s="152"/>
      <c r="BK312" s="152"/>
      <c r="BL312" s="152"/>
      <c r="BM312" s="152"/>
    </row>
    <row r="313" ht="13.5" customHeight="1">
      <c r="A313" s="152"/>
      <c r="B313" s="153"/>
      <c r="C313" s="152"/>
      <c r="D313" s="152"/>
      <c r="E313" s="152"/>
      <c r="F313" s="152"/>
      <c r="G313" s="152"/>
      <c r="H313" s="152"/>
      <c r="I313" s="152"/>
      <c r="J313" s="152"/>
      <c r="K313" s="152"/>
      <c r="L313" s="152"/>
      <c r="M313" s="152"/>
      <c r="N313" s="152"/>
      <c r="O313" s="152"/>
      <c r="P313" s="152"/>
      <c r="Q313" s="152"/>
      <c r="R313" s="152"/>
      <c r="S313" s="152"/>
      <c r="T313" s="152"/>
      <c r="U313" s="152"/>
      <c r="V313" s="152"/>
      <c r="W313" s="152"/>
      <c r="X313" s="152"/>
      <c r="Y313" s="152"/>
      <c r="Z313" s="152"/>
      <c r="AA313" s="152"/>
      <c r="AB313" s="152"/>
      <c r="AC313" s="152"/>
      <c r="AD313" s="152"/>
      <c r="AE313" s="152"/>
      <c r="AF313" s="152"/>
      <c r="AG313" s="152"/>
      <c r="AH313" s="152"/>
      <c r="AI313" s="152"/>
      <c r="AJ313" s="152"/>
      <c r="AK313" s="152"/>
      <c r="AL313" s="152"/>
      <c r="AM313" s="152"/>
      <c r="AN313" s="152"/>
      <c r="AO313" s="152"/>
      <c r="AP313" s="152"/>
      <c r="AQ313" s="152"/>
      <c r="AR313" s="152"/>
      <c r="AS313" s="152"/>
      <c r="AT313" s="152"/>
      <c r="AU313" s="152"/>
      <c r="AV313" s="152"/>
      <c r="AW313" s="152"/>
      <c r="AX313" s="152"/>
      <c r="AY313" s="152"/>
      <c r="AZ313" s="152"/>
      <c r="BA313" s="152"/>
      <c r="BB313" s="152"/>
      <c r="BC313" s="152"/>
      <c r="BD313" s="152"/>
      <c r="BE313" s="152"/>
      <c r="BF313" s="152"/>
      <c r="BG313" s="152"/>
      <c r="BH313" s="152"/>
      <c r="BI313" s="152"/>
      <c r="BJ313" s="152"/>
      <c r="BK313" s="152"/>
      <c r="BL313" s="152"/>
      <c r="BM313" s="152"/>
    </row>
    <row r="314" ht="13.5" customHeight="1">
      <c r="A314" s="152"/>
      <c r="B314" s="153"/>
      <c r="C314" s="152"/>
      <c r="D314" s="152"/>
      <c r="E314" s="152"/>
      <c r="F314" s="152"/>
      <c r="G314" s="152"/>
      <c r="H314" s="152"/>
      <c r="I314" s="152"/>
      <c r="J314" s="152"/>
      <c r="K314" s="152"/>
      <c r="L314" s="152"/>
      <c r="M314" s="152"/>
      <c r="N314" s="152"/>
      <c r="O314" s="152"/>
      <c r="P314" s="152"/>
      <c r="Q314" s="152"/>
      <c r="R314" s="152"/>
      <c r="S314" s="152"/>
      <c r="T314" s="152"/>
      <c r="U314" s="152"/>
      <c r="V314" s="152"/>
      <c r="W314" s="152"/>
      <c r="X314" s="152"/>
      <c r="Y314" s="152"/>
      <c r="Z314" s="152"/>
      <c r="AA314" s="152"/>
      <c r="AB314" s="152"/>
      <c r="AC314" s="152"/>
      <c r="AD314" s="152"/>
      <c r="AE314" s="152"/>
      <c r="AF314" s="152"/>
      <c r="AG314" s="152"/>
      <c r="AH314" s="152"/>
      <c r="AI314" s="152"/>
      <c r="AJ314" s="152"/>
      <c r="AK314" s="152"/>
      <c r="AL314" s="152"/>
      <c r="AM314" s="152"/>
      <c r="AN314" s="152"/>
      <c r="AO314" s="152"/>
      <c r="AP314" s="152"/>
      <c r="AQ314" s="152"/>
      <c r="AR314" s="152"/>
      <c r="AS314" s="152"/>
      <c r="AT314" s="152"/>
      <c r="AU314" s="152"/>
      <c r="AV314" s="152"/>
      <c r="AW314" s="152"/>
      <c r="AX314" s="152"/>
      <c r="AY314" s="152"/>
      <c r="AZ314" s="152"/>
      <c r="BA314" s="152"/>
      <c r="BB314" s="152"/>
      <c r="BC314" s="152"/>
      <c r="BD314" s="152"/>
      <c r="BE314" s="152"/>
      <c r="BF314" s="152"/>
      <c r="BG314" s="152"/>
      <c r="BH314" s="152"/>
      <c r="BI314" s="152"/>
      <c r="BJ314" s="152"/>
      <c r="BK314" s="152"/>
      <c r="BL314" s="152"/>
      <c r="BM314" s="152"/>
    </row>
    <row r="315" ht="13.5" customHeight="1">
      <c r="A315" s="152"/>
      <c r="B315" s="153"/>
      <c r="C315" s="152"/>
      <c r="D315" s="152"/>
      <c r="E315" s="152"/>
      <c r="F315" s="152"/>
      <c r="G315" s="152"/>
      <c r="H315" s="152"/>
      <c r="I315" s="152"/>
      <c r="J315" s="152"/>
      <c r="K315" s="152"/>
      <c r="L315" s="152"/>
      <c r="M315" s="152"/>
      <c r="N315" s="152"/>
      <c r="O315" s="152"/>
      <c r="P315" s="152"/>
      <c r="Q315" s="152"/>
      <c r="R315" s="152"/>
      <c r="S315" s="152"/>
      <c r="T315" s="152"/>
      <c r="U315" s="152"/>
      <c r="V315" s="152"/>
      <c r="W315" s="152"/>
      <c r="X315" s="152"/>
      <c r="Y315" s="152"/>
      <c r="Z315" s="152"/>
      <c r="AA315" s="152"/>
      <c r="AB315" s="152"/>
      <c r="AC315" s="152"/>
      <c r="AD315" s="152"/>
      <c r="AE315" s="152"/>
      <c r="AF315" s="152"/>
      <c r="AG315" s="152"/>
      <c r="AH315" s="152"/>
      <c r="AI315" s="152"/>
      <c r="AJ315" s="152"/>
      <c r="AK315" s="152"/>
      <c r="AL315" s="152"/>
      <c r="AM315" s="152"/>
      <c r="AN315" s="152"/>
      <c r="AO315" s="152"/>
      <c r="AP315" s="152"/>
      <c r="AQ315" s="152"/>
      <c r="AR315" s="152"/>
      <c r="AS315" s="152"/>
      <c r="AT315" s="152"/>
      <c r="AU315" s="152"/>
      <c r="AV315" s="152"/>
      <c r="AW315" s="152"/>
      <c r="AX315" s="152"/>
      <c r="AY315" s="152"/>
      <c r="AZ315" s="152"/>
      <c r="BA315" s="152"/>
      <c r="BB315" s="152"/>
      <c r="BC315" s="152"/>
      <c r="BD315" s="152"/>
      <c r="BE315" s="152"/>
      <c r="BF315" s="152"/>
      <c r="BG315" s="152"/>
      <c r="BH315" s="152"/>
      <c r="BI315" s="152"/>
      <c r="BJ315" s="152"/>
      <c r="BK315" s="152"/>
      <c r="BL315" s="152"/>
      <c r="BM315" s="152"/>
    </row>
    <row r="316" ht="13.5" customHeight="1">
      <c r="A316" s="152"/>
      <c r="B316" s="153"/>
      <c r="C316" s="152"/>
      <c r="D316" s="152"/>
      <c r="E316" s="152"/>
      <c r="F316" s="152"/>
      <c r="G316" s="152"/>
      <c r="H316" s="152"/>
      <c r="I316" s="152"/>
      <c r="J316" s="152"/>
      <c r="K316" s="152"/>
      <c r="L316" s="152"/>
      <c r="M316" s="152"/>
      <c r="N316" s="152"/>
      <c r="O316" s="152"/>
      <c r="P316" s="152"/>
      <c r="Q316" s="152"/>
      <c r="R316" s="152"/>
      <c r="S316" s="152"/>
      <c r="T316" s="152"/>
      <c r="U316" s="152"/>
      <c r="V316" s="152"/>
      <c r="W316" s="152"/>
      <c r="X316" s="152"/>
      <c r="Y316" s="152"/>
      <c r="Z316" s="152"/>
      <c r="AA316" s="152"/>
      <c r="AB316" s="152"/>
      <c r="AC316" s="152"/>
      <c r="AD316" s="152"/>
      <c r="AE316" s="152"/>
      <c r="AF316" s="152"/>
      <c r="AG316" s="152"/>
      <c r="AH316" s="152"/>
      <c r="AI316" s="152"/>
      <c r="AJ316" s="152"/>
      <c r="AK316" s="152"/>
      <c r="AL316" s="152"/>
      <c r="AM316" s="152"/>
      <c r="AN316" s="152"/>
      <c r="AO316" s="152"/>
      <c r="AP316" s="152"/>
      <c r="AQ316" s="152"/>
      <c r="AR316" s="152"/>
      <c r="AS316" s="152"/>
      <c r="AT316" s="152"/>
      <c r="AU316" s="152"/>
      <c r="AV316" s="152"/>
      <c r="AW316" s="152"/>
      <c r="AX316" s="152"/>
      <c r="AY316" s="152"/>
      <c r="AZ316" s="152"/>
      <c r="BA316" s="152"/>
      <c r="BB316" s="152"/>
      <c r="BC316" s="152"/>
      <c r="BD316" s="152"/>
      <c r="BE316" s="152"/>
      <c r="BF316" s="152"/>
      <c r="BG316" s="152"/>
      <c r="BH316" s="152"/>
      <c r="BI316" s="152"/>
      <c r="BJ316" s="152"/>
      <c r="BK316" s="152"/>
      <c r="BL316" s="152"/>
      <c r="BM316" s="152"/>
    </row>
    <row r="317" ht="13.5" customHeight="1">
      <c r="A317" s="152"/>
      <c r="B317" s="153"/>
      <c r="C317" s="152"/>
      <c r="D317" s="152"/>
      <c r="E317" s="152"/>
      <c r="F317" s="152"/>
      <c r="G317" s="152"/>
      <c r="H317" s="152"/>
      <c r="I317" s="152"/>
      <c r="J317" s="152"/>
      <c r="K317" s="152"/>
      <c r="L317" s="152"/>
      <c r="M317" s="152"/>
      <c r="N317" s="152"/>
      <c r="O317" s="152"/>
      <c r="P317" s="152"/>
      <c r="Q317" s="152"/>
      <c r="R317" s="152"/>
      <c r="S317" s="152"/>
      <c r="T317" s="152"/>
      <c r="U317" s="152"/>
      <c r="V317" s="152"/>
      <c r="W317" s="152"/>
      <c r="X317" s="152"/>
      <c r="Y317" s="152"/>
      <c r="Z317" s="152"/>
      <c r="AA317" s="152"/>
      <c r="AB317" s="152"/>
      <c r="AC317" s="152"/>
      <c r="AD317" s="152"/>
      <c r="AE317" s="152"/>
      <c r="AF317" s="152"/>
      <c r="AG317" s="152"/>
      <c r="AH317" s="152"/>
      <c r="AI317" s="152"/>
      <c r="AJ317" s="152"/>
      <c r="AK317" s="152"/>
      <c r="AL317" s="152"/>
      <c r="AM317" s="152"/>
      <c r="AN317" s="152"/>
      <c r="AO317" s="152"/>
      <c r="AP317" s="152"/>
      <c r="AQ317" s="152"/>
      <c r="AR317" s="152"/>
      <c r="AS317" s="152"/>
      <c r="AT317" s="152"/>
      <c r="AU317" s="152"/>
      <c r="AV317" s="152"/>
      <c r="AW317" s="152"/>
      <c r="AX317" s="152"/>
      <c r="AY317" s="152"/>
      <c r="AZ317" s="152"/>
      <c r="BA317" s="152"/>
      <c r="BB317" s="152"/>
      <c r="BC317" s="152"/>
      <c r="BD317" s="152"/>
      <c r="BE317" s="152"/>
      <c r="BF317" s="152"/>
      <c r="BG317" s="152"/>
      <c r="BH317" s="152"/>
      <c r="BI317" s="152"/>
      <c r="BJ317" s="152"/>
      <c r="BK317" s="152"/>
      <c r="BL317" s="152"/>
      <c r="BM317" s="152"/>
    </row>
    <row r="318" ht="13.5" customHeight="1">
      <c r="A318" s="152"/>
      <c r="B318" s="153"/>
      <c r="C318" s="152"/>
      <c r="D318" s="152"/>
      <c r="E318" s="152"/>
      <c r="F318" s="152"/>
      <c r="G318" s="152"/>
      <c r="H318" s="152"/>
      <c r="I318" s="152"/>
      <c r="J318" s="152"/>
      <c r="K318" s="152"/>
      <c r="L318" s="152"/>
      <c r="M318" s="152"/>
      <c r="N318" s="152"/>
      <c r="O318" s="152"/>
      <c r="P318" s="152"/>
      <c r="Q318" s="152"/>
      <c r="R318" s="152"/>
      <c r="S318" s="152"/>
      <c r="T318" s="152"/>
      <c r="U318" s="152"/>
      <c r="V318" s="152"/>
      <c r="W318" s="152"/>
      <c r="X318" s="152"/>
      <c r="Y318" s="152"/>
      <c r="Z318" s="152"/>
      <c r="AA318" s="152"/>
      <c r="AB318" s="152"/>
      <c r="AC318" s="152"/>
      <c r="AD318" s="152"/>
      <c r="AE318" s="152"/>
      <c r="AF318" s="152"/>
      <c r="AG318" s="152"/>
      <c r="AH318" s="152"/>
      <c r="AI318" s="152"/>
      <c r="AJ318" s="152"/>
      <c r="AK318" s="152"/>
      <c r="AL318" s="152"/>
      <c r="AM318" s="152"/>
      <c r="AN318" s="152"/>
      <c r="AO318" s="152"/>
      <c r="AP318" s="152"/>
      <c r="AQ318" s="152"/>
      <c r="AR318" s="152"/>
      <c r="AS318" s="152"/>
      <c r="AT318" s="152"/>
      <c r="AU318" s="152"/>
      <c r="AV318" s="152"/>
      <c r="AW318" s="152"/>
      <c r="AX318" s="152"/>
      <c r="AY318" s="152"/>
      <c r="AZ318" s="152"/>
      <c r="BA318" s="152"/>
      <c r="BB318" s="152"/>
      <c r="BC318" s="152"/>
      <c r="BD318" s="152"/>
      <c r="BE318" s="152"/>
      <c r="BF318" s="152"/>
      <c r="BG318" s="152"/>
      <c r="BH318" s="152"/>
      <c r="BI318" s="152"/>
      <c r="BJ318" s="152"/>
      <c r="BK318" s="152"/>
      <c r="BL318" s="152"/>
      <c r="BM318" s="152"/>
    </row>
    <row r="319" ht="13.5" customHeight="1">
      <c r="A319" s="152"/>
      <c r="B319" s="153"/>
      <c r="C319" s="152"/>
      <c r="D319" s="152"/>
      <c r="E319" s="152"/>
      <c r="F319" s="152"/>
      <c r="G319" s="152"/>
      <c r="H319" s="152"/>
      <c r="I319" s="152"/>
      <c r="J319" s="152"/>
      <c r="K319" s="152"/>
      <c r="L319" s="152"/>
      <c r="M319" s="152"/>
      <c r="N319" s="152"/>
      <c r="O319" s="152"/>
      <c r="P319" s="152"/>
      <c r="Q319" s="152"/>
      <c r="R319" s="152"/>
      <c r="S319" s="152"/>
      <c r="T319" s="152"/>
      <c r="U319" s="152"/>
      <c r="V319" s="152"/>
      <c r="W319" s="152"/>
      <c r="X319" s="152"/>
      <c r="Y319" s="152"/>
      <c r="Z319" s="152"/>
      <c r="AA319" s="152"/>
      <c r="AB319" s="152"/>
      <c r="AC319" s="152"/>
      <c r="AD319" s="152"/>
      <c r="AE319" s="152"/>
      <c r="AF319" s="152"/>
      <c r="AG319" s="152"/>
      <c r="AH319" s="152"/>
      <c r="AI319" s="152"/>
      <c r="AJ319" s="152"/>
      <c r="AK319" s="152"/>
      <c r="AL319" s="152"/>
      <c r="AM319" s="152"/>
      <c r="AN319" s="152"/>
      <c r="AO319" s="152"/>
      <c r="AP319" s="152"/>
      <c r="AQ319" s="152"/>
      <c r="AR319" s="152"/>
      <c r="AS319" s="152"/>
      <c r="AT319" s="152"/>
      <c r="AU319" s="152"/>
      <c r="AV319" s="152"/>
      <c r="AW319" s="152"/>
      <c r="AX319" s="152"/>
      <c r="AY319" s="152"/>
      <c r="AZ319" s="152"/>
      <c r="BA319" s="152"/>
      <c r="BB319" s="152"/>
      <c r="BC319" s="152"/>
      <c r="BD319" s="152"/>
      <c r="BE319" s="152"/>
      <c r="BF319" s="152"/>
      <c r="BG319" s="152"/>
      <c r="BH319" s="152"/>
      <c r="BI319" s="152"/>
      <c r="BJ319" s="152"/>
      <c r="BK319" s="152"/>
      <c r="BL319" s="152"/>
      <c r="BM319" s="152"/>
    </row>
    <row r="320" ht="13.5" customHeight="1">
      <c r="A320" s="152"/>
      <c r="B320" s="153"/>
      <c r="C320" s="152"/>
      <c r="D320" s="152"/>
      <c r="E320" s="152"/>
      <c r="F320" s="152"/>
      <c r="G320" s="152"/>
      <c r="H320" s="152"/>
      <c r="I320" s="152"/>
      <c r="J320" s="152"/>
      <c r="K320" s="152"/>
      <c r="L320" s="152"/>
      <c r="M320" s="152"/>
      <c r="N320" s="152"/>
      <c r="O320" s="152"/>
      <c r="P320" s="152"/>
      <c r="Q320" s="152"/>
      <c r="R320" s="152"/>
      <c r="S320" s="152"/>
      <c r="T320" s="152"/>
      <c r="U320" s="152"/>
      <c r="V320" s="152"/>
      <c r="W320" s="152"/>
      <c r="X320" s="152"/>
      <c r="Y320" s="152"/>
      <c r="Z320" s="152"/>
      <c r="AA320" s="152"/>
      <c r="AB320" s="152"/>
      <c r="AC320" s="152"/>
      <c r="AD320" s="152"/>
      <c r="AE320" s="152"/>
      <c r="AF320" s="152"/>
      <c r="AG320" s="152"/>
      <c r="AH320" s="152"/>
      <c r="AI320" s="152"/>
      <c r="AJ320" s="152"/>
      <c r="AK320" s="152"/>
      <c r="AL320" s="152"/>
      <c r="AM320" s="152"/>
      <c r="AN320" s="152"/>
      <c r="AO320" s="152"/>
      <c r="AP320" s="152"/>
      <c r="AQ320" s="152"/>
      <c r="AR320" s="152"/>
      <c r="AS320" s="152"/>
      <c r="AT320" s="152"/>
      <c r="AU320" s="152"/>
      <c r="AV320" s="152"/>
      <c r="AW320" s="152"/>
      <c r="AX320" s="152"/>
      <c r="AY320" s="152"/>
      <c r="AZ320" s="152"/>
      <c r="BA320" s="152"/>
      <c r="BB320" s="152"/>
      <c r="BC320" s="152"/>
      <c r="BD320" s="152"/>
      <c r="BE320" s="152"/>
      <c r="BF320" s="152"/>
      <c r="BG320" s="152"/>
      <c r="BH320" s="152"/>
      <c r="BI320" s="152"/>
      <c r="BJ320" s="152"/>
      <c r="BK320" s="152"/>
      <c r="BL320" s="152"/>
      <c r="BM320" s="152"/>
    </row>
    <row r="321" ht="13.5" customHeight="1">
      <c r="A321" s="152"/>
      <c r="B321" s="153"/>
      <c r="C321" s="152"/>
      <c r="D321" s="152"/>
      <c r="E321" s="152"/>
      <c r="F321" s="152"/>
      <c r="G321" s="152"/>
      <c r="H321" s="152"/>
      <c r="I321" s="152"/>
      <c r="J321" s="152"/>
      <c r="K321" s="152"/>
      <c r="L321" s="152"/>
      <c r="M321" s="152"/>
      <c r="N321" s="152"/>
      <c r="O321" s="152"/>
      <c r="P321" s="152"/>
      <c r="Q321" s="152"/>
      <c r="R321" s="152"/>
      <c r="S321" s="152"/>
      <c r="T321" s="152"/>
      <c r="U321" s="152"/>
      <c r="V321" s="152"/>
      <c r="W321" s="152"/>
      <c r="X321" s="152"/>
      <c r="Y321" s="152"/>
      <c r="Z321" s="152"/>
      <c r="AA321" s="152"/>
      <c r="AB321" s="152"/>
      <c r="AC321" s="152"/>
      <c r="AD321" s="152"/>
      <c r="AE321" s="152"/>
      <c r="AF321" s="152"/>
      <c r="AG321" s="152"/>
      <c r="AH321" s="152"/>
      <c r="AI321" s="152"/>
      <c r="AJ321" s="152"/>
      <c r="AK321" s="152"/>
      <c r="AL321" s="152"/>
      <c r="AM321" s="152"/>
      <c r="AN321" s="152"/>
      <c r="AO321" s="152"/>
      <c r="AP321" s="152"/>
      <c r="AQ321" s="152"/>
      <c r="AR321" s="152"/>
      <c r="AS321" s="152"/>
      <c r="AT321" s="152"/>
      <c r="AU321" s="152"/>
      <c r="AV321" s="152"/>
      <c r="AW321" s="152"/>
      <c r="AX321" s="152"/>
      <c r="AY321" s="152"/>
      <c r="AZ321" s="152"/>
      <c r="BA321" s="152"/>
      <c r="BB321" s="152"/>
      <c r="BC321" s="152"/>
      <c r="BD321" s="152"/>
      <c r="BE321" s="152"/>
      <c r="BF321" s="152"/>
      <c r="BG321" s="152"/>
      <c r="BH321" s="152"/>
      <c r="BI321" s="152"/>
      <c r="BJ321" s="152"/>
      <c r="BK321" s="152"/>
      <c r="BL321" s="152"/>
      <c r="BM321" s="152"/>
    </row>
    <row r="322" ht="13.5" customHeight="1">
      <c r="A322" s="152"/>
      <c r="B322" s="153"/>
      <c r="C322" s="152"/>
      <c r="D322" s="152"/>
      <c r="E322" s="152"/>
      <c r="F322" s="152"/>
      <c r="G322" s="152"/>
      <c r="H322" s="152"/>
      <c r="I322" s="152"/>
      <c r="J322" s="152"/>
      <c r="K322" s="152"/>
      <c r="L322" s="152"/>
      <c r="M322" s="152"/>
      <c r="N322" s="152"/>
      <c r="O322" s="152"/>
      <c r="P322" s="152"/>
      <c r="Q322" s="152"/>
      <c r="R322" s="152"/>
      <c r="S322" s="152"/>
      <c r="T322" s="152"/>
      <c r="U322" s="152"/>
      <c r="V322" s="152"/>
      <c r="W322" s="152"/>
      <c r="X322" s="152"/>
      <c r="Y322" s="152"/>
      <c r="Z322" s="152"/>
      <c r="AA322" s="152"/>
      <c r="AB322" s="152"/>
      <c r="AC322" s="152"/>
      <c r="AD322" s="152"/>
      <c r="AE322" s="152"/>
      <c r="AF322" s="152"/>
      <c r="AG322" s="152"/>
      <c r="AH322" s="152"/>
      <c r="AI322" s="152"/>
      <c r="AJ322" s="152"/>
      <c r="AK322" s="152"/>
      <c r="AL322" s="152"/>
      <c r="AM322" s="152"/>
      <c r="AN322" s="152"/>
      <c r="AO322" s="152"/>
      <c r="AP322" s="152"/>
      <c r="AQ322" s="152"/>
      <c r="AR322" s="152"/>
      <c r="AS322" s="152"/>
      <c r="AT322" s="152"/>
      <c r="AU322" s="152"/>
      <c r="AV322" s="152"/>
      <c r="AW322" s="152"/>
      <c r="AX322" s="152"/>
      <c r="AY322" s="152"/>
      <c r="AZ322" s="152"/>
      <c r="BA322" s="152"/>
      <c r="BB322" s="152"/>
      <c r="BC322" s="152"/>
      <c r="BD322" s="152"/>
      <c r="BE322" s="152"/>
      <c r="BF322" s="152"/>
      <c r="BG322" s="152"/>
      <c r="BH322" s="152"/>
      <c r="BI322" s="152"/>
      <c r="BJ322" s="152"/>
      <c r="BK322" s="152"/>
      <c r="BL322" s="152"/>
      <c r="BM322" s="152"/>
    </row>
    <row r="323" ht="13.5" customHeight="1">
      <c r="A323" s="152"/>
      <c r="B323" s="153"/>
      <c r="C323" s="152"/>
      <c r="D323" s="152"/>
      <c r="E323" s="152"/>
      <c r="F323" s="152"/>
      <c r="G323" s="152"/>
      <c r="H323" s="152"/>
      <c r="I323" s="152"/>
      <c r="J323" s="152"/>
      <c r="K323" s="152"/>
      <c r="L323" s="152"/>
      <c r="M323" s="152"/>
      <c r="N323" s="152"/>
      <c r="O323" s="152"/>
      <c r="P323" s="152"/>
      <c r="Q323" s="152"/>
      <c r="R323" s="152"/>
      <c r="S323" s="152"/>
      <c r="T323" s="152"/>
      <c r="U323" s="152"/>
      <c r="V323" s="152"/>
      <c r="W323" s="152"/>
      <c r="X323" s="152"/>
      <c r="Y323" s="152"/>
      <c r="Z323" s="152"/>
      <c r="AA323" s="152"/>
      <c r="AB323" s="152"/>
      <c r="AC323" s="152"/>
      <c r="AD323" s="152"/>
      <c r="AE323" s="152"/>
      <c r="AF323" s="152"/>
      <c r="AG323" s="152"/>
      <c r="AH323" s="152"/>
      <c r="AI323" s="152"/>
      <c r="AJ323" s="152"/>
      <c r="AK323" s="152"/>
      <c r="AL323" s="152"/>
      <c r="AM323" s="152"/>
      <c r="AN323" s="152"/>
      <c r="AO323" s="152"/>
      <c r="AP323" s="152"/>
      <c r="AQ323" s="152"/>
      <c r="AR323" s="152"/>
      <c r="AS323" s="152"/>
      <c r="AT323" s="152"/>
      <c r="AU323" s="152"/>
      <c r="AV323" s="152"/>
      <c r="AW323" s="152"/>
      <c r="AX323" s="152"/>
      <c r="AY323" s="152"/>
      <c r="AZ323" s="152"/>
      <c r="BA323" s="152"/>
      <c r="BB323" s="152"/>
      <c r="BC323" s="152"/>
      <c r="BD323" s="152"/>
      <c r="BE323" s="152"/>
      <c r="BF323" s="152"/>
      <c r="BG323" s="152"/>
      <c r="BH323" s="152"/>
      <c r="BI323" s="152"/>
      <c r="BJ323" s="152"/>
      <c r="BK323" s="152"/>
      <c r="BL323" s="152"/>
      <c r="BM323" s="152"/>
    </row>
    <row r="324" ht="13.5" customHeight="1">
      <c r="A324" s="152"/>
      <c r="B324" s="153"/>
      <c r="C324" s="152"/>
      <c r="D324" s="152"/>
      <c r="E324" s="152"/>
      <c r="F324" s="152"/>
      <c r="G324" s="152"/>
      <c r="H324" s="152"/>
      <c r="I324" s="152"/>
      <c r="J324" s="152"/>
      <c r="K324" s="152"/>
      <c r="L324" s="152"/>
      <c r="M324" s="152"/>
      <c r="N324" s="152"/>
      <c r="O324" s="152"/>
      <c r="P324" s="152"/>
      <c r="Q324" s="152"/>
      <c r="R324" s="152"/>
      <c r="S324" s="152"/>
      <c r="T324" s="152"/>
      <c r="U324" s="152"/>
      <c r="V324" s="152"/>
      <c r="W324" s="152"/>
      <c r="X324" s="152"/>
      <c r="Y324" s="152"/>
      <c r="Z324" s="152"/>
      <c r="AA324" s="152"/>
      <c r="AB324" s="152"/>
      <c r="AC324" s="152"/>
      <c r="AD324" s="152"/>
      <c r="AE324" s="152"/>
      <c r="AF324" s="152"/>
      <c r="AG324" s="152"/>
      <c r="AH324" s="152"/>
      <c r="AI324" s="152"/>
      <c r="AJ324" s="152"/>
      <c r="AK324" s="152"/>
      <c r="AL324" s="152"/>
      <c r="AM324" s="152"/>
      <c r="AN324" s="152"/>
      <c r="AO324" s="152"/>
      <c r="AP324" s="152"/>
      <c r="AQ324" s="152"/>
      <c r="AR324" s="152"/>
      <c r="AS324" s="152"/>
      <c r="AT324" s="152"/>
      <c r="AU324" s="152"/>
      <c r="AV324" s="152"/>
      <c r="AW324" s="152"/>
      <c r="AX324" s="152"/>
      <c r="AY324" s="152"/>
      <c r="AZ324" s="152"/>
      <c r="BA324" s="152"/>
      <c r="BB324" s="152"/>
      <c r="BC324" s="152"/>
      <c r="BD324" s="152"/>
      <c r="BE324" s="152"/>
      <c r="BF324" s="152"/>
      <c r="BG324" s="152"/>
      <c r="BH324" s="152"/>
      <c r="BI324" s="152"/>
      <c r="BJ324" s="152"/>
      <c r="BK324" s="152"/>
      <c r="BL324" s="152"/>
      <c r="BM324" s="152"/>
    </row>
    <row r="325" ht="13.5" customHeight="1">
      <c r="A325" s="152"/>
      <c r="B325" s="153"/>
      <c r="C325" s="152"/>
      <c r="D325" s="152"/>
      <c r="E325" s="152"/>
      <c r="F325" s="152"/>
      <c r="G325" s="152"/>
      <c r="H325" s="152"/>
      <c r="I325" s="152"/>
      <c r="J325" s="152"/>
      <c r="K325" s="152"/>
      <c r="L325" s="152"/>
      <c r="M325" s="152"/>
      <c r="N325" s="152"/>
      <c r="O325" s="152"/>
      <c r="P325" s="152"/>
      <c r="Q325" s="152"/>
      <c r="R325" s="152"/>
      <c r="S325" s="152"/>
      <c r="T325" s="152"/>
      <c r="U325" s="152"/>
      <c r="V325" s="152"/>
      <c r="W325" s="152"/>
      <c r="X325" s="152"/>
      <c r="Y325" s="152"/>
      <c r="Z325" s="152"/>
      <c r="AA325" s="152"/>
      <c r="AB325" s="152"/>
      <c r="AC325" s="152"/>
      <c r="AD325" s="152"/>
      <c r="AE325" s="152"/>
      <c r="AF325" s="152"/>
      <c r="AG325" s="152"/>
      <c r="AH325" s="152"/>
      <c r="AI325" s="152"/>
      <c r="AJ325" s="152"/>
      <c r="AK325" s="152"/>
      <c r="AL325" s="152"/>
      <c r="AM325" s="152"/>
      <c r="AN325" s="152"/>
      <c r="AO325" s="152"/>
      <c r="AP325" s="152"/>
      <c r="AQ325" s="152"/>
      <c r="AR325" s="152"/>
      <c r="AS325" s="152"/>
      <c r="AT325" s="152"/>
      <c r="AU325" s="152"/>
      <c r="AV325" s="152"/>
      <c r="AW325" s="152"/>
      <c r="AX325" s="152"/>
      <c r="AY325" s="152"/>
      <c r="AZ325" s="152"/>
      <c r="BA325" s="152"/>
      <c r="BB325" s="152"/>
      <c r="BC325" s="152"/>
      <c r="BD325" s="152"/>
      <c r="BE325" s="152"/>
      <c r="BF325" s="152"/>
      <c r="BG325" s="152"/>
      <c r="BH325" s="152"/>
      <c r="BI325" s="152"/>
      <c r="BJ325" s="152"/>
      <c r="BK325" s="152"/>
      <c r="BL325" s="152"/>
      <c r="BM325" s="152"/>
    </row>
    <row r="326" ht="13.5" customHeight="1">
      <c r="A326" s="152"/>
      <c r="B326" s="153"/>
      <c r="C326" s="152"/>
      <c r="D326" s="152"/>
      <c r="E326" s="152"/>
      <c r="F326" s="152"/>
      <c r="G326" s="152"/>
      <c r="H326" s="152"/>
      <c r="I326" s="152"/>
      <c r="J326" s="152"/>
      <c r="K326" s="152"/>
      <c r="L326" s="152"/>
      <c r="M326" s="152"/>
      <c r="N326" s="152"/>
      <c r="O326" s="152"/>
      <c r="P326" s="152"/>
      <c r="Q326" s="152"/>
      <c r="R326" s="152"/>
      <c r="S326" s="152"/>
      <c r="T326" s="152"/>
      <c r="U326" s="152"/>
      <c r="V326" s="152"/>
      <c r="W326" s="152"/>
      <c r="X326" s="152"/>
      <c r="Y326" s="152"/>
      <c r="Z326" s="152"/>
      <c r="AA326" s="152"/>
      <c r="AB326" s="152"/>
      <c r="AC326" s="152"/>
      <c r="AD326" s="152"/>
      <c r="AE326" s="152"/>
      <c r="AF326" s="152"/>
      <c r="AG326" s="152"/>
      <c r="AH326" s="152"/>
      <c r="AI326" s="152"/>
      <c r="AJ326" s="152"/>
      <c r="AK326" s="152"/>
      <c r="AL326" s="152"/>
      <c r="AM326" s="152"/>
      <c r="AN326" s="152"/>
      <c r="AO326" s="152"/>
      <c r="AP326" s="152"/>
      <c r="AQ326" s="152"/>
      <c r="AR326" s="152"/>
      <c r="AS326" s="152"/>
      <c r="AT326" s="152"/>
      <c r="AU326" s="152"/>
      <c r="AV326" s="152"/>
      <c r="AW326" s="152"/>
      <c r="AX326" s="152"/>
      <c r="AY326" s="152"/>
      <c r="AZ326" s="152"/>
      <c r="BA326" s="152"/>
      <c r="BB326" s="152"/>
      <c r="BC326" s="152"/>
      <c r="BD326" s="152"/>
      <c r="BE326" s="152"/>
      <c r="BF326" s="152"/>
      <c r="BG326" s="152"/>
      <c r="BH326" s="152"/>
      <c r="BI326" s="152"/>
      <c r="BJ326" s="152"/>
      <c r="BK326" s="152"/>
      <c r="BL326" s="152"/>
      <c r="BM326" s="152"/>
    </row>
    <row r="327" ht="13.5" customHeight="1">
      <c r="A327" s="152"/>
      <c r="B327" s="153"/>
      <c r="C327" s="152"/>
      <c r="D327" s="152"/>
      <c r="E327" s="152"/>
      <c r="F327" s="152"/>
      <c r="G327" s="152"/>
      <c r="H327" s="152"/>
      <c r="I327" s="152"/>
      <c r="J327" s="152"/>
      <c r="K327" s="152"/>
      <c r="L327" s="152"/>
      <c r="M327" s="152"/>
      <c r="N327" s="152"/>
      <c r="O327" s="152"/>
      <c r="P327" s="152"/>
      <c r="Q327" s="152"/>
      <c r="R327" s="152"/>
      <c r="S327" s="152"/>
      <c r="T327" s="152"/>
      <c r="U327" s="152"/>
      <c r="V327" s="152"/>
      <c r="W327" s="152"/>
      <c r="X327" s="152"/>
      <c r="Y327" s="152"/>
      <c r="Z327" s="152"/>
      <c r="AA327" s="152"/>
      <c r="AB327" s="152"/>
      <c r="AC327" s="152"/>
      <c r="AD327" s="152"/>
      <c r="AE327" s="152"/>
      <c r="AF327" s="152"/>
      <c r="AG327" s="152"/>
      <c r="AH327" s="152"/>
      <c r="AI327" s="152"/>
      <c r="AJ327" s="152"/>
      <c r="AK327" s="152"/>
      <c r="AL327" s="152"/>
      <c r="AM327" s="152"/>
      <c r="AN327" s="152"/>
      <c r="AO327" s="152"/>
      <c r="AP327" s="152"/>
      <c r="AQ327" s="152"/>
      <c r="AR327" s="152"/>
      <c r="AS327" s="152"/>
      <c r="AT327" s="152"/>
      <c r="AU327" s="152"/>
      <c r="AV327" s="152"/>
      <c r="AW327" s="152"/>
      <c r="AX327" s="152"/>
      <c r="AY327" s="152"/>
      <c r="AZ327" s="152"/>
      <c r="BA327" s="152"/>
      <c r="BB327" s="152"/>
      <c r="BC327" s="152"/>
      <c r="BD327" s="152"/>
      <c r="BE327" s="152"/>
      <c r="BF327" s="152"/>
      <c r="BG327" s="152"/>
      <c r="BH327" s="152"/>
      <c r="BI327" s="152"/>
      <c r="BJ327" s="152"/>
      <c r="BK327" s="152"/>
      <c r="BL327" s="152"/>
      <c r="BM327" s="152"/>
    </row>
    <row r="328" ht="13.5" customHeight="1">
      <c r="A328" s="152"/>
      <c r="B328" s="153"/>
      <c r="C328" s="152"/>
      <c r="D328" s="152"/>
      <c r="E328" s="152"/>
      <c r="F328" s="152"/>
      <c r="G328" s="152"/>
      <c r="H328" s="152"/>
      <c r="I328" s="152"/>
      <c r="J328" s="152"/>
      <c r="K328" s="152"/>
      <c r="L328" s="152"/>
      <c r="M328" s="152"/>
      <c r="N328" s="152"/>
      <c r="O328" s="152"/>
      <c r="P328" s="152"/>
      <c r="Q328" s="152"/>
      <c r="R328" s="152"/>
      <c r="S328" s="152"/>
      <c r="T328" s="152"/>
      <c r="U328" s="152"/>
      <c r="V328" s="152"/>
      <c r="W328" s="152"/>
      <c r="X328" s="152"/>
      <c r="Y328" s="152"/>
      <c r="Z328" s="152"/>
      <c r="AA328" s="152"/>
      <c r="AB328" s="152"/>
      <c r="AC328" s="152"/>
      <c r="AD328" s="152"/>
      <c r="AE328" s="152"/>
      <c r="AF328" s="152"/>
      <c r="AG328" s="152"/>
      <c r="AH328" s="152"/>
      <c r="AI328" s="152"/>
      <c r="AJ328" s="152"/>
      <c r="AK328" s="152"/>
      <c r="AL328" s="152"/>
      <c r="AM328" s="152"/>
      <c r="AN328" s="152"/>
      <c r="AO328" s="152"/>
      <c r="AP328" s="152"/>
      <c r="AQ328" s="152"/>
      <c r="AR328" s="152"/>
      <c r="AS328" s="152"/>
      <c r="AT328" s="152"/>
      <c r="AU328" s="152"/>
      <c r="AV328" s="152"/>
      <c r="AW328" s="152"/>
      <c r="AX328" s="152"/>
      <c r="AY328" s="152"/>
      <c r="AZ328" s="152"/>
      <c r="BA328" s="152"/>
      <c r="BB328" s="152"/>
      <c r="BC328" s="152"/>
      <c r="BD328" s="152"/>
      <c r="BE328" s="152"/>
      <c r="BF328" s="152"/>
      <c r="BG328" s="152"/>
      <c r="BH328" s="152"/>
      <c r="BI328" s="152"/>
      <c r="BJ328" s="152"/>
      <c r="BK328" s="152"/>
      <c r="BL328" s="152"/>
      <c r="BM328" s="152"/>
    </row>
    <row r="329" ht="13.5" customHeight="1">
      <c r="A329" s="152"/>
      <c r="B329" s="153"/>
      <c r="C329" s="152"/>
      <c r="D329" s="152"/>
      <c r="E329" s="152"/>
      <c r="F329" s="152"/>
      <c r="G329" s="152"/>
      <c r="H329" s="152"/>
      <c r="I329" s="152"/>
      <c r="J329" s="152"/>
      <c r="K329" s="152"/>
      <c r="L329" s="152"/>
      <c r="M329" s="152"/>
      <c r="N329" s="152"/>
      <c r="O329" s="152"/>
      <c r="P329" s="152"/>
      <c r="Q329" s="152"/>
      <c r="R329" s="152"/>
      <c r="S329" s="152"/>
      <c r="T329" s="152"/>
      <c r="U329" s="152"/>
      <c r="V329" s="152"/>
      <c r="W329" s="152"/>
      <c r="X329" s="152"/>
      <c r="Y329" s="152"/>
      <c r="Z329" s="152"/>
      <c r="AA329" s="152"/>
      <c r="AB329" s="152"/>
      <c r="AC329" s="152"/>
      <c r="AD329" s="152"/>
      <c r="AE329" s="152"/>
      <c r="AF329" s="152"/>
      <c r="AG329" s="152"/>
      <c r="AH329" s="152"/>
      <c r="AI329" s="152"/>
      <c r="AJ329" s="152"/>
      <c r="AK329" s="152"/>
      <c r="AL329" s="152"/>
      <c r="AM329" s="152"/>
      <c r="AN329" s="152"/>
      <c r="AO329" s="152"/>
      <c r="AP329" s="152"/>
      <c r="AQ329" s="152"/>
      <c r="AR329" s="152"/>
      <c r="AS329" s="152"/>
      <c r="AT329" s="152"/>
      <c r="AU329" s="152"/>
      <c r="AV329" s="152"/>
      <c r="AW329" s="152"/>
      <c r="AX329" s="152"/>
      <c r="AY329" s="152"/>
      <c r="AZ329" s="152"/>
      <c r="BA329" s="152"/>
      <c r="BB329" s="152"/>
      <c r="BC329" s="152"/>
      <c r="BD329" s="152"/>
      <c r="BE329" s="152"/>
      <c r="BF329" s="152"/>
      <c r="BG329" s="152"/>
      <c r="BH329" s="152"/>
      <c r="BI329" s="152"/>
      <c r="BJ329" s="152"/>
      <c r="BK329" s="152"/>
      <c r="BL329" s="152"/>
      <c r="BM329" s="152"/>
    </row>
    <row r="330" ht="13.5" customHeight="1">
      <c r="A330" s="152"/>
      <c r="B330" s="153"/>
      <c r="C330" s="152"/>
      <c r="D330" s="152"/>
      <c r="E330" s="152"/>
      <c r="F330" s="152"/>
      <c r="G330" s="152"/>
      <c r="H330" s="152"/>
      <c r="I330" s="152"/>
      <c r="J330" s="152"/>
      <c r="K330" s="152"/>
      <c r="L330" s="152"/>
      <c r="M330" s="152"/>
      <c r="N330" s="152"/>
      <c r="O330" s="152"/>
      <c r="P330" s="152"/>
      <c r="Q330" s="152"/>
      <c r="R330" s="152"/>
      <c r="S330" s="152"/>
      <c r="T330" s="152"/>
      <c r="U330" s="152"/>
      <c r="V330" s="152"/>
      <c r="W330" s="152"/>
      <c r="X330" s="152"/>
      <c r="Y330" s="152"/>
      <c r="Z330" s="152"/>
      <c r="AA330" s="152"/>
      <c r="AB330" s="152"/>
      <c r="AC330" s="152"/>
      <c r="AD330" s="152"/>
      <c r="AE330" s="152"/>
      <c r="AF330" s="152"/>
      <c r="AG330" s="152"/>
      <c r="AH330" s="152"/>
      <c r="AI330" s="152"/>
      <c r="AJ330" s="152"/>
      <c r="AK330" s="152"/>
      <c r="AL330" s="152"/>
      <c r="AM330" s="152"/>
      <c r="AN330" s="152"/>
      <c r="AO330" s="152"/>
      <c r="AP330" s="152"/>
      <c r="AQ330" s="152"/>
      <c r="AR330" s="152"/>
      <c r="AS330" s="152"/>
      <c r="AT330" s="152"/>
      <c r="AU330" s="152"/>
      <c r="AV330" s="152"/>
      <c r="AW330" s="152"/>
      <c r="AX330" s="152"/>
      <c r="AY330" s="152"/>
      <c r="AZ330" s="152"/>
      <c r="BA330" s="152"/>
      <c r="BB330" s="152"/>
      <c r="BC330" s="152"/>
      <c r="BD330" s="152"/>
      <c r="BE330" s="152"/>
      <c r="BF330" s="152"/>
      <c r="BG330" s="152"/>
      <c r="BH330" s="152"/>
      <c r="BI330" s="152"/>
      <c r="BJ330" s="152"/>
      <c r="BK330" s="152"/>
      <c r="BL330" s="152"/>
      <c r="BM330" s="152"/>
    </row>
    <row r="331" ht="13.5" customHeight="1">
      <c r="A331" s="152"/>
      <c r="B331" s="153"/>
      <c r="C331" s="152"/>
      <c r="D331" s="152"/>
      <c r="E331" s="152"/>
      <c r="F331" s="152"/>
      <c r="G331" s="152"/>
      <c r="H331" s="152"/>
      <c r="I331" s="152"/>
      <c r="J331" s="152"/>
      <c r="K331" s="152"/>
      <c r="L331" s="152"/>
      <c r="M331" s="152"/>
      <c r="N331" s="152"/>
      <c r="O331" s="152"/>
      <c r="P331" s="152"/>
      <c r="Q331" s="152"/>
      <c r="R331" s="152"/>
      <c r="S331" s="152"/>
      <c r="T331" s="152"/>
      <c r="U331" s="152"/>
      <c r="V331" s="152"/>
      <c r="W331" s="152"/>
      <c r="X331" s="152"/>
      <c r="Y331" s="152"/>
      <c r="Z331" s="152"/>
      <c r="AA331" s="152"/>
      <c r="AB331" s="152"/>
      <c r="AC331" s="152"/>
      <c r="AD331" s="152"/>
      <c r="AE331" s="152"/>
      <c r="AF331" s="152"/>
      <c r="AG331" s="152"/>
      <c r="AH331" s="152"/>
      <c r="AI331" s="152"/>
      <c r="AJ331" s="152"/>
      <c r="AK331" s="152"/>
      <c r="AL331" s="152"/>
      <c r="AM331" s="152"/>
      <c r="AN331" s="152"/>
      <c r="AO331" s="152"/>
      <c r="AP331" s="152"/>
      <c r="AQ331" s="152"/>
      <c r="AR331" s="152"/>
      <c r="AS331" s="152"/>
      <c r="AT331" s="152"/>
      <c r="AU331" s="152"/>
      <c r="AV331" s="152"/>
      <c r="AW331" s="152"/>
      <c r="AX331" s="152"/>
      <c r="AY331" s="152"/>
      <c r="AZ331" s="152"/>
      <c r="BA331" s="152"/>
      <c r="BB331" s="152"/>
      <c r="BC331" s="152"/>
      <c r="BD331" s="152"/>
      <c r="BE331" s="152"/>
      <c r="BF331" s="152"/>
      <c r="BG331" s="152"/>
      <c r="BH331" s="152"/>
      <c r="BI331" s="152"/>
      <c r="BJ331" s="152"/>
      <c r="BK331" s="152"/>
      <c r="BL331" s="152"/>
      <c r="BM331" s="152"/>
    </row>
    <row r="332" ht="13.5" customHeight="1">
      <c r="A332" s="152"/>
      <c r="B332" s="153"/>
      <c r="C332" s="152"/>
      <c r="D332" s="152"/>
      <c r="E332" s="152"/>
      <c r="F332" s="152"/>
      <c r="G332" s="152"/>
      <c r="H332" s="152"/>
      <c r="I332" s="152"/>
      <c r="J332" s="152"/>
      <c r="K332" s="152"/>
      <c r="L332" s="152"/>
      <c r="M332" s="152"/>
      <c r="N332" s="152"/>
      <c r="O332" s="152"/>
      <c r="P332" s="152"/>
      <c r="Q332" s="152"/>
      <c r="R332" s="152"/>
      <c r="S332" s="152"/>
      <c r="T332" s="152"/>
      <c r="U332" s="152"/>
      <c r="V332" s="152"/>
      <c r="W332" s="152"/>
      <c r="X332" s="152"/>
      <c r="Y332" s="152"/>
      <c r="Z332" s="152"/>
      <c r="AA332" s="152"/>
      <c r="AB332" s="152"/>
      <c r="AC332" s="152"/>
      <c r="AD332" s="152"/>
      <c r="AE332" s="152"/>
      <c r="AF332" s="152"/>
      <c r="AG332" s="152"/>
      <c r="AH332" s="152"/>
      <c r="AI332" s="152"/>
      <c r="AJ332" s="152"/>
      <c r="AK332" s="152"/>
      <c r="AL332" s="152"/>
      <c r="AM332" s="152"/>
      <c r="AN332" s="152"/>
      <c r="AO332" s="152"/>
      <c r="AP332" s="152"/>
      <c r="AQ332" s="152"/>
      <c r="AR332" s="152"/>
      <c r="AS332" s="152"/>
      <c r="AT332" s="152"/>
      <c r="AU332" s="152"/>
      <c r="AV332" s="152"/>
      <c r="AW332" s="152"/>
      <c r="AX332" s="152"/>
      <c r="AY332" s="152"/>
      <c r="AZ332" s="152"/>
      <c r="BA332" s="152"/>
      <c r="BB332" s="152"/>
      <c r="BC332" s="152"/>
      <c r="BD332" s="152"/>
      <c r="BE332" s="152"/>
      <c r="BF332" s="152"/>
      <c r="BG332" s="152"/>
      <c r="BH332" s="152"/>
      <c r="BI332" s="152"/>
      <c r="BJ332" s="152"/>
      <c r="BK332" s="152"/>
      <c r="BL332" s="152"/>
      <c r="BM332" s="152"/>
    </row>
    <row r="333" ht="13.5" customHeight="1">
      <c r="A333" s="152"/>
      <c r="B333" s="153"/>
      <c r="C333" s="152"/>
      <c r="D333" s="152"/>
      <c r="E333" s="152"/>
      <c r="F333" s="152"/>
      <c r="G333" s="152"/>
      <c r="H333" s="152"/>
      <c r="I333" s="152"/>
      <c r="J333" s="152"/>
      <c r="K333" s="152"/>
      <c r="L333" s="152"/>
      <c r="M333" s="152"/>
      <c r="N333" s="152"/>
      <c r="O333" s="152"/>
      <c r="P333" s="152"/>
      <c r="Q333" s="152"/>
      <c r="R333" s="152"/>
      <c r="S333" s="152"/>
      <c r="T333" s="152"/>
      <c r="U333" s="152"/>
      <c r="V333" s="152"/>
      <c r="W333" s="152"/>
      <c r="X333" s="152"/>
      <c r="Y333" s="152"/>
      <c r="Z333" s="152"/>
      <c r="AA333" s="152"/>
      <c r="AB333" s="152"/>
      <c r="AC333" s="152"/>
      <c r="AD333" s="152"/>
      <c r="AE333" s="152"/>
      <c r="AF333" s="152"/>
      <c r="AG333" s="152"/>
      <c r="AH333" s="152"/>
      <c r="AI333" s="152"/>
      <c r="AJ333" s="152"/>
      <c r="AK333" s="152"/>
      <c r="AL333" s="152"/>
      <c r="AM333" s="152"/>
      <c r="AN333" s="152"/>
      <c r="AO333" s="152"/>
      <c r="AP333" s="152"/>
      <c r="AQ333" s="152"/>
      <c r="AR333" s="152"/>
      <c r="AS333" s="152"/>
      <c r="AT333" s="152"/>
      <c r="AU333" s="152"/>
      <c r="AV333" s="152"/>
      <c r="AW333" s="152"/>
      <c r="AX333" s="152"/>
      <c r="AY333" s="152"/>
      <c r="AZ333" s="152"/>
      <c r="BA333" s="152"/>
      <c r="BB333" s="152"/>
      <c r="BC333" s="152"/>
      <c r="BD333" s="152"/>
      <c r="BE333" s="152"/>
      <c r="BF333" s="152"/>
      <c r="BG333" s="152"/>
      <c r="BH333" s="152"/>
      <c r="BI333" s="152"/>
      <c r="BJ333" s="152"/>
      <c r="BK333" s="152"/>
      <c r="BL333" s="152"/>
      <c r="BM333" s="152"/>
    </row>
    <row r="334" ht="13.5" customHeight="1">
      <c r="A334" s="152"/>
      <c r="B334" s="153"/>
      <c r="C334" s="152"/>
      <c r="D334" s="152"/>
      <c r="E334" s="152"/>
      <c r="F334" s="152"/>
      <c r="G334" s="152"/>
      <c r="H334" s="152"/>
      <c r="I334" s="152"/>
      <c r="J334" s="152"/>
      <c r="K334" s="152"/>
      <c r="L334" s="152"/>
      <c r="M334" s="152"/>
      <c r="N334" s="152"/>
      <c r="O334" s="152"/>
      <c r="P334" s="152"/>
      <c r="Q334" s="152"/>
      <c r="R334" s="152"/>
      <c r="S334" s="152"/>
      <c r="T334" s="152"/>
      <c r="U334" s="152"/>
      <c r="V334" s="152"/>
      <c r="W334" s="152"/>
      <c r="X334" s="152"/>
      <c r="Y334" s="152"/>
      <c r="Z334" s="152"/>
      <c r="AA334" s="152"/>
      <c r="AB334" s="152"/>
      <c r="AC334" s="152"/>
      <c r="AD334" s="152"/>
      <c r="AE334" s="152"/>
      <c r="AF334" s="152"/>
      <c r="AG334" s="152"/>
      <c r="AH334" s="152"/>
      <c r="AI334" s="152"/>
      <c r="AJ334" s="152"/>
      <c r="AK334" s="152"/>
      <c r="AL334" s="152"/>
      <c r="AM334" s="152"/>
      <c r="AN334" s="152"/>
      <c r="AO334" s="152"/>
      <c r="AP334" s="152"/>
      <c r="AQ334" s="152"/>
      <c r="AR334" s="152"/>
      <c r="AS334" s="152"/>
      <c r="AT334" s="152"/>
      <c r="AU334" s="152"/>
      <c r="AV334" s="152"/>
      <c r="AW334" s="152"/>
      <c r="AX334" s="152"/>
      <c r="AY334" s="152"/>
      <c r="AZ334" s="152"/>
      <c r="BA334" s="152"/>
      <c r="BB334" s="152"/>
      <c r="BC334" s="152"/>
      <c r="BD334" s="152"/>
      <c r="BE334" s="152"/>
      <c r="BF334" s="152"/>
      <c r="BG334" s="152"/>
      <c r="BH334" s="152"/>
      <c r="BI334" s="152"/>
      <c r="BJ334" s="152"/>
      <c r="BK334" s="152"/>
      <c r="BL334" s="152"/>
      <c r="BM334" s="152"/>
    </row>
    <row r="335" ht="13.5" customHeight="1">
      <c r="A335" s="152"/>
      <c r="B335" s="153"/>
      <c r="C335" s="152"/>
      <c r="D335" s="152"/>
      <c r="E335" s="152"/>
      <c r="F335" s="152"/>
      <c r="G335" s="152"/>
      <c r="H335" s="152"/>
      <c r="I335" s="152"/>
      <c r="J335" s="152"/>
      <c r="K335" s="152"/>
      <c r="L335" s="152"/>
      <c r="M335" s="152"/>
      <c r="N335" s="152"/>
      <c r="O335" s="152"/>
      <c r="P335" s="152"/>
      <c r="Q335" s="152"/>
      <c r="R335" s="152"/>
      <c r="S335" s="152"/>
      <c r="T335" s="152"/>
      <c r="U335" s="152"/>
      <c r="V335" s="152"/>
      <c r="W335" s="152"/>
      <c r="X335" s="152"/>
      <c r="Y335" s="152"/>
      <c r="Z335" s="152"/>
      <c r="AA335" s="152"/>
      <c r="AB335" s="152"/>
      <c r="AC335" s="152"/>
      <c r="AD335" s="152"/>
      <c r="AE335" s="152"/>
      <c r="AF335" s="152"/>
      <c r="AG335" s="152"/>
      <c r="AH335" s="152"/>
      <c r="AI335" s="152"/>
      <c r="AJ335" s="152"/>
      <c r="AK335" s="152"/>
      <c r="AL335" s="152"/>
      <c r="AM335" s="152"/>
      <c r="AN335" s="152"/>
      <c r="AO335" s="152"/>
      <c r="AP335" s="152"/>
      <c r="AQ335" s="152"/>
      <c r="AR335" s="152"/>
      <c r="AS335" s="152"/>
      <c r="AT335" s="152"/>
      <c r="AU335" s="152"/>
      <c r="AV335" s="152"/>
      <c r="AW335" s="152"/>
      <c r="AX335" s="152"/>
      <c r="AY335" s="152"/>
      <c r="AZ335" s="152"/>
      <c r="BA335" s="152"/>
      <c r="BB335" s="152"/>
      <c r="BC335" s="152"/>
      <c r="BD335" s="152"/>
      <c r="BE335" s="152"/>
      <c r="BF335" s="152"/>
      <c r="BG335" s="152"/>
      <c r="BH335" s="152"/>
      <c r="BI335" s="152"/>
      <c r="BJ335" s="152"/>
      <c r="BK335" s="152"/>
      <c r="BL335" s="152"/>
      <c r="BM335" s="152"/>
    </row>
    <row r="336" ht="13.5" customHeight="1">
      <c r="A336" s="152"/>
      <c r="B336" s="153"/>
      <c r="C336" s="152"/>
      <c r="D336" s="152"/>
      <c r="E336" s="152"/>
      <c r="F336" s="152"/>
      <c r="G336" s="152"/>
      <c r="H336" s="152"/>
      <c r="I336" s="152"/>
      <c r="J336" s="152"/>
      <c r="K336" s="152"/>
      <c r="L336" s="152"/>
      <c r="M336" s="152"/>
      <c r="N336" s="152"/>
      <c r="O336" s="152"/>
      <c r="P336" s="152"/>
      <c r="Q336" s="152"/>
      <c r="R336" s="152"/>
      <c r="S336" s="152"/>
      <c r="T336" s="152"/>
      <c r="U336" s="152"/>
      <c r="V336" s="152"/>
      <c r="W336" s="152"/>
      <c r="X336" s="152"/>
      <c r="Y336" s="152"/>
      <c r="Z336" s="152"/>
      <c r="AA336" s="152"/>
      <c r="AB336" s="152"/>
      <c r="AC336" s="152"/>
      <c r="AD336" s="152"/>
      <c r="AE336" s="152"/>
      <c r="AF336" s="152"/>
      <c r="AG336" s="152"/>
      <c r="AH336" s="152"/>
      <c r="AI336" s="152"/>
      <c r="AJ336" s="152"/>
      <c r="AK336" s="152"/>
      <c r="AL336" s="152"/>
      <c r="AM336" s="152"/>
      <c r="AN336" s="152"/>
      <c r="AO336" s="152"/>
      <c r="AP336" s="152"/>
      <c r="AQ336" s="152"/>
      <c r="AR336" s="152"/>
      <c r="AS336" s="152"/>
      <c r="AT336" s="152"/>
      <c r="AU336" s="152"/>
      <c r="AV336" s="152"/>
      <c r="AW336" s="152"/>
      <c r="AX336" s="152"/>
      <c r="AY336" s="152"/>
      <c r="AZ336" s="152"/>
      <c r="BA336" s="152"/>
      <c r="BB336" s="152"/>
      <c r="BC336" s="152"/>
      <c r="BD336" s="152"/>
      <c r="BE336" s="152"/>
      <c r="BF336" s="152"/>
      <c r="BG336" s="152"/>
      <c r="BH336" s="152"/>
      <c r="BI336" s="152"/>
      <c r="BJ336" s="152"/>
      <c r="BK336" s="152"/>
      <c r="BL336" s="152"/>
      <c r="BM336" s="152"/>
    </row>
    <row r="337" ht="13.5" customHeight="1">
      <c r="A337" s="152"/>
      <c r="B337" s="153"/>
      <c r="C337" s="152"/>
      <c r="D337" s="152"/>
      <c r="E337" s="152"/>
      <c r="F337" s="152"/>
      <c r="G337" s="152"/>
      <c r="H337" s="152"/>
      <c r="I337" s="152"/>
      <c r="J337" s="152"/>
      <c r="K337" s="152"/>
      <c r="L337" s="152"/>
      <c r="M337" s="152"/>
      <c r="N337" s="152"/>
      <c r="O337" s="152"/>
      <c r="P337" s="152"/>
      <c r="Q337" s="152"/>
      <c r="R337" s="152"/>
      <c r="S337" s="152"/>
      <c r="T337" s="152"/>
      <c r="U337" s="152"/>
      <c r="V337" s="152"/>
      <c r="W337" s="152"/>
      <c r="X337" s="152"/>
      <c r="Y337" s="152"/>
      <c r="Z337" s="152"/>
      <c r="AA337" s="152"/>
      <c r="AB337" s="152"/>
      <c r="AC337" s="152"/>
      <c r="AD337" s="152"/>
      <c r="AE337" s="152"/>
      <c r="AF337" s="152"/>
      <c r="AG337" s="152"/>
      <c r="AH337" s="152"/>
      <c r="AI337" s="152"/>
      <c r="AJ337" s="152"/>
      <c r="AK337" s="152"/>
      <c r="AL337" s="152"/>
      <c r="AM337" s="152"/>
      <c r="AN337" s="152"/>
      <c r="AO337" s="152"/>
      <c r="AP337" s="152"/>
      <c r="AQ337" s="152"/>
      <c r="AR337" s="152"/>
      <c r="AS337" s="152"/>
      <c r="AT337" s="152"/>
      <c r="AU337" s="152"/>
      <c r="AV337" s="152"/>
      <c r="AW337" s="152"/>
      <c r="AX337" s="152"/>
      <c r="AY337" s="152"/>
      <c r="AZ337" s="152"/>
      <c r="BA337" s="152"/>
      <c r="BB337" s="152"/>
      <c r="BC337" s="152"/>
      <c r="BD337" s="152"/>
      <c r="BE337" s="152"/>
      <c r="BF337" s="152"/>
      <c r="BG337" s="152"/>
      <c r="BH337" s="152"/>
      <c r="BI337" s="152"/>
      <c r="BJ337" s="152"/>
      <c r="BK337" s="152"/>
      <c r="BL337" s="152"/>
      <c r="BM337" s="152"/>
    </row>
    <row r="338" ht="13.5" customHeight="1">
      <c r="A338" s="152"/>
      <c r="B338" s="153"/>
      <c r="C338" s="152"/>
      <c r="D338" s="152"/>
      <c r="E338" s="152"/>
      <c r="F338" s="152"/>
      <c r="G338" s="152"/>
      <c r="H338" s="152"/>
      <c r="I338" s="152"/>
      <c r="J338" s="152"/>
      <c r="K338" s="152"/>
      <c r="L338" s="152"/>
      <c r="M338" s="152"/>
      <c r="N338" s="152"/>
      <c r="O338" s="152"/>
      <c r="P338" s="152"/>
      <c r="Q338" s="152"/>
      <c r="R338" s="152"/>
      <c r="S338" s="152"/>
      <c r="T338" s="152"/>
      <c r="U338" s="152"/>
      <c r="V338" s="152"/>
      <c r="W338" s="152"/>
      <c r="X338" s="152"/>
      <c r="Y338" s="152"/>
      <c r="Z338" s="152"/>
      <c r="AA338" s="152"/>
      <c r="AB338" s="152"/>
      <c r="AC338" s="152"/>
      <c r="AD338" s="152"/>
      <c r="AE338" s="152"/>
      <c r="AF338" s="152"/>
      <c r="AG338" s="152"/>
      <c r="AH338" s="152"/>
      <c r="AI338" s="152"/>
      <c r="AJ338" s="152"/>
      <c r="AK338" s="152"/>
      <c r="AL338" s="152"/>
      <c r="AM338" s="152"/>
      <c r="AN338" s="152"/>
      <c r="AO338" s="152"/>
      <c r="AP338" s="152"/>
      <c r="AQ338" s="152"/>
      <c r="AR338" s="152"/>
      <c r="AS338" s="152"/>
      <c r="AT338" s="152"/>
      <c r="AU338" s="152"/>
      <c r="AV338" s="152"/>
      <c r="AW338" s="152"/>
      <c r="AX338" s="152"/>
      <c r="AY338" s="152"/>
      <c r="AZ338" s="152"/>
      <c r="BA338" s="152"/>
      <c r="BB338" s="152"/>
      <c r="BC338" s="152"/>
      <c r="BD338" s="152"/>
      <c r="BE338" s="152"/>
      <c r="BF338" s="152"/>
      <c r="BG338" s="152"/>
      <c r="BH338" s="152"/>
      <c r="BI338" s="152"/>
      <c r="BJ338" s="152"/>
      <c r="BK338" s="152"/>
      <c r="BL338" s="152"/>
      <c r="BM338" s="152"/>
    </row>
    <row r="339" ht="13.5" customHeight="1">
      <c r="A339" s="152"/>
      <c r="B339" s="153"/>
      <c r="C339" s="152"/>
      <c r="D339" s="152"/>
      <c r="E339" s="152"/>
      <c r="F339" s="152"/>
      <c r="G339" s="152"/>
      <c r="H339" s="152"/>
      <c r="I339" s="152"/>
      <c r="J339" s="152"/>
      <c r="K339" s="152"/>
      <c r="L339" s="152"/>
      <c r="M339" s="152"/>
      <c r="N339" s="152"/>
      <c r="O339" s="152"/>
      <c r="P339" s="152"/>
      <c r="Q339" s="152"/>
      <c r="R339" s="152"/>
      <c r="S339" s="152"/>
      <c r="T339" s="152"/>
      <c r="U339" s="152"/>
      <c r="V339" s="152"/>
      <c r="W339" s="152"/>
      <c r="X339" s="152"/>
      <c r="Y339" s="152"/>
      <c r="Z339" s="152"/>
      <c r="AA339" s="152"/>
      <c r="AB339" s="152"/>
      <c r="AC339" s="152"/>
      <c r="AD339" s="152"/>
      <c r="AE339" s="152"/>
      <c r="AF339" s="152"/>
      <c r="AG339" s="152"/>
      <c r="AH339" s="152"/>
      <c r="AI339" s="152"/>
      <c r="AJ339" s="152"/>
      <c r="AK339" s="152"/>
      <c r="AL339" s="152"/>
      <c r="AM339" s="152"/>
      <c r="AN339" s="152"/>
      <c r="AO339" s="152"/>
      <c r="AP339" s="152"/>
      <c r="AQ339" s="152"/>
      <c r="AR339" s="152"/>
      <c r="AS339" s="152"/>
      <c r="AT339" s="152"/>
      <c r="AU339" s="152"/>
      <c r="AV339" s="152"/>
      <c r="AW339" s="152"/>
      <c r="AX339" s="152"/>
      <c r="AY339" s="152"/>
      <c r="AZ339" s="152"/>
      <c r="BA339" s="152"/>
      <c r="BB339" s="152"/>
      <c r="BC339" s="152"/>
      <c r="BD339" s="152"/>
      <c r="BE339" s="152"/>
      <c r="BF339" s="152"/>
      <c r="BG339" s="152"/>
      <c r="BH339" s="152"/>
      <c r="BI339" s="152"/>
      <c r="BJ339" s="152"/>
      <c r="BK339" s="152"/>
      <c r="BL339" s="152"/>
      <c r="BM339" s="152"/>
    </row>
    <row r="340" ht="13.5" customHeight="1">
      <c r="A340" s="152"/>
      <c r="B340" s="153"/>
      <c r="C340" s="152"/>
      <c r="D340" s="152"/>
      <c r="E340" s="152"/>
      <c r="F340" s="152"/>
      <c r="G340" s="152"/>
      <c r="H340" s="152"/>
      <c r="I340" s="152"/>
      <c r="J340" s="152"/>
      <c r="K340" s="152"/>
      <c r="L340" s="152"/>
      <c r="M340" s="152"/>
      <c r="N340" s="152"/>
      <c r="O340" s="152"/>
      <c r="P340" s="152"/>
      <c r="Q340" s="152"/>
      <c r="R340" s="152"/>
      <c r="S340" s="152"/>
      <c r="T340" s="152"/>
      <c r="U340" s="152"/>
      <c r="V340" s="152"/>
      <c r="W340" s="152"/>
      <c r="X340" s="152"/>
      <c r="Y340" s="152"/>
      <c r="Z340" s="152"/>
      <c r="AA340" s="152"/>
      <c r="AB340" s="152"/>
      <c r="AC340" s="152"/>
      <c r="AD340" s="152"/>
      <c r="AE340" s="152"/>
      <c r="AF340" s="152"/>
      <c r="AG340" s="152"/>
      <c r="AH340" s="152"/>
      <c r="AI340" s="152"/>
      <c r="AJ340" s="152"/>
      <c r="AK340" s="152"/>
      <c r="AL340" s="152"/>
      <c r="AM340" s="152"/>
      <c r="AN340" s="152"/>
      <c r="AO340" s="152"/>
      <c r="AP340" s="152"/>
      <c r="AQ340" s="152"/>
      <c r="AR340" s="152"/>
      <c r="AS340" s="152"/>
      <c r="AT340" s="152"/>
      <c r="AU340" s="152"/>
      <c r="AV340" s="152"/>
      <c r="AW340" s="152"/>
      <c r="AX340" s="152"/>
      <c r="AY340" s="152"/>
      <c r="AZ340" s="152"/>
      <c r="BA340" s="152"/>
      <c r="BB340" s="152"/>
      <c r="BC340" s="152"/>
      <c r="BD340" s="152"/>
      <c r="BE340" s="152"/>
      <c r="BF340" s="152"/>
      <c r="BG340" s="152"/>
      <c r="BH340" s="152"/>
      <c r="BI340" s="152"/>
      <c r="BJ340" s="152"/>
      <c r="BK340" s="152"/>
      <c r="BL340" s="152"/>
      <c r="BM340" s="152"/>
    </row>
    <row r="341" ht="13.5" customHeight="1">
      <c r="A341" s="152"/>
      <c r="B341" s="153"/>
      <c r="C341" s="152"/>
      <c r="D341" s="152"/>
      <c r="E341" s="152"/>
      <c r="F341" s="152"/>
      <c r="G341" s="152"/>
      <c r="H341" s="152"/>
      <c r="I341" s="152"/>
      <c r="J341" s="152"/>
      <c r="K341" s="152"/>
      <c r="L341" s="152"/>
      <c r="M341" s="152"/>
      <c r="N341" s="152"/>
      <c r="O341" s="152"/>
      <c r="P341" s="152"/>
      <c r="Q341" s="152"/>
      <c r="R341" s="152"/>
      <c r="S341" s="152"/>
      <c r="T341" s="152"/>
      <c r="U341" s="152"/>
      <c r="V341" s="152"/>
      <c r="W341" s="152"/>
      <c r="X341" s="152"/>
      <c r="Y341" s="152"/>
      <c r="Z341" s="152"/>
      <c r="AA341" s="152"/>
      <c r="AB341" s="152"/>
      <c r="AC341" s="152"/>
      <c r="AD341" s="152"/>
      <c r="AE341" s="152"/>
      <c r="AF341" s="152"/>
      <c r="AG341" s="152"/>
      <c r="AH341" s="152"/>
      <c r="AI341" s="152"/>
      <c r="AJ341" s="152"/>
      <c r="AK341" s="152"/>
      <c r="AL341" s="152"/>
      <c r="AM341" s="152"/>
      <c r="AN341" s="152"/>
      <c r="AO341" s="152"/>
      <c r="AP341" s="152"/>
      <c r="AQ341" s="152"/>
      <c r="AR341" s="152"/>
      <c r="AS341" s="152"/>
      <c r="AT341" s="152"/>
      <c r="AU341" s="152"/>
      <c r="AV341" s="152"/>
      <c r="AW341" s="152"/>
      <c r="AX341" s="152"/>
      <c r="AY341" s="152"/>
      <c r="AZ341" s="152"/>
      <c r="BA341" s="152"/>
      <c r="BB341" s="152"/>
      <c r="BC341" s="152"/>
      <c r="BD341" s="152"/>
      <c r="BE341" s="152"/>
      <c r="BF341" s="152"/>
      <c r="BG341" s="152"/>
      <c r="BH341" s="152"/>
      <c r="BI341" s="152"/>
      <c r="BJ341" s="152"/>
      <c r="BK341" s="152"/>
      <c r="BL341" s="152"/>
      <c r="BM341" s="152"/>
    </row>
    <row r="342" ht="13.5" customHeight="1">
      <c r="A342" s="152"/>
      <c r="B342" s="153"/>
      <c r="C342" s="152"/>
      <c r="D342" s="152"/>
      <c r="E342" s="152"/>
      <c r="F342" s="152"/>
      <c r="G342" s="152"/>
      <c r="H342" s="152"/>
      <c r="I342" s="152"/>
      <c r="J342" s="152"/>
      <c r="K342" s="152"/>
      <c r="L342" s="152"/>
      <c r="M342" s="152"/>
      <c r="N342" s="152"/>
      <c r="O342" s="152"/>
      <c r="P342" s="152"/>
      <c r="Q342" s="152"/>
      <c r="R342" s="152"/>
      <c r="S342" s="152"/>
      <c r="T342" s="152"/>
      <c r="U342" s="152"/>
      <c r="V342" s="152"/>
      <c r="W342" s="152"/>
      <c r="X342" s="152"/>
      <c r="Y342" s="152"/>
      <c r="Z342" s="152"/>
      <c r="AA342" s="152"/>
      <c r="AB342" s="152"/>
      <c r="AC342" s="152"/>
      <c r="AD342" s="152"/>
      <c r="AE342" s="152"/>
      <c r="AF342" s="152"/>
      <c r="AG342" s="152"/>
      <c r="AH342" s="152"/>
      <c r="AI342" s="152"/>
      <c r="AJ342" s="152"/>
      <c r="AK342" s="152"/>
      <c r="AL342" s="152"/>
      <c r="AM342" s="152"/>
      <c r="AN342" s="152"/>
      <c r="AO342" s="152"/>
      <c r="AP342" s="152"/>
      <c r="AQ342" s="152"/>
      <c r="AR342" s="152"/>
      <c r="AS342" s="152"/>
      <c r="AT342" s="152"/>
      <c r="AU342" s="152"/>
      <c r="AV342" s="152"/>
      <c r="AW342" s="152"/>
      <c r="AX342" s="152"/>
      <c r="AY342" s="152"/>
      <c r="AZ342" s="152"/>
      <c r="BA342" s="152"/>
      <c r="BB342" s="152"/>
      <c r="BC342" s="152"/>
      <c r="BD342" s="152"/>
      <c r="BE342" s="152"/>
      <c r="BF342" s="152"/>
      <c r="BG342" s="152"/>
      <c r="BH342" s="152"/>
      <c r="BI342" s="152"/>
      <c r="BJ342" s="152"/>
      <c r="BK342" s="152"/>
      <c r="BL342" s="152"/>
      <c r="BM342" s="152"/>
    </row>
    <row r="343" ht="13.5" customHeight="1">
      <c r="A343" s="152"/>
      <c r="B343" s="153"/>
      <c r="C343" s="152"/>
      <c r="D343" s="152"/>
      <c r="E343" s="152"/>
      <c r="F343" s="152"/>
      <c r="G343" s="152"/>
      <c r="H343" s="152"/>
      <c r="I343" s="152"/>
      <c r="J343" s="152"/>
      <c r="K343" s="152"/>
      <c r="L343" s="152"/>
      <c r="M343" s="152"/>
      <c r="N343" s="152"/>
      <c r="O343" s="152"/>
      <c r="P343" s="152"/>
      <c r="Q343" s="152"/>
      <c r="R343" s="152"/>
      <c r="S343" s="152"/>
      <c r="T343" s="152"/>
      <c r="U343" s="152"/>
      <c r="V343" s="152"/>
      <c r="W343" s="152"/>
      <c r="X343" s="152"/>
      <c r="Y343" s="152"/>
      <c r="Z343" s="152"/>
      <c r="AA343" s="152"/>
      <c r="AB343" s="152"/>
      <c r="AC343" s="152"/>
      <c r="AD343" s="152"/>
      <c r="AE343" s="152"/>
      <c r="AF343" s="152"/>
      <c r="AG343" s="152"/>
      <c r="AH343" s="152"/>
      <c r="AI343" s="152"/>
      <c r="AJ343" s="152"/>
      <c r="AK343" s="152"/>
      <c r="AL343" s="152"/>
      <c r="AM343" s="152"/>
      <c r="AN343" s="152"/>
      <c r="AO343" s="152"/>
      <c r="AP343" s="152"/>
      <c r="AQ343" s="152"/>
      <c r="AR343" s="152"/>
      <c r="AS343" s="152"/>
      <c r="AT343" s="152"/>
      <c r="AU343" s="152"/>
      <c r="AV343" s="152"/>
      <c r="AW343" s="152"/>
      <c r="AX343" s="152"/>
      <c r="AY343" s="152"/>
      <c r="AZ343" s="152"/>
      <c r="BA343" s="152"/>
      <c r="BB343" s="152"/>
      <c r="BC343" s="152"/>
      <c r="BD343" s="152"/>
      <c r="BE343" s="152"/>
      <c r="BF343" s="152"/>
      <c r="BG343" s="152"/>
      <c r="BH343" s="152"/>
      <c r="BI343" s="152"/>
      <c r="BJ343" s="152"/>
      <c r="BK343" s="152"/>
      <c r="BL343" s="152"/>
      <c r="BM343" s="152"/>
    </row>
    <row r="344" ht="13.5" customHeight="1">
      <c r="A344" s="152"/>
      <c r="B344" s="153"/>
      <c r="C344" s="152"/>
      <c r="D344" s="152"/>
      <c r="E344" s="152"/>
      <c r="F344" s="152"/>
      <c r="G344" s="152"/>
      <c r="H344" s="152"/>
      <c r="I344" s="152"/>
      <c r="J344" s="152"/>
      <c r="K344" s="152"/>
      <c r="L344" s="152"/>
      <c r="M344" s="152"/>
      <c r="N344" s="152"/>
      <c r="O344" s="152"/>
      <c r="P344" s="152"/>
      <c r="Q344" s="152"/>
      <c r="R344" s="152"/>
      <c r="S344" s="152"/>
      <c r="T344" s="152"/>
      <c r="U344" s="152"/>
      <c r="V344" s="152"/>
      <c r="W344" s="152"/>
      <c r="X344" s="152"/>
      <c r="Y344" s="152"/>
      <c r="Z344" s="152"/>
      <c r="AA344" s="152"/>
      <c r="AB344" s="152"/>
      <c r="AC344" s="152"/>
      <c r="AD344" s="152"/>
      <c r="AE344" s="152"/>
      <c r="AF344" s="152"/>
      <c r="AG344" s="152"/>
      <c r="AH344" s="152"/>
      <c r="AI344" s="152"/>
      <c r="AJ344" s="152"/>
      <c r="AK344" s="152"/>
      <c r="AL344" s="152"/>
      <c r="AM344" s="152"/>
      <c r="AN344" s="152"/>
      <c r="AO344" s="152"/>
      <c r="AP344" s="152"/>
      <c r="AQ344" s="152"/>
      <c r="AR344" s="152"/>
      <c r="AS344" s="152"/>
      <c r="AT344" s="152"/>
      <c r="AU344" s="152"/>
      <c r="AV344" s="152"/>
      <c r="AW344" s="152"/>
      <c r="AX344" s="152"/>
      <c r="AY344" s="152"/>
      <c r="AZ344" s="152"/>
      <c r="BA344" s="152"/>
      <c r="BB344" s="152"/>
      <c r="BC344" s="152"/>
      <c r="BD344" s="152"/>
      <c r="BE344" s="152"/>
      <c r="BF344" s="152"/>
      <c r="BG344" s="152"/>
      <c r="BH344" s="152"/>
      <c r="BI344" s="152"/>
      <c r="BJ344" s="152"/>
      <c r="BK344" s="152"/>
      <c r="BL344" s="152"/>
      <c r="BM344" s="152"/>
    </row>
    <row r="345" ht="13.5" customHeight="1">
      <c r="A345" s="152"/>
      <c r="B345" s="153"/>
      <c r="C345" s="152"/>
      <c r="D345" s="152"/>
      <c r="E345" s="152"/>
      <c r="F345" s="152"/>
      <c r="G345" s="152"/>
      <c r="H345" s="152"/>
      <c r="I345" s="152"/>
      <c r="J345" s="152"/>
      <c r="K345" s="152"/>
      <c r="L345" s="152"/>
      <c r="M345" s="152"/>
      <c r="N345" s="152"/>
      <c r="O345" s="152"/>
      <c r="P345" s="152"/>
      <c r="Q345" s="152"/>
      <c r="R345" s="152"/>
      <c r="S345" s="152"/>
      <c r="T345" s="152"/>
      <c r="U345" s="152"/>
      <c r="V345" s="152"/>
      <c r="W345" s="152"/>
      <c r="X345" s="152"/>
      <c r="Y345" s="152"/>
      <c r="Z345" s="152"/>
      <c r="AA345" s="152"/>
      <c r="AB345" s="152"/>
      <c r="AC345" s="152"/>
      <c r="AD345" s="152"/>
      <c r="AE345" s="152"/>
      <c r="AF345" s="152"/>
      <c r="AG345" s="152"/>
      <c r="AH345" s="152"/>
      <c r="AI345" s="152"/>
      <c r="AJ345" s="152"/>
      <c r="AK345" s="152"/>
      <c r="AL345" s="152"/>
      <c r="AM345" s="152"/>
      <c r="AN345" s="152"/>
      <c r="AO345" s="152"/>
      <c r="AP345" s="152"/>
      <c r="AQ345" s="152"/>
      <c r="AR345" s="152"/>
      <c r="AS345" s="152"/>
      <c r="AT345" s="152"/>
      <c r="AU345" s="152"/>
      <c r="AV345" s="152"/>
      <c r="AW345" s="152"/>
      <c r="AX345" s="152"/>
      <c r="AY345" s="152"/>
      <c r="AZ345" s="152"/>
      <c r="BA345" s="152"/>
      <c r="BB345" s="152"/>
      <c r="BC345" s="152"/>
      <c r="BD345" s="152"/>
      <c r="BE345" s="152"/>
      <c r="BF345" s="152"/>
      <c r="BG345" s="152"/>
      <c r="BH345" s="152"/>
      <c r="BI345" s="152"/>
      <c r="BJ345" s="152"/>
      <c r="BK345" s="152"/>
      <c r="BL345" s="152"/>
      <c r="BM345" s="152"/>
    </row>
    <row r="346" ht="13.5" customHeight="1">
      <c r="A346" s="152"/>
      <c r="B346" s="153"/>
      <c r="C346" s="152"/>
      <c r="D346" s="152"/>
      <c r="E346" s="152"/>
      <c r="F346" s="152"/>
      <c r="G346" s="152"/>
      <c r="H346" s="152"/>
      <c r="I346" s="152"/>
      <c r="J346" s="152"/>
      <c r="K346" s="152"/>
      <c r="L346" s="152"/>
      <c r="M346" s="152"/>
      <c r="N346" s="152"/>
      <c r="O346" s="152"/>
      <c r="P346" s="152"/>
      <c r="Q346" s="152"/>
      <c r="R346" s="152"/>
      <c r="S346" s="152"/>
      <c r="T346" s="152"/>
      <c r="U346" s="152"/>
      <c r="V346" s="152"/>
      <c r="W346" s="152"/>
      <c r="X346" s="152"/>
      <c r="Y346" s="152"/>
      <c r="Z346" s="152"/>
      <c r="AA346" s="152"/>
      <c r="AB346" s="152"/>
      <c r="AC346" s="152"/>
      <c r="AD346" s="152"/>
      <c r="AE346" s="152"/>
      <c r="AF346" s="152"/>
      <c r="AG346" s="152"/>
      <c r="AH346" s="152"/>
      <c r="AI346" s="152"/>
      <c r="AJ346" s="152"/>
      <c r="AK346" s="152"/>
      <c r="AL346" s="152"/>
      <c r="AM346" s="152"/>
      <c r="AN346" s="152"/>
      <c r="AO346" s="152"/>
      <c r="AP346" s="152"/>
      <c r="AQ346" s="152"/>
      <c r="AR346" s="152"/>
      <c r="AS346" s="152"/>
      <c r="AT346" s="152"/>
      <c r="AU346" s="152"/>
      <c r="AV346" s="152"/>
      <c r="AW346" s="152"/>
      <c r="AX346" s="152"/>
      <c r="AY346" s="152"/>
      <c r="AZ346" s="152"/>
      <c r="BA346" s="152"/>
      <c r="BB346" s="152"/>
      <c r="BC346" s="152"/>
      <c r="BD346" s="152"/>
      <c r="BE346" s="152"/>
      <c r="BF346" s="152"/>
      <c r="BG346" s="152"/>
      <c r="BH346" s="152"/>
      <c r="BI346" s="152"/>
      <c r="BJ346" s="152"/>
      <c r="BK346" s="152"/>
      <c r="BL346" s="152"/>
      <c r="BM346" s="152"/>
    </row>
    <row r="347" ht="13.5" customHeight="1">
      <c r="A347" s="152"/>
      <c r="B347" s="153"/>
      <c r="C347" s="152"/>
      <c r="D347" s="152"/>
      <c r="E347" s="152"/>
      <c r="F347" s="152"/>
      <c r="G347" s="152"/>
      <c r="H347" s="152"/>
      <c r="I347" s="152"/>
      <c r="J347" s="152"/>
      <c r="K347" s="152"/>
      <c r="L347" s="152"/>
      <c r="M347" s="152"/>
      <c r="N347" s="152"/>
      <c r="O347" s="152"/>
      <c r="P347" s="152"/>
      <c r="Q347" s="152"/>
      <c r="R347" s="152"/>
      <c r="S347" s="152"/>
      <c r="T347" s="152"/>
      <c r="U347" s="152"/>
      <c r="V347" s="152"/>
      <c r="W347" s="152"/>
      <c r="X347" s="152"/>
      <c r="Y347" s="152"/>
      <c r="Z347" s="152"/>
      <c r="AA347" s="152"/>
      <c r="AB347" s="152"/>
      <c r="AC347" s="152"/>
      <c r="AD347" s="152"/>
      <c r="AE347" s="152"/>
      <c r="AF347" s="152"/>
      <c r="AG347" s="152"/>
      <c r="AH347" s="152"/>
      <c r="AI347" s="152"/>
      <c r="AJ347" s="152"/>
      <c r="AK347" s="152"/>
      <c r="AL347" s="152"/>
      <c r="AM347" s="152"/>
      <c r="AN347" s="152"/>
      <c r="AO347" s="152"/>
      <c r="AP347" s="152"/>
      <c r="AQ347" s="152"/>
      <c r="AR347" s="152"/>
      <c r="AS347" s="152"/>
      <c r="AT347" s="152"/>
      <c r="AU347" s="152"/>
      <c r="AV347" s="152"/>
      <c r="AW347" s="152"/>
      <c r="AX347" s="152"/>
      <c r="AY347" s="152"/>
      <c r="AZ347" s="152"/>
      <c r="BA347" s="152"/>
      <c r="BB347" s="152"/>
      <c r="BC347" s="152"/>
      <c r="BD347" s="152"/>
      <c r="BE347" s="152"/>
      <c r="BF347" s="152"/>
      <c r="BG347" s="152"/>
      <c r="BH347" s="152"/>
      <c r="BI347" s="152"/>
      <c r="BJ347" s="152"/>
      <c r="BK347" s="152"/>
      <c r="BL347" s="152"/>
      <c r="BM347" s="152"/>
    </row>
    <row r="348" ht="13.5" customHeight="1">
      <c r="A348" s="152"/>
      <c r="B348" s="153"/>
      <c r="C348" s="152"/>
      <c r="D348" s="152"/>
      <c r="E348" s="152"/>
      <c r="F348" s="152"/>
      <c r="G348" s="152"/>
      <c r="H348" s="152"/>
      <c r="I348" s="152"/>
      <c r="J348" s="152"/>
      <c r="K348" s="152"/>
      <c r="L348" s="152"/>
      <c r="M348" s="152"/>
      <c r="N348" s="152"/>
      <c r="O348" s="152"/>
      <c r="P348" s="152"/>
      <c r="Q348" s="152"/>
      <c r="R348" s="152"/>
      <c r="S348" s="152"/>
      <c r="T348" s="152"/>
      <c r="U348" s="152"/>
      <c r="V348" s="152"/>
      <c r="W348" s="152"/>
      <c r="X348" s="152"/>
      <c r="Y348" s="152"/>
      <c r="Z348" s="152"/>
      <c r="AA348" s="152"/>
      <c r="AB348" s="152"/>
      <c r="AC348" s="152"/>
      <c r="AD348" s="152"/>
      <c r="AE348" s="152"/>
      <c r="AF348" s="152"/>
      <c r="AG348" s="152"/>
      <c r="AH348" s="152"/>
      <c r="AI348" s="152"/>
      <c r="AJ348" s="152"/>
      <c r="AK348" s="152"/>
      <c r="AL348" s="152"/>
      <c r="AM348" s="152"/>
      <c r="AN348" s="152"/>
      <c r="AO348" s="152"/>
      <c r="AP348" s="152"/>
      <c r="AQ348" s="152"/>
      <c r="AR348" s="152"/>
      <c r="AS348" s="152"/>
      <c r="AT348" s="152"/>
      <c r="AU348" s="152"/>
      <c r="AV348" s="152"/>
      <c r="AW348" s="152"/>
      <c r="AX348" s="152"/>
      <c r="AY348" s="152"/>
      <c r="AZ348" s="152"/>
      <c r="BA348" s="152"/>
      <c r="BB348" s="152"/>
      <c r="BC348" s="152"/>
      <c r="BD348" s="152"/>
      <c r="BE348" s="152"/>
      <c r="BF348" s="152"/>
      <c r="BG348" s="152"/>
      <c r="BH348" s="152"/>
      <c r="BI348" s="152"/>
      <c r="BJ348" s="152"/>
      <c r="BK348" s="152"/>
      <c r="BL348" s="152"/>
      <c r="BM348" s="152"/>
    </row>
    <row r="349" ht="13.5" customHeight="1">
      <c r="A349" s="152"/>
      <c r="B349" s="153"/>
      <c r="C349" s="152"/>
      <c r="D349" s="152"/>
      <c r="E349" s="152"/>
      <c r="F349" s="152"/>
      <c r="G349" s="152"/>
      <c r="H349" s="152"/>
      <c r="I349" s="152"/>
      <c r="J349" s="152"/>
      <c r="K349" s="152"/>
      <c r="L349" s="152"/>
      <c r="M349" s="152"/>
      <c r="N349" s="152"/>
      <c r="O349" s="152"/>
      <c r="P349" s="152"/>
      <c r="Q349" s="152"/>
      <c r="R349" s="152"/>
      <c r="S349" s="152"/>
      <c r="T349" s="152"/>
      <c r="U349" s="152"/>
      <c r="V349" s="152"/>
      <c r="W349" s="152"/>
      <c r="X349" s="152"/>
      <c r="Y349" s="152"/>
      <c r="Z349" s="152"/>
      <c r="AA349" s="152"/>
      <c r="AB349" s="152"/>
      <c r="AC349" s="152"/>
      <c r="AD349" s="152"/>
      <c r="AE349" s="152"/>
      <c r="AF349" s="152"/>
      <c r="AG349" s="152"/>
      <c r="AH349" s="152"/>
      <c r="AI349" s="152"/>
      <c r="AJ349" s="152"/>
      <c r="AK349" s="152"/>
      <c r="AL349" s="152"/>
      <c r="AM349" s="152"/>
      <c r="AN349" s="152"/>
      <c r="AO349" s="152"/>
      <c r="AP349" s="152"/>
      <c r="AQ349" s="152"/>
      <c r="AR349" s="152"/>
      <c r="AS349" s="152"/>
      <c r="AT349" s="152"/>
      <c r="AU349" s="152"/>
      <c r="AV349" s="152"/>
      <c r="AW349" s="152"/>
      <c r="AX349" s="152"/>
      <c r="AY349" s="152"/>
      <c r="AZ349" s="152"/>
      <c r="BA349" s="152"/>
      <c r="BB349" s="152"/>
      <c r="BC349" s="152"/>
      <c r="BD349" s="152"/>
      <c r="BE349" s="152"/>
      <c r="BF349" s="152"/>
      <c r="BG349" s="152"/>
      <c r="BH349" s="152"/>
      <c r="BI349" s="152"/>
      <c r="BJ349" s="152"/>
      <c r="BK349" s="152"/>
      <c r="BL349" s="152"/>
      <c r="BM349" s="152"/>
    </row>
    <row r="350" ht="13.5" customHeight="1">
      <c r="A350" s="152"/>
      <c r="B350" s="153"/>
      <c r="C350" s="152"/>
      <c r="D350" s="152"/>
      <c r="E350" s="152"/>
      <c r="F350" s="152"/>
      <c r="G350" s="152"/>
      <c r="H350" s="152"/>
      <c r="I350" s="152"/>
      <c r="J350" s="152"/>
      <c r="K350" s="152"/>
      <c r="L350" s="152"/>
      <c r="M350" s="152"/>
      <c r="N350" s="152"/>
      <c r="O350" s="152"/>
      <c r="P350" s="152"/>
      <c r="Q350" s="152"/>
      <c r="R350" s="152"/>
      <c r="S350" s="152"/>
      <c r="T350" s="152"/>
      <c r="U350" s="152"/>
      <c r="V350" s="152"/>
      <c r="W350" s="152"/>
      <c r="X350" s="152"/>
      <c r="Y350" s="152"/>
      <c r="Z350" s="152"/>
      <c r="AA350" s="152"/>
      <c r="AB350" s="152"/>
      <c r="AC350" s="152"/>
      <c r="AD350" s="152"/>
      <c r="AE350" s="152"/>
      <c r="AF350" s="152"/>
      <c r="AG350" s="152"/>
      <c r="AH350" s="152"/>
      <c r="AI350" s="152"/>
      <c r="AJ350" s="152"/>
      <c r="AK350" s="152"/>
      <c r="AL350" s="152"/>
      <c r="AM350" s="152"/>
      <c r="AN350" s="152"/>
      <c r="AO350" s="152"/>
      <c r="AP350" s="152"/>
      <c r="AQ350" s="152"/>
      <c r="AR350" s="152"/>
      <c r="AS350" s="152"/>
      <c r="AT350" s="152"/>
      <c r="AU350" s="152"/>
      <c r="AV350" s="152"/>
      <c r="AW350" s="152"/>
      <c r="AX350" s="152"/>
      <c r="AY350" s="152"/>
      <c r="AZ350" s="152"/>
      <c r="BA350" s="152"/>
      <c r="BB350" s="152"/>
      <c r="BC350" s="152"/>
      <c r="BD350" s="152"/>
      <c r="BE350" s="152"/>
      <c r="BF350" s="152"/>
      <c r="BG350" s="152"/>
      <c r="BH350" s="152"/>
      <c r="BI350" s="152"/>
      <c r="BJ350" s="152"/>
      <c r="BK350" s="152"/>
      <c r="BL350" s="152"/>
      <c r="BM350" s="152"/>
    </row>
    <row r="351" ht="13.5" customHeight="1">
      <c r="A351" s="152"/>
      <c r="B351" s="153"/>
      <c r="C351" s="152"/>
      <c r="D351" s="152"/>
      <c r="E351" s="152"/>
      <c r="F351" s="152"/>
      <c r="G351" s="152"/>
      <c r="H351" s="152"/>
      <c r="I351" s="152"/>
      <c r="J351" s="152"/>
      <c r="K351" s="152"/>
      <c r="L351" s="152"/>
      <c r="M351" s="152"/>
      <c r="N351" s="152"/>
      <c r="O351" s="152"/>
      <c r="P351" s="152"/>
      <c r="Q351" s="152"/>
      <c r="R351" s="152"/>
      <c r="S351" s="152"/>
      <c r="T351" s="152"/>
      <c r="U351" s="152"/>
      <c r="V351" s="152"/>
      <c r="W351" s="152"/>
      <c r="X351" s="152"/>
      <c r="Y351" s="152"/>
      <c r="Z351" s="152"/>
      <c r="AA351" s="152"/>
      <c r="AB351" s="152"/>
      <c r="AC351" s="152"/>
      <c r="AD351" s="152"/>
      <c r="AE351" s="152"/>
      <c r="AF351" s="152"/>
      <c r="AG351" s="152"/>
      <c r="AH351" s="152"/>
      <c r="AI351" s="152"/>
      <c r="AJ351" s="152"/>
      <c r="AK351" s="152"/>
      <c r="AL351" s="152"/>
      <c r="AM351" s="152"/>
      <c r="AN351" s="152"/>
      <c r="AO351" s="152"/>
      <c r="AP351" s="152"/>
      <c r="AQ351" s="152"/>
      <c r="AR351" s="152"/>
      <c r="AS351" s="152"/>
      <c r="AT351" s="152"/>
      <c r="AU351" s="152"/>
      <c r="AV351" s="152"/>
      <c r="AW351" s="152"/>
      <c r="AX351" s="152"/>
      <c r="AY351" s="152"/>
      <c r="AZ351" s="152"/>
      <c r="BA351" s="152"/>
      <c r="BB351" s="152"/>
      <c r="BC351" s="152"/>
      <c r="BD351" s="152"/>
      <c r="BE351" s="152"/>
      <c r="BF351" s="152"/>
      <c r="BG351" s="152"/>
      <c r="BH351" s="152"/>
      <c r="BI351" s="152"/>
      <c r="BJ351" s="152"/>
      <c r="BK351" s="152"/>
      <c r="BL351" s="152"/>
      <c r="BM351" s="152"/>
    </row>
    <row r="352" ht="13.5" customHeight="1">
      <c r="A352" s="152"/>
      <c r="B352" s="153"/>
      <c r="C352" s="152"/>
      <c r="D352" s="152"/>
      <c r="E352" s="152"/>
      <c r="F352" s="152"/>
      <c r="G352" s="152"/>
      <c r="H352" s="152"/>
      <c r="I352" s="152"/>
      <c r="J352" s="152"/>
      <c r="K352" s="152"/>
      <c r="L352" s="152"/>
      <c r="M352" s="152"/>
      <c r="N352" s="152"/>
      <c r="O352" s="152"/>
      <c r="P352" s="152"/>
      <c r="Q352" s="152"/>
      <c r="R352" s="152"/>
      <c r="S352" s="152"/>
      <c r="T352" s="152"/>
      <c r="U352" s="152"/>
      <c r="V352" s="152"/>
      <c r="W352" s="152"/>
      <c r="X352" s="152"/>
      <c r="Y352" s="152"/>
      <c r="Z352" s="152"/>
      <c r="AA352" s="152"/>
      <c r="AB352" s="152"/>
      <c r="AC352" s="152"/>
      <c r="AD352" s="152"/>
      <c r="AE352" s="152"/>
      <c r="AF352" s="152"/>
      <c r="AG352" s="152"/>
      <c r="AH352" s="152"/>
      <c r="AI352" s="152"/>
      <c r="AJ352" s="152"/>
      <c r="AK352" s="152"/>
      <c r="AL352" s="152"/>
      <c r="AM352" s="152"/>
      <c r="AN352" s="152"/>
      <c r="AO352" s="152"/>
      <c r="AP352" s="152"/>
      <c r="AQ352" s="152"/>
      <c r="AR352" s="152"/>
      <c r="AS352" s="152"/>
      <c r="AT352" s="152"/>
      <c r="AU352" s="152"/>
      <c r="AV352" s="152"/>
      <c r="AW352" s="152"/>
      <c r="AX352" s="152"/>
      <c r="AY352" s="152"/>
      <c r="AZ352" s="152"/>
      <c r="BA352" s="152"/>
      <c r="BB352" s="152"/>
      <c r="BC352" s="152"/>
      <c r="BD352" s="152"/>
      <c r="BE352" s="152"/>
      <c r="BF352" s="152"/>
      <c r="BG352" s="152"/>
      <c r="BH352" s="152"/>
      <c r="BI352" s="152"/>
      <c r="BJ352" s="152"/>
      <c r="BK352" s="152"/>
      <c r="BL352" s="152"/>
      <c r="BM352" s="152"/>
    </row>
    <row r="353" ht="13.5" customHeight="1">
      <c r="A353" s="152"/>
      <c r="B353" s="153"/>
      <c r="C353" s="152"/>
      <c r="D353" s="152"/>
      <c r="E353" s="152"/>
      <c r="F353" s="152"/>
      <c r="G353" s="152"/>
      <c r="H353" s="152"/>
      <c r="I353" s="152"/>
      <c r="J353" s="152"/>
      <c r="K353" s="152"/>
      <c r="L353" s="152"/>
      <c r="M353" s="152"/>
      <c r="N353" s="152"/>
      <c r="O353" s="152"/>
      <c r="P353" s="152"/>
      <c r="Q353" s="152"/>
      <c r="R353" s="152"/>
      <c r="S353" s="152"/>
      <c r="T353" s="152"/>
      <c r="U353" s="152"/>
      <c r="V353" s="152"/>
      <c r="W353" s="152"/>
      <c r="X353" s="152"/>
      <c r="Y353" s="152"/>
      <c r="Z353" s="152"/>
      <c r="AA353" s="152"/>
      <c r="AB353" s="152"/>
      <c r="AC353" s="152"/>
      <c r="AD353" s="152"/>
      <c r="AE353" s="152"/>
      <c r="AF353" s="152"/>
      <c r="AG353" s="152"/>
      <c r="AH353" s="152"/>
      <c r="AI353" s="152"/>
      <c r="AJ353" s="152"/>
      <c r="AK353" s="152"/>
      <c r="AL353" s="152"/>
      <c r="AM353" s="152"/>
      <c r="AN353" s="152"/>
      <c r="AO353" s="152"/>
      <c r="AP353" s="152"/>
      <c r="AQ353" s="152"/>
      <c r="AR353" s="152"/>
      <c r="AS353" s="152"/>
      <c r="AT353" s="152"/>
      <c r="AU353" s="152"/>
      <c r="AV353" s="152"/>
      <c r="AW353" s="152"/>
      <c r="AX353" s="152"/>
      <c r="AY353" s="152"/>
      <c r="AZ353" s="152"/>
      <c r="BA353" s="152"/>
      <c r="BB353" s="152"/>
      <c r="BC353" s="152"/>
      <c r="BD353" s="152"/>
      <c r="BE353" s="152"/>
      <c r="BF353" s="152"/>
      <c r="BG353" s="152"/>
      <c r="BH353" s="152"/>
      <c r="BI353" s="152"/>
      <c r="BJ353" s="152"/>
      <c r="BK353" s="152"/>
      <c r="BL353" s="152"/>
      <c r="BM353" s="152"/>
    </row>
    <row r="354" ht="13.5" customHeight="1">
      <c r="A354" s="152"/>
      <c r="B354" s="153"/>
      <c r="C354" s="152"/>
      <c r="D354" s="152"/>
      <c r="E354" s="152"/>
      <c r="F354" s="152"/>
      <c r="G354" s="152"/>
      <c r="H354" s="152"/>
      <c r="I354" s="152"/>
      <c r="J354" s="152"/>
      <c r="K354" s="152"/>
      <c r="L354" s="152"/>
      <c r="M354" s="152"/>
      <c r="N354" s="152"/>
      <c r="O354" s="152"/>
      <c r="P354" s="152"/>
      <c r="Q354" s="152"/>
      <c r="R354" s="152"/>
      <c r="S354" s="152"/>
      <c r="T354" s="152"/>
      <c r="U354" s="152"/>
      <c r="V354" s="152"/>
      <c r="W354" s="152"/>
      <c r="X354" s="152"/>
      <c r="Y354" s="152"/>
      <c r="Z354" s="152"/>
      <c r="AA354" s="152"/>
      <c r="AB354" s="152"/>
      <c r="AC354" s="152"/>
      <c r="AD354" s="152"/>
      <c r="AE354" s="152"/>
      <c r="AF354" s="152"/>
      <c r="AG354" s="152"/>
      <c r="AH354" s="152"/>
      <c r="AI354" s="152"/>
      <c r="AJ354" s="152"/>
      <c r="AK354" s="152"/>
      <c r="AL354" s="152"/>
      <c r="AM354" s="152"/>
      <c r="AN354" s="152"/>
      <c r="AO354" s="152"/>
      <c r="AP354" s="152"/>
      <c r="AQ354" s="152"/>
      <c r="AR354" s="152"/>
      <c r="AS354" s="152"/>
      <c r="AT354" s="152"/>
      <c r="AU354" s="152"/>
      <c r="AV354" s="152"/>
      <c r="AW354" s="152"/>
      <c r="AX354" s="152"/>
      <c r="AY354" s="152"/>
      <c r="AZ354" s="152"/>
      <c r="BA354" s="152"/>
      <c r="BB354" s="152"/>
      <c r="BC354" s="152"/>
      <c r="BD354" s="152"/>
      <c r="BE354" s="152"/>
      <c r="BF354" s="152"/>
      <c r="BG354" s="152"/>
      <c r="BH354" s="152"/>
      <c r="BI354" s="152"/>
      <c r="BJ354" s="152"/>
      <c r="BK354" s="152"/>
      <c r="BL354" s="152"/>
      <c r="BM354" s="152"/>
    </row>
    <row r="355" ht="13.5" customHeight="1">
      <c r="A355" s="152"/>
      <c r="B355" s="153"/>
      <c r="C355" s="152"/>
      <c r="D355" s="152"/>
      <c r="E355" s="152"/>
      <c r="F355" s="152"/>
      <c r="G355" s="152"/>
      <c r="H355" s="152"/>
      <c r="I355" s="152"/>
      <c r="J355" s="152"/>
      <c r="K355" s="152"/>
      <c r="L355" s="152"/>
      <c r="M355" s="152"/>
      <c r="N355" s="152"/>
      <c r="O355" s="152"/>
      <c r="P355" s="152"/>
      <c r="Q355" s="152"/>
      <c r="R355" s="152"/>
      <c r="S355" s="152"/>
      <c r="T355" s="152"/>
      <c r="U355" s="152"/>
      <c r="V355" s="152"/>
      <c r="W355" s="152"/>
      <c r="X355" s="152"/>
      <c r="Y355" s="152"/>
      <c r="Z355" s="152"/>
      <c r="AA355" s="152"/>
      <c r="AB355" s="152"/>
      <c r="AC355" s="152"/>
      <c r="AD355" s="152"/>
      <c r="AE355" s="152"/>
      <c r="AF355" s="152"/>
      <c r="AG355" s="152"/>
      <c r="AH355" s="152"/>
      <c r="AI355" s="152"/>
      <c r="AJ355" s="152"/>
      <c r="AK355" s="152"/>
      <c r="AL355" s="152"/>
      <c r="AM355" s="152"/>
      <c r="AN355" s="152"/>
      <c r="AO355" s="152"/>
      <c r="AP355" s="152"/>
      <c r="AQ355" s="152"/>
      <c r="AR355" s="152"/>
      <c r="AS355" s="152"/>
      <c r="AT355" s="152"/>
      <c r="AU355" s="152"/>
      <c r="AV355" s="152"/>
      <c r="AW355" s="152"/>
      <c r="AX355" s="152"/>
      <c r="AY355" s="152"/>
      <c r="AZ355" s="152"/>
      <c r="BA355" s="152"/>
      <c r="BB355" s="152"/>
      <c r="BC355" s="152"/>
      <c r="BD355" s="152"/>
      <c r="BE355" s="152"/>
      <c r="BF355" s="152"/>
      <c r="BG355" s="152"/>
      <c r="BH355" s="152"/>
      <c r="BI355" s="152"/>
      <c r="BJ355" s="152"/>
      <c r="BK355" s="152"/>
      <c r="BL355" s="152"/>
      <c r="BM355" s="152"/>
    </row>
    <row r="356" ht="13.5" customHeight="1">
      <c r="A356" s="152"/>
      <c r="B356" s="153"/>
      <c r="C356" s="152"/>
      <c r="D356" s="152"/>
      <c r="E356" s="152"/>
      <c r="F356" s="152"/>
      <c r="G356" s="152"/>
      <c r="H356" s="152"/>
      <c r="I356" s="152"/>
      <c r="J356" s="152"/>
      <c r="K356" s="152"/>
      <c r="L356" s="152"/>
      <c r="M356" s="152"/>
      <c r="N356" s="152"/>
      <c r="O356" s="152"/>
      <c r="P356" s="152"/>
      <c r="Q356" s="152"/>
      <c r="R356" s="152"/>
      <c r="S356" s="152"/>
      <c r="T356" s="152"/>
      <c r="U356" s="152"/>
      <c r="V356" s="152"/>
      <c r="W356" s="152"/>
      <c r="X356" s="152"/>
      <c r="Y356" s="152"/>
      <c r="Z356" s="152"/>
      <c r="AA356" s="152"/>
      <c r="AB356" s="152"/>
      <c r="AC356" s="152"/>
      <c r="AD356" s="152"/>
      <c r="AE356" s="152"/>
      <c r="AF356" s="152"/>
      <c r="AG356" s="152"/>
      <c r="AH356" s="152"/>
      <c r="AI356" s="152"/>
      <c r="AJ356" s="152"/>
      <c r="AK356" s="152"/>
      <c r="AL356" s="152"/>
      <c r="AM356" s="152"/>
      <c r="AN356" s="152"/>
      <c r="AO356" s="152"/>
      <c r="AP356" s="152"/>
      <c r="AQ356" s="152"/>
      <c r="AR356" s="152"/>
      <c r="AS356" s="152"/>
      <c r="AT356" s="152"/>
      <c r="AU356" s="152"/>
      <c r="AV356" s="152"/>
      <c r="AW356" s="152"/>
      <c r="AX356" s="152"/>
      <c r="AY356" s="152"/>
      <c r="AZ356" s="152"/>
      <c r="BA356" s="152"/>
      <c r="BB356" s="152"/>
      <c r="BC356" s="152"/>
      <c r="BD356" s="152"/>
      <c r="BE356" s="152"/>
      <c r="BF356" s="152"/>
      <c r="BG356" s="152"/>
      <c r="BH356" s="152"/>
      <c r="BI356" s="152"/>
      <c r="BJ356" s="152"/>
      <c r="BK356" s="152"/>
      <c r="BL356" s="152"/>
      <c r="BM356" s="152"/>
    </row>
    <row r="357" ht="13.5" customHeight="1">
      <c r="A357" s="152"/>
      <c r="B357" s="153"/>
      <c r="C357" s="152"/>
      <c r="D357" s="152"/>
      <c r="E357" s="152"/>
      <c r="F357" s="152"/>
      <c r="G357" s="152"/>
      <c r="H357" s="152"/>
      <c r="I357" s="152"/>
      <c r="J357" s="152"/>
      <c r="K357" s="152"/>
      <c r="L357" s="152"/>
      <c r="M357" s="152"/>
      <c r="N357" s="152"/>
      <c r="O357" s="152"/>
      <c r="P357" s="152"/>
      <c r="Q357" s="152"/>
      <c r="R357" s="152"/>
      <c r="S357" s="152"/>
      <c r="T357" s="152"/>
      <c r="U357" s="152"/>
      <c r="V357" s="152"/>
      <c r="W357" s="152"/>
      <c r="X357" s="152"/>
      <c r="Y357" s="152"/>
      <c r="Z357" s="152"/>
      <c r="AA357" s="152"/>
      <c r="AB357" s="152"/>
      <c r="AC357" s="152"/>
      <c r="AD357" s="152"/>
      <c r="AE357" s="152"/>
      <c r="AF357" s="152"/>
      <c r="AG357" s="152"/>
      <c r="AH357" s="152"/>
      <c r="AI357" s="152"/>
      <c r="AJ357" s="152"/>
      <c r="AK357" s="152"/>
      <c r="AL357" s="152"/>
      <c r="AM357" s="152"/>
      <c r="AN357" s="152"/>
      <c r="AO357" s="152"/>
      <c r="AP357" s="152"/>
      <c r="AQ357" s="152"/>
      <c r="AR357" s="152"/>
      <c r="AS357" s="152"/>
      <c r="AT357" s="152"/>
      <c r="AU357" s="152"/>
      <c r="AV357" s="152"/>
      <c r="AW357" s="152"/>
      <c r="AX357" s="152"/>
      <c r="AY357" s="152"/>
      <c r="AZ357" s="152"/>
      <c r="BA357" s="152"/>
      <c r="BB357" s="152"/>
      <c r="BC357" s="152"/>
      <c r="BD357" s="152"/>
      <c r="BE357" s="152"/>
      <c r="BF357" s="152"/>
      <c r="BG357" s="152"/>
      <c r="BH357" s="152"/>
      <c r="BI357" s="152"/>
      <c r="BJ357" s="152"/>
      <c r="BK357" s="152"/>
      <c r="BL357" s="152"/>
      <c r="BM357" s="152"/>
    </row>
    <row r="358" ht="13.5" customHeight="1">
      <c r="A358" s="152"/>
      <c r="B358" s="153"/>
      <c r="C358" s="152"/>
      <c r="D358" s="152"/>
      <c r="E358" s="152"/>
      <c r="F358" s="152"/>
      <c r="G358" s="152"/>
      <c r="H358" s="152"/>
      <c r="I358" s="152"/>
      <c r="J358" s="152"/>
      <c r="K358" s="152"/>
      <c r="L358" s="152"/>
      <c r="M358" s="152"/>
      <c r="N358" s="152"/>
      <c r="O358" s="152"/>
      <c r="P358" s="152"/>
      <c r="Q358" s="152"/>
      <c r="R358" s="152"/>
      <c r="S358" s="152"/>
      <c r="T358" s="152"/>
      <c r="U358" s="152"/>
      <c r="V358" s="152"/>
      <c r="W358" s="152"/>
      <c r="X358" s="152"/>
      <c r="Y358" s="152"/>
      <c r="Z358" s="152"/>
      <c r="AA358" s="152"/>
      <c r="AB358" s="152"/>
      <c r="AC358" s="152"/>
      <c r="AD358" s="152"/>
      <c r="AE358" s="152"/>
      <c r="AF358" s="152"/>
      <c r="AG358" s="152"/>
      <c r="AH358" s="152"/>
      <c r="AI358" s="152"/>
      <c r="AJ358" s="152"/>
      <c r="AK358" s="152"/>
      <c r="AL358" s="152"/>
      <c r="AM358" s="152"/>
      <c r="AN358" s="152"/>
      <c r="AO358" s="152"/>
      <c r="AP358" s="152"/>
      <c r="AQ358" s="152"/>
      <c r="AR358" s="152"/>
      <c r="AS358" s="152"/>
      <c r="AT358" s="152"/>
      <c r="AU358" s="152"/>
      <c r="AV358" s="152"/>
      <c r="AW358" s="152"/>
      <c r="AX358" s="152"/>
      <c r="AY358" s="152"/>
      <c r="AZ358" s="152"/>
      <c r="BA358" s="152"/>
      <c r="BB358" s="152"/>
      <c r="BC358" s="152"/>
      <c r="BD358" s="152"/>
      <c r="BE358" s="152"/>
      <c r="BF358" s="152"/>
      <c r="BG358" s="152"/>
      <c r="BH358" s="152"/>
      <c r="BI358" s="152"/>
      <c r="BJ358" s="152"/>
      <c r="BK358" s="152"/>
      <c r="BL358" s="152"/>
      <c r="BM358" s="152"/>
    </row>
    <row r="359" ht="13.5" customHeight="1">
      <c r="A359" s="152"/>
      <c r="B359" s="153"/>
      <c r="C359" s="152"/>
      <c r="D359" s="152"/>
      <c r="E359" s="152"/>
      <c r="F359" s="152"/>
      <c r="G359" s="152"/>
      <c r="H359" s="152"/>
      <c r="I359" s="152"/>
      <c r="J359" s="152"/>
      <c r="K359" s="152"/>
      <c r="L359" s="152"/>
      <c r="M359" s="152"/>
      <c r="N359" s="152"/>
      <c r="O359" s="152"/>
      <c r="P359" s="152"/>
      <c r="Q359" s="152"/>
      <c r="R359" s="152"/>
      <c r="S359" s="152"/>
      <c r="T359" s="152"/>
      <c r="U359" s="152"/>
      <c r="V359" s="152"/>
      <c r="W359" s="152"/>
      <c r="X359" s="152"/>
      <c r="Y359" s="152"/>
      <c r="Z359" s="152"/>
      <c r="AA359" s="152"/>
      <c r="AB359" s="152"/>
      <c r="AC359" s="152"/>
      <c r="AD359" s="152"/>
      <c r="AE359" s="152"/>
      <c r="AF359" s="152"/>
      <c r="AG359" s="152"/>
      <c r="AH359" s="152"/>
      <c r="AI359" s="152"/>
      <c r="AJ359" s="152"/>
      <c r="AK359" s="152"/>
      <c r="AL359" s="152"/>
      <c r="AM359" s="152"/>
      <c r="AN359" s="152"/>
      <c r="AO359" s="152"/>
      <c r="AP359" s="152"/>
      <c r="AQ359" s="152"/>
      <c r="AR359" s="152"/>
      <c r="AS359" s="152"/>
      <c r="AT359" s="152"/>
      <c r="AU359" s="152"/>
      <c r="AV359" s="152"/>
      <c r="AW359" s="152"/>
      <c r="AX359" s="152"/>
      <c r="AY359" s="152"/>
      <c r="AZ359" s="152"/>
      <c r="BA359" s="152"/>
      <c r="BB359" s="152"/>
      <c r="BC359" s="152"/>
      <c r="BD359" s="152"/>
      <c r="BE359" s="152"/>
      <c r="BF359" s="152"/>
      <c r="BG359" s="152"/>
      <c r="BH359" s="152"/>
      <c r="BI359" s="152"/>
      <c r="BJ359" s="152"/>
      <c r="BK359" s="152"/>
      <c r="BL359" s="152"/>
      <c r="BM359" s="152"/>
    </row>
    <row r="360" ht="13.5" customHeight="1">
      <c r="A360" s="152"/>
      <c r="B360" s="153"/>
      <c r="C360" s="152"/>
      <c r="D360" s="152"/>
      <c r="E360" s="152"/>
      <c r="F360" s="152"/>
      <c r="G360" s="152"/>
      <c r="H360" s="152"/>
      <c r="I360" s="152"/>
      <c r="J360" s="152"/>
      <c r="K360" s="152"/>
      <c r="L360" s="152"/>
      <c r="M360" s="152"/>
      <c r="N360" s="152"/>
      <c r="O360" s="152"/>
      <c r="P360" s="152"/>
      <c r="Q360" s="152"/>
      <c r="R360" s="152"/>
      <c r="S360" s="152"/>
      <c r="T360" s="152"/>
      <c r="U360" s="152"/>
      <c r="V360" s="152"/>
      <c r="W360" s="152"/>
      <c r="X360" s="152"/>
      <c r="Y360" s="152"/>
      <c r="Z360" s="152"/>
      <c r="AA360" s="152"/>
      <c r="AB360" s="152"/>
      <c r="AC360" s="152"/>
      <c r="AD360" s="152"/>
      <c r="AE360" s="152"/>
      <c r="AF360" s="152"/>
      <c r="AG360" s="152"/>
      <c r="AH360" s="152"/>
      <c r="AI360" s="152"/>
      <c r="AJ360" s="152"/>
      <c r="AK360" s="152"/>
      <c r="AL360" s="152"/>
      <c r="AM360" s="152"/>
      <c r="AN360" s="152"/>
      <c r="AO360" s="152"/>
      <c r="AP360" s="152"/>
      <c r="AQ360" s="152"/>
      <c r="AR360" s="152"/>
      <c r="AS360" s="152"/>
      <c r="AT360" s="152"/>
      <c r="AU360" s="152"/>
      <c r="AV360" s="152"/>
      <c r="AW360" s="152"/>
      <c r="AX360" s="152"/>
      <c r="AY360" s="152"/>
      <c r="AZ360" s="152"/>
      <c r="BA360" s="152"/>
      <c r="BB360" s="152"/>
      <c r="BC360" s="152"/>
      <c r="BD360" s="152"/>
      <c r="BE360" s="152"/>
      <c r="BF360" s="152"/>
      <c r="BG360" s="152"/>
      <c r="BH360" s="152"/>
      <c r="BI360" s="152"/>
      <c r="BJ360" s="152"/>
      <c r="BK360" s="152"/>
      <c r="BL360" s="152"/>
      <c r="BM360" s="152"/>
    </row>
    <row r="361" ht="13.5" customHeight="1">
      <c r="A361" s="152"/>
      <c r="B361" s="153"/>
      <c r="C361" s="152"/>
      <c r="D361" s="152"/>
      <c r="E361" s="152"/>
      <c r="F361" s="152"/>
      <c r="G361" s="152"/>
      <c r="H361" s="152"/>
      <c r="I361" s="152"/>
      <c r="J361" s="152"/>
      <c r="K361" s="152"/>
      <c r="L361" s="152"/>
      <c r="M361" s="152"/>
      <c r="N361" s="152"/>
      <c r="O361" s="152"/>
      <c r="P361" s="152"/>
      <c r="Q361" s="152"/>
      <c r="R361" s="152"/>
      <c r="S361" s="152"/>
      <c r="T361" s="152"/>
      <c r="U361" s="152"/>
      <c r="V361" s="152"/>
      <c r="W361" s="152"/>
      <c r="X361" s="152"/>
      <c r="Y361" s="152"/>
      <c r="Z361" s="152"/>
      <c r="AA361" s="152"/>
      <c r="AB361" s="152"/>
      <c r="AC361" s="152"/>
      <c r="AD361" s="152"/>
      <c r="AE361" s="152"/>
      <c r="AF361" s="152"/>
      <c r="AG361" s="152"/>
      <c r="AH361" s="152"/>
      <c r="AI361" s="152"/>
      <c r="AJ361" s="152"/>
      <c r="AK361" s="152"/>
      <c r="AL361" s="152"/>
      <c r="AM361" s="152"/>
      <c r="AN361" s="152"/>
      <c r="AO361" s="152"/>
      <c r="AP361" s="152"/>
      <c r="AQ361" s="152"/>
      <c r="AR361" s="152"/>
      <c r="AS361" s="152"/>
      <c r="AT361" s="152"/>
      <c r="AU361" s="152"/>
      <c r="AV361" s="152"/>
      <c r="AW361" s="152"/>
      <c r="AX361" s="152"/>
      <c r="AY361" s="152"/>
      <c r="AZ361" s="152"/>
      <c r="BA361" s="152"/>
      <c r="BB361" s="152"/>
      <c r="BC361" s="152"/>
      <c r="BD361" s="152"/>
      <c r="BE361" s="152"/>
      <c r="BF361" s="152"/>
      <c r="BG361" s="152"/>
      <c r="BH361" s="152"/>
      <c r="BI361" s="152"/>
      <c r="BJ361" s="152"/>
      <c r="BK361" s="152"/>
      <c r="BL361" s="152"/>
      <c r="BM361" s="152"/>
    </row>
    <row r="362" ht="13.5" customHeight="1">
      <c r="A362" s="152"/>
      <c r="B362" s="153"/>
      <c r="C362" s="152"/>
      <c r="D362" s="152"/>
      <c r="E362" s="152"/>
      <c r="F362" s="152"/>
      <c r="G362" s="152"/>
      <c r="H362" s="152"/>
      <c r="I362" s="152"/>
      <c r="J362" s="152"/>
      <c r="K362" s="152"/>
      <c r="L362" s="152"/>
      <c r="M362" s="152"/>
      <c r="N362" s="152"/>
      <c r="O362" s="152"/>
      <c r="P362" s="152"/>
      <c r="Q362" s="152"/>
      <c r="R362" s="152"/>
      <c r="S362" s="152"/>
      <c r="T362" s="152"/>
      <c r="U362" s="152"/>
      <c r="V362" s="152"/>
      <c r="W362" s="152"/>
      <c r="X362" s="152"/>
      <c r="Y362" s="152"/>
      <c r="Z362" s="152"/>
      <c r="AA362" s="152"/>
      <c r="AB362" s="152"/>
      <c r="AC362" s="152"/>
      <c r="AD362" s="152"/>
      <c r="AE362" s="152"/>
      <c r="AF362" s="152"/>
      <c r="AG362" s="152"/>
      <c r="AH362" s="152"/>
      <c r="AI362" s="152"/>
      <c r="AJ362" s="152"/>
      <c r="AK362" s="152"/>
      <c r="AL362" s="152"/>
      <c r="AM362" s="152"/>
      <c r="AN362" s="152"/>
      <c r="AO362" s="152"/>
      <c r="AP362" s="152"/>
      <c r="AQ362" s="152"/>
      <c r="AR362" s="152"/>
      <c r="AS362" s="152"/>
      <c r="AT362" s="152"/>
      <c r="AU362" s="152"/>
      <c r="AV362" s="152"/>
      <c r="AW362" s="152"/>
      <c r="AX362" s="152"/>
      <c r="AY362" s="152"/>
      <c r="AZ362" s="152"/>
      <c r="BA362" s="152"/>
      <c r="BB362" s="152"/>
      <c r="BC362" s="152"/>
      <c r="BD362" s="152"/>
      <c r="BE362" s="152"/>
      <c r="BF362" s="152"/>
      <c r="BG362" s="152"/>
      <c r="BH362" s="152"/>
      <c r="BI362" s="152"/>
      <c r="BJ362" s="152"/>
      <c r="BK362" s="152"/>
      <c r="BL362" s="152"/>
      <c r="BM362" s="152"/>
    </row>
    <row r="363" ht="13.5" customHeight="1">
      <c r="A363" s="152"/>
      <c r="B363" s="153"/>
      <c r="C363" s="152"/>
      <c r="D363" s="152"/>
      <c r="E363" s="152"/>
      <c r="F363" s="152"/>
      <c r="G363" s="152"/>
      <c r="H363" s="152"/>
      <c r="I363" s="152"/>
      <c r="J363" s="152"/>
      <c r="K363" s="152"/>
      <c r="L363" s="152"/>
      <c r="M363" s="152"/>
      <c r="N363" s="152"/>
      <c r="O363" s="152"/>
      <c r="P363" s="152"/>
      <c r="Q363" s="152"/>
      <c r="R363" s="152"/>
      <c r="S363" s="152"/>
      <c r="T363" s="152"/>
      <c r="U363" s="152"/>
      <c r="V363" s="152"/>
      <c r="W363" s="152"/>
      <c r="X363" s="152"/>
      <c r="Y363" s="152"/>
      <c r="Z363" s="152"/>
      <c r="AA363" s="152"/>
      <c r="AB363" s="152"/>
      <c r="AC363" s="152"/>
      <c r="AD363" s="152"/>
      <c r="AE363" s="152"/>
      <c r="AF363" s="152"/>
      <c r="AG363" s="152"/>
      <c r="AH363" s="152"/>
      <c r="AI363" s="152"/>
      <c r="AJ363" s="152"/>
      <c r="AK363" s="152"/>
      <c r="AL363" s="152"/>
      <c r="AM363" s="152"/>
      <c r="AN363" s="152"/>
      <c r="AO363" s="152"/>
      <c r="AP363" s="152"/>
      <c r="AQ363" s="152"/>
      <c r="AR363" s="152"/>
      <c r="AS363" s="152"/>
      <c r="AT363" s="152"/>
      <c r="AU363" s="152"/>
      <c r="AV363" s="152"/>
      <c r="AW363" s="152"/>
      <c r="AX363" s="152"/>
      <c r="AY363" s="152"/>
      <c r="AZ363" s="152"/>
      <c r="BA363" s="152"/>
      <c r="BB363" s="152"/>
      <c r="BC363" s="152"/>
      <c r="BD363" s="152"/>
      <c r="BE363" s="152"/>
      <c r="BF363" s="152"/>
      <c r="BG363" s="152"/>
      <c r="BH363" s="152"/>
      <c r="BI363" s="152"/>
      <c r="BJ363" s="152"/>
      <c r="BK363" s="152"/>
      <c r="BL363" s="152"/>
      <c r="BM363" s="152"/>
    </row>
    <row r="364" ht="13.5" customHeight="1">
      <c r="A364" s="152"/>
      <c r="B364" s="153"/>
      <c r="C364" s="152"/>
      <c r="D364" s="152"/>
      <c r="E364" s="152"/>
      <c r="F364" s="152"/>
      <c r="G364" s="152"/>
      <c r="H364" s="152"/>
      <c r="I364" s="152"/>
      <c r="J364" s="152"/>
      <c r="K364" s="152"/>
      <c r="L364" s="152"/>
      <c r="M364" s="152"/>
      <c r="N364" s="152"/>
      <c r="O364" s="152"/>
      <c r="P364" s="152"/>
      <c r="Q364" s="152"/>
      <c r="R364" s="152"/>
      <c r="S364" s="152"/>
      <c r="T364" s="152"/>
      <c r="U364" s="152"/>
      <c r="V364" s="152"/>
      <c r="W364" s="152"/>
      <c r="X364" s="152"/>
      <c r="Y364" s="152"/>
      <c r="Z364" s="152"/>
      <c r="AA364" s="152"/>
      <c r="AB364" s="152"/>
      <c r="AC364" s="152"/>
      <c r="AD364" s="152"/>
      <c r="AE364" s="152"/>
      <c r="AF364" s="152"/>
      <c r="AG364" s="152"/>
      <c r="AH364" s="152"/>
      <c r="AI364" s="152"/>
      <c r="AJ364" s="152"/>
      <c r="AK364" s="152"/>
      <c r="AL364" s="152"/>
      <c r="AM364" s="152"/>
      <c r="AN364" s="152"/>
      <c r="AO364" s="152"/>
      <c r="AP364" s="152"/>
      <c r="AQ364" s="152"/>
      <c r="AR364" s="152"/>
      <c r="AS364" s="152"/>
      <c r="AT364" s="152"/>
      <c r="AU364" s="152"/>
      <c r="AV364" s="152"/>
      <c r="AW364" s="152"/>
      <c r="AX364" s="152"/>
      <c r="AY364" s="152"/>
      <c r="AZ364" s="152"/>
      <c r="BA364" s="152"/>
      <c r="BB364" s="152"/>
      <c r="BC364" s="152"/>
      <c r="BD364" s="152"/>
      <c r="BE364" s="152"/>
      <c r="BF364" s="152"/>
      <c r="BG364" s="152"/>
      <c r="BH364" s="152"/>
      <c r="BI364" s="152"/>
      <c r="BJ364" s="152"/>
      <c r="BK364" s="152"/>
      <c r="BL364" s="152"/>
      <c r="BM364" s="152"/>
    </row>
    <row r="365" ht="13.5" customHeight="1">
      <c r="A365" s="152"/>
      <c r="B365" s="153"/>
      <c r="C365" s="152"/>
      <c r="D365" s="152"/>
      <c r="E365" s="152"/>
      <c r="F365" s="152"/>
      <c r="G365" s="152"/>
      <c r="H365" s="152"/>
      <c r="I365" s="152"/>
      <c r="J365" s="152"/>
      <c r="K365" s="152"/>
      <c r="L365" s="152"/>
      <c r="M365" s="152"/>
      <c r="N365" s="152"/>
      <c r="O365" s="152"/>
      <c r="P365" s="152"/>
      <c r="Q365" s="152"/>
      <c r="R365" s="152"/>
      <c r="S365" s="152"/>
      <c r="T365" s="152"/>
      <c r="U365" s="152"/>
      <c r="V365" s="152"/>
      <c r="W365" s="152"/>
      <c r="X365" s="152"/>
      <c r="Y365" s="152"/>
      <c r="Z365" s="152"/>
      <c r="AA365" s="152"/>
      <c r="AB365" s="152"/>
      <c r="AC365" s="152"/>
      <c r="AD365" s="152"/>
      <c r="AE365" s="152"/>
      <c r="AF365" s="152"/>
      <c r="AG365" s="152"/>
      <c r="AH365" s="152"/>
      <c r="AI365" s="152"/>
      <c r="AJ365" s="152"/>
      <c r="AK365" s="152"/>
      <c r="AL365" s="152"/>
      <c r="AM365" s="152"/>
      <c r="AN365" s="152"/>
      <c r="AO365" s="152"/>
      <c r="AP365" s="152"/>
      <c r="AQ365" s="152"/>
      <c r="AR365" s="152"/>
      <c r="AS365" s="152"/>
      <c r="AT365" s="152"/>
      <c r="AU365" s="152"/>
      <c r="AV365" s="152"/>
      <c r="AW365" s="152"/>
      <c r="AX365" s="152"/>
      <c r="AY365" s="152"/>
      <c r="AZ365" s="152"/>
      <c r="BA365" s="152"/>
      <c r="BB365" s="152"/>
      <c r="BC365" s="152"/>
      <c r="BD365" s="152"/>
      <c r="BE365" s="152"/>
      <c r="BF365" s="152"/>
      <c r="BG365" s="152"/>
      <c r="BH365" s="152"/>
      <c r="BI365" s="152"/>
      <c r="BJ365" s="152"/>
      <c r="BK365" s="152"/>
      <c r="BL365" s="152"/>
      <c r="BM365" s="152"/>
    </row>
    <row r="366" ht="13.5" customHeight="1">
      <c r="A366" s="152"/>
      <c r="B366" s="153"/>
      <c r="C366" s="152"/>
      <c r="D366" s="152"/>
      <c r="E366" s="152"/>
      <c r="F366" s="152"/>
      <c r="G366" s="152"/>
      <c r="H366" s="152"/>
      <c r="I366" s="152"/>
      <c r="J366" s="152"/>
      <c r="K366" s="152"/>
      <c r="L366" s="152"/>
      <c r="M366" s="152"/>
      <c r="N366" s="152"/>
      <c r="O366" s="152"/>
      <c r="P366" s="152"/>
      <c r="Q366" s="152"/>
      <c r="R366" s="152"/>
      <c r="S366" s="152"/>
      <c r="T366" s="152"/>
      <c r="U366" s="152"/>
      <c r="V366" s="152"/>
      <c r="W366" s="152"/>
      <c r="X366" s="152"/>
      <c r="Y366" s="152"/>
      <c r="Z366" s="152"/>
      <c r="AA366" s="152"/>
      <c r="AB366" s="152"/>
      <c r="AC366" s="152"/>
      <c r="AD366" s="152"/>
      <c r="AE366" s="152"/>
      <c r="AF366" s="152"/>
      <c r="AG366" s="152"/>
      <c r="AH366" s="152"/>
      <c r="AI366" s="152"/>
      <c r="AJ366" s="152"/>
      <c r="AK366" s="152"/>
      <c r="AL366" s="152"/>
      <c r="AM366" s="152"/>
      <c r="AN366" s="152"/>
      <c r="AO366" s="152"/>
      <c r="AP366" s="152"/>
      <c r="AQ366" s="152"/>
      <c r="AR366" s="152"/>
      <c r="AS366" s="152"/>
      <c r="AT366" s="152"/>
      <c r="AU366" s="152"/>
      <c r="AV366" s="152"/>
      <c r="AW366" s="152"/>
      <c r="AX366" s="152"/>
      <c r="AY366" s="152"/>
      <c r="AZ366" s="152"/>
      <c r="BA366" s="152"/>
      <c r="BB366" s="152"/>
      <c r="BC366" s="152"/>
      <c r="BD366" s="152"/>
      <c r="BE366" s="152"/>
      <c r="BF366" s="152"/>
      <c r="BG366" s="152"/>
      <c r="BH366" s="152"/>
      <c r="BI366" s="152"/>
      <c r="BJ366" s="152"/>
      <c r="BK366" s="152"/>
      <c r="BL366" s="152"/>
      <c r="BM366" s="152"/>
    </row>
    <row r="367" ht="13.5" customHeight="1">
      <c r="A367" s="152"/>
      <c r="B367" s="153"/>
      <c r="C367" s="152"/>
      <c r="D367" s="152"/>
      <c r="E367" s="152"/>
      <c r="F367" s="152"/>
      <c r="G367" s="152"/>
      <c r="H367" s="152"/>
      <c r="I367" s="152"/>
      <c r="J367" s="152"/>
      <c r="K367" s="152"/>
      <c r="L367" s="152"/>
      <c r="M367" s="152"/>
      <c r="N367" s="152"/>
      <c r="O367" s="152"/>
      <c r="P367" s="152"/>
      <c r="Q367" s="152"/>
      <c r="R367" s="152"/>
      <c r="S367" s="152"/>
      <c r="T367" s="152"/>
      <c r="U367" s="152"/>
      <c r="V367" s="152"/>
      <c r="W367" s="152"/>
      <c r="X367" s="152"/>
      <c r="Y367" s="152"/>
      <c r="Z367" s="152"/>
      <c r="AA367" s="152"/>
      <c r="AB367" s="152"/>
      <c r="AC367" s="152"/>
      <c r="AD367" s="152"/>
      <c r="AE367" s="152"/>
      <c r="AF367" s="152"/>
      <c r="AG367" s="152"/>
      <c r="AH367" s="152"/>
      <c r="AI367" s="152"/>
      <c r="AJ367" s="152"/>
      <c r="AK367" s="152"/>
      <c r="AL367" s="152"/>
      <c r="AM367" s="152"/>
      <c r="AN367" s="152"/>
      <c r="AO367" s="152"/>
      <c r="AP367" s="152"/>
      <c r="AQ367" s="152"/>
      <c r="AR367" s="152"/>
      <c r="AS367" s="152"/>
      <c r="AT367" s="152"/>
      <c r="AU367" s="152"/>
      <c r="AV367" s="152"/>
      <c r="AW367" s="152"/>
      <c r="AX367" s="152"/>
      <c r="AY367" s="152"/>
      <c r="AZ367" s="152"/>
      <c r="BA367" s="152"/>
      <c r="BB367" s="152"/>
      <c r="BC367" s="152"/>
      <c r="BD367" s="152"/>
      <c r="BE367" s="152"/>
      <c r="BF367" s="152"/>
      <c r="BG367" s="152"/>
      <c r="BH367" s="152"/>
      <c r="BI367" s="152"/>
      <c r="BJ367" s="152"/>
      <c r="BK367" s="152"/>
      <c r="BL367" s="152"/>
      <c r="BM367" s="152"/>
    </row>
    <row r="368" ht="13.5" customHeight="1">
      <c r="A368" s="152"/>
      <c r="B368" s="153"/>
      <c r="C368" s="152"/>
      <c r="D368" s="152"/>
      <c r="E368" s="152"/>
      <c r="F368" s="152"/>
      <c r="G368" s="152"/>
      <c r="H368" s="152"/>
      <c r="I368" s="152"/>
      <c r="J368" s="152"/>
      <c r="K368" s="152"/>
      <c r="L368" s="152"/>
      <c r="M368" s="152"/>
      <c r="N368" s="152"/>
      <c r="O368" s="152"/>
      <c r="P368" s="152"/>
      <c r="Q368" s="152"/>
      <c r="R368" s="152"/>
      <c r="S368" s="152"/>
      <c r="T368" s="152"/>
      <c r="U368" s="152"/>
      <c r="V368" s="152"/>
      <c r="W368" s="152"/>
      <c r="X368" s="152"/>
      <c r="Y368" s="152"/>
      <c r="Z368" s="152"/>
      <c r="AA368" s="152"/>
      <c r="AB368" s="152"/>
      <c r="AC368" s="152"/>
      <c r="AD368" s="152"/>
      <c r="AE368" s="152"/>
      <c r="AF368" s="152"/>
      <c r="AG368" s="152"/>
      <c r="AH368" s="152"/>
      <c r="AI368" s="152"/>
      <c r="AJ368" s="152"/>
      <c r="AK368" s="152"/>
      <c r="AL368" s="152"/>
      <c r="AM368" s="152"/>
      <c r="AN368" s="152"/>
      <c r="AO368" s="152"/>
      <c r="AP368" s="152"/>
      <c r="AQ368" s="152"/>
      <c r="AR368" s="152"/>
      <c r="AS368" s="152"/>
      <c r="AT368" s="152"/>
      <c r="AU368" s="152"/>
      <c r="AV368" s="152"/>
      <c r="AW368" s="152"/>
      <c r="AX368" s="152"/>
      <c r="AY368" s="152"/>
      <c r="AZ368" s="152"/>
      <c r="BA368" s="152"/>
      <c r="BB368" s="152"/>
      <c r="BC368" s="152"/>
      <c r="BD368" s="152"/>
      <c r="BE368" s="152"/>
      <c r="BF368" s="152"/>
      <c r="BG368" s="152"/>
      <c r="BH368" s="152"/>
      <c r="BI368" s="152"/>
      <c r="BJ368" s="152"/>
      <c r="BK368" s="152"/>
      <c r="BL368" s="152"/>
      <c r="BM368" s="152"/>
    </row>
    <row r="369" ht="13.5" customHeight="1">
      <c r="A369" s="152"/>
      <c r="B369" s="153"/>
      <c r="C369" s="152"/>
      <c r="D369" s="152"/>
      <c r="E369" s="152"/>
      <c r="F369" s="152"/>
      <c r="G369" s="152"/>
      <c r="H369" s="152"/>
      <c r="I369" s="152"/>
      <c r="J369" s="152"/>
      <c r="K369" s="152"/>
      <c r="L369" s="152"/>
      <c r="M369" s="152"/>
      <c r="N369" s="152"/>
      <c r="O369" s="152"/>
      <c r="P369" s="152"/>
      <c r="Q369" s="152"/>
      <c r="R369" s="152"/>
      <c r="S369" s="152"/>
      <c r="T369" s="152"/>
      <c r="U369" s="152"/>
      <c r="V369" s="152"/>
      <c r="W369" s="152"/>
      <c r="X369" s="152"/>
      <c r="Y369" s="152"/>
      <c r="Z369" s="152"/>
      <c r="AA369" s="152"/>
      <c r="AB369" s="152"/>
      <c r="AC369" s="152"/>
      <c r="AD369" s="152"/>
      <c r="AE369" s="152"/>
      <c r="AF369" s="152"/>
      <c r="AG369" s="152"/>
      <c r="AH369" s="152"/>
      <c r="AI369" s="152"/>
      <c r="AJ369" s="152"/>
      <c r="AK369" s="152"/>
      <c r="AL369" s="152"/>
      <c r="AM369" s="152"/>
      <c r="AN369" s="152"/>
      <c r="AO369" s="152"/>
      <c r="AP369" s="152"/>
      <c r="AQ369" s="152"/>
      <c r="AR369" s="152"/>
      <c r="AS369" s="152"/>
      <c r="AT369" s="152"/>
      <c r="AU369" s="152"/>
      <c r="AV369" s="152"/>
      <c r="AW369" s="152"/>
      <c r="AX369" s="152"/>
      <c r="AY369" s="152"/>
      <c r="AZ369" s="152"/>
      <c r="BA369" s="152"/>
      <c r="BB369" s="152"/>
      <c r="BC369" s="152"/>
      <c r="BD369" s="152"/>
      <c r="BE369" s="152"/>
      <c r="BF369" s="152"/>
      <c r="BG369" s="152"/>
      <c r="BH369" s="152"/>
      <c r="BI369" s="152"/>
      <c r="BJ369" s="152"/>
      <c r="BK369" s="152"/>
      <c r="BL369" s="152"/>
      <c r="BM369" s="152"/>
    </row>
    <row r="370" ht="13.5" customHeight="1">
      <c r="A370" s="152"/>
      <c r="B370" s="153"/>
      <c r="C370" s="152"/>
      <c r="D370" s="152"/>
      <c r="E370" s="152"/>
      <c r="F370" s="152"/>
      <c r="G370" s="152"/>
      <c r="H370" s="152"/>
      <c r="I370" s="152"/>
      <c r="J370" s="152"/>
      <c r="K370" s="152"/>
      <c r="L370" s="152"/>
      <c r="M370" s="152"/>
      <c r="N370" s="152"/>
      <c r="O370" s="152"/>
      <c r="P370" s="152"/>
      <c r="Q370" s="152"/>
      <c r="R370" s="152"/>
      <c r="S370" s="152"/>
      <c r="T370" s="152"/>
      <c r="U370" s="152"/>
      <c r="V370" s="152"/>
      <c r="W370" s="152"/>
      <c r="X370" s="152"/>
      <c r="Y370" s="152"/>
      <c r="Z370" s="152"/>
      <c r="AA370" s="152"/>
      <c r="AB370" s="152"/>
      <c r="AC370" s="152"/>
      <c r="AD370" s="152"/>
      <c r="AE370" s="152"/>
      <c r="AF370" s="152"/>
      <c r="AG370" s="152"/>
      <c r="AH370" s="152"/>
      <c r="AI370" s="152"/>
      <c r="AJ370" s="152"/>
      <c r="AK370" s="152"/>
      <c r="AL370" s="152"/>
      <c r="AM370" s="152"/>
      <c r="AN370" s="152"/>
      <c r="AO370" s="152"/>
      <c r="AP370" s="152"/>
      <c r="AQ370" s="152"/>
      <c r="AR370" s="152"/>
      <c r="AS370" s="152"/>
      <c r="AT370" s="152"/>
      <c r="AU370" s="152"/>
      <c r="AV370" s="152"/>
      <c r="AW370" s="152"/>
      <c r="AX370" s="152"/>
      <c r="AY370" s="152"/>
      <c r="AZ370" s="152"/>
      <c r="BA370" s="152"/>
      <c r="BB370" s="152"/>
      <c r="BC370" s="152"/>
      <c r="BD370" s="152"/>
      <c r="BE370" s="152"/>
      <c r="BF370" s="152"/>
      <c r="BG370" s="152"/>
      <c r="BH370" s="152"/>
      <c r="BI370" s="152"/>
      <c r="BJ370" s="152"/>
      <c r="BK370" s="152"/>
      <c r="BL370" s="152"/>
      <c r="BM370" s="152"/>
    </row>
    <row r="371" ht="13.5" customHeight="1">
      <c r="A371" s="152"/>
      <c r="B371" s="153"/>
      <c r="C371" s="152"/>
      <c r="D371" s="152"/>
      <c r="E371" s="152"/>
      <c r="F371" s="152"/>
      <c r="G371" s="152"/>
      <c r="H371" s="152"/>
      <c r="I371" s="152"/>
      <c r="J371" s="152"/>
      <c r="K371" s="152"/>
      <c r="L371" s="152"/>
      <c r="M371" s="152"/>
      <c r="N371" s="152"/>
      <c r="O371" s="152"/>
      <c r="P371" s="152"/>
      <c r="Q371" s="152"/>
      <c r="R371" s="152"/>
      <c r="S371" s="152"/>
      <c r="T371" s="152"/>
      <c r="U371" s="152"/>
      <c r="V371" s="152"/>
      <c r="W371" s="152"/>
      <c r="X371" s="152"/>
      <c r="Y371" s="152"/>
      <c r="Z371" s="152"/>
      <c r="AA371" s="152"/>
      <c r="AB371" s="152"/>
      <c r="AC371" s="152"/>
      <c r="AD371" s="152"/>
      <c r="AE371" s="152"/>
      <c r="AF371" s="152"/>
      <c r="AG371" s="152"/>
      <c r="AH371" s="152"/>
      <c r="AI371" s="152"/>
      <c r="AJ371" s="152"/>
      <c r="AK371" s="152"/>
      <c r="AL371" s="152"/>
      <c r="AM371" s="152"/>
      <c r="AN371" s="152"/>
      <c r="AO371" s="152"/>
      <c r="AP371" s="152"/>
      <c r="AQ371" s="152"/>
      <c r="AR371" s="152"/>
      <c r="AS371" s="152"/>
      <c r="AT371" s="152"/>
      <c r="AU371" s="152"/>
      <c r="AV371" s="152"/>
      <c r="AW371" s="152"/>
      <c r="AX371" s="152"/>
      <c r="AY371" s="152"/>
      <c r="AZ371" s="152"/>
      <c r="BA371" s="152"/>
      <c r="BB371" s="152"/>
      <c r="BC371" s="152"/>
      <c r="BD371" s="152"/>
      <c r="BE371" s="152"/>
      <c r="BF371" s="152"/>
      <c r="BG371" s="152"/>
      <c r="BH371" s="152"/>
      <c r="BI371" s="152"/>
      <c r="BJ371" s="152"/>
      <c r="BK371" s="152"/>
      <c r="BL371" s="152"/>
      <c r="BM371" s="152"/>
    </row>
    <row r="372" ht="13.5" customHeight="1">
      <c r="A372" s="152"/>
      <c r="B372" s="153"/>
      <c r="C372" s="152"/>
      <c r="D372" s="152"/>
      <c r="E372" s="152"/>
      <c r="F372" s="152"/>
      <c r="G372" s="152"/>
      <c r="H372" s="152"/>
      <c r="I372" s="152"/>
      <c r="J372" s="152"/>
      <c r="K372" s="152"/>
      <c r="L372" s="152"/>
      <c r="M372" s="152"/>
      <c r="N372" s="152"/>
      <c r="O372" s="152"/>
      <c r="P372" s="152"/>
      <c r="Q372" s="152"/>
      <c r="R372" s="152"/>
      <c r="S372" s="152"/>
      <c r="T372" s="152"/>
      <c r="U372" s="152"/>
      <c r="V372" s="152"/>
      <c r="W372" s="152"/>
      <c r="X372" s="152"/>
      <c r="Y372" s="152"/>
      <c r="Z372" s="152"/>
      <c r="AA372" s="152"/>
      <c r="AB372" s="152"/>
      <c r="AC372" s="152"/>
      <c r="AD372" s="152"/>
      <c r="AE372" s="152"/>
      <c r="AF372" s="152"/>
      <c r="AG372" s="152"/>
      <c r="AH372" s="152"/>
      <c r="AI372" s="152"/>
      <c r="AJ372" s="152"/>
      <c r="AK372" s="152"/>
      <c r="AL372" s="152"/>
      <c r="AM372" s="152"/>
      <c r="AN372" s="152"/>
      <c r="AO372" s="152"/>
      <c r="AP372" s="152"/>
      <c r="AQ372" s="152"/>
      <c r="AR372" s="152"/>
      <c r="AS372" s="152"/>
      <c r="AT372" s="152"/>
      <c r="AU372" s="152"/>
      <c r="AV372" s="152"/>
      <c r="AW372" s="152"/>
      <c r="AX372" s="152"/>
      <c r="AY372" s="152"/>
      <c r="AZ372" s="152"/>
      <c r="BA372" s="152"/>
      <c r="BB372" s="152"/>
      <c r="BC372" s="152"/>
      <c r="BD372" s="152"/>
      <c r="BE372" s="152"/>
      <c r="BF372" s="152"/>
      <c r="BG372" s="152"/>
      <c r="BH372" s="152"/>
      <c r="BI372" s="152"/>
      <c r="BJ372" s="152"/>
      <c r="BK372" s="152"/>
      <c r="BL372" s="152"/>
      <c r="BM372" s="152"/>
    </row>
    <row r="373" ht="13.5" customHeight="1">
      <c r="A373" s="152"/>
      <c r="B373" s="153"/>
      <c r="C373" s="152"/>
      <c r="D373" s="152"/>
      <c r="E373" s="152"/>
      <c r="F373" s="152"/>
      <c r="G373" s="152"/>
      <c r="H373" s="152"/>
      <c r="I373" s="152"/>
      <c r="J373" s="152"/>
      <c r="K373" s="152"/>
      <c r="L373" s="152"/>
      <c r="M373" s="152"/>
      <c r="N373" s="152"/>
      <c r="O373" s="152"/>
      <c r="P373" s="152"/>
      <c r="Q373" s="152"/>
      <c r="R373" s="152"/>
      <c r="S373" s="152"/>
      <c r="T373" s="152"/>
      <c r="U373" s="152"/>
      <c r="V373" s="152"/>
      <c r="W373" s="152"/>
      <c r="X373" s="152"/>
      <c r="Y373" s="152"/>
      <c r="Z373" s="152"/>
      <c r="AA373" s="152"/>
      <c r="AB373" s="152"/>
      <c r="AC373" s="152"/>
      <c r="AD373" s="152"/>
      <c r="AE373" s="152"/>
      <c r="AF373" s="152"/>
      <c r="AG373" s="152"/>
      <c r="AH373" s="152"/>
      <c r="AI373" s="152"/>
      <c r="AJ373" s="152"/>
      <c r="AK373" s="152"/>
      <c r="AL373" s="152"/>
      <c r="AM373" s="152"/>
      <c r="AN373" s="152"/>
      <c r="AO373" s="152"/>
      <c r="AP373" s="152"/>
      <c r="AQ373" s="152"/>
      <c r="AR373" s="152"/>
      <c r="AS373" s="152"/>
      <c r="AT373" s="152"/>
      <c r="AU373" s="152"/>
      <c r="AV373" s="152"/>
      <c r="AW373" s="152"/>
      <c r="AX373" s="152"/>
      <c r="AY373" s="152"/>
      <c r="AZ373" s="152"/>
      <c r="BA373" s="152"/>
      <c r="BB373" s="152"/>
      <c r="BC373" s="152"/>
      <c r="BD373" s="152"/>
      <c r="BE373" s="152"/>
      <c r="BF373" s="152"/>
      <c r="BG373" s="152"/>
      <c r="BH373" s="152"/>
      <c r="BI373" s="152"/>
      <c r="BJ373" s="152"/>
      <c r="BK373" s="152"/>
      <c r="BL373" s="152"/>
      <c r="BM373" s="152"/>
    </row>
    <row r="374" ht="13.5" customHeight="1">
      <c r="A374" s="152"/>
      <c r="B374" s="153"/>
      <c r="C374" s="152"/>
      <c r="D374" s="152"/>
      <c r="E374" s="152"/>
      <c r="F374" s="152"/>
      <c r="G374" s="152"/>
      <c r="H374" s="152"/>
      <c r="I374" s="152"/>
      <c r="J374" s="152"/>
      <c r="K374" s="152"/>
      <c r="L374" s="152"/>
      <c r="M374" s="152"/>
      <c r="N374" s="152"/>
      <c r="O374" s="152"/>
      <c r="P374" s="152"/>
      <c r="Q374" s="152"/>
      <c r="R374" s="152"/>
      <c r="S374" s="152"/>
      <c r="T374" s="152"/>
      <c r="U374" s="152"/>
      <c r="V374" s="152"/>
      <c r="W374" s="152"/>
      <c r="X374" s="152"/>
      <c r="Y374" s="152"/>
      <c r="Z374" s="152"/>
      <c r="AA374" s="152"/>
      <c r="AB374" s="152"/>
      <c r="AC374" s="152"/>
      <c r="AD374" s="152"/>
      <c r="AE374" s="152"/>
      <c r="AF374" s="152"/>
      <c r="AG374" s="152"/>
      <c r="AH374" s="152"/>
      <c r="AI374" s="152"/>
      <c r="AJ374" s="152"/>
      <c r="AK374" s="152"/>
      <c r="AL374" s="152"/>
      <c r="AM374" s="152"/>
      <c r="AN374" s="152"/>
      <c r="AO374" s="152"/>
      <c r="AP374" s="152"/>
      <c r="AQ374" s="152"/>
      <c r="AR374" s="152"/>
      <c r="AS374" s="152"/>
      <c r="AT374" s="152"/>
      <c r="AU374" s="152"/>
      <c r="AV374" s="152"/>
      <c r="AW374" s="152"/>
      <c r="AX374" s="152"/>
      <c r="AY374" s="152"/>
      <c r="AZ374" s="152"/>
      <c r="BA374" s="152"/>
      <c r="BB374" s="152"/>
      <c r="BC374" s="152"/>
      <c r="BD374" s="152"/>
      <c r="BE374" s="152"/>
      <c r="BF374" s="152"/>
      <c r="BG374" s="152"/>
      <c r="BH374" s="152"/>
      <c r="BI374" s="152"/>
      <c r="BJ374" s="152"/>
      <c r="BK374" s="152"/>
      <c r="BL374" s="152"/>
      <c r="BM374" s="152"/>
    </row>
    <row r="375" ht="13.5" customHeight="1">
      <c r="A375" s="152"/>
      <c r="B375" s="153"/>
      <c r="C375" s="152"/>
      <c r="D375" s="152"/>
      <c r="E375" s="152"/>
      <c r="F375" s="152"/>
      <c r="G375" s="152"/>
      <c r="H375" s="152"/>
      <c r="I375" s="152"/>
      <c r="J375" s="152"/>
      <c r="K375" s="152"/>
      <c r="L375" s="152"/>
      <c r="M375" s="152"/>
      <c r="N375" s="152"/>
      <c r="O375" s="152"/>
      <c r="P375" s="152"/>
      <c r="Q375" s="152"/>
      <c r="R375" s="152"/>
      <c r="S375" s="152"/>
      <c r="T375" s="152"/>
      <c r="U375" s="152"/>
      <c r="V375" s="152"/>
      <c r="W375" s="152"/>
      <c r="X375" s="152"/>
      <c r="Y375" s="152"/>
      <c r="Z375" s="152"/>
      <c r="AA375" s="152"/>
      <c r="AB375" s="152"/>
      <c r="AC375" s="152"/>
      <c r="AD375" s="152"/>
      <c r="AE375" s="152"/>
      <c r="AF375" s="152"/>
      <c r="AG375" s="152"/>
      <c r="AH375" s="152"/>
      <c r="AI375" s="152"/>
      <c r="AJ375" s="152"/>
      <c r="AK375" s="152"/>
      <c r="AL375" s="152"/>
      <c r="AM375" s="152"/>
      <c r="AN375" s="152"/>
      <c r="AO375" s="152"/>
      <c r="AP375" s="152"/>
      <c r="AQ375" s="152"/>
      <c r="AR375" s="152"/>
      <c r="AS375" s="152"/>
      <c r="AT375" s="152"/>
      <c r="AU375" s="152"/>
      <c r="AV375" s="152"/>
      <c r="AW375" s="152"/>
      <c r="AX375" s="152"/>
      <c r="AY375" s="152"/>
      <c r="AZ375" s="152"/>
      <c r="BA375" s="152"/>
      <c r="BB375" s="152"/>
      <c r="BC375" s="152"/>
      <c r="BD375" s="152"/>
      <c r="BE375" s="152"/>
      <c r="BF375" s="152"/>
      <c r="BG375" s="152"/>
      <c r="BH375" s="152"/>
      <c r="BI375" s="152"/>
      <c r="BJ375" s="152"/>
      <c r="BK375" s="152"/>
      <c r="BL375" s="152"/>
      <c r="BM375" s="152"/>
    </row>
    <row r="376" ht="13.5" customHeight="1">
      <c r="A376" s="152"/>
      <c r="B376" s="153"/>
      <c r="C376" s="152"/>
      <c r="D376" s="152"/>
      <c r="E376" s="152"/>
      <c r="F376" s="152"/>
      <c r="G376" s="152"/>
      <c r="H376" s="152"/>
      <c r="I376" s="152"/>
      <c r="J376" s="152"/>
      <c r="K376" s="152"/>
      <c r="L376" s="152"/>
      <c r="M376" s="152"/>
      <c r="N376" s="152"/>
      <c r="O376" s="152"/>
      <c r="P376" s="152"/>
      <c r="Q376" s="152"/>
      <c r="R376" s="152"/>
      <c r="S376" s="152"/>
      <c r="T376" s="152"/>
      <c r="U376" s="152"/>
      <c r="V376" s="152"/>
      <c r="W376" s="152"/>
      <c r="X376" s="152"/>
      <c r="Y376" s="152"/>
      <c r="Z376" s="152"/>
      <c r="AA376" s="152"/>
      <c r="AB376" s="152"/>
      <c r="AC376" s="152"/>
      <c r="AD376" s="152"/>
      <c r="AE376" s="152"/>
      <c r="AF376" s="152"/>
      <c r="AG376" s="152"/>
      <c r="AH376" s="152"/>
      <c r="AI376" s="152"/>
      <c r="AJ376" s="152"/>
      <c r="AK376" s="152"/>
      <c r="AL376" s="152"/>
      <c r="AM376" s="152"/>
      <c r="AN376" s="152"/>
      <c r="AO376" s="152"/>
      <c r="AP376" s="152"/>
      <c r="AQ376" s="152"/>
      <c r="AR376" s="152"/>
      <c r="AS376" s="152"/>
      <c r="AT376" s="152"/>
      <c r="AU376" s="152"/>
      <c r="AV376" s="152"/>
      <c r="AW376" s="152"/>
      <c r="AX376" s="152"/>
      <c r="AY376" s="152"/>
      <c r="AZ376" s="152"/>
      <c r="BA376" s="152"/>
      <c r="BB376" s="152"/>
      <c r="BC376" s="152"/>
      <c r="BD376" s="152"/>
      <c r="BE376" s="152"/>
      <c r="BF376" s="152"/>
      <c r="BG376" s="152"/>
      <c r="BH376" s="152"/>
      <c r="BI376" s="152"/>
      <c r="BJ376" s="152"/>
      <c r="BK376" s="152"/>
      <c r="BL376" s="152"/>
      <c r="BM376" s="152"/>
    </row>
    <row r="377" ht="13.5" customHeight="1">
      <c r="A377" s="152"/>
      <c r="B377" s="153"/>
      <c r="C377" s="152"/>
      <c r="D377" s="152"/>
      <c r="E377" s="152"/>
      <c r="F377" s="152"/>
      <c r="G377" s="152"/>
      <c r="H377" s="152"/>
      <c r="I377" s="152"/>
      <c r="J377" s="152"/>
      <c r="K377" s="152"/>
      <c r="L377" s="152"/>
      <c r="M377" s="152"/>
      <c r="N377" s="152"/>
      <c r="O377" s="152"/>
      <c r="P377" s="152"/>
      <c r="Q377" s="152"/>
      <c r="R377" s="152"/>
      <c r="S377" s="152"/>
      <c r="T377" s="152"/>
      <c r="U377" s="152"/>
      <c r="V377" s="152"/>
      <c r="W377" s="152"/>
      <c r="X377" s="152"/>
      <c r="Y377" s="152"/>
      <c r="Z377" s="152"/>
      <c r="AA377" s="152"/>
      <c r="AB377" s="152"/>
      <c r="AC377" s="152"/>
      <c r="AD377" s="152"/>
      <c r="AE377" s="152"/>
      <c r="AF377" s="152"/>
      <c r="AG377" s="152"/>
      <c r="AH377" s="152"/>
      <c r="AI377" s="152"/>
      <c r="AJ377" s="152"/>
      <c r="AK377" s="152"/>
      <c r="AL377" s="152"/>
      <c r="AM377" s="152"/>
      <c r="AN377" s="152"/>
      <c r="AO377" s="152"/>
      <c r="AP377" s="152"/>
      <c r="AQ377" s="152"/>
      <c r="AR377" s="152"/>
      <c r="AS377" s="152"/>
      <c r="AT377" s="152"/>
      <c r="AU377" s="152"/>
      <c r="AV377" s="152"/>
      <c r="AW377" s="152"/>
      <c r="AX377" s="152"/>
      <c r="AY377" s="152"/>
      <c r="AZ377" s="152"/>
      <c r="BA377" s="152"/>
      <c r="BB377" s="152"/>
      <c r="BC377" s="152"/>
      <c r="BD377" s="152"/>
      <c r="BE377" s="152"/>
      <c r="BF377" s="152"/>
      <c r="BG377" s="152"/>
      <c r="BH377" s="152"/>
      <c r="BI377" s="152"/>
      <c r="BJ377" s="152"/>
      <c r="BK377" s="152"/>
      <c r="BL377" s="152"/>
      <c r="BM377" s="152"/>
    </row>
    <row r="378" ht="13.5" customHeight="1">
      <c r="A378" s="152"/>
      <c r="B378" s="153"/>
      <c r="C378" s="152"/>
      <c r="D378" s="152"/>
      <c r="E378" s="152"/>
      <c r="F378" s="152"/>
      <c r="G378" s="152"/>
      <c r="H378" s="152"/>
      <c r="I378" s="152"/>
      <c r="J378" s="152"/>
      <c r="K378" s="152"/>
      <c r="L378" s="152"/>
      <c r="M378" s="152"/>
      <c r="N378" s="152"/>
      <c r="O378" s="152"/>
      <c r="P378" s="152"/>
      <c r="Q378" s="152"/>
      <c r="R378" s="152"/>
      <c r="S378" s="152"/>
      <c r="T378" s="152"/>
      <c r="U378" s="152"/>
      <c r="V378" s="152"/>
      <c r="W378" s="152"/>
      <c r="X378" s="152"/>
      <c r="Y378" s="152"/>
      <c r="Z378" s="152"/>
      <c r="AA378" s="152"/>
      <c r="AB378" s="152"/>
      <c r="AC378" s="152"/>
      <c r="AD378" s="152"/>
      <c r="AE378" s="152"/>
      <c r="AF378" s="152"/>
      <c r="AG378" s="152"/>
      <c r="AH378" s="152"/>
      <c r="AI378" s="152"/>
      <c r="AJ378" s="152"/>
      <c r="AK378" s="152"/>
      <c r="AL378" s="152"/>
      <c r="AM378" s="152"/>
      <c r="AN378" s="152"/>
      <c r="AO378" s="152"/>
      <c r="AP378" s="152"/>
      <c r="AQ378" s="152"/>
      <c r="AR378" s="152"/>
      <c r="AS378" s="152"/>
      <c r="AT378" s="152"/>
      <c r="AU378" s="152"/>
      <c r="AV378" s="152"/>
      <c r="AW378" s="152"/>
      <c r="AX378" s="152"/>
      <c r="AY378" s="152"/>
      <c r="AZ378" s="152"/>
      <c r="BA378" s="152"/>
      <c r="BB378" s="152"/>
      <c r="BC378" s="152"/>
      <c r="BD378" s="152"/>
      <c r="BE378" s="152"/>
      <c r="BF378" s="152"/>
      <c r="BG378" s="152"/>
      <c r="BH378" s="152"/>
      <c r="BI378" s="152"/>
      <c r="BJ378" s="152"/>
      <c r="BK378" s="152"/>
      <c r="BL378" s="152"/>
      <c r="BM378" s="152"/>
    </row>
    <row r="379" ht="13.5" customHeight="1">
      <c r="A379" s="152"/>
      <c r="B379" s="153"/>
      <c r="C379" s="152"/>
      <c r="D379" s="152"/>
      <c r="E379" s="152"/>
      <c r="F379" s="152"/>
      <c r="G379" s="152"/>
      <c r="H379" s="152"/>
      <c r="I379" s="152"/>
      <c r="J379" s="152"/>
      <c r="K379" s="152"/>
      <c r="L379" s="152"/>
      <c r="M379" s="152"/>
      <c r="N379" s="152"/>
      <c r="O379" s="152"/>
      <c r="P379" s="152"/>
      <c r="Q379" s="152"/>
      <c r="R379" s="152"/>
      <c r="S379" s="152"/>
      <c r="T379" s="152"/>
      <c r="U379" s="152"/>
      <c r="V379" s="152"/>
      <c r="W379" s="152"/>
      <c r="X379" s="152"/>
      <c r="Y379" s="152"/>
      <c r="Z379" s="152"/>
      <c r="AA379" s="152"/>
      <c r="AB379" s="152"/>
      <c r="AC379" s="152"/>
      <c r="AD379" s="152"/>
      <c r="AE379" s="152"/>
      <c r="AF379" s="152"/>
      <c r="AG379" s="152"/>
      <c r="AH379" s="152"/>
      <c r="AI379" s="152"/>
      <c r="AJ379" s="152"/>
      <c r="AK379" s="152"/>
      <c r="AL379" s="152"/>
      <c r="AM379" s="152"/>
      <c r="AN379" s="152"/>
      <c r="AO379" s="152"/>
      <c r="AP379" s="152"/>
      <c r="AQ379" s="152"/>
      <c r="AR379" s="152"/>
      <c r="AS379" s="152"/>
      <c r="AT379" s="152"/>
      <c r="AU379" s="152"/>
      <c r="AV379" s="152"/>
      <c r="AW379" s="152"/>
      <c r="AX379" s="152"/>
      <c r="AY379" s="152"/>
      <c r="AZ379" s="152"/>
      <c r="BA379" s="152"/>
      <c r="BB379" s="152"/>
      <c r="BC379" s="152"/>
      <c r="BD379" s="152"/>
      <c r="BE379" s="152"/>
      <c r="BF379" s="152"/>
      <c r="BG379" s="152"/>
      <c r="BH379" s="152"/>
      <c r="BI379" s="152"/>
      <c r="BJ379" s="152"/>
      <c r="BK379" s="152"/>
      <c r="BL379" s="152"/>
      <c r="BM379" s="152"/>
    </row>
    <row r="380" ht="13.5" customHeight="1">
      <c r="A380" s="152"/>
      <c r="B380" s="153"/>
      <c r="C380" s="152"/>
      <c r="D380" s="152"/>
      <c r="E380" s="152"/>
      <c r="F380" s="152"/>
      <c r="G380" s="152"/>
      <c r="H380" s="152"/>
      <c r="I380" s="152"/>
      <c r="J380" s="152"/>
      <c r="K380" s="152"/>
      <c r="L380" s="152"/>
      <c r="M380" s="152"/>
      <c r="N380" s="152"/>
      <c r="O380" s="152"/>
      <c r="P380" s="152"/>
      <c r="Q380" s="152"/>
      <c r="R380" s="152"/>
      <c r="S380" s="152"/>
      <c r="T380" s="152"/>
      <c r="U380" s="152"/>
      <c r="V380" s="152"/>
      <c r="W380" s="152"/>
      <c r="X380" s="152"/>
      <c r="Y380" s="152"/>
      <c r="Z380" s="152"/>
      <c r="AA380" s="152"/>
      <c r="AB380" s="152"/>
      <c r="AC380" s="152"/>
      <c r="AD380" s="152"/>
      <c r="AE380" s="152"/>
      <c r="AF380" s="152"/>
      <c r="AG380" s="152"/>
      <c r="AH380" s="152"/>
      <c r="AI380" s="152"/>
      <c r="AJ380" s="152"/>
      <c r="AK380" s="152"/>
      <c r="AL380" s="152"/>
      <c r="AM380" s="152"/>
      <c r="AN380" s="152"/>
      <c r="AO380" s="152"/>
      <c r="AP380" s="152"/>
      <c r="AQ380" s="152"/>
      <c r="AR380" s="152"/>
      <c r="AS380" s="152"/>
      <c r="AT380" s="152"/>
      <c r="AU380" s="152"/>
      <c r="AV380" s="152"/>
      <c r="AW380" s="152"/>
      <c r="AX380" s="152"/>
      <c r="AY380" s="152"/>
      <c r="AZ380" s="152"/>
      <c r="BA380" s="152"/>
      <c r="BB380" s="152"/>
      <c r="BC380" s="152"/>
      <c r="BD380" s="152"/>
      <c r="BE380" s="152"/>
      <c r="BF380" s="152"/>
      <c r="BG380" s="152"/>
      <c r="BH380" s="152"/>
      <c r="BI380" s="152"/>
      <c r="BJ380" s="152"/>
      <c r="BK380" s="152"/>
      <c r="BL380" s="152"/>
      <c r="BM380" s="152"/>
    </row>
    <row r="381" ht="13.5" customHeight="1">
      <c r="A381" s="152"/>
      <c r="B381" s="153"/>
      <c r="C381" s="152"/>
      <c r="D381" s="152"/>
      <c r="E381" s="152"/>
      <c r="F381" s="152"/>
      <c r="G381" s="152"/>
      <c r="H381" s="152"/>
      <c r="I381" s="152"/>
      <c r="J381" s="152"/>
      <c r="K381" s="152"/>
      <c r="L381" s="152"/>
      <c r="M381" s="152"/>
      <c r="N381" s="152"/>
      <c r="O381" s="152"/>
      <c r="P381" s="152"/>
      <c r="Q381" s="152"/>
      <c r="R381" s="152"/>
      <c r="S381" s="152"/>
      <c r="T381" s="152"/>
      <c r="U381" s="152"/>
      <c r="V381" s="152"/>
      <c r="W381" s="152"/>
      <c r="X381" s="152"/>
      <c r="Y381" s="152"/>
      <c r="Z381" s="152"/>
      <c r="AA381" s="152"/>
      <c r="AB381" s="152"/>
      <c r="AC381" s="152"/>
      <c r="AD381" s="152"/>
      <c r="AE381" s="152"/>
      <c r="AF381" s="152"/>
      <c r="AG381" s="152"/>
      <c r="AH381" s="152"/>
      <c r="AI381" s="152"/>
      <c r="AJ381" s="152"/>
      <c r="AK381" s="152"/>
      <c r="AL381" s="152"/>
      <c r="AM381" s="152"/>
      <c r="AN381" s="152"/>
      <c r="AO381" s="152"/>
      <c r="AP381" s="152"/>
      <c r="AQ381" s="152"/>
      <c r="AR381" s="152"/>
      <c r="AS381" s="152"/>
      <c r="AT381" s="152"/>
      <c r="AU381" s="152"/>
      <c r="AV381" s="152"/>
      <c r="AW381" s="152"/>
      <c r="AX381" s="152"/>
      <c r="AY381" s="152"/>
      <c r="AZ381" s="152"/>
      <c r="BA381" s="152"/>
      <c r="BB381" s="152"/>
      <c r="BC381" s="152"/>
      <c r="BD381" s="152"/>
      <c r="BE381" s="152"/>
      <c r="BF381" s="152"/>
      <c r="BG381" s="152"/>
      <c r="BH381" s="152"/>
      <c r="BI381" s="152"/>
      <c r="BJ381" s="152"/>
      <c r="BK381" s="152"/>
      <c r="BL381" s="152"/>
      <c r="BM381" s="152"/>
    </row>
    <row r="382" ht="13.5" customHeight="1">
      <c r="A382" s="152"/>
      <c r="B382" s="153"/>
      <c r="C382" s="152"/>
      <c r="D382" s="152"/>
      <c r="E382" s="152"/>
      <c r="F382" s="152"/>
      <c r="G382" s="152"/>
      <c r="H382" s="152"/>
      <c r="I382" s="152"/>
      <c r="J382" s="152"/>
      <c r="K382" s="152"/>
      <c r="L382" s="152"/>
      <c r="M382" s="152"/>
      <c r="N382" s="152"/>
      <c r="O382" s="152"/>
      <c r="P382" s="152"/>
      <c r="Q382" s="152"/>
      <c r="R382" s="152"/>
      <c r="S382" s="152"/>
      <c r="T382" s="152"/>
      <c r="U382" s="152"/>
      <c r="V382" s="152"/>
      <c r="W382" s="152"/>
      <c r="X382" s="152"/>
      <c r="Y382" s="152"/>
      <c r="Z382" s="152"/>
      <c r="AA382" s="152"/>
      <c r="AB382" s="152"/>
      <c r="AC382" s="152"/>
      <c r="AD382" s="152"/>
      <c r="AE382" s="152"/>
      <c r="AF382" s="152"/>
      <c r="AG382" s="152"/>
      <c r="AH382" s="152"/>
      <c r="AI382" s="152"/>
      <c r="AJ382" s="152"/>
      <c r="AK382" s="152"/>
      <c r="AL382" s="152"/>
      <c r="AM382" s="152"/>
      <c r="AN382" s="152"/>
      <c r="AO382" s="152"/>
      <c r="AP382" s="152"/>
      <c r="AQ382" s="152"/>
      <c r="AR382" s="152"/>
      <c r="AS382" s="152"/>
      <c r="AT382" s="152"/>
      <c r="AU382" s="152"/>
      <c r="AV382" s="152"/>
      <c r="AW382" s="152"/>
      <c r="AX382" s="152"/>
      <c r="AY382" s="152"/>
      <c r="AZ382" s="152"/>
      <c r="BA382" s="152"/>
      <c r="BB382" s="152"/>
      <c r="BC382" s="152"/>
      <c r="BD382" s="152"/>
      <c r="BE382" s="152"/>
      <c r="BF382" s="152"/>
      <c r="BG382" s="152"/>
      <c r="BH382" s="152"/>
      <c r="BI382" s="152"/>
      <c r="BJ382" s="152"/>
      <c r="BK382" s="152"/>
      <c r="BL382" s="152"/>
      <c r="BM382" s="152"/>
    </row>
    <row r="383" ht="13.5" customHeight="1">
      <c r="A383" s="152"/>
      <c r="B383" s="153"/>
      <c r="C383" s="152"/>
      <c r="D383" s="152"/>
      <c r="E383" s="152"/>
      <c r="F383" s="152"/>
      <c r="G383" s="152"/>
      <c r="H383" s="152"/>
      <c r="I383" s="152"/>
      <c r="J383" s="152"/>
      <c r="K383" s="152"/>
      <c r="L383" s="152"/>
      <c r="M383" s="152"/>
      <c r="N383" s="152"/>
      <c r="O383" s="152"/>
      <c r="P383" s="152"/>
      <c r="Q383" s="152"/>
      <c r="R383" s="152"/>
      <c r="S383" s="152"/>
      <c r="T383" s="152"/>
      <c r="U383" s="152"/>
      <c r="V383" s="152"/>
      <c r="W383" s="152"/>
      <c r="X383" s="152"/>
      <c r="Y383" s="152"/>
      <c r="Z383" s="152"/>
      <c r="AA383" s="152"/>
      <c r="AB383" s="152"/>
      <c r="AC383" s="152"/>
      <c r="AD383" s="152"/>
      <c r="AE383" s="152"/>
      <c r="AF383" s="152"/>
      <c r="AG383" s="152"/>
      <c r="AH383" s="152"/>
      <c r="AI383" s="152"/>
      <c r="AJ383" s="152"/>
      <c r="AK383" s="152"/>
      <c r="AL383" s="152"/>
      <c r="AM383" s="152"/>
      <c r="AN383" s="152"/>
      <c r="AO383" s="152"/>
      <c r="AP383" s="152"/>
      <c r="AQ383" s="152"/>
      <c r="AR383" s="152"/>
      <c r="AS383" s="152"/>
      <c r="AT383" s="152"/>
      <c r="AU383" s="152"/>
      <c r="AV383" s="152"/>
      <c r="AW383" s="152"/>
      <c r="AX383" s="152"/>
      <c r="AY383" s="152"/>
      <c r="AZ383" s="152"/>
      <c r="BA383" s="152"/>
      <c r="BB383" s="152"/>
      <c r="BC383" s="152"/>
      <c r="BD383" s="152"/>
      <c r="BE383" s="152"/>
      <c r="BF383" s="152"/>
      <c r="BG383" s="152"/>
      <c r="BH383" s="152"/>
      <c r="BI383" s="152"/>
      <c r="BJ383" s="152"/>
      <c r="BK383" s="152"/>
      <c r="BL383" s="152"/>
      <c r="BM383" s="152"/>
    </row>
    <row r="384" ht="13.5" customHeight="1">
      <c r="A384" s="152"/>
      <c r="B384" s="153"/>
      <c r="C384" s="152"/>
      <c r="D384" s="152"/>
      <c r="E384" s="152"/>
      <c r="F384" s="152"/>
      <c r="G384" s="152"/>
      <c r="H384" s="152"/>
      <c r="I384" s="152"/>
      <c r="J384" s="152"/>
      <c r="K384" s="152"/>
      <c r="L384" s="152"/>
      <c r="M384" s="152"/>
      <c r="N384" s="152"/>
      <c r="O384" s="152"/>
      <c r="P384" s="152"/>
      <c r="Q384" s="152"/>
      <c r="R384" s="152"/>
      <c r="S384" s="152"/>
      <c r="T384" s="152"/>
      <c r="U384" s="152"/>
      <c r="V384" s="152"/>
      <c r="W384" s="152"/>
      <c r="X384" s="152"/>
      <c r="Y384" s="152"/>
      <c r="Z384" s="152"/>
      <c r="AA384" s="152"/>
      <c r="AB384" s="152"/>
      <c r="AC384" s="152"/>
      <c r="AD384" s="152"/>
      <c r="AE384" s="152"/>
      <c r="AF384" s="152"/>
      <c r="AG384" s="152"/>
      <c r="AH384" s="152"/>
      <c r="AI384" s="152"/>
      <c r="AJ384" s="152"/>
      <c r="AK384" s="152"/>
      <c r="AL384" s="152"/>
      <c r="AM384" s="152"/>
      <c r="AN384" s="152"/>
      <c r="AO384" s="152"/>
      <c r="AP384" s="152"/>
      <c r="AQ384" s="152"/>
      <c r="AR384" s="152"/>
      <c r="AS384" s="152"/>
      <c r="AT384" s="152"/>
      <c r="AU384" s="152"/>
      <c r="AV384" s="152"/>
      <c r="AW384" s="152"/>
      <c r="AX384" s="152"/>
      <c r="AY384" s="152"/>
      <c r="AZ384" s="152"/>
      <c r="BA384" s="152"/>
      <c r="BB384" s="152"/>
      <c r="BC384" s="152"/>
      <c r="BD384" s="152"/>
      <c r="BE384" s="152"/>
      <c r="BF384" s="152"/>
      <c r="BG384" s="152"/>
      <c r="BH384" s="152"/>
      <c r="BI384" s="152"/>
      <c r="BJ384" s="152"/>
      <c r="BK384" s="152"/>
      <c r="BL384" s="152"/>
      <c r="BM384" s="152"/>
    </row>
    <row r="385" ht="13.5" customHeight="1">
      <c r="A385" s="152"/>
      <c r="B385" s="153"/>
      <c r="C385" s="152"/>
      <c r="D385" s="152"/>
      <c r="E385" s="152"/>
      <c r="F385" s="152"/>
      <c r="G385" s="152"/>
      <c r="H385" s="152"/>
      <c r="I385" s="152"/>
      <c r="J385" s="152"/>
      <c r="K385" s="152"/>
      <c r="L385" s="152"/>
      <c r="M385" s="152"/>
      <c r="N385" s="152"/>
      <c r="O385" s="152"/>
      <c r="P385" s="152"/>
      <c r="Q385" s="152"/>
      <c r="R385" s="152"/>
      <c r="S385" s="152"/>
      <c r="T385" s="152"/>
      <c r="U385" s="152"/>
      <c r="V385" s="152"/>
      <c r="W385" s="152"/>
      <c r="X385" s="152"/>
      <c r="Y385" s="152"/>
      <c r="Z385" s="152"/>
      <c r="AA385" s="152"/>
      <c r="AB385" s="152"/>
      <c r="AC385" s="152"/>
      <c r="AD385" s="152"/>
      <c r="AE385" s="152"/>
      <c r="AF385" s="152"/>
      <c r="AG385" s="152"/>
      <c r="AH385" s="152"/>
      <c r="AI385" s="152"/>
      <c r="AJ385" s="152"/>
      <c r="AK385" s="152"/>
      <c r="AL385" s="152"/>
      <c r="AM385" s="152"/>
      <c r="AN385" s="152"/>
      <c r="AO385" s="152"/>
      <c r="AP385" s="152"/>
      <c r="AQ385" s="152"/>
      <c r="AR385" s="152"/>
      <c r="AS385" s="152"/>
      <c r="AT385" s="152"/>
      <c r="AU385" s="152"/>
      <c r="AV385" s="152"/>
      <c r="AW385" s="152"/>
      <c r="AX385" s="152"/>
      <c r="AY385" s="152"/>
      <c r="AZ385" s="152"/>
      <c r="BA385" s="152"/>
      <c r="BB385" s="152"/>
      <c r="BC385" s="152"/>
      <c r="BD385" s="152"/>
      <c r="BE385" s="152"/>
      <c r="BF385" s="152"/>
      <c r="BG385" s="152"/>
      <c r="BH385" s="152"/>
      <c r="BI385" s="152"/>
      <c r="BJ385" s="152"/>
      <c r="BK385" s="152"/>
      <c r="BL385" s="152"/>
      <c r="BM385" s="152"/>
    </row>
    <row r="386" ht="13.5" customHeight="1">
      <c r="A386" s="152"/>
      <c r="B386" s="153"/>
      <c r="C386" s="152"/>
      <c r="D386" s="152"/>
      <c r="E386" s="152"/>
      <c r="F386" s="152"/>
      <c r="G386" s="152"/>
      <c r="H386" s="152"/>
      <c r="I386" s="152"/>
      <c r="J386" s="152"/>
      <c r="K386" s="152"/>
      <c r="L386" s="152"/>
      <c r="M386" s="152"/>
      <c r="N386" s="152"/>
      <c r="O386" s="152"/>
      <c r="P386" s="152"/>
      <c r="Q386" s="152"/>
      <c r="R386" s="152"/>
      <c r="S386" s="152"/>
      <c r="T386" s="152"/>
      <c r="U386" s="152"/>
      <c r="V386" s="152"/>
      <c r="W386" s="152"/>
      <c r="X386" s="152"/>
      <c r="Y386" s="152"/>
      <c r="Z386" s="152"/>
      <c r="AA386" s="152"/>
      <c r="AB386" s="152"/>
      <c r="AC386" s="152"/>
      <c r="AD386" s="152"/>
      <c r="AE386" s="152"/>
      <c r="AF386" s="152"/>
      <c r="AG386" s="152"/>
      <c r="AH386" s="152"/>
      <c r="AI386" s="152"/>
      <c r="AJ386" s="152"/>
      <c r="AK386" s="152"/>
      <c r="AL386" s="152"/>
      <c r="AM386" s="152"/>
      <c r="AN386" s="152"/>
      <c r="AO386" s="152"/>
      <c r="AP386" s="152"/>
      <c r="AQ386" s="152"/>
      <c r="AR386" s="152"/>
      <c r="AS386" s="152"/>
      <c r="AT386" s="152"/>
      <c r="AU386" s="152"/>
      <c r="AV386" s="152"/>
      <c r="AW386" s="152"/>
      <c r="AX386" s="152"/>
      <c r="AY386" s="152"/>
      <c r="AZ386" s="152"/>
      <c r="BA386" s="152"/>
      <c r="BB386" s="152"/>
      <c r="BC386" s="152"/>
      <c r="BD386" s="152"/>
      <c r="BE386" s="152"/>
      <c r="BF386" s="152"/>
      <c r="BG386" s="152"/>
      <c r="BH386" s="152"/>
      <c r="BI386" s="152"/>
      <c r="BJ386" s="152"/>
      <c r="BK386" s="152"/>
      <c r="BL386" s="152"/>
      <c r="BM386" s="152"/>
    </row>
    <row r="387" ht="13.5" customHeight="1">
      <c r="A387" s="152"/>
      <c r="B387" s="153"/>
      <c r="C387" s="152"/>
      <c r="D387" s="152"/>
      <c r="E387" s="152"/>
      <c r="F387" s="152"/>
      <c r="G387" s="152"/>
      <c r="H387" s="152"/>
      <c r="I387" s="152"/>
      <c r="J387" s="152"/>
      <c r="K387" s="152"/>
      <c r="L387" s="152"/>
      <c r="M387" s="152"/>
      <c r="N387" s="152"/>
      <c r="O387" s="152"/>
      <c r="P387" s="152"/>
      <c r="Q387" s="152"/>
      <c r="R387" s="152"/>
      <c r="S387" s="152"/>
      <c r="T387" s="152"/>
      <c r="U387" s="152"/>
      <c r="V387" s="152"/>
      <c r="W387" s="152"/>
      <c r="X387" s="152"/>
      <c r="Y387" s="152"/>
      <c r="Z387" s="152"/>
      <c r="AA387" s="152"/>
      <c r="AB387" s="152"/>
      <c r="AC387" s="152"/>
      <c r="AD387" s="152"/>
      <c r="AE387" s="152"/>
      <c r="AF387" s="152"/>
      <c r="AG387" s="152"/>
      <c r="AH387" s="152"/>
      <c r="AI387" s="152"/>
      <c r="AJ387" s="152"/>
      <c r="AK387" s="152"/>
      <c r="AL387" s="152"/>
      <c r="AM387" s="152"/>
      <c r="AN387" s="152"/>
      <c r="AO387" s="152"/>
      <c r="AP387" s="152"/>
      <c r="AQ387" s="152"/>
      <c r="AR387" s="152"/>
      <c r="AS387" s="152"/>
      <c r="AT387" s="152"/>
      <c r="AU387" s="152"/>
      <c r="AV387" s="152"/>
      <c r="AW387" s="152"/>
      <c r="AX387" s="152"/>
      <c r="AY387" s="152"/>
      <c r="AZ387" s="152"/>
      <c r="BA387" s="152"/>
      <c r="BB387" s="152"/>
      <c r="BC387" s="152"/>
      <c r="BD387" s="152"/>
      <c r="BE387" s="152"/>
      <c r="BF387" s="152"/>
      <c r="BG387" s="152"/>
      <c r="BH387" s="152"/>
      <c r="BI387" s="152"/>
      <c r="BJ387" s="152"/>
      <c r="BK387" s="152"/>
      <c r="BL387" s="152"/>
      <c r="BM387" s="152"/>
    </row>
    <row r="388" ht="13.5" customHeight="1">
      <c r="A388" s="152"/>
      <c r="B388" s="153"/>
      <c r="C388" s="152"/>
      <c r="D388" s="152"/>
      <c r="E388" s="152"/>
      <c r="F388" s="152"/>
      <c r="G388" s="152"/>
      <c r="H388" s="152"/>
      <c r="I388" s="152"/>
      <c r="J388" s="152"/>
      <c r="K388" s="152"/>
      <c r="L388" s="152"/>
      <c r="M388" s="152"/>
      <c r="N388" s="152"/>
      <c r="O388" s="152"/>
      <c r="P388" s="152"/>
      <c r="Q388" s="152"/>
      <c r="R388" s="152"/>
      <c r="S388" s="152"/>
      <c r="T388" s="152"/>
      <c r="U388" s="152"/>
      <c r="V388" s="152"/>
      <c r="W388" s="152"/>
      <c r="X388" s="152"/>
      <c r="Y388" s="152"/>
      <c r="Z388" s="152"/>
      <c r="AA388" s="152"/>
      <c r="AB388" s="152"/>
      <c r="AC388" s="152"/>
      <c r="AD388" s="152"/>
      <c r="AE388" s="152"/>
      <c r="AF388" s="152"/>
      <c r="AG388" s="152"/>
      <c r="AH388" s="152"/>
      <c r="AI388" s="152"/>
      <c r="AJ388" s="152"/>
      <c r="AK388" s="152"/>
      <c r="AL388" s="152"/>
      <c r="AM388" s="152"/>
      <c r="AN388" s="152"/>
      <c r="AO388" s="152"/>
      <c r="AP388" s="152"/>
      <c r="AQ388" s="152"/>
      <c r="AR388" s="152"/>
      <c r="AS388" s="152"/>
      <c r="AT388" s="152"/>
      <c r="AU388" s="152"/>
      <c r="AV388" s="152"/>
      <c r="AW388" s="152"/>
      <c r="AX388" s="152"/>
      <c r="AY388" s="152"/>
      <c r="AZ388" s="152"/>
      <c r="BA388" s="152"/>
      <c r="BB388" s="152"/>
      <c r="BC388" s="152"/>
      <c r="BD388" s="152"/>
      <c r="BE388" s="152"/>
      <c r="BF388" s="152"/>
      <c r="BG388" s="152"/>
      <c r="BH388" s="152"/>
      <c r="BI388" s="152"/>
      <c r="BJ388" s="152"/>
      <c r="BK388" s="152"/>
      <c r="BL388" s="152"/>
      <c r="BM388" s="152"/>
    </row>
    <row r="389" ht="13.5" customHeight="1">
      <c r="A389" s="152"/>
      <c r="B389" s="153"/>
      <c r="C389" s="152"/>
      <c r="D389" s="152"/>
      <c r="E389" s="152"/>
      <c r="F389" s="152"/>
      <c r="G389" s="152"/>
      <c r="H389" s="152"/>
      <c r="I389" s="152"/>
      <c r="J389" s="152"/>
      <c r="K389" s="152"/>
      <c r="L389" s="152"/>
      <c r="M389" s="152"/>
      <c r="N389" s="152"/>
      <c r="O389" s="152"/>
      <c r="P389" s="152"/>
      <c r="Q389" s="152"/>
      <c r="R389" s="152"/>
      <c r="S389" s="152"/>
      <c r="T389" s="152"/>
      <c r="U389" s="152"/>
      <c r="V389" s="152"/>
      <c r="W389" s="152"/>
      <c r="X389" s="152"/>
      <c r="Y389" s="152"/>
      <c r="Z389" s="152"/>
      <c r="AA389" s="152"/>
      <c r="AB389" s="152"/>
      <c r="AC389" s="152"/>
      <c r="AD389" s="152"/>
      <c r="AE389" s="152"/>
      <c r="AF389" s="152"/>
      <c r="AG389" s="152"/>
      <c r="AH389" s="152"/>
      <c r="AI389" s="152"/>
      <c r="AJ389" s="152"/>
      <c r="AK389" s="152"/>
      <c r="AL389" s="152"/>
      <c r="AM389" s="152"/>
      <c r="AN389" s="152"/>
      <c r="AO389" s="152"/>
      <c r="AP389" s="152"/>
      <c r="AQ389" s="152"/>
      <c r="AR389" s="152"/>
      <c r="AS389" s="152"/>
      <c r="AT389" s="152"/>
      <c r="AU389" s="152"/>
      <c r="AV389" s="152"/>
      <c r="AW389" s="152"/>
      <c r="AX389" s="152"/>
      <c r="AY389" s="152"/>
      <c r="AZ389" s="152"/>
      <c r="BA389" s="152"/>
      <c r="BB389" s="152"/>
      <c r="BC389" s="152"/>
      <c r="BD389" s="152"/>
      <c r="BE389" s="152"/>
      <c r="BF389" s="152"/>
      <c r="BG389" s="152"/>
      <c r="BH389" s="152"/>
      <c r="BI389" s="152"/>
      <c r="BJ389" s="152"/>
      <c r="BK389" s="152"/>
      <c r="BL389" s="152"/>
      <c r="BM389" s="152"/>
    </row>
    <row r="390" ht="13.5" customHeight="1">
      <c r="A390" s="152"/>
      <c r="B390" s="153"/>
      <c r="C390" s="152"/>
      <c r="D390" s="152"/>
      <c r="E390" s="152"/>
      <c r="F390" s="152"/>
      <c r="G390" s="152"/>
      <c r="H390" s="152"/>
      <c r="I390" s="152"/>
      <c r="J390" s="152"/>
      <c r="K390" s="152"/>
      <c r="L390" s="152"/>
      <c r="M390" s="152"/>
      <c r="N390" s="152"/>
      <c r="O390" s="152"/>
      <c r="P390" s="152"/>
      <c r="Q390" s="152"/>
      <c r="R390" s="152"/>
      <c r="S390" s="152"/>
      <c r="T390" s="152"/>
      <c r="U390" s="152"/>
      <c r="V390" s="152"/>
      <c r="W390" s="152"/>
      <c r="X390" s="152"/>
      <c r="Y390" s="152"/>
      <c r="Z390" s="152"/>
      <c r="AA390" s="152"/>
      <c r="AB390" s="152"/>
      <c r="AC390" s="152"/>
      <c r="AD390" s="152"/>
      <c r="AE390" s="152"/>
      <c r="AF390" s="152"/>
      <c r="AG390" s="152"/>
      <c r="AH390" s="152"/>
      <c r="AI390" s="152"/>
      <c r="AJ390" s="152"/>
      <c r="AK390" s="152"/>
      <c r="AL390" s="152"/>
      <c r="AM390" s="152"/>
      <c r="AN390" s="152"/>
      <c r="AO390" s="152"/>
      <c r="AP390" s="152"/>
      <c r="AQ390" s="152"/>
      <c r="AR390" s="152"/>
      <c r="AS390" s="152"/>
      <c r="AT390" s="152"/>
      <c r="AU390" s="152"/>
      <c r="AV390" s="152"/>
      <c r="AW390" s="152"/>
      <c r="AX390" s="152"/>
      <c r="AY390" s="152"/>
      <c r="AZ390" s="152"/>
      <c r="BA390" s="152"/>
      <c r="BB390" s="152"/>
      <c r="BC390" s="152"/>
      <c r="BD390" s="152"/>
      <c r="BE390" s="152"/>
      <c r="BF390" s="152"/>
      <c r="BG390" s="152"/>
      <c r="BH390" s="152"/>
      <c r="BI390" s="152"/>
      <c r="BJ390" s="152"/>
      <c r="BK390" s="152"/>
      <c r="BL390" s="152"/>
      <c r="BM390" s="152"/>
    </row>
    <row r="391" ht="13.5" customHeight="1">
      <c r="A391" s="152"/>
      <c r="B391" s="153"/>
      <c r="C391" s="152"/>
      <c r="D391" s="152"/>
      <c r="E391" s="152"/>
      <c r="F391" s="152"/>
      <c r="G391" s="152"/>
      <c r="H391" s="152"/>
      <c r="I391" s="152"/>
      <c r="J391" s="152"/>
      <c r="K391" s="152"/>
      <c r="L391" s="152"/>
      <c r="M391" s="152"/>
      <c r="N391" s="152"/>
      <c r="O391" s="152"/>
      <c r="P391" s="152"/>
      <c r="Q391" s="152"/>
      <c r="R391" s="152"/>
      <c r="S391" s="152"/>
      <c r="T391" s="152"/>
      <c r="U391" s="152"/>
      <c r="V391" s="152"/>
      <c r="W391" s="152"/>
      <c r="X391" s="152"/>
      <c r="Y391" s="152"/>
      <c r="Z391" s="152"/>
      <c r="AA391" s="152"/>
      <c r="AB391" s="152"/>
      <c r="AC391" s="152"/>
      <c r="AD391" s="152"/>
      <c r="AE391" s="152"/>
      <c r="AF391" s="152"/>
      <c r="AG391" s="152"/>
      <c r="AH391" s="152"/>
      <c r="AI391" s="152"/>
      <c r="AJ391" s="152"/>
      <c r="AK391" s="152"/>
      <c r="AL391" s="152"/>
      <c r="AM391" s="152"/>
      <c r="AN391" s="152"/>
      <c r="AO391" s="152"/>
      <c r="AP391" s="152"/>
      <c r="AQ391" s="152"/>
      <c r="AR391" s="152"/>
      <c r="AS391" s="152"/>
      <c r="AT391" s="152"/>
      <c r="AU391" s="152"/>
      <c r="AV391" s="152"/>
      <c r="AW391" s="152"/>
      <c r="AX391" s="152"/>
      <c r="AY391" s="152"/>
      <c r="AZ391" s="152"/>
      <c r="BA391" s="152"/>
      <c r="BB391" s="152"/>
      <c r="BC391" s="152"/>
      <c r="BD391" s="152"/>
      <c r="BE391" s="152"/>
      <c r="BF391" s="152"/>
      <c r="BG391" s="152"/>
      <c r="BH391" s="152"/>
      <c r="BI391" s="152"/>
      <c r="BJ391" s="152"/>
      <c r="BK391" s="152"/>
      <c r="BL391" s="152"/>
      <c r="BM391" s="152"/>
    </row>
    <row r="392" ht="13.5" customHeight="1">
      <c r="A392" s="152"/>
      <c r="B392" s="153"/>
      <c r="C392" s="152"/>
      <c r="D392" s="152"/>
      <c r="E392" s="152"/>
      <c r="F392" s="152"/>
      <c r="G392" s="152"/>
      <c r="H392" s="152"/>
      <c r="I392" s="152"/>
      <c r="J392" s="152"/>
      <c r="K392" s="152"/>
      <c r="L392" s="152"/>
      <c r="M392" s="152"/>
      <c r="N392" s="152"/>
      <c r="O392" s="152"/>
      <c r="P392" s="152"/>
      <c r="Q392" s="152"/>
      <c r="R392" s="152"/>
      <c r="S392" s="152"/>
      <c r="T392" s="152"/>
      <c r="U392" s="152"/>
      <c r="V392" s="152"/>
      <c r="W392" s="152"/>
      <c r="X392" s="152"/>
      <c r="Y392" s="152"/>
      <c r="Z392" s="152"/>
      <c r="AA392" s="152"/>
      <c r="AB392" s="152"/>
      <c r="AC392" s="152"/>
      <c r="AD392" s="152"/>
      <c r="AE392" s="152"/>
      <c r="AF392" s="152"/>
      <c r="AG392" s="152"/>
      <c r="AH392" s="152"/>
      <c r="AI392" s="152"/>
      <c r="AJ392" s="152"/>
      <c r="AK392" s="152"/>
      <c r="AL392" s="152"/>
      <c r="AM392" s="152"/>
      <c r="AN392" s="152"/>
      <c r="AO392" s="152"/>
      <c r="AP392" s="152"/>
      <c r="AQ392" s="152"/>
      <c r="AR392" s="152"/>
      <c r="AS392" s="152"/>
      <c r="AT392" s="152"/>
      <c r="AU392" s="152"/>
      <c r="AV392" s="152"/>
      <c r="AW392" s="152"/>
      <c r="AX392" s="152"/>
      <c r="AY392" s="152"/>
      <c r="AZ392" s="152"/>
      <c r="BA392" s="152"/>
      <c r="BB392" s="152"/>
      <c r="BC392" s="152"/>
      <c r="BD392" s="152"/>
      <c r="BE392" s="152"/>
      <c r="BF392" s="152"/>
      <c r="BG392" s="152"/>
      <c r="BH392" s="152"/>
      <c r="BI392" s="152"/>
      <c r="BJ392" s="152"/>
      <c r="BK392" s="152"/>
      <c r="BL392" s="152"/>
      <c r="BM392" s="152"/>
    </row>
    <row r="393" ht="13.5" customHeight="1">
      <c r="A393" s="152"/>
      <c r="B393" s="153"/>
      <c r="C393" s="152"/>
      <c r="D393" s="152"/>
      <c r="E393" s="152"/>
      <c r="F393" s="152"/>
      <c r="G393" s="152"/>
      <c r="H393" s="152"/>
      <c r="I393" s="152"/>
      <c r="J393" s="152"/>
      <c r="K393" s="152"/>
      <c r="L393" s="152"/>
      <c r="M393" s="152"/>
      <c r="N393" s="152"/>
      <c r="O393" s="152"/>
      <c r="P393" s="152"/>
      <c r="Q393" s="152"/>
      <c r="R393" s="152"/>
      <c r="S393" s="152"/>
      <c r="T393" s="152"/>
      <c r="U393" s="152"/>
      <c r="V393" s="152"/>
      <c r="W393" s="152"/>
      <c r="X393" s="152"/>
      <c r="Y393" s="152"/>
      <c r="Z393" s="152"/>
      <c r="AA393" s="152"/>
      <c r="AB393" s="152"/>
      <c r="AC393" s="152"/>
      <c r="AD393" s="152"/>
      <c r="AE393" s="152"/>
      <c r="AF393" s="152"/>
      <c r="AG393" s="152"/>
      <c r="AH393" s="152"/>
      <c r="AI393" s="152"/>
      <c r="AJ393" s="152"/>
      <c r="AK393" s="152"/>
      <c r="AL393" s="152"/>
      <c r="AM393" s="152"/>
      <c r="AN393" s="152"/>
      <c r="AO393" s="152"/>
      <c r="AP393" s="152"/>
      <c r="AQ393" s="152"/>
      <c r="AR393" s="152"/>
      <c r="AS393" s="152"/>
      <c r="AT393" s="152"/>
      <c r="AU393" s="152"/>
      <c r="AV393" s="152"/>
      <c r="AW393" s="152"/>
      <c r="AX393" s="152"/>
      <c r="AY393" s="152"/>
      <c r="AZ393" s="152"/>
      <c r="BA393" s="152"/>
      <c r="BB393" s="152"/>
      <c r="BC393" s="152"/>
      <c r="BD393" s="152"/>
      <c r="BE393" s="152"/>
      <c r="BF393" s="152"/>
      <c r="BG393" s="152"/>
      <c r="BH393" s="152"/>
      <c r="BI393" s="152"/>
      <c r="BJ393" s="152"/>
      <c r="BK393" s="152"/>
      <c r="BL393" s="152"/>
      <c r="BM393" s="152"/>
    </row>
    <row r="394" ht="13.5" customHeight="1">
      <c r="A394" s="152"/>
      <c r="B394" s="153"/>
      <c r="C394" s="152"/>
      <c r="D394" s="152"/>
      <c r="E394" s="152"/>
      <c r="F394" s="152"/>
      <c r="G394" s="152"/>
      <c r="H394" s="152"/>
      <c r="I394" s="152"/>
      <c r="J394" s="152"/>
      <c r="K394" s="152"/>
      <c r="L394" s="152"/>
      <c r="M394" s="152"/>
      <c r="N394" s="152"/>
      <c r="O394" s="152"/>
      <c r="P394" s="152"/>
      <c r="Q394" s="152"/>
      <c r="R394" s="152"/>
      <c r="S394" s="152"/>
      <c r="T394" s="152"/>
      <c r="U394" s="152"/>
      <c r="V394" s="152"/>
      <c r="W394" s="152"/>
      <c r="X394" s="152"/>
      <c r="Y394" s="152"/>
      <c r="Z394" s="152"/>
      <c r="AA394" s="152"/>
      <c r="AB394" s="152"/>
      <c r="AC394" s="152"/>
      <c r="AD394" s="152"/>
      <c r="AE394" s="152"/>
      <c r="AF394" s="152"/>
      <c r="AG394" s="152"/>
      <c r="AH394" s="152"/>
      <c r="AI394" s="152"/>
      <c r="AJ394" s="152"/>
      <c r="AK394" s="152"/>
      <c r="AL394" s="152"/>
      <c r="AM394" s="152"/>
      <c r="AN394" s="152"/>
      <c r="AO394" s="152"/>
      <c r="AP394" s="152"/>
      <c r="AQ394" s="152"/>
      <c r="AR394" s="152"/>
      <c r="AS394" s="152"/>
      <c r="AT394" s="152"/>
      <c r="AU394" s="152"/>
      <c r="AV394" s="152"/>
      <c r="AW394" s="152"/>
      <c r="AX394" s="152"/>
      <c r="AY394" s="152"/>
      <c r="AZ394" s="152"/>
      <c r="BA394" s="152"/>
      <c r="BB394" s="152"/>
      <c r="BC394" s="152"/>
      <c r="BD394" s="152"/>
      <c r="BE394" s="152"/>
      <c r="BF394" s="152"/>
      <c r="BG394" s="152"/>
      <c r="BH394" s="152"/>
      <c r="BI394" s="152"/>
      <c r="BJ394" s="152"/>
      <c r="BK394" s="152"/>
      <c r="BL394" s="152"/>
      <c r="BM394" s="152"/>
    </row>
    <row r="395" ht="13.5" customHeight="1">
      <c r="A395" s="152"/>
      <c r="B395" s="153"/>
      <c r="C395" s="152"/>
      <c r="D395" s="152"/>
      <c r="E395" s="152"/>
      <c r="F395" s="152"/>
      <c r="G395" s="152"/>
      <c r="H395" s="152"/>
      <c r="I395" s="152"/>
      <c r="J395" s="152"/>
      <c r="K395" s="152"/>
      <c r="L395" s="152"/>
      <c r="M395" s="152"/>
      <c r="N395" s="152"/>
      <c r="O395" s="152"/>
      <c r="P395" s="152"/>
      <c r="Q395" s="152"/>
      <c r="R395" s="152"/>
      <c r="S395" s="152"/>
      <c r="T395" s="152"/>
      <c r="U395" s="152"/>
      <c r="V395" s="152"/>
      <c r="W395" s="152"/>
      <c r="X395" s="152"/>
      <c r="Y395" s="152"/>
      <c r="Z395" s="152"/>
      <c r="AA395" s="152"/>
      <c r="AB395" s="152"/>
      <c r="AC395" s="152"/>
      <c r="AD395" s="152"/>
      <c r="AE395" s="152"/>
      <c r="AF395" s="152"/>
      <c r="AG395" s="152"/>
      <c r="AH395" s="152"/>
      <c r="AI395" s="152"/>
      <c r="AJ395" s="152"/>
      <c r="AK395" s="152"/>
      <c r="AL395" s="152"/>
      <c r="AM395" s="152"/>
      <c r="AN395" s="152"/>
      <c r="AO395" s="152"/>
      <c r="AP395" s="152"/>
      <c r="AQ395" s="152"/>
      <c r="AR395" s="152"/>
      <c r="AS395" s="152"/>
      <c r="AT395" s="152"/>
      <c r="AU395" s="152"/>
      <c r="AV395" s="152"/>
      <c r="AW395" s="152"/>
      <c r="AX395" s="152"/>
      <c r="AY395" s="152"/>
      <c r="AZ395" s="152"/>
      <c r="BA395" s="152"/>
      <c r="BB395" s="152"/>
      <c r="BC395" s="152"/>
      <c r="BD395" s="152"/>
      <c r="BE395" s="152"/>
      <c r="BF395" s="152"/>
      <c r="BG395" s="152"/>
      <c r="BH395" s="152"/>
      <c r="BI395" s="152"/>
      <c r="BJ395" s="152"/>
      <c r="BK395" s="152"/>
      <c r="BL395" s="152"/>
      <c r="BM395" s="152"/>
    </row>
    <row r="396" ht="13.5" customHeight="1">
      <c r="A396" s="152"/>
      <c r="B396" s="153"/>
      <c r="C396" s="152"/>
      <c r="D396" s="152"/>
      <c r="E396" s="152"/>
      <c r="F396" s="152"/>
      <c r="G396" s="152"/>
      <c r="H396" s="152"/>
      <c r="I396" s="152"/>
      <c r="J396" s="152"/>
      <c r="K396" s="152"/>
      <c r="L396" s="152"/>
      <c r="M396" s="152"/>
      <c r="N396" s="152"/>
      <c r="O396" s="152"/>
      <c r="P396" s="152"/>
      <c r="Q396" s="152"/>
      <c r="R396" s="152"/>
      <c r="S396" s="152"/>
      <c r="T396" s="152"/>
      <c r="U396" s="152"/>
      <c r="V396" s="152"/>
      <c r="W396" s="152"/>
      <c r="X396" s="152"/>
      <c r="Y396" s="152"/>
      <c r="Z396" s="152"/>
      <c r="AA396" s="152"/>
      <c r="AB396" s="152"/>
      <c r="AC396" s="152"/>
      <c r="AD396" s="152"/>
      <c r="AE396" s="152"/>
      <c r="AF396" s="152"/>
      <c r="AG396" s="152"/>
      <c r="AH396" s="152"/>
      <c r="AI396" s="152"/>
      <c r="AJ396" s="152"/>
      <c r="AK396" s="152"/>
      <c r="AL396" s="152"/>
      <c r="AM396" s="152"/>
      <c r="AN396" s="152"/>
      <c r="AO396" s="152"/>
      <c r="AP396" s="152"/>
      <c r="AQ396" s="152"/>
      <c r="AR396" s="152"/>
      <c r="AS396" s="152"/>
      <c r="AT396" s="152"/>
      <c r="AU396" s="152"/>
      <c r="AV396" s="152"/>
      <c r="AW396" s="152"/>
      <c r="AX396" s="152"/>
      <c r="AY396" s="152"/>
      <c r="AZ396" s="152"/>
      <c r="BA396" s="152"/>
      <c r="BB396" s="152"/>
      <c r="BC396" s="152"/>
      <c r="BD396" s="152"/>
      <c r="BE396" s="152"/>
      <c r="BF396" s="152"/>
      <c r="BG396" s="152"/>
      <c r="BH396" s="152"/>
      <c r="BI396" s="152"/>
      <c r="BJ396" s="152"/>
      <c r="BK396" s="152"/>
      <c r="BL396" s="152"/>
      <c r="BM396" s="152"/>
    </row>
    <row r="397" ht="13.5" customHeight="1">
      <c r="A397" s="152"/>
      <c r="B397" s="153"/>
      <c r="C397" s="152"/>
      <c r="D397" s="152"/>
      <c r="E397" s="152"/>
      <c r="F397" s="152"/>
      <c r="G397" s="152"/>
      <c r="H397" s="152"/>
      <c r="I397" s="152"/>
      <c r="J397" s="152"/>
      <c r="K397" s="152"/>
      <c r="L397" s="152"/>
      <c r="M397" s="152"/>
      <c r="N397" s="152"/>
      <c r="O397" s="152"/>
      <c r="P397" s="152"/>
      <c r="Q397" s="152"/>
      <c r="R397" s="152"/>
      <c r="S397" s="152"/>
      <c r="T397" s="152"/>
      <c r="U397" s="152"/>
      <c r="V397" s="152"/>
      <c r="W397" s="152"/>
      <c r="X397" s="152"/>
      <c r="Y397" s="152"/>
      <c r="Z397" s="152"/>
      <c r="AA397" s="152"/>
      <c r="AB397" s="152"/>
      <c r="AC397" s="152"/>
      <c r="AD397" s="152"/>
      <c r="AE397" s="152"/>
      <c r="AF397" s="152"/>
      <c r="AG397" s="152"/>
      <c r="AH397" s="152"/>
      <c r="AI397" s="152"/>
      <c r="AJ397" s="152"/>
      <c r="AK397" s="152"/>
      <c r="AL397" s="152"/>
      <c r="AM397" s="152"/>
      <c r="AN397" s="152"/>
      <c r="AO397" s="152"/>
      <c r="AP397" s="152"/>
      <c r="AQ397" s="152"/>
      <c r="AR397" s="152"/>
      <c r="AS397" s="152"/>
      <c r="AT397" s="152"/>
      <c r="AU397" s="152"/>
      <c r="AV397" s="152"/>
      <c r="AW397" s="152"/>
      <c r="AX397" s="152"/>
      <c r="AY397" s="152"/>
      <c r="AZ397" s="152"/>
      <c r="BA397" s="152"/>
      <c r="BB397" s="152"/>
      <c r="BC397" s="152"/>
      <c r="BD397" s="152"/>
      <c r="BE397" s="152"/>
      <c r="BF397" s="152"/>
      <c r="BG397" s="152"/>
      <c r="BH397" s="152"/>
      <c r="BI397" s="152"/>
      <c r="BJ397" s="152"/>
      <c r="BK397" s="152"/>
      <c r="BL397" s="152"/>
      <c r="BM397" s="152"/>
    </row>
    <row r="398" ht="13.5" customHeight="1">
      <c r="A398" s="152"/>
      <c r="B398" s="153"/>
      <c r="C398" s="152"/>
      <c r="D398" s="152"/>
      <c r="E398" s="152"/>
      <c r="F398" s="152"/>
      <c r="G398" s="152"/>
      <c r="H398" s="152"/>
      <c r="I398" s="152"/>
      <c r="J398" s="152"/>
      <c r="K398" s="152"/>
      <c r="L398" s="152"/>
      <c r="M398" s="152"/>
      <c r="N398" s="152"/>
      <c r="O398" s="152"/>
      <c r="P398" s="152"/>
      <c r="Q398" s="152"/>
      <c r="R398" s="152"/>
      <c r="S398" s="152"/>
      <c r="T398" s="152"/>
      <c r="U398" s="152"/>
      <c r="V398" s="152"/>
      <c r="W398" s="152"/>
      <c r="X398" s="152"/>
      <c r="Y398" s="152"/>
      <c r="Z398" s="152"/>
      <c r="AA398" s="152"/>
      <c r="AB398" s="152"/>
      <c r="AC398" s="152"/>
      <c r="AD398" s="152"/>
      <c r="AE398" s="152"/>
      <c r="AF398" s="152"/>
      <c r="AG398" s="152"/>
      <c r="AH398" s="152"/>
      <c r="AI398" s="152"/>
      <c r="AJ398" s="152"/>
      <c r="AK398" s="152"/>
      <c r="AL398" s="152"/>
      <c r="AM398" s="152"/>
      <c r="AN398" s="152"/>
      <c r="AO398" s="152"/>
      <c r="AP398" s="152"/>
      <c r="AQ398" s="152"/>
      <c r="AR398" s="152"/>
      <c r="AS398" s="152"/>
      <c r="AT398" s="152"/>
      <c r="AU398" s="152"/>
      <c r="AV398" s="152"/>
      <c r="AW398" s="152"/>
      <c r="AX398" s="152"/>
      <c r="AY398" s="152"/>
      <c r="AZ398" s="152"/>
      <c r="BA398" s="152"/>
      <c r="BB398" s="152"/>
      <c r="BC398" s="152"/>
      <c r="BD398" s="152"/>
      <c r="BE398" s="152"/>
      <c r="BF398" s="152"/>
      <c r="BG398" s="152"/>
      <c r="BH398" s="152"/>
      <c r="BI398" s="152"/>
      <c r="BJ398" s="152"/>
      <c r="BK398" s="152"/>
      <c r="BL398" s="152"/>
      <c r="BM398" s="152"/>
    </row>
    <row r="399" ht="13.5" customHeight="1">
      <c r="A399" s="152"/>
      <c r="B399" s="153"/>
      <c r="C399" s="152"/>
      <c r="D399" s="152"/>
      <c r="E399" s="152"/>
      <c r="F399" s="152"/>
      <c r="G399" s="152"/>
      <c r="H399" s="152"/>
      <c r="I399" s="152"/>
      <c r="J399" s="152"/>
      <c r="K399" s="152"/>
      <c r="L399" s="152"/>
      <c r="M399" s="152"/>
      <c r="N399" s="152"/>
      <c r="O399" s="152"/>
      <c r="P399" s="152"/>
      <c r="Q399" s="152"/>
      <c r="R399" s="152"/>
      <c r="S399" s="152"/>
      <c r="T399" s="152"/>
      <c r="U399" s="152"/>
      <c r="V399" s="152"/>
      <c r="W399" s="152"/>
      <c r="X399" s="152"/>
      <c r="Y399" s="152"/>
      <c r="Z399" s="152"/>
      <c r="AA399" s="152"/>
      <c r="AB399" s="152"/>
      <c r="AC399" s="152"/>
      <c r="AD399" s="152"/>
      <c r="AE399" s="152"/>
      <c r="AF399" s="152"/>
      <c r="AG399" s="152"/>
      <c r="AH399" s="152"/>
      <c r="AI399" s="152"/>
      <c r="AJ399" s="152"/>
      <c r="AK399" s="152"/>
      <c r="AL399" s="152"/>
      <c r="AM399" s="152"/>
      <c r="AN399" s="152"/>
      <c r="AO399" s="152"/>
      <c r="AP399" s="152"/>
      <c r="AQ399" s="152"/>
      <c r="AR399" s="152"/>
      <c r="AS399" s="152"/>
      <c r="AT399" s="152"/>
      <c r="AU399" s="152"/>
      <c r="AV399" s="152"/>
      <c r="AW399" s="152"/>
      <c r="AX399" s="152"/>
      <c r="AY399" s="152"/>
      <c r="AZ399" s="152"/>
      <c r="BA399" s="152"/>
      <c r="BB399" s="152"/>
      <c r="BC399" s="152"/>
      <c r="BD399" s="152"/>
      <c r="BE399" s="152"/>
      <c r="BF399" s="152"/>
      <c r="BG399" s="152"/>
      <c r="BH399" s="152"/>
      <c r="BI399" s="152"/>
      <c r="BJ399" s="152"/>
      <c r="BK399" s="152"/>
      <c r="BL399" s="152"/>
      <c r="BM399" s="152"/>
    </row>
    <row r="400" ht="13.5" customHeight="1">
      <c r="A400" s="152"/>
      <c r="B400" s="153"/>
      <c r="C400" s="152"/>
      <c r="D400" s="152"/>
      <c r="E400" s="152"/>
      <c r="F400" s="152"/>
      <c r="G400" s="152"/>
      <c r="H400" s="152"/>
      <c r="I400" s="152"/>
      <c r="J400" s="152"/>
      <c r="K400" s="152"/>
      <c r="L400" s="152"/>
      <c r="M400" s="152"/>
      <c r="N400" s="152"/>
      <c r="O400" s="152"/>
      <c r="P400" s="152"/>
      <c r="Q400" s="152"/>
      <c r="R400" s="152"/>
      <c r="S400" s="152"/>
      <c r="T400" s="152"/>
      <c r="U400" s="152"/>
      <c r="V400" s="152"/>
      <c r="W400" s="152"/>
      <c r="X400" s="152"/>
      <c r="Y400" s="152"/>
      <c r="Z400" s="152"/>
      <c r="AA400" s="152"/>
      <c r="AB400" s="152"/>
      <c r="AC400" s="152"/>
      <c r="AD400" s="152"/>
      <c r="AE400" s="152"/>
      <c r="AF400" s="152"/>
      <c r="AG400" s="152"/>
      <c r="AH400" s="152"/>
      <c r="AI400" s="152"/>
      <c r="AJ400" s="152"/>
      <c r="AK400" s="152"/>
      <c r="AL400" s="152"/>
      <c r="AM400" s="152"/>
      <c r="AN400" s="152"/>
      <c r="AO400" s="152"/>
      <c r="AP400" s="152"/>
      <c r="AQ400" s="152"/>
      <c r="AR400" s="152"/>
      <c r="AS400" s="152"/>
      <c r="AT400" s="152"/>
      <c r="AU400" s="152"/>
      <c r="AV400" s="152"/>
      <c r="AW400" s="152"/>
      <c r="AX400" s="152"/>
      <c r="AY400" s="152"/>
      <c r="AZ400" s="152"/>
      <c r="BA400" s="152"/>
      <c r="BB400" s="152"/>
      <c r="BC400" s="152"/>
      <c r="BD400" s="152"/>
      <c r="BE400" s="152"/>
      <c r="BF400" s="152"/>
      <c r="BG400" s="152"/>
      <c r="BH400" s="152"/>
      <c r="BI400" s="152"/>
      <c r="BJ400" s="152"/>
      <c r="BK400" s="152"/>
      <c r="BL400" s="152"/>
      <c r="BM400" s="152"/>
    </row>
    <row r="401" ht="13.5" customHeight="1">
      <c r="A401" s="152"/>
      <c r="B401" s="153"/>
      <c r="C401" s="152"/>
      <c r="D401" s="152"/>
      <c r="E401" s="152"/>
      <c r="F401" s="152"/>
      <c r="G401" s="152"/>
      <c r="H401" s="152"/>
      <c r="I401" s="152"/>
      <c r="J401" s="152"/>
      <c r="K401" s="152"/>
      <c r="L401" s="152"/>
      <c r="M401" s="152"/>
      <c r="N401" s="152"/>
      <c r="O401" s="152"/>
      <c r="P401" s="152"/>
      <c r="Q401" s="152"/>
      <c r="R401" s="152"/>
      <c r="S401" s="152"/>
      <c r="T401" s="152"/>
      <c r="U401" s="152"/>
      <c r="V401" s="152"/>
      <c r="W401" s="152"/>
      <c r="X401" s="152"/>
      <c r="Y401" s="152"/>
      <c r="Z401" s="152"/>
      <c r="AA401" s="152"/>
      <c r="AB401" s="152"/>
      <c r="AC401" s="152"/>
      <c r="AD401" s="152"/>
      <c r="AE401" s="152"/>
      <c r="AF401" s="152"/>
      <c r="AG401" s="152"/>
      <c r="AH401" s="152"/>
      <c r="AI401" s="152"/>
      <c r="AJ401" s="152"/>
      <c r="AK401" s="152"/>
      <c r="AL401" s="152"/>
      <c r="AM401" s="152"/>
      <c r="AN401" s="152"/>
      <c r="AO401" s="152"/>
      <c r="AP401" s="152"/>
      <c r="AQ401" s="152"/>
      <c r="AR401" s="152"/>
      <c r="AS401" s="152"/>
      <c r="AT401" s="152"/>
      <c r="AU401" s="152"/>
      <c r="AV401" s="152"/>
      <c r="AW401" s="152"/>
      <c r="AX401" s="152"/>
      <c r="AY401" s="152"/>
      <c r="AZ401" s="152"/>
      <c r="BA401" s="152"/>
      <c r="BB401" s="152"/>
      <c r="BC401" s="152"/>
      <c r="BD401" s="152"/>
      <c r="BE401" s="152"/>
      <c r="BF401" s="152"/>
      <c r="BG401" s="152"/>
      <c r="BH401" s="152"/>
      <c r="BI401" s="152"/>
      <c r="BJ401" s="152"/>
      <c r="BK401" s="152"/>
      <c r="BL401" s="152"/>
      <c r="BM401" s="152"/>
    </row>
    <row r="402" ht="13.5" customHeight="1">
      <c r="A402" s="152"/>
      <c r="B402" s="153"/>
      <c r="C402" s="152"/>
      <c r="D402" s="152"/>
      <c r="E402" s="152"/>
      <c r="F402" s="152"/>
      <c r="G402" s="152"/>
      <c r="H402" s="152"/>
      <c r="I402" s="152"/>
      <c r="J402" s="152"/>
      <c r="K402" s="152"/>
      <c r="L402" s="152"/>
      <c r="M402" s="152"/>
      <c r="N402" s="152"/>
      <c r="O402" s="152"/>
      <c r="P402" s="152"/>
      <c r="Q402" s="152"/>
      <c r="R402" s="152"/>
      <c r="S402" s="152"/>
      <c r="T402" s="152"/>
      <c r="U402" s="152"/>
      <c r="V402" s="152"/>
      <c r="W402" s="152"/>
      <c r="X402" s="152"/>
      <c r="Y402" s="152"/>
      <c r="Z402" s="152"/>
      <c r="AA402" s="152"/>
      <c r="AB402" s="152"/>
      <c r="AC402" s="152"/>
      <c r="AD402" s="152"/>
      <c r="AE402" s="152"/>
      <c r="AF402" s="152"/>
      <c r="AG402" s="152"/>
      <c r="AH402" s="152"/>
      <c r="AI402" s="152"/>
      <c r="AJ402" s="152"/>
      <c r="AK402" s="152"/>
      <c r="AL402" s="152"/>
      <c r="AM402" s="152"/>
      <c r="AN402" s="152"/>
      <c r="AO402" s="152"/>
      <c r="AP402" s="152"/>
      <c r="AQ402" s="152"/>
      <c r="AR402" s="152"/>
      <c r="AS402" s="152"/>
      <c r="AT402" s="152"/>
      <c r="AU402" s="152"/>
      <c r="AV402" s="152"/>
      <c r="AW402" s="152"/>
      <c r="AX402" s="152"/>
      <c r="AY402" s="152"/>
      <c r="AZ402" s="152"/>
      <c r="BA402" s="152"/>
      <c r="BB402" s="152"/>
      <c r="BC402" s="152"/>
      <c r="BD402" s="152"/>
      <c r="BE402" s="152"/>
      <c r="BF402" s="152"/>
      <c r="BG402" s="152"/>
      <c r="BH402" s="152"/>
      <c r="BI402" s="152"/>
      <c r="BJ402" s="152"/>
      <c r="BK402" s="152"/>
      <c r="BL402" s="152"/>
      <c r="BM402" s="152"/>
    </row>
    <row r="403" ht="13.5" customHeight="1">
      <c r="A403" s="152"/>
      <c r="B403" s="153"/>
      <c r="C403" s="152"/>
      <c r="D403" s="152"/>
      <c r="E403" s="152"/>
      <c r="F403" s="152"/>
      <c r="G403" s="152"/>
      <c r="H403" s="152"/>
      <c r="I403" s="152"/>
      <c r="J403" s="152"/>
      <c r="K403" s="152"/>
      <c r="L403" s="152"/>
      <c r="M403" s="152"/>
      <c r="N403" s="152"/>
      <c r="O403" s="152"/>
      <c r="P403" s="152"/>
      <c r="Q403" s="152"/>
      <c r="R403" s="152"/>
      <c r="S403" s="152"/>
      <c r="T403" s="152"/>
      <c r="U403" s="152"/>
      <c r="V403" s="152"/>
      <c r="W403" s="152"/>
      <c r="X403" s="152"/>
      <c r="Y403" s="152"/>
      <c r="Z403" s="152"/>
      <c r="AA403" s="152"/>
      <c r="AB403" s="152"/>
      <c r="AC403" s="152"/>
      <c r="AD403" s="152"/>
      <c r="AE403" s="152"/>
      <c r="AF403" s="152"/>
      <c r="AG403" s="152"/>
      <c r="AH403" s="152"/>
      <c r="AI403" s="152"/>
      <c r="AJ403" s="152"/>
      <c r="AK403" s="152"/>
      <c r="AL403" s="152"/>
      <c r="AM403" s="152"/>
      <c r="AN403" s="152"/>
      <c r="AO403" s="152"/>
      <c r="AP403" s="152"/>
      <c r="AQ403" s="152"/>
      <c r="AR403" s="152"/>
      <c r="AS403" s="152"/>
      <c r="AT403" s="152"/>
      <c r="AU403" s="152"/>
      <c r="AV403" s="152"/>
      <c r="AW403" s="152"/>
      <c r="AX403" s="152"/>
      <c r="AY403" s="152"/>
      <c r="AZ403" s="152"/>
      <c r="BA403" s="152"/>
      <c r="BB403" s="152"/>
      <c r="BC403" s="152"/>
      <c r="BD403" s="152"/>
      <c r="BE403" s="152"/>
      <c r="BF403" s="152"/>
      <c r="BG403" s="152"/>
      <c r="BH403" s="152"/>
      <c r="BI403" s="152"/>
      <c r="BJ403" s="152"/>
      <c r="BK403" s="152"/>
      <c r="BL403" s="152"/>
      <c r="BM403" s="152"/>
    </row>
    <row r="404" ht="13.5" customHeight="1">
      <c r="A404" s="152"/>
      <c r="B404" s="153"/>
      <c r="C404" s="152"/>
      <c r="D404" s="152"/>
      <c r="E404" s="152"/>
      <c r="F404" s="152"/>
      <c r="G404" s="152"/>
      <c r="H404" s="152"/>
      <c r="I404" s="152"/>
      <c r="J404" s="152"/>
      <c r="K404" s="152"/>
      <c r="L404" s="152"/>
      <c r="M404" s="152"/>
      <c r="N404" s="152"/>
      <c r="O404" s="152"/>
      <c r="P404" s="152"/>
      <c r="Q404" s="152"/>
      <c r="R404" s="152"/>
      <c r="S404" s="152"/>
      <c r="T404" s="152"/>
      <c r="U404" s="152"/>
      <c r="V404" s="152"/>
      <c r="W404" s="152"/>
      <c r="X404" s="152"/>
      <c r="Y404" s="152"/>
      <c r="Z404" s="152"/>
      <c r="AA404" s="152"/>
      <c r="AB404" s="152"/>
      <c r="AC404" s="152"/>
      <c r="AD404" s="152"/>
      <c r="AE404" s="152"/>
      <c r="AF404" s="152"/>
      <c r="AG404" s="152"/>
      <c r="AH404" s="152"/>
      <c r="AI404" s="152"/>
      <c r="AJ404" s="152"/>
      <c r="AK404" s="152"/>
      <c r="AL404" s="152"/>
      <c r="AM404" s="152"/>
      <c r="AN404" s="152"/>
      <c r="AO404" s="152"/>
      <c r="AP404" s="152"/>
      <c r="AQ404" s="152"/>
      <c r="AR404" s="152"/>
      <c r="AS404" s="152"/>
      <c r="AT404" s="152"/>
      <c r="AU404" s="152"/>
      <c r="AV404" s="152"/>
      <c r="AW404" s="152"/>
      <c r="AX404" s="152"/>
      <c r="AY404" s="152"/>
      <c r="AZ404" s="152"/>
      <c r="BA404" s="152"/>
      <c r="BB404" s="152"/>
      <c r="BC404" s="152"/>
      <c r="BD404" s="152"/>
      <c r="BE404" s="152"/>
      <c r="BF404" s="152"/>
      <c r="BG404" s="152"/>
      <c r="BH404" s="152"/>
      <c r="BI404" s="152"/>
      <c r="BJ404" s="152"/>
      <c r="BK404" s="152"/>
      <c r="BL404" s="152"/>
      <c r="BM404" s="152"/>
    </row>
    <row r="405" ht="13.5" customHeight="1">
      <c r="A405" s="152"/>
      <c r="B405" s="153"/>
      <c r="C405" s="152"/>
      <c r="D405" s="152"/>
      <c r="E405" s="152"/>
      <c r="F405" s="152"/>
      <c r="G405" s="152"/>
      <c r="H405" s="152"/>
      <c r="I405" s="152"/>
      <c r="J405" s="152"/>
      <c r="K405" s="152"/>
      <c r="L405" s="152"/>
      <c r="M405" s="152"/>
      <c r="N405" s="152"/>
      <c r="O405" s="152"/>
      <c r="P405" s="152"/>
      <c r="Q405" s="152"/>
      <c r="R405" s="152"/>
      <c r="S405" s="152"/>
      <c r="T405" s="152"/>
      <c r="U405" s="152"/>
      <c r="V405" s="152"/>
      <c r="W405" s="152"/>
      <c r="X405" s="152"/>
      <c r="Y405" s="152"/>
      <c r="Z405" s="152"/>
      <c r="AA405" s="152"/>
      <c r="AB405" s="152"/>
      <c r="AC405" s="152"/>
      <c r="AD405" s="152"/>
      <c r="AE405" s="152"/>
      <c r="AF405" s="152"/>
      <c r="AG405" s="152"/>
      <c r="AH405" s="152"/>
      <c r="AI405" s="152"/>
      <c r="AJ405" s="152"/>
      <c r="AK405" s="152"/>
      <c r="AL405" s="152"/>
      <c r="AM405" s="152"/>
      <c r="AN405" s="152"/>
      <c r="AO405" s="152"/>
      <c r="AP405" s="152"/>
      <c r="AQ405" s="152"/>
      <c r="AR405" s="152"/>
      <c r="AS405" s="152"/>
      <c r="AT405" s="152"/>
      <c r="AU405" s="152"/>
      <c r="AV405" s="152"/>
      <c r="AW405" s="152"/>
      <c r="AX405" s="152"/>
      <c r="AY405" s="152"/>
      <c r="AZ405" s="152"/>
      <c r="BA405" s="152"/>
      <c r="BB405" s="152"/>
      <c r="BC405" s="152"/>
      <c r="BD405" s="152"/>
      <c r="BE405" s="152"/>
      <c r="BF405" s="152"/>
      <c r="BG405" s="152"/>
      <c r="BH405" s="152"/>
      <c r="BI405" s="152"/>
      <c r="BJ405" s="152"/>
      <c r="BK405" s="152"/>
      <c r="BL405" s="152"/>
      <c r="BM405" s="152"/>
    </row>
    <row r="406" ht="13.5" customHeight="1">
      <c r="A406" s="152"/>
      <c r="B406" s="153"/>
      <c r="C406" s="152"/>
      <c r="D406" s="152"/>
      <c r="E406" s="152"/>
      <c r="F406" s="152"/>
      <c r="G406" s="152"/>
      <c r="H406" s="152"/>
      <c r="I406" s="152"/>
      <c r="J406" s="152"/>
      <c r="K406" s="152"/>
      <c r="L406" s="152"/>
      <c r="M406" s="152"/>
      <c r="N406" s="152"/>
      <c r="O406" s="152"/>
      <c r="P406" s="152"/>
      <c r="Q406" s="152"/>
      <c r="R406" s="152"/>
      <c r="S406" s="152"/>
      <c r="T406" s="152"/>
      <c r="U406" s="152"/>
      <c r="V406" s="152"/>
      <c r="W406" s="152"/>
      <c r="X406" s="152"/>
      <c r="Y406" s="152"/>
      <c r="Z406" s="152"/>
      <c r="AA406" s="152"/>
      <c r="AB406" s="152"/>
      <c r="AC406" s="152"/>
      <c r="AD406" s="152"/>
      <c r="AE406" s="152"/>
      <c r="AF406" s="152"/>
      <c r="AG406" s="152"/>
      <c r="AH406" s="152"/>
      <c r="AI406" s="152"/>
      <c r="AJ406" s="152"/>
      <c r="AK406" s="152"/>
      <c r="AL406" s="152"/>
      <c r="AM406" s="152"/>
      <c r="AN406" s="152"/>
      <c r="AO406" s="152"/>
      <c r="AP406" s="152"/>
      <c r="AQ406" s="152"/>
      <c r="AR406" s="152"/>
      <c r="AS406" s="152"/>
      <c r="AT406" s="152"/>
      <c r="AU406" s="152"/>
      <c r="AV406" s="152"/>
      <c r="AW406" s="152"/>
      <c r="AX406" s="152"/>
      <c r="AY406" s="152"/>
      <c r="AZ406" s="152"/>
      <c r="BA406" s="152"/>
      <c r="BB406" s="152"/>
      <c r="BC406" s="152"/>
      <c r="BD406" s="152"/>
      <c r="BE406" s="152"/>
      <c r="BF406" s="152"/>
      <c r="BG406" s="152"/>
      <c r="BH406" s="152"/>
      <c r="BI406" s="152"/>
      <c r="BJ406" s="152"/>
      <c r="BK406" s="152"/>
      <c r="BL406" s="152"/>
      <c r="BM406" s="152"/>
    </row>
    <row r="407" ht="13.5" customHeight="1">
      <c r="A407" s="152"/>
      <c r="B407" s="153"/>
      <c r="C407" s="152"/>
      <c r="D407" s="152"/>
      <c r="E407" s="152"/>
      <c r="F407" s="152"/>
      <c r="G407" s="152"/>
      <c r="H407" s="152"/>
      <c r="I407" s="152"/>
      <c r="J407" s="152"/>
      <c r="K407" s="152"/>
      <c r="L407" s="152"/>
      <c r="M407" s="152"/>
      <c r="N407" s="152"/>
      <c r="O407" s="152"/>
      <c r="P407" s="152"/>
      <c r="Q407" s="152"/>
      <c r="R407" s="152"/>
      <c r="S407" s="152"/>
      <c r="T407" s="152"/>
      <c r="U407" s="152"/>
      <c r="V407" s="152"/>
      <c r="W407" s="152"/>
      <c r="X407" s="152"/>
      <c r="Y407" s="152"/>
      <c r="Z407" s="152"/>
      <c r="AA407" s="152"/>
      <c r="AB407" s="152"/>
      <c r="AC407" s="152"/>
      <c r="AD407" s="152"/>
      <c r="AE407" s="152"/>
      <c r="AF407" s="152"/>
      <c r="AG407" s="152"/>
      <c r="AH407" s="152"/>
      <c r="AI407" s="152"/>
      <c r="AJ407" s="152"/>
      <c r="AK407" s="152"/>
      <c r="AL407" s="152"/>
      <c r="AM407" s="152"/>
      <c r="AN407" s="152"/>
      <c r="AO407" s="152"/>
      <c r="AP407" s="152"/>
      <c r="AQ407" s="152"/>
      <c r="AR407" s="152"/>
      <c r="AS407" s="152"/>
      <c r="AT407" s="152"/>
      <c r="AU407" s="152"/>
      <c r="AV407" s="152"/>
      <c r="AW407" s="152"/>
      <c r="AX407" s="152"/>
      <c r="AY407" s="152"/>
      <c r="AZ407" s="152"/>
      <c r="BA407" s="152"/>
      <c r="BB407" s="152"/>
      <c r="BC407" s="152"/>
      <c r="BD407" s="152"/>
      <c r="BE407" s="152"/>
      <c r="BF407" s="152"/>
      <c r="BG407" s="152"/>
      <c r="BH407" s="152"/>
      <c r="BI407" s="152"/>
      <c r="BJ407" s="152"/>
      <c r="BK407" s="152"/>
      <c r="BL407" s="152"/>
      <c r="BM407" s="152"/>
    </row>
    <row r="408" ht="13.5" customHeight="1">
      <c r="A408" s="152"/>
      <c r="B408" s="153"/>
      <c r="C408" s="152"/>
      <c r="D408" s="152"/>
      <c r="E408" s="152"/>
      <c r="F408" s="152"/>
      <c r="G408" s="152"/>
      <c r="H408" s="152"/>
      <c r="I408" s="152"/>
      <c r="J408" s="152"/>
      <c r="K408" s="152"/>
      <c r="L408" s="152"/>
      <c r="M408" s="152"/>
      <c r="N408" s="152"/>
      <c r="O408" s="152"/>
      <c r="P408" s="152"/>
      <c r="Q408" s="152"/>
      <c r="R408" s="152"/>
      <c r="S408" s="152"/>
      <c r="T408" s="152"/>
      <c r="U408" s="152"/>
      <c r="V408" s="152"/>
      <c r="W408" s="152"/>
      <c r="X408" s="152"/>
      <c r="Y408" s="152"/>
      <c r="Z408" s="152"/>
      <c r="AA408" s="152"/>
      <c r="AB408" s="152"/>
      <c r="AC408" s="152"/>
      <c r="AD408" s="152"/>
      <c r="AE408" s="152"/>
      <c r="AF408" s="152"/>
      <c r="AG408" s="152"/>
      <c r="AH408" s="152"/>
      <c r="AI408" s="152"/>
      <c r="AJ408" s="152"/>
      <c r="AK408" s="152"/>
      <c r="AL408" s="152"/>
      <c r="AM408" s="152"/>
      <c r="AN408" s="152"/>
      <c r="AO408" s="152"/>
      <c r="AP408" s="152"/>
      <c r="AQ408" s="152"/>
      <c r="AR408" s="152"/>
      <c r="AS408" s="152"/>
      <c r="AT408" s="152"/>
      <c r="AU408" s="152"/>
      <c r="AV408" s="152"/>
      <c r="AW408" s="152"/>
      <c r="AX408" s="152"/>
      <c r="AY408" s="152"/>
      <c r="AZ408" s="152"/>
      <c r="BA408" s="152"/>
      <c r="BB408" s="152"/>
      <c r="BC408" s="152"/>
      <c r="BD408" s="152"/>
      <c r="BE408" s="152"/>
      <c r="BF408" s="152"/>
      <c r="BG408" s="152"/>
      <c r="BH408" s="152"/>
      <c r="BI408" s="152"/>
      <c r="BJ408" s="152"/>
      <c r="BK408" s="152"/>
      <c r="BL408" s="152"/>
      <c r="BM408" s="152"/>
    </row>
    <row r="409" ht="13.5" customHeight="1">
      <c r="A409" s="152"/>
      <c r="B409" s="153"/>
      <c r="C409" s="152"/>
      <c r="D409" s="152"/>
      <c r="E409" s="152"/>
      <c r="F409" s="152"/>
      <c r="G409" s="152"/>
      <c r="H409" s="152"/>
      <c r="I409" s="152"/>
      <c r="J409" s="152"/>
      <c r="K409" s="152"/>
      <c r="L409" s="152"/>
      <c r="M409" s="152"/>
      <c r="N409" s="152"/>
      <c r="O409" s="152"/>
      <c r="P409" s="152"/>
      <c r="Q409" s="152"/>
      <c r="R409" s="152"/>
      <c r="S409" s="152"/>
      <c r="T409" s="152"/>
      <c r="U409" s="152"/>
      <c r="V409" s="152"/>
      <c r="W409" s="152"/>
      <c r="X409" s="152"/>
      <c r="Y409" s="152"/>
      <c r="Z409" s="152"/>
      <c r="AA409" s="152"/>
      <c r="AB409" s="152"/>
      <c r="AC409" s="152"/>
      <c r="AD409" s="152"/>
      <c r="AE409" s="152"/>
      <c r="AF409" s="152"/>
      <c r="AG409" s="152"/>
      <c r="AH409" s="152"/>
      <c r="AI409" s="152"/>
      <c r="AJ409" s="152"/>
      <c r="AK409" s="152"/>
      <c r="AL409" s="152"/>
      <c r="AM409" s="152"/>
      <c r="AN409" s="152"/>
      <c r="AO409" s="152"/>
      <c r="AP409" s="152"/>
      <c r="AQ409" s="152"/>
      <c r="AR409" s="152"/>
      <c r="AS409" s="152"/>
      <c r="AT409" s="152"/>
      <c r="AU409" s="152"/>
      <c r="AV409" s="152"/>
      <c r="AW409" s="152"/>
      <c r="AX409" s="152"/>
      <c r="AY409" s="152"/>
      <c r="AZ409" s="152"/>
      <c r="BA409" s="152"/>
      <c r="BB409" s="152"/>
      <c r="BC409" s="152"/>
      <c r="BD409" s="152"/>
      <c r="BE409" s="152"/>
      <c r="BF409" s="152"/>
      <c r="BG409" s="152"/>
      <c r="BH409" s="152"/>
      <c r="BI409" s="152"/>
      <c r="BJ409" s="152"/>
      <c r="BK409" s="152"/>
      <c r="BL409" s="152"/>
      <c r="BM409" s="152"/>
    </row>
    <row r="410" ht="13.5" customHeight="1">
      <c r="A410" s="152"/>
      <c r="B410" s="153"/>
      <c r="C410" s="152"/>
      <c r="D410" s="152"/>
      <c r="E410" s="152"/>
      <c r="F410" s="152"/>
      <c r="G410" s="152"/>
      <c r="H410" s="152"/>
      <c r="I410" s="152"/>
      <c r="J410" s="152"/>
      <c r="K410" s="152"/>
      <c r="L410" s="152"/>
      <c r="M410" s="152"/>
      <c r="N410" s="152"/>
      <c r="O410" s="152"/>
      <c r="P410" s="152"/>
      <c r="Q410" s="152"/>
      <c r="R410" s="152"/>
      <c r="S410" s="152"/>
      <c r="T410" s="152"/>
      <c r="U410" s="152"/>
      <c r="V410" s="152"/>
      <c r="W410" s="152"/>
      <c r="X410" s="152"/>
      <c r="Y410" s="152"/>
      <c r="Z410" s="152"/>
      <c r="AA410" s="152"/>
      <c r="AB410" s="152"/>
      <c r="AC410" s="152"/>
      <c r="AD410" s="152"/>
      <c r="AE410" s="152"/>
      <c r="AF410" s="152"/>
      <c r="AG410" s="152"/>
      <c r="AH410" s="152"/>
      <c r="AI410" s="152"/>
      <c r="AJ410" s="152"/>
      <c r="AK410" s="152"/>
      <c r="AL410" s="152"/>
      <c r="AM410" s="152"/>
      <c r="AN410" s="152"/>
      <c r="AO410" s="152"/>
      <c r="AP410" s="152"/>
      <c r="AQ410" s="152"/>
      <c r="AR410" s="152"/>
      <c r="AS410" s="152"/>
      <c r="AT410" s="152"/>
      <c r="AU410" s="152"/>
      <c r="AV410" s="152"/>
      <c r="AW410" s="152"/>
      <c r="AX410" s="152"/>
      <c r="AY410" s="152"/>
      <c r="AZ410" s="152"/>
      <c r="BA410" s="152"/>
      <c r="BB410" s="152"/>
      <c r="BC410" s="152"/>
      <c r="BD410" s="152"/>
      <c r="BE410" s="152"/>
      <c r="BF410" s="152"/>
      <c r="BG410" s="152"/>
      <c r="BH410" s="152"/>
      <c r="BI410" s="152"/>
      <c r="BJ410" s="152"/>
      <c r="BK410" s="152"/>
      <c r="BL410" s="152"/>
      <c r="BM410" s="152"/>
    </row>
    <row r="411" ht="13.5" customHeight="1">
      <c r="A411" s="152"/>
      <c r="B411" s="153"/>
      <c r="C411" s="152"/>
      <c r="D411" s="152"/>
      <c r="E411" s="152"/>
      <c r="F411" s="152"/>
      <c r="G411" s="152"/>
      <c r="H411" s="152"/>
      <c r="I411" s="152"/>
      <c r="J411" s="152"/>
      <c r="K411" s="152"/>
      <c r="L411" s="152"/>
      <c r="M411" s="152"/>
      <c r="N411" s="152"/>
      <c r="O411" s="152"/>
      <c r="P411" s="152"/>
      <c r="Q411" s="152"/>
      <c r="R411" s="152"/>
      <c r="S411" s="152"/>
      <c r="T411" s="152"/>
      <c r="U411" s="152"/>
      <c r="V411" s="152"/>
      <c r="W411" s="152"/>
      <c r="X411" s="152"/>
      <c r="Y411" s="152"/>
      <c r="Z411" s="152"/>
      <c r="AA411" s="152"/>
      <c r="AB411" s="152"/>
      <c r="AC411" s="152"/>
      <c r="AD411" s="152"/>
      <c r="AE411" s="152"/>
      <c r="AF411" s="152"/>
      <c r="AG411" s="152"/>
      <c r="AH411" s="152"/>
      <c r="AI411" s="152"/>
      <c r="AJ411" s="152"/>
      <c r="AK411" s="152"/>
      <c r="AL411" s="152"/>
      <c r="AM411" s="152"/>
      <c r="AN411" s="152"/>
      <c r="AO411" s="152"/>
      <c r="AP411" s="152"/>
      <c r="AQ411" s="152"/>
      <c r="AR411" s="152"/>
      <c r="AS411" s="152"/>
      <c r="AT411" s="152"/>
      <c r="AU411" s="152"/>
      <c r="AV411" s="152"/>
      <c r="AW411" s="152"/>
      <c r="AX411" s="152"/>
      <c r="AY411" s="152"/>
      <c r="AZ411" s="152"/>
      <c r="BA411" s="152"/>
      <c r="BB411" s="152"/>
      <c r="BC411" s="152"/>
      <c r="BD411" s="152"/>
      <c r="BE411" s="152"/>
      <c r="BF411" s="152"/>
      <c r="BG411" s="152"/>
      <c r="BH411" s="152"/>
      <c r="BI411" s="152"/>
      <c r="BJ411" s="152"/>
      <c r="BK411" s="152"/>
      <c r="BL411" s="152"/>
      <c r="BM411" s="152"/>
    </row>
    <row r="412" ht="13.5" customHeight="1">
      <c r="A412" s="152"/>
      <c r="B412" s="153"/>
      <c r="C412" s="152"/>
      <c r="D412" s="152"/>
      <c r="E412" s="152"/>
      <c r="F412" s="152"/>
      <c r="G412" s="152"/>
      <c r="H412" s="152"/>
      <c r="I412" s="152"/>
      <c r="J412" s="152"/>
      <c r="K412" s="152"/>
      <c r="L412" s="152"/>
      <c r="M412" s="152"/>
      <c r="N412" s="152"/>
      <c r="O412" s="152"/>
      <c r="P412" s="152"/>
      <c r="Q412" s="152"/>
      <c r="R412" s="152"/>
      <c r="S412" s="152"/>
      <c r="T412" s="152"/>
      <c r="U412" s="152"/>
      <c r="V412" s="152"/>
      <c r="W412" s="152"/>
      <c r="X412" s="152"/>
      <c r="Y412" s="152"/>
      <c r="Z412" s="152"/>
      <c r="AA412" s="152"/>
      <c r="AB412" s="152"/>
      <c r="AC412" s="152"/>
      <c r="AD412" s="152"/>
      <c r="AE412" s="152"/>
      <c r="AF412" s="152"/>
      <c r="AG412" s="152"/>
      <c r="AH412" s="152"/>
      <c r="AI412" s="152"/>
      <c r="AJ412" s="152"/>
      <c r="AK412" s="152"/>
      <c r="AL412" s="152"/>
      <c r="AM412" s="152"/>
      <c r="AN412" s="152"/>
      <c r="AO412" s="152"/>
      <c r="AP412" s="152"/>
      <c r="AQ412" s="152"/>
      <c r="AR412" s="152"/>
      <c r="AS412" s="152"/>
      <c r="AT412" s="152"/>
      <c r="AU412" s="152"/>
      <c r="AV412" s="152"/>
      <c r="AW412" s="152"/>
      <c r="AX412" s="152"/>
      <c r="AY412" s="152"/>
      <c r="AZ412" s="152"/>
      <c r="BA412" s="152"/>
      <c r="BB412" s="152"/>
      <c r="BC412" s="152"/>
      <c r="BD412" s="152"/>
      <c r="BE412" s="152"/>
      <c r="BF412" s="152"/>
      <c r="BG412" s="152"/>
      <c r="BH412" s="152"/>
      <c r="BI412" s="152"/>
      <c r="BJ412" s="152"/>
      <c r="BK412" s="152"/>
      <c r="BL412" s="152"/>
      <c r="BM412" s="152"/>
    </row>
    <row r="413" ht="13.5" customHeight="1">
      <c r="A413" s="152"/>
      <c r="B413" s="153"/>
      <c r="C413" s="152"/>
      <c r="D413" s="152"/>
      <c r="E413" s="152"/>
      <c r="F413" s="152"/>
      <c r="G413" s="152"/>
      <c r="H413" s="152"/>
      <c r="I413" s="152"/>
      <c r="J413" s="152"/>
      <c r="K413" s="152"/>
      <c r="L413" s="152"/>
      <c r="M413" s="152"/>
      <c r="N413" s="152"/>
      <c r="O413" s="152"/>
      <c r="P413" s="152"/>
      <c r="Q413" s="152"/>
      <c r="R413" s="152"/>
      <c r="S413" s="152"/>
      <c r="T413" s="152"/>
      <c r="U413" s="152"/>
      <c r="V413" s="152"/>
      <c r="W413" s="152"/>
      <c r="X413" s="152"/>
      <c r="Y413" s="152"/>
      <c r="Z413" s="152"/>
      <c r="AA413" s="152"/>
      <c r="AB413" s="152"/>
      <c r="AC413" s="152"/>
      <c r="AD413" s="152"/>
      <c r="AE413" s="152"/>
      <c r="AF413" s="152"/>
      <c r="AG413" s="152"/>
      <c r="AH413" s="152"/>
      <c r="AI413" s="152"/>
      <c r="AJ413" s="152"/>
      <c r="AK413" s="152"/>
      <c r="AL413" s="152"/>
      <c r="AM413" s="152"/>
      <c r="AN413" s="152"/>
      <c r="AO413" s="152"/>
      <c r="AP413" s="152"/>
      <c r="AQ413" s="152"/>
      <c r="AR413" s="152"/>
      <c r="AS413" s="152"/>
      <c r="AT413" s="152"/>
      <c r="AU413" s="152"/>
      <c r="AV413" s="152"/>
      <c r="AW413" s="152"/>
      <c r="AX413" s="152"/>
      <c r="AY413" s="152"/>
      <c r="AZ413" s="152"/>
      <c r="BA413" s="152"/>
      <c r="BB413" s="152"/>
      <c r="BC413" s="152"/>
      <c r="BD413" s="152"/>
      <c r="BE413" s="152"/>
      <c r="BF413" s="152"/>
      <c r="BG413" s="152"/>
      <c r="BH413" s="152"/>
      <c r="BI413" s="152"/>
      <c r="BJ413" s="152"/>
      <c r="BK413" s="152"/>
      <c r="BL413" s="152"/>
      <c r="BM413" s="152"/>
    </row>
    <row r="414" ht="13.5" customHeight="1">
      <c r="A414" s="152"/>
      <c r="B414" s="153"/>
      <c r="C414" s="152"/>
      <c r="D414" s="152"/>
      <c r="E414" s="152"/>
      <c r="F414" s="152"/>
      <c r="G414" s="152"/>
      <c r="H414" s="152"/>
      <c r="I414" s="152"/>
      <c r="J414" s="152"/>
      <c r="K414" s="152"/>
      <c r="L414" s="152"/>
      <c r="M414" s="152"/>
      <c r="N414" s="152"/>
      <c r="O414" s="152"/>
      <c r="P414" s="152"/>
      <c r="Q414" s="152"/>
      <c r="R414" s="152"/>
      <c r="S414" s="152"/>
      <c r="T414" s="152"/>
      <c r="U414" s="152"/>
      <c r="V414" s="152"/>
      <c r="W414" s="152"/>
      <c r="X414" s="152"/>
      <c r="Y414" s="152"/>
      <c r="Z414" s="152"/>
      <c r="AA414" s="152"/>
      <c r="AB414" s="152"/>
      <c r="AC414" s="152"/>
      <c r="AD414" s="152"/>
      <c r="AE414" s="152"/>
      <c r="AF414" s="152"/>
      <c r="AG414" s="152"/>
      <c r="AH414" s="152"/>
      <c r="AI414" s="152"/>
      <c r="AJ414" s="152"/>
      <c r="AK414" s="152"/>
      <c r="AL414" s="152"/>
      <c r="AM414" s="152"/>
      <c r="AN414" s="152"/>
      <c r="AO414" s="152"/>
      <c r="AP414" s="152"/>
      <c r="AQ414" s="152"/>
      <c r="AR414" s="152"/>
      <c r="AS414" s="152"/>
      <c r="AT414" s="152"/>
      <c r="AU414" s="152"/>
      <c r="AV414" s="152"/>
      <c r="AW414" s="152"/>
      <c r="AX414" s="152"/>
      <c r="AY414" s="152"/>
      <c r="AZ414" s="152"/>
      <c r="BA414" s="152"/>
      <c r="BB414" s="152"/>
      <c r="BC414" s="152"/>
      <c r="BD414" s="152"/>
      <c r="BE414" s="152"/>
      <c r="BF414" s="152"/>
      <c r="BG414" s="152"/>
      <c r="BH414" s="152"/>
      <c r="BI414" s="152"/>
      <c r="BJ414" s="152"/>
      <c r="BK414" s="152"/>
      <c r="BL414" s="152"/>
      <c r="BM414" s="152"/>
    </row>
    <row r="415" ht="13.5" customHeight="1">
      <c r="A415" s="152"/>
      <c r="B415" s="153"/>
      <c r="C415" s="152"/>
      <c r="D415" s="152"/>
      <c r="E415" s="152"/>
      <c r="F415" s="152"/>
      <c r="G415" s="152"/>
      <c r="H415" s="152"/>
      <c r="I415" s="152"/>
      <c r="J415" s="152"/>
      <c r="K415" s="152"/>
      <c r="L415" s="152"/>
      <c r="M415" s="152"/>
      <c r="N415" s="152"/>
      <c r="O415" s="152"/>
      <c r="P415" s="152"/>
      <c r="Q415" s="152"/>
      <c r="R415" s="152"/>
      <c r="S415" s="152"/>
      <c r="T415" s="152"/>
      <c r="U415" s="152"/>
      <c r="V415" s="152"/>
      <c r="W415" s="152"/>
      <c r="X415" s="152"/>
      <c r="Y415" s="152"/>
      <c r="Z415" s="152"/>
      <c r="AA415" s="152"/>
      <c r="AB415" s="152"/>
      <c r="AC415" s="152"/>
      <c r="AD415" s="152"/>
      <c r="AE415" s="152"/>
      <c r="AF415" s="152"/>
      <c r="AG415" s="152"/>
      <c r="AH415" s="152"/>
      <c r="AI415" s="152"/>
      <c r="AJ415" s="152"/>
      <c r="AK415" s="152"/>
      <c r="AL415" s="152"/>
      <c r="AM415" s="152"/>
      <c r="AN415" s="152"/>
      <c r="AO415" s="152"/>
      <c r="AP415" s="152"/>
      <c r="AQ415" s="152"/>
      <c r="AR415" s="152"/>
      <c r="AS415" s="152"/>
      <c r="AT415" s="152"/>
      <c r="AU415" s="152"/>
      <c r="AV415" s="152"/>
      <c r="AW415" s="152"/>
      <c r="AX415" s="152"/>
      <c r="AY415" s="152"/>
      <c r="AZ415" s="152"/>
      <c r="BA415" s="152"/>
      <c r="BB415" s="152"/>
      <c r="BC415" s="152"/>
      <c r="BD415" s="152"/>
      <c r="BE415" s="152"/>
      <c r="BF415" s="152"/>
      <c r="BG415" s="152"/>
      <c r="BH415" s="152"/>
      <c r="BI415" s="152"/>
      <c r="BJ415" s="152"/>
      <c r="BK415" s="152"/>
      <c r="BL415" s="152"/>
      <c r="BM415" s="152"/>
    </row>
    <row r="416" ht="13.5" customHeight="1">
      <c r="A416" s="152"/>
      <c r="B416" s="153"/>
      <c r="C416" s="152"/>
      <c r="D416" s="152"/>
      <c r="E416" s="152"/>
      <c r="F416" s="152"/>
      <c r="G416" s="152"/>
      <c r="H416" s="152"/>
      <c r="I416" s="152"/>
      <c r="J416" s="152"/>
      <c r="K416" s="152"/>
      <c r="L416" s="152"/>
      <c r="M416" s="152"/>
      <c r="N416" s="152"/>
      <c r="O416" s="152"/>
      <c r="P416" s="152"/>
      <c r="Q416" s="152"/>
      <c r="R416" s="152"/>
      <c r="S416" s="152"/>
      <c r="T416" s="152"/>
      <c r="U416" s="152"/>
      <c r="V416" s="152"/>
      <c r="W416" s="152"/>
      <c r="X416" s="152"/>
      <c r="Y416" s="152"/>
      <c r="Z416" s="152"/>
      <c r="AA416" s="152"/>
      <c r="AB416" s="152"/>
      <c r="AC416" s="152"/>
      <c r="AD416" s="152"/>
      <c r="AE416" s="152"/>
      <c r="AF416" s="152"/>
      <c r="AG416" s="152"/>
      <c r="AH416" s="152"/>
      <c r="AI416" s="152"/>
      <c r="AJ416" s="152"/>
      <c r="AK416" s="152"/>
      <c r="AL416" s="152"/>
      <c r="AM416" s="152"/>
      <c r="AN416" s="152"/>
      <c r="AO416" s="152"/>
      <c r="AP416" s="152"/>
      <c r="AQ416" s="152"/>
      <c r="AR416" s="152"/>
      <c r="AS416" s="152"/>
      <c r="AT416" s="152"/>
      <c r="AU416" s="152"/>
      <c r="AV416" s="152"/>
      <c r="AW416" s="152"/>
      <c r="AX416" s="152"/>
      <c r="AY416" s="152"/>
      <c r="AZ416" s="152"/>
      <c r="BA416" s="152"/>
      <c r="BB416" s="152"/>
      <c r="BC416" s="152"/>
      <c r="BD416" s="152"/>
      <c r="BE416" s="152"/>
      <c r="BF416" s="152"/>
      <c r="BG416" s="152"/>
      <c r="BH416" s="152"/>
      <c r="BI416" s="152"/>
      <c r="BJ416" s="152"/>
      <c r="BK416" s="152"/>
      <c r="BL416" s="152"/>
      <c r="BM416" s="152"/>
    </row>
    <row r="417" ht="13.5" customHeight="1">
      <c r="A417" s="152"/>
      <c r="B417" s="153"/>
      <c r="C417" s="152"/>
      <c r="D417" s="152"/>
      <c r="E417" s="152"/>
      <c r="F417" s="152"/>
      <c r="G417" s="152"/>
      <c r="H417" s="152"/>
      <c r="I417" s="152"/>
      <c r="J417" s="152"/>
      <c r="K417" s="152"/>
      <c r="L417" s="152"/>
      <c r="M417" s="152"/>
      <c r="N417" s="152"/>
      <c r="O417" s="152"/>
      <c r="P417" s="152"/>
      <c r="Q417" s="152"/>
      <c r="R417" s="152"/>
      <c r="S417" s="152"/>
      <c r="T417" s="152"/>
      <c r="U417" s="152"/>
      <c r="V417" s="152"/>
      <c r="W417" s="152"/>
      <c r="X417" s="152"/>
      <c r="Y417" s="152"/>
      <c r="Z417" s="152"/>
      <c r="AA417" s="152"/>
      <c r="AB417" s="152"/>
      <c r="AC417" s="152"/>
      <c r="AD417" s="152"/>
      <c r="AE417" s="152"/>
      <c r="AF417" s="152"/>
      <c r="AG417" s="152"/>
      <c r="AH417" s="152"/>
      <c r="AI417" s="152"/>
      <c r="AJ417" s="152"/>
      <c r="AK417" s="152"/>
      <c r="AL417" s="152"/>
      <c r="AM417" s="152"/>
      <c r="AN417" s="152"/>
      <c r="AO417" s="152"/>
      <c r="AP417" s="152"/>
      <c r="AQ417" s="152"/>
      <c r="AR417" s="152"/>
      <c r="AS417" s="152"/>
      <c r="AT417" s="152"/>
      <c r="AU417" s="152"/>
      <c r="AV417" s="152"/>
      <c r="AW417" s="152"/>
      <c r="AX417" s="152"/>
      <c r="AY417" s="152"/>
      <c r="AZ417" s="152"/>
      <c r="BA417" s="152"/>
      <c r="BB417" s="152"/>
      <c r="BC417" s="152"/>
      <c r="BD417" s="152"/>
      <c r="BE417" s="152"/>
      <c r="BF417" s="152"/>
      <c r="BG417" s="152"/>
      <c r="BH417" s="152"/>
      <c r="BI417" s="152"/>
      <c r="BJ417" s="152"/>
      <c r="BK417" s="152"/>
      <c r="BL417" s="152"/>
      <c r="BM417" s="152"/>
    </row>
    <row r="418" ht="13.5" customHeight="1">
      <c r="A418" s="152"/>
      <c r="B418" s="153"/>
      <c r="C418" s="152"/>
      <c r="D418" s="152"/>
      <c r="E418" s="152"/>
      <c r="F418" s="152"/>
      <c r="G418" s="152"/>
      <c r="H418" s="152"/>
      <c r="I418" s="152"/>
      <c r="J418" s="152"/>
      <c r="K418" s="152"/>
      <c r="L418" s="152"/>
      <c r="M418" s="152"/>
      <c r="N418" s="152"/>
      <c r="O418" s="152"/>
      <c r="P418" s="152"/>
      <c r="Q418" s="152"/>
      <c r="R418" s="152"/>
      <c r="S418" s="152"/>
      <c r="T418" s="152"/>
      <c r="U418" s="152"/>
      <c r="V418" s="152"/>
      <c r="W418" s="152"/>
      <c r="X418" s="152"/>
      <c r="Y418" s="152"/>
      <c r="Z418" s="152"/>
      <c r="AA418" s="152"/>
      <c r="AB418" s="152"/>
      <c r="AC418" s="152"/>
      <c r="AD418" s="152"/>
      <c r="AE418" s="152"/>
      <c r="AF418" s="152"/>
      <c r="AG418" s="152"/>
      <c r="AH418" s="152"/>
      <c r="AI418" s="152"/>
      <c r="AJ418" s="152"/>
      <c r="AK418" s="152"/>
      <c r="AL418" s="152"/>
      <c r="AM418" s="152"/>
      <c r="AN418" s="152"/>
      <c r="AO418" s="152"/>
      <c r="AP418" s="152"/>
      <c r="AQ418" s="152"/>
      <c r="AR418" s="152"/>
      <c r="AS418" s="152"/>
      <c r="AT418" s="152"/>
      <c r="AU418" s="152"/>
      <c r="AV418" s="152"/>
      <c r="AW418" s="152"/>
      <c r="AX418" s="152"/>
      <c r="AY418" s="152"/>
      <c r="AZ418" s="152"/>
      <c r="BA418" s="152"/>
      <c r="BB418" s="152"/>
      <c r="BC418" s="152"/>
      <c r="BD418" s="152"/>
      <c r="BE418" s="152"/>
      <c r="BF418" s="152"/>
      <c r="BG418" s="152"/>
      <c r="BH418" s="152"/>
      <c r="BI418" s="152"/>
      <c r="BJ418" s="152"/>
      <c r="BK418" s="152"/>
      <c r="BL418" s="152"/>
      <c r="BM418" s="152"/>
    </row>
    <row r="419" ht="13.5" customHeight="1">
      <c r="A419" s="152"/>
      <c r="B419" s="153"/>
      <c r="C419" s="152"/>
      <c r="D419" s="152"/>
      <c r="E419" s="152"/>
      <c r="F419" s="152"/>
      <c r="G419" s="152"/>
      <c r="H419" s="152"/>
      <c r="I419" s="152"/>
      <c r="J419" s="152"/>
      <c r="K419" s="152"/>
      <c r="L419" s="152"/>
      <c r="M419" s="152"/>
      <c r="N419" s="152"/>
      <c r="O419" s="152"/>
      <c r="P419" s="152"/>
      <c r="Q419" s="152"/>
      <c r="R419" s="152"/>
      <c r="S419" s="152"/>
      <c r="T419" s="152"/>
      <c r="U419" s="152"/>
      <c r="V419" s="152"/>
      <c r="W419" s="152"/>
      <c r="X419" s="152"/>
      <c r="Y419" s="152"/>
      <c r="Z419" s="152"/>
      <c r="AA419" s="152"/>
      <c r="AB419" s="152"/>
      <c r="AC419" s="152"/>
      <c r="AD419" s="152"/>
      <c r="AE419" s="152"/>
      <c r="AF419" s="152"/>
      <c r="AG419" s="152"/>
      <c r="AH419" s="152"/>
      <c r="AI419" s="152"/>
      <c r="AJ419" s="152"/>
      <c r="AK419" s="152"/>
      <c r="AL419" s="152"/>
      <c r="AM419" s="152"/>
      <c r="AN419" s="152"/>
      <c r="AO419" s="152"/>
      <c r="AP419" s="152"/>
      <c r="AQ419" s="152"/>
      <c r="AR419" s="152"/>
      <c r="AS419" s="152"/>
      <c r="AT419" s="152"/>
      <c r="AU419" s="152"/>
      <c r="AV419" s="152"/>
      <c r="AW419" s="152"/>
      <c r="AX419" s="152"/>
      <c r="AY419" s="152"/>
      <c r="AZ419" s="152"/>
      <c r="BA419" s="152"/>
      <c r="BB419" s="152"/>
      <c r="BC419" s="152"/>
      <c r="BD419" s="152"/>
      <c r="BE419" s="152"/>
      <c r="BF419" s="152"/>
      <c r="BG419" s="152"/>
      <c r="BH419" s="152"/>
      <c r="BI419" s="152"/>
      <c r="BJ419" s="152"/>
      <c r="BK419" s="152"/>
      <c r="BL419" s="152"/>
      <c r="BM419" s="152"/>
    </row>
    <row r="420" ht="13.5" customHeight="1">
      <c r="A420" s="152"/>
      <c r="B420" s="153"/>
      <c r="C420" s="152"/>
      <c r="D420" s="152"/>
      <c r="E420" s="152"/>
      <c r="F420" s="152"/>
      <c r="G420" s="152"/>
      <c r="H420" s="152"/>
      <c r="I420" s="152"/>
      <c r="J420" s="152"/>
      <c r="K420" s="152"/>
      <c r="L420" s="152"/>
      <c r="M420" s="152"/>
      <c r="N420" s="152"/>
      <c r="O420" s="152"/>
      <c r="P420" s="152"/>
      <c r="Q420" s="152"/>
      <c r="R420" s="152"/>
      <c r="S420" s="152"/>
      <c r="T420" s="152"/>
      <c r="U420" s="152"/>
      <c r="V420" s="152"/>
      <c r="W420" s="152"/>
      <c r="X420" s="152"/>
      <c r="Y420" s="152"/>
      <c r="Z420" s="152"/>
      <c r="AA420" s="152"/>
      <c r="AB420" s="152"/>
      <c r="AC420" s="152"/>
      <c r="AD420" s="152"/>
      <c r="AE420" s="152"/>
      <c r="AF420" s="152"/>
      <c r="AG420" s="152"/>
      <c r="AH420" s="152"/>
      <c r="AI420" s="152"/>
      <c r="AJ420" s="152"/>
      <c r="AK420" s="152"/>
      <c r="AL420" s="152"/>
      <c r="AM420" s="152"/>
      <c r="AN420" s="152"/>
      <c r="AO420" s="152"/>
      <c r="AP420" s="152"/>
      <c r="AQ420" s="152"/>
      <c r="AR420" s="152"/>
      <c r="AS420" s="152"/>
      <c r="AT420" s="152"/>
      <c r="AU420" s="152"/>
      <c r="AV420" s="152"/>
      <c r="AW420" s="152"/>
      <c r="AX420" s="152"/>
      <c r="AY420" s="152"/>
      <c r="AZ420" s="152"/>
      <c r="BA420" s="152"/>
      <c r="BB420" s="152"/>
      <c r="BC420" s="152"/>
      <c r="BD420" s="152"/>
      <c r="BE420" s="152"/>
      <c r="BF420" s="152"/>
      <c r="BG420" s="152"/>
      <c r="BH420" s="152"/>
      <c r="BI420" s="152"/>
      <c r="BJ420" s="152"/>
      <c r="BK420" s="152"/>
      <c r="BL420" s="152"/>
      <c r="BM420" s="152"/>
    </row>
    <row r="421" ht="13.5" customHeight="1">
      <c r="A421" s="152"/>
      <c r="B421" s="153"/>
      <c r="C421" s="152"/>
      <c r="D421" s="152"/>
      <c r="E421" s="152"/>
      <c r="F421" s="152"/>
      <c r="G421" s="152"/>
      <c r="H421" s="152"/>
      <c r="I421" s="152"/>
      <c r="J421" s="152"/>
      <c r="K421" s="152"/>
      <c r="L421" s="152"/>
      <c r="M421" s="152"/>
      <c r="N421" s="152"/>
      <c r="O421" s="152"/>
      <c r="P421" s="152"/>
      <c r="Q421" s="152"/>
      <c r="R421" s="152"/>
      <c r="S421" s="152"/>
      <c r="T421" s="152"/>
      <c r="U421" s="152"/>
      <c r="V421" s="152"/>
      <c r="W421" s="152"/>
      <c r="X421" s="152"/>
      <c r="Y421" s="152"/>
      <c r="Z421" s="152"/>
      <c r="AA421" s="152"/>
      <c r="AB421" s="152"/>
      <c r="AC421" s="152"/>
      <c r="AD421" s="152"/>
      <c r="AE421" s="152"/>
      <c r="AF421" s="152"/>
      <c r="AG421" s="152"/>
      <c r="AH421" s="152"/>
      <c r="AI421" s="152"/>
      <c r="AJ421" s="152"/>
      <c r="AK421" s="152"/>
      <c r="AL421" s="152"/>
      <c r="AM421" s="152"/>
      <c r="AN421" s="152"/>
      <c r="AO421" s="152"/>
      <c r="AP421" s="152"/>
      <c r="AQ421" s="152"/>
      <c r="AR421" s="152"/>
      <c r="AS421" s="152"/>
      <c r="AT421" s="152"/>
      <c r="AU421" s="152"/>
      <c r="AV421" s="152"/>
      <c r="AW421" s="152"/>
      <c r="AX421" s="152"/>
      <c r="AY421" s="152"/>
      <c r="AZ421" s="152"/>
      <c r="BA421" s="152"/>
      <c r="BB421" s="152"/>
      <c r="BC421" s="152"/>
      <c r="BD421" s="152"/>
      <c r="BE421" s="152"/>
      <c r="BF421" s="152"/>
      <c r="BG421" s="152"/>
      <c r="BH421" s="152"/>
      <c r="BI421" s="152"/>
      <c r="BJ421" s="152"/>
      <c r="BK421" s="152"/>
      <c r="BL421" s="152"/>
      <c r="BM421" s="152"/>
    </row>
    <row r="422" ht="13.5" customHeight="1">
      <c r="A422" s="152"/>
      <c r="B422" s="153"/>
      <c r="C422" s="152"/>
      <c r="D422" s="152"/>
      <c r="E422" s="152"/>
      <c r="F422" s="152"/>
      <c r="G422" s="152"/>
      <c r="H422" s="152"/>
      <c r="I422" s="152"/>
      <c r="J422" s="152"/>
      <c r="K422" s="152"/>
      <c r="L422" s="152"/>
      <c r="M422" s="152"/>
      <c r="N422" s="152"/>
      <c r="O422" s="152"/>
      <c r="P422" s="152"/>
      <c r="Q422" s="152"/>
      <c r="R422" s="152"/>
      <c r="S422" s="152"/>
      <c r="T422" s="152"/>
      <c r="U422" s="152"/>
      <c r="V422" s="152"/>
      <c r="W422" s="152"/>
      <c r="X422" s="152"/>
      <c r="Y422" s="152"/>
      <c r="Z422" s="152"/>
      <c r="AA422" s="152"/>
      <c r="AB422" s="152"/>
      <c r="AC422" s="152"/>
      <c r="AD422" s="152"/>
      <c r="AE422" s="152"/>
      <c r="AF422" s="152"/>
      <c r="AG422" s="152"/>
      <c r="AH422" s="152"/>
      <c r="AI422" s="152"/>
      <c r="AJ422" s="152"/>
      <c r="AK422" s="152"/>
      <c r="AL422" s="152"/>
      <c r="AM422" s="152"/>
      <c r="AN422" s="152"/>
      <c r="AO422" s="152"/>
      <c r="AP422" s="152"/>
      <c r="AQ422" s="152"/>
      <c r="AR422" s="152"/>
      <c r="AS422" s="152"/>
      <c r="AT422" s="152"/>
      <c r="AU422" s="152"/>
      <c r="AV422" s="152"/>
      <c r="AW422" s="152"/>
      <c r="AX422" s="152"/>
      <c r="AY422" s="152"/>
      <c r="AZ422" s="152"/>
      <c r="BA422" s="152"/>
      <c r="BB422" s="152"/>
      <c r="BC422" s="152"/>
      <c r="BD422" s="152"/>
      <c r="BE422" s="152"/>
      <c r="BF422" s="152"/>
      <c r="BG422" s="152"/>
      <c r="BH422" s="152"/>
      <c r="BI422" s="152"/>
      <c r="BJ422" s="152"/>
      <c r="BK422" s="152"/>
      <c r="BL422" s="152"/>
      <c r="BM422" s="152"/>
    </row>
    <row r="423" ht="13.5" customHeight="1">
      <c r="A423" s="152"/>
      <c r="B423" s="153"/>
      <c r="C423" s="152"/>
      <c r="D423" s="152"/>
      <c r="E423" s="152"/>
      <c r="F423" s="152"/>
      <c r="G423" s="152"/>
      <c r="H423" s="152"/>
      <c r="I423" s="152"/>
      <c r="J423" s="152"/>
      <c r="K423" s="152"/>
      <c r="L423" s="152"/>
      <c r="M423" s="152"/>
      <c r="N423" s="152"/>
      <c r="O423" s="152"/>
      <c r="P423" s="152"/>
      <c r="Q423" s="152"/>
      <c r="R423" s="152"/>
      <c r="S423" s="152"/>
      <c r="T423" s="152"/>
      <c r="U423" s="152"/>
      <c r="V423" s="152"/>
      <c r="W423" s="152"/>
      <c r="X423" s="152"/>
      <c r="Y423" s="152"/>
      <c r="Z423" s="152"/>
      <c r="AA423" s="152"/>
      <c r="AB423" s="152"/>
      <c r="AC423" s="152"/>
      <c r="AD423" s="152"/>
      <c r="AE423" s="152"/>
      <c r="AF423" s="152"/>
      <c r="AG423" s="152"/>
      <c r="AH423" s="152"/>
      <c r="AI423" s="152"/>
      <c r="AJ423" s="152"/>
      <c r="AK423" s="152"/>
      <c r="AL423" s="152"/>
      <c r="AM423" s="152"/>
      <c r="AN423" s="152"/>
      <c r="AO423" s="152"/>
      <c r="AP423" s="152"/>
      <c r="AQ423" s="152"/>
      <c r="AR423" s="152"/>
      <c r="AS423" s="152"/>
      <c r="AT423" s="152"/>
      <c r="AU423" s="152"/>
      <c r="AV423" s="152"/>
      <c r="AW423" s="152"/>
      <c r="AX423" s="152"/>
      <c r="AY423" s="152"/>
      <c r="AZ423" s="152"/>
      <c r="BA423" s="152"/>
      <c r="BB423" s="152"/>
      <c r="BC423" s="152"/>
      <c r="BD423" s="152"/>
      <c r="BE423" s="152"/>
      <c r="BF423" s="152"/>
      <c r="BG423" s="152"/>
      <c r="BH423" s="152"/>
      <c r="BI423" s="152"/>
      <c r="BJ423" s="152"/>
      <c r="BK423" s="152"/>
      <c r="BL423" s="152"/>
      <c r="BM423" s="152"/>
    </row>
    <row r="424" ht="13.5" customHeight="1">
      <c r="A424" s="152"/>
      <c r="B424" s="153"/>
      <c r="C424" s="152"/>
      <c r="D424" s="152"/>
      <c r="E424" s="152"/>
      <c r="F424" s="152"/>
      <c r="G424" s="152"/>
      <c r="H424" s="152"/>
      <c r="I424" s="152"/>
      <c r="J424" s="152"/>
      <c r="K424" s="152"/>
      <c r="L424" s="152"/>
      <c r="M424" s="152"/>
      <c r="N424" s="152"/>
      <c r="O424" s="152"/>
      <c r="P424" s="152"/>
      <c r="Q424" s="152"/>
      <c r="R424" s="152"/>
      <c r="S424" s="152"/>
      <c r="T424" s="152"/>
      <c r="U424" s="152"/>
      <c r="V424" s="152"/>
      <c r="W424" s="152"/>
      <c r="X424" s="152"/>
      <c r="Y424" s="152"/>
      <c r="Z424" s="152"/>
      <c r="AA424" s="152"/>
      <c r="AB424" s="152"/>
      <c r="AC424" s="152"/>
      <c r="AD424" s="152"/>
      <c r="AE424" s="152"/>
      <c r="AF424" s="152"/>
      <c r="AG424" s="152"/>
      <c r="AH424" s="152"/>
      <c r="AI424" s="152"/>
      <c r="AJ424" s="152"/>
      <c r="AK424" s="152"/>
      <c r="AL424" s="152"/>
      <c r="AM424" s="152"/>
      <c r="AN424" s="152"/>
      <c r="AO424" s="152"/>
      <c r="AP424" s="152"/>
      <c r="AQ424" s="152"/>
      <c r="AR424" s="152"/>
      <c r="AS424" s="152"/>
      <c r="AT424" s="152"/>
      <c r="AU424" s="152"/>
      <c r="AV424" s="152"/>
      <c r="AW424" s="152"/>
      <c r="AX424" s="152"/>
      <c r="AY424" s="152"/>
      <c r="AZ424" s="152"/>
      <c r="BA424" s="152"/>
      <c r="BB424" s="152"/>
      <c r="BC424" s="152"/>
      <c r="BD424" s="152"/>
      <c r="BE424" s="152"/>
      <c r="BF424" s="152"/>
      <c r="BG424" s="152"/>
      <c r="BH424" s="152"/>
      <c r="BI424" s="152"/>
      <c r="BJ424" s="152"/>
      <c r="BK424" s="152"/>
      <c r="BL424" s="152"/>
      <c r="BM424" s="152"/>
    </row>
    <row r="425" ht="13.5" customHeight="1">
      <c r="A425" s="152"/>
      <c r="B425" s="153"/>
      <c r="C425" s="152"/>
      <c r="D425" s="152"/>
      <c r="E425" s="152"/>
      <c r="F425" s="152"/>
      <c r="G425" s="152"/>
      <c r="H425" s="152"/>
      <c r="I425" s="152"/>
      <c r="J425" s="152"/>
      <c r="K425" s="152"/>
      <c r="L425" s="152"/>
      <c r="M425" s="152"/>
      <c r="N425" s="152"/>
      <c r="O425" s="152"/>
      <c r="P425" s="152"/>
      <c r="Q425" s="152"/>
      <c r="R425" s="152"/>
      <c r="S425" s="152"/>
      <c r="T425" s="152"/>
      <c r="U425" s="152"/>
      <c r="V425" s="152"/>
      <c r="W425" s="152"/>
      <c r="X425" s="152"/>
      <c r="Y425" s="152"/>
      <c r="Z425" s="152"/>
      <c r="AA425" s="152"/>
      <c r="AB425" s="152"/>
      <c r="AC425" s="152"/>
      <c r="AD425" s="152"/>
      <c r="AE425" s="152"/>
      <c r="AF425" s="152"/>
      <c r="AG425" s="152"/>
      <c r="AH425" s="152"/>
      <c r="AI425" s="152"/>
      <c r="AJ425" s="152"/>
      <c r="AK425" s="152"/>
      <c r="AL425" s="152"/>
      <c r="AM425" s="152"/>
      <c r="AN425" s="152"/>
      <c r="AO425" s="152"/>
      <c r="AP425" s="152"/>
      <c r="AQ425" s="152"/>
      <c r="AR425" s="152"/>
      <c r="AS425" s="152"/>
      <c r="AT425" s="152"/>
      <c r="AU425" s="152"/>
      <c r="AV425" s="152"/>
      <c r="AW425" s="152"/>
      <c r="AX425" s="152"/>
      <c r="AY425" s="152"/>
      <c r="AZ425" s="152"/>
      <c r="BA425" s="152"/>
      <c r="BB425" s="152"/>
      <c r="BC425" s="152"/>
      <c r="BD425" s="152"/>
      <c r="BE425" s="152"/>
      <c r="BF425" s="152"/>
      <c r="BG425" s="152"/>
      <c r="BH425" s="152"/>
      <c r="BI425" s="152"/>
      <c r="BJ425" s="152"/>
      <c r="BK425" s="152"/>
      <c r="BL425" s="152"/>
      <c r="BM425" s="152"/>
    </row>
    <row r="426" ht="13.5" customHeight="1">
      <c r="A426" s="152"/>
      <c r="B426" s="153"/>
      <c r="C426" s="152"/>
      <c r="D426" s="152"/>
      <c r="E426" s="152"/>
      <c r="F426" s="152"/>
      <c r="G426" s="152"/>
      <c r="H426" s="152"/>
      <c r="I426" s="152"/>
      <c r="J426" s="152"/>
      <c r="K426" s="152"/>
      <c r="L426" s="152"/>
      <c r="M426" s="152"/>
      <c r="N426" s="152"/>
      <c r="O426" s="152"/>
      <c r="P426" s="152"/>
      <c r="Q426" s="152"/>
      <c r="R426" s="152"/>
      <c r="S426" s="152"/>
      <c r="T426" s="152"/>
      <c r="U426" s="152"/>
      <c r="V426" s="152"/>
      <c r="W426" s="152"/>
      <c r="X426" s="152"/>
      <c r="Y426" s="152"/>
      <c r="Z426" s="152"/>
      <c r="AA426" s="152"/>
      <c r="AB426" s="152"/>
      <c r="AC426" s="152"/>
      <c r="AD426" s="152"/>
      <c r="AE426" s="152"/>
      <c r="AF426" s="152"/>
      <c r="AG426" s="152"/>
      <c r="AH426" s="152"/>
      <c r="AI426" s="152"/>
      <c r="AJ426" s="152"/>
      <c r="AK426" s="152"/>
      <c r="AL426" s="152"/>
      <c r="AM426" s="152"/>
      <c r="AN426" s="152"/>
      <c r="AO426" s="152"/>
      <c r="AP426" s="152"/>
      <c r="AQ426" s="152"/>
      <c r="AR426" s="152"/>
      <c r="AS426" s="152"/>
      <c r="AT426" s="152"/>
      <c r="AU426" s="152"/>
      <c r="AV426" s="152"/>
      <c r="AW426" s="152"/>
      <c r="AX426" s="152"/>
      <c r="AY426" s="152"/>
      <c r="AZ426" s="152"/>
      <c r="BA426" s="152"/>
      <c r="BB426" s="152"/>
      <c r="BC426" s="152"/>
      <c r="BD426" s="152"/>
      <c r="BE426" s="152"/>
      <c r="BF426" s="152"/>
      <c r="BG426" s="152"/>
      <c r="BH426" s="152"/>
      <c r="BI426" s="152"/>
      <c r="BJ426" s="152"/>
      <c r="BK426" s="152"/>
      <c r="BL426" s="152"/>
      <c r="BM426" s="152"/>
    </row>
    <row r="427" ht="13.5" customHeight="1">
      <c r="A427" s="152"/>
      <c r="B427" s="153"/>
      <c r="C427" s="152"/>
      <c r="D427" s="152"/>
      <c r="E427" s="152"/>
      <c r="F427" s="152"/>
      <c r="G427" s="152"/>
      <c r="H427" s="152"/>
      <c r="I427" s="152"/>
      <c r="J427" s="152"/>
      <c r="K427" s="152"/>
      <c r="L427" s="152"/>
      <c r="M427" s="152"/>
      <c r="N427" s="152"/>
      <c r="O427" s="152"/>
      <c r="P427" s="152"/>
      <c r="Q427" s="152"/>
      <c r="R427" s="152"/>
      <c r="S427" s="152"/>
      <c r="T427" s="152"/>
      <c r="U427" s="152"/>
      <c r="V427" s="152"/>
      <c r="W427" s="152"/>
      <c r="X427" s="152"/>
      <c r="Y427" s="152"/>
      <c r="Z427" s="152"/>
      <c r="AA427" s="152"/>
      <c r="AB427" s="152"/>
      <c r="AC427" s="152"/>
      <c r="AD427" s="152"/>
      <c r="AE427" s="152"/>
      <c r="AF427" s="152"/>
      <c r="AG427" s="152"/>
      <c r="AH427" s="152"/>
      <c r="AI427" s="152"/>
      <c r="AJ427" s="152"/>
      <c r="AK427" s="152"/>
      <c r="AL427" s="152"/>
      <c r="AM427" s="152"/>
      <c r="AN427" s="152"/>
      <c r="AO427" s="152"/>
      <c r="AP427" s="152"/>
      <c r="AQ427" s="152"/>
      <c r="AR427" s="152"/>
      <c r="AS427" s="152"/>
      <c r="AT427" s="152"/>
      <c r="AU427" s="152"/>
      <c r="AV427" s="152"/>
      <c r="AW427" s="152"/>
      <c r="AX427" s="152"/>
      <c r="AY427" s="152"/>
      <c r="AZ427" s="152"/>
      <c r="BA427" s="152"/>
      <c r="BB427" s="152"/>
      <c r="BC427" s="152"/>
      <c r="BD427" s="152"/>
      <c r="BE427" s="152"/>
      <c r="BF427" s="152"/>
      <c r="BG427" s="152"/>
      <c r="BH427" s="152"/>
      <c r="BI427" s="152"/>
      <c r="BJ427" s="152"/>
      <c r="BK427" s="152"/>
      <c r="BL427" s="152"/>
      <c r="BM427" s="152"/>
    </row>
    <row r="428" ht="13.5" customHeight="1">
      <c r="A428" s="152"/>
      <c r="B428" s="153"/>
      <c r="C428" s="152"/>
      <c r="D428" s="152"/>
      <c r="E428" s="152"/>
      <c r="F428" s="152"/>
      <c r="G428" s="152"/>
      <c r="H428" s="152"/>
      <c r="I428" s="152"/>
      <c r="J428" s="152"/>
      <c r="K428" s="152"/>
      <c r="L428" s="152"/>
      <c r="M428" s="152"/>
      <c r="N428" s="152"/>
      <c r="O428" s="152"/>
      <c r="P428" s="152"/>
      <c r="Q428" s="152"/>
      <c r="R428" s="152"/>
      <c r="S428" s="152"/>
      <c r="T428" s="152"/>
      <c r="U428" s="152"/>
      <c r="V428" s="152"/>
      <c r="W428" s="152"/>
      <c r="X428" s="152"/>
      <c r="Y428" s="152"/>
      <c r="Z428" s="152"/>
      <c r="AA428" s="152"/>
      <c r="AB428" s="152"/>
      <c r="AC428" s="152"/>
      <c r="AD428" s="152"/>
      <c r="AE428" s="152"/>
      <c r="AF428" s="152"/>
      <c r="AG428" s="152"/>
      <c r="AH428" s="152"/>
      <c r="AI428" s="152"/>
      <c r="AJ428" s="152"/>
      <c r="AK428" s="152"/>
      <c r="AL428" s="152"/>
      <c r="AM428" s="152"/>
      <c r="AN428" s="152"/>
      <c r="AO428" s="152"/>
      <c r="AP428" s="152"/>
      <c r="AQ428" s="152"/>
      <c r="AR428" s="152"/>
      <c r="AS428" s="152"/>
      <c r="AT428" s="152"/>
      <c r="AU428" s="152"/>
      <c r="AV428" s="152"/>
      <c r="AW428" s="152"/>
      <c r="AX428" s="152"/>
      <c r="AY428" s="152"/>
      <c r="AZ428" s="152"/>
      <c r="BA428" s="152"/>
      <c r="BB428" s="152"/>
      <c r="BC428" s="152"/>
      <c r="BD428" s="152"/>
      <c r="BE428" s="152"/>
      <c r="BF428" s="152"/>
      <c r="BG428" s="152"/>
      <c r="BH428" s="152"/>
      <c r="BI428" s="152"/>
      <c r="BJ428" s="152"/>
      <c r="BK428" s="152"/>
      <c r="BL428" s="152"/>
      <c r="BM428" s="152"/>
    </row>
    <row r="429" ht="13.5" customHeight="1">
      <c r="A429" s="152"/>
      <c r="B429" s="153"/>
      <c r="C429" s="152"/>
      <c r="D429" s="152"/>
      <c r="E429" s="152"/>
      <c r="F429" s="152"/>
      <c r="G429" s="152"/>
      <c r="H429" s="152"/>
      <c r="I429" s="152"/>
      <c r="J429" s="152"/>
      <c r="K429" s="152"/>
      <c r="L429" s="152"/>
      <c r="M429" s="152"/>
      <c r="N429" s="152"/>
      <c r="O429" s="152"/>
      <c r="P429" s="152"/>
      <c r="Q429" s="152"/>
      <c r="R429" s="152"/>
      <c r="S429" s="152"/>
      <c r="T429" s="152"/>
      <c r="U429" s="152"/>
      <c r="V429" s="152"/>
      <c r="W429" s="152"/>
      <c r="X429" s="152"/>
      <c r="Y429" s="152"/>
      <c r="Z429" s="152"/>
      <c r="AA429" s="152"/>
      <c r="AB429" s="152"/>
      <c r="AC429" s="152"/>
      <c r="AD429" s="152"/>
      <c r="AE429" s="152"/>
      <c r="AF429" s="152"/>
      <c r="AG429" s="152"/>
      <c r="AH429" s="152"/>
      <c r="AI429" s="152"/>
      <c r="AJ429" s="152"/>
      <c r="AK429" s="152"/>
      <c r="AL429" s="152"/>
      <c r="AM429" s="152"/>
      <c r="AN429" s="152"/>
      <c r="AO429" s="152"/>
      <c r="AP429" s="152"/>
      <c r="AQ429" s="152"/>
      <c r="AR429" s="152"/>
      <c r="AS429" s="152"/>
      <c r="AT429" s="152"/>
      <c r="AU429" s="152"/>
      <c r="AV429" s="152"/>
      <c r="AW429" s="152"/>
      <c r="AX429" s="152"/>
      <c r="AY429" s="152"/>
      <c r="AZ429" s="152"/>
      <c r="BA429" s="152"/>
      <c r="BB429" s="152"/>
      <c r="BC429" s="152"/>
      <c r="BD429" s="152"/>
      <c r="BE429" s="152"/>
      <c r="BF429" s="152"/>
      <c r="BG429" s="152"/>
      <c r="BH429" s="152"/>
      <c r="BI429" s="152"/>
      <c r="BJ429" s="152"/>
      <c r="BK429" s="152"/>
      <c r="BL429" s="152"/>
      <c r="BM429" s="152"/>
    </row>
    <row r="430" ht="13.5" customHeight="1">
      <c r="A430" s="152"/>
      <c r="B430" s="153"/>
      <c r="C430" s="152"/>
      <c r="D430" s="152"/>
      <c r="E430" s="152"/>
      <c r="F430" s="152"/>
      <c r="G430" s="152"/>
      <c r="H430" s="152"/>
      <c r="I430" s="152"/>
      <c r="J430" s="152"/>
      <c r="K430" s="152"/>
      <c r="L430" s="152"/>
      <c r="M430" s="152"/>
      <c r="N430" s="152"/>
      <c r="O430" s="152"/>
      <c r="P430" s="152"/>
      <c r="Q430" s="152"/>
      <c r="R430" s="152"/>
      <c r="S430" s="152"/>
      <c r="T430" s="152"/>
      <c r="U430" s="152"/>
      <c r="V430" s="152"/>
      <c r="W430" s="152"/>
      <c r="X430" s="152"/>
      <c r="Y430" s="152"/>
      <c r="Z430" s="152"/>
      <c r="AA430" s="152"/>
      <c r="AB430" s="152"/>
      <c r="AC430" s="152"/>
      <c r="AD430" s="152"/>
      <c r="AE430" s="152"/>
      <c r="AF430" s="152"/>
      <c r="AG430" s="152"/>
      <c r="AH430" s="152"/>
      <c r="AI430" s="152"/>
      <c r="AJ430" s="152"/>
      <c r="AK430" s="152"/>
      <c r="AL430" s="152"/>
      <c r="AM430" s="152"/>
      <c r="AN430" s="152"/>
      <c r="AO430" s="152"/>
      <c r="AP430" s="152"/>
      <c r="AQ430" s="152"/>
      <c r="AR430" s="152"/>
      <c r="AS430" s="152"/>
      <c r="AT430" s="152"/>
      <c r="AU430" s="152"/>
      <c r="AV430" s="152"/>
      <c r="AW430" s="152"/>
      <c r="AX430" s="152"/>
      <c r="AY430" s="152"/>
      <c r="AZ430" s="152"/>
      <c r="BA430" s="152"/>
      <c r="BB430" s="152"/>
      <c r="BC430" s="152"/>
      <c r="BD430" s="152"/>
      <c r="BE430" s="152"/>
      <c r="BF430" s="152"/>
      <c r="BG430" s="152"/>
      <c r="BH430" s="152"/>
      <c r="BI430" s="152"/>
      <c r="BJ430" s="152"/>
      <c r="BK430" s="152"/>
      <c r="BL430" s="152"/>
      <c r="BM430" s="152"/>
    </row>
    <row r="431" ht="13.5" customHeight="1">
      <c r="A431" s="152"/>
      <c r="B431" s="153"/>
      <c r="C431" s="152"/>
      <c r="D431" s="152"/>
      <c r="E431" s="152"/>
      <c r="F431" s="152"/>
      <c r="G431" s="152"/>
      <c r="H431" s="152"/>
      <c r="I431" s="152"/>
      <c r="J431" s="152"/>
      <c r="K431" s="152"/>
      <c r="L431" s="152"/>
      <c r="M431" s="152"/>
      <c r="N431" s="152"/>
      <c r="O431" s="152"/>
      <c r="P431" s="152"/>
      <c r="Q431" s="152"/>
      <c r="R431" s="152"/>
      <c r="S431" s="152"/>
      <c r="T431" s="152"/>
      <c r="U431" s="152"/>
      <c r="V431" s="152"/>
      <c r="W431" s="152"/>
      <c r="X431" s="152"/>
      <c r="Y431" s="152"/>
      <c r="Z431" s="152"/>
      <c r="AA431" s="152"/>
      <c r="AB431" s="152"/>
      <c r="AC431" s="152"/>
      <c r="AD431" s="152"/>
      <c r="AE431" s="152"/>
      <c r="AF431" s="152"/>
      <c r="AG431" s="152"/>
      <c r="AH431" s="152"/>
      <c r="AI431" s="152"/>
      <c r="AJ431" s="152"/>
      <c r="AK431" s="152"/>
      <c r="AL431" s="152"/>
      <c r="AM431" s="152"/>
      <c r="AN431" s="152"/>
      <c r="AO431" s="152"/>
      <c r="AP431" s="152"/>
      <c r="AQ431" s="152"/>
      <c r="AR431" s="152"/>
      <c r="AS431" s="152"/>
      <c r="AT431" s="152"/>
      <c r="AU431" s="152"/>
      <c r="AV431" s="152"/>
      <c r="AW431" s="152"/>
      <c r="AX431" s="152"/>
      <c r="AY431" s="152"/>
      <c r="AZ431" s="152"/>
      <c r="BA431" s="152"/>
      <c r="BB431" s="152"/>
      <c r="BC431" s="152"/>
      <c r="BD431" s="152"/>
      <c r="BE431" s="152"/>
      <c r="BF431" s="152"/>
      <c r="BG431" s="152"/>
      <c r="BH431" s="152"/>
      <c r="BI431" s="152"/>
      <c r="BJ431" s="152"/>
      <c r="BK431" s="152"/>
      <c r="BL431" s="152"/>
      <c r="BM431" s="152"/>
    </row>
    <row r="432" ht="13.5" customHeight="1">
      <c r="A432" s="152"/>
      <c r="B432" s="153"/>
      <c r="C432" s="152"/>
      <c r="D432" s="152"/>
      <c r="E432" s="152"/>
      <c r="F432" s="152"/>
      <c r="G432" s="152"/>
      <c r="H432" s="152"/>
      <c r="I432" s="152"/>
      <c r="J432" s="152"/>
      <c r="K432" s="152"/>
      <c r="L432" s="152"/>
      <c r="M432" s="152"/>
      <c r="N432" s="152"/>
      <c r="O432" s="152"/>
      <c r="P432" s="152"/>
      <c r="Q432" s="152"/>
      <c r="R432" s="152"/>
      <c r="S432" s="152"/>
      <c r="T432" s="152"/>
      <c r="U432" s="152"/>
      <c r="V432" s="152"/>
      <c r="W432" s="152"/>
      <c r="X432" s="152"/>
      <c r="Y432" s="152"/>
      <c r="Z432" s="152"/>
      <c r="AA432" s="152"/>
      <c r="AB432" s="152"/>
      <c r="AC432" s="152"/>
      <c r="AD432" s="152"/>
      <c r="AE432" s="152"/>
      <c r="AF432" s="152"/>
      <c r="AG432" s="152"/>
      <c r="AH432" s="152"/>
      <c r="AI432" s="152"/>
      <c r="AJ432" s="152"/>
      <c r="AK432" s="152"/>
      <c r="AL432" s="152"/>
      <c r="AM432" s="152"/>
      <c r="AN432" s="152"/>
      <c r="AO432" s="152"/>
      <c r="AP432" s="152"/>
      <c r="AQ432" s="152"/>
      <c r="AR432" s="152"/>
      <c r="AS432" s="152"/>
      <c r="AT432" s="152"/>
      <c r="AU432" s="152"/>
      <c r="AV432" s="152"/>
      <c r="AW432" s="152"/>
      <c r="AX432" s="152"/>
      <c r="AY432" s="152"/>
      <c r="AZ432" s="152"/>
      <c r="BA432" s="152"/>
      <c r="BB432" s="152"/>
      <c r="BC432" s="152"/>
      <c r="BD432" s="152"/>
      <c r="BE432" s="152"/>
      <c r="BF432" s="152"/>
      <c r="BG432" s="152"/>
      <c r="BH432" s="152"/>
      <c r="BI432" s="152"/>
      <c r="BJ432" s="152"/>
      <c r="BK432" s="152"/>
      <c r="BL432" s="152"/>
      <c r="BM432" s="152"/>
    </row>
    <row r="433" ht="13.5" customHeight="1">
      <c r="A433" s="152"/>
      <c r="B433" s="153"/>
      <c r="C433" s="152"/>
      <c r="D433" s="152"/>
      <c r="E433" s="152"/>
      <c r="F433" s="152"/>
      <c r="G433" s="152"/>
      <c r="H433" s="152"/>
      <c r="I433" s="152"/>
      <c r="J433" s="152"/>
      <c r="K433" s="152"/>
      <c r="L433" s="152"/>
      <c r="M433" s="152"/>
      <c r="N433" s="152"/>
      <c r="O433" s="152"/>
      <c r="P433" s="152"/>
      <c r="Q433" s="152"/>
      <c r="R433" s="152"/>
      <c r="S433" s="152"/>
      <c r="T433" s="152"/>
      <c r="U433" s="152"/>
      <c r="V433" s="152"/>
      <c r="W433" s="152"/>
      <c r="X433" s="152"/>
      <c r="Y433" s="152"/>
      <c r="Z433" s="152"/>
      <c r="AA433" s="152"/>
      <c r="AB433" s="152"/>
      <c r="AC433" s="152"/>
      <c r="AD433" s="152"/>
      <c r="AE433" s="152"/>
      <c r="AF433" s="152"/>
      <c r="AG433" s="152"/>
      <c r="AH433" s="152"/>
      <c r="AI433" s="152"/>
      <c r="AJ433" s="152"/>
      <c r="AK433" s="152"/>
      <c r="AL433" s="152"/>
      <c r="AM433" s="152"/>
      <c r="AN433" s="152"/>
      <c r="AO433" s="152"/>
      <c r="AP433" s="152"/>
      <c r="AQ433" s="152"/>
      <c r="AR433" s="152"/>
      <c r="AS433" s="152"/>
      <c r="AT433" s="152"/>
      <c r="AU433" s="152"/>
      <c r="AV433" s="152"/>
      <c r="AW433" s="152"/>
      <c r="AX433" s="152"/>
      <c r="AY433" s="152"/>
      <c r="AZ433" s="152"/>
      <c r="BA433" s="152"/>
      <c r="BB433" s="152"/>
      <c r="BC433" s="152"/>
      <c r="BD433" s="152"/>
      <c r="BE433" s="152"/>
      <c r="BF433" s="152"/>
      <c r="BG433" s="152"/>
      <c r="BH433" s="152"/>
      <c r="BI433" s="152"/>
      <c r="BJ433" s="152"/>
      <c r="BK433" s="152"/>
      <c r="BL433" s="152"/>
      <c r="BM433" s="152"/>
    </row>
    <row r="434" ht="13.5" customHeight="1">
      <c r="A434" s="152"/>
      <c r="B434" s="153"/>
      <c r="C434" s="152"/>
      <c r="D434" s="152"/>
      <c r="E434" s="152"/>
      <c r="F434" s="152"/>
      <c r="G434" s="152"/>
      <c r="H434" s="152"/>
      <c r="I434" s="152"/>
      <c r="J434" s="152"/>
      <c r="K434" s="152"/>
      <c r="L434" s="152"/>
      <c r="M434" s="152"/>
      <c r="N434" s="152"/>
      <c r="O434" s="152"/>
      <c r="P434" s="152"/>
      <c r="Q434" s="152"/>
      <c r="R434" s="152"/>
      <c r="S434" s="152"/>
      <c r="T434" s="152"/>
      <c r="U434" s="152"/>
      <c r="V434" s="152"/>
      <c r="W434" s="152"/>
      <c r="X434" s="152"/>
      <c r="Y434" s="152"/>
      <c r="Z434" s="152"/>
      <c r="AA434" s="152"/>
      <c r="AB434" s="152"/>
      <c r="AC434" s="152"/>
      <c r="AD434" s="152"/>
      <c r="AE434" s="152"/>
      <c r="AF434" s="152"/>
      <c r="AG434" s="152"/>
      <c r="AH434" s="152"/>
      <c r="AI434" s="152"/>
      <c r="AJ434" s="152"/>
      <c r="AK434" s="152"/>
      <c r="AL434" s="152"/>
      <c r="AM434" s="152"/>
      <c r="AN434" s="152"/>
      <c r="AO434" s="152"/>
      <c r="AP434" s="152"/>
      <c r="AQ434" s="152"/>
      <c r="AR434" s="152"/>
      <c r="AS434" s="152"/>
      <c r="AT434" s="152"/>
      <c r="AU434" s="152"/>
      <c r="AV434" s="152"/>
      <c r="AW434" s="152"/>
      <c r="AX434" s="152"/>
      <c r="AY434" s="152"/>
      <c r="AZ434" s="152"/>
      <c r="BA434" s="152"/>
      <c r="BB434" s="152"/>
      <c r="BC434" s="152"/>
      <c r="BD434" s="152"/>
      <c r="BE434" s="152"/>
      <c r="BF434" s="152"/>
      <c r="BG434" s="152"/>
      <c r="BH434" s="152"/>
      <c r="BI434" s="152"/>
      <c r="BJ434" s="152"/>
      <c r="BK434" s="152"/>
      <c r="BL434" s="152"/>
      <c r="BM434" s="152"/>
    </row>
    <row r="435" ht="13.5" customHeight="1">
      <c r="A435" s="152"/>
      <c r="B435" s="153"/>
      <c r="C435" s="152"/>
      <c r="D435" s="152"/>
      <c r="E435" s="152"/>
      <c r="F435" s="152"/>
      <c r="G435" s="152"/>
      <c r="H435" s="152"/>
      <c r="I435" s="152"/>
      <c r="J435" s="152"/>
      <c r="K435" s="152"/>
      <c r="L435" s="152"/>
      <c r="M435" s="152"/>
      <c r="N435" s="152"/>
      <c r="O435" s="152"/>
      <c r="P435" s="152"/>
      <c r="Q435" s="152"/>
      <c r="R435" s="152"/>
      <c r="S435" s="152"/>
      <c r="T435" s="152"/>
      <c r="U435" s="152"/>
      <c r="V435" s="152"/>
      <c r="W435" s="152"/>
      <c r="X435" s="152"/>
      <c r="Y435" s="152"/>
      <c r="Z435" s="152"/>
      <c r="AA435" s="152"/>
      <c r="AB435" s="152"/>
      <c r="AC435" s="152"/>
      <c r="AD435" s="152"/>
      <c r="AE435" s="152"/>
      <c r="AF435" s="152"/>
      <c r="AG435" s="152"/>
      <c r="AH435" s="152"/>
      <c r="AI435" s="152"/>
      <c r="AJ435" s="152"/>
      <c r="AK435" s="152"/>
      <c r="AL435" s="152"/>
      <c r="AM435" s="152"/>
      <c r="AN435" s="152"/>
      <c r="AO435" s="152"/>
      <c r="AP435" s="152"/>
      <c r="AQ435" s="152"/>
      <c r="AR435" s="152"/>
      <c r="AS435" s="152"/>
      <c r="AT435" s="152"/>
      <c r="AU435" s="152"/>
      <c r="AV435" s="152"/>
      <c r="AW435" s="152"/>
      <c r="AX435" s="152"/>
      <c r="AY435" s="152"/>
      <c r="AZ435" s="152"/>
      <c r="BA435" s="152"/>
      <c r="BB435" s="152"/>
      <c r="BC435" s="152"/>
      <c r="BD435" s="152"/>
      <c r="BE435" s="152"/>
      <c r="BF435" s="152"/>
      <c r="BG435" s="152"/>
      <c r="BH435" s="152"/>
      <c r="BI435" s="152"/>
      <c r="BJ435" s="152"/>
      <c r="BK435" s="152"/>
      <c r="BL435" s="152"/>
      <c r="BM435" s="152"/>
    </row>
    <row r="436" ht="13.5" customHeight="1">
      <c r="A436" s="152"/>
      <c r="B436" s="153"/>
      <c r="C436" s="152"/>
      <c r="D436" s="152"/>
      <c r="E436" s="152"/>
      <c r="F436" s="152"/>
      <c r="G436" s="152"/>
      <c r="H436" s="152"/>
      <c r="I436" s="152"/>
      <c r="J436" s="152"/>
      <c r="K436" s="152"/>
      <c r="L436" s="152"/>
      <c r="M436" s="152"/>
      <c r="N436" s="152"/>
      <c r="O436" s="152"/>
      <c r="P436" s="152"/>
      <c r="Q436" s="152"/>
      <c r="R436" s="152"/>
      <c r="S436" s="152"/>
      <c r="T436" s="152"/>
      <c r="U436" s="152"/>
      <c r="V436" s="152"/>
      <c r="W436" s="152"/>
      <c r="X436" s="152"/>
      <c r="Y436" s="152"/>
      <c r="Z436" s="152"/>
      <c r="AA436" s="152"/>
      <c r="AB436" s="152"/>
      <c r="AC436" s="152"/>
      <c r="AD436" s="152"/>
      <c r="AE436" s="152"/>
      <c r="AF436" s="152"/>
      <c r="AG436" s="152"/>
      <c r="AH436" s="152"/>
      <c r="AI436" s="152"/>
      <c r="AJ436" s="152"/>
      <c r="AK436" s="152"/>
      <c r="AL436" s="152"/>
      <c r="AM436" s="152"/>
      <c r="AN436" s="152"/>
      <c r="AO436" s="152"/>
      <c r="AP436" s="152"/>
      <c r="AQ436" s="152"/>
      <c r="AR436" s="152"/>
      <c r="AS436" s="152"/>
      <c r="AT436" s="152"/>
      <c r="AU436" s="152"/>
      <c r="AV436" s="152"/>
      <c r="AW436" s="152"/>
      <c r="AX436" s="152"/>
      <c r="AY436" s="152"/>
      <c r="AZ436" s="152"/>
      <c r="BA436" s="152"/>
      <c r="BB436" s="152"/>
      <c r="BC436" s="152"/>
      <c r="BD436" s="152"/>
      <c r="BE436" s="152"/>
      <c r="BF436" s="152"/>
      <c r="BG436" s="152"/>
      <c r="BH436" s="152"/>
      <c r="BI436" s="152"/>
      <c r="BJ436" s="152"/>
      <c r="BK436" s="152"/>
      <c r="BL436" s="152"/>
      <c r="BM436" s="152"/>
    </row>
    <row r="437" ht="13.5" customHeight="1">
      <c r="A437" s="152"/>
      <c r="B437" s="153"/>
      <c r="C437" s="152"/>
      <c r="D437" s="152"/>
      <c r="E437" s="152"/>
      <c r="F437" s="152"/>
      <c r="G437" s="152"/>
      <c r="H437" s="152"/>
      <c r="I437" s="152"/>
      <c r="J437" s="152"/>
      <c r="K437" s="152"/>
      <c r="L437" s="152"/>
      <c r="M437" s="152"/>
      <c r="N437" s="152"/>
      <c r="O437" s="152"/>
      <c r="P437" s="152"/>
      <c r="Q437" s="152"/>
      <c r="R437" s="152"/>
      <c r="S437" s="152"/>
      <c r="T437" s="152"/>
      <c r="U437" s="152"/>
      <c r="V437" s="152"/>
      <c r="W437" s="152"/>
      <c r="X437" s="152"/>
      <c r="Y437" s="152"/>
      <c r="Z437" s="152"/>
      <c r="AA437" s="152"/>
      <c r="AB437" s="152"/>
      <c r="AC437" s="152"/>
      <c r="AD437" s="152"/>
      <c r="AE437" s="152"/>
      <c r="AF437" s="152"/>
      <c r="AG437" s="152"/>
      <c r="AH437" s="152"/>
      <c r="AI437" s="152"/>
      <c r="AJ437" s="152"/>
      <c r="AK437" s="152"/>
      <c r="AL437" s="152"/>
      <c r="AM437" s="152"/>
      <c r="AN437" s="152"/>
      <c r="AO437" s="152"/>
      <c r="AP437" s="152"/>
      <c r="AQ437" s="152"/>
      <c r="AR437" s="152"/>
      <c r="AS437" s="152"/>
      <c r="AT437" s="152"/>
      <c r="AU437" s="152"/>
      <c r="AV437" s="152"/>
      <c r="AW437" s="152"/>
      <c r="AX437" s="152"/>
      <c r="AY437" s="152"/>
      <c r="AZ437" s="152"/>
      <c r="BA437" s="152"/>
      <c r="BB437" s="152"/>
      <c r="BC437" s="152"/>
      <c r="BD437" s="152"/>
      <c r="BE437" s="152"/>
      <c r="BF437" s="152"/>
      <c r="BG437" s="152"/>
      <c r="BH437" s="152"/>
      <c r="BI437" s="152"/>
      <c r="BJ437" s="152"/>
      <c r="BK437" s="152"/>
      <c r="BL437" s="152"/>
      <c r="BM437" s="152"/>
    </row>
    <row r="438" ht="13.5" customHeight="1">
      <c r="A438" s="152"/>
      <c r="B438" s="153"/>
      <c r="C438" s="152"/>
      <c r="D438" s="152"/>
      <c r="E438" s="152"/>
      <c r="F438" s="152"/>
      <c r="G438" s="152"/>
      <c r="H438" s="152"/>
      <c r="I438" s="152"/>
      <c r="J438" s="152"/>
      <c r="K438" s="152"/>
      <c r="L438" s="152"/>
      <c r="M438" s="152"/>
      <c r="N438" s="152"/>
      <c r="O438" s="152"/>
      <c r="P438" s="152"/>
      <c r="Q438" s="152"/>
      <c r="R438" s="152"/>
      <c r="S438" s="152"/>
      <c r="T438" s="152"/>
      <c r="U438" s="152"/>
      <c r="V438" s="152"/>
      <c r="W438" s="152"/>
      <c r="X438" s="152"/>
      <c r="Y438" s="152"/>
      <c r="Z438" s="152"/>
      <c r="AA438" s="152"/>
      <c r="AB438" s="152"/>
      <c r="AC438" s="152"/>
      <c r="AD438" s="152"/>
      <c r="AE438" s="152"/>
      <c r="AF438" s="152"/>
      <c r="AG438" s="152"/>
      <c r="AH438" s="152"/>
      <c r="AI438" s="152"/>
      <c r="AJ438" s="152"/>
      <c r="AK438" s="152"/>
      <c r="AL438" s="152"/>
      <c r="AM438" s="152"/>
      <c r="AN438" s="152"/>
      <c r="AO438" s="152"/>
      <c r="AP438" s="152"/>
      <c r="AQ438" s="152"/>
      <c r="AR438" s="152"/>
      <c r="AS438" s="152"/>
      <c r="AT438" s="152"/>
      <c r="AU438" s="152"/>
      <c r="AV438" s="152"/>
      <c r="AW438" s="152"/>
      <c r="AX438" s="152"/>
      <c r="AY438" s="152"/>
      <c r="AZ438" s="152"/>
      <c r="BA438" s="152"/>
      <c r="BB438" s="152"/>
      <c r="BC438" s="152"/>
      <c r="BD438" s="152"/>
      <c r="BE438" s="152"/>
      <c r="BF438" s="152"/>
      <c r="BG438" s="152"/>
      <c r="BH438" s="152"/>
      <c r="BI438" s="152"/>
      <c r="BJ438" s="152"/>
      <c r="BK438" s="152"/>
      <c r="BL438" s="152"/>
      <c r="BM438" s="152"/>
    </row>
    <row r="439" ht="13.5" customHeight="1">
      <c r="A439" s="152"/>
      <c r="B439" s="153"/>
      <c r="C439" s="152"/>
      <c r="D439" s="152"/>
      <c r="E439" s="152"/>
      <c r="F439" s="152"/>
      <c r="G439" s="152"/>
      <c r="H439" s="152"/>
      <c r="I439" s="152"/>
      <c r="J439" s="152"/>
      <c r="K439" s="152"/>
      <c r="L439" s="152"/>
      <c r="M439" s="152"/>
      <c r="N439" s="152"/>
      <c r="O439" s="152"/>
      <c r="P439" s="152"/>
      <c r="Q439" s="152"/>
      <c r="R439" s="152"/>
      <c r="S439" s="152"/>
      <c r="T439" s="152"/>
      <c r="U439" s="152"/>
      <c r="V439" s="152"/>
      <c r="W439" s="152"/>
      <c r="X439" s="152"/>
      <c r="Y439" s="152"/>
      <c r="Z439" s="152"/>
      <c r="AA439" s="152"/>
      <c r="AB439" s="152"/>
      <c r="AC439" s="152"/>
      <c r="AD439" s="152"/>
      <c r="AE439" s="152"/>
      <c r="AF439" s="152"/>
      <c r="AG439" s="152"/>
      <c r="AH439" s="152"/>
      <c r="AI439" s="152"/>
      <c r="AJ439" s="152"/>
      <c r="AK439" s="152"/>
      <c r="AL439" s="152"/>
      <c r="AM439" s="152"/>
      <c r="AN439" s="152"/>
      <c r="AO439" s="152"/>
      <c r="AP439" s="152"/>
      <c r="AQ439" s="152"/>
      <c r="AR439" s="152"/>
      <c r="AS439" s="152"/>
      <c r="AT439" s="152"/>
      <c r="AU439" s="152"/>
      <c r="AV439" s="152"/>
      <c r="AW439" s="152"/>
      <c r="AX439" s="152"/>
      <c r="AY439" s="152"/>
      <c r="AZ439" s="152"/>
      <c r="BA439" s="152"/>
      <c r="BB439" s="152"/>
      <c r="BC439" s="152"/>
      <c r="BD439" s="152"/>
      <c r="BE439" s="152"/>
      <c r="BF439" s="152"/>
      <c r="BG439" s="152"/>
      <c r="BH439" s="152"/>
      <c r="BI439" s="152"/>
      <c r="BJ439" s="152"/>
      <c r="BK439" s="152"/>
      <c r="BL439" s="152"/>
      <c r="BM439" s="152"/>
    </row>
    <row r="440" ht="13.5" customHeight="1">
      <c r="A440" s="152"/>
      <c r="B440" s="153"/>
      <c r="C440" s="152"/>
      <c r="D440" s="152"/>
      <c r="E440" s="152"/>
      <c r="F440" s="152"/>
      <c r="G440" s="152"/>
      <c r="H440" s="152"/>
      <c r="I440" s="152"/>
      <c r="J440" s="152"/>
      <c r="K440" s="152"/>
      <c r="L440" s="152"/>
      <c r="M440" s="152"/>
      <c r="N440" s="152"/>
      <c r="O440" s="152"/>
      <c r="P440" s="152"/>
      <c r="Q440" s="152"/>
      <c r="R440" s="152"/>
      <c r="S440" s="152"/>
      <c r="T440" s="152"/>
      <c r="U440" s="152"/>
      <c r="V440" s="152"/>
      <c r="W440" s="152"/>
      <c r="X440" s="152"/>
      <c r="Y440" s="152"/>
      <c r="Z440" s="152"/>
      <c r="AA440" s="152"/>
      <c r="AB440" s="152"/>
      <c r="AC440" s="152"/>
      <c r="AD440" s="152"/>
      <c r="AE440" s="152"/>
      <c r="AF440" s="152"/>
      <c r="AG440" s="152"/>
      <c r="AH440" s="152"/>
      <c r="AI440" s="152"/>
      <c r="AJ440" s="152"/>
      <c r="AK440" s="152"/>
      <c r="AL440" s="152"/>
      <c r="AM440" s="152"/>
      <c r="AN440" s="152"/>
      <c r="AO440" s="152"/>
      <c r="AP440" s="152"/>
      <c r="AQ440" s="152"/>
      <c r="AR440" s="152"/>
      <c r="AS440" s="152"/>
      <c r="AT440" s="152"/>
      <c r="AU440" s="152"/>
      <c r="AV440" s="152"/>
      <c r="AW440" s="152"/>
      <c r="AX440" s="152"/>
      <c r="AY440" s="152"/>
      <c r="AZ440" s="152"/>
      <c r="BA440" s="152"/>
      <c r="BB440" s="152"/>
      <c r="BC440" s="152"/>
      <c r="BD440" s="152"/>
      <c r="BE440" s="152"/>
      <c r="BF440" s="152"/>
      <c r="BG440" s="152"/>
      <c r="BH440" s="152"/>
      <c r="BI440" s="152"/>
      <c r="BJ440" s="152"/>
      <c r="BK440" s="152"/>
      <c r="BL440" s="152"/>
      <c r="BM440" s="152"/>
    </row>
    <row r="441" ht="13.5" customHeight="1">
      <c r="A441" s="152"/>
      <c r="B441" s="153"/>
      <c r="C441" s="152"/>
      <c r="D441" s="152"/>
      <c r="E441" s="152"/>
      <c r="F441" s="152"/>
      <c r="G441" s="152"/>
      <c r="H441" s="152"/>
      <c r="I441" s="152"/>
      <c r="J441" s="152"/>
      <c r="K441" s="152"/>
      <c r="L441" s="152"/>
      <c r="M441" s="152"/>
      <c r="N441" s="152"/>
      <c r="O441" s="152"/>
      <c r="P441" s="152"/>
      <c r="Q441" s="152"/>
      <c r="R441" s="152"/>
      <c r="S441" s="152"/>
      <c r="T441" s="152"/>
      <c r="U441" s="152"/>
      <c r="V441" s="152"/>
      <c r="W441" s="152"/>
      <c r="X441" s="152"/>
      <c r="Y441" s="152"/>
      <c r="Z441" s="152"/>
      <c r="AA441" s="152"/>
      <c r="AB441" s="152"/>
      <c r="AC441" s="152"/>
      <c r="AD441" s="152"/>
      <c r="AE441" s="152"/>
      <c r="AF441" s="152"/>
      <c r="AG441" s="152"/>
      <c r="AH441" s="152"/>
      <c r="AI441" s="152"/>
      <c r="AJ441" s="152"/>
      <c r="AK441" s="152"/>
      <c r="AL441" s="152"/>
      <c r="AM441" s="152"/>
      <c r="AN441" s="152"/>
      <c r="AO441" s="152"/>
      <c r="AP441" s="152"/>
      <c r="AQ441" s="152"/>
      <c r="AR441" s="152"/>
      <c r="AS441" s="152"/>
      <c r="AT441" s="152"/>
      <c r="AU441" s="152"/>
      <c r="AV441" s="152"/>
      <c r="AW441" s="152"/>
      <c r="AX441" s="152"/>
      <c r="AY441" s="152"/>
      <c r="AZ441" s="152"/>
      <c r="BA441" s="152"/>
      <c r="BB441" s="152"/>
      <c r="BC441" s="152"/>
      <c r="BD441" s="152"/>
      <c r="BE441" s="152"/>
      <c r="BF441" s="152"/>
      <c r="BG441" s="152"/>
      <c r="BH441" s="152"/>
      <c r="BI441" s="152"/>
      <c r="BJ441" s="152"/>
      <c r="BK441" s="152"/>
      <c r="BL441" s="152"/>
      <c r="BM441" s="152"/>
    </row>
    <row r="442" ht="13.5" customHeight="1">
      <c r="A442" s="152"/>
      <c r="B442" s="153"/>
      <c r="C442" s="152"/>
      <c r="D442" s="152"/>
      <c r="E442" s="152"/>
      <c r="F442" s="152"/>
      <c r="G442" s="152"/>
      <c r="H442" s="152"/>
      <c r="I442" s="152"/>
      <c r="J442" s="152"/>
      <c r="K442" s="152"/>
      <c r="L442" s="152"/>
      <c r="M442" s="152"/>
      <c r="N442" s="152"/>
      <c r="O442" s="152"/>
      <c r="P442" s="152"/>
      <c r="Q442" s="152"/>
      <c r="R442" s="152"/>
      <c r="S442" s="152"/>
      <c r="T442" s="152"/>
      <c r="U442" s="152"/>
      <c r="V442" s="152"/>
      <c r="W442" s="152"/>
      <c r="X442" s="152"/>
      <c r="Y442" s="152"/>
      <c r="Z442" s="152"/>
      <c r="AA442" s="152"/>
      <c r="AB442" s="152"/>
      <c r="AC442" s="152"/>
      <c r="AD442" s="152"/>
      <c r="AE442" s="152"/>
      <c r="AF442" s="152"/>
      <c r="AG442" s="152"/>
      <c r="AH442" s="152"/>
      <c r="AI442" s="152"/>
      <c r="AJ442" s="152"/>
      <c r="AK442" s="152"/>
      <c r="AL442" s="152"/>
      <c r="AM442" s="152"/>
      <c r="AN442" s="152"/>
      <c r="AO442" s="152"/>
      <c r="AP442" s="152"/>
      <c r="AQ442" s="152"/>
      <c r="AR442" s="152"/>
      <c r="AS442" s="152"/>
      <c r="AT442" s="152"/>
      <c r="AU442" s="152"/>
      <c r="AV442" s="152"/>
      <c r="AW442" s="152"/>
      <c r="AX442" s="152"/>
      <c r="AY442" s="152"/>
      <c r="AZ442" s="152"/>
      <c r="BA442" s="152"/>
      <c r="BB442" s="152"/>
      <c r="BC442" s="152"/>
      <c r="BD442" s="152"/>
      <c r="BE442" s="152"/>
      <c r="BF442" s="152"/>
      <c r="BG442" s="152"/>
      <c r="BH442" s="152"/>
      <c r="BI442" s="152"/>
      <c r="BJ442" s="152"/>
      <c r="BK442" s="152"/>
      <c r="BL442" s="152"/>
      <c r="BM442" s="152"/>
    </row>
    <row r="443" ht="13.5" customHeight="1">
      <c r="A443" s="152"/>
      <c r="B443" s="153"/>
      <c r="C443" s="152"/>
      <c r="D443" s="152"/>
      <c r="E443" s="152"/>
      <c r="F443" s="152"/>
      <c r="G443" s="152"/>
      <c r="H443" s="152"/>
      <c r="I443" s="152"/>
      <c r="J443" s="152"/>
      <c r="K443" s="152"/>
      <c r="L443" s="152"/>
      <c r="M443" s="152"/>
      <c r="N443" s="152"/>
      <c r="O443" s="152"/>
      <c r="P443" s="152"/>
      <c r="Q443" s="152"/>
      <c r="R443" s="152"/>
      <c r="S443" s="152"/>
      <c r="T443" s="152"/>
      <c r="U443" s="152"/>
      <c r="V443" s="152"/>
      <c r="W443" s="152"/>
      <c r="X443" s="152"/>
      <c r="Y443" s="152"/>
      <c r="Z443" s="152"/>
      <c r="AA443" s="152"/>
      <c r="AB443" s="152"/>
      <c r="AC443" s="152"/>
      <c r="AD443" s="152"/>
      <c r="AE443" s="152"/>
      <c r="AF443" s="152"/>
      <c r="AG443" s="152"/>
      <c r="AH443" s="152"/>
      <c r="AI443" s="152"/>
      <c r="AJ443" s="152"/>
      <c r="AK443" s="152"/>
      <c r="AL443" s="152"/>
      <c r="AM443" s="152"/>
      <c r="AN443" s="152"/>
      <c r="AO443" s="152"/>
      <c r="AP443" s="152"/>
      <c r="AQ443" s="152"/>
      <c r="AR443" s="152"/>
      <c r="AS443" s="152"/>
      <c r="AT443" s="152"/>
      <c r="AU443" s="152"/>
      <c r="AV443" s="152"/>
      <c r="AW443" s="152"/>
      <c r="AX443" s="152"/>
      <c r="AY443" s="152"/>
      <c r="AZ443" s="152"/>
      <c r="BA443" s="152"/>
      <c r="BB443" s="152"/>
      <c r="BC443" s="152"/>
      <c r="BD443" s="152"/>
      <c r="BE443" s="152"/>
      <c r="BF443" s="152"/>
      <c r="BG443" s="152"/>
      <c r="BH443" s="152"/>
      <c r="BI443" s="152"/>
      <c r="BJ443" s="152"/>
      <c r="BK443" s="152"/>
      <c r="BL443" s="152"/>
      <c r="BM443" s="152"/>
    </row>
    <row r="444" ht="13.5" customHeight="1">
      <c r="A444" s="152"/>
      <c r="B444" s="153"/>
      <c r="C444" s="152"/>
      <c r="D444" s="152"/>
      <c r="E444" s="152"/>
      <c r="F444" s="152"/>
      <c r="G444" s="152"/>
      <c r="H444" s="152"/>
      <c r="I444" s="152"/>
      <c r="J444" s="152"/>
      <c r="K444" s="152"/>
      <c r="L444" s="152"/>
      <c r="M444" s="152"/>
      <c r="N444" s="152"/>
      <c r="O444" s="152"/>
      <c r="P444" s="152"/>
      <c r="Q444" s="152"/>
      <c r="R444" s="152"/>
      <c r="S444" s="152"/>
      <c r="T444" s="152"/>
      <c r="U444" s="152"/>
      <c r="V444" s="152"/>
      <c r="W444" s="152"/>
      <c r="X444" s="152"/>
      <c r="Y444" s="152"/>
      <c r="Z444" s="152"/>
      <c r="AA444" s="152"/>
      <c r="AB444" s="152"/>
      <c r="AC444" s="152"/>
      <c r="AD444" s="152"/>
      <c r="AE444" s="152"/>
      <c r="AF444" s="152"/>
      <c r="AG444" s="152"/>
      <c r="AH444" s="152"/>
      <c r="AI444" s="152"/>
      <c r="AJ444" s="152"/>
      <c r="AK444" s="152"/>
      <c r="AL444" s="152"/>
      <c r="AM444" s="152"/>
      <c r="AN444" s="152"/>
      <c r="AO444" s="152"/>
      <c r="AP444" s="152"/>
      <c r="AQ444" s="152"/>
      <c r="AR444" s="152"/>
      <c r="AS444" s="152"/>
      <c r="AT444" s="152"/>
      <c r="AU444" s="152"/>
      <c r="AV444" s="152"/>
      <c r="AW444" s="152"/>
      <c r="AX444" s="152"/>
      <c r="AY444" s="152"/>
      <c r="AZ444" s="152"/>
      <c r="BA444" s="152"/>
      <c r="BB444" s="152"/>
      <c r="BC444" s="152"/>
      <c r="BD444" s="152"/>
      <c r="BE444" s="152"/>
      <c r="BF444" s="152"/>
      <c r="BG444" s="152"/>
      <c r="BH444" s="152"/>
      <c r="BI444" s="152"/>
      <c r="BJ444" s="152"/>
      <c r="BK444" s="152"/>
      <c r="BL444" s="152"/>
      <c r="BM444" s="152"/>
    </row>
    <row r="445" ht="13.5" customHeight="1">
      <c r="A445" s="152"/>
      <c r="B445" s="153"/>
      <c r="C445" s="152"/>
      <c r="D445" s="152"/>
      <c r="E445" s="152"/>
      <c r="F445" s="152"/>
      <c r="G445" s="152"/>
      <c r="H445" s="152"/>
      <c r="I445" s="152"/>
      <c r="J445" s="152"/>
      <c r="K445" s="152"/>
      <c r="L445" s="152"/>
      <c r="M445" s="152"/>
      <c r="N445" s="152"/>
      <c r="O445" s="152"/>
      <c r="P445" s="152"/>
      <c r="Q445" s="152"/>
      <c r="R445" s="152"/>
      <c r="S445" s="152"/>
      <c r="T445" s="152"/>
      <c r="U445" s="152"/>
      <c r="V445" s="152"/>
      <c r="W445" s="152"/>
      <c r="X445" s="152"/>
      <c r="Y445" s="152"/>
      <c r="Z445" s="152"/>
      <c r="AA445" s="152"/>
      <c r="AB445" s="152"/>
      <c r="AC445" s="152"/>
      <c r="AD445" s="152"/>
      <c r="AE445" s="152"/>
      <c r="AF445" s="152"/>
      <c r="AG445" s="152"/>
      <c r="AH445" s="152"/>
      <c r="AI445" s="152"/>
      <c r="AJ445" s="152"/>
      <c r="AK445" s="152"/>
      <c r="AL445" s="152"/>
      <c r="AM445" s="152"/>
      <c r="AN445" s="152"/>
      <c r="AO445" s="152"/>
      <c r="AP445" s="152"/>
      <c r="AQ445" s="152"/>
      <c r="AR445" s="152"/>
      <c r="AS445" s="152"/>
      <c r="AT445" s="152"/>
      <c r="AU445" s="152"/>
      <c r="AV445" s="152"/>
      <c r="AW445" s="152"/>
      <c r="AX445" s="152"/>
      <c r="AY445" s="152"/>
      <c r="AZ445" s="152"/>
      <c r="BA445" s="152"/>
      <c r="BB445" s="152"/>
      <c r="BC445" s="152"/>
      <c r="BD445" s="152"/>
      <c r="BE445" s="152"/>
      <c r="BF445" s="152"/>
      <c r="BG445" s="152"/>
      <c r="BH445" s="152"/>
      <c r="BI445" s="152"/>
      <c r="BJ445" s="152"/>
      <c r="BK445" s="152"/>
      <c r="BL445" s="152"/>
      <c r="BM445" s="152"/>
    </row>
    <row r="446" ht="13.5" customHeight="1">
      <c r="A446" s="152"/>
      <c r="B446" s="153"/>
      <c r="C446" s="152"/>
      <c r="D446" s="152"/>
      <c r="E446" s="152"/>
      <c r="F446" s="152"/>
      <c r="G446" s="152"/>
      <c r="H446" s="152"/>
      <c r="I446" s="152"/>
      <c r="J446" s="152"/>
      <c r="K446" s="152"/>
      <c r="L446" s="152"/>
      <c r="M446" s="152"/>
      <c r="N446" s="152"/>
      <c r="O446" s="152"/>
      <c r="P446" s="152"/>
      <c r="Q446" s="152"/>
      <c r="R446" s="152"/>
      <c r="S446" s="152"/>
      <c r="T446" s="152"/>
      <c r="U446" s="152"/>
      <c r="V446" s="152"/>
      <c r="W446" s="152"/>
      <c r="X446" s="152"/>
      <c r="Y446" s="152"/>
      <c r="Z446" s="152"/>
      <c r="AA446" s="152"/>
      <c r="AB446" s="152"/>
      <c r="AC446" s="152"/>
      <c r="AD446" s="152"/>
      <c r="AE446" s="152"/>
      <c r="AF446" s="152"/>
      <c r="AG446" s="152"/>
      <c r="AH446" s="152"/>
      <c r="AI446" s="152"/>
      <c r="AJ446" s="152"/>
      <c r="AK446" s="152"/>
      <c r="AL446" s="152"/>
      <c r="AM446" s="152"/>
      <c r="AN446" s="152"/>
      <c r="AO446" s="152"/>
      <c r="AP446" s="152"/>
      <c r="AQ446" s="152"/>
      <c r="AR446" s="152"/>
      <c r="AS446" s="152"/>
      <c r="AT446" s="152"/>
      <c r="AU446" s="152"/>
      <c r="AV446" s="152"/>
      <c r="AW446" s="152"/>
      <c r="AX446" s="152"/>
      <c r="AY446" s="152"/>
      <c r="AZ446" s="152"/>
      <c r="BA446" s="152"/>
      <c r="BB446" s="152"/>
      <c r="BC446" s="152"/>
      <c r="BD446" s="152"/>
      <c r="BE446" s="152"/>
      <c r="BF446" s="152"/>
      <c r="BG446" s="152"/>
      <c r="BH446" s="152"/>
      <c r="BI446" s="152"/>
      <c r="BJ446" s="152"/>
      <c r="BK446" s="152"/>
      <c r="BL446" s="152"/>
      <c r="BM446" s="152"/>
    </row>
    <row r="447" ht="13.5" customHeight="1">
      <c r="A447" s="152"/>
      <c r="B447" s="153"/>
      <c r="C447" s="152"/>
      <c r="D447" s="152"/>
      <c r="E447" s="152"/>
      <c r="F447" s="152"/>
      <c r="G447" s="152"/>
      <c r="H447" s="152"/>
      <c r="I447" s="152"/>
      <c r="J447" s="152"/>
      <c r="K447" s="152"/>
      <c r="L447" s="152"/>
      <c r="M447" s="152"/>
      <c r="N447" s="152"/>
      <c r="O447" s="152"/>
      <c r="P447" s="152"/>
      <c r="Q447" s="152"/>
      <c r="R447" s="152"/>
      <c r="S447" s="152"/>
      <c r="T447" s="152"/>
      <c r="U447" s="152"/>
      <c r="V447" s="152"/>
      <c r="W447" s="152"/>
      <c r="X447" s="152"/>
      <c r="Y447" s="152"/>
      <c r="Z447" s="152"/>
      <c r="AA447" s="152"/>
      <c r="AB447" s="152"/>
      <c r="AC447" s="152"/>
      <c r="AD447" s="152"/>
      <c r="AE447" s="152"/>
      <c r="AF447" s="152"/>
      <c r="AG447" s="152"/>
      <c r="AH447" s="152"/>
      <c r="AI447" s="152"/>
      <c r="AJ447" s="152"/>
      <c r="AK447" s="152"/>
      <c r="AL447" s="152"/>
      <c r="AM447" s="152"/>
      <c r="AN447" s="152"/>
      <c r="AO447" s="152"/>
      <c r="AP447" s="152"/>
      <c r="AQ447" s="152"/>
      <c r="AR447" s="152"/>
      <c r="AS447" s="152"/>
      <c r="AT447" s="152"/>
      <c r="AU447" s="152"/>
      <c r="AV447" s="152"/>
      <c r="AW447" s="152"/>
      <c r="AX447" s="152"/>
      <c r="AY447" s="152"/>
      <c r="AZ447" s="152"/>
      <c r="BA447" s="152"/>
      <c r="BB447" s="152"/>
      <c r="BC447" s="152"/>
      <c r="BD447" s="152"/>
      <c r="BE447" s="152"/>
      <c r="BF447" s="152"/>
      <c r="BG447" s="152"/>
      <c r="BH447" s="152"/>
      <c r="BI447" s="152"/>
      <c r="BJ447" s="152"/>
      <c r="BK447" s="152"/>
      <c r="BL447" s="152"/>
      <c r="BM447" s="152"/>
    </row>
    <row r="448" ht="13.5" customHeight="1">
      <c r="A448" s="152"/>
      <c r="B448" s="153"/>
      <c r="C448" s="152"/>
      <c r="D448" s="152"/>
      <c r="E448" s="152"/>
      <c r="F448" s="152"/>
      <c r="G448" s="152"/>
      <c r="H448" s="152"/>
      <c r="I448" s="152"/>
      <c r="J448" s="152"/>
      <c r="K448" s="152"/>
      <c r="L448" s="152"/>
      <c r="M448" s="152"/>
      <c r="N448" s="152"/>
      <c r="O448" s="152"/>
      <c r="P448" s="152"/>
      <c r="Q448" s="152"/>
      <c r="R448" s="152"/>
      <c r="S448" s="152"/>
      <c r="T448" s="152"/>
      <c r="U448" s="152"/>
      <c r="V448" s="152"/>
      <c r="W448" s="152"/>
      <c r="X448" s="152"/>
      <c r="Y448" s="152"/>
      <c r="Z448" s="152"/>
      <c r="AA448" s="152"/>
      <c r="AB448" s="152"/>
      <c r="AC448" s="152"/>
      <c r="AD448" s="152"/>
      <c r="AE448" s="152"/>
      <c r="AF448" s="152"/>
      <c r="AG448" s="152"/>
      <c r="AH448" s="152"/>
      <c r="AI448" s="152"/>
      <c r="AJ448" s="152"/>
      <c r="AK448" s="152"/>
      <c r="AL448" s="152"/>
      <c r="AM448" s="152"/>
      <c r="AN448" s="152"/>
      <c r="AO448" s="152"/>
      <c r="AP448" s="152"/>
      <c r="AQ448" s="152"/>
      <c r="AR448" s="152"/>
      <c r="AS448" s="152"/>
      <c r="AT448" s="152"/>
      <c r="AU448" s="152"/>
      <c r="AV448" s="152"/>
      <c r="AW448" s="152"/>
      <c r="AX448" s="152"/>
      <c r="AY448" s="152"/>
      <c r="AZ448" s="152"/>
      <c r="BA448" s="152"/>
      <c r="BB448" s="152"/>
      <c r="BC448" s="152"/>
      <c r="BD448" s="152"/>
      <c r="BE448" s="152"/>
      <c r="BF448" s="152"/>
      <c r="BG448" s="152"/>
      <c r="BH448" s="152"/>
      <c r="BI448" s="152"/>
      <c r="BJ448" s="152"/>
      <c r="BK448" s="152"/>
      <c r="BL448" s="152"/>
      <c r="BM448" s="152"/>
    </row>
    <row r="449" ht="13.5" customHeight="1">
      <c r="A449" s="152"/>
      <c r="B449" s="153"/>
      <c r="C449" s="152"/>
      <c r="D449" s="152"/>
      <c r="E449" s="152"/>
      <c r="F449" s="152"/>
      <c r="G449" s="152"/>
      <c r="H449" s="152"/>
      <c r="I449" s="152"/>
      <c r="J449" s="152"/>
      <c r="K449" s="152"/>
      <c r="L449" s="152"/>
      <c r="M449" s="152"/>
      <c r="N449" s="152"/>
      <c r="O449" s="152"/>
      <c r="P449" s="152"/>
      <c r="Q449" s="152"/>
      <c r="R449" s="152"/>
      <c r="S449" s="152"/>
      <c r="T449" s="152"/>
      <c r="U449" s="152"/>
      <c r="V449" s="152"/>
      <c r="W449" s="152"/>
      <c r="X449" s="152"/>
      <c r="Y449" s="152"/>
      <c r="Z449" s="152"/>
      <c r="AA449" s="152"/>
      <c r="AB449" s="152"/>
      <c r="AC449" s="152"/>
      <c r="AD449" s="152"/>
      <c r="AE449" s="152"/>
      <c r="AF449" s="152"/>
      <c r="AG449" s="152"/>
      <c r="AH449" s="152"/>
      <c r="AI449" s="152"/>
      <c r="AJ449" s="152"/>
      <c r="AK449" s="152"/>
      <c r="AL449" s="152"/>
      <c r="AM449" s="152"/>
      <c r="AN449" s="152"/>
      <c r="AO449" s="152"/>
      <c r="AP449" s="152"/>
      <c r="AQ449" s="152"/>
      <c r="AR449" s="152"/>
      <c r="AS449" s="152"/>
      <c r="AT449" s="152"/>
      <c r="AU449" s="152"/>
      <c r="AV449" s="152"/>
      <c r="AW449" s="152"/>
      <c r="AX449" s="152"/>
      <c r="AY449" s="152"/>
      <c r="AZ449" s="152"/>
      <c r="BA449" s="152"/>
      <c r="BB449" s="152"/>
      <c r="BC449" s="152"/>
      <c r="BD449" s="152"/>
      <c r="BE449" s="152"/>
      <c r="BF449" s="152"/>
      <c r="BG449" s="152"/>
      <c r="BH449" s="152"/>
      <c r="BI449" s="152"/>
      <c r="BJ449" s="152"/>
      <c r="BK449" s="152"/>
      <c r="BL449" s="152"/>
      <c r="BM449" s="152"/>
    </row>
    <row r="450" ht="13.5" customHeight="1">
      <c r="A450" s="152"/>
      <c r="B450" s="153"/>
      <c r="C450" s="152"/>
      <c r="D450" s="152"/>
      <c r="E450" s="152"/>
      <c r="F450" s="152"/>
      <c r="G450" s="152"/>
      <c r="H450" s="152"/>
      <c r="I450" s="152"/>
      <c r="J450" s="152"/>
      <c r="K450" s="152"/>
      <c r="L450" s="152"/>
      <c r="M450" s="152"/>
      <c r="N450" s="152"/>
      <c r="O450" s="152"/>
      <c r="P450" s="152"/>
      <c r="Q450" s="152"/>
      <c r="R450" s="152"/>
      <c r="S450" s="152"/>
      <c r="T450" s="152"/>
      <c r="U450" s="152"/>
      <c r="V450" s="152"/>
      <c r="W450" s="152"/>
      <c r="X450" s="152"/>
      <c r="Y450" s="152"/>
      <c r="Z450" s="152"/>
      <c r="AA450" s="152"/>
      <c r="AB450" s="152"/>
      <c r="AC450" s="152"/>
      <c r="AD450" s="152"/>
      <c r="AE450" s="152"/>
      <c r="AF450" s="152"/>
      <c r="AG450" s="152"/>
      <c r="AH450" s="152"/>
      <c r="AI450" s="152"/>
      <c r="AJ450" s="152"/>
      <c r="AK450" s="152"/>
      <c r="AL450" s="152"/>
      <c r="AM450" s="152"/>
      <c r="AN450" s="152"/>
      <c r="AO450" s="152"/>
      <c r="AP450" s="152"/>
      <c r="AQ450" s="152"/>
      <c r="AR450" s="152"/>
      <c r="AS450" s="152"/>
      <c r="AT450" s="152"/>
      <c r="AU450" s="152"/>
      <c r="AV450" s="152"/>
      <c r="AW450" s="152"/>
      <c r="AX450" s="152"/>
      <c r="AY450" s="152"/>
      <c r="AZ450" s="152"/>
      <c r="BA450" s="152"/>
      <c r="BB450" s="152"/>
      <c r="BC450" s="152"/>
      <c r="BD450" s="152"/>
      <c r="BE450" s="152"/>
      <c r="BF450" s="152"/>
      <c r="BG450" s="152"/>
      <c r="BH450" s="152"/>
      <c r="BI450" s="152"/>
      <c r="BJ450" s="152"/>
      <c r="BK450" s="152"/>
      <c r="BL450" s="152"/>
      <c r="BM450" s="152"/>
    </row>
    <row r="451" ht="13.5" customHeight="1">
      <c r="A451" s="152"/>
      <c r="B451" s="153"/>
      <c r="C451" s="152"/>
      <c r="D451" s="152"/>
      <c r="E451" s="152"/>
      <c r="F451" s="152"/>
      <c r="G451" s="152"/>
      <c r="H451" s="152"/>
      <c r="I451" s="152"/>
      <c r="J451" s="152"/>
      <c r="K451" s="152"/>
      <c r="L451" s="152"/>
      <c r="M451" s="152"/>
      <c r="N451" s="152"/>
      <c r="O451" s="152"/>
      <c r="P451" s="152"/>
      <c r="Q451" s="152"/>
      <c r="R451" s="152"/>
      <c r="S451" s="152"/>
      <c r="T451" s="152"/>
      <c r="U451" s="152"/>
      <c r="V451" s="152"/>
      <c r="W451" s="152"/>
      <c r="X451" s="152"/>
      <c r="Y451" s="152"/>
      <c r="Z451" s="152"/>
      <c r="AA451" s="152"/>
      <c r="AB451" s="152"/>
      <c r="AC451" s="152"/>
      <c r="AD451" s="152"/>
      <c r="AE451" s="152"/>
      <c r="AF451" s="152"/>
      <c r="AG451" s="152"/>
      <c r="AH451" s="152"/>
      <c r="AI451" s="152"/>
      <c r="AJ451" s="152"/>
      <c r="AK451" s="152"/>
      <c r="AL451" s="152"/>
      <c r="AM451" s="152"/>
      <c r="AN451" s="152"/>
      <c r="AO451" s="152"/>
      <c r="AP451" s="152"/>
      <c r="AQ451" s="152"/>
      <c r="AR451" s="152"/>
      <c r="AS451" s="152"/>
      <c r="AT451" s="152"/>
      <c r="AU451" s="152"/>
      <c r="AV451" s="152"/>
      <c r="AW451" s="152"/>
      <c r="AX451" s="152"/>
      <c r="AY451" s="152"/>
      <c r="AZ451" s="152"/>
      <c r="BA451" s="152"/>
      <c r="BB451" s="152"/>
      <c r="BC451" s="152"/>
      <c r="BD451" s="152"/>
      <c r="BE451" s="152"/>
      <c r="BF451" s="152"/>
      <c r="BG451" s="152"/>
      <c r="BH451" s="152"/>
      <c r="BI451" s="152"/>
      <c r="BJ451" s="152"/>
      <c r="BK451" s="152"/>
      <c r="BL451" s="152"/>
      <c r="BM451" s="152"/>
    </row>
    <row r="452" ht="13.5" customHeight="1">
      <c r="A452" s="152"/>
      <c r="B452" s="153"/>
      <c r="C452" s="152"/>
      <c r="D452" s="152"/>
      <c r="E452" s="152"/>
      <c r="F452" s="152"/>
      <c r="G452" s="152"/>
      <c r="H452" s="152"/>
      <c r="I452" s="152"/>
      <c r="J452" s="152"/>
      <c r="K452" s="152"/>
      <c r="L452" s="152"/>
      <c r="M452" s="152"/>
      <c r="N452" s="152"/>
      <c r="O452" s="152"/>
      <c r="P452" s="152"/>
      <c r="Q452" s="152"/>
      <c r="R452" s="152"/>
      <c r="S452" s="152"/>
      <c r="T452" s="152"/>
      <c r="U452" s="152"/>
      <c r="V452" s="152"/>
      <c r="W452" s="152"/>
      <c r="X452" s="152"/>
      <c r="Y452" s="152"/>
      <c r="Z452" s="152"/>
      <c r="AA452" s="152"/>
      <c r="AB452" s="152"/>
      <c r="AC452" s="152"/>
      <c r="AD452" s="152"/>
      <c r="AE452" s="152"/>
      <c r="AF452" s="152"/>
      <c r="AG452" s="152"/>
      <c r="AH452" s="152"/>
      <c r="AI452" s="152"/>
      <c r="AJ452" s="152"/>
      <c r="AK452" s="152"/>
      <c r="AL452" s="152"/>
      <c r="AM452" s="152"/>
      <c r="AN452" s="152"/>
      <c r="AO452" s="152"/>
      <c r="AP452" s="152"/>
      <c r="AQ452" s="152"/>
      <c r="AR452" s="152"/>
      <c r="AS452" s="152"/>
      <c r="AT452" s="152"/>
      <c r="AU452" s="152"/>
      <c r="AV452" s="152"/>
      <c r="AW452" s="152"/>
      <c r="AX452" s="152"/>
      <c r="AY452" s="152"/>
      <c r="AZ452" s="152"/>
      <c r="BA452" s="152"/>
      <c r="BB452" s="152"/>
      <c r="BC452" s="152"/>
      <c r="BD452" s="152"/>
      <c r="BE452" s="152"/>
      <c r="BF452" s="152"/>
      <c r="BG452" s="152"/>
      <c r="BH452" s="152"/>
      <c r="BI452" s="152"/>
      <c r="BJ452" s="152"/>
      <c r="BK452" s="152"/>
      <c r="BL452" s="152"/>
      <c r="BM452" s="152"/>
    </row>
    <row r="453" ht="13.5" customHeight="1">
      <c r="A453" s="152"/>
      <c r="B453" s="153"/>
      <c r="C453" s="152"/>
      <c r="D453" s="152"/>
      <c r="E453" s="152"/>
      <c r="F453" s="152"/>
      <c r="G453" s="152"/>
      <c r="H453" s="152"/>
      <c r="I453" s="152"/>
      <c r="J453" s="152"/>
      <c r="K453" s="152"/>
      <c r="L453" s="152"/>
      <c r="M453" s="152"/>
      <c r="N453" s="152"/>
      <c r="O453" s="152"/>
      <c r="P453" s="152"/>
      <c r="Q453" s="152"/>
      <c r="R453" s="152"/>
      <c r="S453" s="152"/>
      <c r="T453" s="152"/>
      <c r="U453" s="152"/>
      <c r="V453" s="152"/>
      <c r="W453" s="152"/>
      <c r="X453" s="152"/>
      <c r="Y453" s="152"/>
      <c r="Z453" s="152"/>
      <c r="AA453" s="152"/>
      <c r="AB453" s="152"/>
      <c r="AC453" s="152"/>
      <c r="AD453" s="152"/>
      <c r="AE453" s="152"/>
      <c r="AF453" s="152"/>
      <c r="AG453" s="152"/>
      <c r="AH453" s="152"/>
      <c r="AI453" s="152"/>
      <c r="AJ453" s="152"/>
      <c r="AK453" s="152"/>
      <c r="AL453" s="152"/>
      <c r="AM453" s="152"/>
      <c r="AN453" s="152"/>
      <c r="AO453" s="152"/>
      <c r="AP453" s="152"/>
      <c r="AQ453" s="152"/>
      <c r="AR453" s="152"/>
      <c r="AS453" s="152"/>
      <c r="AT453" s="152"/>
      <c r="AU453" s="152"/>
      <c r="AV453" s="152"/>
      <c r="AW453" s="152"/>
      <c r="AX453" s="152"/>
      <c r="AY453" s="152"/>
      <c r="AZ453" s="152"/>
      <c r="BA453" s="152"/>
      <c r="BB453" s="152"/>
      <c r="BC453" s="152"/>
      <c r="BD453" s="152"/>
      <c r="BE453" s="152"/>
      <c r="BF453" s="152"/>
      <c r="BG453" s="152"/>
      <c r="BH453" s="152"/>
      <c r="BI453" s="152"/>
      <c r="BJ453" s="152"/>
      <c r="BK453" s="152"/>
      <c r="BL453" s="152"/>
      <c r="BM453" s="152"/>
    </row>
    <row r="454" ht="13.5" customHeight="1">
      <c r="A454" s="152"/>
      <c r="B454" s="153"/>
      <c r="C454" s="152"/>
      <c r="D454" s="152"/>
      <c r="E454" s="152"/>
      <c r="F454" s="152"/>
      <c r="G454" s="152"/>
      <c r="H454" s="152"/>
      <c r="I454" s="152"/>
      <c r="J454" s="152"/>
      <c r="K454" s="152"/>
      <c r="L454" s="152"/>
      <c r="M454" s="152"/>
      <c r="N454" s="152"/>
      <c r="O454" s="152"/>
      <c r="P454" s="152"/>
      <c r="Q454" s="152"/>
      <c r="R454" s="152"/>
      <c r="S454" s="152"/>
      <c r="T454" s="152"/>
      <c r="U454" s="152"/>
      <c r="V454" s="152"/>
      <c r="W454" s="152"/>
      <c r="X454" s="152"/>
      <c r="Y454" s="152"/>
      <c r="Z454" s="152"/>
      <c r="AA454" s="152"/>
      <c r="AB454" s="152"/>
      <c r="AC454" s="152"/>
      <c r="AD454" s="152"/>
      <c r="AE454" s="152"/>
      <c r="AF454" s="152"/>
      <c r="AG454" s="152"/>
      <c r="AH454" s="152"/>
      <c r="AI454" s="152"/>
      <c r="AJ454" s="152"/>
      <c r="AK454" s="152"/>
      <c r="AL454" s="152"/>
      <c r="AM454" s="152"/>
      <c r="AN454" s="152"/>
      <c r="AO454" s="152"/>
      <c r="AP454" s="152"/>
      <c r="AQ454" s="152"/>
      <c r="AR454" s="152"/>
      <c r="AS454" s="152"/>
      <c r="AT454" s="152"/>
      <c r="AU454" s="152"/>
      <c r="AV454" s="152"/>
      <c r="AW454" s="152"/>
      <c r="AX454" s="152"/>
      <c r="AY454" s="152"/>
      <c r="AZ454" s="152"/>
      <c r="BA454" s="152"/>
      <c r="BB454" s="152"/>
      <c r="BC454" s="152"/>
      <c r="BD454" s="152"/>
      <c r="BE454" s="152"/>
      <c r="BF454" s="152"/>
      <c r="BG454" s="152"/>
      <c r="BH454" s="152"/>
      <c r="BI454" s="152"/>
      <c r="BJ454" s="152"/>
      <c r="BK454" s="152"/>
      <c r="BL454" s="152"/>
      <c r="BM454" s="152"/>
    </row>
    <row r="455" ht="13.5" customHeight="1">
      <c r="A455" s="152"/>
      <c r="B455" s="153"/>
      <c r="C455" s="152"/>
      <c r="D455" s="152"/>
      <c r="E455" s="152"/>
      <c r="F455" s="152"/>
      <c r="G455" s="152"/>
      <c r="H455" s="152"/>
      <c r="I455" s="152"/>
      <c r="J455" s="152"/>
      <c r="K455" s="152"/>
      <c r="L455" s="152"/>
      <c r="M455" s="152"/>
      <c r="N455" s="152"/>
      <c r="O455" s="152"/>
      <c r="P455" s="152"/>
      <c r="Q455" s="152"/>
      <c r="R455" s="152"/>
      <c r="S455" s="152"/>
      <c r="T455" s="152"/>
      <c r="U455" s="152"/>
      <c r="V455" s="152"/>
      <c r="W455" s="152"/>
      <c r="X455" s="152"/>
      <c r="Y455" s="152"/>
      <c r="Z455" s="152"/>
      <c r="AA455" s="152"/>
      <c r="AB455" s="152"/>
      <c r="AC455" s="152"/>
      <c r="AD455" s="152"/>
      <c r="AE455" s="152"/>
      <c r="AF455" s="152"/>
      <c r="AG455" s="152"/>
      <c r="AH455" s="152"/>
      <c r="AI455" s="152"/>
      <c r="AJ455" s="152"/>
      <c r="AK455" s="152"/>
      <c r="AL455" s="152"/>
      <c r="AM455" s="152"/>
      <c r="AN455" s="152"/>
      <c r="AO455" s="152"/>
      <c r="AP455" s="152"/>
      <c r="AQ455" s="152"/>
      <c r="AR455" s="152"/>
      <c r="AS455" s="152"/>
      <c r="AT455" s="152"/>
      <c r="AU455" s="152"/>
      <c r="AV455" s="152"/>
      <c r="AW455" s="152"/>
      <c r="AX455" s="152"/>
      <c r="AY455" s="152"/>
      <c r="AZ455" s="152"/>
      <c r="BA455" s="152"/>
      <c r="BB455" s="152"/>
      <c r="BC455" s="152"/>
      <c r="BD455" s="152"/>
      <c r="BE455" s="152"/>
      <c r="BF455" s="152"/>
      <c r="BG455" s="152"/>
      <c r="BH455" s="152"/>
      <c r="BI455" s="152"/>
      <c r="BJ455" s="152"/>
      <c r="BK455" s="152"/>
      <c r="BL455" s="152"/>
      <c r="BM455" s="152"/>
    </row>
    <row r="456" ht="13.5" customHeight="1">
      <c r="A456" s="152"/>
      <c r="B456" s="153"/>
      <c r="C456" s="152"/>
      <c r="D456" s="152"/>
      <c r="E456" s="152"/>
      <c r="F456" s="152"/>
      <c r="G456" s="152"/>
      <c r="H456" s="152"/>
      <c r="I456" s="152"/>
      <c r="J456" s="152"/>
      <c r="K456" s="152"/>
      <c r="L456" s="152"/>
      <c r="M456" s="152"/>
      <c r="N456" s="152"/>
      <c r="O456" s="152"/>
      <c r="P456" s="152"/>
      <c r="Q456" s="152"/>
      <c r="R456" s="152"/>
      <c r="S456" s="152"/>
      <c r="T456" s="152"/>
      <c r="U456" s="152"/>
      <c r="V456" s="152"/>
      <c r="W456" s="152"/>
      <c r="X456" s="152"/>
      <c r="Y456" s="152"/>
      <c r="Z456" s="152"/>
      <c r="AA456" s="152"/>
      <c r="AB456" s="152"/>
      <c r="AC456" s="152"/>
      <c r="AD456" s="152"/>
      <c r="AE456" s="152"/>
      <c r="AF456" s="152"/>
      <c r="AG456" s="152"/>
      <c r="AH456" s="152"/>
      <c r="AI456" s="152"/>
      <c r="AJ456" s="152"/>
      <c r="AK456" s="152"/>
      <c r="AL456" s="152"/>
      <c r="AM456" s="152"/>
      <c r="AN456" s="152"/>
      <c r="AO456" s="152"/>
      <c r="AP456" s="152"/>
      <c r="AQ456" s="152"/>
      <c r="AR456" s="152"/>
      <c r="AS456" s="152"/>
      <c r="AT456" s="152"/>
      <c r="AU456" s="152"/>
      <c r="AV456" s="152"/>
      <c r="AW456" s="152"/>
      <c r="AX456" s="152"/>
      <c r="AY456" s="152"/>
      <c r="AZ456" s="152"/>
      <c r="BA456" s="152"/>
      <c r="BB456" s="152"/>
      <c r="BC456" s="152"/>
      <c r="BD456" s="152"/>
      <c r="BE456" s="152"/>
      <c r="BF456" s="152"/>
      <c r="BG456" s="152"/>
      <c r="BH456" s="152"/>
      <c r="BI456" s="152"/>
      <c r="BJ456" s="152"/>
      <c r="BK456" s="152"/>
      <c r="BL456" s="152"/>
      <c r="BM456" s="152"/>
    </row>
    <row r="457" ht="13.5" customHeight="1">
      <c r="A457" s="152"/>
      <c r="B457" s="153"/>
      <c r="C457" s="152"/>
      <c r="D457" s="152"/>
      <c r="E457" s="152"/>
      <c r="F457" s="152"/>
      <c r="G457" s="152"/>
      <c r="H457" s="152"/>
      <c r="I457" s="152"/>
      <c r="J457" s="152"/>
      <c r="K457" s="152"/>
      <c r="L457" s="152"/>
      <c r="M457" s="152"/>
      <c r="N457" s="152"/>
      <c r="O457" s="152"/>
      <c r="P457" s="152"/>
      <c r="Q457" s="152"/>
      <c r="R457" s="152"/>
      <c r="S457" s="152"/>
      <c r="T457" s="152"/>
      <c r="U457" s="152"/>
      <c r="V457" s="152"/>
      <c r="W457" s="152"/>
      <c r="X457" s="152"/>
      <c r="Y457" s="152"/>
      <c r="Z457" s="152"/>
      <c r="AA457" s="152"/>
      <c r="AB457" s="152"/>
      <c r="AC457" s="152"/>
      <c r="AD457" s="152"/>
      <c r="AE457" s="152"/>
      <c r="AF457" s="152"/>
      <c r="AG457" s="152"/>
      <c r="AH457" s="152"/>
      <c r="AI457" s="152"/>
      <c r="AJ457" s="152"/>
      <c r="AK457" s="152"/>
      <c r="AL457" s="152"/>
      <c r="AM457" s="152"/>
      <c r="AN457" s="152"/>
      <c r="AO457" s="152"/>
      <c r="AP457" s="152"/>
      <c r="AQ457" s="152"/>
      <c r="AR457" s="152"/>
      <c r="AS457" s="152"/>
      <c r="AT457" s="152"/>
      <c r="AU457" s="152"/>
      <c r="AV457" s="152"/>
      <c r="AW457" s="152"/>
      <c r="AX457" s="152"/>
      <c r="AY457" s="152"/>
      <c r="AZ457" s="152"/>
      <c r="BA457" s="152"/>
      <c r="BB457" s="152"/>
      <c r="BC457" s="152"/>
      <c r="BD457" s="152"/>
      <c r="BE457" s="152"/>
      <c r="BF457" s="152"/>
      <c r="BG457" s="152"/>
      <c r="BH457" s="152"/>
      <c r="BI457" s="152"/>
      <c r="BJ457" s="152"/>
      <c r="BK457" s="152"/>
      <c r="BL457" s="152"/>
      <c r="BM457" s="152"/>
    </row>
    <row r="458" ht="13.5" customHeight="1">
      <c r="A458" s="152"/>
      <c r="B458" s="153"/>
      <c r="C458" s="152"/>
      <c r="D458" s="152"/>
      <c r="E458" s="152"/>
      <c r="F458" s="152"/>
      <c r="G458" s="152"/>
      <c r="H458" s="152"/>
      <c r="I458" s="152"/>
      <c r="J458" s="152"/>
      <c r="K458" s="152"/>
      <c r="L458" s="152"/>
      <c r="M458" s="152"/>
      <c r="N458" s="152"/>
      <c r="O458" s="152"/>
      <c r="P458" s="152"/>
      <c r="Q458" s="152"/>
      <c r="R458" s="152"/>
      <c r="S458" s="152"/>
      <c r="T458" s="152"/>
      <c r="U458" s="152"/>
      <c r="V458" s="152"/>
      <c r="W458" s="152"/>
      <c r="X458" s="152"/>
      <c r="Y458" s="152"/>
      <c r="Z458" s="152"/>
      <c r="AA458" s="152"/>
      <c r="AB458" s="152"/>
      <c r="AC458" s="152"/>
      <c r="AD458" s="152"/>
      <c r="AE458" s="152"/>
      <c r="AF458" s="152"/>
      <c r="AG458" s="152"/>
      <c r="AH458" s="152"/>
      <c r="AI458" s="152"/>
      <c r="AJ458" s="152"/>
      <c r="AK458" s="152"/>
      <c r="AL458" s="152"/>
      <c r="AM458" s="152"/>
      <c r="AN458" s="152"/>
      <c r="AO458" s="152"/>
      <c r="AP458" s="152"/>
      <c r="AQ458" s="152"/>
      <c r="AR458" s="152"/>
      <c r="AS458" s="152"/>
      <c r="AT458" s="152"/>
      <c r="AU458" s="152"/>
      <c r="AV458" s="152"/>
      <c r="AW458" s="152"/>
      <c r="AX458" s="152"/>
      <c r="AY458" s="152"/>
      <c r="AZ458" s="152"/>
      <c r="BA458" s="152"/>
      <c r="BB458" s="152"/>
      <c r="BC458" s="152"/>
      <c r="BD458" s="152"/>
      <c r="BE458" s="152"/>
      <c r="BF458" s="152"/>
      <c r="BG458" s="152"/>
      <c r="BH458" s="152"/>
      <c r="BI458" s="152"/>
      <c r="BJ458" s="152"/>
      <c r="BK458" s="152"/>
      <c r="BL458" s="152"/>
      <c r="BM458" s="152"/>
    </row>
    <row r="459" ht="13.5" customHeight="1">
      <c r="A459" s="152"/>
      <c r="B459" s="153"/>
      <c r="C459" s="152"/>
      <c r="D459" s="152"/>
      <c r="E459" s="152"/>
      <c r="F459" s="152"/>
      <c r="G459" s="152"/>
      <c r="H459" s="152"/>
      <c r="I459" s="152"/>
      <c r="J459" s="152"/>
      <c r="K459" s="152"/>
      <c r="L459" s="152"/>
      <c r="M459" s="152"/>
      <c r="N459" s="152"/>
      <c r="O459" s="152"/>
      <c r="P459" s="152"/>
      <c r="Q459" s="152"/>
      <c r="R459" s="152"/>
      <c r="S459" s="152"/>
      <c r="T459" s="152"/>
      <c r="U459" s="152"/>
      <c r="V459" s="152"/>
      <c r="W459" s="152"/>
      <c r="X459" s="152"/>
      <c r="Y459" s="152"/>
      <c r="Z459" s="152"/>
      <c r="AA459" s="152"/>
      <c r="AB459" s="152"/>
      <c r="AC459" s="152"/>
      <c r="AD459" s="152"/>
      <c r="AE459" s="152"/>
      <c r="AF459" s="152"/>
      <c r="AG459" s="152"/>
      <c r="AH459" s="152"/>
      <c r="AI459" s="152"/>
      <c r="AJ459" s="152"/>
      <c r="AK459" s="152"/>
      <c r="AL459" s="152"/>
      <c r="AM459" s="152"/>
      <c r="AN459" s="152"/>
      <c r="AO459" s="152"/>
      <c r="AP459" s="152"/>
      <c r="AQ459" s="152"/>
      <c r="AR459" s="152"/>
      <c r="AS459" s="152"/>
      <c r="AT459" s="152"/>
      <c r="AU459" s="152"/>
      <c r="AV459" s="152"/>
      <c r="AW459" s="152"/>
      <c r="AX459" s="152"/>
      <c r="AY459" s="152"/>
      <c r="AZ459" s="152"/>
      <c r="BA459" s="152"/>
      <c r="BB459" s="152"/>
      <c r="BC459" s="152"/>
      <c r="BD459" s="152"/>
      <c r="BE459" s="152"/>
      <c r="BF459" s="152"/>
      <c r="BG459" s="152"/>
      <c r="BH459" s="152"/>
      <c r="BI459" s="152"/>
      <c r="BJ459" s="152"/>
      <c r="BK459" s="152"/>
      <c r="BL459" s="152"/>
      <c r="BM459" s="152"/>
    </row>
    <row r="460" ht="13.5" customHeight="1">
      <c r="A460" s="152"/>
      <c r="B460" s="153"/>
      <c r="C460" s="152"/>
      <c r="D460" s="152"/>
      <c r="E460" s="152"/>
      <c r="F460" s="152"/>
      <c r="G460" s="152"/>
      <c r="H460" s="152"/>
      <c r="I460" s="152"/>
      <c r="J460" s="152"/>
      <c r="K460" s="152"/>
      <c r="L460" s="152"/>
      <c r="M460" s="152"/>
      <c r="N460" s="152"/>
      <c r="O460" s="152"/>
      <c r="P460" s="152"/>
      <c r="Q460" s="152"/>
      <c r="R460" s="152"/>
      <c r="S460" s="152"/>
      <c r="T460" s="152"/>
      <c r="U460" s="152"/>
      <c r="V460" s="152"/>
      <c r="W460" s="152"/>
      <c r="X460" s="152"/>
      <c r="Y460" s="152"/>
      <c r="Z460" s="152"/>
      <c r="AA460" s="152"/>
      <c r="AB460" s="152"/>
      <c r="AC460" s="152"/>
      <c r="AD460" s="152"/>
      <c r="AE460" s="152"/>
      <c r="AF460" s="152"/>
      <c r="AG460" s="152"/>
      <c r="AH460" s="152"/>
      <c r="AI460" s="152"/>
      <c r="AJ460" s="152"/>
      <c r="AK460" s="152"/>
      <c r="AL460" s="152"/>
      <c r="AM460" s="152"/>
      <c r="AN460" s="152"/>
      <c r="AO460" s="152"/>
      <c r="AP460" s="152"/>
      <c r="AQ460" s="152"/>
      <c r="AR460" s="152"/>
      <c r="AS460" s="152"/>
      <c r="AT460" s="152"/>
      <c r="AU460" s="152"/>
      <c r="AV460" s="152"/>
      <c r="AW460" s="152"/>
      <c r="AX460" s="152"/>
      <c r="AY460" s="152"/>
      <c r="AZ460" s="152"/>
      <c r="BA460" s="152"/>
      <c r="BB460" s="152"/>
      <c r="BC460" s="152"/>
      <c r="BD460" s="152"/>
      <c r="BE460" s="152"/>
      <c r="BF460" s="152"/>
      <c r="BG460" s="152"/>
      <c r="BH460" s="152"/>
      <c r="BI460" s="152"/>
      <c r="BJ460" s="152"/>
      <c r="BK460" s="152"/>
      <c r="BL460" s="152"/>
      <c r="BM460" s="152"/>
    </row>
    <row r="461" ht="13.5" customHeight="1">
      <c r="A461" s="152"/>
      <c r="B461" s="153"/>
      <c r="C461" s="152"/>
      <c r="D461" s="152"/>
      <c r="E461" s="152"/>
      <c r="F461" s="152"/>
      <c r="G461" s="152"/>
      <c r="H461" s="152"/>
      <c r="I461" s="152"/>
      <c r="J461" s="152"/>
      <c r="K461" s="152"/>
      <c r="L461" s="152"/>
      <c r="M461" s="152"/>
      <c r="N461" s="152"/>
      <c r="O461" s="152"/>
      <c r="P461" s="152"/>
      <c r="Q461" s="152"/>
      <c r="R461" s="152"/>
      <c r="S461" s="152"/>
      <c r="T461" s="152"/>
      <c r="U461" s="152"/>
      <c r="V461" s="152"/>
      <c r="W461" s="152"/>
      <c r="X461" s="152"/>
      <c r="Y461" s="152"/>
      <c r="Z461" s="152"/>
      <c r="AA461" s="152"/>
      <c r="AB461" s="152"/>
      <c r="AC461" s="152"/>
      <c r="AD461" s="152"/>
      <c r="AE461" s="152"/>
      <c r="AF461" s="152"/>
      <c r="AG461" s="152"/>
      <c r="AH461" s="152"/>
      <c r="AI461" s="152"/>
      <c r="AJ461" s="152"/>
      <c r="AK461" s="152"/>
      <c r="AL461" s="152"/>
      <c r="AM461" s="152"/>
      <c r="AN461" s="152"/>
      <c r="AO461" s="152"/>
      <c r="AP461" s="152"/>
      <c r="AQ461" s="152"/>
      <c r="AR461" s="152"/>
      <c r="AS461" s="152"/>
      <c r="AT461" s="152"/>
      <c r="AU461" s="152"/>
      <c r="AV461" s="152"/>
      <c r="AW461" s="152"/>
      <c r="AX461" s="152"/>
      <c r="AY461" s="152"/>
      <c r="AZ461" s="152"/>
      <c r="BA461" s="152"/>
      <c r="BB461" s="152"/>
      <c r="BC461" s="152"/>
      <c r="BD461" s="152"/>
      <c r="BE461" s="152"/>
      <c r="BF461" s="152"/>
      <c r="BG461" s="152"/>
      <c r="BH461" s="152"/>
      <c r="BI461" s="152"/>
      <c r="BJ461" s="152"/>
      <c r="BK461" s="152"/>
      <c r="BL461" s="152"/>
      <c r="BM461" s="152"/>
    </row>
    <row r="462" ht="13.5" customHeight="1">
      <c r="A462" s="152"/>
      <c r="B462" s="153"/>
      <c r="C462" s="152"/>
      <c r="D462" s="152"/>
      <c r="E462" s="152"/>
      <c r="F462" s="152"/>
      <c r="G462" s="152"/>
      <c r="H462" s="152"/>
      <c r="I462" s="152"/>
      <c r="J462" s="152"/>
      <c r="K462" s="152"/>
      <c r="L462" s="152"/>
      <c r="M462" s="152"/>
      <c r="N462" s="152"/>
      <c r="O462" s="152"/>
      <c r="P462" s="152"/>
      <c r="Q462" s="152"/>
      <c r="R462" s="152"/>
      <c r="S462" s="152"/>
      <c r="T462" s="152"/>
      <c r="U462" s="152"/>
      <c r="V462" s="152"/>
      <c r="W462" s="152"/>
      <c r="X462" s="152"/>
      <c r="Y462" s="152"/>
      <c r="Z462" s="152"/>
      <c r="AA462" s="152"/>
      <c r="AB462" s="152"/>
      <c r="AC462" s="152"/>
      <c r="AD462" s="152"/>
      <c r="AE462" s="152"/>
      <c r="AF462" s="152"/>
      <c r="AG462" s="152"/>
      <c r="AH462" s="152"/>
      <c r="AI462" s="152"/>
      <c r="AJ462" s="152"/>
      <c r="AK462" s="152"/>
      <c r="AL462" s="152"/>
      <c r="AM462" s="152"/>
      <c r="AN462" s="152"/>
      <c r="AO462" s="152"/>
      <c r="AP462" s="152"/>
      <c r="AQ462" s="152"/>
      <c r="AR462" s="152"/>
      <c r="AS462" s="152"/>
      <c r="AT462" s="152"/>
      <c r="AU462" s="152"/>
      <c r="AV462" s="152"/>
      <c r="AW462" s="152"/>
      <c r="AX462" s="152"/>
      <c r="AY462" s="152"/>
      <c r="AZ462" s="152"/>
      <c r="BA462" s="152"/>
      <c r="BB462" s="152"/>
      <c r="BC462" s="152"/>
      <c r="BD462" s="152"/>
      <c r="BE462" s="152"/>
      <c r="BF462" s="152"/>
      <c r="BG462" s="152"/>
      <c r="BH462" s="152"/>
      <c r="BI462" s="152"/>
      <c r="BJ462" s="152"/>
      <c r="BK462" s="152"/>
      <c r="BL462" s="152"/>
      <c r="BM462" s="152"/>
    </row>
    <row r="463" ht="13.5" customHeight="1">
      <c r="A463" s="152"/>
      <c r="B463" s="153"/>
      <c r="C463" s="152"/>
      <c r="D463" s="152"/>
      <c r="E463" s="152"/>
      <c r="F463" s="152"/>
      <c r="G463" s="152"/>
      <c r="H463" s="152"/>
      <c r="I463" s="152"/>
      <c r="J463" s="152"/>
      <c r="K463" s="152"/>
      <c r="L463" s="152"/>
      <c r="M463" s="152"/>
      <c r="N463" s="152"/>
      <c r="O463" s="152"/>
      <c r="P463" s="152"/>
      <c r="Q463" s="152"/>
      <c r="R463" s="152"/>
      <c r="S463" s="152"/>
      <c r="T463" s="152"/>
      <c r="U463" s="152"/>
      <c r="V463" s="152"/>
      <c r="W463" s="152"/>
      <c r="X463" s="152"/>
      <c r="Y463" s="152"/>
      <c r="Z463" s="152"/>
      <c r="AA463" s="152"/>
      <c r="AB463" s="152"/>
      <c r="AC463" s="152"/>
      <c r="AD463" s="152"/>
      <c r="AE463" s="152"/>
      <c r="AF463" s="152"/>
      <c r="AG463" s="152"/>
      <c r="AH463" s="152"/>
      <c r="AI463" s="152"/>
      <c r="AJ463" s="152"/>
      <c r="AK463" s="152"/>
      <c r="AL463" s="152"/>
      <c r="AM463" s="152"/>
      <c r="AN463" s="152"/>
      <c r="AO463" s="152"/>
      <c r="AP463" s="152"/>
      <c r="AQ463" s="152"/>
      <c r="AR463" s="152"/>
      <c r="AS463" s="152"/>
      <c r="AT463" s="152"/>
      <c r="AU463" s="152"/>
      <c r="AV463" s="152"/>
      <c r="AW463" s="152"/>
      <c r="AX463" s="152"/>
      <c r="AY463" s="152"/>
      <c r="AZ463" s="152"/>
      <c r="BA463" s="152"/>
      <c r="BB463" s="152"/>
      <c r="BC463" s="152"/>
      <c r="BD463" s="152"/>
      <c r="BE463" s="152"/>
      <c r="BF463" s="152"/>
      <c r="BG463" s="152"/>
      <c r="BH463" s="152"/>
      <c r="BI463" s="152"/>
      <c r="BJ463" s="152"/>
      <c r="BK463" s="152"/>
      <c r="BL463" s="152"/>
      <c r="BM463" s="152"/>
    </row>
    <row r="464" ht="13.5" customHeight="1">
      <c r="A464" s="152"/>
      <c r="B464" s="153"/>
      <c r="C464" s="152"/>
      <c r="D464" s="152"/>
      <c r="E464" s="152"/>
      <c r="F464" s="152"/>
      <c r="G464" s="152"/>
      <c r="H464" s="152"/>
      <c r="I464" s="152"/>
      <c r="J464" s="152"/>
      <c r="K464" s="152"/>
      <c r="L464" s="152"/>
      <c r="M464" s="152"/>
      <c r="N464" s="152"/>
      <c r="O464" s="152"/>
      <c r="P464" s="152"/>
      <c r="Q464" s="152"/>
      <c r="R464" s="152"/>
      <c r="S464" s="152"/>
      <c r="T464" s="152"/>
      <c r="U464" s="152"/>
      <c r="V464" s="152"/>
      <c r="W464" s="152"/>
      <c r="X464" s="152"/>
      <c r="Y464" s="152"/>
      <c r="Z464" s="152"/>
      <c r="AA464" s="152"/>
      <c r="AB464" s="152"/>
      <c r="AC464" s="152"/>
      <c r="AD464" s="152"/>
      <c r="AE464" s="152"/>
      <c r="AF464" s="152"/>
      <c r="AG464" s="152"/>
      <c r="AH464" s="152"/>
      <c r="AI464" s="152"/>
      <c r="AJ464" s="152"/>
      <c r="AK464" s="152"/>
      <c r="AL464" s="152"/>
      <c r="AM464" s="152"/>
      <c r="AN464" s="152"/>
      <c r="AO464" s="152"/>
      <c r="AP464" s="152"/>
      <c r="AQ464" s="152"/>
      <c r="AR464" s="152"/>
      <c r="AS464" s="152"/>
      <c r="AT464" s="152"/>
      <c r="AU464" s="152"/>
      <c r="AV464" s="152"/>
      <c r="AW464" s="152"/>
      <c r="AX464" s="152"/>
      <c r="AY464" s="152"/>
      <c r="AZ464" s="152"/>
      <c r="BA464" s="152"/>
      <c r="BB464" s="152"/>
      <c r="BC464" s="152"/>
      <c r="BD464" s="152"/>
      <c r="BE464" s="152"/>
      <c r="BF464" s="152"/>
      <c r="BG464" s="152"/>
      <c r="BH464" s="152"/>
      <c r="BI464" s="152"/>
      <c r="BJ464" s="152"/>
      <c r="BK464" s="152"/>
      <c r="BL464" s="152"/>
      <c r="BM464" s="152"/>
    </row>
    <row r="465" ht="13.5" customHeight="1">
      <c r="A465" s="152"/>
      <c r="B465" s="153"/>
      <c r="C465" s="152"/>
      <c r="D465" s="152"/>
      <c r="E465" s="152"/>
      <c r="F465" s="152"/>
      <c r="G465" s="152"/>
      <c r="H465" s="152"/>
      <c r="I465" s="152"/>
      <c r="J465" s="152"/>
      <c r="K465" s="152"/>
      <c r="L465" s="152"/>
      <c r="M465" s="152"/>
      <c r="N465" s="152"/>
      <c r="O465" s="152"/>
      <c r="P465" s="152"/>
      <c r="Q465" s="152"/>
      <c r="R465" s="152"/>
      <c r="S465" s="152"/>
      <c r="T465" s="152"/>
      <c r="U465" s="152"/>
      <c r="V465" s="152"/>
      <c r="W465" s="152"/>
      <c r="X465" s="152"/>
      <c r="Y465" s="152"/>
      <c r="Z465" s="152"/>
      <c r="AA465" s="152"/>
      <c r="AB465" s="152"/>
      <c r="AC465" s="152"/>
      <c r="AD465" s="152"/>
      <c r="AE465" s="152"/>
      <c r="AF465" s="152"/>
      <c r="AG465" s="152"/>
      <c r="AH465" s="152"/>
      <c r="AI465" s="152"/>
      <c r="AJ465" s="152"/>
      <c r="AK465" s="152"/>
      <c r="AL465" s="152"/>
      <c r="AM465" s="152"/>
      <c r="AN465" s="152"/>
      <c r="AO465" s="152"/>
      <c r="AP465" s="152"/>
      <c r="AQ465" s="152"/>
      <c r="AR465" s="152"/>
      <c r="AS465" s="152"/>
      <c r="AT465" s="152"/>
      <c r="AU465" s="152"/>
      <c r="AV465" s="152"/>
      <c r="AW465" s="152"/>
      <c r="AX465" s="152"/>
      <c r="AY465" s="152"/>
      <c r="AZ465" s="152"/>
      <c r="BA465" s="152"/>
      <c r="BB465" s="152"/>
      <c r="BC465" s="152"/>
      <c r="BD465" s="152"/>
      <c r="BE465" s="152"/>
      <c r="BF465" s="152"/>
      <c r="BG465" s="152"/>
      <c r="BH465" s="152"/>
      <c r="BI465" s="152"/>
      <c r="BJ465" s="152"/>
      <c r="BK465" s="152"/>
      <c r="BL465" s="152"/>
      <c r="BM465" s="152"/>
    </row>
    <row r="466" ht="13.5" customHeight="1">
      <c r="A466" s="152"/>
      <c r="B466" s="153"/>
      <c r="C466" s="152"/>
      <c r="D466" s="152"/>
      <c r="E466" s="152"/>
      <c r="F466" s="152"/>
      <c r="G466" s="152"/>
      <c r="H466" s="152"/>
      <c r="I466" s="152"/>
      <c r="J466" s="152"/>
      <c r="K466" s="152"/>
      <c r="L466" s="152"/>
      <c r="M466" s="152"/>
      <c r="N466" s="152"/>
      <c r="O466" s="152"/>
      <c r="P466" s="152"/>
      <c r="Q466" s="152"/>
      <c r="R466" s="152"/>
      <c r="S466" s="152"/>
      <c r="T466" s="152"/>
      <c r="U466" s="152"/>
      <c r="V466" s="152"/>
      <c r="W466" s="152"/>
      <c r="X466" s="152"/>
      <c r="Y466" s="152"/>
      <c r="Z466" s="152"/>
      <c r="AA466" s="152"/>
      <c r="AB466" s="152"/>
      <c r="AC466" s="152"/>
      <c r="AD466" s="152"/>
      <c r="AE466" s="152"/>
      <c r="AF466" s="152"/>
      <c r="AG466" s="152"/>
      <c r="AH466" s="152"/>
      <c r="AI466" s="152"/>
      <c r="AJ466" s="152"/>
      <c r="AK466" s="152"/>
      <c r="AL466" s="152"/>
      <c r="AM466" s="152"/>
      <c r="AN466" s="152"/>
      <c r="AO466" s="152"/>
      <c r="AP466" s="152"/>
      <c r="AQ466" s="152"/>
      <c r="AR466" s="152"/>
      <c r="AS466" s="152"/>
      <c r="AT466" s="152"/>
      <c r="AU466" s="152"/>
      <c r="AV466" s="152"/>
      <c r="AW466" s="152"/>
      <c r="AX466" s="152"/>
      <c r="AY466" s="152"/>
      <c r="AZ466" s="152"/>
      <c r="BA466" s="152"/>
      <c r="BB466" s="152"/>
      <c r="BC466" s="152"/>
      <c r="BD466" s="152"/>
      <c r="BE466" s="152"/>
      <c r="BF466" s="152"/>
      <c r="BG466" s="152"/>
      <c r="BH466" s="152"/>
      <c r="BI466" s="152"/>
      <c r="BJ466" s="152"/>
      <c r="BK466" s="152"/>
      <c r="BL466" s="152"/>
      <c r="BM466" s="152"/>
    </row>
    <row r="467" ht="13.5" customHeight="1">
      <c r="A467" s="152"/>
      <c r="B467" s="153"/>
      <c r="C467" s="152"/>
      <c r="D467" s="152"/>
      <c r="E467" s="152"/>
      <c r="F467" s="152"/>
      <c r="G467" s="152"/>
      <c r="H467" s="152"/>
      <c r="I467" s="152"/>
      <c r="J467" s="152"/>
      <c r="K467" s="152"/>
      <c r="L467" s="152"/>
      <c r="M467" s="152"/>
      <c r="N467" s="152"/>
      <c r="O467" s="152"/>
      <c r="P467" s="152"/>
      <c r="Q467" s="152"/>
      <c r="R467" s="152"/>
      <c r="S467" s="152"/>
      <c r="T467" s="152"/>
      <c r="U467" s="152"/>
      <c r="V467" s="152"/>
      <c r="W467" s="152"/>
      <c r="X467" s="152"/>
      <c r="Y467" s="152"/>
      <c r="Z467" s="152"/>
      <c r="AA467" s="152"/>
      <c r="AB467" s="152"/>
      <c r="AC467" s="152"/>
      <c r="AD467" s="152"/>
      <c r="AE467" s="152"/>
      <c r="AF467" s="152"/>
      <c r="AG467" s="152"/>
      <c r="AH467" s="152"/>
      <c r="AI467" s="152"/>
      <c r="AJ467" s="152"/>
      <c r="AK467" s="152"/>
      <c r="AL467" s="152"/>
      <c r="AM467" s="152"/>
      <c r="AN467" s="152"/>
      <c r="AO467" s="152"/>
      <c r="AP467" s="152"/>
      <c r="AQ467" s="152"/>
      <c r="AR467" s="152"/>
      <c r="AS467" s="152"/>
      <c r="AT467" s="152"/>
      <c r="AU467" s="152"/>
      <c r="AV467" s="152"/>
      <c r="AW467" s="152"/>
      <c r="AX467" s="152"/>
      <c r="AY467" s="152"/>
      <c r="AZ467" s="152"/>
      <c r="BA467" s="152"/>
      <c r="BB467" s="152"/>
      <c r="BC467" s="152"/>
      <c r="BD467" s="152"/>
      <c r="BE467" s="152"/>
      <c r="BF467" s="152"/>
      <c r="BG467" s="152"/>
      <c r="BH467" s="152"/>
      <c r="BI467" s="152"/>
      <c r="BJ467" s="152"/>
      <c r="BK467" s="152"/>
      <c r="BL467" s="152"/>
      <c r="BM467" s="152"/>
    </row>
    <row r="468" ht="13.5" customHeight="1">
      <c r="A468" s="152"/>
      <c r="B468" s="153"/>
      <c r="C468" s="152"/>
      <c r="D468" s="152"/>
      <c r="E468" s="152"/>
      <c r="F468" s="152"/>
      <c r="G468" s="152"/>
      <c r="H468" s="152"/>
      <c r="I468" s="152"/>
      <c r="J468" s="152"/>
      <c r="K468" s="152"/>
      <c r="L468" s="152"/>
      <c r="M468" s="152"/>
      <c r="N468" s="152"/>
      <c r="O468" s="152"/>
      <c r="P468" s="152"/>
      <c r="Q468" s="152"/>
      <c r="R468" s="152"/>
      <c r="S468" s="152"/>
      <c r="T468" s="152"/>
      <c r="U468" s="152"/>
      <c r="V468" s="152"/>
      <c r="W468" s="152"/>
      <c r="X468" s="152"/>
      <c r="Y468" s="152"/>
      <c r="Z468" s="152"/>
      <c r="AA468" s="152"/>
      <c r="AB468" s="152"/>
      <c r="AC468" s="152"/>
      <c r="AD468" s="152"/>
      <c r="AE468" s="152"/>
      <c r="AF468" s="152"/>
      <c r="AG468" s="152"/>
      <c r="AH468" s="152"/>
      <c r="AI468" s="152"/>
      <c r="AJ468" s="152"/>
      <c r="AK468" s="152"/>
      <c r="AL468" s="152"/>
      <c r="AM468" s="152"/>
      <c r="AN468" s="152"/>
      <c r="AO468" s="152"/>
      <c r="AP468" s="152"/>
      <c r="AQ468" s="152"/>
      <c r="AR468" s="152"/>
      <c r="AS468" s="152"/>
      <c r="AT468" s="152"/>
      <c r="AU468" s="152"/>
      <c r="AV468" s="152"/>
      <c r="AW468" s="152"/>
      <c r="AX468" s="152"/>
      <c r="AY468" s="152"/>
      <c r="AZ468" s="152"/>
      <c r="BA468" s="152"/>
      <c r="BB468" s="152"/>
      <c r="BC468" s="152"/>
      <c r="BD468" s="152"/>
      <c r="BE468" s="152"/>
      <c r="BF468" s="152"/>
      <c r="BG468" s="152"/>
      <c r="BH468" s="152"/>
      <c r="BI468" s="152"/>
      <c r="BJ468" s="152"/>
      <c r="BK468" s="152"/>
      <c r="BL468" s="152"/>
      <c r="BM468" s="152"/>
    </row>
    <row r="469" ht="13.5" customHeight="1">
      <c r="A469" s="152"/>
      <c r="B469" s="153"/>
      <c r="C469" s="152"/>
      <c r="D469" s="152"/>
      <c r="E469" s="152"/>
      <c r="F469" s="152"/>
      <c r="G469" s="152"/>
      <c r="H469" s="152"/>
      <c r="I469" s="152"/>
      <c r="J469" s="152"/>
      <c r="K469" s="152"/>
      <c r="L469" s="152"/>
      <c r="M469" s="152"/>
      <c r="N469" s="152"/>
      <c r="O469" s="152"/>
      <c r="P469" s="152"/>
      <c r="Q469" s="152"/>
      <c r="R469" s="152"/>
      <c r="S469" s="152"/>
      <c r="T469" s="152"/>
      <c r="U469" s="152"/>
      <c r="V469" s="152"/>
      <c r="W469" s="152"/>
      <c r="X469" s="152"/>
      <c r="Y469" s="152"/>
      <c r="Z469" s="152"/>
      <c r="AA469" s="152"/>
      <c r="AB469" s="152"/>
      <c r="AC469" s="152"/>
      <c r="AD469" s="152"/>
      <c r="AE469" s="152"/>
      <c r="AF469" s="152"/>
      <c r="AG469" s="152"/>
      <c r="AH469" s="152"/>
      <c r="AI469" s="152"/>
      <c r="AJ469" s="152"/>
      <c r="AK469" s="152"/>
      <c r="AL469" s="152"/>
      <c r="AM469" s="152"/>
      <c r="AN469" s="152"/>
      <c r="AO469" s="152"/>
      <c r="AP469" s="152"/>
      <c r="AQ469" s="152"/>
      <c r="AR469" s="152"/>
      <c r="AS469" s="152"/>
      <c r="AT469" s="152"/>
      <c r="AU469" s="152"/>
      <c r="AV469" s="152"/>
      <c r="AW469" s="152"/>
      <c r="AX469" s="152"/>
      <c r="AY469" s="152"/>
      <c r="AZ469" s="152"/>
      <c r="BA469" s="152"/>
      <c r="BB469" s="152"/>
      <c r="BC469" s="152"/>
      <c r="BD469" s="152"/>
      <c r="BE469" s="152"/>
      <c r="BF469" s="152"/>
      <c r="BG469" s="152"/>
      <c r="BH469" s="152"/>
      <c r="BI469" s="152"/>
      <c r="BJ469" s="152"/>
      <c r="BK469" s="152"/>
      <c r="BL469" s="152"/>
      <c r="BM469" s="152"/>
    </row>
    <row r="470" ht="13.5" customHeight="1">
      <c r="A470" s="152"/>
      <c r="B470" s="153"/>
      <c r="C470" s="152"/>
      <c r="D470" s="152"/>
      <c r="E470" s="152"/>
      <c r="F470" s="152"/>
      <c r="G470" s="152"/>
      <c r="H470" s="152"/>
      <c r="I470" s="152"/>
      <c r="J470" s="152"/>
      <c r="K470" s="152"/>
      <c r="L470" s="152"/>
      <c r="M470" s="152"/>
      <c r="N470" s="152"/>
      <c r="O470" s="152"/>
      <c r="P470" s="152"/>
      <c r="Q470" s="152"/>
      <c r="R470" s="152"/>
      <c r="S470" s="152"/>
      <c r="T470" s="152"/>
      <c r="U470" s="152"/>
      <c r="V470" s="152"/>
      <c r="W470" s="152"/>
      <c r="X470" s="152"/>
      <c r="Y470" s="152"/>
      <c r="Z470" s="152"/>
      <c r="AA470" s="152"/>
      <c r="AB470" s="152"/>
      <c r="AC470" s="152"/>
      <c r="AD470" s="152"/>
      <c r="AE470" s="152"/>
      <c r="AF470" s="152"/>
      <c r="AG470" s="152"/>
      <c r="AH470" s="152"/>
      <c r="AI470" s="152"/>
      <c r="AJ470" s="152"/>
      <c r="AK470" s="152"/>
      <c r="AL470" s="152"/>
      <c r="AM470" s="152"/>
      <c r="AN470" s="152"/>
      <c r="AO470" s="152"/>
      <c r="AP470" s="152"/>
      <c r="AQ470" s="152"/>
      <c r="AR470" s="152"/>
      <c r="AS470" s="152"/>
      <c r="AT470" s="152"/>
      <c r="AU470" s="152"/>
      <c r="AV470" s="152"/>
      <c r="AW470" s="152"/>
      <c r="AX470" s="152"/>
      <c r="AY470" s="152"/>
      <c r="AZ470" s="152"/>
      <c r="BA470" s="152"/>
      <c r="BB470" s="152"/>
      <c r="BC470" s="152"/>
      <c r="BD470" s="152"/>
      <c r="BE470" s="152"/>
      <c r="BF470" s="152"/>
      <c r="BG470" s="152"/>
      <c r="BH470" s="152"/>
      <c r="BI470" s="152"/>
      <c r="BJ470" s="152"/>
      <c r="BK470" s="152"/>
      <c r="BL470" s="152"/>
      <c r="BM470" s="152"/>
    </row>
    <row r="471" ht="13.5" customHeight="1">
      <c r="A471" s="152"/>
      <c r="B471" s="153"/>
      <c r="C471" s="152"/>
      <c r="D471" s="152"/>
      <c r="E471" s="152"/>
      <c r="F471" s="152"/>
      <c r="G471" s="152"/>
      <c r="H471" s="152"/>
      <c r="I471" s="152"/>
      <c r="J471" s="152"/>
      <c r="K471" s="152"/>
      <c r="L471" s="152"/>
      <c r="M471" s="152"/>
      <c r="N471" s="152"/>
      <c r="O471" s="152"/>
      <c r="P471" s="152"/>
      <c r="Q471" s="152"/>
      <c r="R471" s="152"/>
      <c r="S471" s="152"/>
      <c r="T471" s="152"/>
      <c r="U471" s="152"/>
      <c r="V471" s="152"/>
      <c r="W471" s="152"/>
      <c r="X471" s="152"/>
      <c r="Y471" s="152"/>
      <c r="Z471" s="152"/>
      <c r="AA471" s="152"/>
      <c r="AB471" s="152"/>
      <c r="AC471" s="152"/>
      <c r="AD471" s="152"/>
      <c r="AE471" s="152"/>
      <c r="AF471" s="152"/>
      <c r="AG471" s="152"/>
      <c r="AH471" s="152"/>
      <c r="AI471" s="152"/>
      <c r="AJ471" s="152"/>
      <c r="AK471" s="152"/>
      <c r="AL471" s="152"/>
      <c r="AM471" s="152"/>
      <c r="AN471" s="152"/>
      <c r="AO471" s="152"/>
      <c r="AP471" s="152"/>
      <c r="AQ471" s="152"/>
      <c r="AR471" s="152"/>
      <c r="AS471" s="152"/>
      <c r="AT471" s="152"/>
      <c r="AU471" s="152"/>
      <c r="AV471" s="152"/>
      <c r="AW471" s="152"/>
      <c r="AX471" s="152"/>
      <c r="AY471" s="152"/>
      <c r="AZ471" s="152"/>
      <c r="BA471" s="152"/>
      <c r="BB471" s="152"/>
      <c r="BC471" s="152"/>
      <c r="BD471" s="152"/>
      <c r="BE471" s="152"/>
      <c r="BF471" s="152"/>
      <c r="BG471" s="152"/>
      <c r="BH471" s="152"/>
      <c r="BI471" s="152"/>
      <c r="BJ471" s="152"/>
      <c r="BK471" s="152"/>
      <c r="BL471" s="152"/>
      <c r="BM471" s="152"/>
    </row>
    <row r="472" ht="13.5" customHeight="1">
      <c r="A472" s="152"/>
      <c r="B472" s="153"/>
      <c r="C472" s="152"/>
      <c r="D472" s="152"/>
      <c r="E472" s="152"/>
      <c r="F472" s="152"/>
      <c r="G472" s="152"/>
      <c r="H472" s="152"/>
      <c r="I472" s="152"/>
      <c r="J472" s="152"/>
      <c r="K472" s="152"/>
      <c r="L472" s="152"/>
      <c r="M472" s="152"/>
      <c r="N472" s="152"/>
      <c r="O472" s="152"/>
      <c r="P472" s="152"/>
      <c r="Q472" s="152"/>
      <c r="R472" s="152"/>
      <c r="S472" s="152"/>
      <c r="T472" s="152"/>
      <c r="U472" s="152"/>
      <c r="V472" s="152"/>
      <c r="W472" s="152"/>
      <c r="X472" s="152"/>
      <c r="Y472" s="152"/>
      <c r="Z472" s="152"/>
      <c r="AA472" s="152"/>
      <c r="AB472" s="152"/>
      <c r="AC472" s="152"/>
      <c r="AD472" s="152"/>
      <c r="AE472" s="152"/>
      <c r="AF472" s="152"/>
      <c r="AG472" s="152"/>
      <c r="AH472" s="152"/>
      <c r="AI472" s="152"/>
      <c r="AJ472" s="152"/>
      <c r="AK472" s="152"/>
      <c r="AL472" s="152"/>
      <c r="AM472" s="152"/>
      <c r="AN472" s="152"/>
      <c r="AO472" s="152"/>
      <c r="AP472" s="152"/>
      <c r="AQ472" s="152"/>
      <c r="AR472" s="152"/>
      <c r="AS472" s="152"/>
      <c r="AT472" s="152"/>
      <c r="AU472" s="152"/>
      <c r="AV472" s="152"/>
      <c r="AW472" s="152"/>
      <c r="AX472" s="152"/>
      <c r="AY472" s="152"/>
      <c r="AZ472" s="152"/>
      <c r="BA472" s="152"/>
      <c r="BB472" s="152"/>
      <c r="BC472" s="152"/>
      <c r="BD472" s="152"/>
      <c r="BE472" s="152"/>
      <c r="BF472" s="152"/>
      <c r="BG472" s="152"/>
      <c r="BH472" s="152"/>
      <c r="BI472" s="152"/>
      <c r="BJ472" s="152"/>
      <c r="BK472" s="152"/>
      <c r="BL472" s="152"/>
      <c r="BM472" s="152"/>
    </row>
    <row r="473" ht="13.5" customHeight="1">
      <c r="A473" s="152"/>
      <c r="B473" s="153"/>
      <c r="C473" s="152"/>
      <c r="D473" s="152"/>
      <c r="E473" s="152"/>
      <c r="F473" s="152"/>
      <c r="G473" s="152"/>
      <c r="H473" s="152"/>
      <c r="I473" s="152"/>
      <c r="J473" s="152"/>
      <c r="K473" s="152"/>
      <c r="L473" s="152"/>
      <c r="M473" s="152"/>
      <c r="N473" s="152"/>
      <c r="O473" s="152"/>
      <c r="P473" s="152"/>
      <c r="Q473" s="152"/>
      <c r="R473" s="152"/>
      <c r="S473" s="152"/>
      <c r="T473" s="152"/>
      <c r="U473" s="152"/>
      <c r="V473" s="152"/>
      <c r="W473" s="152"/>
      <c r="X473" s="152"/>
      <c r="Y473" s="152"/>
      <c r="Z473" s="152"/>
      <c r="AA473" s="152"/>
      <c r="AB473" s="152"/>
      <c r="AC473" s="152"/>
      <c r="AD473" s="152"/>
      <c r="AE473" s="152"/>
      <c r="AF473" s="152"/>
      <c r="AG473" s="152"/>
      <c r="AH473" s="152"/>
      <c r="AI473" s="152"/>
      <c r="AJ473" s="152"/>
      <c r="AK473" s="152"/>
      <c r="AL473" s="152"/>
      <c r="AM473" s="152"/>
      <c r="AN473" s="152"/>
      <c r="AO473" s="152"/>
      <c r="AP473" s="152"/>
      <c r="AQ473" s="152"/>
      <c r="AR473" s="152"/>
      <c r="AS473" s="152"/>
      <c r="AT473" s="152"/>
      <c r="AU473" s="152"/>
      <c r="AV473" s="152"/>
      <c r="AW473" s="152"/>
      <c r="AX473" s="152"/>
      <c r="AY473" s="152"/>
      <c r="AZ473" s="152"/>
      <c r="BA473" s="152"/>
      <c r="BB473" s="152"/>
      <c r="BC473" s="152"/>
      <c r="BD473" s="152"/>
      <c r="BE473" s="152"/>
      <c r="BF473" s="152"/>
      <c r="BG473" s="152"/>
      <c r="BH473" s="152"/>
      <c r="BI473" s="152"/>
      <c r="BJ473" s="152"/>
      <c r="BK473" s="152"/>
      <c r="BL473" s="152"/>
      <c r="BM473" s="152"/>
    </row>
    <row r="474" ht="13.5" customHeight="1">
      <c r="A474" s="152"/>
      <c r="B474" s="153"/>
      <c r="C474" s="152"/>
      <c r="D474" s="152"/>
      <c r="E474" s="152"/>
      <c r="F474" s="152"/>
      <c r="G474" s="152"/>
      <c r="H474" s="152"/>
      <c r="I474" s="152"/>
      <c r="J474" s="152"/>
      <c r="K474" s="152"/>
      <c r="L474" s="152"/>
      <c r="M474" s="152"/>
      <c r="N474" s="152"/>
      <c r="O474" s="152"/>
      <c r="P474" s="152"/>
      <c r="Q474" s="152"/>
      <c r="R474" s="152"/>
      <c r="S474" s="152"/>
      <c r="T474" s="152"/>
      <c r="U474" s="152"/>
      <c r="V474" s="152"/>
      <c r="W474" s="152"/>
      <c r="X474" s="152"/>
      <c r="Y474" s="152"/>
      <c r="Z474" s="152"/>
      <c r="AA474" s="152"/>
      <c r="AB474" s="152"/>
      <c r="AC474" s="152"/>
      <c r="AD474" s="152"/>
      <c r="AE474" s="152"/>
      <c r="AF474" s="152"/>
      <c r="AG474" s="152"/>
      <c r="AH474" s="152"/>
      <c r="AI474" s="152"/>
      <c r="AJ474" s="152"/>
      <c r="AK474" s="152"/>
      <c r="AL474" s="152"/>
      <c r="AM474" s="152"/>
      <c r="AN474" s="152"/>
      <c r="AO474" s="152"/>
      <c r="AP474" s="152"/>
      <c r="AQ474" s="152"/>
      <c r="AR474" s="152"/>
      <c r="AS474" s="152"/>
      <c r="AT474" s="152"/>
      <c r="AU474" s="152"/>
      <c r="AV474" s="152"/>
      <c r="AW474" s="152"/>
      <c r="AX474" s="152"/>
      <c r="AY474" s="152"/>
      <c r="AZ474" s="152"/>
      <c r="BA474" s="152"/>
      <c r="BB474" s="152"/>
      <c r="BC474" s="152"/>
      <c r="BD474" s="152"/>
      <c r="BE474" s="152"/>
      <c r="BF474" s="152"/>
      <c r="BG474" s="152"/>
      <c r="BH474" s="152"/>
      <c r="BI474" s="152"/>
      <c r="BJ474" s="152"/>
      <c r="BK474" s="152"/>
      <c r="BL474" s="152"/>
      <c r="BM474" s="152"/>
    </row>
    <row r="475" ht="13.5" customHeight="1">
      <c r="A475" s="152"/>
      <c r="B475" s="153"/>
      <c r="C475" s="152"/>
      <c r="D475" s="152"/>
      <c r="E475" s="152"/>
      <c r="F475" s="152"/>
      <c r="G475" s="152"/>
      <c r="H475" s="152"/>
      <c r="I475" s="152"/>
      <c r="J475" s="152"/>
      <c r="K475" s="152"/>
      <c r="L475" s="152"/>
      <c r="M475" s="152"/>
      <c r="N475" s="152"/>
      <c r="O475" s="152"/>
      <c r="P475" s="152"/>
      <c r="Q475" s="152"/>
      <c r="R475" s="152"/>
      <c r="S475" s="152"/>
      <c r="T475" s="152"/>
      <c r="U475" s="152"/>
      <c r="V475" s="152"/>
      <c r="W475" s="152"/>
      <c r="X475" s="152"/>
      <c r="Y475" s="152"/>
      <c r="Z475" s="152"/>
      <c r="AA475" s="152"/>
      <c r="AB475" s="152"/>
      <c r="AC475" s="152"/>
      <c r="AD475" s="152"/>
      <c r="AE475" s="152"/>
      <c r="AF475" s="152"/>
      <c r="AG475" s="152"/>
      <c r="AH475" s="152"/>
      <c r="AI475" s="152"/>
      <c r="AJ475" s="152"/>
      <c r="AK475" s="152"/>
      <c r="AL475" s="152"/>
      <c r="AM475" s="152"/>
      <c r="AN475" s="152"/>
      <c r="AO475" s="152"/>
      <c r="AP475" s="152"/>
      <c r="AQ475" s="152"/>
      <c r="AR475" s="152"/>
      <c r="AS475" s="152"/>
      <c r="AT475" s="152"/>
      <c r="AU475" s="152"/>
      <c r="AV475" s="152"/>
      <c r="AW475" s="152"/>
      <c r="AX475" s="152"/>
      <c r="AY475" s="152"/>
      <c r="AZ475" s="152"/>
      <c r="BA475" s="152"/>
      <c r="BB475" s="152"/>
      <c r="BC475" s="152"/>
      <c r="BD475" s="152"/>
      <c r="BE475" s="152"/>
      <c r="BF475" s="152"/>
      <c r="BG475" s="152"/>
      <c r="BH475" s="152"/>
      <c r="BI475" s="152"/>
      <c r="BJ475" s="152"/>
      <c r="BK475" s="152"/>
      <c r="BL475" s="152"/>
      <c r="BM475" s="152"/>
    </row>
    <row r="476" ht="13.5" customHeight="1">
      <c r="A476" s="152"/>
      <c r="B476" s="153"/>
      <c r="C476" s="152"/>
      <c r="D476" s="152"/>
      <c r="E476" s="152"/>
      <c r="F476" s="152"/>
      <c r="G476" s="152"/>
      <c r="H476" s="152"/>
      <c r="I476" s="152"/>
      <c r="J476" s="152"/>
      <c r="K476" s="152"/>
      <c r="L476" s="152"/>
      <c r="M476" s="152"/>
      <c r="N476" s="152"/>
      <c r="O476" s="152"/>
      <c r="P476" s="152"/>
      <c r="Q476" s="152"/>
      <c r="R476" s="152"/>
      <c r="S476" s="152"/>
      <c r="T476" s="152"/>
      <c r="U476" s="152"/>
      <c r="V476" s="152"/>
      <c r="W476" s="152"/>
      <c r="X476" s="152"/>
      <c r="Y476" s="152"/>
      <c r="Z476" s="152"/>
      <c r="AA476" s="152"/>
      <c r="AB476" s="152"/>
      <c r="AC476" s="152"/>
      <c r="AD476" s="152"/>
      <c r="AE476" s="152"/>
      <c r="AF476" s="152"/>
      <c r="AG476" s="152"/>
      <c r="AH476" s="152"/>
      <c r="AI476" s="152"/>
      <c r="AJ476" s="152"/>
      <c r="AK476" s="152"/>
      <c r="AL476" s="152"/>
      <c r="AM476" s="152"/>
      <c r="AN476" s="152"/>
      <c r="AO476" s="152"/>
      <c r="AP476" s="152"/>
      <c r="AQ476" s="152"/>
      <c r="AR476" s="152"/>
      <c r="AS476" s="152"/>
      <c r="AT476" s="152"/>
      <c r="AU476" s="152"/>
      <c r="AV476" s="152"/>
      <c r="AW476" s="152"/>
      <c r="AX476" s="152"/>
      <c r="AY476" s="152"/>
      <c r="AZ476" s="152"/>
      <c r="BA476" s="152"/>
      <c r="BB476" s="152"/>
      <c r="BC476" s="152"/>
      <c r="BD476" s="152"/>
      <c r="BE476" s="152"/>
      <c r="BF476" s="152"/>
      <c r="BG476" s="152"/>
      <c r="BH476" s="152"/>
      <c r="BI476" s="152"/>
      <c r="BJ476" s="152"/>
      <c r="BK476" s="152"/>
      <c r="BL476" s="152"/>
      <c r="BM476" s="152"/>
    </row>
    <row r="477" ht="13.5" customHeight="1">
      <c r="A477" s="152"/>
      <c r="B477" s="153"/>
      <c r="C477" s="152"/>
      <c r="D477" s="152"/>
      <c r="E477" s="152"/>
      <c r="F477" s="152"/>
      <c r="G477" s="152"/>
      <c r="H477" s="152"/>
      <c r="I477" s="152"/>
      <c r="J477" s="152"/>
      <c r="K477" s="152"/>
      <c r="L477" s="152"/>
      <c r="M477" s="152"/>
      <c r="N477" s="152"/>
      <c r="O477" s="152"/>
      <c r="P477" s="152"/>
      <c r="Q477" s="152"/>
      <c r="R477" s="152"/>
      <c r="S477" s="152"/>
      <c r="T477" s="152"/>
      <c r="U477" s="152"/>
      <c r="V477" s="152"/>
      <c r="W477" s="152"/>
      <c r="X477" s="152"/>
      <c r="Y477" s="152"/>
      <c r="Z477" s="152"/>
      <c r="AA477" s="152"/>
      <c r="AB477" s="152"/>
      <c r="AC477" s="152"/>
      <c r="AD477" s="152"/>
      <c r="AE477" s="152"/>
      <c r="AF477" s="152"/>
      <c r="AG477" s="152"/>
      <c r="AH477" s="152"/>
      <c r="AI477" s="152"/>
      <c r="AJ477" s="152"/>
      <c r="AK477" s="152"/>
      <c r="AL477" s="152"/>
      <c r="AM477" s="152"/>
      <c r="AN477" s="152"/>
      <c r="AO477" s="152"/>
      <c r="AP477" s="152"/>
      <c r="AQ477" s="152"/>
      <c r="AR477" s="152"/>
      <c r="AS477" s="152"/>
      <c r="AT477" s="152"/>
      <c r="AU477" s="152"/>
      <c r="AV477" s="152"/>
      <c r="AW477" s="152"/>
      <c r="AX477" s="152"/>
      <c r="AY477" s="152"/>
      <c r="AZ477" s="152"/>
      <c r="BA477" s="152"/>
      <c r="BB477" s="152"/>
      <c r="BC477" s="152"/>
      <c r="BD477" s="152"/>
      <c r="BE477" s="152"/>
      <c r="BF477" s="152"/>
      <c r="BG477" s="152"/>
      <c r="BH477" s="152"/>
      <c r="BI477" s="152"/>
      <c r="BJ477" s="152"/>
      <c r="BK477" s="152"/>
      <c r="BL477" s="152"/>
      <c r="BM477" s="152"/>
    </row>
    <row r="478" ht="13.5" customHeight="1">
      <c r="A478" s="152"/>
      <c r="B478" s="153"/>
      <c r="C478" s="152"/>
      <c r="D478" s="152"/>
      <c r="E478" s="152"/>
      <c r="F478" s="152"/>
      <c r="G478" s="152"/>
      <c r="H478" s="152"/>
      <c r="I478" s="152"/>
      <c r="J478" s="152"/>
      <c r="K478" s="152"/>
      <c r="L478" s="152"/>
      <c r="M478" s="152"/>
      <c r="N478" s="152"/>
      <c r="O478" s="152"/>
      <c r="P478" s="152"/>
      <c r="Q478" s="152"/>
      <c r="R478" s="152"/>
      <c r="S478" s="152"/>
      <c r="T478" s="152"/>
      <c r="U478" s="152"/>
      <c r="V478" s="152"/>
      <c r="W478" s="152"/>
      <c r="X478" s="152"/>
      <c r="Y478" s="152"/>
      <c r="Z478" s="152"/>
      <c r="AA478" s="152"/>
      <c r="AB478" s="152"/>
      <c r="AC478" s="152"/>
      <c r="AD478" s="152"/>
      <c r="AE478" s="152"/>
      <c r="AF478" s="152"/>
      <c r="AG478" s="152"/>
      <c r="AH478" s="152"/>
      <c r="AI478" s="152"/>
      <c r="AJ478" s="152"/>
      <c r="AK478" s="152"/>
      <c r="AL478" s="152"/>
      <c r="AM478" s="152"/>
      <c r="AN478" s="152"/>
      <c r="AO478" s="152"/>
      <c r="AP478" s="152"/>
      <c r="AQ478" s="152"/>
      <c r="AR478" s="152"/>
      <c r="AS478" s="152"/>
      <c r="AT478" s="152"/>
      <c r="AU478" s="152"/>
      <c r="AV478" s="152"/>
      <c r="AW478" s="152"/>
      <c r="AX478" s="152"/>
      <c r="AY478" s="152"/>
      <c r="AZ478" s="152"/>
      <c r="BA478" s="152"/>
      <c r="BB478" s="152"/>
      <c r="BC478" s="152"/>
      <c r="BD478" s="152"/>
      <c r="BE478" s="152"/>
      <c r="BF478" s="152"/>
      <c r="BG478" s="152"/>
      <c r="BH478" s="152"/>
      <c r="BI478" s="152"/>
      <c r="BJ478" s="152"/>
      <c r="BK478" s="152"/>
      <c r="BL478" s="152"/>
      <c r="BM478" s="152"/>
    </row>
    <row r="479" ht="13.5" customHeight="1">
      <c r="A479" s="152"/>
      <c r="B479" s="153"/>
      <c r="C479" s="152"/>
      <c r="D479" s="152"/>
      <c r="E479" s="152"/>
      <c r="F479" s="152"/>
      <c r="G479" s="152"/>
      <c r="H479" s="152"/>
      <c r="I479" s="152"/>
      <c r="J479" s="152"/>
      <c r="K479" s="152"/>
      <c r="L479" s="152"/>
      <c r="M479" s="152"/>
      <c r="N479" s="152"/>
      <c r="O479" s="152"/>
      <c r="P479" s="152"/>
      <c r="Q479" s="152"/>
      <c r="R479" s="152"/>
      <c r="S479" s="152"/>
      <c r="T479" s="152"/>
      <c r="U479" s="152"/>
      <c r="V479" s="152"/>
      <c r="W479" s="152"/>
      <c r="X479" s="152"/>
      <c r="Y479" s="152"/>
      <c r="Z479" s="152"/>
      <c r="AA479" s="152"/>
      <c r="AB479" s="152"/>
      <c r="AC479" s="152"/>
      <c r="AD479" s="152"/>
      <c r="AE479" s="152"/>
      <c r="AF479" s="152"/>
      <c r="AG479" s="152"/>
      <c r="AH479" s="152"/>
      <c r="AI479" s="152"/>
      <c r="AJ479" s="152"/>
      <c r="AK479" s="152"/>
      <c r="AL479" s="152"/>
      <c r="AM479" s="152"/>
      <c r="AN479" s="152"/>
      <c r="AO479" s="152"/>
      <c r="AP479" s="152"/>
      <c r="AQ479" s="152"/>
      <c r="AR479" s="152"/>
      <c r="AS479" s="152"/>
      <c r="AT479" s="152"/>
      <c r="AU479" s="152"/>
      <c r="AV479" s="152"/>
      <c r="AW479" s="152"/>
      <c r="AX479" s="152"/>
      <c r="AY479" s="152"/>
      <c r="AZ479" s="152"/>
      <c r="BA479" s="152"/>
      <c r="BB479" s="152"/>
      <c r="BC479" s="152"/>
      <c r="BD479" s="152"/>
      <c r="BE479" s="152"/>
      <c r="BF479" s="152"/>
      <c r="BG479" s="152"/>
      <c r="BH479" s="152"/>
      <c r="BI479" s="152"/>
      <c r="BJ479" s="152"/>
      <c r="BK479" s="152"/>
      <c r="BL479" s="152"/>
      <c r="BM479" s="152"/>
    </row>
    <row r="480" ht="13.5" customHeight="1">
      <c r="A480" s="152"/>
      <c r="B480" s="153"/>
      <c r="C480" s="152"/>
      <c r="D480" s="152"/>
      <c r="E480" s="152"/>
      <c r="F480" s="152"/>
      <c r="G480" s="152"/>
      <c r="H480" s="152"/>
      <c r="I480" s="152"/>
      <c r="J480" s="152"/>
      <c r="K480" s="152"/>
      <c r="L480" s="152"/>
      <c r="M480" s="152"/>
      <c r="N480" s="152"/>
      <c r="O480" s="152"/>
      <c r="P480" s="152"/>
      <c r="Q480" s="152"/>
      <c r="R480" s="152"/>
      <c r="S480" s="152"/>
      <c r="T480" s="152"/>
      <c r="U480" s="152"/>
      <c r="V480" s="152"/>
      <c r="W480" s="152"/>
      <c r="X480" s="152"/>
      <c r="Y480" s="152"/>
      <c r="Z480" s="152"/>
      <c r="AA480" s="152"/>
      <c r="AB480" s="152"/>
      <c r="AC480" s="152"/>
      <c r="AD480" s="152"/>
      <c r="AE480" s="152"/>
      <c r="AF480" s="152"/>
      <c r="AG480" s="152"/>
      <c r="AH480" s="152"/>
      <c r="AI480" s="152"/>
      <c r="AJ480" s="152"/>
      <c r="AK480" s="152"/>
      <c r="AL480" s="152"/>
      <c r="AM480" s="152"/>
      <c r="AN480" s="152"/>
      <c r="AO480" s="152"/>
      <c r="AP480" s="152"/>
      <c r="AQ480" s="152"/>
      <c r="AR480" s="152"/>
      <c r="AS480" s="152"/>
      <c r="AT480" s="152"/>
      <c r="AU480" s="152"/>
      <c r="AV480" s="152"/>
      <c r="AW480" s="152"/>
      <c r="AX480" s="152"/>
      <c r="AY480" s="152"/>
      <c r="AZ480" s="152"/>
      <c r="BA480" s="152"/>
      <c r="BB480" s="152"/>
      <c r="BC480" s="152"/>
      <c r="BD480" s="152"/>
      <c r="BE480" s="152"/>
      <c r="BF480" s="152"/>
      <c r="BG480" s="152"/>
      <c r="BH480" s="152"/>
      <c r="BI480" s="152"/>
      <c r="BJ480" s="152"/>
      <c r="BK480" s="152"/>
      <c r="BL480" s="152"/>
      <c r="BM480" s="152"/>
    </row>
    <row r="481" ht="13.5" customHeight="1">
      <c r="A481" s="152"/>
      <c r="B481" s="153"/>
      <c r="C481" s="152"/>
      <c r="D481" s="152"/>
      <c r="E481" s="152"/>
      <c r="F481" s="152"/>
      <c r="G481" s="152"/>
      <c r="H481" s="152"/>
      <c r="I481" s="152"/>
      <c r="J481" s="152"/>
      <c r="K481" s="152"/>
      <c r="L481" s="152"/>
      <c r="M481" s="152"/>
      <c r="N481" s="152"/>
      <c r="O481" s="152"/>
      <c r="P481" s="152"/>
      <c r="Q481" s="152"/>
      <c r="R481" s="152"/>
      <c r="S481" s="152"/>
      <c r="T481" s="152"/>
      <c r="U481" s="152"/>
      <c r="V481" s="152"/>
      <c r="W481" s="152"/>
      <c r="X481" s="152"/>
      <c r="Y481" s="152"/>
      <c r="Z481" s="152"/>
      <c r="AA481" s="152"/>
      <c r="AB481" s="152"/>
      <c r="AC481" s="152"/>
      <c r="AD481" s="152"/>
      <c r="AE481" s="152"/>
      <c r="AF481" s="152"/>
      <c r="AG481" s="152"/>
      <c r="AH481" s="152"/>
      <c r="AI481" s="152"/>
      <c r="AJ481" s="152"/>
      <c r="AK481" s="152"/>
      <c r="AL481" s="152"/>
      <c r="AM481" s="152"/>
      <c r="AN481" s="152"/>
      <c r="AO481" s="152"/>
      <c r="AP481" s="152"/>
      <c r="AQ481" s="152"/>
      <c r="AR481" s="152"/>
      <c r="AS481" s="152"/>
      <c r="AT481" s="152"/>
      <c r="AU481" s="152"/>
      <c r="AV481" s="152"/>
      <c r="AW481" s="152"/>
      <c r="AX481" s="152"/>
      <c r="AY481" s="152"/>
      <c r="AZ481" s="152"/>
      <c r="BA481" s="152"/>
      <c r="BB481" s="152"/>
      <c r="BC481" s="152"/>
      <c r="BD481" s="152"/>
      <c r="BE481" s="152"/>
      <c r="BF481" s="152"/>
      <c r="BG481" s="152"/>
      <c r="BH481" s="152"/>
      <c r="BI481" s="152"/>
      <c r="BJ481" s="152"/>
      <c r="BK481" s="152"/>
      <c r="BL481" s="152"/>
      <c r="BM481" s="152"/>
    </row>
    <row r="482" ht="13.5" customHeight="1">
      <c r="A482" s="152"/>
      <c r="B482" s="153"/>
      <c r="C482" s="152"/>
      <c r="D482" s="152"/>
      <c r="E482" s="152"/>
      <c r="F482" s="152"/>
      <c r="G482" s="152"/>
      <c r="H482" s="152"/>
      <c r="I482" s="152"/>
      <c r="J482" s="152"/>
      <c r="K482" s="152"/>
      <c r="L482" s="152"/>
      <c r="M482" s="152"/>
      <c r="N482" s="152"/>
      <c r="O482" s="152"/>
      <c r="P482" s="152"/>
      <c r="Q482" s="152"/>
      <c r="R482" s="152"/>
      <c r="S482" s="152"/>
      <c r="T482" s="152"/>
      <c r="U482" s="152"/>
      <c r="V482" s="152"/>
      <c r="W482" s="152"/>
      <c r="X482" s="152"/>
      <c r="Y482" s="152"/>
      <c r="Z482" s="152"/>
      <c r="AA482" s="152"/>
      <c r="AB482" s="152"/>
      <c r="AC482" s="152"/>
      <c r="AD482" s="152"/>
      <c r="AE482" s="152"/>
      <c r="AF482" s="152"/>
      <c r="AG482" s="152"/>
      <c r="AH482" s="152"/>
      <c r="AI482" s="152"/>
      <c r="AJ482" s="152"/>
      <c r="AK482" s="152"/>
      <c r="AL482" s="152"/>
      <c r="AM482" s="152"/>
      <c r="AN482" s="152"/>
      <c r="AO482" s="152"/>
      <c r="AP482" s="152"/>
      <c r="AQ482" s="152"/>
      <c r="AR482" s="152"/>
      <c r="AS482" s="152"/>
      <c r="AT482" s="152"/>
      <c r="AU482" s="152"/>
      <c r="AV482" s="152"/>
      <c r="AW482" s="152"/>
      <c r="AX482" s="152"/>
      <c r="AY482" s="152"/>
      <c r="AZ482" s="152"/>
      <c r="BA482" s="152"/>
      <c r="BB482" s="152"/>
      <c r="BC482" s="152"/>
      <c r="BD482" s="152"/>
      <c r="BE482" s="152"/>
      <c r="BF482" s="152"/>
      <c r="BG482" s="152"/>
      <c r="BH482" s="152"/>
      <c r="BI482" s="152"/>
      <c r="BJ482" s="152"/>
      <c r="BK482" s="152"/>
      <c r="BL482" s="152"/>
      <c r="BM482" s="152"/>
    </row>
    <row r="483" ht="13.5" customHeight="1">
      <c r="A483" s="152"/>
      <c r="B483" s="153"/>
      <c r="C483" s="152"/>
      <c r="D483" s="152"/>
      <c r="E483" s="152"/>
      <c r="F483" s="152"/>
      <c r="G483" s="152"/>
      <c r="H483" s="152"/>
      <c r="I483" s="152"/>
      <c r="J483" s="152"/>
      <c r="K483" s="152"/>
      <c r="L483" s="152"/>
      <c r="M483" s="152"/>
      <c r="N483" s="152"/>
      <c r="O483" s="152"/>
      <c r="P483" s="152"/>
      <c r="Q483" s="152"/>
      <c r="R483" s="152"/>
      <c r="S483" s="152"/>
      <c r="T483" s="152"/>
      <c r="U483" s="152"/>
      <c r="V483" s="152"/>
      <c r="W483" s="152"/>
      <c r="X483" s="152"/>
      <c r="Y483" s="152"/>
      <c r="Z483" s="152"/>
      <c r="AA483" s="152"/>
      <c r="AB483" s="152"/>
      <c r="AC483" s="152"/>
      <c r="AD483" s="152"/>
      <c r="AE483" s="152"/>
      <c r="AF483" s="152"/>
      <c r="AG483" s="152"/>
      <c r="AH483" s="152"/>
      <c r="AI483" s="152"/>
      <c r="AJ483" s="152"/>
      <c r="AK483" s="152"/>
      <c r="AL483" s="152"/>
      <c r="AM483" s="152"/>
      <c r="AN483" s="152"/>
      <c r="AO483" s="152"/>
      <c r="AP483" s="152"/>
      <c r="AQ483" s="152"/>
      <c r="AR483" s="152"/>
      <c r="AS483" s="152"/>
      <c r="AT483" s="152"/>
      <c r="AU483" s="152"/>
      <c r="AV483" s="152"/>
      <c r="AW483" s="152"/>
      <c r="AX483" s="152"/>
      <c r="AY483" s="152"/>
      <c r="AZ483" s="152"/>
      <c r="BA483" s="152"/>
      <c r="BB483" s="152"/>
      <c r="BC483" s="152"/>
      <c r="BD483" s="152"/>
      <c r="BE483" s="152"/>
      <c r="BF483" s="152"/>
      <c r="BG483" s="152"/>
      <c r="BH483" s="152"/>
      <c r="BI483" s="152"/>
      <c r="BJ483" s="152"/>
      <c r="BK483" s="152"/>
      <c r="BL483" s="152"/>
      <c r="BM483" s="152"/>
    </row>
    <row r="484" ht="13.5" customHeight="1">
      <c r="A484" s="152"/>
      <c r="B484" s="153"/>
      <c r="C484" s="152"/>
      <c r="D484" s="152"/>
      <c r="E484" s="152"/>
      <c r="F484" s="152"/>
      <c r="G484" s="152"/>
      <c r="H484" s="152"/>
      <c r="I484" s="152"/>
      <c r="J484" s="152"/>
      <c r="K484" s="152"/>
      <c r="L484" s="152"/>
      <c r="M484" s="152"/>
      <c r="N484" s="152"/>
      <c r="O484" s="152"/>
      <c r="P484" s="152"/>
      <c r="Q484" s="152"/>
      <c r="R484" s="152"/>
      <c r="S484" s="152"/>
      <c r="T484" s="152"/>
      <c r="U484" s="152"/>
      <c r="V484" s="152"/>
      <c r="W484" s="152"/>
      <c r="X484" s="152"/>
      <c r="Y484" s="152"/>
      <c r="Z484" s="152"/>
      <c r="AA484" s="152"/>
      <c r="AB484" s="152"/>
      <c r="AC484" s="152"/>
      <c r="AD484" s="152"/>
      <c r="AE484" s="152"/>
      <c r="AF484" s="152"/>
      <c r="AG484" s="152"/>
      <c r="AH484" s="152"/>
      <c r="AI484" s="152"/>
      <c r="AJ484" s="152"/>
      <c r="AK484" s="152"/>
      <c r="AL484" s="152"/>
      <c r="AM484" s="152"/>
      <c r="AN484" s="152"/>
      <c r="AO484" s="152"/>
      <c r="AP484" s="152"/>
      <c r="AQ484" s="152"/>
      <c r="AR484" s="152"/>
      <c r="AS484" s="152"/>
      <c r="AT484" s="152"/>
      <c r="AU484" s="152"/>
      <c r="AV484" s="152"/>
      <c r="AW484" s="152"/>
      <c r="AX484" s="152"/>
      <c r="AY484" s="152"/>
      <c r="AZ484" s="152"/>
      <c r="BA484" s="152"/>
      <c r="BB484" s="152"/>
      <c r="BC484" s="152"/>
      <c r="BD484" s="152"/>
      <c r="BE484" s="152"/>
      <c r="BF484" s="152"/>
      <c r="BG484" s="152"/>
      <c r="BH484" s="152"/>
      <c r="BI484" s="152"/>
      <c r="BJ484" s="152"/>
      <c r="BK484" s="152"/>
      <c r="BL484" s="152"/>
      <c r="BM484" s="152"/>
    </row>
    <row r="485" ht="13.5" customHeight="1">
      <c r="A485" s="152"/>
      <c r="B485" s="153"/>
      <c r="C485" s="152"/>
      <c r="D485" s="152"/>
      <c r="E485" s="152"/>
      <c r="F485" s="152"/>
      <c r="G485" s="152"/>
      <c r="H485" s="152"/>
      <c r="I485" s="152"/>
      <c r="J485" s="152"/>
      <c r="K485" s="152"/>
      <c r="L485" s="152"/>
      <c r="M485" s="152"/>
      <c r="N485" s="152"/>
      <c r="O485" s="152"/>
      <c r="P485" s="152"/>
      <c r="Q485" s="152"/>
      <c r="R485" s="152"/>
      <c r="S485" s="152"/>
      <c r="T485" s="152"/>
      <c r="U485" s="152"/>
      <c r="V485" s="152"/>
      <c r="W485" s="152"/>
      <c r="X485" s="152"/>
      <c r="Y485" s="152"/>
      <c r="Z485" s="152"/>
      <c r="AA485" s="152"/>
      <c r="AB485" s="152"/>
      <c r="AC485" s="152"/>
      <c r="AD485" s="152"/>
      <c r="AE485" s="152"/>
      <c r="AF485" s="152"/>
      <c r="AG485" s="152"/>
      <c r="AH485" s="152"/>
      <c r="AI485" s="152"/>
      <c r="AJ485" s="152"/>
      <c r="AK485" s="152"/>
      <c r="AL485" s="152"/>
      <c r="AM485" s="152"/>
      <c r="AN485" s="152"/>
      <c r="AO485" s="152"/>
      <c r="AP485" s="152"/>
      <c r="AQ485" s="152"/>
      <c r="AR485" s="152"/>
      <c r="AS485" s="152"/>
      <c r="AT485" s="152"/>
      <c r="AU485" s="152"/>
      <c r="AV485" s="152"/>
      <c r="AW485" s="152"/>
      <c r="AX485" s="152"/>
      <c r="AY485" s="152"/>
      <c r="AZ485" s="152"/>
      <c r="BA485" s="152"/>
      <c r="BB485" s="152"/>
      <c r="BC485" s="152"/>
      <c r="BD485" s="152"/>
      <c r="BE485" s="152"/>
      <c r="BF485" s="152"/>
      <c r="BG485" s="152"/>
      <c r="BH485" s="152"/>
      <c r="BI485" s="152"/>
      <c r="BJ485" s="152"/>
      <c r="BK485" s="152"/>
      <c r="BL485" s="152"/>
      <c r="BM485" s="152"/>
    </row>
    <row r="486" ht="13.5" customHeight="1">
      <c r="A486" s="152"/>
      <c r="B486" s="153"/>
      <c r="C486" s="152"/>
      <c r="D486" s="152"/>
      <c r="E486" s="152"/>
      <c r="F486" s="152"/>
      <c r="G486" s="152"/>
      <c r="H486" s="152"/>
      <c r="I486" s="152"/>
      <c r="J486" s="152"/>
      <c r="K486" s="152"/>
      <c r="L486" s="152"/>
      <c r="M486" s="152"/>
      <c r="N486" s="152"/>
      <c r="O486" s="152"/>
      <c r="P486" s="152"/>
      <c r="Q486" s="152"/>
      <c r="R486" s="152"/>
      <c r="S486" s="152"/>
      <c r="T486" s="152"/>
      <c r="U486" s="152"/>
      <c r="V486" s="152"/>
      <c r="W486" s="152"/>
      <c r="X486" s="152"/>
      <c r="Y486" s="152"/>
      <c r="Z486" s="152"/>
      <c r="AA486" s="152"/>
      <c r="AB486" s="152"/>
      <c r="AC486" s="152"/>
      <c r="AD486" s="152"/>
      <c r="AE486" s="152"/>
      <c r="AF486" s="152"/>
      <c r="AG486" s="152"/>
      <c r="AH486" s="152"/>
      <c r="AI486" s="152"/>
      <c r="AJ486" s="152"/>
      <c r="AK486" s="152"/>
      <c r="AL486" s="152"/>
      <c r="AM486" s="152"/>
      <c r="AN486" s="152"/>
      <c r="AO486" s="152"/>
      <c r="AP486" s="152"/>
      <c r="AQ486" s="152"/>
      <c r="AR486" s="152"/>
      <c r="AS486" s="152"/>
      <c r="AT486" s="152"/>
      <c r="AU486" s="152"/>
      <c r="AV486" s="152"/>
      <c r="AW486" s="152"/>
      <c r="AX486" s="152"/>
      <c r="AY486" s="152"/>
      <c r="AZ486" s="152"/>
      <c r="BA486" s="152"/>
      <c r="BB486" s="152"/>
      <c r="BC486" s="152"/>
      <c r="BD486" s="152"/>
      <c r="BE486" s="152"/>
      <c r="BF486" s="152"/>
      <c r="BG486" s="152"/>
      <c r="BH486" s="152"/>
      <c r="BI486" s="152"/>
      <c r="BJ486" s="152"/>
      <c r="BK486" s="152"/>
      <c r="BL486" s="152"/>
      <c r="BM486" s="152"/>
    </row>
    <row r="487" ht="13.5" customHeight="1">
      <c r="A487" s="152"/>
      <c r="B487" s="153"/>
      <c r="C487" s="152"/>
      <c r="D487" s="152"/>
      <c r="E487" s="152"/>
      <c r="F487" s="152"/>
      <c r="G487" s="152"/>
      <c r="H487" s="152"/>
      <c r="I487" s="152"/>
      <c r="J487" s="152"/>
      <c r="K487" s="152"/>
      <c r="L487" s="152"/>
      <c r="M487" s="152"/>
      <c r="N487" s="152"/>
      <c r="O487" s="152"/>
      <c r="P487" s="152"/>
      <c r="Q487" s="152"/>
      <c r="R487" s="152"/>
      <c r="S487" s="152"/>
      <c r="T487" s="152"/>
      <c r="U487" s="152"/>
      <c r="V487" s="152"/>
      <c r="W487" s="152"/>
      <c r="X487" s="152"/>
      <c r="Y487" s="152"/>
      <c r="Z487" s="152"/>
      <c r="AA487" s="152"/>
      <c r="AB487" s="152"/>
      <c r="AC487" s="152"/>
      <c r="AD487" s="152"/>
      <c r="AE487" s="152"/>
      <c r="AF487" s="152"/>
      <c r="AG487" s="152"/>
      <c r="AH487" s="152"/>
      <c r="AI487" s="152"/>
      <c r="AJ487" s="152"/>
      <c r="AK487" s="152"/>
      <c r="AL487" s="152"/>
      <c r="AM487" s="152"/>
      <c r="AN487" s="152"/>
      <c r="AO487" s="152"/>
      <c r="AP487" s="152"/>
      <c r="AQ487" s="152"/>
      <c r="AR487" s="152"/>
      <c r="AS487" s="152"/>
      <c r="AT487" s="152"/>
      <c r="AU487" s="152"/>
      <c r="AV487" s="152"/>
      <c r="AW487" s="152"/>
      <c r="AX487" s="152"/>
      <c r="AY487" s="152"/>
      <c r="AZ487" s="152"/>
      <c r="BA487" s="152"/>
      <c r="BB487" s="152"/>
      <c r="BC487" s="152"/>
      <c r="BD487" s="152"/>
      <c r="BE487" s="152"/>
      <c r="BF487" s="152"/>
      <c r="BG487" s="152"/>
      <c r="BH487" s="152"/>
      <c r="BI487" s="152"/>
      <c r="BJ487" s="152"/>
      <c r="BK487" s="152"/>
      <c r="BL487" s="152"/>
      <c r="BM487" s="152"/>
    </row>
    <row r="488" ht="13.5" customHeight="1">
      <c r="A488" s="152"/>
      <c r="B488" s="153"/>
      <c r="C488" s="152"/>
      <c r="D488" s="152"/>
      <c r="E488" s="152"/>
      <c r="F488" s="152"/>
      <c r="G488" s="152"/>
      <c r="H488" s="152"/>
      <c r="I488" s="152"/>
      <c r="J488" s="152"/>
      <c r="K488" s="152"/>
      <c r="L488" s="152"/>
      <c r="M488" s="152"/>
      <c r="N488" s="152"/>
      <c r="O488" s="152"/>
      <c r="P488" s="152"/>
      <c r="Q488" s="152"/>
      <c r="R488" s="152"/>
      <c r="S488" s="152"/>
      <c r="T488" s="152"/>
      <c r="U488" s="152"/>
      <c r="V488" s="152"/>
      <c r="W488" s="152"/>
      <c r="X488" s="152"/>
      <c r="Y488" s="152"/>
      <c r="Z488" s="152"/>
      <c r="AA488" s="152"/>
      <c r="AB488" s="152"/>
      <c r="AC488" s="152"/>
      <c r="AD488" s="152"/>
      <c r="AE488" s="152"/>
      <c r="AF488" s="152"/>
      <c r="AG488" s="152"/>
      <c r="AH488" s="152"/>
      <c r="AI488" s="152"/>
      <c r="AJ488" s="152"/>
      <c r="AK488" s="152"/>
      <c r="AL488" s="152"/>
      <c r="AM488" s="152"/>
      <c r="AN488" s="152"/>
      <c r="AO488" s="152"/>
      <c r="AP488" s="152"/>
      <c r="AQ488" s="152"/>
      <c r="AR488" s="152"/>
      <c r="AS488" s="152"/>
      <c r="AT488" s="152"/>
      <c r="AU488" s="152"/>
      <c r="AV488" s="152"/>
      <c r="AW488" s="152"/>
      <c r="AX488" s="152"/>
      <c r="AY488" s="152"/>
      <c r="AZ488" s="152"/>
      <c r="BA488" s="152"/>
      <c r="BB488" s="152"/>
      <c r="BC488" s="152"/>
      <c r="BD488" s="152"/>
      <c r="BE488" s="152"/>
      <c r="BF488" s="152"/>
      <c r="BG488" s="152"/>
      <c r="BH488" s="152"/>
      <c r="BI488" s="152"/>
      <c r="BJ488" s="152"/>
      <c r="BK488" s="152"/>
      <c r="BL488" s="152"/>
      <c r="BM488" s="152"/>
    </row>
    <row r="489" ht="13.5" customHeight="1">
      <c r="A489" s="152"/>
      <c r="B489" s="153"/>
      <c r="C489" s="152"/>
      <c r="D489" s="152"/>
      <c r="E489" s="152"/>
      <c r="F489" s="152"/>
      <c r="G489" s="152"/>
      <c r="H489" s="152"/>
      <c r="I489" s="152"/>
      <c r="J489" s="152"/>
      <c r="K489" s="152"/>
      <c r="L489" s="152"/>
      <c r="M489" s="152"/>
      <c r="N489" s="152"/>
      <c r="O489" s="152"/>
      <c r="P489" s="152"/>
      <c r="Q489" s="152"/>
      <c r="R489" s="152"/>
      <c r="S489" s="152"/>
      <c r="T489" s="152"/>
      <c r="U489" s="152"/>
      <c r="V489" s="152"/>
      <c r="W489" s="152"/>
      <c r="X489" s="152"/>
      <c r="Y489" s="152"/>
      <c r="Z489" s="152"/>
      <c r="AA489" s="152"/>
      <c r="AB489" s="152"/>
      <c r="AC489" s="152"/>
      <c r="AD489" s="152"/>
      <c r="AE489" s="152"/>
      <c r="AF489" s="152"/>
      <c r="AG489" s="152"/>
      <c r="AH489" s="152"/>
      <c r="AI489" s="152"/>
      <c r="AJ489" s="152"/>
      <c r="AK489" s="152"/>
      <c r="AL489" s="152"/>
      <c r="AM489" s="152"/>
      <c r="AN489" s="152"/>
      <c r="AO489" s="152"/>
      <c r="AP489" s="152"/>
      <c r="AQ489" s="152"/>
      <c r="AR489" s="152"/>
      <c r="AS489" s="152"/>
      <c r="AT489" s="152"/>
      <c r="AU489" s="152"/>
      <c r="AV489" s="152"/>
      <c r="AW489" s="152"/>
      <c r="AX489" s="152"/>
      <c r="AY489" s="152"/>
      <c r="AZ489" s="152"/>
      <c r="BA489" s="152"/>
      <c r="BB489" s="152"/>
      <c r="BC489" s="152"/>
      <c r="BD489" s="152"/>
      <c r="BE489" s="152"/>
      <c r="BF489" s="152"/>
      <c r="BG489" s="152"/>
      <c r="BH489" s="152"/>
      <c r="BI489" s="152"/>
      <c r="BJ489" s="152"/>
      <c r="BK489" s="152"/>
      <c r="BL489" s="152"/>
      <c r="BM489" s="152"/>
    </row>
    <row r="490" ht="13.5" customHeight="1">
      <c r="A490" s="152"/>
      <c r="B490" s="153"/>
      <c r="C490" s="152"/>
      <c r="D490" s="152"/>
      <c r="E490" s="152"/>
      <c r="F490" s="152"/>
      <c r="G490" s="152"/>
      <c r="H490" s="152"/>
      <c r="I490" s="152"/>
      <c r="J490" s="152"/>
      <c r="K490" s="152"/>
      <c r="L490" s="152"/>
      <c r="M490" s="152"/>
      <c r="N490" s="152"/>
      <c r="O490" s="152"/>
      <c r="P490" s="152"/>
      <c r="Q490" s="152"/>
      <c r="R490" s="152"/>
      <c r="S490" s="152"/>
      <c r="T490" s="152"/>
      <c r="U490" s="152"/>
      <c r="V490" s="152"/>
      <c r="W490" s="152"/>
      <c r="X490" s="152"/>
      <c r="Y490" s="152"/>
      <c r="Z490" s="152"/>
      <c r="AA490" s="152"/>
      <c r="AB490" s="152"/>
      <c r="AC490" s="152"/>
      <c r="AD490" s="152"/>
      <c r="AE490" s="152"/>
      <c r="AF490" s="152"/>
      <c r="AG490" s="152"/>
      <c r="AH490" s="152"/>
      <c r="AI490" s="152"/>
      <c r="AJ490" s="152"/>
      <c r="AK490" s="152"/>
      <c r="AL490" s="152"/>
      <c r="AM490" s="152"/>
      <c r="AN490" s="152"/>
      <c r="AO490" s="152"/>
      <c r="AP490" s="152"/>
      <c r="AQ490" s="152"/>
      <c r="AR490" s="152"/>
      <c r="AS490" s="152"/>
      <c r="AT490" s="152"/>
      <c r="AU490" s="152"/>
      <c r="AV490" s="152"/>
      <c r="AW490" s="152"/>
      <c r="AX490" s="152"/>
      <c r="AY490" s="152"/>
      <c r="AZ490" s="152"/>
      <c r="BA490" s="152"/>
      <c r="BB490" s="152"/>
      <c r="BC490" s="152"/>
      <c r="BD490" s="152"/>
      <c r="BE490" s="152"/>
      <c r="BF490" s="152"/>
      <c r="BG490" s="152"/>
      <c r="BH490" s="152"/>
      <c r="BI490" s="152"/>
      <c r="BJ490" s="152"/>
      <c r="BK490" s="152"/>
      <c r="BL490" s="152"/>
      <c r="BM490" s="152"/>
    </row>
    <row r="491" ht="13.5" customHeight="1">
      <c r="A491" s="152"/>
      <c r="B491" s="153"/>
      <c r="C491" s="152"/>
      <c r="D491" s="152"/>
      <c r="E491" s="152"/>
      <c r="F491" s="152"/>
      <c r="G491" s="152"/>
      <c r="H491" s="152"/>
      <c r="I491" s="152"/>
      <c r="J491" s="152"/>
      <c r="K491" s="152"/>
      <c r="L491" s="152"/>
      <c r="M491" s="152"/>
      <c r="N491" s="152"/>
      <c r="O491" s="152"/>
      <c r="P491" s="152"/>
      <c r="Q491" s="152"/>
      <c r="R491" s="152"/>
      <c r="S491" s="152"/>
      <c r="T491" s="152"/>
      <c r="U491" s="152"/>
      <c r="V491" s="152"/>
      <c r="W491" s="152"/>
      <c r="X491" s="152"/>
      <c r="Y491" s="152"/>
      <c r="Z491" s="152"/>
      <c r="AA491" s="152"/>
      <c r="AB491" s="152"/>
      <c r="AC491" s="152"/>
      <c r="AD491" s="152"/>
      <c r="AE491" s="152"/>
      <c r="AF491" s="152"/>
      <c r="AG491" s="152"/>
      <c r="AH491" s="152"/>
      <c r="AI491" s="152"/>
      <c r="AJ491" s="152"/>
      <c r="AK491" s="152"/>
      <c r="AL491" s="152"/>
      <c r="AM491" s="152"/>
      <c r="AN491" s="152"/>
      <c r="AO491" s="152"/>
      <c r="AP491" s="152"/>
      <c r="AQ491" s="152"/>
      <c r="AR491" s="152"/>
      <c r="AS491" s="152"/>
      <c r="AT491" s="152"/>
      <c r="AU491" s="152"/>
      <c r="AV491" s="152"/>
      <c r="AW491" s="152"/>
      <c r="AX491" s="152"/>
      <c r="AY491" s="152"/>
      <c r="AZ491" s="152"/>
      <c r="BA491" s="152"/>
      <c r="BB491" s="152"/>
      <c r="BC491" s="152"/>
      <c r="BD491" s="152"/>
      <c r="BE491" s="152"/>
      <c r="BF491" s="152"/>
      <c r="BG491" s="152"/>
      <c r="BH491" s="152"/>
      <c r="BI491" s="152"/>
      <c r="BJ491" s="152"/>
      <c r="BK491" s="152"/>
      <c r="BL491" s="152"/>
      <c r="BM491" s="152"/>
    </row>
    <row r="492" ht="13.5" customHeight="1">
      <c r="A492" s="152"/>
      <c r="B492" s="153"/>
      <c r="C492" s="152"/>
      <c r="D492" s="152"/>
      <c r="E492" s="152"/>
      <c r="F492" s="152"/>
      <c r="G492" s="152"/>
      <c r="H492" s="152"/>
      <c r="I492" s="152"/>
      <c r="J492" s="152"/>
      <c r="K492" s="152"/>
      <c r="L492" s="152"/>
      <c r="M492" s="152"/>
      <c r="N492" s="152"/>
      <c r="O492" s="152"/>
      <c r="P492" s="152"/>
      <c r="Q492" s="152"/>
      <c r="R492" s="152"/>
      <c r="S492" s="152"/>
      <c r="T492" s="152"/>
      <c r="U492" s="152"/>
      <c r="V492" s="152"/>
      <c r="W492" s="152"/>
      <c r="X492" s="152"/>
      <c r="Y492" s="152"/>
      <c r="Z492" s="152"/>
      <c r="AA492" s="152"/>
      <c r="AB492" s="152"/>
      <c r="AC492" s="152"/>
      <c r="AD492" s="152"/>
      <c r="AE492" s="152"/>
      <c r="AF492" s="152"/>
      <c r="AG492" s="152"/>
      <c r="AH492" s="152"/>
      <c r="AI492" s="152"/>
      <c r="AJ492" s="152"/>
      <c r="AK492" s="152"/>
      <c r="AL492" s="152"/>
      <c r="AM492" s="152"/>
      <c r="AN492" s="152"/>
      <c r="AO492" s="152"/>
      <c r="AP492" s="152"/>
      <c r="AQ492" s="152"/>
      <c r="AR492" s="152"/>
      <c r="AS492" s="152"/>
      <c r="AT492" s="152"/>
      <c r="AU492" s="152"/>
      <c r="AV492" s="152"/>
      <c r="AW492" s="152"/>
      <c r="AX492" s="152"/>
      <c r="AY492" s="152"/>
      <c r="AZ492" s="152"/>
      <c r="BA492" s="152"/>
      <c r="BB492" s="152"/>
      <c r="BC492" s="152"/>
      <c r="BD492" s="152"/>
      <c r="BE492" s="152"/>
      <c r="BF492" s="152"/>
      <c r="BG492" s="152"/>
      <c r="BH492" s="152"/>
      <c r="BI492" s="152"/>
      <c r="BJ492" s="152"/>
      <c r="BK492" s="152"/>
      <c r="BL492" s="152"/>
      <c r="BM492" s="152"/>
    </row>
    <row r="493" ht="13.5" customHeight="1">
      <c r="A493" s="152"/>
      <c r="B493" s="153"/>
      <c r="C493" s="152"/>
      <c r="D493" s="152"/>
      <c r="E493" s="152"/>
      <c r="F493" s="152"/>
      <c r="G493" s="152"/>
      <c r="H493" s="152"/>
      <c r="I493" s="152"/>
      <c r="J493" s="152"/>
      <c r="K493" s="152"/>
      <c r="L493" s="152"/>
      <c r="M493" s="152"/>
      <c r="N493" s="152"/>
      <c r="O493" s="152"/>
      <c r="P493" s="152"/>
      <c r="Q493" s="152"/>
      <c r="R493" s="152"/>
      <c r="S493" s="152"/>
      <c r="T493" s="152"/>
      <c r="U493" s="152"/>
      <c r="V493" s="152"/>
      <c r="W493" s="152"/>
      <c r="X493" s="152"/>
      <c r="Y493" s="152"/>
      <c r="Z493" s="152"/>
      <c r="AA493" s="152"/>
      <c r="AB493" s="152"/>
      <c r="AC493" s="152"/>
      <c r="AD493" s="152"/>
      <c r="AE493" s="152"/>
      <c r="AF493" s="152"/>
      <c r="AG493" s="152"/>
      <c r="AH493" s="152"/>
      <c r="AI493" s="152"/>
      <c r="AJ493" s="152"/>
      <c r="AK493" s="152"/>
      <c r="AL493" s="152"/>
      <c r="AM493" s="152"/>
      <c r="AN493" s="152"/>
      <c r="AO493" s="152"/>
      <c r="AP493" s="152"/>
      <c r="AQ493" s="152"/>
      <c r="AR493" s="152"/>
      <c r="AS493" s="152"/>
      <c r="AT493" s="152"/>
      <c r="AU493" s="152"/>
      <c r="AV493" s="152"/>
      <c r="AW493" s="152"/>
      <c r="AX493" s="152"/>
      <c r="AY493" s="152"/>
      <c r="AZ493" s="152"/>
      <c r="BA493" s="152"/>
      <c r="BB493" s="152"/>
      <c r="BC493" s="152"/>
      <c r="BD493" s="152"/>
      <c r="BE493" s="152"/>
      <c r="BF493" s="152"/>
      <c r="BG493" s="152"/>
      <c r="BH493" s="152"/>
      <c r="BI493" s="152"/>
      <c r="BJ493" s="152"/>
      <c r="BK493" s="152"/>
      <c r="BL493" s="152"/>
      <c r="BM493" s="152"/>
    </row>
    <row r="494" ht="13.5" customHeight="1">
      <c r="A494" s="152"/>
      <c r="B494" s="153"/>
      <c r="C494" s="152"/>
      <c r="D494" s="152"/>
      <c r="E494" s="152"/>
      <c r="F494" s="152"/>
      <c r="G494" s="152"/>
      <c r="H494" s="152"/>
      <c r="I494" s="152"/>
      <c r="J494" s="152"/>
      <c r="K494" s="152"/>
      <c r="L494" s="152"/>
      <c r="M494" s="152"/>
      <c r="N494" s="152"/>
      <c r="O494" s="152"/>
      <c r="P494" s="152"/>
      <c r="Q494" s="152"/>
      <c r="R494" s="152"/>
      <c r="S494" s="152"/>
      <c r="T494" s="152"/>
      <c r="U494" s="152"/>
      <c r="V494" s="152"/>
      <c r="W494" s="152"/>
      <c r="X494" s="152"/>
      <c r="Y494" s="152"/>
      <c r="Z494" s="152"/>
      <c r="AA494" s="152"/>
      <c r="AB494" s="152"/>
      <c r="AC494" s="152"/>
      <c r="AD494" s="152"/>
      <c r="AE494" s="152"/>
      <c r="AF494" s="152"/>
      <c r="AG494" s="152"/>
      <c r="AH494" s="152"/>
      <c r="AI494" s="152"/>
      <c r="AJ494" s="152"/>
      <c r="AK494" s="152"/>
      <c r="AL494" s="152"/>
      <c r="AM494" s="152"/>
      <c r="AN494" s="152"/>
      <c r="AO494" s="152"/>
      <c r="AP494" s="152"/>
      <c r="AQ494" s="152"/>
      <c r="AR494" s="152"/>
      <c r="AS494" s="152"/>
      <c r="AT494" s="152"/>
      <c r="AU494" s="152"/>
      <c r="AV494" s="152"/>
      <c r="AW494" s="152"/>
      <c r="AX494" s="152"/>
      <c r="AY494" s="152"/>
      <c r="AZ494" s="152"/>
      <c r="BA494" s="152"/>
      <c r="BB494" s="152"/>
      <c r="BC494" s="152"/>
      <c r="BD494" s="152"/>
      <c r="BE494" s="152"/>
      <c r="BF494" s="152"/>
      <c r="BG494" s="152"/>
      <c r="BH494" s="152"/>
      <c r="BI494" s="152"/>
      <c r="BJ494" s="152"/>
      <c r="BK494" s="152"/>
      <c r="BL494" s="152"/>
      <c r="BM494" s="152"/>
    </row>
    <row r="495" ht="13.5" customHeight="1">
      <c r="A495" s="152"/>
      <c r="B495" s="153"/>
      <c r="C495" s="152"/>
      <c r="D495" s="152"/>
      <c r="E495" s="152"/>
      <c r="F495" s="152"/>
      <c r="G495" s="152"/>
      <c r="H495" s="152"/>
      <c r="I495" s="152"/>
      <c r="J495" s="152"/>
      <c r="K495" s="152"/>
      <c r="L495" s="152"/>
      <c r="M495" s="152"/>
      <c r="N495" s="152"/>
      <c r="O495" s="152"/>
      <c r="P495" s="152"/>
      <c r="Q495" s="152"/>
      <c r="R495" s="152"/>
      <c r="S495" s="152"/>
      <c r="T495" s="152"/>
      <c r="U495" s="152"/>
      <c r="V495" s="152"/>
      <c r="W495" s="152"/>
      <c r="X495" s="152"/>
      <c r="Y495" s="152"/>
      <c r="Z495" s="152"/>
      <c r="AA495" s="152"/>
      <c r="AB495" s="152"/>
      <c r="AC495" s="152"/>
      <c r="AD495" s="152"/>
      <c r="AE495" s="152"/>
      <c r="AF495" s="152"/>
      <c r="AG495" s="152"/>
      <c r="AH495" s="152"/>
      <c r="AI495" s="152"/>
      <c r="AJ495" s="152"/>
      <c r="AK495" s="152"/>
      <c r="AL495" s="152"/>
      <c r="AM495" s="152"/>
      <c r="AN495" s="152"/>
      <c r="AO495" s="152"/>
      <c r="AP495" s="152"/>
      <c r="AQ495" s="152"/>
      <c r="AR495" s="152"/>
      <c r="AS495" s="152"/>
      <c r="AT495" s="152"/>
      <c r="AU495" s="152"/>
      <c r="AV495" s="152"/>
      <c r="AW495" s="152"/>
      <c r="AX495" s="152"/>
      <c r="AY495" s="152"/>
      <c r="AZ495" s="152"/>
      <c r="BA495" s="152"/>
      <c r="BB495" s="152"/>
      <c r="BC495" s="152"/>
      <c r="BD495" s="152"/>
      <c r="BE495" s="152"/>
      <c r="BF495" s="152"/>
      <c r="BG495" s="152"/>
      <c r="BH495" s="152"/>
      <c r="BI495" s="152"/>
      <c r="BJ495" s="152"/>
      <c r="BK495" s="152"/>
      <c r="BL495" s="152"/>
      <c r="BM495" s="152"/>
    </row>
    <row r="496" ht="13.5" customHeight="1">
      <c r="A496" s="152"/>
      <c r="B496" s="153"/>
      <c r="C496" s="152"/>
      <c r="D496" s="152"/>
      <c r="E496" s="152"/>
      <c r="F496" s="152"/>
      <c r="G496" s="152"/>
      <c r="H496" s="152"/>
      <c r="I496" s="152"/>
      <c r="J496" s="152"/>
      <c r="K496" s="152"/>
      <c r="L496" s="152"/>
      <c r="M496" s="152"/>
      <c r="N496" s="152"/>
      <c r="O496" s="152"/>
      <c r="P496" s="152"/>
      <c r="Q496" s="152"/>
      <c r="R496" s="152"/>
      <c r="S496" s="152"/>
      <c r="T496" s="152"/>
      <c r="U496" s="152"/>
      <c r="V496" s="152"/>
      <c r="W496" s="152"/>
      <c r="X496" s="152"/>
      <c r="Y496" s="152"/>
      <c r="Z496" s="152"/>
      <c r="AA496" s="152"/>
      <c r="AB496" s="152"/>
      <c r="AC496" s="152"/>
      <c r="AD496" s="152"/>
      <c r="AE496" s="152"/>
      <c r="AF496" s="152"/>
      <c r="AG496" s="152"/>
      <c r="AH496" s="152"/>
      <c r="AI496" s="152"/>
      <c r="AJ496" s="152"/>
      <c r="AK496" s="152"/>
      <c r="AL496" s="152"/>
      <c r="AM496" s="152"/>
      <c r="AN496" s="152"/>
      <c r="AO496" s="152"/>
      <c r="AP496" s="152"/>
      <c r="AQ496" s="152"/>
      <c r="AR496" s="152"/>
      <c r="AS496" s="152"/>
      <c r="AT496" s="152"/>
      <c r="AU496" s="152"/>
      <c r="AV496" s="152"/>
      <c r="AW496" s="152"/>
      <c r="AX496" s="152"/>
      <c r="AY496" s="152"/>
      <c r="AZ496" s="152"/>
      <c r="BA496" s="152"/>
      <c r="BB496" s="152"/>
      <c r="BC496" s="152"/>
      <c r="BD496" s="152"/>
      <c r="BE496" s="152"/>
      <c r="BF496" s="152"/>
      <c r="BG496" s="152"/>
      <c r="BH496" s="152"/>
      <c r="BI496" s="152"/>
      <c r="BJ496" s="152"/>
      <c r="BK496" s="152"/>
      <c r="BL496" s="152"/>
      <c r="BM496" s="152"/>
    </row>
    <row r="497" ht="13.5" customHeight="1">
      <c r="A497" s="152"/>
      <c r="B497" s="153"/>
      <c r="C497" s="152"/>
      <c r="D497" s="152"/>
      <c r="E497" s="152"/>
      <c r="F497" s="152"/>
      <c r="G497" s="152"/>
      <c r="H497" s="152"/>
      <c r="I497" s="152"/>
      <c r="J497" s="152"/>
      <c r="K497" s="152"/>
      <c r="L497" s="152"/>
      <c r="M497" s="152"/>
      <c r="N497" s="152"/>
      <c r="O497" s="152"/>
      <c r="P497" s="152"/>
      <c r="Q497" s="152"/>
      <c r="R497" s="152"/>
      <c r="S497" s="152"/>
      <c r="T497" s="152"/>
      <c r="U497" s="152"/>
      <c r="V497" s="152"/>
      <c r="W497" s="152"/>
      <c r="X497" s="152"/>
      <c r="Y497" s="152"/>
      <c r="Z497" s="152"/>
      <c r="AA497" s="152"/>
      <c r="AB497" s="152"/>
      <c r="AC497" s="152"/>
      <c r="AD497" s="152"/>
      <c r="AE497" s="152"/>
      <c r="AF497" s="152"/>
      <c r="AG497" s="152"/>
      <c r="AH497" s="152"/>
      <c r="AI497" s="152"/>
      <c r="AJ497" s="152"/>
      <c r="AK497" s="152"/>
      <c r="AL497" s="152"/>
      <c r="AM497" s="152"/>
      <c r="AN497" s="152"/>
      <c r="AO497" s="152"/>
      <c r="AP497" s="152"/>
      <c r="AQ497" s="152"/>
      <c r="AR497" s="152"/>
      <c r="AS497" s="152"/>
      <c r="AT497" s="152"/>
      <c r="AU497" s="152"/>
      <c r="AV497" s="152"/>
      <c r="AW497" s="152"/>
      <c r="AX497" s="152"/>
      <c r="AY497" s="152"/>
      <c r="AZ497" s="152"/>
      <c r="BA497" s="152"/>
      <c r="BB497" s="152"/>
      <c r="BC497" s="152"/>
      <c r="BD497" s="152"/>
      <c r="BE497" s="152"/>
      <c r="BF497" s="152"/>
      <c r="BG497" s="152"/>
      <c r="BH497" s="152"/>
      <c r="BI497" s="152"/>
      <c r="BJ497" s="152"/>
      <c r="BK497" s="152"/>
      <c r="BL497" s="152"/>
      <c r="BM497" s="152"/>
    </row>
    <row r="498" ht="13.5" customHeight="1">
      <c r="A498" s="152"/>
      <c r="B498" s="153"/>
      <c r="C498" s="152"/>
      <c r="D498" s="152"/>
      <c r="E498" s="152"/>
      <c r="F498" s="152"/>
      <c r="G498" s="152"/>
      <c r="H498" s="152"/>
      <c r="I498" s="152"/>
      <c r="J498" s="152"/>
      <c r="K498" s="152"/>
      <c r="L498" s="152"/>
      <c r="M498" s="152"/>
      <c r="N498" s="152"/>
      <c r="O498" s="152"/>
      <c r="P498" s="152"/>
      <c r="Q498" s="152"/>
      <c r="R498" s="152"/>
      <c r="S498" s="152"/>
      <c r="T498" s="152"/>
      <c r="U498" s="152"/>
      <c r="V498" s="152"/>
      <c r="W498" s="152"/>
      <c r="X498" s="152"/>
      <c r="Y498" s="152"/>
      <c r="Z498" s="152"/>
      <c r="AA498" s="152"/>
      <c r="AB498" s="152"/>
      <c r="AC498" s="152"/>
      <c r="AD498" s="152"/>
      <c r="AE498" s="152"/>
      <c r="AF498" s="152"/>
      <c r="AG498" s="152"/>
      <c r="AH498" s="152"/>
      <c r="AI498" s="152"/>
      <c r="AJ498" s="152"/>
      <c r="AK498" s="152"/>
      <c r="AL498" s="152"/>
      <c r="AM498" s="152"/>
      <c r="AN498" s="152"/>
      <c r="AO498" s="152"/>
      <c r="AP498" s="152"/>
      <c r="AQ498" s="152"/>
      <c r="AR498" s="152"/>
      <c r="AS498" s="152"/>
      <c r="AT498" s="152"/>
      <c r="AU498" s="152"/>
      <c r="AV498" s="152"/>
      <c r="AW498" s="152"/>
      <c r="AX498" s="152"/>
      <c r="AY498" s="152"/>
      <c r="AZ498" s="152"/>
      <c r="BA498" s="152"/>
      <c r="BB498" s="152"/>
      <c r="BC498" s="152"/>
      <c r="BD498" s="152"/>
      <c r="BE498" s="152"/>
      <c r="BF498" s="152"/>
      <c r="BG498" s="152"/>
      <c r="BH498" s="152"/>
      <c r="BI498" s="152"/>
      <c r="BJ498" s="152"/>
      <c r="BK498" s="152"/>
      <c r="BL498" s="152"/>
      <c r="BM498" s="152"/>
    </row>
    <row r="499" ht="13.5" customHeight="1">
      <c r="A499" s="152"/>
      <c r="B499" s="153"/>
      <c r="C499" s="152"/>
      <c r="D499" s="152"/>
      <c r="E499" s="152"/>
      <c r="F499" s="152"/>
      <c r="G499" s="152"/>
      <c r="H499" s="152"/>
      <c r="I499" s="152"/>
      <c r="J499" s="152"/>
      <c r="K499" s="152"/>
      <c r="L499" s="152"/>
      <c r="M499" s="152"/>
      <c r="N499" s="152"/>
      <c r="O499" s="152"/>
      <c r="P499" s="152"/>
      <c r="Q499" s="152"/>
      <c r="R499" s="152"/>
      <c r="S499" s="152"/>
      <c r="T499" s="152"/>
      <c r="U499" s="152"/>
      <c r="V499" s="152"/>
      <c r="W499" s="152"/>
      <c r="X499" s="152"/>
      <c r="Y499" s="152"/>
      <c r="Z499" s="152"/>
      <c r="AA499" s="152"/>
      <c r="AB499" s="152"/>
      <c r="AC499" s="152"/>
      <c r="AD499" s="152"/>
      <c r="AE499" s="152"/>
      <c r="AF499" s="152"/>
      <c r="AG499" s="152"/>
      <c r="AH499" s="152"/>
      <c r="AI499" s="152"/>
      <c r="AJ499" s="152"/>
      <c r="AK499" s="152"/>
      <c r="AL499" s="152"/>
      <c r="AM499" s="152"/>
      <c r="AN499" s="152"/>
      <c r="AO499" s="152"/>
      <c r="AP499" s="152"/>
      <c r="AQ499" s="152"/>
      <c r="AR499" s="152"/>
      <c r="AS499" s="152"/>
      <c r="AT499" s="152"/>
      <c r="AU499" s="152"/>
      <c r="AV499" s="152"/>
      <c r="AW499" s="152"/>
      <c r="AX499" s="152"/>
      <c r="AY499" s="152"/>
      <c r="AZ499" s="152"/>
      <c r="BA499" s="152"/>
      <c r="BB499" s="152"/>
      <c r="BC499" s="152"/>
      <c r="BD499" s="152"/>
      <c r="BE499" s="152"/>
      <c r="BF499" s="152"/>
      <c r="BG499" s="152"/>
      <c r="BH499" s="152"/>
      <c r="BI499" s="152"/>
      <c r="BJ499" s="152"/>
      <c r="BK499" s="152"/>
      <c r="BL499" s="152"/>
      <c r="BM499" s="152"/>
    </row>
    <row r="500" ht="13.5" customHeight="1">
      <c r="A500" s="152"/>
      <c r="B500" s="153"/>
      <c r="C500" s="152"/>
      <c r="D500" s="152"/>
      <c r="E500" s="152"/>
      <c r="F500" s="152"/>
      <c r="G500" s="152"/>
      <c r="H500" s="152"/>
      <c r="I500" s="152"/>
      <c r="J500" s="152"/>
      <c r="K500" s="152"/>
      <c r="L500" s="152"/>
      <c r="M500" s="152"/>
      <c r="N500" s="152"/>
      <c r="O500" s="152"/>
      <c r="P500" s="152"/>
      <c r="Q500" s="152"/>
      <c r="R500" s="152"/>
      <c r="S500" s="152"/>
      <c r="T500" s="152"/>
      <c r="U500" s="152"/>
      <c r="V500" s="152"/>
      <c r="W500" s="152"/>
      <c r="X500" s="152"/>
      <c r="Y500" s="152"/>
      <c r="Z500" s="152"/>
      <c r="AA500" s="152"/>
      <c r="AB500" s="152"/>
      <c r="AC500" s="152"/>
      <c r="AD500" s="152"/>
      <c r="AE500" s="152"/>
      <c r="AF500" s="152"/>
      <c r="AG500" s="152"/>
      <c r="AH500" s="152"/>
      <c r="AI500" s="152"/>
      <c r="AJ500" s="152"/>
      <c r="AK500" s="152"/>
      <c r="AL500" s="152"/>
      <c r="AM500" s="152"/>
      <c r="AN500" s="152"/>
      <c r="AO500" s="152"/>
      <c r="AP500" s="152"/>
      <c r="AQ500" s="152"/>
      <c r="AR500" s="152"/>
      <c r="AS500" s="152"/>
      <c r="AT500" s="152"/>
      <c r="AU500" s="152"/>
      <c r="AV500" s="152"/>
      <c r="AW500" s="152"/>
      <c r="AX500" s="152"/>
      <c r="AY500" s="152"/>
      <c r="AZ500" s="152"/>
      <c r="BA500" s="152"/>
      <c r="BB500" s="152"/>
      <c r="BC500" s="152"/>
      <c r="BD500" s="152"/>
      <c r="BE500" s="152"/>
      <c r="BF500" s="152"/>
      <c r="BG500" s="152"/>
      <c r="BH500" s="152"/>
      <c r="BI500" s="152"/>
      <c r="BJ500" s="152"/>
      <c r="BK500" s="152"/>
      <c r="BL500" s="152"/>
      <c r="BM500" s="152"/>
    </row>
    <row r="501" ht="13.5" customHeight="1">
      <c r="A501" s="152"/>
      <c r="B501" s="153"/>
      <c r="C501" s="152"/>
      <c r="D501" s="152"/>
      <c r="E501" s="152"/>
      <c r="F501" s="152"/>
      <c r="G501" s="152"/>
      <c r="H501" s="152"/>
      <c r="I501" s="152"/>
      <c r="J501" s="152"/>
      <c r="K501" s="152"/>
      <c r="L501" s="152"/>
      <c r="M501" s="152"/>
      <c r="N501" s="152"/>
      <c r="O501" s="152"/>
      <c r="P501" s="152"/>
      <c r="Q501" s="152"/>
      <c r="R501" s="152"/>
      <c r="S501" s="152"/>
      <c r="T501" s="152"/>
      <c r="U501" s="152"/>
      <c r="V501" s="152"/>
      <c r="W501" s="152"/>
      <c r="X501" s="152"/>
      <c r="Y501" s="152"/>
      <c r="Z501" s="152"/>
      <c r="AA501" s="152"/>
      <c r="AB501" s="152"/>
      <c r="AC501" s="152"/>
      <c r="AD501" s="152"/>
      <c r="AE501" s="152"/>
      <c r="AF501" s="152"/>
      <c r="AG501" s="152"/>
      <c r="AH501" s="152"/>
      <c r="AI501" s="152"/>
      <c r="AJ501" s="152"/>
      <c r="AK501" s="152"/>
      <c r="AL501" s="152"/>
      <c r="AM501" s="152"/>
      <c r="AN501" s="152"/>
      <c r="AO501" s="152"/>
      <c r="AP501" s="152"/>
      <c r="AQ501" s="152"/>
      <c r="AR501" s="152"/>
      <c r="AS501" s="152"/>
      <c r="AT501" s="152"/>
      <c r="AU501" s="152"/>
      <c r="AV501" s="152"/>
      <c r="AW501" s="152"/>
      <c r="AX501" s="152"/>
      <c r="AY501" s="152"/>
      <c r="AZ501" s="152"/>
      <c r="BA501" s="152"/>
      <c r="BB501" s="152"/>
      <c r="BC501" s="152"/>
      <c r="BD501" s="152"/>
      <c r="BE501" s="152"/>
      <c r="BF501" s="152"/>
      <c r="BG501" s="152"/>
      <c r="BH501" s="152"/>
      <c r="BI501" s="152"/>
      <c r="BJ501" s="152"/>
      <c r="BK501" s="152"/>
      <c r="BL501" s="152"/>
      <c r="BM501" s="152"/>
    </row>
    <row r="502" ht="13.5" customHeight="1">
      <c r="A502" s="152"/>
      <c r="B502" s="153"/>
      <c r="C502" s="152"/>
      <c r="D502" s="152"/>
      <c r="E502" s="152"/>
      <c r="F502" s="152"/>
      <c r="G502" s="152"/>
      <c r="H502" s="152"/>
      <c r="I502" s="152"/>
      <c r="J502" s="152"/>
      <c r="K502" s="152"/>
      <c r="L502" s="152"/>
      <c r="M502" s="152"/>
      <c r="N502" s="152"/>
      <c r="O502" s="152"/>
      <c r="P502" s="152"/>
      <c r="Q502" s="152"/>
      <c r="R502" s="152"/>
      <c r="S502" s="152"/>
      <c r="T502" s="152"/>
      <c r="U502" s="152"/>
      <c r="V502" s="152"/>
      <c r="W502" s="152"/>
      <c r="X502" s="152"/>
      <c r="Y502" s="152"/>
      <c r="Z502" s="152"/>
      <c r="AA502" s="152"/>
      <c r="AB502" s="152"/>
      <c r="AC502" s="152"/>
      <c r="AD502" s="152"/>
      <c r="AE502" s="152"/>
      <c r="AF502" s="152"/>
      <c r="AG502" s="152"/>
      <c r="AH502" s="152"/>
      <c r="AI502" s="152"/>
      <c r="AJ502" s="152"/>
      <c r="AK502" s="152"/>
      <c r="AL502" s="152"/>
      <c r="AM502" s="152"/>
      <c r="AN502" s="152"/>
      <c r="AO502" s="152"/>
      <c r="AP502" s="152"/>
      <c r="AQ502" s="152"/>
      <c r="AR502" s="152"/>
      <c r="AS502" s="152"/>
      <c r="AT502" s="152"/>
      <c r="AU502" s="152"/>
      <c r="AV502" s="152"/>
      <c r="AW502" s="152"/>
      <c r="AX502" s="152"/>
      <c r="AY502" s="152"/>
      <c r="AZ502" s="152"/>
      <c r="BA502" s="152"/>
      <c r="BB502" s="152"/>
      <c r="BC502" s="152"/>
      <c r="BD502" s="152"/>
      <c r="BE502" s="152"/>
      <c r="BF502" s="152"/>
      <c r="BG502" s="152"/>
      <c r="BH502" s="152"/>
      <c r="BI502" s="152"/>
      <c r="BJ502" s="152"/>
      <c r="BK502" s="152"/>
      <c r="BL502" s="152"/>
      <c r="BM502" s="152"/>
    </row>
    <row r="503" ht="13.5" customHeight="1">
      <c r="A503" s="152"/>
      <c r="B503" s="153"/>
      <c r="C503" s="152"/>
      <c r="D503" s="152"/>
      <c r="E503" s="152"/>
      <c r="F503" s="152"/>
      <c r="G503" s="152"/>
      <c r="H503" s="152"/>
      <c r="I503" s="152"/>
      <c r="J503" s="152"/>
      <c r="K503" s="152"/>
      <c r="L503" s="152"/>
      <c r="M503" s="152"/>
      <c r="N503" s="152"/>
      <c r="O503" s="152"/>
      <c r="P503" s="152"/>
      <c r="Q503" s="152"/>
      <c r="R503" s="152"/>
      <c r="S503" s="152"/>
      <c r="T503" s="152"/>
      <c r="U503" s="152"/>
      <c r="V503" s="152"/>
      <c r="W503" s="152"/>
      <c r="X503" s="152"/>
      <c r="Y503" s="152"/>
      <c r="Z503" s="152"/>
      <c r="AA503" s="152"/>
      <c r="AB503" s="152"/>
      <c r="AC503" s="152"/>
      <c r="AD503" s="152"/>
      <c r="AE503" s="152"/>
      <c r="AF503" s="152"/>
      <c r="AG503" s="152"/>
      <c r="AH503" s="152"/>
      <c r="AI503" s="152"/>
      <c r="AJ503" s="152"/>
      <c r="AK503" s="152"/>
      <c r="AL503" s="152"/>
      <c r="AM503" s="152"/>
      <c r="AN503" s="152"/>
      <c r="AO503" s="152"/>
      <c r="AP503" s="152"/>
      <c r="AQ503" s="152"/>
      <c r="AR503" s="152"/>
      <c r="AS503" s="152"/>
      <c r="AT503" s="152"/>
      <c r="AU503" s="152"/>
      <c r="AV503" s="152"/>
      <c r="AW503" s="152"/>
      <c r="AX503" s="152"/>
      <c r="AY503" s="152"/>
      <c r="AZ503" s="152"/>
      <c r="BA503" s="152"/>
      <c r="BB503" s="152"/>
      <c r="BC503" s="152"/>
      <c r="BD503" s="152"/>
      <c r="BE503" s="152"/>
      <c r="BF503" s="152"/>
      <c r="BG503" s="152"/>
      <c r="BH503" s="152"/>
      <c r="BI503" s="152"/>
      <c r="BJ503" s="152"/>
      <c r="BK503" s="152"/>
      <c r="BL503" s="152"/>
      <c r="BM503" s="152"/>
    </row>
    <row r="504" ht="13.5" customHeight="1">
      <c r="A504" s="152"/>
      <c r="B504" s="153"/>
      <c r="C504" s="152"/>
      <c r="D504" s="152"/>
      <c r="E504" s="152"/>
      <c r="F504" s="152"/>
      <c r="G504" s="152"/>
      <c r="H504" s="152"/>
      <c r="I504" s="152"/>
      <c r="J504" s="152"/>
      <c r="K504" s="152"/>
      <c r="L504" s="152"/>
      <c r="M504" s="152"/>
      <c r="N504" s="152"/>
      <c r="O504" s="152"/>
      <c r="P504" s="152"/>
      <c r="Q504" s="152"/>
      <c r="R504" s="152"/>
      <c r="S504" s="152"/>
      <c r="T504" s="152"/>
      <c r="U504" s="152"/>
      <c r="V504" s="152"/>
      <c r="W504" s="152"/>
      <c r="X504" s="152"/>
      <c r="Y504" s="152"/>
      <c r="Z504" s="152"/>
      <c r="AA504" s="152"/>
      <c r="AB504" s="152"/>
      <c r="AC504" s="152"/>
      <c r="AD504" s="152"/>
      <c r="AE504" s="152"/>
      <c r="AF504" s="152"/>
      <c r="AG504" s="152"/>
      <c r="AH504" s="152"/>
      <c r="AI504" s="152"/>
      <c r="AJ504" s="152"/>
      <c r="AK504" s="152"/>
      <c r="AL504" s="152"/>
      <c r="AM504" s="152"/>
      <c r="AN504" s="152"/>
      <c r="AO504" s="152"/>
      <c r="AP504" s="152"/>
      <c r="AQ504" s="152"/>
      <c r="AR504" s="152"/>
      <c r="AS504" s="152"/>
      <c r="AT504" s="152"/>
      <c r="AU504" s="152"/>
      <c r="AV504" s="152"/>
      <c r="AW504" s="152"/>
      <c r="AX504" s="152"/>
      <c r="AY504" s="152"/>
      <c r="AZ504" s="152"/>
      <c r="BA504" s="152"/>
      <c r="BB504" s="152"/>
      <c r="BC504" s="152"/>
      <c r="BD504" s="152"/>
      <c r="BE504" s="152"/>
      <c r="BF504" s="152"/>
      <c r="BG504" s="152"/>
      <c r="BH504" s="152"/>
      <c r="BI504" s="152"/>
      <c r="BJ504" s="152"/>
      <c r="BK504" s="152"/>
      <c r="BL504" s="152"/>
      <c r="BM504" s="152"/>
    </row>
    <row r="505" ht="13.5" customHeight="1">
      <c r="A505" s="152"/>
      <c r="B505" s="153"/>
      <c r="C505" s="152"/>
      <c r="D505" s="152"/>
      <c r="E505" s="152"/>
      <c r="F505" s="152"/>
      <c r="G505" s="152"/>
      <c r="H505" s="152"/>
      <c r="I505" s="152"/>
      <c r="J505" s="152"/>
      <c r="K505" s="152"/>
      <c r="L505" s="152"/>
      <c r="M505" s="152"/>
      <c r="N505" s="152"/>
      <c r="O505" s="152"/>
      <c r="P505" s="152"/>
      <c r="Q505" s="152"/>
      <c r="R505" s="152"/>
      <c r="S505" s="152"/>
      <c r="T505" s="152"/>
      <c r="U505" s="152"/>
      <c r="V505" s="152"/>
      <c r="W505" s="152"/>
      <c r="X505" s="152"/>
      <c r="Y505" s="152"/>
      <c r="Z505" s="152"/>
      <c r="AA505" s="152"/>
      <c r="AB505" s="152"/>
      <c r="AC505" s="152"/>
      <c r="AD505" s="152"/>
      <c r="AE505" s="152"/>
      <c r="AF505" s="152"/>
      <c r="AG505" s="152"/>
      <c r="AH505" s="152"/>
      <c r="AI505" s="152"/>
      <c r="AJ505" s="152"/>
      <c r="AK505" s="152"/>
      <c r="AL505" s="152"/>
      <c r="AM505" s="152"/>
      <c r="AN505" s="152"/>
      <c r="AO505" s="152"/>
      <c r="AP505" s="152"/>
      <c r="AQ505" s="152"/>
      <c r="AR505" s="152"/>
      <c r="AS505" s="152"/>
      <c r="AT505" s="152"/>
      <c r="AU505" s="152"/>
      <c r="AV505" s="152"/>
      <c r="AW505" s="152"/>
      <c r="AX505" s="152"/>
      <c r="AY505" s="152"/>
      <c r="AZ505" s="152"/>
      <c r="BA505" s="152"/>
      <c r="BB505" s="152"/>
      <c r="BC505" s="152"/>
      <c r="BD505" s="152"/>
      <c r="BE505" s="152"/>
      <c r="BF505" s="152"/>
      <c r="BG505" s="152"/>
      <c r="BH505" s="152"/>
      <c r="BI505" s="152"/>
      <c r="BJ505" s="152"/>
      <c r="BK505" s="152"/>
      <c r="BL505" s="152"/>
      <c r="BM505" s="152"/>
    </row>
    <row r="506" ht="13.5" customHeight="1">
      <c r="A506" s="152"/>
      <c r="B506" s="153"/>
      <c r="C506" s="152"/>
      <c r="D506" s="152"/>
      <c r="E506" s="152"/>
      <c r="F506" s="152"/>
      <c r="G506" s="152"/>
      <c r="H506" s="152"/>
      <c r="I506" s="152"/>
      <c r="J506" s="152"/>
      <c r="K506" s="152"/>
      <c r="L506" s="152"/>
      <c r="M506" s="152"/>
      <c r="N506" s="152"/>
      <c r="O506" s="152"/>
      <c r="P506" s="152"/>
      <c r="Q506" s="152"/>
      <c r="R506" s="152"/>
      <c r="S506" s="152"/>
      <c r="T506" s="152"/>
      <c r="U506" s="152"/>
      <c r="V506" s="152"/>
      <c r="W506" s="152"/>
      <c r="X506" s="152"/>
      <c r="Y506" s="152"/>
      <c r="Z506" s="152"/>
      <c r="AA506" s="152"/>
      <c r="AB506" s="152"/>
      <c r="AC506" s="152"/>
      <c r="AD506" s="152"/>
      <c r="AE506" s="152"/>
      <c r="AF506" s="152"/>
      <c r="AG506" s="152"/>
      <c r="AH506" s="152"/>
      <c r="AI506" s="152"/>
      <c r="AJ506" s="152"/>
      <c r="AK506" s="152"/>
      <c r="AL506" s="152"/>
      <c r="AM506" s="152"/>
      <c r="AN506" s="152"/>
      <c r="AO506" s="152"/>
      <c r="AP506" s="152"/>
      <c r="AQ506" s="152"/>
      <c r="AR506" s="152"/>
      <c r="AS506" s="152"/>
      <c r="AT506" s="152"/>
      <c r="AU506" s="152"/>
      <c r="AV506" s="152"/>
      <c r="AW506" s="152"/>
      <c r="AX506" s="152"/>
      <c r="AY506" s="152"/>
      <c r="AZ506" s="152"/>
      <c r="BA506" s="152"/>
      <c r="BB506" s="152"/>
      <c r="BC506" s="152"/>
      <c r="BD506" s="152"/>
      <c r="BE506" s="152"/>
      <c r="BF506" s="152"/>
      <c r="BG506" s="152"/>
      <c r="BH506" s="152"/>
      <c r="BI506" s="152"/>
      <c r="BJ506" s="152"/>
      <c r="BK506" s="152"/>
      <c r="BL506" s="152"/>
      <c r="BM506" s="152"/>
    </row>
    <row r="507" ht="13.5" customHeight="1">
      <c r="A507" s="152"/>
      <c r="B507" s="153"/>
      <c r="C507" s="152"/>
      <c r="D507" s="152"/>
      <c r="E507" s="152"/>
      <c r="F507" s="152"/>
      <c r="G507" s="152"/>
      <c r="H507" s="152"/>
      <c r="I507" s="152"/>
      <c r="J507" s="152"/>
      <c r="K507" s="152"/>
      <c r="L507" s="152"/>
      <c r="M507" s="152"/>
      <c r="N507" s="152"/>
      <c r="O507" s="152"/>
      <c r="P507" s="152"/>
      <c r="Q507" s="152"/>
      <c r="R507" s="152"/>
      <c r="S507" s="152"/>
      <c r="T507" s="152"/>
      <c r="U507" s="152"/>
      <c r="V507" s="152"/>
      <c r="W507" s="152"/>
      <c r="X507" s="152"/>
      <c r="Y507" s="152"/>
      <c r="Z507" s="152"/>
      <c r="AA507" s="152"/>
      <c r="AB507" s="152"/>
      <c r="AC507" s="152"/>
      <c r="AD507" s="152"/>
      <c r="AE507" s="152"/>
      <c r="AF507" s="152"/>
      <c r="AG507" s="152"/>
      <c r="AH507" s="152"/>
      <c r="AI507" s="152"/>
      <c r="AJ507" s="152"/>
      <c r="AK507" s="152"/>
      <c r="AL507" s="152"/>
      <c r="AM507" s="152"/>
      <c r="AN507" s="152"/>
      <c r="AO507" s="152"/>
      <c r="AP507" s="152"/>
      <c r="AQ507" s="152"/>
      <c r="AR507" s="152"/>
      <c r="AS507" s="152"/>
      <c r="AT507" s="152"/>
      <c r="AU507" s="152"/>
      <c r="AV507" s="152"/>
      <c r="AW507" s="152"/>
      <c r="AX507" s="152"/>
      <c r="AY507" s="152"/>
      <c r="AZ507" s="152"/>
      <c r="BA507" s="152"/>
      <c r="BB507" s="152"/>
      <c r="BC507" s="152"/>
      <c r="BD507" s="152"/>
      <c r="BE507" s="152"/>
      <c r="BF507" s="152"/>
      <c r="BG507" s="152"/>
      <c r="BH507" s="152"/>
      <c r="BI507" s="152"/>
      <c r="BJ507" s="152"/>
      <c r="BK507" s="152"/>
      <c r="BL507" s="152"/>
      <c r="BM507" s="152"/>
    </row>
    <row r="508" ht="13.5" customHeight="1">
      <c r="A508" s="152"/>
      <c r="B508" s="153"/>
      <c r="C508" s="152"/>
      <c r="D508" s="152"/>
      <c r="E508" s="152"/>
      <c r="F508" s="152"/>
      <c r="G508" s="152"/>
      <c r="H508" s="152"/>
      <c r="I508" s="152"/>
      <c r="J508" s="152"/>
      <c r="K508" s="152"/>
      <c r="L508" s="152"/>
      <c r="M508" s="152"/>
      <c r="N508" s="152"/>
      <c r="O508" s="152"/>
      <c r="P508" s="152"/>
      <c r="Q508" s="152"/>
      <c r="R508" s="152"/>
      <c r="S508" s="152"/>
      <c r="T508" s="152"/>
      <c r="U508" s="152"/>
      <c r="V508" s="152"/>
      <c r="W508" s="152"/>
      <c r="X508" s="152"/>
      <c r="Y508" s="152"/>
      <c r="Z508" s="152"/>
      <c r="AA508" s="152"/>
      <c r="AB508" s="152"/>
      <c r="AC508" s="152"/>
      <c r="AD508" s="152"/>
      <c r="AE508" s="152"/>
      <c r="AF508" s="152"/>
      <c r="AG508" s="152"/>
      <c r="AH508" s="152"/>
      <c r="AI508" s="152"/>
      <c r="AJ508" s="152"/>
      <c r="AK508" s="152"/>
      <c r="AL508" s="152"/>
      <c r="AM508" s="152"/>
      <c r="AN508" s="152"/>
      <c r="AO508" s="152"/>
      <c r="AP508" s="152"/>
      <c r="AQ508" s="152"/>
      <c r="AR508" s="152"/>
      <c r="AS508" s="152"/>
      <c r="AT508" s="152"/>
      <c r="AU508" s="152"/>
      <c r="AV508" s="152"/>
      <c r="AW508" s="152"/>
      <c r="AX508" s="152"/>
      <c r="AY508" s="152"/>
      <c r="AZ508" s="152"/>
      <c r="BA508" s="152"/>
      <c r="BB508" s="152"/>
      <c r="BC508" s="152"/>
      <c r="BD508" s="152"/>
      <c r="BE508" s="152"/>
      <c r="BF508" s="152"/>
      <c r="BG508" s="152"/>
      <c r="BH508" s="152"/>
      <c r="BI508" s="152"/>
      <c r="BJ508" s="152"/>
      <c r="BK508" s="152"/>
      <c r="BL508" s="152"/>
      <c r="BM508" s="152"/>
    </row>
    <row r="509" ht="13.5" customHeight="1">
      <c r="A509" s="152"/>
      <c r="B509" s="153"/>
      <c r="C509" s="152"/>
      <c r="D509" s="152"/>
      <c r="E509" s="152"/>
      <c r="F509" s="152"/>
      <c r="G509" s="152"/>
      <c r="H509" s="152"/>
      <c r="I509" s="152"/>
      <c r="J509" s="152"/>
      <c r="K509" s="152"/>
      <c r="L509" s="152"/>
      <c r="M509" s="152"/>
      <c r="N509" s="152"/>
      <c r="O509" s="152"/>
      <c r="P509" s="152"/>
      <c r="Q509" s="152"/>
      <c r="R509" s="152"/>
      <c r="S509" s="152"/>
      <c r="T509" s="152"/>
      <c r="U509" s="152"/>
      <c r="V509" s="152"/>
      <c r="W509" s="152"/>
      <c r="X509" s="152"/>
      <c r="Y509" s="152"/>
      <c r="Z509" s="152"/>
      <c r="AA509" s="152"/>
      <c r="AB509" s="152"/>
      <c r="AC509" s="152"/>
      <c r="AD509" s="152"/>
      <c r="AE509" s="152"/>
      <c r="AF509" s="152"/>
      <c r="AG509" s="152"/>
      <c r="AH509" s="152"/>
      <c r="AI509" s="152"/>
      <c r="AJ509" s="152"/>
      <c r="AK509" s="152"/>
      <c r="AL509" s="152"/>
      <c r="AM509" s="152"/>
      <c r="AN509" s="152"/>
      <c r="AO509" s="152"/>
      <c r="AP509" s="152"/>
      <c r="AQ509" s="152"/>
      <c r="AR509" s="152"/>
      <c r="AS509" s="152"/>
      <c r="AT509" s="152"/>
      <c r="AU509" s="152"/>
      <c r="AV509" s="152"/>
      <c r="AW509" s="152"/>
      <c r="AX509" s="152"/>
      <c r="AY509" s="152"/>
      <c r="AZ509" s="152"/>
      <c r="BA509" s="152"/>
      <c r="BB509" s="152"/>
      <c r="BC509" s="152"/>
      <c r="BD509" s="152"/>
      <c r="BE509" s="152"/>
      <c r="BF509" s="152"/>
      <c r="BG509" s="152"/>
      <c r="BH509" s="152"/>
      <c r="BI509" s="152"/>
      <c r="BJ509" s="152"/>
      <c r="BK509" s="152"/>
      <c r="BL509" s="152"/>
      <c r="BM509" s="152"/>
    </row>
    <row r="510" ht="13.5" customHeight="1">
      <c r="A510" s="152"/>
      <c r="B510" s="153"/>
      <c r="C510" s="152"/>
      <c r="D510" s="152"/>
      <c r="E510" s="152"/>
      <c r="F510" s="152"/>
      <c r="G510" s="152"/>
      <c r="H510" s="152"/>
      <c r="I510" s="152"/>
      <c r="J510" s="152"/>
      <c r="K510" s="152"/>
      <c r="L510" s="152"/>
      <c r="M510" s="152"/>
      <c r="N510" s="152"/>
      <c r="O510" s="152"/>
      <c r="P510" s="152"/>
      <c r="Q510" s="152"/>
      <c r="R510" s="152"/>
      <c r="S510" s="152"/>
      <c r="T510" s="152"/>
      <c r="U510" s="152"/>
      <c r="V510" s="152"/>
      <c r="W510" s="152"/>
      <c r="X510" s="152"/>
      <c r="Y510" s="152"/>
      <c r="Z510" s="152"/>
      <c r="AA510" s="152"/>
      <c r="AB510" s="152"/>
      <c r="AC510" s="152"/>
      <c r="AD510" s="152"/>
      <c r="AE510" s="152"/>
      <c r="AF510" s="152"/>
      <c r="AG510" s="152"/>
      <c r="AH510" s="152"/>
      <c r="AI510" s="152"/>
      <c r="AJ510" s="152"/>
      <c r="AK510" s="152"/>
      <c r="AL510" s="152"/>
      <c r="AM510" s="152"/>
      <c r="AN510" s="152"/>
      <c r="AO510" s="152"/>
      <c r="AP510" s="152"/>
      <c r="AQ510" s="152"/>
      <c r="AR510" s="152"/>
      <c r="AS510" s="152"/>
      <c r="AT510" s="152"/>
      <c r="AU510" s="152"/>
      <c r="AV510" s="152"/>
      <c r="AW510" s="152"/>
      <c r="AX510" s="152"/>
      <c r="AY510" s="152"/>
      <c r="AZ510" s="152"/>
      <c r="BA510" s="152"/>
      <c r="BB510" s="152"/>
      <c r="BC510" s="152"/>
      <c r="BD510" s="152"/>
      <c r="BE510" s="152"/>
      <c r="BF510" s="152"/>
      <c r="BG510" s="152"/>
      <c r="BH510" s="152"/>
      <c r="BI510" s="152"/>
      <c r="BJ510" s="152"/>
      <c r="BK510" s="152"/>
      <c r="BL510" s="152"/>
      <c r="BM510" s="152"/>
    </row>
    <row r="511" ht="13.5" customHeight="1">
      <c r="A511" s="152"/>
      <c r="B511" s="153"/>
      <c r="C511" s="152"/>
      <c r="D511" s="152"/>
      <c r="E511" s="152"/>
      <c r="F511" s="152"/>
      <c r="G511" s="152"/>
      <c r="H511" s="152"/>
      <c r="I511" s="152"/>
      <c r="J511" s="152"/>
      <c r="K511" s="152"/>
      <c r="L511" s="152"/>
      <c r="M511" s="152"/>
      <c r="N511" s="152"/>
      <c r="O511" s="152"/>
      <c r="P511" s="152"/>
      <c r="Q511" s="152"/>
      <c r="R511" s="152"/>
      <c r="S511" s="152"/>
      <c r="T511" s="152"/>
      <c r="U511" s="152"/>
      <c r="V511" s="152"/>
      <c r="W511" s="152"/>
      <c r="X511" s="152"/>
      <c r="Y511" s="152"/>
      <c r="Z511" s="152"/>
      <c r="AA511" s="152"/>
      <c r="AB511" s="152"/>
      <c r="AC511" s="152"/>
      <c r="AD511" s="152"/>
      <c r="AE511" s="152"/>
      <c r="AF511" s="152"/>
      <c r="AG511" s="152"/>
      <c r="AH511" s="152"/>
      <c r="AI511" s="152"/>
      <c r="AJ511" s="152"/>
      <c r="AK511" s="152"/>
      <c r="AL511" s="152"/>
      <c r="AM511" s="152"/>
      <c r="AN511" s="152"/>
      <c r="AO511" s="152"/>
      <c r="AP511" s="152"/>
      <c r="AQ511" s="152"/>
      <c r="AR511" s="152"/>
      <c r="AS511" s="152"/>
      <c r="AT511" s="152"/>
      <c r="AU511" s="152"/>
      <c r="AV511" s="152"/>
      <c r="AW511" s="152"/>
      <c r="AX511" s="152"/>
      <c r="AY511" s="152"/>
      <c r="AZ511" s="152"/>
      <c r="BA511" s="152"/>
      <c r="BB511" s="152"/>
      <c r="BC511" s="152"/>
      <c r="BD511" s="152"/>
      <c r="BE511" s="152"/>
      <c r="BF511" s="152"/>
      <c r="BG511" s="152"/>
      <c r="BH511" s="152"/>
      <c r="BI511" s="152"/>
      <c r="BJ511" s="152"/>
      <c r="BK511" s="152"/>
      <c r="BL511" s="152"/>
      <c r="BM511" s="152"/>
    </row>
    <row r="512" ht="13.5" customHeight="1">
      <c r="A512" s="152"/>
      <c r="B512" s="153"/>
      <c r="C512" s="152"/>
      <c r="D512" s="152"/>
      <c r="E512" s="152"/>
      <c r="F512" s="152"/>
      <c r="G512" s="152"/>
      <c r="H512" s="152"/>
      <c r="I512" s="152"/>
      <c r="J512" s="152"/>
      <c r="K512" s="152"/>
      <c r="L512" s="152"/>
      <c r="M512" s="152"/>
      <c r="N512" s="152"/>
      <c r="O512" s="152"/>
      <c r="P512" s="152"/>
      <c r="Q512" s="152"/>
      <c r="R512" s="152"/>
      <c r="S512" s="152"/>
      <c r="T512" s="152"/>
      <c r="U512" s="152"/>
      <c r="V512" s="152"/>
      <c r="W512" s="152"/>
      <c r="X512" s="152"/>
      <c r="Y512" s="152"/>
      <c r="Z512" s="152"/>
      <c r="AA512" s="152"/>
      <c r="AB512" s="152"/>
      <c r="AC512" s="152"/>
      <c r="AD512" s="152"/>
      <c r="AE512" s="152"/>
      <c r="AF512" s="152"/>
      <c r="AG512" s="152"/>
      <c r="AH512" s="152"/>
      <c r="AI512" s="152"/>
      <c r="AJ512" s="152"/>
      <c r="AK512" s="152"/>
      <c r="AL512" s="152"/>
      <c r="AM512" s="152"/>
      <c r="AN512" s="152"/>
      <c r="AO512" s="152"/>
      <c r="AP512" s="152"/>
      <c r="AQ512" s="152"/>
      <c r="AR512" s="152"/>
      <c r="AS512" s="152"/>
      <c r="AT512" s="152"/>
      <c r="AU512" s="152"/>
      <c r="AV512" s="152"/>
      <c r="AW512" s="152"/>
      <c r="AX512" s="152"/>
      <c r="AY512" s="152"/>
      <c r="AZ512" s="152"/>
      <c r="BA512" s="152"/>
      <c r="BB512" s="152"/>
      <c r="BC512" s="152"/>
      <c r="BD512" s="152"/>
      <c r="BE512" s="152"/>
      <c r="BF512" s="152"/>
      <c r="BG512" s="152"/>
      <c r="BH512" s="152"/>
      <c r="BI512" s="152"/>
      <c r="BJ512" s="152"/>
      <c r="BK512" s="152"/>
      <c r="BL512" s="152"/>
      <c r="BM512" s="152"/>
    </row>
    <row r="513" ht="13.5" customHeight="1">
      <c r="A513" s="152"/>
      <c r="B513" s="153"/>
      <c r="C513" s="152"/>
      <c r="D513" s="152"/>
      <c r="E513" s="152"/>
      <c r="F513" s="152"/>
      <c r="G513" s="152"/>
      <c r="H513" s="152"/>
      <c r="I513" s="152"/>
      <c r="J513" s="152"/>
      <c r="K513" s="152"/>
      <c r="L513" s="152"/>
      <c r="M513" s="152"/>
      <c r="N513" s="152"/>
      <c r="O513" s="152"/>
      <c r="P513" s="152"/>
      <c r="Q513" s="152"/>
      <c r="R513" s="152"/>
      <c r="S513" s="152"/>
      <c r="T513" s="152"/>
      <c r="U513" s="152"/>
      <c r="V513" s="152"/>
      <c r="W513" s="152"/>
      <c r="X513" s="152"/>
      <c r="Y513" s="152"/>
      <c r="Z513" s="152"/>
      <c r="AA513" s="152"/>
      <c r="AB513" s="152"/>
      <c r="AC513" s="152"/>
      <c r="AD513" s="152"/>
      <c r="AE513" s="152"/>
      <c r="AF513" s="152"/>
      <c r="AG513" s="152"/>
      <c r="AH513" s="152"/>
      <c r="AI513" s="152"/>
      <c r="AJ513" s="152"/>
      <c r="AK513" s="152"/>
      <c r="AL513" s="152"/>
      <c r="AM513" s="152"/>
      <c r="AN513" s="152"/>
      <c r="AO513" s="152"/>
      <c r="AP513" s="152"/>
      <c r="AQ513" s="152"/>
      <c r="AR513" s="152"/>
      <c r="AS513" s="152"/>
      <c r="AT513" s="152"/>
      <c r="AU513" s="152"/>
      <c r="AV513" s="152"/>
      <c r="AW513" s="152"/>
      <c r="AX513" s="152"/>
      <c r="AY513" s="152"/>
      <c r="AZ513" s="152"/>
      <c r="BA513" s="152"/>
      <c r="BB513" s="152"/>
      <c r="BC513" s="152"/>
      <c r="BD513" s="152"/>
      <c r="BE513" s="152"/>
      <c r="BF513" s="152"/>
      <c r="BG513" s="152"/>
      <c r="BH513" s="152"/>
      <c r="BI513" s="152"/>
      <c r="BJ513" s="152"/>
      <c r="BK513" s="152"/>
      <c r="BL513" s="152"/>
      <c r="BM513" s="152"/>
    </row>
    <row r="514" ht="13.5" customHeight="1">
      <c r="A514" s="152"/>
      <c r="B514" s="153"/>
      <c r="C514" s="152"/>
      <c r="D514" s="152"/>
      <c r="E514" s="152"/>
      <c r="F514" s="152"/>
      <c r="G514" s="152"/>
      <c r="H514" s="152"/>
      <c r="I514" s="152"/>
      <c r="J514" s="152"/>
      <c r="K514" s="152"/>
      <c r="L514" s="152"/>
      <c r="M514" s="152"/>
      <c r="N514" s="152"/>
      <c r="O514" s="152"/>
      <c r="P514" s="152"/>
      <c r="Q514" s="152"/>
      <c r="R514" s="152"/>
      <c r="S514" s="152"/>
      <c r="T514" s="152"/>
      <c r="U514" s="152"/>
      <c r="V514" s="152"/>
      <c r="W514" s="152"/>
      <c r="X514" s="152"/>
      <c r="Y514" s="152"/>
      <c r="Z514" s="152"/>
      <c r="AA514" s="152"/>
      <c r="AB514" s="152"/>
      <c r="AC514" s="152"/>
      <c r="AD514" s="152"/>
      <c r="AE514" s="152"/>
      <c r="AF514" s="152"/>
      <c r="AG514" s="152"/>
      <c r="AH514" s="152"/>
      <c r="AI514" s="152"/>
      <c r="AJ514" s="152"/>
      <c r="AK514" s="152"/>
      <c r="AL514" s="152"/>
      <c r="AM514" s="152"/>
      <c r="AN514" s="152"/>
      <c r="AO514" s="152"/>
      <c r="AP514" s="152"/>
      <c r="AQ514" s="152"/>
      <c r="AR514" s="152"/>
      <c r="AS514" s="152"/>
      <c r="AT514" s="152"/>
      <c r="AU514" s="152"/>
      <c r="AV514" s="152"/>
      <c r="AW514" s="152"/>
      <c r="AX514" s="152"/>
      <c r="AY514" s="152"/>
      <c r="AZ514" s="152"/>
      <c r="BA514" s="152"/>
      <c r="BB514" s="152"/>
      <c r="BC514" s="152"/>
      <c r="BD514" s="152"/>
      <c r="BE514" s="152"/>
      <c r="BF514" s="152"/>
      <c r="BG514" s="152"/>
      <c r="BH514" s="152"/>
      <c r="BI514" s="152"/>
      <c r="BJ514" s="152"/>
      <c r="BK514" s="152"/>
      <c r="BL514" s="152"/>
      <c r="BM514" s="152"/>
    </row>
    <row r="515" ht="13.5" customHeight="1">
      <c r="A515" s="152"/>
      <c r="B515" s="153"/>
      <c r="C515" s="152"/>
      <c r="D515" s="152"/>
      <c r="E515" s="152"/>
      <c r="F515" s="152"/>
      <c r="G515" s="152"/>
      <c r="H515" s="152"/>
      <c r="I515" s="152"/>
      <c r="J515" s="152"/>
      <c r="K515" s="152"/>
      <c r="L515" s="152"/>
      <c r="M515" s="152"/>
      <c r="N515" s="152"/>
      <c r="O515" s="152"/>
      <c r="P515" s="152"/>
      <c r="Q515" s="152"/>
      <c r="R515" s="152"/>
      <c r="S515" s="152"/>
      <c r="T515" s="152"/>
      <c r="U515" s="152"/>
      <c r="V515" s="152"/>
      <c r="W515" s="152"/>
      <c r="X515" s="152"/>
      <c r="Y515" s="152"/>
      <c r="Z515" s="152"/>
      <c r="AA515" s="152"/>
      <c r="AB515" s="152"/>
      <c r="AC515" s="152"/>
      <c r="AD515" s="152"/>
      <c r="AE515" s="152"/>
      <c r="AF515" s="152"/>
      <c r="AG515" s="152"/>
      <c r="AH515" s="152"/>
      <c r="AI515" s="152"/>
      <c r="AJ515" s="152"/>
      <c r="AK515" s="152"/>
      <c r="AL515" s="152"/>
      <c r="AM515" s="152"/>
      <c r="AN515" s="152"/>
      <c r="AO515" s="152"/>
      <c r="AP515" s="152"/>
      <c r="AQ515" s="152"/>
      <c r="AR515" s="152"/>
      <c r="AS515" s="152"/>
      <c r="AT515" s="152"/>
      <c r="AU515" s="152"/>
      <c r="AV515" s="152"/>
      <c r="AW515" s="152"/>
      <c r="AX515" s="152"/>
      <c r="AY515" s="152"/>
      <c r="AZ515" s="152"/>
      <c r="BA515" s="152"/>
      <c r="BB515" s="152"/>
      <c r="BC515" s="152"/>
      <c r="BD515" s="152"/>
      <c r="BE515" s="152"/>
      <c r="BF515" s="152"/>
      <c r="BG515" s="152"/>
      <c r="BH515" s="152"/>
      <c r="BI515" s="152"/>
      <c r="BJ515" s="152"/>
      <c r="BK515" s="152"/>
      <c r="BL515" s="152"/>
      <c r="BM515" s="152"/>
    </row>
    <row r="516" ht="13.5" customHeight="1">
      <c r="A516" s="152"/>
      <c r="B516" s="153"/>
      <c r="C516" s="152"/>
      <c r="D516" s="152"/>
      <c r="E516" s="152"/>
      <c r="F516" s="152"/>
      <c r="G516" s="152"/>
      <c r="H516" s="152"/>
      <c r="I516" s="152"/>
      <c r="J516" s="152"/>
      <c r="K516" s="152"/>
      <c r="L516" s="152"/>
      <c r="M516" s="152"/>
      <c r="N516" s="152"/>
      <c r="O516" s="152"/>
      <c r="P516" s="152"/>
      <c r="Q516" s="152"/>
      <c r="R516" s="152"/>
      <c r="S516" s="152"/>
      <c r="T516" s="152"/>
      <c r="U516" s="152"/>
      <c r="V516" s="152"/>
      <c r="W516" s="152"/>
      <c r="X516" s="152"/>
      <c r="Y516" s="152"/>
      <c r="Z516" s="152"/>
      <c r="AA516" s="152"/>
      <c r="AB516" s="152"/>
      <c r="AC516" s="152"/>
      <c r="AD516" s="152"/>
      <c r="AE516" s="152"/>
      <c r="AF516" s="152"/>
      <c r="AG516" s="152"/>
      <c r="AH516" s="152"/>
      <c r="AI516" s="152"/>
      <c r="AJ516" s="152"/>
      <c r="AK516" s="152"/>
      <c r="AL516" s="152"/>
      <c r="AM516" s="152"/>
      <c r="AN516" s="152"/>
      <c r="AO516" s="152"/>
      <c r="AP516" s="152"/>
      <c r="AQ516" s="152"/>
      <c r="AR516" s="152"/>
      <c r="AS516" s="152"/>
      <c r="AT516" s="152"/>
      <c r="AU516" s="152"/>
      <c r="AV516" s="152"/>
      <c r="AW516" s="152"/>
      <c r="AX516" s="152"/>
      <c r="AY516" s="152"/>
      <c r="AZ516" s="152"/>
      <c r="BA516" s="152"/>
      <c r="BB516" s="152"/>
      <c r="BC516" s="152"/>
      <c r="BD516" s="152"/>
      <c r="BE516" s="152"/>
      <c r="BF516" s="152"/>
      <c r="BG516" s="152"/>
      <c r="BH516" s="152"/>
      <c r="BI516" s="152"/>
      <c r="BJ516" s="152"/>
      <c r="BK516" s="152"/>
      <c r="BL516" s="152"/>
      <c r="BM516" s="152"/>
    </row>
    <row r="517" ht="13.5" customHeight="1">
      <c r="A517" s="152"/>
      <c r="B517" s="153"/>
      <c r="C517" s="152"/>
      <c r="D517" s="152"/>
      <c r="E517" s="152"/>
      <c r="F517" s="152"/>
      <c r="G517" s="152"/>
      <c r="H517" s="152"/>
      <c r="I517" s="152"/>
      <c r="J517" s="152"/>
      <c r="K517" s="152"/>
      <c r="L517" s="152"/>
      <c r="M517" s="152"/>
      <c r="N517" s="152"/>
      <c r="O517" s="152"/>
      <c r="P517" s="152"/>
      <c r="Q517" s="152"/>
      <c r="R517" s="152"/>
      <c r="S517" s="152"/>
      <c r="T517" s="152"/>
      <c r="U517" s="152"/>
      <c r="V517" s="152"/>
      <c r="W517" s="152"/>
      <c r="X517" s="152"/>
      <c r="Y517" s="152"/>
      <c r="Z517" s="152"/>
      <c r="AA517" s="152"/>
      <c r="AB517" s="152"/>
      <c r="AC517" s="152"/>
      <c r="AD517" s="152"/>
      <c r="AE517" s="152"/>
      <c r="AF517" s="152"/>
      <c r="AG517" s="152"/>
      <c r="AH517" s="152"/>
      <c r="AI517" s="152"/>
      <c r="AJ517" s="152"/>
      <c r="AK517" s="152"/>
      <c r="AL517" s="152"/>
      <c r="AM517" s="152"/>
      <c r="AN517" s="152"/>
      <c r="AO517" s="152"/>
      <c r="AP517" s="152"/>
      <c r="AQ517" s="152"/>
      <c r="AR517" s="152"/>
      <c r="AS517" s="152"/>
      <c r="AT517" s="152"/>
      <c r="AU517" s="152"/>
      <c r="AV517" s="152"/>
      <c r="AW517" s="152"/>
      <c r="AX517" s="152"/>
      <c r="AY517" s="152"/>
      <c r="AZ517" s="152"/>
      <c r="BA517" s="152"/>
      <c r="BB517" s="152"/>
      <c r="BC517" s="152"/>
      <c r="BD517" s="152"/>
      <c r="BE517" s="152"/>
      <c r="BF517" s="152"/>
      <c r="BG517" s="152"/>
      <c r="BH517" s="152"/>
      <c r="BI517" s="152"/>
      <c r="BJ517" s="152"/>
      <c r="BK517" s="152"/>
      <c r="BL517" s="152"/>
      <c r="BM517" s="152"/>
    </row>
    <row r="518" ht="13.5" customHeight="1">
      <c r="A518" s="152"/>
      <c r="B518" s="153"/>
      <c r="C518" s="152"/>
      <c r="D518" s="152"/>
      <c r="E518" s="152"/>
      <c r="F518" s="152"/>
      <c r="G518" s="152"/>
      <c r="H518" s="152"/>
      <c r="I518" s="152"/>
      <c r="J518" s="152"/>
      <c r="K518" s="152"/>
      <c r="L518" s="152"/>
      <c r="M518" s="152"/>
      <c r="N518" s="152"/>
      <c r="O518" s="152"/>
      <c r="P518" s="152"/>
      <c r="Q518" s="152"/>
      <c r="R518" s="152"/>
      <c r="S518" s="152"/>
      <c r="T518" s="152"/>
      <c r="U518" s="152"/>
      <c r="V518" s="152"/>
      <c r="W518" s="152"/>
      <c r="X518" s="152"/>
      <c r="Y518" s="152"/>
      <c r="Z518" s="152"/>
      <c r="AA518" s="152"/>
      <c r="AB518" s="152"/>
      <c r="AC518" s="152"/>
      <c r="AD518" s="152"/>
      <c r="AE518" s="152"/>
      <c r="AF518" s="152"/>
      <c r="AG518" s="152"/>
      <c r="AH518" s="152"/>
      <c r="AI518" s="152"/>
      <c r="AJ518" s="152"/>
      <c r="AK518" s="152"/>
      <c r="AL518" s="152"/>
      <c r="AM518" s="152"/>
      <c r="AN518" s="152"/>
      <c r="AO518" s="152"/>
      <c r="AP518" s="152"/>
      <c r="AQ518" s="152"/>
      <c r="AR518" s="152"/>
      <c r="AS518" s="152"/>
      <c r="AT518" s="152"/>
      <c r="AU518" s="152"/>
      <c r="AV518" s="152"/>
      <c r="AW518" s="152"/>
      <c r="AX518" s="152"/>
      <c r="AY518" s="152"/>
      <c r="AZ518" s="152"/>
      <c r="BA518" s="152"/>
      <c r="BB518" s="152"/>
      <c r="BC518" s="152"/>
      <c r="BD518" s="152"/>
      <c r="BE518" s="152"/>
      <c r="BF518" s="152"/>
      <c r="BG518" s="152"/>
      <c r="BH518" s="152"/>
      <c r="BI518" s="152"/>
      <c r="BJ518" s="152"/>
      <c r="BK518" s="152"/>
      <c r="BL518" s="152"/>
      <c r="BM518" s="152"/>
    </row>
    <row r="519" ht="13.5" customHeight="1">
      <c r="A519" s="152"/>
      <c r="B519" s="153"/>
      <c r="C519" s="152"/>
      <c r="D519" s="152"/>
      <c r="E519" s="152"/>
      <c r="F519" s="152"/>
      <c r="G519" s="152"/>
      <c r="H519" s="152"/>
      <c r="I519" s="152"/>
      <c r="J519" s="152"/>
      <c r="K519" s="152"/>
      <c r="L519" s="152"/>
      <c r="M519" s="152"/>
      <c r="N519" s="152"/>
      <c r="O519" s="152"/>
      <c r="P519" s="152"/>
      <c r="Q519" s="152"/>
      <c r="R519" s="152"/>
      <c r="S519" s="152"/>
      <c r="T519" s="152"/>
      <c r="U519" s="152"/>
      <c r="V519" s="152"/>
      <c r="W519" s="152"/>
      <c r="X519" s="152"/>
      <c r="Y519" s="152"/>
      <c r="Z519" s="152"/>
      <c r="AA519" s="152"/>
      <c r="AB519" s="152"/>
      <c r="AC519" s="152"/>
      <c r="AD519" s="152"/>
      <c r="AE519" s="152"/>
      <c r="AF519" s="152"/>
      <c r="AG519" s="152"/>
      <c r="AH519" s="152"/>
      <c r="AI519" s="152"/>
      <c r="AJ519" s="152"/>
      <c r="AK519" s="152"/>
      <c r="AL519" s="152"/>
      <c r="AM519" s="152"/>
      <c r="AN519" s="152"/>
      <c r="AO519" s="152"/>
      <c r="AP519" s="152"/>
      <c r="AQ519" s="152"/>
      <c r="AR519" s="152"/>
      <c r="AS519" s="152"/>
      <c r="AT519" s="152"/>
      <c r="AU519" s="152"/>
      <c r="AV519" s="152"/>
      <c r="AW519" s="152"/>
      <c r="AX519" s="152"/>
      <c r="AY519" s="152"/>
      <c r="AZ519" s="152"/>
      <c r="BA519" s="152"/>
      <c r="BB519" s="152"/>
      <c r="BC519" s="152"/>
      <c r="BD519" s="152"/>
      <c r="BE519" s="152"/>
      <c r="BF519" s="152"/>
      <c r="BG519" s="152"/>
      <c r="BH519" s="152"/>
      <c r="BI519" s="152"/>
      <c r="BJ519" s="152"/>
      <c r="BK519" s="152"/>
      <c r="BL519" s="152"/>
      <c r="BM519" s="152"/>
    </row>
    <row r="520" ht="13.5" customHeight="1">
      <c r="A520" s="152"/>
      <c r="B520" s="153"/>
      <c r="C520" s="152"/>
      <c r="D520" s="152"/>
      <c r="E520" s="152"/>
      <c r="F520" s="152"/>
      <c r="G520" s="152"/>
      <c r="H520" s="152"/>
      <c r="I520" s="152"/>
      <c r="J520" s="152"/>
      <c r="K520" s="152"/>
      <c r="L520" s="152"/>
      <c r="M520" s="152"/>
      <c r="N520" s="152"/>
      <c r="O520" s="152"/>
      <c r="P520" s="152"/>
      <c r="Q520" s="152"/>
      <c r="R520" s="152"/>
      <c r="S520" s="152"/>
      <c r="T520" s="152"/>
      <c r="U520" s="152"/>
      <c r="V520" s="152"/>
      <c r="W520" s="152"/>
      <c r="X520" s="152"/>
      <c r="Y520" s="152"/>
      <c r="Z520" s="152"/>
      <c r="AA520" s="152"/>
      <c r="AB520" s="152"/>
      <c r="AC520" s="152"/>
      <c r="AD520" s="152"/>
      <c r="AE520" s="152"/>
      <c r="AF520" s="152"/>
      <c r="AG520" s="152"/>
      <c r="AH520" s="152"/>
      <c r="AI520" s="152"/>
      <c r="AJ520" s="152"/>
      <c r="AK520" s="152"/>
      <c r="AL520" s="152"/>
      <c r="AM520" s="152"/>
      <c r="AN520" s="152"/>
      <c r="AO520" s="152"/>
      <c r="AP520" s="152"/>
      <c r="AQ520" s="152"/>
      <c r="AR520" s="152"/>
      <c r="AS520" s="152"/>
      <c r="AT520" s="152"/>
      <c r="AU520" s="152"/>
      <c r="AV520" s="152"/>
      <c r="AW520" s="152"/>
      <c r="AX520" s="152"/>
      <c r="AY520" s="152"/>
      <c r="AZ520" s="152"/>
      <c r="BA520" s="152"/>
      <c r="BB520" s="152"/>
      <c r="BC520" s="152"/>
      <c r="BD520" s="152"/>
      <c r="BE520" s="152"/>
      <c r="BF520" s="152"/>
      <c r="BG520" s="152"/>
      <c r="BH520" s="152"/>
      <c r="BI520" s="152"/>
      <c r="BJ520" s="152"/>
      <c r="BK520" s="152"/>
      <c r="BL520" s="152"/>
      <c r="BM520" s="152"/>
    </row>
    <row r="521" ht="13.5" customHeight="1">
      <c r="A521" s="152"/>
      <c r="B521" s="153"/>
      <c r="C521" s="152"/>
      <c r="D521" s="152"/>
      <c r="E521" s="152"/>
      <c r="F521" s="152"/>
      <c r="G521" s="152"/>
      <c r="H521" s="152"/>
      <c r="I521" s="152"/>
      <c r="J521" s="152"/>
      <c r="K521" s="152"/>
      <c r="L521" s="152"/>
      <c r="M521" s="152"/>
      <c r="N521" s="152"/>
      <c r="O521" s="152"/>
      <c r="P521" s="152"/>
      <c r="Q521" s="152"/>
      <c r="R521" s="152"/>
      <c r="S521" s="152"/>
      <c r="T521" s="152"/>
      <c r="U521" s="152"/>
      <c r="V521" s="152"/>
      <c r="W521" s="152"/>
      <c r="X521" s="152"/>
      <c r="Y521" s="152"/>
      <c r="Z521" s="152"/>
      <c r="AA521" s="152"/>
      <c r="AB521" s="152"/>
      <c r="AC521" s="152"/>
      <c r="AD521" s="152"/>
      <c r="AE521" s="152"/>
      <c r="AF521" s="152"/>
      <c r="AG521" s="152"/>
      <c r="AH521" s="152"/>
      <c r="AI521" s="152"/>
      <c r="AJ521" s="152"/>
      <c r="AK521" s="152"/>
      <c r="AL521" s="152"/>
      <c r="AM521" s="152"/>
      <c r="AN521" s="152"/>
      <c r="AO521" s="152"/>
      <c r="AP521" s="152"/>
      <c r="AQ521" s="152"/>
      <c r="AR521" s="152"/>
      <c r="AS521" s="152"/>
      <c r="AT521" s="152"/>
      <c r="AU521" s="152"/>
      <c r="AV521" s="152"/>
      <c r="AW521" s="152"/>
      <c r="AX521" s="152"/>
      <c r="AY521" s="152"/>
      <c r="AZ521" s="152"/>
      <c r="BA521" s="152"/>
      <c r="BB521" s="152"/>
      <c r="BC521" s="152"/>
      <c r="BD521" s="152"/>
      <c r="BE521" s="152"/>
      <c r="BF521" s="152"/>
      <c r="BG521" s="152"/>
      <c r="BH521" s="152"/>
      <c r="BI521" s="152"/>
      <c r="BJ521" s="152"/>
      <c r="BK521" s="152"/>
      <c r="BL521" s="152"/>
      <c r="BM521" s="152"/>
    </row>
    <row r="522" ht="13.5" customHeight="1">
      <c r="A522" s="152"/>
      <c r="B522" s="153"/>
      <c r="C522" s="152"/>
      <c r="D522" s="152"/>
      <c r="E522" s="152"/>
      <c r="F522" s="152"/>
      <c r="G522" s="152"/>
      <c r="H522" s="152"/>
      <c r="I522" s="152"/>
      <c r="J522" s="152"/>
      <c r="K522" s="152"/>
      <c r="L522" s="152"/>
      <c r="M522" s="152"/>
      <c r="N522" s="152"/>
      <c r="O522" s="152"/>
      <c r="P522" s="152"/>
      <c r="Q522" s="152"/>
      <c r="R522" s="152"/>
      <c r="S522" s="152"/>
      <c r="T522" s="152"/>
      <c r="U522" s="152"/>
      <c r="V522" s="152"/>
      <c r="W522" s="152"/>
      <c r="X522" s="152"/>
      <c r="Y522" s="152"/>
      <c r="Z522" s="152"/>
      <c r="AA522" s="152"/>
      <c r="AB522" s="152"/>
      <c r="AC522" s="152"/>
      <c r="AD522" s="152"/>
      <c r="AE522" s="152"/>
      <c r="AF522" s="152"/>
      <c r="AG522" s="152"/>
      <c r="AH522" s="152"/>
      <c r="AI522" s="152"/>
      <c r="AJ522" s="152"/>
      <c r="AK522" s="152"/>
      <c r="AL522" s="152"/>
      <c r="AM522" s="152"/>
      <c r="AN522" s="152"/>
      <c r="AO522" s="152"/>
      <c r="AP522" s="152"/>
      <c r="AQ522" s="152"/>
      <c r="AR522" s="152"/>
      <c r="AS522" s="152"/>
      <c r="AT522" s="152"/>
      <c r="AU522" s="152"/>
      <c r="AV522" s="152"/>
      <c r="AW522" s="152"/>
      <c r="AX522" s="152"/>
      <c r="AY522" s="152"/>
      <c r="AZ522" s="152"/>
      <c r="BA522" s="152"/>
      <c r="BB522" s="152"/>
      <c r="BC522" s="152"/>
      <c r="BD522" s="152"/>
      <c r="BE522" s="152"/>
      <c r="BF522" s="152"/>
      <c r="BG522" s="152"/>
      <c r="BH522" s="152"/>
      <c r="BI522" s="152"/>
      <c r="BJ522" s="152"/>
      <c r="BK522" s="152"/>
      <c r="BL522" s="152"/>
      <c r="BM522" s="152"/>
    </row>
    <row r="523" ht="13.5" customHeight="1">
      <c r="A523" s="152"/>
      <c r="B523" s="153"/>
      <c r="C523" s="152"/>
      <c r="D523" s="152"/>
      <c r="E523" s="152"/>
      <c r="F523" s="152"/>
      <c r="G523" s="152"/>
      <c r="H523" s="152"/>
      <c r="I523" s="152"/>
      <c r="J523" s="152"/>
      <c r="K523" s="152"/>
      <c r="L523" s="152"/>
      <c r="M523" s="152"/>
      <c r="N523" s="152"/>
      <c r="O523" s="152"/>
      <c r="P523" s="152"/>
      <c r="Q523" s="152"/>
      <c r="R523" s="152"/>
      <c r="S523" s="152"/>
      <c r="T523" s="152"/>
      <c r="U523" s="152"/>
      <c r="V523" s="152"/>
      <c r="W523" s="152"/>
      <c r="X523" s="152"/>
      <c r="Y523" s="152"/>
      <c r="Z523" s="152"/>
      <c r="AA523" s="152"/>
      <c r="AB523" s="152"/>
      <c r="AC523" s="152"/>
      <c r="AD523" s="152"/>
      <c r="AE523" s="152"/>
      <c r="AF523" s="152"/>
      <c r="AG523" s="152"/>
      <c r="AH523" s="152"/>
      <c r="AI523" s="152"/>
      <c r="AJ523" s="152"/>
      <c r="AK523" s="152"/>
      <c r="AL523" s="152"/>
      <c r="AM523" s="152"/>
      <c r="AN523" s="152"/>
      <c r="AO523" s="152"/>
      <c r="AP523" s="152"/>
      <c r="AQ523" s="152"/>
      <c r="AR523" s="152"/>
      <c r="AS523" s="152"/>
      <c r="AT523" s="152"/>
      <c r="AU523" s="152"/>
      <c r="AV523" s="152"/>
      <c r="AW523" s="152"/>
      <c r="AX523" s="152"/>
      <c r="AY523" s="152"/>
      <c r="AZ523" s="152"/>
      <c r="BA523" s="152"/>
      <c r="BB523" s="152"/>
      <c r="BC523" s="152"/>
      <c r="BD523" s="152"/>
      <c r="BE523" s="152"/>
      <c r="BF523" s="152"/>
      <c r="BG523" s="152"/>
      <c r="BH523" s="152"/>
      <c r="BI523" s="152"/>
      <c r="BJ523" s="152"/>
      <c r="BK523" s="152"/>
      <c r="BL523" s="152"/>
      <c r="BM523" s="152"/>
    </row>
    <row r="524" ht="13.5" customHeight="1">
      <c r="A524" s="152"/>
      <c r="B524" s="153"/>
      <c r="C524" s="152"/>
      <c r="D524" s="152"/>
      <c r="E524" s="152"/>
      <c r="F524" s="152"/>
      <c r="G524" s="152"/>
      <c r="H524" s="152"/>
      <c r="I524" s="152"/>
      <c r="J524" s="152"/>
      <c r="K524" s="152"/>
      <c r="L524" s="152"/>
      <c r="M524" s="152"/>
      <c r="N524" s="152"/>
      <c r="O524" s="152"/>
      <c r="P524" s="152"/>
      <c r="Q524" s="152"/>
      <c r="R524" s="152"/>
      <c r="S524" s="152"/>
      <c r="T524" s="152"/>
      <c r="U524" s="152"/>
      <c r="V524" s="152"/>
      <c r="W524" s="152"/>
      <c r="X524" s="152"/>
      <c r="Y524" s="152"/>
      <c r="Z524" s="152"/>
      <c r="AA524" s="152"/>
      <c r="AB524" s="152"/>
      <c r="AC524" s="152"/>
      <c r="AD524" s="152"/>
      <c r="AE524" s="152"/>
      <c r="AF524" s="152"/>
      <c r="AG524" s="152"/>
      <c r="AH524" s="152"/>
      <c r="AI524" s="152"/>
      <c r="AJ524" s="152"/>
      <c r="AK524" s="152"/>
      <c r="AL524" s="152"/>
      <c r="AM524" s="152"/>
      <c r="AN524" s="152"/>
      <c r="AO524" s="152"/>
      <c r="AP524" s="152"/>
      <c r="AQ524" s="152"/>
      <c r="AR524" s="152"/>
      <c r="AS524" s="152"/>
      <c r="AT524" s="152"/>
      <c r="AU524" s="152"/>
      <c r="AV524" s="152"/>
      <c r="AW524" s="152"/>
      <c r="AX524" s="152"/>
      <c r="AY524" s="152"/>
      <c r="AZ524" s="152"/>
      <c r="BA524" s="152"/>
      <c r="BB524" s="152"/>
      <c r="BC524" s="152"/>
      <c r="BD524" s="152"/>
      <c r="BE524" s="152"/>
      <c r="BF524" s="152"/>
      <c r="BG524" s="152"/>
      <c r="BH524" s="152"/>
      <c r="BI524" s="152"/>
      <c r="BJ524" s="152"/>
      <c r="BK524" s="152"/>
      <c r="BL524" s="152"/>
      <c r="BM524" s="152"/>
    </row>
    <row r="525" ht="13.5" customHeight="1">
      <c r="A525" s="152"/>
      <c r="B525" s="153"/>
      <c r="C525" s="152"/>
      <c r="D525" s="152"/>
      <c r="E525" s="152"/>
      <c r="F525" s="152"/>
      <c r="G525" s="152"/>
      <c r="H525" s="152"/>
      <c r="I525" s="152"/>
      <c r="J525" s="152"/>
      <c r="K525" s="152"/>
      <c r="L525" s="152"/>
      <c r="M525" s="152"/>
      <c r="N525" s="152"/>
      <c r="O525" s="152"/>
      <c r="P525" s="152"/>
      <c r="Q525" s="152"/>
      <c r="R525" s="152"/>
      <c r="S525" s="152"/>
      <c r="T525" s="152"/>
      <c r="U525" s="152"/>
      <c r="V525" s="152"/>
      <c r="W525" s="152"/>
      <c r="X525" s="152"/>
      <c r="Y525" s="152"/>
      <c r="Z525" s="152"/>
      <c r="AA525" s="152"/>
      <c r="AB525" s="152"/>
      <c r="AC525" s="152"/>
      <c r="AD525" s="152"/>
      <c r="AE525" s="152"/>
      <c r="AF525" s="152"/>
      <c r="AG525" s="152"/>
      <c r="AH525" s="152"/>
      <c r="AI525" s="152"/>
      <c r="AJ525" s="152"/>
      <c r="AK525" s="152"/>
      <c r="AL525" s="152"/>
      <c r="AM525" s="152"/>
      <c r="AN525" s="152"/>
      <c r="AO525" s="152"/>
      <c r="AP525" s="152"/>
      <c r="AQ525" s="152"/>
      <c r="AR525" s="152"/>
      <c r="AS525" s="152"/>
      <c r="AT525" s="152"/>
      <c r="AU525" s="152"/>
      <c r="AV525" s="152"/>
      <c r="AW525" s="152"/>
      <c r="AX525" s="152"/>
      <c r="AY525" s="152"/>
      <c r="AZ525" s="152"/>
      <c r="BA525" s="152"/>
      <c r="BB525" s="152"/>
      <c r="BC525" s="152"/>
      <c r="BD525" s="152"/>
      <c r="BE525" s="152"/>
      <c r="BF525" s="152"/>
      <c r="BG525" s="152"/>
      <c r="BH525" s="152"/>
      <c r="BI525" s="152"/>
      <c r="BJ525" s="152"/>
      <c r="BK525" s="152"/>
      <c r="BL525" s="152"/>
      <c r="BM525" s="152"/>
    </row>
    <row r="526" ht="13.5" customHeight="1">
      <c r="A526" s="152"/>
      <c r="B526" s="153"/>
      <c r="C526" s="152"/>
      <c r="D526" s="152"/>
      <c r="E526" s="152"/>
      <c r="F526" s="152"/>
      <c r="G526" s="152"/>
      <c r="H526" s="152"/>
      <c r="I526" s="152"/>
      <c r="J526" s="152"/>
      <c r="K526" s="152"/>
      <c r="L526" s="152"/>
      <c r="M526" s="152"/>
      <c r="N526" s="152"/>
      <c r="O526" s="152"/>
      <c r="P526" s="152"/>
      <c r="Q526" s="152"/>
      <c r="R526" s="152"/>
      <c r="S526" s="152"/>
      <c r="T526" s="152"/>
      <c r="U526" s="152"/>
      <c r="V526" s="152"/>
      <c r="W526" s="152"/>
      <c r="X526" s="152"/>
      <c r="Y526" s="152"/>
      <c r="Z526" s="152"/>
      <c r="AA526" s="152"/>
      <c r="AB526" s="152"/>
      <c r="AC526" s="152"/>
      <c r="AD526" s="152"/>
      <c r="AE526" s="152"/>
      <c r="AF526" s="152"/>
      <c r="AG526" s="152"/>
      <c r="AH526" s="152"/>
      <c r="AI526" s="152"/>
      <c r="AJ526" s="152"/>
      <c r="AK526" s="152"/>
      <c r="AL526" s="152"/>
      <c r="AM526" s="152"/>
      <c r="AN526" s="152"/>
      <c r="AO526" s="152"/>
      <c r="AP526" s="152"/>
      <c r="AQ526" s="152"/>
      <c r="AR526" s="152"/>
      <c r="AS526" s="152"/>
      <c r="AT526" s="152"/>
      <c r="AU526" s="152"/>
      <c r="AV526" s="152"/>
      <c r="AW526" s="152"/>
      <c r="AX526" s="152"/>
      <c r="AY526" s="152"/>
      <c r="AZ526" s="152"/>
      <c r="BA526" s="152"/>
      <c r="BB526" s="152"/>
      <c r="BC526" s="152"/>
      <c r="BD526" s="152"/>
      <c r="BE526" s="152"/>
      <c r="BF526" s="152"/>
      <c r="BG526" s="152"/>
      <c r="BH526" s="152"/>
      <c r="BI526" s="152"/>
      <c r="BJ526" s="152"/>
      <c r="BK526" s="152"/>
      <c r="BL526" s="152"/>
      <c r="BM526" s="152"/>
    </row>
    <row r="527" ht="13.5" customHeight="1">
      <c r="A527" s="152"/>
      <c r="B527" s="153"/>
      <c r="C527" s="152"/>
      <c r="D527" s="152"/>
      <c r="E527" s="152"/>
      <c r="F527" s="152"/>
      <c r="G527" s="152"/>
      <c r="H527" s="152"/>
      <c r="I527" s="152"/>
      <c r="J527" s="152"/>
      <c r="K527" s="152"/>
      <c r="L527" s="152"/>
      <c r="M527" s="152"/>
      <c r="N527" s="152"/>
      <c r="O527" s="152"/>
      <c r="P527" s="152"/>
      <c r="Q527" s="152"/>
      <c r="R527" s="152"/>
      <c r="S527" s="152"/>
      <c r="T527" s="152"/>
      <c r="U527" s="152"/>
      <c r="V527" s="152"/>
      <c r="W527" s="152"/>
      <c r="X527" s="152"/>
      <c r="Y527" s="152"/>
      <c r="Z527" s="152"/>
      <c r="AA527" s="152"/>
      <c r="AB527" s="152"/>
      <c r="AC527" s="152"/>
      <c r="AD527" s="152"/>
      <c r="AE527" s="152"/>
      <c r="AF527" s="152"/>
      <c r="AG527" s="152"/>
      <c r="AH527" s="152"/>
      <c r="AI527" s="152"/>
      <c r="AJ527" s="152"/>
      <c r="AK527" s="152"/>
      <c r="AL527" s="152"/>
      <c r="AM527" s="152"/>
      <c r="AN527" s="152"/>
      <c r="AO527" s="152"/>
      <c r="AP527" s="152"/>
      <c r="AQ527" s="152"/>
      <c r="AR527" s="152"/>
      <c r="AS527" s="152"/>
      <c r="AT527" s="152"/>
      <c r="AU527" s="152"/>
      <c r="AV527" s="152"/>
      <c r="AW527" s="152"/>
      <c r="AX527" s="152"/>
      <c r="AY527" s="152"/>
      <c r="AZ527" s="152"/>
      <c r="BA527" s="152"/>
      <c r="BB527" s="152"/>
      <c r="BC527" s="152"/>
      <c r="BD527" s="152"/>
      <c r="BE527" s="152"/>
      <c r="BF527" s="152"/>
      <c r="BG527" s="152"/>
      <c r="BH527" s="152"/>
      <c r="BI527" s="152"/>
      <c r="BJ527" s="152"/>
      <c r="BK527" s="152"/>
      <c r="BL527" s="152"/>
      <c r="BM527" s="152"/>
    </row>
    <row r="528" ht="13.5" customHeight="1">
      <c r="A528" s="152"/>
      <c r="B528" s="153"/>
      <c r="C528" s="152"/>
      <c r="D528" s="152"/>
      <c r="E528" s="152"/>
      <c r="F528" s="152"/>
      <c r="G528" s="152"/>
      <c r="H528" s="152"/>
      <c r="I528" s="152"/>
      <c r="J528" s="152"/>
      <c r="K528" s="152"/>
      <c r="L528" s="152"/>
      <c r="M528" s="152"/>
      <c r="N528" s="152"/>
      <c r="O528" s="152"/>
      <c r="P528" s="152"/>
      <c r="Q528" s="152"/>
      <c r="R528" s="152"/>
      <c r="S528" s="152"/>
      <c r="T528" s="152"/>
      <c r="U528" s="152"/>
      <c r="V528" s="152"/>
      <c r="W528" s="152"/>
      <c r="X528" s="152"/>
      <c r="Y528" s="152"/>
      <c r="Z528" s="152"/>
      <c r="AA528" s="152"/>
      <c r="AB528" s="152"/>
      <c r="AC528" s="152"/>
      <c r="AD528" s="152"/>
      <c r="AE528" s="152"/>
      <c r="AF528" s="152"/>
      <c r="AG528" s="152"/>
      <c r="AH528" s="152"/>
      <c r="AI528" s="152"/>
      <c r="AJ528" s="152"/>
      <c r="AK528" s="152"/>
      <c r="AL528" s="152"/>
      <c r="AM528" s="152"/>
      <c r="AN528" s="152"/>
      <c r="AO528" s="152"/>
      <c r="AP528" s="152"/>
      <c r="AQ528" s="152"/>
      <c r="AR528" s="152"/>
      <c r="AS528" s="152"/>
      <c r="AT528" s="152"/>
      <c r="AU528" s="152"/>
      <c r="AV528" s="152"/>
      <c r="AW528" s="152"/>
      <c r="AX528" s="152"/>
      <c r="AY528" s="152"/>
      <c r="AZ528" s="152"/>
      <c r="BA528" s="152"/>
      <c r="BB528" s="152"/>
      <c r="BC528" s="152"/>
      <c r="BD528" s="152"/>
      <c r="BE528" s="152"/>
      <c r="BF528" s="152"/>
      <c r="BG528" s="152"/>
      <c r="BH528" s="152"/>
      <c r="BI528" s="152"/>
      <c r="BJ528" s="152"/>
      <c r="BK528" s="152"/>
      <c r="BL528" s="152"/>
      <c r="BM528" s="152"/>
    </row>
    <row r="529" ht="13.5" customHeight="1">
      <c r="A529" s="152"/>
      <c r="B529" s="153"/>
      <c r="C529" s="152"/>
      <c r="D529" s="152"/>
      <c r="E529" s="152"/>
      <c r="F529" s="152"/>
      <c r="G529" s="152"/>
      <c r="H529" s="152"/>
      <c r="I529" s="152"/>
      <c r="J529" s="152"/>
      <c r="K529" s="152"/>
      <c r="L529" s="152"/>
      <c r="M529" s="152"/>
      <c r="N529" s="152"/>
      <c r="O529" s="152"/>
      <c r="P529" s="152"/>
      <c r="Q529" s="152"/>
      <c r="R529" s="152"/>
      <c r="S529" s="152"/>
      <c r="T529" s="152"/>
      <c r="U529" s="152"/>
      <c r="V529" s="152"/>
      <c r="W529" s="152"/>
      <c r="X529" s="152"/>
      <c r="Y529" s="152"/>
      <c r="Z529" s="152"/>
      <c r="AA529" s="152"/>
      <c r="AB529" s="152"/>
      <c r="AC529" s="152"/>
      <c r="AD529" s="152"/>
      <c r="AE529" s="152"/>
      <c r="AF529" s="152"/>
      <c r="AG529" s="152"/>
      <c r="AH529" s="152"/>
      <c r="AI529" s="152"/>
      <c r="AJ529" s="152"/>
      <c r="AK529" s="152"/>
      <c r="AL529" s="152"/>
      <c r="AM529" s="152"/>
      <c r="AN529" s="152"/>
      <c r="AO529" s="152"/>
      <c r="AP529" s="152"/>
      <c r="AQ529" s="152"/>
      <c r="AR529" s="152"/>
      <c r="AS529" s="152"/>
      <c r="AT529" s="152"/>
      <c r="AU529" s="152"/>
      <c r="AV529" s="152"/>
      <c r="AW529" s="152"/>
      <c r="AX529" s="152"/>
      <c r="AY529" s="152"/>
      <c r="AZ529" s="152"/>
      <c r="BA529" s="152"/>
      <c r="BB529" s="152"/>
      <c r="BC529" s="152"/>
      <c r="BD529" s="152"/>
      <c r="BE529" s="152"/>
      <c r="BF529" s="152"/>
      <c r="BG529" s="152"/>
      <c r="BH529" s="152"/>
      <c r="BI529" s="152"/>
      <c r="BJ529" s="152"/>
      <c r="BK529" s="152"/>
      <c r="BL529" s="152"/>
      <c r="BM529" s="152"/>
    </row>
    <row r="530" ht="13.5" customHeight="1">
      <c r="A530" s="152"/>
      <c r="B530" s="153"/>
      <c r="C530" s="152"/>
      <c r="D530" s="152"/>
      <c r="E530" s="152"/>
      <c r="F530" s="152"/>
      <c r="G530" s="152"/>
      <c r="H530" s="152"/>
      <c r="I530" s="152"/>
      <c r="J530" s="152"/>
      <c r="K530" s="152"/>
      <c r="L530" s="152"/>
      <c r="M530" s="152"/>
      <c r="N530" s="152"/>
      <c r="O530" s="152"/>
      <c r="P530" s="152"/>
      <c r="Q530" s="152"/>
      <c r="R530" s="152"/>
      <c r="S530" s="152"/>
      <c r="T530" s="152"/>
      <c r="U530" s="152"/>
      <c r="V530" s="152"/>
      <c r="W530" s="152"/>
      <c r="X530" s="152"/>
      <c r="Y530" s="152"/>
      <c r="Z530" s="152"/>
      <c r="AA530" s="152"/>
      <c r="AB530" s="152"/>
      <c r="AC530" s="152"/>
      <c r="AD530" s="152"/>
      <c r="AE530" s="152"/>
      <c r="AF530" s="152"/>
      <c r="AG530" s="152"/>
      <c r="AH530" s="152"/>
      <c r="AI530" s="152"/>
      <c r="AJ530" s="152"/>
      <c r="AK530" s="152"/>
      <c r="AL530" s="152"/>
      <c r="AM530" s="152"/>
      <c r="AN530" s="152"/>
      <c r="AO530" s="152"/>
      <c r="AP530" s="152"/>
      <c r="AQ530" s="152"/>
      <c r="AR530" s="152"/>
      <c r="AS530" s="152"/>
      <c r="AT530" s="152"/>
      <c r="AU530" s="152"/>
      <c r="AV530" s="152"/>
      <c r="AW530" s="152"/>
      <c r="AX530" s="152"/>
      <c r="AY530" s="152"/>
      <c r="AZ530" s="152"/>
      <c r="BA530" s="152"/>
      <c r="BB530" s="152"/>
      <c r="BC530" s="152"/>
      <c r="BD530" s="152"/>
      <c r="BE530" s="152"/>
      <c r="BF530" s="152"/>
      <c r="BG530" s="152"/>
      <c r="BH530" s="152"/>
      <c r="BI530" s="152"/>
      <c r="BJ530" s="152"/>
      <c r="BK530" s="152"/>
      <c r="BL530" s="152"/>
      <c r="BM530" s="152"/>
    </row>
    <row r="531" ht="13.5" customHeight="1">
      <c r="A531" s="152"/>
      <c r="B531" s="153"/>
      <c r="C531" s="152"/>
      <c r="D531" s="152"/>
      <c r="E531" s="152"/>
      <c r="F531" s="152"/>
      <c r="G531" s="152"/>
      <c r="H531" s="152"/>
      <c r="I531" s="152"/>
      <c r="J531" s="152"/>
      <c r="K531" s="152"/>
      <c r="L531" s="152"/>
      <c r="M531" s="152"/>
      <c r="N531" s="152"/>
      <c r="O531" s="152"/>
      <c r="P531" s="152"/>
      <c r="Q531" s="152"/>
      <c r="R531" s="152"/>
      <c r="S531" s="152"/>
      <c r="T531" s="152"/>
      <c r="U531" s="152"/>
      <c r="V531" s="152"/>
      <c r="W531" s="152"/>
      <c r="X531" s="152"/>
      <c r="Y531" s="152"/>
      <c r="Z531" s="152"/>
      <c r="AA531" s="152"/>
      <c r="AB531" s="152"/>
      <c r="AC531" s="152"/>
      <c r="AD531" s="152"/>
      <c r="AE531" s="152"/>
      <c r="AF531" s="152"/>
      <c r="AG531" s="152"/>
      <c r="AH531" s="152"/>
      <c r="AI531" s="152"/>
      <c r="AJ531" s="152"/>
      <c r="AK531" s="152"/>
      <c r="AL531" s="152"/>
      <c r="AM531" s="152"/>
      <c r="AN531" s="152"/>
      <c r="AO531" s="152"/>
      <c r="AP531" s="152"/>
      <c r="AQ531" s="152"/>
      <c r="AR531" s="152"/>
      <c r="AS531" s="152"/>
      <c r="AT531" s="152"/>
      <c r="AU531" s="152"/>
      <c r="AV531" s="152"/>
      <c r="AW531" s="152"/>
      <c r="AX531" s="152"/>
      <c r="AY531" s="152"/>
      <c r="AZ531" s="152"/>
      <c r="BA531" s="152"/>
      <c r="BB531" s="152"/>
      <c r="BC531" s="152"/>
      <c r="BD531" s="152"/>
      <c r="BE531" s="152"/>
      <c r="BF531" s="152"/>
      <c r="BG531" s="152"/>
      <c r="BH531" s="152"/>
      <c r="BI531" s="152"/>
      <c r="BJ531" s="152"/>
      <c r="BK531" s="152"/>
      <c r="BL531" s="152"/>
      <c r="BM531" s="152"/>
    </row>
    <row r="532" ht="13.5" customHeight="1">
      <c r="A532" s="152"/>
      <c r="B532" s="153"/>
      <c r="C532" s="152"/>
      <c r="D532" s="152"/>
      <c r="E532" s="152"/>
      <c r="F532" s="152"/>
      <c r="G532" s="152"/>
      <c r="H532" s="152"/>
      <c r="I532" s="152"/>
      <c r="J532" s="152"/>
      <c r="K532" s="152"/>
      <c r="L532" s="152"/>
      <c r="M532" s="152"/>
      <c r="N532" s="152"/>
      <c r="O532" s="152"/>
      <c r="P532" s="152"/>
      <c r="Q532" s="152"/>
      <c r="R532" s="152"/>
      <c r="S532" s="152"/>
      <c r="T532" s="152"/>
      <c r="U532" s="152"/>
      <c r="V532" s="152"/>
      <c r="W532" s="152"/>
      <c r="X532" s="152"/>
      <c r="Y532" s="152"/>
      <c r="Z532" s="152"/>
      <c r="AA532" s="152"/>
      <c r="AB532" s="152"/>
      <c r="AC532" s="152"/>
      <c r="AD532" s="152"/>
      <c r="AE532" s="152"/>
      <c r="AF532" s="152"/>
      <c r="AG532" s="152"/>
      <c r="AH532" s="152"/>
      <c r="AI532" s="152"/>
      <c r="AJ532" s="152"/>
      <c r="AK532" s="152"/>
      <c r="AL532" s="152"/>
      <c r="AM532" s="152"/>
      <c r="AN532" s="152"/>
      <c r="AO532" s="152"/>
      <c r="AP532" s="152"/>
      <c r="AQ532" s="152"/>
      <c r="AR532" s="152"/>
      <c r="AS532" s="152"/>
      <c r="AT532" s="152"/>
      <c r="AU532" s="152"/>
      <c r="AV532" s="152"/>
      <c r="AW532" s="152"/>
      <c r="AX532" s="152"/>
      <c r="AY532" s="152"/>
      <c r="AZ532" s="152"/>
      <c r="BA532" s="152"/>
      <c r="BB532" s="152"/>
      <c r="BC532" s="152"/>
      <c r="BD532" s="152"/>
      <c r="BE532" s="152"/>
      <c r="BF532" s="152"/>
      <c r="BG532" s="152"/>
      <c r="BH532" s="152"/>
      <c r="BI532" s="152"/>
      <c r="BJ532" s="152"/>
      <c r="BK532" s="152"/>
      <c r="BL532" s="152"/>
      <c r="BM532" s="152"/>
    </row>
    <row r="533" ht="13.5" customHeight="1">
      <c r="A533" s="152"/>
      <c r="B533" s="153"/>
      <c r="C533" s="152"/>
      <c r="D533" s="152"/>
      <c r="E533" s="152"/>
      <c r="F533" s="152"/>
      <c r="G533" s="152"/>
      <c r="H533" s="152"/>
      <c r="I533" s="152"/>
      <c r="J533" s="152"/>
      <c r="K533" s="152"/>
      <c r="L533" s="152"/>
      <c r="M533" s="152"/>
      <c r="N533" s="152"/>
      <c r="O533" s="152"/>
      <c r="P533" s="152"/>
      <c r="Q533" s="152"/>
      <c r="R533" s="152"/>
      <c r="S533" s="152"/>
      <c r="T533" s="152"/>
      <c r="U533" s="152"/>
      <c r="V533" s="152"/>
      <c r="W533" s="152"/>
      <c r="X533" s="152"/>
      <c r="Y533" s="152"/>
      <c r="Z533" s="152"/>
      <c r="AA533" s="152"/>
      <c r="AB533" s="152"/>
      <c r="AC533" s="152"/>
      <c r="AD533" s="152"/>
      <c r="AE533" s="152"/>
      <c r="AF533" s="152"/>
      <c r="AG533" s="152"/>
      <c r="AH533" s="152"/>
      <c r="AI533" s="152"/>
      <c r="AJ533" s="152"/>
      <c r="AK533" s="152"/>
      <c r="AL533" s="152"/>
      <c r="AM533" s="152"/>
      <c r="AN533" s="152"/>
      <c r="AO533" s="152"/>
      <c r="AP533" s="152"/>
      <c r="AQ533" s="152"/>
      <c r="AR533" s="152"/>
      <c r="AS533" s="152"/>
      <c r="AT533" s="152"/>
      <c r="AU533" s="152"/>
      <c r="AV533" s="152"/>
      <c r="AW533" s="152"/>
      <c r="AX533" s="152"/>
      <c r="AY533" s="152"/>
      <c r="AZ533" s="152"/>
      <c r="BA533" s="152"/>
      <c r="BB533" s="152"/>
      <c r="BC533" s="152"/>
      <c r="BD533" s="152"/>
      <c r="BE533" s="152"/>
      <c r="BF533" s="152"/>
      <c r="BG533" s="152"/>
      <c r="BH533" s="152"/>
      <c r="BI533" s="152"/>
      <c r="BJ533" s="152"/>
      <c r="BK533" s="152"/>
      <c r="BL533" s="152"/>
      <c r="BM533" s="152"/>
    </row>
    <row r="534" ht="13.5" customHeight="1">
      <c r="A534" s="152"/>
      <c r="B534" s="153"/>
      <c r="C534" s="152"/>
      <c r="D534" s="152"/>
      <c r="E534" s="152"/>
      <c r="F534" s="152"/>
      <c r="G534" s="152"/>
      <c r="H534" s="152"/>
      <c r="I534" s="152"/>
      <c r="J534" s="152"/>
      <c r="K534" s="152"/>
      <c r="L534" s="152"/>
      <c r="M534" s="152"/>
      <c r="N534" s="152"/>
      <c r="O534" s="152"/>
      <c r="P534" s="152"/>
      <c r="Q534" s="152"/>
      <c r="R534" s="152"/>
      <c r="S534" s="152"/>
      <c r="T534" s="152"/>
      <c r="U534" s="152"/>
      <c r="V534" s="152"/>
      <c r="W534" s="152"/>
      <c r="X534" s="152"/>
      <c r="Y534" s="152"/>
      <c r="Z534" s="152"/>
      <c r="AA534" s="152"/>
      <c r="AB534" s="152"/>
      <c r="AC534" s="152"/>
      <c r="AD534" s="152"/>
      <c r="AE534" s="152"/>
      <c r="AF534" s="152"/>
      <c r="AG534" s="152"/>
      <c r="AH534" s="152"/>
      <c r="AI534" s="152"/>
      <c r="AJ534" s="152"/>
      <c r="AK534" s="152"/>
      <c r="AL534" s="152"/>
      <c r="AM534" s="152"/>
      <c r="AN534" s="152"/>
      <c r="AO534" s="152"/>
      <c r="AP534" s="152"/>
      <c r="AQ534" s="152"/>
      <c r="AR534" s="152"/>
      <c r="AS534" s="152"/>
      <c r="AT534" s="152"/>
      <c r="AU534" s="152"/>
      <c r="AV534" s="152"/>
      <c r="AW534" s="152"/>
      <c r="AX534" s="152"/>
      <c r="AY534" s="152"/>
      <c r="AZ534" s="152"/>
      <c r="BA534" s="152"/>
      <c r="BB534" s="152"/>
      <c r="BC534" s="152"/>
      <c r="BD534" s="152"/>
      <c r="BE534" s="152"/>
      <c r="BF534" s="152"/>
      <c r="BG534" s="152"/>
      <c r="BH534" s="152"/>
      <c r="BI534" s="152"/>
      <c r="BJ534" s="152"/>
      <c r="BK534" s="152"/>
      <c r="BL534" s="152"/>
      <c r="BM534" s="152"/>
    </row>
    <row r="535" ht="13.5" customHeight="1">
      <c r="A535" s="152"/>
      <c r="B535" s="153"/>
      <c r="C535" s="152"/>
      <c r="D535" s="152"/>
      <c r="E535" s="152"/>
      <c r="F535" s="152"/>
      <c r="G535" s="152"/>
      <c r="H535" s="152"/>
      <c r="I535" s="152"/>
      <c r="J535" s="152"/>
      <c r="K535" s="152"/>
      <c r="L535" s="152"/>
      <c r="M535" s="152"/>
      <c r="N535" s="152"/>
      <c r="O535" s="152"/>
      <c r="P535" s="152"/>
      <c r="Q535" s="152"/>
      <c r="R535" s="152"/>
      <c r="S535" s="152"/>
      <c r="T535" s="152"/>
      <c r="U535" s="152"/>
      <c r="V535" s="152"/>
      <c r="W535" s="152"/>
      <c r="X535" s="152"/>
      <c r="Y535" s="152"/>
      <c r="Z535" s="152"/>
      <c r="AA535" s="152"/>
      <c r="AB535" s="152"/>
      <c r="AC535" s="152"/>
      <c r="AD535" s="152"/>
      <c r="AE535" s="152"/>
      <c r="AF535" s="152"/>
      <c r="AG535" s="152"/>
      <c r="AH535" s="152"/>
      <c r="AI535" s="152"/>
      <c r="AJ535" s="152"/>
      <c r="AK535" s="152"/>
      <c r="AL535" s="152"/>
      <c r="AM535" s="152"/>
      <c r="AN535" s="152"/>
      <c r="AO535" s="152"/>
      <c r="AP535" s="152"/>
      <c r="AQ535" s="152"/>
      <c r="AR535" s="152"/>
      <c r="AS535" s="152"/>
      <c r="AT535" s="152"/>
      <c r="AU535" s="152"/>
      <c r="AV535" s="152"/>
      <c r="AW535" s="152"/>
      <c r="AX535" s="152"/>
      <c r="AY535" s="152"/>
      <c r="AZ535" s="152"/>
      <c r="BA535" s="152"/>
      <c r="BB535" s="152"/>
      <c r="BC535" s="152"/>
      <c r="BD535" s="152"/>
      <c r="BE535" s="152"/>
      <c r="BF535" s="152"/>
      <c r="BG535" s="152"/>
      <c r="BH535" s="152"/>
      <c r="BI535" s="152"/>
      <c r="BJ535" s="152"/>
      <c r="BK535" s="152"/>
      <c r="BL535" s="152"/>
      <c r="BM535" s="152"/>
    </row>
    <row r="536" ht="13.5" customHeight="1">
      <c r="A536" s="152"/>
      <c r="B536" s="153"/>
      <c r="C536" s="152"/>
      <c r="D536" s="152"/>
      <c r="E536" s="152"/>
      <c r="F536" s="152"/>
      <c r="G536" s="152"/>
      <c r="H536" s="152"/>
      <c r="I536" s="152"/>
      <c r="J536" s="152"/>
      <c r="K536" s="152"/>
      <c r="L536" s="152"/>
      <c r="M536" s="152"/>
      <c r="N536" s="152"/>
      <c r="O536" s="152"/>
      <c r="P536" s="152"/>
      <c r="Q536" s="152"/>
      <c r="R536" s="152"/>
      <c r="S536" s="152"/>
      <c r="T536" s="152"/>
      <c r="U536" s="152"/>
      <c r="V536" s="152"/>
      <c r="W536" s="152"/>
      <c r="X536" s="152"/>
      <c r="Y536" s="152"/>
      <c r="Z536" s="152"/>
      <c r="AA536" s="152"/>
      <c r="AB536" s="152"/>
      <c r="AC536" s="152"/>
      <c r="AD536" s="152"/>
      <c r="AE536" s="152"/>
      <c r="AF536" s="152"/>
      <c r="AG536" s="152"/>
      <c r="AH536" s="152"/>
      <c r="AI536" s="152"/>
      <c r="AJ536" s="152"/>
      <c r="AK536" s="152"/>
      <c r="AL536" s="152"/>
      <c r="AM536" s="152"/>
      <c r="AN536" s="152"/>
      <c r="AO536" s="152"/>
      <c r="AP536" s="152"/>
      <c r="AQ536" s="152"/>
      <c r="AR536" s="152"/>
      <c r="AS536" s="152"/>
      <c r="AT536" s="152"/>
      <c r="AU536" s="152"/>
      <c r="AV536" s="152"/>
      <c r="AW536" s="152"/>
      <c r="AX536" s="152"/>
      <c r="AY536" s="152"/>
      <c r="AZ536" s="152"/>
      <c r="BA536" s="152"/>
      <c r="BB536" s="152"/>
      <c r="BC536" s="152"/>
      <c r="BD536" s="152"/>
      <c r="BE536" s="152"/>
      <c r="BF536" s="152"/>
      <c r="BG536" s="152"/>
      <c r="BH536" s="152"/>
      <c r="BI536" s="152"/>
      <c r="BJ536" s="152"/>
      <c r="BK536" s="152"/>
      <c r="BL536" s="152"/>
      <c r="BM536" s="152"/>
    </row>
    <row r="537" ht="13.5" customHeight="1">
      <c r="A537" s="152"/>
      <c r="B537" s="153"/>
      <c r="C537" s="152"/>
      <c r="D537" s="152"/>
      <c r="E537" s="152"/>
      <c r="F537" s="152"/>
      <c r="G537" s="152"/>
      <c r="H537" s="152"/>
      <c r="I537" s="152"/>
      <c r="J537" s="152"/>
      <c r="K537" s="152"/>
      <c r="L537" s="152"/>
      <c r="M537" s="152"/>
      <c r="N537" s="152"/>
      <c r="O537" s="152"/>
      <c r="P537" s="152"/>
      <c r="Q537" s="152"/>
      <c r="R537" s="152"/>
      <c r="S537" s="152"/>
      <c r="T537" s="152"/>
      <c r="U537" s="152"/>
      <c r="V537" s="152"/>
      <c r="W537" s="152"/>
      <c r="X537" s="152"/>
      <c r="Y537" s="152"/>
      <c r="Z537" s="152"/>
      <c r="AA537" s="152"/>
      <c r="AB537" s="152"/>
      <c r="AC537" s="152"/>
      <c r="AD537" s="152"/>
      <c r="AE537" s="152"/>
      <c r="AF537" s="152"/>
      <c r="AG537" s="152"/>
      <c r="AH537" s="152"/>
      <c r="AI537" s="152"/>
      <c r="AJ537" s="152"/>
      <c r="AK537" s="152"/>
      <c r="AL537" s="152"/>
      <c r="AM537" s="152"/>
      <c r="AN537" s="152"/>
      <c r="AO537" s="152"/>
      <c r="AP537" s="152"/>
      <c r="AQ537" s="152"/>
      <c r="AR537" s="152"/>
      <c r="AS537" s="152"/>
      <c r="AT537" s="152"/>
      <c r="AU537" s="152"/>
      <c r="AV537" s="152"/>
      <c r="AW537" s="152"/>
      <c r="AX537" s="152"/>
      <c r="AY537" s="152"/>
      <c r="AZ537" s="152"/>
      <c r="BA537" s="152"/>
      <c r="BB537" s="152"/>
      <c r="BC537" s="152"/>
      <c r="BD537" s="152"/>
      <c r="BE537" s="152"/>
      <c r="BF537" s="152"/>
      <c r="BG537" s="152"/>
      <c r="BH537" s="152"/>
      <c r="BI537" s="152"/>
      <c r="BJ537" s="152"/>
      <c r="BK537" s="152"/>
      <c r="BL537" s="152"/>
      <c r="BM537" s="152"/>
    </row>
    <row r="538" ht="13.5" customHeight="1">
      <c r="A538" s="152"/>
      <c r="B538" s="153"/>
      <c r="C538" s="152"/>
      <c r="D538" s="152"/>
      <c r="E538" s="152"/>
      <c r="F538" s="152"/>
      <c r="G538" s="152"/>
      <c r="H538" s="152"/>
      <c r="I538" s="152"/>
      <c r="J538" s="152"/>
      <c r="K538" s="152"/>
      <c r="L538" s="152"/>
      <c r="M538" s="152"/>
      <c r="N538" s="152"/>
      <c r="O538" s="152"/>
      <c r="P538" s="152"/>
      <c r="Q538" s="152"/>
      <c r="R538" s="152"/>
      <c r="S538" s="152"/>
      <c r="T538" s="152"/>
      <c r="U538" s="152"/>
      <c r="V538" s="152"/>
      <c r="W538" s="152"/>
      <c r="X538" s="152"/>
      <c r="Y538" s="152"/>
      <c r="Z538" s="152"/>
      <c r="AA538" s="152"/>
      <c r="AB538" s="152"/>
      <c r="AC538" s="152"/>
      <c r="AD538" s="152"/>
      <c r="AE538" s="152"/>
      <c r="AF538" s="152"/>
      <c r="AG538" s="152"/>
      <c r="AH538" s="152"/>
      <c r="AI538" s="152"/>
      <c r="AJ538" s="152"/>
      <c r="AK538" s="152"/>
      <c r="AL538" s="152"/>
      <c r="AM538" s="152"/>
      <c r="AN538" s="152"/>
      <c r="AO538" s="152"/>
      <c r="AP538" s="152"/>
      <c r="AQ538" s="152"/>
      <c r="AR538" s="152"/>
      <c r="AS538" s="152"/>
      <c r="AT538" s="152"/>
      <c r="AU538" s="152"/>
      <c r="AV538" s="152"/>
      <c r="AW538" s="152"/>
      <c r="AX538" s="152"/>
      <c r="AY538" s="152"/>
      <c r="AZ538" s="152"/>
      <c r="BA538" s="152"/>
      <c r="BB538" s="152"/>
      <c r="BC538" s="152"/>
      <c r="BD538" s="152"/>
      <c r="BE538" s="152"/>
      <c r="BF538" s="152"/>
      <c r="BG538" s="152"/>
      <c r="BH538" s="152"/>
      <c r="BI538" s="152"/>
      <c r="BJ538" s="152"/>
      <c r="BK538" s="152"/>
      <c r="BL538" s="152"/>
      <c r="BM538" s="152"/>
    </row>
    <row r="539" ht="13.5" customHeight="1">
      <c r="A539" s="152"/>
      <c r="B539" s="153"/>
      <c r="C539" s="152"/>
      <c r="D539" s="152"/>
      <c r="E539" s="152"/>
      <c r="F539" s="152"/>
      <c r="G539" s="152"/>
      <c r="H539" s="152"/>
      <c r="I539" s="152"/>
      <c r="J539" s="152"/>
      <c r="K539" s="152"/>
      <c r="L539" s="152"/>
      <c r="M539" s="152"/>
      <c r="N539" s="152"/>
      <c r="O539" s="152"/>
      <c r="P539" s="152"/>
      <c r="Q539" s="152"/>
      <c r="R539" s="152"/>
      <c r="S539" s="152"/>
      <c r="T539" s="152"/>
      <c r="U539" s="152"/>
      <c r="V539" s="152"/>
      <c r="W539" s="152"/>
      <c r="X539" s="152"/>
      <c r="Y539" s="152"/>
      <c r="Z539" s="152"/>
      <c r="AA539" s="152"/>
      <c r="AB539" s="152"/>
      <c r="AC539" s="152"/>
      <c r="AD539" s="152"/>
      <c r="AE539" s="152"/>
      <c r="AF539" s="152"/>
      <c r="AG539" s="152"/>
      <c r="AH539" s="152"/>
      <c r="AI539" s="152"/>
      <c r="AJ539" s="152"/>
      <c r="AK539" s="152"/>
      <c r="AL539" s="152"/>
      <c r="AM539" s="152"/>
      <c r="AN539" s="152"/>
      <c r="AO539" s="152"/>
      <c r="AP539" s="152"/>
      <c r="AQ539" s="152"/>
      <c r="AR539" s="152"/>
      <c r="AS539" s="152"/>
      <c r="AT539" s="152"/>
      <c r="AU539" s="152"/>
      <c r="AV539" s="152"/>
      <c r="AW539" s="152"/>
      <c r="AX539" s="152"/>
      <c r="AY539" s="152"/>
      <c r="AZ539" s="152"/>
      <c r="BA539" s="152"/>
      <c r="BB539" s="152"/>
      <c r="BC539" s="152"/>
      <c r="BD539" s="152"/>
      <c r="BE539" s="152"/>
      <c r="BF539" s="152"/>
      <c r="BG539" s="152"/>
      <c r="BH539" s="152"/>
      <c r="BI539" s="152"/>
      <c r="BJ539" s="152"/>
      <c r="BK539" s="152"/>
      <c r="BL539" s="152"/>
      <c r="BM539" s="152"/>
    </row>
    <row r="540" ht="13.5" customHeight="1">
      <c r="A540" s="152"/>
      <c r="B540" s="153"/>
      <c r="C540" s="152"/>
      <c r="D540" s="152"/>
      <c r="E540" s="152"/>
      <c r="F540" s="152"/>
      <c r="G540" s="152"/>
      <c r="H540" s="152"/>
      <c r="I540" s="152"/>
      <c r="J540" s="152"/>
      <c r="K540" s="152"/>
      <c r="L540" s="152"/>
      <c r="M540" s="152"/>
      <c r="N540" s="152"/>
      <c r="O540" s="152"/>
      <c r="P540" s="152"/>
      <c r="Q540" s="152"/>
      <c r="R540" s="152"/>
      <c r="S540" s="152"/>
      <c r="T540" s="152"/>
      <c r="U540" s="152"/>
      <c r="V540" s="152"/>
      <c r="W540" s="152"/>
      <c r="X540" s="152"/>
      <c r="Y540" s="152"/>
      <c r="Z540" s="152"/>
      <c r="AA540" s="152"/>
      <c r="AB540" s="152"/>
      <c r="AC540" s="152"/>
      <c r="AD540" s="152"/>
      <c r="AE540" s="152"/>
      <c r="AF540" s="152"/>
      <c r="AG540" s="152"/>
      <c r="AH540" s="152"/>
      <c r="AI540" s="152"/>
      <c r="AJ540" s="152"/>
      <c r="AK540" s="152"/>
      <c r="AL540" s="152"/>
      <c r="AM540" s="152"/>
      <c r="AN540" s="152"/>
      <c r="AO540" s="152"/>
      <c r="AP540" s="152"/>
      <c r="AQ540" s="152"/>
      <c r="AR540" s="152"/>
      <c r="AS540" s="152"/>
      <c r="AT540" s="152"/>
      <c r="AU540" s="152"/>
      <c r="AV540" s="152"/>
      <c r="AW540" s="152"/>
      <c r="AX540" s="152"/>
      <c r="AY540" s="152"/>
      <c r="AZ540" s="152"/>
      <c r="BA540" s="152"/>
      <c r="BB540" s="152"/>
      <c r="BC540" s="152"/>
      <c r="BD540" s="152"/>
      <c r="BE540" s="152"/>
      <c r="BF540" s="152"/>
      <c r="BG540" s="152"/>
      <c r="BH540" s="152"/>
      <c r="BI540" s="152"/>
      <c r="BJ540" s="152"/>
      <c r="BK540" s="152"/>
      <c r="BL540" s="152"/>
      <c r="BM540" s="152"/>
    </row>
    <row r="541" ht="13.5" customHeight="1">
      <c r="A541" s="152"/>
      <c r="B541" s="153"/>
      <c r="C541" s="152"/>
      <c r="D541" s="152"/>
      <c r="E541" s="152"/>
      <c r="F541" s="152"/>
      <c r="G541" s="152"/>
      <c r="H541" s="152"/>
      <c r="I541" s="152"/>
      <c r="J541" s="152"/>
      <c r="K541" s="152"/>
      <c r="L541" s="152"/>
      <c r="M541" s="152"/>
      <c r="N541" s="152"/>
      <c r="O541" s="152"/>
      <c r="P541" s="152"/>
      <c r="Q541" s="152"/>
      <c r="R541" s="152"/>
      <c r="S541" s="152"/>
      <c r="T541" s="152"/>
      <c r="U541" s="152"/>
      <c r="V541" s="152"/>
      <c r="W541" s="152"/>
      <c r="X541" s="152"/>
      <c r="Y541" s="152"/>
      <c r="Z541" s="152"/>
      <c r="AA541" s="152"/>
      <c r="AB541" s="152"/>
      <c r="AC541" s="152"/>
      <c r="AD541" s="152"/>
      <c r="AE541" s="152"/>
      <c r="AF541" s="152"/>
      <c r="AG541" s="152"/>
      <c r="AH541" s="152"/>
      <c r="AI541" s="152"/>
      <c r="AJ541" s="152"/>
      <c r="AK541" s="152"/>
      <c r="AL541" s="152"/>
      <c r="AM541" s="152"/>
      <c r="AN541" s="152"/>
      <c r="AO541" s="152"/>
      <c r="AP541" s="152"/>
      <c r="AQ541" s="152"/>
      <c r="AR541" s="152"/>
      <c r="AS541" s="152"/>
      <c r="AT541" s="152"/>
      <c r="AU541" s="152"/>
      <c r="AV541" s="152"/>
      <c r="AW541" s="152"/>
      <c r="AX541" s="152"/>
      <c r="AY541" s="152"/>
      <c r="AZ541" s="152"/>
      <c r="BA541" s="152"/>
      <c r="BB541" s="152"/>
      <c r="BC541" s="152"/>
      <c r="BD541" s="152"/>
      <c r="BE541" s="152"/>
      <c r="BF541" s="152"/>
      <c r="BG541" s="152"/>
      <c r="BH541" s="152"/>
      <c r="BI541" s="152"/>
      <c r="BJ541" s="152"/>
      <c r="BK541" s="152"/>
      <c r="BL541" s="152"/>
      <c r="BM541" s="152"/>
    </row>
    <row r="542" ht="13.5" customHeight="1">
      <c r="A542" s="152"/>
      <c r="B542" s="153"/>
      <c r="C542" s="152"/>
      <c r="D542" s="152"/>
      <c r="E542" s="152"/>
      <c r="F542" s="152"/>
      <c r="G542" s="152"/>
      <c r="H542" s="152"/>
      <c r="I542" s="152"/>
      <c r="J542" s="152"/>
      <c r="K542" s="152"/>
      <c r="L542" s="152"/>
      <c r="M542" s="152"/>
      <c r="N542" s="152"/>
      <c r="O542" s="152"/>
      <c r="P542" s="152"/>
      <c r="Q542" s="152"/>
      <c r="R542" s="152"/>
      <c r="S542" s="152"/>
      <c r="T542" s="152"/>
      <c r="U542" s="152"/>
      <c r="V542" s="152"/>
      <c r="W542" s="152"/>
      <c r="X542" s="152"/>
      <c r="Y542" s="152"/>
      <c r="Z542" s="152"/>
      <c r="AA542" s="152"/>
      <c r="AB542" s="152"/>
      <c r="AC542" s="152"/>
      <c r="AD542" s="152"/>
      <c r="AE542" s="152"/>
      <c r="AF542" s="152"/>
      <c r="AG542" s="152"/>
      <c r="AH542" s="152"/>
      <c r="AI542" s="152"/>
      <c r="AJ542" s="152"/>
      <c r="AK542" s="152"/>
      <c r="AL542" s="152"/>
      <c r="AM542" s="152"/>
      <c r="AN542" s="152"/>
      <c r="AO542" s="152"/>
      <c r="AP542" s="152"/>
      <c r="AQ542" s="152"/>
      <c r="AR542" s="152"/>
      <c r="AS542" s="152"/>
      <c r="AT542" s="152"/>
      <c r="AU542" s="152"/>
      <c r="AV542" s="152"/>
      <c r="AW542" s="152"/>
      <c r="AX542" s="152"/>
      <c r="AY542" s="152"/>
      <c r="AZ542" s="152"/>
      <c r="BA542" s="152"/>
      <c r="BB542" s="152"/>
      <c r="BC542" s="152"/>
      <c r="BD542" s="152"/>
      <c r="BE542" s="152"/>
      <c r="BF542" s="152"/>
      <c r="BG542" s="152"/>
      <c r="BH542" s="152"/>
      <c r="BI542" s="152"/>
      <c r="BJ542" s="152"/>
      <c r="BK542" s="152"/>
      <c r="BL542" s="152"/>
      <c r="BM542" s="152"/>
    </row>
    <row r="543" ht="13.5" customHeight="1">
      <c r="A543" s="152"/>
      <c r="B543" s="153"/>
      <c r="C543" s="152"/>
      <c r="D543" s="152"/>
      <c r="E543" s="152"/>
      <c r="F543" s="152"/>
      <c r="G543" s="152"/>
      <c r="H543" s="152"/>
      <c r="I543" s="152"/>
      <c r="J543" s="152"/>
      <c r="K543" s="152"/>
      <c r="L543" s="152"/>
      <c r="M543" s="152"/>
      <c r="N543" s="152"/>
      <c r="O543" s="152"/>
      <c r="P543" s="152"/>
      <c r="Q543" s="152"/>
      <c r="R543" s="152"/>
      <c r="S543" s="152"/>
      <c r="T543" s="152"/>
      <c r="U543" s="152"/>
      <c r="V543" s="152"/>
      <c r="W543" s="152"/>
      <c r="X543" s="152"/>
      <c r="Y543" s="152"/>
      <c r="Z543" s="152"/>
      <c r="AA543" s="152"/>
      <c r="AB543" s="152"/>
      <c r="AC543" s="152"/>
      <c r="AD543" s="152"/>
      <c r="AE543" s="152"/>
      <c r="AF543" s="152"/>
      <c r="AG543" s="152"/>
      <c r="AH543" s="152"/>
      <c r="AI543" s="152"/>
      <c r="AJ543" s="152"/>
      <c r="AK543" s="152"/>
      <c r="AL543" s="152"/>
      <c r="AM543" s="152"/>
      <c r="AN543" s="152"/>
      <c r="AO543" s="152"/>
      <c r="AP543" s="152"/>
      <c r="AQ543" s="152"/>
      <c r="AR543" s="152"/>
      <c r="AS543" s="152"/>
      <c r="AT543" s="152"/>
      <c r="AU543" s="152"/>
      <c r="AV543" s="152"/>
      <c r="AW543" s="152"/>
      <c r="AX543" s="152"/>
      <c r="AY543" s="152"/>
      <c r="AZ543" s="152"/>
      <c r="BA543" s="152"/>
      <c r="BB543" s="152"/>
      <c r="BC543" s="152"/>
      <c r="BD543" s="152"/>
      <c r="BE543" s="152"/>
      <c r="BF543" s="152"/>
      <c r="BG543" s="152"/>
      <c r="BH543" s="152"/>
      <c r="BI543" s="152"/>
      <c r="BJ543" s="152"/>
      <c r="BK543" s="152"/>
      <c r="BL543" s="152"/>
      <c r="BM543" s="152"/>
    </row>
    <row r="544" ht="13.5" customHeight="1">
      <c r="A544" s="152"/>
      <c r="B544" s="153"/>
      <c r="C544" s="152"/>
      <c r="D544" s="152"/>
      <c r="E544" s="152"/>
      <c r="F544" s="152"/>
      <c r="G544" s="152"/>
      <c r="H544" s="152"/>
      <c r="I544" s="152"/>
      <c r="J544" s="152"/>
      <c r="K544" s="152"/>
      <c r="L544" s="152"/>
      <c r="M544" s="152"/>
      <c r="N544" s="152"/>
      <c r="O544" s="152"/>
      <c r="P544" s="152"/>
      <c r="Q544" s="152"/>
      <c r="R544" s="152"/>
      <c r="S544" s="152"/>
      <c r="T544" s="152"/>
      <c r="U544" s="152"/>
      <c r="V544" s="152"/>
      <c r="W544" s="152"/>
      <c r="X544" s="152"/>
      <c r="Y544" s="152"/>
      <c r="Z544" s="152"/>
      <c r="AA544" s="152"/>
      <c r="AB544" s="152"/>
      <c r="AC544" s="152"/>
      <c r="AD544" s="152"/>
      <c r="AE544" s="152"/>
      <c r="AF544" s="152"/>
      <c r="AG544" s="152"/>
      <c r="AH544" s="152"/>
      <c r="AI544" s="152"/>
      <c r="AJ544" s="152"/>
      <c r="AK544" s="152"/>
      <c r="AL544" s="152"/>
      <c r="AM544" s="152"/>
      <c r="AN544" s="152"/>
      <c r="AO544" s="152"/>
      <c r="AP544" s="152"/>
      <c r="AQ544" s="152"/>
      <c r="AR544" s="152"/>
      <c r="AS544" s="152"/>
      <c r="AT544" s="152"/>
      <c r="AU544" s="152"/>
      <c r="AV544" s="152"/>
      <c r="AW544" s="152"/>
      <c r="AX544" s="152"/>
      <c r="AY544" s="152"/>
      <c r="AZ544" s="152"/>
      <c r="BA544" s="152"/>
      <c r="BB544" s="152"/>
      <c r="BC544" s="152"/>
      <c r="BD544" s="152"/>
      <c r="BE544" s="152"/>
      <c r="BF544" s="152"/>
      <c r="BG544" s="152"/>
      <c r="BH544" s="152"/>
      <c r="BI544" s="152"/>
      <c r="BJ544" s="152"/>
      <c r="BK544" s="152"/>
      <c r="BL544" s="152"/>
      <c r="BM544" s="152"/>
    </row>
    <row r="545" ht="13.5" customHeight="1">
      <c r="A545" s="152"/>
      <c r="B545" s="153"/>
      <c r="C545" s="152"/>
      <c r="D545" s="152"/>
      <c r="E545" s="152"/>
      <c r="F545" s="152"/>
      <c r="G545" s="152"/>
      <c r="H545" s="152"/>
      <c r="I545" s="152"/>
      <c r="J545" s="152"/>
      <c r="K545" s="152"/>
      <c r="L545" s="152"/>
      <c r="M545" s="152"/>
      <c r="N545" s="152"/>
      <c r="O545" s="152"/>
      <c r="P545" s="152"/>
      <c r="Q545" s="152"/>
      <c r="R545" s="152"/>
      <c r="S545" s="152"/>
      <c r="T545" s="152"/>
      <c r="U545" s="152"/>
      <c r="V545" s="152"/>
      <c r="W545" s="152"/>
      <c r="X545" s="152"/>
      <c r="Y545" s="152"/>
      <c r="Z545" s="152"/>
      <c r="AA545" s="152"/>
      <c r="AB545" s="152"/>
      <c r="AC545" s="152"/>
      <c r="AD545" s="152"/>
      <c r="AE545" s="152"/>
      <c r="AF545" s="152"/>
      <c r="AG545" s="152"/>
      <c r="AH545" s="152"/>
      <c r="AI545" s="152"/>
      <c r="AJ545" s="152"/>
      <c r="AK545" s="152"/>
      <c r="AL545" s="152"/>
      <c r="AM545" s="152"/>
      <c r="AN545" s="152"/>
      <c r="AO545" s="152"/>
      <c r="AP545" s="152"/>
      <c r="AQ545" s="152"/>
      <c r="AR545" s="152"/>
      <c r="AS545" s="152"/>
      <c r="AT545" s="152"/>
      <c r="AU545" s="152"/>
      <c r="AV545" s="152"/>
      <c r="AW545" s="152"/>
      <c r="AX545" s="152"/>
      <c r="AY545" s="152"/>
      <c r="AZ545" s="152"/>
      <c r="BA545" s="152"/>
      <c r="BB545" s="152"/>
      <c r="BC545" s="152"/>
      <c r="BD545" s="152"/>
      <c r="BE545" s="152"/>
      <c r="BF545" s="152"/>
      <c r="BG545" s="152"/>
      <c r="BH545" s="152"/>
      <c r="BI545" s="152"/>
      <c r="BJ545" s="152"/>
      <c r="BK545" s="152"/>
      <c r="BL545" s="152"/>
      <c r="BM545" s="152"/>
    </row>
    <row r="546" ht="13.5" customHeight="1">
      <c r="A546" s="152"/>
      <c r="B546" s="153"/>
      <c r="C546" s="152"/>
      <c r="D546" s="152"/>
      <c r="E546" s="152"/>
      <c r="F546" s="152"/>
      <c r="G546" s="152"/>
      <c r="H546" s="152"/>
      <c r="I546" s="152"/>
      <c r="J546" s="152"/>
      <c r="K546" s="152"/>
      <c r="L546" s="152"/>
      <c r="M546" s="152"/>
      <c r="N546" s="152"/>
      <c r="O546" s="152"/>
      <c r="P546" s="152"/>
      <c r="Q546" s="152"/>
      <c r="R546" s="152"/>
      <c r="S546" s="152"/>
      <c r="T546" s="152"/>
      <c r="U546" s="152"/>
      <c r="V546" s="152"/>
      <c r="W546" s="152"/>
      <c r="X546" s="152"/>
      <c r="Y546" s="152"/>
      <c r="Z546" s="152"/>
      <c r="AA546" s="152"/>
      <c r="AB546" s="152"/>
      <c r="AC546" s="152"/>
      <c r="AD546" s="152"/>
      <c r="AE546" s="152"/>
      <c r="AF546" s="152"/>
      <c r="AG546" s="152"/>
      <c r="AH546" s="152"/>
      <c r="AI546" s="152"/>
      <c r="AJ546" s="152"/>
      <c r="AK546" s="152"/>
      <c r="AL546" s="152"/>
      <c r="AM546" s="152"/>
      <c r="AN546" s="152"/>
      <c r="AO546" s="152"/>
      <c r="AP546" s="152"/>
      <c r="AQ546" s="152"/>
      <c r="AR546" s="152"/>
      <c r="AS546" s="152"/>
      <c r="AT546" s="152"/>
      <c r="AU546" s="152"/>
      <c r="AV546" s="152"/>
      <c r="AW546" s="152"/>
      <c r="AX546" s="152"/>
      <c r="AY546" s="152"/>
      <c r="AZ546" s="152"/>
      <c r="BA546" s="152"/>
      <c r="BB546" s="152"/>
      <c r="BC546" s="152"/>
      <c r="BD546" s="152"/>
      <c r="BE546" s="152"/>
      <c r="BF546" s="152"/>
      <c r="BG546" s="152"/>
      <c r="BH546" s="152"/>
      <c r="BI546" s="152"/>
      <c r="BJ546" s="152"/>
      <c r="BK546" s="152"/>
      <c r="BL546" s="152"/>
      <c r="BM546" s="152"/>
    </row>
    <row r="547" ht="13.5" customHeight="1">
      <c r="A547" s="152"/>
      <c r="B547" s="153"/>
      <c r="C547" s="152"/>
      <c r="D547" s="152"/>
      <c r="E547" s="152"/>
      <c r="F547" s="152"/>
      <c r="G547" s="152"/>
      <c r="H547" s="152"/>
      <c r="I547" s="152"/>
      <c r="J547" s="152"/>
      <c r="K547" s="152"/>
      <c r="L547" s="152"/>
      <c r="M547" s="152"/>
      <c r="N547" s="152"/>
      <c r="O547" s="152"/>
      <c r="P547" s="152"/>
      <c r="Q547" s="152"/>
      <c r="R547" s="152"/>
      <c r="S547" s="152"/>
      <c r="T547" s="152"/>
      <c r="U547" s="152"/>
      <c r="V547" s="152"/>
      <c r="W547" s="152"/>
      <c r="X547" s="152"/>
      <c r="Y547" s="152"/>
      <c r="Z547" s="152"/>
      <c r="AA547" s="152"/>
      <c r="AB547" s="152"/>
      <c r="AC547" s="152"/>
      <c r="AD547" s="152"/>
      <c r="AE547" s="152"/>
      <c r="AF547" s="152"/>
      <c r="AG547" s="152"/>
      <c r="AH547" s="152"/>
      <c r="AI547" s="152"/>
      <c r="AJ547" s="152"/>
      <c r="AK547" s="152"/>
      <c r="AL547" s="152"/>
      <c r="AM547" s="152"/>
      <c r="AN547" s="152"/>
      <c r="AO547" s="152"/>
      <c r="AP547" s="152"/>
      <c r="AQ547" s="152"/>
      <c r="AR547" s="152"/>
      <c r="AS547" s="152"/>
      <c r="AT547" s="152"/>
      <c r="AU547" s="152"/>
      <c r="AV547" s="152"/>
      <c r="AW547" s="152"/>
      <c r="AX547" s="152"/>
      <c r="AY547" s="152"/>
      <c r="AZ547" s="152"/>
      <c r="BA547" s="152"/>
      <c r="BB547" s="152"/>
      <c r="BC547" s="152"/>
      <c r="BD547" s="152"/>
      <c r="BE547" s="152"/>
      <c r="BF547" s="152"/>
      <c r="BG547" s="152"/>
      <c r="BH547" s="152"/>
      <c r="BI547" s="152"/>
      <c r="BJ547" s="152"/>
      <c r="BK547" s="152"/>
      <c r="BL547" s="152"/>
      <c r="BM547" s="152"/>
    </row>
    <row r="548" ht="13.5" customHeight="1">
      <c r="A548" s="152"/>
      <c r="B548" s="153"/>
      <c r="C548" s="152"/>
      <c r="D548" s="152"/>
      <c r="E548" s="152"/>
      <c r="F548" s="152"/>
      <c r="G548" s="152"/>
      <c r="H548" s="152"/>
      <c r="I548" s="152"/>
      <c r="J548" s="152"/>
      <c r="K548" s="152"/>
      <c r="L548" s="152"/>
      <c r="M548" s="152"/>
      <c r="N548" s="152"/>
      <c r="O548" s="152"/>
      <c r="P548" s="152"/>
      <c r="Q548" s="152"/>
      <c r="R548" s="152"/>
      <c r="S548" s="152"/>
      <c r="T548" s="152"/>
      <c r="U548" s="152"/>
      <c r="V548" s="152"/>
      <c r="W548" s="152"/>
      <c r="X548" s="152"/>
      <c r="Y548" s="152"/>
      <c r="Z548" s="152"/>
      <c r="AA548" s="152"/>
      <c r="AB548" s="152"/>
      <c r="AC548" s="152"/>
      <c r="AD548" s="152"/>
      <c r="AE548" s="152"/>
      <c r="AF548" s="152"/>
      <c r="AG548" s="152"/>
      <c r="AH548" s="152"/>
      <c r="AI548" s="152"/>
      <c r="AJ548" s="152"/>
      <c r="AK548" s="152"/>
      <c r="AL548" s="152"/>
      <c r="AM548" s="152"/>
      <c r="AN548" s="152"/>
      <c r="AO548" s="152"/>
      <c r="AP548" s="152"/>
      <c r="AQ548" s="152"/>
      <c r="AR548" s="152"/>
      <c r="AS548" s="152"/>
      <c r="AT548" s="152"/>
      <c r="AU548" s="152"/>
      <c r="AV548" s="152"/>
      <c r="AW548" s="152"/>
      <c r="AX548" s="152"/>
      <c r="AY548" s="152"/>
      <c r="AZ548" s="152"/>
      <c r="BA548" s="152"/>
      <c r="BB548" s="152"/>
      <c r="BC548" s="152"/>
      <c r="BD548" s="152"/>
      <c r="BE548" s="152"/>
      <c r="BF548" s="152"/>
      <c r="BG548" s="152"/>
      <c r="BH548" s="152"/>
      <c r="BI548" s="152"/>
      <c r="BJ548" s="152"/>
      <c r="BK548" s="152"/>
      <c r="BL548" s="152"/>
      <c r="BM548" s="152"/>
    </row>
    <row r="549" ht="13.5" customHeight="1">
      <c r="A549" s="152"/>
      <c r="B549" s="153"/>
      <c r="C549" s="152"/>
      <c r="D549" s="152"/>
      <c r="E549" s="152"/>
      <c r="F549" s="152"/>
      <c r="G549" s="152"/>
      <c r="H549" s="152"/>
      <c r="I549" s="152"/>
      <c r="J549" s="152"/>
      <c r="K549" s="152"/>
      <c r="L549" s="152"/>
      <c r="M549" s="152"/>
      <c r="N549" s="152"/>
      <c r="O549" s="152"/>
      <c r="P549" s="152"/>
      <c r="Q549" s="152"/>
      <c r="R549" s="152"/>
      <c r="S549" s="152"/>
      <c r="T549" s="152"/>
      <c r="U549" s="152"/>
      <c r="V549" s="152"/>
      <c r="W549" s="152"/>
      <c r="X549" s="152"/>
      <c r="Y549" s="152"/>
      <c r="Z549" s="152"/>
      <c r="AA549" s="152"/>
      <c r="AB549" s="152"/>
      <c r="AC549" s="152"/>
      <c r="AD549" s="152"/>
      <c r="AE549" s="152"/>
      <c r="AF549" s="152"/>
      <c r="AG549" s="152"/>
      <c r="AH549" s="152"/>
      <c r="AI549" s="152"/>
      <c r="AJ549" s="152"/>
      <c r="AK549" s="152"/>
      <c r="AL549" s="152"/>
      <c r="AM549" s="152"/>
      <c r="AN549" s="152"/>
      <c r="AO549" s="152"/>
      <c r="AP549" s="152"/>
      <c r="AQ549" s="152"/>
      <c r="AR549" s="152"/>
      <c r="AS549" s="152"/>
      <c r="AT549" s="152"/>
      <c r="AU549" s="152"/>
      <c r="AV549" s="152"/>
      <c r="AW549" s="152"/>
      <c r="AX549" s="152"/>
      <c r="AY549" s="152"/>
      <c r="AZ549" s="152"/>
      <c r="BA549" s="152"/>
      <c r="BB549" s="152"/>
      <c r="BC549" s="152"/>
      <c r="BD549" s="152"/>
      <c r="BE549" s="152"/>
      <c r="BF549" s="152"/>
      <c r="BG549" s="152"/>
      <c r="BH549" s="152"/>
      <c r="BI549" s="152"/>
      <c r="BJ549" s="152"/>
      <c r="BK549" s="152"/>
      <c r="BL549" s="152"/>
      <c r="BM549" s="152"/>
    </row>
    <row r="550" ht="13.5" customHeight="1">
      <c r="A550" s="152"/>
      <c r="B550" s="153"/>
      <c r="C550" s="152"/>
      <c r="D550" s="152"/>
      <c r="E550" s="152"/>
      <c r="F550" s="152"/>
      <c r="G550" s="152"/>
      <c r="H550" s="152"/>
      <c r="I550" s="152"/>
      <c r="J550" s="152"/>
      <c r="K550" s="152"/>
      <c r="L550" s="152"/>
      <c r="M550" s="152"/>
      <c r="N550" s="152"/>
      <c r="O550" s="152"/>
      <c r="P550" s="152"/>
      <c r="Q550" s="152"/>
      <c r="R550" s="152"/>
      <c r="S550" s="152"/>
      <c r="T550" s="152"/>
      <c r="U550" s="152"/>
      <c r="V550" s="152"/>
      <c r="W550" s="152"/>
      <c r="X550" s="152"/>
      <c r="Y550" s="152"/>
      <c r="Z550" s="152"/>
      <c r="AA550" s="152"/>
      <c r="AB550" s="152"/>
      <c r="AC550" s="152"/>
      <c r="AD550" s="152"/>
      <c r="AE550" s="152"/>
      <c r="AF550" s="152"/>
      <c r="AG550" s="152"/>
      <c r="AH550" s="152"/>
      <c r="AI550" s="152"/>
      <c r="AJ550" s="152"/>
      <c r="AK550" s="152"/>
      <c r="AL550" s="152"/>
      <c r="AM550" s="152"/>
      <c r="AN550" s="152"/>
      <c r="AO550" s="152"/>
      <c r="AP550" s="152"/>
      <c r="AQ550" s="152"/>
      <c r="AR550" s="152"/>
      <c r="AS550" s="152"/>
      <c r="AT550" s="152"/>
      <c r="AU550" s="152"/>
      <c r="AV550" s="152"/>
      <c r="AW550" s="152"/>
      <c r="AX550" s="152"/>
      <c r="AY550" s="152"/>
      <c r="AZ550" s="152"/>
      <c r="BA550" s="152"/>
      <c r="BB550" s="152"/>
      <c r="BC550" s="152"/>
      <c r="BD550" s="152"/>
      <c r="BE550" s="152"/>
      <c r="BF550" s="152"/>
      <c r="BG550" s="152"/>
      <c r="BH550" s="152"/>
      <c r="BI550" s="152"/>
      <c r="BJ550" s="152"/>
      <c r="BK550" s="152"/>
      <c r="BL550" s="152"/>
      <c r="BM550" s="152"/>
    </row>
    <row r="551" ht="13.5" customHeight="1">
      <c r="A551" s="152"/>
      <c r="B551" s="153"/>
      <c r="C551" s="152"/>
      <c r="D551" s="152"/>
      <c r="E551" s="152"/>
      <c r="F551" s="152"/>
      <c r="G551" s="152"/>
      <c r="H551" s="152"/>
      <c r="I551" s="152"/>
      <c r="J551" s="152"/>
      <c r="K551" s="152"/>
      <c r="L551" s="152"/>
      <c r="M551" s="152"/>
      <c r="N551" s="152"/>
      <c r="O551" s="152"/>
      <c r="P551" s="152"/>
      <c r="Q551" s="152"/>
      <c r="R551" s="152"/>
      <c r="S551" s="152"/>
      <c r="T551" s="152"/>
      <c r="U551" s="152"/>
      <c r="V551" s="152"/>
      <c r="W551" s="152"/>
      <c r="X551" s="152"/>
      <c r="Y551" s="152"/>
      <c r="Z551" s="152"/>
      <c r="AA551" s="152"/>
      <c r="AB551" s="152"/>
      <c r="AC551" s="152"/>
      <c r="AD551" s="152"/>
      <c r="AE551" s="152"/>
      <c r="AF551" s="152"/>
      <c r="AG551" s="152"/>
      <c r="AH551" s="152"/>
      <c r="AI551" s="152"/>
      <c r="AJ551" s="152"/>
      <c r="AK551" s="152"/>
      <c r="AL551" s="152"/>
      <c r="AM551" s="152"/>
      <c r="AN551" s="152"/>
      <c r="AO551" s="152"/>
      <c r="AP551" s="152"/>
      <c r="AQ551" s="152"/>
      <c r="AR551" s="152"/>
      <c r="AS551" s="152"/>
      <c r="AT551" s="152"/>
      <c r="AU551" s="152"/>
      <c r="AV551" s="152"/>
      <c r="AW551" s="152"/>
      <c r="AX551" s="152"/>
      <c r="AY551" s="152"/>
      <c r="AZ551" s="152"/>
      <c r="BA551" s="152"/>
      <c r="BB551" s="152"/>
      <c r="BC551" s="152"/>
      <c r="BD551" s="152"/>
      <c r="BE551" s="152"/>
      <c r="BF551" s="152"/>
      <c r="BG551" s="152"/>
      <c r="BH551" s="152"/>
      <c r="BI551" s="152"/>
      <c r="BJ551" s="152"/>
      <c r="BK551" s="152"/>
      <c r="BL551" s="152"/>
      <c r="BM551" s="152"/>
    </row>
    <row r="552" ht="13.5" customHeight="1">
      <c r="A552" s="152"/>
      <c r="B552" s="153"/>
      <c r="C552" s="152"/>
      <c r="D552" s="152"/>
      <c r="E552" s="152"/>
      <c r="F552" s="152"/>
      <c r="G552" s="152"/>
      <c r="H552" s="152"/>
      <c r="I552" s="152"/>
      <c r="J552" s="152"/>
      <c r="K552" s="152"/>
      <c r="L552" s="152"/>
      <c r="M552" s="152"/>
      <c r="N552" s="152"/>
      <c r="O552" s="152"/>
      <c r="P552" s="152"/>
      <c r="Q552" s="152"/>
      <c r="R552" s="152"/>
      <c r="S552" s="152"/>
      <c r="T552" s="152"/>
      <c r="U552" s="152"/>
      <c r="V552" s="152"/>
      <c r="W552" s="152"/>
      <c r="X552" s="152"/>
      <c r="Y552" s="152"/>
      <c r="Z552" s="152"/>
      <c r="AA552" s="152"/>
      <c r="AB552" s="152"/>
      <c r="AC552" s="152"/>
      <c r="AD552" s="152"/>
      <c r="AE552" s="152"/>
      <c r="AF552" s="152"/>
      <c r="AG552" s="152"/>
      <c r="AH552" s="152"/>
      <c r="AI552" s="152"/>
      <c r="AJ552" s="152"/>
      <c r="AK552" s="152"/>
      <c r="AL552" s="152"/>
      <c r="AM552" s="152"/>
      <c r="AN552" s="152"/>
      <c r="AO552" s="152"/>
      <c r="AP552" s="152"/>
      <c r="AQ552" s="152"/>
      <c r="AR552" s="152"/>
      <c r="AS552" s="152"/>
      <c r="AT552" s="152"/>
      <c r="AU552" s="152"/>
      <c r="AV552" s="152"/>
      <c r="AW552" s="152"/>
      <c r="AX552" s="152"/>
      <c r="AY552" s="152"/>
      <c r="AZ552" s="152"/>
      <c r="BA552" s="152"/>
      <c r="BB552" s="152"/>
      <c r="BC552" s="152"/>
      <c r="BD552" s="152"/>
      <c r="BE552" s="152"/>
      <c r="BF552" s="152"/>
      <c r="BG552" s="152"/>
      <c r="BH552" s="152"/>
      <c r="BI552" s="152"/>
      <c r="BJ552" s="152"/>
      <c r="BK552" s="152"/>
      <c r="BL552" s="152"/>
      <c r="BM552" s="152"/>
    </row>
    <row r="553" ht="13.5" customHeight="1">
      <c r="A553" s="152"/>
      <c r="B553" s="153"/>
      <c r="C553" s="152"/>
      <c r="D553" s="152"/>
      <c r="E553" s="152"/>
      <c r="F553" s="152"/>
      <c r="G553" s="152"/>
      <c r="H553" s="152"/>
      <c r="I553" s="152"/>
      <c r="J553" s="152"/>
      <c r="K553" s="152"/>
      <c r="L553" s="152"/>
      <c r="M553" s="152"/>
      <c r="N553" s="152"/>
      <c r="O553" s="152"/>
      <c r="P553" s="152"/>
      <c r="Q553" s="152"/>
      <c r="R553" s="152"/>
      <c r="S553" s="152"/>
      <c r="T553" s="152"/>
      <c r="U553" s="152"/>
      <c r="V553" s="152"/>
      <c r="W553" s="152"/>
      <c r="X553" s="152"/>
      <c r="Y553" s="152"/>
      <c r="Z553" s="152"/>
      <c r="AA553" s="152"/>
      <c r="AB553" s="152"/>
      <c r="AC553" s="152"/>
      <c r="AD553" s="152"/>
      <c r="AE553" s="152"/>
      <c r="AF553" s="152"/>
      <c r="AG553" s="152"/>
      <c r="AH553" s="152"/>
      <c r="AI553" s="152"/>
      <c r="AJ553" s="152"/>
      <c r="AK553" s="152"/>
      <c r="AL553" s="152"/>
      <c r="AM553" s="152"/>
      <c r="AN553" s="152"/>
      <c r="AO553" s="152"/>
      <c r="AP553" s="152"/>
      <c r="AQ553" s="152"/>
      <c r="AR553" s="152"/>
      <c r="AS553" s="152"/>
      <c r="AT553" s="152"/>
      <c r="AU553" s="152"/>
      <c r="AV553" s="152"/>
      <c r="AW553" s="152"/>
      <c r="AX553" s="152"/>
      <c r="AY553" s="152"/>
      <c r="AZ553" s="152"/>
      <c r="BA553" s="152"/>
      <c r="BB553" s="152"/>
      <c r="BC553" s="152"/>
      <c r="BD553" s="152"/>
      <c r="BE553" s="152"/>
      <c r="BF553" s="152"/>
      <c r="BG553" s="152"/>
      <c r="BH553" s="152"/>
      <c r="BI553" s="152"/>
      <c r="BJ553" s="152"/>
      <c r="BK553" s="152"/>
      <c r="BL553" s="152"/>
      <c r="BM553" s="152"/>
    </row>
    <row r="554" ht="13.5" customHeight="1">
      <c r="A554" s="152"/>
      <c r="B554" s="153"/>
      <c r="C554" s="152"/>
      <c r="D554" s="152"/>
      <c r="E554" s="152"/>
      <c r="F554" s="152"/>
      <c r="G554" s="152"/>
      <c r="H554" s="152"/>
      <c r="I554" s="152"/>
      <c r="J554" s="152"/>
      <c r="K554" s="152"/>
      <c r="L554" s="152"/>
      <c r="M554" s="152"/>
      <c r="N554" s="152"/>
      <c r="O554" s="152"/>
      <c r="P554" s="152"/>
      <c r="Q554" s="152"/>
      <c r="R554" s="152"/>
      <c r="S554" s="152"/>
      <c r="T554" s="152"/>
      <c r="U554" s="152"/>
      <c r="V554" s="152"/>
      <c r="W554" s="152"/>
      <c r="X554" s="152"/>
      <c r="Y554" s="152"/>
      <c r="Z554" s="152"/>
      <c r="AA554" s="152"/>
      <c r="AB554" s="152"/>
      <c r="AC554" s="152"/>
      <c r="AD554" s="152"/>
      <c r="AE554" s="152"/>
      <c r="AF554" s="152"/>
      <c r="AG554" s="152"/>
      <c r="AH554" s="152"/>
      <c r="AI554" s="152"/>
      <c r="AJ554" s="152"/>
      <c r="AK554" s="152"/>
      <c r="AL554" s="152"/>
      <c r="AM554" s="152"/>
      <c r="AN554" s="152"/>
      <c r="AO554" s="152"/>
      <c r="AP554" s="152"/>
      <c r="AQ554" s="152"/>
      <c r="AR554" s="152"/>
      <c r="AS554" s="152"/>
      <c r="AT554" s="152"/>
      <c r="AU554" s="152"/>
      <c r="AV554" s="152"/>
      <c r="AW554" s="152"/>
      <c r="AX554" s="152"/>
      <c r="AY554" s="152"/>
      <c r="AZ554" s="152"/>
      <c r="BA554" s="152"/>
      <c r="BB554" s="152"/>
      <c r="BC554" s="152"/>
      <c r="BD554" s="152"/>
      <c r="BE554" s="152"/>
      <c r="BF554" s="152"/>
      <c r="BG554" s="152"/>
      <c r="BH554" s="152"/>
      <c r="BI554" s="152"/>
      <c r="BJ554" s="152"/>
      <c r="BK554" s="152"/>
      <c r="BL554" s="152"/>
      <c r="BM554" s="152"/>
    </row>
    <row r="555" ht="13.5" customHeight="1">
      <c r="A555" s="152"/>
      <c r="B555" s="153"/>
      <c r="C555" s="152"/>
      <c r="D555" s="152"/>
      <c r="E555" s="152"/>
      <c r="F555" s="152"/>
      <c r="G555" s="152"/>
      <c r="H555" s="152"/>
      <c r="I555" s="152"/>
      <c r="J555" s="152"/>
      <c r="K555" s="152"/>
      <c r="L555" s="152"/>
      <c r="M555" s="152"/>
      <c r="N555" s="152"/>
      <c r="O555" s="152"/>
      <c r="P555" s="152"/>
      <c r="Q555" s="152"/>
      <c r="R555" s="152"/>
      <c r="S555" s="152"/>
      <c r="T555" s="152"/>
      <c r="U555" s="152"/>
      <c r="V555" s="152"/>
      <c r="W555" s="152"/>
      <c r="X555" s="152"/>
      <c r="Y555" s="152"/>
      <c r="Z555" s="152"/>
      <c r="AA555" s="152"/>
      <c r="AB555" s="152"/>
      <c r="AC555" s="152"/>
      <c r="AD555" s="152"/>
      <c r="AE555" s="152"/>
      <c r="AF555" s="152"/>
      <c r="AG555" s="152"/>
      <c r="AH555" s="152"/>
      <c r="AI555" s="152"/>
      <c r="AJ555" s="152"/>
      <c r="AK555" s="152"/>
      <c r="AL555" s="152"/>
      <c r="AM555" s="152"/>
      <c r="AN555" s="152"/>
      <c r="AO555" s="152"/>
      <c r="AP555" s="152"/>
      <c r="AQ555" s="152"/>
      <c r="AR555" s="152"/>
      <c r="AS555" s="152"/>
      <c r="AT555" s="152"/>
      <c r="AU555" s="152"/>
      <c r="AV555" s="152"/>
      <c r="AW555" s="152"/>
      <c r="AX555" s="152"/>
      <c r="AY555" s="152"/>
      <c r="AZ555" s="152"/>
      <c r="BA555" s="152"/>
      <c r="BB555" s="152"/>
      <c r="BC555" s="152"/>
      <c r="BD555" s="152"/>
      <c r="BE555" s="152"/>
      <c r="BF555" s="152"/>
      <c r="BG555" s="152"/>
      <c r="BH555" s="152"/>
      <c r="BI555" s="152"/>
      <c r="BJ555" s="152"/>
      <c r="BK555" s="152"/>
      <c r="BL555" s="152"/>
      <c r="BM555" s="152"/>
    </row>
    <row r="556" ht="13.5" customHeight="1">
      <c r="A556" s="152"/>
      <c r="B556" s="153"/>
      <c r="C556" s="152"/>
      <c r="D556" s="152"/>
      <c r="E556" s="152"/>
      <c r="F556" s="152"/>
      <c r="G556" s="152"/>
      <c r="H556" s="152"/>
      <c r="I556" s="152"/>
      <c r="J556" s="152"/>
      <c r="K556" s="152"/>
      <c r="L556" s="152"/>
      <c r="M556" s="152"/>
      <c r="N556" s="152"/>
      <c r="O556" s="152"/>
      <c r="P556" s="152"/>
      <c r="Q556" s="152"/>
      <c r="R556" s="152"/>
      <c r="S556" s="152"/>
      <c r="T556" s="152"/>
      <c r="U556" s="152"/>
      <c r="V556" s="152"/>
      <c r="W556" s="152"/>
      <c r="X556" s="152"/>
      <c r="Y556" s="152"/>
      <c r="Z556" s="152"/>
      <c r="AA556" s="152"/>
      <c r="AB556" s="152"/>
      <c r="AC556" s="152"/>
      <c r="AD556" s="152"/>
      <c r="AE556" s="152"/>
      <c r="AF556" s="152"/>
      <c r="AG556" s="152"/>
      <c r="AH556" s="152"/>
      <c r="AI556" s="152"/>
      <c r="AJ556" s="152"/>
      <c r="AK556" s="152"/>
      <c r="AL556" s="152"/>
      <c r="AM556" s="152"/>
      <c r="AN556" s="152"/>
      <c r="AO556" s="152"/>
      <c r="AP556" s="152"/>
      <c r="AQ556" s="152"/>
      <c r="AR556" s="152"/>
      <c r="AS556" s="152"/>
      <c r="AT556" s="152"/>
      <c r="AU556" s="152"/>
      <c r="AV556" s="152"/>
      <c r="AW556" s="152"/>
      <c r="AX556" s="152"/>
      <c r="AY556" s="152"/>
      <c r="AZ556" s="152"/>
      <c r="BA556" s="152"/>
      <c r="BB556" s="152"/>
      <c r="BC556" s="152"/>
      <c r="BD556" s="152"/>
      <c r="BE556" s="152"/>
      <c r="BF556" s="152"/>
      <c r="BG556" s="152"/>
      <c r="BH556" s="152"/>
      <c r="BI556" s="152"/>
      <c r="BJ556" s="152"/>
      <c r="BK556" s="152"/>
      <c r="BL556" s="152"/>
      <c r="BM556" s="152"/>
    </row>
    <row r="557" ht="13.5" customHeight="1">
      <c r="A557" s="152"/>
      <c r="B557" s="153"/>
      <c r="C557" s="152"/>
      <c r="D557" s="152"/>
      <c r="E557" s="152"/>
      <c r="F557" s="152"/>
      <c r="G557" s="152"/>
      <c r="H557" s="152"/>
      <c r="I557" s="152"/>
      <c r="J557" s="152"/>
      <c r="K557" s="152"/>
      <c r="L557" s="152"/>
      <c r="M557" s="152"/>
      <c r="N557" s="152"/>
      <c r="O557" s="152"/>
      <c r="P557" s="152"/>
      <c r="Q557" s="152"/>
      <c r="R557" s="152"/>
      <c r="S557" s="152"/>
      <c r="T557" s="152"/>
      <c r="U557" s="152"/>
      <c r="V557" s="152"/>
      <c r="W557" s="152"/>
      <c r="X557" s="152"/>
      <c r="Y557" s="152"/>
      <c r="Z557" s="152"/>
      <c r="AA557" s="152"/>
      <c r="AB557" s="152"/>
      <c r="AC557" s="152"/>
      <c r="AD557" s="152"/>
      <c r="AE557" s="152"/>
      <c r="AF557" s="152"/>
      <c r="AG557" s="152"/>
      <c r="AH557" s="152"/>
      <c r="AI557" s="152"/>
      <c r="AJ557" s="152"/>
      <c r="AK557" s="152"/>
      <c r="AL557" s="152"/>
      <c r="AM557" s="152"/>
      <c r="AN557" s="152"/>
      <c r="AO557" s="152"/>
      <c r="AP557" s="152"/>
      <c r="AQ557" s="152"/>
      <c r="AR557" s="152"/>
      <c r="AS557" s="152"/>
      <c r="AT557" s="152"/>
      <c r="AU557" s="152"/>
      <c r="AV557" s="152"/>
      <c r="AW557" s="152"/>
      <c r="AX557" s="152"/>
      <c r="AY557" s="152"/>
      <c r="AZ557" s="152"/>
      <c r="BA557" s="152"/>
      <c r="BB557" s="152"/>
      <c r="BC557" s="152"/>
      <c r="BD557" s="152"/>
      <c r="BE557" s="152"/>
      <c r="BF557" s="152"/>
      <c r="BG557" s="152"/>
      <c r="BH557" s="152"/>
      <c r="BI557" s="152"/>
      <c r="BJ557" s="152"/>
      <c r="BK557" s="152"/>
      <c r="BL557" s="152"/>
      <c r="BM557" s="152"/>
    </row>
    <row r="558" ht="13.5" customHeight="1">
      <c r="A558" s="152"/>
      <c r="B558" s="153"/>
      <c r="C558" s="152"/>
      <c r="D558" s="152"/>
      <c r="E558" s="152"/>
      <c r="F558" s="152"/>
      <c r="G558" s="152"/>
      <c r="H558" s="152"/>
      <c r="I558" s="152"/>
      <c r="J558" s="152"/>
      <c r="K558" s="152"/>
      <c r="L558" s="152"/>
      <c r="M558" s="152"/>
      <c r="N558" s="152"/>
      <c r="O558" s="152"/>
      <c r="P558" s="152"/>
      <c r="Q558" s="152"/>
      <c r="R558" s="152"/>
      <c r="S558" s="152"/>
      <c r="T558" s="152"/>
      <c r="U558" s="152"/>
      <c r="V558" s="152"/>
      <c r="W558" s="152"/>
      <c r="X558" s="152"/>
      <c r="Y558" s="152"/>
      <c r="Z558" s="152"/>
      <c r="AA558" s="152"/>
      <c r="AB558" s="152"/>
      <c r="AC558" s="152"/>
      <c r="AD558" s="152"/>
      <c r="AE558" s="152"/>
      <c r="AF558" s="152"/>
      <c r="AG558" s="152"/>
      <c r="AH558" s="152"/>
      <c r="AI558" s="152"/>
      <c r="AJ558" s="152"/>
      <c r="AK558" s="152"/>
      <c r="AL558" s="152"/>
      <c r="AM558" s="152"/>
      <c r="AN558" s="152"/>
      <c r="AO558" s="152"/>
      <c r="AP558" s="152"/>
      <c r="AQ558" s="152"/>
      <c r="AR558" s="152"/>
      <c r="AS558" s="152"/>
      <c r="AT558" s="152"/>
      <c r="AU558" s="152"/>
      <c r="AV558" s="152"/>
      <c r="AW558" s="152"/>
      <c r="AX558" s="152"/>
      <c r="AY558" s="152"/>
      <c r="AZ558" s="152"/>
      <c r="BA558" s="152"/>
      <c r="BB558" s="152"/>
      <c r="BC558" s="152"/>
      <c r="BD558" s="152"/>
      <c r="BE558" s="152"/>
      <c r="BF558" s="152"/>
      <c r="BG558" s="152"/>
      <c r="BH558" s="152"/>
      <c r="BI558" s="152"/>
      <c r="BJ558" s="152"/>
      <c r="BK558" s="152"/>
      <c r="BL558" s="152"/>
      <c r="BM558" s="152"/>
    </row>
    <row r="559" ht="13.5" customHeight="1">
      <c r="A559" s="152"/>
      <c r="B559" s="153"/>
      <c r="C559" s="152"/>
      <c r="D559" s="152"/>
      <c r="E559" s="152"/>
      <c r="F559" s="152"/>
      <c r="G559" s="152"/>
      <c r="H559" s="152"/>
      <c r="I559" s="152"/>
      <c r="J559" s="152"/>
      <c r="K559" s="152"/>
      <c r="L559" s="152"/>
      <c r="M559" s="152"/>
      <c r="N559" s="152"/>
      <c r="O559" s="152"/>
      <c r="P559" s="152"/>
      <c r="Q559" s="152"/>
      <c r="R559" s="152"/>
      <c r="S559" s="152"/>
      <c r="T559" s="152"/>
      <c r="U559" s="152"/>
      <c r="V559" s="152"/>
      <c r="W559" s="152"/>
      <c r="X559" s="152"/>
      <c r="Y559" s="152"/>
      <c r="Z559" s="152"/>
      <c r="AA559" s="152"/>
      <c r="AB559" s="152"/>
      <c r="AC559" s="152"/>
      <c r="AD559" s="152"/>
      <c r="AE559" s="152"/>
      <c r="AF559" s="152"/>
      <c r="AG559" s="152"/>
      <c r="AH559" s="152"/>
      <c r="AI559" s="152"/>
      <c r="AJ559" s="152"/>
      <c r="AK559" s="152"/>
      <c r="AL559" s="152"/>
      <c r="AM559" s="152"/>
      <c r="AN559" s="152"/>
      <c r="AO559" s="152"/>
      <c r="AP559" s="152"/>
      <c r="AQ559" s="152"/>
      <c r="AR559" s="152"/>
      <c r="AS559" s="152"/>
      <c r="AT559" s="152"/>
      <c r="AU559" s="152"/>
      <c r="AV559" s="152"/>
      <c r="AW559" s="152"/>
      <c r="AX559" s="152"/>
      <c r="AY559" s="152"/>
      <c r="AZ559" s="152"/>
      <c r="BA559" s="152"/>
      <c r="BB559" s="152"/>
      <c r="BC559" s="152"/>
      <c r="BD559" s="152"/>
      <c r="BE559" s="152"/>
      <c r="BF559" s="152"/>
      <c r="BG559" s="152"/>
      <c r="BH559" s="152"/>
      <c r="BI559" s="152"/>
      <c r="BJ559" s="152"/>
      <c r="BK559" s="152"/>
      <c r="BL559" s="152"/>
      <c r="BM559" s="152"/>
    </row>
    <row r="560" ht="13.5" customHeight="1">
      <c r="A560" s="152"/>
      <c r="B560" s="153"/>
      <c r="C560" s="152"/>
      <c r="D560" s="152"/>
      <c r="E560" s="152"/>
      <c r="F560" s="152"/>
      <c r="G560" s="152"/>
      <c r="H560" s="152"/>
      <c r="I560" s="152"/>
      <c r="J560" s="152"/>
      <c r="K560" s="152"/>
      <c r="L560" s="152"/>
      <c r="M560" s="152"/>
      <c r="N560" s="152"/>
      <c r="O560" s="152"/>
      <c r="P560" s="152"/>
      <c r="Q560" s="152"/>
      <c r="R560" s="152"/>
      <c r="S560" s="152"/>
      <c r="T560" s="152"/>
      <c r="U560" s="152"/>
      <c r="V560" s="152"/>
      <c r="W560" s="152"/>
      <c r="X560" s="152"/>
      <c r="Y560" s="152"/>
      <c r="Z560" s="152"/>
      <c r="AA560" s="152"/>
      <c r="AB560" s="152"/>
      <c r="AC560" s="152"/>
      <c r="AD560" s="152"/>
      <c r="AE560" s="152"/>
      <c r="AF560" s="152"/>
      <c r="AG560" s="152"/>
      <c r="AH560" s="152"/>
      <c r="AI560" s="152"/>
      <c r="AJ560" s="152"/>
      <c r="AK560" s="152"/>
      <c r="AL560" s="152"/>
      <c r="AM560" s="152"/>
      <c r="AN560" s="152"/>
      <c r="AO560" s="152"/>
      <c r="AP560" s="152"/>
      <c r="AQ560" s="152"/>
      <c r="AR560" s="152"/>
      <c r="AS560" s="152"/>
      <c r="AT560" s="152"/>
      <c r="AU560" s="152"/>
      <c r="AV560" s="152"/>
      <c r="AW560" s="152"/>
      <c r="AX560" s="152"/>
      <c r="AY560" s="152"/>
      <c r="AZ560" s="152"/>
      <c r="BA560" s="152"/>
      <c r="BB560" s="152"/>
      <c r="BC560" s="152"/>
      <c r="BD560" s="152"/>
      <c r="BE560" s="152"/>
      <c r="BF560" s="152"/>
      <c r="BG560" s="152"/>
      <c r="BH560" s="152"/>
      <c r="BI560" s="152"/>
      <c r="BJ560" s="152"/>
      <c r="BK560" s="152"/>
      <c r="BL560" s="152"/>
      <c r="BM560" s="152"/>
    </row>
    <row r="561" ht="13.5" customHeight="1">
      <c r="A561" s="152"/>
      <c r="B561" s="153"/>
      <c r="C561" s="152"/>
      <c r="D561" s="152"/>
      <c r="E561" s="152"/>
      <c r="F561" s="152"/>
      <c r="G561" s="152"/>
      <c r="H561" s="152"/>
      <c r="I561" s="152"/>
      <c r="J561" s="152"/>
      <c r="K561" s="152"/>
      <c r="L561" s="152"/>
      <c r="M561" s="152"/>
      <c r="N561" s="152"/>
      <c r="O561" s="152"/>
      <c r="P561" s="152"/>
      <c r="Q561" s="152"/>
      <c r="R561" s="152"/>
      <c r="S561" s="152"/>
      <c r="T561" s="152"/>
      <c r="U561" s="152"/>
      <c r="V561" s="152"/>
      <c r="W561" s="152"/>
      <c r="X561" s="152"/>
      <c r="Y561" s="152"/>
      <c r="Z561" s="152"/>
      <c r="AA561" s="152"/>
      <c r="AB561" s="152"/>
      <c r="AC561" s="152"/>
      <c r="AD561" s="152"/>
      <c r="AE561" s="152"/>
      <c r="AF561" s="152"/>
      <c r="AG561" s="152"/>
      <c r="AH561" s="152"/>
      <c r="AI561" s="152"/>
      <c r="AJ561" s="152"/>
      <c r="AK561" s="152"/>
      <c r="AL561" s="152"/>
      <c r="AM561" s="152"/>
      <c r="AN561" s="152"/>
      <c r="AO561" s="152"/>
      <c r="AP561" s="152"/>
      <c r="AQ561" s="152"/>
      <c r="AR561" s="152"/>
      <c r="AS561" s="152"/>
      <c r="AT561" s="152"/>
      <c r="AU561" s="152"/>
      <c r="AV561" s="152"/>
      <c r="AW561" s="152"/>
      <c r="AX561" s="152"/>
      <c r="AY561" s="152"/>
      <c r="AZ561" s="152"/>
      <c r="BA561" s="152"/>
      <c r="BB561" s="152"/>
      <c r="BC561" s="152"/>
      <c r="BD561" s="152"/>
      <c r="BE561" s="152"/>
      <c r="BF561" s="152"/>
      <c r="BG561" s="152"/>
      <c r="BH561" s="152"/>
      <c r="BI561" s="152"/>
      <c r="BJ561" s="152"/>
      <c r="BK561" s="152"/>
      <c r="BL561" s="152"/>
      <c r="BM561" s="152"/>
    </row>
    <row r="562" ht="13.5" customHeight="1">
      <c r="A562" s="152"/>
      <c r="B562" s="153"/>
      <c r="C562" s="152"/>
      <c r="D562" s="152"/>
      <c r="E562" s="152"/>
      <c r="F562" s="152"/>
      <c r="G562" s="152"/>
      <c r="H562" s="152"/>
      <c r="I562" s="152"/>
      <c r="J562" s="152"/>
      <c r="K562" s="152"/>
      <c r="L562" s="152"/>
      <c r="M562" s="152"/>
      <c r="N562" s="152"/>
      <c r="O562" s="152"/>
      <c r="P562" s="152"/>
      <c r="Q562" s="152"/>
      <c r="R562" s="152"/>
      <c r="S562" s="152"/>
      <c r="T562" s="152"/>
      <c r="U562" s="152"/>
      <c r="V562" s="152"/>
      <c r="W562" s="152"/>
      <c r="X562" s="152"/>
      <c r="Y562" s="152"/>
      <c r="Z562" s="152"/>
      <c r="AA562" s="152"/>
      <c r="AB562" s="152"/>
      <c r="AC562" s="152"/>
      <c r="AD562" s="152"/>
      <c r="AE562" s="152"/>
      <c r="AF562" s="152"/>
      <c r="AG562" s="152"/>
      <c r="AH562" s="152"/>
      <c r="AI562" s="152"/>
      <c r="AJ562" s="152"/>
      <c r="AK562" s="152"/>
      <c r="AL562" s="152"/>
      <c r="AM562" s="152"/>
      <c r="AN562" s="152"/>
      <c r="AO562" s="152"/>
      <c r="AP562" s="152"/>
      <c r="AQ562" s="152"/>
      <c r="AR562" s="152"/>
      <c r="AS562" s="152"/>
      <c r="AT562" s="152"/>
      <c r="AU562" s="152"/>
      <c r="AV562" s="152"/>
      <c r="AW562" s="152"/>
      <c r="AX562" s="152"/>
      <c r="AY562" s="152"/>
      <c r="AZ562" s="152"/>
      <c r="BA562" s="152"/>
      <c r="BB562" s="152"/>
      <c r="BC562" s="152"/>
      <c r="BD562" s="152"/>
      <c r="BE562" s="152"/>
      <c r="BF562" s="152"/>
      <c r="BG562" s="152"/>
      <c r="BH562" s="152"/>
      <c r="BI562" s="152"/>
      <c r="BJ562" s="152"/>
      <c r="BK562" s="152"/>
      <c r="BL562" s="152"/>
      <c r="BM562" s="152"/>
    </row>
    <row r="563" ht="13.5" customHeight="1">
      <c r="A563" s="152"/>
      <c r="B563" s="153"/>
      <c r="C563" s="152"/>
      <c r="D563" s="152"/>
      <c r="E563" s="152"/>
      <c r="F563" s="152"/>
      <c r="G563" s="152"/>
      <c r="H563" s="152"/>
      <c r="I563" s="152"/>
      <c r="J563" s="152"/>
      <c r="K563" s="152"/>
      <c r="L563" s="152"/>
      <c r="M563" s="152"/>
      <c r="N563" s="152"/>
      <c r="O563" s="152"/>
      <c r="P563" s="152"/>
      <c r="Q563" s="152"/>
      <c r="R563" s="152"/>
      <c r="S563" s="152"/>
      <c r="T563" s="152"/>
      <c r="U563" s="152"/>
      <c r="V563" s="152"/>
      <c r="W563" s="152"/>
      <c r="X563" s="152"/>
      <c r="Y563" s="152"/>
      <c r="Z563" s="152"/>
      <c r="AA563" s="152"/>
      <c r="AB563" s="152"/>
      <c r="AC563" s="152"/>
      <c r="AD563" s="152"/>
      <c r="AE563" s="152"/>
      <c r="AF563" s="152"/>
      <c r="AG563" s="152"/>
      <c r="AH563" s="152"/>
      <c r="AI563" s="152"/>
      <c r="AJ563" s="152"/>
      <c r="AK563" s="152"/>
      <c r="AL563" s="152"/>
      <c r="AM563" s="152"/>
      <c r="AN563" s="152"/>
      <c r="AO563" s="152"/>
      <c r="AP563" s="152"/>
      <c r="AQ563" s="152"/>
      <c r="AR563" s="152"/>
      <c r="AS563" s="152"/>
      <c r="AT563" s="152"/>
      <c r="AU563" s="152"/>
      <c r="AV563" s="152"/>
      <c r="AW563" s="152"/>
      <c r="AX563" s="152"/>
      <c r="AY563" s="152"/>
      <c r="AZ563" s="152"/>
      <c r="BA563" s="152"/>
      <c r="BB563" s="152"/>
      <c r="BC563" s="152"/>
      <c r="BD563" s="152"/>
      <c r="BE563" s="152"/>
      <c r="BF563" s="152"/>
      <c r="BG563" s="152"/>
      <c r="BH563" s="152"/>
      <c r="BI563" s="152"/>
      <c r="BJ563" s="152"/>
      <c r="BK563" s="152"/>
      <c r="BL563" s="152"/>
      <c r="BM563" s="152"/>
    </row>
    <row r="564" ht="13.5" customHeight="1">
      <c r="A564" s="152"/>
      <c r="B564" s="153"/>
      <c r="C564" s="152"/>
      <c r="D564" s="152"/>
      <c r="E564" s="152"/>
      <c r="F564" s="152"/>
      <c r="G564" s="152"/>
      <c r="H564" s="152"/>
      <c r="I564" s="152"/>
      <c r="J564" s="152"/>
      <c r="K564" s="152"/>
      <c r="L564" s="152"/>
      <c r="M564" s="152"/>
      <c r="N564" s="152"/>
      <c r="O564" s="152"/>
      <c r="P564" s="152"/>
      <c r="Q564" s="152"/>
      <c r="R564" s="152"/>
      <c r="S564" s="152"/>
      <c r="T564" s="152"/>
      <c r="U564" s="152"/>
      <c r="V564" s="152"/>
      <c r="W564" s="152"/>
      <c r="X564" s="152"/>
      <c r="Y564" s="152"/>
      <c r="Z564" s="152"/>
      <c r="AA564" s="152"/>
      <c r="AB564" s="152"/>
      <c r="AC564" s="152"/>
      <c r="AD564" s="152"/>
      <c r="AE564" s="152"/>
      <c r="AF564" s="152"/>
      <c r="AG564" s="152"/>
      <c r="AH564" s="152"/>
      <c r="AI564" s="152"/>
      <c r="AJ564" s="152"/>
      <c r="AK564" s="152"/>
      <c r="AL564" s="152"/>
      <c r="AM564" s="152"/>
      <c r="AN564" s="152"/>
      <c r="AO564" s="152"/>
      <c r="AP564" s="152"/>
      <c r="AQ564" s="152"/>
      <c r="AR564" s="152"/>
      <c r="AS564" s="152"/>
      <c r="AT564" s="152"/>
      <c r="AU564" s="152"/>
      <c r="AV564" s="152"/>
      <c r="AW564" s="152"/>
      <c r="AX564" s="152"/>
      <c r="AY564" s="152"/>
      <c r="AZ564" s="152"/>
      <c r="BA564" s="152"/>
      <c r="BB564" s="152"/>
      <c r="BC564" s="152"/>
      <c r="BD564" s="152"/>
      <c r="BE564" s="152"/>
      <c r="BF564" s="152"/>
      <c r="BG564" s="152"/>
      <c r="BH564" s="152"/>
      <c r="BI564" s="152"/>
      <c r="BJ564" s="152"/>
      <c r="BK564" s="152"/>
      <c r="BL564" s="152"/>
      <c r="BM564" s="152"/>
    </row>
    <row r="565" ht="13.5" customHeight="1">
      <c r="A565" s="152"/>
      <c r="B565" s="153"/>
      <c r="C565" s="152"/>
      <c r="D565" s="152"/>
      <c r="E565" s="152"/>
      <c r="F565" s="152"/>
      <c r="G565" s="152"/>
      <c r="H565" s="152"/>
      <c r="I565" s="152"/>
      <c r="J565" s="152"/>
      <c r="K565" s="152"/>
      <c r="L565" s="152"/>
      <c r="M565" s="152"/>
      <c r="N565" s="152"/>
      <c r="O565" s="152"/>
      <c r="P565" s="152"/>
      <c r="Q565" s="152"/>
      <c r="R565" s="152"/>
      <c r="S565" s="152"/>
      <c r="T565" s="152"/>
      <c r="U565" s="152"/>
      <c r="V565" s="152"/>
      <c r="W565" s="152"/>
      <c r="X565" s="152"/>
      <c r="Y565" s="152"/>
      <c r="Z565" s="152"/>
      <c r="AA565" s="152"/>
      <c r="AB565" s="152"/>
      <c r="AC565" s="152"/>
      <c r="AD565" s="152"/>
      <c r="AE565" s="152"/>
      <c r="AF565" s="152"/>
      <c r="AG565" s="152"/>
      <c r="AH565" s="152"/>
      <c r="AI565" s="152"/>
      <c r="AJ565" s="152"/>
      <c r="AK565" s="152"/>
      <c r="AL565" s="152"/>
      <c r="AM565" s="152"/>
      <c r="AN565" s="152"/>
      <c r="AO565" s="152"/>
      <c r="AP565" s="152"/>
      <c r="AQ565" s="152"/>
      <c r="AR565" s="152"/>
      <c r="AS565" s="152"/>
      <c r="AT565" s="152"/>
      <c r="AU565" s="152"/>
      <c r="AV565" s="152"/>
      <c r="AW565" s="152"/>
      <c r="AX565" s="152"/>
      <c r="AY565" s="152"/>
      <c r="AZ565" s="152"/>
      <c r="BA565" s="152"/>
      <c r="BB565" s="152"/>
      <c r="BC565" s="152"/>
      <c r="BD565" s="152"/>
      <c r="BE565" s="152"/>
      <c r="BF565" s="152"/>
      <c r="BG565" s="152"/>
      <c r="BH565" s="152"/>
      <c r="BI565" s="152"/>
      <c r="BJ565" s="152"/>
      <c r="BK565" s="152"/>
      <c r="BL565" s="152"/>
      <c r="BM565" s="152"/>
    </row>
    <row r="566" ht="13.5" customHeight="1">
      <c r="A566" s="152"/>
      <c r="B566" s="153"/>
      <c r="C566" s="152"/>
      <c r="D566" s="152"/>
      <c r="E566" s="152"/>
      <c r="F566" s="152"/>
      <c r="G566" s="152"/>
      <c r="H566" s="152"/>
      <c r="I566" s="152"/>
      <c r="J566" s="152"/>
      <c r="K566" s="152"/>
      <c r="L566" s="152"/>
      <c r="M566" s="152"/>
      <c r="N566" s="152"/>
      <c r="O566" s="152"/>
      <c r="P566" s="152"/>
      <c r="Q566" s="152"/>
      <c r="R566" s="152"/>
      <c r="S566" s="152"/>
      <c r="T566" s="152"/>
      <c r="U566" s="152"/>
      <c r="V566" s="152"/>
      <c r="W566" s="152"/>
      <c r="X566" s="152"/>
      <c r="Y566" s="152"/>
      <c r="Z566" s="152"/>
      <c r="AA566" s="152"/>
      <c r="AB566" s="152"/>
      <c r="AC566" s="152"/>
      <c r="AD566" s="152"/>
      <c r="AE566" s="152"/>
      <c r="AF566" s="152"/>
      <c r="AG566" s="152"/>
      <c r="AH566" s="152"/>
      <c r="AI566" s="152"/>
      <c r="AJ566" s="152"/>
      <c r="AK566" s="152"/>
      <c r="AL566" s="152"/>
      <c r="AM566" s="152"/>
      <c r="AN566" s="152"/>
      <c r="AO566" s="152"/>
      <c r="AP566" s="152"/>
      <c r="AQ566" s="152"/>
      <c r="AR566" s="152"/>
      <c r="AS566" s="152"/>
      <c r="AT566" s="152"/>
      <c r="AU566" s="152"/>
      <c r="AV566" s="152"/>
      <c r="AW566" s="152"/>
      <c r="AX566" s="152"/>
      <c r="AY566" s="152"/>
      <c r="AZ566" s="152"/>
      <c r="BA566" s="152"/>
      <c r="BB566" s="152"/>
      <c r="BC566" s="152"/>
      <c r="BD566" s="152"/>
      <c r="BE566" s="152"/>
      <c r="BF566" s="152"/>
      <c r="BG566" s="152"/>
      <c r="BH566" s="152"/>
      <c r="BI566" s="152"/>
      <c r="BJ566" s="152"/>
      <c r="BK566" s="152"/>
      <c r="BL566" s="152"/>
      <c r="BM566" s="152"/>
    </row>
    <row r="567" ht="13.5" customHeight="1">
      <c r="A567" s="152"/>
      <c r="B567" s="153"/>
      <c r="C567" s="152"/>
      <c r="D567" s="152"/>
      <c r="E567" s="152"/>
      <c r="F567" s="152"/>
      <c r="G567" s="152"/>
      <c r="H567" s="152"/>
      <c r="I567" s="152"/>
      <c r="J567" s="152"/>
      <c r="K567" s="152"/>
      <c r="L567" s="152"/>
      <c r="M567" s="152"/>
      <c r="N567" s="152"/>
      <c r="O567" s="152"/>
      <c r="P567" s="152"/>
      <c r="Q567" s="152"/>
      <c r="R567" s="152"/>
      <c r="S567" s="152"/>
      <c r="T567" s="152"/>
      <c r="U567" s="152"/>
      <c r="V567" s="152"/>
      <c r="W567" s="152"/>
      <c r="X567" s="152"/>
      <c r="Y567" s="152"/>
      <c r="Z567" s="152"/>
      <c r="AA567" s="152"/>
      <c r="AB567" s="152"/>
      <c r="AC567" s="152"/>
      <c r="AD567" s="152"/>
      <c r="AE567" s="152"/>
      <c r="AF567" s="152"/>
      <c r="AG567" s="152"/>
      <c r="AH567" s="152"/>
      <c r="AI567" s="152"/>
      <c r="AJ567" s="152"/>
      <c r="AK567" s="152"/>
      <c r="AL567" s="152"/>
      <c r="AM567" s="152"/>
      <c r="AN567" s="152"/>
      <c r="AO567" s="152"/>
      <c r="AP567" s="152"/>
      <c r="AQ567" s="152"/>
      <c r="AR567" s="152"/>
      <c r="AS567" s="152"/>
      <c r="AT567" s="152"/>
      <c r="AU567" s="152"/>
      <c r="AV567" s="152"/>
      <c r="AW567" s="152"/>
      <c r="AX567" s="152"/>
      <c r="AY567" s="152"/>
      <c r="AZ567" s="152"/>
      <c r="BA567" s="152"/>
      <c r="BB567" s="152"/>
      <c r="BC567" s="152"/>
      <c r="BD567" s="152"/>
      <c r="BE567" s="152"/>
      <c r="BF567" s="152"/>
      <c r="BG567" s="152"/>
      <c r="BH567" s="152"/>
      <c r="BI567" s="152"/>
      <c r="BJ567" s="152"/>
      <c r="BK567" s="152"/>
      <c r="BL567" s="152"/>
      <c r="BM567" s="152"/>
    </row>
    <row r="568" ht="13.5" customHeight="1">
      <c r="A568" s="152"/>
      <c r="B568" s="153"/>
      <c r="C568" s="152"/>
      <c r="D568" s="152"/>
      <c r="E568" s="152"/>
      <c r="F568" s="152"/>
      <c r="G568" s="152"/>
      <c r="H568" s="152"/>
      <c r="I568" s="152"/>
      <c r="J568" s="152"/>
      <c r="K568" s="152"/>
      <c r="L568" s="152"/>
      <c r="M568" s="152"/>
      <c r="N568" s="152"/>
      <c r="O568" s="152"/>
      <c r="P568" s="152"/>
      <c r="Q568" s="152"/>
      <c r="R568" s="152"/>
      <c r="S568" s="152"/>
      <c r="T568" s="152"/>
      <c r="U568" s="152"/>
      <c r="V568" s="152"/>
      <c r="W568" s="152"/>
      <c r="X568" s="152"/>
      <c r="Y568" s="152"/>
      <c r="Z568" s="152"/>
      <c r="AA568" s="152"/>
      <c r="AB568" s="152"/>
      <c r="AC568" s="152"/>
      <c r="AD568" s="152"/>
      <c r="AE568" s="152"/>
      <c r="AF568" s="152"/>
      <c r="AG568" s="152"/>
      <c r="AH568" s="152"/>
      <c r="AI568" s="152"/>
      <c r="AJ568" s="152"/>
      <c r="AK568" s="152"/>
      <c r="AL568" s="152"/>
      <c r="AM568" s="152"/>
      <c r="AN568" s="152"/>
      <c r="AO568" s="152"/>
      <c r="AP568" s="152"/>
      <c r="AQ568" s="152"/>
      <c r="AR568" s="152"/>
      <c r="AS568" s="152"/>
      <c r="AT568" s="152"/>
      <c r="AU568" s="152"/>
      <c r="AV568" s="152"/>
      <c r="AW568" s="152"/>
      <c r="AX568" s="152"/>
      <c r="AY568" s="152"/>
      <c r="AZ568" s="152"/>
      <c r="BA568" s="152"/>
      <c r="BB568" s="152"/>
      <c r="BC568" s="152"/>
      <c r="BD568" s="152"/>
      <c r="BE568" s="152"/>
      <c r="BF568" s="152"/>
      <c r="BG568" s="152"/>
      <c r="BH568" s="152"/>
      <c r="BI568" s="152"/>
      <c r="BJ568" s="152"/>
      <c r="BK568" s="152"/>
      <c r="BL568" s="152"/>
      <c r="BM568" s="152"/>
    </row>
    <row r="569" ht="13.5" customHeight="1">
      <c r="A569" s="152"/>
      <c r="B569" s="153"/>
      <c r="C569" s="152"/>
      <c r="D569" s="152"/>
      <c r="E569" s="152"/>
      <c r="F569" s="152"/>
      <c r="G569" s="152"/>
      <c r="H569" s="152"/>
      <c r="I569" s="152"/>
      <c r="J569" s="152"/>
      <c r="K569" s="152"/>
      <c r="L569" s="152"/>
      <c r="M569" s="152"/>
      <c r="N569" s="152"/>
      <c r="O569" s="152"/>
      <c r="P569" s="152"/>
      <c r="Q569" s="152"/>
      <c r="R569" s="152"/>
      <c r="S569" s="152"/>
      <c r="T569" s="152"/>
      <c r="U569" s="152"/>
      <c r="V569" s="152"/>
      <c r="W569" s="152"/>
      <c r="X569" s="152"/>
      <c r="Y569" s="152"/>
      <c r="Z569" s="152"/>
      <c r="AA569" s="152"/>
      <c r="AB569" s="152"/>
      <c r="AC569" s="152"/>
      <c r="AD569" s="152"/>
      <c r="AE569" s="152"/>
      <c r="AF569" s="152"/>
      <c r="AG569" s="152"/>
      <c r="AH569" s="152"/>
      <c r="AI569" s="152"/>
      <c r="AJ569" s="152"/>
      <c r="AK569" s="152"/>
      <c r="AL569" s="152"/>
      <c r="AM569" s="152"/>
      <c r="AN569" s="152"/>
      <c r="AO569" s="152"/>
      <c r="AP569" s="152"/>
      <c r="AQ569" s="152"/>
      <c r="AR569" s="152"/>
      <c r="AS569" s="152"/>
      <c r="AT569" s="152"/>
      <c r="AU569" s="152"/>
      <c r="AV569" s="152"/>
      <c r="AW569" s="152"/>
      <c r="AX569" s="152"/>
      <c r="AY569" s="152"/>
      <c r="AZ569" s="152"/>
      <c r="BA569" s="152"/>
      <c r="BB569" s="152"/>
      <c r="BC569" s="152"/>
      <c r="BD569" s="152"/>
      <c r="BE569" s="152"/>
      <c r="BF569" s="152"/>
      <c r="BG569" s="152"/>
      <c r="BH569" s="152"/>
      <c r="BI569" s="152"/>
      <c r="BJ569" s="152"/>
      <c r="BK569" s="152"/>
      <c r="BL569" s="152"/>
      <c r="BM569" s="152"/>
    </row>
    <row r="570" ht="13.5" customHeight="1">
      <c r="A570" s="152"/>
      <c r="B570" s="153"/>
      <c r="C570" s="152"/>
      <c r="D570" s="152"/>
      <c r="E570" s="152"/>
      <c r="F570" s="152"/>
      <c r="G570" s="152"/>
      <c r="H570" s="152"/>
      <c r="I570" s="152"/>
      <c r="J570" s="152"/>
      <c r="K570" s="152"/>
      <c r="L570" s="152"/>
      <c r="M570" s="152"/>
      <c r="N570" s="152"/>
      <c r="O570" s="152"/>
      <c r="P570" s="152"/>
      <c r="Q570" s="152"/>
      <c r="R570" s="152"/>
      <c r="S570" s="152"/>
      <c r="T570" s="152"/>
      <c r="U570" s="152"/>
      <c r="V570" s="152"/>
      <c r="W570" s="152"/>
      <c r="X570" s="152"/>
      <c r="Y570" s="152"/>
      <c r="Z570" s="152"/>
      <c r="AA570" s="152"/>
      <c r="AB570" s="152"/>
      <c r="AC570" s="152"/>
      <c r="AD570" s="152"/>
      <c r="AE570" s="152"/>
      <c r="AF570" s="152"/>
      <c r="AG570" s="152"/>
      <c r="AH570" s="152"/>
      <c r="AI570" s="152"/>
      <c r="AJ570" s="152"/>
      <c r="AK570" s="152"/>
      <c r="AL570" s="152"/>
      <c r="AM570" s="152"/>
      <c r="AN570" s="152"/>
      <c r="AO570" s="152"/>
      <c r="AP570" s="152"/>
      <c r="AQ570" s="152"/>
      <c r="AR570" s="152"/>
      <c r="AS570" s="152"/>
      <c r="AT570" s="152"/>
      <c r="AU570" s="152"/>
      <c r="AV570" s="152"/>
      <c r="AW570" s="152"/>
      <c r="AX570" s="152"/>
      <c r="AY570" s="152"/>
      <c r="AZ570" s="152"/>
      <c r="BA570" s="152"/>
      <c r="BB570" s="152"/>
      <c r="BC570" s="152"/>
      <c r="BD570" s="152"/>
      <c r="BE570" s="152"/>
      <c r="BF570" s="152"/>
      <c r="BG570" s="152"/>
      <c r="BH570" s="152"/>
      <c r="BI570" s="152"/>
      <c r="BJ570" s="152"/>
      <c r="BK570" s="152"/>
      <c r="BL570" s="152"/>
      <c r="BM570" s="152"/>
    </row>
    <row r="571" ht="13.5" customHeight="1">
      <c r="A571" s="152"/>
      <c r="B571" s="153"/>
      <c r="C571" s="152"/>
      <c r="D571" s="152"/>
      <c r="E571" s="152"/>
      <c r="F571" s="152"/>
      <c r="G571" s="152"/>
      <c r="H571" s="152"/>
      <c r="I571" s="152"/>
      <c r="J571" s="152"/>
      <c r="K571" s="152"/>
      <c r="L571" s="152"/>
      <c r="M571" s="152"/>
      <c r="N571" s="152"/>
      <c r="O571" s="152"/>
      <c r="P571" s="152"/>
      <c r="Q571" s="152"/>
      <c r="R571" s="152"/>
      <c r="S571" s="152"/>
      <c r="T571" s="152"/>
      <c r="U571" s="152"/>
      <c r="V571" s="152"/>
      <c r="W571" s="152"/>
      <c r="X571" s="152"/>
      <c r="Y571" s="152"/>
      <c r="Z571" s="152"/>
      <c r="AA571" s="152"/>
      <c r="AB571" s="152"/>
      <c r="AC571" s="152"/>
      <c r="AD571" s="152"/>
      <c r="AE571" s="152"/>
      <c r="AF571" s="152"/>
      <c r="AG571" s="152"/>
      <c r="AH571" s="152"/>
      <c r="AI571" s="152"/>
      <c r="AJ571" s="152"/>
      <c r="AK571" s="152"/>
      <c r="AL571" s="152"/>
      <c r="AM571" s="152"/>
      <c r="AN571" s="152"/>
      <c r="AO571" s="152"/>
      <c r="AP571" s="152"/>
      <c r="AQ571" s="152"/>
      <c r="AR571" s="152"/>
      <c r="AS571" s="152"/>
      <c r="AT571" s="152"/>
      <c r="AU571" s="152"/>
      <c r="AV571" s="152"/>
      <c r="AW571" s="152"/>
      <c r="AX571" s="152"/>
      <c r="AY571" s="152"/>
      <c r="AZ571" s="152"/>
      <c r="BA571" s="152"/>
      <c r="BB571" s="152"/>
      <c r="BC571" s="152"/>
      <c r="BD571" s="152"/>
      <c r="BE571" s="152"/>
      <c r="BF571" s="152"/>
      <c r="BG571" s="152"/>
      <c r="BH571" s="152"/>
      <c r="BI571" s="152"/>
      <c r="BJ571" s="152"/>
      <c r="BK571" s="152"/>
      <c r="BL571" s="152"/>
      <c r="BM571" s="152"/>
    </row>
    <row r="572" ht="13.5" customHeight="1">
      <c r="A572" s="152"/>
      <c r="B572" s="153"/>
      <c r="C572" s="152"/>
      <c r="D572" s="152"/>
      <c r="E572" s="152"/>
      <c r="F572" s="152"/>
      <c r="G572" s="152"/>
      <c r="H572" s="152"/>
      <c r="I572" s="152"/>
      <c r="J572" s="152"/>
      <c r="K572" s="152"/>
      <c r="L572" s="152"/>
      <c r="M572" s="152"/>
      <c r="N572" s="152"/>
      <c r="O572" s="152"/>
      <c r="P572" s="152"/>
      <c r="Q572" s="152"/>
      <c r="R572" s="152"/>
      <c r="S572" s="152"/>
      <c r="T572" s="152"/>
      <c r="U572" s="152"/>
      <c r="V572" s="152"/>
      <c r="W572" s="152"/>
      <c r="X572" s="152"/>
      <c r="Y572" s="152"/>
      <c r="Z572" s="152"/>
      <c r="AA572" s="152"/>
      <c r="AB572" s="152"/>
      <c r="AC572" s="152"/>
      <c r="AD572" s="152"/>
      <c r="AE572" s="152"/>
      <c r="AF572" s="152"/>
      <c r="AG572" s="152"/>
      <c r="AH572" s="152"/>
      <c r="AI572" s="152"/>
      <c r="AJ572" s="152"/>
      <c r="AK572" s="152"/>
      <c r="AL572" s="152"/>
      <c r="AM572" s="152"/>
      <c r="AN572" s="152"/>
      <c r="AO572" s="152"/>
      <c r="AP572" s="152"/>
      <c r="AQ572" s="152"/>
      <c r="AR572" s="152"/>
      <c r="AS572" s="152"/>
      <c r="AT572" s="152"/>
      <c r="AU572" s="152"/>
      <c r="AV572" s="152"/>
      <c r="AW572" s="152"/>
      <c r="AX572" s="152"/>
      <c r="AY572" s="152"/>
      <c r="AZ572" s="152"/>
      <c r="BA572" s="152"/>
      <c r="BB572" s="152"/>
      <c r="BC572" s="152"/>
      <c r="BD572" s="152"/>
      <c r="BE572" s="152"/>
      <c r="BF572" s="152"/>
      <c r="BG572" s="152"/>
      <c r="BH572" s="152"/>
      <c r="BI572" s="152"/>
      <c r="BJ572" s="152"/>
      <c r="BK572" s="152"/>
      <c r="BL572" s="152"/>
      <c r="BM572" s="152"/>
    </row>
    <row r="573" ht="13.5" customHeight="1">
      <c r="A573" s="152"/>
      <c r="B573" s="153"/>
      <c r="C573" s="152"/>
      <c r="D573" s="152"/>
      <c r="E573" s="152"/>
      <c r="F573" s="152"/>
      <c r="G573" s="152"/>
      <c r="H573" s="152"/>
      <c r="I573" s="152"/>
      <c r="J573" s="152"/>
      <c r="K573" s="152"/>
      <c r="L573" s="152"/>
      <c r="M573" s="152"/>
      <c r="N573" s="152"/>
      <c r="O573" s="152"/>
      <c r="P573" s="152"/>
      <c r="Q573" s="152"/>
      <c r="R573" s="152"/>
      <c r="S573" s="152"/>
      <c r="T573" s="152"/>
      <c r="U573" s="152"/>
      <c r="V573" s="152"/>
      <c r="W573" s="152"/>
      <c r="X573" s="152"/>
      <c r="Y573" s="152"/>
      <c r="Z573" s="152"/>
      <c r="AA573" s="152"/>
      <c r="AB573" s="152"/>
      <c r="AC573" s="152"/>
      <c r="AD573" s="152"/>
      <c r="AE573" s="152"/>
      <c r="AF573" s="152"/>
      <c r="AG573" s="152"/>
      <c r="AH573" s="152"/>
      <c r="AI573" s="152"/>
      <c r="AJ573" s="152"/>
      <c r="AK573" s="152"/>
      <c r="AL573" s="152"/>
      <c r="AM573" s="152"/>
      <c r="AN573" s="152"/>
      <c r="AO573" s="152"/>
      <c r="AP573" s="152"/>
      <c r="AQ573" s="152"/>
      <c r="AR573" s="152"/>
      <c r="AS573" s="152"/>
      <c r="AT573" s="152"/>
      <c r="AU573" s="152"/>
      <c r="AV573" s="152"/>
      <c r="AW573" s="152"/>
      <c r="AX573" s="152"/>
      <c r="AY573" s="152"/>
      <c r="AZ573" s="152"/>
      <c r="BA573" s="152"/>
      <c r="BB573" s="152"/>
      <c r="BC573" s="152"/>
      <c r="BD573" s="152"/>
      <c r="BE573" s="152"/>
      <c r="BF573" s="152"/>
      <c r="BG573" s="152"/>
      <c r="BH573" s="152"/>
      <c r="BI573" s="152"/>
      <c r="BJ573" s="152"/>
      <c r="BK573" s="152"/>
      <c r="BL573" s="152"/>
      <c r="BM573" s="152"/>
    </row>
    <row r="574" ht="13.5" customHeight="1">
      <c r="A574" s="152"/>
      <c r="B574" s="153"/>
      <c r="C574" s="152"/>
      <c r="D574" s="152"/>
      <c r="E574" s="152"/>
      <c r="F574" s="152"/>
      <c r="G574" s="152"/>
      <c r="H574" s="152"/>
      <c r="I574" s="152"/>
      <c r="J574" s="152"/>
      <c r="K574" s="152"/>
      <c r="L574" s="152"/>
      <c r="M574" s="152"/>
      <c r="N574" s="152"/>
      <c r="O574" s="152"/>
      <c r="P574" s="152"/>
      <c r="Q574" s="152"/>
      <c r="R574" s="152"/>
      <c r="S574" s="152"/>
      <c r="T574" s="152"/>
      <c r="U574" s="152"/>
      <c r="V574" s="152"/>
      <c r="W574" s="152"/>
      <c r="X574" s="152"/>
      <c r="Y574" s="152"/>
      <c r="Z574" s="152"/>
      <c r="AA574" s="152"/>
      <c r="AB574" s="152"/>
      <c r="AC574" s="152"/>
      <c r="AD574" s="152"/>
      <c r="AE574" s="152"/>
      <c r="AF574" s="152"/>
      <c r="AG574" s="152"/>
      <c r="AH574" s="152"/>
      <c r="AI574" s="152"/>
      <c r="AJ574" s="152"/>
      <c r="AK574" s="152"/>
      <c r="AL574" s="152"/>
      <c r="AM574" s="152"/>
      <c r="AN574" s="152"/>
      <c r="AO574" s="152"/>
      <c r="AP574" s="152"/>
      <c r="AQ574" s="152"/>
      <c r="AR574" s="152"/>
      <c r="AS574" s="152"/>
      <c r="AT574" s="152"/>
      <c r="AU574" s="152"/>
      <c r="AV574" s="152"/>
      <c r="AW574" s="152"/>
      <c r="AX574" s="152"/>
      <c r="AY574" s="152"/>
      <c r="AZ574" s="152"/>
      <c r="BA574" s="152"/>
      <c r="BB574" s="152"/>
      <c r="BC574" s="152"/>
      <c r="BD574" s="152"/>
      <c r="BE574" s="152"/>
      <c r="BF574" s="152"/>
      <c r="BG574" s="152"/>
      <c r="BH574" s="152"/>
      <c r="BI574" s="152"/>
      <c r="BJ574" s="152"/>
      <c r="BK574" s="152"/>
      <c r="BL574" s="152"/>
      <c r="BM574" s="152"/>
    </row>
    <row r="575" ht="13.5" customHeight="1">
      <c r="A575" s="152"/>
      <c r="B575" s="153"/>
      <c r="C575" s="152"/>
      <c r="D575" s="152"/>
      <c r="E575" s="152"/>
      <c r="F575" s="152"/>
      <c r="G575" s="152"/>
      <c r="H575" s="152"/>
      <c r="I575" s="152"/>
      <c r="J575" s="152"/>
      <c r="K575" s="152"/>
      <c r="L575" s="152"/>
      <c r="M575" s="152"/>
      <c r="N575" s="152"/>
      <c r="O575" s="152"/>
      <c r="P575" s="152"/>
      <c r="Q575" s="152"/>
      <c r="R575" s="152"/>
      <c r="S575" s="152"/>
      <c r="T575" s="152"/>
      <c r="U575" s="152"/>
      <c r="V575" s="152"/>
      <c r="W575" s="152"/>
      <c r="X575" s="152"/>
      <c r="Y575" s="152"/>
      <c r="Z575" s="152"/>
      <c r="AA575" s="152"/>
      <c r="AB575" s="152"/>
      <c r="AC575" s="152"/>
      <c r="AD575" s="152"/>
      <c r="AE575" s="152"/>
      <c r="AF575" s="152"/>
      <c r="AG575" s="152"/>
      <c r="AH575" s="152"/>
      <c r="AI575" s="152"/>
      <c r="AJ575" s="152"/>
      <c r="AK575" s="152"/>
      <c r="AL575" s="152"/>
      <c r="AM575" s="152"/>
      <c r="AN575" s="152"/>
      <c r="AO575" s="152"/>
      <c r="AP575" s="152"/>
      <c r="AQ575" s="152"/>
      <c r="AR575" s="152"/>
      <c r="AS575" s="152"/>
      <c r="AT575" s="152"/>
      <c r="AU575" s="152"/>
      <c r="AV575" s="152"/>
      <c r="AW575" s="152"/>
      <c r="AX575" s="152"/>
      <c r="AY575" s="152"/>
      <c r="AZ575" s="152"/>
      <c r="BA575" s="152"/>
      <c r="BB575" s="152"/>
      <c r="BC575" s="152"/>
      <c r="BD575" s="152"/>
      <c r="BE575" s="152"/>
      <c r="BF575" s="152"/>
      <c r="BG575" s="152"/>
      <c r="BH575" s="152"/>
      <c r="BI575" s="152"/>
      <c r="BJ575" s="152"/>
      <c r="BK575" s="152"/>
      <c r="BL575" s="152"/>
      <c r="BM575" s="152"/>
    </row>
    <row r="576" ht="13.5" customHeight="1">
      <c r="A576" s="152"/>
      <c r="B576" s="153"/>
      <c r="C576" s="152"/>
      <c r="D576" s="152"/>
      <c r="E576" s="152"/>
      <c r="F576" s="152"/>
      <c r="G576" s="152"/>
      <c r="H576" s="152"/>
      <c r="I576" s="152"/>
      <c r="J576" s="152"/>
      <c r="K576" s="152"/>
      <c r="L576" s="152"/>
      <c r="M576" s="152"/>
      <c r="N576" s="152"/>
      <c r="O576" s="152"/>
      <c r="P576" s="152"/>
      <c r="Q576" s="152"/>
      <c r="R576" s="152"/>
      <c r="S576" s="152"/>
      <c r="T576" s="152"/>
      <c r="U576" s="152"/>
      <c r="V576" s="152"/>
      <c r="W576" s="152"/>
      <c r="X576" s="152"/>
      <c r="Y576" s="152"/>
      <c r="Z576" s="152"/>
      <c r="AA576" s="152"/>
      <c r="AB576" s="152"/>
      <c r="AC576" s="152"/>
      <c r="AD576" s="152"/>
      <c r="AE576" s="152"/>
      <c r="AF576" s="152"/>
      <c r="AG576" s="152"/>
      <c r="AH576" s="152"/>
      <c r="AI576" s="152"/>
      <c r="AJ576" s="152"/>
      <c r="AK576" s="152"/>
      <c r="AL576" s="152"/>
      <c r="AM576" s="152"/>
      <c r="AN576" s="152"/>
      <c r="AO576" s="152"/>
      <c r="AP576" s="152"/>
      <c r="AQ576" s="152"/>
      <c r="AR576" s="152"/>
      <c r="AS576" s="152"/>
      <c r="AT576" s="152"/>
      <c r="AU576" s="152"/>
      <c r="AV576" s="152"/>
      <c r="AW576" s="152"/>
      <c r="AX576" s="152"/>
      <c r="AY576" s="152"/>
      <c r="AZ576" s="152"/>
      <c r="BA576" s="152"/>
      <c r="BB576" s="152"/>
      <c r="BC576" s="152"/>
      <c r="BD576" s="152"/>
      <c r="BE576" s="152"/>
      <c r="BF576" s="152"/>
      <c r="BG576" s="152"/>
      <c r="BH576" s="152"/>
      <c r="BI576" s="152"/>
      <c r="BJ576" s="152"/>
      <c r="BK576" s="152"/>
      <c r="BL576" s="152"/>
      <c r="BM576" s="152"/>
    </row>
    <row r="577" ht="13.5" customHeight="1">
      <c r="A577" s="152"/>
      <c r="B577" s="153"/>
      <c r="C577" s="152"/>
      <c r="D577" s="152"/>
      <c r="E577" s="152"/>
      <c r="F577" s="152"/>
      <c r="G577" s="152"/>
      <c r="H577" s="152"/>
      <c r="I577" s="152"/>
      <c r="J577" s="152"/>
      <c r="K577" s="152"/>
      <c r="L577" s="152"/>
      <c r="M577" s="152"/>
      <c r="N577" s="152"/>
      <c r="O577" s="152"/>
      <c r="P577" s="152"/>
      <c r="Q577" s="152"/>
      <c r="R577" s="152"/>
      <c r="S577" s="152"/>
      <c r="T577" s="152"/>
      <c r="U577" s="152"/>
      <c r="V577" s="152"/>
      <c r="W577" s="152"/>
      <c r="X577" s="152"/>
      <c r="Y577" s="152"/>
      <c r="Z577" s="152"/>
      <c r="AA577" s="152"/>
      <c r="AB577" s="152"/>
      <c r="AC577" s="152"/>
      <c r="AD577" s="152"/>
      <c r="AE577" s="152"/>
      <c r="AF577" s="152"/>
      <c r="AG577" s="152"/>
      <c r="AH577" s="152"/>
      <c r="AI577" s="152"/>
      <c r="AJ577" s="152"/>
      <c r="AK577" s="152"/>
      <c r="AL577" s="152"/>
      <c r="AM577" s="152"/>
      <c r="AN577" s="152"/>
      <c r="AO577" s="152"/>
      <c r="AP577" s="152"/>
      <c r="AQ577" s="152"/>
      <c r="AR577" s="152"/>
      <c r="AS577" s="152"/>
      <c r="AT577" s="152"/>
      <c r="AU577" s="152"/>
      <c r="AV577" s="152"/>
      <c r="AW577" s="152"/>
      <c r="AX577" s="152"/>
      <c r="AY577" s="152"/>
      <c r="AZ577" s="152"/>
      <c r="BA577" s="152"/>
      <c r="BB577" s="152"/>
      <c r="BC577" s="152"/>
      <c r="BD577" s="152"/>
      <c r="BE577" s="152"/>
      <c r="BF577" s="152"/>
      <c r="BG577" s="152"/>
      <c r="BH577" s="152"/>
      <c r="BI577" s="152"/>
      <c r="BJ577" s="152"/>
      <c r="BK577" s="152"/>
      <c r="BL577" s="152"/>
      <c r="BM577" s="152"/>
    </row>
    <row r="578" ht="13.5" customHeight="1">
      <c r="A578" s="152"/>
      <c r="B578" s="153"/>
      <c r="C578" s="152"/>
      <c r="D578" s="152"/>
      <c r="E578" s="152"/>
      <c r="F578" s="152"/>
      <c r="G578" s="152"/>
      <c r="H578" s="152"/>
      <c r="I578" s="152"/>
      <c r="J578" s="152"/>
      <c r="K578" s="152"/>
      <c r="L578" s="152"/>
      <c r="M578" s="152"/>
      <c r="N578" s="152"/>
      <c r="O578" s="152"/>
      <c r="P578" s="152"/>
      <c r="Q578" s="152"/>
      <c r="R578" s="152"/>
      <c r="S578" s="152"/>
      <c r="T578" s="152"/>
      <c r="U578" s="152"/>
      <c r="V578" s="152"/>
      <c r="W578" s="152"/>
      <c r="X578" s="152"/>
      <c r="Y578" s="152"/>
      <c r="Z578" s="152"/>
      <c r="AA578" s="152"/>
      <c r="AB578" s="152"/>
      <c r="AC578" s="152"/>
      <c r="AD578" s="152"/>
      <c r="AE578" s="152"/>
      <c r="AF578" s="152"/>
      <c r="AG578" s="152"/>
      <c r="AH578" s="152"/>
      <c r="AI578" s="152"/>
      <c r="AJ578" s="152"/>
      <c r="AK578" s="152"/>
      <c r="AL578" s="152"/>
      <c r="AM578" s="152"/>
      <c r="AN578" s="152"/>
      <c r="AO578" s="152"/>
      <c r="AP578" s="152"/>
      <c r="AQ578" s="152"/>
      <c r="AR578" s="152"/>
      <c r="AS578" s="152"/>
      <c r="AT578" s="152"/>
      <c r="AU578" s="152"/>
      <c r="AV578" s="152"/>
      <c r="AW578" s="152"/>
      <c r="AX578" s="152"/>
      <c r="AY578" s="152"/>
      <c r="AZ578" s="152"/>
      <c r="BA578" s="152"/>
      <c r="BB578" s="152"/>
      <c r="BC578" s="152"/>
      <c r="BD578" s="152"/>
      <c r="BE578" s="152"/>
      <c r="BF578" s="152"/>
      <c r="BG578" s="152"/>
      <c r="BH578" s="152"/>
      <c r="BI578" s="152"/>
      <c r="BJ578" s="152"/>
      <c r="BK578" s="152"/>
      <c r="BL578" s="152"/>
      <c r="BM578" s="152"/>
    </row>
    <row r="579" ht="13.5" customHeight="1">
      <c r="A579" s="152"/>
      <c r="B579" s="153"/>
      <c r="C579" s="152"/>
      <c r="D579" s="152"/>
      <c r="E579" s="152"/>
      <c r="F579" s="152"/>
      <c r="G579" s="152"/>
      <c r="H579" s="152"/>
      <c r="I579" s="152"/>
      <c r="J579" s="152"/>
      <c r="K579" s="152"/>
      <c r="L579" s="152"/>
      <c r="M579" s="152"/>
      <c r="N579" s="152"/>
      <c r="O579" s="152"/>
      <c r="P579" s="152"/>
      <c r="Q579" s="152"/>
      <c r="R579" s="152"/>
      <c r="S579" s="152"/>
      <c r="T579" s="152"/>
      <c r="U579" s="152"/>
      <c r="V579" s="152"/>
      <c r="W579" s="152"/>
      <c r="X579" s="152"/>
      <c r="Y579" s="152"/>
      <c r="Z579" s="152"/>
      <c r="AA579" s="152"/>
      <c r="AB579" s="152"/>
      <c r="AC579" s="152"/>
      <c r="AD579" s="152"/>
      <c r="AE579" s="152"/>
      <c r="AF579" s="152"/>
      <c r="AG579" s="152"/>
      <c r="AH579" s="152"/>
      <c r="AI579" s="152"/>
      <c r="AJ579" s="152"/>
      <c r="AK579" s="152"/>
      <c r="AL579" s="152"/>
      <c r="AM579" s="152"/>
      <c r="AN579" s="152"/>
      <c r="AO579" s="152"/>
      <c r="AP579" s="152"/>
      <c r="AQ579" s="152"/>
      <c r="AR579" s="152"/>
      <c r="AS579" s="152"/>
      <c r="AT579" s="152"/>
      <c r="AU579" s="152"/>
      <c r="AV579" s="152"/>
      <c r="AW579" s="152"/>
      <c r="AX579" s="152"/>
      <c r="AY579" s="152"/>
      <c r="AZ579" s="152"/>
      <c r="BA579" s="152"/>
      <c r="BB579" s="152"/>
      <c r="BC579" s="152"/>
      <c r="BD579" s="152"/>
      <c r="BE579" s="152"/>
      <c r="BF579" s="152"/>
      <c r="BG579" s="152"/>
      <c r="BH579" s="152"/>
      <c r="BI579" s="152"/>
      <c r="BJ579" s="152"/>
      <c r="BK579" s="152"/>
      <c r="BL579" s="152"/>
      <c r="BM579" s="152"/>
    </row>
    <row r="580" ht="13.5" customHeight="1">
      <c r="A580" s="152"/>
      <c r="B580" s="153"/>
      <c r="C580" s="152"/>
      <c r="D580" s="152"/>
      <c r="E580" s="152"/>
      <c r="F580" s="152"/>
      <c r="G580" s="152"/>
      <c r="H580" s="152"/>
      <c r="I580" s="152"/>
      <c r="J580" s="152"/>
      <c r="K580" s="152"/>
      <c r="L580" s="152"/>
      <c r="M580" s="152"/>
      <c r="N580" s="152"/>
      <c r="O580" s="152"/>
      <c r="P580" s="152"/>
      <c r="Q580" s="152"/>
      <c r="R580" s="152"/>
      <c r="S580" s="152"/>
      <c r="T580" s="152"/>
      <c r="U580" s="152"/>
      <c r="V580" s="152"/>
      <c r="W580" s="152"/>
      <c r="X580" s="152"/>
      <c r="Y580" s="152"/>
      <c r="Z580" s="152"/>
      <c r="AA580" s="152"/>
      <c r="AB580" s="152"/>
      <c r="AC580" s="152"/>
      <c r="AD580" s="152"/>
      <c r="AE580" s="152"/>
      <c r="AF580" s="152"/>
      <c r="AG580" s="152"/>
      <c r="AH580" s="152"/>
      <c r="AI580" s="152"/>
      <c r="AJ580" s="152"/>
      <c r="AK580" s="152"/>
      <c r="AL580" s="152"/>
      <c r="AM580" s="152"/>
      <c r="AN580" s="152"/>
      <c r="AO580" s="152"/>
      <c r="AP580" s="152"/>
      <c r="AQ580" s="152"/>
      <c r="AR580" s="152"/>
      <c r="AS580" s="152"/>
      <c r="AT580" s="152"/>
      <c r="AU580" s="152"/>
      <c r="AV580" s="152"/>
      <c r="AW580" s="152"/>
      <c r="AX580" s="152"/>
      <c r="AY580" s="152"/>
      <c r="AZ580" s="152"/>
      <c r="BA580" s="152"/>
      <c r="BB580" s="152"/>
      <c r="BC580" s="152"/>
      <c r="BD580" s="152"/>
      <c r="BE580" s="152"/>
      <c r="BF580" s="152"/>
      <c r="BG580" s="152"/>
      <c r="BH580" s="152"/>
      <c r="BI580" s="152"/>
      <c r="BJ580" s="152"/>
      <c r="BK580" s="152"/>
      <c r="BL580" s="152"/>
      <c r="BM580" s="152"/>
    </row>
    <row r="581" ht="13.5" customHeight="1">
      <c r="A581" s="152"/>
      <c r="B581" s="153"/>
      <c r="C581" s="152"/>
      <c r="D581" s="152"/>
      <c r="E581" s="152"/>
      <c r="F581" s="152"/>
      <c r="G581" s="152"/>
      <c r="H581" s="152"/>
      <c r="I581" s="152"/>
      <c r="J581" s="152"/>
      <c r="K581" s="152"/>
      <c r="L581" s="152"/>
      <c r="M581" s="152"/>
      <c r="N581" s="152"/>
      <c r="O581" s="152"/>
      <c r="P581" s="152"/>
      <c r="Q581" s="152"/>
      <c r="R581" s="152"/>
      <c r="S581" s="152"/>
      <c r="T581" s="152"/>
      <c r="U581" s="152"/>
      <c r="V581" s="152"/>
      <c r="W581" s="152"/>
      <c r="X581" s="152"/>
      <c r="Y581" s="152"/>
      <c r="Z581" s="152"/>
      <c r="AA581" s="152"/>
      <c r="AB581" s="152"/>
      <c r="AC581" s="152"/>
      <c r="AD581" s="152"/>
      <c r="AE581" s="152"/>
      <c r="AF581" s="152"/>
      <c r="AG581" s="152"/>
      <c r="AH581" s="152"/>
      <c r="AI581" s="152"/>
      <c r="AJ581" s="152"/>
      <c r="AK581" s="152"/>
      <c r="AL581" s="152"/>
      <c r="AM581" s="152"/>
      <c r="AN581" s="152"/>
      <c r="AO581" s="152"/>
      <c r="AP581" s="152"/>
      <c r="AQ581" s="152"/>
      <c r="AR581" s="152"/>
      <c r="AS581" s="152"/>
      <c r="AT581" s="152"/>
      <c r="AU581" s="152"/>
      <c r="AV581" s="152"/>
      <c r="AW581" s="152"/>
      <c r="AX581" s="152"/>
      <c r="AY581" s="152"/>
      <c r="AZ581" s="152"/>
      <c r="BA581" s="152"/>
      <c r="BB581" s="152"/>
      <c r="BC581" s="152"/>
      <c r="BD581" s="152"/>
      <c r="BE581" s="152"/>
      <c r="BF581" s="152"/>
      <c r="BG581" s="152"/>
      <c r="BH581" s="152"/>
      <c r="BI581" s="152"/>
      <c r="BJ581" s="152"/>
      <c r="BK581" s="152"/>
      <c r="BL581" s="152"/>
      <c r="BM581" s="152"/>
    </row>
    <row r="582" ht="13.5" customHeight="1">
      <c r="A582" s="152"/>
      <c r="B582" s="153"/>
      <c r="C582" s="152"/>
      <c r="D582" s="152"/>
      <c r="E582" s="152"/>
      <c r="F582" s="152"/>
      <c r="G582" s="152"/>
      <c r="H582" s="152"/>
      <c r="I582" s="152"/>
      <c r="J582" s="152"/>
      <c r="K582" s="152"/>
      <c r="L582" s="152"/>
      <c r="M582" s="152"/>
      <c r="N582" s="152"/>
      <c r="O582" s="152"/>
      <c r="P582" s="152"/>
      <c r="Q582" s="152"/>
      <c r="R582" s="152"/>
      <c r="S582" s="152"/>
      <c r="T582" s="152"/>
      <c r="U582" s="152"/>
      <c r="V582" s="152"/>
      <c r="W582" s="152"/>
      <c r="X582" s="152"/>
      <c r="Y582" s="152"/>
      <c r="Z582" s="152"/>
      <c r="AA582" s="152"/>
      <c r="AB582" s="152"/>
      <c r="AC582" s="152"/>
      <c r="AD582" s="152"/>
      <c r="AE582" s="152"/>
      <c r="AF582" s="152"/>
      <c r="AG582" s="152"/>
      <c r="AH582" s="152"/>
      <c r="AI582" s="152"/>
      <c r="AJ582" s="152"/>
      <c r="AK582" s="152"/>
      <c r="AL582" s="152"/>
      <c r="AM582" s="152"/>
      <c r="AN582" s="152"/>
      <c r="AO582" s="152"/>
      <c r="AP582" s="152"/>
      <c r="AQ582" s="152"/>
      <c r="AR582" s="152"/>
      <c r="AS582" s="152"/>
      <c r="AT582" s="152"/>
      <c r="AU582" s="152"/>
      <c r="AV582" s="152"/>
      <c r="AW582" s="152"/>
      <c r="AX582" s="152"/>
      <c r="AY582" s="152"/>
      <c r="AZ582" s="152"/>
      <c r="BA582" s="152"/>
      <c r="BB582" s="152"/>
      <c r="BC582" s="152"/>
      <c r="BD582" s="152"/>
      <c r="BE582" s="152"/>
      <c r="BF582" s="152"/>
      <c r="BG582" s="152"/>
      <c r="BH582" s="152"/>
      <c r="BI582" s="152"/>
      <c r="BJ582" s="152"/>
      <c r="BK582" s="152"/>
      <c r="BL582" s="152"/>
      <c r="BM582" s="152"/>
    </row>
    <row r="583" ht="13.5" customHeight="1">
      <c r="A583" s="152"/>
      <c r="B583" s="153"/>
      <c r="C583" s="152"/>
      <c r="D583" s="152"/>
      <c r="E583" s="152"/>
      <c r="F583" s="152"/>
      <c r="G583" s="152"/>
      <c r="H583" s="152"/>
      <c r="I583" s="152"/>
      <c r="J583" s="152"/>
      <c r="K583" s="152"/>
      <c r="L583" s="152"/>
      <c r="M583" s="152"/>
      <c r="N583" s="152"/>
      <c r="O583" s="152"/>
      <c r="P583" s="152"/>
      <c r="Q583" s="152"/>
      <c r="R583" s="152"/>
      <c r="S583" s="152"/>
      <c r="T583" s="152"/>
      <c r="U583" s="152"/>
      <c r="V583" s="152"/>
      <c r="W583" s="152"/>
      <c r="X583" s="152"/>
      <c r="Y583" s="152"/>
      <c r="Z583" s="152"/>
      <c r="AA583" s="152"/>
      <c r="AB583" s="152"/>
      <c r="AC583" s="152"/>
      <c r="AD583" s="152"/>
      <c r="AE583" s="152"/>
      <c r="AF583" s="152"/>
      <c r="AG583" s="152"/>
      <c r="AH583" s="152"/>
      <c r="AI583" s="152"/>
      <c r="AJ583" s="152"/>
      <c r="AK583" s="152"/>
      <c r="AL583" s="152"/>
      <c r="AM583" s="152"/>
      <c r="AN583" s="152"/>
      <c r="AO583" s="152"/>
      <c r="AP583" s="152"/>
      <c r="AQ583" s="152"/>
      <c r="AR583" s="152"/>
      <c r="AS583" s="152"/>
      <c r="AT583" s="152"/>
      <c r="AU583" s="152"/>
      <c r="AV583" s="152"/>
      <c r="AW583" s="152"/>
      <c r="AX583" s="152"/>
      <c r="AY583" s="152"/>
      <c r="AZ583" s="152"/>
      <c r="BA583" s="152"/>
      <c r="BB583" s="152"/>
      <c r="BC583" s="152"/>
      <c r="BD583" s="152"/>
      <c r="BE583" s="152"/>
      <c r="BF583" s="152"/>
      <c r="BG583" s="152"/>
      <c r="BH583" s="152"/>
      <c r="BI583" s="152"/>
      <c r="BJ583" s="152"/>
      <c r="BK583" s="152"/>
      <c r="BL583" s="152"/>
      <c r="BM583" s="152"/>
    </row>
    <row r="584" ht="13.5" customHeight="1">
      <c r="A584" s="152"/>
      <c r="B584" s="153"/>
      <c r="C584" s="152"/>
      <c r="D584" s="152"/>
      <c r="E584" s="152"/>
      <c r="F584" s="152"/>
      <c r="G584" s="152"/>
      <c r="H584" s="152"/>
      <c r="I584" s="152"/>
      <c r="J584" s="152"/>
      <c r="K584" s="152"/>
      <c r="L584" s="152"/>
      <c r="M584" s="152"/>
      <c r="N584" s="152"/>
      <c r="O584" s="152"/>
      <c r="P584" s="152"/>
      <c r="Q584" s="152"/>
      <c r="R584" s="152"/>
      <c r="S584" s="152"/>
      <c r="T584" s="152"/>
      <c r="U584" s="152"/>
      <c r="V584" s="152"/>
      <c r="W584" s="152"/>
      <c r="X584" s="152"/>
      <c r="Y584" s="152"/>
      <c r="Z584" s="152"/>
      <c r="AA584" s="152"/>
      <c r="AB584" s="152"/>
      <c r="AC584" s="152"/>
      <c r="AD584" s="152"/>
      <c r="AE584" s="152"/>
      <c r="AF584" s="152"/>
      <c r="AG584" s="152"/>
      <c r="AH584" s="152"/>
      <c r="AI584" s="152"/>
      <c r="AJ584" s="152"/>
      <c r="AK584" s="152"/>
      <c r="AL584" s="152"/>
      <c r="AM584" s="152"/>
      <c r="AN584" s="152"/>
      <c r="AO584" s="152"/>
      <c r="AP584" s="152"/>
      <c r="AQ584" s="152"/>
      <c r="AR584" s="152"/>
      <c r="AS584" s="152"/>
      <c r="AT584" s="152"/>
      <c r="AU584" s="152"/>
      <c r="AV584" s="152"/>
      <c r="AW584" s="152"/>
      <c r="AX584" s="152"/>
      <c r="AY584" s="152"/>
      <c r="AZ584" s="152"/>
      <c r="BA584" s="152"/>
      <c r="BB584" s="152"/>
      <c r="BC584" s="152"/>
      <c r="BD584" s="152"/>
      <c r="BE584" s="152"/>
      <c r="BF584" s="152"/>
      <c r="BG584" s="152"/>
      <c r="BH584" s="152"/>
      <c r="BI584" s="152"/>
      <c r="BJ584" s="152"/>
      <c r="BK584" s="152"/>
      <c r="BL584" s="152"/>
      <c r="BM584" s="152"/>
    </row>
    <row r="585" ht="13.5" customHeight="1">
      <c r="A585" s="152"/>
      <c r="B585" s="153"/>
      <c r="C585" s="152"/>
      <c r="D585" s="152"/>
      <c r="E585" s="152"/>
      <c r="F585" s="152"/>
      <c r="G585" s="152"/>
      <c r="H585" s="152"/>
      <c r="I585" s="152"/>
      <c r="J585" s="152"/>
      <c r="K585" s="152"/>
      <c r="L585" s="152"/>
      <c r="M585" s="152"/>
      <c r="N585" s="152"/>
      <c r="O585" s="152"/>
      <c r="P585" s="152"/>
      <c r="Q585" s="152"/>
      <c r="R585" s="152"/>
      <c r="S585" s="152"/>
      <c r="T585" s="152"/>
      <c r="U585" s="152"/>
      <c r="V585" s="152"/>
      <c r="W585" s="152"/>
      <c r="X585" s="152"/>
      <c r="Y585" s="152"/>
      <c r="Z585" s="152"/>
      <c r="AA585" s="152"/>
      <c r="AB585" s="152"/>
      <c r="AC585" s="152"/>
      <c r="AD585" s="152"/>
      <c r="AE585" s="152"/>
      <c r="AF585" s="152"/>
      <c r="AG585" s="152"/>
      <c r="AH585" s="152"/>
      <c r="AI585" s="152"/>
      <c r="AJ585" s="152"/>
      <c r="AK585" s="152"/>
      <c r="AL585" s="152"/>
      <c r="AM585" s="152"/>
      <c r="AN585" s="152"/>
      <c r="AO585" s="152"/>
      <c r="AP585" s="152"/>
      <c r="AQ585" s="152"/>
      <c r="AR585" s="152"/>
      <c r="AS585" s="152"/>
      <c r="AT585" s="152"/>
      <c r="AU585" s="152"/>
      <c r="AV585" s="152"/>
      <c r="AW585" s="152"/>
      <c r="AX585" s="152"/>
      <c r="AY585" s="152"/>
      <c r="AZ585" s="152"/>
      <c r="BA585" s="152"/>
      <c r="BB585" s="152"/>
      <c r="BC585" s="152"/>
      <c r="BD585" s="152"/>
      <c r="BE585" s="152"/>
      <c r="BF585" s="152"/>
      <c r="BG585" s="152"/>
      <c r="BH585" s="152"/>
      <c r="BI585" s="152"/>
      <c r="BJ585" s="152"/>
      <c r="BK585" s="152"/>
      <c r="BL585" s="152"/>
      <c r="BM585" s="152"/>
    </row>
    <row r="586" ht="13.5" customHeight="1">
      <c r="A586" s="152"/>
      <c r="B586" s="153"/>
      <c r="C586" s="152"/>
      <c r="D586" s="152"/>
      <c r="E586" s="152"/>
      <c r="F586" s="152"/>
      <c r="G586" s="152"/>
      <c r="H586" s="152"/>
      <c r="I586" s="152"/>
      <c r="J586" s="152"/>
      <c r="K586" s="152"/>
      <c r="L586" s="152"/>
      <c r="M586" s="152"/>
      <c r="N586" s="152"/>
      <c r="O586" s="152"/>
      <c r="P586" s="152"/>
      <c r="Q586" s="152"/>
      <c r="R586" s="152"/>
      <c r="S586" s="152"/>
      <c r="T586" s="152"/>
      <c r="U586" s="152"/>
      <c r="V586" s="152"/>
      <c r="W586" s="152"/>
      <c r="X586" s="152"/>
      <c r="Y586" s="152"/>
      <c r="Z586" s="152"/>
      <c r="AA586" s="152"/>
      <c r="AB586" s="152"/>
      <c r="AC586" s="152"/>
      <c r="AD586" s="152"/>
      <c r="AE586" s="152"/>
      <c r="AF586" s="152"/>
      <c r="AG586" s="152"/>
      <c r="AH586" s="152"/>
      <c r="AI586" s="152"/>
      <c r="AJ586" s="152"/>
      <c r="AK586" s="152"/>
      <c r="AL586" s="152"/>
      <c r="AM586" s="152"/>
      <c r="AN586" s="152"/>
      <c r="AO586" s="152"/>
      <c r="AP586" s="152"/>
      <c r="AQ586" s="152"/>
      <c r="AR586" s="152"/>
      <c r="AS586" s="152"/>
      <c r="AT586" s="152"/>
      <c r="AU586" s="152"/>
      <c r="AV586" s="152"/>
      <c r="AW586" s="152"/>
      <c r="AX586" s="152"/>
      <c r="AY586" s="152"/>
      <c r="AZ586" s="152"/>
      <c r="BA586" s="152"/>
      <c r="BB586" s="152"/>
      <c r="BC586" s="152"/>
      <c r="BD586" s="152"/>
      <c r="BE586" s="152"/>
      <c r="BF586" s="152"/>
      <c r="BG586" s="152"/>
      <c r="BH586" s="152"/>
      <c r="BI586" s="152"/>
      <c r="BJ586" s="152"/>
      <c r="BK586" s="152"/>
      <c r="BL586" s="152"/>
      <c r="BM586" s="152"/>
    </row>
    <row r="587" ht="13.5" customHeight="1">
      <c r="A587" s="152"/>
      <c r="B587" s="153"/>
      <c r="C587" s="152"/>
      <c r="D587" s="152"/>
      <c r="E587" s="152"/>
      <c r="F587" s="152"/>
      <c r="G587" s="152"/>
      <c r="H587" s="152"/>
      <c r="I587" s="152"/>
      <c r="J587" s="152"/>
      <c r="K587" s="152"/>
      <c r="L587" s="152"/>
      <c r="M587" s="152"/>
      <c r="N587" s="152"/>
      <c r="O587" s="152"/>
      <c r="P587" s="152"/>
      <c r="Q587" s="152"/>
      <c r="R587" s="152"/>
      <c r="S587" s="152"/>
      <c r="T587" s="152"/>
      <c r="U587" s="152"/>
      <c r="V587" s="152"/>
      <c r="W587" s="152"/>
      <c r="X587" s="152"/>
      <c r="Y587" s="152"/>
      <c r="Z587" s="152"/>
      <c r="AA587" s="152"/>
      <c r="AB587" s="152"/>
      <c r="AC587" s="152"/>
      <c r="AD587" s="152"/>
      <c r="AE587" s="152"/>
      <c r="AF587" s="152"/>
      <c r="AG587" s="152"/>
      <c r="AH587" s="152"/>
      <c r="AI587" s="152"/>
      <c r="AJ587" s="152"/>
      <c r="AK587" s="152"/>
      <c r="AL587" s="152"/>
      <c r="AM587" s="152"/>
      <c r="AN587" s="152"/>
      <c r="AO587" s="152"/>
      <c r="AP587" s="152"/>
      <c r="AQ587" s="152"/>
      <c r="AR587" s="152"/>
      <c r="AS587" s="152"/>
      <c r="AT587" s="152"/>
      <c r="AU587" s="152"/>
      <c r="AV587" s="152"/>
      <c r="AW587" s="152"/>
      <c r="AX587" s="152"/>
      <c r="AY587" s="152"/>
      <c r="AZ587" s="152"/>
      <c r="BA587" s="152"/>
      <c r="BB587" s="152"/>
      <c r="BC587" s="152"/>
      <c r="BD587" s="152"/>
      <c r="BE587" s="152"/>
      <c r="BF587" s="152"/>
      <c r="BG587" s="152"/>
      <c r="BH587" s="152"/>
      <c r="BI587" s="152"/>
      <c r="BJ587" s="152"/>
      <c r="BK587" s="152"/>
      <c r="BL587" s="152"/>
      <c r="BM587" s="152"/>
    </row>
    <row r="588" ht="13.5" customHeight="1">
      <c r="A588" s="152"/>
      <c r="B588" s="153"/>
      <c r="C588" s="152"/>
      <c r="D588" s="152"/>
      <c r="E588" s="152"/>
      <c r="F588" s="152"/>
      <c r="G588" s="152"/>
      <c r="H588" s="152"/>
      <c r="I588" s="152"/>
      <c r="J588" s="152"/>
      <c r="K588" s="152"/>
      <c r="L588" s="152"/>
      <c r="M588" s="152"/>
      <c r="N588" s="152"/>
      <c r="O588" s="152"/>
      <c r="P588" s="152"/>
      <c r="Q588" s="152"/>
      <c r="R588" s="152"/>
      <c r="S588" s="152"/>
      <c r="T588" s="152"/>
      <c r="U588" s="152"/>
      <c r="V588" s="152"/>
      <c r="W588" s="152"/>
      <c r="X588" s="152"/>
      <c r="Y588" s="152"/>
      <c r="Z588" s="152"/>
      <c r="AA588" s="152"/>
      <c r="AB588" s="152"/>
      <c r="AC588" s="152"/>
      <c r="AD588" s="152"/>
      <c r="AE588" s="152"/>
      <c r="AF588" s="152"/>
      <c r="AG588" s="152"/>
      <c r="AH588" s="152"/>
      <c r="AI588" s="152"/>
      <c r="AJ588" s="152"/>
      <c r="AK588" s="152"/>
      <c r="AL588" s="152"/>
      <c r="AM588" s="152"/>
      <c r="AN588" s="152"/>
      <c r="AO588" s="152"/>
      <c r="AP588" s="152"/>
      <c r="AQ588" s="152"/>
      <c r="AR588" s="152"/>
      <c r="AS588" s="152"/>
      <c r="AT588" s="152"/>
      <c r="AU588" s="152"/>
      <c r="AV588" s="152"/>
      <c r="AW588" s="152"/>
      <c r="AX588" s="152"/>
      <c r="AY588" s="152"/>
      <c r="AZ588" s="152"/>
      <c r="BA588" s="152"/>
      <c r="BB588" s="152"/>
      <c r="BC588" s="152"/>
      <c r="BD588" s="152"/>
      <c r="BE588" s="152"/>
      <c r="BF588" s="152"/>
      <c r="BG588" s="152"/>
      <c r="BH588" s="152"/>
      <c r="BI588" s="152"/>
      <c r="BJ588" s="152"/>
      <c r="BK588" s="152"/>
      <c r="BL588" s="152"/>
      <c r="BM588" s="152"/>
    </row>
    <row r="589" ht="13.5" customHeight="1">
      <c r="A589" s="152"/>
      <c r="B589" s="153"/>
      <c r="C589" s="152"/>
      <c r="D589" s="152"/>
      <c r="E589" s="152"/>
      <c r="F589" s="152"/>
      <c r="G589" s="152"/>
      <c r="H589" s="152"/>
      <c r="I589" s="152"/>
      <c r="J589" s="152"/>
      <c r="K589" s="152"/>
      <c r="L589" s="152"/>
      <c r="M589" s="152"/>
      <c r="N589" s="152"/>
      <c r="O589" s="152"/>
      <c r="P589" s="152"/>
      <c r="Q589" s="152"/>
      <c r="R589" s="152"/>
      <c r="S589" s="152"/>
      <c r="T589" s="152"/>
      <c r="U589" s="152"/>
      <c r="V589" s="152"/>
      <c r="W589" s="152"/>
      <c r="X589" s="152"/>
      <c r="Y589" s="152"/>
      <c r="Z589" s="152"/>
      <c r="AA589" s="152"/>
      <c r="AB589" s="152"/>
      <c r="AC589" s="152"/>
      <c r="AD589" s="152"/>
      <c r="AE589" s="152"/>
      <c r="AF589" s="152"/>
      <c r="AG589" s="152"/>
      <c r="AH589" s="152"/>
      <c r="AI589" s="152"/>
      <c r="AJ589" s="152"/>
      <c r="AK589" s="152"/>
      <c r="AL589" s="152"/>
      <c r="AM589" s="152"/>
      <c r="AN589" s="152"/>
      <c r="AO589" s="152"/>
      <c r="AP589" s="152"/>
      <c r="AQ589" s="152"/>
      <c r="AR589" s="152"/>
      <c r="AS589" s="152"/>
      <c r="AT589" s="152"/>
      <c r="AU589" s="152"/>
      <c r="AV589" s="152"/>
      <c r="AW589" s="152"/>
      <c r="AX589" s="152"/>
      <c r="AY589" s="152"/>
      <c r="AZ589" s="152"/>
      <c r="BA589" s="152"/>
      <c r="BB589" s="152"/>
      <c r="BC589" s="152"/>
      <c r="BD589" s="152"/>
      <c r="BE589" s="152"/>
      <c r="BF589" s="152"/>
      <c r="BG589" s="152"/>
      <c r="BH589" s="152"/>
      <c r="BI589" s="152"/>
      <c r="BJ589" s="152"/>
      <c r="BK589" s="152"/>
      <c r="BL589" s="152"/>
      <c r="BM589" s="152"/>
    </row>
    <row r="590" ht="13.5" customHeight="1">
      <c r="A590" s="152"/>
      <c r="B590" s="153"/>
      <c r="C590" s="152"/>
      <c r="D590" s="152"/>
      <c r="E590" s="152"/>
      <c r="F590" s="152"/>
      <c r="G590" s="152"/>
      <c r="H590" s="152"/>
      <c r="I590" s="152"/>
      <c r="J590" s="152"/>
      <c r="K590" s="152"/>
      <c r="L590" s="152"/>
      <c r="M590" s="152"/>
      <c r="N590" s="152"/>
      <c r="O590" s="152"/>
      <c r="P590" s="152"/>
      <c r="Q590" s="152"/>
      <c r="R590" s="152"/>
      <c r="S590" s="152"/>
      <c r="T590" s="152"/>
      <c r="U590" s="152"/>
      <c r="V590" s="152"/>
      <c r="W590" s="152"/>
      <c r="X590" s="152"/>
      <c r="Y590" s="152"/>
      <c r="Z590" s="152"/>
      <c r="AA590" s="152"/>
      <c r="AB590" s="152"/>
      <c r="AC590" s="152"/>
      <c r="AD590" s="152"/>
      <c r="AE590" s="152"/>
      <c r="AF590" s="152"/>
      <c r="AG590" s="152"/>
      <c r="AH590" s="152"/>
      <c r="AI590" s="152"/>
      <c r="AJ590" s="152"/>
      <c r="AK590" s="152"/>
      <c r="AL590" s="152"/>
      <c r="AM590" s="152"/>
      <c r="AN590" s="152"/>
      <c r="AO590" s="152"/>
      <c r="AP590" s="152"/>
      <c r="AQ590" s="152"/>
      <c r="AR590" s="152"/>
      <c r="AS590" s="152"/>
      <c r="AT590" s="152"/>
      <c r="AU590" s="152"/>
      <c r="AV590" s="152"/>
      <c r="AW590" s="152"/>
      <c r="AX590" s="152"/>
      <c r="AY590" s="152"/>
      <c r="AZ590" s="152"/>
      <c r="BA590" s="152"/>
      <c r="BB590" s="152"/>
      <c r="BC590" s="152"/>
      <c r="BD590" s="152"/>
      <c r="BE590" s="152"/>
      <c r="BF590" s="152"/>
      <c r="BG590" s="152"/>
      <c r="BH590" s="152"/>
      <c r="BI590" s="152"/>
      <c r="BJ590" s="152"/>
      <c r="BK590" s="152"/>
      <c r="BL590" s="152"/>
      <c r="BM590" s="152"/>
    </row>
    <row r="591" ht="13.5" customHeight="1">
      <c r="A591" s="152"/>
      <c r="B591" s="153"/>
      <c r="C591" s="152"/>
      <c r="D591" s="152"/>
      <c r="E591" s="152"/>
      <c r="F591" s="152"/>
      <c r="G591" s="152"/>
      <c r="H591" s="152"/>
      <c r="I591" s="152"/>
      <c r="J591" s="152"/>
      <c r="K591" s="152"/>
      <c r="L591" s="152"/>
      <c r="M591" s="152"/>
      <c r="N591" s="152"/>
      <c r="O591" s="152"/>
      <c r="P591" s="152"/>
      <c r="Q591" s="152"/>
      <c r="R591" s="152"/>
      <c r="S591" s="152"/>
      <c r="T591" s="152"/>
      <c r="U591" s="152"/>
      <c r="V591" s="152"/>
      <c r="W591" s="152"/>
      <c r="X591" s="152"/>
      <c r="Y591" s="152"/>
      <c r="Z591" s="152"/>
      <c r="AA591" s="152"/>
      <c r="AB591" s="152"/>
      <c r="AC591" s="152"/>
      <c r="AD591" s="152"/>
      <c r="AE591" s="152"/>
      <c r="AF591" s="152"/>
      <c r="AG591" s="152"/>
      <c r="AH591" s="152"/>
      <c r="AI591" s="152"/>
      <c r="AJ591" s="152"/>
      <c r="AK591" s="152"/>
      <c r="AL591" s="152"/>
      <c r="AM591" s="152"/>
      <c r="AN591" s="152"/>
      <c r="AO591" s="152"/>
      <c r="AP591" s="152"/>
      <c r="AQ591" s="152"/>
      <c r="AR591" s="152"/>
      <c r="AS591" s="152"/>
      <c r="AT591" s="152"/>
      <c r="AU591" s="152"/>
      <c r="AV591" s="152"/>
      <c r="AW591" s="152"/>
      <c r="AX591" s="152"/>
      <c r="AY591" s="152"/>
      <c r="AZ591" s="152"/>
      <c r="BA591" s="152"/>
      <c r="BB591" s="152"/>
      <c r="BC591" s="152"/>
      <c r="BD591" s="152"/>
      <c r="BE591" s="152"/>
      <c r="BF591" s="152"/>
      <c r="BG591" s="152"/>
      <c r="BH591" s="152"/>
      <c r="BI591" s="152"/>
      <c r="BJ591" s="152"/>
      <c r="BK591" s="152"/>
      <c r="BL591" s="152"/>
      <c r="BM591" s="152"/>
    </row>
    <row r="592" ht="13.5" customHeight="1">
      <c r="A592" s="152"/>
      <c r="B592" s="153"/>
      <c r="C592" s="152"/>
      <c r="D592" s="152"/>
      <c r="E592" s="152"/>
      <c r="F592" s="152"/>
      <c r="G592" s="152"/>
      <c r="H592" s="152"/>
      <c r="I592" s="152"/>
      <c r="J592" s="152"/>
      <c r="K592" s="152"/>
      <c r="L592" s="152"/>
      <c r="M592" s="152"/>
      <c r="N592" s="152"/>
      <c r="O592" s="152"/>
      <c r="P592" s="152"/>
      <c r="Q592" s="152"/>
      <c r="R592" s="152"/>
      <c r="S592" s="152"/>
      <c r="T592" s="152"/>
      <c r="U592" s="152"/>
      <c r="V592" s="152"/>
      <c r="W592" s="152"/>
      <c r="X592" s="152"/>
      <c r="Y592" s="152"/>
      <c r="Z592" s="152"/>
      <c r="AA592" s="152"/>
      <c r="AB592" s="152"/>
      <c r="AC592" s="152"/>
      <c r="AD592" s="152"/>
      <c r="AE592" s="152"/>
      <c r="AF592" s="152"/>
      <c r="AG592" s="152"/>
      <c r="AH592" s="152"/>
      <c r="AI592" s="152"/>
      <c r="AJ592" s="152"/>
      <c r="AK592" s="152"/>
      <c r="AL592" s="152"/>
      <c r="AM592" s="152"/>
      <c r="AN592" s="152"/>
      <c r="AO592" s="152"/>
      <c r="AP592" s="152"/>
      <c r="AQ592" s="152"/>
      <c r="AR592" s="152"/>
      <c r="AS592" s="152"/>
      <c r="AT592" s="152"/>
      <c r="AU592" s="152"/>
      <c r="AV592" s="152"/>
      <c r="AW592" s="152"/>
      <c r="AX592" s="152"/>
      <c r="AY592" s="152"/>
      <c r="AZ592" s="152"/>
      <c r="BA592" s="152"/>
      <c r="BB592" s="152"/>
      <c r="BC592" s="152"/>
      <c r="BD592" s="152"/>
      <c r="BE592" s="152"/>
      <c r="BF592" s="152"/>
      <c r="BG592" s="152"/>
      <c r="BH592" s="152"/>
      <c r="BI592" s="152"/>
      <c r="BJ592" s="152"/>
      <c r="BK592" s="152"/>
      <c r="BL592" s="152"/>
      <c r="BM592" s="152"/>
    </row>
    <row r="593" ht="13.5" customHeight="1">
      <c r="A593" s="152"/>
      <c r="B593" s="153"/>
      <c r="C593" s="152"/>
      <c r="D593" s="152"/>
      <c r="E593" s="152"/>
      <c r="F593" s="152"/>
      <c r="G593" s="152"/>
      <c r="H593" s="152"/>
      <c r="I593" s="152"/>
      <c r="J593" s="152"/>
      <c r="K593" s="152"/>
      <c r="L593" s="152"/>
      <c r="M593" s="152"/>
      <c r="N593" s="152"/>
      <c r="O593" s="152"/>
      <c r="P593" s="152"/>
      <c r="Q593" s="152"/>
      <c r="R593" s="152"/>
      <c r="S593" s="152"/>
      <c r="T593" s="152"/>
      <c r="U593" s="152"/>
      <c r="V593" s="152"/>
      <c r="W593" s="152"/>
      <c r="X593" s="152"/>
      <c r="Y593" s="152"/>
      <c r="Z593" s="152"/>
      <c r="AA593" s="152"/>
      <c r="AB593" s="152"/>
      <c r="AC593" s="152"/>
      <c r="AD593" s="152"/>
      <c r="AE593" s="152"/>
      <c r="AF593" s="152"/>
      <c r="AG593" s="152"/>
      <c r="AH593" s="152"/>
      <c r="AI593" s="152"/>
      <c r="AJ593" s="152"/>
      <c r="AK593" s="152"/>
      <c r="AL593" s="152"/>
      <c r="AM593" s="152"/>
      <c r="AN593" s="152"/>
      <c r="AO593" s="152"/>
      <c r="AP593" s="152"/>
      <c r="AQ593" s="152"/>
      <c r="AR593" s="152"/>
      <c r="AS593" s="152"/>
      <c r="AT593" s="152"/>
      <c r="AU593" s="152"/>
      <c r="AV593" s="152"/>
      <c r="AW593" s="152"/>
      <c r="AX593" s="152"/>
      <c r="AY593" s="152"/>
      <c r="AZ593" s="152"/>
      <c r="BA593" s="152"/>
      <c r="BB593" s="152"/>
      <c r="BC593" s="152"/>
      <c r="BD593" s="152"/>
      <c r="BE593" s="152"/>
      <c r="BF593" s="152"/>
      <c r="BG593" s="152"/>
      <c r="BH593" s="152"/>
      <c r="BI593" s="152"/>
      <c r="BJ593" s="152"/>
      <c r="BK593" s="152"/>
      <c r="BL593" s="152"/>
      <c r="BM593" s="152"/>
    </row>
    <row r="594" ht="13.5" customHeight="1">
      <c r="A594" s="152"/>
      <c r="B594" s="153"/>
      <c r="C594" s="152"/>
      <c r="D594" s="152"/>
      <c r="E594" s="152"/>
      <c r="F594" s="152"/>
      <c r="G594" s="152"/>
      <c r="H594" s="152"/>
      <c r="I594" s="152"/>
      <c r="J594" s="152"/>
      <c r="K594" s="152"/>
      <c r="L594" s="152"/>
      <c r="M594" s="152"/>
      <c r="N594" s="152"/>
      <c r="O594" s="152"/>
      <c r="P594" s="152"/>
      <c r="Q594" s="152"/>
      <c r="R594" s="152"/>
      <c r="S594" s="152"/>
      <c r="T594" s="152"/>
      <c r="U594" s="152"/>
      <c r="V594" s="152"/>
      <c r="W594" s="152"/>
      <c r="X594" s="152"/>
      <c r="Y594" s="152"/>
      <c r="Z594" s="152"/>
      <c r="AA594" s="152"/>
      <c r="AB594" s="152"/>
      <c r="AC594" s="152"/>
      <c r="AD594" s="152"/>
      <c r="AE594" s="152"/>
      <c r="AF594" s="152"/>
      <c r="AG594" s="152"/>
      <c r="AH594" s="152"/>
      <c r="AI594" s="152"/>
      <c r="AJ594" s="152"/>
      <c r="AK594" s="152"/>
      <c r="AL594" s="152"/>
      <c r="AM594" s="152"/>
      <c r="AN594" s="152"/>
      <c r="AO594" s="152"/>
      <c r="AP594" s="152"/>
      <c r="AQ594" s="152"/>
      <c r="AR594" s="152"/>
      <c r="AS594" s="152"/>
      <c r="AT594" s="152"/>
      <c r="AU594" s="152"/>
      <c r="AV594" s="152"/>
      <c r="AW594" s="152"/>
      <c r="AX594" s="152"/>
      <c r="AY594" s="152"/>
      <c r="AZ594" s="152"/>
      <c r="BA594" s="152"/>
      <c r="BB594" s="152"/>
      <c r="BC594" s="152"/>
      <c r="BD594" s="152"/>
      <c r="BE594" s="152"/>
      <c r="BF594" s="152"/>
      <c r="BG594" s="152"/>
      <c r="BH594" s="152"/>
      <c r="BI594" s="152"/>
      <c r="BJ594" s="152"/>
      <c r="BK594" s="152"/>
      <c r="BL594" s="152"/>
      <c r="BM594" s="152"/>
    </row>
    <row r="595" ht="13.5" customHeight="1">
      <c r="A595" s="152"/>
      <c r="B595" s="153"/>
      <c r="C595" s="152"/>
      <c r="D595" s="152"/>
      <c r="E595" s="152"/>
      <c r="F595" s="152"/>
      <c r="G595" s="152"/>
      <c r="H595" s="152"/>
      <c r="I595" s="152"/>
      <c r="J595" s="152"/>
      <c r="K595" s="152"/>
      <c r="L595" s="152"/>
      <c r="M595" s="152"/>
      <c r="N595" s="152"/>
      <c r="O595" s="152"/>
      <c r="P595" s="152"/>
      <c r="Q595" s="152"/>
      <c r="R595" s="152"/>
      <c r="S595" s="152"/>
      <c r="T595" s="152"/>
      <c r="U595" s="152"/>
      <c r="V595" s="152"/>
      <c r="W595" s="152"/>
      <c r="X595" s="152"/>
      <c r="Y595" s="152"/>
      <c r="Z595" s="152"/>
      <c r="AA595" s="152"/>
      <c r="AB595" s="152"/>
      <c r="AC595" s="152"/>
      <c r="AD595" s="152"/>
      <c r="AE595" s="152"/>
      <c r="AF595" s="152"/>
      <c r="AG595" s="152"/>
      <c r="AH595" s="152"/>
      <c r="AI595" s="152"/>
      <c r="AJ595" s="152"/>
      <c r="AK595" s="152"/>
      <c r="AL595" s="152"/>
      <c r="AM595" s="152"/>
      <c r="AN595" s="152"/>
      <c r="AO595" s="152"/>
      <c r="AP595" s="152"/>
      <c r="AQ595" s="152"/>
      <c r="AR595" s="152"/>
      <c r="AS595" s="152"/>
      <c r="AT595" s="152"/>
      <c r="AU595" s="152"/>
      <c r="AV595" s="152"/>
      <c r="AW595" s="152"/>
      <c r="AX595" s="152"/>
      <c r="AY595" s="152"/>
      <c r="AZ595" s="152"/>
      <c r="BA595" s="152"/>
      <c r="BB595" s="152"/>
      <c r="BC595" s="152"/>
      <c r="BD595" s="152"/>
      <c r="BE595" s="152"/>
      <c r="BF595" s="152"/>
      <c r="BG595" s="152"/>
      <c r="BH595" s="152"/>
      <c r="BI595" s="152"/>
      <c r="BJ595" s="152"/>
      <c r="BK595" s="152"/>
      <c r="BL595" s="152"/>
      <c r="BM595" s="152"/>
    </row>
    <row r="596" ht="13.5" customHeight="1">
      <c r="A596" s="152"/>
      <c r="B596" s="153"/>
      <c r="C596" s="152"/>
      <c r="D596" s="152"/>
      <c r="E596" s="152"/>
      <c r="F596" s="152"/>
      <c r="G596" s="152"/>
      <c r="H596" s="152"/>
      <c r="I596" s="152"/>
      <c r="J596" s="152"/>
      <c r="K596" s="152"/>
      <c r="L596" s="152"/>
      <c r="M596" s="152"/>
      <c r="N596" s="152"/>
      <c r="O596" s="152"/>
      <c r="P596" s="152"/>
      <c r="Q596" s="152"/>
      <c r="R596" s="152"/>
      <c r="S596" s="152"/>
      <c r="T596" s="152"/>
      <c r="U596" s="152"/>
      <c r="V596" s="152"/>
      <c r="W596" s="152"/>
      <c r="X596" s="152"/>
      <c r="Y596" s="152"/>
      <c r="Z596" s="152"/>
      <c r="AA596" s="152"/>
      <c r="AB596" s="152"/>
      <c r="AC596" s="152"/>
      <c r="AD596" s="152"/>
      <c r="AE596" s="152"/>
      <c r="AF596" s="152"/>
      <c r="AG596" s="152"/>
      <c r="AH596" s="152"/>
      <c r="AI596" s="152"/>
      <c r="AJ596" s="152"/>
      <c r="AK596" s="152"/>
      <c r="AL596" s="152"/>
      <c r="AM596" s="152"/>
      <c r="AN596" s="152"/>
      <c r="AO596" s="152"/>
      <c r="AP596" s="152"/>
      <c r="AQ596" s="152"/>
      <c r="AR596" s="152"/>
      <c r="AS596" s="152"/>
      <c r="AT596" s="152"/>
      <c r="AU596" s="152"/>
      <c r="AV596" s="152"/>
      <c r="AW596" s="152"/>
      <c r="AX596" s="152"/>
      <c r="AY596" s="152"/>
      <c r="AZ596" s="152"/>
      <c r="BA596" s="152"/>
      <c r="BB596" s="152"/>
      <c r="BC596" s="152"/>
      <c r="BD596" s="152"/>
      <c r="BE596" s="152"/>
      <c r="BF596" s="152"/>
      <c r="BG596" s="152"/>
      <c r="BH596" s="152"/>
      <c r="BI596" s="152"/>
      <c r="BJ596" s="152"/>
      <c r="BK596" s="152"/>
      <c r="BL596" s="152"/>
      <c r="BM596" s="152"/>
    </row>
    <row r="597" ht="13.5" customHeight="1">
      <c r="A597" s="152"/>
      <c r="B597" s="153"/>
      <c r="C597" s="152"/>
      <c r="D597" s="152"/>
      <c r="E597" s="152"/>
      <c r="F597" s="152"/>
      <c r="G597" s="152"/>
      <c r="H597" s="152"/>
      <c r="I597" s="152"/>
      <c r="J597" s="152"/>
      <c r="K597" s="152"/>
      <c r="L597" s="152"/>
      <c r="M597" s="152"/>
      <c r="N597" s="152"/>
      <c r="O597" s="152"/>
      <c r="P597" s="152"/>
      <c r="Q597" s="152"/>
      <c r="R597" s="152"/>
      <c r="S597" s="152"/>
      <c r="T597" s="152"/>
      <c r="U597" s="152"/>
      <c r="V597" s="152"/>
      <c r="W597" s="152"/>
      <c r="X597" s="152"/>
      <c r="Y597" s="152"/>
      <c r="Z597" s="152"/>
      <c r="AA597" s="152"/>
      <c r="AB597" s="152"/>
      <c r="AC597" s="152"/>
      <c r="AD597" s="152"/>
      <c r="AE597" s="152"/>
      <c r="AF597" s="152"/>
      <c r="AG597" s="152"/>
      <c r="AH597" s="152"/>
      <c r="AI597" s="152"/>
      <c r="AJ597" s="152"/>
      <c r="AK597" s="152"/>
      <c r="AL597" s="152"/>
      <c r="AM597" s="152"/>
      <c r="AN597" s="152"/>
      <c r="AO597" s="152"/>
      <c r="AP597" s="152"/>
      <c r="AQ597" s="152"/>
      <c r="AR597" s="152"/>
      <c r="AS597" s="152"/>
      <c r="AT597" s="152"/>
      <c r="AU597" s="152"/>
      <c r="AV597" s="152"/>
      <c r="AW597" s="152"/>
      <c r="AX597" s="152"/>
      <c r="AY597" s="152"/>
      <c r="AZ597" s="152"/>
      <c r="BA597" s="152"/>
      <c r="BB597" s="152"/>
      <c r="BC597" s="152"/>
      <c r="BD597" s="152"/>
      <c r="BE597" s="152"/>
      <c r="BF597" s="152"/>
      <c r="BG597" s="152"/>
      <c r="BH597" s="152"/>
      <c r="BI597" s="152"/>
      <c r="BJ597" s="152"/>
      <c r="BK597" s="152"/>
      <c r="BL597" s="152"/>
      <c r="BM597" s="152"/>
    </row>
    <row r="598" ht="13.5" customHeight="1">
      <c r="A598" s="152"/>
      <c r="B598" s="153"/>
      <c r="C598" s="152"/>
      <c r="D598" s="152"/>
      <c r="E598" s="152"/>
      <c r="F598" s="152"/>
      <c r="G598" s="152"/>
      <c r="H598" s="152"/>
      <c r="I598" s="152"/>
      <c r="J598" s="152"/>
      <c r="K598" s="152"/>
      <c r="L598" s="152"/>
      <c r="M598" s="152"/>
      <c r="N598" s="152"/>
      <c r="O598" s="152"/>
      <c r="P598" s="152"/>
      <c r="Q598" s="152"/>
      <c r="R598" s="152"/>
      <c r="S598" s="152"/>
      <c r="T598" s="152"/>
      <c r="U598" s="152"/>
      <c r="V598" s="152"/>
      <c r="W598" s="152"/>
      <c r="X598" s="152"/>
      <c r="Y598" s="152"/>
      <c r="Z598" s="152"/>
      <c r="AA598" s="152"/>
      <c r="AB598" s="152"/>
      <c r="AC598" s="152"/>
      <c r="AD598" s="152"/>
      <c r="AE598" s="152"/>
      <c r="AF598" s="152"/>
      <c r="AG598" s="152"/>
      <c r="AH598" s="152"/>
      <c r="AI598" s="152"/>
      <c r="AJ598" s="152"/>
      <c r="AK598" s="152"/>
      <c r="AL598" s="152"/>
      <c r="AM598" s="152"/>
      <c r="AN598" s="152"/>
      <c r="AO598" s="152"/>
      <c r="AP598" s="152"/>
      <c r="AQ598" s="152"/>
      <c r="AR598" s="152"/>
      <c r="AS598" s="152"/>
      <c r="AT598" s="152"/>
      <c r="AU598" s="152"/>
      <c r="AV598" s="152"/>
      <c r="AW598" s="152"/>
      <c r="AX598" s="152"/>
      <c r="AY598" s="152"/>
      <c r="AZ598" s="152"/>
      <c r="BA598" s="152"/>
      <c r="BB598" s="152"/>
      <c r="BC598" s="152"/>
      <c r="BD598" s="152"/>
      <c r="BE598" s="152"/>
      <c r="BF598" s="152"/>
      <c r="BG598" s="152"/>
      <c r="BH598" s="152"/>
      <c r="BI598" s="152"/>
      <c r="BJ598" s="152"/>
      <c r="BK598" s="152"/>
      <c r="BL598" s="152"/>
      <c r="BM598" s="152"/>
    </row>
    <row r="599" ht="13.5" customHeight="1">
      <c r="A599" s="152"/>
      <c r="B599" s="153"/>
      <c r="C599" s="152"/>
      <c r="D599" s="152"/>
      <c r="E599" s="152"/>
      <c r="F599" s="152"/>
      <c r="G599" s="152"/>
      <c r="H599" s="152"/>
      <c r="I599" s="152"/>
      <c r="J599" s="152"/>
      <c r="K599" s="152"/>
      <c r="L599" s="152"/>
      <c r="M599" s="152"/>
      <c r="N599" s="152"/>
      <c r="O599" s="152"/>
      <c r="P599" s="152"/>
      <c r="Q599" s="152"/>
      <c r="R599" s="152"/>
      <c r="S599" s="152"/>
      <c r="T599" s="152"/>
      <c r="U599" s="152"/>
      <c r="V599" s="152"/>
      <c r="W599" s="152"/>
      <c r="X599" s="152"/>
      <c r="Y599" s="152"/>
      <c r="Z599" s="152"/>
      <c r="AA599" s="152"/>
      <c r="AB599" s="152"/>
      <c r="AC599" s="152"/>
      <c r="AD599" s="152"/>
      <c r="AE599" s="152"/>
      <c r="AF599" s="152"/>
      <c r="AG599" s="152"/>
      <c r="AH599" s="152"/>
      <c r="AI599" s="152"/>
      <c r="AJ599" s="152"/>
      <c r="AK599" s="152"/>
      <c r="AL599" s="152"/>
      <c r="AM599" s="152"/>
      <c r="AN599" s="152"/>
      <c r="AO599" s="152"/>
      <c r="AP599" s="152"/>
      <c r="AQ599" s="152"/>
      <c r="AR599" s="152"/>
      <c r="AS599" s="152"/>
      <c r="AT599" s="152"/>
      <c r="AU599" s="152"/>
      <c r="AV599" s="152"/>
      <c r="AW599" s="152"/>
      <c r="AX599" s="152"/>
      <c r="AY599" s="152"/>
      <c r="AZ599" s="152"/>
      <c r="BA599" s="152"/>
      <c r="BB599" s="152"/>
      <c r="BC599" s="152"/>
      <c r="BD599" s="152"/>
      <c r="BE599" s="152"/>
      <c r="BF599" s="152"/>
      <c r="BG599" s="152"/>
      <c r="BH599" s="152"/>
      <c r="BI599" s="152"/>
      <c r="BJ599" s="152"/>
      <c r="BK599" s="152"/>
      <c r="BL599" s="152"/>
      <c r="BM599" s="152"/>
    </row>
    <row r="600" ht="13.5" customHeight="1">
      <c r="A600" s="152"/>
      <c r="B600" s="153"/>
      <c r="C600" s="152"/>
      <c r="D600" s="152"/>
      <c r="E600" s="152"/>
      <c r="F600" s="152"/>
      <c r="G600" s="152"/>
      <c r="H600" s="152"/>
      <c r="I600" s="152"/>
      <c r="J600" s="152"/>
      <c r="K600" s="152"/>
      <c r="L600" s="152"/>
      <c r="M600" s="152"/>
      <c r="N600" s="152"/>
      <c r="O600" s="152"/>
      <c r="P600" s="152"/>
      <c r="Q600" s="152"/>
      <c r="R600" s="152"/>
      <c r="S600" s="152"/>
      <c r="T600" s="152"/>
      <c r="U600" s="152"/>
      <c r="V600" s="152"/>
      <c r="W600" s="152"/>
      <c r="X600" s="152"/>
      <c r="Y600" s="152"/>
      <c r="Z600" s="152"/>
      <c r="AA600" s="152"/>
      <c r="AB600" s="152"/>
      <c r="AC600" s="152"/>
      <c r="AD600" s="152"/>
      <c r="AE600" s="152"/>
      <c r="AF600" s="152"/>
      <c r="AG600" s="152"/>
      <c r="AH600" s="152"/>
      <c r="AI600" s="152"/>
      <c r="AJ600" s="152"/>
      <c r="AK600" s="152"/>
      <c r="AL600" s="152"/>
      <c r="AM600" s="152"/>
      <c r="AN600" s="152"/>
      <c r="AO600" s="152"/>
      <c r="AP600" s="152"/>
      <c r="AQ600" s="152"/>
      <c r="AR600" s="152"/>
      <c r="AS600" s="152"/>
      <c r="AT600" s="152"/>
      <c r="AU600" s="152"/>
      <c r="AV600" s="152"/>
      <c r="AW600" s="152"/>
      <c r="AX600" s="152"/>
      <c r="AY600" s="152"/>
      <c r="AZ600" s="152"/>
      <c r="BA600" s="152"/>
      <c r="BB600" s="152"/>
      <c r="BC600" s="152"/>
      <c r="BD600" s="152"/>
      <c r="BE600" s="152"/>
      <c r="BF600" s="152"/>
      <c r="BG600" s="152"/>
      <c r="BH600" s="152"/>
      <c r="BI600" s="152"/>
      <c r="BJ600" s="152"/>
      <c r="BK600" s="152"/>
      <c r="BL600" s="152"/>
      <c r="BM600" s="152"/>
    </row>
    <row r="601" ht="13.5" customHeight="1">
      <c r="A601" s="152"/>
      <c r="B601" s="153"/>
      <c r="C601" s="152"/>
      <c r="D601" s="152"/>
      <c r="E601" s="152"/>
      <c r="F601" s="152"/>
      <c r="G601" s="152"/>
      <c r="H601" s="152"/>
      <c r="I601" s="152"/>
      <c r="J601" s="152"/>
      <c r="K601" s="152"/>
      <c r="L601" s="152"/>
      <c r="M601" s="152"/>
      <c r="N601" s="152"/>
      <c r="O601" s="152"/>
      <c r="P601" s="152"/>
      <c r="Q601" s="152"/>
      <c r="R601" s="152"/>
      <c r="S601" s="152"/>
      <c r="T601" s="152"/>
      <c r="U601" s="152"/>
      <c r="V601" s="152"/>
      <c r="W601" s="152"/>
      <c r="X601" s="152"/>
      <c r="Y601" s="152"/>
      <c r="Z601" s="152"/>
      <c r="AA601" s="152"/>
      <c r="AB601" s="152"/>
      <c r="AC601" s="152"/>
      <c r="AD601" s="152"/>
      <c r="AE601" s="152"/>
      <c r="AF601" s="152"/>
      <c r="AG601" s="152"/>
      <c r="AH601" s="152"/>
      <c r="AI601" s="152"/>
      <c r="AJ601" s="152"/>
      <c r="AK601" s="152"/>
      <c r="AL601" s="152"/>
      <c r="AM601" s="152"/>
      <c r="AN601" s="152"/>
      <c r="AO601" s="152"/>
      <c r="AP601" s="152"/>
      <c r="AQ601" s="152"/>
      <c r="AR601" s="152"/>
      <c r="AS601" s="152"/>
      <c r="AT601" s="152"/>
      <c r="AU601" s="152"/>
      <c r="AV601" s="152"/>
      <c r="AW601" s="152"/>
      <c r="AX601" s="152"/>
      <c r="AY601" s="152"/>
      <c r="AZ601" s="152"/>
      <c r="BA601" s="152"/>
      <c r="BB601" s="152"/>
      <c r="BC601" s="152"/>
      <c r="BD601" s="152"/>
      <c r="BE601" s="152"/>
      <c r="BF601" s="152"/>
      <c r="BG601" s="152"/>
      <c r="BH601" s="152"/>
      <c r="BI601" s="152"/>
      <c r="BJ601" s="152"/>
      <c r="BK601" s="152"/>
      <c r="BL601" s="152"/>
      <c r="BM601" s="152"/>
    </row>
    <row r="602" ht="13.5" customHeight="1">
      <c r="A602" s="152"/>
      <c r="B602" s="153"/>
      <c r="C602" s="152"/>
      <c r="D602" s="152"/>
      <c r="E602" s="152"/>
      <c r="F602" s="152"/>
      <c r="G602" s="152"/>
      <c r="H602" s="152"/>
      <c r="I602" s="152"/>
      <c r="J602" s="152"/>
      <c r="K602" s="152"/>
      <c r="L602" s="152"/>
      <c r="M602" s="152"/>
      <c r="N602" s="152"/>
      <c r="O602" s="152"/>
      <c r="P602" s="152"/>
      <c r="Q602" s="152"/>
      <c r="R602" s="152"/>
      <c r="S602" s="152"/>
      <c r="T602" s="152"/>
      <c r="U602" s="152"/>
      <c r="V602" s="152"/>
      <c r="W602" s="152"/>
      <c r="X602" s="152"/>
      <c r="Y602" s="152"/>
      <c r="Z602" s="152"/>
      <c r="AA602" s="152"/>
      <c r="AB602" s="152"/>
      <c r="AC602" s="152"/>
      <c r="AD602" s="152"/>
      <c r="AE602" s="152"/>
      <c r="AF602" s="152"/>
      <c r="AG602" s="152"/>
      <c r="AH602" s="152"/>
      <c r="AI602" s="152"/>
      <c r="AJ602" s="152"/>
      <c r="AK602" s="152"/>
      <c r="AL602" s="152"/>
      <c r="AM602" s="152"/>
      <c r="AN602" s="152"/>
      <c r="AO602" s="152"/>
      <c r="AP602" s="152"/>
      <c r="AQ602" s="152"/>
      <c r="AR602" s="152"/>
      <c r="AS602" s="152"/>
      <c r="AT602" s="152"/>
      <c r="AU602" s="152"/>
      <c r="AV602" s="152"/>
      <c r="AW602" s="152"/>
      <c r="AX602" s="152"/>
      <c r="AY602" s="152"/>
      <c r="AZ602" s="152"/>
      <c r="BA602" s="152"/>
      <c r="BB602" s="152"/>
      <c r="BC602" s="152"/>
      <c r="BD602" s="152"/>
      <c r="BE602" s="152"/>
      <c r="BF602" s="152"/>
      <c r="BG602" s="152"/>
      <c r="BH602" s="152"/>
      <c r="BI602" s="152"/>
      <c r="BJ602" s="152"/>
      <c r="BK602" s="152"/>
      <c r="BL602" s="152"/>
      <c r="BM602" s="152"/>
    </row>
    <row r="603" ht="13.5" customHeight="1">
      <c r="A603" s="152"/>
      <c r="B603" s="153"/>
      <c r="C603" s="152"/>
      <c r="D603" s="152"/>
      <c r="E603" s="152"/>
      <c r="F603" s="152"/>
      <c r="G603" s="152"/>
      <c r="H603" s="152"/>
      <c r="I603" s="152"/>
      <c r="J603" s="152"/>
      <c r="K603" s="152"/>
      <c r="L603" s="152"/>
      <c r="M603" s="152"/>
      <c r="N603" s="152"/>
      <c r="O603" s="152"/>
      <c r="P603" s="152"/>
      <c r="Q603" s="152"/>
      <c r="R603" s="152"/>
      <c r="S603" s="152"/>
      <c r="T603" s="152"/>
      <c r="U603" s="152"/>
      <c r="V603" s="152"/>
      <c r="W603" s="152"/>
      <c r="X603" s="152"/>
      <c r="Y603" s="152"/>
      <c r="Z603" s="152"/>
      <c r="AA603" s="152"/>
      <c r="AB603" s="152"/>
      <c r="AC603" s="152"/>
      <c r="AD603" s="152"/>
      <c r="AE603" s="152"/>
      <c r="AF603" s="152"/>
      <c r="AG603" s="152"/>
      <c r="AH603" s="152"/>
      <c r="AI603" s="152"/>
      <c r="AJ603" s="152"/>
      <c r="AK603" s="152"/>
      <c r="AL603" s="152"/>
      <c r="AM603" s="152"/>
      <c r="AN603" s="152"/>
      <c r="AO603" s="152"/>
      <c r="AP603" s="152"/>
      <c r="AQ603" s="152"/>
      <c r="AR603" s="152"/>
      <c r="AS603" s="152"/>
      <c r="AT603" s="152"/>
      <c r="AU603" s="152"/>
      <c r="AV603" s="152"/>
      <c r="AW603" s="152"/>
      <c r="AX603" s="152"/>
      <c r="AY603" s="152"/>
      <c r="AZ603" s="152"/>
      <c r="BA603" s="152"/>
      <c r="BB603" s="152"/>
      <c r="BC603" s="152"/>
      <c r="BD603" s="152"/>
      <c r="BE603" s="152"/>
      <c r="BF603" s="152"/>
      <c r="BG603" s="152"/>
      <c r="BH603" s="152"/>
      <c r="BI603" s="152"/>
      <c r="BJ603" s="152"/>
      <c r="BK603" s="152"/>
      <c r="BL603" s="152"/>
      <c r="BM603" s="152"/>
    </row>
    <row r="604" ht="13.5" customHeight="1">
      <c r="A604" s="152"/>
      <c r="B604" s="153"/>
      <c r="C604" s="152"/>
      <c r="D604" s="152"/>
      <c r="E604" s="152"/>
      <c r="F604" s="152"/>
      <c r="G604" s="152"/>
      <c r="H604" s="152"/>
      <c r="I604" s="152"/>
      <c r="J604" s="152"/>
      <c r="K604" s="152"/>
      <c r="L604" s="152"/>
      <c r="M604" s="152"/>
      <c r="N604" s="152"/>
      <c r="O604" s="152"/>
      <c r="P604" s="152"/>
      <c r="Q604" s="152"/>
      <c r="R604" s="152"/>
      <c r="S604" s="152"/>
      <c r="T604" s="152"/>
      <c r="U604" s="152"/>
      <c r="V604" s="152"/>
      <c r="W604" s="152"/>
      <c r="X604" s="152"/>
      <c r="Y604" s="152"/>
      <c r="Z604" s="152"/>
      <c r="AA604" s="152"/>
      <c r="AB604" s="152"/>
      <c r="AC604" s="152"/>
      <c r="AD604" s="152"/>
      <c r="AE604" s="152"/>
      <c r="AF604" s="152"/>
      <c r="AG604" s="152"/>
      <c r="AH604" s="152"/>
      <c r="AI604" s="152"/>
      <c r="AJ604" s="152"/>
      <c r="AK604" s="152"/>
      <c r="AL604" s="152"/>
      <c r="AM604" s="152"/>
      <c r="AN604" s="152"/>
      <c r="AO604" s="152"/>
      <c r="AP604" s="152"/>
      <c r="AQ604" s="152"/>
      <c r="AR604" s="152"/>
      <c r="AS604" s="152"/>
      <c r="AT604" s="152"/>
      <c r="AU604" s="152"/>
      <c r="AV604" s="152"/>
      <c r="AW604" s="152"/>
      <c r="AX604" s="152"/>
      <c r="AY604" s="152"/>
      <c r="AZ604" s="152"/>
      <c r="BA604" s="152"/>
      <c r="BB604" s="152"/>
      <c r="BC604" s="152"/>
      <c r="BD604" s="152"/>
      <c r="BE604" s="152"/>
      <c r="BF604" s="152"/>
      <c r="BG604" s="152"/>
      <c r="BH604" s="152"/>
      <c r="BI604" s="152"/>
      <c r="BJ604" s="152"/>
      <c r="BK604" s="152"/>
      <c r="BL604" s="152"/>
      <c r="BM604" s="152"/>
    </row>
    <row r="605" ht="13.5" customHeight="1">
      <c r="A605" s="152"/>
      <c r="B605" s="153"/>
      <c r="C605" s="152"/>
      <c r="D605" s="152"/>
      <c r="E605" s="152"/>
      <c r="F605" s="152"/>
      <c r="G605" s="152"/>
      <c r="H605" s="152"/>
      <c r="I605" s="152"/>
      <c r="J605" s="152"/>
      <c r="K605" s="152"/>
      <c r="L605" s="152"/>
      <c r="M605" s="152"/>
      <c r="N605" s="152"/>
      <c r="O605" s="152"/>
      <c r="P605" s="152"/>
      <c r="Q605" s="152"/>
      <c r="R605" s="152"/>
      <c r="S605" s="152"/>
      <c r="T605" s="152"/>
      <c r="U605" s="152"/>
      <c r="V605" s="152"/>
      <c r="W605" s="152"/>
      <c r="X605" s="152"/>
      <c r="Y605" s="152"/>
      <c r="Z605" s="152"/>
      <c r="AA605" s="152"/>
      <c r="AB605" s="152"/>
      <c r="AC605" s="152"/>
      <c r="AD605" s="152"/>
      <c r="AE605" s="152"/>
      <c r="AF605" s="152"/>
      <c r="AG605" s="152"/>
      <c r="AH605" s="152"/>
      <c r="AI605" s="152"/>
      <c r="AJ605" s="152"/>
      <c r="AK605" s="152"/>
      <c r="AL605" s="152"/>
      <c r="AM605" s="152"/>
      <c r="AN605" s="152"/>
      <c r="AO605" s="152"/>
      <c r="AP605" s="152"/>
      <c r="AQ605" s="152"/>
      <c r="AR605" s="152"/>
      <c r="AS605" s="152"/>
      <c r="AT605" s="152"/>
      <c r="AU605" s="152"/>
      <c r="AV605" s="152"/>
      <c r="AW605" s="152"/>
      <c r="AX605" s="152"/>
      <c r="AY605" s="152"/>
      <c r="AZ605" s="152"/>
      <c r="BA605" s="152"/>
      <c r="BB605" s="152"/>
      <c r="BC605" s="152"/>
      <c r="BD605" s="152"/>
      <c r="BE605" s="152"/>
      <c r="BF605" s="152"/>
      <c r="BG605" s="152"/>
      <c r="BH605" s="152"/>
      <c r="BI605" s="152"/>
      <c r="BJ605" s="152"/>
      <c r="BK605" s="152"/>
      <c r="BL605" s="152"/>
      <c r="BM605" s="152"/>
    </row>
    <row r="606" ht="13.5" customHeight="1">
      <c r="A606" s="152"/>
      <c r="B606" s="153"/>
      <c r="C606" s="152"/>
      <c r="D606" s="152"/>
      <c r="E606" s="152"/>
      <c r="F606" s="152"/>
      <c r="G606" s="152"/>
      <c r="H606" s="152"/>
      <c r="I606" s="152"/>
      <c r="J606" s="152"/>
      <c r="K606" s="152"/>
      <c r="L606" s="152"/>
      <c r="M606" s="152"/>
      <c r="N606" s="152"/>
      <c r="O606" s="152"/>
      <c r="P606" s="152"/>
      <c r="Q606" s="152"/>
      <c r="R606" s="152"/>
      <c r="S606" s="152"/>
      <c r="T606" s="152"/>
      <c r="U606" s="152"/>
      <c r="V606" s="152"/>
      <c r="W606" s="152"/>
      <c r="X606" s="152"/>
      <c r="Y606" s="152"/>
      <c r="Z606" s="152"/>
      <c r="AA606" s="152"/>
      <c r="AB606" s="152"/>
      <c r="AC606" s="152"/>
      <c r="AD606" s="152"/>
      <c r="AE606" s="152"/>
      <c r="AF606" s="152"/>
      <c r="AG606" s="152"/>
      <c r="AH606" s="152"/>
      <c r="AI606" s="152"/>
      <c r="AJ606" s="152"/>
      <c r="AK606" s="152"/>
      <c r="AL606" s="152"/>
      <c r="AM606" s="152"/>
      <c r="AN606" s="152"/>
      <c r="AO606" s="152"/>
      <c r="AP606" s="152"/>
      <c r="AQ606" s="152"/>
      <c r="AR606" s="152"/>
      <c r="AS606" s="152"/>
      <c r="AT606" s="152"/>
      <c r="AU606" s="152"/>
      <c r="AV606" s="152"/>
      <c r="AW606" s="152"/>
      <c r="AX606" s="152"/>
      <c r="AY606" s="152"/>
      <c r="AZ606" s="152"/>
      <c r="BA606" s="152"/>
      <c r="BB606" s="152"/>
      <c r="BC606" s="152"/>
      <c r="BD606" s="152"/>
      <c r="BE606" s="152"/>
      <c r="BF606" s="152"/>
      <c r="BG606" s="152"/>
      <c r="BH606" s="152"/>
      <c r="BI606" s="152"/>
      <c r="BJ606" s="152"/>
      <c r="BK606" s="152"/>
      <c r="BL606" s="152"/>
      <c r="BM606" s="152"/>
    </row>
    <row r="607" ht="13.5" customHeight="1">
      <c r="A607" s="152"/>
      <c r="B607" s="153"/>
      <c r="C607" s="152"/>
      <c r="D607" s="152"/>
      <c r="E607" s="152"/>
      <c r="F607" s="152"/>
      <c r="G607" s="152"/>
      <c r="H607" s="152"/>
      <c r="I607" s="152"/>
      <c r="J607" s="152"/>
      <c r="K607" s="152"/>
      <c r="L607" s="152"/>
      <c r="M607" s="152"/>
      <c r="N607" s="152"/>
      <c r="O607" s="152"/>
      <c r="P607" s="152"/>
      <c r="Q607" s="152"/>
      <c r="R607" s="152"/>
      <c r="S607" s="152"/>
      <c r="T607" s="152"/>
      <c r="U607" s="152"/>
      <c r="V607" s="152"/>
      <c r="W607" s="152"/>
      <c r="X607" s="152"/>
      <c r="Y607" s="152"/>
      <c r="Z607" s="152"/>
      <c r="AA607" s="152"/>
      <c r="AB607" s="152"/>
      <c r="AC607" s="152"/>
      <c r="AD607" s="152"/>
      <c r="AE607" s="152"/>
      <c r="AF607" s="152"/>
      <c r="AG607" s="152"/>
      <c r="AH607" s="152"/>
      <c r="AI607" s="152"/>
      <c r="AJ607" s="152"/>
      <c r="AK607" s="152"/>
      <c r="AL607" s="152"/>
      <c r="AM607" s="152"/>
      <c r="AN607" s="152"/>
      <c r="AO607" s="152"/>
      <c r="AP607" s="152"/>
      <c r="AQ607" s="152"/>
      <c r="AR607" s="152"/>
      <c r="AS607" s="152"/>
      <c r="AT607" s="152"/>
      <c r="AU607" s="152"/>
      <c r="AV607" s="152"/>
      <c r="AW607" s="152"/>
      <c r="AX607" s="152"/>
      <c r="AY607" s="152"/>
      <c r="AZ607" s="152"/>
      <c r="BA607" s="152"/>
      <c r="BB607" s="152"/>
      <c r="BC607" s="152"/>
      <c r="BD607" s="152"/>
      <c r="BE607" s="152"/>
      <c r="BF607" s="152"/>
      <c r="BG607" s="152"/>
      <c r="BH607" s="152"/>
      <c r="BI607" s="152"/>
      <c r="BJ607" s="152"/>
      <c r="BK607" s="152"/>
      <c r="BL607" s="152"/>
      <c r="BM607" s="152"/>
    </row>
    <row r="608" ht="13.5" customHeight="1">
      <c r="A608" s="152"/>
      <c r="B608" s="153"/>
      <c r="C608" s="152"/>
      <c r="D608" s="152"/>
      <c r="E608" s="152"/>
      <c r="F608" s="152"/>
      <c r="G608" s="152"/>
      <c r="H608" s="152"/>
      <c r="I608" s="152"/>
      <c r="J608" s="152"/>
      <c r="K608" s="152"/>
      <c r="L608" s="152"/>
      <c r="M608" s="152"/>
      <c r="N608" s="152"/>
      <c r="O608" s="152"/>
      <c r="P608" s="152"/>
      <c r="Q608" s="152"/>
      <c r="R608" s="152"/>
      <c r="S608" s="152"/>
      <c r="T608" s="152"/>
      <c r="U608" s="152"/>
      <c r="V608" s="152"/>
      <c r="W608" s="152"/>
      <c r="X608" s="152"/>
      <c r="Y608" s="152"/>
      <c r="Z608" s="152"/>
      <c r="AA608" s="152"/>
      <c r="AB608" s="152"/>
      <c r="AC608" s="152"/>
      <c r="AD608" s="152"/>
      <c r="AE608" s="152"/>
      <c r="AF608" s="152"/>
      <c r="AG608" s="152"/>
      <c r="AH608" s="152"/>
      <c r="AI608" s="152"/>
      <c r="AJ608" s="152"/>
      <c r="AK608" s="152"/>
      <c r="AL608" s="152"/>
      <c r="AM608" s="152"/>
      <c r="AN608" s="152"/>
      <c r="AO608" s="152"/>
      <c r="AP608" s="152"/>
      <c r="AQ608" s="152"/>
      <c r="AR608" s="152"/>
      <c r="AS608" s="152"/>
      <c r="AT608" s="152"/>
      <c r="AU608" s="152"/>
      <c r="AV608" s="152"/>
      <c r="AW608" s="152"/>
      <c r="AX608" s="152"/>
      <c r="AY608" s="152"/>
      <c r="AZ608" s="152"/>
      <c r="BA608" s="152"/>
      <c r="BB608" s="152"/>
      <c r="BC608" s="152"/>
      <c r="BD608" s="152"/>
      <c r="BE608" s="152"/>
      <c r="BF608" s="152"/>
      <c r="BG608" s="152"/>
      <c r="BH608" s="152"/>
      <c r="BI608" s="152"/>
      <c r="BJ608" s="152"/>
      <c r="BK608" s="152"/>
      <c r="BL608" s="152"/>
      <c r="BM608" s="152"/>
    </row>
    <row r="609" ht="13.5" customHeight="1">
      <c r="A609" s="152"/>
      <c r="B609" s="153"/>
      <c r="C609" s="152"/>
      <c r="D609" s="152"/>
      <c r="E609" s="152"/>
      <c r="F609" s="152"/>
      <c r="G609" s="152"/>
      <c r="H609" s="152"/>
      <c r="I609" s="152"/>
      <c r="J609" s="152"/>
      <c r="K609" s="152"/>
      <c r="L609" s="152"/>
      <c r="M609" s="152"/>
      <c r="N609" s="152"/>
      <c r="O609" s="152"/>
      <c r="P609" s="152"/>
      <c r="Q609" s="152"/>
      <c r="R609" s="152"/>
      <c r="S609" s="152"/>
      <c r="T609" s="152"/>
      <c r="U609" s="152"/>
      <c r="V609" s="152"/>
      <c r="W609" s="152"/>
      <c r="X609" s="152"/>
      <c r="Y609" s="152"/>
      <c r="Z609" s="152"/>
      <c r="AA609" s="152"/>
      <c r="AB609" s="152"/>
      <c r="AC609" s="152"/>
      <c r="AD609" s="152"/>
      <c r="AE609" s="152"/>
      <c r="AF609" s="152"/>
      <c r="AG609" s="152"/>
      <c r="AH609" s="152"/>
      <c r="AI609" s="152"/>
      <c r="AJ609" s="152"/>
      <c r="AK609" s="152"/>
      <c r="AL609" s="152"/>
      <c r="AM609" s="152"/>
      <c r="AN609" s="152"/>
      <c r="AO609" s="152"/>
      <c r="AP609" s="152"/>
      <c r="AQ609" s="152"/>
      <c r="AR609" s="152"/>
      <c r="AS609" s="152"/>
      <c r="AT609" s="152"/>
      <c r="AU609" s="152"/>
      <c r="AV609" s="152"/>
      <c r="AW609" s="152"/>
      <c r="AX609" s="152"/>
      <c r="AY609" s="152"/>
      <c r="AZ609" s="152"/>
      <c r="BA609" s="152"/>
      <c r="BB609" s="152"/>
      <c r="BC609" s="152"/>
      <c r="BD609" s="152"/>
      <c r="BE609" s="152"/>
      <c r="BF609" s="152"/>
      <c r="BG609" s="152"/>
      <c r="BH609" s="152"/>
      <c r="BI609" s="152"/>
      <c r="BJ609" s="152"/>
      <c r="BK609" s="152"/>
      <c r="BL609" s="152"/>
      <c r="BM609" s="152"/>
    </row>
    <row r="610" ht="13.5" customHeight="1">
      <c r="A610" s="152"/>
      <c r="B610" s="153"/>
      <c r="C610" s="152"/>
      <c r="D610" s="152"/>
      <c r="E610" s="152"/>
      <c r="F610" s="152"/>
      <c r="G610" s="152"/>
      <c r="H610" s="152"/>
      <c r="I610" s="152"/>
      <c r="J610" s="152"/>
      <c r="K610" s="152"/>
      <c r="L610" s="152"/>
      <c r="M610" s="152"/>
      <c r="N610" s="152"/>
      <c r="O610" s="152"/>
      <c r="P610" s="152"/>
      <c r="Q610" s="152"/>
      <c r="R610" s="152"/>
      <c r="S610" s="152"/>
      <c r="T610" s="152"/>
      <c r="U610" s="152"/>
      <c r="V610" s="152"/>
      <c r="W610" s="152"/>
      <c r="X610" s="152"/>
      <c r="Y610" s="152"/>
      <c r="Z610" s="152"/>
      <c r="AA610" s="152"/>
      <c r="AB610" s="152"/>
      <c r="AC610" s="152"/>
      <c r="AD610" s="152"/>
      <c r="AE610" s="152"/>
      <c r="AF610" s="152"/>
      <c r="AG610" s="152"/>
      <c r="AH610" s="152"/>
      <c r="AI610" s="152"/>
      <c r="AJ610" s="152"/>
      <c r="AK610" s="152"/>
      <c r="AL610" s="152"/>
      <c r="AM610" s="152"/>
      <c r="AN610" s="152"/>
      <c r="AO610" s="152"/>
      <c r="AP610" s="152"/>
      <c r="AQ610" s="152"/>
      <c r="AR610" s="152"/>
      <c r="AS610" s="152"/>
      <c r="AT610" s="152"/>
      <c r="AU610" s="152"/>
      <c r="AV610" s="152"/>
      <c r="AW610" s="152"/>
      <c r="AX610" s="152"/>
      <c r="AY610" s="152"/>
      <c r="AZ610" s="152"/>
      <c r="BA610" s="152"/>
      <c r="BB610" s="152"/>
      <c r="BC610" s="152"/>
      <c r="BD610" s="152"/>
      <c r="BE610" s="152"/>
      <c r="BF610" s="152"/>
      <c r="BG610" s="152"/>
      <c r="BH610" s="152"/>
      <c r="BI610" s="152"/>
      <c r="BJ610" s="152"/>
      <c r="BK610" s="152"/>
      <c r="BL610" s="152"/>
      <c r="BM610" s="152"/>
    </row>
    <row r="611" ht="13.5" customHeight="1">
      <c r="A611" s="152"/>
      <c r="B611" s="153"/>
      <c r="C611" s="152"/>
      <c r="D611" s="152"/>
      <c r="E611" s="152"/>
      <c r="F611" s="152"/>
      <c r="G611" s="152"/>
      <c r="H611" s="152"/>
      <c r="I611" s="152"/>
      <c r="J611" s="152"/>
      <c r="K611" s="152"/>
      <c r="L611" s="152"/>
      <c r="M611" s="152"/>
      <c r="N611" s="152"/>
      <c r="O611" s="152"/>
      <c r="P611" s="152"/>
      <c r="Q611" s="152"/>
      <c r="R611" s="152"/>
      <c r="S611" s="152"/>
      <c r="T611" s="152"/>
      <c r="U611" s="152"/>
      <c r="V611" s="152"/>
      <c r="W611" s="152"/>
      <c r="X611" s="152"/>
      <c r="Y611" s="152"/>
      <c r="Z611" s="152"/>
      <c r="AA611" s="152"/>
      <c r="AB611" s="152"/>
      <c r="AC611" s="152"/>
      <c r="AD611" s="152"/>
      <c r="AE611" s="152"/>
      <c r="AF611" s="152"/>
      <c r="AG611" s="152"/>
      <c r="AH611" s="152"/>
      <c r="AI611" s="152"/>
      <c r="AJ611" s="152"/>
      <c r="AK611" s="152"/>
      <c r="AL611" s="152"/>
      <c r="AM611" s="152"/>
      <c r="AN611" s="152"/>
      <c r="AO611" s="152"/>
      <c r="AP611" s="152"/>
      <c r="AQ611" s="152"/>
      <c r="AR611" s="152"/>
      <c r="AS611" s="152"/>
      <c r="AT611" s="152"/>
      <c r="AU611" s="152"/>
      <c r="AV611" s="152"/>
      <c r="AW611" s="152"/>
      <c r="AX611" s="152"/>
      <c r="AY611" s="152"/>
      <c r="AZ611" s="152"/>
      <c r="BA611" s="152"/>
      <c r="BB611" s="152"/>
      <c r="BC611" s="152"/>
      <c r="BD611" s="152"/>
      <c r="BE611" s="152"/>
      <c r="BF611" s="152"/>
      <c r="BG611" s="152"/>
      <c r="BH611" s="152"/>
      <c r="BI611" s="152"/>
      <c r="BJ611" s="152"/>
      <c r="BK611" s="152"/>
      <c r="BL611" s="152"/>
      <c r="BM611" s="152"/>
    </row>
    <row r="612" ht="13.5" customHeight="1">
      <c r="A612" s="152"/>
      <c r="B612" s="153"/>
      <c r="C612" s="152"/>
      <c r="D612" s="152"/>
      <c r="E612" s="152"/>
      <c r="F612" s="152"/>
      <c r="G612" s="152"/>
      <c r="H612" s="152"/>
      <c r="I612" s="152"/>
      <c r="J612" s="152"/>
      <c r="K612" s="152"/>
      <c r="L612" s="152"/>
      <c r="M612" s="152"/>
      <c r="N612" s="152"/>
      <c r="O612" s="152"/>
      <c r="P612" s="152"/>
      <c r="Q612" s="152"/>
      <c r="R612" s="152"/>
      <c r="S612" s="152"/>
      <c r="T612" s="152"/>
      <c r="U612" s="152"/>
      <c r="V612" s="152"/>
      <c r="W612" s="152"/>
      <c r="X612" s="152"/>
      <c r="Y612" s="152"/>
      <c r="Z612" s="152"/>
      <c r="AA612" s="152"/>
      <c r="AB612" s="152"/>
      <c r="AC612" s="152"/>
      <c r="AD612" s="152"/>
      <c r="AE612" s="152"/>
      <c r="AF612" s="152"/>
      <c r="AG612" s="152"/>
      <c r="AH612" s="152"/>
      <c r="AI612" s="152"/>
      <c r="AJ612" s="152"/>
      <c r="AK612" s="152"/>
      <c r="AL612" s="152"/>
      <c r="AM612" s="152"/>
      <c r="AN612" s="152"/>
      <c r="AO612" s="152"/>
      <c r="AP612" s="152"/>
      <c r="AQ612" s="152"/>
      <c r="AR612" s="152"/>
      <c r="AS612" s="152"/>
      <c r="AT612" s="152"/>
      <c r="AU612" s="152"/>
      <c r="AV612" s="152"/>
      <c r="AW612" s="152"/>
      <c r="AX612" s="152"/>
      <c r="AY612" s="152"/>
      <c r="AZ612" s="152"/>
      <c r="BA612" s="152"/>
      <c r="BB612" s="152"/>
      <c r="BC612" s="152"/>
      <c r="BD612" s="152"/>
      <c r="BE612" s="152"/>
      <c r="BF612" s="152"/>
      <c r="BG612" s="152"/>
      <c r="BH612" s="152"/>
      <c r="BI612" s="152"/>
      <c r="BJ612" s="152"/>
      <c r="BK612" s="152"/>
      <c r="BL612" s="152"/>
      <c r="BM612" s="152"/>
    </row>
    <row r="613" ht="13.5" customHeight="1">
      <c r="A613" s="152"/>
      <c r="B613" s="153"/>
      <c r="C613" s="152"/>
      <c r="D613" s="152"/>
      <c r="E613" s="152"/>
      <c r="F613" s="152"/>
      <c r="G613" s="152"/>
      <c r="H613" s="152"/>
      <c r="I613" s="152"/>
      <c r="J613" s="152"/>
      <c r="K613" s="152"/>
      <c r="L613" s="152"/>
      <c r="M613" s="152"/>
      <c r="N613" s="152"/>
      <c r="O613" s="152"/>
      <c r="P613" s="152"/>
      <c r="Q613" s="152"/>
      <c r="R613" s="152"/>
      <c r="S613" s="152"/>
      <c r="T613" s="152"/>
      <c r="U613" s="152"/>
      <c r="V613" s="152"/>
      <c r="W613" s="152"/>
      <c r="X613" s="152"/>
      <c r="Y613" s="152"/>
      <c r="Z613" s="152"/>
      <c r="AA613" s="152"/>
      <c r="AB613" s="152"/>
      <c r="AC613" s="152"/>
      <c r="AD613" s="152"/>
      <c r="AE613" s="152"/>
      <c r="AF613" s="152"/>
      <c r="AG613" s="152"/>
      <c r="AH613" s="152"/>
      <c r="AI613" s="152"/>
      <c r="AJ613" s="152"/>
      <c r="AK613" s="152"/>
      <c r="AL613" s="152"/>
      <c r="AM613" s="152"/>
      <c r="AN613" s="152"/>
      <c r="AO613" s="152"/>
      <c r="AP613" s="152"/>
      <c r="AQ613" s="152"/>
      <c r="AR613" s="152"/>
      <c r="AS613" s="152"/>
      <c r="AT613" s="152"/>
      <c r="AU613" s="152"/>
      <c r="AV613" s="152"/>
      <c r="AW613" s="152"/>
      <c r="AX613" s="152"/>
      <c r="AY613" s="152"/>
      <c r="AZ613" s="152"/>
      <c r="BA613" s="152"/>
      <c r="BB613" s="152"/>
      <c r="BC613" s="152"/>
      <c r="BD613" s="152"/>
      <c r="BE613" s="152"/>
      <c r="BF613" s="152"/>
      <c r="BG613" s="152"/>
      <c r="BH613" s="152"/>
      <c r="BI613" s="152"/>
      <c r="BJ613" s="152"/>
      <c r="BK613" s="152"/>
      <c r="BL613" s="152"/>
      <c r="BM613" s="152"/>
    </row>
    <row r="614" ht="13.5" customHeight="1">
      <c r="A614" s="152"/>
      <c r="B614" s="153"/>
      <c r="C614" s="152"/>
      <c r="D614" s="152"/>
      <c r="E614" s="152"/>
      <c r="F614" s="152"/>
      <c r="G614" s="152"/>
      <c r="H614" s="152"/>
      <c r="I614" s="152"/>
      <c r="J614" s="152"/>
      <c r="K614" s="152"/>
      <c r="L614" s="152"/>
      <c r="M614" s="152"/>
      <c r="N614" s="152"/>
      <c r="O614" s="152"/>
      <c r="P614" s="152"/>
      <c r="Q614" s="152"/>
      <c r="R614" s="152"/>
      <c r="S614" s="152"/>
      <c r="T614" s="152"/>
      <c r="U614" s="152"/>
      <c r="V614" s="152"/>
      <c r="W614" s="152"/>
      <c r="X614" s="152"/>
      <c r="Y614" s="152"/>
      <c r="Z614" s="152"/>
      <c r="AA614" s="152"/>
      <c r="AB614" s="152"/>
      <c r="AC614" s="152"/>
      <c r="AD614" s="152"/>
      <c r="AE614" s="152"/>
      <c r="AF614" s="152"/>
      <c r="AG614" s="152"/>
      <c r="AH614" s="152"/>
      <c r="AI614" s="152"/>
      <c r="AJ614" s="152"/>
      <c r="AK614" s="152"/>
      <c r="AL614" s="152"/>
      <c r="AM614" s="152"/>
      <c r="AN614" s="152"/>
      <c r="AO614" s="152"/>
      <c r="AP614" s="152"/>
      <c r="AQ614" s="152"/>
      <c r="AR614" s="152"/>
      <c r="AS614" s="152"/>
      <c r="AT614" s="152"/>
      <c r="AU614" s="152"/>
      <c r="AV614" s="152"/>
      <c r="AW614" s="152"/>
      <c r="AX614" s="152"/>
      <c r="AY614" s="152"/>
      <c r="AZ614" s="152"/>
      <c r="BA614" s="152"/>
      <c r="BB614" s="152"/>
      <c r="BC614" s="152"/>
      <c r="BD614" s="152"/>
      <c r="BE614" s="152"/>
      <c r="BF614" s="152"/>
      <c r="BG614" s="152"/>
      <c r="BH614" s="152"/>
      <c r="BI614" s="152"/>
      <c r="BJ614" s="152"/>
      <c r="BK614" s="152"/>
      <c r="BL614" s="152"/>
      <c r="BM614" s="152"/>
    </row>
    <row r="615" ht="13.5" customHeight="1">
      <c r="A615" s="152"/>
      <c r="B615" s="153"/>
      <c r="C615" s="152"/>
      <c r="D615" s="152"/>
      <c r="E615" s="152"/>
      <c r="F615" s="152"/>
      <c r="G615" s="152"/>
      <c r="H615" s="152"/>
      <c r="I615" s="152"/>
      <c r="J615" s="152"/>
      <c r="K615" s="152"/>
      <c r="L615" s="152"/>
      <c r="M615" s="152"/>
      <c r="N615" s="152"/>
      <c r="O615" s="152"/>
      <c r="P615" s="152"/>
      <c r="Q615" s="152"/>
      <c r="R615" s="152"/>
      <c r="S615" s="152"/>
      <c r="T615" s="152"/>
      <c r="U615" s="152"/>
      <c r="V615" s="152"/>
      <c r="W615" s="152"/>
      <c r="X615" s="152"/>
      <c r="Y615" s="152"/>
      <c r="Z615" s="152"/>
      <c r="AA615" s="152"/>
      <c r="AB615" s="152"/>
      <c r="AC615" s="152"/>
      <c r="AD615" s="152"/>
      <c r="AE615" s="152"/>
      <c r="AF615" s="152"/>
      <c r="AG615" s="152"/>
      <c r="AH615" s="152"/>
      <c r="AI615" s="152"/>
      <c r="AJ615" s="152"/>
      <c r="AK615" s="152"/>
      <c r="AL615" s="152"/>
      <c r="AM615" s="152"/>
      <c r="AN615" s="152"/>
      <c r="AO615" s="152"/>
      <c r="AP615" s="152"/>
      <c r="AQ615" s="152"/>
      <c r="AR615" s="152"/>
      <c r="AS615" s="152"/>
      <c r="AT615" s="152"/>
      <c r="AU615" s="152"/>
      <c r="AV615" s="152"/>
      <c r="AW615" s="152"/>
      <c r="AX615" s="152"/>
      <c r="AY615" s="152"/>
      <c r="AZ615" s="152"/>
      <c r="BA615" s="152"/>
      <c r="BB615" s="152"/>
      <c r="BC615" s="152"/>
      <c r="BD615" s="152"/>
      <c r="BE615" s="152"/>
      <c r="BF615" s="152"/>
      <c r="BG615" s="152"/>
      <c r="BH615" s="152"/>
      <c r="BI615" s="152"/>
      <c r="BJ615" s="152"/>
      <c r="BK615" s="152"/>
      <c r="BL615" s="152"/>
      <c r="BM615" s="152"/>
    </row>
    <row r="616" ht="13.5" customHeight="1">
      <c r="A616" s="152"/>
      <c r="B616" s="153"/>
      <c r="C616" s="152"/>
      <c r="D616" s="152"/>
      <c r="E616" s="152"/>
      <c r="F616" s="152"/>
      <c r="G616" s="152"/>
      <c r="H616" s="152"/>
      <c r="I616" s="152"/>
      <c r="J616" s="152"/>
      <c r="K616" s="152"/>
      <c r="L616" s="152"/>
      <c r="M616" s="152"/>
      <c r="N616" s="152"/>
      <c r="O616" s="152"/>
      <c r="P616" s="152"/>
      <c r="Q616" s="152"/>
      <c r="R616" s="152"/>
      <c r="S616" s="152"/>
      <c r="T616" s="152"/>
      <c r="U616" s="152"/>
      <c r="V616" s="152"/>
      <c r="W616" s="152"/>
      <c r="X616" s="152"/>
      <c r="Y616" s="152"/>
      <c r="Z616" s="152"/>
      <c r="AA616" s="152"/>
      <c r="AB616" s="152"/>
      <c r="AC616" s="152"/>
      <c r="AD616" s="152"/>
      <c r="AE616" s="152"/>
      <c r="AF616" s="152"/>
      <c r="AG616" s="152"/>
      <c r="AH616" s="152"/>
      <c r="AI616" s="152"/>
      <c r="AJ616" s="152"/>
      <c r="AK616" s="152"/>
      <c r="AL616" s="152"/>
      <c r="AM616" s="152"/>
      <c r="AN616" s="152"/>
      <c r="AO616" s="152"/>
      <c r="AP616" s="152"/>
      <c r="AQ616" s="152"/>
      <c r="AR616" s="152"/>
      <c r="AS616" s="152"/>
      <c r="AT616" s="152"/>
      <c r="AU616" s="152"/>
      <c r="AV616" s="152"/>
      <c r="AW616" s="152"/>
      <c r="AX616" s="152"/>
      <c r="AY616" s="152"/>
      <c r="AZ616" s="152"/>
      <c r="BA616" s="152"/>
      <c r="BB616" s="152"/>
      <c r="BC616" s="152"/>
      <c r="BD616" s="152"/>
      <c r="BE616" s="152"/>
      <c r="BF616" s="152"/>
      <c r="BG616" s="152"/>
      <c r="BH616" s="152"/>
      <c r="BI616" s="152"/>
      <c r="BJ616" s="152"/>
      <c r="BK616" s="152"/>
      <c r="BL616" s="152"/>
      <c r="BM616" s="152"/>
    </row>
    <row r="617" ht="13.5" customHeight="1">
      <c r="A617" s="152"/>
      <c r="B617" s="153"/>
      <c r="C617" s="152"/>
      <c r="D617" s="152"/>
      <c r="E617" s="152"/>
      <c r="F617" s="152"/>
      <c r="G617" s="152"/>
      <c r="H617" s="152"/>
      <c r="I617" s="152"/>
      <c r="J617" s="152"/>
      <c r="K617" s="152"/>
      <c r="L617" s="152"/>
      <c r="M617" s="152"/>
      <c r="N617" s="152"/>
      <c r="O617" s="152"/>
      <c r="P617" s="152"/>
      <c r="Q617" s="152"/>
      <c r="R617" s="152"/>
      <c r="S617" s="152"/>
      <c r="T617" s="152"/>
      <c r="U617" s="152"/>
      <c r="V617" s="152"/>
      <c r="W617" s="152"/>
      <c r="X617" s="152"/>
      <c r="Y617" s="152"/>
      <c r="Z617" s="152"/>
      <c r="AA617" s="152"/>
      <c r="AB617" s="152"/>
      <c r="AC617" s="152"/>
      <c r="AD617" s="152"/>
      <c r="AE617" s="152"/>
      <c r="AF617" s="152"/>
      <c r="AG617" s="152"/>
      <c r="AH617" s="152"/>
      <c r="AI617" s="152"/>
      <c r="AJ617" s="152"/>
      <c r="AK617" s="152"/>
      <c r="AL617" s="152"/>
      <c r="AM617" s="152"/>
      <c r="AN617" s="152"/>
      <c r="AO617" s="152"/>
      <c r="AP617" s="152"/>
      <c r="AQ617" s="152"/>
      <c r="AR617" s="152"/>
      <c r="AS617" s="152"/>
      <c r="AT617" s="152"/>
      <c r="AU617" s="152"/>
      <c r="AV617" s="152"/>
      <c r="AW617" s="152"/>
      <c r="AX617" s="152"/>
      <c r="AY617" s="152"/>
      <c r="AZ617" s="152"/>
      <c r="BA617" s="152"/>
      <c r="BB617" s="152"/>
      <c r="BC617" s="152"/>
      <c r="BD617" s="152"/>
      <c r="BE617" s="152"/>
      <c r="BF617" s="152"/>
      <c r="BG617" s="152"/>
      <c r="BH617" s="152"/>
      <c r="BI617" s="152"/>
      <c r="BJ617" s="152"/>
      <c r="BK617" s="152"/>
      <c r="BL617" s="152"/>
      <c r="BM617" s="152"/>
    </row>
    <row r="618" ht="13.5" customHeight="1">
      <c r="A618" s="152"/>
      <c r="B618" s="153"/>
      <c r="C618" s="152"/>
      <c r="D618" s="152"/>
      <c r="E618" s="152"/>
      <c r="F618" s="152"/>
      <c r="G618" s="152"/>
      <c r="H618" s="152"/>
      <c r="I618" s="152"/>
      <c r="J618" s="152"/>
      <c r="K618" s="152"/>
      <c r="L618" s="152"/>
      <c r="M618" s="152"/>
      <c r="N618" s="152"/>
      <c r="O618" s="152"/>
      <c r="P618" s="152"/>
      <c r="Q618" s="152"/>
      <c r="R618" s="152"/>
      <c r="S618" s="152"/>
      <c r="T618" s="152"/>
      <c r="U618" s="152"/>
      <c r="V618" s="152"/>
      <c r="W618" s="152"/>
      <c r="X618" s="152"/>
      <c r="Y618" s="152"/>
      <c r="Z618" s="152"/>
      <c r="AA618" s="152"/>
      <c r="AB618" s="152"/>
      <c r="AC618" s="152"/>
      <c r="AD618" s="152"/>
      <c r="AE618" s="152"/>
      <c r="AF618" s="152"/>
      <c r="AG618" s="152"/>
      <c r="AH618" s="152"/>
      <c r="AI618" s="152"/>
      <c r="AJ618" s="152"/>
      <c r="AK618" s="152"/>
      <c r="AL618" s="152"/>
      <c r="AM618" s="152"/>
      <c r="AN618" s="152"/>
      <c r="AO618" s="152"/>
      <c r="AP618" s="152"/>
      <c r="AQ618" s="152"/>
      <c r="AR618" s="152"/>
      <c r="AS618" s="152"/>
      <c r="AT618" s="152"/>
      <c r="AU618" s="152"/>
      <c r="AV618" s="152"/>
      <c r="AW618" s="152"/>
      <c r="AX618" s="152"/>
      <c r="AY618" s="152"/>
      <c r="AZ618" s="152"/>
      <c r="BA618" s="152"/>
      <c r="BB618" s="152"/>
      <c r="BC618" s="152"/>
      <c r="BD618" s="152"/>
      <c r="BE618" s="152"/>
      <c r="BF618" s="152"/>
      <c r="BG618" s="152"/>
      <c r="BH618" s="152"/>
      <c r="BI618" s="152"/>
      <c r="BJ618" s="152"/>
      <c r="BK618" s="152"/>
      <c r="BL618" s="152"/>
      <c r="BM618" s="152"/>
    </row>
    <row r="619" ht="13.5" customHeight="1">
      <c r="A619" s="152"/>
      <c r="B619" s="153"/>
      <c r="C619" s="152"/>
      <c r="D619" s="152"/>
      <c r="E619" s="152"/>
      <c r="F619" s="152"/>
      <c r="G619" s="152"/>
      <c r="H619" s="152"/>
      <c r="I619" s="152"/>
      <c r="J619" s="152"/>
      <c r="K619" s="152"/>
      <c r="L619" s="152"/>
      <c r="M619" s="152"/>
      <c r="N619" s="152"/>
      <c r="O619" s="152"/>
      <c r="P619" s="152"/>
      <c r="Q619" s="152"/>
      <c r="R619" s="152"/>
      <c r="S619" s="152"/>
      <c r="T619" s="152"/>
      <c r="U619" s="152"/>
      <c r="V619" s="152"/>
      <c r="W619" s="152"/>
      <c r="X619" s="152"/>
      <c r="Y619" s="152"/>
      <c r="Z619" s="152"/>
      <c r="AA619" s="152"/>
      <c r="AB619" s="152"/>
      <c r="AC619" s="152"/>
      <c r="AD619" s="152"/>
      <c r="AE619" s="152"/>
      <c r="AF619" s="152"/>
      <c r="AG619" s="152"/>
      <c r="AH619" s="152"/>
      <c r="AI619" s="152"/>
      <c r="AJ619" s="152"/>
      <c r="AK619" s="152"/>
      <c r="AL619" s="152"/>
      <c r="AM619" s="152"/>
      <c r="AN619" s="152"/>
      <c r="AO619" s="152"/>
      <c r="AP619" s="152"/>
      <c r="AQ619" s="152"/>
      <c r="AR619" s="152"/>
      <c r="AS619" s="152"/>
      <c r="AT619" s="152"/>
      <c r="AU619" s="152"/>
      <c r="AV619" s="152"/>
      <c r="AW619" s="152"/>
      <c r="AX619" s="152"/>
      <c r="AY619" s="152"/>
      <c r="AZ619" s="152"/>
      <c r="BA619" s="152"/>
      <c r="BB619" s="152"/>
      <c r="BC619" s="152"/>
      <c r="BD619" s="152"/>
      <c r="BE619" s="152"/>
      <c r="BF619" s="152"/>
      <c r="BG619" s="152"/>
      <c r="BH619" s="152"/>
      <c r="BI619" s="152"/>
      <c r="BJ619" s="152"/>
      <c r="BK619" s="152"/>
      <c r="BL619" s="152"/>
      <c r="BM619" s="152"/>
    </row>
    <row r="620" ht="13.5" customHeight="1">
      <c r="A620" s="152"/>
      <c r="B620" s="153"/>
      <c r="C620" s="152"/>
      <c r="D620" s="152"/>
      <c r="E620" s="152"/>
      <c r="F620" s="152"/>
      <c r="G620" s="152"/>
      <c r="H620" s="152"/>
      <c r="I620" s="152"/>
      <c r="J620" s="152"/>
      <c r="K620" s="152"/>
      <c r="L620" s="152"/>
      <c r="M620" s="152"/>
      <c r="N620" s="152"/>
      <c r="O620" s="152"/>
      <c r="P620" s="152"/>
      <c r="Q620" s="152"/>
      <c r="R620" s="152"/>
      <c r="S620" s="152"/>
      <c r="T620" s="152"/>
      <c r="U620" s="152"/>
      <c r="V620" s="152"/>
      <c r="W620" s="152"/>
      <c r="X620" s="152"/>
      <c r="Y620" s="152"/>
      <c r="Z620" s="152"/>
      <c r="AA620" s="152"/>
      <c r="AB620" s="152"/>
      <c r="AC620" s="152"/>
      <c r="AD620" s="152"/>
      <c r="AE620" s="152"/>
      <c r="AF620" s="152"/>
      <c r="AG620" s="152"/>
      <c r="AH620" s="152"/>
      <c r="AI620" s="152"/>
      <c r="AJ620" s="152"/>
      <c r="AK620" s="152"/>
      <c r="AL620" s="152"/>
      <c r="AM620" s="152"/>
      <c r="AN620" s="152"/>
      <c r="AO620" s="152"/>
      <c r="AP620" s="152"/>
      <c r="AQ620" s="152"/>
      <c r="AR620" s="152"/>
      <c r="AS620" s="152"/>
      <c r="AT620" s="152"/>
      <c r="AU620" s="152"/>
      <c r="AV620" s="152"/>
      <c r="AW620" s="152"/>
      <c r="AX620" s="152"/>
      <c r="AY620" s="152"/>
      <c r="AZ620" s="152"/>
      <c r="BA620" s="152"/>
      <c r="BB620" s="152"/>
      <c r="BC620" s="152"/>
      <c r="BD620" s="152"/>
      <c r="BE620" s="152"/>
      <c r="BF620" s="152"/>
      <c r="BG620" s="152"/>
      <c r="BH620" s="152"/>
      <c r="BI620" s="152"/>
      <c r="BJ620" s="152"/>
      <c r="BK620" s="152"/>
      <c r="BL620" s="152"/>
      <c r="BM620" s="152"/>
    </row>
    <row r="621" ht="13.5" customHeight="1">
      <c r="A621" s="152"/>
      <c r="B621" s="153"/>
      <c r="C621" s="152"/>
      <c r="D621" s="152"/>
      <c r="E621" s="152"/>
      <c r="F621" s="152"/>
      <c r="G621" s="152"/>
      <c r="H621" s="152"/>
      <c r="I621" s="152"/>
      <c r="J621" s="152"/>
      <c r="K621" s="152"/>
      <c r="L621" s="152"/>
      <c r="M621" s="152"/>
      <c r="N621" s="152"/>
      <c r="O621" s="152"/>
      <c r="P621" s="152"/>
      <c r="Q621" s="152"/>
      <c r="R621" s="152"/>
      <c r="S621" s="152"/>
      <c r="T621" s="152"/>
      <c r="U621" s="152"/>
      <c r="V621" s="152"/>
      <c r="W621" s="152"/>
      <c r="X621" s="152"/>
      <c r="Y621" s="152"/>
      <c r="Z621" s="152"/>
      <c r="AA621" s="152"/>
      <c r="AB621" s="152"/>
      <c r="AC621" s="152"/>
      <c r="AD621" s="152"/>
      <c r="AE621" s="152"/>
      <c r="AF621" s="152"/>
      <c r="AG621" s="152"/>
      <c r="AH621" s="152"/>
      <c r="AI621" s="152"/>
      <c r="AJ621" s="152"/>
      <c r="AK621" s="152"/>
      <c r="AL621" s="152"/>
      <c r="AM621" s="152"/>
      <c r="AN621" s="152"/>
      <c r="AO621" s="152"/>
      <c r="AP621" s="152"/>
      <c r="AQ621" s="152"/>
      <c r="AR621" s="152"/>
      <c r="AS621" s="152"/>
      <c r="AT621" s="152"/>
      <c r="AU621" s="152"/>
      <c r="AV621" s="152"/>
      <c r="AW621" s="152"/>
      <c r="AX621" s="152"/>
      <c r="AY621" s="152"/>
      <c r="AZ621" s="152"/>
      <c r="BA621" s="152"/>
      <c r="BB621" s="152"/>
      <c r="BC621" s="152"/>
      <c r="BD621" s="152"/>
      <c r="BE621" s="152"/>
      <c r="BF621" s="152"/>
      <c r="BG621" s="152"/>
      <c r="BH621" s="152"/>
      <c r="BI621" s="152"/>
      <c r="BJ621" s="152"/>
      <c r="BK621" s="152"/>
      <c r="BL621" s="152"/>
      <c r="BM621" s="152"/>
    </row>
    <row r="622" ht="13.5" customHeight="1">
      <c r="A622" s="152"/>
      <c r="B622" s="153"/>
      <c r="C622" s="152"/>
      <c r="D622" s="152"/>
      <c r="E622" s="152"/>
      <c r="F622" s="152"/>
      <c r="G622" s="152"/>
      <c r="H622" s="152"/>
      <c r="I622" s="152"/>
      <c r="J622" s="152"/>
      <c r="K622" s="152"/>
      <c r="L622" s="152"/>
      <c r="M622" s="152"/>
      <c r="N622" s="152"/>
      <c r="O622" s="152"/>
      <c r="P622" s="152"/>
      <c r="Q622" s="152"/>
      <c r="R622" s="152"/>
      <c r="S622" s="152"/>
      <c r="T622" s="152"/>
      <c r="U622" s="152"/>
      <c r="V622" s="152"/>
      <c r="W622" s="152"/>
      <c r="X622" s="152"/>
      <c r="Y622" s="152"/>
      <c r="Z622" s="152"/>
      <c r="AA622" s="152"/>
      <c r="AB622" s="152"/>
      <c r="AC622" s="152"/>
      <c r="AD622" s="152"/>
      <c r="AE622" s="152"/>
      <c r="AF622" s="152"/>
      <c r="AG622" s="152"/>
      <c r="AH622" s="152"/>
      <c r="AI622" s="152"/>
      <c r="AJ622" s="152"/>
      <c r="AK622" s="152"/>
      <c r="AL622" s="152"/>
      <c r="AM622" s="152"/>
      <c r="AN622" s="152"/>
      <c r="AO622" s="152"/>
      <c r="AP622" s="152"/>
      <c r="AQ622" s="152"/>
      <c r="AR622" s="152"/>
      <c r="AS622" s="152"/>
      <c r="AT622" s="152"/>
      <c r="AU622" s="152"/>
      <c r="AV622" s="152"/>
      <c r="AW622" s="152"/>
      <c r="AX622" s="152"/>
      <c r="AY622" s="152"/>
      <c r="AZ622" s="152"/>
      <c r="BA622" s="152"/>
      <c r="BB622" s="152"/>
      <c r="BC622" s="152"/>
      <c r="BD622" s="152"/>
      <c r="BE622" s="152"/>
      <c r="BF622" s="152"/>
      <c r="BG622" s="152"/>
      <c r="BH622" s="152"/>
      <c r="BI622" s="152"/>
      <c r="BJ622" s="152"/>
      <c r="BK622" s="152"/>
      <c r="BL622" s="152"/>
      <c r="BM622" s="152"/>
    </row>
    <row r="623" ht="13.5" customHeight="1">
      <c r="A623" s="152"/>
      <c r="B623" s="153"/>
      <c r="C623" s="152"/>
      <c r="D623" s="152"/>
      <c r="E623" s="152"/>
      <c r="F623" s="152"/>
      <c r="G623" s="152"/>
      <c r="H623" s="152"/>
      <c r="I623" s="152"/>
      <c r="J623" s="152"/>
      <c r="K623" s="152"/>
      <c r="L623" s="152"/>
      <c r="M623" s="152"/>
      <c r="N623" s="152"/>
      <c r="O623" s="152"/>
      <c r="P623" s="152"/>
      <c r="Q623" s="152"/>
      <c r="R623" s="152"/>
      <c r="S623" s="152"/>
      <c r="T623" s="152"/>
      <c r="U623" s="152"/>
      <c r="V623" s="152"/>
      <c r="W623" s="152"/>
      <c r="X623" s="152"/>
      <c r="Y623" s="152"/>
      <c r="Z623" s="152"/>
      <c r="AA623" s="152"/>
      <c r="AB623" s="152"/>
      <c r="AC623" s="152"/>
      <c r="AD623" s="152"/>
      <c r="AE623" s="152"/>
      <c r="AF623" s="152"/>
      <c r="AG623" s="152"/>
      <c r="AH623" s="152"/>
      <c r="AI623" s="152"/>
      <c r="AJ623" s="152"/>
      <c r="AK623" s="152"/>
      <c r="AL623" s="152"/>
      <c r="AM623" s="152"/>
      <c r="AN623" s="152"/>
      <c r="AO623" s="152"/>
      <c r="AP623" s="152"/>
      <c r="AQ623" s="152"/>
      <c r="AR623" s="152"/>
      <c r="AS623" s="152"/>
      <c r="AT623" s="152"/>
      <c r="AU623" s="152"/>
      <c r="AV623" s="152"/>
      <c r="AW623" s="152"/>
      <c r="AX623" s="152"/>
      <c r="AY623" s="152"/>
      <c r="AZ623" s="152"/>
      <c r="BA623" s="152"/>
      <c r="BB623" s="152"/>
      <c r="BC623" s="152"/>
      <c r="BD623" s="152"/>
      <c r="BE623" s="152"/>
      <c r="BF623" s="152"/>
      <c r="BG623" s="152"/>
      <c r="BH623" s="152"/>
      <c r="BI623" s="152"/>
      <c r="BJ623" s="152"/>
      <c r="BK623" s="152"/>
      <c r="BL623" s="152"/>
      <c r="BM623" s="152"/>
    </row>
    <row r="624" ht="13.5" customHeight="1">
      <c r="A624" s="152"/>
      <c r="B624" s="153"/>
      <c r="C624" s="152"/>
      <c r="D624" s="152"/>
      <c r="E624" s="152"/>
      <c r="F624" s="152"/>
      <c r="G624" s="152"/>
      <c r="H624" s="152"/>
      <c r="I624" s="152"/>
      <c r="J624" s="152"/>
      <c r="K624" s="152"/>
      <c r="L624" s="152"/>
      <c r="M624" s="152"/>
      <c r="N624" s="152"/>
      <c r="O624" s="152"/>
      <c r="P624" s="152"/>
      <c r="Q624" s="152"/>
      <c r="R624" s="152"/>
      <c r="S624" s="152"/>
      <c r="T624" s="152"/>
      <c r="U624" s="152"/>
      <c r="V624" s="152"/>
      <c r="W624" s="152"/>
      <c r="X624" s="152"/>
      <c r="Y624" s="152"/>
      <c r="Z624" s="152"/>
      <c r="AA624" s="152"/>
      <c r="AB624" s="152"/>
      <c r="AC624" s="152"/>
      <c r="AD624" s="152"/>
      <c r="AE624" s="152"/>
      <c r="AF624" s="152"/>
      <c r="AG624" s="152"/>
      <c r="AH624" s="152"/>
      <c r="AI624" s="152"/>
      <c r="AJ624" s="152"/>
      <c r="AK624" s="152"/>
      <c r="AL624" s="152"/>
      <c r="AM624" s="152"/>
      <c r="AN624" s="152"/>
      <c r="AO624" s="152"/>
      <c r="AP624" s="152"/>
      <c r="AQ624" s="152"/>
      <c r="AR624" s="152"/>
      <c r="AS624" s="152"/>
      <c r="AT624" s="152"/>
      <c r="AU624" s="152"/>
      <c r="AV624" s="152"/>
      <c r="AW624" s="152"/>
      <c r="AX624" s="152"/>
      <c r="AY624" s="152"/>
      <c r="AZ624" s="152"/>
      <c r="BA624" s="152"/>
      <c r="BB624" s="152"/>
      <c r="BC624" s="152"/>
      <c r="BD624" s="152"/>
      <c r="BE624" s="152"/>
      <c r="BF624" s="152"/>
      <c r="BG624" s="152"/>
      <c r="BH624" s="152"/>
      <c r="BI624" s="152"/>
      <c r="BJ624" s="152"/>
      <c r="BK624" s="152"/>
      <c r="BL624" s="152"/>
      <c r="BM624" s="152"/>
    </row>
    <row r="625" ht="13.5" customHeight="1">
      <c r="A625" s="152"/>
      <c r="B625" s="153"/>
      <c r="C625" s="152"/>
      <c r="D625" s="152"/>
      <c r="E625" s="152"/>
      <c r="F625" s="152"/>
      <c r="G625" s="152"/>
      <c r="H625" s="152"/>
      <c r="I625" s="152"/>
      <c r="J625" s="152"/>
      <c r="K625" s="152"/>
      <c r="L625" s="152"/>
      <c r="M625" s="152"/>
      <c r="N625" s="152"/>
      <c r="O625" s="152"/>
      <c r="P625" s="152"/>
      <c r="Q625" s="152"/>
      <c r="R625" s="152"/>
      <c r="S625" s="152"/>
      <c r="T625" s="152"/>
      <c r="U625" s="152"/>
      <c r="V625" s="152"/>
      <c r="W625" s="152"/>
      <c r="X625" s="152"/>
      <c r="Y625" s="152"/>
      <c r="Z625" s="152"/>
      <c r="AA625" s="152"/>
      <c r="AB625" s="152"/>
      <c r="AC625" s="152"/>
      <c r="AD625" s="152"/>
      <c r="AE625" s="152"/>
      <c r="AF625" s="152"/>
      <c r="AG625" s="152"/>
      <c r="AH625" s="152"/>
      <c r="AI625" s="152"/>
      <c r="AJ625" s="152"/>
      <c r="AK625" s="152"/>
      <c r="AL625" s="152"/>
      <c r="AM625" s="152"/>
      <c r="AN625" s="152"/>
      <c r="AO625" s="152"/>
      <c r="AP625" s="152"/>
      <c r="AQ625" s="152"/>
      <c r="AR625" s="152"/>
      <c r="AS625" s="152"/>
      <c r="AT625" s="152"/>
      <c r="AU625" s="152"/>
      <c r="AV625" s="152"/>
      <c r="AW625" s="152"/>
      <c r="AX625" s="152"/>
      <c r="AY625" s="152"/>
      <c r="AZ625" s="152"/>
      <c r="BA625" s="152"/>
      <c r="BB625" s="152"/>
      <c r="BC625" s="152"/>
      <c r="BD625" s="152"/>
      <c r="BE625" s="152"/>
      <c r="BF625" s="152"/>
      <c r="BG625" s="152"/>
      <c r="BH625" s="152"/>
      <c r="BI625" s="152"/>
      <c r="BJ625" s="152"/>
      <c r="BK625" s="152"/>
      <c r="BL625" s="152"/>
      <c r="BM625" s="152"/>
    </row>
    <row r="626" ht="13.5" customHeight="1">
      <c r="A626" s="152"/>
      <c r="B626" s="153"/>
      <c r="C626" s="152"/>
      <c r="D626" s="152"/>
      <c r="E626" s="152"/>
      <c r="F626" s="152"/>
      <c r="G626" s="152"/>
      <c r="H626" s="152"/>
      <c r="I626" s="152"/>
      <c r="J626" s="152"/>
      <c r="K626" s="152"/>
      <c r="L626" s="152"/>
      <c r="M626" s="152"/>
      <c r="N626" s="152"/>
      <c r="O626" s="152"/>
      <c r="P626" s="152"/>
      <c r="Q626" s="152"/>
      <c r="R626" s="152"/>
      <c r="S626" s="152"/>
      <c r="T626" s="152"/>
      <c r="U626" s="152"/>
      <c r="V626" s="152"/>
      <c r="W626" s="152"/>
      <c r="X626" s="152"/>
      <c r="Y626" s="152"/>
      <c r="Z626" s="152"/>
      <c r="AA626" s="152"/>
      <c r="AB626" s="152"/>
      <c r="AC626" s="152"/>
      <c r="AD626" s="152"/>
      <c r="AE626" s="152"/>
      <c r="AF626" s="152"/>
      <c r="AG626" s="152"/>
      <c r="AH626" s="152"/>
      <c r="AI626" s="152"/>
      <c r="AJ626" s="152"/>
      <c r="AK626" s="152"/>
      <c r="AL626" s="152"/>
      <c r="AM626" s="152"/>
      <c r="AN626" s="152"/>
      <c r="AO626" s="152"/>
      <c r="AP626" s="152"/>
      <c r="AQ626" s="152"/>
      <c r="AR626" s="152"/>
      <c r="AS626" s="152"/>
      <c r="AT626" s="152"/>
      <c r="AU626" s="152"/>
      <c r="AV626" s="152"/>
      <c r="AW626" s="152"/>
      <c r="AX626" s="152"/>
      <c r="AY626" s="152"/>
      <c r="AZ626" s="152"/>
      <c r="BA626" s="152"/>
      <c r="BB626" s="152"/>
      <c r="BC626" s="152"/>
      <c r="BD626" s="152"/>
      <c r="BE626" s="152"/>
      <c r="BF626" s="152"/>
      <c r="BG626" s="152"/>
      <c r="BH626" s="152"/>
      <c r="BI626" s="152"/>
      <c r="BJ626" s="152"/>
      <c r="BK626" s="152"/>
      <c r="BL626" s="152"/>
      <c r="BM626" s="152"/>
    </row>
    <row r="627" ht="13.5" customHeight="1">
      <c r="A627" s="152"/>
      <c r="B627" s="153"/>
      <c r="C627" s="152"/>
      <c r="D627" s="152"/>
      <c r="E627" s="152"/>
      <c r="F627" s="152"/>
      <c r="G627" s="152"/>
      <c r="H627" s="152"/>
      <c r="I627" s="152"/>
      <c r="J627" s="152"/>
      <c r="K627" s="152"/>
      <c r="L627" s="152"/>
      <c r="M627" s="152"/>
      <c r="N627" s="152"/>
      <c r="O627" s="152"/>
      <c r="P627" s="152"/>
      <c r="Q627" s="152"/>
      <c r="R627" s="152"/>
      <c r="S627" s="152"/>
      <c r="T627" s="152"/>
      <c r="U627" s="152"/>
      <c r="V627" s="152"/>
      <c r="W627" s="152"/>
      <c r="X627" s="152"/>
      <c r="Y627" s="152"/>
      <c r="Z627" s="152"/>
      <c r="AA627" s="152"/>
      <c r="AB627" s="152"/>
      <c r="AC627" s="152"/>
      <c r="AD627" s="152"/>
      <c r="AE627" s="152"/>
      <c r="AF627" s="152"/>
      <c r="AG627" s="152"/>
      <c r="AH627" s="152"/>
      <c r="AI627" s="152"/>
      <c r="AJ627" s="152"/>
      <c r="AK627" s="152"/>
      <c r="AL627" s="152"/>
      <c r="AM627" s="152"/>
      <c r="AN627" s="152"/>
      <c r="AO627" s="152"/>
      <c r="AP627" s="152"/>
      <c r="AQ627" s="152"/>
      <c r="AR627" s="152"/>
      <c r="AS627" s="152"/>
      <c r="AT627" s="152"/>
      <c r="AU627" s="152"/>
      <c r="AV627" s="152"/>
      <c r="AW627" s="152"/>
      <c r="AX627" s="152"/>
      <c r="AY627" s="152"/>
      <c r="AZ627" s="152"/>
      <c r="BA627" s="152"/>
      <c r="BB627" s="152"/>
      <c r="BC627" s="152"/>
      <c r="BD627" s="152"/>
      <c r="BE627" s="152"/>
      <c r="BF627" s="152"/>
      <c r="BG627" s="152"/>
      <c r="BH627" s="152"/>
      <c r="BI627" s="152"/>
      <c r="BJ627" s="152"/>
      <c r="BK627" s="152"/>
      <c r="BL627" s="152"/>
      <c r="BM627" s="152"/>
    </row>
    <row r="628" ht="13.5" customHeight="1">
      <c r="A628" s="152"/>
      <c r="B628" s="153"/>
      <c r="C628" s="152"/>
      <c r="D628" s="152"/>
      <c r="E628" s="152"/>
      <c r="F628" s="152"/>
      <c r="G628" s="152"/>
      <c r="H628" s="152"/>
      <c r="I628" s="152"/>
      <c r="J628" s="152"/>
      <c r="K628" s="152"/>
      <c r="L628" s="152"/>
      <c r="M628" s="152"/>
      <c r="N628" s="152"/>
      <c r="O628" s="152"/>
      <c r="P628" s="152"/>
      <c r="Q628" s="152"/>
      <c r="R628" s="152"/>
      <c r="S628" s="152"/>
      <c r="T628" s="152"/>
      <c r="U628" s="152"/>
      <c r="V628" s="152"/>
      <c r="W628" s="152"/>
      <c r="X628" s="152"/>
      <c r="Y628" s="152"/>
      <c r="Z628" s="152"/>
      <c r="AA628" s="152"/>
      <c r="AB628" s="152"/>
      <c r="AC628" s="152"/>
      <c r="AD628" s="152"/>
      <c r="AE628" s="152"/>
      <c r="AF628" s="152"/>
      <c r="AG628" s="152"/>
      <c r="AH628" s="152"/>
      <c r="AI628" s="152"/>
      <c r="AJ628" s="152"/>
      <c r="AK628" s="152"/>
      <c r="AL628" s="152"/>
      <c r="AM628" s="152"/>
      <c r="AN628" s="152"/>
      <c r="AO628" s="152"/>
      <c r="AP628" s="152"/>
      <c r="AQ628" s="152"/>
      <c r="AR628" s="152"/>
      <c r="AS628" s="152"/>
      <c r="AT628" s="152"/>
      <c r="AU628" s="152"/>
      <c r="AV628" s="152"/>
      <c r="AW628" s="152"/>
      <c r="AX628" s="152"/>
      <c r="AY628" s="152"/>
      <c r="AZ628" s="152"/>
      <c r="BA628" s="152"/>
      <c r="BB628" s="152"/>
      <c r="BC628" s="152"/>
      <c r="BD628" s="152"/>
      <c r="BE628" s="152"/>
      <c r="BF628" s="152"/>
      <c r="BG628" s="152"/>
      <c r="BH628" s="152"/>
      <c r="BI628" s="152"/>
      <c r="BJ628" s="152"/>
      <c r="BK628" s="152"/>
      <c r="BL628" s="152"/>
      <c r="BM628" s="152"/>
    </row>
    <row r="629" ht="13.5" customHeight="1">
      <c r="A629" s="152"/>
      <c r="B629" s="153"/>
      <c r="C629" s="152"/>
      <c r="D629" s="152"/>
      <c r="E629" s="152"/>
      <c r="F629" s="152"/>
      <c r="G629" s="152"/>
      <c r="H629" s="152"/>
      <c r="I629" s="152"/>
      <c r="J629" s="152"/>
      <c r="K629" s="152"/>
      <c r="L629" s="152"/>
      <c r="M629" s="152"/>
      <c r="N629" s="152"/>
      <c r="O629" s="152"/>
      <c r="P629" s="152"/>
      <c r="Q629" s="152"/>
      <c r="R629" s="152"/>
      <c r="S629" s="152"/>
      <c r="T629" s="152"/>
      <c r="U629" s="152"/>
      <c r="V629" s="152"/>
      <c r="W629" s="152"/>
      <c r="X629" s="152"/>
      <c r="Y629" s="152"/>
      <c r="Z629" s="152"/>
      <c r="AA629" s="152"/>
      <c r="AB629" s="152"/>
      <c r="AC629" s="152"/>
      <c r="AD629" s="152"/>
      <c r="AE629" s="152"/>
      <c r="AF629" s="152"/>
      <c r="AG629" s="152"/>
      <c r="AH629" s="152"/>
      <c r="AI629" s="152"/>
      <c r="AJ629" s="152"/>
      <c r="AK629" s="152"/>
      <c r="AL629" s="152"/>
      <c r="AM629" s="152"/>
      <c r="AN629" s="152"/>
      <c r="AO629" s="152"/>
      <c r="AP629" s="152"/>
      <c r="AQ629" s="152"/>
      <c r="AR629" s="152"/>
      <c r="AS629" s="152"/>
      <c r="AT629" s="152"/>
      <c r="AU629" s="152"/>
      <c r="AV629" s="152"/>
      <c r="AW629" s="152"/>
      <c r="AX629" s="152"/>
      <c r="AY629" s="152"/>
      <c r="AZ629" s="152"/>
      <c r="BA629" s="152"/>
      <c r="BB629" s="152"/>
      <c r="BC629" s="152"/>
      <c r="BD629" s="152"/>
      <c r="BE629" s="152"/>
      <c r="BF629" s="152"/>
      <c r="BG629" s="152"/>
      <c r="BH629" s="152"/>
      <c r="BI629" s="152"/>
      <c r="BJ629" s="152"/>
      <c r="BK629" s="152"/>
      <c r="BL629" s="152"/>
      <c r="BM629" s="152"/>
    </row>
    <row r="630" ht="13.5" customHeight="1">
      <c r="A630" s="152"/>
      <c r="B630" s="153"/>
      <c r="C630" s="152"/>
      <c r="D630" s="152"/>
      <c r="E630" s="152"/>
      <c r="F630" s="152"/>
      <c r="G630" s="152"/>
      <c r="H630" s="152"/>
      <c r="I630" s="152"/>
      <c r="J630" s="152"/>
      <c r="K630" s="152"/>
      <c r="L630" s="152"/>
      <c r="M630" s="152"/>
      <c r="N630" s="152"/>
      <c r="O630" s="152"/>
      <c r="P630" s="152"/>
      <c r="Q630" s="152"/>
      <c r="R630" s="152"/>
      <c r="S630" s="152"/>
      <c r="T630" s="152"/>
      <c r="U630" s="152"/>
      <c r="V630" s="152"/>
      <c r="W630" s="152"/>
      <c r="X630" s="152"/>
      <c r="Y630" s="152"/>
      <c r="Z630" s="152"/>
      <c r="AA630" s="152"/>
      <c r="AB630" s="152"/>
      <c r="AC630" s="152"/>
      <c r="AD630" s="152"/>
      <c r="AE630" s="152"/>
      <c r="AF630" s="152"/>
      <c r="AG630" s="152"/>
      <c r="AH630" s="152"/>
      <c r="AI630" s="152"/>
      <c r="AJ630" s="152"/>
      <c r="AK630" s="152"/>
      <c r="AL630" s="152"/>
      <c r="AM630" s="152"/>
      <c r="AN630" s="152"/>
      <c r="AO630" s="152"/>
      <c r="AP630" s="152"/>
      <c r="AQ630" s="152"/>
      <c r="AR630" s="152"/>
      <c r="AS630" s="152"/>
      <c r="AT630" s="152"/>
      <c r="AU630" s="152"/>
      <c r="AV630" s="152"/>
      <c r="AW630" s="152"/>
      <c r="AX630" s="152"/>
      <c r="AY630" s="152"/>
      <c r="AZ630" s="152"/>
      <c r="BA630" s="152"/>
      <c r="BB630" s="152"/>
      <c r="BC630" s="152"/>
      <c r="BD630" s="152"/>
      <c r="BE630" s="152"/>
      <c r="BF630" s="152"/>
      <c r="BG630" s="152"/>
      <c r="BH630" s="152"/>
      <c r="BI630" s="152"/>
      <c r="BJ630" s="152"/>
      <c r="BK630" s="152"/>
      <c r="BL630" s="152"/>
      <c r="BM630" s="152"/>
    </row>
    <row r="631" ht="13.5" customHeight="1">
      <c r="A631" s="152"/>
      <c r="B631" s="153"/>
      <c r="C631" s="152"/>
      <c r="D631" s="152"/>
      <c r="E631" s="152"/>
      <c r="F631" s="152"/>
      <c r="G631" s="152"/>
      <c r="H631" s="152"/>
      <c r="I631" s="152"/>
      <c r="J631" s="152"/>
      <c r="K631" s="152"/>
      <c r="L631" s="152"/>
      <c r="M631" s="152"/>
      <c r="N631" s="152"/>
      <c r="O631" s="152"/>
      <c r="P631" s="152"/>
      <c r="Q631" s="152"/>
      <c r="R631" s="152"/>
      <c r="S631" s="152"/>
      <c r="T631" s="152"/>
      <c r="U631" s="152"/>
      <c r="V631" s="152"/>
      <c r="W631" s="152"/>
      <c r="X631" s="152"/>
      <c r="Y631" s="152"/>
      <c r="Z631" s="152"/>
      <c r="AA631" s="152"/>
      <c r="AB631" s="152"/>
      <c r="AC631" s="152"/>
      <c r="AD631" s="152"/>
      <c r="AE631" s="152"/>
      <c r="AF631" s="152"/>
      <c r="AG631" s="152"/>
      <c r="AH631" s="152"/>
      <c r="AI631" s="152"/>
      <c r="AJ631" s="152"/>
      <c r="AK631" s="152"/>
      <c r="AL631" s="152"/>
      <c r="AM631" s="152"/>
      <c r="AN631" s="152"/>
      <c r="AO631" s="152"/>
      <c r="AP631" s="152"/>
      <c r="AQ631" s="152"/>
      <c r="AR631" s="152"/>
      <c r="AS631" s="152"/>
      <c r="AT631" s="152"/>
      <c r="AU631" s="152"/>
      <c r="AV631" s="152"/>
      <c r="AW631" s="152"/>
      <c r="AX631" s="152"/>
      <c r="AY631" s="152"/>
      <c r="AZ631" s="152"/>
      <c r="BA631" s="152"/>
      <c r="BB631" s="152"/>
      <c r="BC631" s="152"/>
      <c r="BD631" s="152"/>
      <c r="BE631" s="152"/>
      <c r="BF631" s="152"/>
      <c r="BG631" s="152"/>
      <c r="BH631" s="152"/>
      <c r="BI631" s="152"/>
      <c r="BJ631" s="152"/>
      <c r="BK631" s="152"/>
      <c r="BL631" s="152"/>
      <c r="BM631" s="152"/>
    </row>
    <row r="632" ht="13.5" customHeight="1">
      <c r="A632" s="152"/>
      <c r="B632" s="153"/>
      <c r="C632" s="152"/>
      <c r="D632" s="152"/>
      <c r="E632" s="152"/>
      <c r="F632" s="152"/>
      <c r="G632" s="152"/>
      <c r="H632" s="152"/>
      <c r="I632" s="152"/>
      <c r="J632" s="152"/>
      <c r="K632" s="152"/>
      <c r="L632" s="152"/>
      <c r="M632" s="152"/>
      <c r="N632" s="152"/>
      <c r="O632" s="152"/>
      <c r="P632" s="152"/>
      <c r="Q632" s="152"/>
      <c r="R632" s="152"/>
      <c r="S632" s="152"/>
      <c r="T632" s="152"/>
      <c r="U632" s="152"/>
      <c r="V632" s="152"/>
      <c r="W632" s="152"/>
      <c r="X632" s="152"/>
      <c r="Y632" s="152"/>
      <c r="Z632" s="152"/>
      <c r="AA632" s="152"/>
      <c r="AB632" s="152"/>
      <c r="AC632" s="152"/>
      <c r="AD632" s="152"/>
      <c r="AE632" s="152"/>
      <c r="AF632" s="152"/>
      <c r="AG632" s="152"/>
      <c r="AH632" s="152"/>
      <c r="AI632" s="152"/>
      <c r="AJ632" s="152"/>
      <c r="AK632" s="152"/>
      <c r="AL632" s="152"/>
      <c r="AM632" s="152"/>
      <c r="AN632" s="152"/>
      <c r="AO632" s="152"/>
      <c r="AP632" s="152"/>
      <c r="AQ632" s="152"/>
      <c r="AR632" s="152"/>
      <c r="AS632" s="152"/>
      <c r="AT632" s="152"/>
      <c r="AU632" s="152"/>
      <c r="AV632" s="152"/>
      <c r="AW632" s="152"/>
      <c r="AX632" s="152"/>
      <c r="AY632" s="152"/>
      <c r="AZ632" s="152"/>
      <c r="BA632" s="152"/>
      <c r="BB632" s="152"/>
      <c r="BC632" s="152"/>
      <c r="BD632" s="152"/>
      <c r="BE632" s="152"/>
      <c r="BF632" s="152"/>
      <c r="BG632" s="152"/>
      <c r="BH632" s="152"/>
      <c r="BI632" s="152"/>
      <c r="BJ632" s="152"/>
      <c r="BK632" s="152"/>
      <c r="BL632" s="152"/>
      <c r="BM632" s="152"/>
    </row>
    <row r="633" ht="13.5" customHeight="1">
      <c r="A633" s="152"/>
      <c r="B633" s="153"/>
      <c r="C633" s="152"/>
      <c r="D633" s="152"/>
      <c r="E633" s="152"/>
      <c r="F633" s="152"/>
      <c r="G633" s="152"/>
      <c r="H633" s="152"/>
      <c r="I633" s="152"/>
      <c r="J633" s="152"/>
      <c r="K633" s="152"/>
      <c r="L633" s="152"/>
      <c r="M633" s="152"/>
      <c r="N633" s="152"/>
      <c r="O633" s="152"/>
      <c r="P633" s="152"/>
      <c r="Q633" s="152"/>
      <c r="R633" s="152"/>
      <c r="S633" s="152"/>
      <c r="T633" s="152"/>
      <c r="U633" s="152"/>
      <c r="V633" s="152"/>
      <c r="W633" s="152"/>
      <c r="X633" s="152"/>
      <c r="Y633" s="152"/>
      <c r="Z633" s="152"/>
      <c r="AA633" s="152"/>
      <c r="AB633" s="152"/>
      <c r="AC633" s="152"/>
      <c r="AD633" s="152"/>
      <c r="AE633" s="152"/>
      <c r="AF633" s="152"/>
      <c r="AG633" s="152"/>
      <c r="AH633" s="152"/>
      <c r="AI633" s="152"/>
      <c r="AJ633" s="152"/>
      <c r="AK633" s="152"/>
      <c r="AL633" s="152"/>
      <c r="AM633" s="152"/>
      <c r="AN633" s="152"/>
      <c r="AO633" s="152"/>
      <c r="AP633" s="152"/>
      <c r="AQ633" s="152"/>
      <c r="AR633" s="152"/>
      <c r="AS633" s="152"/>
      <c r="AT633" s="152"/>
      <c r="AU633" s="152"/>
      <c r="AV633" s="152"/>
      <c r="AW633" s="152"/>
      <c r="AX633" s="152"/>
      <c r="AY633" s="152"/>
      <c r="AZ633" s="152"/>
      <c r="BA633" s="152"/>
      <c r="BB633" s="152"/>
      <c r="BC633" s="152"/>
      <c r="BD633" s="152"/>
      <c r="BE633" s="152"/>
      <c r="BF633" s="152"/>
      <c r="BG633" s="152"/>
      <c r="BH633" s="152"/>
      <c r="BI633" s="152"/>
      <c r="BJ633" s="152"/>
      <c r="BK633" s="152"/>
      <c r="BL633" s="152"/>
      <c r="BM633" s="152"/>
    </row>
    <row r="634" ht="13.5" customHeight="1">
      <c r="A634" s="152"/>
      <c r="B634" s="153"/>
      <c r="C634" s="152"/>
      <c r="D634" s="152"/>
      <c r="E634" s="152"/>
      <c r="F634" s="152"/>
      <c r="G634" s="152"/>
      <c r="H634" s="152"/>
      <c r="I634" s="152"/>
      <c r="J634" s="152"/>
      <c r="K634" s="152"/>
      <c r="L634" s="152"/>
      <c r="M634" s="152"/>
      <c r="N634" s="152"/>
      <c r="O634" s="152"/>
      <c r="P634" s="152"/>
      <c r="Q634" s="152"/>
      <c r="R634" s="152"/>
      <c r="S634" s="152"/>
      <c r="T634" s="152"/>
      <c r="U634" s="152"/>
      <c r="V634" s="152"/>
      <c r="W634" s="152"/>
      <c r="X634" s="152"/>
      <c r="Y634" s="152"/>
      <c r="Z634" s="152"/>
      <c r="AA634" s="152"/>
      <c r="AB634" s="152"/>
      <c r="AC634" s="152"/>
      <c r="AD634" s="152"/>
      <c r="AE634" s="152"/>
      <c r="AF634" s="152"/>
      <c r="AG634" s="152"/>
      <c r="AH634" s="152"/>
      <c r="AI634" s="152"/>
      <c r="AJ634" s="152"/>
      <c r="AK634" s="152"/>
      <c r="AL634" s="152"/>
      <c r="AM634" s="152"/>
      <c r="AN634" s="152"/>
      <c r="AO634" s="152"/>
      <c r="AP634" s="152"/>
      <c r="AQ634" s="152"/>
      <c r="AR634" s="152"/>
      <c r="AS634" s="152"/>
      <c r="AT634" s="152"/>
      <c r="AU634" s="152"/>
      <c r="AV634" s="152"/>
      <c r="AW634" s="152"/>
      <c r="AX634" s="152"/>
      <c r="AY634" s="152"/>
      <c r="AZ634" s="152"/>
      <c r="BA634" s="152"/>
      <c r="BB634" s="152"/>
      <c r="BC634" s="152"/>
      <c r="BD634" s="152"/>
      <c r="BE634" s="152"/>
      <c r="BF634" s="152"/>
      <c r="BG634" s="152"/>
      <c r="BH634" s="152"/>
      <c r="BI634" s="152"/>
      <c r="BJ634" s="152"/>
      <c r="BK634" s="152"/>
      <c r="BL634" s="152"/>
      <c r="BM634" s="152"/>
    </row>
    <row r="635" ht="13.5" customHeight="1">
      <c r="A635" s="152"/>
      <c r="B635" s="153"/>
      <c r="C635" s="152"/>
      <c r="D635" s="152"/>
      <c r="E635" s="152"/>
      <c r="F635" s="152"/>
      <c r="G635" s="152"/>
      <c r="H635" s="152"/>
      <c r="I635" s="152"/>
      <c r="J635" s="152"/>
      <c r="K635" s="152"/>
      <c r="L635" s="152"/>
      <c r="M635" s="152"/>
      <c r="N635" s="152"/>
      <c r="O635" s="152"/>
      <c r="P635" s="152"/>
      <c r="Q635" s="152"/>
      <c r="R635" s="152"/>
      <c r="S635" s="152"/>
      <c r="T635" s="152"/>
      <c r="U635" s="152"/>
      <c r="V635" s="152"/>
      <c r="W635" s="152"/>
      <c r="X635" s="152"/>
      <c r="Y635" s="152"/>
      <c r="Z635" s="152"/>
      <c r="AA635" s="152"/>
      <c r="AB635" s="152"/>
      <c r="AC635" s="152"/>
      <c r="AD635" s="152"/>
      <c r="AE635" s="152"/>
      <c r="AF635" s="152"/>
      <c r="AG635" s="152"/>
      <c r="AH635" s="152"/>
      <c r="AI635" s="152"/>
      <c r="AJ635" s="152"/>
      <c r="AK635" s="152"/>
      <c r="AL635" s="152"/>
      <c r="AM635" s="152"/>
      <c r="AN635" s="152"/>
      <c r="AO635" s="152"/>
      <c r="AP635" s="152"/>
      <c r="AQ635" s="152"/>
      <c r="AR635" s="152"/>
      <c r="AS635" s="152"/>
      <c r="AT635" s="152"/>
      <c r="AU635" s="152"/>
      <c r="AV635" s="152"/>
      <c r="AW635" s="152"/>
      <c r="AX635" s="152"/>
      <c r="AY635" s="152"/>
      <c r="AZ635" s="152"/>
      <c r="BA635" s="152"/>
      <c r="BB635" s="152"/>
      <c r="BC635" s="152"/>
      <c r="BD635" s="152"/>
      <c r="BE635" s="152"/>
      <c r="BF635" s="152"/>
      <c r="BG635" s="152"/>
      <c r="BH635" s="152"/>
      <c r="BI635" s="152"/>
      <c r="BJ635" s="152"/>
      <c r="BK635" s="152"/>
      <c r="BL635" s="152"/>
      <c r="BM635" s="152"/>
    </row>
    <row r="636" ht="13.5" customHeight="1">
      <c r="A636" s="152"/>
      <c r="B636" s="153"/>
      <c r="C636" s="152"/>
      <c r="D636" s="152"/>
      <c r="E636" s="152"/>
      <c r="F636" s="152"/>
      <c r="G636" s="152"/>
      <c r="H636" s="152"/>
      <c r="I636" s="152"/>
      <c r="J636" s="152"/>
      <c r="K636" s="152"/>
      <c r="L636" s="152"/>
      <c r="M636" s="152"/>
      <c r="N636" s="152"/>
      <c r="O636" s="152"/>
      <c r="P636" s="152"/>
      <c r="Q636" s="152"/>
      <c r="R636" s="152"/>
      <c r="S636" s="152"/>
      <c r="T636" s="152"/>
      <c r="U636" s="152"/>
      <c r="V636" s="152"/>
      <c r="W636" s="152"/>
      <c r="X636" s="152"/>
      <c r="Y636" s="152"/>
      <c r="Z636" s="152"/>
      <c r="AA636" s="152"/>
      <c r="AB636" s="152"/>
      <c r="AC636" s="152"/>
      <c r="AD636" s="152"/>
      <c r="AE636" s="152"/>
      <c r="AF636" s="152"/>
      <c r="AG636" s="152"/>
      <c r="AH636" s="152"/>
      <c r="AI636" s="152"/>
      <c r="AJ636" s="152"/>
      <c r="AK636" s="152"/>
      <c r="AL636" s="152"/>
      <c r="AM636" s="152"/>
      <c r="AN636" s="152"/>
      <c r="AO636" s="152"/>
      <c r="AP636" s="152"/>
      <c r="AQ636" s="152"/>
      <c r="AR636" s="152"/>
      <c r="AS636" s="152"/>
      <c r="AT636" s="152"/>
      <c r="AU636" s="152"/>
      <c r="AV636" s="152"/>
      <c r="AW636" s="152"/>
      <c r="AX636" s="152"/>
      <c r="AY636" s="152"/>
      <c r="AZ636" s="152"/>
      <c r="BA636" s="152"/>
      <c r="BB636" s="152"/>
      <c r="BC636" s="152"/>
      <c r="BD636" s="152"/>
      <c r="BE636" s="152"/>
      <c r="BF636" s="152"/>
      <c r="BG636" s="152"/>
      <c r="BH636" s="152"/>
      <c r="BI636" s="152"/>
      <c r="BJ636" s="152"/>
      <c r="BK636" s="152"/>
      <c r="BL636" s="152"/>
      <c r="BM636" s="152"/>
    </row>
    <row r="637" ht="13.5" customHeight="1">
      <c r="A637" s="152"/>
      <c r="B637" s="153"/>
      <c r="C637" s="152"/>
      <c r="D637" s="152"/>
      <c r="E637" s="152"/>
      <c r="F637" s="152"/>
      <c r="G637" s="152"/>
      <c r="H637" s="152"/>
      <c r="I637" s="152"/>
      <c r="J637" s="152"/>
      <c r="K637" s="152"/>
      <c r="L637" s="152"/>
      <c r="M637" s="152"/>
      <c r="N637" s="152"/>
      <c r="O637" s="152"/>
      <c r="P637" s="152"/>
      <c r="Q637" s="152"/>
      <c r="R637" s="152"/>
      <c r="S637" s="152"/>
      <c r="T637" s="152"/>
      <c r="U637" s="152"/>
      <c r="V637" s="152"/>
      <c r="W637" s="152"/>
      <c r="X637" s="152"/>
      <c r="Y637" s="152"/>
      <c r="Z637" s="152"/>
      <c r="AA637" s="152"/>
      <c r="AB637" s="152"/>
      <c r="AC637" s="152"/>
      <c r="AD637" s="152"/>
      <c r="AE637" s="152"/>
      <c r="AF637" s="152"/>
      <c r="AG637" s="152"/>
      <c r="AH637" s="152"/>
      <c r="AI637" s="152"/>
      <c r="AJ637" s="152"/>
      <c r="AK637" s="152"/>
      <c r="AL637" s="152"/>
      <c r="AM637" s="152"/>
      <c r="AN637" s="152"/>
      <c r="AO637" s="152"/>
      <c r="AP637" s="152"/>
      <c r="AQ637" s="152"/>
      <c r="AR637" s="152"/>
      <c r="AS637" s="152"/>
      <c r="AT637" s="152"/>
      <c r="AU637" s="152"/>
      <c r="AV637" s="152"/>
      <c r="AW637" s="152"/>
      <c r="AX637" s="152"/>
      <c r="AY637" s="152"/>
      <c r="AZ637" s="152"/>
      <c r="BA637" s="152"/>
      <c r="BB637" s="152"/>
      <c r="BC637" s="152"/>
      <c r="BD637" s="152"/>
      <c r="BE637" s="152"/>
      <c r="BF637" s="152"/>
      <c r="BG637" s="152"/>
      <c r="BH637" s="152"/>
      <c r="BI637" s="152"/>
      <c r="BJ637" s="152"/>
      <c r="BK637" s="152"/>
      <c r="BL637" s="152"/>
      <c r="BM637" s="152"/>
    </row>
    <row r="638" ht="13.5" customHeight="1">
      <c r="A638" s="152"/>
      <c r="B638" s="153"/>
      <c r="C638" s="152"/>
      <c r="D638" s="152"/>
      <c r="E638" s="152"/>
      <c r="F638" s="152"/>
      <c r="G638" s="152"/>
      <c r="H638" s="152"/>
      <c r="I638" s="152"/>
      <c r="J638" s="152"/>
      <c r="K638" s="152"/>
      <c r="L638" s="152"/>
      <c r="M638" s="152"/>
      <c r="N638" s="152"/>
      <c r="O638" s="152"/>
      <c r="P638" s="152"/>
      <c r="Q638" s="152"/>
      <c r="R638" s="152"/>
      <c r="S638" s="152"/>
      <c r="T638" s="152"/>
      <c r="U638" s="152"/>
      <c r="V638" s="152"/>
      <c r="W638" s="152"/>
      <c r="X638" s="152"/>
      <c r="Y638" s="152"/>
      <c r="Z638" s="152"/>
      <c r="AA638" s="152"/>
      <c r="AB638" s="152"/>
      <c r="AC638" s="152"/>
      <c r="AD638" s="152"/>
      <c r="AE638" s="152"/>
      <c r="AF638" s="152"/>
      <c r="AG638" s="152"/>
      <c r="AH638" s="152"/>
      <c r="AI638" s="152"/>
      <c r="AJ638" s="152"/>
      <c r="AK638" s="152"/>
      <c r="AL638" s="152"/>
      <c r="AM638" s="152"/>
      <c r="AN638" s="152"/>
      <c r="AO638" s="152"/>
      <c r="AP638" s="152"/>
      <c r="AQ638" s="152"/>
      <c r="AR638" s="152"/>
      <c r="AS638" s="152"/>
      <c r="AT638" s="152"/>
      <c r="AU638" s="152"/>
      <c r="AV638" s="152"/>
      <c r="AW638" s="152"/>
      <c r="AX638" s="152"/>
      <c r="AY638" s="152"/>
      <c r="AZ638" s="152"/>
      <c r="BA638" s="152"/>
      <c r="BB638" s="152"/>
      <c r="BC638" s="152"/>
      <c r="BD638" s="152"/>
      <c r="BE638" s="152"/>
      <c r="BF638" s="152"/>
      <c r="BG638" s="152"/>
      <c r="BH638" s="152"/>
      <c r="BI638" s="152"/>
      <c r="BJ638" s="152"/>
      <c r="BK638" s="152"/>
      <c r="BL638" s="152"/>
      <c r="BM638" s="152"/>
    </row>
    <row r="639" ht="13.5" customHeight="1">
      <c r="A639" s="152"/>
      <c r="B639" s="153"/>
      <c r="C639" s="152"/>
      <c r="D639" s="152"/>
      <c r="E639" s="152"/>
      <c r="F639" s="152"/>
      <c r="G639" s="152"/>
      <c r="H639" s="152"/>
      <c r="I639" s="152"/>
      <c r="J639" s="152"/>
      <c r="K639" s="152"/>
      <c r="L639" s="152"/>
      <c r="M639" s="152"/>
      <c r="N639" s="152"/>
      <c r="O639" s="152"/>
      <c r="P639" s="152"/>
      <c r="Q639" s="152"/>
      <c r="R639" s="152"/>
      <c r="S639" s="152"/>
      <c r="T639" s="152"/>
      <c r="U639" s="152"/>
      <c r="V639" s="152"/>
      <c r="W639" s="152"/>
      <c r="X639" s="152"/>
      <c r="Y639" s="152"/>
      <c r="Z639" s="152"/>
      <c r="AA639" s="152"/>
      <c r="AB639" s="152"/>
      <c r="AC639" s="152"/>
      <c r="AD639" s="152"/>
      <c r="AE639" s="152"/>
      <c r="AF639" s="152"/>
      <c r="AG639" s="152"/>
      <c r="AH639" s="152"/>
      <c r="AI639" s="152"/>
      <c r="AJ639" s="152"/>
      <c r="AK639" s="152"/>
      <c r="AL639" s="152"/>
      <c r="AM639" s="152"/>
      <c r="AN639" s="152"/>
      <c r="AO639" s="152"/>
      <c r="AP639" s="152"/>
      <c r="AQ639" s="152"/>
      <c r="AR639" s="152"/>
      <c r="AS639" s="152"/>
      <c r="AT639" s="152"/>
      <c r="AU639" s="152"/>
      <c r="AV639" s="152"/>
      <c r="AW639" s="152"/>
      <c r="AX639" s="152"/>
      <c r="AY639" s="152"/>
      <c r="AZ639" s="152"/>
      <c r="BA639" s="152"/>
      <c r="BB639" s="152"/>
      <c r="BC639" s="152"/>
      <c r="BD639" s="152"/>
      <c r="BE639" s="152"/>
      <c r="BF639" s="152"/>
      <c r="BG639" s="152"/>
      <c r="BH639" s="152"/>
      <c r="BI639" s="152"/>
      <c r="BJ639" s="152"/>
      <c r="BK639" s="152"/>
      <c r="BL639" s="152"/>
      <c r="BM639" s="152"/>
    </row>
    <row r="640" ht="13.5" customHeight="1">
      <c r="A640" s="152"/>
      <c r="B640" s="153"/>
      <c r="C640" s="152"/>
      <c r="D640" s="152"/>
      <c r="E640" s="152"/>
      <c r="F640" s="152"/>
      <c r="G640" s="152"/>
      <c r="H640" s="152"/>
      <c r="I640" s="152"/>
      <c r="J640" s="152"/>
      <c r="K640" s="152"/>
      <c r="L640" s="152"/>
      <c r="M640" s="152"/>
      <c r="N640" s="152"/>
      <c r="O640" s="152"/>
      <c r="P640" s="152"/>
      <c r="Q640" s="152"/>
      <c r="R640" s="152"/>
      <c r="S640" s="152"/>
      <c r="T640" s="152"/>
      <c r="U640" s="152"/>
      <c r="V640" s="152"/>
      <c r="W640" s="152"/>
      <c r="X640" s="152"/>
      <c r="Y640" s="152"/>
      <c r="Z640" s="152"/>
      <c r="AA640" s="152"/>
      <c r="AB640" s="152"/>
      <c r="AC640" s="152"/>
      <c r="AD640" s="152"/>
      <c r="AE640" s="152"/>
      <c r="AF640" s="152"/>
      <c r="AG640" s="152"/>
      <c r="AH640" s="152"/>
      <c r="AI640" s="152"/>
      <c r="AJ640" s="152"/>
      <c r="AK640" s="152"/>
      <c r="AL640" s="152"/>
      <c r="AM640" s="152"/>
      <c r="AN640" s="152"/>
      <c r="AO640" s="152"/>
      <c r="AP640" s="152"/>
      <c r="AQ640" s="152"/>
      <c r="AR640" s="152"/>
      <c r="AS640" s="152"/>
      <c r="AT640" s="152"/>
      <c r="AU640" s="152"/>
      <c r="AV640" s="152"/>
      <c r="AW640" s="152"/>
      <c r="AX640" s="152"/>
      <c r="AY640" s="152"/>
      <c r="AZ640" s="152"/>
      <c r="BA640" s="152"/>
      <c r="BB640" s="152"/>
      <c r="BC640" s="152"/>
      <c r="BD640" s="152"/>
      <c r="BE640" s="152"/>
      <c r="BF640" s="152"/>
      <c r="BG640" s="152"/>
      <c r="BH640" s="152"/>
      <c r="BI640" s="152"/>
      <c r="BJ640" s="152"/>
      <c r="BK640" s="152"/>
      <c r="BL640" s="152"/>
      <c r="BM640" s="152"/>
    </row>
    <row r="641" ht="13.5" customHeight="1">
      <c r="A641" s="152"/>
      <c r="B641" s="153"/>
      <c r="C641" s="152"/>
      <c r="D641" s="152"/>
      <c r="E641" s="152"/>
      <c r="F641" s="152"/>
      <c r="G641" s="152"/>
      <c r="H641" s="152"/>
      <c r="I641" s="152"/>
      <c r="J641" s="152"/>
      <c r="K641" s="152"/>
      <c r="L641" s="152"/>
      <c r="M641" s="152"/>
      <c r="N641" s="152"/>
      <c r="O641" s="152"/>
      <c r="P641" s="152"/>
      <c r="Q641" s="152"/>
      <c r="R641" s="152"/>
      <c r="S641" s="152"/>
      <c r="T641" s="152"/>
      <c r="U641" s="152"/>
      <c r="V641" s="152"/>
      <c r="W641" s="152"/>
      <c r="X641" s="152"/>
      <c r="Y641" s="152"/>
      <c r="Z641" s="152"/>
      <c r="AA641" s="152"/>
      <c r="AB641" s="152"/>
      <c r="AC641" s="152"/>
      <c r="AD641" s="152"/>
      <c r="AE641" s="152"/>
      <c r="AF641" s="152"/>
      <c r="AG641" s="152"/>
      <c r="AH641" s="152"/>
      <c r="AI641" s="152"/>
      <c r="AJ641" s="152"/>
      <c r="AK641" s="152"/>
      <c r="AL641" s="152"/>
      <c r="AM641" s="152"/>
      <c r="AN641" s="152"/>
      <c r="AO641" s="152"/>
      <c r="AP641" s="152"/>
      <c r="AQ641" s="152"/>
      <c r="AR641" s="152"/>
      <c r="AS641" s="152"/>
      <c r="AT641" s="152"/>
      <c r="AU641" s="152"/>
      <c r="AV641" s="152"/>
      <c r="AW641" s="152"/>
      <c r="AX641" s="152"/>
      <c r="AY641" s="152"/>
      <c r="AZ641" s="152"/>
      <c r="BA641" s="152"/>
      <c r="BB641" s="152"/>
      <c r="BC641" s="152"/>
      <c r="BD641" s="152"/>
      <c r="BE641" s="152"/>
      <c r="BF641" s="152"/>
      <c r="BG641" s="152"/>
      <c r="BH641" s="152"/>
      <c r="BI641" s="152"/>
      <c r="BJ641" s="152"/>
      <c r="BK641" s="152"/>
      <c r="BL641" s="152"/>
      <c r="BM641" s="152"/>
    </row>
    <row r="642" ht="13.5" customHeight="1">
      <c r="A642" s="152"/>
      <c r="B642" s="153"/>
      <c r="C642" s="152"/>
      <c r="D642" s="152"/>
      <c r="E642" s="152"/>
      <c r="F642" s="152"/>
      <c r="G642" s="152"/>
      <c r="H642" s="152"/>
      <c r="I642" s="152"/>
      <c r="J642" s="152"/>
      <c r="K642" s="152"/>
      <c r="L642" s="152"/>
      <c r="M642" s="152"/>
      <c r="N642" s="152"/>
      <c r="O642" s="152"/>
      <c r="P642" s="152"/>
      <c r="Q642" s="152"/>
      <c r="R642" s="152"/>
      <c r="S642" s="152"/>
      <c r="T642" s="152"/>
      <c r="U642" s="152"/>
      <c r="V642" s="152"/>
      <c r="W642" s="152"/>
      <c r="X642" s="152"/>
      <c r="Y642" s="152"/>
      <c r="Z642" s="152"/>
      <c r="AA642" s="152"/>
      <c r="AB642" s="152"/>
      <c r="AC642" s="152"/>
      <c r="AD642" s="152"/>
      <c r="AE642" s="152"/>
      <c r="AF642" s="152"/>
      <c r="AG642" s="152"/>
      <c r="AH642" s="152"/>
      <c r="AI642" s="152"/>
      <c r="AJ642" s="152"/>
      <c r="AK642" s="152"/>
      <c r="AL642" s="152"/>
      <c r="AM642" s="152"/>
      <c r="AN642" s="152"/>
      <c r="AO642" s="152"/>
      <c r="AP642" s="152"/>
      <c r="AQ642" s="152"/>
      <c r="AR642" s="152"/>
      <c r="AS642" s="152"/>
      <c r="AT642" s="152"/>
      <c r="AU642" s="152"/>
      <c r="AV642" s="152"/>
      <c r="AW642" s="152"/>
      <c r="AX642" s="152"/>
      <c r="AY642" s="152"/>
      <c r="AZ642" s="152"/>
      <c r="BA642" s="152"/>
      <c r="BB642" s="152"/>
      <c r="BC642" s="152"/>
      <c r="BD642" s="152"/>
      <c r="BE642" s="152"/>
      <c r="BF642" s="152"/>
      <c r="BG642" s="152"/>
      <c r="BH642" s="152"/>
      <c r="BI642" s="152"/>
      <c r="BJ642" s="152"/>
      <c r="BK642" s="152"/>
      <c r="BL642" s="152"/>
      <c r="BM642" s="152"/>
    </row>
    <row r="643" ht="13.5" customHeight="1">
      <c r="A643" s="152"/>
      <c r="B643" s="153"/>
      <c r="C643" s="152"/>
      <c r="D643" s="152"/>
      <c r="E643" s="152"/>
      <c r="F643" s="152"/>
      <c r="G643" s="152"/>
      <c r="H643" s="152"/>
      <c r="I643" s="152"/>
      <c r="J643" s="152"/>
      <c r="K643" s="152"/>
      <c r="L643" s="152"/>
      <c r="M643" s="152"/>
      <c r="N643" s="152"/>
      <c r="O643" s="152"/>
      <c r="P643" s="152"/>
      <c r="Q643" s="152"/>
      <c r="R643" s="152"/>
      <c r="S643" s="152"/>
      <c r="T643" s="152"/>
      <c r="U643" s="152"/>
      <c r="V643" s="152"/>
      <c r="W643" s="152"/>
      <c r="X643" s="152"/>
      <c r="Y643" s="152"/>
      <c r="Z643" s="152"/>
      <c r="AA643" s="152"/>
      <c r="AB643" s="152"/>
      <c r="AC643" s="152"/>
      <c r="AD643" s="152"/>
      <c r="AE643" s="152"/>
      <c r="AF643" s="152"/>
      <c r="AG643" s="152"/>
      <c r="AH643" s="152"/>
      <c r="AI643" s="152"/>
      <c r="AJ643" s="152"/>
      <c r="AK643" s="152"/>
      <c r="AL643" s="152"/>
      <c r="AM643" s="152"/>
      <c r="AN643" s="152"/>
      <c r="AO643" s="152"/>
      <c r="AP643" s="152"/>
      <c r="AQ643" s="152"/>
      <c r="AR643" s="152"/>
      <c r="AS643" s="152"/>
      <c r="AT643" s="152"/>
      <c r="AU643" s="152"/>
      <c r="AV643" s="152"/>
      <c r="AW643" s="152"/>
      <c r="AX643" s="152"/>
      <c r="AY643" s="152"/>
      <c r="AZ643" s="152"/>
      <c r="BA643" s="152"/>
      <c r="BB643" s="152"/>
      <c r="BC643" s="152"/>
      <c r="BD643" s="152"/>
      <c r="BE643" s="152"/>
      <c r="BF643" s="152"/>
      <c r="BG643" s="152"/>
      <c r="BH643" s="152"/>
      <c r="BI643" s="152"/>
      <c r="BJ643" s="152"/>
      <c r="BK643" s="152"/>
      <c r="BL643" s="152"/>
      <c r="BM643" s="152"/>
    </row>
    <row r="644" ht="13.5" customHeight="1">
      <c r="A644" s="152"/>
      <c r="B644" s="153"/>
      <c r="C644" s="152"/>
      <c r="D644" s="152"/>
      <c r="E644" s="152"/>
      <c r="F644" s="152"/>
      <c r="G644" s="152"/>
      <c r="H644" s="152"/>
      <c r="I644" s="152"/>
      <c r="J644" s="152"/>
      <c r="K644" s="152"/>
      <c r="L644" s="152"/>
      <c r="M644" s="152"/>
      <c r="N644" s="152"/>
      <c r="O644" s="152"/>
      <c r="P644" s="152"/>
      <c r="Q644" s="152"/>
      <c r="R644" s="152"/>
      <c r="S644" s="152"/>
      <c r="T644" s="152"/>
      <c r="U644" s="152"/>
      <c r="V644" s="152"/>
      <c r="W644" s="152"/>
      <c r="X644" s="152"/>
      <c r="Y644" s="152"/>
      <c r="Z644" s="152"/>
      <c r="AA644" s="152"/>
      <c r="AB644" s="152"/>
      <c r="AC644" s="152"/>
      <c r="AD644" s="152"/>
      <c r="AE644" s="152"/>
      <c r="AF644" s="152"/>
      <c r="AG644" s="152"/>
      <c r="AH644" s="152"/>
      <c r="AI644" s="152"/>
      <c r="AJ644" s="152"/>
      <c r="AK644" s="152"/>
      <c r="AL644" s="152"/>
      <c r="AM644" s="152"/>
      <c r="AN644" s="152"/>
      <c r="AO644" s="152"/>
      <c r="AP644" s="152"/>
      <c r="AQ644" s="152"/>
      <c r="AR644" s="152"/>
      <c r="AS644" s="152"/>
      <c r="AT644" s="152"/>
      <c r="AU644" s="152"/>
      <c r="AV644" s="152"/>
      <c r="AW644" s="152"/>
      <c r="AX644" s="152"/>
      <c r="AY644" s="152"/>
      <c r="AZ644" s="152"/>
      <c r="BA644" s="152"/>
      <c r="BB644" s="152"/>
      <c r="BC644" s="152"/>
      <c r="BD644" s="152"/>
      <c r="BE644" s="152"/>
      <c r="BF644" s="152"/>
      <c r="BG644" s="152"/>
      <c r="BH644" s="152"/>
      <c r="BI644" s="152"/>
      <c r="BJ644" s="152"/>
      <c r="BK644" s="152"/>
      <c r="BL644" s="152"/>
      <c r="BM644" s="152"/>
    </row>
    <row r="645" ht="13.5" customHeight="1">
      <c r="A645" s="152"/>
      <c r="B645" s="153"/>
      <c r="C645" s="152"/>
      <c r="D645" s="152"/>
      <c r="E645" s="152"/>
      <c r="F645" s="152"/>
      <c r="G645" s="152"/>
      <c r="H645" s="152"/>
      <c r="I645" s="152"/>
      <c r="J645" s="152"/>
      <c r="K645" s="152"/>
      <c r="L645" s="152"/>
      <c r="M645" s="152"/>
      <c r="N645" s="152"/>
      <c r="O645" s="152"/>
      <c r="P645" s="152"/>
      <c r="Q645" s="152"/>
      <c r="R645" s="152"/>
      <c r="S645" s="152"/>
      <c r="T645" s="152"/>
      <c r="U645" s="152"/>
      <c r="V645" s="152"/>
      <c r="W645" s="152"/>
      <c r="X645" s="152"/>
      <c r="Y645" s="152"/>
      <c r="Z645" s="152"/>
      <c r="AA645" s="152"/>
      <c r="AB645" s="152"/>
      <c r="AC645" s="152"/>
      <c r="AD645" s="152"/>
      <c r="AE645" s="152"/>
      <c r="AF645" s="152"/>
      <c r="AG645" s="152"/>
      <c r="AH645" s="152"/>
      <c r="AI645" s="152"/>
      <c r="AJ645" s="152"/>
      <c r="AK645" s="152"/>
      <c r="AL645" s="152"/>
      <c r="AM645" s="152"/>
      <c r="AN645" s="152"/>
      <c r="AO645" s="152"/>
      <c r="AP645" s="152"/>
      <c r="AQ645" s="152"/>
      <c r="AR645" s="152"/>
      <c r="AS645" s="152"/>
      <c r="AT645" s="152"/>
      <c r="AU645" s="152"/>
      <c r="AV645" s="152"/>
      <c r="AW645" s="152"/>
      <c r="AX645" s="152"/>
      <c r="AY645" s="152"/>
      <c r="AZ645" s="152"/>
      <c r="BA645" s="152"/>
      <c r="BB645" s="152"/>
      <c r="BC645" s="152"/>
      <c r="BD645" s="152"/>
      <c r="BE645" s="152"/>
      <c r="BF645" s="152"/>
      <c r="BG645" s="152"/>
      <c r="BH645" s="152"/>
      <c r="BI645" s="152"/>
      <c r="BJ645" s="152"/>
      <c r="BK645" s="152"/>
      <c r="BL645" s="152"/>
      <c r="BM645" s="152"/>
    </row>
    <row r="646" ht="13.5" customHeight="1">
      <c r="A646" s="152"/>
      <c r="B646" s="153"/>
      <c r="C646" s="152"/>
      <c r="D646" s="152"/>
      <c r="E646" s="152"/>
      <c r="F646" s="152"/>
      <c r="G646" s="152"/>
      <c r="H646" s="152"/>
      <c r="I646" s="152"/>
      <c r="J646" s="152"/>
      <c r="K646" s="152"/>
      <c r="L646" s="152"/>
      <c r="M646" s="152"/>
      <c r="N646" s="152"/>
      <c r="O646" s="152"/>
      <c r="P646" s="152"/>
      <c r="Q646" s="152"/>
      <c r="R646" s="152"/>
      <c r="S646" s="152"/>
      <c r="T646" s="152"/>
      <c r="U646" s="152"/>
      <c r="V646" s="152"/>
      <c r="W646" s="152"/>
      <c r="X646" s="152"/>
      <c r="Y646" s="152"/>
      <c r="Z646" s="152"/>
      <c r="AA646" s="152"/>
      <c r="AB646" s="152"/>
      <c r="AC646" s="152"/>
      <c r="AD646" s="152"/>
      <c r="AE646" s="152"/>
      <c r="AF646" s="152"/>
      <c r="AG646" s="152"/>
      <c r="AH646" s="152"/>
      <c r="AI646" s="152"/>
      <c r="AJ646" s="152"/>
      <c r="AK646" s="152"/>
      <c r="AL646" s="152"/>
      <c r="AM646" s="152"/>
      <c r="AN646" s="152"/>
      <c r="AO646" s="152"/>
      <c r="AP646" s="152"/>
      <c r="AQ646" s="152"/>
      <c r="AR646" s="152"/>
      <c r="AS646" s="152"/>
      <c r="AT646" s="152"/>
      <c r="AU646" s="152"/>
      <c r="AV646" s="152"/>
      <c r="AW646" s="152"/>
      <c r="AX646" s="152"/>
      <c r="AY646" s="152"/>
      <c r="AZ646" s="152"/>
      <c r="BA646" s="152"/>
      <c r="BB646" s="152"/>
      <c r="BC646" s="152"/>
      <c r="BD646" s="152"/>
      <c r="BE646" s="152"/>
      <c r="BF646" s="152"/>
      <c r="BG646" s="152"/>
      <c r="BH646" s="152"/>
      <c r="BI646" s="152"/>
      <c r="BJ646" s="152"/>
      <c r="BK646" s="152"/>
      <c r="BL646" s="152"/>
      <c r="BM646" s="152"/>
    </row>
    <row r="647" ht="13.5" customHeight="1">
      <c r="A647" s="152"/>
      <c r="B647" s="153"/>
      <c r="C647" s="152"/>
      <c r="D647" s="152"/>
      <c r="E647" s="152"/>
      <c r="F647" s="152"/>
      <c r="G647" s="152"/>
      <c r="H647" s="152"/>
      <c r="I647" s="152"/>
      <c r="J647" s="152"/>
      <c r="K647" s="152"/>
      <c r="L647" s="152"/>
      <c r="M647" s="152"/>
      <c r="N647" s="152"/>
      <c r="O647" s="152"/>
      <c r="P647" s="152"/>
      <c r="Q647" s="152"/>
      <c r="R647" s="152"/>
      <c r="S647" s="152"/>
      <c r="T647" s="152"/>
      <c r="U647" s="152"/>
      <c r="V647" s="152"/>
      <c r="W647" s="152"/>
      <c r="X647" s="152"/>
      <c r="Y647" s="152"/>
      <c r="Z647" s="152"/>
      <c r="AA647" s="152"/>
      <c r="AB647" s="152"/>
      <c r="AC647" s="152"/>
      <c r="AD647" s="152"/>
      <c r="AE647" s="152"/>
      <c r="AF647" s="152"/>
      <c r="AG647" s="152"/>
      <c r="AH647" s="152"/>
      <c r="AI647" s="152"/>
      <c r="AJ647" s="152"/>
      <c r="AK647" s="152"/>
      <c r="AL647" s="152"/>
      <c r="AM647" s="152"/>
      <c r="AN647" s="152"/>
      <c r="AO647" s="152"/>
      <c r="AP647" s="152"/>
      <c r="AQ647" s="152"/>
      <c r="AR647" s="152"/>
      <c r="AS647" s="152"/>
      <c r="AT647" s="152"/>
      <c r="AU647" s="152"/>
      <c r="AV647" s="152"/>
      <c r="AW647" s="152"/>
      <c r="AX647" s="152"/>
      <c r="AY647" s="152"/>
      <c r="AZ647" s="152"/>
      <c r="BA647" s="152"/>
      <c r="BB647" s="152"/>
      <c r="BC647" s="152"/>
      <c r="BD647" s="152"/>
      <c r="BE647" s="152"/>
      <c r="BF647" s="152"/>
      <c r="BG647" s="152"/>
      <c r="BH647" s="152"/>
      <c r="BI647" s="152"/>
      <c r="BJ647" s="152"/>
      <c r="BK647" s="152"/>
      <c r="BL647" s="152"/>
      <c r="BM647" s="152"/>
    </row>
    <row r="648" ht="13.5" customHeight="1">
      <c r="A648" s="152"/>
      <c r="B648" s="153"/>
      <c r="C648" s="152"/>
      <c r="D648" s="152"/>
      <c r="E648" s="152"/>
      <c r="F648" s="152"/>
      <c r="G648" s="152"/>
      <c r="H648" s="152"/>
      <c r="I648" s="152"/>
      <c r="J648" s="152"/>
      <c r="K648" s="152"/>
      <c r="L648" s="152"/>
      <c r="M648" s="152"/>
      <c r="N648" s="152"/>
      <c r="O648" s="152"/>
      <c r="P648" s="152"/>
      <c r="Q648" s="152"/>
      <c r="R648" s="152"/>
      <c r="S648" s="152"/>
      <c r="T648" s="152"/>
      <c r="U648" s="152"/>
      <c r="V648" s="152"/>
      <c r="W648" s="152"/>
      <c r="X648" s="152"/>
      <c r="Y648" s="152"/>
      <c r="Z648" s="152"/>
      <c r="AA648" s="152"/>
      <c r="AB648" s="152"/>
      <c r="AC648" s="152"/>
      <c r="AD648" s="152"/>
      <c r="AE648" s="152"/>
      <c r="AF648" s="152"/>
      <c r="AG648" s="152"/>
      <c r="AH648" s="152"/>
      <c r="AI648" s="152"/>
      <c r="AJ648" s="152"/>
      <c r="AK648" s="152"/>
      <c r="AL648" s="152"/>
      <c r="AM648" s="152"/>
      <c r="AN648" s="152"/>
      <c r="AO648" s="152"/>
      <c r="AP648" s="152"/>
      <c r="AQ648" s="152"/>
      <c r="AR648" s="152"/>
      <c r="AS648" s="152"/>
      <c r="AT648" s="152"/>
      <c r="AU648" s="152"/>
      <c r="AV648" s="152"/>
      <c r="AW648" s="152"/>
      <c r="AX648" s="152"/>
      <c r="AY648" s="152"/>
      <c r="AZ648" s="152"/>
      <c r="BA648" s="152"/>
      <c r="BB648" s="152"/>
      <c r="BC648" s="152"/>
      <c r="BD648" s="152"/>
      <c r="BE648" s="152"/>
      <c r="BF648" s="152"/>
      <c r="BG648" s="152"/>
      <c r="BH648" s="152"/>
      <c r="BI648" s="152"/>
      <c r="BJ648" s="152"/>
      <c r="BK648" s="152"/>
      <c r="BL648" s="152"/>
      <c r="BM648" s="152"/>
    </row>
    <row r="649" ht="13.5" customHeight="1">
      <c r="A649" s="152"/>
      <c r="B649" s="153"/>
      <c r="C649" s="152"/>
      <c r="D649" s="152"/>
      <c r="E649" s="152"/>
      <c r="F649" s="152"/>
      <c r="G649" s="152"/>
      <c r="H649" s="152"/>
      <c r="I649" s="152"/>
      <c r="J649" s="152"/>
      <c r="K649" s="152"/>
      <c r="L649" s="152"/>
      <c r="M649" s="152"/>
      <c r="N649" s="152"/>
      <c r="O649" s="152"/>
      <c r="P649" s="152"/>
      <c r="Q649" s="152"/>
      <c r="R649" s="152"/>
      <c r="S649" s="152"/>
      <c r="T649" s="152"/>
      <c r="U649" s="152"/>
      <c r="V649" s="152"/>
      <c r="W649" s="152"/>
      <c r="X649" s="152"/>
      <c r="Y649" s="152"/>
      <c r="Z649" s="152"/>
      <c r="AA649" s="152"/>
      <c r="AB649" s="152"/>
      <c r="AC649" s="152"/>
      <c r="AD649" s="152"/>
      <c r="AE649" s="152"/>
      <c r="AF649" s="152"/>
      <c r="AG649" s="152"/>
      <c r="AH649" s="152"/>
      <c r="AI649" s="152"/>
      <c r="AJ649" s="152"/>
      <c r="AK649" s="152"/>
      <c r="AL649" s="152"/>
      <c r="AM649" s="152"/>
      <c r="AN649" s="152"/>
      <c r="AO649" s="152"/>
      <c r="AP649" s="152"/>
      <c r="AQ649" s="152"/>
      <c r="AR649" s="152"/>
      <c r="AS649" s="152"/>
      <c r="AT649" s="152"/>
      <c r="AU649" s="152"/>
      <c r="AV649" s="152"/>
      <c r="AW649" s="152"/>
      <c r="AX649" s="152"/>
      <c r="AY649" s="152"/>
      <c r="AZ649" s="152"/>
      <c r="BA649" s="152"/>
      <c r="BB649" s="152"/>
      <c r="BC649" s="152"/>
      <c r="BD649" s="152"/>
      <c r="BE649" s="152"/>
      <c r="BF649" s="152"/>
      <c r="BG649" s="152"/>
      <c r="BH649" s="152"/>
      <c r="BI649" s="152"/>
      <c r="BJ649" s="152"/>
      <c r="BK649" s="152"/>
      <c r="BL649" s="152"/>
      <c r="BM649" s="152"/>
    </row>
    <row r="650" ht="13.5" customHeight="1">
      <c r="A650" s="152"/>
      <c r="B650" s="153"/>
      <c r="C650" s="152"/>
      <c r="D650" s="152"/>
      <c r="E650" s="152"/>
      <c r="F650" s="152"/>
      <c r="G650" s="152"/>
      <c r="H650" s="152"/>
      <c r="I650" s="152"/>
      <c r="J650" s="152"/>
      <c r="K650" s="152"/>
      <c r="L650" s="152"/>
      <c r="M650" s="152"/>
      <c r="N650" s="152"/>
      <c r="O650" s="152"/>
      <c r="P650" s="152"/>
      <c r="Q650" s="152"/>
      <c r="R650" s="152"/>
      <c r="S650" s="152"/>
      <c r="T650" s="152"/>
      <c r="U650" s="152"/>
      <c r="V650" s="152"/>
      <c r="W650" s="152"/>
      <c r="X650" s="152"/>
      <c r="Y650" s="152"/>
      <c r="Z650" s="152"/>
      <c r="AA650" s="152"/>
      <c r="AB650" s="152"/>
      <c r="AC650" s="152"/>
      <c r="AD650" s="152"/>
      <c r="AE650" s="152"/>
      <c r="AF650" s="152"/>
      <c r="AG650" s="152"/>
      <c r="AH650" s="152"/>
      <c r="AI650" s="152"/>
      <c r="AJ650" s="152"/>
      <c r="AK650" s="152"/>
      <c r="AL650" s="152"/>
      <c r="AM650" s="152"/>
      <c r="AN650" s="152"/>
      <c r="AO650" s="152"/>
      <c r="AP650" s="152"/>
      <c r="AQ650" s="152"/>
      <c r="AR650" s="152"/>
      <c r="AS650" s="152"/>
      <c r="AT650" s="152"/>
      <c r="AU650" s="152"/>
      <c r="AV650" s="152"/>
      <c r="AW650" s="152"/>
      <c r="AX650" s="152"/>
      <c r="AY650" s="152"/>
      <c r="AZ650" s="152"/>
      <c r="BA650" s="152"/>
      <c r="BB650" s="152"/>
      <c r="BC650" s="152"/>
      <c r="BD650" s="152"/>
      <c r="BE650" s="152"/>
      <c r="BF650" s="152"/>
      <c r="BG650" s="152"/>
      <c r="BH650" s="152"/>
      <c r="BI650" s="152"/>
      <c r="BJ650" s="152"/>
      <c r="BK650" s="152"/>
      <c r="BL650" s="152"/>
      <c r="BM650" s="152"/>
    </row>
    <row r="651" ht="13.5" customHeight="1">
      <c r="A651" s="152"/>
      <c r="B651" s="153"/>
      <c r="C651" s="152"/>
      <c r="D651" s="152"/>
      <c r="E651" s="152"/>
      <c r="F651" s="152"/>
      <c r="G651" s="152"/>
      <c r="H651" s="152"/>
      <c r="I651" s="152"/>
      <c r="J651" s="152"/>
      <c r="K651" s="152"/>
      <c r="L651" s="152"/>
      <c r="M651" s="152"/>
      <c r="N651" s="152"/>
      <c r="O651" s="152"/>
      <c r="P651" s="152"/>
      <c r="Q651" s="152"/>
      <c r="R651" s="152"/>
      <c r="S651" s="152"/>
      <c r="T651" s="152"/>
      <c r="U651" s="152"/>
      <c r="V651" s="152"/>
      <c r="W651" s="152"/>
      <c r="X651" s="152"/>
      <c r="Y651" s="152"/>
      <c r="Z651" s="152"/>
      <c r="AA651" s="152"/>
      <c r="AB651" s="152"/>
      <c r="AC651" s="152"/>
      <c r="AD651" s="152"/>
      <c r="AE651" s="152"/>
      <c r="AF651" s="152"/>
      <c r="AG651" s="152"/>
      <c r="AH651" s="152"/>
      <c r="AI651" s="152"/>
      <c r="AJ651" s="152"/>
      <c r="AK651" s="152"/>
      <c r="AL651" s="152"/>
      <c r="AM651" s="152"/>
      <c r="AN651" s="152"/>
      <c r="AO651" s="152"/>
      <c r="AP651" s="152"/>
      <c r="AQ651" s="152"/>
      <c r="AR651" s="152"/>
      <c r="AS651" s="152"/>
      <c r="AT651" s="152"/>
      <c r="AU651" s="152"/>
      <c r="AV651" s="152"/>
      <c r="AW651" s="152"/>
      <c r="AX651" s="152"/>
      <c r="AY651" s="152"/>
      <c r="AZ651" s="152"/>
      <c r="BA651" s="152"/>
      <c r="BB651" s="152"/>
      <c r="BC651" s="152"/>
      <c r="BD651" s="152"/>
      <c r="BE651" s="152"/>
      <c r="BF651" s="152"/>
      <c r="BG651" s="152"/>
      <c r="BH651" s="152"/>
      <c r="BI651" s="152"/>
      <c r="BJ651" s="152"/>
      <c r="BK651" s="152"/>
      <c r="BL651" s="152"/>
      <c r="BM651" s="152"/>
    </row>
    <row r="652" ht="13.5" customHeight="1">
      <c r="A652" s="152"/>
      <c r="B652" s="153"/>
      <c r="C652" s="152"/>
      <c r="D652" s="152"/>
      <c r="E652" s="152"/>
      <c r="F652" s="152"/>
      <c r="G652" s="152"/>
      <c r="H652" s="152"/>
      <c r="I652" s="152"/>
      <c r="J652" s="152"/>
      <c r="K652" s="152"/>
      <c r="L652" s="152"/>
      <c r="M652" s="152"/>
      <c r="N652" s="152"/>
      <c r="O652" s="152"/>
      <c r="P652" s="152"/>
      <c r="Q652" s="152"/>
      <c r="R652" s="152"/>
      <c r="S652" s="152"/>
      <c r="T652" s="152"/>
      <c r="U652" s="152"/>
      <c r="V652" s="152"/>
      <c r="W652" s="152"/>
      <c r="X652" s="152"/>
      <c r="Y652" s="152"/>
      <c r="Z652" s="152"/>
      <c r="AA652" s="152"/>
      <c r="AB652" s="152"/>
      <c r="AC652" s="152"/>
      <c r="AD652" s="152"/>
      <c r="AE652" s="152"/>
      <c r="AF652" s="152"/>
      <c r="AG652" s="152"/>
      <c r="AH652" s="152"/>
      <c r="AI652" s="152"/>
      <c r="AJ652" s="152"/>
      <c r="AK652" s="152"/>
      <c r="AL652" s="152"/>
      <c r="AM652" s="152"/>
      <c r="AN652" s="152"/>
      <c r="AO652" s="152"/>
      <c r="AP652" s="152"/>
      <c r="AQ652" s="152"/>
      <c r="AR652" s="152"/>
      <c r="AS652" s="152"/>
      <c r="AT652" s="152"/>
      <c r="AU652" s="152"/>
      <c r="AV652" s="152"/>
      <c r="AW652" s="152"/>
      <c r="AX652" s="152"/>
      <c r="AY652" s="152"/>
      <c r="AZ652" s="152"/>
      <c r="BA652" s="152"/>
      <c r="BB652" s="152"/>
      <c r="BC652" s="152"/>
      <c r="BD652" s="152"/>
      <c r="BE652" s="152"/>
      <c r="BF652" s="152"/>
      <c r="BG652" s="152"/>
      <c r="BH652" s="152"/>
      <c r="BI652" s="152"/>
      <c r="BJ652" s="152"/>
      <c r="BK652" s="152"/>
      <c r="BL652" s="152"/>
      <c r="BM652" s="152"/>
    </row>
    <row r="653" ht="13.5" customHeight="1">
      <c r="A653" s="152"/>
      <c r="B653" s="153"/>
      <c r="C653" s="152"/>
      <c r="D653" s="152"/>
      <c r="E653" s="152"/>
      <c r="F653" s="152"/>
      <c r="G653" s="152"/>
      <c r="H653" s="152"/>
      <c r="I653" s="152"/>
      <c r="J653" s="152"/>
      <c r="K653" s="152"/>
      <c r="L653" s="152"/>
      <c r="M653" s="152"/>
      <c r="N653" s="152"/>
      <c r="O653" s="152"/>
      <c r="P653" s="152"/>
      <c r="Q653" s="152"/>
      <c r="R653" s="152"/>
      <c r="S653" s="152"/>
      <c r="T653" s="152"/>
      <c r="U653" s="152"/>
      <c r="V653" s="152"/>
      <c r="W653" s="152"/>
      <c r="X653" s="152"/>
      <c r="Y653" s="152"/>
      <c r="Z653" s="152"/>
      <c r="AA653" s="152"/>
      <c r="AB653" s="152"/>
      <c r="AC653" s="152"/>
      <c r="AD653" s="152"/>
      <c r="AE653" s="152"/>
      <c r="AF653" s="152"/>
      <c r="AG653" s="152"/>
      <c r="AH653" s="152"/>
      <c r="AI653" s="152"/>
      <c r="AJ653" s="152"/>
      <c r="AK653" s="152"/>
      <c r="AL653" s="152"/>
      <c r="AM653" s="152"/>
      <c r="AN653" s="152"/>
      <c r="AO653" s="152"/>
      <c r="AP653" s="152"/>
      <c r="AQ653" s="152"/>
      <c r="AR653" s="152"/>
      <c r="AS653" s="152"/>
      <c r="AT653" s="152"/>
      <c r="AU653" s="152"/>
      <c r="AV653" s="152"/>
      <c r="AW653" s="152"/>
      <c r="AX653" s="152"/>
      <c r="AY653" s="152"/>
      <c r="AZ653" s="152"/>
      <c r="BA653" s="152"/>
      <c r="BB653" s="152"/>
      <c r="BC653" s="152"/>
      <c r="BD653" s="152"/>
      <c r="BE653" s="152"/>
      <c r="BF653" s="152"/>
      <c r="BG653" s="152"/>
      <c r="BH653" s="152"/>
      <c r="BI653" s="152"/>
      <c r="BJ653" s="152"/>
      <c r="BK653" s="152"/>
      <c r="BL653" s="152"/>
      <c r="BM653" s="152"/>
    </row>
    <row r="654" ht="13.5" customHeight="1">
      <c r="A654" s="152"/>
      <c r="B654" s="153"/>
      <c r="C654" s="152"/>
      <c r="D654" s="152"/>
      <c r="E654" s="152"/>
      <c r="F654" s="152"/>
      <c r="G654" s="152"/>
      <c r="H654" s="152"/>
      <c r="I654" s="152"/>
      <c r="J654" s="152"/>
      <c r="K654" s="152"/>
      <c r="L654" s="152"/>
      <c r="M654" s="152"/>
      <c r="N654" s="152"/>
      <c r="O654" s="152"/>
      <c r="P654" s="152"/>
      <c r="Q654" s="152"/>
      <c r="R654" s="152"/>
      <c r="S654" s="152"/>
      <c r="T654" s="152"/>
      <c r="U654" s="152"/>
      <c r="V654" s="152"/>
      <c r="W654" s="152"/>
      <c r="X654" s="152"/>
      <c r="Y654" s="152"/>
      <c r="Z654" s="152"/>
      <c r="AA654" s="152"/>
      <c r="AB654" s="152"/>
      <c r="AC654" s="152"/>
      <c r="AD654" s="152"/>
      <c r="AE654" s="152"/>
      <c r="AF654" s="152"/>
      <c r="AG654" s="152"/>
      <c r="AH654" s="152"/>
      <c r="AI654" s="152"/>
      <c r="AJ654" s="152"/>
      <c r="AK654" s="152"/>
      <c r="AL654" s="152"/>
      <c r="AM654" s="152"/>
      <c r="AN654" s="152"/>
      <c r="AO654" s="152"/>
      <c r="AP654" s="152"/>
      <c r="AQ654" s="152"/>
      <c r="AR654" s="152"/>
      <c r="AS654" s="152"/>
      <c r="AT654" s="152"/>
      <c r="AU654" s="152"/>
      <c r="AV654" s="152"/>
      <c r="AW654" s="152"/>
      <c r="AX654" s="152"/>
      <c r="AY654" s="152"/>
      <c r="AZ654" s="152"/>
      <c r="BA654" s="152"/>
      <c r="BB654" s="152"/>
      <c r="BC654" s="152"/>
      <c r="BD654" s="152"/>
      <c r="BE654" s="152"/>
      <c r="BF654" s="152"/>
      <c r="BG654" s="152"/>
      <c r="BH654" s="152"/>
      <c r="BI654" s="152"/>
      <c r="BJ654" s="152"/>
      <c r="BK654" s="152"/>
      <c r="BL654" s="152"/>
      <c r="BM654" s="152"/>
    </row>
    <row r="655" ht="13.5" customHeight="1">
      <c r="A655" s="152"/>
      <c r="B655" s="153"/>
      <c r="C655" s="152"/>
      <c r="D655" s="152"/>
      <c r="E655" s="152"/>
      <c r="F655" s="152"/>
      <c r="G655" s="152"/>
      <c r="H655" s="152"/>
      <c r="I655" s="152"/>
      <c r="J655" s="152"/>
      <c r="K655" s="152"/>
      <c r="L655" s="152"/>
      <c r="M655" s="152"/>
      <c r="N655" s="152"/>
      <c r="O655" s="152"/>
      <c r="P655" s="152"/>
      <c r="Q655" s="152"/>
      <c r="R655" s="152"/>
      <c r="S655" s="152"/>
      <c r="T655" s="152"/>
      <c r="U655" s="152"/>
      <c r="V655" s="152"/>
      <c r="W655" s="152"/>
      <c r="X655" s="152"/>
      <c r="Y655" s="152"/>
      <c r="Z655" s="152"/>
      <c r="AA655" s="152"/>
      <c r="AB655" s="152"/>
      <c r="AC655" s="152"/>
      <c r="AD655" s="152"/>
      <c r="AE655" s="152"/>
      <c r="AF655" s="152"/>
      <c r="AG655" s="152"/>
      <c r="AH655" s="152"/>
      <c r="AI655" s="152"/>
      <c r="AJ655" s="152"/>
      <c r="AK655" s="152"/>
      <c r="AL655" s="152"/>
      <c r="AM655" s="152"/>
      <c r="AN655" s="152"/>
      <c r="AO655" s="152"/>
      <c r="AP655" s="152"/>
      <c r="AQ655" s="152"/>
      <c r="AR655" s="152"/>
      <c r="AS655" s="152"/>
      <c r="AT655" s="152"/>
      <c r="AU655" s="152"/>
      <c r="AV655" s="152"/>
      <c r="AW655" s="152"/>
      <c r="AX655" s="152"/>
      <c r="AY655" s="152"/>
      <c r="AZ655" s="152"/>
      <c r="BA655" s="152"/>
      <c r="BB655" s="152"/>
      <c r="BC655" s="152"/>
      <c r="BD655" s="152"/>
      <c r="BE655" s="152"/>
      <c r="BF655" s="152"/>
      <c r="BG655" s="152"/>
      <c r="BH655" s="152"/>
      <c r="BI655" s="152"/>
      <c r="BJ655" s="152"/>
      <c r="BK655" s="152"/>
      <c r="BL655" s="152"/>
      <c r="BM655" s="152"/>
    </row>
    <row r="656" ht="13.5" customHeight="1">
      <c r="A656" s="152"/>
      <c r="B656" s="153"/>
      <c r="C656" s="152"/>
      <c r="D656" s="152"/>
      <c r="E656" s="152"/>
      <c r="F656" s="152"/>
      <c r="G656" s="152"/>
      <c r="H656" s="152"/>
      <c r="I656" s="152"/>
      <c r="J656" s="152"/>
      <c r="K656" s="152"/>
      <c r="L656" s="152"/>
      <c r="M656" s="152"/>
      <c r="N656" s="152"/>
      <c r="O656" s="152"/>
      <c r="P656" s="152"/>
      <c r="Q656" s="152"/>
      <c r="R656" s="152"/>
      <c r="S656" s="152"/>
      <c r="T656" s="152"/>
      <c r="U656" s="152"/>
      <c r="V656" s="152"/>
      <c r="W656" s="152"/>
      <c r="X656" s="152"/>
      <c r="Y656" s="152"/>
      <c r="Z656" s="152"/>
      <c r="AA656" s="152"/>
      <c r="AB656" s="152"/>
      <c r="AC656" s="152"/>
      <c r="AD656" s="152"/>
      <c r="AE656" s="152"/>
      <c r="AF656" s="152"/>
      <c r="AG656" s="152"/>
      <c r="AH656" s="152"/>
      <c r="AI656" s="152"/>
      <c r="AJ656" s="152"/>
      <c r="AK656" s="152"/>
      <c r="AL656" s="152"/>
      <c r="AM656" s="152"/>
      <c r="AN656" s="152"/>
      <c r="AO656" s="152"/>
      <c r="AP656" s="152"/>
      <c r="AQ656" s="152"/>
      <c r="AR656" s="152"/>
      <c r="AS656" s="152"/>
      <c r="AT656" s="152"/>
      <c r="AU656" s="152"/>
      <c r="AV656" s="152"/>
      <c r="AW656" s="152"/>
      <c r="AX656" s="152"/>
      <c r="AY656" s="152"/>
      <c r="AZ656" s="152"/>
      <c r="BA656" s="152"/>
      <c r="BB656" s="152"/>
      <c r="BC656" s="152"/>
      <c r="BD656" s="152"/>
      <c r="BE656" s="152"/>
      <c r="BF656" s="152"/>
      <c r="BG656" s="152"/>
      <c r="BH656" s="152"/>
      <c r="BI656" s="152"/>
      <c r="BJ656" s="152"/>
      <c r="BK656" s="152"/>
      <c r="BL656" s="152"/>
      <c r="BM656" s="152"/>
    </row>
    <row r="657" ht="13.5" customHeight="1">
      <c r="A657" s="152"/>
      <c r="B657" s="153"/>
      <c r="C657" s="152"/>
      <c r="D657" s="152"/>
      <c r="E657" s="152"/>
      <c r="F657" s="152"/>
      <c r="G657" s="152"/>
      <c r="H657" s="152"/>
      <c r="I657" s="152"/>
      <c r="J657" s="152"/>
      <c r="K657" s="152"/>
      <c r="L657" s="152"/>
      <c r="M657" s="152"/>
      <c r="N657" s="152"/>
      <c r="O657" s="152"/>
      <c r="P657" s="152"/>
      <c r="Q657" s="152"/>
      <c r="R657" s="152"/>
      <c r="S657" s="152"/>
      <c r="T657" s="152"/>
      <c r="U657" s="152"/>
      <c r="V657" s="152"/>
      <c r="W657" s="152"/>
      <c r="X657" s="152"/>
      <c r="Y657" s="152"/>
      <c r="Z657" s="152"/>
      <c r="AA657" s="152"/>
      <c r="AB657" s="152"/>
      <c r="AC657" s="152"/>
      <c r="AD657" s="152"/>
      <c r="AE657" s="152"/>
      <c r="AF657" s="152"/>
      <c r="AG657" s="152"/>
      <c r="AH657" s="152"/>
      <c r="AI657" s="152"/>
      <c r="AJ657" s="152"/>
      <c r="AK657" s="152"/>
      <c r="AL657" s="152"/>
      <c r="AM657" s="152"/>
      <c r="AN657" s="152"/>
      <c r="AO657" s="152"/>
      <c r="AP657" s="152"/>
      <c r="AQ657" s="152"/>
      <c r="AR657" s="152"/>
      <c r="AS657" s="152"/>
      <c r="AT657" s="152"/>
      <c r="AU657" s="152"/>
      <c r="AV657" s="152"/>
      <c r="AW657" s="152"/>
      <c r="AX657" s="152"/>
      <c r="AY657" s="152"/>
      <c r="AZ657" s="152"/>
      <c r="BA657" s="152"/>
      <c r="BB657" s="152"/>
      <c r="BC657" s="152"/>
      <c r="BD657" s="152"/>
      <c r="BE657" s="152"/>
      <c r="BF657" s="152"/>
      <c r="BG657" s="152"/>
      <c r="BH657" s="152"/>
      <c r="BI657" s="152"/>
      <c r="BJ657" s="152"/>
      <c r="BK657" s="152"/>
      <c r="BL657" s="152"/>
      <c r="BM657" s="152"/>
    </row>
    <row r="658" ht="13.5" customHeight="1">
      <c r="A658" s="152"/>
      <c r="B658" s="153"/>
      <c r="C658" s="152"/>
      <c r="D658" s="152"/>
      <c r="E658" s="152"/>
      <c r="F658" s="152"/>
      <c r="G658" s="152"/>
      <c r="H658" s="152"/>
      <c r="I658" s="152"/>
      <c r="J658" s="152"/>
      <c r="K658" s="152"/>
      <c r="L658" s="152"/>
      <c r="M658" s="152"/>
      <c r="N658" s="152"/>
      <c r="O658" s="152"/>
      <c r="P658" s="152"/>
      <c r="Q658" s="152"/>
      <c r="R658" s="152"/>
      <c r="S658" s="152"/>
      <c r="T658" s="152"/>
      <c r="U658" s="152"/>
      <c r="V658" s="152"/>
      <c r="W658" s="152"/>
      <c r="X658" s="152"/>
      <c r="Y658" s="152"/>
      <c r="Z658" s="152"/>
      <c r="AA658" s="152"/>
      <c r="AB658" s="152"/>
      <c r="AC658" s="152"/>
      <c r="AD658" s="152"/>
      <c r="AE658" s="152"/>
      <c r="AF658" s="152"/>
      <c r="AG658" s="152"/>
      <c r="AH658" s="152"/>
      <c r="AI658" s="152"/>
      <c r="AJ658" s="152"/>
      <c r="AK658" s="152"/>
      <c r="AL658" s="152"/>
      <c r="AM658" s="152"/>
      <c r="AN658" s="152"/>
      <c r="AO658" s="152"/>
      <c r="AP658" s="152"/>
      <c r="AQ658" s="152"/>
      <c r="AR658" s="152"/>
      <c r="AS658" s="152"/>
      <c r="AT658" s="152"/>
      <c r="AU658" s="152"/>
      <c r="AV658" s="152"/>
      <c r="AW658" s="152"/>
      <c r="AX658" s="152"/>
      <c r="AY658" s="152"/>
      <c r="AZ658" s="152"/>
      <c r="BA658" s="152"/>
      <c r="BB658" s="152"/>
      <c r="BC658" s="152"/>
      <c r="BD658" s="152"/>
      <c r="BE658" s="152"/>
      <c r="BF658" s="152"/>
      <c r="BG658" s="152"/>
      <c r="BH658" s="152"/>
      <c r="BI658" s="152"/>
      <c r="BJ658" s="152"/>
      <c r="BK658" s="152"/>
      <c r="BL658" s="152"/>
      <c r="BM658" s="152"/>
    </row>
    <row r="659" ht="13.5" customHeight="1">
      <c r="A659" s="152"/>
      <c r="B659" s="153"/>
      <c r="C659" s="152"/>
      <c r="D659" s="152"/>
      <c r="E659" s="152"/>
      <c r="F659" s="152"/>
      <c r="G659" s="152"/>
      <c r="H659" s="152"/>
      <c r="I659" s="152"/>
      <c r="J659" s="152"/>
      <c r="K659" s="152"/>
      <c r="L659" s="152"/>
      <c r="M659" s="152"/>
      <c r="N659" s="152"/>
      <c r="O659" s="152"/>
      <c r="P659" s="152"/>
      <c r="Q659" s="152"/>
      <c r="R659" s="152"/>
      <c r="S659" s="152"/>
      <c r="T659" s="152"/>
      <c r="U659" s="152"/>
      <c r="V659" s="152"/>
      <c r="W659" s="152"/>
      <c r="X659" s="152"/>
      <c r="Y659" s="152"/>
      <c r="Z659" s="152"/>
      <c r="AA659" s="152"/>
      <c r="AB659" s="152"/>
      <c r="AC659" s="152"/>
      <c r="AD659" s="152"/>
      <c r="AE659" s="152"/>
      <c r="AF659" s="152"/>
      <c r="AG659" s="152"/>
      <c r="AH659" s="152"/>
      <c r="AI659" s="152"/>
      <c r="AJ659" s="152"/>
      <c r="AK659" s="152"/>
      <c r="AL659" s="152"/>
      <c r="AM659" s="152"/>
      <c r="AN659" s="152"/>
      <c r="AO659" s="152"/>
      <c r="AP659" s="152"/>
      <c r="AQ659" s="152"/>
      <c r="AR659" s="152"/>
      <c r="AS659" s="152"/>
      <c r="AT659" s="152"/>
      <c r="AU659" s="152"/>
      <c r="AV659" s="152"/>
      <c r="AW659" s="152"/>
      <c r="AX659" s="152"/>
      <c r="AY659" s="152"/>
      <c r="AZ659" s="152"/>
      <c r="BA659" s="152"/>
      <c r="BB659" s="152"/>
      <c r="BC659" s="152"/>
      <c r="BD659" s="152"/>
      <c r="BE659" s="152"/>
      <c r="BF659" s="152"/>
      <c r="BG659" s="152"/>
      <c r="BH659" s="152"/>
      <c r="BI659" s="152"/>
      <c r="BJ659" s="152"/>
      <c r="BK659" s="152"/>
      <c r="BL659" s="152"/>
      <c r="BM659" s="152"/>
    </row>
    <row r="660" ht="13.5" customHeight="1">
      <c r="A660" s="152"/>
      <c r="B660" s="153"/>
      <c r="C660" s="152"/>
      <c r="D660" s="152"/>
      <c r="E660" s="152"/>
      <c r="F660" s="152"/>
      <c r="G660" s="152"/>
      <c r="H660" s="152"/>
      <c r="I660" s="152"/>
      <c r="J660" s="152"/>
      <c r="K660" s="152"/>
      <c r="L660" s="152"/>
      <c r="M660" s="152"/>
      <c r="N660" s="152"/>
      <c r="O660" s="152"/>
      <c r="P660" s="152"/>
      <c r="Q660" s="152"/>
      <c r="R660" s="152"/>
      <c r="S660" s="152"/>
      <c r="T660" s="152"/>
      <c r="U660" s="152"/>
      <c r="V660" s="152"/>
      <c r="W660" s="152"/>
      <c r="X660" s="152"/>
      <c r="Y660" s="152"/>
      <c r="Z660" s="152"/>
      <c r="AA660" s="152"/>
      <c r="AB660" s="152"/>
      <c r="AC660" s="152"/>
      <c r="AD660" s="152"/>
      <c r="AE660" s="152"/>
      <c r="AF660" s="152"/>
      <c r="AG660" s="152"/>
      <c r="AH660" s="152"/>
      <c r="AI660" s="152"/>
      <c r="AJ660" s="152"/>
      <c r="AK660" s="152"/>
      <c r="AL660" s="152"/>
      <c r="AM660" s="152"/>
      <c r="AN660" s="152"/>
      <c r="AO660" s="152"/>
      <c r="AP660" s="152"/>
      <c r="AQ660" s="152"/>
      <c r="AR660" s="152"/>
      <c r="AS660" s="152"/>
      <c r="AT660" s="152"/>
      <c r="AU660" s="152"/>
      <c r="AV660" s="152"/>
      <c r="AW660" s="152"/>
      <c r="AX660" s="152"/>
      <c r="AY660" s="152"/>
      <c r="AZ660" s="152"/>
      <c r="BA660" s="152"/>
      <c r="BB660" s="152"/>
      <c r="BC660" s="152"/>
      <c r="BD660" s="152"/>
      <c r="BE660" s="152"/>
      <c r="BF660" s="152"/>
      <c r="BG660" s="152"/>
      <c r="BH660" s="152"/>
      <c r="BI660" s="152"/>
      <c r="BJ660" s="152"/>
      <c r="BK660" s="152"/>
      <c r="BL660" s="152"/>
      <c r="BM660" s="152"/>
    </row>
    <row r="661" ht="13.5" customHeight="1">
      <c r="A661" s="152"/>
      <c r="B661" s="153"/>
      <c r="C661" s="152"/>
      <c r="D661" s="152"/>
      <c r="E661" s="152"/>
      <c r="F661" s="152"/>
      <c r="G661" s="152"/>
      <c r="H661" s="152"/>
      <c r="I661" s="152"/>
      <c r="J661" s="152"/>
      <c r="K661" s="152"/>
      <c r="L661" s="152"/>
      <c r="M661" s="152"/>
      <c r="N661" s="152"/>
      <c r="O661" s="152"/>
      <c r="P661" s="152"/>
      <c r="Q661" s="152"/>
      <c r="R661" s="152"/>
      <c r="S661" s="152"/>
      <c r="T661" s="152"/>
      <c r="U661" s="152"/>
      <c r="V661" s="152"/>
      <c r="W661" s="152"/>
      <c r="X661" s="152"/>
      <c r="Y661" s="152"/>
      <c r="Z661" s="152"/>
      <c r="AA661" s="152"/>
      <c r="AB661" s="152"/>
      <c r="AC661" s="152"/>
      <c r="AD661" s="152"/>
      <c r="AE661" s="152"/>
      <c r="AF661" s="152"/>
      <c r="AG661" s="152"/>
      <c r="AH661" s="152"/>
      <c r="AI661" s="152"/>
      <c r="AJ661" s="152"/>
      <c r="AK661" s="152"/>
      <c r="AL661" s="152"/>
      <c r="AM661" s="152"/>
      <c r="AN661" s="152"/>
      <c r="AO661" s="152"/>
      <c r="AP661" s="152"/>
      <c r="AQ661" s="152"/>
      <c r="AR661" s="152"/>
      <c r="AS661" s="152"/>
      <c r="AT661" s="152"/>
      <c r="AU661" s="152"/>
      <c r="AV661" s="152"/>
      <c r="AW661" s="152"/>
      <c r="AX661" s="152"/>
      <c r="AY661" s="152"/>
      <c r="AZ661" s="152"/>
      <c r="BA661" s="152"/>
      <c r="BB661" s="152"/>
      <c r="BC661" s="152"/>
      <c r="BD661" s="152"/>
      <c r="BE661" s="152"/>
      <c r="BF661" s="152"/>
      <c r="BG661" s="152"/>
      <c r="BH661" s="152"/>
      <c r="BI661" s="152"/>
      <c r="BJ661" s="152"/>
      <c r="BK661" s="152"/>
      <c r="BL661" s="152"/>
      <c r="BM661" s="152"/>
    </row>
    <row r="662" ht="13.5" customHeight="1">
      <c r="A662" s="152"/>
      <c r="B662" s="153"/>
      <c r="C662" s="152"/>
      <c r="D662" s="152"/>
      <c r="E662" s="152"/>
      <c r="F662" s="152"/>
      <c r="G662" s="152"/>
      <c r="H662" s="152"/>
      <c r="I662" s="152"/>
      <c r="J662" s="152"/>
      <c r="K662" s="152"/>
      <c r="L662" s="152"/>
      <c r="M662" s="152"/>
      <c r="N662" s="152"/>
      <c r="O662" s="152"/>
      <c r="P662" s="152"/>
      <c r="Q662" s="152"/>
      <c r="R662" s="152"/>
      <c r="S662" s="152"/>
      <c r="T662" s="152"/>
      <c r="U662" s="152"/>
      <c r="V662" s="152"/>
      <c r="W662" s="152"/>
      <c r="X662" s="152"/>
      <c r="Y662" s="152"/>
      <c r="Z662" s="152"/>
      <c r="AA662" s="152"/>
      <c r="AB662" s="152"/>
      <c r="AC662" s="152"/>
      <c r="AD662" s="152"/>
      <c r="AE662" s="152"/>
      <c r="AF662" s="152"/>
      <c r="AG662" s="152"/>
      <c r="AH662" s="152"/>
      <c r="AI662" s="152"/>
      <c r="AJ662" s="152"/>
      <c r="AK662" s="152"/>
      <c r="AL662" s="152"/>
      <c r="AM662" s="152"/>
      <c r="AN662" s="152"/>
      <c r="AO662" s="152"/>
      <c r="AP662" s="152"/>
      <c r="AQ662" s="152"/>
      <c r="AR662" s="152"/>
      <c r="AS662" s="152"/>
      <c r="AT662" s="152"/>
      <c r="AU662" s="152"/>
      <c r="AV662" s="152"/>
      <c r="AW662" s="152"/>
      <c r="AX662" s="152"/>
      <c r="AY662" s="152"/>
      <c r="AZ662" s="152"/>
      <c r="BA662" s="152"/>
      <c r="BB662" s="152"/>
      <c r="BC662" s="152"/>
      <c r="BD662" s="152"/>
      <c r="BE662" s="152"/>
      <c r="BF662" s="152"/>
      <c r="BG662" s="152"/>
      <c r="BH662" s="152"/>
      <c r="BI662" s="152"/>
      <c r="BJ662" s="152"/>
      <c r="BK662" s="152"/>
      <c r="BL662" s="152"/>
      <c r="BM662" s="152"/>
    </row>
    <row r="663" ht="13.5" customHeight="1">
      <c r="A663" s="152"/>
      <c r="B663" s="153"/>
      <c r="C663" s="152"/>
      <c r="D663" s="152"/>
      <c r="E663" s="152"/>
      <c r="F663" s="152"/>
      <c r="G663" s="152"/>
      <c r="H663" s="152"/>
      <c r="I663" s="152"/>
      <c r="J663" s="152"/>
      <c r="K663" s="152"/>
      <c r="L663" s="152"/>
      <c r="M663" s="152"/>
      <c r="N663" s="152"/>
      <c r="O663" s="152"/>
      <c r="P663" s="152"/>
      <c r="Q663" s="152"/>
      <c r="R663" s="152"/>
      <c r="S663" s="152"/>
      <c r="T663" s="152"/>
      <c r="U663" s="152"/>
      <c r="V663" s="152"/>
      <c r="W663" s="152"/>
      <c r="X663" s="152"/>
      <c r="Y663" s="152"/>
      <c r="Z663" s="152"/>
      <c r="AA663" s="152"/>
      <c r="AB663" s="152"/>
      <c r="AC663" s="152"/>
      <c r="AD663" s="152"/>
      <c r="AE663" s="152"/>
      <c r="AF663" s="152"/>
      <c r="AG663" s="152"/>
      <c r="AH663" s="152"/>
      <c r="AI663" s="152"/>
      <c r="AJ663" s="152"/>
      <c r="AK663" s="152"/>
      <c r="AL663" s="152"/>
      <c r="AM663" s="152"/>
      <c r="AN663" s="152"/>
      <c r="AO663" s="152"/>
      <c r="AP663" s="152"/>
      <c r="AQ663" s="152"/>
      <c r="AR663" s="152"/>
      <c r="AS663" s="152"/>
      <c r="AT663" s="152"/>
      <c r="AU663" s="152"/>
      <c r="AV663" s="152"/>
      <c r="AW663" s="152"/>
      <c r="AX663" s="152"/>
      <c r="AY663" s="152"/>
      <c r="AZ663" s="152"/>
      <c r="BA663" s="152"/>
      <c r="BB663" s="152"/>
      <c r="BC663" s="152"/>
      <c r="BD663" s="152"/>
      <c r="BE663" s="152"/>
      <c r="BF663" s="152"/>
      <c r="BG663" s="152"/>
      <c r="BH663" s="152"/>
      <c r="BI663" s="152"/>
      <c r="BJ663" s="152"/>
      <c r="BK663" s="152"/>
      <c r="BL663" s="152"/>
      <c r="BM663" s="152"/>
    </row>
    <row r="664" ht="13.5" customHeight="1">
      <c r="A664" s="152"/>
      <c r="B664" s="153"/>
      <c r="C664" s="152"/>
      <c r="D664" s="152"/>
      <c r="E664" s="152"/>
      <c r="F664" s="152"/>
      <c r="G664" s="152"/>
      <c r="H664" s="152"/>
      <c r="I664" s="152"/>
      <c r="J664" s="152"/>
      <c r="K664" s="152"/>
      <c r="L664" s="152"/>
      <c r="M664" s="152"/>
      <c r="N664" s="152"/>
      <c r="O664" s="152"/>
      <c r="P664" s="152"/>
      <c r="Q664" s="152"/>
      <c r="R664" s="152"/>
      <c r="S664" s="152"/>
      <c r="T664" s="152"/>
      <c r="U664" s="152"/>
      <c r="V664" s="152"/>
      <c r="W664" s="152"/>
      <c r="X664" s="152"/>
      <c r="Y664" s="152"/>
      <c r="Z664" s="152"/>
      <c r="AA664" s="152"/>
      <c r="AB664" s="152"/>
      <c r="AC664" s="152"/>
      <c r="AD664" s="152"/>
      <c r="AE664" s="152"/>
      <c r="AF664" s="152"/>
      <c r="AG664" s="152"/>
      <c r="AH664" s="152"/>
      <c r="AI664" s="152"/>
      <c r="AJ664" s="152"/>
      <c r="AK664" s="152"/>
      <c r="AL664" s="152"/>
      <c r="AM664" s="152"/>
      <c r="AN664" s="152"/>
      <c r="AO664" s="152"/>
      <c r="AP664" s="152"/>
      <c r="AQ664" s="152"/>
      <c r="AR664" s="152"/>
      <c r="AS664" s="152"/>
      <c r="AT664" s="152"/>
      <c r="AU664" s="152"/>
      <c r="AV664" s="152"/>
      <c r="AW664" s="152"/>
      <c r="AX664" s="152"/>
      <c r="AY664" s="152"/>
      <c r="AZ664" s="152"/>
      <c r="BA664" s="152"/>
      <c r="BB664" s="152"/>
      <c r="BC664" s="152"/>
      <c r="BD664" s="152"/>
      <c r="BE664" s="152"/>
      <c r="BF664" s="152"/>
      <c r="BG664" s="152"/>
      <c r="BH664" s="152"/>
      <c r="BI664" s="152"/>
      <c r="BJ664" s="152"/>
      <c r="BK664" s="152"/>
      <c r="BL664" s="152"/>
      <c r="BM664" s="152"/>
    </row>
    <row r="665" ht="13.5" customHeight="1">
      <c r="A665" s="152"/>
      <c r="B665" s="153"/>
      <c r="C665" s="152"/>
      <c r="D665" s="152"/>
      <c r="E665" s="152"/>
      <c r="F665" s="152"/>
      <c r="G665" s="152"/>
      <c r="H665" s="152"/>
      <c r="I665" s="152"/>
      <c r="J665" s="152"/>
      <c r="K665" s="152"/>
      <c r="L665" s="152"/>
      <c r="M665" s="152"/>
      <c r="N665" s="152"/>
      <c r="O665" s="152"/>
      <c r="P665" s="152"/>
      <c r="Q665" s="152"/>
      <c r="R665" s="152"/>
      <c r="S665" s="152"/>
      <c r="T665" s="152"/>
      <c r="U665" s="152"/>
      <c r="V665" s="152"/>
      <c r="W665" s="152"/>
      <c r="X665" s="152"/>
      <c r="Y665" s="152"/>
      <c r="Z665" s="152"/>
      <c r="AA665" s="152"/>
      <c r="AB665" s="152"/>
      <c r="AC665" s="152"/>
      <c r="AD665" s="152"/>
      <c r="AE665" s="152"/>
      <c r="AF665" s="152"/>
      <c r="AG665" s="152"/>
      <c r="AH665" s="152"/>
      <c r="AI665" s="152"/>
      <c r="AJ665" s="152"/>
      <c r="AK665" s="152"/>
      <c r="AL665" s="152"/>
      <c r="AM665" s="152"/>
      <c r="AN665" s="152"/>
      <c r="AO665" s="152"/>
      <c r="AP665" s="152"/>
      <c r="AQ665" s="152"/>
      <c r="AR665" s="152"/>
      <c r="AS665" s="152"/>
      <c r="AT665" s="152"/>
      <c r="AU665" s="152"/>
      <c r="AV665" s="152"/>
      <c r="AW665" s="152"/>
      <c r="AX665" s="152"/>
      <c r="AY665" s="152"/>
      <c r="AZ665" s="152"/>
      <c r="BA665" s="152"/>
      <c r="BB665" s="152"/>
      <c r="BC665" s="152"/>
      <c r="BD665" s="152"/>
      <c r="BE665" s="152"/>
      <c r="BF665" s="152"/>
      <c r="BG665" s="152"/>
      <c r="BH665" s="152"/>
      <c r="BI665" s="152"/>
      <c r="BJ665" s="152"/>
      <c r="BK665" s="152"/>
      <c r="BL665" s="152"/>
      <c r="BM665" s="152"/>
    </row>
    <row r="666" ht="13.5" customHeight="1">
      <c r="A666" s="152"/>
      <c r="B666" s="153"/>
      <c r="C666" s="152"/>
      <c r="D666" s="152"/>
      <c r="E666" s="152"/>
      <c r="F666" s="152"/>
      <c r="G666" s="152"/>
      <c r="H666" s="152"/>
      <c r="I666" s="152"/>
      <c r="J666" s="152"/>
      <c r="K666" s="152"/>
      <c r="L666" s="152"/>
      <c r="M666" s="152"/>
      <c r="N666" s="152"/>
      <c r="O666" s="152"/>
      <c r="P666" s="152"/>
      <c r="Q666" s="152"/>
      <c r="R666" s="152"/>
      <c r="S666" s="152"/>
      <c r="T666" s="152"/>
      <c r="U666" s="152"/>
      <c r="V666" s="152"/>
      <c r="W666" s="152"/>
      <c r="X666" s="152"/>
      <c r="Y666" s="152"/>
      <c r="Z666" s="152"/>
      <c r="AA666" s="152"/>
      <c r="AB666" s="152"/>
      <c r="AC666" s="152"/>
      <c r="AD666" s="152"/>
      <c r="AE666" s="152"/>
      <c r="AF666" s="152"/>
      <c r="AG666" s="152"/>
      <c r="AH666" s="152"/>
      <c r="AI666" s="152"/>
      <c r="AJ666" s="152"/>
      <c r="AK666" s="152"/>
      <c r="AL666" s="152"/>
      <c r="AM666" s="152"/>
      <c r="AN666" s="152"/>
      <c r="AO666" s="152"/>
      <c r="AP666" s="152"/>
      <c r="AQ666" s="152"/>
      <c r="AR666" s="152"/>
      <c r="AS666" s="152"/>
      <c r="AT666" s="152"/>
      <c r="AU666" s="152"/>
      <c r="AV666" s="152"/>
      <c r="AW666" s="152"/>
      <c r="AX666" s="152"/>
      <c r="AY666" s="152"/>
      <c r="AZ666" s="152"/>
      <c r="BA666" s="152"/>
      <c r="BB666" s="152"/>
      <c r="BC666" s="152"/>
      <c r="BD666" s="152"/>
      <c r="BE666" s="152"/>
      <c r="BF666" s="152"/>
      <c r="BG666" s="152"/>
      <c r="BH666" s="152"/>
      <c r="BI666" s="152"/>
      <c r="BJ666" s="152"/>
      <c r="BK666" s="152"/>
      <c r="BL666" s="152"/>
      <c r="BM666" s="152"/>
    </row>
    <row r="667" ht="13.5" customHeight="1">
      <c r="A667" s="152"/>
      <c r="B667" s="153"/>
      <c r="C667" s="152"/>
      <c r="D667" s="152"/>
      <c r="E667" s="152"/>
      <c r="F667" s="152"/>
      <c r="G667" s="152"/>
      <c r="H667" s="152"/>
      <c r="I667" s="152"/>
      <c r="J667" s="152"/>
      <c r="K667" s="152"/>
      <c r="L667" s="152"/>
      <c r="M667" s="152"/>
      <c r="N667" s="152"/>
      <c r="O667" s="152"/>
      <c r="P667" s="152"/>
      <c r="Q667" s="152"/>
      <c r="R667" s="152"/>
      <c r="S667" s="152"/>
      <c r="T667" s="152"/>
      <c r="U667" s="152"/>
      <c r="V667" s="152"/>
      <c r="W667" s="152"/>
      <c r="X667" s="152"/>
      <c r="Y667" s="152"/>
      <c r="Z667" s="152"/>
      <c r="AA667" s="152"/>
      <c r="AB667" s="152"/>
      <c r="AC667" s="152"/>
      <c r="AD667" s="152"/>
      <c r="AE667" s="152"/>
      <c r="AF667" s="152"/>
      <c r="AG667" s="152"/>
      <c r="AH667" s="152"/>
      <c r="AI667" s="152"/>
      <c r="AJ667" s="152"/>
      <c r="AK667" s="152"/>
      <c r="AL667" s="152"/>
      <c r="AM667" s="152"/>
      <c r="AN667" s="152"/>
      <c r="AO667" s="152"/>
      <c r="AP667" s="152"/>
      <c r="AQ667" s="152"/>
      <c r="AR667" s="152"/>
      <c r="AS667" s="152"/>
      <c r="AT667" s="152"/>
      <c r="AU667" s="152"/>
      <c r="AV667" s="152"/>
      <c r="AW667" s="152"/>
      <c r="AX667" s="152"/>
      <c r="AY667" s="152"/>
      <c r="AZ667" s="152"/>
      <c r="BA667" s="152"/>
      <c r="BB667" s="152"/>
      <c r="BC667" s="152"/>
      <c r="BD667" s="152"/>
      <c r="BE667" s="152"/>
      <c r="BF667" s="152"/>
      <c r="BG667" s="152"/>
      <c r="BH667" s="152"/>
      <c r="BI667" s="152"/>
      <c r="BJ667" s="152"/>
      <c r="BK667" s="152"/>
      <c r="BL667" s="152"/>
      <c r="BM667" s="152"/>
    </row>
    <row r="668" ht="13.5" customHeight="1">
      <c r="A668" s="152"/>
      <c r="B668" s="153"/>
      <c r="C668" s="152"/>
      <c r="D668" s="152"/>
      <c r="E668" s="152"/>
      <c r="F668" s="152"/>
      <c r="G668" s="152"/>
      <c r="H668" s="152"/>
      <c r="I668" s="152"/>
      <c r="J668" s="152"/>
      <c r="K668" s="152"/>
      <c r="L668" s="152"/>
      <c r="M668" s="152"/>
      <c r="N668" s="152"/>
      <c r="O668" s="152"/>
      <c r="P668" s="152"/>
      <c r="Q668" s="152"/>
      <c r="R668" s="152"/>
      <c r="S668" s="152"/>
      <c r="T668" s="152"/>
      <c r="U668" s="152"/>
      <c r="V668" s="152"/>
      <c r="W668" s="152"/>
      <c r="X668" s="152"/>
      <c r="Y668" s="152"/>
      <c r="Z668" s="152"/>
      <c r="AA668" s="152"/>
      <c r="AB668" s="152"/>
      <c r="AC668" s="152"/>
      <c r="AD668" s="152"/>
      <c r="AE668" s="152"/>
      <c r="AF668" s="152"/>
      <c r="AG668" s="152"/>
      <c r="AH668" s="152"/>
      <c r="AI668" s="152"/>
      <c r="AJ668" s="152"/>
      <c r="AK668" s="152"/>
      <c r="AL668" s="152"/>
      <c r="AM668" s="152"/>
      <c r="AN668" s="152"/>
      <c r="AO668" s="152"/>
      <c r="AP668" s="152"/>
      <c r="AQ668" s="152"/>
      <c r="AR668" s="152"/>
      <c r="AS668" s="152"/>
      <c r="AT668" s="152"/>
      <c r="AU668" s="152"/>
      <c r="AV668" s="152"/>
      <c r="AW668" s="152"/>
      <c r="AX668" s="152"/>
      <c r="AY668" s="152"/>
      <c r="AZ668" s="152"/>
      <c r="BA668" s="152"/>
      <c r="BB668" s="152"/>
      <c r="BC668" s="152"/>
      <c r="BD668" s="152"/>
      <c r="BE668" s="152"/>
      <c r="BF668" s="152"/>
      <c r="BG668" s="152"/>
      <c r="BH668" s="152"/>
      <c r="BI668" s="152"/>
      <c r="BJ668" s="152"/>
      <c r="BK668" s="152"/>
      <c r="BL668" s="152"/>
      <c r="BM668" s="152"/>
    </row>
    <row r="669" ht="13.5" customHeight="1">
      <c r="A669" s="152"/>
      <c r="B669" s="153"/>
      <c r="C669" s="152"/>
      <c r="D669" s="152"/>
      <c r="E669" s="152"/>
      <c r="F669" s="152"/>
      <c r="G669" s="152"/>
      <c r="H669" s="152"/>
      <c r="I669" s="152"/>
      <c r="J669" s="152"/>
      <c r="K669" s="152"/>
      <c r="L669" s="152"/>
      <c r="M669" s="152"/>
      <c r="N669" s="152"/>
      <c r="O669" s="152"/>
      <c r="P669" s="152"/>
      <c r="Q669" s="152"/>
      <c r="R669" s="152"/>
      <c r="S669" s="152"/>
      <c r="T669" s="152"/>
      <c r="U669" s="152"/>
      <c r="V669" s="152"/>
      <c r="W669" s="152"/>
      <c r="X669" s="152"/>
      <c r="Y669" s="152"/>
      <c r="Z669" s="152"/>
      <c r="AA669" s="152"/>
      <c r="AB669" s="152"/>
      <c r="AC669" s="152"/>
      <c r="AD669" s="152"/>
      <c r="AE669" s="152"/>
      <c r="AF669" s="152"/>
      <c r="AG669" s="152"/>
      <c r="AH669" s="152"/>
      <c r="AI669" s="152"/>
      <c r="AJ669" s="152"/>
      <c r="AK669" s="152"/>
      <c r="AL669" s="152"/>
      <c r="AM669" s="152"/>
      <c r="AN669" s="152"/>
      <c r="AO669" s="152"/>
      <c r="AP669" s="152"/>
      <c r="AQ669" s="152"/>
      <c r="AR669" s="152"/>
      <c r="AS669" s="152"/>
      <c r="AT669" s="152"/>
      <c r="AU669" s="152"/>
      <c r="AV669" s="152"/>
      <c r="AW669" s="152"/>
      <c r="AX669" s="152"/>
      <c r="AY669" s="152"/>
      <c r="AZ669" s="152"/>
      <c r="BA669" s="152"/>
      <c r="BB669" s="152"/>
      <c r="BC669" s="152"/>
      <c r="BD669" s="152"/>
      <c r="BE669" s="152"/>
      <c r="BF669" s="152"/>
      <c r="BG669" s="152"/>
      <c r="BH669" s="152"/>
      <c r="BI669" s="152"/>
      <c r="BJ669" s="152"/>
      <c r="BK669" s="152"/>
      <c r="BL669" s="152"/>
      <c r="BM669" s="152"/>
    </row>
    <row r="670" ht="13.5" customHeight="1">
      <c r="A670" s="152"/>
      <c r="B670" s="153"/>
      <c r="C670" s="152"/>
      <c r="D670" s="152"/>
      <c r="E670" s="152"/>
      <c r="F670" s="152"/>
      <c r="G670" s="152"/>
      <c r="H670" s="152"/>
      <c r="I670" s="152"/>
      <c r="J670" s="152"/>
      <c r="K670" s="152"/>
      <c r="L670" s="152"/>
      <c r="M670" s="152"/>
      <c r="N670" s="152"/>
      <c r="O670" s="152"/>
      <c r="P670" s="152"/>
      <c r="Q670" s="152"/>
      <c r="R670" s="152"/>
      <c r="S670" s="152"/>
      <c r="T670" s="152"/>
      <c r="U670" s="152"/>
      <c r="V670" s="152"/>
      <c r="W670" s="152"/>
      <c r="X670" s="152"/>
      <c r="Y670" s="152"/>
      <c r="Z670" s="152"/>
      <c r="AA670" s="152"/>
      <c r="AB670" s="152"/>
      <c r="AC670" s="152"/>
      <c r="AD670" s="152"/>
      <c r="AE670" s="152"/>
      <c r="AF670" s="152"/>
      <c r="AG670" s="152"/>
      <c r="AH670" s="152"/>
      <c r="AI670" s="152"/>
      <c r="AJ670" s="152"/>
      <c r="AK670" s="152"/>
      <c r="AL670" s="152"/>
      <c r="AM670" s="152"/>
      <c r="AN670" s="152"/>
      <c r="AO670" s="152"/>
      <c r="AP670" s="152"/>
      <c r="AQ670" s="152"/>
      <c r="AR670" s="152"/>
      <c r="AS670" s="152"/>
      <c r="AT670" s="152"/>
      <c r="AU670" s="152"/>
      <c r="AV670" s="152"/>
      <c r="AW670" s="152"/>
      <c r="AX670" s="152"/>
      <c r="AY670" s="152"/>
      <c r="AZ670" s="152"/>
      <c r="BA670" s="152"/>
      <c r="BB670" s="152"/>
      <c r="BC670" s="152"/>
      <c r="BD670" s="152"/>
      <c r="BE670" s="152"/>
      <c r="BF670" s="152"/>
      <c r="BG670" s="152"/>
      <c r="BH670" s="152"/>
      <c r="BI670" s="152"/>
      <c r="BJ670" s="152"/>
      <c r="BK670" s="152"/>
      <c r="BL670" s="152"/>
      <c r="BM670" s="152"/>
    </row>
    <row r="671" ht="13.5" customHeight="1">
      <c r="A671" s="152"/>
      <c r="B671" s="153"/>
      <c r="C671" s="152"/>
      <c r="D671" s="152"/>
      <c r="E671" s="152"/>
      <c r="F671" s="152"/>
      <c r="G671" s="152"/>
      <c r="H671" s="152"/>
      <c r="I671" s="152"/>
      <c r="J671" s="152"/>
      <c r="K671" s="152"/>
      <c r="L671" s="152"/>
      <c r="M671" s="152"/>
      <c r="N671" s="152"/>
      <c r="O671" s="152"/>
      <c r="P671" s="152"/>
      <c r="Q671" s="152"/>
      <c r="R671" s="152"/>
      <c r="S671" s="152"/>
      <c r="T671" s="152"/>
      <c r="U671" s="152"/>
      <c r="V671" s="152"/>
      <c r="W671" s="152"/>
      <c r="X671" s="152"/>
      <c r="Y671" s="152"/>
      <c r="Z671" s="152"/>
      <c r="AA671" s="152"/>
      <c r="AB671" s="152"/>
      <c r="AC671" s="152"/>
      <c r="AD671" s="152"/>
      <c r="AE671" s="152"/>
      <c r="AF671" s="152"/>
      <c r="AG671" s="152"/>
      <c r="AH671" s="152"/>
      <c r="AI671" s="152"/>
      <c r="AJ671" s="152"/>
      <c r="AK671" s="152"/>
      <c r="AL671" s="152"/>
      <c r="AM671" s="152"/>
      <c r="AN671" s="152"/>
      <c r="AO671" s="152"/>
      <c r="AP671" s="152"/>
      <c r="AQ671" s="152"/>
      <c r="AR671" s="152"/>
      <c r="AS671" s="152"/>
      <c r="AT671" s="152"/>
      <c r="AU671" s="152"/>
      <c r="AV671" s="152"/>
      <c r="AW671" s="152"/>
      <c r="AX671" s="152"/>
      <c r="AY671" s="152"/>
      <c r="AZ671" s="152"/>
      <c r="BA671" s="152"/>
      <c r="BB671" s="152"/>
      <c r="BC671" s="152"/>
      <c r="BD671" s="152"/>
      <c r="BE671" s="152"/>
      <c r="BF671" s="152"/>
      <c r="BG671" s="152"/>
      <c r="BH671" s="152"/>
      <c r="BI671" s="152"/>
      <c r="BJ671" s="152"/>
      <c r="BK671" s="152"/>
      <c r="BL671" s="152"/>
      <c r="BM671" s="152"/>
    </row>
    <row r="672" ht="13.5" customHeight="1">
      <c r="A672" s="152"/>
      <c r="B672" s="153"/>
      <c r="C672" s="152"/>
      <c r="D672" s="152"/>
      <c r="E672" s="152"/>
      <c r="F672" s="152"/>
      <c r="G672" s="152"/>
      <c r="H672" s="152"/>
      <c r="I672" s="152"/>
      <c r="J672" s="152"/>
      <c r="K672" s="152"/>
      <c r="L672" s="152"/>
      <c r="M672" s="152"/>
      <c r="N672" s="152"/>
      <c r="O672" s="152"/>
      <c r="P672" s="152"/>
      <c r="Q672" s="152"/>
      <c r="R672" s="152"/>
      <c r="S672" s="152"/>
      <c r="T672" s="152"/>
      <c r="U672" s="152"/>
      <c r="V672" s="152"/>
      <c r="W672" s="152"/>
      <c r="X672" s="152"/>
      <c r="Y672" s="152"/>
      <c r="Z672" s="152"/>
      <c r="AA672" s="152"/>
      <c r="AB672" s="152"/>
      <c r="AC672" s="152"/>
      <c r="AD672" s="152"/>
      <c r="AE672" s="152"/>
      <c r="AF672" s="152"/>
      <c r="AG672" s="152"/>
      <c r="AH672" s="152"/>
      <c r="AI672" s="152"/>
      <c r="AJ672" s="152"/>
      <c r="AK672" s="152"/>
      <c r="AL672" s="152"/>
      <c r="AM672" s="152"/>
      <c r="AN672" s="152"/>
      <c r="AO672" s="152"/>
      <c r="AP672" s="152"/>
      <c r="AQ672" s="152"/>
      <c r="AR672" s="152"/>
      <c r="AS672" s="152"/>
      <c r="AT672" s="152"/>
      <c r="AU672" s="152"/>
      <c r="AV672" s="152"/>
      <c r="AW672" s="152"/>
      <c r="AX672" s="152"/>
      <c r="AY672" s="152"/>
      <c r="AZ672" s="152"/>
      <c r="BA672" s="152"/>
      <c r="BB672" s="152"/>
      <c r="BC672" s="152"/>
      <c r="BD672" s="152"/>
      <c r="BE672" s="152"/>
      <c r="BF672" s="152"/>
      <c r="BG672" s="152"/>
      <c r="BH672" s="152"/>
      <c r="BI672" s="152"/>
      <c r="BJ672" s="152"/>
      <c r="BK672" s="152"/>
      <c r="BL672" s="152"/>
      <c r="BM672" s="152"/>
    </row>
    <row r="673" ht="13.5" customHeight="1">
      <c r="A673" s="152"/>
      <c r="B673" s="153"/>
      <c r="C673" s="152"/>
      <c r="D673" s="152"/>
      <c r="E673" s="152"/>
      <c r="F673" s="152"/>
      <c r="G673" s="152"/>
      <c r="H673" s="152"/>
      <c r="I673" s="152"/>
      <c r="J673" s="152"/>
      <c r="K673" s="152"/>
      <c r="L673" s="152"/>
      <c r="M673" s="152"/>
      <c r="N673" s="152"/>
      <c r="O673" s="152"/>
      <c r="P673" s="152"/>
      <c r="Q673" s="152"/>
      <c r="R673" s="152"/>
      <c r="S673" s="152"/>
      <c r="T673" s="152"/>
      <c r="U673" s="152"/>
      <c r="V673" s="152"/>
      <c r="W673" s="152"/>
      <c r="X673" s="152"/>
      <c r="Y673" s="152"/>
      <c r="Z673" s="152"/>
      <c r="AA673" s="152"/>
      <c r="AB673" s="152"/>
      <c r="AC673" s="152"/>
      <c r="AD673" s="152"/>
      <c r="AE673" s="152"/>
      <c r="AF673" s="152"/>
      <c r="AG673" s="152"/>
      <c r="AH673" s="152"/>
      <c r="AI673" s="152"/>
      <c r="AJ673" s="152"/>
      <c r="AK673" s="152"/>
      <c r="AL673" s="152"/>
      <c r="AM673" s="152"/>
      <c r="AN673" s="152"/>
      <c r="AO673" s="152"/>
      <c r="AP673" s="152"/>
      <c r="AQ673" s="152"/>
      <c r="AR673" s="152"/>
      <c r="AS673" s="152"/>
      <c r="AT673" s="152"/>
      <c r="AU673" s="152"/>
      <c r="AV673" s="152"/>
      <c r="AW673" s="152"/>
      <c r="AX673" s="152"/>
      <c r="AY673" s="152"/>
      <c r="AZ673" s="152"/>
      <c r="BA673" s="152"/>
      <c r="BB673" s="152"/>
      <c r="BC673" s="152"/>
      <c r="BD673" s="152"/>
      <c r="BE673" s="152"/>
      <c r="BF673" s="152"/>
      <c r="BG673" s="152"/>
      <c r="BH673" s="152"/>
      <c r="BI673" s="152"/>
      <c r="BJ673" s="152"/>
      <c r="BK673" s="152"/>
      <c r="BL673" s="152"/>
      <c r="BM673" s="152"/>
    </row>
    <row r="674" ht="13.5" customHeight="1">
      <c r="A674" s="152"/>
      <c r="B674" s="153"/>
      <c r="C674" s="152"/>
      <c r="D674" s="152"/>
      <c r="E674" s="152"/>
      <c r="F674" s="152"/>
      <c r="G674" s="152"/>
      <c r="H674" s="152"/>
      <c r="I674" s="152"/>
      <c r="J674" s="152"/>
      <c r="K674" s="152"/>
      <c r="L674" s="152"/>
      <c r="M674" s="152"/>
      <c r="N674" s="152"/>
      <c r="O674" s="152"/>
      <c r="P674" s="152"/>
      <c r="Q674" s="152"/>
      <c r="R674" s="152"/>
      <c r="S674" s="152"/>
      <c r="T674" s="152"/>
      <c r="U674" s="152"/>
      <c r="V674" s="152"/>
      <c r="W674" s="152"/>
      <c r="X674" s="152"/>
      <c r="Y674" s="152"/>
      <c r="Z674" s="152"/>
      <c r="AA674" s="152"/>
      <c r="AB674" s="152"/>
      <c r="AC674" s="152"/>
      <c r="AD674" s="152"/>
      <c r="AE674" s="152"/>
      <c r="AF674" s="152"/>
      <c r="AG674" s="152"/>
      <c r="AH674" s="152"/>
      <c r="AI674" s="152"/>
      <c r="AJ674" s="152"/>
      <c r="AK674" s="152"/>
      <c r="AL674" s="152"/>
      <c r="AM674" s="152"/>
      <c r="AN674" s="152"/>
      <c r="AO674" s="152"/>
      <c r="AP674" s="152"/>
      <c r="AQ674" s="152"/>
      <c r="AR674" s="152"/>
      <c r="AS674" s="152"/>
      <c r="AT674" s="152"/>
      <c r="AU674" s="152"/>
      <c r="AV674" s="152"/>
      <c r="AW674" s="152"/>
      <c r="AX674" s="152"/>
      <c r="AY674" s="152"/>
      <c r="AZ674" s="152"/>
      <c r="BA674" s="152"/>
      <c r="BB674" s="152"/>
      <c r="BC674" s="152"/>
      <c r="BD674" s="152"/>
      <c r="BE674" s="152"/>
      <c r="BF674" s="152"/>
      <c r="BG674" s="152"/>
      <c r="BH674" s="152"/>
      <c r="BI674" s="152"/>
      <c r="BJ674" s="152"/>
      <c r="BK674" s="152"/>
      <c r="BL674" s="152"/>
      <c r="BM674" s="152"/>
    </row>
    <row r="675" ht="13.5" customHeight="1">
      <c r="A675" s="152"/>
      <c r="B675" s="153"/>
      <c r="C675" s="152"/>
      <c r="D675" s="152"/>
      <c r="E675" s="152"/>
      <c r="F675" s="152"/>
      <c r="G675" s="152"/>
      <c r="H675" s="152"/>
      <c r="I675" s="152"/>
      <c r="J675" s="152"/>
      <c r="K675" s="152"/>
      <c r="L675" s="152"/>
      <c r="M675" s="152"/>
      <c r="N675" s="152"/>
      <c r="O675" s="152"/>
      <c r="P675" s="152"/>
      <c r="Q675" s="152"/>
      <c r="R675" s="152"/>
      <c r="S675" s="152"/>
      <c r="T675" s="152"/>
      <c r="U675" s="152"/>
      <c r="V675" s="152"/>
      <c r="W675" s="152"/>
      <c r="X675" s="152"/>
      <c r="Y675" s="152"/>
      <c r="Z675" s="152"/>
      <c r="AA675" s="152"/>
      <c r="AB675" s="152"/>
      <c r="AC675" s="152"/>
      <c r="AD675" s="152"/>
      <c r="AE675" s="152"/>
      <c r="AF675" s="152"/>
      <c r="AG675" s="152"/>
      <c r="AH675" s="152"/>
      <c r="AI675" s="152"/>
      <c r="AJ675" s="152"/>
      <c r="AK675" s="152"/>
      <c r="AL675" s="152"/>
      <c r="AM675" s="152"/>
      <c r="AN675" s="152"/>
      <c r="AO675" s="152"/>
      <c r="AP675" s="152"/>
      <c r="AQ675" s="152"/>
      <c r="AR675" s="152"/>
      <c r="AS675" s="152"/>
      <c r="AT675" s="152"/>
      <c r="AU675" s="152"/>
      <c r="AV675" s="152"/>
      <c r="AW675" s="152"/>
      <c r="AX675" s="152"/>
      <c r="AY675" s="152"/>
      <c r="AZ675" s="152"/>
      <c r="BA675" s="152"/>
      <c r="BB675" s="152"/>
      <c r="BC675" s="152"/>
      <c r="BD675" s="152"/>
      <c r="BE675" s="152"/>
      <c r="BF675" s="152"/>
      <c r="BG675" s="152"/>
      <c r="BH675" s="152"/>
      <c r="BI675" s="152"/>
      <c r="BJ675" s="152"/>
      <c r="BK675" s="152"/>
      <c r="BL675" s="152"/>
      <c r="BM675" s="152"/>
    </row>
    <row r="676" ht="13.5" customHeight="1">
      <c r="A676" s="152"/>
      <c r="B676" s="153"/>
      <c r="C676" s="152"/>
      <c r="D676" s="152"/>
      <c r="E676" s="152"/>
      <c r="F676" s="152"/>
      <c r="G676" s="152"/>
      <c r="H676" s="152"/>
      <c r="I676" s="152"/>
      <c r="J676" s="152"/>
      <c r="K676" s="152"/>
      <c r="L676" s="152"/>
      <c r="M676" s="152"/>
      <c r="N676" s="152"/>
      <c r="O676" s="152"/>
      <c r="P676" s="152"/>
      <c r="Q676" s="152"/>
      <c r="R676" s="152"/>
      <c r="S676" s="152"/>
      <c r="T676" s="152"/>
      <c r="U676" s="152"/>
      <c r="V676" s="152"/>
      <c r="W676" s="152"/>
      <c r="X676" s="152"/>
      <c r="Y676" s="152"/>
      <c r="Z676" s="152"/>
      <c r="AA676" s="152"/>
      <c r="AB676" s="152"/>
      <c r="AC676" s="152"/>
      <c r="AD676" s="152"/>
      <c r="AE676" s="152"/>
      <c r="AF676" s="152"/>
      <c r="AG676" s="152"/>
      <c r="AH676" s="152"/>
      <c r="AI676" s="152"/>
      <c r="AJ676" s="152"/>
      <c r="AK676" s="152"/>
      <c r="AL676" s="152"/>
      <c r="AM676" s="152"/>
      <c r="AN676" s="152"/>
      <c r="AO676" s="152"/>
      <c r="AP676" s="152"/>
      <c r="AQ676" s="152"/>
      <c r="AR676" s="152"/>
      <c r="AS676" s="152"/>
      <c r="AT676" s="152"/>
      <c r="AU676" s="152"/>
      <c r="AV676" s="152"/>
      <c r="AW676" s="152"/>
      <c r="AX676" s="152"/>
      <c r="AY676" s="152"/>
      <c r="AZ676" s="152"/>
      <c r="BA676" s="152"/>
      <c r="BB676" s="152"/>
      <c r="BC676" s="152"/>
      <c r="BD676" s="152"/>
      <c r="BE676" s="152"/>
      <c r="BF676" s="152"/>
      <c r="BG676" s="152"/>
      <c r="BH676" s="152"/>
      <c r="BI676" s="152"/>
      <c r="BJ676" s="152"/>
      <c r="BK676" s="152"/>
      <c r="BL676" s="152"/>
      <c r="BM676" s="152"/>
    </row>
    <row r="677" ht="13.5" customHeight="1">
      <c r="A677" s="152"/>
      <c r="B677" s="153"/>
      <c r="C677" s="152"/>
      <c r="D677" s="152"/>
      <c r="E677" s="152"/>
      <c r="F677" s="152"/>
      <c r="G677" s="152"/>
      <c r="H677" s="152"/>
      <c r="I677" s="152"/>
      <c r="J677" s="152"/>
      <c r="K677" s="152"/>
      <c r="L677" s="152"/>
      <c r="M677" s="152"/>
      <c r="N677" s="152"/>
      <c r="O677" s="152"/>
      <c r="P677" s="152"/>
      <c r="Q677" s="152"/>
      <c r="R677" s="152"/>
      <c r="S677" s="152"/>
      <c r="T677" s="152"/>
      <c r="U677" s="152"/>
      <c r="V677" s="152"/>
      <c r="W677" s="152"/>
      <c r="X677" s="152"/>
      <c r="Y677" s="152"/>
      <c r="Z677" s="152"/>
      <c r="AA677" s="152"/>
      <c r="AB677" s="152"/>
      <c r="AC677" s="152"/>
      <c r="AD677" s="152"/>
      <c r="AE677" s="152"/>
      <c r="AF677" s="152"/>
      <c r="AG677" s="152"/>
      <c r="AH677" s="152"/>
      <c r="AI677" s="152"/>
      <c r="AJ677" s="152"/>
      <c r="AK677" s="152"/>
      <c r="AL677" s="152"/>
      <c r="AM677" s="152"/>
      <c r="AN677" s="152"/>
      <c r="AO677" s="152"/>
      <c r="AP677" s="152"/>
      <c r="AQ677" s="152"/>
      <c r="AR677" s="152"/>
      <c r="AS677" s="152"/>
      <c r="AT677" s="152"/>
      <c r="AU677" s="152"/>
      <c r="AV677" s="152"/>
      <c r="AW677" s="152"/>
      <c r="AX677" s="152"/>
      <c r="AY677" s="152"/>
      <c r="AZ677" s="152"/>
      <c r="BA677" s="152"/>
      <c r="BB677" s="152"/>
      <c r="BC677" s="152"/>
      <c r="BD677" s="152"/>
      <c r="BE677" s="152"/>
      <c r="BF677" s="152"/>
      <c r="BG677" s="152"/>
      <c r="BH677" s="152"/>
      <c r="BI677" s="152"/>
      <c r="BJ677" s="152"/>
      <c r="BK677" s="152"/>
      <c r="BL677" s="152"/>
      <c r="BM677" s="152"/>
    </row>
    <row r="678" ht="13.5" customHeight="1">
      <c r="A678" s="152"/>
      <c r="B678" s="153"/>
      <c r="C678" s="152"/>
      <c r="D678" s="152"/>
      <c r="E678" s="152"/>
      <c r="F678" s="152"/>
      <c r="G678" s="152"/>
      <c r="H678" s="152"/>
      <c r="I678" s="152"/>
      <c r="J678" s="152"/>
      <c r="K678" s="152"/>
      <c r="L678" s="152"/>
      <c r="M678" s="152"/>
      <c r="N678" s="152"/>
      <c r="O678" s="152"/>
      <c r="P678" s="152"/>
      <c r="Q678" s="152"/>
      <c r="R678" s="152"/>
      <c r="S678" s="152"/>
      <c r="T678" s="152"/>
      <c r="U678" s="152"/>
      <c r="V678" s="152"/>
      <c r="W678" s="152"/>
      <c r="X678" s="152"/>
      <c r="Y678" s="152"/>
      <c r="Z678" s="152"/>
      <c r="AA678" s="152"/>
      <c r="AB678" s="152"/>
      <c r="AC678" s="152"/>
      <c r="AD678" s="152"/>
      <c r="AE678" s="152"/>
      <c r="AF678" s="152"/>
      <c r="AG678" s="152"/>
      <c r="AH678" s="152"/>
      <c r="AI678" s="152"/>
      <c r="AJ678" s="152"/>
      <c r="AK678" s="152"/>
      <c r="AL678" s="152"/>
      <c r="AM678" s="152"/>
      <c r="AN678" s="152"/>
      <c r="AO678" s="152"/>
      <c r="AP678" s="152"/>
      <c r="AQ678" s="152"/>
      <c r="AR678" s="152"/>
      <c r="AS678" s="152"/>
      <c r="AT678" s="152"/>
      <c r="AU678" s="152"/>
      <c r="AV678" s="152"/>
      <c r="AW678" s="152"/>
      <c r="AX678" s="152"/>
      <c r="AY678" s="152"/>
      <c r="AZ678" s="152"/>
      <c r="BA678" s="152"/>
      <c r="BB678" s="152"/>
      <c r="BC678" s="152"/>
      <c r="BD678" s="152"/>
      <c r="BE678" s="152"/>
      <c r="BF678" s="152"/>
      <c r="BG678" s="152"/>
      <c r="BH678" s="152"/>
      <c r="BI678" s="152"/>
      <c r="BJ678" s="152"/>
      <c r="BK678" s="152"/>
      <c r="BL678" s="152"/>
      <c r="BM678" s="152"/>
    </row>
    <row r="679" ht="13.5" customHeight="1">
      <c r="A679" s="152"/>
      <c r="B679" s="153"/>
      <c r="C679" s="152"/>
      <c r="D679" s="152"/>
      <c r="E679" s="152"/>
      <c r="F679" s="152"/>
      <c r="G679" s="152"/>
      <c r="H679" s="152"/>
      <c r="I679" s="152"/>
      <c r="J679" s="152"/>
      <c r="K679" s="152"/>
      <c r="L679" s="152"/>
      <c r="M679" s="152"/>
      <c r="N679" s="152"/>
      <c r="O679" s="152"/>
      <c r="P679" s="152"/>
      <c r="Q679" s="152"/>
      <c r="R679" s="152"/>
      <c r="S679" s="152"/>
      <c r="T679" s="152"/>
      <c r="U679" s="152"/>
      <c r="V679" s="152"/>
      <c r="W679" s="152"/>
      <c r="X679" s="152"/>
      <c r="Y679" s="152"/>
      <c r="Z679" s="152"/>
      <c r="AA679" s="152"/>
      <c r="AB679" s="152"/>
      <c r="AC679" s="152"/>
      <c r="AD679" s="152"/>
      <c r="AE679" s="152"/>
      <c r="AF679" s="152"/>
      <c r="AG679" s="152"/>
      <c r="AH679" s="152"/>
      <c r="AI679" s="152"/>
      <c r="AJ679" s="152"/>
      <c r="AK679" s="152"/>
      <c r="AL679" s="152"/>
      <c r="AM679" s="152"/>
      <c r="AN679" s="152"/>
      <c r="AO679" s="152"/>
      <c r="AP679" s="152"/>
      <c r="AQ679" s="152"/>
      <c r="AR679" s="152"/>
      <c r="AS679" s="152"/>
      <c r="AT679" s="152"/>
      <c r="AU679" s="152"/>
      <c r="AV679" s="152"/>
      <c r="AW679" s="152"/>
      <c r="AX679" s="152"/>
      <c r="AY679" s="152"/>
      <c r="AZ679" s="152"/>
      <c r="BA679" s="152"/>
      <c r="BB679" s="152"/>
      <c r="BC679" s="152"/>
      <c r="BD679" s="152"/>
      <c r="BE679" s="152"/>
      <c r="BF679" s="152"/>
      <c r="BG679" s="152"/>
      <c r="BH679" s="152"/>
      <c r="BI679" s="152"/>
      <c r="BJ679" s="152"/>
      <c r="BK679" s="152"/>
      <c r="BL679" s="152"/>
      <c r="BM679" s="152"/>
    </row>
    <row r="680" ht="13.5" customHeight="1">
      <c r="A680" s="152"/>
      <c r="B680" s="153"/>
      <c r="C680" s="152"/>
      <c r="D680" s="152"/>
      <c r="E680" s="152"/>
      <c r="F680" s="152"/>
      <c r="G680" s="152"/>
      <c r="H680" s="152"/>
      <c r="I680" s="152"/>
      <c r="J680" s="152"/>
      <c r="K680" s="152"/>
      <c r="L680" s="152"/>
      <c r="M680" s="152"/>
      <c r="N680" s="152"/>
      <c r="O680" s="152"/>
      <c r="P680" s="152"/>
      <c r="Q680" s="152"/>
      <c r="R680" s="152"/>
      <c r="S680" s="152"/>
      <c r="T680" s="152"/>
      <c r="U680" s="152"/>
      <c r="V680" s="152"/>
      <c r="W680" s="152"/>
      <c r="X680" s="152"/>
      <c r="Y680" s="152"/>
      <c r="Z680" s="152"/>
      <c r="AA680" s="152"/>
      <c r="AB680" s="152"/>
      <c r="AC680" s="152"/>
      <c r="AD680" s="152"/>
      <c r="AE680" s="152"/>
      <c r="AF680" s="152"/>
      <c r="AG680" s="152"/>
      <c r="AH680" s="152"/>
      <c r="AI680" s="152"/>
      <c r="AJ680" s="152"/>
      <c r="AK680" s="152"/>
      <c r="AL680" s="152"/>
      <c r="AM680" s="152"/>
      <c r="AN680" s="152"/>
      <c r="AO680" s="152"/>
      <c r="AP680" s="152"/>
      <c r="AQ680" s="152"/>
      <c r="AR680" s="152"/>
      <c r="AS680" s="152"/>
      <c r="AT680" s="152"/>
      <c r="AU680" s="152"/>
      <c r="AV680" s="152"/>
      <c r="AW680" s="152"/>
      <c r="AX680" s="152"/>
      <c r="AY680" s="152"/>
      <c r="AZ680" s="152"/>
      <c r="BA680" s="152"/>
      <c r="BB680" s="152"/>
      <c r="BC680" s="152"/>
      <c r="BD680" s="152"/>
      <c r="BE680" s="152"/>
      <c r="BF680" s="152"/>
      <c r="BG680" s="152"/>
      <c r="BH680" s="152"/>
      <c r="BI680" s="152"/>
      <c r="BJ680" s="152"/>
      <c r="BK680" s="152"/>
      <c r="BL680" s="152"/>
      <c r="BM680" s="152"/>
    </row>
    <row r="681" ht="13.5" customHeight="1">
      <c r="A681" s="152"/>
      <c r="B681" s="153"/>
      <c r="C681" s="152"/>
      <c r="D681" s="152"/>
      <c r="E681" s="152"/>
      <c r="F681" s="152"/>
      <c r="G681" s="152"/>
      <c r="H681" s="152"/>
      <c r="I681" s="152"/>
      <c r="J681" s="152"/>
      <c r="K681" s="152"/>
      <c r="L681" s="152"/>
      <c r="M681" s="152"/>
      <c r="N681" s="152"/>
      <c r="O681" s="152"/>
      <c r="P681" s="152"/>
      <c r="Q681" s="152"/>
      <c r="R681" s="152"/>
      <c r="S681" s="152"/>
      <c r="T681" s="152"/>
      <c r="U681" s="152"/>
      <c r="V681" s="152"/>
      <c r="W681" s="152"/>
      <c r="X681" s="152"/>
      <c r="Y681" s="152"/>
      <c r="Z681" s="152"/>
      <c r="AA681" s="152"/>
      <c r="AB681" s="152"/>
      <c r="AC681" s="152"/>
      <c r="AD681" s="152"/>
      <c r="AE681" s="152"/>
      <c r="AF681" s="152"/>
      <c r="AG681" s="152"/>
      <c r="AH681" s="152"/>
      <c r="AI681" s="152"/>
      <c r="AJ681" s="152"/>
      <c r="AK681" s="152"/>
      <c r="AL681" s="152"/>
      <c r="AM681" s="152"/>
      <c r="AN681" s="152"/>
      <c r="AO681" s="152"/>
      <c r="AP681" s="152"/>
      <c r="AQ681" s="152"/>
      <c r="AR681" s="152"/>
      <c r="AS681" s="152"/>
      <c r="AT681" s="152"/>
      <c r="AU681" s="152"/>
      <c r="AV681" s="152"/>
      <c r="AW681" s="152"/>
      <c r="AX681" s="152"/>
      <c r="AY681" s="152"/>
      <c r="AZ681" s="152"/>
      <c r="BA681" s="152"/>
      <c r="BB681" s="152"/>
      <c r="BC681" s="152"/>
      <c r="BD681" s="152"/>
      <c r="BE681" s="152"/>
      <c r="BF681" s="152"/>
      <c r="BG681" s="152"/>
      <c r="BH681" s="152"/>
      <c r="BI681" s="152"/>
      <c r="BJ681" s="152"/>
      <c r="BK681" s="152"/>
      <c r="BL681" s="152"/>
      <c r="BM681" s="152"/>
    </row>
    <row r="682" ht="13.5" customHeight="1">
      <c r="A682" s="152"/>
      <c r="B682" s="153"/>
      <c r="C682" s="152"/>
      <c r="D682" s="152"/>
      <c r="E682" s="152"/>
      <c r="F682" s="152"/>
      <c r="G682" s="152"/>
      <c r="H682" s="152"/>
      <c r="I682" s="152"/>
      <c r="J682" s="152"/>
      <c r="K682" s="152"/>
      <c r="L682" s="152"/>
      <c r="M682" s="152"/>
      <c r="N682" s="152"/>
      <c r="O682" s="152"/>
      <c r="P682" s="152"/>
      <c r="Q682" s="152"/>
      <c r="R682" s="152"/>
      <c r="S682" s="152"/>
      <c r="T682" s="152"/>
      <c r="U682" s="152"/>
      <c r="V682" s="152"/>
      <c r="W682" s="152"/>
      <c r="X682" s="152"/>
      <c r="Y682" s="152"/>
      <c r="Z682" s="152"/>
      <c r="AA682" s="152"/>
      <c r="AB682" s="152"/>
      <c r="AC682" s="152"/>
      <c r="AD682" s="152"/>
      <c r="AE682" s="152"/>
      <c r="AF682" s="152"/>
      <c r="AG682" s="152"/>
      <c r="AH682" s="152"/>
      <c r="AI682" s="152"/>
      <c r="AJ682" s="152"/>
      <c r="AK682" s="152"/>
      <c r="AL682" s="152"/>
      <c r="AM682" s="152"/>
      <c r="AN682" s="152"/>
      <c r="AO682" s="152"/>
      <c r="AP682" s="152"/>
      <c r="AQ682" s="152"/>
      <c r="AR682" s="152"/>
      <c r="AS682" s="152"/>
      <c r="AT682" s="152"/>
      <c r="AU682" s="152"/>
      <c r="AV682" s="152"/>
      <c r="AW682" s="152"/>
      <c r="AX682" s="152"/>
      <c r="AY682" s="152"/>
      <c r="AZ682" s="152"/>
      <c r="BA682" s="152"/>
      <c r="BB682" s="152"/>
      <c r="BC682" s="152"/>
      <c r="BD682" s="152"/>
      <c r="BE682" s="152"/>
      <c r="BF682" s="152"/>
      <c r="BG682" s="152"/>
      <c r="BH682" s="152"/>
      <c r="BI682" s="152"/>
      <c r="BJ682" s="152"/>
      <c r="BK682" s="152"/>
      <c r="BL682" s="152"/>
      <c r="BM682" s="152"/>
    </row>
    <row r="683" ht="13.5" customHeight="1">
      <c r="A683" s="152"/>
      <c r="B683" s="153"/>
      <c r="C683" s="152"/>
      <c r="D683" s="152"/>
      <c r="E683" s="152"/>
      <c r="F683" s="152"/>
      <c r="G683" s="152"/>
      <c r="H683" s="152"/>
      <c r="I683" s="152"/>
      <c r="J683" s="152"/>
      <c r="K683" s="152"/>
      <c r="L683" s="152"/>
      <c r="M683" s="152"/>
      <c r="N683" s="152"/>
      <c r="O683" s="152"/>
      <c r="P683" s="152"/>
      <c r="Q683" s="152"/>
      <c r="R683" s="152"/>
      <c r="S683" s="152"/>
      <c r="T683" s="152"/>
      <c r="U683" s="152"/>
      <c r="V683" s="152"/>
      <c r="W683" s="152"/>
      <c r="X683" s="152"/>
      <c r="Y683" s="152"/>
      <c r="Z683" s="152"/>
      <c r="AA683" s="152"/>
      <c r="AB683" s="152"/>
      <c r="AC683" s="152"/>
      <c r="AD683" s="152"/>
      <c r="AE683" s="152"/>
      <c r="AF683" s="152"/>
      <c r="AG683" s="152"/>
      <c r="AH683" s="152"/>
      <c r="AI683" s="152"/>
      <c r="AJ683" s="152"/>
      <c r="AK683" s="152"/>
      <c r="AL683" s="152"/>
      <c r="AM683" s="152"/>
      <c r="AN683" s="152"/>
      <c r="AO683" s="152"/>
      <c r="AP683" s="152"/>
      <c r="AQ683" s="152"/>
      <c r="AR683" s="152"/>
      <c r="AS683" s="152"/>
      <c r="AT683" s="152"/>
      <c r="AU683" s="152"/>
      <c r="AV683" s="152"/>
      <c r="AW683" s="152"/>
      <c r="AX683" s="152"/>
      <c r="AY683" s="152"/>
      <c r="AZ683" s="152"/>
      <c r="BA683" s="152"/>
      <c r="BB683" s="152"/>
      <c r="BC683" s="152"/>
      <c r="BD683" s="152"/>
      <c r="BE683" s="152"/>
      <c r="BF683" s="152"/>
      <c r="BG683" s="152"/>
      <c r="BH683" s="152"/>
      <c r="BI683" s="152"/>
      <c r="BJ683" s="152"/>
      <c r="BK683" s="152"/>
      <c r="BL683" s="152"/>
      <c r="BM683" s="152"/>
    </row>
    <row r="684" ht="13.5" customHeight="1">
      <c r="A684" s="152"/>
      <c r="B684" s="153"/>
      <c r="C684" s="152"/>
      <c r="D684" s="152"/>
      <c r="E684" s="152"/>
      <c r="F684" s="152"/>
      <c r="G684" s="152"/>
      <c r="H684" s="152"/>
      <c r="I684" s="152"/>
      <c r="J684" s="152"/>
      <c r="K684" s="152"/>
      <c r="L684" s="152"/>
      <c r="M684" s="152"/>
      <c r="N684" s="152"/>
      <c r="O684" s="152"/>
      <c r="P684" s="152"/>
      <c r="Q684" s="152"/>
      <c r="R684" s="152"/>
      <c r="S684" s="152"/>
      <c r="T684" s="152"/>
      <c r="U684" s="152"/>
      <c r="V684" s="152"/>
      <c r="W684" s="152"/>
      <c r="X684" s="152"/>
      <c r="Y684" s="152"/>
      <c r="Z684" s="152"/>
      <c r="AA684" s="152"/>
      <c r="AB684" s="152"/>
      <c r="AC684" s="152"/>
      <c r="AD684" s="152"/>
      <c r="AE684" s="152"/>
      <c r="AF684" s="152"/>
      <c r="AG684" s="152"/>
      <c r="AH684" s="152"/>
      <c r="AI684" s="152"/>
      <c r="AJ684" s="152"/>
      <c r="AK684" s="152"/>
      <c r="AL684" s="152"/>
      <c r="AM684" s="152"/>
      <c r="AN684" s="152"/>
      <c r="AO684" s="152"/>
      <c r="AP684" s="152"/>
      <c r="AQ684" s="152"/>
      <c r="AR684" s="152"/>
      <c r="AS684" s="152"/>
      <c r="AT684" s="152"/>
      <c r="AU684" s="152"/>
      <c r="AV684" s="152"/>
      <c r="AW684" s="152"/>
      <c r="AX684" s="152"/>
      <c r="AY684" s="152"/>
      <c r="AZ684" s="152"/>
      <c r="BA684" s="152"/>
      <c r="BB684" s="152"/>
      <c r="BC684" s="152"/>
      <c r="BD684" s="152"/>
      <c r="BE684" s="152"/>
      <c r="BF684" s="152"/>
      <c r="BG684" s="152"/>
      <c r="BH684" s="152"/>
      <c r="BI684" s="152"/>
      <c r="BJ684" s="152"/>
      <c r="BK684" s="152"/>
      <c r="BL684" s="152"/>
      <c r="BM684" s="152"/>
    </row>
    <row r="685" ht="13.5" customHeight="1">
      <c r="A685" s="152"/>
      <c r="B685" s="153"/>
      <c r="C685" s="152"/>
      <c r="D685" s="152"/>
      <c r="E685" s="152"/>
      <c r="F685" s="152"/>
      <c r="G685" s="152"/>
      <c r="H685" s="152"/>
      <c r="I685" s="152"/>
      <c r="J685" s="152"/>
      <c r="K685" s="152"/>
      <c r="L685" s="152"/>
      <c r="M685" s="152"/>
      <c r="N685" s="152"/>
      <c r="O685" s="152"/>
      <c r="P685" s="152"/>
      <c r="Q685" s="152"/>
      <c r="R685" s="152"/>
      <c r="S685" s="152"/>
      <c r="T685" s="152"/>
      <c r="U685" s="152"/>
      <c r="V685" s="152"/>
      <c r="W685" s="152"/>
      <c r="X685" s="152"/>
      <c r="Y685" s="152"/>
      <c r="Z685" s="152"/>
      <c r="AA685" s="152"/>
      <c r="AB685" s="152"/>
      <c r="AC685" s="152"/>
      <c r="AD685" s="152"/>
      <c r="AE685" s="152"/>
      <c r="AF685" s="152"/>
      <c r="AG685" s="152"/>
      <c r="AH685" s="152"/>
      <c r="AI685" s="152"/>
      <c r="AJ685" s="152"/>
      <c r="AK685" s="152"/>
      <c r="AL685" s="152"/>
      <c r="AM685" s="152"/>
      <c r="AN685" s="152"/>
      <c r="AO685" s="152"/>
      <c r="AP685" s="152"/>
      <c r="AQ685" s="152"/>
      <c r="AR685" s="152"/>
      <c r="AS685" s="152"/>
      <c r="AT685" s="152"/>
      <c r="AU685" s="152"/>
      <c r="AV685" s="152"/>
      <c r="AW685" s="152"/>
      <c r="AX685" s="152"/>
      <c r="AY685" s="152"/>
      <c r="AZ685" s="152"/>
      <c r="BA685" s="152"/>
      <c r="BB685" s="152"/>
      <c r="BC685" s="152"/>
      <c r="BD685" s="152"/>
      <c r="BE685" s="152"/>
      <c r="BF685" s="152"/>
      <c r="BG685" s="152"/>
      <c r="BH685" s="152"/>
      <c r="BI685" s="152"/>
      <c r="BJ685" s="152"/>
      <c r="BK685" s="152"/>
      <c r="BL685" s="152"/>
      <c r="BM685" s="152"/>
    </row>
    <row r="686" ht="13.5" customHeight="1">
      <c r="A686" s="152"/>
      <c r="B686" s="153"/>
      <c r="C686" s="152"/>
      <c r="D686" s="152"/>
      <c r="E686" s="152"/>
      <c r="F686" s="152"/>
      <c r="G686" s="152"/>
      <c r="H686" s="152"/>
      <c r="I686" s="152"/>
      <c r="J686" s="152"/>
      <c r="K686" s="152"/>
      <c r="L686" s="152"/>
      <c r="M686" s="152"/>
      <c r="N686" s="152"/>
      <c r="O686" s="152"/>
      <c r="P686" s="152"/>
      <c r="Q686" s="152"/>
      <c r="R686" s="152"/>
      <c r="S686" s="152"/>
      <c r="T686" s="152"/>
      <c r="U686" s="152"/>
      <c r="V686" s="152"/>
      <c r="W686" s="152"/>
      <c r="X686" s="152"/>
      <c r="Y686" s="152"/>
      <c r="Z686" s="152"/>
      <c r="AA686" s="152"/>
      <c r="AB686" s="152"/>
      <c r="AC686" s="152"/>
      <c r="AD686" s="152"/>
      <c r="AE686" s="152"/>
      <c r="AF686" s="152"/>
      <c r="AG686" s="152"/>
      <c r="AH686" s="152"/>
      <c r="AI686" s="152"/>
      <c r="AJ686" s="152"/>
      <c r="AK686" s="152"/>
      <c r="AL686" s="152"/>
      <c r="AM686" s="152"/>
      <c r="AN686" s="152"/>
      <c r="AO686" s="152"/>
      <c r="AP686" s="152"/>
      <c r="AQ686" s="152"/>
      <c r="AR686" s="152"/>
      <c r="AS686" s="152"/>
      <c r="AT686" s="152"/>
      <c r="AU686" s="152"/>
      <c r="AV686" s="152"/>
      <c r="AW686" s="152"/>
      <c r="AX686" s="152"/>
      <c r="AY686" s="152"/>
      <c r="AZ686" s="152"/>
      <c r="BA686" s="152"/>
      <c r="BB686" s="152"/>
      <c r="BC686" s="152"/>
      <c r="BD686" s="152"/>
      <c r="BE686" s="152"/>
      <c r="BF686" s="152"/>
      <c r="BG686" s="152"/>
      <c r="BH686" s="152"/>
      <c r="BI686" s="152"/>
      <c r="BJ686" s="152"/>
      <c r="BK686" s="152"/>
      <c r="BL686" s="152"/>
      <c r="BM686" s="152"/>
    </row>
    <row r="687" ht="13.5" customHeight="1">
      <c r="A687" s="152"/>
      <c r="B687" s="153"/>
      <c r="C687" s="152"/>
      <c r="D687" s="152"/>
      <c r="E687" s="152"/>
      <c r="F687" s="152"/>
      <c r="G687" s="152"/>
      <c r="H687" s="152"/>
      <c r="I687" s="152"/>
      <c r="J687" s="152"/>
      <c r="K687" s="152"/>
      <c r="L687" s="152"/>
      <c r="M687" s="152"/>
      <c r="N687" s="152"/>
      <c r="O687" s="152"/>
      <c r="P687" s="152"/>
      <c r="Q687" s="152"/>
      <c r="R687" s="152"/>
      <c r="S687" s="152"/>
      <c r="T687" s="152"/>
      <c r="U687" s="152"/>
      <c r="V687" s="152"/>
      <c r="W687" s="152"/>
      <c r="X687" s="152"/>
      <c r="Y687" s="152"/>
      <c r="Z687" s="152"/>
      <c r="AA687" s="152"/>
      <c r="AB687" s="152"/>
      <c r="AC687" s="152"/>
      <c r="AD687" s="152"/>
      <c r="AE687" s="152"/>
      <c r="AF687" s="152"/>
      <c r="AG687" s="152"/>
      <c r="AH687" s="152"/>
      <c r="AI687" s="152"/>
      <c r="AJ687" s="152"/>
      <c r="AK687" s="152"/>
      <c r="AL687" s="152"/>
      <c r="AM687" s="152"/>
      <c r="AN687" s="152"/>
      <c r="AO687" s="152"/>
      <c r="AP687" s="152"/>
      <c r="AQ687" s="152"/>
      <c r="AR687" s="152"/>
      <c r="AS687" s="152"/>
      <c r="AT687" s="152"/>
      <c r="AU687" s="152"/>
      <c r="AV687" s="152"/>
      <c r="AW687" s="152"/>
      <c r="AX687" s="152"/>
      <c r="AY687" s="152"/>
      <c r="AZ687" s="152"/>
      <c r="BA687" s="152"/>
      <c r="BB687" s="152"/>
      <c r="BC687" s="152"/>
      <c r="BD687" s="152"/>
      <c r="BE687" s="152"/>
      <c r="BF687" s="152"/>
      <c r="BG687" s="152"/>
      <c r="BH687" s="152"/>
      <c r="BI687" s="152"/>
      <c r="BJ687" s="152"/>
      <c r="BK687" s="152"/>
      <c r="BL687" s="152"/>
      <c r="BM687" s="152"/>
    </row>
    <row r="688" ht="13.5" customHeight="1">
      <c r="A688" s="152"/>
      <c r="B688" s="153"/>
      <c r="C688" s="152"/>
      <c r="D688" s="152"/>
      <c r="E688" s="152"/>
      <c r="F688" s="152"/>
      <c r="G688" s="152"/>
      <c r="H688" s="152"/>
      <c r="I688" s="152"/>
      <c r="J688" s="152"/>
      <c r="K688" s="152"/>
      <c r="L688" s="152"/>
      <c r="M688" s="152"/>
      <c r="N688" s="152"/>
      <c r="O688" s="152"/>
      <c r="P688" s="152"/>
      <c r="Q688" s="152"/>
      <c r="R688" s="152"/>
      <c r="S688" s="152"/>
      <c r="T688" s="152"/>
      <c r="U688" s="152"/>
      <c r="V688" s="152"/>
      <c r="W688" s="152"/>
      <c r="X688" s="152"/>
      <c r="Y688" s="152"/>
      <c r="Z688" s="152"/>
      <c r="AA688" s="152"/>
      <c r="AB688" s="152"/>
      <c r="AC688" s="152"/>
      <c r="AD688" s="152"/>
      <c r="AE688" s="152"/>
      <c r="AF688" s="152"/>
      <c r="AG688" s="152"/>
      <c r="AH688" s="152"/>
      <c r="AI688" s="152"/>
      <c r="AJ688" s="152"/>
      <c r="AK688" s="152"/>
      <c r="AL688" s="152"/>
      <c r="AM688" s="152"/>
      <c r="AN688" s="152"/>
      <c r="AO688" s="152"/>
      <c r="AP688" s="152"/>
      <c r="AQ688" s="152"/>
      <c r="AR688" s="152"/>
      <c r="AS688" s="152"/>
      <c r="AT688" s="152"/>
      <c r="AU688" s="152"/>
      <c r="AV688" s="152"/>
      <c r="AW688" s="152"/>
      <c r="AX688" s="152"/>
      <c r="AY688" s="152"/>
      <c r="AZ688" s="152"/>
      <c r="BA688" s="152"/>
      <c r="BB688" s="152"/>
      <c r="BC688" s="152"/>
      <c r="BD688" s="152"/>
      <c r="BE688" s="152"/>
      <c r="BF688" s="152"/>
      <c r="BG688" s="152"/>
      <c r="BH688" s="152"/>
      <c r="BI688" s="152"/>
      <c r="BJ688" s="152"/>
      <c r="BK688" s="152"/>
      <c r="BL688" s="152"/>
      <c r="BM688" s="152"/>
    </row>
    <row r="689" ht="13.5" customHeight="1">
      <c r="A689" s="152"/>
      <c r="B689" s="153"/>
      <c r="C689" s="152"/>
      <c r="D689" s="152"/>
      <c r="E689" s="152"/>
      <c r="F689" s="152"/>
      <c r="G689" s="152"/>
      <c r="H689" s="152"/>
      <c r="I689" s="152"/>
      <c r="J689" s="152"/>
      <c r="K689" s="152"/>
      <c r="L689" s="152"/>
      <c r="M689" s="152"/>
      <c r="N689" s="152"/>
      <c r="O689" s="152"/>
      <c r="P689" s="152"/>
      <c r="Q689" s="152"/>
      <c r="R689" s="152"/>
      <c r="S689" s="152"/>
      <c r="T689" s="152"/>
      <c r="U689" s="152"/>
      <c r="V689" s="152"/>
      <c r="W689" s="152"/>
      <c r="X689" s="152"/>
      <c r="Y689" s="152"/>
      <c r="Z689" s="152"/>
      <c r="AA689" s="152"/>
      <c r="AB689" s="152"/>
      <c r="AC689" s="152"/>
      <c r="AD689" s="152"/>
      <c r="AE689" s="152"/>
      <c r="AF689" s="152"/>
      <c r="AG689" s="152"/>
      <c r="AH689" s="152"/>
      <c r="AI689" s="152"/>
      <c r="AJ689" s="152"/>
      <c r="AK689" s="152"/>
      <c r="AL689" s="152"/>
      <c r="AM689" s="152"/>
      <c r="AN689" s="152"/>
      <c r="AO689" s="152"/>
      <c r="AP689" s="152"/>
      <c r="AQ689" s="152"/>
      <c r="AR689" s="152"/>
      <c r="AS689" s="152"/>
      <c r="AT689" s="152"/>
      <c r="AU689" s="152"/>
      <c r="AV689" s="152"/>
      <c r="AW689" s="152"/>
      <c r="AX689" s="152"/>
      <c r="AY689" s="152"/>
      <c r="AZ689" s="152"/>
      <c r="BA689" s="152"/>
      <c r="BB689" s="152"/>
      <c r="BC689" s="152"/>
      <c r="BD689" s="152"/>
      <c r="BE689" s="152"/>
      <c r="BF689" s="152"/>
      <c r="BG689" s="152"/>
      <c r="BH689" s="152"/>
      <c r="BI689" s="152"/>
      <c r="BJ689" s="152"/>
      <c r="BK689" s="152"/>
      <c r="BL689" s="152"/>
      <c r="BM689" s="152"/>
    </row>
    <row r="690" ht="13.5" customHeight="1">
      <c r="A690" s="152"/>
      <c r="B690" s="153"/>
      <c r="C690" s="152"/>
      <c r="D690" s="152"/>
      <c r="E690" s="152"/>
      <c r="F690" s="152"/>
      <c r="G690" s="152"/>
      <c r="H690" s="152"/>
      <c r="I690" s="152"/>
      <c r="J690" s="152"/>
      <c r="K690" s="152"/>
      <c r="L690" s="152"/>
      <c r="M690" s="152"/>
      <c r="N690" s="152"/>
      <c r="O690" s="152"/>
      <c r="P690" s="152"/>
      <c r="Q690" s="152"/>
      <c r="R690" s="152"/>
      <c r="S690" s="152"/>
      <c r="T690" s="152"/>
      <c r="U690" s="152"/>
      <c r="V690" s="152"/>
      <c r="W690" s="152"/>
      <c r="X690" s="152"/>
      <c r="Y690" s="152"/>
      <c r="Z690" s="152"/>
      <c r="AA690" s="152"/>
      <c r="AB690" s="152"/>
      <c r="AC690" s="152"/>
      <c r="AD690" s="152"/>
      <c r="AE690" s="152"/>
      <c r="AF690" s="152"/>
      <c r="AG690" s="152"/>
      <c r="AH690" s="152"/>
      <c r="AI690" s="152"/>
      <c r="AJ690" s="152"/>
      <c r="AK690" s="152"/>
      <c r="AL690" s="152"/>
      <c r="AM690" s="152"/>
      <c r="AN690" s="152"/>
      <c r="AO690" s="152"/>
      <c r="AP690" s="152"/>
      <c r="AQ690" s="152"/>
      <c r="AR690" s="152"/>
      <c r="AS690" s="152"/>
      <c r="AT690" s="152"/>
      <c r="AU690" s="152"/>
      <c r="AV690" s="152"/>
      <c r="AW690" s="152"/>
      <c r="AX690" s="152"/>
      <c r="AY690" s="152"/>
      <c r="AZ690" s="152"/>
      <c r="BA690" s="152"/>
      <c r="BB690" s="152"/>
      <c r="BC690" s="152"/>
      <c r="BD690" s="152"/>
      <c r="BE690" s="152"/>
      <c r="BF690" s="152"/>
      <c r="BG690" s="152"/>
      <c r="BH690" s="152"/>
      <c r="BI690" s="152"/>
      <c r="BJ690" s="152"/>
      <c r="BK690" s="152"/>
      <c r="BL690" s="152"/>
      <c r="BM690" s="152"/>
    </row>
    <row r="691" ht="13.5" customHeight="1">
      <c r="A691" s="152"/>
      <c r="B691" s="153"/>
      <c r="C691" s="152"/>
      <c r="D691" s="152"/>
      <c r="E691" s="152"/>
      <c r="F691" s="152"/>
      <c r="G691" s="152"/>
      <c r="H691" s="152"/>
      <c r="I691" s="152"/>
      <c r="J691" s="152"/>
      <c r="K691" s="152"/>
      <c r="L691" s="152"/>
      <c r="M691" s="152"/>
      <c r="N691" s="152"/>
      <c r="O691" s="152"/>
      <c r="P691" s="152"/>
      <c r="Q691" s="152"/>
      <c r="R691" s="152"/>
      <c r="S691" s="152"/>
      <c r="T691" s="152"/>
      <c r="U691" s="152"/>
      <c r="V691" s="152"/>
      <c r="W691" s="152"/>
      <c r="X691" s="152"/>
      <c r="Y691" s="152"/>
      <c r="Z691" s="152"/>
      <c r="AA691" s="152"/>
      <c r="AB691" s="152"/>
      <c r="AC691" s="152"/>
      <c r="AD691" s="152"/>
      <c r="AE691" s="152"/>
      <c r="AF691" s="152"/>
      <c r="AG691" s="152"/>
      <c r="AH691" s="152"/>
      <c r="AI691" s="152"/>
      <c r="AJ691" s="152"/>
      <c r="AK691" s="152"/>
      <c r="AL691" s="152"/>
      <c r="AM691" s="152"/>
      <c r="AN691" s="152"/>
      <c r="AO691" s="152"/>
      <c r="AP691" s="152"/>
      <c r="AQ691" s="152"/>
      <c r="AR691" s="152"/>
      <c r="AS691" s="152"/>
      <c r="AT691" s="152"/>
      <c r="AU691" s="152"/>
      <c r="AV691" s="152"/>
      <c r="AW691" s="152"/>
      <c r="AX691" s="152"/>
      <c r="AY691" s="152"/>
      <c r="AZ691" s="152"/>
      <c r="BA691" s="152"/>
      <c r="BB691" s="152"/>
      <c r="BC691" s="152"/>
      <c r="BD691" s="152"/>
      <c r="BE691" s="152"/>
      <c r="BF691" s="152"/>
      <c r="BG691" s="152"/>
      <c r="BH691" s="152"/>
      <c r="BI691" s="152"/>
      <c r="BJ691" s="152"/>
      <c r="BK691" s="152"/>
      <c r="BL691" s="152"/>
      <c r="BM691" s="152"/>
    </row>
    <row r="692" ht="13.5" customHeight="1">
      <c r="A692" s="152"/>
      <c r="B692" s="153"/>
      <c r="C692" s="152"/>
      <c r="D692" s="152"/>
      <c r="E692" s="152"/>
      <c r="F692" s="152"/>
      <c r="G692" s="152"/>
      <c r="H692" s="152"/>
      <c r="I692" s="152"/>
      <c r="J692" s="152"/>
      <c r="K692" s="152"/>
      <c r="L692" s="152"/>
      <c r="M692" s="152"/>
      <c r="N692" s="152"/>
      <c r="O692" s="152"/>
      <c r="P692" s="152"/>
      <c r="Q692" s="152"/>
      <c r="R692" s="152"/>
      <c r="S692" s="152"/>
      <c r="T692" s="152"/>
      <c r="U692" s="152"/>
      <c r="V692" s="152"/>
      <c r="W692" s="152"/>
      <c r="X692" s="152"/>
      <c r="Y692" s="152"/>
      <c r="Z692" s="152"/>
      <c r="AA692" s="152"/>
      <c r="AB692" s="152"/>
      <c r="AC692" s="152"/>
      <c r="AD692" s="152"/>
      <c r="AE692" s="152"/>
      <c r="AF692" s="152"/>
      <c r="AG692" s="152"/>
      <c r="AH692" s="152"/>
      <c r="AI692" s="152"/>
      <c r="AJ692" s="152"/>
      <c r="AK692" s="152"/>
      <c r="AL692" s="152"/>
      <c r="AM692" s="152"/>
      <c r="AN692" s="152"/>
      <c r="AO692" s="152"/>
      <c r="AP692" s="152"/>
      <c r="AQ692" s="152"/>
      <c r="AR692" s="152"/>
      <c r="AS692" s="152"/>
      <c r="AT692" s="152"/>
      <c r="AU692" s="152"/>
      <c r="AV692" s="152"/>
      <c r="AW692" s="152"/>
      <c r="AX692" s="152"/>
      <c r="AY692" s="152"/>
      <c r="AZ692" s="152"/>
      <c r="BA692" s="152"/>
      <c r="BB692" s="152"/>
      <c r="BC692" s="152"/>
      <c r="BD692" s="152"/>
      <c r="BE692" s="152"/>
      <c r="BF692" s="152"/>
      <c r="BG692" s="152"/>
      <c r="BH692" s="152"/>
      <c r="BI692" s="152"/>
      <c r="BJ692" s="152"/>
      <c r="BK692" s="152"/>
      <c r="BL692" s="152"/>
      <c r="BM692" s="152"/>
    </row>
    <row r="693" ht="13.5" customHeight="1">
      <c r="A693" s="152"/>
      <c r="B693" s="153"/>
      <c r="C693" s="152"/>
      <c r="D693" s="152"/>
      <c r="E693" s="152"/>
      <c r="F693" s="152"/>
      <c r="G693" s="152"/>
      <c r="H693" s="152"/>
      <c r="I693" s="152"/>
      <c r="J693" s="152"/>
      <c r="K693" s="152"/>
      <c r="L693" s="152"/>
      <c r="M693" s="152"/>
      <c r="N693" s="152"/>
      <c r="O693" s="152"/>
      <c r="P693" s="152"/>
      <c r="Q693" s="152"/>
      <c r="R693" s="152"/>
      <c r="S693" s="152"/>
      <c r="T693" s="152"/>
      <c r="U693" s="152"/>
      <c r="V693" s="152"/>
      <c r="W693" s="152"/>
      <c r="X693" s="152"/>
      <c r="Y693" s="152"/>
      <c r="Z693" s="152"/>
      <c r="AA693" s="152"/>
      <c r="AB693" s="152"/>
      <c r="AC693" s="152"/>
      <c r="AD693" s="152"/>
      <c r="AE693" s="152"/>
      <c r="AF693" s="152"/>
      <c r="AG693" s="152"/>
      <c r="AH693" s="152"/>
      <c r="AI693" s="152"/>
      <c r="AJ693" s="152"/>
      <c r="AK693" s="152"/>
      <c r="AL693" s="152"/>
      <c r="AM693" s="152"/>
      <c r="AN693" s="152"/>
      <c r="AO693" s="152"/>
      <c r="AP693" s="152"/>
      <c r="AQ693" s="152"/>
      <c r="AR693" s="152"/>
      <c r="AS693" s="152"/>
      <c r="AT693" s="152"/>
      <c r="AU693" s="152"/>
      <c r="AV693" s="152"/>
      <c r="AW693" s="152"/>
      <c r="AX693" s="152"/>
      <c r="AY693" s="152"/>
      <c r="AZ693" s="152"/>
      <c r="BA693" s="152"/>
      <c r="BB693" s="152"/>
      <c r="BC693" s="152"/>
      <c r="BD693" s="152"/>
      <c r="BE693" s="152"/>
      <c r="BF693" s="152"/>
      <c r="BG693" s="152"/>
      <c r="BH693" s="152"/>
      <c r="BI693" s="152"/>
      <c r="BJ693" s="152"/>
      <c r="BK693" s="152"/>
      <c r="BL693" s="152"/>
      <c r="BM693" s="152"/>
    </row>
    <row r="694" ht="13.5" customHeight="1">
      <c r="A694" s="152"/>
      <c r="B694" s="153"/>
      <c r="C694" s="152"/>
      <c r="D694" s="152"/>
      <c r="E694" s="152"/>
      <c r="F694" s="152"/>
      <c r="G694" s="152"/>
      <c r="H694" s="152"/>
      <c r="I694" s="152"/>
      <c r="J694" s="152"/>
      <c r="K694" s="152"/>
      <c r="L694" s="152"/>
      <c r="M694" s="152"/>
      <c r="N694" s="152"/>
      <c r="O694" s="152"/>
      <c r="P694" s="152"/>
      <c r="Q694" s="152"/>
      <c r="R694" s="152"/>
      <c r="S694" s="152"/>
      <c r="T694" s="152"/>
      <c r="U694" s="152"/>
      <c r="V694" s="152"/>
      <c r="W694" s="152"/>
      <c r="X694" s="152"/>
      <c r="Y694" s="152"/>
      <c r="Z694" s="152"/>
      <c r="AA694" s="152"/>
      <c r="AB694" s="152"/>
      <c r="AC694" s="152"/>
      <c r="AD694" s="152"/>
      <c r="AE694" s="152"/>
      <c r="AF694" s="152"/>
      <c r="AG694" s="152"/>
      <c r="AH694" s="152"/>
      <c r="AI694" s="152"/>
      <c r="AJ694" s="152"/>
      <c r="AK694" s="152"/>
      <c r="AL694" s="152"/>
      <c r="AM694" s="152"/>
      <c r="AN694" s="152"/>
      <c r="AO694" s="152"/>
      <c r="AP694" s="152"/>
      <c r="AQ694" s="152"/>
      <c r="AR694" s="152"/>
      <c r="AS694" s="152"/>
      <c r="AT694" s="152"/>
      <c r="AU694" s="152"/>
      <c r="AV694" s="152"/>
      <c r="AW694" s="152"/>
      <c r="AX694" s="152"/>
      <c r="AY694" s="152"/>
      <c r="AZ694" s="152"/>
      <c r="BA694" s="152"/>
      <c r="BB694" s="152"/>
      <c r="BC694" s="152"/>
      <c r="BD694" s="152"/>
      <c r="BE694" s="152"/>
      <c r="BF694" s="152"/>
      <c r="BG694" s="152"/>
      <c r="BH694" s="152"/>
      <c r="BI694" s="152"/>
      <c r="BJ694" s="152"/>
      <c r="BK694" s="152"/>
      <c r="BL694" s="152"/>
      <c r="BM694" s="152"/>
    </row>
    <row r="695" ht="13.5" customHeight="1">
      <c r="A695" s="152"/>
      <c r="B695" s="153"/>
      <c r="C695" s="152"/>
      <c r="D695" s="152"/>
      <c r="E695" s="152"/>
      <c r="F695" s="152"/>
      <c r="G695" s="152"/>
      <c r="H695" s="152"/>
      <c r="I695" s="152"/>
      <c r="J695" s="152"/>
      <c r="K695" s="152"/>
      <c r="L695" s="152"/>
      <c r="M695" s="152"/>
      <c r="N695" s="152"/>
      <c r="O695" s="152"/>
      <c r="P695" s="152"/>
      <c r="Q695" s="152"/>
      <c r="R695" s="152"/>
      <c r="S695" s="152"/>
      <c r="T695" s="152"/>
      <c r="U695" s="152"/>
      <c r="V695" s="152"/>
      <c r="W695" s="152"/>
      <c r="X695" s="152"/>
      <c r="Y695" s="152"/>
      <c r="Z695" s="152"/>
      <c r="AA695" s="152"/>
      <c r="AB695" s="152"/>
      <c r="AC695" s="152"/>
      <c r="AD695" s="152"/>
      <c r="AE695" s="152"/>
      <c r="AF695" s="152"/>
      <c r="AG695" s="152"/>
      <c r="AH695" s="152"/>
      <c r="AI695" s="152"/>
      <c r="AJ695" s="152"/>
      <c r="AK695" s="152"/>
      <c r="AL695" s="152"/>
      <c r="AM695" s="152"/>
      <c r="AN695" s="152"/>
      <c r="AO695" s="152"/>
      <c r="AP695" s="152"/>
      <c r="AQ695" s="152"/>
      <c r="AR695" s="152"/>
      <c r="AS695" s="152"/>
      <c r="AT695" s="152"/>
      <c r="AU695" s="152"/>
      <c r="AV695" s="152"/>
      <c r="AW695" s="152"/>
      <c r="AX695" s="152"/>
      <c r="AY695" s="152"/>
      <c r="AZ695" s="152"/>
      <c r="BA695" s="152"/>
      <c r="BB695" s="152"/>
      <c r="BC695" s="152"/>
      <c r="BD695" s="152"/>
      <c r="BE695" s="152"/>
      <c r="BF695" s="152"/>
      <c r="BG695" s="152"/>
      <c r="BH695" s="152"/>
      <c r="BI695" s="152"/>
      <c r="BJ695" s="152"/>
      <c r="BK695" s="152"/>
      <c r="BL695" s="152"/>
      <c r="BM695" s="152"/>
    </row>
    <row r="696" ht="13.5" customHeight="1">
      <c r="A696" s="152"/>
      <c r="B696" s="153"/>
      <c r="C696" s="152"/>
      <c r="D696" s="152"/>
      <c r="E696" s="152"/>
      <c r="F696" s="152"/>
      <c r="G696" s="152"/>
      <c r="H696" s="152"/>
      <c r="I696" s="152"/>
      <c r="J696" s="152"/>
      <c r="K696" s="152"/>
      <c r="L696" s="152"/>
      <c r="M696" s="152"/>
      <c r="N696" s="152"/>
      <c r="O696" s="152"/>
      <c r="P696" s="152"/>
      <c r="Q696" s="152"/>
      <c r="R696" s="152"/>
      <c r="S696" s="152"/>
      <c r="T696" s="152"/>
      <c r="U696" s="152"/>
      <c r="V696" s="152"/>
      <c r="W696" s="152"/>
      <c r="X696" s="152"/>
      <c r="Y696" s="152"/>
      <c r="Z696" s="152"/>
      <c r="AA696" s="152"/>
      <c r="AB696" s="152"/>
      <c r="AC696" s="152"/>
      <c r="AD696" s="152"/>
      <c r="AE696" s="152"/>
      <c r="AF696" s="152"/>
      <c r="AG696" s="152"/>
      <c r="AH696" s="152"/>
      <c r="AI696" s="152"/>
      <c r="AJ696" s="152"/>
      <c r="AK696" s="152"/>
      <c r="AL696" s="152"/>
      <c r="AM696" s="152"/>
      <c r="AN696" s="152"/>
      <c r="AO696" s="152"/>
      <c r="AP696" s="152"/>
      <c r="AQ696" s="152"/>
      <c r="AR696" s="152"/>
      <c r="AS696" s="152"/>
      <c r="AT696" s="152"/>
      <c r="AU696" s="152"/>
      <c r="AV696" s="152"/>
      <c r="AW696" s="152"/>
      <c r="AX696" s="152"/>
      <c r="AY696" s="152"/>
      <c r="AZ696" s="152"/>
      <c r="BA696" s="152"/>
      <c r="BB696" s="152"/>
      <c r="BC696" s="152"/>
      <c r="BD696" s="152"/>
      <c r="BE696" s="152"/>
      <c r="BF696" s="152"/>
      <c r="BG696" s="152"/>
      <c r="BH696" s="152"/>
      <c r="BI696" s="152"/>
      <c r="BJ696" s="152"/>
      <c r="BK696" s="152"/>
      <c r="BL696" s="152"/>
      <c r="BM696" s="152"/>
    </row>
    <row r="697" ht="13.5" customHeight="1">
      <c r="A697" s="152"/>
      <c r="B697" s="153"/>
      <c r="C697" s="152"/>
      <c r="D697" s="152"/>
      <c r="E697" s="152"/>
      <c r="F697" s="152"/>
      <c r="G697" s="152"/>
      <c r="H697" s="152"/>
      <c r="I697" s="152"/>
      <c r="J697" s="152"/>
      <c r="K697" s="152"/>
      <c r="L697" s="152"/>
      <c r="M697" s="152"/>
      <c r="N697" s="152"/>
      <c r="O697" s="152"/>
      <c r="P697" s="152"/>
      <c r="Q697" s="152"/>
      <c r="R697" s="152"/>
      <c r="S697" s="152"/>
      <c r="T697" s="152"/>
      <c r="U697" s="152"/>
      <c r="V697" s="152"/>
      <c r="W697" s="152"/>
      <c r="X697" s="152"/>
      <c r="Y697" s="152"/>
      <c r="Z697" s="152"/>
      <c r="AA697" s="152"/>
      <c r="AB697" s="152"/>
      <c r="AC697" s="152"/>
      <c r="AD697" s="152"/>
      <c r="AE697" s="152"/>
      <c r="AF697" s="152"/>
      <c r="AG697" s="152"/>
      <c r="AH697" s="152"/>
      <c r="AI697" s="152"/>
      <c r="AJ697" s="152"/>
      <c r="AK697" s="152"/>
      <c r="AL697" s="152"/>
      <c r="AM697" s="152"/>
      <c r="AN697" s="152"/>
      <c r="AO697" s="152"/>
      <c r="AP697" s="152"/>
      <c r="AQ697" s="152"/>
      <c r="AR697" s="152"/>
      <c r="AS697" s="152"/>
      <c r="AT697" s="152"/>
      <c r="AU697" s="152"/>
      <c r="AV697" s="152"/>
      <c r="AW697" s="152"/>
      <c r="AX697" s="152"/>
      <c r="AY697" s="152"/>
      <c r="AZ697" s="152"/>
      <c r="BA697" s="152"/>
      <c r="BB697" s="152"/>
      <c r="BC697" s="152"/>
      <c r="BD697" s="152"/>
      <c r="BE697" s="152"/>
      <c r="BF697" s="152"/>
      <c r="BG697" s="152"/>
      <c r="BH697" s="152"/>
      <c r="BI697" s="152"/>
      <c r="BJ697" s="152"/>
      <c r="BK697" s="152"/>
      <c r="BL697" s="152"/>
      <c r="BM697" s="152"/>
    </row>
    <row r="698" ht="13.5" customHeight="1">
      <c r="A698" s="152"/>
      <c r="B698" s="153"/>
      <c r="C698" s="152"/>
      <c r="D698" s="152"/>
      <c r="E698" s="152"/>
      <c r="F698" s="152"/>
      <c r="G698" s="152"/>
      <c r="H698" s="152"/>
      <c r="I698" s="152"/>
      <c r="J698" s="152"/>
      <c r="K698" s="152"/>
      <c r="L698" s="152"/>
      <c r="M698" s="152"/>
      <c r="N698" s="152"/>
      <c r="O698" s="152"/>
      <c r="P698" s="152"/>
      <c r="Q698" s="152"/>
      <c r="R698" s="152"/>
      <c r="S698" s="152"/>
      <c r="T698" s="152"/>
      <c r="U698" s="152"/>
      <c r="V698" s="152"/>
      <c r="W698" s="152"/>
      <c r="X698" s="152"/>
      <c r="Y698" s="152"/>
      <c r="Z698" s="152"/>
      <c r="AA698" s="152"/>
      <c r="AB698" s="152"/>
      <c r="AC698" s="152"/>
      <c r="AD698" s="152"/>
      <c r="AE698" s="152"/>
      <c r="AF698" s="152"/>
      <c r="AG698" s="152"/>
      <c r="AH698" s="152"/>
      <c r="AI698" s="152"/>
      <c r="AJ698" s="152"/>
      <c r="AK698" s="152"/>
      <c r="AL698" s="152"/>
      <c r="AM698" s="152"/>
      <c r="AN698" s="152"/>
      <c r="AO698" s="152"/>
      <c r="AP698" s="152"/>
      <c r="AQ698" s="152"/>
      <c r="AR698" s="152"/>
      <c r="AS698" s="152"/>
      <c r="AT698" s="152"/>
      <c r="AU698" s="152"/>
      <c r="AV698" s="152"/>
      <c r="AW698" s="152"/>
      <c r="AX698" s="152"/>
      <c r="AY698" s="152"/>
      <c r="AZ698" s="152"/>
      <c r="BA698" s="152"/>
      <c r="BB698" s="152"/>
      <c r="BC698" s="152"/>
      <c r="BD698" s="152"/>
      <c r="BE698" s="152"/>
      <c r="BF698" s="152"/>
      <c r="BG698" s="152"/>
      <c r="BH698" s="152"/>
      <c r="BI698" s="152"/>
      <c r="BJ698" s="152"/>
      <c r="BK698" s="152"/>
      <c r="BL698" s="152"/>
      <c r="BM698" s="152"/>
    </row>
    <row r="699" ht="13.5" customHeight="1">
      <c r="A699" s="152"/>
      <c r="B699" s="153"/>
      <c r="C699" s="152"/>
      <c r="D699" s="152"/>
      <c r="E699" s="152"/>
      <c r="F699" s="152"/>
      <c r="G699" s="152"/>
      <c r="H699" s="152"/>
      <c r="I699" s="152"/>
      <c r="J699" s="152"/>
      <c r="K699" s="152"/>
      <c r="L699" s="152"/>
      <c r="M699" s="152"/>
      <c r="N699" s="152"/>
      <c r="O699" s="152"/>
      <c r="P699" s="152"/>
      <c r="Q699" s="152"/>
      <c r="R699" s="152"/>
      <c r="S699" s="152"/>
      <c r="T699" s="152"/>
      <c r="U699" s="152"/>
      <c r="V699" s="152"/>
      <c r="W699" s="152"/>
      <c r="X699" s="152"/>
      <c r="Y699" s="152"/>
      <c r="Z699" s="152"/>
      <c r="AA699" s="152"/>
      <c r="AB699" s="152"/>
      <c r="AC699" s="152"/>
      <c r="AD699" s="152"/>
      <c r="AE699" s="152"/>
      <c r="AF699" s="152"/>
      <c r="AG699" s="152"/>
      <c r="AH699" s="152"/>
      <c r="AI699" s="152"/>
      <c r="AJ699" s="152"/>
      <c r="AK699" s="152"/>
      <c r="AL699" s="152"/>
      <c r="AM699" s="152"/>
      <c r="AN699" s="152"/>
      <c r="AO699" s="152"/>
      <c r="AP699" s="152"/>
      <c r="AQ699" s="152"/>
      <c r="AR699" s="152"/>
      <c r="AS699" s="152"/>
      <c r="AT699" s="152"/>
      <c r="AU699" s="152"/>
      <c r="AV699" s="152"/>
      <c r="AW699" s="152"/>
      <c r="AX699" s="152"/>
      <c r="AY699" s="152"/>
      <c r="AZ699" s="152"/>
      <c r="BA699" s="152"/>
      <c r="BB699" s="152"/>
      <c r="BC699" s="152"/>
      <c r="BD699" s="152"/>
      <c r="BE699" s="152"/>
      <c r="BF699" s="152"/>
      <c r="BG699" s="152"/>
      <c r="BH699" s="152"/>
      <c r="BI699" s="152"/>
      <c r="BJ699" s="152"/>
      <c r="BK699" s="152"/>
      <c r="BL699" s="152"/>
      <c r="BM699" s="152"/>
    </row>
    <row r="700" ht="13.5" customHeight="1">
      <c r="A700" s="152"/>
      <c r="B700" s="153"/>
      <c r="C700" s="152"/>
      <c r="D700" s="152"/>
      <c r="E700" s="152"/>
      <c r="F700" s="152"/>
      <c r="G700" s="152"/>
      <c r="H700" s="152"/>
      <c r="I700" s="152"/>
      <c r="J700" s="152"/>
      <c r="K700" s="152"/>
      <c r="L700" s="152"/>
      <c r="M700" s="152"/>
      <c r="N700" s="152"/>
      <c r="O700" s="152"/>
      <c r="P700" s="152"/>
      <c r="Q700" s="152"/>
      <c r="R700" s="152"/>
      <c r="S700" s="152"/>
      <c r="T700" s="152"/>
      <c r="U700" s="152"/>
      <c r="V700" s="152"/>
      <c r="W700" s="152"/>
      <c r="X700" s="152"/>
      <c r="Y700" s="152"/>
      <c r="Z700" s="152"/>
      <c r="AA700" s="152"/>
      <c r="AB700" s="152"/>
      <c r="AC700" s="152"/>
      <c r="AD700" s="152"/>
      <c r="AE700" s="152"/>
      <c r="AF700" s="152"/>
      <c r="AG700" s="152"/>
      <c r="AH700" s="152"/>
      <c r="AI700" s="152"/>
      <c r="AJ700" s="152"/>
      <c r="AK700" s="152"/>
      <c r="AL700" s="152"/>
      <c r="AM700" s="152"/>
      <c r="AN700" s="152"/>
      <c r="AO700" s="152"/>
      <c r="AP700" s="152"/>
      <c r="AQ700" s="152"/>
      <c r="AR700" s="152"/>
      <c r="AS700" s="152"/>
      <c r="AT700" s="152"/>
      <c r="AU700" s="152"/>
      <c r="AV700" s="152"/>
      <c r="AW700" s="152"/>
      <c r="AX700" s="152"/>
      <c r="AY700" s="152"/>
      <c r="AZ700" s="152"/>
      <c r="BA700" s="152"/>
      <c r="BB700" s="152"/>
      <c r="BC700" s="152"/>
      <c r="BD700" s="152"/>
      <c r="BE700" s="152"/>
      <c r="BF700" s="152"/>
      <c r="BG700" s="152"/>
      <c r="BH700" s="152"/>
      <c r="BI700" s="152"/>
      <c r="BJ700" s="152"/>
      <c r="BK700" s="152"/>
      <c r="BL700" s="152"/>
      <c r="BM700" s="152"/>
    </row>
    <row r="701" ht="13.5" customHeight="1">
      <c r="A701" s="152"/>
      <c r="B701" s="153"/>
      <c r="C701" s="152"/>
      <c r="D701" s="152"/>
      <c r="E701" s="152"/>
      <c r="F701" s="152"/>
      <c r="G701" s="152"/>
      <c r="H701" s="152"/>
      <c r="I701" s="152"/>
      <c r="J701" s="152"/>
      <c r="K701" s="152"/>
      <c r="L701" s="152"/>
      <c r="M701" s="152"/>
      <c r="N701" s="152"/>
      <c r="O701" s="152"/>
      <c r="P701" s="152"/>
      <c r="Q701" s="152"/>
      <c r="R701" s="152"/>
      <c r="S701" s="152"/>
      <c r="T701" s="152"/>
      <c r="U701" s="152"/>
      <c r="V701" s="152"/>
      <c r="W701" s="152"/>
      <c r="X701" s="152"/>
      <c r="Y701" s="152"/>
      <c r="Z701" s="152"/>
      <c r="AA701" s="152"/>
      <c r="AB701" s="152"/>
      <c r="AC701" s="152"/>
      <c r="AD701" s="152"/>
      <c r="AE701" s="152"/>
      <c r="AF701" s="152"/>
      <c r="AG701" s="152"/>
      <c r="AH701" s="152"/>
      <c r="AI701" s="152"/>
      <c r="AJ701" s="152"/>
      <c r="AK701" s="152"/>
      <c r="AL701" s="152"/>
      <c r="AM701" s="152"/>
      <c r="AN701" s="152"/>
      <c r="AO701" s="152"/>
      <c r="AP701" s="152"/>
      <c r="AQ701" s="152"/>
      <c r="AR701" s="152"/>
      <c r="AS701" s="152"/>
      <c r="AT701" s="152"/>
      <c r="AU701" s="152"/>
      <c r="AV701" s="152"/>
      <c r="AW701" s="152"/>
      <c r="AX701" s="152"/>
      <c r="AY701" s="152"/>
      <c r="AZ701" s="152"/>
      <c r="BA701" s="152"/>
      <c r="BB701" s="152"/>
      <c r="BC701" s="152"/>
      <c r="BD701" s="152"/>
      <c r="BE701" s="152"/>
      <c r="BF701" s="152"/>
      <c r="BG701" s="152"/>
      <c r="BH701" s="152"/>
      <c r="BI701" s="152"/>
      <c r="BJ701" s="152"/>
      <c r="BK701" s="152"/>
      <c r="BL701" s="152"/>
      <c r="BM701" s="152"/>
    </row>
    <row r="702" ht="13.5" customHeight="1">
      <c r="A702" s="152"/>
      <c r="B702" s="153"/>
      <c r="C702" s="152"/>
      <c r="D702" s="152"/>
      <c r="E702" s="152"/>
      <c r="F702" s="152"/>
      <c r="G702" s="152"/>
      <c r="H702" s="152"/>
      <c r="I702" s="152"/>
      <c r="J702" s="152"/>
      <c r="K702" s="152"/>
      <c r="L702" s="152"/>
      <c r="M702" s="152"/>
      <c r="N702" s="152"/>
      <c r="O702" s="152"/>
      <c r="P702" s="152"/>
      <c r="Q702" s="152"/>
      <c r="R702" s="152"/>
      <c r="S702" s="152"/>
      <c r="T702" s="152"/>
      <c r="U702" s="152"/>
      <c r="V702" s="152"/>
      <c r="W702" s="152"/>
      <c r="X702" s="152"/>
      <c r="Y702" s="152"/>
      <c r="Z702" s="152"/>
      <c r="AA702" s="152"/>
      <c r="AB702" s="152"/>
      <c r="AC702" s="152"/>
      <c r="AD702" s="152"/>
      <c r="AE702" s="152"/>
      <c r="AF702" s="152"/>
      <c r="AG702" s="152"/>
      <c r="AH702" s="152"/>
      <c r="AI702" s="152"/>
      <c r="AJ702" s="152"/>
      <c r="AK702" s="152"/>
      <c r="AL702" s="152"/>
      <c r="AM702" s="152"/>
      <c r="AN702" s="152"/>
      <c r="AO702" s="152"/>
      <c r="AP702" s="152"/>
      <c r="AQ702" s="152"/>
      <c r="AR702" s="152"/>
      <c r="AS702" s="152"/>
      <c r="AT702" s="152"/>
      <c r="AU702" s="152"/>
      <c r="AV702" s="152"/>
      <c r="AW702" s="152"/>
      <c r="AX702" s="152"/>
      <c r="AY702" s="152"/>
      <c r="AZ702" s="152"/>
      <c r="BA702" s="152"/>
      <c r="BB702" s="152"/>
      <c r="BC702" s="152"/>
      <c r="BD702" s="152"/>
      <c r="BE702" s="152"/>
      <c r="BF702" s="152"/>
      <c r="BG702" s="152"/>
      <c r="BH702" s="152"/>
      <c r="BI702" s="152"/>
      <c r="BJ702" s="152"/>
      <c r="BK702" s="152"/>
      <c r="BL702" s="152"/>
      <c r="BM702" s="152"/>
    </row>
    <row r="703" ht="13.5" customHeight="1">
      <c r="A703" s="152"/>
      <c r="B703" s="153"/>
      <c r="C703" s="152"/>
      <c r="D703" s="152"/>
      <c r="E703" s="152"/>
      <c r="F703" s="152"/>
      <c r="G703" s="152"/>
      <c r="H703" s="152"/>
      <c r="I703" s="152"/>
      <c r="J703" s="152"/>
      <c r="K703" s="152"/>
      <c r="L703" s="152"/>
      <c r="M703" s="152"/>
      <c r="N703" s="152"/>
      <c r="O703" s="152"/>
      <c r="P703" s="152"/>
      <c r="Q703" s="152"/>
      <c r="R703" s="152"/>
      <c r="S703" s="152"/>
      <c r="T703" s="152"/>
      <c r="U703" s="152"/>
      <c r="V703" s="152"/>
      <c r="W703" s="152"/>
      <c r="X703" s="152"/>
      <c r="Y703" s="152"/>
      <c r="Z703" s="152"/>
      <c r="AA703" s="152"/>
      <c r="AB703" s="152"/>
      <c r="AC703" s="152"/>
      <c r="AD703" s="152"/>
      <c r="AE703" s="152"/>
      <c r="AF703" s="152"/>
      <c r="AG703" s="152"/>
      <c r="AH703" s="152"/>
      <c r="AI703" s="152"/>
      <c r="AJ703" s="152"/>
      <c r="AK703" s="152"/>
      <c r="AL703" s="152"/>
      <c r="AM703" s="152"/>
      <c r="AN703" s="152"/>
      <c r="AO703" s="152"/>
      <c r="AP703" s="152"/>
      <c r="AQ703" s="152"/>
      <c r="AR703" s="152"/>
      <c r="AS703" s="152"/>
      <c r="AT703" s="152"/>
      <c r="AU703" s="152"/>
      <c r="AV703" s="152"/>
      <c r="AW703" s="152"/>
      <c r="AX703" s="152"/>
      <c r="AY703" s="152"/>
      <c r="AZ703" s="152"/>
      <c r="BA703" s="152"/>
      <c r="BB703" s="152"/>
      <c r="BC703" s="152"/>
      <c r="BD703" s="152"/>
      <c r="BE703" s="152"/>
      <c r="BF703" s="152"/>
      <c r="BG703" s="152"/>
      <c r="BH703" s="152"/>
      <c r="BI703" s="152"/>
      <c r="BJ703" s="152"/>
      <c r="BK703" s="152"/>
      <c r="BL703" s="152"/>
      <c r="BM703" s="152"/>
    </row>
    <row r="704" ht="13.5" customHeight="1">
      <c r="A704" s="152"/>
      <c r="B704" s="153"/>
      <c r="C704" s="152"/>
      <c r="D704" s="152"/>
      <c r="E704" s="152"/>
      <c r="F704" s="152"/>
      <c r="G704" s="152"/>
      <c r="H704" s="152"/>
      <c r="I704" s="152"/>
      <c r="J704" s="152"/>
      <c r="K704" s="152"/>
      <c r="L704" s="152"/>
      <c r="M704" s="152"/>
      <c r="N704" s="152"/>
      <c r="O704" s="152"/>
      <c r="P704" s="152"/>
      <c r="Q704" s="152"/>
      <c r="R704" s="152"/>
      <c r="S704" s="152"/>
      <c r="T704" s="152"/>
      <c r="U704" s="152"/>
      <c r="V704" s="152"/>
      <c r="W704" s="152"/>
      <c r="X704" s="152"/>
      <c r="Y704" s="152"/>
      <c r="Z704" s="152"/>
      <c r="AA704" s="152"/>
      <c r="AB704" s="152"/>
      <c r="AC704" s="152"/>
      <c r="AD704" s="152"/>
      <c r="AE704" s="152"/>
      <c r="AF704" s="152"/>
      <c r="AG704" s="152"/>
      <c r="AH704" s="152"/>
      <c r="AI704" s="152"/>
      <c r="AJ704" s="152"/>
      <c r="AK704" s="152"/>
      <c r="AL704" s="152"/>
      <c r="AM704" s="152"/>
      <c r="AN704" s="152"/>
      <c r="AO704" s="152"/>
      <c r="AP704" s="152"/>
      <c r="AQ704" s="152"/>
      <c r="AR704" s="152"/>
      <c r="AS704" s="152"/>
      <c r="AT704" s="152"/>
      <c r="AU704" s="152"/>
      <c r="AV704" s="152"/>
      <c r="AW704" s="152"/>
      <c r="AX704" s="152"/>
      <c r="AY704" s="152"/>
      <c r="AZ704" s="152"/>
      <c r="BA704" s="152"/>
      <c r="BB704" s="152"/>
      <c r="BC704" s="152"/>
      <c r="BD704" s="152"/>
      <c r="BE704" s="152"/>
      <c r="BF704" s="152"/>
      <c r="BG704" s="152"/>
      <c r="BH704" s="152"/>
      <c r="BI704" s="152"/>
      <c r="BJ704" s="152"/>
      <c r="BK704" s="152"/>
      <c r="BL704" s="152"/>
      <c r="BM704" s="152"/>
    </row>
    <row r="705" ht="13.5" customHeight="1">
      <c r="A705" s="152"/>
      <c r="B705" s="153"/>
      <c r="C705" s="152"/>
      <c r="D705" s="152"/>
      <c r="E705" s="152"/>
      <c r="F705" s="152"/>
      <c r="G705" s="152"/>
      <c r="H705" s="152"/>
      <c r="I705" s="152"/>
      <c r="J705" s="152"/>
      <c r="K705" s="152"/>
      <c r="L705" s="152"/>
      <c r="M705" s="152"/>
      <c r="N705" s="152"/>
      <c r="O705" s="152"/>
      <c r="P705" s="152"/>
      <c r="Q705" s="152"/>
      <c r="R705" s="152"/>
      <c r="S705" s="152"/>
      <c r="T705" s="152"/>
      <c r="U705" s="152"/>
      <c r="V705" s="152"/>
      <c r="W705" s="152"/>
      <c r="X705" s="152"/>
      <c r="Y705" s="152"/>
      <c r="Z705" s="152"/>
      <c r="AA705" s="152"/>
      <c r="AB705" s="152"/>
      <c r="AC705" s="152"/>
      <c r="AD705" s="152"/>
      <c r="AE705" s="152"/>
      <c r="AF705" s="152"/>
      <c r="AG705" s="152"/>
      <c r="AH705" s="152"/>
      <c r="AI705" s="152"/>
      <c r="AJ705" s="152"/>
      <c r="AK705" s="152"/>
      <c r="AL705" s="152"/>
      <c r="AM705" s="152"/>
      <c r="AN705" s="152"/>
      <c r="AO705" s="152"/>
      <c r="AP705" s="152"/>
      <c r="AQ705" s="152"/>
      <c r="AR705" s="152"/>
      <c r="AS705" s="152"/>
      <c r="AT705" s="152"/>
      <c r="AU705" s="152"/>
      <c r="AV705" s="152"/>
      <c r="AW705" s="152"/>
      <c r="AX705" s="152"/>
      <c r="AY705" s="152"/>
      <c r="AZ705" s="152"/>
      <c r="BA705" s="152"/>
      <c r="BB705" s="152"/>
      <c r="BC705" s="152"/>
      <c r="BD705" s="152"/>
      <c r="BE705" s="152"/>
      <c r="BF705" s="152"/>
      <c r="BG705" s="152"/>
      <c r="BH705" s="152"/>
      <c r="BI705" s="152"/>
      <c r="BJ705" s="152"/>
      <c r="BK705" s="152"/>
      <c r="BL705" s="152"/>
      <c r="BM705" s="152"/>
    </row>
    <row r="706" ht="13.5" customHeight="1">
      <c r="A706" s="152"/>
      <c r="B706" s="153"/>
      <c r="C706" s="152"/>
      <c r="D706" s="152"/>
      <c r="E706" s="152"/>
      <c r="F706" s="152"/>
      <c r="G706" s="152"/>
      <c r="H706" s="152"/>
      <c r="I706" s="152"/>
      <c r="J706" s="152"/>
      <c r="K706" s="152"/>
      <c r="L706" s="152"/>
      <c r="M706" s="152"/>
      <c r="N706" s="152"/>
      <c r="O706" s="152"/>
      <c r="P706" s="152"/>
      <c r="Q706" s="152"/>
      <c r="R706" s="152"/>
      <c r="S706" s="152"/>
      <c r="T706" s="152"/>
      <c r="U706" s="152"/>
      <c r="V706" s="152"/>
      <c r="W706" s="152"/>
      <c r="X706" s="152"/>
      <c r="Y706" s="152"/>
      <c r="Z706" s="152"/>
      <c r="AA706" s="152"/>
      <c r="AB706" s="152"/>
      <c r="AC706" s="152"/>
      <c r="AD706" s="152"/>
      <c r="AE706" s="152"/>
      <c r="AF706" s="152"/>
      <c r="AG706" s="152"/>
      <c r="AH706" s="152"/>
      <c r="AI706" s="152"/>
      <c r="AJ706" s="152"/>
      <c r="AK706" s="152"/>
      <c r="AL706" s="152"/>
      <c r="AM706" s="152"/>
      <c r="AN706" s="152"/>
      <c r="AO706" s="152"/>
      <c r="AP706" s="152"/>
      <c r="AQ706" s="152"/>
      <c r="AR706" s="152"/>
      <c r="AS706" s="152"/>
      <c r="AT706" s="152"/>
      <c r="AU706" s="152"/>
      <c r="AV706" s="152"/>
      <c r="AW706" s="152"/>
      <c r="AX706" s="152"/>
      <c r="AY706" s="152"/>
      <c r="AZ706" s="152"/>
      <c r="BA706" s="152"/>
      <c r="BB706" s="152"/>
      <c r="BC706" s="152"/>
      <c r="BD706" s="152"/>
      <c r="BE706" s="152"/>
      <c r="BF706" s="152"/>
      <c r="BG706" s="152"/>
      <c r="BH706" s="152"/>
      <c r="BI706" s="152"/>
      <c r="BJ706" s="152"/>
      <c r="BK706" s="152"/>
      <c r="BL706" s="152"/>
      <c r="BM706" s="152"/>
    </row>
    <row r="707" ht="13.5" customHeight="1">
      <c r="A707" s="152"/>
      <c r="B707" s="153"/>
      <c r="C707" s="152"/>
      <c r="D707" s="152"/>
      <c r="E707" s="152"/>
      <c r="F707" s="152"/>
      <c r="G707" s="152"/>
      <c r="H707" s="152"/>
      <c r="I707" s="152"/>
      <c r="J707" s="152"/>
      <c r="K707" s="152"/>
      <c r="L707" s="152"/>
      <c r="M707" s="152"/>
      <c r="N707" s="152"/>
      <c r="O707" s="152"/>
      <c r="P707" s="152"/>
      <c r="Q707" s="152"/>
      <c r="R707" s="152"/>
      <c r="S707" s="152"/>
      <c r="T707" s="152"/>
      <c r="U707" s="152"/>
      <c r="V707" s="152"/>
      <c r="W707" s="152"/>
      <c r="X707" s="152"/>
      <c r="Y707" s="152"/>
      <c r="Z707" s="152"/>
      <c r="AA707" s="152"/>
      <c r="AB707" s="152"/>
      <c r="AC707" s="152"/>
      <c r="AD707" s="152"/>
      <c r="AE707" s="152"/>
      <c r="AF707" s="152"/>
      <c r="AG707" s="152"/>
      <c r="AH707" s="152"/>
      <c r="AI707" s="152"/>
      <c r="AJ707" s="152"/>
      <c r="AK707" s="152"/>
      <c r="AL707" s="152"/>
      <c r="AM707" s="152"/>
      <c r="AN707" s="152"/>
      <c r="AO707" s="152"/>
      <c r="AP707" s="152"/>
      <c r="AQ707" s="152"/>
      <c r="AR707" s="152"/>
      <c r="AS707" s="152"/>
      <c r="AT707" s="152"/>
      <c r="AU707" s="152"/>
      <c r="AV707" s="152"/>
      <c r="AW707" s="152"/>
      <c r="AX707" s="152"/>
      <c r="AY707" s="152"/>
      <c r="AZ707" s="152"/>
      <c r="BA707" s="152"/>
      <c r="BB707" s="152"/>
      <c r="BC707" s="152"/>
      <c r="BD707" s="152"/>
      <c r="BE707" s="152"/>
      <c r="BF707" s="152"/>
      <c r="BG707" s="152"/>
      <c r="BH707" s="152"/>
      <c r="BI707" s="152"/>
      <c r="BJ707" s="152"/>
      <c r="BK707" s="152"/>
      <c r="BL707" s="152"/>
      <c r="BM707" s="152"/>
    </row>
    <row r="708" ht="13.5" customHeight="1">
      <c r="A708" s="152"/>
      <c r="B708" s="153"/>
      <c r="C708" s="152"/>
      <c r="D708" s="152"/>
      <c r="E708" s="152"/>
      <c r="F708" s="152"/>
      <c r="G708" s="152"/>
      <c r="H708" s="152"/>
      <c r="I708" s="152"/>
      <c r="J708" s="152"/>
      <c r="K708" s="152"/>
      <c r="L708" s="152"/>
      <c r="M708" s="152"/>
      <c r="N708" s="152"/>
      <c r="O708" s="152"/>
      <c r="P708" s="152"/>
      <c r="Q708" s="152"/>
      <c r="R708" s="152"/>
      <c r="S708" s="152"/>
      <c r="T708" s="152"/>
      <c r="U708" s="152"/>
      <c r="V708" s="152"/>
      <c r="W708" s="152"/>
      <c r="X708" s="152"/>
      <c r="Y708" s="152"/>
      <c r="Z708" s="152"/>
      <c r="AA708" s="152"/>
      <c r="AB708" s="152"/>
      <c r="AC708" s="152"/>
      <c r="AD708" s="152"/>
      <c r="AE708" s="152"/>
      <c r="AF708" s="152"/>
      <c r="AG708" s="152"/>
      <c r="AH708" s="152"/>
      <c r="AI708" s="152"/>
      <c r="AJ708" s="152"/>
      <c r="AK708" s="152"/>
      <c r="AL708" s="152"/>
      <c r="AM708" s="152"/>
      <c r="AN708" s="152"/>
      <c r="AO708" s="152"/>
      <c r="AP708" s="152"/>
      <c r="AQ708" s="152"/>
      <c r="AR708" s="152"/>
      <c r="AS708" s="152"/>
      <c r="AT708" s="152"/>
      <c r="AU708" s="152"/>
      <c r="AV708" s="152"/>
      <c r="AW708" s="152"/>
      <c r="AX708" s="152"/>
      <c r="AY708" s="152"/>
      <c r="AZ708" s="152"/>
      <c r="BA708" s="152"/>
      <c r="BB708" s="152"/>
      <c r="BC708" s="152"/>
      <c r="BD708" s="152"/>
      <c r="BE708" s="152"/>
      <c r="BF708" s="152"/>
      <c r="BG708" s="152"/>
      <c r="BH708" s="152"/>
      <c r="BI708" s="152"/>
      <c r="BJ708" s="152"/>
      <c r="BK708" s="152"/>
      <c r="BL708" s="152"/>
      <c r="BM708" s="152"/>
    </row>
    <row r="709" ht="13.5" customHeight="1">
      <c r="A709" s="152"/>
      <c r="B709" s="153"/>
      <c r="C709" s="152"/>
      <c r="D709" s="152"/>
      <c r="E709" s="152"/>
      <c r="F709" s="152"/>
      <c r="G709" s="152"/>
      <c r="H709" s="152"/>
      <c r="I709" s="152"/>
      <c r="J709" s="152"/>
      <c r="K709" s="152"/>
      <c r="L709" s="152"/>
      <c r="M709" s="152"/>
      <c r="N709" s="152"/>
      <c r="O709" s="152"/>
      <c r="P709" s="152"/>
      <c r="Q709" s="152"/>
      <c r="R709" s="152"/>
      <c r="S709" s="152"/>
      <c r="T709" s="152"/>
      <c r="U709" s="152"/>
      <c r="V709" s="152"/>
      <c r="W709" s="152"/>
      <c r="X709" s="152"/>
      <c r="Y709" s="152"/>
      <c r="Z709" s="152"/>
      <c r="AA709" s="152"/>
      <c r="AB709" s="152"/>
      <c r="AC709" s="152"/>
      <c r="AD709" s="152"/>
      <c r="AE709" s="152"/>
      <c r="AF709" s="152"/>
      <c r="AG709" s="152"/>
      <c r="AH709" s="152"/>
      <c r="AI709" s="152"/>
      <c r="AJ709" s="152"/>
      <c r="AK709" s="152"/>
      <c r="AL709" s="152"/>
      <c r="AM709" s="152"/>
      <c r="AN709" s="152"/>
      <c r="AO709" s="152"/>
      <c r="AP709" s="152"/>
      <c r="AQ709" s="152"/>
      <c r="AR709" s="152"/>
      <c r="AS709" s="152"/>
      <c r="AT709" s="152"/>
      <c r="AU709" s="152"/>
      <c r="AV709" s="152"/>
      <c r="AW709" s="152"/>
      <c r="AX709" s="152"/>
      <c r="AY709" s="152"/>
      <c r="AZ709" s="152"/>
      <c r="BA709" s="152"/>
      <c r="BB709" s="152"/>
      <c r="BC709" s="152"/>
      <c r="BD709" s="152"/>
      <c r="BE709" s="152"/>
      <c r="BF709" s="152"/>
      <c r="BG709" s="152"/>
      <c r="BH709" s="152"/>
      <c r="BI709" s="152"/>
      <c r="BJ709" s="152"/>
      <c r="BK709" s="152"/>
      <c r="BL709" s="152"/>
      <c r="BM709" s="152"/>
    </row>
    <row r="710" ht="13.5" customHeight="1">
      <c r="A710" s="152"/>
      <c r="B710" s="153"/>
      <c r="C710" s="152"/>
      <c r="D710" s="152"/>
      <c r="E710" s="152"/>
      <c r="F710" s="152"/>
      <c r="G710" s="152"/>
      <c r="H710" s="152"/>
      <c r="I710" s="152"/>
      <c r="J710" s="152"/>
      <c r="K710" s="152"/>
      <c r="L710" s="152"/>
      <c r="M710" s="152"/>
      <c r="N710" s="152"/>
      <c r="O710" s="152"/>
      <c r="P710" s="152"/>
      <c r="Q710" s="152"/>
      <c r="R710" s="152"/>
      <c r="S710" s="152"/>
      <c r="T710" s="152"/>
      <c r="U710" s="152"/>
      <c r="V710" s="152"/>
      <c r="W710" s="152"/>
      <c r="X710" s="152"/>
      <c r="Y710" s="152"/>
      <c r="Z710" s="152"/>
      <c r="AA710" s="152"/>
      <c r="AB710" s="152"/>
      <c r="AC710" s="152"/>
      <c r="AD710" s="152"/>
      <c r="AE710" s="152"/>
      <c r="AF710" s="152"/>
      <c r="AG710" s="152"/>
      <c r="AH710" s="152"/>
      <c r="AI710" s="152"/>
      <c r="AJ710" s="152"/>
      <c r="AK710" s="152"/>
      <c r="AL710" s="152"/>
      <c r="AM710" s="152"/>
      <c r="AN710" s="152"/>
      <c r="AO710" s="152"/>
      <c r="AP710" s="152"/>
      <c r="AQ710" s="152"/>
      <c r="AR710" s="152"/>
      <c r="AS710" s="152"/>
      <c r="AT710" s="152"/>
      <c r="AU710" s="152"/>
      <c r="AV710" s="152"/>
      <c r="AW710" s="152"/>
      <c r="AX710" s="152"/>
      <c r="AY710" s="152"/>
      <c r="AZ710" s="152"/>
      <c r="BA710" s="152"/>
      <c r="BB710" s="152"/>
      <c r="BC710" s="152"/>
      <c r="BD710" s="152"/>
      <c r="BE710" s="152"/>
      <c r="BF710" s="152"/>
      <c r="BG710" s="152"/>
      <c r="BH710" s="152"/>
      <c r="BI710" s="152"/>
      <c r="BJ710" s="152"/>
      <c r="BK710" s="152"/>
      <c r="BL710" s="152"/>
      <c r="BM710" s="152"/>
    </row>
    <row r="711" ht="13.5" customHeight="1">
      <c r="A711" s="152"/>
      <c r="B711" s="153"/>
      <c r="C711" s="152"/>
      <c r="D711" s="152"/>
      <c r="E711" s="152"/>
      <c r="F711" s="152"/>
      <c r="G711" s="152"/>
      <c r="H711" s="152"/>
      <c r="I711" s="152"/>
      <c r="J711" s="152"/>
      <c r="K711" s="152"/>
      <c r="L711" s="152"/>
      <c r="M711" s="152"/>
      <c r="N711" s="152"/>
      <c r="O711" s="152"/>
      <c r="P711" s="152"/>
      <c r="Q711" s="152"/>
      <c r="R711" s="152"/>
      <c r="S711" s="152"/>
      <c r="T711" s="152"/>
      <c r="U711" s="152"/>
      <c r="V711" s="152"/>
      <c r="W711" s="152"/>
      <c r="X711" s="152"/>
      <c r="Y711" s="152"/>
      <c r="Z711" s="152"/>
      <c r="AA711" s="152"/>
      <c r="AB711" s="152"/>
      <c r="AC711" s="152"/>
      <c r="AD711" s="152"/>
      <c r="AE711" s="152"/>
      <c r="AF711" s="152"/>
      <c r="AG711" s="152"/>
      <c r="AH711" s="152"/>
      <c r="AI711" s="152"/>
      <c r="AJ711" s="152"/>
      <c r="AK711" s="152"/>
      <c r="AL711" s="152"/>
      <c r="AM711" s="152"/>
      <c r="AN711" s="152"/>
      <c r="AO711" s="152"/>
      <c r="AP711" s="152"/>
      <c r="AQ711" s="152"/>
      <c r="AR711" s="152"/>
      <c r="AS711" s="152"/>
      <c r="AT711" s="152"/>
      <c r="AU711" s="152"/>
      <c r="AV711" s="152"/>
      <c r="AW711" s="152"/>
      <c r="AX711" s="152"/>
      <c r="AY711" s="152"/>
      <c r="AZ711" s="152"/>
      <c r="BA711" s="152"/>
      <c r="BB711" s="152"/>
      <c r="BC711" s="152"/>
      <c r="BD711" s="152"/>
      <c r="BE711" s="152"/>
      <c r="BF711" s="152"/>
      <c r="BG711" s="152"/>
      <c r="BH711" s="152"/>
      <c r="BI711" s="152"/>
      <c r="BJ711" s="152"/>
      <c r="BK711" s="152"/>
      <c r="BL711" s="152"/>
      <c r="BM711" s="152"/>
    </row>
    <row r="712" ht="13.5" customHeight="1">
      <c r="A712" s="152"/>
      <c r="B712" s="153"/>
      <c r="C712" s="152"/>
      <c r="D712" s="152"/>
      <c r="E712" s="152"/>
      <c r="F712" s="152"/>
      <c r="G712" s="152"/>
      <c r="H712" s="152"/>
      <c r="I712" s="152"/>
      <c r="J712" s="152"/>
      <c r="K712" s="152"/>
      <c r="L712" s="152"/>
      <c r="M712" s="152"/>
      <c r="N712" s="152"/>
      <c r="O712" s="152"/>
      <c r="P712" s="152"/>
      <c r="Q712" s="152"/>
      <c r="R712" s="152"/>
      <c r="S712" s="152"/>
      <c r="T712" s="152"/>
      <c r="U712" s="152"/>
      <c r="V712" s="152"/>
      <c r="W712" s="152"/>
      <c r="X712" s="152"/>
      <c r="Y712" s="152"/>
      <c r="Z712" s="152"/>
      <c r="AA712" s="152"/>
      <c r="AB712" s="152"/>
      <c r="AC712" s="152"/>
      <c r="AD712" s="152"/>
      <c r="AE712" s="152"/>
      <c r="AF712" s="152"/>
      <c r="AG712" s="152"/>
      <c r="AH712" s="152"/>
      <c r="AI712" s="152"/>
      <c r="AJ712" s="152"/>
      <c r="AK712" s="152"/>
      <c r="AL712" s="152"/>
      <c r="AM712" s="152"/>
      <c r="AN712" s="152"/>
      <c r="AO712" s="152"/>
      <c r="AP712" s="152"/>
      <c r="AQ712" s="152"/>
      <c r="AR712" s="152"/>
      <c r="AS712" s="152"/>
      <c r="AT712" s="152"/>
      <c r="AU712" s="152"/>
      <c r="AV712" s="152"/>
      <c r="AW712" s="152"/>
      <c r="AX712" s="152"/>
      <c r="AY712" s="152"/>
      <c r="AZ712" s="152"/>
      <c r="BA712" s="152"/>
      <c r="BB712" s="152"/>
      <c r="BC712" s="152"/>
      <c r="BD712" s="152"/>
      <c r="BE712" s="152"/>
      <c r="BF712" s="152"/>
      <c r="BG712" s="152"/>
      <c r="BH712" s="152"/>
      <c r="BI712" s="152"/>
      <c r="BJ712" s="152"/>
      <c r="BK712" s="152"/>
      <c r="BL712" s="152"/>
      <c r="BM712" s="152"/>
    </row>
    <row r="713" ht="13.5" customHeight="1">
      <c r="A713" s="152"/>
      <c r="B713" s="153"/>
      <c r="C713" s="152"/>
      <c r="D713" s="152"/>
      <c r="E713" s="152"/>
      <c r="F713" s="152"/>
      <c r="G713" s="152"/>
      <c r="H713" s="152"/>
      <c r="I713" s="152"/>
      <c r="J713" s="152"/>
      <c r="K713" s="152"/>
      <c r="L713" s="152"/>
      <c r="M713" s="152"/>
      <c r="N713" s="152"/>
      <c r="O713" s="152"/>
      <c r="P713" s="152"/>
      <c r="Q713" s="152"/>
      <c r="R713" s="152"/>
      <c r="S713" s="152"/>
      <c r="T713" s="152"/>
      <c r="U713" s="152"/>
      <c r="V713" s="152"/>
      <c r="W713" s="152"/>
      <c r="X713" s="152"/>
      <c r="Y713" s="152"/>
      <c r="Z713" s="152"/>
      <c r="AA713" s="152"/>
      <c r="AB713" s="152"/>
      <c r="AC713" s="152"/>
      <c r="AD713" s="152"/>
      <c r="AE713" s="152"/>
      <c r="AF713" s="152"/>
      <c r="AG713" s="152"/>
      <c r="AH713" s="152"/>
      <c r="AI713" s="152"/>
      <c r="AJ713" s="152"/>
      <c r="AK713" s="152"/>
      <c r="AL713" s="152"/>
      <c r="AM713" s="152"/>
      <c r="AN713" s="152"/>
      <c r="AO713" s="152"/>
      <c r="AP713" s="152"/>
      <c r="AQ713" s="152"/>
      <c r="AR713" s="152"/>
      <c r="AS713" s="152"/>
      <c r="AT713" s="152"/>
      <c r="AU713" s="152"/>
      <c r="AV713" s="152"/>
      <c r="AW713" s="152"/>
      <c r="AX713" s="152"/>
      <c r="AY713" s="152"/>
      <c r="AZ713" s="152"/>
      <c r="BA713" s="152"/>
      <c r="BB713" s="152"/>
      <c r="BC713" s="152"/>
      <c r="BD713" s="152"/>
      <c r="BE713" s="152"/>
      <c r="BF713" s="152"/>
      <c r="BG713" s="152"/>
      <c r="BH713" s="152"/>
      <c r="BI713" s="152"/>
      <c r="BJ713" s="152"/>
      <c r="BK713" s="152"/>
      <c r="BL713" s="152"/>
      <c r="BM713" s="152"/>
    </row>
    <row r="714" ht="13.5" customHeight="1">
      <c r="A714" s="152"/>
      <c r="B714" s="153"/>
      <c r="C714" s="152"/>
      <c r="D714" s="152"/>
      <c r="E714" s="152"/>
      <c r="F714" s="152"/>
      <c r="G714" s="152"/>
      <c r="H714" s="152"/>
      <c r="I714" s="152"/>
      <c r="J714" s="152"/>
      <c r="K714" s="152"/>
      <c r="L714" s="152"/>
      <c r="M714" s="152"/>
      <c r="N714" s="152"/>
      <c r="O714" s="152"/>
      <c r="P714" s="152"/>
      <c r="Q714" s="152"/>
      <c r="R714" s="152"/>
      <c r="S714" s="152"/>
      <c r="T714" s="152"/>
      <c r="U714" s="152"/>
      <c r="V714" s="152"/>
      <c r="W714" s="152"/>
      <c r="X714" s="152"/>
      <c r="Y714" s="152"/>
      <c r="Z714" s="152"/>
      <c r="AA714" s="152"/>
      <c r="AB714" s="152"/>
      <c r="AC714" s="152"/>
      <c r="AD714" s="152"/>
      <c r="AE714" s="152"/>
      <c r="AF714" s="152"/>
      <c r="AG714" s="152"/>
      <c r="AH714" s="152"/>
      <c r="AI714" s="152"/>
      <c r="AJ714" s="152"/>
      <c r="AK714" s="152"/>
      <c r="AL714" s="152"/>
      <c r="AM714" s="152"/>
      <c r="AN714" s="152"/>
      <c r="AO714" s="152"/>
      <c r="AP714" s="152"/>
      <c r="AQ714" s="152"/>
      <c r="AR714" s="152"/>
      <c r="AS714" s="152"/>
      <c r="AT714" s="152"/>
      <c r="AU714" s="152"/>
      <c r="AV714" s="152"/>
      <c r="AW714" s="152"/>
      <c r="AX714" s="152"/>
      <c r="AY714" s="152"/>
      <c r="AZ714" s="152"/>
      <c r="BA714" s="152"/>
      <c r="BB714" s="152"/>
      <c r="BC714" s="152"/>
      <c r="BD714" s="152"/>
      <c r="BE714" s="152"/>
      <c r="BF714" s="152"/>
      <c r="BG714" s="152"/>
      <c r="BH714" s="152"/>
      <c r="BI714" s="152"/>
      <c r="BJ714" s="152"/>
      <c r="BK714" s="152"/>
      <c r="BL714" s="152"/>
      <c r="BM714" s="152"/>
    </row>
    <row r="715" ht="13.5" customHeight="1">
      <c r="A715" s="152"/>
      <c r="B715" s="153"/>
      <c r="C715" s="152"/>
      <c r="D715" s="152"/>
      <c r="E715" s="152"/>
      <c r="F715" s="152"/>
      <c r="G715" s="152"/>
      <c r="H715" s="152"/>
      <c r="I715" s="152"/>
      <c r="J715" s="152"/>
      <c r="K715" s="152"/>
      <c r="L715" s="152"/>
      <c r="M715" s="152"/>
      <c r="N715" s="152"/>
      <c r="O715" s="152"/>
      <c r="P715" s="152"/>
      <c r="Q715" s="152"/>
      <c r="R715" s="152"/>
      <c r="S715" s="152"/>
      <c r="T715" s="152"/>
      <c r="U715" s="152"/>
      <c r="V715" s="152"/>
      <c r="W715" s="152"/>
      <c r="X715" s="152"/>
      <c r="Y715" s="152"/>
      <c r="Z715" s="152"/>
      <c r="AA715" s="152"/>
      <c r="AB715" s="152"/>
      <c r="AC715" s="152"/>
      <c r="AD715" s="152"/>
      <c r="AE715" s="152"/>
      <c r="AF715" s="152"/>
      <c r="AG715" s="152"/>
      <c r="AH715" s="152"/>
      <c r="AI715" s="152"/>
      <c r="AJ715" s="152"/>
      <c r="AK715" s="152"/>
      <c r="AL715" s="152"/>
      <c r="AM715" s="152"/>
      <c r="AN715" s="152"/>
      <c r="AO715" s="152"/>
      <c r="AP715" s="152"/>
      <c r="AQ715" s="152"/>
      <c r="AR715" s="152"/>
      <c r="AS715" s="152"/>
      <c r="AT715" s="152"/>
      <c r="AU715" s="152"/>
      <c r="AV715" s="152"/>
      <c r="AW715" s="152"/>
      <c r="AX715" s="152"/>
      <c r="AY715" s="152"/>
      <c r="AZ715" s="152"/>
      <c r="BA715" s="152"/>
      <c r="BB715" s="152"/>
      <c r="BC715" s="152"/>
      <c r="BD715" s="152"/>
      <c r="BE715" s="152"/>
      <c r="BF715" s="152"/>
      <c r="BG715" s="152"/>
      <c r="BH715" s="152"/>
      <c r="BI715" s="152"/>
      <c r="BJ715" s="152"/>
      <c r="BK715" s="152"/>
      <c r="BL715" s="152"/>
      <c r="BM715" s="152"/>
    </row>
    <row r="716" ht="13.5" customHeight="1">
      <c r="A716" s="152"/>
      <c r="B716" s="153"/>
      <c r="C716" s="152"/>
      <c r="D716" s="152"/>
      <c r="E716" s="152"/>
      <c r="F716" s="152"/>
      <c r="G716" s="152"/>
      <c r="H716" s="152"/>
      <c r="I716" s="152"/>
      <c r="J716" s="152"/>
      <c r="K716" s="152"/>
      <c r="L716" s="152"/>
      <c r="M716" s="152"/>
      <c r="N716" s="152"/>
      <c r="O716" s="152"/>
      <c r="P716" s="152"/>
      <c r="Q716" s="152"/>
      <c r="R716" s="152"/>
      <c r="S716" s="152"/>
      <c r="T716" s="152"/>
      <c r="U716" s="152"/>
      <c r="V716" s="152"/>
      <c r="W716" s="152"/>
      <c r="X716" s="152"/>
      <c r="Y716" s="152"/>
      <c r="Z716" s="152"/>
      <c r="AA716" s="152"/>
      <c r="AB716" s="152"/>
      <c r="AC716" s="152"/>
      <c r="AD716" s="152"/>
      <c r="AE716" s="152"/>
      <c r="AF716" s="152"/>
      <c r="AG716" s="152"/>
      <c r="AH716" s="152"/>
      <c r="AI716" s="152"/>
      <c r="AJ716" s="152"/>
      <c r="AK716" s="152"/>
      <c r="AL716" s="152"/>
      <c r="AM716" s="152"/>
      <c r="AN716" s="152"/>
      <c r="AO716" s="152"/>
      <c r="AP716" s="152"/>
      <c r="AQ716" s="152"/>
      <c r="AR716" s="152"/>
      <c r="AS716" s="152"/>
      <c r="AT716" s="152"/>
      <c r="AU716" s="152"/>
      <c r="AV716" s="152"/>
      <c r="AW716" s="152"/>
      <c r="AX716" s="152"/>
      <c r="AY716" s="152"/>
      <c r="AZ716" s="152"/>
      <c r="BA716" s="152"/>
      <c r="BB716" s="152"/>
      <c r="BC716" s="152"/>
      <c r="BD716" s="152"/>
      <c r="BE716" s="152"/>
      <c r="BF716" s="152"/>
      <c r="BG716" s="152"/>
      <c r="BH716" s="152"/>
      <c r="BI716" s="152"/>
      <c r="BJ716" s="152"/>
      <c r="BK716" s="152"/>
      <c r="BL716" s="152"/>
      <c r="BM716" s="152"/>
    </row>
    <row r="717" ht="13.5" customHeight="1">
      <c r="A717" s="152"/>
      <c r="B717" s="153"/>
      <c r="C717" s="152"/>
      <c r="D717" s="152"/>
      <c r="E717" s="152"/>
      <c r="F717" s="152"/>
      <c r="G717" s="152"/>
      <c r="H717" s="152"/>
      <c r="I717" s="152"/>
      <c r="J717" s="152"/>
      <c r="K717" s="152"/>
      <c r="L717" s="152"/>
      <c r="M717" s="152"/>
      <c r="N717" s="152"/>
      <c r="O717" s="152"/>
      <c r="P717" s="152"/>
      <c r="Q717" s="152"/>
      <c r="R717" s="152"/>
      <c r="S717" s="152"/>
      <c r="T717" s="152"/>
      <c r="U717" s="152"/>
      <c r="V717" s="152"/>
      <c r="W717" s="152"/>
      <c r="X717" s="152"/>
      <c r="Y717" s="152"/>
      <c r="Z717" s="152"/>
      <c r="AA717" s="152"/>
      <c r="AB717" s="152"/>
      <c r="AC717" s="152"/>
      <c r="AD717" s="152"/>
      <c r="AE717" s="152"/>
      <c r="AF717" s="152"/>
      <c r="AG717" s="152"/>
      <c r="AH717" s="152"/>
      <c r="AI717" s="152"/>
      <c r="AJ717" s="152"/>
      <c r="AK717" s="152"/>
      <c r="AL717" s="152"/>
      <c r="AM717" s="152"/>
      <c r="AN717" s="152"/>
      <c r="AO717" s="152"/>
      <c r="AP717" s="152"/>
      <c r="AQ717" s="152"/>
      <c r="AR717" s="152"/>
      <c r="AS717" s="152"/>
      <c r="AT717" s="152"/>
      <c r="AU717" s="152"/>
      <c r="AV717" s="152"/>
      <c r="AW717" s="152"/>
      <c r="AX717" s="152"/>
      <c r="AY717" s="152"/>
      <c r="AZ717" s="152"/>
      <c r="BA717" s="152"/>
      <c r="BB717" s="152"/>
      <c r="BC717" s="152"/>
      <c r="BD717" s="152"/>
      <c r="BE717" s="152"/>
      <c r="BF717" s="152"/>
      <c r="BG717" s="152"/>
      <c r="BH717" s="152"/>
      <c r="BI717" s="152"/>
      <c r="BJ717" s="152"/>
      <c r="BK717" s="152"/>
      <c r="BL717" s="152"/>
      <c r="BM717" s="152"/>
    </row>
    <row r="718" ht="13.5" customHeight="1">
      <c r="A718" s="152"/>
      <c r="B718" s="153"/>
      <c r="C718" s="152"/>
      <c r="D718" s="152"/>
      <c r="E718" s="152"/>
      <c r="F718" s="152"/>
      <c r="G718" s="152"/>
      <c r="H718" s="152"/>
      <c r="I718" s="152"/>
      <c r="J718" s="152"/>
      <c r="K718" s="152"/>
      <c r="L718" s="152"/>
      <c r="M718" s="152"/>
      <c r="N718" s="152"/>
      <c r="O718" s="152"/>
      <c r="P718" s="152"/>
      <c r="Q718" s="152"/>
      <c r="R718" s="152"/>
      <c r="S718" s="152"/>
      <c r="T718" s="152"/>
      <c r="U718" s="152"/>
      <c r="V718" s="152"/>
      <c r="W718" s="152"/>
      <c r="X718" s="152"/>
      <c r="Y718" s="152"/>
      <c r="Z718" s="152"/>
      <c r="AA718" s="152"/>
      <c r="AB718" s="152"/>
      <c r="AC718" s="152"/>
      <c r="AD718" s="152"/>
      <c r="AE718" s="152"/>
      <c r="AF718" s="152"/>
      <c r="AG718" s="152"/>
      <c r="AH718" s="152"/>
      <c r="AI718" s="152"/>
      <c r="AJ718" s="152"/>
      <c r="AK718" s="152"/>
      <c r="AL718" s="152"/>
      <c r="AM718" s="152"/>
      <c r="AN718" s="152"/>
      <c r="AO718" s="152"/>
      <c r="AP718" s="152"/>
      <c r="AQ718" s="152"/>
      <c r="AR718" s="152"/>
      <c r="AS718" s="152"/>
      <c r="AT718" s="152"/>
      <c r="AU718" s="152"/>
      <c r="AV718" s="152"/>
      <c r="AW718" s="152"/>
      <c r="AX718" s="152"/>
      <c r="AY718" s="152"/>
      <c r="AZ718" s="152"/>
      <c r="BA718" s="152"/>
      <c r="BB718" s="152"/>
      <c r="BC718" s="152"/>
      <c r="BD718" s="152"/>
      <c r="BE718" s="152"/>
      <c r="BF718" s="152"/>
      <c r="BG718" s="152"/>
      <c r="BH718" s="152"/>
      <c r="BI718" s="152"/>
      <c r="BJ718" s="152"/>
      <c r="BK718" s="152"/>
      <c r="BL718" s="152"/>
      <c r="BM718" s="152"/>
    </row>
    <row r="719" ht="13.5" customHeight="1">
      <c r="A719" s="152"/>
      <c r="B719" s="153"/>
      <c r="C719" s="152"/>
      <c r="D719" s="152"/>
      <c r="E719" s="152"/>
      <c r="F719" s="152"/>
      <c r="G719" s="152"/>
      <c r="H719" s="152"/>
      <c r="I719" s="152"/>
      <c r="J719" s="152"/>
      <c r="K719" s="152"/>
      <c r="L719" s="152"/>
      <c r="M719" s="152"/>
      <c r="N719" s="152"/>
      <c r="O719" s="152"/>
      <c r="P719" s="152"/>
      <c r="Q719" s="152"/>
      <c r="R719" s="152"/>
      <c r="S719" s="152"/>
      <c r="T719" s="152"/>
      <c r="U719" s="152"/>
      <c r="V719" s="152"/>
      <c r="W719" s="152"/>
      <c r="X719" s="152"/>
      <c r="Y719" s="152"/>
      <c r="Z719" s="152"/>
      <c r="AA719" s="152"/>
      <c r="AB719" s="152"/>
      <c r="AC719" s="152"/>
      <c r="AD719" s="152"/>
      <c r="AE719" s="152"/>
      <c r="AF719" s="152"/>
      <c r="AG719" s="152"/>
      <c r="AH719" s="152"/>
      <c r="AI719" s="152"/>
      <c r="AJ719" s="152"/>
      <c r="AK719" s="152"/>
      <c r="AL719" s="152"/>
      <c r="AM719" s="152"/>
      <c r="AN719" s="152"/>
      <c r="AO719" s="152"/>
      <c r="AP719" s="152"/>
      <c r="AQ719" s="152"/>
      <c r="AR719" s="152"/>
      <c r="AS719" s="152"/>
      <c r="AT719" s="152"/>
      <c r="AU719" s="152"/>
      <c r="AV719" s="152"/>
      <c r="AW719" s="152"/>
      <c r="AX719" s="152"/>
      <c r="AY719" s="152"/>
      <c r="AZ719" s="152"/>
      <c r="BA719" s="152"/>
      <c r="BB719" s="152"/>
      <c r="BC719" s="152"/>
      <c r="BD719" s="152"/>
      <c r="BE719" s="152"/>
      <c r="BF719" s="152"/>
      <c r="BG719" s="152"/>
      <c r="BH719" s="152"/>
      <c r="BI719" s="152"/>
      <c r="BJ719" s="152"/>
      <c r="BK719" s="152"/>
      <c r="BL719" s="152"/>
      <c r="BM719" s="152"/>
    </row>
    <row r="720" ht="13.5" customHeight="1">
      <c r="A720" s="152"/>
      <c r="B720" s="153"/>
      <c r="C720" s="152"/>
      <c r="D720" s="152"/>
      <c r="E720" s="152"/>
      <c r="F720" s="152"/>
      <c r="G720" s="152"/>
      <c r="H720" s="152"/>
      <c r="I720" s="152"/>
      <c r="J720" s="152"/>
      <c r="K720" s="152"/>
      <c r="L720" s="152"/>
      <c r="M720" s="152"/>
      <c r="N720" s="152"/>
      <c r="O720" s="152"/>
      <c r="P720" s="152"/>
      <c r="Q720" s="152"/>
      <c r="R720" s="152"/>
      <c r="S720" s="152"/>
      <c r="T720" s="152"/>
      <c r="U720" s="152"/>
      <c r="V720" s="152"/>
      <c r="W720" s="152"/>
      <c r="X720" s="152"/>
      <c r="Y720" s="152"/>
      <c r="Z720" s="152"/>
      <c r="AA720" s="152"/>
      <c r="AB720" s="152"/>
      <c r="AC720" s="152"/>
      <c r="AD720" s="152"/>
      <c r="AE720" s="152"/>
      <c r="AF720" s="152"/>
      <c r="AG720" s="152"/>
      <c r="AH720" s="152"/>
      <c r="AI720" s="152"/>
      <c r="AJ720" s="152"/>
      <c r="AK720" s="152"/>
      <c r="AL720" s="152"/>
      <c r="AM720" s="152"/>
      <c r="AN720" s="152"/>
      <c r="AO720" s="152"/>
      <c r="AP720" s="152"/>
      <c r="AQ720" s="152"/>
      <c r="AR720" s="152"/>
      <c r="AS720" s="152"/>
      <c r="AT720" s="152"/>
      <c r="AU720" s="152"/>
      <c r="AV720" s="152"/>
      <c r="AW720" s="152"/>
      <c r="AX720" s="152"/>
      <c r="AY720" s="152"/>
      <c r="AZ720" s="152"/>
      <c r="BA720" s="152"/>
      <c r="BB720" s="152"/>
      <c r="BC720" s="152"/>
      <c r="BD720" s="152"/>
      <c r="BE720" s="152"/>
      <c r="BF720" s="152"/>
      <c r="BG720" s="152"/>
      <c r="BH720" s="152"/>
      <c r="BI720" s="152"/>
      <c r="BJ720" s="152"/>
      <c r="BK720" s="152"/>
      <c r="BL720" s="152"/>
      <c r="BM720" s="152"/>
    </row>
    <row r="721" ht="13.5" customHeight="1">
      <c r="A721" s="152"/>
      <c r="B721" s="153"/>
      <c r="C721" s="152"/>
      <c r="D721" s="152"/>
      <c r="E721" s="152"/>
      <c r="F721" s="152"/>
      <c r="G721" s="152"/>
      <c r="H721" s="152"/>
      <c r="I721" s="152"/>
      <c r="J721" s="152"/>
      <c r="K721" s="152"/>
      <c r="L721" s="152"/>
      <c r="M721" s="152"/>
      <c r="N721" s="152"/>
      <c r="O721" s="152"/>
      <c r="P721" s="152"/>
      <c r="Q721" s="152"/>
      <c r="R721" s="152"/>
      <c r="S721" s="152"/>
      <c r="T721" s="152"/>
      <c r="U721" s="152"/>
      <c r="V721" s="152"/>
      <c r="W721" s="152"/>
      <c r="X721" s="152"/>
      <c r="Y721" s="152"/>
      <c r="Z721" s="152"/>
      <c r="AA721" s="152"/>
      <c r="AB721" s="152"/>
      <c r="AC721" s="152"/>
      <c r="AD721" s="152"/>
      <c r="AE721" s="152"/>
      <c r="AF721" s="152"/>
      <c r="AG721" s="152"/>
      <c r="AH721" s="152"/>
      <c r="AI721" s="152"/>
      <c r="AJ721" s="152"/>
      <c r="AK721" s="152"/>
      <c r="AL721" s="152"/>
      <c r="AM721" s="152"/>
      <c r="AN721" s="152"/>
      <c r="AO721" s="152"/>
      <c r="AP721" s="152"/>
      <c r="AQ721" s="152"/>
      <c r="AR721" s="152"/>
      <c r="AS721" s="152"/>
      <c r="AT721" s="152"/>
      <c r="AU721" s="152"/>
      <c r="AV721" s="152"/>
      <c r="AW721" s="152"/>
      <c r="AX721" s="152"/>
      <c r="AY721" s="152"/>
      <c r="AZ721" s="152"/>
      <c r="BA721" s="152"/>
      <c r="BB721" s="152"/>
      <c r="BC721" s="152"/>
      <c r="BD721" s="152"/>
      <c r="BE721" s="152"/>
      <c r="BF721" s="152"/>
      <c r="BG721" s="152"/>
      <c r="BH721" s="152"/>
      <c r="BI721" s="152"/>
      <c r="BJ721" s="152"/>
      <c r="BK721" s="152"/>
      <c r="BL721" s="152"/>
      <c r="BM721" s="152"/>
    </row>
    <row r="722" ht="13.5" customHeight="1">
      <c r="A722" s="152"/>
      <c r="B722" s="153"/>
      <c r="C722" s="152"/>
      <c r="D722" s="152"/>
      <c r="E722" s="152"/>
      <c r="F722" s="152"/>
      <c r="G722" s="152"/>
      <c r="H722" s="152"/>
      <c r="I722" s="152"/>
      <c r="J722" s="152"/>
      <c r="K722" s="152"/>
      <c r="L722" s="152"/>
      <c r="M722" s="152"/>
      <c r="N722" s="152"/>
      <c r="O722" s="152"/>
      <c r="P722" s="152"/>
      <c r="Q722" s="152"/>
      <c r="R722" s="152"/>
      <c r="S722" s="152"/>
      <c r="T722" s="152"/>
      <c r="U722" s="152"/>
      <c r="V722" s="152"/>
      <c r="W722" s="152"/>
      <c r="X722" s="152"/>
      <c r="Y722" s="152"/>
      <c r="Z722" s="152"/>
      <c r="AA722" s="152"/>
      <c r="AB722" s="152"/>
      <c r="AC722" s="152"/>
      <c r="AD722" s="152"/>
      <c r="AE722" s="152"/>
      <c r="AF722" s="152"/>
      <c r="AG722" s="152"/>
      <c r="AH722" s="152"/>
      <c r="AI722" s="152"/>
      <c r="AJ722" s="152"/>
      <c r="AK722" s="152"/>
      <c r="AL722" s="152"/>
      <c r="AM722" s="152"/>
      <c r="AN722" s="152"/>
      <c r="AO722" s="152"/>
      <c r="AP722" s="152"/>
      <c r="AQ722" s="152"/>
      <c r="AR722" s="152"/>
      <c r="AS722" s="152"/>
      <c r="AT722" s="152"/>
      <c r="AU722" s="152"/>
      <c r="AV722" s="152"/>
      <c r="AW722" s="152"/>
      <c r="AX722" s="152"/>
      <c r="AY722" s="152"/>
      <c r="AZ722" s="152"/>
      <c r="BA722" s="152"/>
      <c r="BB722" s="152"/>
      <c r="BC722" s="152"/>
      <c r="BD722" s="152"/>
      <c r="BE722" s="152"/>
      <c r="BF722" s="152"/>
      <c r="BG722" s="152"/>
      <c r="BH722" s="152"/>
      <c r="BI722" s="152"/>
      <c r="BJ722" s="152"/>
      <c r="BK722" s="152"/>
      <c r="BL722" s="152"/>
      <c r="BM722" s="152"/>
    </row>
    <row r="723" ht="13.5" customHeight="1">
      <c r="A723" s="152"/>
      <c r="B723" s="153"/>
      <c r="C723" s="152"/>
      <c r="D723" s="152"/>
      <c r="E723" s="152"/>
      <c r="F723" s="152"/>
      <c r="G723" s="152"/>
      <c r="H723" s="152"/>
      <c r="I723" s="152"/>
      <c r="J723" s="152"/>
      <c r="K723" s="152"/>
      <c r="L723" s="152"/>
      <c r="M723" s="152"/>
      <c r="N723" s="152"/>
      <c r="O723" s="152"/>
      <c r="P723" s="152"/>
      <c r="Q723" s="152"/>
      <c r="R723" s="152"/>
      <c r="S723" s="152"/>
      <c r="T723" s="152"/>
      <c r="U723" s="152"/>
      <c r="V723" s="152"/>
      <c r="W723" s="152"/>
      <c r="X723" s="152"/>
      <c r="Y723" s="152"/>
      <c r="Z723" s="152"/>
      <c r="AA723" s="152"/>
      <c r="AB723" s="152"/>
      <c r="AC723" s="152"/>
      <c r="AD723" s="152"/>
      <c r="AE723" s="152"/>
      <c r="AF723" s="152"/>
      <c r="AG723" s="152"/>
      <c r="AH723" s="152"/>
      <c r="AI723" s="152"/>
      <c r="AJ723" s="152"/>
      <c r="AK723" s="152"/>
      <c r="AL723" s="152"/>
      <c r="AM723" s="152"/>
      <c r="AN723" s="152"/>
      <c r="AO723" s="152"/>
      <c r="AP723" s="152"/>
      <c r="AQ723" s="152"/>
      <c r="AR723" s="152"/>
      <c r="AS723" s="152"/>
      <c r="AT723" s="152"/>
      <c r="AU723" s="152"/>
      <c r="AV723" s="152"/>
      <c r="AW723" s="152"/>
      <c r="AX723" s="152"/>
      <c r="AY723" s="152"/>
      <c r="AZ723" s="152"/>
      <c r="BA723" s="152"/>
      <c r="BB723" s="152"/>
      <c r="BC723" s="152"/>
      <c r="BD723" s="152"/>
      <c r="BE723" s="152"/>
      <c r="BF723" s="152"/>
      <c r="BG723" s="152"/>
      <c r="BH723" s="152"/>
      <c r="BI723" s="152"/>
      <c r="BJ723" s="152"/>
      <c r="BK723" s="152"/>
      <c r="BL723" s="152"/>
      <c r="BM723" s="152"/>
    </row>
    <row r="724" ht="13.5" customHeight="1">
      <c r="A724" s="152"/>
      <c r="B724" s="153"/>
      <c r="C724" s="152"/>
      <c r="D724" s="152"/>
      <c r="E724" s="152"/>
      <c r="F724" s="152"/>
      <c r="G724" s="152"/>
      <c r="H724" s="152"/>
      <c r="I724" s="152"/>
      <c r="J724" s="152"/>
      <c r="K724" s="152"/>
      <c r="L724" s="152"/>
      <c r="M724" s="152"/>
      <c r="N724" s="152"/>
      <c r="O724" s="152"/>
      <c r="P724" s="152"/>
      <c r="Q724" s="152"/>
      <c r="R724" s="152"/>
      <c r="S724" s="152"/>
      <c r="T724" s="152"/>
      <c r="U724" s="152"/>
      <c r="V724" s="152"/>
      <c r="W724" s="152"/>
      <c r="X724" s="152"/>
      <c r="Y724" s="152"/>
      <c r="Z724" s="152"/>
      <c r="AA724" s="152"/>
      <c r="AB724" s="152"/>
      <c r="AC724" s="152"/>
      <c r="AD724" s="152"/>
      <c r="AE724" s="152"/>
      <c r="AF724" s="152"/>
      <c r="AG724" s="152"/>
      <c r="AH724" s="152"/>
      <c r="AI724" s="152"/>
      <c r="AJ724" s="152"/>
      <c r="AK724" s="152"/>
      <c r="AL724" s="152"/>
      <c r="AM724" s="152"/>
      <c r="AN724" s="152"/>
      <c r="AO724" s="152"/>
      <c r="AP724" s="152"/>
      <c r="AQ724" s="152"/>
      <c r="AR724" s="152"/>
      <c r="AS724" s="152"/>
      <c r="AT724" s="152"/>
      <c r="AU724" s="152"/>
      <c r="AV724" s="152"/>
      <c r="AW724" s="152"/>
      <c r="AX724" s="152"/>
      <c r="AY724" s="152"/>
      <c r="AZ724" s="152"/>
      <c r="BA724" s="152"/>
      <c r="BB724" s="152"/>
      <c r="BC724" s="152"/>
      <c r="BD724" s="152"/>
      <c r="BE724" s="152"/>
      <c r="BF724" s="152"/>
      <c r="BG724" s="152"/>
      <c r="BH724" s="152"/>
      <c r="BI724" s="152"/>
      <c r="BJ724" s="152"/>
      <c r="BK724" s="152"/>
      <c r="BL724" s="152"/>
      <c r="BM724" s="152"/>
    </row>
    <row r="725" ht="13.5" customHeight="1">
      <c r="A725" s="152"/>
      <c r="B725" s="153"/>
      <c r="C725" s="152"/>
      <c r="D725" s="152"/>
      <c r="E725" s="152"/>
      <c r="F725" s="152"/>
      <c r="G725" s="152"/>
      <c r="H725" s="152"/>
      <c r="I725" s="152"/>
      <c r="J725" s="152"/>
      <c r="K725" s="152"/>
      <c r="L725" s="152"/>
      <c r="M725" s="152"/>
      <c r="N725" s="152"/>
      <c r="O725" s="152"/>
      <c r="P725" s="152"/>
      <c r="Q725" s="152"/>
      <c r="R725" s="152"/>
      <c r="S725" s="152"/>
      <c r="T725" s="152"/>
      <c r="U725" s="152"/>
      <c r="V725" s="152"/>
      <c r="W725" s="152"/>
      <c r="X725" s="152"/>
      <c r="Y725" s="152"/>
      <c r="Z725" s="152"/>
      <c r="AA725" s="152"/>
      <c r="AB725" s="152"/>
      <c r="AC725" s="152"/>
      <c r="AD725" s="152"/>
      <c r="AE725" s="152"/>
      <c r="AF725" s="152"/>
      <c r="AG725" s="152"/>
      <c r="AH725" s="152"/>
      <c r="AI725" s="152"/>
      <c r="AJ725" s="152"/>
      <c r="AK725" s="152"/>
      <c r="AL725" s="152"/>
      <c r="AM725" s="152"/>
      <c r="AN725" s="152"/>
      <c r="AO725" s="152"/>
      <c r="AP725" s="152"/>
      <c r="AQ725" s="152"/>
      <c r="AR725" s="152"/>
      <c r="AS725" s="152"/>
      <c r="AT725" s="152"/>
      <c r="AU725" s="152"/>
      <c r="AV725" s="152"/>
      <c r="AW725" s="152"/>
      <c r="AX725" s="152"/>
      <c r="AY725" s="152"/>
      <c r="AZ725" s="152"/>
      <c r="BA725" s="152"/>
      <c r="BB725" s="152"/>
      <c r="BC725" s="152"/>
      <c r="BD725" s="152"/>
      <c r="BE725" s="152"/>
      <c r="BF725" s="152"/>
      <c r="BG725" s="152"/>
      <c r="BH725" s="152"/>
      <c r="BI725" s="152"/>
      <c r="BJ725" s="152"/>
      <c r="BK725" s="152"/>
      <c r="BL725" s="152"/>
      <c r="BM725" s="152"/>
    </row>
    <row r="726" ht="13.5" customHeight="1">
      <c r="A726" s="152"/>
      <c r="B726" s="153"/>
      <c r="C726" s="152"/>
      <c r="D726" s="152"/>
      <c r="E726" s="152"/>
      <c r="F726" s="152"/>
      <c r="G726" s="152"/>
      <c r="H726" s="152"/>
      <c r="I726" s="152"/>
      <c r="J726" s="152"/>
      <c r="K726" s="152"/>
      <c r="L726" s="152"/>
      <c r="M726" s="152"/>
      <c r="N726" s="152"/>
      <c r="O726" s="152"/>
      <c r="P726" s="152"/>
      <c r="Q726" s="152"/>
      <c r="R726" s="152"/>
      <c r="S726" s="152"/>
      <c r="T726" s="152"/>
      <c r="U726" s="152"/>
      <c r="V726" s="152"/>
      <c r="W726" s="152"/>
      <c r="X726" s="152"/>
      <c r="Y726" s="152"/>
      <c r="Z726" s="152"/>
      <c r="AA726" s="152"/>
      <c r="AB726" s="152"/>
      <c r="AC726" s="152"/>
      <c r="AD726" s="152"/>
      <c r="AE726" s="152"/>
      <c r="AF726" s="152"/>
      <c r="AG726" s="152"/>
      <c r="AH726" s="152"/>
      <c r="AI726" s="152"/>
      <c r="AJ726" s="152"/>
      <c r="AK726" s="152"/>
      <c r="AL726" s="152"/>
      <c r="AM726" s="152"/>
      <c r="AN726" s="152"/>
      <c r="AO726" s="152"/>
      <c r="AP726" s="152"/>
      <c r="AQ726" s="152"/>
      <c r="AR726" s="152"/>
      <c r="AS726" s="152"/>
      <c r="AT726" s="152"/>
      <c r="AU726" s="152"/>
      <c r="AV726" s="152"/>
      <c r="AW726" s="152"/>
      <c r="AX726" s="152"/>
      <c r="AY726" s="152"/>
      <c r="AZ726" s="152"/>
      <c r="BA726" s="152"/>
      <c r="BB726" s="152"/>
      <c r="BC726" s="152"/>
      <c r="BD726" s="152"/>
      <c r="BE726" s="152"/>
      <c r="BF726" s="152"/>
      <c r="BG726" s="152"/>
      <c r="BH726" s="152"/>
      <c r="BI726" s="152"/>
      <c r="BJ726" s="152"/>
      <c r="BK726" s="152"/>
      <c r="BL726" s="152"/>
      <c r="BM726" s="152"/>
    </row>
    <row r="727" ht="13.5" customHeight="1">
      <c r="A727" s="152"/>
      <c r="B727" s="153"/>
      <c r="C727" s="152"/>
      <c r="D727" s="152"/>
      <c r="E727" s="152"/>
      <c r="F727" s="152"/>
      <c r="G727" s="152"/>
      <c r="H727" s="152"/>
      <c r="I727" s="152"/>
      <c r="J727" s="152"/>
      <c r="K727" s="152"/>
      <c r="L727" s="152"/>
      <c r="M727" s="152"/>
      <c r="N727" s="152"/>
      <c r="O727" s="152"/>
      <c r="P727" s="152"/>
      <c r="Q727" s="152"/>
      <c r="R727" s="152"/>
      <c r="S727" s="152"/>
      <c r="T727" s="152"/>
      <c r="U727" s="152"/>
      <c r="V727" s="152"/>
      <c r="W727" s="152"/>
      <c r="X727" s="152"/>
      <c r="Y727" s="152"/>
      <c r="Z727" s="152"/>
      <c r="AA727" s="152"/>
      <c r="AB727" s="152"/>
      <c r="AC727" s="152"/>
      <c r="AD727" s="152"/>
      <c r="AE727" s="152"/>
      <c r="AF727" s="152"/>
      <c r="AG727" s="152"/>
      <c r="AH727" s="152"/>
      <c r="AI727" s="152"/>
      <c r="AJ727" s="152"/>
      <c r="AK727" s="152"/>
      <c r="AL727" s="152"/>
      <c r="AM727" s="152"/>
      <c r="AN727" s="152"/>
      <c r="AO727" s="152"/>
      <c r="AP727" s="152"/>
      <c r="AQ727" s="152"/>
      <c r="AR727" s="152"/>
      <c r="AS727" s="152"/>
      <c r="AT727" s="152"/>
      <c r="AU727" s="152"/>
      <c r="AV727" s="152"/>
      <c r="AW727" s="152"/>
      <c r="AX727" s="152"/>
      <c r="AY727" s="152"/>
      <c r="AZ727" s="152"/>
      <c r="BA727" s="152"/>
      <c r="BB727" s="152"/>
      <c r="BC727" s="152"/>
      <c r="BD727" s="152"/>
      <c r="BE727" s="152"/>
      <c r="BF727" s="152"/>
      <c r="BG727" s="152"/>
      <c r="BH727" s="152"/>
      <c r="BI727" s="152"/>
      <c r="BJ727" s="152"/>
      <c r="BK727" s="152"/>
      <c r="BL727" s="152"/>
      <c r="BM727" s="152"/>
    </row>
    <row r="728" ht="13.5" customHeight="1">
      <c r="A728" s="152"/>
      <c r="B728" s="153"/>
      <c r="C728" s="152"/>
      <c r="D728" s="152"/>
      <c r="E728" s="152"/>
      <c r="F728" s="152"/>
      <c r="G728" s="152"/>
      <c r="H728" s="152"/>
      <c r="I728" s="152"/>
      <c r="J728" s="152"/>
      <c r="K728" s="152"/>
      <c r="L728" s="152"/>
      <c r="M728" s="152"/>
      <c r="N728" s="152"/>
      <c r="O728" s="152"/>
      <c r="P728" s="152"/>
      <c r="Q728" s="152"/>
      <c r="R728" s="152"/>
      <c r="S728" s="152"/>
      <c r="T728" s="152"/>
      <c r="U728" s="152"/>
      <c r="V728" s="152"/>
      <c r="W728" s="152"/>
      <c r="X728" s="152"/>
      <c r="Y728" s="152"/>
      <c r="Z728" s="152"/>
      <c r="AA728" s="152"/>
      <c r="AB728" s="152"/>
      <c r="AC728" s="152"/>
      <c r="AD728" s="152"/>
      <c r="AE728" s="152"/>
      <c r="AF728" s="152"/>
      <c r="AG728" s="152"/>
      <c r="AH728" s="152"/>
      <c r="AI728" s="152"/>
      <c r="AJ728" s="152"/>
      <c r="AK728" s="152"/>
      <c r="AL728" s="152"/>
      <c r="AM728" s="152"/>
      <c r="AN728" s="152"/>
      <c r="AO728" s="152"/>
      <c r="AP728" s="152"/>
      <c r="AQ728" s="152"/>
      <c r="AR728" s="152"/>
      <c r="AS728" s="152"/>
      <c r="AT728" s="152"/>
      <c r="AU728" s="152"/>
      <c r="AV728" s="152"/>
      <c r="AW728" s="152"/>
      <c r="AX728" s="152"/>
      <c r="AY728" s="152"/>
      <c r="AZ728" s="152"/>
      <c r="BA728" s="152"/>
      <c r="BB728" s="152"/>
      <c r="BC728" s="152"/>
      <c r="BD728" s="152"/>
      <c r="BE728" s="152"/>
      <c r="BF728" s="152"/>
      <c r="BG728" s="152"/>
      <c r="BH728" s="152"/>
      <c r="BI728" s="152"/>
      <c r="BJ728" s="152"/>
      <c r="BK728" s="152"/>
      <c r="BL728" s="152"/>
      <c r="BM728" s="152"/>
    </row>
    <row r="729" ht="13.5" customHeight="1">
      <c r="A729" s="152"/>
      <c r="B729" s="153"/>
      <c r="C729" s="152"/>
      <c r="D729" s="152"/>
      <c r="E729" s="152"/>
      <c r="F729" s="152"/>
      <c r="G729" s="152"/>
      <c r="H729" s="152"/>
      <c r="I729" s="152"/>
      <c r="J729" s="152"/>
      <c r="K729" s="152"/>
      <c r="L729" s="152"/>
      <c r="M729" s="152"/>
      <c r="N729" s="152"/>
      <c r="O729" s="152"/>
      <c r="P729" s="152"/>
      <c r="Q729" s="152"/>
      <c r="R729" s="152"/>
      <c r="S729" s="152"/>
      <c r="T729" s="152"/>
      <c r="U729" s="152"/>
      <c r="V729" s="152"/>
      <c r="W729" s="152"/>
      <c r="X729" s="152"/>
      <c r="Y729" s="152"/>
      <c r="Z729" s="152"/>
      <c r="AA729" s="152"/>
      <c r="AB729" s="152"/>
      <c r="AC729" s="152"/>
      <c r="AD729" s="152"/>
      <c r="AE729" s="152"/>
      <c r="AF729" s="152"/>
      <c r="AG729" s="152"/>
      <c r="AH729" s="152"/>
      <c r="AI729" s="152"/>
      <c r="AJ729" s="152"/>
      <c r="AK729" s="152"/>
      <c r="AL729" s="152"/>
      <c r="AM729" s="152"/>
      <c r="AN729" s="152"/>
      <c r="AO729" s="152"/>
      <c r="AP729" s="152"/>
      <c r="AQ729" s="152"/>
      <c r="AR729" s="152"/>
      <c r="AS729" s="152"/>
      <c r="AT729" s="152"/>
      <c r="AU729" s="152"/>
      <c r="AV729" s="152"/>
      <c r="AW729" s="152"/>
      <c r="AX729" s="152"/>
      <c r="AY729" s="152"/>
      <c r="AZ729" s="152"/>
      <c r="BA729" s="152"/>
      <c r="BB729" s="152"/>
      <c r="BC729" s="152"/>
      <c r="BD729" s="152"/>
      <c r="BE729" s="152"/>
      <c r="BF729" s="152"/>
      <c r="BG729" s="152"/>
      <c r="BH729" s="152"/>
      <c r="BI729" s="152"/>
      <c r="BJ729" s="152"/>
      <c r="BK729" s="152"/>
      <c r="BL729" s="152"/>
      <c r="BM729" s="152"/>
    </row>
    <row r="730" ht="13.5" customHeight="1">
      <c r="A730" s="152"/>
      <c r="B730" s="153"/>
      <c r="C730" s="152"/>
      <c r="D730" s="152"/>
      <c r="E730" s="152"/>
      <c r="F730" s="152"/>
      <c r="G730" s="152"/>
      <c r="H730" s="152"/>
      <c r="I730" s="152"/>
      <c r="J730" s="152"/>
      <c r="K730" s="152"/>
      <c r="L730" s="152"/>
      <c r="M730" s="152"/>
      <c r="N730" s="152"/>
      <c r="O730" s="152"/>
      <c r="P730" s="152"/>
      <c r="Q730" s="152"/>
      <c r="R730" s="152"/>
      <c r="S730" s="152"/>
      <c r="T730" s="152"/>
      <c r="U730" s="152"/>
      <c r="V730" s="152"/>
      <c r="W730" s="152"/>
      <c r="X730" s="152"/>
      <c r="Y730" s="152"/>
      <c r="Z730" s="152"/>
      <c r="AA730" s="152"/>
      <c r="AB730" s="152"/>
      <c r="AC730" s="152"/>
      <c r="AD730" s="152"/>
      <c r="AE730" s="152"/>
      <c r="AF730" s="152"/>
      <c r="AG730" s="152"/>
      <c r="AH730" s="152"/>
      <c r="AI730" s="152"/>
      <c r="AJ730" s="152"/>
      <c r="AK730" s="152"/>
      <c r="AL730" s="152"/>
      <c r="AM730" s="152"/>
      <c r="AN730" s="152"/>
      <c r="AO730" s="152"/>
      <c r="AP730" s="152"/>
      <c r="AQ730" s="152"/>
      <c r="AR730" s="152"/>
      <c r="AS730" s="152"/>
      <c r="AT730" s="152"/>
      <c r="AU730" s="152"/>
      <c r="AV730" s="152"/>
      <c r="AW730" s="152"/>
      <c r="AX730" s="152"/>
      <c r="AY730" s="152"/>
      <c r="AZ730" s="152"/>
      <c r="BA730" s="152"/>
      <c r="BB730" s="152"/>
      <c r="BC730" s="152"/>
      <c r="BD730" s="152"/>
      <c r="BE730" s="152"/>
      <c r="BF730" s="152"/>
      <c r="BG730" s="152"/>
      <c r="BH730" s="152"/>
      <c r="BI730" s="152"/>
      <c r="BJ730" s="152"/>
      <c r="BK730" s="152"/>
      <c r="BL730" s="152"/>
      <c r="BM730" s="152"/>
    </row>
    <row r="731" ht="13.5" customHeight="1">
      <c r="A731" s="152"/>
      <c r="B731" s="153"/>
      <c r="C731" s="152"/>
      <c r="D731" s="152"/>
      <c r="E731" s="152"/>
      <c r="F731" s="152"/>
      <c r="G731" s="152"/>
      <c r="H731" s="152"/>
      <c r="I731" s="152"/>
      <c r="J731" s="152"/>
      <c r="K731" s="152"/>
      <c r="L731" s="152"/>
      <c r="M731" s="152"/>
      <c r="N731" s="152"/>
      <c r="O731" s="152"/>
      <c r="P731" s="152"/>
      <c r="Q731" s="152"/>
      <c r="R731" s="152"/>
      <c r="S731" s="152"/>
      <c r="T731" s="152"/>
      <c r="U731" s="152"/>
      <c r="V731" s="152"/>
      <c r="W731" s="152"/>
      <c r="X731" s="152"/>
      <c r="Y731" s="152"/>
      <c r="Z731" s="152"/>
      <c r="AA731" s="152"/>
      <c r="AB731" s="152"/>
      <c r="AC731" s="152"/>
      <c r="AD731" s="152"/>
      <c r="AE731" s="152"/>
      <c r="AF731" s="152"/>
      <c r="AG731" s="152"/>
      <c r="AH731" s="152"/>
      <c r="AI731" s="152"/>
      <c r="AJ731" s="152"/>
      <c r="AK731" s="152"/>
      <c r="AL731" s="152"/>
      <c r="AM731" s="152"/>
      <c r="AN731" s="152"/>
      <c r="AO731" s="152"/>
      <c r="AP731" s="152"/>
      <c r="AQ731" s="152"/>
      <c r="AR731" s="152"/>
      <c r="AS731" s="152"/>
      <c r="AT731" s="152"/>
      <c r="AU731" s="152"/>
      <c r="AV731" s="152"/>
      <c r="AW731" s="152"/>
      <c r="AX731" s="152"/>
      <c r="AY731" s="152"/>
      <c r="AZ731" s="152"/>
      <c r="BA731" s="152"/>
      <c r="BB731" s="152"/>
      <c r="BC731" s="152"/>
      <c r="BD731" s="152"/>
      <c r="BE731" s="152"/>
      <c r="BF731" s="152"/>
      <c r="BG731" s="152"/>
      <c r="BH731" s="152"/>
      <c r="BI731" s="152"/>
      <c r="BJ731" s="152"/>
      <c r="BK731" s="152"/>
      <c r="BL731" s="152"/>
      <c r="BM731" s="152"/>
    </row>
    <row r="732" ht="13.5" customHeight="1">
      <c r="A732" s="152"/>
      <c r="B732" s="153"/>
      <c r="C732" s="152"/>
      <c r="D732" s="152"/>
      <c r="E732" s="152"/>
      <c r="F732" s="152"/>
      <c r="G732" s="152"/>
      <c r="H732" s="152"/>
      <c r="I732" s="152"/>
      <c r="J732" s="152"/>
      <c r="K732" s="152"/>
      <c r="L732" s="152"/>
      <c r="M732" s="152"/>
      <c r="N732" s="152"/>
      <c r="O732" s="152"/>
      <c r="P732" s="152"/>
      <c r="Q732" s="152"/>
      <c r="R732" s="152"/>
      <c r="S732" s="152"/>
      <c r="T732" s="152"/>
      <c r="U732" s="152"/>
      <c r="V732" s="152"/>
      <c r="W732" s="152"/>
      <c r="X732" s="152"/>
      <c r="Y732" s="152"/>
      <c r="Z732" s="152"/>
      <c r="AA732" s="152"/>
      <c r="AB732" s="152"/>
      <c r="AC732" s="152"/>
      <c r="AD732" s="152"/>
      <c r="AE732" s="152"/>
      <c r="AF732" s="152"/>
      <c r="AG732" s="152"/>
      <c r="AH732" s="152"/>
      <c r="AI732" s="152"/>
      <c r="AJ732" s="152"/>
      <c r="AK732" s="152"/>
      <c r="AL732" s="152"/>
      <c r="AM732" s="152"/>
      <c r="AN732" s="152"/>
      <c r="AO732" s="152"/>
      <c r="AP732" s="152"/>
      <c r="AQ732" s="152"/>
      <c r="AR732" s="152"/>
      <c r="AS732" s="152"/>
      <c r="AT732" s="152"/>
      <c r="AU732" s="152"/>
      <c r="AV732" s="152"/>
      <c r="AW732" s="152"/>
      <c r="AX732" s="152"/>
      <c r="AY732" s="152"/>
      <c r="AZ732" s="152"/>
      <c r="BA732" s="152"/>
      <c r="BB732" s="152"/>
      <c r="BC732" s="152"/>
      <c r="BD732" s="152"/>
      <c r="BE732" s="152"/>
      <c r="BF732" s="152"/>
      <c r="BG732" s="152"/>
      <c r="BH732" s="152"/>
      <c r="BI732" s="152"/>
      <c r="BJ732" s="152"/>
      <c r="BK732" s="152"/>
      <c r="BL732" s="152"/>
      <c r="BM732" s="152"/>
    </row>
    <row r="733" ht="13.5" customHeight="1">
      <c r="A733" s="152"/>
      <c r="B733" s="153"/>
      <c r="C733" s="152"/>
      <c r="D733" s="152"/>
      <c r="E733" s="152"/>
      <c r="F733" s="152"/>
      <c r="G733" s="152"/>
      <c r="H733" s="152"/>
      <c r="I733" s="152"/>
      <c r="J733" s="152"/>
      <c r="K733" s="152"/>
      <c r="L733" s="152"/>
      <c r="M733" s="152"/>
      <c r="N733" s="152"/>
      <c r="O733" s="152"/>
      <c r="P733" s="152"/>
      <c r="Q733" s="152"/>
      <c r="R733" s="152"/>
      <c r="S733" s="152"/>
      <c r="T733" s="152"/>
      <c r="U733" s="152"/>
      <c r="V733" s="152"/>
      <c r="W733" s="152"/>
      <c r="X733" s="152"/>
      <c r="Y733" s="152"/>
      <c r="Z733" s="152"/>
      <c r="AA733" s="152"/>
      <c r="AB733" s="152"/>
      <c r="AC733" s="152"/>
      <c r="AD733" s="152"/>
      <c r="AE733" s="152"/>
      <c r="AF733" s="152"/>
      <c r="AG733" s="152"/>
      <c r="AH733" s="152"/>
      <c r="AI733" s="152"/>
      <c r="AJ733" s="152"/>
      <c r="AK733" s="152"/>
      <c r="AL733" s="152"/>
      <c r="AM733" s="152"/>
      <c r="AN733" s="152"/>
      <c r="AO733" s="152"/>
      <c r="AP733" s="152"/>
      <c r="AQ733" s="152"/>
      <c r="AR733" s="152"/>
      <c r="AS733" s="152"/>
      <c r="AT733" s="152"/>
      <c r="AU733" s="152"/>
      <c r="AV733" s="152"/>
      <c r="AW733" s="152"/>
      <c r="AX733" s="152"/>
      <c r="AY733" s="152"/>
      <c r="AZ733" s="152"/>
      <c r="BA733" s="152"/>
      <c r="BB733" s="152"/>
      <c r="BC733" s="152"/>
      <c r="BD733" s="152"/>
      <c r="BE733" s="152"/>
      <c r="BF733" s="152"/>
      <c r="BG733" s="152"/>
      <c r="BH733" s="152"/>
      <c r="BI733" s="152"/>
      <c r="BJ733" s="152"/>
      <c r="BK733" s="152"/>
      <c r="BL733" s="152"/>
      <c r="BM733" s="152"/>
    </row>
    <row r="734" ht="13.5" customHeight="1">
      <c r="A734" s="152"/>
      <c r="B734" s="153"/>
      <c r="C734" s="152"/>
      <c r="D734" s="152"/>
      <c r="E734" s="152"/>
      <c r="F734" s="152"/>
      <c r="G734" s="152"/>
      <c r="H734" s="152"/>
      <c r="I734" s="152"/>
      <c r="J734" s="152"/>
      <c r="K734" s="152"/>
      <c r="L734" s="152"/>
      <c r="M734" s="152"/>
      <c r="N734" s="152"/>
      <c r="O734" s="152"/>
      <c r="P734" s="152"/>
      <c r="Q734" s="152"/>
      <c r="R734" s="152"/>
      <c r="S734" s="152"/>
      <c r="T734" s="152"/>
      <c r="U734" s="152"/>
      <c r="V734" s="152"/>
      <c r="W734" s="152"/>
      <c r="X734" s="152"/>
      <c r="Y734" s="152"/>
      <c r="Z734" s="152"/>
      <c r="AA734" s="152"/>
      <c r="AB734" s="152"/>
      <c r="AC734" s="152"/>
      <c r="AD734" s="152"/>
      <c r="AE734" s="152"/>
      <c r="AF734" s="152"/>
      <c r="AG734" s="152"/>
      <c r="AH734" s="152"/>
      <c r="AI734" s="152"/>
      <c r="AJ734" s="152"/>
      <c r="AK734" s="152"/>
      <c r="AL734" s="152"/>
      <c r="AM734" s="152"/>
      <c r="AN734" s="152"/>
      <c r="AO734" s="152"/>
      <c r="AP734" s="152"/>
      <c r="AQ734" s="152"/>
      <c r="AR734" s="152"/>
      <c r="AS734" s="152"/>
      <c r="AT734" s="152"/>
      <c r="AU734" s="152"/>
      <c r="AV734" s="152"/>
      <c r="AW734" s="152"/>
      <c r="AX734" s="152"/>
      <c r="AY734" s="152"/>
      <c r="AZ734" s="152"/>
      <c r="BA734" s="152"/>
      <c r="BB734" s="152"/>
      <c r="BC734" s="152"/>
      <c r="BD734" s="152"/>
      <c r="BE734" s="152"/>
      <c r="BF734" s="152"/>
      <c r="BG734" s="152"/>
      <c r="BH734" s="152"/>
      <c r="BI734" s="152"/>
      <c r="BJ734" s="152"/>
      <c r="BK734" s="152"/>
      <c r="BL734" s="152"/>
      <c r="BM734" s="152"/>
    </row>
    <row r="735" ht="13.5" customHeight="1">
      <c r="A735" s="152"/>
      <c r="B735" s="153"/>
      <c r="C735" s="152"/>
      <c r="D735" s="152"/>
      <c r="E735" s="152"/>
      <c r="F735" s="152"/>
      <c r="G735" s="152"/>
      <c r="H735" s="152"/>
      <c r="I735" s="152"/>
      <c r="J735" s="152"/>
      <c r="K735" s="152"/>
      <c r="L735" s="152"/>
      <c r="M735" s="152"/>
      <c r="N735" s="152"/>
      <c r="O735" s="152"/>
      <c r="P735" s="152"/>
      <c r="Q735" s="152"/>
      <c r="R735" s="152"/>
      <c r="S735" s="152"/>
      <c r="T735" s="152"/>
      <c r="U735" s="152"/>
      <c r="V735" s="152"/>
      <c r="W735" s="152"/>
      <c r="X735" s="152"/>
      <c r="Y735" s="152"/>
      <c r="Z735" s="152"/>
      <c r="AA735" s="152"/>
      <c r="AB735" s="152"/>
      <c r="AC735" s="152"/>
      <c r="AD735" s="152"/>
      <c r="AE735" s="152"/>
      <c r="AF735" s="152"/>
      <c r="AG735" s="152"/>
      <c r="AH735" s="152"/>
      <c r="AI735" s="152"/>
      <c r="AJ735" s="152"/>
      <c r="AK735" s="152"/>
      <c r="AL735" s="152"/>
      <c r="AM735" s="152"/>
      <c r="AN735" s="152"/>
      <c r="AO735" s="152"/>
      <c r="AP735" s="152"/>
      <c r="AQ735" s="152"/>
      <c r="AR735" s="152"/>
      <c r="AS735" s="152"/>
      <c r="AT735" s="152"/>
      <c r="AU735" s="152"/>
      <c r="AV735" s="152"/>
      <c r="AW735" s="152"/>
      <c r="AX735" s="152"/>
      <c r="AY735" s="152"/>
      <c r="AZ735" s="152"/>
      <c r="BA735" s="152"/>
      <c r="BB735" s="152"/>
      <c r="BC735" s="152"/>
      <c r="BD735" s="152"/>
      <c r="BE735" s="152"/>
      <c r="BF735" s="152"/>
      <c r="BG735" s="152"/>
      <c r="BH735" s="152"/>
      <c r="BI735" s="152"/>
      <c r="BJ735" s="152"/>
      <c r="BK735" s="152"/>
      <c r="BL735" s="152"/>
      <c r="BM735" s="152"/>
    </row>
    <row r="736" ht="13.5" customHeight="1">
      <c r="A736" s="152"/>
      <c r="B736" s="153"/>
      <c r="C736" s="152"/>
      <c r="D736" s="152"/>
      <c r="E736" s="152"/>
      <c r="F736" s="152"/>
      <c r="G736" s="152"/>
      <c r="H736" s="152"/>
      <c r="I736" s="152"/>
      <c r="J736" s="152"/>
      <c r="K736" s="152"/>
      <c r="L736" s="152"/>
      <c r="M736" s="152"/>
      <c r="N736" s="152"/>
      <c r="O736" s="152"/>
      <c r="P736" s="152"/>
      <c r="Q736" s="152"/>
      <c r="R736" s="152"/>
      <c r="S736" s="152"/>
      <c r="T736" s="152"/>
      <c r="U736" s="152"/>
      <c r="V736" s="152"/>
      <c r="W736" s="152"/>
      <c r="X736" s="152"/>
      <c r="Y736" s="152"/>
      <c r="Z736" s="152"/>
      <c r="AA736" s="152"/>
      <c r="AB736" s="152"/>
      <c r="AC736" s="152"/>
      <c r="AD736" s="152"/>
      <c r="AE736" s="152"/>
      <c r="AF736" s="152"/>
      <c r="AG736" s="152"/>
      <c r="AH736" s="152"/>
      <c r="AI736" s="152"/>
      <c r="AJ736" s="152"/>
      <c r="AK736" s="152"/>
      <c r="AL736" s="152"/>
      <c r="AM736" s="152"/>
      <c r="AN736" s="152"/>
      <c r="AO736" s="152"/>
      <c r="AP736" s="152"/>
      <c r="AQ736" s="152"/>
      <c r="AR736" s="152"/>
      <c r="AS736" s="152"/>
      <c r="AT736" s="152"/>
      <c r="AU736" s="152"/>
      <c r="AV736" s="152"/>
      <c r="AW736" s="152"/>
      <c r="AX736" s="152"/>
      <c r="AY736" s="152"/>
      <c r="AZ736" s="152"/>
      <c r="BA736" s="152"/>
      <c r="BB736" s="152"/>
      <c r="BC736" s="152"/>
      <c r="BD736" s="152"/>
      <c r="BE736" s="152"/>
      <c r="BF736" s="152"/>
      <c r="BG736" s="152"/>
      <c r="BH736" s="152"/>
      <c r="BI736" s="152"/>
      <c r="BJ736" s="152"/>
      <c r="BK736" s="152"/>
      <c r="BL736" s="152"/>
      <c r="BM736" s="152"/>
    </row>
    <row r="737" ht="13.5" customHeight="1">
      <c r="A737" s="152"/>
      <c r="B737" s="153"/>
      <c r="C737" s="152"/>
      <c r="D737" s="152"/>
      <c r="E737" s="152"/>
      <c r="F737" s="152"/>
      <c r="G737" s="152"/>
      <c r="H737" s="152"/>
      <c r="I737" s="152"/>
      <c r="J737" s="152"/>
      <c r="K737" s="152"/>
      <c r="L737" s="152"/>
      <c r="M737" s="152"/>
      <c r="N737" s="152"/>
      <c r="O737" s="152"/>
      <c r="P737" s="152"/>
      <c r="Q737" s="152"/>
      <c r="R737" s="152"/>
      <c r="S737" s="152"/>
      <c r="T737" s="152"/>
      <c r="U737" s="152"/>
      <c r="V737" s="152"/>
      <c r="W737" s="152"/>
      <c r="X737" s="152"/>
      <c r="Y737" s="152"/>
      <c r="Z737" s="152"/>
      <c r="AA737" s="152"/>
      <c r="AB737" s="152"/>
      <c r="AC737" s="152"/>
      <c r="AD737" s="152"/>
      <c r="AE737" s="152"/>
      <c r="AF737" s="152"/>
      <c r="AG737" s="152"/>
      <c r="AH737" s="152"/>
      <c r="AI737" s="152"/>
      <c r="AJ737" s="152"/>
      <c r="AK737" s="152"/>
      <c r="AL737" s="152"/>
      <c r="AM737" s="152"/>
      <c r="AN737" s="152"/>
      <c r="AO737" s="152"/>
      <c r="AP737" s="152"/>
      <c r="AQ737" s="152"/>
      <c r="AR737" s="152"/>
      <c r="AS737" s="152"/>
      <c r="AT737" s="152"/>
      <c r="AU737" s="152"/>
      <c r="AV737" s="152"/>
      <c r="AW737" s="152"/>
      <c r="AX737" s="152"/>
      <c r="AY737" s="152"/>
      <c r="AZ737" s="152"/>
      <c r="BA737" s="152"/>
      <c r="BB737" s="152"/>
      <c r="BC737" s="152"/>
      <c r="BD737" s="152"/>
      <c r="BE737" s="152"/>
      <c r="BF737" s="152"/>
      <c r="BG737" s="152"/>
      <c r="BH737" s="152"/>
      <c r="BI737" s="152"/>
      <c r="BJ737" s="152"/>
      <c r="BK737" s="152"/>
      <c r="BL737" s="152"/>
      <c r="BM737" s="152"/>
    </row>
    <row r="738" ht="13.5" customHeight="1">
      <c r="A738" s="152"/>
      <c r="B738" s="153"/>
      <c r="C738" s="152"/>
      <c r="D738" s="152"/>
      <c r="E738" s="152"/>
      <c r="F738" s="152"/>
      <c r="G738" s="152"/>
      <c r="H738" s="152"/>
      <c r="I738" s="152"/>
      <c r="J738" s="152"/>
      <c r="K738" s="152"/>
      <c r="L738" s="152"/>
      <c r="M738" s="152"/>
      <c r="N738" s="152"/>
      <c r="O738" s="152"/>
      <c r="P738" s="152"/>
      <c r="Q738" s="152"/>
      <c r="R738" s="152"/>
      <c r="S738" s="152"/>
      <c r="T738" s="152"/>
      <c r="U738" s="152"/>
      <c r="V738" s="152"/>
      <c r="W738" s="152"/>
      <c r="X738" s="152"/>
      <c r="Y738" s="152"/>
      <c r="Z738" s="152"/>
      <c r="AA738" s="152"/>
      <c r="AB738" s="152"/>
      <c r="AC738" s="152"/>
      <c r="AD738" s="152"/>
      <c r="AE738" s="152"/>
      <c r="AF738" s="152"/>
      <c r="AG738" s="152"/>
      <c r="AH738" s="152"/>
      <c r="AI738" s="152"/>
      <c r="AJ738" s="152"/>
      <c r="AK738" s="152"/>
      <c r="AL738" s="152"/>
      <c r="AM738" s="152"/>
      <c r="AN738" s="152"/>
      <c r="AO738" s="152"/>
      <c r="AP738" s="152"/>
      <c r="AQ738" s="152"/>
      <c r="AR738" s="152"/>
      <c r="AS738" s="152"/>
      <c r="AT738" s="152"/>
      <c r="AU738" s="152"/>
      <c r="AV738" s="152"/>
      <c r="AW738" s="152"/>
      <c r="AX738" s="152"/>
      <c r="AY738" s="152"/>
      <c r="AZ738" s="152"/>
      <c r="BA738" s="152"/>
      <c r="BB738" s="152"/>
      <c r="BC738" s="152"/>
      <c r="BD738" s="152"/>
      <c r="BE738" s="152"/>
      <c r="BF738" s="152"/>
      <c r="BG738" s="152"/>
      <c r="BH738" s="152"/>
      <c r="BI738" s="152"/>
      <c r="BJ738" s="152"/>
      <c r="BK738" s="152"/>
      <c r="BL738" s="152"/>
      <c r="BM738" s="152"/>
    </row>
    <row r="739" ht="13.5" customHeight="1">
      <c r="A739" s="152"/>
      <c r="B739" s="153"/>
      <c r="C739" s="152"/>
      <c r="D739" s="152"/>
      <c r="E739" s="152"/>
      <c r="F739" s="152"/>
      <c r="G739" s="152"/>
      <c r="H739" s="152"/>
      <c r="I739" s="152"/>
      <c r="J739" s="152"/>
      <c r="K739" s="152"/>
      <c r="L739" s="152"/>
      <c r="M739" s="152"/>
      <c r="N739" s="152"/>
      <c r="O739" s="152"/>
      <c r="P739" s="152"/>
      <c r="Q739" s="152"/>
      <c r="R739" s="152"/>
      <c r="S739" s="152"/>
      <c r="T739" s="152"/>
      <c r="U739" s="152"/>
      <c r="V739" s="152"/>
      <c r="W739" s="152"/>
      <c r="X739" s="152"/>
      <c r="Y739" s="152"/>
      <c r="Z739" s="152"/>
      <c r="AA739" s="152"/>
      <c r="AB739" s="152"/>
      <c r="AC739" s="152"/>
      <c r="AD739" s="152"/>
      <c r="AE739" s="152"/>
      <c r="AF739" s="152"/>
      <c r="AG739" s="152"/>
      <c r="AH739" s="152"/>
      <c r="AI739" s="152"/>
      <c r="AJ739" s="152"/>
      <c r="AK739" s="152"/>
      <c r="AL739" s="152"/>
      <c r="AM739" s="152"/>
      <c r="AN739" s="152"/>
      <c r="AO739" s="152"/>
      <c r="AP739" s="152"/>
      <c r="AQ739" s="152"/>
      <c r="AR739" s="152"/>
      <c r="AS739" s="152"/>
      <c r="AT739" s="152"/>
      <c r="AU739" s="152"/>
      <c r="AV739" s="152"/>
      <c r="AW739" s="152"/>
      <c r="AX739" s="152"/>
      <c r="AY739" s="152"/>
      <c r="AZ739" s="152"/>
      <c r="BA739" s="152"/>
      <c r="BB739" s="152"/>
      <c r="BC739" s="152"/>
      <c r="BD739" s="152"/>
      <c r="BE739" s="152"/>
      <c r="BF739" s="152"/>
      <c r="BG739" s="152"/>
      <c r="BH739" s="152"/>
      <c r="BI739" s="152"/>
      <c r="BJ739" s="152"/>
      <c r="BK739" s="152"/>
      <c r="BL739" s="152"/>
      <c r="BM739" s="152"/>
    </row>
    <row r="740" ht="13.5" customHeight="1">
      <c r="A740" s="152"/>
      <c r="B740" s="153"/>
      <c r="C740" s="152"/>
      <c r="D740" s="152"/>
      <c r="E740" s="152"/>
      <c r="F740" s="152"/>
      <c r="G740" s="152"/>
      <c r="H740" s="152"/>
      <c r="I740" s="152"/>
      <c r="J740" s="152"/>
      <c r="K740" s="152"/>
      <c r="L740" s="152"/>
      <c r="M740" s="152"/>
      <c r="N740" s="152"/>
      <c r="O740" s="152"/>
      <c r="P740" s="152"/>
      <c r="Q740" s="152"/>
      <c r="R740" s="152"/>
      <c r="S740" s="152"/>
      <c r="T740" s="152"/>
      <c r="U740" s="152"/>
      <c r="V740" s="152"/>
      <c r="W740" s="152"/>
      <c r="X740" s="152"/>
      <c r="Y740" s="152"/>
      <c r="Z740" s="152"/>
      <c r="AA740" s="152"/>
      <c r="AB740" s="152"/>
      <c r="AC740" s="152"/>
      <c r="AD740" s="152"/>
      <c r="AE740" s="152"/>
      <c r="AF740" s="152"/>
      <c r="AG740" s="152"/>
      <c r="AH740" s="152"/>
      <c r="AI740" s="152"/>
      <c r="AJ740" s="152"/>
      <c r="AK740" s="152"/>
      <c r="AL740" s="152"/>
      <c r="AM740" s="152"/>
      <c r="AN740" s="152"/>
      <c r="AO740" s="152"/>
      <c r="AP740" s="152"/>
      <c r="AQ740" s="152"/>
      <c r="AR740" s="152"/>
      <c r="AS740" s="152"/>
      <c r="AT740" s="152"/>
      <c r="AU740" s="152"/>
      <c r="AV740" s="152"/>
      <c r="AW740" s="152"/>
      <c r="AX740" s="152"/>
      <c r="AY740" s="152"/>
      <c r="AZ740" s="152"/>
      <c r="BA740" s="152"/>
      <c r="BB740" s="152"/>
      <c r="BC740" s="152"/>
      <c r="BD740" s="152"/>
      <c r="BE740" s="152"/>
      <c r="BF740" s="152"/>
      <c r="BG740" s="152"/>
      <c r="BH740" s="152"/>
      <c r="BI740" s="152"/>
      <c r="BJ740" s="152"/>
      <c r="BK740" s="152"/>
      <c r="BL740" s="152"/>
      <c r="BM740" s="152"/>
    </row>
    <row r="741" ht="13.5" customHeight="1">
      <c r="A741" s="152"/>
      <c r="B741" s="153"/>
      <c r="C741" s="152"/>
      <c r="D741" s="152"/>
      <c r="E741" s="152"/>
      <c r="F741" s="152"/>
      <c r="G741" s="152"/>
      <c r="H741" s="152"/>
      <c r="I741" s="152"/>
      <c r="J741" s="152"/>
      <c r="K741" s="152"/>
      <c r="L741" s="152"/>
      <c r="M741" s="152"/>
      <c r="N741" s="152"/>
      <c r="O741" s="152"/>
      <c r="P741" s="152"/>
      <c r="Q741" s="152"/>
      <c r="R741" s="152"/>
      <c r="S741" s="152"/>
      <c r="T741" s="152"/>
      <c r="U741" s="152"/>
      <c r="V741" s="152"/>
      <c r="W741" s="152"/>
      <c r="X741" s="152"/>
      <c r="Y741" s="152"/>
      <c r="Z741" s="152"/>
      <c r="AA741" s="152"/>
      <c r="AB741" s="152"/>
      <c r="AC741" s="152"/>
      <c r="AD741" s="152"/>
      <c r="AE741" s="152"/>
      <c r="AF741" s="152"/>
      <c r="AG741" s="152"/>
      <c r="AH741" s="152"/>
      <c r="AI741" s="152"/>
      <c r="AJ741" s="152"/>
      <c r="AK741" s="152"/>
      <c r="AL741" s="152"/>
      <c r="AM741" s="152"/>
      <c r="AN741" s="152"/>
      <c r="AO741" s="152"/>
      <c r="AP741" s="152"/>
      <c r="AQ741" s="152"/>
      <c r="AR741" s="152"/>
      <c r="AS741" s="152"/>
      <c r="AT741" s="152"/>
      <c r="AU741" s="152"/>
      <c r="AV741" s="152"/>
      <c r="AW741" s="152"/>
      <c r="AX741" s="152"/>
      <c r="AY741" s="152"/>
      <c r="AZ741" s="152"/>
      <c r="BA741" s="152"/>
      <c r="BB741" s="152"/>
      <c r="BC741" s="152"/>
      <c r="BD741" s="152"/>
      <c r="BE741" s="152"/>
      <c r="BF741" s="152"/>
      <c r="BG741" s="152"/>
      <c r="BH741" s="152"/>
      <c r="BI741" s="152"/>
      <c r="BJ741" s="152"/>
      <c r="BK741" s="152"/>
      <c r="BL741" s="152"/>
      <c r="BM741" s="152"/>
    </row>
    <row r="742" ht="13.5" customHeight="1">
      <c r="A742" s="152"/>
      <c r="B742" s="153"/>
      <c r="C742" s="152"/>
      <c r="D742" s="152"/>
      <c r="E742" s="152"/>
      <c r="F742" s="152"/>
      <c r="G742" s="152"/>
      <c r="H742" s="152"/>
      <c r="I742" s="152"/>
      <c r="J742" s="152"/>
      <c r="K742" s="152"/>
      <c r="L742" s="152"/>
      <c r="M742" s="152"/>
      <c r="N742" s="152"/>
      <c r="O742" s="152"/>
      <c r="P742" s="152"/>
      <c r="Q742" s="152"/>
      <c r="R742" s="152"/>
      <c r="S742" s="152"/>
      <c r="T742" s="152"/>
      <c r="U742" s="152"/>
      <c r="V742" s="152"/>
      <c r="W742" s="152"/>
      <c r="X742" s="152"/>
      <c r="Y742" s="152"/>
      <c r="Z742" s="152"/>
      <c r="AA742" s="152"/>
      <c r="AB742" s="152"/>
      <c r="AC742" s="152"/>
      <c r="AD742" s="152"/>
      <c r="AE742" s="152"/>
      <c r="AF742" s="152"/>
      <c r="AG742" s="152"/>
      <c r="AH742" s="152"/>
      <c r="AI742" s="152"/>
      <c r="AJ742" s="152"/>
      <c r="AK742" s="152"/>
      <c r="AL742" s="152"/>
      <c r="AM742" s="152"/>
      <c r="AN742" s="152"/>
      <c r="AO742" s="152"/>
      <c r="AP742" s="152"/>
      <c r="AQ742" s="152"/>
      <c r="AR742" s="152"/>
      <c r="AS742" s="152"/>
      <c r="AT742" s="152"/>
      <c r="AU742" s="152"/>
      <c r="AV742" s="152"/>
      <c r="AW742" s="152"/>
      <c r="AX742" s="152"/>
      <c r="AY742" s="152"/>
      <c r="AZ742" s="152"/>
      <c r="BA742" s="152"/>
      <c r="BB742" s="152"/>
      <c r="BC742" s="152"/>
      <c r="BD742" s="152"/>
      <c r="BE742" s="152"/>
      <c r="BF742" s="152"/>
      <c r="BG742" s="152"/>
      <c r="BH742" s="152"/>
      <c r="BI742" s="152"/>
      <c r="BJ742" s="152"/>
      <c r="BK742" s="152"/>
      <c r="BL742" s="152"/>
      <c r="BM742" s="152"/>
    </row>
    <row r="743" ht="13.5" customHeight="1">
      <c r="A743" s="152"/>
      <c r="B743" s="153"/>
      <c r="C743" s="152"/>
      <c r="D743" s="152"/>
      <c r="E743" s="152"/>
      <c r="F743" s="152"/>
      <c r="G743" s="152"/>
      <c r="H743" s="152"/>
      <c r="I743" s="152"/>
      <c r="J743" s="152"/>
      <c r="K743" s="152"/>
      <c r="L743" s="152"/>
      <c r="M743" s="152"/>
      <c r="N743" s="152"/>
      <c r="O743" s="152"/>
      <c r="P743" s="152"/>
      <c r="Q743" s="152"/>
      <c r="R743" s="152"/>
      <c r="S743" s="152"/>
      <c r="T743" s="152"/>
      <c r="U743" s="152"/>
      <c r="V743" s="152"/>
      <c r="W743" s="152"/>
      <c r="X743" s="152"/>
      <c r="Y743" s="152"/>
      <c r="Z743" s="152"/>
      <c r="AA743" s="152"/>
      <c r="AB743" s="152"/>
      <c r="AC743" s="152"/>
      <c r="AD743" s="152"/>
      <c r="AE743" s="152"/>
      <c r="AF743" s="152"/>
      <c r="AG743" s="152"/>
      <c r="AH743" s="152"/>
      <c r="AI743" s="152"/>
      <c r="AJ743" s="152"/>
      <c r="AK743" s="152"/>
      <c r="AL743" s="152"/>
      <c r="AM743" s="152"/>
      <c r="AN743" s="152"/>
      <c r="AO743" s="152"/>
      <c r="AP743" s="152"/>
      <c r="AQ743" s="152"/>
      <c r="AR743" s="152"/>
      <c r="AS743" s="152"/>
      <c r="AT743" s="152"/>
      <c r="AU743" s="152"/>
      <c r="AV743" s="152"/>
      <c r="AW743" s="152"/>
      <c r="AX743" s="152"/>
      <c r="AY743" s="152"/>
      <c r="AZ743" s="152"/>
      <c r="BA743" s="152"/>
      <c r="BB743" s="152"/>
      <c r="BC743" s="152"/>
      <c r="BD743" s="152"/>
      <c r="BE743" s="152"/>
      <c r="BF743" s="152"/>
      <c r="BG743" s="152"/>
      <c r="BH743" s="152"/>
      <c r="BI743" s="152"/>
      <c r="BJ743" s="152"/>
      <c r="BK743" s="152"/>
      <c r="BL743" s="152"/>
      <c r="BM743" s="152"/>
    </row>
    <row r="744" ht="13.5" customHeight="1">
      <c r="A744" s="152"/>
      <c r="B744" s="153"/>
      <c r="C744" s="152"/>
      <c r="D744" s="152"/>
      <c r="E744" s="152"/>
      <c r="F744" s="152"/>
      <c r="G744" s="152"/>
      <c r="H744" s="152"/>
      <c r="I744" s="152"/>
      <c r="J744" s="152"/>
      <c r="K744" s="152"/>
      <c r="L744" s="152"/>
      <c r="M744" s="152"/>
      <c r="N744" s="152"/>
      <c r="O744" s="152"/>
      <c r="P744" s="152"/>
      <c r="Q744" s="152"/>
      <c r="R744" s="152"/>
      <c r="S744" s="152"/>
      <c r="T744" s="152"/>
      <c r="U744" s="152"/>
      <c r="V744" s="152"/>
      <c r="W744" s="152"/>
      <c r="X744" s="152"/>
      <c r="Y744" s="152"/>
      <c r="Z744" s="152"/>
      <c r="AA744" s="152"/>
      <c r="AB744" s="152"/>
      <c r="AC744" s="152"/>
      <c r="AD744" s="152"/>
      <c r="AE744" s="152"/>
      <c r="AF744" s="152"/>
      <c r="AG744" s="152"/>
      <c r="AH744" s="152"/>
      <c r="AI744" s="152"/>
      <c r="AJ744" s="152"/>
      <c r="AK744" s="152"/>
      <c r="AL744" s="152"/>
      <c r="AM744" s="152"/>
      <c r="AN744" s="152"/>
      <c r="AO744" s="152"/>
      <c r="AP744" s="152"/>
      <c r="AQ744" s="152"/>
      <c r="AR744" s="152"/>
      <c r="AS744" s="152"/>
      <c r="AT744" s="152"/>
      <c r="AU744" s="152"/>
      <c r="AV744" s="152"/>
      <c r="AW744" s="152"/>
      <c r="AX744" s="152"/>
      <c r="AY744" s="152"/>
      <c r="AZ744" s="152"/>
      <c r="BA744" s="152"/>
      <c r="BB744" s="152"/>
      <c r="BC744" s="152"/>
      <c r="BD744" s="152"/>
      <c r="BE744" s="152"/>
      <c r="BF744" s="152"/>
      <c r="BG744" s="152"/>
      <c r="BH744" s="152"/>
      <c r="BI744" s="152"/>
      <c r="BJ744" s="152"/>
      <c r="BK744" s="152"/>
      <c r="BL744" s="152"/>
      <c r="BM744" s="152"/>
    </row>
    <row r="745" ht="13.5" customHeight="1">
      <c r="A745" s="152"/>
      <c r="B745" s="153"/>
      <c r="C745" s="152"/>
      <c r="D745" s="152"/>
      <c r="E745" s="152"/>
      <c r="F745" s="152"/>
      <c r="G745" s="152"/>
      <c r="H745" s="152"/>
      <c r="I745" s="152"/>
      <c r="J745" s="152"/>
      <c r="K745" s="152"/>
      <c r="L745" s="152"/>
      <c r="M745" s="152"/>
      <c r="N745" s="152"/>
      <c r="O745" s="152"/>
      <c r="P745" s="152"/>
      <c r="Q745" s="152"/>
      <c r="R745" s="152"/>
      <c r="S745" s="152"/>
      <c r="T745" s="152"/>
      <c r="U745" s="152"/>
      <c r="V745" s="152"/>
      <c r="W745" s="152"/>
      <c r="X745" s="152"/>
      <c r="Y745" s="152"/>
      <c r="Z745" s="152"/>
      <c r="AA745" s="152"/>
      <c r="AB745" s="152"/>
      <c r="AC745" s="152"/>
      <c r="AD745" s="152"/>
      <c r="AE745" s="152"/>
      <c r="AF745" s="152"/>
      <c r="AG745" s="152"/>
      <c r="AH745" s="152"/>
      <c r="AI745" s="152"/>
      <c r="AJ745" s="152"/>
      <c r="AK745" s="152"/>
      <c r="AL745" s="152"/>
      <c r="AM745" s="152"/>
      <c r="AN745" s="152"/>
      <c r="AO745" s="152"/>
      <c r="AP745" s="152"/>
      <c r="AQ745" s="152"/>
      <c r="AR745" s="152"/>
      <c r="AS745" s="152"/>
      <c r="AT745" s="152"/>
      <c r="AU745" s="152"/>
      <c r="AV745" s="152"/>
      <c r="AW745" s="152"/>
      <c r="AX745" s="152"/>
      <c r="AY745" s="152"/>
      <c r="AZ745" s="152"/>
      <c r="BA745" s="152"/>
      <c r="BB745" s="152"/>
      <c r="BC745" s="152"/>
      <c r="BD745" s="152"/>
      <c r="BE745" s="152"/>
      <c r="BF745" s="152"/>
      <c r="BG745" s="152"/>
      <c r="BH745" s="152"/>
      <c r="BI745" s="152"/>
      <c r="BJ745" s="152"/>
      <c r="BK745" s="152"/>
      <c r="BL745" s="152"/>
      <c r="BM745" s="152"/>
    </row>
    <row r="746" ht="13.5" customHeight="1">
      <c r="A746" s="152"/>
      <c r="B746" s="153"/>
      <c r="C746" s="152"/>
      <c r="D746" s="152"/>
      <c r="E746" s="152"/>
      <c r="F746" s="152"/>
      <c r="G746" s="152"/>
      <c r="H746" s="152"/>
      <c r="I746" s="152"/>
      <c r="J746" s="152"/>
      <c r="K746" s="152"/>
      <c r="L746" s="152"/>
      <c r="M746" s="152"/>
      <c r="N746" s="152"/>
      <c r="O746" s="152"/>
      <c r="P746" s="152"/>
      <c r="Q746" s="152"/>
      <c r="R746" s="152"/>
      <c r="S746" s="152"/>
      <c r="T746" s="152"/>
      <c r="U746" s="152"/>
      <c r="V746" s="152"/>
      <c r="W746" s="152"/>
      <c r="X746" s="152"/>
      <c r="Y746" s="152"/>
      <c r="Z746" s="152"/>
      <c r="AA746" s="152"/>
      <c r="AB746" s="152"/>
      <c r="AC746" s="152"/>
      <c r="AD746" s="152"/>
      <c r="AE746" s="152"/>
      <c r="AF746" s="152"/>
      <c r="AG746" s="152"/>
      <c r="AH746" s="152"/>
      <c r="AI746" s="152"/>
      <c r="AJ746" s="152"/>
      <c r="AK746" s="152"/>
      <c r="AL746" s="152"/>
      <c r="AM746" s="152"/>
      <c r="AN746" s="152"/>
      <c r="AO746" s="152"/>
      <c r="AP746" s="152"/>
      <c r="AQ746" s="152"/>
      <c r="AR746" s="152"/>
      <c r="AS746" s="152"/>
      <c r="AT746" s="152"/>
      <c r="AU746" s="152"/>
      <c r="AV746" s="152"/>
      <c r="AW746" s="152"/>
      <c r="AX746" s="152"/>
      <c r="AY746" s="152"/>
      <c r="AZ746" s="152"/>
      <c r="BA746" s="152"/>
      <c r="BB746" s="152"/>
      <c r="BC746" s="152"/>
      <c r="BD746" s="152"/>
      <c r="BE746" s="152"/>
      <c r="BF746" s="152"/>
      <c r="BG746" s="152"/>
      <c r="BH746" s="152"/>
      <c r="BI746" s="152"/>
      <c r="BJ746" s="152"/>
      <c r="BK746" s="152"/>
      <c r="BL746" s="152"/>
      <c r="BM746" s="152"/>
    </row>
    <row r="747" ht="13.5" customHeight="1">
      <c r="A747" s="152"/>
      <c r="B747" s="153"/>
      <c r="C747" s="152"/>
      <c r="D747" s="152"/>
      <c r="E747" s="152"/>
      <c r="F747" s="152"/>
      <c r="G747" s="152"/>
      <c r="H747" s="152"/>
      <c r="I747" s="152"/>
      <c r="J747" s="152"/>
      <c r="K747" s="152"/>
      <c r="L747" s="152"/>
      <c r="M747" s="152"/>
      <c r="N747" s="152"/>
      <c r="O747" s="152"/>
      <c r="P747" s="152"/>
      <c r="Q747" s="152"/>
      <c r="R747" s="152"/>
      <c r="S747" s="152"/>
      <c r="T747" s="152"/>
      <c r="U747" s="152"/>
      <c r="V747" s="152"/>
      <c r="W747" s="152"/>
      <c r="X747" s="152"/>
      <c r="Y747" s="152"/>
      <c r="Z747" s="152"/>
      <c r="AA747" s="152"/>
      <c r="AB747" s="152"/>
      <c r="AC747" s="152"/>
      <c r="AD747" s="152"/>
      <c r="AE747" s="152"/>
      <c r="AF747" s="152"/>
      <c r="AG747" s="152"/>
      <c r="AH747" s="152"/>
      <c r="AI747" s="152"/>
      <c r="AJ747" s="152"/>
      <c r="AK747" s="152"/>
      <c r="AL747" s="152"/>
      <c r="AM747" s="152"/>
      <c r="AN747" s="152"/>
      <c r="AO747" s="152"/>
      <c r="AP747" s="152"/>
      <c r="AQ747" s="152"/>
      <c r="AR747" s="152"/>
      <c r="AS747" s="152"/>
      <c r="AT747" s="152"/>
      <c r="AU747" s="152"/>
      <c r="AV747" s="152"/>
      <c r="AW747" s="152"/>
      <c r="AX747" s="152"/>
      <c r="AY747" s="152"/>
      <c r="AZ747" s="152"/>
      <c r="BA747" s="152"/>
      <c r="BB747" s="152"/>
      <c r="BC747" s="152"/>
      <c r="BD747" s="152"/>
      <c r="BE747" s="152"/>
      <c r="BF747" s="152"/>
      <c r="BG747" s="152"/>
      <c r="BH747" s="152"/>
      <c r="BI747" s="152"/>
      <c r="BJ747" s="152"/>
      <c r="BK747" s="152"/>
      <c r="BL747" s="152"/>
      <c r="BM747" s="152"/>
    </row>
    <row r="748" ht="13.5" customHeight="1">
      <c r="A748" s="152"/>
      <c r="B748" s="153"/>
      <c r="C748" s="152"/>
      <c r="D748" s="152"/>
      <c r="E748" s="152"/>
      <c r="F748" s="152"/>
      <c r="G748" s="152"/>
      <c r="H748" s="152"/>
      <c r="I748" s="152"/>
      <c r="J748" s="152"/>
      <c r="K748" s="152"/>
      <c r="L748" s="152"/>
      <c r="M748" s="152"/>
      <c r="N748" s="152"/>
      <c r="O748" s="152"/>
      <c r="P748" s="152"/>
      <c r="Q748" s="152"/>
      <c r="R748" s="152"/>
      <c r="S748" s="152"/>
      <c r="T748" s="152"/>
      <c r="U748" s="152"/>
      <c r="V748" s="152"/>
      <c r="W748" s="152"/>
      <c r="X748" s="152"/>
      <c r="Y748" s="152"/>
      <c r="Z748" s="152"/>
      <c r="AA748" s="152"/>
      <c r="AB748" s="152"/>
      <c r="AC748" s="152"/>
      <c r="AD748" s="152"/>
      <c r="AE748" s="152"/>
      <c r="AF748" s="152"/>
      <c r="AG748" s="152"/>
      <c r="AH748" s="152"/>
      <c r="AI748" s="152"/>
      <c r="AJ748" s="152"/>
      <c r="AK748" s="152"/>
      <c r="AL748" s="152"/>
      <c r="AM748" s="152"/>
      <c r="AN748" s="152"/>
      <c r="AO748" s="152"/>
      <c r="AP748" s="152"/>
      <c r="AQ748" s="152"/>
      <c r="AR748" s="152"/>
      <c r="AS748" s="152"/>
      <c r="AT748" s="152"/>
      <c r="AU748" s="152"/>
      <c r="AV748" s="152"/>
      <c r="AW748" s="152"/>
      <c r="AX748" s="152"/>
      <c r="AY748" s="152"/>
      <c r="AZ748" s="152"/>
      <c r="BA748" s="152"/>
      <c r="BB748" s="152"/>
      <c r="BC748" s="152"/>
      <c r="BD748" s="152"/>
      <c r="BE748" s="152"/>
      <c r="BF748" s="152"/>
      <c r="BG748" s="152"/>
      <c r="BH748" s="152"/>
      <c r="BI748" s="152"/>
      <c r="BJ748" s="152"/>
      <c r="BK748" s="152"/>
      <c r="BL748" s="152"/>
      <c r="BM748" s="152"/>
    </row>
    <row r="749" ht="13.5" customHeight="1">
      <c r="A749" s="152"/>
      <c r="B749" s="153"/>
      <c r="C749" s="152"/>
      <c r="D749" s="152"/>
      <c r="E749" s="152"/>
      <c r="F749" s="152"/>
      <c r="G749" s="152"/>
      <c r="H749" s="152"/>
      <c r="I749" s="152"/>
      <c r="J749" s="152"/>
      <c r="K749" s="152"/>
      <c r="L749" s="152"/>
      <c r="M749" s="152"/>
      <c r="N749" s="152"/>
      <c r="O749" s="152"/>
      <c r="P749" s="152"/>
      <c r="Q749" s="152"/>
      <c r="R749" s="152"/>
      <c r="S749" s="152"/>
      <c r="T749" s="152"/>
      <c r="U749" s="152"/>
      <c r="V749" s="152"/>
      <c r="W749" s="152"/>
      <c r="X749" s="152"/>
      <c r="Y749" s="152"/>
      <c r="Z749" s="152"/>
      <c r="AA749" s="152"/>
      <c r="AB749" s="152"/>
      <c r="AC749" s="152"/>
      <c r="AD749" s="152"/>
      <c r="AE749" s="152"/>
      <c r="AF749" s="152"/>
      <c r="AG749" s="152"/>
      <c r="AH749" s="152"/>
      <c r="AI749" s="152"/>
      <c r="AJ749" s="152"/>
      <c r="AK749" s="152"/>
      <c r="AL749" s="152"/>
      <c r="AM749" s="152"/>
      <c r="AN749" s="152"/>
      <c r="AO749" s="152"/>
      <c r="AP749" s="152"/>
      <c r="AQ749" s="152"/>
      <c r="AR749" s="152"/>
      <c r="AS749" s="152"/>
      <c r="AT749" s="152"/>
      <c r="AU749" s="152"/>
      <c r="AV749" s="152"/>
      <c r="AW749" s="152"/>
      <c r="AX749" s="152"/>
      <c r="AY749" s="152"/>
      <c r="AZ749" s="152"/>
      <c r="BA749" s="152"/>
      <c r="BB749" s="152"/>
      <c r="BC749" s="152"/>
      <c r="BD749" s="152"/>
      <c r="BE749" s="152"/>
      <c r="BF749" s="152"/>
      <c r="BG749" s="152"/>
      <c r="BH749" s="152"/>
      <c r="BI749" s="152"/>
      <c r="BJ749" s="152"/>
      <c r="BK749" s="152"/>
      <c r="BL749" s="152"/>
      <c r="BM749" s="152"/>
    </row>
    <row r="750" ht="13.5" customHeight="1">
      <c r="A750" s="152"/>
      <c r="B750" s="153"/>
      <c r="C750" s="152"/>
      <c r="D750" s="152"/>
      <c r="E750" s="152"/>
      <c r="F750" s="152"/>
      <c r="G750" s="152"/>
      <c r="H750" s="152"/>
      <c r="I750" s="152"/>
      <c r="J750" s="152"/>
      <c r="K750" s="152"/>
      <c r="L750" s="152"/>
      <c r="M750" s="152"/>
      <c r="N750" s="152"/>
      <c r="O750" s="152"/>
      <c r="P750" s="152"/>
      <c r="Q750" s="152"/>
      <c r="R750" s="152"/>
      <c r="S750" s="152"/>
      <c r="T750" s="152"/>
      <c r="U750" s="152"/>
      <c r="V750" s="152"/>
      <c r="W750" s="152"/>
      <c r="X750" s="152"/>
      <c r="Y750" s="152"/>
      <c r="Z750" s="152"/>
      <c r="AA750" s="152"/>
      <c r="AB750" s="152"/>
      <c r="AC750" s="152"/>
      <c r="AD750" s="152"/>
      <c r="AE750" s="152"/>
      <c r="AF750" s="152"/>
      <c r="AG750" s="152"/>
      <c r="AH750" s="152"/>
      <c r="AI750" s="152"/>
      <c r="AJ750" s="152"/>
      <c r="AK750" s="152"/>
      <c r="AL750" s="152"/>
      <c r="AM750" s="152"/>
      <c r="AN750" s="152"/>
      <c r="AO750" s="152"/>
      <c r="AP750" s="152"/>
      <c r="AQ750" s="152"/>
      <c r="AR750" s="152"/>
      <c r="AS750" s="152"/>
      <c r="AT750" s="152"/>
      <c r="AU750" s="152"/>
      <c r="AV750" s="152"/>
      <c r="AW750" s="152"/>
      <c r="AX750" s="152"/>
      <c r="AY750" s="152"/>
      <c r="AZ750" s="152"/>
      <c r="BA750" s="152"/>
      <c r="BB750" s="152"/>
      <c r="BC750" s="152"/>
      <c r="BD750" s="152"/>
      <c r="BE750" s="152"/>
      <c r="BF750" s="152"/>
      <c r="BG750" s="152"/>
      <c r="BH750" s="152"/>
      <c r="BI750" s="152"/>
      <c r="BJ750" s="152"/>
      <c r="BK750" s="152"/>
      <c r="BL750" s="152"/>
      <c r="BM750" s="152"/>
    </row>
    <row r="751" ht="13.5" customHeight="1">
      <c r="A751" s="152"/>
      <c r="B751" s="153"/>
      <c r="C751" s="152"/>
      <c r="D751" s="152"/>
      <c r="E751" s="152"/>
      <c r="F751" s="152"/>
      <c r="G751" s="152"/>
      <c r="H751" s="152"/>
      <c r="I751" s="152"/>
      <c r="J751" s="152"/>
      <c r="K751" s="152"/>
      <c r="L751" s="152"/>
      <c r="M751" s="152"/>
      <c r="N751" s="152"/>
      <c r="O751" s="152"/>
      <c r="P751" s="152"/>
      <c r="Q751" s="152"/>
      <c r="R751" s="152"/>
      <c r="S751" s="152"/>
      <c r="T751" s="152"/>
      <c r="U751" s="152"/>
      <c r="V751" s="152"/>
      <c r="W751" s="152"/>
      <c r="X751" s="152"/>
      <c r="Y751" s="152"/>
      <c r="Z751" s="152"/>
      <c r="AA751" s="152"/>
      <c r="AB751" s="152"/>
      <c r="AC751" s="152"/>
      <c r="AD751" s="152"/>
      <c r="AE751" s="152"/>
      <c r="AF751" s="152"/>
      <c r="AG751" s="152"/>
      <c r="AH751" s="152"/>
      <c r="AI751" s="152"/>
      <c r="AJ751" s="152"/>
      <c r="AK751" s="152"/>
      <c r="AL751" s="152"/>
      <c r="AM751" s="152"/>
      <c r="AN751" s="152"/>
      <c r="AO751" s="152"/>
      <c r="AP751" s="152"/>
      <c r="AQ751" s="152"/>
      <c r="AR751" s="152"/>
      <c r="AS751" s="152"/>
      <c r="AT751" s="152"/>
      <c r="AU751" s="152"/>
      <c r="AV751" s="152"/>
      <c r="AW751" s="152"/>
      <c r="AX751" s="152"/>
      <c r="AY751" s="152"/>
      <c r="AZ751" s="152"/>
      <c r="BA751" s="152"/>
      <c r="BB751" s="152"/>
      <c r="BC751" s="152"/>
      <c r="BD751" s="152"/>
      <c r="BE751" s="152"/>
      <c r="BF751" s="152"/>
      <c r="BG751" s="152"/>
      <c r="BH751" s="152"/>
      <c r="BI751" s="152"/>
      <c r="BJ751" s="152"/>
      <c r="BK751" s="152"/>
      <c r="BL751" s="152"/>
      <c r="BM751" s="152"/>
    </row>
    <row r="752" ht="13.5" customHeight="1">
      <c r="A752" s="152"/>
      <c r="B752" s="153"/>
      <c r="C752" s="152"/>
      <c r="D752" s="152"/>
      <c r="E752" s="152"/>
      <c r="F752" s="152"/>
      <c r="G752" s="152"/>
      <c r="H752" s="152"/>
      <c r="I752" s="152"/>
      <c r="J752" s="152"/>
      <c r="K752" s="152"/>
      <c r="L752" s="152"/>
      <c r="M752" s="152"/>
      <c r="N752" s="152"/>
      <c r="O752" s="152"/>
      <c r="P752" s="152"/>
      <c r="Q752" s="152"/>
      <c r="R752" s="152"/>
      <c r="S752" s="152"/>
      <c r="T752" s="152"/>
      <c r="U752" s="152"/>
      <c r="V752" s="152"/>
      <c r="W752" s="152"/>
      <c r="X752" s="152"/>
      <c r="Y752" s="152"/>
      <c r="Z752" s="152"/>
      <c r="AA752" s="152"/>
      <c r="AB752" s="152"/>
      <c r="AC752" s="152"/>
      <c r="AD752" s="152"/>
      <c r="AE752" s="152"/>
      <c r="AF752" s="152"/>
      <c r="AG752" s="152"/>
      <c r="AH752" s="152"/>
      <c r="AI752" s="152"/>
      <c r="AJ752" s="152"/>
      <c r="AK752" s="152"/>
      <c r="AL752" s="152"/>
      <c r="AM752" s="152"/>
      <c r="AN752" s="152"/>
      <c r="AO752" s="152"/>
      <c r="AP752" s="152"/>
      <c r="AQ752" s="152"/>
      <c r="AR752" s="152"/>
      <c r="AS752" s="152"/>
      <c r="AT752" s="152"/>
      <c r="AU752" s="152"/>
      <c r="AV752" s="152"/>
      <c r="AW752" s="152"/>
      <c r="AX752" s="152"/>
      <c r="AY752" s="152"/>
      <c r="AZ752" s="152"/>
      <c r="BA752" s="152"/>
      <c r="BB752" s="152"/>
      <c r="BC752" s="152"/>
      <c r="BD752" s="152"/>
      <c r="BE752" s="152"/>
      <c r="BF752" s="152"/>
      <c r="BG752" s="152"/>
      <c r="BH752" s="152"/>
      <c r="BI752" s="152"/>
      <c r="BJ752" s="152"/>
      <c r="BK752" s="152"/>
      <c r="BL752" s="152"/>
      <c r="BM752" s="152"/>
    </row>
    <row r="753" ht="13.5" customHeight="1">
      <c r="A753" s="152"/>
      <c r="B753" s="153"/>
      <c r="C753" s="152"/>
      <c r="D753" s="152"/>
      <c r="E753" s="152"/>
      <c r="F753" s="152"/>
      <c r="G753" s="152"/>
      <c r="H753" s="152"/>
      <c r="I753" s="152"/>
      <c r="J753" s="152"/>
      <c r="K753" s="152"/>
      <c r="L753" s="152"/>
      <c r="M753" s="152"/>
      <c r="N753" s="152"/>
      <c r="O753" s="152"/>
      <c r="P753" s="152"/>
      <c r="Q753" s="152"/>
      <c r="R753" s="152"/>
      <c r="S753" s="152"/>
      <c r="T753" s="152"/>
      <c r="U753" s="152"/>
      <c r="V753" s="152"/>
      <c r="W753" s="152"/>
      <c r="X753" s="152"/>
      <c r="Y753" s="152"/>
      <c r="Z753" s="152"/>
      <c r="AA753" s="152"/>
      <c r="AB753" s="152"/>
      <c r="AC753" s="152"/>
      <c r="AD753" s="152"/>
      <c r="AE753" s="152"/>
      <c r="AF753" s="152"/>
      <c r="AG753" s="152"/>
      <c r="AH753" s="152"/>
      <c r="AI753" s="152"/>
      <c r="AJ753" s="152"/>
      <c r="AK753" s="152"/>
      <c r="AL753" s="152"/>
      <c r="AM753" s="152"/>
      <c r="AN753" s="152"/>
      <c r="AO753" s="152"/>
      <c r="AP753" s="152"/>
      <c r="AQ753" s="152"/>
      <c r="AR753" s="152"/>
      <c r="AS753" s="152"/>
      <c r="AT753" s="152"/>
      <c r="AU753" s="152"/>
      <c r="AV753" s="152"/>
      <c r="AW753" s="152"/>
      <c r="AX753" s="152"/>
      <c r="AY753" s="152"/>
      <c r="AZ753" s="152"/>
      <c r="BA753" s="152"/>
      <c r="BB753" s="152"/>
      <c r="BC753" s="152"/>
      <c r="BD753" s="152"/>
      <c r="BE753" s="152"/>
      <c r="BF753" s="152"/>
      <c r="BG753" s="152"/>
      <c r="BH753" s="152"/>
      <c r="BI753" s="152"/>
      <c r="BJ753" s="152"/>
      <c r="BK753" s="152"/>
      <c r="BL753" s="152"/>
      <c r="BM753" s="152"/>
    </row>
    <row r="754" ht="13.5" customHeight="1">
      <c r="A754" s="152"/>
      <c r="B754" s="153"/>
      <c r="C754" s="152"/>
      <c r="D754" s="152"/>
      <c r="E754" s="152"/>
      <c r="F754" s="152"/>
      <c r="G754" s="152"/>
      <c r="H754" s="152"/>
      <c r="I754" s="152"/>
      <c r="J754" s="152"/>
      <c r="K754" s="152"/>
      <c r="L754" s="152"/>
      <c r="M754" s="152"/>
      <c r="N754" s="152"/>
      <c r="O754" s="152"/>
      <c r="P754" s="152"/>
      <c r="Q754" s="152"/>
      <c r="R754" s="152"/>
      <c r="S754" s="152"/>
      <c r="T754" s="152"/>
      <c r="U754" s="152"/>
      <c r="V754" s="152"/>
      <c r="W754" s="152"/>
      <c r="X754" s="152"/>
      <c r="Y754" s="152"/>
      <c r="Z754" s="152"/>
      <c r="AA754" s="152"/>
      <c r="AB754" s="152"/>
      <c r="AC754" s="152"/>
      <c r="AD754" s="152"/>
      <c r="AE754" s="152"/>
      <c r="AF754" s="152"/>
      <c r="AG754" s="152"/>
      <c r="AH754" s="152"/>
      <c r="AI754" s="152"/>
      <c r="AJ754" s="152"/>
      <c r="AK754" s="152"/>
      <c r="AL754" s="152"/>
      <c r="AM754" s="152"/>
      <c r="AN754" s="152"/>
      <c r="AO754" s="152"/>
      <c r="AP754" s="152"/>
      <c r="AQ754" s="152"/>
      <c r="AR754" s="152"/>
      <c r="AS754" s="152"/>
      <c r="AT754" s="152"/>
      <c r="AU754" s="152"/>
      <c r="AV754" s="152"/>
      <c r="AW754" s="152"/>
      <c r="AX754" s="152"/>
      <c r="AY754" s="152"/>
      <c r="AZ754" s="152"/>
      <c r="BA754" s="152"/>
      <c r="BB754" s="152"/>
      <c r="BC754" s="152"/>
      <c r="BD754" s="152"/>
      <c r="BE754" s="152"/>
      <c r="BF754" s="152"/>
      <c r="BG754" s="152"/>
      <c r="BH754" s="152"/>
      <c r="BI754" s="152"/>
      <c r="BJ754" s="152"/>
      <c r="BK754" s="152"/>
      <c r="BL754" s="152"/>
      <c r="BM754" s="152"/>
    </row>
    <row r="755" ht="13.5" customHeight="1">
      <c r="A755" s="152"/>
      <c r="B755" s="153"/>
      <c r="C755" s="152"/>
      <c r="D755" s="152"/>
      <c r="E755" s="152"/>
      <c r="F755" s="152"/>
      <c r="G755" s="152"/>
      <c r="H755" s="152"/>
      <c r="I755" s="152"/>
      <c r="J755" s="152"/>
      <c r="K755" s="152"/>
      <c r="L755" s="152"/>
      <c r="M755" s="152"/>
      <c r="N755" s="152"/>
      <c r="O755" s="152"/>
      <c r="P755" s="152"/>
      <c r="Q755" s="152"/>
      <c r="R755" s="152"/>
      <c r="S755" s="152"/>
      <c r="T755" s="152"/>
      <c r="U755" s="152"/>
      <c r="V755" s="152"/>
      <c r="W755" s="152"/>
      <c r="X755" s="152"/>
      <c r="Y755" s="152"/>
      <c r="Z755" s="152"/>
      <c r="AA755" s="152"/>
      <c r="AB755" s="152"/>
      <c r="AC755" s="152"/>
      <c r="AD755" s="152"/>
      <c r="AE755" s="152"/>
      <c r="AF755" s="152"/>
      <c r="AG755" s="152"/>
      <c r="AH755" s="152"/>
      <c r="AI755" s="152"/>
      <c r="AJ755" s="152"/>
      <c r="AK755" s="152"/>
      <c r="AL755" s="152"/>
      <c r="AM755" s="152"/>
      <c r="AN755" s="152"/>
      <c r="AO755" s="152"/>
      <c r="AP755" s="152"/>
      <c r="AQ755" s="152"/>
      <c r="AR755" s="152"/>
      <c r="AS755" s="152"/>
      <c r="AT755" s="152"/>
      <c r="AU755" s="152"/>
      <c r="AV755" s="152"/>
      <c r="AW755" s="152"/>
      <c r="AX755" s="152"/>
      <c r="AY755" s="152"/>
      <c r="AZ755" s="152"/>
      <c r="BA755" s="152"/>
      <c r="BB755" s="152"/>
      <c r="BC755" s="152"/>
      <c r="BD755" s="152"/>
      <c r="BE755" s="152"/>
      <c r="BF755" s="152"/>
      <c r="BG755" s="152"/>
      <c r="BH755" s="152"/>
      <c r="BI755" s="152"/>
      <c r="BJ755" s="152"/>
      <c r="BK755" s="152"/>
      <c r="BL755" s="152"/>
      <c r="BM755" s="152"/>
    </row>
    <row r="756" ht="13.5" customHeight="1">
      <c r="A756" s="152"/>
      <c r="B756" s="153"/>
      <c r="C756" s="152"/>
      <c r="D756" s="152"/>
      <c r="E756" s="152"/>
      <c r="F756" s="152"/>
      <c r="G756" s="152"/>
      <c r="H756" s="152"/>
      <c r="I756" s="152"/>
      <c r="J756" s="152"/>
      <c r="K756" s="152"/>
      <c r="L756" s="152"/>
      <c r="M756" s="152"/>
      <c r="N756" s="152"/>
      <c r="O756" s="152"/>
      <c r="P756" s="152"/>
      <c r="Q756" s="152"/>
      <c r="R756" s="152"/>
      <c r="S756" s="152"/>
      <c r="T756" s="152"/>
      <c r="U756" s="152"/>
      <c r="V756" s="152"/>
      <c r="W756" s="152"/>
      <c r="X756" s="152"/>
      <c r="Y756" s="152"/>
      <c r="Z756" s="152"/>
      <c r="AA756" s="152"/>
      <c r="AB756" s="152"/>
      <c r="AC756" s="152"/>
      <c r="AD756" s="152"/>
      <c r="AE756" s="152"/>
      <c r="AF756" s="152"/>
      <c r="AG756" s="152"/>
      <c r="AH756" s="152"/>
      <c r="AI756" s="152"/>
      <c r="AJ756" s="152"/>
      <c r="AK756" s="152"/>
      <c r="AL756" s="152"/>
      <c r="AM756" s="152"/>
      <c r="AN756" s="152"/>
      <c r="AO756" s="152"/>
      <c r="AP756" s="152"/>
      <c r="AQ756" s="152"/>
      <c r="AR756" s="152"/>
      <c r="AS756" s="152"/>
      <c r="AT756" s="152"/>
      <c r="AU756" s="152"/>
      <c r="AV756" s="152"/>
      <c r="AW756" s="152"/>
      <c r="AX756" s="152"/>
      <c r="AY756" s="152"/>
      <c r="AZ756" s="152"/>
      <c r="BA756" s="152"/>
      <c r="BB756" s="152"/>
      <c r="BC756" s="152"/>
      <c r="BD756" s="152"/>
      <c r="BE756" s="152"/>
      <c r="BF756" s="152"/>
      <c r="BG756" s="152"/>
      <c r="BH756" s="152"/>
      <c r="BI756" s="152"/>
      <c r="BJ756" s="152"/>
      <c r="BK756" s="152"/>
      <c r="BL756" s="152"/>
      <c r="BM756" s="152"/>
    </row>
    <row r="757" ht="13.5" customHeight="1">
      <c r="A757" s="152"/>
      <c r="B757" s="153"/>
      <c r="C757" s="152"/>
      <c r="D757" s="152"/>
      <c r="E757" s="152"/>
      <c r="F757" s="152"/>
      <c r="G757" s="152"/>
      <c r="H757" s="152"/>
      <c r="I757" s="152"/>
      <c r="J757" s="152"/>
      <c r="K757" s="152"/>
      <c r="L757" s="152"/>
      <c r="M757" s="152"/>
      <c r="N757" s="152"/>
      <c r="O757" s="152"/>
      <c r="P757" s="152"/>
      <c r="Q757" s="152"/>
      <c r="R757" s="152"/>
      <c r="S757" s="152"/>
      <c r="T757" s="152"/>
      <c r="U757" s="152"/>
      <c r="V757" s="152"/>
      <c r="W757" s="152"/>
      <c r="X757" s="152"/>
      <c r="Y757" s="152"/>
      <c r="Z757" s="152"/>
      <c r="AA757" s="152"/>
      <c r="AB757" s="152"/>
      <c r="AC757" s="152"/>
      <c r="AD757" s="152"/>
      <c r="AE757" s="152"/>
      <c r="AF757" s="152"/>
      <c r="AG757" s="152"/>
      <c r="AH757" s="152"/>
      <c r="AI757" s="152"/>
      <c r="AJ757" s="152"/>
      <c r="AK757" s="152"/>
      <c r="AL757" s="152"/>
      <c r="AM757" s="152"/>
      <c r="AN757" s="152"/>
      <c r="AO757" s="152"/>
      <c r="AP757" s="152"/>
      <c r="AQ757" s="152"/>
      <c r="AR757" s="152"/>
      <c r="AS757" s="152"/>
      <c r="AT757" s="152"/>
      <c r="AU757" s="152"/>
      <c r="AV757" s="152"/>
      <c r="AW757" s="152"/>
      <c r="AX757" s="152"/>
      <c r="AY757" s="152"/>
      <c r="AZ757" s="152"/>
      <c r="BA757" s="152"/>
      <c r="BB757" s="152"/>
      <c r="BC757" s="152"/>
      <c r="BD757" s="152"/>
      <c r="BE757" s="152"/>
      <c r="BF757" s="152"/>
      <c r="BG757" s="152"/>
      <c r="BH757" s="152"/>
      <c r="BI757" s="152"/>
      <c r="BJ757" s="152"/>
      <c r="BK757" s="152"/>
      <c r="BL757" s="152"/>
      <c r="BM757" s="152"/>
    </row>
    <row r="758" ht="13.5" customHeight="1">
      <c r="A758" s="152"/>
      <c r="B758" s="153"/>
      <c r="C758" s="152"/>
      <c r="D758" s="152"/>
      <c r="E758" s="152"/>
      <c r="F758" s="152"/>
      <c r="G758" s="152"/>
      <c r="H758" s="152"/>
      <c r="I758" s="152"/>
      <c r="J758" s="152"/>
      <c r="K758" s="152"/>
      <c r="L758" s="152"/>
      <c r="M758" s="152"/>
      <c r="N758" s="152"/>
      <c r="O758" s="152"/>
      <c r="P758" s="152"/>
      <c r="Q758" s="152"/>
      <c r="R758" s="152"/>
      <c r="S758" s="152"/>
      <c r="T758" s="152"/>
      <c r="U758" s="152"/>
      <c r="V758" s="152"/>
      <c r="W758" s="152"/>
      <c r="X758" s="152"/>
      <c r="Y758" s="152"/>
      <c r="Z758" s="152"/>
      <c r="AA758" s="152"/>
      <c r="AB758" s="152"/>
      <c r="AC758" s="152"/>
      <c r="AD758" s="152"/>
      <c r="AE758" s="152"/>
      <c r="AF758" s="152"/>
      <c r="AG758" s="152"/>
      <c r="AH758" s="152"/>
      <c r="AI758" s="152"/>
      <c r="AJ758" s="152"/>
      <c r="AK758" s="152"/>
      <c r="AL758" s="152"/>
      <c r="AM758" s="152"/>
      <c r="AN758" s="152"/>
      <c r="AO758" s="152"/>
      <c r="AP758" s="152"/>
      <c r="AQ758" s="152"/>
      <c r="AR758" s="152"/>
      <c r="AS758" s="152"/>
      <c r="AT758" s="152"/>
      <c r="AU758" s="152"/>
      <c r="AV758" s="152"/>
      <c r="AW758" s="152"/>
      <c r="AX758" s="152"/>
      <c r="AY758" s="152"/>
      <c r="AZ758" s="152"/>
      <c r="BA758" s="152"/>
      <c r="BB758" s="152"/>
      <c r="BC758" s="152"/>
      <c r="BD758" s="152"/>
      <c r="BE758" s="152"/>
      <c r="BF758" s="152"/>
      <c r="BG758" s="152"/>
      <c r="BH758" s="152"/>
      <c r="BI758" s="152"/>
      <c r="BJ758" s="152"/>
      <c r="BK758" s="152"/>
      <c r="BL758" s="152"/>
      <c r="BM758" s="152"/>
    </row>
    <row r="759" ht="13.5" customHeight="1">
      <c r="A759" s="152"/>
      <c r="B759" s="153"/>
      <c r="C759" s="152"/>
      <c r="D759" s="152"/>
      <c r="E759" s="152"/>
      <c r="F759" s="152"/>
      <c r="G759" s="152"/>
      <c r="H759" s="152"/>
      <c r="I759" s="152"/>
      <c r="J759" s="152"/>
      <c r="K759" s="152"/>
      <c r="L759" s="152"/>
      <c r="M759" s="152"/>
      <c r="N759" s="152"/>
      <c r="O759" s="152"/>
      <c r="P759" s="152"/>
      <c r="Q759" s="152"/>
      <c r="R759" s="152"/>
      <c r="S759" s="152"/>
      <c r="T759" s="152"/>
      <c r="U759" s="152"/>
      <c r="V759" s="152"/>
      <c r="W759" s="152"/>
      <c r="X759" s="152"/>
      <c r="Y759" s="152"/>
      <c r="Z759" s="152"/>
      <c r="AA759" s="152"/>
      <c r="AB759" s="152"/>
      <c r="AC759" s="152"/>
      <c r="AD759" s="152"/>
      <c r="AE759" s="152"/>
      <c r="AF759" s="152"/>
      <c r="AG759" s="152"/>
      <c r="AH759" s="152"/>
      <c r="AI759" s="152"/>
      <c r="AJ759" s="152"/>
      <c r="AK759" s="152"/>
      <c r="AL759" s="152"/>
      <c r="AM759" s="152"/>
      <c r="AN759" s="152"/>
      <c r="AO759" s="152"/>
      <c r="AP759" s="152"/>
      <c r="AQ759" s="152"/>
      <c r="AR759" s="152"/>
      <c r="AS759" s="152"/>
      <c r="AT759" s="152"/>
      <c r="AU759" s="152"/>
      <c r="AV759" s="152"/>
      <c r="AW759" s="152"/>
      <c r="AX759" s="152"/>
      <c r="AY759" s="152"/>
      <c r="AZ759" s="152"/>
      <c r="BA759" s="152"/>
      <c r="BB759" s="152"/>
      <c r="BC759" s="152"/>
      <c r="BD759" s="152"/>
      <c r="BE759" s="152"/>
      <c r="BF759" s="152"/>
      <c r="BG759" s="152"/>
      <c r="BH759" s="152"/>
      <c r="BI759" s="152"/>
      <c r="BJ759" s="152"/>
      <c r="BK759" s="152"/>
      <c r="BL759" s="152"/>
      <c r="BM759" s="152"/>
    </row>
    <row r="760" ht="13.5" customHeight="1">
      <c r="A760" s="152"/>
      <c r="B760" s="153"/>
      <c r="C760" s="152"/>
      <c r="D760" s="152"/>
      <c r="E760" s="152"/>
      <c r="F760" s="152"/>
      <c r="G760" s="152"/>
      <c r="H760" s="152"/>
      <c r="I760" s="152"/>
      <c r="J760" s="152"/>
      <c r="K760" s="152"/>
      <c r="L760" s="152"/>
      <c r="M760" s="152"/>
      <c r="N760" s="152"/>
      <c r="O760" s="152"/>
      <c r="P760" s="152"/>
      <c r="Q760" s="152"/>
      <c r="R760" s="152"/>
      <c r="S760" s="152"/>
      <c r="T760" s="152"/>
      <c r="U760" s="152"/>
      <c r="V760" s="152"/>
      <c r="W760" s="152"/>
      <c r="X760" s="152"/>
      <c r="Y760" s="152"/>
      <c r="Z760" s="152"/>
      <c r="AA760" s="152"/>
      <c r="AB760" s="152"/>
      <c r="AC760" s="152"/>
      <c r="AD760" s="152"/>
      <c r="AE760" s="152"/>
      <c r="AF760" s="152"/>
      <c r="AG760" s="152"/>
      <c r="AH760" s="152"/>
      <c r="AI760" s="152"/>
      <c r="AJ760" s="152"/>
      <c r="AK760" s="152"/>
      <c r="AL760" s="152"/>
      <c r="AM760" s="152"/>
      <c r="AN760" s="152"/>
      <c r="AO760" s="152"/>
      <c r="AP760" s="152"/>
      <c r="AQ760" s="152"/>
      <c r="AR760" s="152"/>
      <c r="AS760" s="152"/>
      <c r="AT760" s="152"/>
      <c r="AU760" s="152"/>
      <c r="AV760" s="152"/>
      <c r="AW760" s="152"/>
      <c r="AX760" s="152"/>
      <c r="AY760" s="152"/>
      <c r="AZ760" s="152"/>
      <c r="BA760" s="152"/>
      <c r="BB760" s="152"/>
      <c r="BC760" s="152"/>
      <c r="BD760" s="152"/>
      <c r="BE760" s="152"/>
      <c r="BF760" s="152"/>
      <c r="BG760" s="152"/>
      <c r="BH760" s="152"/>
      <c r="BI760" s="152"/>
      <c r="BJ760" s="152"/>
      <c r="BK760" s="152"/>
      <c r="BL760" s="152"/>
      <c r="BM760" s="152"/>
    </row>
    <row r="761" ht="13.5" customHeight="1">
      <c r="A761" s="152"/>
      <c r="B761" s="153"/>
      <c r="C761" s="152"/>
      <c r="D761" s="152"/>
      <c r="E761" s="152"/>
      <c r="F761" s="152"/>
      <c r="G761" s="152"/>
      <c r="H761" s="152"/>
      <c r="I761" s="152"/>
      <c r="J761" s="152"/>
      <c r="K761" s="152"/>
      <c r="L761" s="152"/>
      <c r="M761" s="152"/>
      <c r="N761" s="152"/>
      <c r="O761" s="152"/>
      <c r="P761" s="152"/>
      <c r="Q761" s="152"/>
      <c r="R761" s="152"/>
      <c r="S761" s="152"/>
      <c r="T761" s="152"/>
      <c r="U761" s="152"/>
      <c r="V761" s="152"/>
      <c r="W761" s="152"/>
      <c r="X761" s="152"/>
      <c r="Y761" s="152"/>
      <c r="Z761" s="152"/>
      <c r="AA761" s="152"/>
      <c r="AB761" s="152"/>
      <c r="AC761" s="152"/>
      <c r="AD761" s="152"/>
      <c r="AE761" s="152"/>
      <c r="AF761" s="152"/>
      <c r="AG761" s="152"/>
      <c r="AH761" s="152"/>
      <c r="AI761" s="152"/>
      <c r="AJ761" s="152"/>
      <c r="AK761" s="152"/>
      <c r="AL761" s="152"/>
      <c r="AM761" s="152"/>
      <c r="AN761" s="152"/>
      <c r="AO761" s="152"/>
      <c r="AP761" s="152"/>
      <c r="AQ761" s="152"/>
      <c r="AR761" s="152"/>
      <c r="AS761" s="152"/>
      <c r="AT761" s="152"/>
      <c r="AU761" s="152"/>
      <c r="AV761" s="152"/>
      <c r="AW761" s="152"/>
      <c r="AX761" s="152"/>
      <c r="AY761" s="152"/>
      <c r="AZ761" s="152"/>
      <c r="BA761" s="152"/>
      <c r="BB761" s="152"/>
      <c r="BC761" s="152"/>
      <c r="BD761" s="152"/>
      <c r="BE761" s="152"/>
      <c r="BF761" s="152"/>
      <c r="BG761" s="152"/>
      <c r="BH761" s="152"/>
      <c r="BI761" s="152"/>
      <c r="BJ761" s="152"/>
      <c r="BK761" s="152"/>
      <c r="BL761" s="152"/>
      <c r="BM761" s="152"/>
    </row>
    <row r="762" ht="13.5" customHeight="1">
      <c r="A762" s="152"/>
      <c r="B762" s="153"/>
      <c r="C762" s="152"/>
      <c r="D762" s="152"/>
      <c r="E762" s="152"/>
      <c r="F762" s="152"/>
      <c r="G762" s="152"/>
      <c r="H762" s="152"/>
      <c r="I762" s="152"/>
      <c r="J762" s="152"/>
      <c r="K762" s="152"/>
      <c r="L762" s="152"/>
      <c r="M762" s="152"/>
      <c r="N762" s="152"/>
      <c r="O762" s="152"/>
      <c r="P762" s="152"/>
      <c r="Q762" s="152"/>
      <c r="R762" s="152"/>
      <c r="S762" s="152"/>
      <c r="T762" s="152"/>
      <c r="U762" s="152"/>
      <c r="V762" s="152"/>
      <c r="W762" s="152"/>
      <c r="X762" s="152"/>
      <c r="Y762" s="152"/>
      <c r="Z762" s="152"/>
      <c r="AA762" s="152"/>
      <c r="AB762" s="152"/>
      <c r="AC762" s="152"/>
      <c r="AD762" s="152"/>
      <c r="AE762" s="152"/>
      <c r="AF762" s="152"/>
      <c r="AG762" s="152"/>
      <c r="AH762" s="152"/>
      <c r="AI762" s="152"/>
      <c r="AJ762" s="152"/>
      <c r="AK762" s="152"/>
      <c r="AL762" s="152"/>
      <c r="AM762" s="152"/>
      <c r="AN762" s="152"/>
      <c r="AO762" s="152"/>
      <c r="AP762" s="152"/>
      <c r="AQ762" s="152"/>
      <c r="AR762" s="152"/>
      <c r="AS762" s="152"/>
      <c r="AT762" s="152"/>
      <c r="AU762" s="152"/>
      <c r="AV762" s="152"/>
      <c r="AW762" s="152"/>
      <c r="AX762" s="152"/>
      <c r="AY762" s="152"/>
      <c r="AZ762" s="152"/>
      <c r="BA762" s="152"/>
      <c r="BB762" s="152"/>
      <c r="BC762" s="152"/>
      <c r="BD762" s="152"/>
      <c r="BE762" s="152"/>
      <c r="BF762" s="152"/>
      <c r="BG762" s="152"/>
      <c r="BH762" s="152"/>
      <c r="BI762" s="152"/>
      <c r="BJ762" s="152"/>
      <c r="BK762" s="152"/>
      <c r="BL762" s="152"/>
      <c r="BM762" s="152"/>
    </row>
    <row r="763" ht="13.5" customHeight="1">
      <c r="A763" s="152"/>
      <c r="B763" s="153"/>
      <c r="C763" s="152"/>
      <c r="D763" s="152"/>
      <c r="E763" s="152"/>
      <c r="F763" s="152"/>
      <c r="G763" s="152"/>
      <c r="H763" s="152"/>
      <c r="I763" s="152"/>
      <c r="J763" s="152"/>
      <c r="K763" s="152"/>
      <c r="L763" s="152"/>
      <c r="M763" s="152"/>
      <c r="N763" s="152"/>
      <c r="O763" s="152"/>
      <c r="P763" s="152"/>
      <c r="Q763" s="152"/>
      <c r="R763" s="152"/>
      <c r="S763" s="152"/>
      <c r="T763" s="152"/>
      <c r="U763" s="152"/>
      <c r="V763" s="152"/>
      <c r="W763" s="152"/>
      <c r="X763" s="152"/>
      <c r="Y763" s="152"/>
      <c r="Z763" s="152"/>
      <c r="AA763" s="152"/>
      <c r="AB763" s="152"/>
      <c r="AC763" s="152"/>
      <c r="AD763" s="152"/>
      <c r="AE763" s="152"/>
      <c r="AF763" s="152"/>
      <c r="AG763" s="152"/>
      <c r="AH763" s="152"/>
      <c r="AI763" s="152"/>
      <c r="AJ763" s="152"/>
      <c r="AK763" s="152"/>
      <c r="AL763" s="152"/>
      <c r="AM763" s="152"/>
      <c r="AN763" s="152"/>
      <c r="AO763" s="152"/>
      <c r="AP763" s="152"/>
      <c r="AQ763" s="152"/>
      <c r="AR763" s="152"/>
      <c r="AS763" s="152"/>
      <c r="AT763" s="152"/>
      <c r="AU763" s="152"/>
      <c r="AV763" s="152"/>
      <c r="AW763" s="152"/>
      <c r="AX763" s="152"/>
      <c r="AY763" s="152"/>
      <c r="AZ763" s="152"/>
      <c r="BA763" s="152"/>
      <c r="BB763" s="152"/>
      <c r="BC763" s="152"/>
      <c r="BD763" s="152"/>
      <c r="BE763" s="152"/>
      <c r="BF763" s="152"/>
      <c r="BG763" s="152"/>
      <c r="BH763" s="152"/>
      <c r="BI763" s="152"/>
      <c r="BJ763" s="152"/>
      <c r="BK763" s="152"/>
      <c r="BL763" s="152"/>
      <c r="BM763" s="152"/>
    </row>
    <row r="764" ht="13.5" customHeight="1">
      <c r="A764" s="152"/>
      <c r="B764" s="153"/>
      <c r="C764" s="152"/>
      <c r="D764" s="152"/>
      <c r="E764" s="152"/>
      <c r="F764" s="152"/>
      <c r="G764" s="152"/>
      <c r="H764" s="152"/>
      <c r="I764" s="152"/>
      <c r="J764" s="152"/>
      <c r="K764" s="152"/>
      <c r="L764" s="152"/>
      <c r="M764" s="152"/>
      <c r="N764" s="152"/>
      <c r="O764" s="152"/>
      <c r="P764" s="152"/>
      <c r="Q764" s="152"/>
      <c r="R764" s="152"/>
      <c r="S764" s="152"/>
      <c r="T764" s="152"/>
      <c r="U764" s="152"/>
      <c r="V764" s="152"/>
      <c r="W764" s="152"/>
      <c r="X764" s="152"/>
      <c r="Y764" s="152"/>
      <c r="Z764" s="152"/>
      <c r="AA764" s="152"/>
      <c r="AB764" s="152"/>
      <c r="AC764" s="152"/>
      <c r="AD764" s="152"/>
      <c r="AE764" s="152"/>
      <c r="AF764" s="152"/>
      <c r="AG764" s="152"/>
      <c r="AH764" s="152"/>
      <c r="AI764" s="152"/>
      <c r="AJ764" s="152"/>
      <c r="AK764" s="152"/>
      <c r="AL764" s="152"/>
      <c r="AM764" s="152"/>
      <c r="AN764" s="152"/>
      <c r="AO764" s="152"/>
      <c r="AP764" s="152"/>
      <c r="AQ764" s="152"/>
      <c r="AR764" s="152"/>
      <c r="AS764" s="152"/>
      <c r="AT764" s="152"/>
      <c r="AU764" s="152"/>
      <c r="AV764" s="152"/>
      <c r="AW764" s="152"/>
      <c r="AX764" s="152"/>
      <c r="AY764" s="152"/>
      <c r="AZ764" s="152"/>
      <c r="BA764" s="152"/>
      <c r="BB764" s="152"/>
      <c r="BC764" s="152"/>
      <c r="BD764" s="152"/>
      <c r="BE764" s="152"/>
      <c r="BF764" s="152"/>
      <c r="BG764" s="152"/>
      <c r="BH764" s="152"/>
      <c r="BI764" s="152"/>
      <c r="BJ764" s="152"/>
      <c r="BK764" s="152"/>
      <c r="BL764" s="152"/>
      <c r="BM764" s="152"/>
    </row>
    <row r="765" ht="13.5" customHeight="1">
      <c r="A765" s="152"/>
      <c r="B765" s="153"/>
      <c r="C765" s="152"/>
      <c r="D765" s="152"/>
      <c r="E765" s="152"/>
      <c r="F765" s="152"/>
      <c r="G765" s="152"/>
      <c r="H765" s="152"/>
      <c r="I765" s="152"/>
      <c r="J765" s="152"/>
      <c r="K765" s="152"/>
      <c r="L765" s="152"/>
      <c r="M765" s="152"/>
      <c r="N765" s="152"/>
      <c r="O765" s="152"/>
      <c r="P765" s="152"/>
      <c r="Q765" s="152"/>
      <c r="R765" s="152"/>
      <c r="S765" s="152"/>
      <c r="T765" s="152"/>
      <c r="U765" s="152"/>
      <c r="V765" s="152"/>
      <c r="W765" s="152"/>
      <c r="X765" s="152"/>
      <c r="Y765" s="152"/>
      <c r="Z765" s="152"/>
      <c r="AA765" s="152"/>
      <c r="AB765" s="152"/>
      <c r="AC765" s="152"/>
      <c r="AD765" s="152"/>
      <c r="AE765" s="152"/>
      <c r="AF765" s="152"/>
      <c r="AG765" s="152"/>
      <c r="AH765" s="152"/>
      <c r="AI765" s="152"/>
      <c r="AJ765" s="152"/>
      <c r="AK765" s="152"/>
      <c r="AL765" s="152"/>
      <c r="AM765" s="152"/>
      <c r="AN765" s="152"/>
      <c r="AO765" s="152"/>
      <c r="AP765" s="152"/>
      <c r="AQ765" s="152"/>
      <c r="AR765" s="152"/>
      <c r="AS765" s="152"/>
      <c r="AT765" s="152"/>
      <c r="AU765" s="152"/>
      <c r="AV765" s="152"/>
      <c r="AW765" s="152"/>
      <c r="AX765" s="152"/>
      <c r="AY765" s="152"/>
      <c r="AZ765" s="152"/>
      <c r="BA765" s="152"/>
      <c r="BB765" s="152"/>
      <c r="BC765" s="152"/>
      <c r="BD765" s="152"/>
      <c r="BE765" s="152"/>
      <c r="BF765" s="152"/>
      <c r="BG765" s="152"/>
      <c r="BH765" s="152"/>
      <c r="BI765" s="152"/>
      <c r="BJ765" s="152"/>
      <c r="BK765" s="152"/>
      <c r="BL765" s="152"/>
      <c r="BM765" s="152"/>
    </row>
    <row r="766" ht="13.5" customHeight="1">
      <c r="A766" s="152"/>
      <c r="B766" s="153"/>
      <c r="C766" s="152"/>
      <c r="D766" s="152"/>
      <c r="E766" s="152"/>
      <c r="F766" s="152"/>
      <c r="G766" s="152"/>
      <c r="H766" s="152"/>
      <c r="I766" s="152"/>
      <c r="J766" s="152"/>
      <c r="K766" s="152"/>
      <c r="L766" s="152"/>
      <c r="M766" s="152"/>
      <c r="N766" s="152"/>
      <c r="O766" s="152"/>
      <c r="P766" s="152"/>
      <c r="Q766" s="152"/>
      <c r="R766" s="152"/>
      <c r="S766" s="152"/>
      <c r="T766" s="152"/>
      <c r="U766" s="152"/>
      <c r="V766" s="152"/>
      <c r="W766" s="152"/>
      <c r="X766" s="152"/>
      <c r="Y766" s="152"/>
      <c r="Z766" s="152"/>
      <c r="AA766" s="152"/>
      <c r="AB766" s="152"/>
      <c r="AC766" s="152"/>
      <c r="AD766" s="152"/>
      <c r="AE766" s="152"/>
      <c r="AF766" s="152"/>
      <c r="AG766" s="152"/>
      <c r="AH766" s="152"/>
      <c r="AI766" s="152"/>
      <c r="AJ766" s="152"/>
      <c r="AK766" s="152"/>
      <c r="AL766" s="152"/>
      <c r="AM766" s="152"/>
      <c r="AN766" s="152"/>
      <c r="AO766" s="152"/>
      <c r="AP766" s="152"/>
      <c r="AQ766" s="152"/>
      <c r="AR766" s="152"/>
      <c r="AS766" s="152"/>
      <c r="AT766" s="152"/>
      <c r="AU766" s="152"/>
      <c r="AV766" s="152"/>
      <c r="AW766" s="152"/>
      <c r="AX766" s="152"/>
      <c r="AY766" s="152"/>
      <c r="AZ766" s="152"/>
      <c r="BA766" s="152"/>
      <c r="BB766" s="152"/>
      <c r="BC766" s="152"/>
      <c r="BD766" s="152"/>
      <c r="BE766" s="152"/>
      <c r="BF766" s="152"/>
      <c r="BG766" s="152"/>
      <c r="BH766" s="152"/>
      <c r="BI766" s="152"/>
      <c r="BJ766" s="152"/>
      <c r="BK766" s="152"/>
      <c r="BL766" s="152"/>
      <c r="BM766" s="152"/>
    </row>
    <row r="767" ht="13.5" customHeight="1">
      <c r="A767" s="152"/>
      <c r="B767" s="153"/>
      <c r="C767" s="152"/>
      <c r="D767" s="152"/>
      <c r="E767" s="152"/>
      <c r="F767" s="152"/>
      <c r="G767" s="152"/>
      <c r="H767" s="152"/>
      <c r="I767" s="152"/>
      <c r="J767" s="152"/>
      <c r="K767" s="152"/>
      <c r="L767" s="152"/>
      <c r="M767" s="152"/>
      <c r="N767" s="152"/>
      <c r="O767" s="152"/>
      <c r="P767" s="152"/>
      <c r="Q767" s="152"/>
      <c r="R767" s="152"/>
      <c r="S767" s="152"/>
      <c r="T767" s="152"/>
      <c r="U767" s="152"/>
      <c r="V767" s="152"/>
      <c r="W767" s="152"/>
      <c r="X767" s="152"/>
      <c r="Y767" s="152"/>
      <c r="Z767" s="152"/>
      <c r="AA767" s="152"/>
      <c r="AB767" s="152"/>
      <c r="AC767" s="152"/>
      <c r="AD767" s="152"/>
      <c r="AE767" s="152"/>
      <c r="AF767" s="152"/>
      <c r="AG767" s="152"/>
      <c r="AH767" s="152"/>
      <c r="AI767" s="152"/>
      <c r="AJ767" s="152"/>
      <c r="AK767" s="152"/>
      <c r="AL767" s="152"/>
      <c r="AM767" s="152"/>
      <c r="AN767" s="152"/>
      <c r="AO767" s="152"/>
      <c r="AP767" s="152"/>
      <c r="AQ767" s="152"/>
      <c r="AR767" s="152"/>
      <c r="AS767" s="152"/>
      <c r="AT767" s="152"/>
      <c r="AU767" s="152"/>
      <c r="AV767" s="152"/>
      <c r="AW767" s="152"/>
      <c r="AX767" s="152"/>
      <c r="AY767" s="152"/>
      <c r="AZ767" s="152"/>
      <c r="BA767" s="152"/>
      <c r="BB767" s="152"/>
      <c r="BC767" s="152"/>
      <c r="BD767" s="152"/>
      <c r="BE767" s="152"/>
      <c r="BF767" s="152"/>
      <c r="BG767" s="152"/>
      <c r="BH767" s="152"/>
      <c r="BI767" s="152"/>
      <c r="BJ767" s="152"/>
      <c r="BK767" s="152"/>
      <c r="BL767" s="152"/>
      <c r="BM767" s="152"/>
    </row>
    <row r="768" ht="13.5" customHeight="1">
      <c r="A768" s="152"/>
      <c r="B768" s="153"/>
      <c r="C768" s="152"/>
      <c r="D768" s="152"/>
      <c r="E768" s="152"/>
      <c r="F768" s="152"/>
      <c r="G768" s="152"/>
      <c r="H768" s="152"/>
      <c r="I768" s="152"/>
      <c r="J768" s="152"/>
      <c r="K768" s="152"/>
      <c r="L768" s="152"/>
      <c r="M768" s="152"/>
      <c r="N768" s="152"/>
      <c r="O768" s="152"/>
      <c r="P768" s="152"/>
      <c r="Q768" s="152"/>
      <c r="R768" s="152"/>
      <c r="S768" s="152"/>
      <c r="T768" s="152"/>
      <c r="U768" s="152"/>
      <c r="V768" s="152"/>
      <c r="W768" s="152"/>
      <c r="X768" s="152"/>
      <c r="Y768" s="152"/>
      <c r="Z768" s="152"/>
      <c r="AA768" s="152"/>
      <c r="AB768" s="152"/>
      <c r="AC768" s="152"/>
      <c r="AD768" s="152"/>
      <c r="AE768" s="152"/>
      <c r="AF768" s="152"/>
      <c r="AG768" s="152"/>
      <c r="AH768" s="152"/>
      <c r="AI768" s="152"/>
      <c r="AJ768" s="152"/>
      <c r="AK768" s="152"/>
      <c r="AL768" s="152"/>
      <c r="AM768" s="152"/>
      <c r="AN768" s="152"/>
      <c r="AO768" s="152"/>
      <c r="AP768" s="152"/>
      <c r="AQ768" s="152"/>
      <c r="AR768" s="152"/>
      <c r="AS768" s="152"/>
      <c r="AT768" s="152"/>
      <c r="AU768" s="152"/>
      <c r="AV768" s="152"/>
      <c r="AW768" s="152"/>
      <c r="AX768" s="152"/>
      <c r="AY768" s="152"/>
      <c r="AZ768" s="152"/>
      <c r="BA768" s="152"/>
      <c r="BB768" s="152"/>
      <c r="BC768" s="152"/>
      <c r="BD768" s="152"/>
      <c r="BE768" s="152"/>
      <c r="BF768" s="152"/>
      <c r="BG768" s="152"/>
      <c r="BH768" s="152"/>
      <c r="BI768" s="152"/>
      <c r="BJ768" s="152"/>
      <c r="BK768" s="152"/>
      <c r="BL768" s="152"/>
      <c r="BM768" s="152"/>
    </row>
    <row r="769" ht="13.5" customHeight="1">
      <c r="A769" s="152"/>
      <c r="B769" s="153"/>
      <c r="C769" s="152"/>
      <c r="D769" s="152"/>
      <c r="E769" s="152"/>
      <c r="F769" s="152"/>
      <c r="G769" s="152"/>
      <c r="H769" s="152"/>
      <c r="I769" s="152"/>
      <c r="J769" s="152"/>
      <c r="K769" s="152"/>
      <c r="L769" s="152"/>
      <c r="M769" s="152"/>
      <c r="N769" s="152"/>
      <c r="O769" s="152"/>
      <c r="P769" s="152"/>
      <c r="Q769" s="152"/>
      <c r="R769" s="152"/>
      <c r="S769" s="152"/>
      <c r="T769" s="152"/>
      <c r="U769" s="152"/>
      <c r="V769" s="152"/>
      <c r="W769" s="152"/>
      <c r="X769" s="152"/>
      <c r="Y769" s="152"/>
      <c r="Z769" s="152"/>
      <c r="AA769" s="152"/>
      <c r="AB769" s="152"/>
      <c r="AC769" s="152"/>
      <c r="AD769" s="152"/>
      <c r="AE769" s="152"/>
      <c r="AF769" s="152"/>
      <c r="AG769" s="152"/>
      <c r="AH769" s="152"/>
      <c r="AI769" s="152"/>
      <c r="AJ769" s="152"/>
      <c r="AK769" s="152"/>
      <c r="AL769" s="152"/>
      <c r="AM769" s="152"/>
      <c r="AN769" s="152"/>
      <c r="AO769" s="152"/>
      <c r="AP769" s="152"/>
      <c r="AQ769" s="152"/>
      <c r="AR769" s="152"/>
      <c r="AS769" s="152"/>
      <c r="AT769" s="152"/>
      <c r="AU769" s="152"/>
      <c r="AV769" s="152"/>
      <c r="AW769" s="152"/>
      <c r="AX769" s="152"/>
      <c r="AY769" s="152"/>
      <c r="AZ769" s="152"/>
      <c r="BA769" s="152"/>
      <c r="BB769" s="152"/>
      <c r="BC769" s="152"/>
      <c r="BD769" s="152"/>
      <c r="BE769" s="152"/>
      <c r="BF769" s="152"/>
      <c r="BG769" s="152"/>
      <c r="BH769" s="152"/>
      <c r="BI769" s="152"/>
      <c r="BJ769" s="152"/>
      <c r="BK769" s="152"/>
      <c r="BL769" s="152"/>
      <c r="BM769" s="152"/>
    </row>
    <row r="770" ht="13.5" customHeight="1">
      <c r="A770" s="152"/>
      <c r="B770" s="153"/>
      <c r="C770" s="152"/>
      <c r="D770" s="152"/>
      <c r="E770" s="152"/>
      <c r="F770" s="152"/>
      <c r="G770" s="152"/>
      <c r="H770" s="152"/>
      <c r="I770" s="152"/>
      <c r="J770" s="152"/>
      <c r="K770" s="152"/>
      <c r="L770" s="152"/>
      <c r="M770" s="152"/>
      <c r="N770" s="152"/>
      <c r="O770" s="152"/>
      <c r="P770" s="152"/>
      <c r="Q770" s="152"/>
      <c r="R770" s="152"/>
      <c r="S770" s="152"/>
      <c r="T770" s="152"/>
      <c r="U770" s="152"/>
      <c r="V770" s="152"/>
      <c r="W770" s="152"/>
      <c r="X770" s="152"/>
      <c r="Y770" s="152"/>
      <c r="Z770" s="152"/>
      <c r="AA770" s="152"/>
      <c r="AB770" s="152"/>
      <c r="AC770" s="152"/>
      <c r="AD770" s="152"/>
      <c r="AE770" s="152"/>
      <c r="AF770" s="152"/>
      <c r="AG770" s="152"/>
      <c r="AH770" s="152"/>
      <c r="AI770" s="152"/>
      <c r="AJ770" s="152"/>
      <c r="AK770" s="152"/>
      <c r="AL770" s="152"/>
      <c r="AM770" s="152"/>
      <c r="AN770" s="152"/>
      <c r="AO770" s="152"/>
      <c r="AP770" s="152"/>
      <c r="AQ770" s="152"/>
      <c r="AR770" s="152"/>
      <c r="AS770" s="152"/>
      <c r="AT770" s="152"/>
      <c r="AU770" s="152"/>
      <c r="AV770" s="152"/>
      <c r="AW770" s="152"/>
      <c r="AX770" s="152"/>
      <c r="AY770" s="152"/>
      <c r="AZ770" s="152"/>
      <c r="BA770" s="152"/>
      <c r="BB770" s="152"/>
      <c r="BC770" s="152"/>
      <c r="BD770" s="152"/>
      <c r="BE770" s="152"/>
      <c r="BF770" s="152"/>
      <c r="BG770" s="152"/>
      <c r="BH770" s="152"/>
      <c r="BI770" s="152"/>
      <c r="BJ770" s="152"/>
      <c r="BK770" s="152"/>
      <c r="BL770" s="152"/>
      <c r="BM770" s="152"/>
    </row>
    <row r="771" ht="13.5" customHeight="1">
      <c r="A771" s="152"/>
      <c r="B771" s="153"/>
      <c r="C771" s="152"/>
      <c r="D771" s="152"/>
      <c r="E771" s="152"/>
      <c r="F771" s="152"/>
      <c r="G771" s="152"/>
      <c r="H771" s="152"/>
      <c r="I771" s="152"/>
      <c r="J771" s="152"/>
      <c r="K771" s="152"/>
      <c r="L771" s="152"/>
      <c r="M771" s="152"/>
      <c r="N771" s="152"/>
      <c r="O771" s="152"/>
      <c r="P771" s="152"/>
      <c r="Q771" s="152"/>
      <c r="R771" s="152"/>
      <c r="S771" s="152"/>
      <c r="T771" s="152"/>
      <c r="U771" s="152"/>
      <c r="V771" s="152"/>
      <c r="W771" s="152"/>
      <c r="X771" s="152"/>
      <c r="Y771" s="152"/>
      <c r="Z771" s="152"/>
      <c r="AA771" s="152"/>
      <c r="AB771" s="152"/>
      <c r="AC771" s="152"/>
      <c r="AD771" s="152"/>
      <c r="AE771" s="152"/>
      <c r="AF771" s="152"/>
      <c r="AG771" s="152"/>
      <c r="AH771" s="152"/>
      <c r="AI771" s="152"/>
      <c r="AJ771" s="152"/>
      <c r="AK771" s="152"/>
      <c r="AL771" s="152"/>
      <c r="AM771" s="152"/>
      <c r="AN771" s="152"/>
      <c r="AO771" s="152"/>
      <c r="AP771" s="152"/>
      <c r="AQ771" s="152"/>
      <c r="AR771" s="152"/>
      <c r="AS771" s="152"/>
      <c r="AT771" s="152"/>
      <c r="AU771" s="152"/>
      <c r="AV771" s="152"/>
      <c r="AW771" s="152"/>
      <c r="AX771" s="152"/>
      <c r="AY771" s="152"/>
      <c r="AZ771" s="152"/>
      <c r="BA771" s="152"/>
      <c r="BB771" s="152"/>
      <c r="BC771" s="152"/>
      <c r="BD771" s="152"/>
      <c r="BE771" s="152"/>
      <c r="BF771" s="152"/>
      <c r="BG771" s="152"/>
      <c r="BH771" s="152"/>
      <c r="BI771" s="152"/>
      <c r="BJ771" s="152"/>
      <c r="BK771" s="152"/>
      <c r="BL771" s="152"/>
      <c r="BM771" s="152"/>
    </row>
    <row r="772" ht="13.5" customHeight="1">
      <c r="A772" s="152"/>
      <c r="B772" s="153"/>
      <c r="C772" s="152"/>
      <c r="D772" s="152"/>
      <c r="E772" s="152"/>
      <c r="F772" s="152"/>
      <c r="G772" s="152"/>
      <c r="H772" s="152"/>
      <c r="I772" s="152"/>
      <c r="J772" s="152"/>
      <c r="K772" s="152"/>
      <c r="L772" s="152"/>
      <c r="M772" s="152"/>
      <c r="N772" s="152"/>
      <c r="O772" s="152"/>
      <c r="P772" s="152"/>
      <c r="Q772" s="152"/>
      <c r="R772" s="152"/>
      <c r="S772" s="152"/>
      <c r="T772" s="152"/>
      <c r="U772" s="152"/>
      <c r="V772" s="152"/>
      <c r="W772" s="152"/>
      <c r="X772" s="152"/>
      <c r="Y772" s="152"/>
      <c r="Z772" s="152"/>
      <c r="AA772" s="152"/>
      <c r="AB772" s="152"/>
      <c r="AC772" s="152"/>
      <c r="AD772" s="152"/>
      <c r="AE772" s="152"/>
      <c r="AF772" s="152"/>
      <c r="AG772" s="152"/>
      <c r="AH772" s="152"/>
      <c r="AI772" s="152"/>
      <c r="AJ772" s="152"/>
      <c r="AK772" s="152"/>
      <c r="AL772" s="152"/>
      <c r="AM772" s="152"/>
      <c r="AN772" s="152"/>
      <c r="AO772" s="152"/>
      <c r="AP772" s="152"/>
      <c r="AQ772" s="152"/>
      <c r="AR772" s="152"/>
      <c r="AS772" s="152"/>
      <c r="AT772" s="152"/>
      <c r="AU772" s="152"/>
      <c r="AV772" s="152"/>
      <c r="AW772" s="152"/>
      <c r="AX772" s="152"/>
      <c r="AY772" s="152"/>
      <c r="AZ772" s="152"/>
      <c r="BA772" s="152"/>
      <c r="BB772" s="152"/>
      <c r="BC772" s="152"/>
      <c r="BD772" s="152"/>
      <c r="BE772" s="152"/>
      <c r="BF772" s="152"/>
      <c r="BG772" s="152"/>
      <c r="BH772" s="152"/>
      <c r="BI772" s="152"/>
      <c r="BJ772" s="152"/>
      <c r="BK772" s="152"/>
      <c r="BL772" s="152"/>
      <c r="BM772" s="152"/>
    </row>
    <row r="773" ht="13.5" customHeight="1">
      <c r="A773" s="152"/>
      <c r="B773" s="153"/>
      <c r="C773" s="152"/>
      <c r="D773" s="152"/>
      <c r="E773" s="152"/>
      <c r="F773" s="152"/>
      <c r="G773" s="152"/>
      <c r="H773" s="152"/>
      <c r="I773" s="152"/>
      <c r="J773" s="152"/>
      <c r="K773" s="152"/>
      <c r="L773" s="152"/>
      <c r="M773" s="152"/>
      <c r="N773" s="152"/>
      <c r="O773" s="152"/>
      <c r="P773" s="152"/>
      <c r="Q773" s="152"/>
      <c r="R773" s="152"/>
      <c r="S773" s="152"/>
      <c r="T773" s="152"/>
      <c r="U773" s="152"/>
      <c r="V773" s="152"/>
      <c r="W773" s="152"/>
      <c r="X773" s="152"/>
      <c r="Y773" s="152"/>
      <c r="Z773" s="152"/>
      <c r="AA773" s="152"/>
      <c r="AB773" s="152"/>
      <c r="AC773" s="152"/>
      <c r="AD773" s="152"/>
      <c r="AE773" s="152"/>
      <c r="AF773" s="152"/>
      <c r="AG773" s="152"/>
      <c r="AH773" s="152"/>
      <c r="AI773" s="152"/>
      <c r="AJ773" s="152"/>
      <c r="AK773" s="152"/>
      <c r="AL773" s="152"/>
      <c r="AM773" s="152"/>
      <c r="AN773" s="152"/>
      <c r="AO773" s="152"/>
      <c r="AP773" s="152"/>
      <c r="AQ773" s="152"/>
      <c r="AR773" s="152"/>
      <c r="AS773" s="152"/>
      <c r="AT773" s="152"/>
      <c r="AU773" s="152"/>
      <c r="AV773" s="152"/>
      <c r="AW773" s="152"/>
      <c r="AX773" s="152"/>
      <c r="AY773" s="152"/>
      <c r="AZ773" s="152"/>
      <c r="BA773" s="152"/>
      <c r="BB773" s="152"/>
      <c r="BC773" s="152"/>
      <c r="BD773" s="152"/>
      <c r="BE773" s="152"/>
      <c r="BF773" s="152"/>
      <c r="BG773" s="152"/>
      <c r="BH773" s="152"/>
      <c r="BI773" s="152"/>
      <c r="BJ773" s="152"/>
      <c r="BK773" s="152"/>
      <c r="BL773" s="152"/>
      <c r="BM773" s="152"/>
    </row>
    <row r="774" ht="13.5" customHeight="1">
      <c r="A774" s="152"/>
      <c r="B774" s="153"/>
      <c r="C774" s="152"/>
      <c r="D774" s="152"/>
      <c r="E774" s="152"/>
      <c r="F774" s="152"/>
      <c r="G774" s="152"/>
      <c r="H774" s="152"/>
      <c r="I774" s="152"/>
      <c r="J774" s="152"/>
      <c r="K774" s="152"/>
      <c r="L774" s="152"/>
      <c r="M774" s="152"/>
      <c r="N774" s="152"/>
      <c r="O774" s="152"/>
      <c r="P774" s="152"/>
      <c r="Q774" s="152"/>
      <c r="R774" s="152"/>
      <c r="S774" s="152"/>
      <c r="T774" s="152"/>
      <c r="U774" s="152"/>
      <c r="V774" s="152"/>
      <c r="W774" s="152"/>
      <c r="X774" s="152"/>
      <c r="Y774" s="152"/>
      <c r="Z774" s="152"/>
      <c r="AA774" s="152"/>
      <c r="AB774" s="152"/>
      <c r="AC774" s="152"/>
      <c r="AD774" s="152"/>
      <c r="AE774" s="152"/>
      <c r="AF774" s="152"/>
      <c r="AG774" s="152"/>
      <c r="AH774" s="152"/>
      <c r="AI774" s="152"/>
      <c r="AJ774" s="152"/>
      <c r="AK774" s="152"/>
      <c r="AL774" s="152"/>
      <c r="AM774" s="152"/>
      <c r="AN774" s="152"/>
      <c r="AO774" s="152"/>
      <c r="AP774" s="152"/>
      <c r="AQ774" s="152"/>
      <c r="AR774" s="152"/>
      <c r="AS774" s="152"/>
      <c r="AT774" s="152"/>
      <c r="AU774" s="152"/>
      <c r="AV774" s="152"/>
      <c r="AW774" s="152"/>
      <c r="AX774" s="152"/>
      <c r="AY774" s="152"/>
      <c r="AZ774" s="152"/>
      <c r="BA774" s="152"/>
      <c r="BB774" s="152"/>
      <c r="BC774" s="152"/>
      <c r="BD774" s="152"/>
      <c r="BE774" s="152"/>
      <c r="BF774" s="152"/>
      <c r="BG774" s="152"/>
      <c r="BH774" s="152"/>
      <c r="BI774" s="152"/>
      <c r="BJ774" s="152"/>
      <c r="BK774" s="152"/>
      <c r="BL774" s="152"/>
      <c r="BM774" s="152"/>
    </row>
    <row r="775" ht="13.5" customHeight="1">
      <c r="A775" s="152"/>
      <c r="B775" s="153"/>
      <c r="C775" s="152"/>
      <c r="D775" s="152"/>
      <c r="E775" s="152"/>
      <c r="F775" s="152"/>
      <c r="G775" s="152"/>
      <c r="H775" s="152"/>
      <c r="I775" s="152"/>
      <c r="J775" s="152"/>
      <c r="K775" s="152"/>
      <c r="L775" s="152"/>
      <c r="M775" s="152"/>
      <c r="N775" s="152"/>
      <c r="O775" s="152"/>
      <c r="P775" s="152"/>
      <c r="Q775" s="152"/>
      <c r="R775" s="152"/>
      <c r="S775" s="152"/>
      <c r="T775" s="152"/>
      <c r="U775" s="152"/>
      <c r="V775" s="152"/>
      <c r="W775" s="152"/>
      <c r="X775" s="152"/>
      <c r="Y775" s="152"/>
      <c r="Z775" s="152"/>
      <c r="AA775" s="152"/>
      <c r="AB775" s="152"/>
      <c r="AC775" s="152"/>
      <c r="AD775" s="152"/>
      <c r="AE775" s="152"/>
      <c r="AF775" s="152"/>
      <c r="AG775" s="152"/>
      <c r="AH775" s="152"/>
      <c r="AI775" s="152"/>
      <c r="AJ775" s="152"/>
      <c r="AK775" s="152"/>
      <c r="AL775" s="152"/>
      <c r="AM775" s="152"/>
      <c r="AN775" s="152"/>
      <c r="AO775" s="152"/>
      <c r="AP775" s="152"/>
      <c r="AQ775" s="152"/>
      <c r="AR775" s="152"/>
      <c r="AS775" s="152"/>
      <c r="AT775" s="152"/>
      <c r="AU775" s="152"/>
      <c r="AV775" s="152"/>
      <c r="AW775" s="152"/>
      <c r="AX775" s="152"/>
      <c r="AY775" s="152"/>
      <c r="AZ775" s="152"/>
      <c r="BA775" s="152"/>
      <c r="BB775" s="152"/>
      <c r="BC775" s="152"/>
      <c r="BD775" s="152"/>
      <c r="BE775" s="152"/>
      <c r="BF775" s="152"/>
      <c r="BG775" s="152"/>
      <c r="BH775" s="152"/>
      <c r="BI775" s="152"/>
      <c r="BJ775" s="152"/>
      <c r="BK775" s="152"/>
      <c r="BL775" s="152"/>
      <c r="BM775" s="152"/>
    </row>
    <row r="776" ht="13.5" customHeight="1">
      <c r="A776" s="152"/>
      <c r="B776" s="153"/>
      <c r="C776" s="152"/>
      <c r="D776" s="152"/>
      <c r="E776" s="152"/>
      <c r="F776" s="152"/>
      <c r="G776" s="152"/>
      <c r="H776" s="152"/>
      <c r="I776" s="152"/>
      <c r="J776" s="152"/>
      <c r="K776" s="152"/>
      <c r="L776" s="152"/>
      <c r="M776" s="152"/>
      <c r="N776" s="152"/>
      <c r="O776" s="152"/>
      <c r="P776" s="152"/>
      <c r="Q776" s="152"/>
      <c r="R776" s="152"/>
      <c r="S776" s="152"/>
      <c r="T776" s="152"/>
      <c r="U776" s="152"/>
      <c r="V776" s="152"/>
      <c r="W776" s="152"/>
      <c r="X776" s="152"/>
      <c r="Y776" s="152"/>
      <c r="Z776" s="152"/>
      <c r="AA776" s="152"/>
      <c r="AB776" s="152"/>
      <c r="AC776" s="152"/>
      <c r="AD776" s="152"/>
      <c r="AE776" s="152"/>
      <c r="AF776" s="152"/>
      <c r="AG776" s="152"/>
      <c r="AH776" s="152"/>
      <c r="AI776" s="152"/>
      <c r="AJ776" s="152"/>
      <c r="AK776" s="152"/>
      <c r="AL776" s="152"/>
      <c r="AM776" s="152"/>
      <c r="AN776" s="152"/>
      <c r="AO776" s="152"/>
      <c r="AP776" s="152"/>
      <c r="AQ776" s="152"/>
      <c r="AR776" s="152"/>
      <c r="AS776" s="152"/>
      <c r="AT776" s="152"/>
      <c r="AU776" s="152"/>
      <c r="AV776" s="152"/>
      <c r="AW776" s="152"/>
      <c r="AX776" s="152"/>
      <c r="AY776" s="152"/>
      <c r="AZ776" s="152"/>
      <c r="BA776" s="152"/>
      <c r="BB776" s="152"/>
      <c r="BC776" s="152"/>
      <c r="BD776" s="152"/>
      <c r="BE776" s="152"/>
      <c r="BF776" s="152"/>
      <c r="BG776" s="152"/>
      <c r="BH776" s="152"/>
      <c r="BI776" s="152"/>
      <c r="BJ776" s="152"/>
      <c r="BK776" s="152"/>
      <c r="BL776" s="152"/>
      <c r="BM776" s="152"/>
    </row>
    <row r="777" ht="13.5" customHeight="1">
      <c r="A777" s="152"/>
      <c r="B777" s="153"/>
      <c r="C777" s="152"/>
      <c r="D777" s="152"/>
      <c r="E777" s="152"/>
      <c r="F777" s="152"/>
      <c r="G777" s="152"/>
      <c r="H777" s="152"/>
      <c r="I777" s="152"/>
      <c r="J777" s="152"/>
      <c r="K777" s="152"/>
      <c r="L777" s="152"/>
      <c r="M777" s="152"/>
      <c r="N777" s="152"/>
      <c r="O777" s="152"/>
      <c r="P777" s="152"/>
      <c r="Q777" s="152"/>
      <c r="R777" s="152"/>
      <c r="S777" s="152"/>
      <c r="T777" s="152"/>
      <c r="U777" s="152"/>
      <c r="V777" s="152"/>
      <c r="W777" s="152"/>
      <c r="X777" s="152"/>
      <c r="Y777" s="152"/>
      <c r="Z777" s="152"/>
      <c r="AA777" s="152"/>
      <c r="AB777" s="152"/>
      <c r="AC777" s="152"/>
      <c r="AD777" s="152"/>
      <c r="AE777" s="152"/>
      <c r="AF777" s="152"/>
      <c r="AG777" s="152"/>
      <c r="AH777" s="152"/>
      <c r="AI777" s="152"/>
      <c r="AJ777" s="152"/>
      <c r="AK777" s="152"/>
      <c r="AL777" s="152"/>
      <c r="AM777" s="152"/>
      <c r="AN777" s="152"/>
      <c r="AO777" s="152"/>
      <c r="AP777" s="152"/>
      <c r="AQ777" s="152"/>
      <c r="AR777" s="152"/>
      <c r="AS777" s="152"/>
      <c r="AT777" s="152"/>
      <c r="AU777" s="152"/>
      <c r="AV777" s="152"/>
      <c r="AW777" s="152"/>
      <c r="AX777" s="152"/>
      <c r="AY777" s="152"/>
      <c r="AZ777" s="152"/>
      <c r="BA777" s="152"/>
      <c r="BB777" s="152"/>
      <c r="BC777" s="152"/>
      <c r="BD777" s="152"/>
      <c r="BE777" s="152"/>
      <c r="BF777" s="152"/>
      <c r="BG777" s="152"/>
      <c r="BH777" s="152"/>
      <c r="BI777" s="152"/>
      <c r="BJ777" s="152"/>
      <c r="BK777" s="152"/>
      <c r="BL777" s="152"/>
      <c r="BM777" s="152"/>
    </row>
    <row r="778" ht="13.5" customHeight="1">
      <c r="A778" s="152"/>
      <c r="B778" s="153"/>
      <c r="C778" s="152"/>
      <c r="D778" s="152"/>
      <c r="E778" s="152"/>
      <c r="F778" s="152"/>
      <c r="G778" s="152"/>
      <c r="H778" s="152"/>
      <c r="I778" s="152"/>
      <c r="J778" s="152"/>
      <c r="K778" s="152"/>
      <c r="L778" s="152"/>
      <c r="M778" s="152"/>
      <c r="N778" s="152"/>
      <c r="O778" s="152"/>
      <c r="P778" s="152"/>
      <c r="Q778" s="152"/>
      <c r="R778" s="152"/>
      <c r="S778" s="152"/>
      <c r="T778" s="152"/>
      <c r="U778" s="152"/>
      <c r="V778" s="152"/>
      <c r="W778" s="152"/>
      <c r="X778" s="152"/>
      <c r="Y778" s="152"/>
      <c r="Z778" s="152"/>
      <c r="AA778" s="152"/>
      <c r="AB778" s="152"/>
      <c r="AC778" s="152"/>
      <c r="AD778" s="152"/>
      <c r="AE778" s="152"/>
      <c r="AF778" s="152"/>
      <c r="AG778" s="152"/>
      <c r="AH778" s="152"/>
      <c r="AI778" s="152"/>
      <c r="AJ778" s="152"/>
      <c r="AK778" s="152"/>
      <c r="AL778" s="152"/>
      <c r="AM778" s="152"/>
      <c r="AN778" s="152"/>
      <c r="AO778" s="152"/>
      <c r="AP778" s="152"/>
      <c r="AQ778" s="152"/>
      <c r="AR778" s="152"/>
      <c r="AS778" s="152"/>
      <c r="AT778" s="152"/>
      <c r="AU778" s="152"/>
      <c r="AV778" s="152"/>
      <c r="AW778" s="152"/>
      <c r="AX778" s="152"/>
      <c r="AY778" s="152"/>
      <c r="AZ778" s="152"/>
      <c r="BA778" s="152"/>
      <c r="BB778" s="152"/>
      <c r="BC778" s="152"/>
      <c r="BD778" s="152"/>
      <c r="BE778" s="152"/>
      <c r="BF778" s="152"/>
      <c r="BG778" s="152"/>
      <c r="BH778" s="152"/>
      <c r="BI778" s="152"/>
      <c r="BJ778" s="152"/>
      <c r="BK778" s="152"/>
      <c r="BL778" s="152"/>
      <c r="BM778" s="152"/>
    </row>
    <row r="779" ht="13.5" customHeight="1">
      <c r="A779" s="152"/>
      <c r="B779" s="153"/>
      <c r="C779" s="152"/>
      <c r="D779" s="152"/>
      <c r="E779" s="152"/>
      <c r="F779" s="152"/>
      <c r="G779" s="152"/>
      <c r="H779" s="152"/>
      <c r="I779" s="152"/>
      <c r="J779" s="152"/>
      <c r="K779" s="152"/>
      <c r="L779" s="152"/>
      <c r="M779" s="152"/>
      <c r="N779" s="152"/>
      <c r="O779" s="152"/>
      <c r="P779" s="152"/>
      <c r="Q779" s="152"/>
      <c r="R779" s="152"/>
      <c r="S779" s="152"/>
      <c r="T779" s="152"/>
      <c r="U779" s="152"/>
      <c r="V779" s="152"/>
      <c r="W779" s="152"/>
      <c r="X779" s="152"/>
      <c r="Y779" s="152"/>
      <c r="Z779" s="152"/>
      <c r="AA779" s="152"/>
      <c r="AB779" s="152"/>
      <c r="AC779" s="152"/>
      <c r="AD779" s="152"/>
      <c r="AE779" s="152"/>
      <c r="AF779" s="152"/>
      <c r="AG779" s="152"/>
      <c r="AH779" s="152"/>
      <c r="AI779" s="152"/>
      <c r="AJ779" s="152"/>
      <c r="AK779" s="152"/>
      <c r="AL779" s="152"/>
      <c r="AM779" s="152"/>
      <c r="AN779" s="152"/>
      <c r="AO779" s="152"/>
      <c r="AP779" s="152"/>
      <c r="AQ779" s="152"/>
      <c r="AR779" s="152"/>
      <c r="AS779" s="152"/>
      <c r="AT779" s="152"/>
      <c r="AU779" s="152"/>
      <c r="AV779" s="152"/>
      <c r="AW779" s="152"/>
      <c r="AX779" s="152"/>
      <c r="AY779" s="152"/>
      <c r="AZ779" s="152"/>
      <c r="BA779" s="152"/>
      <c r="BB779" s="152"/>
      <c r="BC779" s="152"/>
      <c r="BD779" s="152"/>
      <c r="BE779" s="152"/>
      <c r="BF779" s="152"/>
      <c r="BG779" s="152"/>
      <c r="BH779" s="152"/>
      <c r="BI779" s="152"/>
      <c r="BJ779" s="152"/>
      <c r="BK779" s="152"/>
      <c r="BL779" s="152"/>
      <c r="BM779" s="152"/>
    </row>
    <row r="780" ht="13.5" customHeight="1">
      <c r="A780" s="152"/>
      <c r="B780" s="153"/>
      <c r="C780" s="152"/>
      <c r="D780" s="152"/>
      <c r="E780" s="152"/>
      <c r="F780" s="152"/>
      <c r="G780" s="152"/>
      <c r="H780" s="152"/>
      <c r="I780" s="152"/>
      <c r="J780" s="152"/>
      <c r="K780" s="152"/>
      <c r="L780" s="152"/>
      <c r="M780" s="152"/>
      <c r="N780" s="152"/>
      <c r="O780" s="152"/>
      <c r="P780" s="152"/>
      <c r="Q780" s="152"/>
      <c r="R780" s="152"/>
      <c r="S780" s="152"/>
      <c r="T780" s="152"/>
      <c r="U780" s="152"/>
      <c r="V780" s="152"/>
      <c r="W780" s="152"/>
      <c r="X780" s="152"/>
      <c r="Y780" s="152"/>
      <c r="Z780" s="152"/>
      <c r="AA780" s="152"/>
      <c r="AB780" s="152"/>
      <c r="AC780" s="152"/>
      <c r="AD780" s="152"/>
      <c r="AE780" s="152"/>
      <c r="AF780" s="152"/>
      <c r="AG780" s="152"/>
      <c r="AH780" s="152"/>
      <c r="AI780" s="152"/>
      <c r="AJ780" s="152"/>
      <c r="AK780" s="152"/>
      <c r="AL780" s="152"/>
      <c r="AM780" s="152"/>
      <c r="AN780" s="152"/>
      <c r="AO780" s="152"/>
      <c r="AP780" s="152"/>
      <c r="AQ780" s="152"/>
      <c r="AR780" s="152"/>
      <c r="AS780" s="152"/>
      <c r="AT780" s="152"/>
      <c r="AU780" s="152"/>
      <c r="AV780" s="152"/>
      <c r="AW780" s="152"/>
      <c r="AX780" s="152"/>
      <c r="AY780" s="152"/>
      <c r="AZ780" s="152"/>
      <c r="BA780" s="152"/>
      <c r="BB780" s="152"/>
      <c r="BC780" s="152"/>
      <c r="BD780" s="152"/>
      <c r="BE780" s="152"/>
      <c r="BF780" s="152"/>
      <c r="BG780" s="152"/>
      <c r="BH780" s="152"/>
      <c r="BI780" s="152"/>
      <c r="BJ780" s="152"/>
      <c r="BK780" s="152"/>
      <c r="BL780" s="152"/>
      <c r="BM780" s="152"/>
    </row>
    <row r="781" ht="13.5" customHeight="1">
      <c r="A781" s="152"/>
      <c r="B781" s="153"/>
      <c r="C781" s="152"/>
      <c r="D781" s="152"/>
      <c r="E781" s="152"/>
      <c r="F781" s="152"/>
      <c r="G781" s="152"/>
      <c r="H781" s="152"/>
      <c r="I781" s="152"/>
      <c r="J781" s="152"/>
      <c r="K781" s="152"/>
      <c r="L781" s="152"/>
      <c r="M781" s="152"/>
      <c r="N781" s="152"/>
      <c r="O781" s="152"/>
      <c r="P781" s="152"/>
      <c r="Q781" s="152"/>
      <c r="R781" s="152"/>
      <c r="S781" s="152"/>
      <c r="T781" s="152"/>
      <c r="U781" s="152"/>
      <c r="V781" s="152"/>
      <c r="W781" s="152"/>
      <c r="X781" s="152"/>
      <c r="Y781" s="152"/>
      <c r="Z781" s="152"/>
      <c r="AA781" s="152"/>
      <c r="AB781" s="152"/>
      <c r="AC781" s="152"/>
      <c r="AD781" s="152"/>
      <c r="AE781" s="152"/>
      <c r="AF781" s="152"/>
      <c r="AG781" s="152"/>
      <c r="AH781" s="152"/>
      <c r="AI781" s="152"/>
      <c r="AJ781" s="152"/>
      <c r="AK781" s="152"/>
      <c r="AL781" s="152"/>
      <c r="AM781" s="152"/>
      <c r="AN781" s="152"/>
      <c r="AO781" s="152"/>
      <c r="AP781" s="152"/>
      <c r="AQ781" s="152"/>
      <c r="AR781" s="152"/>
      <c r="AS781" s="152"/>
      <c r="AT781" s="152"/>
      <c r="AU781" s="152"/>
      <c r="AV781" s="152"/>
      <c r="AW781" s="152"/>
      <c r="AX781" s="152"/>
      <c r="AY781" s="152"/>
      <c r="AZ781" s="152"/>
      <c r="BA781" s="152"/>
      <c r="BB781" s="152"/>
      <c r="BC781" s="152"/>
      <c r="BD781" s="152"/>
      <c r="BE781" s="152"/>
      <c r="BF781" s="152"/>
      <c r="BG781" s="152"/>
      <c r="BH781" s="152"/>
      <c r="BI781" s="152"/>
      <c r="BJ781" s="152"/>
      <c r="BK781" s="152"/>
      <c r="BL781" s="152"/>
      <c r="BM781" s="152"/>
    </row>
    <row r="782" ht="13.5" customHeight="1">
      <c r="A782" s="152"/>
      <c r="B782" s="153"/>
      <c r="C782" s="152"/>
      <c r="D782" s="152"/>
      <c r="E782" s="152"/>
      <c r="F782" s="152"/>
      <c r="G782" s="152"/>
      <c r="H782" s="152"/>
      <c r="I782" s="152"/>
      <c r="J782" s="152"/>
      <c r="K782" s="152"/>
      <c r="L782" s="152"/>
      <c r="M782" s="152"/>
      <c r="N782" s="152"/>
      <c r="O782" s="152"/>
      <c r="P782" s="152"/>
      <c r="Q782" s="152"/>
      <c r="R782" s="152"/>
      <c r="S782" s="152"/>
      <c r="T782" s="152"/>
      <c r="U782" s="152"/>
      <c r="V782" s="152"/>
      <c r="W782" s="152"/>
      <c r="X782" s="152"/>
      <c r="Y782" s="152"/>
      <c r="Z782" s="152"/>
      <c r="AA782" s="152"/>
      <c r="AB782" s="152"/>
      <c r="AC782" s="152"/>
      <c r="AD782" s="152"/>
      <c r="AE782" s="152"/>
      <c r="AF782" s="152"/>
      <c r="AG782" s="152"/>
      <c r="AH782" s="152"/>
      <c r="AI782" s="152"/>
      <c r="AJ782" s="152"/>
      <c r="AK782" s="152"/>
      <c r="AL782" s="152"/>
      <c r="AM782" s="152"/>
      <c r="AN782" s="152"/>
      <c r="AO782" s="152"/>
      <c r="AP782" s="152"/>
      <c r="AQ782" s="152"/>
      <c r="AR782" s="152"/>
      <c r="AS782" s="152"/>
      <c r="AT782" s="152"/>
      <c r="AU782" s="152"/>
      <c r="AV782" s="152"/>
      <c r="AW782" s="152"/>
      <c r="AX782" s="152"/>
      <c r="AY782" s="152"/>
      <c r="AZ782" s="152"/>
      <c r="BA782" s="152"/>
      <c r="BB782" s="152"/>
      <c r="BC782" s="152"/>
      <c r="BD782" s="152"/>
      <c r="BE782" s="152"/>
      <c r="BF782" s="152"/>
      <c r="BG782" s="152"/>
      <c r="BH782" s="152"/>
      <c r="BI782" s="152"/>
      <c r="BJ782" s="152"/>
      <c r="BK782" s="152"/>
      <c r="BL782" s="152"/>
      <c r="BM782" s="152"/>
    </row>
    <row r="783" ht="13.5" customHeight="1">
      <c r="A783" s="152"/>
      <c r="B783" s="153"/>
      <c r="C783" s="152"/>
      <c r="D783" s="152"/>
      <c r="E783" s="152"/>
      <c r="F783" s="152"/>
      <c r="G783" s="152"/>
      <c r="H783" s="152"/>
      <c r="I783" s="152"/>
      <c r="J783" s="152"/>
      <c r="K783" s="152"/>
      <c r="L783" s="152"/>
      <c r="M783" s="152"/>
      <c r="N783" s="152"/>
      <c r="O783" s="152"/>
      <c r="P783" s="152"/>
      <c r="Q783" s="152"/>
      <c r="R783" s="152"/>
      <c r="S783" s="152"/>
      <c r="T783" s="152"/>
      <c r="U783" s="152"/>
      <c r="V783" s="152"/>
      <c r="W783" s="152"/>
      <c r="X783" s="152"/>
      <c r="Y783" s="152"/>
      <c r="Z783" s="152"/>
      <c r="AA783" s="152"/>
      <c r="AB783" s="152"/>
      <c r="AC783" s="152"/>
      <c r="AD783" s="152"/>
      <c r="AE783" s="152"/>
      <c r="AF783" s="152"/>
      <c r="AG783" s="152"/>
      <c r="AH783" s="152"/>
      <c r="AI783" s="152"/>
      <c r="AJ783" s="152"/>
      <c r="AK783" s="152"/>
      <c r="AL783" s="152"/>
      <c r="AM783" s="152"/>
      <c r="AN783" s="152"/>
      <c r="AO783" s="152"/>
      <c r="AP783" s="152"/>
      <c r="AQ783" s="152"/>
      <c r="AR783" s="152"/>
      <c r="AS783" s="152"/>
      <c r="AT783" s="152"/>
      <c r="AU783" s="152"/>
      <c r="AV783" s="152"/>
      <c r="AW783" s="152"/>
      <c r="AX783" s="152"/>
      <c r="AY783" s="152"/>
      <c r="AZ783" s="152"/>
      <c r="BA783" s="152"/>
      <c r="BB783" s="152"/>
      <c r="BC783" s="152"/>
      <c r="BD783" s="152"/>
      <c r="BE783" s="152"/>
      <c r="BF783" s="152"/>
      <c r="BG783" s="152"/>
      <c r="BH783" s="152"/>
      <c r="BI783" s="152"/>
      <c r="BJ783" s="152"/>
      <c r="BK783" s="152"/>
      <c r="BL783" s="152"/>
      <c r="BM783" s="152"/>
    </row>
    <row r="784" ht="13.5" customHeight="1">
      <c r="A784" s="152"/>
      <c r="B784" s="153"/>
      <c r="C784" s="152"/>
      <c r="D784" s="152"/>
      <c r="E784" s="152"/>
      <c r="F784" s="152"/>
      <c r="G784" s="152"/>
      <c r="H784" s="152"/>
      <c r="I784" s="152"/>
      <c r="J784" s="152"/>
      <c r="K784" s="152"/>
      <c r="L784" s="152"/>
      <c r="M784" s="152"/>
      <c r="N784" s="152"/>
      <c r="O784" s="152"/>
      <c r="P784" s="152"/>
      <c r="Q784" s="152"/>
      <c r="R784" s="152"/>
      <c r="S784" s="152"/>
      <c r="T784" s="152"/>
      <c r="U784" s="152"/>
      <c r="V784" s="152"/>
      <c r="W784" s="152"/>
      <c r="X784" s="152"/>
      <c r="Y784" s="152"/>
      <c r="Z784" s="152"/>
      <c r="AA784" s="152"/>
      <c r="AB784" s="152"/>
      <c r="AC784" s="152"/>
      <c r="AD784" s="152"/>
      <c r="AE784" s="152"/>
      <c r="AF784" s="152"/>
      <c r="AG784" s="152"/>
      <c r="AH784" s="152"/>
      <c r="AI784" s="152"/>
      <c r="AJ784" s="152"/>
      <c r="AK784" s="152"/>
      <c r="AL784" s="152"/>
      <c r="AM784" s="152"/>
      <c r="AN784" s="152"/>
      <c r="AO784" s="152"/>
      <c r="AP784" s="152"/>
      <c r="AQ784" s="152"/>
      <c r="AR784" s="152"/>
      <c r="AS784" s="152"/>
      <c r="AT784" s="152"/>
      <c r="AU784" s="152"/>
      <c r="AV784" s="152"/>
      <c r="AW784" s="152"/>
      <c r="AX784" s="152"/>
      <c r="AY784" s="152"/>
      <c r="AZ784" s="152"/>
      <c r="BA784" s="152"/>
      <c r="BB784" s="152"/>
      <c r="BC784" s="152"/>
      <c r="BD784" s="152"/>
      <c r="BE784" s="152"/>
      <c r="BF784" s="152"/>
      <c r="BG784" s="152"/>
      <c r="BH784" s="152"/>
      <c r="BI784" s="152"/>
      <c r="BJ784" s="152"/>
      <c r="BK784" s="152"/>
      <c r="BL784" s="152"/>
      <c r="BM784" s="152"/>
    </row>
    <row r="785" ht="13.5" customHeight="1">
      <c r="A785" s="152"/>
      <c r="B785" s="153"/>
      <c r="C785" s="152"/>
      <c r="D785" s="152"/>
      <c r="E785" s="152"/>
      <c r="F785" s="152"/>
      <c r="G785" s="152"/>
      <c r="H785" s="152"/>
      <c r="I785" s="152"/>
      <c r="J785" s="152"/>
      <c r="K785" s="152"/>
      <c r="L785" s="152"/>
      <c r="M785" s="152"/>
      <c r="N785" s="152"/>
      <c r="O785" s="152"/>
      <c r="P785" s="152"/>
      <c r="Q785" s="152"/>
      <c r="R785" s="152"/>
      <c r="S785" s="152"/>
      <c r="T785" s="152"/>
      <c r="U785" s="152"/>
      <c r="V785" s="152"/>
      <c r="W785" s="152"/>
      <c r="X785" s="152"/>
      <c r="Y785" s="152"/>
      <c r="Z785" s="152"/>
      <c r="AA785" s="152"/>
      <c r="AB785" s="152"/>
      <c r="AC785" s="152"/>
      <c r="AD785" s="152"/>
      <c r="AE785" s="152"/>
      <c r="AF785" s="152"/>
      <c r="AG785" s="152"/>
      <c r="AH785" s="152"/>
      <c r="AI785" s="152"/>
      <c r="AJ785" s="152"/>
      <c r="AK785" s="152"/>
      <c r="AL785" s="152"/>
      <c r="AM785" s="152"/>
      <c r="AN785" s="152"/>
      <c r="AO785" s="152"/>
      <c r="AP785" s="152"/>
      <c r="AQ785" s="152"/>
      <c r="AR785" s="152"/>
      <c r="AS785" s="152"/>
      <c r="AT785" s="152"/>
      <c r="AU785" s="152"/>
      <c r="AV785" s="152"/>
      <c r="AW785" s="152"/>
      <c r="AX785" s="152"/>
      <c r="AY785" s="152"/>
      <c r="AZ785" s="152"/>
      <c r="BA785" s="152"/>
      <c r="BB785" s="152"/>
      <c r="BC785" s="152"/>
      <c r="BD785" s="152"/>
      <c r="BE785" s="152"/>
      <c r="BF785" s="152"/>
      <c r="BG785" s="152"/>
      <c r="BH785" s="152"/>
      <c r="BI785" s="152"/>
      <c r="BJ785" s="152"/>
      <c r="BK785" s="152"/>
      <c r="BL785" s="152"/>
      <c r="BM785" s="152"/>
    </row>
    <row r="786" ht="13.5" customHeight="1">
      <c r="A786" s="152"/>
      <c r="B786" s="153"/>
      <c r="C786" s="152"/>
      <c r="D786" s="152"/>
      <c r="E786" s="152"/>
      <c r="F786" s="152"/>
      <c r="G786" s="152"/>
      <c r="H786" s="152"/>
      <c r="I786" s="152"/>
      <c r="J786" s="152"/>
      <c r="K786" s="152"/>
      <c r="L786" s="152"/>
      <c r="M786" s="152"/>
      <c r="N786" s="152"/>
      <c r="O786" s="152"/>
      <c r="P786" s="152"/>
      <c r="Q786" s="152"/>
      <c r="R786" s="152"/>
      <c r="S786" s="152"/>
      <c r="T786" s="152"/>
      <c r="U786" s="152"/>
      <c r="V786" s="152"/>
      <c r="W786" s="152"/>
      <c r="X786" s="152"/>
      <c r="Y786" s="152"/>
      <c r="Z786" s="152"/>
      <c r="AA786" s="152"/>
      <c r="AB786" s="152"/>
      <c r="AC786" s="152"/>
      <c r="AD786" s="152"/>
      <c r="AE786" s="152"/>
      <c r="AF786" s="152"/>
      <c r="AG786" s="152"/>
      <c r="AH786" s="152"/>
      <c r="AI786" s="152"/>
      <c r="AJ786" s="152"/>
      <c r="AK786" s="152"/>
      <c r="AL786" s="152"/>
      <c r="AM786" s="152"/>
      <c r="AN786" s="152"/>
      <c r="AO786" s="152"/>
      <c r="AP786" s="152"/>
      <c r="AQ786" s="152"/>
      <c r="AR786" s="152"/>
      <c r="AS786" s="152"/>
      <c r="AT786" s="152"/>
      <c r="AU786" s="152"/>
      <c r="AV786" s="152"/>
      <c r="AW786" s="152"/>
      <c r="AX786" s="152"/>
      <c r="AY786" s="152"/>
      <c r="AZ786" s="152"/>
      <c r="BA786" s="152"/>
      <c r="BB786" s="152"/>
      <c r="BC786" s="152"/>
      <c r="BD786" s="152"/>
      <c r="BE786" s="152"/>
      <c r="BF786" s="152"/>
      <c r="BG786" s="152"/>
      <c r="BH786" s="152"/>
      <c r="BI786" s="152"/>
      <c r="BJ786" s="152"/>
      <c r="BK786" s="152"/>
      <c r="BL786" s="152"/>
      <c r="BM786" s="152"/>
    </row>
    <row r="787" ht="13.5" customHeight="1">
      <c r="A787" s="152"/>
      <c r="B787" s="153"/>
      <c r="C787" s="152"/>
      <c r="D787" s="152"/>
      <c r="E787" s="152"/>
      <c r="F787" s="152"/>
      <c r="G787" s="152"/>
      <c r="H787" s="152"/>
      <c r="I787" s="152"/>
      <c r="J787" s="152"/>
      <c r="K787" s="152"/>
      <c r="L787" s="152"/>
      <c r="M787" s="152"/>
      <c r="N787" s="152"/>
      <c r="O787" s="152"/>
      <c r="P787" s="152"/>
      <c r="Q787" s="152"/>
      <c r="R787" s="152"/>
      <c r="S787" s="152"/>
      <c r="T787" s="152"/>
      <c r="U787" s="152"/>
      <c r="V787" s="152"/>
      <c r="W787" s="152"/>
      <c r="X787" s="152"/>
      <c r="Y787" s="152"/>
      <c r="Z787" s="152"/>
      <c r="AA787" s="152"/>
      <c r="AB787" s="152"/>
      <c r="AC787" s="152"/>
      <c r="AD787" s="152"/>
      <c r="AE787" s="152"/>
      <c r="AF787" s="152"/>
      <c r="AG787" s="152"/>
      <c r="AH787" s="152"/>
      <c r="AI787" s="152"/>
      <c r="AJ787" s="152"/>
      <c r="AK787" s="152"/>
      <c r="AL787" s="152"/>
      <c r="AM787" s="152"/>
      <c r="AN787" s="152"/>
      <c r="AO787" s="152"/>
      <c r="AP787" s="152"/>
      <c r="AQ787" s="152"/>
      <c r="AR787" s="152"/>
      <c r="AS787" s="152"/>
      <c r="AT787" s="152"/>
      <c r="AU787" s="152"/>
      <c r="AV787" s="152"/>
      <c r="AW787" s="152"/>
      <c r="AX787" s="152"/>
      <c r="AY787" s="152"/>
      <c r="AZ787" s="152"/>
      <c r="BA787" s="152"/>
      <c r="BB787" s="152"/>
      <c r="BC787" s="152"/>
      <c r="BD787" s="152"/>
      <c r="BE787" s="152"/>
      <c r="BF787" s="152"/>
      <c r="BG787" s="152"/>
      <c r="BH787" s="152"/>
      <c r="BI787" s="152"/>
      <c r="BJ787" s="152"/>
      <c r="BK787" s="152"/>
      <c r="BL787" s="152"/>
      <c r="BM787" s="152"/>
    </row>
    <row r="788" ht="13.5" customHeight="1">
      <c r="A788" s="152"/>
      <c r="B788" s="153"/>
      <c r="C788" s="152"/>
      <c r="D788" s="152"/>
      <c r="E788" s="152"/>
      <c r="F788" s="152"/>
      <c r="G788" s="152"/>
      <c r="H788" s="152"/>
      <c r="I788" s="152"/>
      <c r="J788" s="152"/>
      <c r="K788" s="152"/>
      <c r="L788" s="152"/>
      <c r="M788" s="152"/>
      <c r="N788" s="152"/>
      <c r="O788" s="152"/>
      <c r="P788" s="152"/>
      <c r="Q788" s="152"/>
      <c r="R788" s="152"/>
      <c r="S788" s="152"/>
      <c r="T788" s="152"/>
      <c r="U788" s="152"/>
      <c r="V788" s="152"/>
      <c r="W788" s="152"/>
      <c r="X788" s="152"/>
      <c r="Y788" s="152"/>
      <c r="Z788" s="152"/>
      <c r="AA788" s="152"/>
      <c r="AB788" s="152"/>
      <c r="AC788" s="152"/>
      <c r="AD788" s="152"/>
      <c r="AE788" s="152"/>
      <c r="AF788" s="152"/>
      <c r="AG788" s="152"/>
      <c r="AH788" s="152"/>
      <c r="AI788" s="152"/>
      <c r="AJ788" s="152"/>
      <c r="AK788" s="152"/>
      <c r="AL788" s="152"/>
      <c r="AM788" s="152"/>
      <c r="AN788" s="152"/>
      <c r="AO788" s="152"/>
      <c r="AP788" s="152"/>
      <c r="AQ788" s="152"/>
      <c r="AR788" s="152"/>
      <c r="AS788" s="152"/>
      <c r="AT788" s="152"/>
      <c r="AU788" s="152"/>
      <c r="AV788" s="152"/>
      <c r="AW788" s="152"/>
      <c r="AX788" s="152"/>
      <c r="AY788" s="152"/>
      <c r="AZ788" s="152"/>
      <c r="BA788" s="152"/>
      <c r="BB788" s="152"/>
      <c r="BC788" s="152"/>
      <c r="BD788" s="152"/>
      <c r="BE788" s="152"/>
      <c r="BF788" s="152"/>
      <c r="BG788" s="152"/>
      <c r="BH788" s="152"/>
      <c r="BI788" s="152"/>
      <c r="BJ788" s="152"/>
      <c r="BK788" s="152"/>
      <c r="BL788" s="152"/>
      <c r="BM788" s="152"/>
    </row>
    <row r="789" ht="13.5" customHeight="1">
      <c r="A789" s="152"/>
      <c r="B789" s="153"/>
      <c r="C789" s="152"/>
      <c r="D789" s="152"/>
      <c r="E789" s="152"/>
      <c r="F789" s="152"/>
      <c r="G789" s="152"/>
      <c r="H789" s="152"/>
      <c r="I789" s="152"/>
      <c r="J789" s="152"/>
      <c r="K789" s="152"/>
      <c r="L789" s="152"/>
      <c r="M789" s="152"/>
      <c r="N789" s="152"/>
      <c r="O789" s="152"/>
      <c r="P789" s="152"/>
      <c r="Q789" s="152"/>
      <c r="R789" s="152"/>
      <c r="S789" s="152"/>
      <c r="T789" s="152"/>
      <c r="U789" s="152"/>
      <c r="V789" s="152"/>
      <c r="W789" s="152"/>
      <c r="X789" s="152"/>
      <c r="Y789" s="152"/>
      <c r="Z789" s="152"/>
      <c r="AA789" s="152"/>
      <c r="AB789" s="152"/>
      <c r="AC789" s="152"/>
      <c r="AD789" s="152"/>
      <c r="AE789" s="152"/>
      <c r="AF789" s="152"/>
      <c r="AG789" s="152"/>
      <c r="AH789" s="152"/>
      <c r="AI789" s="152"/>
      <c r="AJ789" s="152"/>
      <c r="AK789" s="152"/>
      <c r="AL789" s="152"/>
      <c r="AM789" s="152"/>
      <c r="AN789" s="152"/>
      <c r="AO789" s="152"/>
      <c r="AP789" s="152"/>
      <c r="AQ789" s="152"/>
      <c r="AR789" s="152"/>
      <c r="AS789" s="152"/>
      <c r="AT789" s="152"/>
      <c r="AU789" s="152"/>
      <c r="AV789" s="152"/>
      <c r="AW789" s="152"/>
      <c r="AX789" s="152"/>
      <c r="AY789" s="152"/>
      <c r="AZ789" s="152"/>
      <c r="BA789" s="152"/>
      <c r="BB789" s="152"/>
      <c r="BC789" s="152"/>
      <c r="BD789" s="152"/>
      <c r="BE789" s="152"/>
      <c r="BF789" s="152"/>
      <c r="BG789" s="152"/>
      <c r="BH789" s="152"/>
      <c r="BI789" s="152"/>
      <c r="BJ789" s="152"/>
      <c r="BK789" s="152"/>
      <c r="BL789" s="152"/>
      <c r="BM789" s="152"/>
    </row>
    <row r="790" ht="13.5" customHeight="1">
      <c r="A790" s="152"/>
      <c r="B790" s="153"/>
      <c r="C790" s="152"/>
      <c r="D790" s="152"/>
      <c r="E790" s="152"/>
      <c r="F790" s="152"/>
      <c r="G790" s="152"/>
      <c r="H790" s="152"/>
      <c r="I790" s="152"/>
      <c r="J790" s="152"/>
      <c r="K790" s="152"/>
      <c r="L790" s="152"/>
      <c r="M790" s="152"/>
      <c r="N790" s="152"/>
      <c r="O790" s="152"/>
      <c r="P790" s="152"/>
      <c r="Q790" s="152"/>
      <c r="R790" s="152"/>
      <c r="S790" s="152"/>
      <c r="T790" s="152"/>
      <c r="U790" s="152"/>
      <c r="V790" s="152"/>
      <c r="W790" s="152"/>
      <c r="X790" s="152"/>
      <c r="Y790" s="152"/>
      <c r="Z790" s="152"/>
      <c r="AA790" s="152"/>
      <c r="AB790" s="152"/>
      <c r="AC790" s="152"/>
      <c r="AD790" s="152"/>
      <c r="AE790" s="152"/>
      <c r="AF790" s="152"/>
      <c r="AG790" s="152"/>
      <c r="AH790" s="152"/>
      <c r="AI790" s="152"/>
      <c r="AJ790" s="152"/>
      <c r="AK790" s="152"/>
      <c r="AL790" s="152"/>
      <c r="AM790" s="152"/>
      <c r="AN790" s="152"/>
      <c r="AO790" s="152"/>
      <c r="AP790" s="152"/>
      <c r="AQ790" s="152"/>
      <c r="AR790" s="152"/>
      <c r="AS790" s="152"/>
      <c r="AT790" s="152"/>
      <c r="AU790" s="152"/>
      <c r="AV790" s="152"/>
      <c r="AW790" s="152"/>
      <c r="AX790" s="152"/>
      <c r="AY790" s="152"/>
      <c r="AZ790" s="152"/>
      <c r="BA790" s="152"/>
      <c r="BB790" s="152"/>
      <c r="BC790" s="152"/>
      <c r="BD790" s="152"/>
      <c r="BE790" s="152"/>
      <c r="BF790" s="152"/>
      <c r="BG790" s="152"/>
      <c r="BH790" s="152"/>
      <c r="BI790" s="152"/>
      <c r="BJ790" s="152"/>
      <c r="BK790" s="152"/>
      <c r="BL790" s="152"/>
      <c r="BM790" s="152"/>
    </row>
    <row r="791" ht="13.5" customHeight="1">
      <c r="A791" s="152"/>
      <c r="B791" s="153"/>
      <c r="C791" s="152"/>
      <c r="D791" s="152"/>
      <c r="E791" s="152"/>
      <c r="F791" s="152"/>
      <c r="G791" s="152"/>
      <c r="H791" s="152"/>
      <c r="I791" s="152"/>
      <c r="J791" s="152"/>
      <c r="K791" s="152"/>
      <c r="L791" s="152"/>
      <c r="M791" s="152"/>
      <c r="N791" s="152"/>
      <c r="O791" s="152"/>
      <c r="P791" s="152"/>
      <c r="Q791" s="152"/>
      <c r="R791" s="152"/>
      <c r="S791" s="152"/>
      <c r="T791" s="152"/>
      <c r="U791" s="152"/>
      <c r="V791" s="152"/>
      <c r="W791" s="152"/>
      <c r="X791" s="152"/>
      <c r="Y791" s="152"/>
      <c r="Z791" s="152"/>
      <c r="AA791" s="152"/>
      <c r="AB791" s="152"/>
      <c r="AC791" s="152"/>
      <c r="AD791" s="152"/>
      <c r="AE791" s="152"/>
      <c r="AF791" s="152"/>
      <c r="AG791" s="152"/>
      <c r="AH791" s="152"/>
      <c r="AI791" s="152"/>
      <c r="AJ791" s="152"/>
      <c r="AK791" s="152"/>
      <c r="AL791" s="152"/>
      <c r="AM791" s="152"/>
      <c r="AN791" s="152"/>
      <c r="AO791" s="152"/>
      <c r="AP791" s="152"/>
      <c r="AQ791" s="152"/>
      <c r="AR791" s="152"/>
      <c r="AS791" s="152"/>
      <c r="AT791" s="152"/>
      <c r="AU791" s="152"/>
      <c r="AV791" s="152"/>
      <c r="AW791" s="152"/>
      <c r="AX791" s="152"/>
      <c r="AY791" s="152"/>
      <c r="AZ791" s="152"/>
      <c r="BA791" s="152"/>
      <c r="BB791" s="152"/>
      <c r="BC791" s="152"/>
      <c r="BD791" s="152"/>
      <c r="BE791" s="152"/>
      <c r="BF791" s="152"/>
      <c r="BG791" s="152"/>
      <c r="BH791" s="152"/>
      <c r="BI791" s="152"/>
      <c r="BJ791" s="152"/>
      <c r="BK791" s="152"/>
      <c r="BL791" s="152"/>
      <c r="BM791" s="152"/>
    </row>
    <row r="792" ht="13.5" customHeight="1">
      <c r="A792" s="152"/>
      <c r="B792" s="153"/>
      <c r="C792" s="152"/>
      <c r="D792" s="152"/>
      <c r="E792" s="152"/>
      <c r="F792" s="152"/>
      <c r="G792" s="152"/>
      <c r="H792" s="152"/>
      <c r="I792" s="152"/>
      <c r="J792" s="152"/>
      <c r="K792" s="152"/>
      <c r="L792" s="152"/>
      <c r="M792" s="152"/>
      <c r="N792" s="152"/>
      <c r="O792" s="152"/>
      <c r="P792" s="152"/>
      <c r="Q792" s="152"/>
      <c r="R792" s="152"/>
      <c r="S792" s="152"/>
      <c r="T792" s="152"/>
      <c r="U792" s="152"/>
      <c r="V792" s="152"/>
      <c r="W792" s="152"/>
      <c r="X792" s="152"/>
      <c r="Y792" s="152"/>
      <c r="Z792" s="152"/>
      <c r="AA792" s="152"/>
      <c r="AB792" s="152"/>
      <c r="AC792" s="152"/>
      <c r="AD792" s="152"/>
      <c r="AE792" s="152"/>
      <c r="AF792" s="152"/>
      <c r="AG792" s="152"/>
      <c r="AH792" s="152"/>
      <c r="AI792" s="152"/>
      <c r="AJ792" s="152"/>
      <c r="AK792" s="152"/>
      <c r="AL792" s="152"/>
      <c r="AM792" s="152"/>
      <c r="AN792" s="152"/>
      <c r="AO792" s="152"/>
      <c r="AP792" s="152"/>
      <c r="AQ792" s="152"/>
      <c r="AR792" s="152"/>
      <c r="AS792" s="152"/>
      <c r="AT792" s="152"/>
      <c r="AU792" s="152"/>
      <c r="AV792" s="152"/>
      <c r="AW792" s="152"/>
      <c r="AX792" s="152"/>
      <c r="AY792" s="152"/>
      <c r="AZ792" s="152"/>
      <c r="BA792" s="152"/>
      <c r="BB792" s="152"/>
      <c r="BC792" s="152"/>
      <c r="BD792" s="152"/>
      <c r="BE792" s="152"/>
      <c r="BF792" s="152"/>
      <c r="BG792" s="152"/>
      <c r="BH792" s="152"/>
      <c r="BI792" s="152"/>
      <c r="BJ792" s="152"/>
      <c r="BK792" s="152"/>
      <c r="BL792" s="152"/>
      <c r="BM792" s="152"/>
    </row>
    <row r="793" ht="13.5" customHeight="1">
      <c r="A793" s="152"/>
      <c r="B793" s="153"/>
      <c r="C793" s="152"/>
      <c r="D793" s="152"/>
      <c r="E793" s="152"/>
      <c r="F793" s="152"/>
      <c r="G793" s="152"/>
      <c r="H793" s="152"/>
      <c r="I793" s="152"/>
      <c r="J793" s="152"/>
      <c r="K793" s="152"/>
      <c r="L793" s="152"/>
      <c r="M793" s="152"/>
      <c r="N793" s="152"/>
      <c r="O793" s="152"/>
      <c r="P793" s="152"/>
      <c r="Q793" s="152"/>
      <c r="R793" s="152"/>
      <c r="S793" s="152"/>
      <c r="T793" s="152"/>
      <c r="U793" s="152"/>
      <c r="V793" s="152"/>
      <c r="W793" s="152"/>
      <c r="X793" s="152"/>
      <c r="Y793" s="152"/>
      <c r="Z793" s="152"/>
      <c r="AA793" s="152"/>
      <c r="AB793" s="152"/>
      <c r="AC793" s="152"/>
      <c r="AD793" s="152"/>
      <c r="AE793" s="152"/>
      <c r="AF793" s="152"/>
      <c r="AG793" s="152"/>
      <c r="AH793" s="152"/>
      <c r="AI793" s="152"/>
      <c r="AJ793" s="152"/>
      <c r="AK793" s="152"/>
      <c r="AL793" s="152"/>
      <c r="AM793" s="152"/>
      <c r="AN793" s="152"/>
      <c r="AO793" s="152"/>
      <c r="AP793" s="152"/>
      <c r="AQ793" s="152"/>
      <c r="AR793" s="152"/>
      <c r="AS793" s="152"/>
      <c r="AT793" s="152"/>
      <c r="AU793" s="152"/>
      <c r="AV793" s="152"/>
      <c r="AW793" s="152"/>
      <c r="AX793" s="152"/>
      <c r="AY793" s="152"/>
      <c r="AZ793" s="152"/>
      <c r="BA793" s="152"/>
      <c r="BB793" s="152"/>
      <c r="BC793" s="152"/>
      <c r="BD793" s="152"/>
      <c r="BE793" s="152"/>
      <c r="BF793" s="152"/>
      <c r="BG793" s="152"/>
      <c r="BH793" s="152"/>
      <c r="BI793" s="152"/>
      <c r="BJ793" s="152"/>
      <c r="BK793" s="152"/>
      <c r="BL793" s="152"/>
      <c r="BM793" s="152"/>
    </row>
    <row r="794" ht="13.5" customHeight="1">
      <c r="A794" s="152"/>
      <c r="B794" s="153"/>
      <c r="C794" s="152"/>
      <c r="D794" s="152"/>
      <c r="E794" s="152"/>
      <c r="F794" s="152"/>
      <c r="G794" s="152"/>
      <c r="H794" s="152"/>
      <c r="I794" s="152"/>
      <c r="J794" s="152"/>
      <c r="K794" s="152"/>
      <c r="L794" s="152"/>
      <c r="M794" s="152"/>
      <c r="N794" s="152"/>
      <c r="O794" s="152"/>
      <c r="P794" s="152"/>
      <c r="Q794" s="152"/>
      <c r="R794" s="152"/>
      <c r="S794" s="152"/>
      <c r="T794" s="152"/>
      <c r="U794" s="152"/>
      <c r="V794" s="152"/>
      <c r="W794" s="152"/>
      <c r="X794" s="152"/>
      <c r="Y794" s="152"/>
      <c r="Z794" s="152"/>
      <c r="AA794" s="152"/>
      <c r="AB794" s="152"/>
      <c r="AC794" s="152"/>
      <c r="AD794" s="152"/>
      <c r="AE794" s="152"/>
      <c r="AF794" s="152"/>
      <c r="AG794" s="152"/>
      <c r="AH794" s="152"/>
      <c r="AI794" s="152"/>
      <c r="AJ794" s="152"/>
      <c r="AK794" s="152"/>
      <c r="AL794" s="152"/>
      <c r="AM794" s="152"/>
      <c r="AN794" s="152"/>
      <c r="AO794" s="152"/>
      <c r="AP794" s="152"/>
      <c r="AQ794" s="152"/>
      <c r="AR794" s="152"/>
      <c r="AS794" s="152"/>
      <c r="AT794" s="152"/>
      <c r="AU794" s="152"/>
      <c r="AV794" s="152"/>
      <c r="AW794" s="152"/>
      <c r="AX794" s="152"/>
      <c r="AY794" s="152"/>
      <c r="AZ794" s="152"/>
      <c r="BA794" s="152"/>
      <c r="BB794" s="152"/>
      <c r="BC794" s="152"/>
      <c r="BD794" s="152"/>
      <c r="BE794" s="152"/>
      <c r="BF794" s="152"/>
      <c r="BG794" s="152"/>
      <c r="BH794" s="152"/>
      <c r="BI794" s="152"/>
      <c r="BJ794" s="152"/>
      <c r="BK794" s="152"/>
      <c r="BL794" s="152"/>
      <c r="BM794" s="152"/>
    </row>
    <row r="795" ht="13.5" customHeight="1">
      <c r="A795" s="152"/>
      <c r="B795" s="153"/>
      <c r="C795" s="152"/>
      <c r="D795" s="152"/>
      <c r="E795" s="152"/>
      <c r="F795" s="152"/>
      <c r="G795" s="152"/>
      <c r="H795" s="152"/>
      <c r="I795" s="152"/>
      <c r="J795" s="152"/>
      <c r="K795" s="152"/>
      <c r="L795" s="152"/>
      <c r="M795" s="152"/>
      <c r="N795" s="152"/>
      <c r="O795" s="152"/>
      <c r="P795" s="152"/>
      <c r="Q795" s="152"/>
      <c r="R795" s="152"/>
      <c r="S795" s="152"/>
      <c r="T795" s="152"/>
      <c r="U795" s="152"/>
      <c r="V795" s="152"/>
      <c r="W795" s="152"/>
      <c r="X795" s="152"/>
      <c r="Y795" s="152"/>
      <c r="Z795" s="152"/>
      <c r="AA795" s="152"/>
      <c r="AB795" s="152"/>
      <c r="AC795" s="152"/>
      <c r="AD795" s="152"/>
      <c r="AE795" s="152"/>
      <c r="AF795" s="152"/>
      <c r="AG795" s="152"/>
      <c r="AH795" s="152"/>
      <c r="AI795" s="152"/>
      <c r="AJ795" s="152"/>
      <c r="AK795" s="152"/>
      <c r="AL795" s="152"/>
      <c r="AM795" s="152"/>
      <c r="AN795" s="152"/>
      <c r="AO795" s="152"/>
      <c r="AP795" s="152"/>
      <c r="AQ795" s="152"/>
      <c r="AR795" s="152"/>
      <c r="AS795" s="152"/>
      <c r="AT795" s="152"/>
      <c r="AU795" s="152"/>
      <c r="AV795" s="152"/>
      <c r="AW795" s="152"/>
      <c r="AX795" s="152"/>
      <c r="AY795" s="152"/>
      <c r="AZ795" s="152"/>
      <c r="BA795" s="152"/>
      <c r="BB795" s="152"/>
      <c r="BC795" s="152"/>
      <c r="BD795" s="152"/>
      <c r="BE795" s="152"/>
      <c r="BF795" s="152"/>
      <c r="BG795" s="152"/>
      <c r="BH795" s="152"/>
      <c r="BI795" s="152"/>
      <c r="BJ795" s="152"/>
      <c r="BK795" s="152"/>
      <c r="BL795" s="152"/>
      <c r="BM795" s="152"/>
    </row>
    <row r="796" ht="13.5" customHeight="1">
      <c r="A796" s="152"/>
      <c r="B796" s="153"/>
      <c r="C796" s="152"/>
      <c r="D796" s="152"/>
      <c r="E796" s="152"/>
      <c r="F796" s="152"/>
      <c r="G796" s="152"/>
      <c r="H796" s="152"/>
      <c r="I796" s="152"/>
      <c r="J796" s="152"/>
      <c r="K796" s="152"/>
      <c r="L796" s="152"/>
      <c r="M796" s="152"/>
      <c r="N796" s="152"/>
      <c r="O796" s="152"/>
      <c r="P796" s="152"/>
      <c r="Q796" s="152"/>
      <c r="R796" s="152"/>
      <c r="S796" s="152"/>
      <c r="T796" s="152"/>
      <c r="U796" s="152"/>
      <c r="V796" s="152"/>
      <c r="W796" s="152"/>
      <c r="X796" s="152"/>
      <c r="Y796" s="152"/>
      <c r="Z796" s="152"/>
      <c r="AA796" s="152"/>
      <c r="AB796" s="152"/>
      <c r="AC796" s="152"/>
      <c r="AD796" s="152"/>
      <c r="AE796" s="152"/>
      <c r="AF796" s="152"/>
      <c r="AG796" s="152"/>
      <c r="AH796" s="152"/>
      <c r="AI796" s="152"/>
      <c r="AJ796" s="152"/>
      <c r="AK796" s="152"/>
      <c r="AL796" s="152"/>
      <c r="AM796" s="152"/>
      <c r="AN796" s="152"/>
      <c r="AO796" s="152"/>
      <c r="AP796" s="152"/>
      <c r="AQ796" s="152"/>
      <c r="AR796" s="152"/>
      <c r="AS796" s="152"/>
      <c r="AT796" s="152"/>
      <c r="AU796" s="152"/>
      <c r="AV796" s="152"/>
      <c r="AW796" s="152"/>
      <c r="AX796" s="152"/>
      <c r="AY796" s="152"/>
      <c r="AZ796" s="152"/>
      <c r="BA796" s="152"/>
      <c r="BB796" s="152"/>
      <c r="BC796" s="152"/>
      <c r="BD796" s="152"/>
      <c r="BE796" s="152"/>
      <c r="BF796" s="152"/>
      <c r="BG796" s="152"/>
      <c r="BH796" s="152"/>
      <c r="BI796" s="152"/>
      <c r="BJ796" s="152"/>
      <c r="BK796" s="152"/>
      <c r="BL796" s="152"/>
      <c r="BM796" s="152"/>
    </row>
    <row r="797" ht="13.5" customHeight="1">
      <c r="A797" s="152"/>
      <c r="B797" s="153"/>
      <c r="C797" s="152"/>
      <c r="D797" s="152"/>
      <c r="E797" s="152"/>
      <c r="F797" s="152"/>
      <c r="G797" s="152"/>
      <c r="H797" s="152"/>
      <c r="I797" s="152"/>
      <c r="J797" s="152"/>
      <c r="K797" s="152"/>
      <c r="L797" s="152"/>
      <c r="M797" s="152"/>
      <c r="N797" s="152"/>
      <c r="O797" s="152"/>
      <c r="P797" s="152"/>
      <c r="Q797" s="152"/>
      <c r="R797" s="152"/>
      <c r="S797" s="152"/>
      <c r="T797" s="152"/>
      <c r="U797" s="152"/>
      <c r="V797" s="152"/>
      <c r="W797" s="152"/>
      <c r="X797" s="152"/>
      <c r="Y797" s="152"/>
      <c r="Z797" s="152"/>
      <c r="AA797" s="152"/>
      <c r="AB797" s="152"/>
      <c r="AC797" s="152"/>
      <c r="AD797" s="152"/>
      <c r="AE797" s="152"/>
      <c r="AF797" s="152"/>
      <c r="AG797" s="152"/>
      <c r="AH797" s="152"/>
      <c r="AI797" s="152"/>
      <c r="AJ797" s="152"/>
      <c r="AK797" s="152"/>
      <c r="AL797" s="152"/>
      <c r="AM797" s="152"/>
      <c r="AN797" s="152"/>
      <c r="AO797" s="152"/>
      <c r="AP797" s="152"/>
      <c r="AQ797" s="152"/>
      <c r="AR797" s="152"/>
      <c r="AS797" s="152"/>
      <c r="AT797" s="152"/>
      <c r="AU797" s="152"/>
      <c r="AV797" s="152"/>
      <c r="AW797" s="152"/>
      <c r="AX797" s="152"/>
      <c r="AY797" s="152"/>
      <c r="AZ797" s="152"/>
      <c r="BA797" s="152"/>
      <c r="BB797" s="152"/>
      <c r="BC797" s="152"/>
      <c r="BD797" s="152"/>
      <c r="BE797" s="152"/>
      <c r="BF797" s="152"/>
      <c r="BG797" s="152"/>
      <c r="BH797" s="152"/>
      <c r="BI797" s="152"/>
      <c r="BJ797" s="152"/>
      <c r="BK797" s="152"/>
      <c r="BL797" s="152"/>
      <c r="BM797" s="152"/>
    </row>
    <row r="798" ht="13.5" customHeight="1">
      <c r="A798" s="152"/>
      <c r="B798" s="153"/>
      <c r="C798" s="152"/>
      <c r="D798" s="152"/>
      <c r="E798" s="152"/>
      <c r="F798" s="152"/>
      <c r="G798" s="152"/>
      <c r="H798" s="152"/>
      <c r="I798" s="152"/>
      <c r="J798" s="152"/>
      <c r="K798" s="152"/>
      <c r="L798" s="152"/>
      <c r="M798" s="152"/>
      <c r="N798" s="152"/>
      <c r="O798" s="152"/>
      <c r="P798" s="152"/>
      <c r="Q798" s="152"/>
      <c r="R798" s="152"/>
      <c r="S798" s="152"/>
      <c r="T798" s="152"/>
      <c r="U798" s="152"/>
      <c r="V798" s="152"/>
      <c r="W798" s="152"/>
      <c r="X798" s="152"/>
      <c r="Y798" s="152"/>
      <c r="Z798" s="152"/>
      <c r="AA798" s="152"/>
      <c r="AB798" s="152"/>
      <c r="AC798" s="152"/>
      <c r="AD798" s="152"/>
      <c r="AE798" s="152"/>
      <c r="AF798" s="152"/>
      <c r="AG798" s="152"/>
      <c r="AH798" s="152"/>
      <c r="AI798" s="152"/>
      <c r="AJ798" s="152"/>
      <c r="AK798" s="152"/>
      <c r="AL798" s="152"/>
      <c r="AM798" s="152"/>
      <c r="AN798" s="152"/>
      <c r="AO798" s="152"/>
      <c r="AP798" s="152"/>
      <c r="AQ798" s="152"/>
      <c r="AR798" s="152"/>
      <c r="AS798" s="152"/>
      <c r="AT798" s="152"/>
      <c r="AU798" s="152"/>
      <c r="AV798" s="152"/>
      <c r="AW798" s="152"/>
      <c r="AX798" s="152"/>
      <c r="AY798" s="152"/>
      <c r="AZ798" s="152"/>
      <c r="BA798" s="152"/>
      <c r="BB798" s="152"/>
      <c r="BC798" s="152"/>
      <c r="BD798" s="152"/>
      <c r="BE798" s="152"/>
      <c r="BF798" s="152"/>
      <c r="BG798" s="152"/>
      <c r="BH798" s="152"/>
      <c r="BI798" s="152"/>
      <c r="BJ798" s="152"/>
      <c r="BK798" s="152"/>
      <c r="BL798" s="152"/>
      <c r="BM798" s="152"/>
    </row>
    <row r="799" ht="13.5" customHeight="1">
      <c r="A799" s="152"/>
      <c r="B799" s="153"/>
      <c r="C799" s="152"/>
      <c r="D799" s="152"/>
      <c r="E799" s="152"/>
      <c r="F799" s="152"/>
      <c r="G799" s="152"/>
      <c r="H799" s="152"/>
      <c r="I799" s="152"/>
      <c r="J799" s="152"/>
      <c r="K799" s="152"/>
      <c r="L799" s="152"/>
      <c r="M799" s="152"/>
      <c r="N799" s="152"/>
      <c r="O799" s="152"/>
      <c r="P799" s="152"/>
      <c r="Q799" s="152"/>
      <c r="R799" s="152"/>
      <c r="S799" s="152"/>
      <c r="T799" s="152"/>
      <c r="U799" s="152"/>
      <c r="V799" s="152"/>
      <c r="W799" s="152"/>
      <c r="X799" s="152"/>
      <c r="Y799" s="152"/>
      <c r="Z799" s="152"/>
      <c r="AA799" s="152"/>
      <c r="AB799" s="152"/>
      <c r="AC799" s="152"/>
      <c r="AD799" s="152"/>
      <c r="AE799" s="152"/>
      <c r="AF799" s="152"/>
      <c r="AG799" s="152"/>
      <c r="AH799" s="152"/>
      <c r="AI799" s="152"/>
      <c r="AJ799" s="152"/>
      <c r="AK799" s="152"/>
      <c r="AL799" s="152"/>
      <c r="AM799" s="152"/>
      <c r="AN799" s="152"/>
      <c r="AO799" s="152"/>
      <c r="AP799" s="152"/>
      <c r="AQ799" s="152"/>
      <c r="AR799" s="152"/>
      <c r="AS799" s="152"/>
      <c r="AT799" s="152"/>
      <c r="AU799" s="152"/>
      <c r="AV799" s="152"/>
      <c r="AW799" s="152"/>
      <c r="AX799" s="152"/>
      <c r="AY799" s="152"/>
      <c r="AZ799" s="152"/>
      <c r="BA799" s="152"/>
      <c r="BB799" s="152"/>
      <c r="BC799" s="152"/>
      <c r="BD799" s="152"/>
      <c r="BE799" s="152"/>
      <c r="BF799" s="152"/>
      <c r="BG799" s="152"/>
      <c r="BH799" s="152"/>
      <c r="BI799" s="152"/>
      <c r="BJ799" s="152"/>
      <c r="BK799" s="152"/>
      <c r="BL799" s="152"/>
      <c r="BM799" s="152"/>
    </row>
    <row r="800" ht="13.5" customHeight="1">
      <c r="A800" s="152"/>
      <c r="B800" s="153"/>
      <c r="C800" s="152"/>
      <c r="D800" s="152"/>
      <c r="E800" s="152"/>
      <c r="F800" s="152"/>
      <c r="G800" s="152"/>
      <c r="H800" s="152"/>
      <c r="I800" s="152"/>
      <c r="J800" s="152"/>
      <c r="K800" s="152"/>
      <c r="L800" s="152"/>
      <c r="M800" s="152"/>
      <c r="N800" s="152"/>
      <c r="O800" s="152"/>
      <c r="P800" s="152"/>
      <c r="Q800" s="152"/>
      <c r="R800" s="152"/>
      <c r="S800" s="152"/>
      <c r="T800" s="152"/>
      <c r="U800" s="152"/>
      <c r="V800" s="152"/>
      <c r="W800" s="152"/>
      <c r="X800" s="152"/>
      <c r="Y800" s="152"/>
      <c r="Z800" s="152"/>
      <c r="AA800" s="152"/>
      <c r="AB800" s="152"/>
      <c r="AC800" s="152"/>
      <c r="AD800" s="152"/>
      <c r="AE800" s="152"/>
      <c r="AF800" s="152"/>
      <c r="AG800" s="152"/>
      <c r="AH800" s="152"/>
      <c r="AI800" s="152"/>
      <c r="AJ800" s="152"/>
      <c r="AK800" s="152"/>
      <c r="AL800" s="152"/>
      <c r="AM800" s="152"/>
      <c r="AN800" s="152"/>
      <c r="AO800" s="152"/>
      <c r="AP800" s="152"/>
      <c r="AQ800" s="152"/>
      <c r="AR800" s="152"/>
      <c r="AS800" s="152"/>
      <c r="AT800" s="152"/>
      <c r="AU800" s="152"/>
      <c r="AV800" s="152"/>
      <c r="AW800" s="152"/>
      <c r="AX800" s="152"/>
      <c r="AY800" s="152"/>
      <c r="AZ800" s="152"/>
      <c r="BA800" s="152"/>
      <c r="BB800" s="152"/>
      <c r="BC800" s="152"/>
      <c r="BD800" s="152"/>
      <c r="BE800" s="152"/>
      <c r="BF800" s="152"/>
      <c r="BG800" s="152"/>
      <c r="BH800" s="152"/>
      <c r="BI800" s="152"/>
      <c r="BJ800" s="152"/>
      <c r="BK800" s="152"/>
      <c r="BL800" s="152"/>
      <c r="BM800" s="152"/>
    </row>
    <row r="801" ht="13.5" customHeight="1">
      <c r="A801" s="152"/>
      <c r="B801" s="153"/>
      <c r="C801" s="152"/>
      <c r="D801" s="152"/>
      <c r="E801" s="152"/>
      <c r="F801" s="152"/>
      <c r="G801" s="152"/>
      <c r="H801" s="152"/>
      <c r="I801" s="152"/>
      <c r="J801" s="152"/>
      <c r="K801" s="152"/>
      <c r="L801" s="152"/>
      <c r="M801" s="152"/>
      <c r="N801" s="152"/>
      <c r="O801" s="152"/>
      <c r="P801" s="152"/>
      <c r="Q801" s="152"/>
      <c r="R801" s="152"/>
      <c r="S801" s="152"/>
      <c r="T801" s="152"/>
      <c r="U801" s="152"/>
      <c r="V801" s="152"/>
      <c r="W801" s="152"/>
      <c r="X801" s="152"/>
      <c r="Y801" s="152"/>
      <c r="Z801" s="152"/>
      <c r="AA801" s="152"/>
      <c r="AB801" s="152"/>
      <c r="AC801" s="152"/>
      <c r="AD801" s="152"/>
      <c r="AE801" s="152"/>
      <c r="AF801" s="152"/>
      <c r="AG801" s="152"/>
      <c r="AH801" s="152"/>
      <c r="AI801" s="152"/>
      <c r="AJ801" s="152"/>
      <c r="AK801" s="152"/>
      <c r="AL801" s="152"/>
      <c r="AM801" s="152"/>
      <c r="AN801" s="152"/>
      <c r="AO801" s="152"/>
      <c r="AP801" s="152"/>
      <c r="AQ801" s="152"/>
      <c r="AR801" s="152"/>
      <c r="AS801" s="152"/>
      <c r="AT801" s="152"/>
      <c r="AU801" s="152"/>
      <c r="AV801" s="152"/>
      <c r="AW801" s="152"/>
      <c r="AX801" s="152"/>
      <c r="AY801" s="152"/>
      <c r="AZ801" s="152"/>
      <c r="BA801" s="152"/>
      <c r="BB801" s="152"/>
      <c r="BC801" s="152"/>
      <c r="BD801" s="152"/>
      <c r="BE801" s="152"/>
      <c r="BF801" s="152"/>
      <c r="BG801" s="152"/>
      <c r="BH801" s="152"/>
      <c r="BI801" s="152"/>
      <c r="BJ801" s="152"/>
      <c r="BK801" s="152"/>
      <c r="BL801" s="152"/>
      <c r="BM801" s="152"/>
    </row>
    <row r="802" ht="13.5" customHeight="1">
      <c r="A802" s="152"/>
      <c r="B802" s="153"/>
      <c r="C802" s="152"/>
      <c r="D802" s="152"/>
      <c r="E802" s="152"/>
      <c r="F802" s="152"/>
      <c r="G802" s="152"/>
      <c r="H802" s="152"/>
      <c r="I802" s="152"/>
      <c r="J802" s="152"/>
      <c r="K802" s="152"/>
      <c r="L802" s="152"/>
      <c r="M802" s="152"/>
      <c r="N802" s="152"/>
      <c r="O802" s="152"/>
      <c r="P802" s="152"/>
      <c r="Q802" s="152"/>
      <c r="R802" s="152"/>
      <c r="S802" s="152"/>
      <c r="T802" s="152"/>
      <c r="U802" s="152"/>
      <c r="V802" s="152"/>
      <c r="W802" s="152"/>
      <c r="X802" s="152"/>
      <c r="Y802" s="152"/>
      <c r="Z802" s="152"/>
      <c r="AA802" s="152"/>
      <c r="AB802" s="152"/>
      <c r="AC802" s="152"/>
      <c r="AD802" s="152"/>
      <c r="AE802" s="152"/>
      <c r="AF802" s="152"/>
      <c r="AG802" s="152"/>
      <c r="AH802" s="152"/>
      <c r="AI802" s="152"/>
      <c r="AJ802" s="152"/>
      <c r="AK802" s="152"/>
      <c r="AL802" s="152"/>
      <c r="AM802" s="152"/>
      <c r="AN802" s="152"/>
      <c r="AO802" s="152"/>
      <c r="AP802" s="152"/>
      <c r="AQ802" s="152"/>
      <c r="AR802" s="152"/>
      <c r="AS802" s="152"/>
      <c r="AT802" s="152"/>
      <c r="AU802" s="152"/>
      <c r="AV802" s="152"/>
      <c r="AW802" s="152"/>
      <c r="AX802" s="152"/>
      <c r="AY802" s="152"/>
      <c r="AZ802" s="152"/>
      <c r="BA802" s="152"/>
      <c r="BB802" s="152"/>
      <c r="BC802" s="152"/>
      <c r="BD802" s="152"/>
      <c r="BE802" s="152"/>
      <c r="BF802" s="152"/>
      <c r="BG802" s="152"/>
      <c r="BH802" s="152"/>
      <c r="BI802" s="152"/>
      <c r="BJ802" s="152"/>
      <c r="BK802" s="152"/>
      <c r="BL802" s="152"/>
      <c r="BM802" s="152"/>
    </row>
    <row r="803" ht="13.5" customHeight="1">
      <c r="A803" s="152"/>
      <c r="B803" s="153"/>
      <c r="C803" s="152"/>
      <c r="D803" s="152"/>
      <c r="E803" s="152"/>
      <c r="F803" s="152"/>
      <c r="G803" s="152"/>
      <c r="H803" s="152"/>
      <c r="I803" s="152"/>
      <c r="J803" s="152"/>
      <c r="K803" s="152"/>
      <c r="L803" s="152"/>
      <c r="M803" s="152"/>
      <c r="N803" s="152"/>
      <c r="O803" s="152"/>
      <c r="P803" s="152"/>
      <c r="Q803" s="152"/>
      <c r="R803" s="152"/>
      <c r="S803" s="152"/>
      <c r="T803" s="152"/>
      <c r="U803" s="152"/>
      <c r="V803" s="152"/>
      <c r="W803" s="152"/>
      <c r="X803" s="152"/>
      <c r="Y803" s="152"/>
      <c r="Z803" s="152"/>
      <c r="AA803" s="152"/>
      <c r="AB803" s="152"/>
      <c r="AC803" s="152"/>
      <c r="AD803" s="152"/>
      <c r="AE803" s="152"/>
      <c r="AF803" s="152"/>
      <c r="AG803" s="152"/>
      <c r="AH803" s="152"/>
      <c r="AI803" s="152"/>
      <c r="AJ803" s="152"/>
      <c r="AK803" s="152"/>
      <c r="AL803" s="152"/>
      <c r="AM803" s="152"/>
      <c r="AN803" s="152"/>
      <c r="AO803" s="152"/>
      <c r="AP803" s="152"/>
      <c r="AQ803" s="152"/>
      <c r="AR803" s="152"/>
      <c r="AS803" s="152"/>
      <c r="AT803" s="152"/>
      <c r="AU803" s="152"/>
      <c r="AV803" s="152"/>
      <c r="AW803" s="152"/>
      <c r="AX803" s="152"/>
      <c r="AY803" s="152"/>
      <c r="AZ803" s="152"/>
      <c r="BA803" s="152"/>
      <c r="BB803" s="152"/>
      <c r="BC803" s="152"/>
      <c r="BD803" s="152"/>
      <c r="BE803" s="152"/>
      <c r="BF803" s="152"/>
      <c r="BG803" s="152"/>
      <c r="BH803" s="152"/>
      <c r="BI803" s="152"/>
      <c r="BJ803" s="152"/>
      <c r="BK803" s="152"/>
      <c r="BL803" s="152"/>
      <c r="BM803" s="152"/>
    </row>
    <row r="804" ht="13.5" customHeight="1">
      <c r="A804" s="152"/>
      <c r="B804" s="153"/>
      <c r="C804" s="152"/>
      <c r="D804" s="152"/>
      <c r="E804" s="152"/>
      <c r="F804" s="152"/>
      <c r="G804" s="152"/>
      <c r="H804" s="152"/>
      <c r="I804" s="152"/>
      <c r="J804" s="152"/>
      <c r="K804" s="152"/>
      <c r="L804" s="152"/>
      <c r="M804" s="152"/>
      <c r="N804" s="152"/>
      <c r="O804" s="152"/>
      <c r="P804" s="152"/>
      <c r="Q804" s="152"/>
      <c r="R804" s="152"/>
      <c r="S804" s="152"/>
      <c r="T804" s="152"/>
      <c r="U804" s="152"/>
      <c r="V804" s="152"/>
      <c r="W804" s="152"/>
      <c r="X804" s="152"/>
      <c r="Y804" s="152"/>
      <c r="Z804" s="152"/>
      <c r="AA804" s="152"/>
      <c r="AB804" s="152"/>
      <c r="AC804" s="152"/>
      <c r="AD804" s="152"/>
      <c r="AE804" s="152"/>
      <c r="AF804" s="152"/>
      <c r="AG804" s="152"/>
      <c r="AH804" s="152"/>
      <c r="AI804" s="152"/>
      <c r="AJ804" s="152"/>
      <c r="AK804" s="152"/>
      <c r="AL804" s="152"/>
      <c r="AM804" s="152"/>
      <c r="AN804" s="152"/>
      <c r="AO804" s="152"/>
      <c r="AP804" s="152"/>
      <c r="AQ804" s="152"/>
      <c r="AR804" s="152"/>
      <c r="AS804" s="152"/>
      <c r="AT804" s="152"/>
      <c r="AU804" s="152"/>
      <c r="AV804" s="152"/>
      <c r="AW804" s="152"/>
      <c r="AX804" s="152"/>
      <c r="AY804" s="152"/>
      <c r="AZ804" s="152"/>
      <c r="BA804" s="152"/>
      <c r="BB804" s="152"/>
      <c r="BC804" s="152"/>
      <c r="BD804" s="152"/>
      <c r="BE804" s="152"/>
      <c r="BF804" s="152"/>
      <c r="BG804" s="152"/>
      <c r="BH804" s="152"/>
      <c r="BI804" s="152"/>
      <c r="BJ804" s="152"/>
      <c r="BK804" s="152"/>
      <c r="BL804" s="152"/>
      <c r="BM804" s="152"/>
    </row>
    <row r="805" ht="13.5" customHeight="1">
      <c r="A805" s="152"/>
      <c r="B805" s="153"/>
      <c r="C805" s="152"/>
      <c r="D805" s="152"/>
      <c r="E805" s="152"/>
      <c r="F805" s="152"/>
      <c r="G805" s="152"/>
      <c r="H805" s="152"/>
      <c r="I805" s="152"/>
      <c r="J805" s="152"/>
      <c r="K805" s="152"/>
      <c r="L805" s="152"/>
      <c r="M805" s="152"/>
      <c r="N805" s="152"/>
      <c r="O805" s="152"/>
      <c r="P805" s="152"/>
      <c r="Q805" s="152"/>
      <c r="R805" s="152"/>
      <c r="S805" s="152"/>
      <c r="T805" s="152"/>
      <c r="U805" s="152"/>
      <c r="V805" s="152"/>
      <c r="W805" s="152"/>
      <c r="X805" s="152"/>
      <c r="Y805" s="152"/>
      <c r="Z805" s="152"/>
      <c r="AA805" s="152"/>
      <c r="AB805" s="152"/>
      <c r="AC805" s="152"/>
      <c r="AD805" s="152"/>
      <c r="AE805" s="152"/>
      <c r="AF805" s="152"/>
      <c r="AG805" s="152"/>
      <c r="AH805" s="152"/>
      <c r="AI805" s="152"/>
      <c r="AJ805" s="152"/>
      <c r="AK805" s="152"/>
      <c r="AL805" s="152"/>
      <c r="AM805" s="152"/>
      <c r="AN805" s="152"/>
      <c r="AO805" s="152"/>
      <c r="AP805" s="152"/>
      <c r="AQ805" s="152"/>
      <c r="AR805" s="152"/>
      <c r="AS805" s="152"/>
      <c r="AT805" s="152"/>
      <c r="AU805" s="152"/>
      <c r="AV805" s="152"/>
      <c r="AW805" s="152"/>
      <c r="AX805" s="152"/>
      <c r="AY805" s="152"/>
      <c r="AZ805" s="152"/>
      <c r="BA805" s="152"/>
      <c r="BB805" s="152"/>
      <c r="BC805" s="152"/>
      <c r="BD805" s="152"/>
      <c r="BE805" s="152"/>
      <c r="BF805" s="152"/>
      <c r="BG805" s="152"/>
      <c r="BH805" s="152"/>
      <c r="BI805" s="152"/>
      <c r="BJ805" s="152"/>
      <c r="BK805" s="152"/>
      <c r="BL805" s="152"/>
      <c r="BM805" s="152"/>
    </row>
    <row r="806" ht="13.5" customHeight="1">
      <c r="A806" s="152"/>
      <c r="B806" s="153"/>
      <c r="C806" s="152"/>
      <c r="D806" s="152"/>
      <c r="E806" s="152"/>
      <c r="F806" s="152"/>
      <c r="G806" s="152"/>
      <c r="H806" s="152"/>
      <c r="I806" s="152"/>
      <c r="J806" s="152"/>
      <c r="K806" s="152"/>
      <c r="L806" s="152"/>
      <c r="M806" s="152"/>
      <c r="N806" s="152"/>
      <c r="O806" s="152"/>
      <c r="P806" s="152"/>
      <c r="Q806" s="152"/>
      <c r="R806" s="152"/>
      <c r="S806" s="152"/>
      <c r="T806" s="152"/>
      <c r="U806" s="152"/>
      <c r="V806" s="152"/>
      <c r="W806" s="152"/>
      <c r="X806" s="152"/>
      <c r="Y806" s="152"/>
      <c r="Z806" s="152"/>
      <c r="AA806" s="152"/>
      <c r="AB806" s="152"/>
      <c r="AC806" s="152"/>
      <c r="AD806" s="152"/>
      <c r="AE806" s="152"/>
      <c r="AF806" s="152"/>
      <c r="AG806" s="152"/>
      <c r="AH806" s="152"/>
      <c r="AI806" s="152"/>
      <c r="AJ806" s="152"/>
      <c r="AK806" s="152"/>
      <c r="AL806" s="152"/>
      <c r="AM806" s="152"/>
      <c r="AN806" s="152"/>
      <c r="AO806" s="152"/>
      <c r="AP806" s="152"/>
      <c r="AQ806" s="152"/>
      <c r="AR806" s="152"/>
      <c r="AS806" s="152"/>
      <c r="AT806" s="152"/>
      <c r="AU806" s="152"/>
      <c r="AV806" s="152"/>
      <c r="AW806" s="152"/>
      <c r="AX806" s="152"/>
      <c r="AY806" s="152"/>
      <c r="AZ806" s="152"/>
      <c r="BA806" s="152"/>
      <c r="BB806" s="152"/>
      <c r="BC806" s="152"/>
      <c r="BD806" s="152"/>
      <c r="BE806" s="152"/>
      <c r="BF806" s="152"/>
      <c r="BG806" s="152"/>
      <c r="BH806" s="152"/>
      <c r="BI806" s="152"/>
      <c r="BJ806" s="152"/>
      <c r="BK806" s="152"/>
      <c r="BL806" s="152"/>
      <c r="BM806" s="152"/>
    </row>
    <row r="807" ht="13.5" customHeight="1">
      <c r="A807" s="152"/>
      <c r="B807" s="153"/>
      <c r="C807" s="152"/>
      <c r="D807" s="152"/>
      <c r="E807" s="152"/>
      <c r="F807" s="152"/>
      <c r="G807" s="152"/>
      <c r="H807" s="152"/>
      <c r="I807" s="152"/>
      <c r="J807" s="152"/>
      <c r="K807" s="152"/>
      <c r="L807" s="152"/>
      <c r="M807" s="152"/>
      <c r="N807" s="152"/>
      <c r="O807" s="152"/>
      <c r="P807" s="152"/>
      <c r="Q807" s="152"/>
      <c r="R807" s="152"/>
      <c r="S807" s="152"/>
      <c r="T807" s="152"/>
      <c r="U807" s="152"/>
      <c r="V807" s="152"/>
      <c r="W807" s="152"/>
      <c r="X807" s="152"/>
      <c r="Y807" s="152"/>
      <c r="Z807" s="152"/>
      <c r="AA807" s="152"/>
      <c r="AB807" s="152"/>
      <c r="AC807" s="152"/>
      <c r="AD807" s="152"/>
      <c r="AE807" s="152"/>
      <c r="AF807" s="152"/>
      <c r="AG807" s="152"/>
      <c r="AH807" s="152"/>
      <c r="AI807" s="152"/>
      <c r="AJ807" s="152"/>
      <c r="AK807" s="152"/>
      <c r="AL807" s="152"/>
      <c r="AM807" s="152"/>
      <c r="AN807" s="152"/>
      <c r="AO807" s="152"/>
      <c r="AP807" s="152"/>
      <c r="AQ807" s="152"/>
      <c r="AR807" s="152"/>
      <c r="AS807" s="152"/>
      <c r="AT807" s="152"/>
      <c r="AU807" s="152"/>
      <c r="AV807" s="152"/>
      <c r="AW807" s="152"/>
      <c r="AX807" s="152"/>
      <c r="AY807" s="152"/>
      <c r="AZ807" s="152"/>
      <c r="BA807" s="152"/>
      <c r="BB807" s="152"/>
      <c r="BC807" s="152"/>
      <c r="BD807" s="152"/>
      <c r="BE807" s="152"/>
      <c r="BF807" s="152"/>
      <c r="BG807" s="152"/>
      <c r="BH807" s="152"/>
      <c r="BI807" s="152"/>
      <c r="BJ807" s="152"/>
      <c r="BK807" s="152"/>
      <c r="BL807" s="152"/>
      <c r="BM807" s="152"/>
    </row>
    <row r="808" ht="13.5" customHeight="1">
      <c r="A808" s="152"/>
      <c r="B808" s="153"/>
      <c r="C808" s="152"/>
      <c r="D808" s="152"/>
      <c r="E808" s="152"/>
      <c r="F808" s="152"/>
      <c r="G808" s="152"/>
      <c r="H808" s="152"/>
      <c r="I808" s="152"/>
      <c r="J808" s="152"/>
      <c r="K808" s="152"/>
      <c r="L808" s="152"/>
      <c r="M808" s="152"/>
      <c r="N808" s="152"/>
      <c r="O808" s="152"/>
      <c r="P808" s="152"/>
      <c r="Q808" s="152"/>
      <c r="R808" s="152"/>
      <c r="S808" s="152"/>
      <c r="T808" s="152"/>
      <c r="U808" s="152"/>
      <c r="V808" s="152"/>
      <c r="W808" s="152"/>
      <c r="X808" s="152"/>
      <c r="Y808" s="152"/>
      <c r="Z808" s="152"/>
      <c r="AA808" s="152"/>
      <c r="AB808" s="152"/>
      <c r="AC808" s="152"/>
      <c r="AD808" s="152"/>
      <c r="AE808" s="152"/>
      <c r="AF808" s="152"/>
      <c r="AG808" s="152"/>
      <c r="AH808" s="152"/>
      <c r="AI808" s="152"/>
      <c r="AJ808" s="152"/>
      <c r="AK808" s="152"/>
      <c r="AL808" s="152"/>
      <c r="AM808" s="152"/>
      <c r="AN808" s="152"/>
      <c r="AO808" s="152"/>
      <c r="AP808" s="152"/>
      <c r="AQ808" s="152"/>
      <c r="AR808" s="152"/>
      <c r="AS808" s="152"/>
      <c r="AT808" s="152"/>
      <c r="AU808" s="152"/>
      <c r="AV808" s="152"/>
      <c r="AW808" s="152"/>
      <c r="AX808" s="152"/>
      <c r="AY808" s="152"/>
      <c r="AZ808" s="152"/>
      <c r="BA808" s="152"/>
      <c r="BB808" s="152"/>
      <c r="BC808" s="152"/>
      <c r="BD808" s="152"/>
      <c r="BE808" s="152"/>
      <c r="BF808" s="152"/>
      <c r="BG808" s="152"/>
      <c r="BH808" s="152"/>
      <c r="BI808" s="152"/>
      <c r="BJ808" s="152"/>
      <c r="BK808" s="152"/>
      <c r="BL808" s="152"/>
      <c r="BM808" s="152"/>
    </row>
    <row r="809" ht="13.5" customHeight="1">
      <c r="A809" s="152"/>
      <c r="B809" s="153"/>
      <c r="C809" s="152"/>
      <c r="D809" s="152"/>
      <c r="E809" s="152"/>
      <c r="F809" s="152"/>
      <c r="G809" s="152"/>
      <c r="H809" s="152"/>
      <c r="I809" s="152"/>
      <c r="J809" s="152"/>
      <c r="K809" s="152"/>
      <c r="L809" s="152"/>
      <c r="M809" s="152"/>
      <c r="N809" s="152"/>
      <c r="O809" s="152"/>
      <c r="P809" s="152"/>
      <c r="Q809" s="152"/>
      <c r="R809" s="152"/>
      <c r="S809" s="152"/>
      <c r="T809" s="152"/>
      <c r="U809" s="152"/>
      <c r="V809" s="152"/>
      <c r="W809" s="152"/>
      <c r="X809" s="152"/>
      <c r="Y809" s="152"/>
      <c r="Z809" s="152"/>
      <c r="AA809" s="152"/>
      <c r="AB809" s="152"/>
      <c r="AC809" s="152"/>
      <c r="AD809" s="152"/>
      <c r="AE809" s="152"/>
      <c r="AF809" s="152"/>
      <c r="AG809" s="152"/>
      <c r="AH809" s="152"/>
      <c r="AI809" s="152"/>
      <c r="AJ809" s="152"/>
      <c r="AK809" s="152"/>
      <c r="AL809" s="152"/>
      <c r="AM809" s="152"/>
      <c r="AN809" s="152"/>
      <c r="AO809" s="152"/>
      <c r="AP809" s="152"/>
      <c r="AQ809" s="152"/>
      <c r="AR809" s="152"/>
      <c r="AS809" s="152"/>
      <c r="AT809" s="152"/>
      <c r="AU809" s="152"/>
      <c r="AV809" s="152"/>
      <c r="AW809" s="152"/>
      <c r="AX809" s="152"/>
      <c r="AY809" s="152"/>
      <c r="AZ809" s="152"/>
      <c r="BA809" s="152"/>
      <c r="BB809" s="152"/>
      <c r="BC809" s="152"/>
      <c r="BD809" s="152"/>
      <c r="BE809" s="152"/>
      <c r="BF809" s="152"/>
      <c r="BG809" s="152"/>
      <c r="BH809" s="152"/>
      <c r="BI809" s="152"/>
      <c r="BJ809" s="152"/>
      <c r="BK809" s="152"/>
      <c r="BL809" s="152"/>
      <c r="BM809" s="152"/>
    </row>
    <row r="810" ht="13.5" customHeight="1">
      <c r="A810" s="152"/>
      <c r="B810" s="153"/>
      <c r="C810" s="152"/>
      <c r="D810" s="152"/>
      <c r="E810" s="152"/>
      <c r="F810" s="152"/>
      <c r="G810" s="152"/>
      <c r="H810" s="152"/>
      <c r="I810" s="152"/>
      <c r="J810" s="152"/>
      <c r="K810" s="152"/>
      <c r="L810" s="152"/>
      <c r="M810" s="152"/>
      <c r="N810" s="152"/>
      <c r="O810" s="152"/>
      <c r="P810" s="152"/>
      <c r="Q810" s="152"/>
      <c r="R810" s="152"/>
      <c r="S810" s="152"/>
      <c r="T810" s="152"/>
      <c r="U810" s="152"/>
      <c r="V810" s="152"/>
      <c r="W810" s="152"/>
      <c r="X810" s="152"/>
      <c r="Y810" s="152"/>
      <c r="Z810" s="152"/>
      <c r="AA810" s="152"/>
      <c r="AB810" s="152"/>
      <c r="AC810" s="152"/>
      <c r="AD810" s="152"/>
      <c r="AE810" s="152"/>
      <c r="AF810" s="152"/>
      <c r="AG810" s="152"/>
      <c r="AH810" s="152"/>
      <c r="AI810" s="152"/>
      <c r="AJ810" s="152"/>
      <c r="AK810" s="152"/>
      <c r="AL810" s="152"/>
      <c r="AM810" s="152"/>
      <c r="AN810" s="152"/>
      <c r="AO810" s="152"/>
      <c r="AP810" s="152"/>
      <c r="AQ810" s="152"/>
      <c r="AR810" s="152"/>
      <c r="AS810" s="152"/>
      <c r="AT810" s="152"/>
      <c r="AU810" s="152"/>
      <c r="AV810" s="152"/>
      <c r="AW810" s="152"/>
      <c r="AX810" s="152"/>
      <c r="AY810" s="152"/>
      <c r="AZ810" s="152"/>
      <c r="BA810" s="152"/>
      <c r="BB810" s="152"/>
      <c r="BC810" s="152"/>
      <c r="BD810" s="152"/>
      <c r="BE810" s="152"/>
      <c r="BF810" s="152"/>
      <c r="BG810" s="152"/>
      <c r="BH810" s="152"/>
      <c r="BI810" s="152"/>
      <c r="BJ810" s="152"/>
      <c r="BK810" s="152"/>
      <c r="BL810" s="152"/>
      <c r="BM810" s="152"/>
    </row>
    <row r="811" ht="13.5" customHeight="1">
      <c r="A811" s="152"/>
      <c r="B811" s="153"/>
      <c r="C811" s="152"/>
      <c r="D811" s="152"/>
      <c r="E811" s="152"/>
      <c r="F811" s="152"/>
      <c r="G811" s="152"/>
      <c r="H811" s="152"/>
      <c r="I811" s="152"/>
      <c r="J811" s="152"/>
      <c r="K811" s="152"/>
      <c r="L811" s="152"/>
      <c r="M811" s="152"/>
      <c r="N811" s="152"/>
      <c r="O811" s="152"/>
      <c r="P811" s="152"/>
      <c r="Q811" s="152"/>
      <c r="R811" s="152"/>
      <c r="S811" s="152"/>
      <c r="T811" s="152"/>
      <c r="U811" s="152"/>
      <c r="V811" s="152"/>
      <c r="W811" s="152"/>
      <c r="X811" s="152"/>
      <c r="Y811" s="152"/>
      <c r="Z811" s="152"/>
      <c r="AA811" s="152"/>
      <c r="AB811" s="152"/>
      <c r="AC811" s="152"/>
      <c r="AD811" s="152"/>
      <c r="AE811" s="152"/>
      <c r="AF811" s="152"/>
      <c r="AG811" s="152"/>
      <c r="AH811" s="152"/>
      <c r="AI811" s="152"/>
      <c r="AJ811" s="152"/>
      <c r="AK811" s="152"/>
      <c r="AL811" s="152"/>
      <c r="AM811" s="152"/>
      <c r="AN811" s="152"/>
      <c r="AO811" s="152"/>
      <c r="AP811" s="152"/>
      <c r="AQ811" s="152"/>
      <c r="AR811" s="152"/>
      <c r="AS811" s="152"/>
      <c r="AT811" s="152"/>
      <c r="AU811" s="152"/>
      <c r="AV811" s="152"/>
      <c r="AW811" s="152"/>
      <c r="AX811" s="152"/>
      <c r="AY811" s="152"/>
      <c r="AZ811" s="152"/>
      <c r="BA811" s="152"/>
      <c r="BB811" s="152"/>
      <c r="BC811" s="152"/>
      <c r="BD811" s="152"/>
      <c r="BE811" s="152"/>
      <c r="BF811" s="152"/>
      <c r="BG811" s="152"/>
      <c r="BH811" s="152"/>
      <c r="BI811" s="152"/>
      <c r="BJ811" s="152"/>
      <c r="BK811" s="152"/>
      <c r="BL811" s="152"/>
      <c r="BM811" s="152"/>
    </row>
    <row r="812" ht="13.5" customHeight="1">
      <c r="A812" s="152"/>
      <c r="B812" s="153"/>
      <c r="C812" s="152"/>
      <c r="D812" s="152"/>
      <c r="E812" s="152"/>
      <c r="F812" s="152"/>
      <c r="G812" s="152"/>
      <c r="H812" s="152"/>
      <c r="I812" s="152"/>
      <c r="J812" s="152"/>
      <c r="K812" s="152"/>
      <c r="L812" s="152"/>
      <c r="M812" s="152"/>
      <c r="N812" s="152"/>
      <c r="O812" s="152"/>
      <c r="P812" s="152"/>
      <c r="Q812" s="152"/>
      <c r="R812" s="152"/>
      <c r="S812" s="152"/>
      <c r="T812" s="152"/>
      <c r="U812" s="152"/>
      <c r="V812" s="152"/>
      <c r="W812" s="152"/>
      <c r="X812" s="152"/>
      <c r="Y812" s="152"/>
      <c r="Z812" s="152"/>
      <c r="AA812" s="152"/>
      <c r="AB812" s="152"/>
      <c r="AC812" s="152"/>
      <c r="AD812" s="152"/>
      <c r="AE812" s="152"/>
      <c r="AF812" s="152"/>
      <c r="AG812" s="152"/>
      <c r="AH812" s="152"/>
      <c r="AI812" s="152"/>
      <c r="AJ812" s="152"/>
      <c r="AK812" s="152"/>
      <c r="AL812" s="152"/>
      <c r="AM812" s="152"/>
      <c r="AN812" s="152"/>
      <c r="AO812" s="152"/>
      <c r="AP812" s="152"/>
      <c r="AQ812" s="152"/>
      <c r="AR812" s="152"/>
      <c r="AS812" s="152"/>
      <c r="AT812" s="152"/>
      <c r="AU812" s="152"/>
      <c r="AV812" s="152"/>
      <c r="AW812" s="152"/>
      <c r="AX812" s="152"/>
      <c r="AY812" s="152"/>
      <c r="AZ812" s="152"/>
      <c r="BA812" s="152"/>
      <c r="BB812" s="152"/>
      <c r="BC812" s="152"/>
      <c r="BD812" s="152"/>
      <c r="BE812" s="152"/>
      <c r="BF812" s="152"/>
      <c r="BG812" s="152"/>
      <c r="BH812" s="152"/>
      <c r="BI812" s="152"/>
      <c r="BJ812" s="152"/>
      <c r="BK812" s="152"/>
      <c r="BL812" s="152"/>
      <c r="BM812" s="152"/>
    </row>
    <row r="813" ht="13.5" customHeight="1">
      <c r="A813" s="152"/>
      <c r="B813" s="153"/>
      <c r="C813" s="152"/>
      <c r="D813" s="152"/>
      <c r="E813" s="152"/>
      <c r="F813" s="152"/>
      <c r="G813" s="152"/>
      <c r="H813" s="152"/>
      <c r="I813" s="152"/>
      <c r="J813" s="152"/>
      <c r="K813" s="152"/>
      <c r="L813" s="152"/>
      <c r="M813" s="152"/>
      <c r="N813" s="152"/>
      <c r="O813" s="152"/>
      <c r="P813" s="152"/>
      <c r="Q813" s="152"/>
      <c r="R813" s="152"/>
      <c r="S813" s="152"/>
      <c r="T813" s="152"/>
      <c r="U813" s="152"/>
      <c r="V813" s="152"/>
      <c r="W813" s="152"/>
      <c r="X813" s="152"/>
      <c r="Y813" s="152"/>
      <c r="Z813" s="152"/>
      <c r="AA813" s="152"/>
      <c r="AB813" s="152"/>
      <c r="AC813" s="152"/>
      <c r="AD813" s="152"/>
      <c r="AE813" s="152"/>
      <c r="AF813" s="152"/>
      <c r="AG813" s="152"/>
      <c r="AH813" s="152"/>
      <c r="AI813" s="152"/>
      <c r="AJ813" s="152"/>
      <c r="AK813" s="152"/>
      <c r="AL813" s="152"/>
      <c r="AM813" s="152"/>
      <c r="AN813" s="152"/>
      <c r="AO813" s="152"/>
      <c r="AP813" s="152"/>
      <c r="AQ813" s="152"/>
      <c r="AR813" s="152"/>
      <c r="AS813" s="152"/>
      <c r="AT813" s="152"/>
      <c r="AU813" s="152"/>
      <c r="AV813" s="152"/>
      <c r="AW813" s="152"/>
      <c r="AX813" s="152"/>
      <c r="AY813" s="152"/>
      <c r="AZ813" s="152"/>
      <c r="BA813" s="152"/>
      <c r="BB813" s="152"/>
      <c r="BC813" s="152"/>
      <c r="BD813" s="152"/>
      <c r="BE813" s="152"/>
      <c r="BF813" s="152"/>
      <c r="BG813" s="152"/>
      <c r="BH813" s="152"/>
      <c r="BI813" s="152"/>
      <c r="BJ813" s="152"/>
      <c r="BK813" s="152"/>
      <c r="BL813" s="152"/>
      <c r="BM813" s="152"/>
    </row>
    <row r="814" ht="13.5" customHeight="1">
      <c r="A814" s="152"/>
      <c r="B814" s="153"/>
      <c r="C814" s="152"/>
      <c r="D814" s="152"/>
      <c r="E814" s="152"/>
      <c r="F814" s="152"/>
      <c r="G814" s="152"/>
      <c r="H814" s="152"/>
      <c r="I814" s="152"/>
      <c r="J814" s="152"/>
      <c r="K814" s="152"/>
      <c r="L814" s="152"/>
      <c r="M814" s="152"/>
      <c r="N814" s="152"/>
      <c r="O814" s="152"/>
      <c r="P814" s="152"/>
      <c r="Q814" s="152"/>
      <c r="R814" s="152"/>
      <c r="S814" s="152"/>
      <c r="T814" s="152"/>
      <c r="U814" s="152"/>
      <c r="V814" s="152"/>
      <c r="W814" s="152"/>
      <c r="X814" s="152"/>
      <c r="Y814" s="152"/>
      <c r="Z814" s="152"/>
      <c r="AA814" s="152"/>
      <c r="AB814" s="152"/>
      <c r="AC814" s="152"/>
      <c r="AD814" s="152"/>
      <c r="AE814" s="152"/>
      <c r="AF814" s="152"/>
      <c r="AG814" s="152"/>
      <c r="AH814" s="152"/>
      <c r="AI814" s="152"/>
      <c r="AJ814" s="152"/>
      <c r="AK814" s="152"/>
      <c r="AL814" s="152"/>
      <c r="AM814" s="152"/>
      <c r="AN814" s="152"/>
      <c r="AO814" s="152"/>
      <c r="AP814" s="152"/>
      <c r="AQ814" s="152"/>
      <c r="AR814" s="152"/>
      <c r="AS814" s="152"/>
      <c r="AT814" s="152"/>
      <c r="AU814" s="152"/>
      <c r="AV814" s="152"/>
      <c r="AW814" s="152"/>
      <c r="AX814" s="152"/>
      <c r="AY814" s="152"/>
      <c r="AZ814" s="152"/>
      <c r="BA814" s="152"/>
      <c r="BB814" s="152"/>
      <c r="BC814" s="152"/>
      <c r="BD814" s="152"/>
      <c r="BE814" s="152"/>
      <c r="BF814" s="152"/>
      <c r="BG814" s="152"/>
      <c r="BH814" s="152"/>
      <c r="BI814" s="152"/>
      <c r="BJ814" s="152"/>
      <c r="BK814" s="152"/>
      <c r="BL814" s="152"/>
      <c r="BM814" s="152"/>
    </row>
    <row r="815" ht="13.5" customHeight="1">
      <c r="A815" s="152"/>
      <c r="B815" s="153"/>
      <c r="C815" s="152"/>
      <c r="D815" s="152"/>
      <c r="E815" s="152"/>
      <c r="F815" s="152"/>
      <c r="G815" s="152"/>
      <c r="H815" s="152"/>
      <c r="I815" s="152"/>
      <c r="J815" s="152"/>
      <c r="K815" s="152"/>
      <c r="L815" s="152"/>
      <c r="M815" s="152"/>
      <c r="N815" s="152"/>
      <c r="O815" s="152"/>
      <c r="P815" s="152"/>
      <c r="Q815" s="152"/>
      <c r="R815" s="152"/>
      <c r="S815" s="152"/>
      <c r="T815" s="152"/>
      <c r="U815" s="152"/>
      <c r="V815" s="152"/>
      <c r="W815" s="152"/>
      <c r="X815" s="152"/>
      <c r="Y815" s="152"/>
      <c r="Z815" s="152"/>
      <c r="AA815" s="152"/>
      <c r="AB815" s="152"/>
      <c r="AC815" s="152"/>
      <c r="AD815" s="152"/>
      <c r="AE815" s="152"/>
      <c r="AF815" s="152"/>
      <c r="AG815" s="152"/>
      <c r="AH815" s="152"/>
      <c r="AI815" s="152"/>
      <c r="AJ815" s="152"/>
      <c r="AK815" s="152"/>
      <c r="AL815" s="152"/>
      <c r="AM815" s="152"/>
      <c r="AN815" s="152"/>
      <c r="AO815" s="152"/>
      <c r="AP815" s="152"/>
      <c r="AQ815" s="152"/>
      <c r="AR815" s="152"/>
      <c r="AS815" s="152"/>
      <c r="AT815" s="152"/>
      <c r="AU815" s="152"/>
      <c r="AV815" s="152"/>
      <c r="AW815" s="152"/>
      <c r="AX815" s="152"/>
      <c r="AY815" s="152"/>
      <c r="AZ815" s="152"/>
      <c r="BA815" s="152"/>
      <c r="BB815" s="152"/>
      <c r="BC815" s="152"/>
      <c r="BD815" s="152"/>
      <c r="BE815" s="152"/>
      <c r="BF815" s="152"/>
      <c r="BG815" s="152"/>
      <c r="BH815" s="152"/>
      <c r="BI815" s="152"/>
      <c r="BJ815" s="152"/>
      <c r="BK815" s="152"/>
      <c r="BL815" s="152"/>
      <c r="BM815" s="152"/>
    </row>
    <row r="816" ht="13.5" customHeight="1">
      <c r="A816" s="152"/>
      <c r="B816" s="153"/>
      <c r="C816" s="152"/>
      <c r="D816" s="152"/>
      <c r="E816" s="152"/>
      <c r="F816" s="152"/>
      <c r="G816" s="152"/>
      <c r="H816" s="152"/>
      <c r="I816" s="152"/>
      <c r="J816" s="152"/>
      <c r="K816" s="152"/>
      <c r="L816" s="152"/>
      <c r="M816" s="152"/>
      <c r="N816" s="152"/>
      <c r="O816" s="152"/>
      <c r="P816" s="152"/>
      <c r="Q816" s="152"/>
      <c r="R816" s="152"/>
      <c r="S816" s="152"/>
      <c r="T816" s="152"/>
      <c r="U816" s="152"/>
      <c r="V816" s="152"/>
      <c r="W816" s="152"/>
      <c r="X816" s="152"/>
      <c r="Y816" s="152"/>
      <c r="Z816" s="152"/>
      <c r="AA816" s="152"/>
      <c r="AB816" s="152"/>
      <c r="AC816" s="152"/>
      <c r="AD816" s="152"/>
      <c r="AE816" s="152"/>
      <c r="AF816" s="152"/>
      <c r="AG816" s="152"/>
      <c r="AH816" s="152"/>
      <c r="AI816" s="152"/>
      <c r="AJ816" s="152"/>
      <c r="AK816" s="152"/>
      <c r="AL816" s="152"/>
      <c r="AM816" s="152"/>
      <c r="AN816" s="152"/>
      <c r="AO816" s="152"/>
      <c r="AP816" s="152"/>
      <c r="AQ816" s="152"/>
      <c r="AR816" s="152"/>
      <c r="AS816" s="152"/>
      <c r="AT816" s="152"/>
      <c r="AU816" s="152"/>
      <c r="AV816" s="152"/>
      <c r="AW816" s="152"/>
      <c r="AX816" s="152"/>
      <c r="AY816" s="152"/>
      <c r="AZ816" s="152"/>
      <c r="BA816" s="152"/>
      <c r="BB816" s="152"/>
      <c r="BC816" s="152"/>
      <c r="BD816" s="152"/>
      <c r="BE816" s="152"/>
      <c r="BF816" s="152"/>
      <c r="BG816" s="152"/>
      <c r="BH816" s="152"/>
      <c r="BI816" s="152"/>
      <c r="BJ816" s="152"/>
      <c r="BK816" s="152"/>
      <c r="BL816" s="152"/>
      <c r="BM816" s="152"/>
    </row>
    <row r="817" ht="13.5" customHeight="1">
      <c r="A817" s="152"/>
      <c r="B817" s="153"/>
      <c r="C817" s="152"/>
      <c r="D817" s="152"/>
      <c r="E817" s="152"/>
      <c r="F817" s="152"/>
      <c r="G817" s="152"/>
      <c r="H817" s="152"/>
      <c r="I817" s="152"/>
      <c r="J817" s="152"/>
      <c r="K817" s="152"/>
      <c r="L817" s="152"/>
      <c r="M817" s="152"/>
      <c r="N817" s="152"/>
      <c r="O817" s="152"/>
      <c r="P817" s="152"/>
      <c r="Q817" s="152"/>
      <c r="R817" s="152"/>
      <c r="S817" s="152"/>
      <c r="T817" s="152"/>
      <c r="U817" s="152"/>
      <c r="V817" s="152"/>
      <c r="W817" s="152"/>
      <c r="X817" s="152"/>
      <c r="Y817" s="152"/>
      <c r="Z817" s="152"/>
      <c r="AA817" s="152"/>
      <c r="AB817" s="152"/>
      <c r="AC817" s="152"/>
      <c r="AD817" s="152"/>
      <c r="AE817" s="152"/>
      <c r="AF817" s="152"/>
      <c r="AG817" s="152"/>
      <c r="AH817" s="152"/>
      <c r="AI817" s="152"/>
      <c r="AJ817" s="152"/>
      <c r="AK817" s="152"/>
      <c r="AL817" s="152"/>
      <c r="AM817" s="152"/>
      <c r="AN817" s="152"/>
      <c r="AO817" s="152"/>
      <c r="AP817" s="152"/>
      <c r="AQ817" s="152"/>
      <c r="AR817" s="152"/>
      <c r="AS817" s="152"/>
      <c r="AT817" s="152"/>
      <c r="AU817" s="152"/>
      <c r="AV817" s="152"/>
      <c r="AW817" s="152"/>
      <c r="AX817" s="152"/>
      <c r="AY817" s="152"/>
      <c r="AZ817" s="152"/>
      <c r="BA817" s="152"/>
      <c r="BB817" s="152"/>
      <c r="BC817" s="152"/>
      <c r="BD817" s="152"/>
      <c r="BE817" s="152"/>
      <c r="BF817" s="152"/>
      <c r="BG817" s="152"/>
      <c r="BH817" s="152"/>
      <c r="BI817" s="152"/>
      <c r="BJ817" s="152"/>
      <c r="BK817" s="152"/>
      <c r="BL817" s="152"/>
      <c r="BM817" s="152"/>
    </row>
    <row r="818" ht="13.5" customHeight="1">
      <c r="A818" s="152"/>
      <c r="B818" s="153"/>
      <c r="C818" s="152"/>
      <c r="D818" s="152"/>
      <c r="E818" s="152"/>
      <c r="F818" s="152"/>
      <c r="G818" s="152"/>
      <c r="H818" s="152"/>
      <c r="I818" s="152"/>
      <c r="J818" s="152"/>
      <c r="K818" s="152"/>
      <c r="L818" s="152"/>
      <c r="M818" s="152"/>
      <c r="N818" s="152"/>
      <c r="O818" s="152"/>
      <c r="P818" s="152"/>
      <c r="Q818" s="152"/>
      <c r="R818" s="152"/>
      <c r="S818" s="152"/>
      <c r="T818" s="152"/>
      <c r="U818" s="152"/>
      <c r="V818" s="152"/>
      <c r="W818" s="152"/>
      <c r="X818" s="152"/>
      <c r="Y818" s="152"/>
      <c r="Z818" s="152"/>
      <c r="AA818" s="152"/>
      <c r="AB818" s="152"/>
      <c r="AC818" s="152"/>
      <c r="AD818" s="152"/>
      <c r="AE818" s="152"/>
      <c r="AF818" s="152"/>
      <c r="AG818" s="152"/>
      <c r="AH818" s="152"/>
      <c r="AI818" s="152"/>
      <c r="AJ818" s="152"/>
      <c r="AK818" s="152"/>
      <c r="AL818" s="152"/>
      <c r="AM818" s="152"/>
      <c r="AN818" s="152"/>
      <c r="AO818" s="152"/>
      <c r="AP818" s="152"/>
      <c r="AQ818" s="152"/>
      <c r="AR818" s="152"/>
      <c r="AS818" s="152"/>
      <c r="AT818" s="152"/>
      <c r="AU818" s="152"/>
      <c r="AV818" s="152"/>
      <c r="AW818" s="152"/>
      <c r="AX818" s="152"/>
      <c r="AY818" s="152"/>
      <c r="AZ818" s="152"/>
      <c r="BA818" s="152"/>
      <c r="BB818" s="152"/>
      <c r="BC818" s="152"/>
      <c r="BD818" s="152"/>
      <c r="BE818" s="152"/>
      <c r="BF818" s="152"/>
      <c r="BG818" s="152"/>
      <c r="BH818" s="152"/>
      <c r="BI818" s="152"/>
      <c r="BJ818" s="152"/>
      <c r="BK818" s="152"/>
      <c r="BL818" s="152"/>
      <c r="BM818" s="152"/>
    </row>
    <row r="819" ht="13.5" customHeight="1">
      <c r="A819" s="152"/>
      <c r="B819" s="153"/>
      <c r="C819" s="152"/>
      <c r="D819" s="152"/>
      <c r="E819" s="152"/>
      <c r="F819" s="152"/>
      <c r="G819" s="152"/>
      <c r="H819" s="152"/>
      <c r="I819" s="152"/>
      <c r="J819" s="152"/>
      <c r="K819" s="152"/>
      <c r="L819" s="152"/>
      <c r="M819" s="152"/>
      <c r="N819" s="152"/>
      <c r="O819" s="152"/>
      <c r="P819" s="152"/>
      <c r="Q819" s="152"/>
      <c r="R819" s="152"/>
      <c r="S819" s="152"/>
      <c r="T819" s="152"/>
      <c r="U819" s="152"/>
      <c r="V819" s="152"/>
      <c r="W819" s="152"/>
      <c r="X819" s="152"/>
      <c r="Y819" s="152"/>
      <c r="Z819" s="152"/>
      <c r="AA819" s="152"/>
      <c r="AB819" s="152"/>
      <c r="AC819" s="152"/>
      <c r="AD819" s="152"/>
      <c r="AE819" s="152"/>
      <c r="AF819" s="152"/>
      <c r="AG819" s="152"/>
      <c r="AH819" s="152"/>
      <c r="AI819" s="152"/>
      <c r="AJ819" s="152"/>
      <c r="AK819" s="152"/>
      <c r="AL819" s="152"/>
      <c r="AM819" s="152"/>
      <c r="AN819" s="152"/>
      <c r="AO819" s="152"/>
      <c r="AP819" s="152"/>
      <c r="AQ819" s="152"/>
      <c r="AR819" s="152"/>
      <c r="AS819" s="152"/>
      <c r="AT819" s="152"/>
      <c r="AU819" s="152"/>
      <c r="AV819" s="152"/>
      <c r="AW819" s="152"/>
      <c r="AX819" s="152"/>
      <c r="AY819" s="152"/>
      <c r="AZ819" s="152"/>
      <c r="BA819" s="152"/>
      <c r="BB819" s="152"/>
      <c r="BC819" s="152"/>
      <c r="BD819" s="152"/>
      <c r="BE819" s="152"/>
      <c r="BF819" s="152"/>
      <c r="BG819" s="152"/>
      <c r="BH819" s="152"/>
      <c r="BI819" s="152"/>
      <c r="BJ819" s="152"/>
      <c r="BK819" s="152"/>
      <c r="BL819" s="152"/>
      <c r="BM819" s="152"/>
    </row>
    <row r="820" ht="13.5" customHeight="1">
      <c r="A820" s="152"/>
      <c r="B820" s="153"/>
      <c r="C820" s="152"/>
      <c r="D820" s="152"/>
      <c r="E820" s="152"/>
      <c r="F820" s="152"/>
      <c r="G820" s="152"/>
      <c r="H820" s="152"/>
      <c r="I820" s="152"/>
      <c r="J820" s="152"/>
      <c r="K820" s="152"/>
      <c r="L820" s="152"/>
      <c r="M820" s="152"/>
      <c r="N820" s="152"/>
      <c r="O820" s="152"/>
      <c r="P820" s="152"/>
      <c r="Q820" s="152"/>
      <c r="R820" s="152"/>
      <c r="S820" s="152"/>
      <c r="T820" s="152"/>
      <c r="U820" s="152"/>
      <c r="V820" s="152"/>
      <c r="W820" s="152"/>
      <c r="X820" s="152"/>
      <c r="Y820" s="152"/>
      <c r="Z820" s="152"/>
      <c r="AA820" s="152"/>
      <c r="AB820" s="152"/>
      <c r="AC820" s="152"/>
      <c r="AD820" s="152"/>
      <c r="AE820" s="152"/>
      <c r="AF820" s="152"/>
      <c r="AG820" s="152"/>
      <c r="AH820" s="152"/>
      <c r="AI820" s="152"/>
      <c r="AJ820" s="152"/>
      <c r="AK820" s="152"/>
      <c r="AL820" s="152"/>
      <c r="AM820" s="152"/>
      <c r="AN820" s="152"/>
      <c r="AO820" s="152"/>
      <c r="AP820" s="152"/>
      <c r="AQ820" s="152"/>
      <c r="AR820" s="152"/>
      <c r="AS820" s="152"/>
      <c r="AT820" s="152"/>
      <c r="AU820" s="152"/>
      <c r="AV820" s="152"/>
      <c r="AW820" s="152"/>
      <c r="AX820" s="152"/>
      <c r="AY820" s="152"/>
      <c r="AZ820" s="152"/>
      <c r="BA820" s="152"/>
      <c r="BB820" s="152"/>
      <c r="BC820" s="152"/>
      <c r="BD820" s="152"/>
      <c r="BE820" s="152"/>
      <c r="BF820" s="152"/>
      <c r="BG820" s="152"/>
      <c r="BH820" s="152"/>
      <c r="BI820" s="152"/>
      <c r="BJ820" s="152"/>
      <c r="BK820" s="152"/>
      <c r="BL820" s="152"/>
      <c r="BM820" s="152"/>
    </row>
    <row r="821" ht="13.5" customHeight="1">
      <c r="A821" s="152"/>
      <c r="B821" s="153"/>
      <c r="C821" s="152"/>
      <c r="D821" s="152"/>
      <c r="E821" s="152"/>
      <c r="F821" s="152"/>
      <c r="G821" s="152"/>
      <c r="H821" s="152"/>
      <c r="I821" s="152"/>
      <c r="J821" s="152"/>
      <c r="K821" s="152"/>
      <c r="L821" s="152"/>
      <c r="M821" s="152"/>
      <c r="N821" s="152"/>
      <c r="O821" s="152"/>
      <c r="P821" s="152"/>
      <c r="Q821" s="152"/>
      <c r="R821" s="152"/>
      <c r="S821" s="152"/>
      <c r="T821" s="152"/>
      <c r="U821" s="152"/>
      <c r="V821" s="152"/>
      <c r="W821" s="152"/>
      <c r="X821" s="152"/>
      <c r="Y821" s="152"/>
      <c r="Z821" s="152"/>
      <c r="AA821" s="152"/>
      <c r="AB821" s="152"/>
      <c r="AC821" s="152"/>
      <c r="AD821" s="152"/>
      <c r="AE821" s="152"/>
      <c r="AF821" s="152"/>
      <c r="AG821" s="152"/>
      <c r="AH821" s="152"/>
      <c r="AI821" s="152"/>
      <c r="AJ821" s="152"/>
      <c r="AK821" s="152"/>
      <c r="AL821" s="152"/>
      <c r="AM821" s="152"/>
      <c r="AN821" s="152"/>
      <c r="AO821" s="152"/>
      <c r="AP821" s="152"/>
      <c r="AQ821" s="152"/>
      <c r="AR821" s="152"/>
      <c r="AS821" s="152"/>
      <c r="AT821" s="152"/>
      <c r="AU821" s="152"/>
      <c r="AV821" s="152"/>
      <c r="AW821" s="152"/>
      <c r="AX821" s="152"/>
      <c r="AY821" s="152"/>
      <c r="AZ821" s="152"/>
      <c r="BA821" s="152"/>
      <c r="BB821" s="152"/>
      <c r="BC821" s="152"/>
      <c r="BD821" s="152"/>
      <c r="BE821" s="152"/>
      <c r="BF821" s="152"/>
      <c r="BG821" s="152"/>
      <c r="BH821" s="152"/>
      <c r="BI821" s="152"/>
      <c r="BJ821" s="152"/>
      <c r="BK821" s="152"/>
      <c r="BL821" s="152"/>
      <c r="BM821" s="152"/>
    </row>
    <row r="822" ht="13.5" customHeight="1">
      <c r="A822" s="152"/>
      <c r="B822" s="153"/>
      <c r="C822" s="152"/>
      <c r="D822" s="152"/>
      <c r="E822" s="152"/>
      <c r="F822" s="152"/>
      <c r="G822" s="152"/>
      <c r="H822" s="152"/>
      <c r="I822" s="152"/>
      <c r="J822" s="152"/>
      <c r="K822" s="152"/>
      <c r="L822" s="152"/>
      <c r="M822" s="152"/>
      <c r="N822" s="152"/>
      <c r="O822" s="152"/>
      <c r="P822" s="152"/>
      <c r="Q822" s="152"/>
      <c r="R822" s="152"/>
      <c r="S822" s="152"/>
      <c r="T822" s="152"/>
      <c r="U822" s="152"/>
      <c r="V822" s="152"/>
      <c r="W822" s="152"/>
      <c r="X822" s="152"/>
      <c r="Y822" s="152"/>
      <c r="Z822" s="152"/>
      <c r="AA822" s="152"/>
      <c r="AB822" s="152"/>
      <c r="AC822" s="152"/>
      <c r="AD822" s="152"/>
      <c r="AE822" s="152"/>
      <c r="AF822" s="152"/>
      <c r="AG822" s="152"/>
      <c r="AH822" s="152"/>
      <c r="AI822" s="152"/>
      <c r="AJ822" s="152"/>
      <c r="AK822" s="152"/>
      <c r="AL822" s="152"/>
      <c r="AM822" s="152"/>
      <c r="AN822" s="152"/>
      <c r="AO822" s="152"/>
      <c r="AP822" s="152"/>
      <c r="AQ822" s="152"/>
      <c r="AR822" s="152"/>
      <c r="AS822" s="152"/>
      <c r="AT822" s="152"/>
      <c r="AU822" s="152"/>
      <c r="AV822" s="152"/>
      <c r="AW822" s="152"/>
      <c r="AX822" s="152"/>
      <c r="AY822" s="152"/>
      <c r="AZ822" s="152"/>
      <c r="BA822" s="152"/>
      <c r="BB822" s="152"/>
      <c r="BC822" s="152"/>
      <c r="BD822" s="152"/>
      <c r="BE822" s="152"/>
      <c r="BF822" s="152"/>
      <c r="BG822" s="152"/>
      <c r="BH822" s="152"/>
      <c r="BI822" s="152"/>
      <c r="BJ822" s="152"/>
      <c r="BK822" s="152"/>
      <c r="BL822" s="152"/>
      <c r="BM822" s="152"/>
    </row>
    <row r="823" ht="13.5" customHeight="1">
      <c r="A823" s="152"/>
      <c r="B823" s="153"/>
      <c r="C823" s="152"/>
      <c r="D823" s="152"/>
      <c r="E823" s="152"/>
      <c r="F823" s="152"/>
      <c r="G823" s="152"/>
      <c r="H823" s="152"/>
      <c r="I823" s="152"/>
      <c r="J823" s="152"/>
      <c r="K823" s="152"/>
      <c r="L823" s="152"/>
      <c r="M823" s="152"/>
      <c r="N823" s="152"/>
      <c r="O823" s="152"/>
      <c r="P823" s="152"/>
      <c r="Q823" s="152"/>
      <c r="R823" s="152"/>
      <c r="S823" s="152"/>
      <c r="T823" s="152"/>
      <c r="U823" s="152"/>
      <c r="V823" s="152"/>
      <c r="W823" s="152"/>
      <c r="X823" s="152"/>
      <c r="Y823" s="152"/>
      <c r="Z823" s="152"/>
      <c r="AA823" s="152"/>
      <c r="AB823" s="152"/>
      <c r="AC823" s="152"/>
      <c r="AD823" s="152"/>
      <c r="AE823" s="152"/>
      <c r="AF823" s="152"/>
      <c r="AG823" s="152"/>
      <c r="AH823" s="152"/>
      <c r="AI823" s="152"/>
      <c r="AJ823" s="152"/>
      <c r="AK823" s="152"/>
      <c r="AL823" s="152"/>
      <c r="AM823" s="152"/>
      <c r="AN823" s="152"/>
      <c r="AO823" s="152"/>
      <c r="AP823" s="152"/>
      <c r="AQ823" s="152"/>
      <c r="AR823" s="152"/>
      <c r="AS823" s="152"/>
      <c r="AT823" s="152"/>
      <c r="AU823" s="152"/>
      <c r="AV823" s="152"/>
      <c r="AW823" s="152"/>
      <c r="AX823" s="152"/>
      <c r="AY823" s="152"/>
      <c r="AZ823" s="152"/>
      <c r="BA823" s="152"/>
      <c r="BB823" s="152"/>
      <c r="BC823" s="152"/>
      <c r="BD823" s="152"/>
      <c r="BE823" s="152"/>
      <c r="BF823" s="152"/>
      <c r="BG823" s="152"/>
      <c r="BH823" s="152"/>
      <c r="BI823" s="152"/>
      <c r="BJ823" s="152"/>
      <c r="BK823" s="152"/>
      <c r="BL823" s="152"/>
      <c r="BM823" s="152"/>
    </row>
    <row r="824" ht="13.5" customHeight="1">
      <c r="A824" s="152"/>
      <c r="B824" s="153"/>
      <c r="C824" s="152"/>
      <c r="D824" s="152"/>
      <c r="E824" s="152"/>
      <c r="F824" s="152"/>
      <c r="G824" s="152"/>
      <c r="H824" s="152"/>
      <c r="I824" s="152"/>
      <c r="J824" s="152"/>
      <c r="K824" s="152"/>
      <c r="L824" s="152"/>
      <c r="M824" s="152"/>
      <c r="N824" s="152"/>
      <c r="O824" s="152"/>
      <c r="P824" s="152"/>
      <c r="Q824" s="152"/>
      <c r="R824" s="152"/>
      <c r="S824" s="152"/>
      <c r="T824" s="152"/>
      <c r="U824" s="152"/>
      <c r="V824" s="152"/>
      <c r="W824" s="152"/>
      <c r="X824" s="152"/>
      <c r="Y824" s="152"/>
      <c r="Z824" s="152"/>
      <c r="AA824" s="152"/>
      <c r="AB824" s="152"/>
      <c r="AC824" s="152"/>
      <c r="AD824" s="152"/>
      <c r="AE824" s="152"/>
      <c r="AF824" s="152"/>
      <c r="AG824" s="152"/>
      <c r="AH824" s="152"/>
      <c r="AI824" s="152"/>
      <c r="AJ824" s="152"/>
      <c r="AK824" s="152"/>
      <c r="AL824" s="152"/>
      <c r="AM824" s="152"/>
      <c r="AN824" s="152"/>
      <c r="AO824" s="152"/>
      <c r="AP824" s="152"/>
      <c r="AQ824" s="152"/>
      <c r="AR824" s="152"/>
      <c r="AS824" s="152"/>
      <c r="AT824" s="152"/>
      <c r="AU824" s="152"/>
      <c r="AV824" s="152"/>
      <c r="AW824" s="152"/>
      <c r="AX824" s="152"/>
      <c r="AY824" s="152"/>
      <c r="AZ824" s="152"/>
      <c r="BA824" s="152"/>
      <c r="BB824" s="152"/>
      <c r="BC824" s="152"/>
      <c r="BD824" s="152"/>
      <c r="BE824" s="152"/>
      <c r="BF824" s="152"/>
      <c r="BG824" s="152"/>
      <c r="BH824" s="152"/>
      <c r="BI824" s="152"/>
      <c r="BJ824" s="152"/>
      <c r="BK824" s="152"/>
      <c r="BL824" s="152"/>
      <c r="BM824" s="152"/>
    </row>
    <row r="825" ht="13.5" customHeight="1">
      <c r="A825" s="152"/>
      <c r="B825" s="153"/>
      <c r="C825" s="152"/>
      <c r="D825" s="152"/>
      <c r="E825" s="152"/>
      <c r="F825" s="152"/>
      <c r="G825" s="152"/>
      <c r="H825" s="152"/>
      <c r="I825" s="152"/>
      <c r="J825" s="152"/>
      <c r="K825" s="152"/>
      <c r="L825" s="152"/>
      <c r="M825" s="152"/>
      <c r="N825" s="152"/>
      <c r="O825" s="152"/>
      <c r="P825" s="152"/>
      <c r="Q825" s="152"/>
      <c r="R825" s="152"/>
      <c r="S825" s="152"/>
      <c r="T825" s="152"/>
      <c r="U825" s="152"/>
      <c r="V825" s="152"/>
      <c r="W825" s="152"/>
      <c r="X825" s="152"/>
      <c r="Y825" s="152"/>
      <c r="Z825" s="152"/>
      <c r="AA825" s="152"/>
      <c r="AB825" s="152"/>
      <c r="AC825" s="152"/>
      <c r="AD825" s="152"/>
      <c r="AE825" s="152"/>
      <c r="AF825" s="152"/>
      <c r="AG825" s="152"/>
      <c r="AH825" s="152"/>
      <c r="AI825" s="152"/>
      <c r="AJ825" s="152"/>
      <c r="AK825" s="152"/>
      <c r="AL825" s="152"/>
      <c r="AM825" s="152"/>
      <c r="AN825" s="152"/>
      <c r="AO825" s="152"/>
      <c r="AP825" s="152"/>
      <c r="AQ825" s="152"/>
      <c r="AR825" s="152"/>
      <c r="AS825" s="152"/>
      <c r="AT825" s="152"/>
      <c r="AU825" s="152"/>
      <c r="AV825" s="152"/>
      <c r="AW825" s="152"/>
      <c r="AX825" s="152"/>
      <c r="AY825" s="152"/>
      <c r="AZ825" s="152"/>
      <c r="BA825" s="152"/>
      <c r="BB825" s="152"/>
      <c r="BC825" s="152"/>
      <c r="BD825" s="152"/>
      <c r="BE825" s="152"/>
      <c r="BF825" s="152"/>
      <c r="BG825" s="152"/>
      <c r="BH825" s="152"/>
      <c r="BI825" s="152"/>
      <c r="BJ825" s="152"/>
      <c r="BK825" s="152"/>
      <c r="BL825" s="152"/>
      <c r="BM825" s="152"/>
    </row>
    <row r="826" ht="13.5" customHeight="1">
      <c r="A826" s="152"/>
      <c r="B826" s="153"/>
      <c r="C826" s="152"/>
      <c r="D826" s="152"/>
      <c r="E826" s="152"/>
      <c r="F826" s="152"/>
      <c r="G826" s="152"/>
      <c r="H826" s="152"/>
      <c r="I826" s="152"/>
      <c r="J826" s="152"/>
      <c r="K826" s="152"/>
      <c r="L826" s="152"/>
      <c r="M826" s="152"/>
      <c r="N826" s="152"/>
      <c r="O826" s="152"/>
      <c r="P826" s="152"/>
      <c r="Q826" s="152"/>
      <c r="R826" s="152"/>
      <c r="S826" s="152"/>
      <c r="T826" s="152"/>
      <c r="U826" s="152"/>
      <c r="V826" s="152"/>
      <c r="W826" s="152"/>
      <c r="X826" s="152"/>
      <c r="Y826" s="152"/>
      <c r="Z826" s="152"/>
      <c r="AA826" s="152"/>
      <c r="AB826" s="152"/>
      <c r="AC826" s="152"/>
      <c r="AD826" s="152"/>
      <c r="AE826" s="152"/>
      <c r="AF826" s="152"/>
      <c r="AG826" s="152"/>
      <c r="AH826" s="152"/>
      <c r="AI826" s="152"/>
      <c r="AJ826" s="152"/>
      <c r="AK826" s="152"/>
      <c r="AL826" s="152"/>
      <c r="AM826" s="152"/>
      <c r="AN826" s="152"/>
      <c r="AO826" s="152"/>
      <c r="AP826" s="152"/>
      <c r="AQ826" s="152"/>
      <c r="AR826" s="152"/>
      <c r="AS826" s="152"/>
      <c r="AT826" s="152"/>
      <c r="AU826" s="152"/>
      <c r="AV826" s="152"/>
      <c r="AW826" s="152"/>
      <c r="AX826" s="152"/>
      <c r="AY826" s="152"/>
      <c r="AZ826" s="152"/>
      <c r="BA826" s="152"/>
      <c r="BB826" s="152"/>
      <c r="BC826" s="152"/>
      <c r="BD826" s="152"/>
      <c r="BE826" s="152"/>
      <c r="BF826" s="152"/>
      <c r="BG826" s="152"/>
      <c r="BH826" s="152"/>
      <c r="BI826" s="152"/>
      <c r="BJ826" s="152"/>
      <c r="BK826" s="152"/>
      <c r="BL826" s="152"/>
      <c r="BM826" s="152"/>
    </row>
    <row r="827" ht="13.5" customHeight="1">
      <c r="A827" s="152"/>
      <c r="B827" s="153"/>
      <c r="C827" s="152"/>
      <c r="D827" s="152"/>
      <c r="E827" s="152"/>
      <c r="F827" s="152"/>
      <c r="G827" s="152"/>
      <c r="H827" s="152"/>
      <c r="I827" s="152"/>
      <c r="J827" s="152"/>
      <c r="K827" s="152"/>
      <c r="L827" s="152"/>
      <c r="M827" s="152"/>
      <c r="N827" s="152"/>
      <c r="O827" s="152"/>
      <c r="P827" s="152"/>
      <c r="Q827" s="152"/>
      <c r="R827" s="152"/>
      <c r="S827" s="152"/>
      <c r="T827" s="152"/>
      <c r="U827" s="152"/>
      <c r="V827" s="152"/>
      <c r="W827" s="152"/>
      <c r="X827" s="152"/>
      <c r="Y827" s="152"/>
      <c r="Z827" s="152"/>
      <c r="AA827" s="152"/>
      <c r="AB827" s="152"/>
      <c r="AC827" s="152"/>
      <c r="AD827" s="152"/>
      <c r="AE827" s="152"/>
      <c r="AF827" s="152"/>
      <c r="AG827" s="152"/>
      <c r="AH827" s="152"/>
      <c r="AI827" s="152"/>
      <c r="AJ827" s="152"/>
      <c r="AK827" s="152"/>
      <c r="AL827" s="152"/>
      <c r="AM827" s="152"/>
      <c r="AN827" s="152"/>
      <c r="AO827" s="152"/>
      <c r="AP827" s="152"/>
      <c r="AQ827" s="152"/>
      <c r="AR827" s="152"/>
      <c r="AS827" s="152"/>
      <c r="AT827" s="152"/>
      <c r="AU827" s="152"/>
      <c r="AV827" s="152"/>
      <c r="AW827" s="152"/>
      <c r="AX827" s="152"/>
      <c r="AY827" s="152"/>
      <c r="AZ827" s="152"/>
      <c r="BA827" s="152"/>
      <c r="BB827" s="152"/>
      <c r="BC827" s="152"/>
      <c r="BD827" s="152"/>
      <c r="BE827" s="152"/>
      <c r="BF827" s="152"/>
      <c r="BG827" s="152"/>
      <c r="BH827" s="152"/>
      <c r="BI827" s="152"/>
      <c r="BJ827" s="152"/>
      <c r="BK827" s="152"/>
      <c r="BL827" s="152"/>
      <c r="BM827" s="152"/>
    </row>
    <row r="828" ht="13.5" customHeight="1">
      <c r="A828" s="152"/>
      <c r="B828" s="153"/>
      <c r="C828" s="152"/>
      <c r="D828" s="152"/>
      <c r="E828" s="152"/>
      <c r="F828" s="152"/>
      <c r="G828" s="152"/>
      <c r="H828" s="152"/>
      <c r="I828" s="152"/>
      <c r="J828" s="152"/>
      <c r="K828" s="152"/>
      <c r="L828" s="152"/>
      <c r="M828" s="152"/>
      <c r="N828" s="152"/>
      <c r="O828" s="152"/>
      <c r="P828" s="152"/>
      <c r="Q828" s="152"/>
      <c r="R828" s="152"/>
      <c r="S828" s="152"/>
      <c r="T828" s="152"/>
      <c r="U828" s="152"/>
      <c r="V828" s="152"/>
      <c r="W828" s="152"/>
      <c r="X828" s="152"/>
      <c r="Y828" s="152"/>
      <c r="Z828" s="152"/>
      <c r="AA828" s="152"/>
      <c r="AB828" s="152"/>
      <c r="AC828" s="152"/>
      <c r="AD828" s="152"/>
      <c r="AE828" s="152"/>
      <c r="AF828" s="152"/>
      <c r="AG828" s="152"/>
      <c r="AH828" s="152"/>
      <c r="AI828" s="152"/>
      <c r="AJ828" s="152"/>
      <c r="AK828" s="152"/>
      <c r="AL828" s="152"/>
      <c r="AM828" s="152"/>
      <c r="AN828" s="152"/>
      <c r="AO828" s="152"/>
      <c r="AP828" s="152"/>
      <c r="AQ828" s="152"/>
      <c r="AR828" s="152"/>
      <c r="AS828" s="152"/>
      <c r="AT828" s="152"/>
      <c r="AU828" s="152"/>
      <c r="AV828" s="152"/>
      <c r="AW828" s="152"/>
      <c r="AX828" s="152"/>
      <c r="AY828" s="152"/>
      <c r="AZ828" s="152"/>
      <c r="BA828" s="152"/>
      <c r="BB828" s="152"/>
      <c r="BC828" s="152"/>
      <c r="BD828" s="152"/>
      <c r="BE828" s="152"/>
      <c r="BF828" s="152"/>
      <c r="BG828" s="152"/>
      <c r="BH828" s="152"/>
      <c r="BI828" s="152"/>
      <c r="BJ828" s="152"/>
      <c r="BK828" s="152"/>
      <c r="BL828" s="152"/>
      <c r="BM828" s="152"/>
    </row>
    <row r="829" ht="13.5" customHeight="1">
      <c r="A829" s="152"/>
      <c r="B829" s="153"/>
      <c r="C829" s="152"/>
      <c r="D829" s="152"/>
      <c r="E829" s="152"/>
      <c r="F829" s="152"/>
      <c r="G829" s="152"/>
      <c r="H829" s="152"/>
      <c r="I829" s="152"/>
      <c r="J829" s="152"/>
      <c r="K829" s="152"/>
      <c r="L829" s="152"/>
      <c r="M829" s="152"/>
      <c r="N829" s="152"/>
      <c r="O829" s="152"/>
      <c r="P829" s="152"/>
      <c r="Q829" s="152"/>
      <c r="R829" s="152"/>
      <c r="S829" s="152"/>
      <c r="T829" s="152"/>
      <c r="U829" s="152"/>
      <c r="V829" s="152"/>
      <c r="W829" s="152"/>
      <c r="X829" s="152"/>
      <c r="Y829" s="152"/>
      <c r="Z829" s="152"/>
      <c r="AA829" s="152"/>
      <c r="AB829" s="152"/>
      <c r="AC829" s="152"/>
      <c r="AD829" s="152"/>
      <c r="AE829" s="152"/>
      <c r="AF829" s="152"/>
      <c r="AG829" s="152"/>
      <c r="AH829" s="152"/>
      <c r="AI829" s="152"/>
      <c r="AJ829" s="152"/>
      <c r="AK829" s="152"/>
      <c r="AL829" s="152"/>
      <c r="AM829" s="152"/>
      <c r="AN829" s="152"/>
      <c r="AO829" s="152"/>
      <c r="AP829" s="152"/>
      <c r="AQ829" s="152"/>
      <c r="AR829" s="152"/>
      <c r="AS829" s="152"/>
      <c r="AT829" s="152"/>
      <c r="AU829" s="152"/>
      <c r="AV829" s="152"/>
      <c r="AW829" s="152"/>
      <c r="AX829" s="152"/>
      <c r="AY829" s="152"/>
      <c r="AZ829" s="152"/>
      <c r="BA829" s="152"/>
      <c r="BB829" s="152"/>
      <c r="BC829" s="152"/>
      <c r="BD829" s="152"/>
      <c r="BE829" s="152"/>
      <c r="BF829" s="152"/>
      <c r="BG829" s="152"/>
      <c r="BH829" s="152"/>
      <c r="BI829" s="152"/>
      <c r="BJ829" s="152"/>
      <c r="BK829" s="152"/>
      <c r="BL829" s="152"/>
      <c r="BM829" s="152"/>
    </row>
    <row r="830" ht="13.5" customHeight="1">
      <c r="A830" s="152"/>
      <c r="B830" s="153"/>
      <c r="C830" s="152"/>
      <c r="D830" s="152"/>
      <c r="E830" s="152"/>
      <c r="F830" s="152"/>
      <c r="G830" s="152"/>
      <c r="H830" s="152"/>
      <c r="I830" s="152"/>
      <c r="J830" s="152"/>
      <c r="K830" s="152"/>
      <c r="L830" s="152"/>
      <c r="M830" s="152"/>
      <c r="N830" s="152"/>
      <c r="O830" s="152"/>
      <c r="P830" s="152"/>
      <c r="Q830" s="152"/>
      <c r="R830" s="152"/>
      <c r="S830" s="152"/>
      <c r="T830" s="152"/>
      <c r="U830" s="152"/>
      <c r="V830" s="152"/>
      <c r="W830" s="152"/>
      <c r="X830" s="152"/>
      <c r="Y830" s="152"/>
      <c r="Z830" s="152"/>
      <c r="AA830" s="152"/>
      <c r="AB830" s="152"/>
      <c r="AC830" s="152"/>
      <c r="AD830" s="152"/>
      <c r="AE830" s="152"/>
      <c r="AF830" s="152"/>
      <c r="AG830" s="152"/>
      <c r="AH830" s="152"/>
      <c r="AI830" s="152"/>
      <c r="AJ830" s="152"/>
      <c r="AK830" s="152"/>
      <c r="AL830" s="152"/>
      <c r="AM830" s="152"/>
      <c r="AN830" s="152"/>
      <c r="AO830" s="152"/>
      <c r="AP830" s="152"/>
      <c r="AQ830" s="152"/>
      <c r="AR830" s="152"/>
      <c r="AS830" s="152"/>
      <c r="AT830" s="152"/>
      <c r="AU830" s="152"/>
      <c r="AV830" s="152"/>
      <c r="AW830" s="152"/>
      <c r="AX830" s="152"/>
      <c r="AY830" s="152"/>
      <c r="AZ830" s="152"/>
      <c r="BA830" s="152"/>
      <c r="BB830" s="152"/>
      <c r="BC830" s="152"/>
      <c r="BD830" s="152"/>
      <c r="BE830" s="152"/>
      <c r="BF830" s="152"/>
      <c r="BG830" s="152"/>
      <c r="BH830" s="152"/>
      <c r="BI830" s="152"/>
      <c r="BJ830" s="152"/>
      <c r="BK830" s="152"/>
      <c r="BL830" s="152"/>
      <c r="BM830" s="152"/>
    </row>
    <row r="831" ht="13.5" customHeight="1">
      <c r="A831" s="152"/>
      <c r="B831" s="153"/>
      <c r="C831" s="152"/>
      <c r="D831" s="152"/>
      <c r="E831" s="152"/>
      <c r="F831" s="152"/>
      <c r="G831" s="152"/>
      <c r="H831" s="152"/>
      <c r="I831" s="152"/>
      <c r="J831" s="152"/>
      <c r="K831" s="152"/>
      <c r="L831" s="152"/>
      <c r="M831" s="152"/>
      <c r="N831" s="152"/>
      <c r="O831" s="152"/>
      <c r="P831" s="152"/>
      <c r="Q831" s="152"/>
      <c r="R831" s="152"/>
      <c r="S831" s="152"/>
      <c r="T831" s="152"/>
      <c r="U831" s="152"/>
      <c r="V831" s="152"/>
      <c r="W831" s="152"/>
      <c r="X831" s="152"/>
      <c r="Y831" s="152"/>
      <c r="Z831" s="152"/>
      <c r="AA831" s="152"/>
      <c r="AB831" s="152"/>
      <c r="AC831" s="152"/>
      <c r="AD831" s="152"/>
      <c r="AE831" s="152"/>
      <c r="AF831" s="152"/>
      <c r="AG831" s="152"/>
      <c r="AH831" s="152"/>
      <c r="AI831" s="152"/>
      <c r="AJ831" s="152"/>
      <c r="AK831" s="152"/>
      <c r="AL831" s="152"/>
      <c r="AM831" s="152"/>
      <c r="AN831" s="152"/>
      <c r="AO831" s="152"/>
      <c r="AP831" s="152"/>
      <c r="AQ831" s="152"/>
      <c r="AR831" s="152"/>
      <c r="AS831" s="152"/>
      <c r="AT831" s="152"/>
      <c r="AU831" s="152"/>
      <c r="AV831" s="152"/>
      <c r="AW831" s="152"/>
      <c r="AX831" s="152"/>
      <c r="AY831" s="152"/>
      <c r="AZ831" s="152"/>
      <c r="BA831" s="152"/>
      <c r="BB831" s="152"/>
      <c r="BC831" s="152"/>
      <c r="BD831" s="152"/>
      <c r="BE831" s="152"/>
      <c r="BF831" s="152"/>
      <c r="BG831" s="152"/>
      <c r="BH831" s="152"/>
      <c r="BI831" s="152"/>
      <c r="BJ831" s="152"/>
      <c r="BK831" s="152"/>
      <c r="BL831" s="152"/>
      <c r="BM831" s="152"/>
    </row>
    <row r="832" ht="13.5" customHeight="1">
      <c r="A832" s="152"/>
      <c r="B832" s="153"/>
      <c r="C832" s="152"/>
      <c r="D832" s="152"/>
      <c r="E832" s="152"/>
      <c r="F832" s="152"/>
      <c r="G832" s="152"/>
      <c r="H832" s="152"/>
      <c r="I832" s="152"/>
      <c r="J832" s="152"/>
      <c r="K832" s="152"/>
      <c r="L832" s="152"/>
      <c r="M832" s="152"/>
      <c r="N832" s="152"/>
      <c r="O832" s="152"/>
      <c r="P832" s="152"/>
      <c r="Q832" s="152"/>
      <c r="R832" s="152"/>
      <c r="S832" s="152"/>
      <c r="T832" s="152"/>
      <c r="U832" s="152"/>
      <c r="V832" s="152"/>
      <c r="W832" s="152"/>
      <c r="X832" s="152"/>
      <c r="Y832" s="152"/>
      <c r="Z832" s="152"/>
      <c r="AA832" s="152"/>
      <c r="AB832" s="152"/>
      <c r="AC832" s="152"/>
      <c r="AD832" s="152"/>
      <c r="AE832" s="152"/>
      <c r="AF832" s="152"/>
      <c r="AG832" s="152"/>
      <c r="AH832" s="152"/>
      <c r="AI832" s="152"/>
      <c r="AJ832" s="152"/>
      <c r="AK832" s="152"/>
      <c r="AL832" s="152"/>
      <c r="AM832" s="152"/>
      <c r="AN832" s="152"/>
      <c r="AO832" s="152"/>
      <c r="AP832" s="152"/>
      <c r="AQ832" s="152"/>
      <c r="AR832" s="152"/>
      <c r="AS832" s="152"/>
      <c r="AT832" s="152"/>
      <c r="AU832" s="152"/>
      <c r="AV832" s="152"/>
      <c r="AW832" s="152"/>
      <c r="AX832" s="152"/>
      <c r="AY832" s="152"/>
      <c r="AZ832" s="152"/>
      <c r="BA832" s="152"/>
      <c r="BB832" s="152"/>
      <c r="BC832" s="152"/>
      <c r="BD832" s="152"/>
      <c r="BE832" s="152"/>
      <c r="BF832" s="152"/>
      <c r="BG832" s="152"/>
      <c r="BH832" s="152"/>
      <c r="BI832" s="152"/>
      <c r="BJ832" s="152"/>
      <c r="BK832" s="152"/>
      <c r="BL832" s="152"/>
      <c r="BM832" s="152"/>
    </row>
    <row r="833" ht="13.5" customHeight="1">
      <c r="A833" s="152"/>
      <c r="B833" s="153"/>
      <c r="C833" s="152"/>
      <c r="D833" s="152"/>
      <c r="E833" s="152"/>
      <c r="F833" s="152"/>
      <c r="G833" s="152"/>
      <c r="H833" s="152"/>
      <c r="I833" s="152"/>
      <c r="J833" s="152"/>
      <c r="K833" s="152"/>
      <c r="L833" s="152"/>
      <c r="M833" s="152"/>
      <c r="N833" s="152"/>
      <c r="O833" s="152"/>
      <c r="P833" s="152"/>
      <c r="Q833" s="152"/>
      <c r="R833" s="152"/>
      <c r="S833" s="152"/>
      <c r="T833" s="152"/>
      <c r="U833" s="152"/>
      <c r="V833" s="152"/>
      <c r="W833" s="152"/>
      <c r="X833" s="152"/>
      <c r="Y833" s="152"/>
      <c r="Z833" s="152"/>
      <c r="AA833" s="152"/>
      <c r="AB833" s="152"/>
      <c r="AC833" s="152"/>
      <c r="AD833" s="152"/>
      <c r="AE833" s="152"/>
      <c r="AF833" s="152"/>
      <c r="AG833" s="152"/>
      <c r="AH833" s="152"/>
      <c r="AI833" s="152"/>
      <c r="AJ833" s="152"/>
      <c r="AK833" s="152"/>
      <c r="AL833" s="152"/>
      <c r="AM833" s="152"/>
      <c r="AN833" s="152"/>
      <c r="AO833" s="152"/>
      <c r="AP833" s="152"/>
      <c r="AQ833" s="152"/>
      <c r="AR833" s="152"/>
      <c r="AS833" s="152"/>
      <c r="AT833" s="152"/>
      <c r="AU833" s="152"/>
      <c r="AV833" s="152"/>
      <c r="AW833" s="152"/>
      <c r="AX833" s="152"/>
      <c r="AY833" s="152"/>
      <c r="AZ833" s="152"/>
      <c r="BA833" s="152"/>
      <c r="BB833" s="152"/>
      <c r="BC833" s="152"/>
      <c r="BD833" s="152"/>
      <c r="BE833" s="152"/>
      <c r="BF833" s="152"/>
      <c r="BG833" s="152"/>
      <c r="BH833" s="152"/>
      <c r="BI833" s="152"/>
      <c r="BJ833" s="152"/>
      <c r="BK833" s="152"/>
      <c r="BL833" s="152"/>
      <c r="BM833" s="152"/>
    </row>
    <row r="834" ht="13.5" customHeight="1">
      <c r="A834" s="152"/>
      <c r="B834" s="153"/>
      <c r="C834" s="152"/>
      <c r="D834" s="152"/>
      <c r="E834" s="152"/>
      <c r="F834" s="152"/>
      <c r="G834" s="152"/>
      <c r="H834" s="152"/>
      <c r="I834" s="152"/>
      <c r="J834" s="152"/>
      <c r="K834" s="152"/>
      <c r="L834" s="152"/>
      <c r="M834" s="152"/>
      <c r="N834" s="152"/>
      <c r="O834" s="152"/>
      <c r="P834" s="152"/>
      <c r="Q834" s="152"/>
      <c r="R834" s="152"/>
      <c r="S834" s="152"/>
      <c r="T834" s="152"/>
      <c r="U834" s="152"/>
      <c r="V834" s="152"/>
      <c r="W834" s="152"/>
      <c r="X834" s="152"/>
      <c r="Y834" s="152"/>
      <c r="Z834" s="152"/>
      <c r="AA834" s="152"/>
      <c r="AB834" s="152"/>
      <c r="AC834" s="152"/>
      <c r="AD834" s="152"/>
      <c r="AE834" s="152"/>
      <c r="AF834" s="152"/>
      <c r="AG834" s="152"/>
      <c r="AH834" s="152"/>
      <c r="AI834" s="152"/>
      <c r="AJ834" s="152"/>
      <c r="AK834" s="152"/>
      <c r="AL834" s="152"/>
      <c r="AM834" s="152"/>
      <c r="AN834" s="152"/>
      <c r="AO834" s="152"/>
      <c r="AP834" s="152"/>
      <c r="AQ834" s="152"/>
      <c r="AR834" s="152"/>
      <c r="AS834" s="152"/>
      <c r="AT834" s="152"/>
      <c r="AU834" s="152"/>
      <c r="AV834" s="152"/>
      <c r="AW834" s="152"/>
      <c r="AX834" s="152"/>
      <c r="AY834" s="152"/>
      <c r="AZ834" s="152"/>
      <c r="BA834" s="152"/>
      <c r="BB834" s="152"/>
      <c r="BC834" s="152"/>
      <c r="BD834" s="152"/>
      <c r="BE834" s="152"/>
      <c r="BF834" s="152"/>
      <c r="BG834" s="152"/>
      <c r="BH834" s="152"/>
      <c r="BI834" s="152"/>
      <c r="BJ834" s="152"/>
      <c r="BK834" s="152"/>
      <c r="BL834" s="152"/>
      <c r="BM834" s="152"/>
    </row>
    <row r="835" ht="13.5" customHeight="1">
      <c r="A835" s="152"/>
      <c r="B835" s="153"/>
      <c r="C835" s="152"/>
      <c r="D835" s="152"/>
      <c r="E835" s="152"/>
      <c r="F835" s="152"/>
      <c r="G835" s="152"/>
      <c r="H835" s="152"/>
      <c r="I835" s="152"/>
      <c r="J835" s="152"/>
      <c r="K835" s="152"/>
      <c r="L835" s="152"/>
      <c r="M835" s="152"/>
      <c r="N835" s="152"/>
      <c r="O835" s="152"/>
      <c r="P835" s="152"/>
      <c r="Q835" s="152"/>
      <c r="R835" s="152"/>
      <c r="S835" s="152"/>
      <c r="T835" s="152"/>
      <c r="U835" s="152"/>
      <c r="V835" s="152"/>
      <c r="W835" s="152"/>
      <c r="X835" s="152"/>
      <c r="Y835" s="152"/>
      <c r="Z835" s="152"/>
      <c r="AA835" s="152"/>
      <c r="AB835" s="152"/>
      <c r="AC835" s="152"/>
      <c r="AD835" s="152"/>
      <c r="AE835" s="152"/>
      <c r="AF835" s="152"/>
      <c r="AG835" s="152"/>
      <c r="AH835" s="152"/>
      <c r="AI835" s="152"/>
      <c r="AJ835" s="152"/>
      <c r="AK835" s="152"/>
      <c r="AL835" s="152"/>
      <c r="AM835" s="152"/>
      <c r="AN835" s="152"/>
      <c r="AO835" s="152"/>
      <c r="AP835" s="152"/>
      <c r="AQ835" s="152"/>
      <c r="AR835" s="152"/>
      <c r="AS835" s="152"/>
      <c r="AT835" s="152"/>
      <c r="AU835" s="152"/>
      <c r="AV835" s="152"/>
      <c r="AW835" s="152"/>
      <c r="AX835" s="152"/>
      <c r="AY835" s="152"/>
      <c r="AZ835" s="152"/>
      <c r="BA835" s="152"/>
      <c r="BB835" s="152"/>
      <c r="BC835" s="152"/>
      <c r="BD835" s="152"/>
      <c r="BE835" s="152"/>
      <c r="BF835" s="152"/>
      <c r="BG835" s="152"/>
      <c r="BH835" s="152"/>
      <c r="BI835" s="152"/>
      <c r="BJ835" s="152"/>
      <c r="BK835" s="152"/>
      <c r="BL835" s="152"/>
      <c r="BM835" s="152"/>
    </row>
    <row r="836" ht="13.5" customHeight="1">
      <c r="A836" s="152"/>
      <c r="B836" s="153"/>
      <c r="C836" s="152"/>
      <c r="D836" s="152"/>
      <c r="E836" s="152"/>
      <c r="F836" s="152"/>
      <c r="G836" s="152"/>
      <c r="H836" s="152"/>
      <c r="I836" s="152"/>
      <c r="J836" s="152"/>
      <c r="K836" s="152"/>
      <c r="L836" s="152"/>
      <c r="M836" s="152"/>
      <c r="N836" s="152"/>
      <c r="O836" s="152"/>
      <c r="P836" s="152"/>
      <c r="Q836" s="152"/>
      <c r="R836" s="152"/>
      <c r="S836" s="152"/>
      <c r="T836" s="152"/>
      <c r="U836" s="152"/>
      <c r="V836" s="152"/>
      <c r="W836" s="152"/>
      <c r="X836" s="152"/>
      <c r="Y836" s="152"/>
      <c r="Z836" s="152"/>
      <c r="AA836" s="152"/>
      <c r="AB836" s="152"/>
      <c r="AC836" s="152"/>
      <c r="AD836" s="152"/>
      <c r="AE836" s="152"/>
      <c r="AF836" s="152"/>
      <c r="AG836" s="152"/>
      <c r="AH836" s="152"/>
      <c r="AI836" s="152"/>
      <c r="AJ836" s="152"/>
      <c r="AK836" s="152"/>
      <c r="AL836" s="152"/>
      <c r="AM836" s="152"/>
      <c r="AN836" s="152"/>
      <c r="AO836" s="152"/>
      <c r="AP836" s="152"/>
      <c r="AQ836" s="152"/>
      <c r="AR836" s="152"/>
      <c r="AS836" s="152"/>
      <c r="AT836" s="152"/>
      <c r="AU836" s="152"/>
      <c r="AV836" s="152"/>
      <c r="AW836" s="152"/>
      <c r="AX836" s="152"/>
      <c r="AY836" s="152"/>
      <c r="AZ836" s="152"/>
      <c r="BA836" s="152"/>
      <c r="BB836" s="152"/>
      <c r="BC836" s="152"/>
      <c r="BD836" s="152"/>
      <c r="BE836" s="152"/>
      <c r="BF836" s="152"/>
      <c r="BG836" s="152"/>
      <c r="BH836" s="152"/>
      <c r="BI836" s="152"/>
      <c r="BJ836" s="152"/>
      <c r="BK836" s="152"/>
      <c r="BL836" s="152"/>
      <c r="BM836" s="152"/>
    </row>
    <row r="837" ht="13.5" customHeight="1">
      <c r="A837" s="152"/>
      <c r="B837" s="153"/>
      <c r="C837" s="152"/>
      <c r="D837" s="152"/>
      <c r="E837" s="152"/>
      <c r="F837" s="152"/>
      <c r="G837" s="152"/>
      <c r="H837" s="152"/>
      <c r="I837" s="152"/>
      <c r="J837" s="152"/>
      <c r="K837" s="152"/>
      <c r="L837" s="152"/>
      <c r="M837" s="152"/>
      <c r="N837" s="152"/>
      <c r="O837" s="152"/>
      <c r="P837" s="152"/>
      <c r="Q837" s="152"/>
      <c r="R837" s="152"/>
      <c r="S837" s="152"/>
      <c r="T837" s="152"/>
      <c r="U837" s="152"/>
      <c r="V837" s="152"/>
      <c r="W837" s="152"/>
      <c r="X837" s="152"/>
      <c r="Y837" s="152"/>
      <c r="Z837" s="152"/>
      <c r="AA837" s="152"/>
      <c r="AB837" s="152"/>
      <c r="AC837" s="152"/>
      <c r="AD837" s="152"/>
      <c r="AE837" s="152"/>
      <c r="AF837" s="152"/>
      <c r="AG837" s="152"/>
      <c r="AH837" s="152"/>
      <c r="AI837" s="152"/>
      <c r="AJ837" s="152"/>
      <c r="AK837" s="152"/>
      <c r="AL837" s="152"/>
      <c r="AM837" s="152"/>
      <c r="AN837" s="152"/>
      <c r="AO837" s="152"/>
      <c r="AP837" s="152"/>
      <c r="AQ837" s="152"/>
      <c r="AR837" s="152"/>
      <c r="AS837" s="152"/>
      <c r="AT837" s="152"/>
      <c r="AU837" s="152"/>
      <c r="AV837" s="152"/>
      <c r="AW837" s="152"/>
      <c r="AX837" s="152"/>
      <c r="AY837" s="152"/>
      <c r="AZ837" s="152"/>
      <c r="BA837" s="152"/>
      <c r="BB837" s="152"/>
      <c r="BC837" s="152"/>
      <c r="BD837" s="152"/>
      <c r="BE837" s="152"/>
      <c r="BF837" s="152"/>
      <c r="BG837" s="152"/>
      <c r="BH837" s="152"/>
      <c r="BI837" s="152"/>
      <c r="BJ837" s="152"/>
      <c r="BK837" s="152"/>
      <c r="BL837" s="152"/>
      <c r="BM837" s="152"/>
    </row>
    <row r="838" ht="13.5" customHeight="1">
      <c r="A838" s="152"/>
      <c r="B838" s="153"/>
      <c r="C838" s="152"/>
      <c r="D838" s="152"/>
      <c r="E838" s="152"/>
      <c r="F838" s="152"/>
      <c r="G838" s="152"/>
      <c r="H838" s="152"/>
      <c r="I838" s="152"/>
      <c r="J838" s="152"/>
      <c r="K838" s="152"/>
      <c r="L838" s="152"/>
      <c r="M838" s="152"/>
      <c r="N838" s="152"/>
      <c r="O838" s="152"/>
      <c r="P838" s="152"/>
      <c r="Q838" s="152"/>
      <c r="R838" s="152"/>
      <c r="S838" s="152"/>
      <c r="T838" s="152"/>
      <c r="U838" s="152"/>
      <c r="V838" s="152"/>
      <c r="W838" s="152"/>
      <c r="X838" s="152"/>
      <c r="Y838" s="152"/>
      <c r="Z838" s="152"/>
      <c r="AA838" s="152"/>
      <c r="AB838" s="152"/>
      <c r="AC838" s="152"/>
      <c r="AD838" s="152"/>
      <c r="AE838" s="152"/>
      <c r="AF838" s="152"/>
      <c r="AG838" s="152"/>
      <c r="AH838" s="152"/>
      <c r="AI838" s="152"/>
      <c r="AJ838" s="152"/>
      <c r="AK838" s="152"/>
      <c r="AL838" s="152"/>
      <c r="AM838" s="152"/>
      <c r="AN838" s="152"/>
      <c r="AO838" s="152"/>
      <c r="AP838" s="152"/>
      <c r="AQ838" s="152"/>
      <c r="AR838" s="152"/>
      <c r="AS838" s="152"/>
      <c r="AT838" s="152"/>
      <c r="AU838" s="152"/>
      <c r="AV838" s="152"/>
      <c r="AW838" s="152"/>
      <c r="AX838" s="152"/>
      <c r="AY838" s="152"/>
      <c r="AZ838" s="152"/>
      <c r="BA838" s="152"/>
      <c r="BB838" s="152"/>
      <c r="BC838" s="152"/>
      <c r="BD838" s="152"/>
      <c r="BE838" s="152"/>
      <c r="BF838" s="152"/>
      <c r="BG838" s="152"/>
      <c r="BH838" s="152"/>
      <c r="BI838" s="152"/>
      <c r="BJ838" s="152"/>
      <c r="BK838" s="152"/>
      <c r="BL838" s="152"/>
      <c r="BM838" s="152"/>
    </row>
    <row r="839" ht="13.5" customHeight="1">
      <c r="A839" s="152"/>
      <c r="B839" s="153"/>
      <c r="C839" s="152"/>
      <c r="D839" s="152"/>
      <c r="E839" s="152"/>
      <c r="F839" s="152"/>
      <c r="G839" s="152"/>
      <c r="H839" s="152"/>
      <c r="I839" s="152"/>
      <c r="J839" s="152"/>
      <c r="K839" s="152"/>
      <c r="L839" s="152"/>
      <c r="M839" s="152"/>
      <c r="N839" s="152"/>
      <c r="O839" s="152"/>
      <c r="P839" s="152"/>
      <c r="Q839" s="152"/>
      <c r="R839" s="152"/>
      <c r="S839" s="152"/>
      <c r="T839" s="152"/>
      <c r="U839" s="152"/>
      <c r="V839" s="152"/>
      <c r="W839" s="152"/>
      <c r="X839" s="152"/>
      <c r="Y839" s="152"/>
      <c r="Z839" s="152"/>
      <c r="AA839" s="152"/>
      <c r="AB839" s="152"/>
      <c r="AC839" s="152"/>
      <c r="AD839" s="152"/>
      <c r="AE839" s="152"/>
      <c r="AF839" s="152"/>
      <c r="AG839" s="152"/>
      <c r="AH839" s="152"/>
      <c r="AI839" s="152"/>
      <c r="AJ839" s="152"/>
      <c r="AK839" s="152"/>
      <c r="AL839" s="152"/>
      <c r="AM839" s="152"/>
      <c r="AN839" s="152"/>
      <c r="AO839" s="152"/>
      <c r="AP839" s="152"/>
      <c r="AQ839" s="152"/>
      <c r="AR839" s="152"/>
      <c r="AS839" s="152"/>
      <c r="AT839" s="152"/>
      <c r="AU839" s="152"/>
      <c r="AV839" s="152"/>
      <c r="AW839" s="152"/>
      <c r="AX839" s="152"/>
      <c r="AY839" s="152"/>
      <c r="AZ839" s="152"/>
      <c r="BA839" s="152"/>
      <c r="BB839" s="152"/>
      <c r="BC839" s="152"/>
      <c r="BD839" s="152"/>
      <c r="BE839" s="152"/>
      <c r="BF839" s="152"/>
      <c r="BG839" s="152"/>
      <c r="BH839" s="152"/>
      <c r="BI839" s="152"/>
      <c r="BJ839" s="152"/>
      <c r="BK839" s="152"/>
      <c r="BL839" s="152"/>
      <c r="BM839" s="152"/>
    </row>
    <row r="840" ht="13.5" customHeight="1">
      <c r="A840" s="152"/>
      <c r="B840" s="153"/>
      <c r="C840" s="152"/>
      <c r="D840" s="152"/>
      <c r="E840" s="152"/>
      <c r="F840" s="152"/>
      <c r="G840" s="152"/>
      <c r="H840" s="152"/>
      <c r="I840" s="152"/>
      <c r="J840" s="152"/>
      <c r="K840" s="152"/>
      <c r="L840" s="152"/>
      <c r="M840" s="152"/>
      <c r="N840" s="152"/>
      <c r="O840" s="152"/>
      <c r="P840" s="152"/>
      <c r="Q840" s="152"/>
      <c r="R840" s="152"/>
      <c r="S840" s="152"/>
      <c r="T840" s="152"/>
      <c r="U840" s="152"/>
      <c r="V840" s="152"/>
      <c r="W840" s="152"/>
      <c r="X840" s="152"/>
      <c r="Y840" s="152"/>
      <c r="Z840" s="152"/>
      <c r="AA840" s="152"/>
      <c r="AB840" s="152"/>
      <c r="AC840" s="152"/>
      <c r="AD840" s="152"/>
      <c r="AE840" s="152"/>
      <c r="AF840" s="152"/>
      <c r="AG840" s="152"/>
      <c r="AH840" s="152"/>
      <c r="AI840" s="152"/>
      <c r="AJ840" s="152"/>
      <c r="AK840" s="152"/>
      <c r="AL840" s="152"/>
      <c r="AM840" s="152"/>
      <c r="AN840" s="152"/>
      <c r="AO840" s="152"/>
      <c r="AP840" s="152"/>
      <c r="AQ840" s="152"/>
      <c r="AR840" s="152"/>
      <c r="AS840" s="152"/>
      <c r="AT840" s="152"/>
      <c r="AU840" s="152"/>
      <c r="AV840" s="152"/>
      <c r="AW840" s="152"/>
      <c r="AX840" s="152"/>
      <c r="AY840" s="152"/>
      <c r="AZ840" s="152"/>
      <c r="BA840" s="152"/>
      <c r="BB840" s="152"/>
      <c r="BC840" s="152"/>
      <c r="BD840" s="152"/>
      <c r="BE840" s="152"/>
      <c r="BF840" s="152"/>
      <c r="BG840" s="152"/>
      <c r="BH840" s="152"/>
      <c r="BI840" s="152"/>
      <c r="BJ840" s="152"/>
      <c r="BK840" s="152"/>
      <c r="BL840" s="152"/>
      <c r="BM840" s="152"/>
    </row>
    <row r="841" ht="13.5" customHeight="1">
      <c r="A841" s="152"/>
      <c r="B841" s="153"/>
      <c r="C841" s="152"/>
      <c r="D841" s="152"/>
      <c r="E841" s="152"/>
      <c r="F841" s="152"/>
      <c r="G841" s="152"/>
      <c r="H841" s="152"/>
      <c r="I841" s="152"/>
      <c r="J841" s="152"/>
      <c r="K841" s="152"/>
      <c r="L841" s="152"/>
      <c r="M841" s="152"/>
      <c r="N841" s="152"/>
      <c r="O841" s="152"/>
      <c r="P841" s="152"/>
      <c r="Q841" s="152"/>
      <c r="R841" s="152"/>
      <c r="S841" s="152"/>
      <c r="T841" s="152"/>
      <c r="U841" s="152"/>
      <c r="V841" s="152"/>
      <c r="W841" s="152"/>
      <c r="X841" s="152"/>
      <c r="Y841" s="152"/>
      <c r="Z841" s="152"/>
      <c r="AA841" s="152"/>
      <c r="AB841" s="152"/>
      <c r="AC841" s="152"/>
      <c r="AD841" s="152"/>
      <c r="AE841" s="152"/>
      <c r="AF841" s="152"/>
      <c r="AG841" s="152"/>
      <c r="AH841" s="152"/>
      <c r="AI841" s="152"/>
      <c r="AJ841" s="152"/>
      <c r="AK841" s="152"/>
      <c r="AL841" s="152"/>
      <c r="AM841" s="152"/>
      <c r="AN841" s="152"/>
      <c r="AO841" s="152"/>
      <c r="AP841" s="152"/>
      <c r="AQ841" s="152"/>
      <c r="AR841" s="152"/>
      <c r="AS841" s="152"/>
      <c r="AT841" s="152"/>
      <c r="AU841" s="152"/>
      <c r="AV841" s="152"/>
      <c r="AW841" s="152"/>
      <c r="AX841" s="152"/>
      <c r="AY841" s="152"/>
      <c r="AZ841" s="152"/>
      <c r="BA841" s="152"/>
      <c r="BB841" s="152"/>
      <c r="BC841" s="152"/>
      <c r="BD841" s="152"/>
      <c r="BE841" s="152"/>
      <c r="BF841" s="152"/>
      <c r="BG841" s="152"/>
      <c r="BH841" s="152"/>
      <c r="BI841" s="152"/>
      <c r="BJ841" s="152"/>
      <c r="BK841" s="152"/>
      <c r="BL841" s="152"/>
      <c r="BM841" s="152"/>
    </row>
    <row r="842" ht="13.5" customHeight="1">
      <c r="A842" s="152"/>
      <c r="B842" s="153"/>
      <c r="C842" s="152"/>
      <c r="D842" s="152"/>
      <c r="E842" s="152"/>
      <c r="F842" s="152"/>
      <c r="G842" s="152"/>
      <c r="H842" s="152"/>
      <c r="I842" s="152"/>
      <c r="J842" s="152"/>
      <c r="K842" s="152"/>
      <c r="L842" s="152"/>
      <c r="M842" s="152"/>
      <c r="N842" s="152"/>
      <c r="O842" s="152"/>
      <c r="P842" s="152"/>
      <c r="Q842" s="152"/>
      <c r="R842" s="152"/>
      <c r="S842" s="152"/>
      <c r="T842" s="152"/>
      <c r="U842" s="152"/>
      <c r="V842" s="152"/>
      <c r="W842" s="152"/>
      <c r="X842" s="152"/>
      <c r="Y842" s="152"/>
      <c r="Z842" s="152"/>
      <c r="AA842" s="152"/>
      <c r="AB842" s="152"/>
      <c r="AC842" s="152"/>
      <c r="AD842" s="152"/>
      <c r="AE842" s="152"/>
      <c r="AF842" s="152"/>
      <c r="AG842" s="152"/>
      <c r="AH842" s="152"/>
      <c r="AI842" s="152"/>
      <c r="AJ842" s="152"/>
      <c r="AK842" s="152"/>
      <c r="AL842" s="152"/>
      <c r="AM842" s="152"/>
      <c r="AN842" s="152"/>
      <c r="AO842" s="152"/>
      <c r="AP842" s="152"/>
      <c r="AQ842" s="152"/>
      <c r="AR842" s="152"/>
      <c r="AS842" s="152"/>
      <c r="AT842" s="152"/>
      <c r="AU842" s="152"/>
      <c r="AV842" s="152"/>
      <c r="AW842" s="152"/>
      <c r="AX842" s="152"/>
      <c r="AY842" s="152"/>
      <c r="AZ842" s="152"/>
      <c r="BA842" s="152"/>
      <c r="BB842" s="152"/>
      <c r="BC842" s="152"/>
      <c r="BD842" s="152"/>
      <c r="BE842" s="152"/>
      <c r="BF842" s="152"/>
      <c r="BG842" s="152"/>
      <c r="BH842" s="152"/>
      <c r="BI842" s="152"/>
      <c r="BJ842" s="152"/>
      <c r="BK842" s="152"/>
      <c r="BL842" s="152"/>
      <c r="BM842" s="152"/>
    </row>
    <row r="843" ht="13.5" customHeight="1">
      <c r="A843" s="152"/>
      <c r="B843" s="153"/>
      <c r="C843" s="152"/>
      <c r="D843" s="152"/>
      <c r="E843" s="152"/>
      <c r="F843" s="152"/>
      <c r="G843" s="152"/>
      <c r="H843" s="152"/>
      <c r="I843" s="152"/>
      <c r="J843" s="152"/>
      <c r="K843" s="152"/>
      <c r="L843" s="152"/>
      <c r="M843" s="152"/>
      <c r="N843" s="152"/>
      <c r="O843" s="152"/>
      <c r="P843" s="152"/>
      <c r="Q843" s="152"/>
      <c r="R843" s="152"/>
      <c r="S843" s="152"/>
      <c r="T843" s="152"/>
      <c r="U843" s="152"/>
      <c r="V843" s="152"/>
      <c r="W843" s="152"/>
      <c r="X843" s="152"/>
      <c r="Y843" s="152"/>
      <c r="Z843" s="152"/>
      <c r="AA843" s="152"/>
      <c r="AB843" s="152"/>
      <c r="AC843" s="152"/>
      <c r="AD843" s="152"/>
      <c r="AE843" s="152"/>
      <c r="AF843" s="152"/>
      <c r="AG843" s="152"/>
      <c r="AH843" s="152"/>
      <c r="AI843" s="152"/>
      <c r="AJ843" s="152"/>
      <c r="AK843" s="152"/>
      <c r="AL843" s="152"/>
      <c r="AM843" s="152"/>
      <c r="AN843" s="152"/>
      <c r="AO843" s="152"/>
      <c r="AP843" s="152"/>
      <c r="AQ843" s="152"/>
      <c r="AR843" s="152"/>
      <c r="AS843" s="152"/>
      <c r="AT843" s="152"/>
      <c r="AU843" s="152"/>
      <c r="AV843" s="152"/>
      <c r="AW843" s="152"/>
      <c r="AX843" s="152"/>
      <c r="AY843" s="152"/>
      <c r="AZ843" s="152"/>
      <c r="BA843" s="152"/>
      <c r="BB843" s="152"/>
      <c r="BC843" s="152"/>
      <c r="BD843" s="152"/>
      <c r="BE843" s="152"/>
      <c r="BF843" s="152"/>
      <c r="BG843" s="152"/>
      <c r="BH843" s="152"/>
      <c r="BI843" s="152"/>
      <c r="BJ843" s="152"/>
      <c r="BK843" s="152"/>
      <c r="BL843" s="152"/>
      <c r="BM843" s="152"/>
    </row>
    <row r="844" ht="13.5" customHeight="1">
      <c r="A844" s="152"/>
      <c r="B844" s="153"/>
      <c r="C844" s="152"/>
      <c r="D844" s="152"/>
      <c r="E844" s="152"/>
      <c r="F844" s="152"/>
      <c r="G844" s="152"/>
      <c r="H844" s="152"/>
      <c r="I844" s="152"/>
      <c r="J844" s="152"/>
      <c r="K844" s="152"/>
      <c r="L844" s="152"/>
      <c r="M844" s="152"/>
      <c r="N844" s="152"/>
      <c r="O844" s="152"/>
      <c r="P844" s="152"/>
      <c r="Q844" s="152"/>
      <c r="R844" s="152"/>
      <c r="S844" s="152"/>
      <c r="T844" s="152"/>
      <c r="U844" s="152"/>
      <c r="V844" s="152"/>
      <c r="W844" s="152"/>
      <c r="X844" s="152"/>
      <c r="Y844" s="152"/>
      <c r="Z844" s="152"/>
      <c r="AA844" s="152"/>
      <c r="AB844" s="152"/>
      <c r="AC844" s="152"/>
      <c r="AD844" s="152"/>
      <c r="AE844" s="152"/>
      <c r="AF844" s="152"/>
      <c r="AG844" s="152"/>
      <c r="AH844" s="152"/>
      <c r="AI844" s="152"/>
      <c r="AJ844" s="152"/>
      <c r="AK844" s="152"/>
      <c r="AL844" s="152"/>
      <c r="AM844" s="152"/>
      <c r="AN844" s="152"/>
      <c r="AO844" s="152"/>
      <c r="AP844" s="152"/>
      <c r="AQ844" s="152"/>
      <c r="AR844" s="152"/>
      <c r="AS844" s="152"/>
      <c r="AT844" s="152"/>
      <c r="AU844" s="152"/>
      <c r="AV844" s="152"/>
      <c r="AW844" s="152"/>
      <c r="AX844" s="152"/>
      <c r="AY844" s="152"/>
      <c r="AZ844" s="152"/>
      <c r="BA844" s="152"/>
      <c r="BB844" s="152"/>
      <c r="BC844" s="152"/>
      <c r="BD844" s="152"/>
      <c r="BE844" s="152"/>
      <c r="BF844" s="152"/>
      <c r="BG844" s="152"/>
      <c r="BH844" s="152"/>
      <c r="BI844" s="152"/>
      <c r="BJ844" s="152"/>
      <c r="BK844" s="152"/>
      <c r="BL844" s="152"/>
      <c r="BM844" s="152"/>
    </row>
    <row r="845" ht="13.5" customHeight="1">
      <c r="A845" s="152"/>
      <c r="B845" s="153"/>
      <c r="C845" s="152"/>
      <c r="D845" s="152"/>
      <c r="E845" s="152"/>
      <c r="F845" s="152"/>
      <c r="G845" s="152"/>
      <c r="H845" s="152"/>
      <c r="I845" s="152"/>
      <c r="J845" s="152"/>
      <c r="K845" s="152"/>
      <c r="L845" s="152"/>
      <c r="M845" s="152"/>
      <c r="N845" s="152"/>
      <c r="O845" s="152"/>
      <c r="P845" s="152"/>
      <c r="Q845" s="152"/>
      <c r="R845" s="152"/>
      <c r="S845" s="152"/>
      <c r="T845" s="152"/>
      <c r="U845" s="152"/>
      <c r="V845" s="152"/>
      <c r="W845" s="152"/>
      <c r="X845" s="152"/>
      <c r="Y845" s="152"/>
      <c r="Z845" s="152"/>
      <c r="AA845" s="152"/>
      <c r="AB845" s="152"/>
      <c r="AC845" s="152"/>
      <c r="AD845" s="152"/>
      <c r="AE845" s="152"/>
      <c r="AF845" s="152"/>
      <c r="AG845" s="152"/>
      <c r="AH845" s="152"/>
      <c r="AI845" s="152"/>
      <c r="AJ845" s="152"/>
      <c r="AK845" s="152"/>
      <c r="AL845" s="152"/>
      <c r="AM845" s="152"/>
      <c r="AN845" s="152"/>
      <c r="AO845" s="152"/>
      <c r="AP845" s="152"/>
      <c r="AQ845" s="152"/>
      <c r="AR845" s="152"/>
      <c r="AS845" s="152"/>
      <c r="AT845" s="152"/>
      <c r="AU845" s="152"/>
      <c r="AV845" s="152"/>
      <c r="AW845" s="152"/>
      <c r="AX845" s="152"/>
      <c r="AY845" s="152"/>
      <c r="AZ845" s="152"/>
      <c r="BA845" s="152"/>
      <c r="BB845" s="152"/>
      <c r="BC845" s="152"/>
      <c r="BD845" s="152"/>
      <c r="BE845" s="152"/>
      <c r="BF845" s="152"/>
      <c r="BG845" s="152"/>
      <c r="BH845" s="152"/>
      <c r="BI845" s="152"/>
      <c r="BJ845" s="152"/>
      <c r="BK845" s="152"/>
      <c r="BL845" s="152"/>
      <c r="BM845" s="152"/>
    </row>
    <row r="846" ht="13.5" customHeight="1">
      <c r="A846" s="152"/>
      <c r="B846" s="153"/>
      <c r="C846" s="152"/>
      <c r="D846" s="152"/>
      <c r="E846" s="152"/>
      <c r="F846" s="152"/>
      <c r="G846" s="152"/>
      <c r="H846" s="152"/>
      <c r="I846" s="152"/>
      <c r="J846" s="152"/>
      <c r="K846" s="152"/>
      <c r="L846" s="152"/>
      <c r="M846" s="152"/>
      <c r="N846" s="152"/>
      <c r="O846" s="152"/>
      <c r="P846" s="152"/>
      <c r="Q846" s="152"/>
      <c r="R846" s="152"/>
      <c r="S846" s="152"/>
      <c r="T846" s="152"/>
      <c r="U846" s="152"/>
      <c r="V846" s="152"/>
      <c r="W846" s="152"/>
      <c r="X846" s="152"/>
      <c r="Y846" s="152"/>
      <c r="Z846" s="152"/>
      <c r="AA846" s="152"/>
      <c r="AB846" s="152"/>
      <c r="AC846" s="152"/>
      <c r="AD846" s="152"/>
      <c r="AE846" s="152"/>
      <c r="AF846" s="152"/>
      <c r="AG846" s="152"/>
      <c r="AH846" s="152"/>
      <c r="AI846" s="152"/>
      <c r="AJ846" s="152"/>
      <c r="AK846" s="152"/>
      <c r="AL846" s="152"/>
      <c r="AM846" s="152"/>
      <c r="AN846" s="152"/>
      <c r="AO846" s="152"/>
      <c r="AP846" s="152"/>
      <c r="AQ846" s="152"/>
      <c r="AR846" s="152"/>
      <c r="AS846" s="152"/>
      <c r="AT846" s="152"/>
      <c r="AU846" s="152"/>
      <c r="AV846" s="152"/>
      <c r="AW846" s="152"/>
      <c r="AX846" s="152"/>
      <c r="AY846" s="152"/>
      <c r="AZ846" s="152"/>
      <c r="BA846" s="152"/>
      <c r="BB846" s="152"/>
      <c r="BC846" s="152"/>
      <c r="BD846" s="152"/>
      <c r="BE846" s="152"/>
      <c r="BF846" s="152"/>
      <c r="BG846" s="152"/>
      <c r="BH846" s="152"/>
      <c r="BI846" s="152"/>
      <c r="BJ846" s="152"/>
      <c r="BK846" s="152"/>
      <c r="BL846" s="152"/>
      <c r="BM846" s="152"/>
    </row>
    <row r="847" ht="13.5" customHeight="1">
      <c r="A847" s="152"/>
      <c r="B847" s="153"/>
      <c r="C847" s="152"/>
      <c r="D847" s="152"/>
      <c r="E847" s="152"/>
      <c r="F847" s="152"/>
      <c r="G847" s="152"/>
      <c r="H847" s="152"/>
      <c r="I847" s="152"/>
      <c r="J847" s="152"/>
      <c r="K847" s="152"/>
      <c r="L847" s="152"/>
      <c r="M847" s="152"/>
      <c r="N847" s="152"/>
      <c r="O847" s="152"/>
      <c r="P847" s="152"/>
      <c r="Q847" s="152"/>
      <c r="R847" s="152"/>
      <c r="S847" s="152"/>
      <c r="T847" s="152"/>
      <c r="U847" s="152"/>
      <c r="V847" s="152"/>
      <c r="W847" s="152"/>
      <c r="X847" s="152"/>
      <c r="Y847" s="152"/>
      <c r="Z847" s="152"/>
      <c r="AA847" s="152"/>
      <c r="AB847" s="152"/>
      <c r="AC847" s="152"/>
      <c r="AD847" s="152"/>
      <c r="AE847" s="152"/>
      <c r="AF847" s="152"/>
      <c r="AG847" s="152"/>
      <c r="AH847" s="152"/>
      <c r="AI847" s="152"/>
      <c r="AJ847" s="152"/>
      <c r="AK847" s="152"/>
      <c r="AL847" s="152"/>
      <c r="AM847" s="152"/>
      <c r="AN847" s="152"/>
      <c r="AO847" s="152"/>
      <c r="AP847" s="152"/>
      <c r="AQ847" s="152"/>
      <c r="AR847" s="152"/>
      <c r="AS847" s="152"/>
      <c r="AT847" s="152"/>
      <c r="AU847" s="152"/>
      <c r="AV847" s="152"/>
      <c r="AW847" s="152"/>
      <c r="AX847" s="152"/>
      <c r="AY847" s="152"/>
      <c r="AZ847" s="152"/>
      <c r="BA847" s="152"/>
      <c r="BB847" s="152"/>
      <c r="BC847" s="152"/>
      <c r="BD847" s="152"/>
      <c r="BE847" s="152"/>
      <c r="BF847" s="152"/>
      <c r="BG847" s="152"/>
      <c r="BH847" s="152"/>
      <c r="BI847" s="152"/>
      <c r="BJ847" s="152"/>
      <c r="BK847" s="152"/>
      <c r="BL847" s="152"/>
      <c r="BM847" s="152"/>
    </row>
    <row r="848" ht="13.5" customHeight="1">
      <c r="A848" s="152"/>
      <c r="B848" s="153"/>
      <c r="C848" s="152"/>
      <c r="D848" s="152"/>
      <c r="E848" s="152"/>
      <c r="F848" s="152"/>
      <c r="G848" s="152"/>
      <c r="H848" s="152"/>
      <c r="I848" s="152"/>
      <c r="J848" s="152"/>
      <c r="K848" s="152"/>
      <c r="L848" s="152"/>
      <c r="M848" s="152"/>
      <c r="N848" s="152"/>
      <c r="O848" s="152"/>
      <c r="P848" s="152"/>
      <c r="Q848" s="152"/>
      <c r="R848" s="152"/>
      <c r="S848" s="152"/>
      <c r="T848" s="152"/>
      <c r="U848" s="152"/>
      <c r="V848" s="152"/>
      <c r="W848" s="152"/>
      <c r="X848" s="152"/>
      <c r="Y848" s="152"/>
      <c r="Z848" s="152"/>
      <c r="AA848" s="152"/>
      <c r="AB848" s="152"/>
      <c r="AC848" s="152"/>
      <c r="AD848" s="152"/>
      <c r="AE848" s="152"/>
      <c r="AF848" s="152"/>
      <c r="AG848" s="152"/>
      <c r="AH848" s="152"/>
      <c r="AI848" s="152"/>
      <c r="AJ848" s="152"/>
      <c r="AK848" s="152"/>
      <c r="AL848" s="152"/>
      <c r="AM848" s="152"/>
      <c r="AN848" s="152"/>
      <c r="AO848" s="152"/>
      <c r="AP848" s="152"/>
      <c r="AQ848" s="152"/>
      <c r="AR848" s="152"/>
      <c r="AS848" s="152"/>
      <c r="AT848" s="152"/>
      <c r="AU848" s="152"/>
      <c r="AV848" s="152"/>
      <c r="AW848" s="152"/>
      <c r="AX848" s="152"/>
      <c r="AY848" s="152"/>
      <c r="AZ848" s="152"/>
      <c r="BA848" s="152"/>
      <c r="BB848" s="152"/>
      <c r="BC848" s="152"/>
      <c r="BD848" s="152"/>
      <c r="BE848" s="152"/>
      <c r="BF848" s="152"/>
      <c r="BG848" s="152"/>
      <c r="BH848" s="152"/>
      <c r="BI848" s="152"/>
      <c r="BJ848" s="152"/>
      <c r="BK848" s="152"/>
      <c r="BL848" s="152"/>
      <c r="BM848" s="152"/>
    </row>
    <row r="849" ht="13.5" customHeight="1">
      <c r="A849" s="152"/>
      <c r="B849" s="153"/>
      <c r="C849" s="152"/>
      <c r="D849" s="152"/>
      <c r="E849" s="152"/>
      <c r="F849" s="152"/>
      <c r="G849" s="152"/>
      <c r="H849" s="152"/>
      <c r="I849" s="152"/>
      <c r="J849" s="152"/>
      <c r="K849" s="152"/>
      <c r="L849" s="152"/>
      <c r="M849" s="152"/>
      <c r="N849" s="152"/>
      <c r="O849" s="152"/>
      <c r="P849" s="152"/>
      <c r="Q849" s="152"/>
      <c r="R849" s="152"/>
      <c r="S849" s="152"/>
      <c r="T849" s="152"/>
      <c r="U849" s="152"/>
      <c r="V849" s="152"/>
      <c r="W849" s="152"/>
      <c r="X849" s="152"/>
      <c r="Y849" s="152"/>
      <c r="Z849" s="152"/>
      <c r="AA849" s="152"/>
      <c r="AB849" s="152"/>
      <c r="AC849" s="152"/>
      <c r="AD849" s="152"/>
      <c r="AE849" s="152"/>
      <c r="AF849" s="152"/>
      <c r="AG849" s="152"/>
      <c r="AH849" s="152"/>
      <c r="AI849" s="152"/>
      <c r="AJ849" s="152"/>
      <c r="AK849" s="152"/>
      <c r="AL849" s="152"/>
      <c r="AM849" s="152"/>
      <c r="AN849" s="152"/>
      <c r="AO849" s="152"/>
      <c r="AP849" s="152"/>
      <c r="AQ849" s="152"/>
      <c r="AR849" s="152"/>
      <c r="AS849" s="152"/>
      <c r="AT849" s="152"/>
      <c r="AU849" s="152"/>
      <c r="AV849" s="152"/>
      <c r="AW849" s="152"/>
      <c r="AX849" s="152"/>
      <c r="AY849" s="152"/>
      <c r="AZ849" s="152"/>
      <c r="BA849" s="152"/>
      <c r="BB849" s="152"/>
      <c r="BC849" s="152"/>
      <c r="BD849" s="152"/>
      <c r="BE849" s="152"/>
      <c r="BF849" s="152"/>
      <c r="BG849" s="152"/>
      <c r="BH849" s="152"/>
      <c r="BI849" s="152"/>
      <c r="BJ849" s="152"/>
      <c r="BK849" s="152"/>
      <c r="BL849" s="152"/>
      <c r="BM849" s="152"/>
    </row>
    <row r="850" ht="13.5" customHeight="1">
      <c r="A850" s="152"/>
      <c r="B850" s="153"/>
      <c r="C850" s="152"/>
      <c r="D850" s="152"/>
      <c r="E850" s="152"/>
      <c r="F850" s="152"/>
      <c r="G850" s="152"/>
      <c r="H850" s="152"/>
      <c r="I850" s="152"/>
      <c r="J850" s="152"/>
      <c r="K850" s="152"/>
      <c r="L850" s="152"/>
      <c r="M850" s="152"/>
      <c r="N850" s="152"/>
      <c r="O850" s="152"/>
      <c r="P850" s="152"/>
      <c r="Q850" s="152"/>
      <c r="R850" s="152"/>
      <c r="S850" s="152"/>
      <c r="T850" s="152"/>
      <c r="U850" s="152"/>
      <c r="V850" s="152"/>
      <c r="W850" s="152"/>
      <c r="X850" s="152"/>
      <c r="Y850" s="152"/>
      <c r="Z850" s="152"/>
      <c r="AA850" s="152"/>
      <c r="AB850" s="152"/>
      <c r="AC850" s="152"/>
      <c r="AD850" s="152"/>
      <c r="AE850" s="152"/>
      <c r="AF850" s="152"/>
      <c r="AG850" s="152"/>
      <c r="AH850" s="152"/>
      <c r="AI850" s="152"/>
      <c r="AJ850" s="152"/>
      <c r="AK850" s="152"/>
      <c r="AL850" s="152"/>
      <c r="AM850" s="152"/>
      <c r="AN850" s="152"/>
      <c r="AO850" s="152"/>
      <c r="AP850" s="152"/>
      <c r="AQ850" s="152"/>
      <c r="AR850" s="152"/>
      <c r="AS850" s="152"/>
      <c r="AT850" s="152"/>
      <c r="AU850" s="152"/>
      <c r="AV850" s="152"/>
      <c r="AW850" s="152"/>
      <c r="AX850" s="152"/>
      <c r="AY850" s="152"/>
      <c r="AZ850" s="152"/>
      <c r="BA850" s="152"/>
      <c r="BB850" s="152"/>
      <c r="BC850" s="152"/>
      <c r="BD850" s="152"/>
      <c r="BE850" s="152"/>
      <c r="BF850" s="152"/>
      <c r="BG850" s="152"/>
      <c r="BH850" s="152"/>
      <c r="BI850" s="152"/>
      <c r="BJ850" s="152"/>
      <c r="BK850" s="152"/>
      <c r="BL850" s="152"/>
      <c r="BM850" s="152"/>
    </row>
    <row r="851" ht="13.5" customHeight="1">
      <c r="A851" s="152"/>
      <c r="B851" s="153"/>
      <c r="C851" s="152"/>
      <c r="D851" s="152"/>
      <c r="E851" s="152"/>
      <c r="F851" s="152"/>
      <c r="G851" s="152"/>
      <c r="H851" s="152"/>
      <c r="I851" s="152"/>
      <c r="J851" s="152"/>
      <c r="K851" s="152"/>
      <c r="L851" s="152"/>
      <c r="M851" s="152"/>
      <c r="N851" s="152"/>
      <c r="O851" s="152"/>
      <c r="P851" s="152"/>
      <c r="Q851" s="152"/>
      <c r="R851" s="152"/>
      <c r="S851" s="152"/>
      <c r="T851" s="152"/>
      <c r="U851" s="152"/>
      <c r="V851" s="152"/>
      <c r="W851" s="152"/>
      <c r="X851" s="152"/>
      <c r="Y851" s="152"/>
      <c r="Z851" s="152"/>
      <c r="AA851" s="152"/>
      <c r="AB851" s="152"/>
      <c r="AC851" s="152"/>
      <c r="AD851" s="152"/>
      <c r="AE851" s="152"/>
      <c r="AF851" s="152"/>
      <c r="AG851" s="152"/>
      <c r="AH851" s="152"/>
      <c r="AI851" s="152"/>
      <c r="AJ851" s="152"/>
      <c r="AK851" s="152"/>
      <c r="AL851" s="152"/>
      <c r="AM851" s="152"/>
      <c r="AN851" s="152"/>
      <c r="AO851" s="152"/>
      <c r="AP851" s="152"/>
      <c r="AQ851" s="152"/>
      <c r="AR851" s="152"/>
      <c r="AS851" s="152"/>
      <c r="AT851" s="152"/>
      <c r="AU851" s="152"/>
      <c r="AV851" s="152"/>
      <c r="AW851" s="152"/>
      <c r="AX851" s="152"/>
      <c r="AY851" s="152"/>
      <c r="AZ851" s="152"/>
      <c r="BA851" s="152"/>
      <c r="BB851" s="152"/>
      <c r="BC851" s="152"/>
      <c r="BD851" s="152"/>
      <c r="BE851" s="152"/>
      <c r="BF851" s="152"/>
      <c r="BG851" s="152"/>
      <c r="BH851" s="152"/>
      <c r="BI851" s="152"/>
      <c r="BJ851" s="152"/>
      <c r="BK851" s="152"/>
      <c r="BL851" s="152"/>
      <c r="BM851" s="152"/>
    </row>
    <row r="852" ht="13.5" customHeight="1">
      <c r="A852" s="152"/>
      <c r="B852" s="153"/>
      <c r="C852" s="152"/>
      <c r="D852" s="152"/>
      <c r="E852" s="152"/>
      <c r="F852" s="152"/>
      <c r="G852" s="152"/>
      <c r="H852" s="152"/>
      <c r="I852" s="152"/>
      <c r="J852" s="152"/>
      <c r="K852" s="152"/>
      <c r="L852" s="152"/>
      <c r="M852" s="152"/>
      <c r="N852" s="152"/>
      <c r="O852" s="152"/>
      <c r="P852" s="152"/>
      <c r="Q852" s="152"/>
      <c r="R852" s="152"/>
      <c r="S852" s="152"/>
      <c r="T852" s="152"/>
      <c r="U852" s="152"/>
      <c r="V852" s="152"/>
      <c r="W852" s="152"/>
      <c r="X852" s="152"/>
      <c r="Y852" s="152"/>
      <c r="Z852" s="152"/>
      <c r="AA852" s="152"/>
      <c r="AB852" s="152"/>
      <c r="AC852" s="152"/>
      <c r="AD852" s="152"/>
      <c r="AE852" s="152"/>
      <c r="AF852" s="152"/>
      <c r="AG852" s="152"/>
      <c r="AH852" s="152"/>
      <c r="AI852" s="152"/>
      <c r="AJ852" s="152"/>
      <c r="AK852" s="152"/>
      <c r="AL852" s="152"/>
      <c r="AM852" s="152"/>
      <c r="AN852" s="152"/>
      <c r="AO852" s="152"/>
      <c r="AP852" s="152"/>
      <c r="AQ852" s="152"/>
      <c r="AR852" s="152"/>
      <c r="AS852" s="152"/>
      <c r="AT852" s="152"/>
      <c r="AU852" s="152"/>
      <c r="AV852" s="152"/>
      <c r="AW852" s="152"/>
      <c r="AX852" s="152"/>
      <c r="AY852" s="152"/>
      <c r="AZ852" s="152"/>
      <c r="BA852" s="152"/>
      <c r="BB852" s="152"/>
      <c r="BC852" s="152"/>
      <c r="BD852" s="152"/>
      <c r="BE852" s="152"/>
      <c r="BF852" s="152"/>
      <c r="BG852" s="152"/>
      <c r="BH852" s="152"/>
      <c r="BI852" s="152"/>
      <c r="BJ852" s="152"/>
      <c r="BK852" s="152"/>
      <c r="BL852" s="152"/>
      <c r="BM852" s="152"/>
    </row>
    <row r="853" ht="13.5" customHeight="1">
      <c r="A853" s="152"/>
      <c r="B853" s="153"/>
      <c r="C853" s="152"/>
      <c r="D853" s="152"/>
      <c r="E853" s="152"/>
      <c r="F853" s="152"/>
      <c r="G853" s="152"/>
      <c r="H853" s="152"/>
      <c r="I853" s="152"/>
      <c r="J853" s="152"/>
      <c r="K853" s="152"/>
      <c r="L853" s="152"/>
      <c r="M853" s="152"/>
      <c r="N853" s="152"/>
      <c r="O853" s="152"/>
      <c r="P853" s="152"/>
      <c r="Q853" s="152"/>
      <c r="R853" s="152"/>
      <c r="S853" s="152"/>
      <c r="T853" s="152"/>
      <c r="U853" s="152"/>
      <c r="V853" s="152"/>
      <c r="W853" s="152"/>
      <c r="X853" s="152"/>
      <c r="Y853" s="152"/>
      <c r="Z853" s="152"/>
      <c r="AA853" s="152"/>
      <c r="AB853" s="152"/>
      <c r="AC853" s="152"/>
      <c r="AD853" s="152"/>
      <c r="AE853" s="152"/>
      <c r="AF853" s="152"/>
      <c r="AG853" s="152"/>
      <c r="AH853" s="152"/>
      <c r="AI853" s="152"/>
      <c r="AJ853" s="152"/>
      <c r="AK853" s="152"/>
      <c r="AL853" s="152"/>
      <c r="AM853" s="152"/>
      <c r="AN853" s="152"/>
      <c r="AO853" s="152"/>
      <c r="AP853" s="152"/>
      <c r="AQ853" s="152"/>
      <c r="AR853" s="152"/>
      <c r="AS853" s="152"/>
      <c r="AT853" s="152"/>
      <c r="AU853" s="152"/>
      <c r="AV853" s="152"/>
      <c r="AW853" s="152"/>
      <c r="AX853" s="152"/>
      <c r="AY853" s="152"/>
      <c r="AZ853" s="152"/>
      <c r="BA853" s="152"/>
      <c r="BB853" s="152"/>
      <c r="BC853" s="152"/>
      <c r="BD853" s="152"/>
      <c r="BE853" s="152"/>
      <c r="BF853" s="152"/>
      <c r="BG853" s="152"/>
      <c r="BH853" s="152"/>
      <c r="BI853" s="152"/>
      <c r="BJ853" s="152"/>
      <c r="BK853" s="152"/>
      <c r="BL853" s="152"/>
      <c r="BM853" s="152"/>
    </row>
    <row r="854" ht="13.5" customHeight="1">
      <c r="A854" s="152"/>
      <c r="B854" s="153"/>
      <c r="C854" s="152"/>
      <c r="D854" s="152"/>
      <c r="E854" s="152"/>
      <c r="F854" s="152"/>
      <c r="G854" s="152"/>
      <c r="H854" s="152"/>
      <c r="I854" s="152"/>
      <c r="J854" s="152"/>
      <c r="K854" s="152"/>
      <c r="L854" s="152"/>
      <c r="M854" s="152"/>
      <c r="N854" s="152"/>
      <c r="O854" s="152"/>
      <c r="P854" s="152"/>
      <c r="Q854" s="152"/>
      <c r="R854" s="152"/>
      <c r="S854" s="152"/>
      <c r="T854" s="152"/>
      <c r="U854" s="152"/>
      <c r="V854" s="152"/>
      <c r="W854" s="152"/>
      <c r="X854" s="152"/>
      <c r="Y854" s="152"/>
      <c r="Z854" s="152"/>
      <c r="AA854" s="152"/>
      <c r="AB854" s="152"/>
      <c r="AC854" s="152"/>
      <c r="AD854" s="152"/>
      <c r="AE854" s="152"/>
      <c r="AF854" s="152"/>
      <c r="AG854" s="152"/>
      <c r="AH854" s="152"/>
      <c r="AI854" s="152"/>
      <c r="AJ854" s="152"/>
      <c r="AK854" s="152"/>
      <c r="AL854" s="152"/>
      <c r="AM854" s="152"/>
      <c r="AN854" s="152"/>
      <c r="AO854" s="152"/>
      <c r="AP854" s="152"/>
      <c r="AQ854" s="152"/>
      <c r="AR854" s="152"/>
      <c r="AS854" s="152"/>
      <c r="AT854" s="152"/>
      <c r="AU854" s="152"/>
      <c r="AV854" s="152"/>
      <c r="AW854" s="152"/>
      <c r="AX854" s="152"/>
      <c r="AY854" s="152"/>
      <c r="AZ854" s="152"/>
      <c r="BA854" s="152"/>
      <c r="BB854" s="152"/>
      <c r="BC854" s="152"/>
      <c r="BD854" s="152"/>
      <c r="BE854" s="152"/>
      <c r="BF854" s="152"/>
      <c r="BG854" s="152"/>
      <c r="BH854" s="152"/>
      <c r="BI854" s="152"/>
      <c r="BJ854" s="152"/>
      <c r="BK854" s="152"/>
      <c r="BL854" s="152"/>
      <c r="BM854" s="152"/>
    </row>
    <row r="855" ht="13.5" customHeight="1">
      <c r="A855" s="152"/>
      <c r="B855" s="153"/>
      <c r="C855" s="152"/>
      <c r="D855" s="152"/>
      <c r="E855" s="152"/>
      <c r="F855" s="152"/>
      <c r="G855" s="152"/>
      <c r="H855" s="152"/>
      <c r="I855" s="152"/>
      <c r="J855" s="152"/>
      <c r="K855" s="152"/>
      <c r="L855" s="152"/>
      <c r="M855" s="152"/>
      <c r="N855" s="152"/>
      <c r="O855" s="152"/>
      <c r="P855" s="152"/>
      <c r="Q855" s="152"/>
      <c r="R855" s="152"/>
      <c r="S855" s="152"/>
      <c r="T855" s="152"/>
      <c r="U855" s="152"/>
      <c r="V855" s="152"/>
      <c r="W855" s="152"/>
      <c r="X855" s="152"/>
      <c r="Y855" s="152"/>
      <c r="Z855" s="152"/>
      <c r="AA855" s="152"/>
      <c r="AB855" s="152"/>
      <c r="AC855" s="152"/>
      <c r="AD855" s="152"/>
      <c r="AE855" s="152"/>
      <c r="AF855" s="152"/>
      <c r="AG855" s="152"/>
      <c r="AH855" s="152"/>
      <c r="AI855" s="152"/>
      <c r="AJ855" s="152"/>
      <c r="AK855" s="152"/>
      <c r="AL855" s="152"/>
      <c r="AM855" s="152"/>
      <c r="AN855" s="152"/>
      <c r="AO855" s="152"/>
      <c r="AP855" s="152"/>
      <c r="AQ855" s="152"/>
      <c r="AR855" s="152"/>
      <c r="AS855" s="152"/>
      <c r="AT855" s="152"/>
      <c r="AU855" s="152"/>
      <c r="AV855" s="152"/>
      <c r="AW855" s="152"/>
      <c r="AX855" s="152"/>
      <c r="AY855" s="152"/>
      <c r="AZ855" s="152"/>
      <c r="BA855" s="152"/>
      <c r="BB855" s="152"/>
      <c r="BC855" s="152"/>
      <c r="BD855" s="152"/>
      <c r="BE855" s="152"/>
      <c r="BF855" s="152"/>
      <c r="BG855" s="152"/>
      <c r="BH855" s="152"/>
      <c r="BI855" s="152"/>
      <c r="BJ855" s="152"/>
      <c r="BK855" s="152"/>
      <c r="BL855" s="152"/>
      <c r="BM855" s="152"/>
    </row>
    <row r="856" ht="13.5" customHeight="1">
      <c r="A856" s="152"/>
      <c r="B856" s="153"/>
      <c r="C856" s="152"/>
      <c r="D856" s="152"/>
      <c r="E856" s="152"/>
      <c r="F856" s="152"/>
      <c r="G856" s="152"/>
      <c r="H856" s="152"/>
      <c r="I856" s="152"/>
      <c r="J856" s="152"/>
      <c r="K856" s="152"/>
      <c r="L856" s="152"/>
      <c r="M856" s="152"/>
      <c r="N856" s="152"/>
      <c r="O856" s="152"/>
      <c r="P856" s="152"/>
      <c r="Q856" s="152"/>
      <c r="R856" s="152"/>
      <c r="S856" s="152"/>
      <c r="T856" s="152"/>
      <c r="U856" s="152"/>
      <c r="V856" s="152"/>
      <c r="W856" s="152"/>
      <c r="X856" s="152"/>
      <c r="Y856" s="152"/>
      <c r="Z856" s="152"/>
      <c r="AA856" s="152"/>
      <c r="AB856" s="152"/>
      <c r="AC856" s="152"/>
      <c r="AD856" s="152"/>
      <c r="AE856" s="152"/>
      <c r="AF856" s="152"/>
      <c r="AG856" s="152"/>
      <c r="AH856" s="152"/>
      <c r="AI856" s="152"/>
      <c r="AJ856" s="152"/>
      <c r="AK856" s="152"/>
      <c r="AL856" s="152"/>
      <c r="AM856" s="152"/>
      <c r="AN856" s="152"/>
      <c r="AO856" s="152"/>
      <c r="AP856" s="152"/>
      <c r="AQ856" s="152"/>
      <c r="AR856" s="152"/>
      <c r="AS856" s="152"/>
      <c r="AT856" s="152"/>
      <c r="AU856" s="152"/>
      <c r="AV856" s="152"/>
      <c r="AW856" s="152"/>
      <c r="AX856" s="152"/>
      <c r="AY856" s="152"/>
      <c r="AZ856" s="152"/>
      <c r="BA856" s="152"/>
      <c r="BB856" s="152"/>
      <c r="BC856" s="152"/>
      <c r="BD856" s="152"/>
      <c r="BE856" s="152"/>
      <c r="BF856" s="152"/>
      <c r="BG856" s="152"/>
      <c r="BH856" s="152"/>
      <c r="BI856" s="152"/>
      <c r="BJ856" s="152"/>
      <c r="BK856" s="152"/>
      <c r="BL856" s="152"/>
      <c r="BM856" s="152"/>
    </row>
    <row r="857" ht="13.5" customHeight="1">
      <c r="A857" s="152"/>
      <c r="B857" s="153"/>
      <c r="C857" s="152"/>
      <c r="D857" s="152"/>
      <c r="E857" s="152"/>
      <c r="F857" s="152"/>
      <c r="G857" s="152"/>
      <c r="H857" s="152"/>
      <c r="I857" s="152"/>
      <c r="J857" s="152"/>
      <c r="K857" s="152"/>
      <c r="L857" s="152"/>
      <c r="M857" s="152"/>
      <c r="N857" s="152"/>
      <c r="O857" s="152"/>
      <c r="P857" s="152"/>
      <c r="Q857" s="152"/>
      <c r="R857" s="152"/>
      <c r="S857" s="152"/>
      <c r="T857" s="152"/>
      <c r="U857" s="152"/>
      <c r="V857" s="152"/>
      <c r="W857" s="152"/>
      <c r="X857" s="152"/>
      <c r="Y857" s="152"/>
      <c r="Z857" s="152"/>
      <c r="AA857" s="152"/>
      <c r="AB857" s="152"/>
      <c r="AC857" s="152"/>
      <c r="AD857" s="152"/>
      <c r="AE857" s="152"/>
      <c r="AF857" s="152"/>
      <c r="AG857" s="152"/>
      <c r="AH857" s="152"/>
      <c r="AI857" s="152"/>
      <c r="AJ857" s="152"/>
      <c r="AK857" s="152"/>
      <c r="AL857" s="152"/>
      <c r="AM857" s="152"/>
      <c r="AN857" s="152"/>
      <c r="AO857" s="152"/>
      <c r="AP857" s="152"/>
      <c r="AQ857" s="152"/>
      <c r="AR857" s="152"/>
      <c r="AS857" s="152"/>
      <c r="AT857" s="152"/>
      <c r="AU857" s="152"/>
      <c r="AV857" s="152"/>
      <c r="AW857" s="152"/>
      <c r="AX857" s="152"/>
      <c r="AY857" s="152"/>
      <c r="AZ857" s="152"/>
      <c r="BA857" s="152"/>
      <c r="BB857" s="152"/>
      <c r="BC857" s="152"/>
      <c r="BD857" s="152"/>
      <c r="BE857" s="152"/>
      <c r="BF857" s="152"/>
      <c r="BG857" s="152"/>
      <c r="BH857" s="152"/>
      <c r="BI857" s="152"/>
      <c r="BJ857" s="152"/>
      <c r="BK857" s="152"/>
      <c r="BL857" s="152"/>
      <c r="BM857" s="152"/>
    </row>
    <row r="858" ht="13.5" customHeight="1">
      <c r="A858" s="152"/>
      <c r="B858" s="153"/>
      <c r="C858" s="152"/>
      <c r="D858" s="152"/>
      <c r="E858" s="152"/>
      <c r="F858" s="152"/>
      <c r="G858" s="152"/>
      <c r="H858" s="152"/>
      <c r="I858" s="152"/>
      <c r="J858" s="152"/>
      <c r="K858" s="152"/>
      <c r="L858" s="152"/>
      <c r="M858" s="152"/>
      <c r="N858" s="152"/>
      <c r="O858" s="152"/>
      <c r="P858" s="152"/>
      <c r="Q858" s="152"/>
      <c r="R858" s="152"/>
      <c r="S858" s="152"/>
      <c r="T858" s="152"/>
      <c r="U858" s="152"/>
      <c r="V858" s="152"/>
      <c r="W858" s="152"/>
      <c r="X858" s="152"/>
      <c r="Y858" s="152"/>
      <c r="Z858" s="152"/>
      <c r="AA858" s="152"/>
      <c r="AB858" s="152"/>
      <c r="AC858" s="152"/>
      <c r="AD858" s="152"/>
      <c r="AE858" s="152"/>
      <c r="AF858" s="152"/>
      <c r="AG858" s="152"/>
      <c r="AH858" s="152"/>
      <c r="AI858" s="152"/>
      <c r="AJ858" s="152"/>
      <c r="AK858" s="152"/>
      <c r="AL858" s="152"/>
      <c r="AM858" s="152"/>
      <c r="AN858" s="152"/>
      <c r="AO858" s="152"/>
      <c r="AP858" s="152"/>
      <c r="AQ858" s="152"/>
      <c r="AR858" s="152"/>
      <c r="AS858" s="152"/>
      <c r="AT858" s="152"/>
      <c r="AU858" s="152"/>
      <c r="AV858" s="152"/>
      <c r="AW858" s="152"/>
      <c r="AX858" s="152"/>
      <c r="AY858" s="152"/>
      <c r="AZ858" s="152"/>
      <c r="BA858" s="152"/>
      <c r="BB858" s="152"/>
      <c r="BC858" s="152"/>
      <c r="BD858" s="152"/>
      <c r="BE858" s="152"/>
      <c r="BF858" s="152"/>
      <c r="BG858" s="152"/>
      <c r="BH858" s="152"/>
      <c r="BI858" s="152"/>
      <c r="BJ858" s="152"/>
      <c r="BK858" s="152"/>
      <c r="BL858" s="152"/>
      <c r="BM858" s="152"/>
    </row>
    <row r="859" ht="13.5" customHeight="1">
      <c r="A859" s="152"/>
      <c r="B859" s="153"/>
      <c r="C859" s="152"/>
      <c r="D859" s="152"/>
      <c r="E859" s="152"/>
      <c r="F859" s="152"/>
      <c r="G859" s="152"/>
      <c r="H859" s="152"/>
      <c r="I859" s="152"/>
      <c r="J859" s="152"/>
      <c r="K859" s="152"/>
      <c r="L859" s="152"/>
      <c r="M859" s="152"/>
      <c r="N859" s="152"/>
      <c r="O859" s="152"/>
      <c r="P859" s="152"/>
      <c r="Q859" s="152"/>
      <c r="R859" s="152"/>
      <c r="S859" s="152"/>
      <c r="T859" s="152"/>
      <c r="U859" s="152"/>
      <c r="V859" s="152"/>
      <c r="W859" s="152"/>
      <c r="X859" s="152"/>
      <c r="Y859" s="152"/>
      <c r="Z859" s="152"/>
      <c r="AA859" s="152"/>
      <c r="AB859" s="152"/>
      <c r="AC859" s="152"/>
      <c r="AD859" s="152"/>
      <c r="AE859" s="152"/>
      <c r="AF859" s="152"/>
      <c r="AG859" s="152"/>
      <c r="AH859" s="152"/>
      <c r="AI859" s="152"/>
      <c r="AJ859" s="152"/>
      <c r="AK859" s="152"/>
      <c r="AL859" s="152"/>
      <c r="AM859" s="152"/>
      <c r="AN859" s="152"/>
      <c r="AO859" s="152"/>
      <c r="AP859" s="152"/>
      <c r="AQ859" s="152"/>
      <c r="AR859" s="152"/>
      <c r="AS859" s="152"/>
      <c r="AT859" s="152"/>
      <c r="AU859" s="152"/>
      <c r="AV859" s="152"/>
      <c r="AW859" s="152"/>
      <c r="AX859" s="152"/>
      <c r="AY859" s="152"/>
      <c r="AZ859" s="152"/>
      <c r="BA859" s="152"/>
      <c r="BB859" s="152"/>
      <c r="BC859" s="152"/>
      <c r="BD859" s="152"/>
      <c r="BE859" s="152"/>
      <c r="BF859" s="152"/>
      <c r="BG859" s="152"/>
      <c r="BH859" s="152"/>
      <c r="BI859" s="152"/>
      <c r="BJ859" s="152"/>
      <c r="BK859" s="152"/>
      <c r="BL859" s="152"/>
      <c r="BM859" s="152"/>
    </row>
    <row r="860" ht="13.5" customHeight="1">
      <c r="A860" s="152"/>
      <c r="B860" s="153"/>
      <c r="C860" s="152"/>
      <c r="D860" s="152"/>
      <c r="E860" s="152"/>
      <c r="F860" s="152"/>
      <c r="G860" s="152"/>
      <c r="H860" s="152"/>
      <c r="I860" s="152"/>
      <c r="J860" s="152"/>
      <c r="K860" s="152"/>
      <c r="L860" s="152"/>
      <c r="M860" s="152"/>
      <c r="N860" s="152"/>
      <c r="O860" s="152"/>
      <c r="P860" s="152"/>
      <c r="Q860" s="152"/>
      <c r="R860" s="152"/>
      <c r="S860" s="152"/>
      <c r="T860" s="152"/>
      <c r="U860" s="152"/>
      <c r="V860" s="152"/>
      <c r="W860" s="152"/>
      <c r="X860" s="152"/>
      <c r="Y860" s="152"/>
      <c r="Z860" s="152"/>
      <c r="AA860" s="152"/>
      <c r="AB860" s="152"/>
      <c r="AC860" s="152"/>
      <c r="AD860" s="152"/>
      <c r="AE860" s="152"/>
      <c r="AF860" s="152"/>
      <c r="AG860" s="152"/>
      <c r="AH860" s="152"/>
      <c r="AI860" s="152"/>
      <c r="AJ860" s="152"/>
      <c r="AK860" s="152"/>
      <c r="AL860" s="152"/>
      <c r="AM860" s="152"/>
      <c r="AN860" s="152"/>
      <c r="AO860" s="152"/>
      <c r="AP860" s="152"/>
      <c r="AQ860" s="152"/>
      <c r="AR860" s="152"/>
      <c r="AS860" s="152"/>
      <c r="AT860" s="152"/>
      <c r="AU860" s="152"/>
      <c r="AV860" s="152"/>
      <c r="AW860" s="152"/>
      <c r="AX860" s="152"/>
      <c r="AY860" s="152"/>
      <c r="AZ860" s="152"/>
      <c r="BA860" s="152"/>
      <c r="BB860" s="152"/>
      <c r="BC860" s="152"/>
      <c r="BD860" s="152"/>
      <c r="BE860" s="152"/>
      <c r="BF860" s="152"/>
      <c r="BG860" s="152"/>
      <c r="BH860" s="152"/>
      <c r="BI860" s="152"/>
      <c r="BJ860" s="152"/>
      <c r="BK860" s="152"/>
      <c r="BL860" s="152"/>
      <c r="BM860" s="152"/>
    </row>
    <row r="861" ht="13.5" customHeight="1">
      <c r="A861" s="152"/>
      <c r="B861" s="153"/>
      <c r="C861" s="152"/>
      <c r="D861" s="152"/>
      <c r="E861" s="152"/>
      <c r="F861" s="152"/>
      <c r="G861" s="152"/>
      <c r="H861" s="152"/>
      <c r="I861" s="152"/>
      <c r="J861" s="152"/>
      <c r="K861" s="152"/>
      <c r="L861" s="152"/>
      <c r="M861" s="152"/>
      <c r="N861" s="152"/>
      <c r="O861" s="152"/>
      <c r="P861" s="152"/>
      <c r="Q861" s="152"/>
      <c r="R861" s="152"/>
      <c r="S861" s="152"/>
      <c r="T861" s="152"/>
      <c r="U861" s="152"/>
      <c r="V861" s="152"/>
      <c r="W861" s="152"/>
      <c r="X861" s="152"/>
      <c r="Y861" s="152"/>
      <c r="Z861" s="152"/>
      <c r="AA861" s="152"/>
      <c r="AB861" s="152"/>
      <c r="AC861" s="152"/>
      <c r="AD861" s="152"/>
      <c r="AE861" s="152"/>
      <c r="AF861" s="152"/>
      <c r="AG861" s="152"/>
      <c r="AH861" s="152"/>
      <c r="AI861" s="152"/>
      <c r="AJ861" s="152"/>
      <c r="AK861" s="152"/>
      <c r="AL861" s="152"/>
      <c r="AM861" s="152"/>
      <c r="AN861" s="152"/>
      <c r="AO861" s="152"/>
      <c r="AP861" s="152"/>
      <c r="AQ861" s="152"/>
      <c r="AR861" s="152"/>
      <c r="AS861" s="152"/>
      <c r="AT861" s="152"/>
      <c r="AU861" s="152"/>
      <c r="AV861" s="152"/>
      <c r="AW861" s="152"/>
      <c r="AX861" s="152"/>
      <c r="AY861" s="152"/>
      <c r="AZ861" s="152"/>
      <c r="BA861" s="152"/>
      <c r="BB861" s="152"/>
      <c r="BC861" s="152"/>
      <c r="BD861" s="152"/>
      <c r="BE861" s="152"/>
      <c r="BF861" s="152"/>
      <c r="BG861" s="152"/>
      <c r="BH861" s="152"/>
      <c r="BI861" s="152"/>
      <c r="BJ861" s="152"/>
      <c r="BK861" s="152"/>
      <c r="BL861" s="152"/>
      <c r="BM861" s="152"/>
    </row>
    <row r="862" ht="13.5" customHeight="1">
      <c r="A862" s="152"/>
      <c r="B862" s="153"/>
      <c r="C862" s="152"/>
      <c r="D862" s="152"/>
      <c r="E862" s="152"/>
      <c r="F862" s="152"/>
      <c r="G862" s="152"/>
      <c r="H862" s="152"/>
      <c r="I862" s="152"/>
      <c r="J862" s="152"/>
      <c r="K862" s="152"/>
      <c r="L862" s="152"/>
      <c r="M862" s="152"/>
      <c r="N862" s="152"/>
      <c r="O862" s="152"/>
      <c r="P862" s="152"/>
      <c r="Q862" s="152"/>
      <c r="R862" s="152"/>
      <c r="S862" s="152"/>
      <c r="T862" s="152"/>
      <c r="U862" s="152"/>
      <c r="V862" s="152"/>
      <c r="W862" s="152"/>
      <c r="X862" s="152"/>
      <c r="Y862" s="152"/>
      <c r="Z862" s="152"/>
      <c r="AA862" s="152"/>
      <c r="AB862" s="152"/>
      <c r="AC862" s="152"/>
      <c r="AD862" s="152"/>
      <c r="AE862" s="152"/>
      <c r="AF862" s="152"/>
      <c r="AG862" s="152"/>
      <c r="AH862" s="152"/>
      <c r="AI862" s="152"/>
      <c r="AJ862" s="152"/>
      <c r="AK862" s="152"/>
      <c r="AL862" s="152"/>
      <c r="AM862" s="152"/>
      <c r="AN862" s="152"/>
      <c r="AO862" s="152"/>
      <c r="AP862" s="152"/>
      <c r="AQ862" s="152"/>
      <c r="AR862" s="152"/>
      <c r="AS862" s="152"/>
      <c r="AT862" s="152"/>
      <c r="AU862" s="152"/>
      <c r="AV862" s="152"/>
      <c r="AW862" s="152"/>
      <c r="AX862" s="152"/>
      <c r="AY862" s="152"/>
      <c r="AZ862" s="152"/>
      <c r="BA862" s="152"/>
      <c r="BB862" s="152"/>
      <c r="BC862" s="152"/>
      <c r="BD862" s="152"/>
      <c r="BE862" s="152"/>
      <c r="BF862" s="152"/>
      <c r="BG862" s="152"/>
      <c r="BH862" s="152"/>
      <c r="BI862" s="152"/>
      <c r="BJ862" s="152"/>
      <c r="BK862" s="152"/>
      <c r="BL862" s="152"/>
      <c r="BM862" s="152"/>
    </row>
    <row r="863" ht="13.5" customHeight="1">
      <c r="A863" s="152"/>
      <c r="B863" s="153"/>
      <c r="C863" s="152"/>
      <c r="D863" s="152"/>
      <c r="E863" s="152"/>
      <c r="F863" s="152"/>
      <c r="G863" s="152"/>
      <c r="H863" s="152"/>
      <c r="I863" s="152"/>
      <c r="J863" s="152"/>
      <c r="K863" s="152"/>
      <c r="L863" s="152"/>
      <c r="M863" s="152"/>
      <c r="N863" s="152"/>
      <c r="O863" s="152"/>
      <c r="P863" s="152"/>
      <c r="Q863" s="152"/>
      <c r="R863" s="152"/>
      <c r="S863" s="152"/>
      <c r="T863" s="152"/>
      <c r="U863" s="152"/>
      <c r="V863" s="152"/>
      <c r="W863" s="152"/>
      <c r="X863" s="152"/>
      <c r="Y863" s="152"/>
      <c r="Z863" s="152"/>
      <c r="AA863" s="152"/>
      <c r="AB863" s="152"/>
      <c r="AC863" s="152"/>
      <c r="AD863" s="152"/>
      <c r="AE863" s="152"/>
      <c r="AF863" s="152"/>
      <c r="AG863" s="152"/>
      <c r="AH863" s="152"/>
      <c r="AI863" s="152"/>
      <c r="AJ863" s="152"/>
      <c r="AK863" s="152"/>
      <c r="AL863" s="152"/>
      <c r="AM863" s="152"/>
      <c r="AN863" s="152"/>
      <c r="AO863" s="152"/>
      <c r="AP863" s="152"/>
      <c r="AQ863" s="152"/>
      <c r="AR863" s="152"/>
      <c r="AS863" s="152"/>
      <c r="AT863" s="152"/>
      <c r="AU863" s="152"/>
      <c r="AV863" s="152"/>
      <c r="AW863" s="152"/>
      <c r="AX863" s="152"/>
      <c r="AY863" s="152"/>
      <c r="AZ863" s="152"/>
      <c r="BA863" s="152"/>
      <c r="BB863" s="152"/>
      <c r="BC863" s="152"/>
      <c r="BD863" s="152"/>
      <c r="BE863" s="152"/>
      <c r="BF863" s="152"/>
      <c r="BG863" s="152"/>
      <c r="BH863" s="152"/>
      <c r="BI863" s="152"/>
      <c r="BJ863" s="152"/>
      <c r="BK863" s="152"/>
      <c r="BL863" s="152"/>
      <c r="BM863" s="152"/>
    </row>
    <row r="864" ht="13.5" customHeight="1">
      <c r="A864" s="152"/>
      <c r="B864" s="153"/>
      <c r="C864" s="152"/>
      <c r="D864" s="152"/>
      <c r="E864" s="152"/>
      <c r="F864" s="152"/>
      <c r="G864" s="152"/>
      <c r="H864" s="152"/>
      <c r="I864" s="152"/>
      <c r="J864" s="152"/>
      <c r="K864" s="152"/>
      <c r="L864" s="152"/>
      <c r="M864" s="152"/>
      <c r="N864" s="152"/>
      <c r="O864" s="152"/>
      <c r="P864" s="152"/>
      <c r="Q864" s="152"/>
      <c r="R864" s="152"/>
      <c r="S864" s="152"/>
      <c r="T864" s="152"/>
      <c r="U864" s="152"/>
      <c r="V864" s="152"/>
      <c r="W864" s="152"/>
      <c r="X864" s="152"/>
      <c r="Y864" s="152"/>
      <c r="Z864" s="152"/>
      <c r="AA864" s="152"/>
      <c r="AB864" s="152"/>
      <c r="AC864" s="152"/>
      <c r="AD864" s="152"/>
      <c r="AE864" s="152"/>
      <c r="AF864" s="152"/>
      <c r="AG864" s="152"/>
      <c r="AH864" s="152"/>
      <c r="AI864" s="152"/>
      <c r="AJ864" s="152"/>
      <c r="AK864" s="152"/>
      <c r="AL864" s="152"/>
      <c r="AM864" s="152"/>
      <c r="AN864" s="152"/>
      <c r="AO864" s="152"/>
      <c r="AP864" s="152"/>
      <c r="AQ864" s="152"/>
      <c r="AR864" s="152"/>
      <c r="AS864" s="152"/>
      <c r="AT864" s="152"/>
      <c r="AU864" s="152"/>
      <c r="AV864" s="152"/>
      <c r="AW864" s="152"/>
      <c r="AX864" s="152"/>
      <c r="AY864" s="152"/>
      <c r="AZ864" s="152"/>
      <c r="BA864" s="152"/>
      <c r="BB864" s="152"/>
      <c r="BC864" s="152"/>
      <c r="BD864" s="152"/>
      <c r="BE864" s="152"/>
      <c r="BF864" s="152"/>
      <c r="BG864" s="152"/>
      <c r="BH864" s="152"/>
      <c r="BI864" s="152"/>
      <c r="BJ864" s="152"/>
      <c r="BK864" s="152"/>
      <c r="BL864" s="152"/>
      <c r="BM864" s="152"/>
    </row>
    <row r="865" ht="13.5" customHeight="1">
      <c r="A865" s="152"/>
      <c r="B865" s="153"/>
      <c r="C865" s="152"/>
      <c r="D865" s="152"/>
      <c r="E865" s="152"/>
      <c r="F865" s="152"/>
      <c r="G865" s="152"/>
      <c r="H865" s="152"/>
      <c r="I865" s="152"/>
      <c r="J865" s="152"/>
      <c r="K865" s="152"/>
      <c r="L865" s="152"/>
      <c r="M865" s="152"/>
      <c r="N865" s="152"/>
      <c r="O865" s="152"/>
      <c r="P865" s="152"/>
      <c r="Q865" s="152"/>
      <c r="R865" s="152"/>
      <c r="S865" s="152"/>
      <c r="T865" s="152"/>
      <c r="U865" s="152"/>
      <c r="V865" s="152"/>
      <c r="W865" s="152"/>
      <c r="X865" s="152"/>
      <c r="Y865" s="152"/>
      <c r="Z865" s="152"/>
      <c r="AA865" s="152"/>
      <c r="AB865" s="152"/>
      <c r="AC865" s="152"/>
      <c r="AD865" s="152"/>
      <c r="AE865" s="152"/>
      <c r="AF865" s="152"/>
      <c r="AG865" s="152"/>
      <c r="AH865" s="152"/>
      <c r="AI865" s="152"/>
      <c r="AJ865" s="152"/>
      <c r="AK865" s="152"/>
      <c r="AL865" s="152"/>
      <c r="AM865" s="152"/>
      <c r="AN865" s="152"/>
      <c r="AO865" s="152"/>
      <c r="AP865" s="152"/>
      <c r="AQ865" s="152"/>
      <c r="AR865" s="152"/>
      <c r="AS865" s="152"/>
      <c r="AT865" s="152"/>
      <c r="AU865" s="152"/>
      <c r="AV865" s="152"/>
      <c r="AW865" s="152"/>
      <c r="AX865" s="152"/>
      <c r="AY865" s="152"/>
      <c r="AZ865" s="152"/>
      <c r="BA865" s="152"/>
      <c r="BB865" s="152"/>
      <c r="BC865" s="152"/>
      <c r="BD865" s="152"/>
      <c r="BE865" s="152"/>
      <c r="BF865" s="152"/>
      <c r="BG865" s="152"/>
      <c r="BH865" s="152"/>
      <c r="BI865" s="152"/>
      <c r="BJ865" s="152"/>
      <c r="BK865" s="152"/>
      <c r="BL865" s="152"/>
      <c r="BM865" s="152"/>
    </row>
    <row r="866" ht="13.5" customHeight="1">
      <c r="A866" s="152"/>
      <c r="B866" s="153"/>
      <c r="C866" s="152"/>
      <c r="D866" s="152"/>
      <c r="E866" s="152"/>
      <c r="F866" s="152"/>
      <c r="G866" s="152"/>
      <c r="H866" s="152"/>
      <c r="I866" s="152"/>
      <c r="J866" s="152"/>
      <c r="K866" s="152"/>
      <c r="L866" s="152"/>
      <c r="M866" s="152"/>
      <c r="N866" s="152"/>
      <c r="O866" s="152"/>
      <c r="P866" s="152"/>
      <c r="Q866" s="152"/>
      <c r="R866" s="152"/>
      <c r="S866" s="152"/>
      <c r="T866" s="152"/>
      <c r="U866" s="152"/>
      <c r="V866" s="152"/>
      <c r="W866" s="152"/>
      <c r="X866" s="152"/>
      <c r="Y866" s="152"/>
      <c r="Z866" s="152"/>
      <c r="AA866" s="152"/>
      <c r="AB866" s="152"/>
      <c r="AC866" s="152"/>
      <c r="AD866" s="152"/>
      <c r="AE866" s="152"/>
      <c r="AF866" s="152"/>
      <c r="AG866" s="152"/>
      <c r="AH866" s="152"/>
      <c r="AI866" s="152"/>
      <c r="AJ866" s="152"/>
      <c r="AK866" s="152"/>
      <c r="AL866" s="152"/>
      <c r="AM866" s="152"/>
      <c r="AN866" s="152"/>
      <c r="AO866" s="152"/>
      <c r="AP866" s="152"/>
      <c r="AQ866" s="152"/>
      <c r="AR866" s="152"/>
      <c r="AS866" s="152"/>
      <c r="AT866" s="152"/>
      <c r="AU866" s="152"/>
      <c r="AV866" s="152"/>
      <c r="AW866" s="152"/>
      <c r="AX866" s="152"/>
      <c r="AY866" s="152"/>
      <c r="AZ866" s="152"/>
      <c r="BA866" s="152"/>
      <c r="BB866" s="152"/>
      <c r="BC866" s="152"/>
      <c r="BD866" s="152"/>
      <c r="BE866" s="152"/>
      <c r="BF866" s="152"/>
      <c r="BG866" s="152"/>
      <c r="BH866" s="152"/>
      <c r="BI866" s="152"/>
      <c r="BJ866" s="152"/>
      <c r="BK866" s="152"/>
      <c r="BL866" s="152"/>
      <c r="BM866" s="152"/>
    </row>
    <row r="867" ht="13.5" customHeight="1">
      <c r="A867" s="152"/>
      <c r="B867" s="153"/>
      <c r="C867" s="152"/>
      <c r="D867" s="152"/>
      <c r="E867" s="152"/>
      <c r="F867" s="152"/>
      <c r="G867" s="152"/>
      <c r="H867" s="152"/>
      <c r="I867" s="152"/>
      <c r="J867" s="152"/>
      <c r="K867" s="152"/>
      <c r="L867" s="152"/>
      <c r="M867" s="152"/>
      <c r="N867" s="152"/>
      <c r="O867" s="152"/>
      <c r="P867" s="152"/>
      <c r="Q867" s="152"/>
      <c r="R867" s="152"/>
      <c r="S867" s="152"/>
      <c r="T867" s="152"/>
      <c r="U867" s="152"/>
      <c r="V867" s="152"/>
      <c r="W867" s="152"/>
      <c r="X867" s="152"/>
      <c r="Y867" s="152"/>
      <c r="Z867" s="152"/>
      <c r="AA867" s="152"/>
      <c r="AB867" s="152"/>
      <c r="AC867" s="152"/>
      <c r="AD867" s="152"/>
      <c r="AE867" s="152"/>
      <c r="AF867" s="152"/>
      <c r="AG867" s="152"/>
      <c r="AH867" s="152"/>
      <c r="AI867" s="152"/>
      <c r="AJ867" s="152"/>
      <c r="AK867" s="152"/>
      <c r="AL867" s="152"/>
      <c r="AM867" s="152"/>
      <c r="AN867" s="152"/>
      <c r="AO867" s="152"/>
      <c r="AP867" s="152"/>
      <c r="AQ867" s="152"/>
      <c r="AR867" s="152"/>
      <c r="AS867" s="152"/>
      <c r="AT867" s="152"/>
      <c r="AU867" s="152"/>
      <c r="AV867" s="152"/>
      <c r="AW867" s="152"/>
      <c r="AX867" s="152"/>
      <c r="AY867" s="152"/>
      <c r="AZ867" s="152"/>
      <c r="BA867" s="152"/>
      <c r="BB867" s="152"/>
      <c r="BC867" s="152"/>
      <c r="BD867" s="152"/>
      <c r="BE867" s="152"/>
      <c r="BF867" s="152"/>
      <c r="BG867" s="152"/>
      <c r="BH867" s="152"/>
      <c r="BI867" s="152"/>
      <c r="BJ867" s="152"/>
      <c r="BK867" s="152"/>
      <c r="BL867" s="152"/>
      <c r="BM867" s="152"/>
    </row>
    <row r="868" ht="13.5" customHeight="1">
      <c r="A868" s="152"/>
      <c r="B868" s="153"/>
      <c r="C868" s="152"/>
      <c r="D868" s="152"/>
      <c r="E868" s="152"/>
      <c r="F868" s="152"/>
      <c r="G868" s="152"/>
      <c r="H868" s="152"/>
      <c r="I868" s="152"/>
      <c r="J868" s="152"/>
      <c r="K868" s="152"/>
      <c r="L868" s="152"/>
      <c r="M868" s="152"/>
      <c r="N868" s="152"/>
      <c r="O868" s="152"/>
      <c r="P868" s="152"/>
      <c r="Q868" s="152"/>
      <c r="R868" s="152"/>
      <c r="S868" s="152"/>
      <c r="T868" s="152"/>
      <c r="U868" s="152"/>
      <c r="V868" s="152"/>
      <c r="W868" s="152"/>
      <c r="X868" s="152"/>
      <c r="Y868" s="152"/>
      <c r="Z868" s="152"/>
      <c r="AA868" s="152"/>
      <c r="AB868" s="152"/>
      <c r="AC868" s="152"/>
      <c r="AD868" s="152"/>
      <c r="AE868" s="152"/>
      <c r="AF868" s="152"/>
      <c r="AG868" s="152"/>
      <c r="AH868" s="152"/>
      <c r="AI868" s="152"/>
      <c r="AJ868" s="152"/>
      <c r="AK868" s="152"/>
      <c r="AL868" s="152"/>
      <c r="AM868" s="152"/>
      <c r="AN868" s="152"/>
      <c r="AO868" s="152"/>
      <c r="AP868" s="152"/>
      <c r="AQ868" s="152"/>
      <c r="AR868" s="152"/>
      <c r="AS868" s="152"/>
      <c r="AT868" s="152"/>
      <c r="AU868" s="152"/>
      <c r="AV868" s="152"/>
      <c r="AW868" s="152"/>
      <c r="AX868" s="152"/>
      <c r="AY868" s="152"/>
      <c r="AZ868" s="152"/>
      <c r="BA868" s="152"/>
      <c r="BB868" s="152"/>
      <c r="BC868" s="152"/>
      <c r="BD868" s="152"/>
      <c r="BE868" s="152"/>
      <c r="BF868" s="152"/>
      <c r="BG868" s="152"/>
      <c r="BH868" s="152"/>
      <c r="BI868" s="152"/>
      <c r="BJ868" s="152"/>
      <c r="BK868" s="152"/>
      <c r="BL868" s="152"/>
      <c r="BM868" s="152"/>
    </row>
    <row r="869" ht="13.5" customHeight="1">
      <c r="A869" s="152"/>
      <c r="B869" s="153"/>
      <c r="C869" s="152"/>
      <c r="D869" s="152"/>
      <c r="E869" s="152"/>
      <c r="F869" s="152"/>
      <c r="G869" s="152"/>
      <c r="H869" s="152"/>
      <c r="I869" s="152"/>
      <c r="J869" s="152"/>
      <c r="K869" s="152"/>
      <c r="L869" s="152"/>
      <c r="M869" s="152"/>
      <c r="N869" s="152"/>
      <c r="O869" s="152"/>
      <c r="P869" s="152"/>
      <c r="Q869" s="152"/>
      <c r="R869" s="152"/>
      <c r="S869" s="152"/>
      <c r="T869" s="152"/>
      <c r="U869" s="152"/>
      <c r="V869" s="152"/>
      <c r="W869" s="152"/>
      <c r="X869" s="152"/>
      <c r="Y869" s="152"/>
      <c r="Z869" s="152"/>
      <c r="AA869" s="152"/>
      <c r="AB869" s="152"/>
      <c r="AC869" s="152"/>
      <c r="AD869" s="152"/>
      <c r="AE869" s="152"/>
      <c r="AF869" s="152"/>
      <c r="AG869" s="152"/>
      <c r="AH869" s="152"/>
      <c r="AI869" s="152"/>
      <c r="AJ869" s="152"/>
      <c r="AK869" s="152"/>
      <c r="AL869" s="152"/>
      <c r="AM869" s="152"/>
      <c r="AN869" s="152"/>
      <c r="AO869" s="152"/>
      <c r="AP869" s="152"/>
      <c r="AQ869" s="152"/>
      <c r="AR869" s="152"/>
      <c r="AS869" s="152"/>
      <c r="AT869" s="152"/>
      <c r="AU869" s="152"/>
      <c r="AV869" s="152"/>
      <c r="AW869" s="152"/>
      <c r="AX869" s="152"/>
      <c r="AY869" s="152"/>
      <c r="AZ869" s="152"/>
      <c r="BA869" s="152"/>
      <c r="BB869" s="152"/>
      <c r="BC869" s="152"/>
      <c r="BD869" s="152"/>
      <c r="BE869" s="152"/>
      <c r="BF869" s="152"/>
      <c r="BG869" s="152"/>
      <c r="BH869" s="152"/>
      <c r="BI869" s="152"/>
      <c r="BJ869" s="152"/>
      <c r="BK869" s="152"/>
      <c r="BL869" s="152"/>
      <c r="BM869" s="152"/>
    </row>
    <row r="870" ht="13.5" customHeight="1">
      <c r="A870" s="152"/>
      <c r="B870" s="153"/>
      <c r="C870" s="152"/>
      <c r="D870" s="152"/>
      <c r="E870" s="152"/>
      <c r="F870" s="152"/>
      <c r="G870" s="152"/>
      <c r="H870" s="152"/>
      <c r="I870" s="152"/>
      <c r="J870" s="152"/>
      <c r="K870" s="152"/>
      <c r="L870" s="152"/>
      <c r="M870" s="152"/>
      <c r="N870" s="152"/>
      <c r="O870" s="152"/>
      <c r="P870" s="152"/>
      <c r="Q870" s="152"/>
      <c r="R870" s="152"/>
      <c r="S870" s="152"/>
      <c r="T870" s="152"/>
      <c r="U870" s="152"/>
      <c r="V870" s="152"/>
      <c r="W870" s="152"/>
      <c r="X870" s="152"/>
      <c r="Y870" s="152"/>
      <c r="Z870" s="152"/>
      <c r="AA870" s="152"/>
      <c r="AB870" s="152"/>
      <c r="AC870" s="152"/>
      <c r="AD870" s="152"/>
      <c r="AE870" s="152"/>
      <c r="AF870" s="152"/>
      <c r="AG870" s="152"/>
      <c r="AH870" s="152"/>
      <c r="AI870" s="152"/>
      <c r="AJ870" s="152"/>
      <c r="AK870" s="152"/>
      <c r="AL870" s="152"/>
      <c r="AM870" s="152"/>
      <c r="AN870" s="152"/>
      <c r="AO870" s="152"/>
      <c r="AP870" s="152"/>
      <c r="AQ870" s="152"/>
      <c r="AR870" s="152"/>
      <c r="AS870" s="152"/>
      <c r="AT870" s="152"/>
      <c r="AU870" s="152"/>
      <c r="AV870" s="152"/>
      <c r="AW870" s="152"/>
      <c r="AX870" s="152"/>
      <c r="AY870" s="152"/>
      <c r="AZ870" s="152"/>
      <c r="BA870" s="152"/>
      <c r="BB870" s="152"/>
      <c r="BC870" s="152"/>
      <c r="BD870" s="152"/>
      <c r="BE870" s="152"/>
      <c r="BF870" s="152"/>
      <c r="BG870" s="152"/>
      <c r="BH870" s="152"/>
      <c r="BI870" s="152"/>
      <c r="BJ870" s="152"/>
      <c r="BK870" s="152"/>
      <c r="BL870" s="152"/>
      <c r="BM870" s="152"/>
    </row>
    <row r="871" ht="13.5" customHeight="1">
      <c r="A871" s="152"/>
      <c r="B871" s="153"/>
      <c r="C871" s="152"/>
      <c r="D871" s="152"/>
      <c r="E871" s="152"/>
      <c r="F871" s="152"/>
      <c r="G871" s="152"/>
      <c r="H871" s="152"/>
      <c r="I871" s="152"/>
      <c r="J871" s="152"/>
      <c r="K871" s="152"/>
      <c r="L871" s="152"/>
      <c r="M871" s="152"/>
      <c r="N871" s="152"/>
      <c r="O871" s="152"/>
      <c r="P871" s="152"/>
      <c r="Q871" s="152"/>
      <c r="R871" s="152"/>
      <c r="S871" s="152"/>
      <c r="T871" s="152"/>
      <c r="U871" s="152"/>
      <c r="V871" s="152"/>
      <c r="W871" s="152"/>
      <c r="X871" s="152"/>
      <c r="Y871" s="152"/>
      <c r="Z871" s="152"/>
      <c r="AA871" s="152"/>
      <c r="AB871" s="152"/>
      <c r="AC871" s="152"/>
      <c r="AD871" s="152"/>
      <c r="AE871" s="152"/>
      <c r="AF871" s="152"/>
      <c r="AG871" s="152"/>
      <c r="AH871" s="152"/>
      <c r="AI871" s="152"/>
      <c r="AJ871" s="152"/>
      <c r="AK871" s="152"/>
      <c r="AL871" s="152"/>
      <c r="AM871" s="152"/>
      <c r="AN871" s="152"/>
      <c r="AO871" s="152"/>
      <c r="AP871" s="152"/>
      <c r="AQ871" s="152"/>
      <c r="AR871" s="152"/>
      <c r="AS871" s="152"/>
      <c r="AT871" s="152"/>
      <c r="AU871" s="152"/>
      <c r="AV871" s="152"/>
      <c r="AW871" s="152"/>
      <c r="AX871" s="152"/>
      <c r="AY871" s="152"/>
      <c r="AZ871" s="152"/>
      <c r="BA871" s="152"/>
      <c r="BB871" s="152"/>
      <c r="BC871" s="152"/>
      <c r="BD871" s="152"/>
      <c r="BE871" s="152"/>
      <c r="BF871" s="152"/>
      <c r="BG871" s="152"/>
      <c r="BH871" s="152"/>
      <c r="BI871" s="152"/>
      <c r="BJ871" s="152"/>
      <c r="BK871" s="152"/>
      <c r="BL871" s="152"/>
      <c r="BM871" s="152"/>
    </row>
    <row r="872" ht="13.5" customHeight="1">
      <c r="A872" s="152"/>
      <c r="B872" s="153"/>
      <c r="C872" s="152"/>
      <c r="D872" s="152"/>
      <c r="E872" s="152"/>
      <c r="F872" s="152"/>
      <c r="G872" s="152"/>
      <c r="H872" s="152"/>
      <c r="I872" s="152"/>
      <c r="J872" s="152"/>
      <c r="K872" s="152"/>
      <c r="L872" s="152"/>
      <c r="M872" s="152"/>
      <c r="N872" s="152"/>
      <c r="O872" s="152"/>
      <c r="P872" s="152"/>
      <c r="Q872" s="152"/>
      <c r="R872" s="152"/>
      <c r="S872" s="152"/>
      <c r="T872" s="152"/>
      <c r="U872" s="152"/>
      <c r="V872" s="152"/>
      <c r="W872" s="152"/>
      <c r="X872" s="152"/>
      <c r="Y872" s="152"/>
      <c r="Z872" s="152"/>
      <c r="AA872" s="152"/>
      <c r="AB872" s="152"/>
      <c r="AC872" s="152"/>
      <c r="AD872" s="152"/>
      <c r="AE872" s="152"/>
      <c r="AF872" s="152"/>
      <c r="AG872" s="152"/>
      <c r="AH872" s="152"/>
      <c r="AI872" s="152"/>
      <c r="AJ872" s="152"/>
      <c r="AK872" s="152"/>
      <c r="AL872" s="152"/>
      <c r="AM872" s="152"/>
      <c r="AN872" s="152"/>
      <c r="AO872" s="152"/>
      <c r="AP872" s="152"/>
      <c r="AQ872" s="152"/>
      <c r="AR872" s="152"/>
      <c r="AS872" s="152"/>
      <c r="AT872" s="152"/>
      <c r="AU872" s="152"/>
      <c r="AV872" s="152"/>
      <c r="AW872" s="152"/>
      <c r="AX872" s="152"/>
      <c r="AY872" s="152"/>
      <c r="AZ872" s="152"/>
      <c r="BA872" s="152"/>
      <c r="BB872" s="152"/>
      <c r="BC872" s="152"/>
      <c r="BD872" s="152"/>
      <c r="BE872" s="152"/>
      <c r="BF872" s="152"/>
      <c r="BG872" s="152"/>
      <c r="BH872" s="152"/>
      <c r="BI872" s="152"/>
      <c r="BJ872" s="152"/>
      <c r="BK872" s="152"/>
      <c r="BL872" s="152"/>
      <c r="BM872" s="152"/>
    </row>
    <row r="873" ht="13.5" customHeight="1">
      <c r="A873" s="152"/>
      <c r="B873" s="153"/>
      <c r="C873" s="152"/>
      <c r="D873" s="152"/>
      <c r="E873" s="152"/>
      <c r="F873" s="152"/>
      <c r="G873" s="152"/>
      <c r="H873" s="152"/>
      <c r="I873" s="152"/>
      <c r="J873" s="152"/>
      <c r="K873" s="152"/>
      <c r="L873" s="152"/>
      <c r="M873" s="152"/>
      <c r="N873" s="152"/>
      <c r="O873" s="152"/>
      <c r="P873" s="152"/>
      <c r="Q873" s="152"/>
      <c r="R873" s="152"/>
      <c r="S873" s="152"/>
      <c r="T873" s="152"/>
      <c r="U873" s="152"/>
      <c r="V873" s="152"/>
      <c r="W873" s="152"/>
      <c r="X873" s="152"/>
      <c r="Y873" s="152"/>
      <c r="Z873" s="152"/>
      <c r="AA873" s="152"/>
      <c r="AB873" s="152"/>
      <c r="AC873" s="152"/>
      <c r="AD873" s="152"/>
      <c r="AE873" s="152"/>
      <c r="AF873" s="152"/>
      <c r="AG873" s="152"/>
      <c r="AH873" s="152"/>
      <c r="AI873" s="152"/>
      <c r="AJ873" s="152"/>
      <c r="AK873" s="152"/>
      <c r="AL873" s="152"/>
      <c r="AM873" s="152"/>
      <c r="AN873" s="152"/>
      <c r="AO873" s="152"/>
      <c r="AP873" s="152"/>
      <c r="AQ873" s="152"/>
      <c r="AR873" s="152"/>
      <c r="AS873" s="152"/>
      <c r="AT873" s="152"/>
      <c r="AU873" s="152"/>
      <c r="AV873" s="152"/>
      <c r="AW873" s="152"/>
      <c r="AX873" s="152"/>
      <c r="AY873" s="152"/>
      <c r="AZ873" s="152"/>
      <c r="BA873" s="152"/>
      <c r="BB873" s="152"/>
      <c r="BC873" s="152"/>
      <c r="BD873" s="152"/>
      <c r="BE873" s="152"/>
      <c r="BF873" s="152"/>
      <c r="BG873" s="152"/>
      <c r="BH873" s="152"/>
      <c r="BI873" s="152"/>
      <c r="BJ873" s="152"/>
      <c r="BK873" s="152"/>
      <c r="BL873" s="152"/>
      <c r="BM873" s="152"/>
    </row>
    <row r="874" ht="13.5" customHeight="1">
      <c r="A874" s="152"/>
      <c r="B874" s="153"/>
      <c r="C874" s="152"/>
      <c r="D874" s="152"/>
      <c r="E874" s="152"/>
      <c r="F874" s="152"/>
      <c r="G874" s="152"/>
      <c r="H874" s="152"/>
      <c r="I874" s="152"/>
      <c r="J874" s="152"/>
      <c r="K874" s="152"/>
      <c r="L874" s="152"/>
      <c r="M874" s="152"/>
      <c r="N874" s="152"/>
      <c r="O874" s="152"/>
      <c r="P874" s="152"/>
      <c r="Q874" s="152"/>
      <c r="R874" s="152"/>
      <c r="S874" s="152"/>
      <c r="T874" s="152"/>
      <c r="U874" s="152"/>
      <c r="V874" s="152"/>
      <c r="W874" s="152"/>
      <c r="X874" s="152"/>
      <c r="Y874" s="152"/>
      <c r="Z874" s="152"/>
      <c r="AA874" s="152"/>
      <c r="AB874" s="152"/>
      <c r="AC874" s="152"/>
      <c r="AD874" s="152"/>
      <c r="AE874" s="152"/>
      <c r="AF874" s="152"/>
      <c r="AG874" s="152"/>
      <c r="AH874" s="152"/>
      <c r="AI874" s="152"/>
      <c r="AJ874" s="152"/>
      <c r="AK874" s="152"/>
      <c r="AL874" s="152"/>
      <c r="AM874" s="152"/>
      <c r="AN874" s="152"/>
      <c r="AO874" s="152"/>
      <c r="AP874" s="152"/>
      <c r="AQ874" s="152"/>
      <c r="AR874" s="152"/>
      <c r="AS874" s="152"/>
      <c r="AT874" s="152"/>
      <c r="AU874" s="152"/>
      <c r="AV874" s="152"/>
      <c r="AW874" s="152"/>
      <c r="AX874" s="152"/>
      <c r="AY874" s="152"/>
      <c r="AZ874" s="152"/>
      <c r="BA874" s="152"/>
      <c r="BB874" s="152"/>
      <c r="BC874" s="152"/>
      <c r="BD874" s="152"/>
      <c r="BE874" s="152"/>
      <c r="BF874" s="152"/>
      <c r="BG874" s="152"/>
      <c r="BH874" s="152"/>
      <c r="BI874" s="152"/>
      <c r="BJ874" s="152"/>
      <c r="BK874" s="152"/>
      <c r="BL874" s="152"/>
      <c r="BM874" s="152"/>
    </row>
    <row r="875" ht="13.5" customHeight="1">
      <c r="A875" s="152"/>
      <c r="B875" s="153"/>
      <c r="C875" s="152"/>
      <c r="D875" s="152"/>
      <c r="E875" s="152"/>
      <c r="F875" s="152"/>
      <c r="G875" s="152"/>
      <c r="H875" s="152"/>
      <c r="I875" s="152"/>
      <c r="J875" s="152"/>
      <c r="K875" s="152"/>
      <c r="L875" s="152"/>
      <c r="M875" s="152"/>
      <c r="N875" s="152"/>
      <c r="O875" s="152"/>
      <c r="P875" s="152"/>
      <c r="Q875" s="152"/>
      <c r="R875" s="152"/>
      <c r="S875" s="152"/>
      <c r="T875" s="152"/>
      <c r="U875" s="152"/>
      <c r="V875" s="152"/>
      <c r="W875" s="152"/>
      <c r="X875" s="152"/>
      <c r="Y875" s="152"/>
      <c r="Z875" s="152"/>
      <c r="AA875" s="152"/>
      <c r="AB875" s="152"/>
      <c r="AC875" s="152"/>
      <c r="AD875" s="152"/>
      <c r="AE875" s="152"/>
      <c r="AF875" s="152"/>
      <c r="AG875" s="152"/>
      <c r="AH875" s="152"/>
      <c r="AI875" s="152"/>
      <c r="AJ875" s="152"/>
      <c r="AK875" s="152"/>
      <c r="AL875" s="152"/>
      <c r="AM875" s="152"/>
      <c r="AN875" s="152"/>
      <c r="AO875" s="152"/>
      <c r="AP875" s="152"/>
      <c r="AQ875" s="152"/>
      <c r="AR875" s="152"/>
      <c r="AS875" s="152"/>
      <c r="AT875" s="152"/>
      <c r="AU875" s="152"/>
      <c r="AV875" s="152"/>
      <c r="AW875" s="152"/>
      <c r="AX875" s="152"/>
      <c r="AY875" s="152"/>
      <c r="AZ875" s="152"/>
      <c r="BA875" s="152"/>
      <c r="BB875" s="152"/>
      <c r="BC875" s="152"/>
      <c r="BD875" s="152"/>
      <c r="BE875" s="152"/>
      <c r="BF875" s="152"/>
      <c r="BG875" s="152"/>
      <c r="BH875" s="152"/>
      <c r="BI875" s="152"/>
      <c r="BJ875" s="152"/>
      <c r="BK875" s="152"/>
      <c r="BL875" s="152"/>
      <c r="BM875" s="152"/>
    </row>
    <row r="876" ht="13.5" customHeight="1">
      <c r="A876" s="152"/>
      <c r="B876" s="153"/>
      <c r="C876" s="152"/>
      <c r="D876" s="152"/>
      <c r="E876" s="152"/>
      <c r="F876" s="152"/>
      <c r="G876" s="152"/>
      <c r="H876" s="152"/>
      <c r="I876" s="152"/>
      <c r="J876" s="152"/>
      <c r="K876" s="152"/>
      <c r="L876" s="152"/>
      <c r="M876" s="152"/>
      <c r="N876" s="152"/>
      <c r="O876" s="152"/>
      <c r="P876" s="152"/>
      <c r="Q876" s="152"/>
      <c r="R876" s="152"/>
      <c r="S876" s="152"/>
      <c r="T876" s="152"/>
      <c r="U876" s="152"/>
      <c r="V876" s="152"/>
      <c r="W876" s="152"/>
      <c r="X876" s="152"/>
      <c r="Y876" s="152"/>
      <c r="Z876" s="152"/>
      <c r="AA876" s="152"/>
      <c r="AB876" s="152"/>
      <c r="AC876" s="152"/>
      <c r="AD876" s="152"/>
      <c r="AE876" s="152"/>
      <c r="AF876" s="152"/>
      <c r="AG876" s="152"/>
      <c r="AH876" s="152"/>
      <c r="AI876" s="152"/>
      <c r="AJ876" s="152"/>
      <c r="AK876" s="152"/>
      <c r="AL876" s="152"/>
      <c r="AM876" s="152"/>
      <c r="AN876" s="152"/>
      <c r="AO876" s="152"/>
      <c r="AP876" s="152"/>
      <c r="AQ876" s="152"/>
      <c r="AR876" s="152"/>
      <c r="AS876" s="152"/>
      <c r="AT876" s="152"/>
      <c r="AU876" s="152"/>
      <c r="AV876" s="152"/>
      <c r="AW876" s="152"/>
      <c r="AX876" s="152"/>
      <c r="AY876" s="152"/>
      <c r="AZ876" s="152"/>
      <c r="BA876" s="152"/>
      <c r="BB876" s="152"/>
      <c r="BC876" s="152"/>
      <c r="BD876" s="152"/>
      <c r="BE876" s="152"/>
      <c r="BF876" s="152"/>
      <c r="BG876" s="152"/>
      <c r="BH876" s="152"/>
      <c r="BI876" s="152"/>
      <c r="BJ876" s="152"/>
      <c r="BK876" s="152"/>
      <c r="BL876" s="152"/>
      <c r="BM876" s="152"/>
    </row>
    <row r="877" ht="13.5" customHeight="1">
      <c r="A877" s="152"/>
      <c r="B877" s="153"/>
      <c r="C877" s="152"/>
      <c r="D877" s="152"/>
      <c r="E877" s="152"/>
      <c r="F877" s="152"/>
      <c r="G877" s="152"/>
      <c r="H877" s="152"/>
      <c r="I877" s="152"/>
      <c r="J877" s="152"/>
      <c r="K877" s="152"/>
      <c r="L877" s="152"/>
      <c r="M877" s="152"/>
      <c r="N877" s="152"/>
      <c r="O877" s="152"/>
      <c r="P877" s="152"/>
      <c r="Q877" s="152"/>
      <c r="R877" s="152"/>
      <c r="S877" s="152"/>
      <c r="T877" s="152"/>
      <c r="U877" s="152"/>
      <c r="V877" s="152"/>
      <c r="W877" s="152"/>
      <c r="X877" s="152"/>
      <c r="Y877" s="152"/>
      <c r="Z877" s="152"/>
      <c r="AA877" s="152"/>
      <c r="AB877" s="152"/>
      <c r="AC877" s="152"/>
      <c r="AD877" s="152"/>
      <c r="AE877" s="152"/>
      <c r="AF877" s="152"/>
      <c r="AG877" s="152"/>
      <c r="AH877" s="152"/>
      <c r="AI877" s="152"/>
      <c r="AJ877" s="152"/>
      <c r="AK877" s="152"/>
      <c r="AL877" s="152"/>
      <c r="AM877" s="152"/>
      <c r="AN877" s="152"/>
      <c r="AO877" s="152"/>
      <c r="AP877" s="152"/>
      <c r="AQ877" s="152"/>
      <c r="AR877" s="152"/>
      <c r="AS877" s="152"/>
      <c r="AT877" s="152"/>
      <c r="AU877" s="152"/>
      <c r="AV877" s="152"/>
      <c r="AW877" s="152"/>
      <c r="AX877" s="152"/>
      <c r="AY877" s="152"/>
      <c r="AZ877" s="152"/>
      <c r="BA877" s="152"/>
      <c r="BB877" s="152"/>
      <c r="BC877" s="152"/>
      <c r="BD877" s="152"/>
      <c r="BE877" s="152"/>
      <c r="BF877" s="152"/>
      <c r="BG877" s="152"/>
      <c r="BH877" s="152"/>
      <c r="BI877" s="152"/>
      <c r="BJ877" s="152"/>
      <c r="BK877" s="152"/>
      <c r="BL877" s="152"/>
      <c r="BM877" s="152"/>
    </row>
    <row r="878" ht="13.5" customHeight="1">
      <c r="A878" s="152"/>
      <c r="B878" s="153"/>
      <c r="C878" s="152"/>
      <c r="D878" s="152"/>
      <c r="E878" s="152"/>
      <c r="F878" s="152"/>
      <c r="G878" s="152"/>
      <c r="H878" s="152"/>
      <c r="I878" s="152"/>
      <c r="J878" s="152"/>
      <c r="K878" s="152"/>
      <c r="L878" s="152"/>
      <c r="M878" s="152"/>
      <c r="N878" s="152"/>
      <c r="O878" s="152"/>
      <c r="P878" s="152"/>
      <c r="Q878" s="152"/>
      <c r="R878" s="152"/>
      <c r="S878" s="152"/>
      <c r="T878" s="152"/>
      <c r="U878" s="152"/>
      <c r="V878" s="152"/>
      <c r="W878" s="152"/>
      <c r="X878" s="152"/>
      <c r="Y878" s="152"/>
      <c r="Z878" s="152"/>
      <c r="AA878" s="152"/>
      <c r="AB878" s="152"/>
      <c r="AC878" s="152"/>
      <c r="AD878" s="152"/>
      <c r="AE878" s="152"/>
      <c r="AF878" s="152"/>
      <c r="AG878" s="152"/>
      <c r="AH878" s="152"/>
      <c r="AI878" s="152"/>
      <c r="AJ878" s="152"/>
      <c r="AK878" s="152"/>
      <c r="AL878" s="152"/>
      <c r="AM878" s="152"/>
      <c r="AN878" s="152"/>
      <c r="AO878" s="152"/>
      <c r="AP878" s="152"/>
      <c r="AQ878" s="152"/>
      <c r="AR878" s="152"/>
      <c r="AS878" s="152"/>
      <c r="AT878" s="152"/>
      <c r="AU878" s="152"/>
      <c r="AV878" s="152"/>
      <c r="AW878" s="152"/>
      <c r="AX878" s="152"/>
      <c r="AY878" s="152"/>
      <c r="AZ878" s="152"/>
      <c r="BA878" s="152"/>
      <c r="BB878" s="152"/>
      <c r="BC878" s="152"/>
      <c r="BD878" s="152"/>
      <c r="BE878" s="152"/>
      <c r="BF878" s="152"/>
      <c r="BG878" s="152"/>
      <c r="BH878" s="152"/>
      <c r="BI878" s="152"/>
      <c r="BJ878" s="152"/>
      <c r="BK878" s="152"/>
      <c r="BL878" s="152"/>
      <c r="BM878" s="152"/>
    </row>
    <row r="879" ht="13.5" customHeight="1">
      <c r="A879" s="152"/>
      <c r="B879" s="153"/>
      <c r="C879" s="152"/>
      <c r="D879" s="152"/>
      <c r="E879" s="152"/>
      <c r="F879" s="152"/>
      <c r="G879" s="152"/>
      <c r="H879" s="152"/>
      <c r="I879" s="152"/>
      <c r="J879" s="152"/>
      <c r="K879" s="152"/>
      <c r="L879" s="152"/>
      <c r="M879" s="152"/>
      <c r="N879" s="152"/>
      <c r="O879" s="152"/>
      <c r="P879" s="152"/>
      <c r="Q879" s="152"/>
      <c r="R879" s="152"/>
      <c r="S879" s="152"/>
      <c r="T879" s="152"/>
      <c r="U879" s="152"/>
      <c r="V879" s="152"/>
      <c r="W879" s="152"/>
      <c r="X879" s="152"/>
      <c r="Y879" s="152"/>
      <c r="Z879" s="152"/>
      <c r="AA879" s="152"/>
      <c r="AB879" s="152"/>
      <c r="AC879" s="152"/>
      <c r="AD879" s="152"/>
      <c r="AE879" s="152"/>
      <c r="AF879" s="152"/>
      <c r="AG879" s="152"/>
      <c r="AH879" s="152"/>
      <c r="AI879" s="152"/>
      <c r="AJ879" s="152"/>
      <c r="AK879" s="152"/>
      <c r="AL879" s="152"/>
      <c r="AM879" s="152"/>
      <c r="AN879" s="152"/>
      <c r="AO879" s="152"/>
      <c r="AP879" s="152"/>
      <c r="AQ879" s="152"/>
      <c r="AR879" s="152"/>
      <c r="AS879" s="152"/>
      <c r="AT879" s="152"/>
      <c r="AU879" s="152"/>
      <c r="AV879" s="152"/>
      <c r="AW879" s="152"/>
      <c r="AX879" s="152"/>
      <c r="AY879" s="152"/>
      <c r="AZ879" s="152"/>
      <c r="BA879" s="152"/>
      <c r="BB879" s="152"/>
      <c r="BC879" s="152"/>
      <c r="BD879" s="152"/>
      <c r="BE879" s="152"/>
      <c r="BF879" s="152"/>
      <c r="BG879" s="152"/>
      <c r="BH879" s="152"/>
      <c r="BI879" s="152"/>
      <c r="BJ879" s="152"/>
      <c r="BK879" s="152"/>
      <c r="BL879" s="152"/>
      <c r="BM879" s="152"/>
    </row>
    <row r="880" ht="13.5" customHeight="1">
      <c r="A880" s="152"/>
      <c r="B880" s="153"/>
      <c r="C880" s="152"/>
      <c r="D880" s="152"/>
      <c r="E880" s="152"/>
      <c r="F880" s="152"/>
      <c r="G880" s="152"/>
      <c r="H880" s="152"/>
      <c r="I880" s="152"/>
      <c r="J880" s="152"/>
      <c r="K880" s="152"/>
      <c r="L880" s="152"/>
      <c r="M880" s="152"/>
      <c r="N880" s="152"/>
      <c r="O880" s="152"/>
      <c r="P880" s="152"/>
      <c r="Q880" s="152"/>
      <c r="R880" s="152"/>
      <c r="S880" s="152"/>
      <c r="T880" s="152"/>
      <c r="U880" s="152"/>
      <c r="V880" s="152"/>
      <c r="W880" s="152"/>
      <c r="X880" s="152"/>
      <c r="Y880" s="152"/>
      <c r="Z880" s="152"/>
      <c r="AA880" s="152"/>
      <c r="AB880" s="152"/>
      <c r="AC880" s="152"/>
      <c r="AD880" s="152"/>
      <c r="AE880" s="152"/>
      <c r="AF880" s="152"/>
      <c r="AG880" s="152"/>
      <c r="AH880" s="152"/>
      <c r="AI880" s="152"/>
      <c r="AJ880" s="152"/>
      <c r="AK880" s="152"/>
      <c r="AL880" s="152"/>
      <c r="AM880" s="152"/>
      <c r="AN880" s="152"/>
      <c r="AO880" s="152"/>
      <c r="AP880" s="152"/>
      <c r="AQ880" s="152"/>
      <c r="AR880" s="152"/>
      <c r="AS880" s="152"/>
      <c r="AT880" s="152"/>
      <c r="AU880" s="152"/>
      <c r="AV880" s="152"/>
      <c r="AW880" s="152"/>
      <c r="AX880" s="152"/>
      <c r="AY880" s="152"/>
      <c r="AZ880" s="152"/>
      <c r="BA880" s="152"/>
      <c r="BB880" s="152"/>
      <c r="BC880" s="152"/>
      <c r="BD880" s="152"/>
      <c r="BE880" s="152"/>
      <c r="BF880" s="152"/>
      <c r="BG880" s="152"/>
      <c r="BH880" s="152"/>
      <c r="BI880" s="152"/>
      <c r="BJ880" s="152"/>
      <c r="BK880" s="152"/>
      <c r="BL880" s="152"/>
      <c r="BM880" s="152"/>
    </row>
    <row r="881" ht="13.5" customHeight="1">
      <c r="A881" s="152"/>
      <c r="B881" s="153"/>
      <c r="C881" s="152"/>
      <c r="D881" s="152"/>
      <c r="E881" s="152"/>
      <c r="F881" s="152"/>
      <c r="G881" s="152"/>
      <c r="H881" s="152"/>
      <c r="I881" s="152"/>
      <c r="J881" s="152"/>
      <c r="K881" s="152"/>
      <c r="L881" s="152"/>
      <c r="M881" s="152"/>
      <c r="N881" s="152"/>
      <c r="O881" s="152"/>
      <c r="P881" s="152"/>
      <c r="Q881" s="152"/>
      <c r="R881" s="152"/>
      <c r="S881" s="152"/>
      <c r="T881" s="152"/>
      <c r="U881" s="152"/>
      <c r="V881" s="152"/>
      <c r="W881" s="152"/>
      <c r="X881" s="152"/>
      <c r="Y881" s="152"/>
      <c r="Z881" s="152"/>
      <c r="AA881" s="152"/>
      <c r="AB881" s="152"/>
      <c r="AC881" s="152"/>
      <c r="AD881" s="152"/>
      <c r="AE881" s="152"/>
      <c r="AF881" s="152"/>
      <c r="AG881" s="152"/>
      <c r="AH881" s="152"/>
      <c r="AI881" s="152"/>
      <c r="AJ881" s="152"/>
      <c r="AK881" s="152"/>
      <c r="AL881" s="152"/>
      <c r="AM881" s="152"/>
      <c r="AN881" s="152"/>
      <c r="AO881" s="152"/>
      <c r="AP881" s="152"/>
      <c r="AQ881" s="152"/>
      <c r="AR881" s="152"/>
      <c r="AS881" s="152"/>
      <c r="AT881" s="152"/>
      <c r="AU881" s="152"/>
      <c r="AV881" s="152"/>
      <c r="AW881" s="152"/>
      <c r="AX881" s="152"/>
      <c r="AY881" s="152"/>
      <c r="AZ881" s="152"/>
      <c r="BA881" s="152"/>
      <c r="BB881" s="152"/>
      <c r="BC881" s="152"/>
      <c r="BD881" s="152"/>
      <c r="BE881" s="152"/>
      <c r="BF881" s="152"/>
      <c r="BG881" s="152"/>
      <c r="BH881" s="152"/>
      <c r="BI881" s="152"/>
      <c r="BJ881" s="152"/>
      <c r="BK881" s="152"/>
      <c r="BL881" s="152"/>
      <c r="BM881" s="152"/>
    </row>
    <row r="882" ht="13.5" customHeight="1">
      <c r="A882" s="152"/>
      <c r="B882" s="153"/>
      <c r="C882" s="152"/>
      <c r="D882" s="152"/>
      <c r="E882" s="152"/>
      <c r="F882" s="152"/>
      <c r="G882" s="152"/>
      <c r="H882" s="152"/>
      <c r="I882" s="152"/>
      <c r="J882" s="152"/>
      <c r="K882" s="152"/>
      <c r="L882" s="152"/>
      <c r="M882" s="152"/>
      <c r="N882" s="152"/>
      <c r="O882" s="152"/>
      <c r="P882" s="152"/>
      <c r="Q882" s="152"/>
      <c r="R882" s="152"/>
      <c r="S882" s="152"/>
      <c r="T882" s="152"/>
      <c r="U882" s="152"/>
      <c r="V882" s="152"/>
      <c r="W882" s="152"/>
      <c r="X882" s="152"/>
      <c r="Y882" s="152"/>
      <c r="Z882" s="152"/>
      <c r="AA882" s="152"/>
      <c r="AB882" s="152"/>
      <c r="AC882" s="152"/>
      <c r="AD882" s="152"/>
      <c r="AE882" s="152"/>
      <c r="AF882" s="152"/>
      <c r="AG882" s="152"/>
      <c r="AH882" s="152"/>
      <c r="AI882" s="152"/>
      <c r="AJ882" s="152"/>
      <c r="AK882" s="152"/>
      <c r="AL882" s="152"/>
      <c r="AM882" s="152"/>
      <c r="AN882" s="152"/>
      <c r="AO882" s="152"/>
      <c r="AP882" s="152"/>
      <c r="AQ882" s="152"/>
      <c r="AR882" s="152"/>
      <c r="AS882" s="152"/>
      <c r="AT882" s="152"/>
      <c r="AU882" s="152"/>
      <c r="AV882" s="152"/>
      <c r="AW882" s="152"/>
      <c r="AX882" s="152"/>
      <c r="AY882" s="152"/>
      <c r="AZ882" s="152"/>
      <c r="BA882" s="152"/>
      <c r="BB882" s="152"/>
      <c r="BC882" s="152"/>
      <c r="BD882" s="152"/>
      <c r="BE882" s="152"/>
      <c r="BF882" s="152"/>
      <c r="BG882" s="152"/>
      <c r="BH882" s="152"/>
      <c r="BI882" s="152"/>
      <c r="BJ882" s="152"/>
      <c r="BK882" s="152"/>
      <c r="BL882" s="152"/>
      <c r="BM882" s="152"/>
    </row>
    <row r="883" ht="13.5" customHeight="1">
      <c r="A883" s="152"/>
      <c r="B883" s="153"/>
      <c r="C883" s="152"/>
      <c r="D883" s="152"/>
      <c r="E883" s="152"/>
      <c r="F883" s="152"/>
      <c r="G883" s="152"/>
      <c r="H883" s="152"/>
      <c r="I883" s="152"/>
      <c r="J883" s="152"/>
      <c r="K883" s="152"/>
      <c r="L883" s="152"/>
      <c r="M883" s="152"/>
      <c r="N883" s="152"/>
      <c r="O883" s="152"/>
      <c r="P883" s="152"/>
      <c r="Q883" s="152"/>
      <c r="R883" s="152"/>
      <c r="S883" s="152"/>
      <c r="T883" s="152"/>
      <c r="U883" s="152"/>
      <c r="V883" s="152"/>
      <c r="W883" s="152"/>
      <c r="X883" s="152"/>
      <c r="Y883" s="152"/>
      <c r="Z883" s="152"/>
      <c r="AA883" s="152"/>
      <c r="AB883" s="152"/>
      <c r="AC883" s="152"/>
      <c r="AD883" s="152"/>
      <c r="AE883" s="152"/>
      <c r="AF883" s="152"/>
      <c r="AG883" s="152"/>
      <c r="AH883" s="152"/>
      <c r="AI883" s="152"/>
      <c r="AJ883" s="152"/>
      <c r="AK883" s="152"/>
      <c r="AL883" s="152"/>
      <c r="AM883" s="152"/>
      <c r="AN883" s="152"/>
      <c r="AO883" s="152"/>
      <c r="AP883" s="152"/>
      <c r="AQ883" s="152"/>
      <c r="AR883" s="152"/>
      <c r="AS883" s="152"/>
      <c r="AT883" s="152"/>
      <c r="AU883" s="152"/>
      <c r="AV883" s="152"/>
      <c r="AW883" s="152"/>
      <c r="AX883" s="152"/>
      <c r="AY883" s="152"/>
      <c r="AZ883" s="152"/>
      <c r="BA883" s="152"/>
      <c r="BB883" s="152"/>
      <c r="BC883" s="152"/>
      <c r="BD883" s="152"/>
      <c r="BE883" s="152"/>
      <c r="BF883" s="152"/>
      <c r="BG883" s="152"/>
      <c r="BH883" s="152"/>
      <c r="BI883" s="152"/>
      <c r="BJ883" s="152"/>
      <c r="BK883" s="152"/>
      <c r="BL883" s="152"/>
      <c r="BM883" s="152"/>
    </row>
    <row r="884" ht="13.5" customHeight="1">
      <c r="A884" s="152"/>
      <c r="B884" s="153"/>
      <c r="C884" s="152"/>
      <c r="D884" s="152"/>
      <c r="E884" s="152"/>
      <c r="F884" s="152"/>
      <c r="G884" s="152"/>
      <c r="H884" s="152"/>
      <c r="I884" s="152"/>
      <c r="J884" s="152"/>
      <c r="K884" s="152"/>
      <c r="L884" s="152"/>
      <c r="M884" s="152"/>
      <c r="N884" s="152"/>
      <c r="O884" s="152"/>
      <c r="P884" s="152"/>
      <c r="Q884" s="152"/>
      <c r="R884" s="152"/>
      <c r="S884" s="152"/>
      <c r="T884" s="152"/>
      <c r="U884" s="152"/>
      <c r="V884" s="152"/>
      <c r="W884" s="152"/>
      <c r="X884" s="152"/>
      <c r="Y884" s="152"/>
      <c r="Z884" s="152"/>
      <c r="AA884" s="152"/>
      <c r="AB884" s="152"/>
      <c r="AC884" s="152"/>
      <c r="AD884" s="152"/>
      <c r="AE884" s="152"/>
      <c r="AF884" s="152"/>
      <c r="AG884" s="152"/>
      <c r="AH884" s="152"/>
      <c r="AI884" s="152"/>
      <c r="AJ884" s="152"/>
      <c r="AK884" s="152"/>
      <c r="AL884" s="152"/>
      <c r="AM884" s="152"/>
      <c r="AN884" s="152"/>
      <c r="AO884" s="152"/>
      <c r="AP884" s="152"/>
      <c r="AQ884" s="152"/>
      <c r="AR884" s="152"/>
      <c r="AS884" s="152"/>
      <c r="AT884" s="152"/>
      <c r="AU884" s="152"/>
      <c r="AV884" s="152"/>
      <c r="AW884" s="152"/>
      <c r="AX884" s="152"/>
      <c r="AY884" s="152"/>
      <c r="AZ884" s="152"/>
      <c r="BA884" s="152"/>
      <c r="BB884" s="152"/>
      <c r="BC884" s="152"/>
      <c r="BD884" s="152"/>
      <c r="BE884" s="152"/>
      <c r="BF884" s="152"/>
      <c r="BG884" s="152"/>
      <c r="BH884" s="152"/>
      <c r="BI884" s="152"/>
      <c r="BJ884" s="152"/>
      <c r="BK884" s="152"/>
      <c r="BL884" s="152"/>
      <c r="BM884" s="152"/>
    </row>
    <row r="885" ht="13.5" customHeight="1">
      <c r="A885" s="152"/>
      <c r="B885" s="153"/>
      <c r="C885" s="152"/>
      <c r="D885" s="152"/>
      <c r="E885" s="152"/>
      <c r="F885" s="152"/>
      <c r="G885" s="152"/>
      <c r="H885" s="152"/>
      <c r="I885" s="152"/>
      <c r="J885" s="152"/>
      <c r="K885" s="152"/>
      <c r="L885" s="152"/>
      <c r="M885" s="152"/>
      <c r="N885" s="152"/>
      <c r="O885" s="152"/>
      <c r="P885" s="152"/>
      <c r="Q885" s="152"/>
      <c r="R885" s="152"/>
      <c r="S885" s="152"/>
      <c r="T885" s="152"/>
      <c r="U885" s="152"/>
      <c r="V885" s="152"/>
      <c r="W885" s="152"/>
      <c r="X885" s="152"/>
      <c r="Y885" s="152"/>
      <c r="Z885" s="152"/>
      <c r="AA885" s="152"/>
      <c r="AB885" s="152"/>
      <c r="AC885" s="152"/>
      <c r="AD885" s="152"/>
      <c r="AE885" s="152"/>
      <c r="AF885" s="152"/>
      <c r="AG885" s="152"/>
      <c r="AH885" s="152"/>
      <c r="AI885" s="152"/>
      <c r="AJ885" s="152"/>
      <c r="AK885" s="152"/>
      <c r="AL885" s="152"/>
      <c r="AM885" s="152"/>
      <c r="AN885" s="152"/>
      <c r="AO885" s="152"/>
      <c r="AP885" s="152"/>
      <c r="AQ885" s="152"/>
      <c r="AR885" s="152"/>
      <c r="AS885" s="152"/>
      <c r="AT885" s="152"/>
      <c r="AU885" s="152"/>
      <c r="AV885" s="152"/>
      <c r="AW885" s="152"/>
      <c r="AX885" s="152"/>
      <c r="AY885" s="152"/>
      <c r="AZ885" s="152"/>
      <c r="BA885" s="152"/>
      <c r="BB885" s="152"/>
      <c r="BC885" s="152"/>
      <c r="BD885" s="152"/>
      <c r="BE885" s="152"/>
      <c r="BF885" s="152"/>
      <c r="BG885" s="152"/>
      <c r="BH885" s="152"/>
      <c r="BI885" s="152"/>
      <c r="BJ885" s="152"/>
      <c r="BK885" s="152"/>
      <c r="BL885" s="152"/>
      <c r="BM885" s="152"/>
    </row>
    <row r="886" ht="13.5" customHeight="1">
      <c r="A886" s="152"/>
      <c r="B886" s="153"/>
      <c r="C886" s="152"/>
      <c r="D886" s="152"/>
      <c r="E886" s="152"/>
      <c r="F886" s="152"/>
      <c r="G886" s="152"/>
      <c r="H886" s="152"/>
      <c r="I886" s="152"/>
      <c r="J886" s="152"/>
      <c r="K886" s="152"/>
      <c r="L886" s="152"/>
      <c r="M886" s="152"/>
      <c r="N886" s="152"/>
      <c r="O886" s="152"/>
      <c r="P886" s="152"/>
      <c r="Q886" s="152"/>
      <c r="R886" s="152"/>
      <c r="S886" s="152"/>
      <c r="T886" s="152"/>
      <c r="U886" s="152"/>
      <c r="V886" s="152"/>
      <c r="W886" s="152"/>
      <c r="X886" s="152"/>
      <c r="Y886" s="152"/>
      <c r="Z886" s="152"/>
      <c r="AA886" s="152"/>
      <c r="AB886" s="152"/>
      <c r="AC886" s="152"/>
      <c r="AD886" s="152"/>
      <c r="AE886" s="152"/>
      <c r="AF886" s="152"/>
      <c r="AG886" s="152"/>
      <c r="AH886" s="152"/>
      <c r="AI886" s="152"/>
      <c r="AJ886" s="152"/>
      <c r="AK886" s="152"/>
      <c r="AL886" s="152"/>
      <c r="AM886" s="152"/>
      <c r="AN886" s="152"/>
      <c r="AO886" s="152"/>
      <c r="AP886" s="152"/>
      <c r="AQ886" s="152"/>
      <c r="AR886" s="152"/>
      <c r="AS886" s="152"/>
      <c r="AT886" s="152"/>
      <c r="AU886" s="152"/>
      <c r="AV886" s="152"/>
      <c r="AW886" s="152"/>
      <c r="AX886" s="152"/>
      <c r="AY886" s="152"/>
      <c r="AZ886" s="152"/>
      <c r="BA886" s="152"/>
      <c r="BB886" s="152"/>
      <c r="BC886" s="152"/>
      <c r="BD886" s="152"/>
      <c r="BE886" s="152"/>
      <c r="BF886" s="152"/>
      <c r="BG886" s="152"/>
      <c r="BH886" s="152"/>
      <c r="BI886" s="152"/>
      <c r="BJ886" s="152"/>
      <c r="BK886" s="152"/>
      <c r="BL886" s="152"/>
      <c r="BM886" s="152"/>
    </row>
    <row r="887" ht="13.5" customHeight="1">
      <c r="A887" s="152"/>
      <c r="B887" s="153"/>
      <c r="C887" s="152"/>
      <c r="D887" s="152"/>
      <c r="E887" s="152"/>
      <c r="F887" s="152"/>
      <c r="G887" s="152"/>
      <c r="H887" s="152"/>
      <c r="I887" s="152"/>
      <c r="J887" s="152"/>
      <c r="K887" s="152"/>
      <c r="L887" s="152"/>
      <c r="M887" s="152"/>
      <c r="N887" s="152"/>
      <c r="O887" s="152"/>
      <c r="P887" s="152"/>
      <c r="Q887" s="152"/>
      <c r="R887" s="152"/>
      <c r="S887" s="152"/>
      <c r="T887" s="152"/>
      <c r="U887" s="152"/>
      <c r="V887" s="152"/>
      <c r="W887" s="152"/>
      <c r="X887" s="152"/>
      <c r="Y887" s="152"/>
      <c r="Z887" s="152"/>
      <c r="AA887" s="152"/>
      <c r="AB887" s="152"/>
      <c r="AC887" s="152"/>
      <c r="AD887" s="152"/>
      <c r="AE887" s="152"/>
      <c r="AF887" s="152"/>
      <c r="AG887" s="152"/>
      <c r="AH887" s="152"/>
      <c r="AI887" s="152"/>
      <c r="AJ887" s="152"/>
      <c r="AK887" s="152"/>
      <c r="AL887" s="152"/>
      <c r="AM887" s="152"/>
      <c r="AN887" s="152"/>
      <c r="AO887" s="152"/>
      <c r="AP887" s="152"/>
      <c r="AQ887" s="152"/>
      <c r="AR887" s="152"/>
      <c r="AS887" s="152"/>
      <c r="AT887" s="152"/>
      <c r="AU887" s="152"/>
      <c r="AV887" s="152"/>
      <c r="AW887" s="152"/>
      <c r="AX887" s="152"/>
      <c r="AY887" s="152"/>
      <c r="AZ887" s="152"/>
      <c r="BA887" s="152"/>
      <c r="BB887" s="152"/>
      <c r="BC887" s="152"/>
      <c r="BD887" s="152"/>
      <c r="BE887" s="152"/>
      <c r="BF887" s="152"/>
      <c r="BG887" s="152"/>
      <c r="BH887" s="152"/>
      <c r="BI887" s="152"/>
      <c r="BJ887" s="152"/>
      <c r="BK887" s="152"/>
      <c r="BL887" s="152"/>
      <c r="BM887" s="152"/>
    </row>
    <row r="888" ht="13.5" customHeight="1">
      <c r="A888" s="152"/>
      <c r="B888" s="153"/>
      <c r="C888" s="152"/>
      <c r="D888" s="152"/>
      <c r="E888" s="152"/>
      <c r="F888" s="152"/>
      <c r="G888" s="152"/>
      <c r="H888" s="152"/>
      <c r="I888" s="152"/>
      <c r="J888" s="152"/>
      <c r="K888" s="152"/>
      <c r="L888" s="152"/>
      <c r="M888" s="152"/>
      <c r="N888" s="152"/>
      <c r="O888" s="152"/>
      <c r="P888" s="152"/>
      <c r="Q888" s="152"/>
      <c r="R888" s="152"/>
      <c r="S888" s="152"/>
      <c r="T888" s="152"/>
      <c r="U888" s="152"/>
      <c r="V888" s="152"/>
      <c r="W888" s="152"/>
      <c r="X888" s="152"/>
      <c r="Y888" s="152"/>
      <c r="Z888" s="152"/>
      <c r="AA888" s="152"/>
      <c r="AB888" s="152"/>
      <c r="AC888" s="152"/>
      <c r="AD888" s="152"/>
      <c r="AE888" s="152"/>
      <c r="AF888" s="152"/>
      <c r="AG888" s="152"/>
      <c r="AH888" s="152"/>
      <c r="AI888" s="152"/>
      <c r="AJ888" s="152"/>
      <c r="AK888" s="152"/>
      <c r="AL888" s="152"/>
      <c r="AM888" s="152"/>
      <c r="AN888" s="152"/>
      <c r="AO888" s="152"/>
      <c r="AP888" s="152"/>
      <c r="AQ888" s="152"/>
      <c r="AR888" s="152"/>
      <c r="AS888" s="152"/>
      <c r="AT888" s="152"/>
      <c r="AU888" s="152"/>
      <c r="AV888" s="152"/>
      <c r="AW888" s="152"/>
      <c r="AX888" s="152"/>
      <c r="AY888" s="152"/>
      <c r="AZ888" s="152"/>
      <c r="BA888" s="152"/>
      <c r="BB888" s="152"/>
      <c r="BC888" s="152"/>
      <c r="BD888" s="152"/>
      <c r="BE888" s="152"/>
      <c r="BF888" s="152"/>
      <c r="BG888" s="152"/>
      <c r="BH888" s="152"/>
      <c r="BI888" s="152"/>
      <c r="BJ888" s="152"/>
      <c r="BK888" s="152"/>
      <c r="BL888" s="152"/>
      <c r="BM888" s="152"/>
    </row>
    <row r="889" ht="13.5" customHeight="1">
      <c r="A889" s="152"/>
      <c r="B889" s="153"/>
      <c r="C889" s="152"/>
      <c r="D889" s="152"/>
      <c r="E889" s="152"/>
      <c r="F889" s="152"/>
      <c r="G889" s="152"/>
      <c r="H889" s="152"/>
      <c r="I889" s="152"/>
      <c r="J889" s="152"/>
      <c r="K889" s="152"/>
      <c r="L889" s="152"/>
      <c r="M889" s="152"/>
      <c r="N889" s="152"/>
      <c r="O889" s="152"/>
      <c r="P889" s="152"/>
      <c r="Q889" s="152"/>
      <c r="R889" s="152"/>
      <c r="S889" s="152"/>
      <c r="T889" s="152"/>
      <c r="U889" s="152"/>
      <c r="V889" s="152"/>
      <c r="W889" s="152"/>
      <c r="X889" s="152"/>
      <c r="Y889" s="152"/>
      <c r="Z889" s="152"/>
      <c r="AA889" s="152"/>
      <c r="AB889" s="152"/>
      <c r="AC889" s="152"/>
      <c r="AD889" s="152"/>
      <c r="AE889" s="152"/>
      <c r="AF889" s="152"/>
      <c r="AG889" s="152"/>
      <c r="AH889" s="152"/>
      <c r="AI889" s="152"/>
      <c r="AJ889" s="152"/>
      <c r="AK889" s="152"/>
      <c r="AL889" s="152"/>
      <c r="AM889" s="152"/>
      <c r="AN889" s="152"/>
      <c r="AO889" s="152"/>
      <c r="AP889" s="152"/>
      <c r="AQ889" s="152"/>
      <c r="AR889" s="152"/>
      <c r="AS889" s="152"/>
      <c r="AT889" s="152"/>
      <c r="AU889" s="152"/>
      <c r="AV889" s="152"/>
      <c r="AW889" s="152"/>
      <c r="AX889" s="152"/>
      <c r="AY889" s="152"/>
      <c r="AZ889" s="152"/>
      <c r="BA889" s="152"/>
      <c r="BB889" s="152"/>
      <c r="BC889" s="152"/>
      <c r="BD889" s="152"/>
      <c r="BE889" s="152"/>
      <c r="BF889" s="152"/>
      <c r="BG889" s="152"/>
      <c r="BH889" s="152"/>
      <c r="BI889" s="152"/>
      <c r="BJ889" s="152"/>
      <c r="BK889" s="152"/>
      <c r="BL889" s="152"/>
      <c r="BM889" s="152"/>
    </row>
    <row r="890" ht="13.5" customHeight="1">
      <c r="A890" s="152"/>
      <c r="B890" s="153"/>
      <c r="C890" s="152"/>
      <c r="D890" s="152"/>
      <c r="E890" s="152"/>
      <c r="F890" s="152"/>
      <c r="G890" s="152"/>
      <c r="H890" s="152"/>
      <c r="I890" s="152"/>
      <c r="J890" s="152"/>
      <c r="K890" s="152"/>
      <c r="L890" s="152"/>
      <c r="M890" s="152"/>
      <c r="N890" s="152"/>
      <c r="O890" s="152"/>
      <c r="P890" s="152"/>
      <c r="Q890" s="152"/>
      <c r="R890" s="152"/>
      <c r="S890" s="152"/>
      <c r="T890" s="152"/>
      <c r="U890" s="152"/>
      <c r="V890" s="152"/>
      <c r="W890" s="152"/>
      <c r="X890" s="152"/>
      <c r="Y890" s="152"/>
      <c r="Z890" s="152"/>
      <c r="AA890" s="152"/>
      <c r="AB890" s="152"/>
      <c r="AC890" s="152"/>
      <c r="AD890" s="152"/>
      <c r="AE890" s="152"/>
      <c r="AF890" s="152"/>
      <c r="AG890" s="152"/>
      <c r="AH890" s="152"/>
      <c r="AI890" s="152"/>
      <c r="AJ890" s="152"/>
      <c r="AK890" s="152"/>
      <c r="AL890" s="152"/>
      <c r="AM890" s="152"/>
      <c r="AN890" s="152"/>
      <c r="AO890" s="152"/>
      <c r="AP890" s="152"/>
      <c r="AQ890" s="152"/>
      <c r="AR890" s="152"/>
      <c r="AS890" s="152"/>
      <c r="AT890" s="152"/>
      <c r="AU890" s="152"/>
      <c r="AV890" s="152"/>
      <c r="AW890" s="152"/>
      <c r="AX890" s="152"/>
      <c r="AY890" s="152"/>
      <c r="AZ890" s="152"/>
      <c r="BA890" s="152"/>
      <c r="BB890" s="152"/>
      <c r="BC890" s="152"/>
      <c r="BD890" s="152"/>
      <c r="BE890" s="152"/>
      <c r="BF890" s="152"/>
      <c r="BG890" s="152"/>
      <c r="BH890" s="152"/>
      <c r="BI890" s="152"/>
      <c r="BJ890" s="152"/>
      <c r="BK890" s="152"/>
      <c r="BL890" s="152"/>
      <c r="BM890" s="152"/>
    </row>
    <row r="891" ht="13.5" customHeight="1">
      <c r="A891" s="152"/>
      <c r="B891" s="153"/>
      <c r="C891" s="152"/>
      <c r="D891" s="152"/>
      <c r="E891" s="152"/>
      <c r="F891" s="152"/>
      <c r="G891" s="152"/>
      <c r="H891" s="152"/>
      <c r="I891" s="152"/>
      <c r="J891" s="152"/>
      <c r="K891" s="152"/>
      <c r="L891" s="152"/>
      <c r="M891" s="152"/>
      <c r="N891" s="152"/>
      <c r="O891" s="152"/>
      <c r="P891" s="152"/>
      <c r="Q891" s="152"/>
      <c r="R891" s="152"/>
      <c r="S891" s="152"/>
      <c r="T891" s="152"/>
      <c r="U891" s="152"/>
      <c r="V891" s="152"/>
      <c r="W891" s="152"/>
      <c r="X891" s="152"/>
      <c r="Y891" s="152"/>
      <c r="Z891" s="152"/>
      <c r="AA891" s="152"/>
      <c r="AB891" s="152"/>
      <c r="AC891" s="152"/>
      <c r="AD891" s="152"/>
      <c r="AE891" s="152"/>
      <c r="AF891" s="152"/>
      <c r="AG891" s="152"/>
      <c r="AH891" s="152"/>
      <c r="AI891" s="152"/>
      <c r="AJ891" s="152"/>
      <c r="AK891" s="152"/>
      <c r="AL891" s="152"/>
      <c r="AM891" s="152"/>
      <c r="AN891" s="152"/>
      <c r="AO891" s="152"/>
      <c r="AP891" s="152"/>
      <c r="AQ891" s="152"/>
      <c r="AR891" s="152"/>
      <c r="AS891" s="152"/>
      <c r="AT891" s="152"/>
      <c r="AU891" s="152"/>
      <c r="AV891" s="152"/>
      <c r="AW891" s="152"/>
      <c r="AX891" s="152"/>
      <c r="AY891" s="152"/>
      <c r="AZ891" s="152"/>
      <c r="BA891" s="152"/>
      <c r="BB891" s="152"/>
      <c r="BC891" s="152"/>
      <c r="BD891" s="152"/>
      <c r="BE891" s="152"/>
      <c r="BF891" s="152"/>
      <c r="BG891" s="152"/>
      <c r="BH891" s="152"/>
      <c r="BI891" s="152"/>
      <c r="BJ891" s="152"/>
      <c r="BK891" s="152"/>
      <c r="BL891" s="152"/>
      <c r="BM891" s="152"/>
    </row>
    <row r="892" ht="13.5" customHeight="1">
      <c r="A892" s="152"/>
      <c r="B892" s="153"/>
      <c r="C892" s="152"/>
      <c r="D892" s="152"/>
      <c r="E892" s="152"/>
      <c r="F892" s="152"/>
      <c r="G892" s="152"/>
      <c r="H892" s="152"/>
      <c r="I892" s="152"/>
      <c r="J892" s="152"/>
      <c r="K892" s="152"/>
      <c r="L892" s="152"/>
      <c r="M892" s="152"/>
      <c r="N892" s="152"/>
      <c r="O892" s="152"/>
      <c r="P892" s="152"/>
      <c r="Q892" s="152"/>
      <c r="R892" s="152"/>
      <c r="S892" s="152"/>
      <c r="T892" s="152"/>
      <c r="U892" s="152"/>
      <c r="V892" s="152"/>
      <c r="W892" s="152"/>
      <c r="X892" s="152"/>
      <c r="Y892" s="152"/>
      <c r="Z892" s="152"/>
      <c r="AA892" s="152"/>
      <c r="AB892" s="152"/>
      <c r="AC892" s="152"/>
      <c r="AD892" s="152"/>
      <c r="AE892" s="152"/>
      <c r="AF892" s="152"/>
      <c r="AG892" s="152"/>
      <c r="AH892" s="152"/>
      <c r="AI892" s="152"/>
      <c r="AJ892" s="152"/>
      <c r="AK892" s="152"/>
      <c r="AL892" s="152"/>
      <c r="AM892" s="152"/>
      <c r="AN892" s="152"/>
      <c r="AO892" s="152"/>
      <c r="AP892" s="152"/>
      <c r="AQ892" s="152"/>
      <c r="AR892" s="152"/>
      <c r="AS892" s="152"/>
      <c r="AT892" s="152"/>
      <c r="AU892" s="152"/>
      <c r="AV892" s="152"/>
      <c r="AW892" s="152"/>
      <c r="AX892" s="152"/>
      <c r="AY892" s="152"/>
      <c r="AZ892" s="152"/>
      <c r="BA892" s="152"/>
      <c r="BB892" s="152"/>
      <c r="BC892" s="152"/>
      <c r="BD892" s="152"/>
      <c r="BE892" s="152"/>
      <c r="BF892" s="152"/>
      <c r="BG892" s="152"/>
      <c r="BH892" s="152"/>
      <c r="BI892" s="152"/>
      <c r="BJ892" s="152"/>
      <c r="BK892" s="152"/>
      <c r="BL892" s="152"/>
      <c r="BM892" s="152"/>
    </row>
    <row r="893" ht="13.5" customHeight="1">
      <c r="A893" s="152"/>
      <c r="B893" s="153"/>
      <c r="C893" s="152"/>
      <c r="D893" s="152"/>
      <c r="E893" s="152"/>
      <c r="F893" s="152"/>
      <c r="G893" s="152"/>
      <c r="H893" s="152"/>
      <c r="I893" s="152"/>
      <c r="J893" s="152"/>
      <c r="K893" s="152"/>
      <c r="L893" s="152"/>
      <c r="M893" s="152"/>
      <c r="N893" s="152"/>
      <c r="O893" s="152"/>
      <c r="P893" s="152"/>
      <c r="Q893" s="152"/>
      <c r="R893" s="152"/>
      <c r="S893" s="152"/>
      <c r="T893" s="152"/>
      <c r="U893" s="152"/>
      <c r="V893" s="152"/>
      <c r="W893" s="152"/>
      <c r="X893" s="152"/>
      <c r="Y893" s="152"/>
      <c r="Z893" s="152"/>
      <c r="AA893" s="152"/>
      <c r="AB893" s="152"/>
      <c r="AC893" s="152"/>
      <c r="AD893" s="152"/>
      <c r="AE893" s="152"/>
      <c r="AF893" s="152"/>
      <c r="AG893" s="152"/>
      <c r="AH893" s="152"/>
      <c r="AI893" s="152"/>
      <c r="AJ893" s="152"/>
      <c r="AK893" s="152"/>
      <c r="AL893" s="152"/>
      <c r="AM893" s="152"/>
      <c r="AN893" s="152"/>
      <c r="AO893" s="152"/>
      <c r="AP893" s="152"/>
      <c r="AQ893" s="152"/>
      <c r="AR893" s="152"/>
      <c r="AS893" s="152"/>
      <c r="AT893" s="152"/>
      <c r="AU893" s="152"/>
      <c r="AV893" s="152"/>
      <c r="AW893" s="152"/>
      <c r="AX893" s="152"/>
      <c r="AY893" s="152"/>
      <c r="AZ893" s="152"/>
      <c r="BA893" s="152"/>
      <c r="BB893" s="152"/>
      <c r="BC893" s="152"/>
      <c r="BD893" s="152"/>
      <c r="BE893" s="152"/>
      <c r="BF893" s="152"/>
      <c r="BG893" s="152"/>
      <c r="BH893" s="152"/>
      <c r="BI893" s="152"/>
      <c r="BJ893" s="152"/>
      <c r="BK893" s="152"/>
      <c r="BL893" s="152"/>
      <c r="BM893" s="152"/>
    </row>
    <row r="894" ht="13.5" customHeight="1">
      <c r="A894" s="152"/>
      <c r="B894" s="153"/>
      <c r="C894" s="152"/>
      <c r="D894" s="152"/>
      <c r="E894" s="152"/>
      <c r="F894" s="152"/>
      <c r="G894" s="152"/>
      <c r="H894" s="152"/>
      <c r="I894" s="152"/>
      <c r="J894" s="152"/>
      <c r="K894" s="152"/>
      <c r="L894" s="152"/>
      <c r="M894" s="152"/>
      <c r="N894" s="152"/>
      <c r="O894" s="152"/>
      <c r="P894" s="152"/>
      <c r="Q894" s="152"/>
      <c r="R894" s="152"/>
      <c r="S894" s="152"/>
      <c r="T894" s="152"/>
      <c r="U894" s="152"/>
      <c r="V894" s="152"/>
      <c r="W894" s="152"/>
      <c r="X894" s="152"/>
      <c r="Y894" s="152"/>
      <c r="Z894" s="152"/>
      <c r="AA894" s="152"/>
      <c r="AB894" s="152"/>
      <c r="AC894" s="152"/>
      <c r="AD894" s="152"/>
      <c r="AE894" s="152"/>
      <c r="AF894" s="152"/>
      <c r="AG894" s="152"/>
      <c r="AH894" s="152"/>
      <c r="AI894" s="152"/>
      <c r="AJ894" s="152"/>
      <c r="AK894" s="152"/>
      <c r="AL894" s="152"/>
      <c r="AM894" s="152"/>
      <c r="AN894" s="152"/>
      <c r="AO894" s="152"/>
      <c r="AP894" s="152"/>
      <c r="AQ894" s="152"/>
      <c r="AR894" s="152"/>
      <c r="AS894" s="152"/>
      <c r="AT894" s="152"/>
      <c r="AU894" s="152"/>
      <c r="AV894" s="152"/>
      <c r="AW894" s="152"/>
      <c r="AX894" s="152"/>
      <c r="AY894" s="152"/>
      <c r="AZ894" s="152"/>
      <c r="BA894" s="152"/>
      <c r="BB894" s="152"/>
      <c r="BC894" s="152"/>
      <c r="BD894" s="152"/>
      <c r="BE894" s="152"/>
      <c r="BF894" s="152"/>
      <c r="BG894" s="152"/>
      <c r="BH894" s="152"/>
      <c r="BI894" s="152"/>
      <c r="BJ894" s="152"/>
      <c r="BK894" s="152"/>
      <c r="BL894" s="152"/>
      <c r="BM894" s="152"/>
    </row>
    <row r="895" ht="13.5" customHeight="1">
      <c r="A895" s="152"/>
      <c r="B895" s="153"/>
      <c r="C895" s="152"/>
      <c r="D895" s="152"/>
      <c r="E895" s="152"/>
      <c r="F895" s="152"/>
      <c r="G895" s="152"/>
      <c r="H895" s="152"/>
      <c r="I895" s="152"/>
      <c r="J895" s="152"/>
      <c r="K895" s="152"/>
      <c r="L895" s="152"/>
      <c r="M895" s="152"/>
      <c r="N895" s="152"/>
      <c r="O895" s="152"/>
      <c r="P895" s="152"/>
      <c r="Q895" s="152"/>
      <c r="R895" s="152"/>
      <c r="S895" s="152"/>
      <c r="T895" s="152"/>
      <c r="U895" s="152"/>
      <c r="V895" s="152"/>
      <c r="W895" s="152"/>
      <c r="X895" s="152"/>
      <c r="Y895" s="152"/>
      <c r="Z895" s="152"/>
      <c r="AA895" s="152"/>
      <c r="AB895" s="152"/>
      <c r="AC895" s="152"/>
      <c r="AD895" s="152"/>
      <c r="AE895" s="152"/>
      <c r="AF895" s="152"/>
      <c r="AG895" s="152"/>
      <c r="AH895" s="152"/>
      <c r="AI895" s="152"/>
      <c r="AJ895" s="152"/>
      <c r="AK895" s="152"/>
      <c r="AL895" s="152"/>
      <c r="AM895" s="152"/>
      <c r="AN895" s="152"/>
      <c r="AO895" s="152"/>
      <c r="AP895" s="152"/>
      <c r="AQ895" s="152"/>
      <c r="AR895" s="152"/>
      <c r="AS895" s="152"/>
      <c r="AT895" s="152"/>
      <c r="AU895" s="152"/>
      <c r="AV895" s="152"/>
      <c r="AW895" s="152"/>
      <c r="AX895" s="152"/>
      <c r="AY895" s="152"/>
      <c r="AZ895" s="152"/>
      <c r="BA895" s="152"/>
      <c r="BB895" s="152"/>
      <c r="BC895" s="152"/>
      <c r="BD895" s="152"/>
      <c r="BE895" s="152"/>
      <c r="BF895" s="152"/>
      <c r="BG895" s="152"/>
      <c r="BH895" s="152"/>
      <c r="BI895" s="152"/>
      <c r="BJ895" s="152"/>
      <c r="BK895" s="152"/>
      <c r="BL895" s="152"/>
      <c r="BM895" s="152"/>
    </row>
    <row r="896" ht="13.5" customHeight="1">
      <c r="A896" s="152"/>
      <c r="B896" s="153"/>
      <c r="C896" s="152"/>
      <c r="D896" s="152"/>
      <c r="E896" s="152"/>
      <c r="F896" s="152"/>
      <c r="G896" s="152"/>
      <c r="H896" s="152"/>
      <c r="I896" s="152"/>
      <c r="J896" s="152"/>
      <c r="K896" s="152"/>
      <c r="L896" s="152"/>
      <c r="M896" s="152"/>
      <c r="N896" s="152"/>
      <c r="O896" s="152"/>
      <c r="P896" s="152"/>
      <c r="Q896" s="152"/>
      <c r="R896" s="152"/>
      <c r="S896" s="152"/>
      <c r="T896" s="152"/>
      <c r="U896" s="152"/>
      <c r="V896" s="152"/>
      <c r="W896" s="152"/>
      <c r="X896" s="152"/>
      <c r="Y896" s="152"/>
      <c r="Z896" s="152"/>
      <c r="AA896" s="152"/>
      <c r="AB896" s="152"/>
      <c r="AC896" s="152"/>
      <c r="AD896" s="152"/>
      <c r="AE896" s="152"/>
      <c r="AF896" s="152"/>
      <c r="AG896" s="152"/>
      <c r="AH896" s="152"/>
      <c r="AI896" s="152"/>
      <c r="AJ896" s="152"/>
      <c r="AK896" s="152"/>
      <c r="AL896" s="152"/>
      <c r="AM896" s="152"/>
      <c r="AN896" s="152"/>
      <c r="AO896" s="152"/>
      <c r="AP896" s="152"/>
      <c r="AQ896" s="152"/>
      <c r="AR896" s="152"/>
      <c r="AS896" s="152"/>
      <c r="AT896" s="152"/>
      <c r="AU896" s="152"/>
      <c r="AV896" s="152"/>
      <c r="AW896" s="152"/>
      <c r="AX896" s="152"/>
      <c r="AY896" s="152"/>
      <c r="AZ896" s="152"/>
      <c r="BA896" s="152"/>
      <c r="BB896" s="152"/>
      <c r="BC896" s="152"/>
      <c r="BD896" s="152"/>
      <c r="BE896" s="152"/>
      <c r="BF896" s="152"/>
      <c r="BG896" s="152"/>
      <c r="BH896" s="152"/>
      <c r="BI896" s="152"/>
      <c r="BJ896" s="152"/>
      <c r="BK896" s="152"/>
      <c r="BL896" s="152"/>
      <c r="BM896" s="152"/>
    </row>
    <row r="897" ht="13.5" customHeight="1">
      <c r="A897" s="152"/>
      <c r="B897" s="153"/>
      <c r="C897" s="152"/>
      <c r="D897" s="152"/>
      <c r="E897" s="152"/>
      <c r="F897" s="152"/>
      <c r="G897" s="152"/>
      <c r="H897" s="152"/>
      <c r="I897" s="152"/>
      <c r="J897" s="152"/>
      <c r="K897" s="152"/>
      <c r="L897" s="152"/>
      <c r="M897" s="152"/>
      <c r="N897" s="152"/>
      <c r="O897" s="152"/>
      <c r="P897" s="152"/>
      <c r="Q897" s="152"/>
      <c r="R897" s="152"/>
      <c r="S897" s="152"/>
      <c r="T897" s="152"/>
      <c r="U897" s="152"/>
      <c r="V897" s="152"/>
      <c r="W897" s="152"/>
      <c r="X897" s="152"/>
      <c r="Y897" s="152"/>
      <c r="Z897" s="152"/>
      <c r="AA897" s="152"/>
      <c r="AB897" s="152"/>
      <c r="AC897" s="152"/>
      <c r="AD897" s="152"/>
      <c r="AE897" s="152"/>
      <c r="AF897" s="152"/>
      <c r="AG897" s="152"/>
      <c r="AH897" s="152"/>
      <c r="AI897" s="152"/>
      <c r="AJ897" s="152"/>
      <c r="AK897" s="152"/>
      <c r="AL897" s="152"/>
      <c r="AM897" s="152"/>
      <c r="AN897" s="152"/>
      <c r="AO897" s="152"/>
      <c r="AP897" s="152"/>
      <c r="AQ897" s="152"/>
      <c r="AR897" s="152"/>
      <c r="AS897" s="152"/>
      <c r="AT897" s="152"/>
      <c r="AU897" s="152"/>
      <c r="AV897" s="152"/>
      <c r="AW897" s="152"/>
      <c r="AX897" s="152"/>
      <c r="AY897" s="152"/>
      <c r="AZ897" s="152"/>
      <c r="BA897" s="152"/>
      <c r="BB897" s="152"/>
      <c r="BC897" s="152"/>
      <c r="BD897" s="152"/>
      <c r="BE897" s="152"/>
      <c r="BF897" s="152"/>
      <c r="BG897" s="152"/>
      <c r="BH897" s="152"/>
      <c r="BI897" s="152"/>
      <c r="BJ897" s="152"/>
      <c r="BK897" s="152"/>
      <c r="BL897" s="152"/>
      <c r="BM897" s="152"/>
    </row>
    <row r="898" ht="13.5" customHeight="1">
      <c r="A898" s="152"/>
      <c r="B898" s="153"/>
      <c r="C898" s="152"/>
      <c r="D898" s="152"/>
      <c r="E898" s="152"/>
      <c r="F898" s="152"/>
      <c r="G898" s="152"/>
      <c r="H898" s="152"/>
      <c r="I898" s="152"/>
      <c r="J898" s="152"/>
      <c r="K898" s="152"/>
      <c r="L898" s="152"/>
      <c r="M898" s="152"/>
      <c r="N898" s="152"/>
      <c r="O898" s="152"/>
      <c r="P898" s="152"/>
      <c r="Q898" s="152"/>
      <c r="R898" s="152"/>
      <c r="S898" s="152"/>
      <c r="T898" s="152"/>
      <c r="U898" s="152"/>
      <c r="V898" s="152"/>
      <c r="W898" s="152"/>
      <c r="X898" s="152"/>
      <c r="Y898" s="152"/>
      <c r="Z898" s="152"/>
      <c r="AA898" s="152"/>
      <c r="AB898" s="152"/>
      <c r="AC898" s="152"/>
      <c r="AD898" s="152"/>
      <c r="AE898" s="152"/>
      <c r="AF898" s="152"/>
      <c r="AG898" s="152"/>
      <c r="AH898" s="152"/>
      <c r="AI898" s="152"/>
      <c r="AJ898" s="152"/>
      <c r="AK898" s="152"/>
      <c r="AL898" s="152"/>
      <c r="AM898" s="152"/>
      <c r="AN898" s="152"/>
      <c r="AO898" s="152"/>
      <c r="AP898" s="152"/>
      <c r="AQ898" s="152"/>
      <c r="AR898" s="152"/>
      <c r="AS898" s="152"/>
      <c r="AT898" s="152"/>
      <c r="AU898" s="152"/>
      <c r="AV898" s="152"/>
      <c r="AW898" s="152"/>
      <c r="AX898" s="152"/>
      <c r="AY898" s="152"/>
      <c r="AZ898" s="152"/>
      <c r="BA898" s="152"/>
      <c r="BB898" s="152"/>
      <c r="BC898" s="152"/>
      <c r="BD898" s="152"/>
      <c r="BE898" s="152"/>
      <c r="BF898" s="152"/>
      <c r="BG898" s="152"/>
      <c r="BH898" s="152"/>
      <c r="BI898" s="152"/>
      <c r="BJ898" s="152"/>
      <c r="BK898" s="152"/>
      <c r="BL898" s="152"/>
      <c r="BM898" s="152"/>
    </row>
    <row r="899" ht="13.5" customHeight="1">
      <c r="A899" s="152"/>
      <c r="B899" s="153"/>
      <c r="C899" s="152"/>
      <c r="D899" s="152"/>
      <c r="E899" s="152"/>
      <c r="F899" s="152"/>
      <c r="G899" s="152"/>
      <c r="H899" s="152"/>
      <c r="I899" s="152"/>
      <c r="J899" s="152"/>
      <c r="K899" s="152"/>
      <c r="L899" s="152"/>
      <c r="M899" s="152"/>
      <c r="N899" s="152"/>
      <c r="O899" s="152"/>
      <c r="P899" s="152"/>
      <c r="Q899" s="152"/>
      <c r="R899" s="152"/>
      <c r="S899" s="152"/>
      <c r="T899" s="152"/>
      <c r="U899" s="152"/>
      <c r="V899" s="152"/>
      <c r="W899" s="152"/>
      <c r="X899" s="152"/>
      <c r="Y899" s="152"/>
      <c r="Z899" s="152"/>
      <c r="AA899" s="152"/>
      <c r="AB899" s="152"/>
      <c r="AC899" s="152"/>
      <c r="AD899" s="152"/>
      <c r="AE899" s="152"/>
      <c r="AF899" s="152"/>
      <c r="AG899" s="152"/>
      <c r="AH899" s="152"/>
      <c r="AI899" s="152"/>
      <c r="AJ899" s="152"/>
      <c r="AK899" s="152"/>
      <c r="AL899" s="152"/>
      <c r="AM899" s="152"/>
      <c r="AN899" s="152"/>
      <c r="AO899" s="152"/>
      <c r="AP899" s="152"/>
      <c r="AQ899" s="152"/>
      <c r="AR899" s="152"/>
      <c r="AS899" s="152"/>
      <c r="AT899" s="152"/>
      <c r="AU899" s="152"/>
      <c r="AV899" s="152"/>
      <c r="AW899" s="152"/>
      <c r="AX899" s="152"/>
      <c r="AY899" s="152"/>
      <c r="AZ899" s="152"/>
      <c r="BA899" s="152"/>
      <c r="BB899" s="152"/>
      <c r="BC899" s="152"/>
      <c r="BD899" s="152"/>
      <c r="BE899" s="152"/>
      <c r="BF899" s="152"/>
      <c r="BG899" s="152"/>
      <c r="BH899" s="152"/>
      <c r="BI899" s="152"/>
      <c r="BJ899" s="152"/>
      <c r="BK899" s="152"/>
      <c r="BL899" s="152"/>
      <c r="BM899" s="152"/>
    </row>
    <row r="900" ht="13.5" customHeight="1">
      <c r="A900" s="152"/>
      <c r="B900" s="153"/>
      <c r="C900" s="152"/>
      <c r="D900" s="152"/>
      <c r="E900" s="152"/>
      <c r="F900" s="152"/>
      <c r="G900" s="152"/>
      <c r="H900" s="152"/>
      <c r="I900" s="152"/>
      <c r="J900" s="152"/>
      <c r="K900" s="152"/>
      <c r="L900" s="152"/>
      <c r="M900" s="152"/>
      <c r="N900" s="152"/>
      <c r="O900" s="152"/>
      <c r="P900" s="152"/>
      <c r="Q900" s="152"/>
      <c r="R900" s="152"/>
      <c r="S900" s="152"/>
      <c r="T900" s="152"/>
      <c r="U900" s="152"/>
      <c r="V900" s="152"/>
      <c r="W900" s="152"/>
      <c r="X900" s="152"/>
      <c r="Y900" s="152"/>
      <c r="Z900" s="152"/>
      <c r="AA900" s="152"/>
      <c r="AB900" s="152"/>
      <c r="AC900" s="152"/>
      <c r="AD900" s="152"/>
      <c r="AE900" s="152"/>
      <c r="AF900" s="152"/>
      <c r="AG900" s="152"/>
      <c r="AH900" s="152"/>
      <c r="AI900" s="152"/>
      <c r="AJ900" s="152"/>
      <c r="AK900" s="152"/>
      <c r="AL900" s="152"/>
      <c r="AM900" s="152"/>
      <c r="AN900" s="152"/>
      <c r="AO900" s="152"/>
      <c r="AP900" s="152"/>
      <c r="AQ900" s="152"/>
      <c r="AR900" s="152"/>
      <c r="AS900" s="152"/>
      <c r="AT900" s="152"/>
      <c r="AU900" s="152"/>
      <c r="AV900" s="152"/>
      <c r="AW900" s="152"/>
      <c r="AX900" s="152"/>
      <c r="AY900" s="152"/>
      <c r="AZ900" s="152"/>
      <c r="BA900" s="152"/>
      <c r="BB900" s="152"/>
      <c r="BC900" s="152"/>
      <c r="BD900" s="152"/>
      <c r="BE900" s="152"/>
      <c r="BF900" s="152"/>
      <c r="BG900" s="152"/>
      <c r="BH900" s="152"/>
      <c r="BI900" s="152"/>
      <c r="BJ900" s="152"/>
      <c r="BK900" s="152"/>
      <c r="BL900" s="152"/>
      <c r="BM900" s="152"/>
    </row>
    <row r="901" ht="13.5" customHeight="1">
      <c r="A901" s="152"/>
      <c r="B901" s="153"/>
      <c r="C901" s="152"/>
      <c r="D901" s="152"/>
      <c r="E901" s="152"/>
      <c r="F901" s="152"/>
      <c r="G901" s="152"/>
      <c r="H901" s="152"/>
      <c r="I901" s="152"/>
      <c r="J901" s="152"/>
      <c r="K901" s="152"/>
      <c r="L901" s="152"/>
      <c r="M901" s="152"/>
      <c r="N901" s="152"/>
      <c r="O901" s="152"/>
      <c r="P901" s="152"/>
      <c r="Q901" s="152"/>
      <c r="R901" s="152"/>
      <c r="S901" s="152"/>
      <c r="T901" s="152"/>
      <c r="U901" s="152"/>
      <c r="V901" s="152"/>
      <c r="W901" s="152"/>
      <c r="X901" s="152"/>
      <c r="Y901" s="152"/>
      <c r="Z901" s="152"/>
      <c r="AA901" s="152"/>
      <c r="AB901" s="152"/>
      <c r="AC901" s="152"/>
      <c r="AD901" s="152"/>
      <c r="AE901" s="152"/>
      <c r="AF901" s="152"/>
      <c r="AG901" s="152"/>
      <c r="AH901" s="152"/>
      <c r="AI901" s="152"/>
      <c r="AJ901" s="152"/>
      <c r="AK901" s="152"/>
      <c r="AL901" s="152"/>
      <c r="AM901" s="152"/>
      <c r="AN901" s="152"/>
      <c r="AO901" s="152"/>
      <c r="AP901" s="152"/>
      <c r="AQ901" s="152"/>
      <c r="AR901" s="152"/>
      <c r="AS901" s="152"/>
      <c r="AT901" s="152"/>
      <c r="AU901" s="152"/>
      <c r="AV901" s="152"/>
      <c r="AW901" s="152"/>
      <c r="AX901" s="152"/>
      <c r="AY901" s="152"/>
      <c r="AZ901" s="152"/>
      <c r="BA901" s="152"/>
      <c r="BB901" s="152"/>
      <c r="BC901" s="152"/>
      <c r="BD901" s="152"/>
      <c r="BE901" s="152"/>
      <c r="BF901" s="152"/>
      <c r="BG901" s="152"/>
      <c r="BH901" s="152"/>
      <c r="BI901" s="152"/>
      <c r="BJ901" s="152"/>
      <c r="BK901" s="152"/>
      <c r="BL901" s="152"/>
      <c r="BM901" s="152"/>
    </row>
    <row r="902" ht="13.5" customHeight="1">
      <c r="A902" s="152"/>
      <c r="B902" s="153"/>
      <c r="C902" s="152"/>
      <c r="D902" s="152"/>
      <c r="E902" s="152"/>
      <c r="F902" s="152"/>
      <c r="G902" s="152"/>
      <c r="H902" s="152"/>
      <c r="I902" s="152"/>
      <c r="J902" s="152"/>
      <c r="K902" s="152"/>
      <c r="L902" s="152"/>
      <c r="M902" s="152"/>
      <c r="N902" s="152"/>
      <c r="O902" s="152"/>
      <c r="P902" s="152"/>
      <c r="Q902" s="152"/>
      <c r="R902" s="152"/>
      <c r="S902" s="152"/>
      <c r="T902" s="152"/>
      <c r="U902" s="152"/>
      <c r="V902" s="152"/>
      <c r="W902" s="152"/>
      <c r="X902" s="152"/>
      <c r="Y902" s="152"/>
      <c r="Z902" s="152"/>
      <c r="AA902" s="152"/>
      <c r="AB902" s="152"/>
      <c r="AC902" s="152"/>
      <c r="AD902" s="152"/>
      <c r="AE902" s="152"/>
      <c r="AF902" s="152"/>
      <c r="AG902" s="152"/>
      <c r="AH902" s="152"/>
      <c r="AI902" s="152"/>
      <c r="AJ902" s="152"/>
      <c r="AK902" s="152"/>
      <c r="AL902" s="152"/>
      <c r="AM902" s="152"/>
      <c r="AN902" s="152"/>
      <c r="AO902" s="152"/>
      <c r="AP902" s="152"/>
      <c r="AQ902" s="152"/>
      <c r="AR902" s="152"/>
      <c r="AS902" s="152"/>
      <c r="AT902" s="152"/>
      <c r="AU902" s="152"/>
      <c r="AV902" s="152"/>
      <c r="AW902" s="152"/>
      <c r="AX902" s="152"/>
      <c r="AY902" s="152"/>
      <c r="AZ902" s="152"/>
      <c r="BA902" s="152"/>
      <c r="BB902" s="152"/>
      <c r="BC902" s="152"/>
      <c r="BD902" s="152"/>
      <c r="BE902" s="152"/>
      <c r="BF902" s="152"/>
      <c r="BG902" s="152"/>
      <c r="BH902" s="152"/>
      <c r="BI902" s="152"/>
      <c r="BJ902" s="152"/>
      <c r="BK902" s="152"/>
      <c r="BL902" s="152"/>
      <c r="BM902" s="152"/>
    </row>
    <row r="903" ht="13.5" customHeight="1">
      <c r="A903" s="152"/>
      <c r="B903" s="153"/>
      <c r="C903" s="152"/>
      <c r="D903" s="152"/>
      <c r="E903" s="152"/>
      <c r="F903" s="152"/>
      <c r="G903" s="152"/>
      <c r="H903" s="152"/>
      <c r="I903" s="152"/>
      <c r="J903" s="152"/>
      <c r="K903" s="152"/>
      <c r="L903" s="152"/>
      <c r="M903" s="152"/>
      <c r="N903" s="152"/>
      <c r="O903" s="152"/>
      <c r="P903" s="152"/>
      <c r="Q903" s="152"/>
      <c r="R903" s="152"/>
      <c r="S903" s="152"/>
      <c r="T903" s="152"/>
      <c r="U903" s="152"/>
      <c r="V903" s="152"/>
      <c r="W903" s="152"/>
      <c r="X903" s="152"/>
      <c r="Y903" s="152"/>
      <c r="Z903" s="152"/>
      <c r="AA903" s="152"/>
      <c r="AB903" s="152"/>
      <c r="AC903" s="152"/>
      <c r="AD903" s="152"/>
      <c r="AE903" s="152"/>
      <c r="AF903" s="152"/>
      <c r="AG903" s="152"/>
      <c r="AH903" s="152"/>
      <c r="AI903" s="152"/>
      <c r="AJ903" s="152"/>
      <c r="AK903" s="152"/>
      <c r="AL903" s="152"/>
      <c r="AM903" s="152"/>
      <c r="AN903" s="152"/>
      <c r="AO903" s="152"/>
      <c r="AP903" s="152"/>
      <c r="AQ903" s="152"/>
      <c r="AR903" s="152"/>
      <c r="AS903" s="152"/>
      <c r="AT903" s="152"/>
      <c r="AU903" s="152"/>
      <c r="AV903" s="152"/>
      <c r="AW903" s="152"/>
      <c r="AX903" s="152"/>
      <c r="AY903" s="152"/>
      <c r="AZ903" s="152"/>
      <c r="BA903" s="152"/>
      <c r="BB903" s="152"/>
      <c r="BC903" s="152"/>
      <c r="BD903" s="152"/>
      <c r="BE903" s="152"/>
      <c r="BF903" s="152"/>
      <c r="BG903" s="152"/>
      <c r="BH903" s="152"/>
      <c r="BI903" s="152"/>
      <c r="BJ903" s="152"/>
      <c r="BK903" s="152"/>
      <c r="BL903" s="152"/>
      <c r="BM903" s="152"/>
    </row>
    <row r="904" ht="13.5" customHeight="1">
      <c r="A904" s="152"/>
      <c r="B904" s="153"/>
      <c r="C904" s="152"/>
      <c r="D904" s="152"/>
      <c r="E904" s="152"/>
      <c r="F904" s="152"/>
      <c r="G904" s="152"/>
      <c r="H904" s="152"/>
      <c r="I904" s="152"/>
      <c r="J904" s="152"/>
      <c r="K904" s="152"/>
      <c r="L904" s="152"/>
      <c r="M904" s="152"/>
      <c r="N904" s="152"/>
      <c r="O904" s="152"/>
      <c r="P904" s="152"/>
      <c r="Q904" s="152"/>
      <c r="R904" s="152"/>
      <c r="S904" s="152"/>
      <c r="T904" s="152"/>
      <c r="U904" s="152"/>
      <c r="V904" s="152"/>
      <c r="W904" s="152"/>
      <c r="X904" s="152"/>
      <c r="Y904" s="152"/>
      <c r="Z904" s="152"/>
      <c r="AA904" s="152"/>
      <c r="AB904" s="152"/>
      <c r="AC904" s="152"/>
      <c r="AD904" s="152"/>
      <c r="AE904" s="152"/>
      <c r="AF904" s="152"/>
      <c r="AG904" s="152"/>
      <c r="AH904" s="152"/>
      <c r="AI904" s="152"/>
      <c r="AJ904" s="152"/>
      <c r="AK904" s="152"/>
      <c r="AL904" s="152"/>
      <c r="AM904" s="152"/>
      <c r="AN904" s="152"/>
      <c r="AO904" s="152"/>
      <c r="AP904" s="152"/>
      <c r="AQ904" s="152"/>
      <c r="AR904" s="152"/>
      <c r="AS904" s="152"/>
      <c r="AT904" s="152"/>
      <c r="AU904" s="152"/>
      <c r="AV904" s="152"/>
      <c r="AW904" s="152"/>
      <c r="AX904" s="152"/>
      <c r="AY904" s="152"/>
      <c r="AZ904" s="152"/>
      <c r="BA904" s="152"/>
      <c r="BB904" s="152"/>
      <c r="BC904" s="152"/>
      <c r="BD904" s="152"/>
      <c r="BE904" s="152"/>
      <c r="BF904" s="152"/>
      <c r="BG904" s="152"/>
      <c r="BH904" s="152"/>
      <c r="BI904" s="152"/>
      <c r="BJ904" s="152"/>
      <c r="BK904" s="152"/>
      <c r="BL904" s="152"/>
      <c r="BM904" s="152"/>
    </row>
    <row r="905" ht="13.5" customHeight="1">
      <c r="A905" s="152"/>
      <c r="B905" s="153"/>
      <c r="C905" s="152"/>
      <c r="D905" s="152"/>
      <c r="E905" s="152"/>
      <c r="F905" s="152"/>
      <c r="G905" s="152"/>
      <c r="H905" s="152"/>
      <c r="I905" s="152"/>
      <c r="J905" s="152"/>
      <c r="K905" s="152"/>
      <c r="L905" s="152"/>
      <c r="M905" s="152"/>
      <c r="N905" s="152"/>
      <c r="O905" s="152"/>
      <c r="P905" s="152"/>
      <c r="Q905" s="152"/>
      <c r="R905" s="152"/>
      <c r="S905" s="152"/>
      <c r="T905" s="152"/>
      <c r="U905" s="152"/>
      <c r="V905" s="152"/>
      <c r="W905" s="152"/>
      <c r="X905" s="152"/>
      <c r="Y905" s="152"/>
      <c r="Z905" s="152"/>
      <c r="AA905" s="152"/>
      <c r="AB905" s="152"/>
      <c r="AC905" s="152"/>
      <c r="AD905" s="152"/>
      <c r="AE905" s="152"/>
      <c r="AF905" s="152"/>
      <c r="AG905" s="152"/>
      <c r="AH905" s="152"/>
      <c r="AI905" s="152"/>
      <c r="AJ905" s="152"/>
      <c r="AK905" s="152"/>
      <c r="AL905" s="152"/>
      <c r="AM905" s="152"/>
      <c r="AN905" s="152"/>
      <c r="AO905" s="152"/>
      <c r="AP905" s="152"/>
      <c r="AQ905" s="152"/>
      <c r="AR905" s="152"/>
      <c r="AS905" s="152"/>
      <c r="AT905" s="152"/>
      <c r="AU905" s="152"/>
      <c r="AV905" s="152"/>
      <c r="AW905" s="152"/>
      <c r="AX905" s="152"/>
      <c r="AY905" s="152"/>
      <c r="AZ905" s="152"/>
      <c r="BA905" s="152"/>
      <c r="BB905" s="152"/>
      <c r="BC905" s="152"/>
      <c r="BD905" s="152"/>
      <c r="BE905" s="152"/>
      <c r="BF905" s="152"/>
      <c r="BG905" s="152"/>
      <c r="BH905" s="152"/>
      <c r="BI905" s="152"/>
      <c r="BJ905" s="152"/>
      <c r="BK905" s="152"/>
      <c r="BL905" s="152"/>
      <c r="BM905" s="152"/>
    </row>
    <row r="906" ht="13.5" customHeight="1">
      <c r="A906" s="152"/>
      <c r="B906" s="153"/>
      <c r="C906" s="152"/>
      <c r="D906" s="152"/>
      <c r="E906" s="152"/>
      <c r="F906" s="152"/>
      <c r="G906" s="152"/>
      <c r="H906" s="152"/>
      <c r="I906" s="152"/>
      <c r="J906" s="152"/>
      <c r="K906" s="152"/>
      <c r="L906" s="152"/>
      <c r="M906" s="152"/>
      <c r="N906" s="152"/>
      <c r="O906" s="152"/>
      <c r="P906" s="152"/>
      <c r="Q906" s="152"/>
      <c r="R906" s="152"/>
      <c r="S906" s="152"/>
      <c r="T906" s="152"/>
      <c r="U906" s="152"/>
      <c r="V906" s="152"/>
      <c r="W906" s="152"/>
      <c r="X906" s="152"/>
      <c r="Y906" s="152"/>
      <c r="Z906" s="152"/>
      <c r="AA906" s="152"/>
      <c r="AB906" s="152"/>
      <c r="AC906" s="152"/>
      <c r="AD906" s="152"/>
      <c r="AE906" s="152"/>
      <c r="AF906" s="152"/>
      <c r="AG906" s="152"/>
      <c r="AH906" s="152"/>
      <c r="AI906" s="152"/>
      <c r="AJ906" s="152"/>
      <c r="AK906" s="152"/>
      <c r="AL906" s="152"/>
      <c r="AM906" s="152"/>
      <c r="AN906" s="152"/>
      <c r="AO906" s="152"/>
      <c r="AP906" s="152"/>
      <c r="AQ906" s="152"/>
      <c r="AR906" s="152"/>
      <c r="AS906" s="152"/>
      <c r="AT906" s="152"/>
      <c r="AU906" s="152"/>
      <c r="AV906" s="152"/>
      <c r="AW906" s="152"/>
      <c r="AX906" s="152"/>
      <c r="AY906" s="152"/>
      <c r="AZ906" s="152"/>
      <c r="BA906" s="152"/>
      <c r="BB906" s="152"/>
      <c r="BC906" s="152"/>
      <c r="BD906" s="152"/>
      <c r="BE906" s="152"/>
      <c r="BF906" s="152"/>
      <c r="BG906" s="152"/>
      <c r="BH906" s="152"/>
      <c r="BI906" s="152"/>
      <c r="BJ906" s="152"/>
      <c r="BK906" s="152"/>
      <c r="BL906" s="152"/>
      <c r="BM906" s="152"/>
    </row>
    <row r="907" ht="13.5" customHeight="1">
      <c r="A907" s="152"/>
      <c r="B907" s="153"/>
      <c r="C907" s="152"/>
      <c r="D907" s="152"/>
      <c r="E907" s="152"/>
      <c r="F907" s="152"/>
      <c r="G907" s="152"/>
      <c r="H907" s="152"/>
      <c r="I907" s="152"/>
      <c r="J907" s="152"/>
      <c r="K907" s="152"/>
      <c r="L907" s="152"/>
      <c r="M907" s="152"/>
      <c r="N907" s="152"/>
      <c r="O907" s="152"/>
      <c r="P907" s="152"/>
      <c r="Q907" s="152"/>
      <c r="R907" s="152"/>
      <c r="S907" s="152"/>
      <c r="T907" s="152"/>
      <c r="U907" s="152"/>
      <c r="V907" s="152"/>
      <c r="W907" s="152"/>
      <c r="X907" s="152"/>
      <c r="Y907" s="152"/>
      <c r="Z907" s="152"/>
      <c r="AA907" s="152"/>
      <c r="AB907" s="152"/>
      <c r="AC907" s="152"/>
      <c r="AD907" s="152"/>
      <c r="AE907" s="152"/>
      <c r="AF907" s="152"/>
      <c r="AG907" s="152"/>
      <c r="AH907" s="152"/>
      <c r="AI907" s="152"/>
      <c r="AJ907" s="152"/>
      <c r="AK907" s="152"/>
      <c r="AL907" s="152"/>
      <c r="AM907" s="152"/>
      <c r="AN907" s="152"/>
      <c r="AO907" s="152"/>
      <c r="AP907" s="152"/>
      <c r="AQ907" s="152"/>
      <c r="AR907" s="152"/>
      <c r="AS907" s="152"/>
      <c r="AT907" s="152"/>
      <c r="AU907" s="152"/>
      <c r="AV907" s="152"/>
      <c r="AW907" s="152"/>
      <c r="AX907" s="152"/>
      <c r="AY907" s="152"/>
      <c r="AZ907" s="152"/>
      <c r="BA907" s="152"/>
      <c r="BB907" s="152"/>
      <c r="BC907" s="152"/>
      <c r="BD907" s="152"/>
      <c r="BE907" s="152"/>
      <c r="BF907" s="152"/>
      <c r="BG907" s="152"/>
      <c r="BH907" s="152"/>
      <c r="BI907" s="152"/>
      <c r="BJ907" s="152"/>
      <c r="BK907" s="152"/>
      <c r="BL907" s="152"/>
      <c r="BM907" s="152"/>
    </row>
    <row r="908" ht="13.5" customHeight="1">
      <c r="A908" s="152"/>
      <c r="B908" s="153"/>
      <c r="C908" s="152"/>
      <c r="D908" s="152"/>
      <c r="E908" s="152"/>
      <c r="F908" s="152"/>
      <c r="G908" s="152"/>
      <c r="H908" s="152"/>
      <c r="I908" s="152"/>
      <c r="J908" s="152"/>
      <c r="K908" s="152"/>
      <c r="L908" s="152"/>
      <c r="M908" s="152"/>
      <c r="N908" s="152"/>
      <c r="O908" s="152"/>
      <c r="P908" s="152"/>
      <c r="Q908" s="152"/>
      <c r="R908" s="152"/>
      <c r="S908" s="152"/>
      <c r="T908" s="152"/>
      <c r="U908" s="152"/>
      <c r="V908" s="152"/>
      <c r="W908" s="152"/>
      <c r="X908" s="152"/>
      <c r="Y908" s="152"/>
      <c r="Z908" s="152"/>
      <c r="AA908" s="152"/>
      <c r="AB908" s="152"/>
      <c r="AC908" s="152"/>
      <c r="AD908" s="152"/>
      <c r="AE908" s="152"/>
      <c r="AF908" s="152"/>
      <c r="AG908" s="152"/>
      <c r="AH908" s="152"/>
      <c r="AI908" s="152"/>
      <c r="AJ908" s="152"/>
      <c r="AK908" s="152"/>
      <c r="AL908" s="152"/>
      <c r="AM908" s="152"/>
      <c r="AN908" s="152"/>
      <c r="AO908" s="152"/>
      <c r="AP908" s="152"/>
      <c r="AQ908" s="152"/>
      <c r="AR908" s="152"/>
      <c r="AS908" s="152"/>
      <c r="AT908" s="152"/>
      <c r="AU908" s="152"/>
      <c r="AV908" s="152"/>
      <c r="AW908" s="152"/>
      <c r="AX908" s="152"/>
      <c r="AY908" s="152"/>
      <c r="AZ908" s="152"/>
      <c r="BA908" s="152"/>
      <c r="BB908" s="152"/>
      <c r="BC908" s="152"/>
      <c r="BD908" s="152"/>
      <c r="BE908" s="152"/>
      <c r="BF908" s="152"/>
      <c r="BG908" s="152"/>
      <c r="BH908" s="152"/>
      <c r="BI908" s="152"/>
      <c r="BJ908" s="152"/>
      <c r="BK908" s="152"/>
      <c r="BL908" s="152"/>
      <c r="BM908" s="152"/>
    </row>
    <row r="909" ht="13.5" customHeight="1">
      <c r="A909" s="152"/>
      <c r="B909" s="153"/>
      <c r="C909" s="152"/>
      <c r="D909" s="152"/>
      <c r="E909" s="152"/>
      <c r="F909" s="152"/>
      <c r="G909" s="152"/>
      <c r="H909" s="152"/>
      <c r="I909" s="152"/>
      <c r="J909" s="152"/>
      <c r="K909" s="152"/>
      <c r="L909" s="152"/>
      <c r="M909" s="152"/>
      <c r="N909" s="152"/>
      <c r="O909" s="152"/>
      <c r="P909" s="152"/>
      <c r="Q909" s="152"/>
      <c r="R909" s="152"/>
      <c r="S909" s="152"/>
      <c r="T909" s="152"/>
      <c r="U909" s="152"/>
      <c r="V909" s="152"/>
      <c r="W909" s="152"/>
      <c r="X909" s="152"/>
      <c r="Y909" s="152"/>
      <c r="Z909" s="152"/>
      <c r="AA909" s="152"/>
      <c r="AB909" s="152"/>
      <c r="AC909" s="152"/>
      <c r="AD909" s="152"/>
      <c r="AE909" s="152"/>
      <c r="AF909" s="152"/>
      <c r="AG909" s="152"/>
      <c r="AH909" s="152"/>
      <c r="AI909" s="152"/>
      <c r="AJ909" s="152"/>
      <c r="AK909" s="152"/>
      <c r="AL909" s="152"/>
      <c r="AM909" s="152"/>
      <c r="AN909" s="152"/>
      <c r="AO909" s="152"/>
      <c r="AP909" s="152"/>
      <c r="AQ909" s="152"/>
      <c r="AR909" s="152"/>
      <c r="AS909" s="152"/>
      <c r="AT909" s="152"/>
      <c r="AU909" s="152"/>
      <c r="AV909" s="152"/>
      <c r="AW909" s="152"/>
      <c r="AX909" s="152"/>
      <c r="AY909" s="152"/>
      <c r="AZ909" s="152"/>
      <c r="BA909" s="152"/>
      <c r="BB909" s="152"/>
      <c r="BC909" s="152"/>
      <c r="BD909" s="152"/>
      <c r="BE909" s="152"/>
      <c r="BF909" s="152"/>
      <c r="BG909" s="152"/>
      <c r="BH909" s="152"/>
      <c r="BI909" s="152"/>
      <c r="BJ909" s="152"/>
      <c r="BK909" s="152"/>
      <c r="BL909" s="152"/>
      <c r="BM909" s="152"/>
    </row>
    <row r="910" ht="13.5" customHeight="1">
      <c r="A910" s="152"/>
      <c r="B910" s="153"/>
      <c r="C910" s="152"/>
      <c r="D910" s="152"/>
      <c r="E910" s="152"/>
      <c r="F910" s="152"/>
      <c r="G910" s="152"/>
      <c r="H910" s="152"/>
      <c r="I910" s="152"/>
      <c r="J910" s="152"/>
      <c r="K910" s="152"/>
      <c r="L910" s="152"/>
      <c r="M910" s="152"/>
      <c r="N910" s="152"/>
      <c r="O910" s="152"/>
      <c r="P910" s="152"/>
      <c r="Q910" s="152"/>
      <c r="R910" s="152"/>
      <c r="S910" s="152"/>
      <c r="T910" s="152"/>
      <c r="U910" s="152"/>
      <c r="V910" s="152"/>
      <c r="W910" s="152"/>
      <c r="X910" s="152"/>
      <c r="Y910" s="152"/>
      <c r="Z910" s="152"/>
      <c r="AA910" s="152"/>
      <c r="AB910" s="152"/>
      <c r="AC910" s="152"/>
      <c r="AD910" s="152"/>
      <c r="AE910" s="152"/>
      <c r="AF910" s="152"/>
      <c r="AG910" s="152"/>
      <c r="AH910" s="152"/>
      <c r="AI910" s="152"/>
      <c r="AJ910" s="152"/>
      <c r="AK910" s="152"/>
      <c r="AL910" s="152"/>
      <c r="AM910" s="152"/>
      <c r="AN910" s="152"/>
      <c r="AO910" s="152"/>
      <c r="AP910" s="152"/>
      <c r="AQ910" s="152"/>
      <c r="AR910" s="152"/>
      <c r="AS910" s="152"/>
      <c r="AT910" s="152"/>
      <c r="AU910" s="152"/>
      <c r="AV910" s="152"/>
      <c r="AW910" s="152"/>
      <c r="AX910" s="152"/>
      <c r="AY910" s="152"/>
      <c r="AZ910" s="152"/>
      <c r="BA910" s="152"/>
      <c r="BB910" s="152"/>
      <c r="BC910" s="152"/>
      <c r="BD910" s="152"/>
      <c r="BE910" s="152"/>
      <c r="BF910" s="152"/>
      <c r="BG910" s="152"/>
      <c r="BH910" s="152"/>
      <c r="BI910" s="152"/>
      <c r="BJ910" s="152"/>
      <c r="BK910" s="152"/>
      <c r="BL910" s="152"/>
      <c r="BM910" s="152"/>
    </row>
    <row r="911" ht="13.5" customHeight="1">
      <c r="A911" s="152"/>
      <c r="B911" s="153"/>
      <c r="C911" s="152"/>
      <c r="D911" s="152"/>
      <c r="E911" s="152"/>
      <c r="F911" s="152"/>
      <c r="G911" s="152"/>
      <c r="H911" s="152"/>
      <c r="I911" s="152"/>
      <c r="J911" s="152"/>
      <c r="K911" s="152"/>
      <c r="L911" s="152"/>
      <c r="M911" s="152"/>
      <c r="N911" s="152"/>
      <c r="O911" s="152"/>
      <c r="P911" s="152"/>
      <c r="Q911" s="152"/>
      <c r="R911" s="152"/>
      <c r="S911" s="152"/>
      <c r="T911" s="152"/>
      <c r="U911" s="152"/>
      <c r="V911" s="152"/>
      <c r="W911" s="152"/>
      <c r="X911" s="152"/>
      <c r="Y911" s="152"/>
      <c r="Z911" s="152"/>
      <c r="AA911" s="152"/>
      <c r="AB911" s="152"/>
      <c r="AC911" s="152"/>
      <c r="AD911" s="152"/>
      <c r="AE911" s="152"/>
      <c r="AF911" s="152"/>
      <c r="AG911" s="152"/>
      <c r="AH911" s="152"/>
      <c r="AI911" s="152"/>
      <c r="AJ911" s="152"/>
      <c r="AK911" s="152"/>
      <c r="AL911" s="152"/>
      <c r="AM911" s="152"/>
      <c r="AN911" s="152"/>
      <c r="AO911" s="152"/>
      <c r="AP911" s="152"/>
      <c r="AQ911" s="152"/>
      <c r="AR911" s="152"/>
      <c r="AS911" s="152"/>
      <c r="AT911" s="152"/>
      <c r="AU911" s="152"/>
      <c r="AV911" s="152"/>
      <c r="AW911" s="152"/>
      <c r="AX911" s="152"/>
      <c r="AY911" s="152"/>
      <c r="AZ911" s="152"/>
      <c r="BA911" s="152"/>
      <c r="BB911" s="152"/>
      <c r="BC911" s="152"/>
      <c r="BD911" s="152"/>
      <c r="BE911" s="152"/>
      <c r="BF911" s="152"/>
      <c r="BG911" s="152"/>
      <c r="BH911" s="152"/>
      <c r="BI911" s="152"/>
      <c r="BJ911" s="152"/>
      <c r="BK911" s="152"/>
      <c r="BL911" s="152"/>
      <c r="BM911" s="152"/>
    </row>
    <row r="912" ht="13.5" customHeight="1">
      <c r="A912" s="152"/>
      <c r="B912" s="153"/>
      <c r="C912" s="152"/>
      <c r="D912" s="152"/>
      <c r="E912" s="152"/>
      <c r="F912" s="152"/>
      <c r="G912" s="152"/>
      <c r="H912" s="152"/>
      <c r="I912" s="152"/>
      <c r="J912" s="152"/>
      <c r="K912" s="152"/>
      <c r="L912" s="152"/>
      <c r="M912" s="152"/>
      <c r="N912" s="152"/>
      <c r="O912" s="152"/>
      <c r="P912" s="152"/>
      <c r="Q912" s="152"/>
      <c r="R912" s="152"/>
      <c r="S912" s="152"/>
      <c r="T912" s="152"/>
      <c r="U912" s="152"/>
      <c r="V912" s="152"/>
      <c r="W912" s="152"/>
      <c r="X912" s="152"/>
      <c r="Y912" s="152"/>
      <c r="Z912" s="152"/>
      <c r="AA912" s="152"/>
      <c r="AB912" s="152"/>
      <c r="AC912" s="152"/>
      <c r="AD912" s="152"/>
      <c r="AE912" s="152"/>
      <c r="AF912" s="152"/>
      <c r="AG912" s="152"/>
      <c r="AH912" s="152"/>
      <c r="AI912" s="152"/>
      <c r="AJ912" s="152"/>
      <c r="AK912" s="152"/>
      <c r="AL912" s="152"/>
      <c r="AM912" s="152"/>
      <c r="AN912" s="152"/>
      <c r="AO912" s="152"/>
      <c r="AP912" s="152"/>
      <c r="AQ912" s="152"/>
      <c r="AR912" s="152"/>
      <c r="AS912" s="152"/>
      <c r="AT912" s="152"/>
      <c r="AU912" s="152"/>
      <c r="AV912" s="152"/>
      <c r="AW912" s="152"/>
      <c r="AX912" s="152"/>
      <c r="AY912" s="152"/>
      <c r="AZ912" s="152"/>
      <c r="BA912" s="152"/>
      <c r="BB912" s="152"/>
      <c r="BC912" s="152"/>
      <c r="BD912" s="152"/>
      <c r="BE912" s="152"/>
      <c r="BF912" s="152"/>
      <c r="BG912" s="152"/>
      <c r="BH912" s="152"/>
      <c r="BI912" s="152"/>
      <c r="BJ912" s="152"/>
      <c r="BK912" s="152"/>
      <c r="BL912" s="152"/>
      <c r="BM912" s="152"/>
    </row>
    <row r="913" ht="13.5" customHeight="1">
      <c r="A913" s="152"/>
      <c r="B913" s="153"/>
      <c r="C913" s="152"/>
      <c r="D913" s="152"/>
      <c r="E913" s="152"/>
      <c r="F913" s="152"/>
      <c r="G913" s="152"/>
      <c r="H913" s="152"/>
      <c r="I913" s="152"/>
      <c r="J913" s="152"/>
      <c r="K913" s="152"/>
      <c r="L913" s="152"/>
      <c r="M913" s="152"/>
      <c r="N913" s="152"/>
      <c r="O913" s="152"/>
      <c r="P913" s="152"/>
      <c r="Q913" s="152"/>
      <c r="R913" s="152"/>
      <c r="S913" s="152"/>
      <c r="T913" s="152"/>
      <c r="U913" s="152"/>
      <c r="V913" s="152"/>
      <c r="W913" s="152"/>
      <c r="X913" s="152"/>
      <c r="Y913" s="152"/>
      <c r="Z913" s="152"/>
      <c r="AA913" s="152"/>
      <c r="AB913" s="152"/>
      <c r="AC913" s="152"/>
      <c r="AD913" s="152"/>
      <c r="AE913" s="152"/>
      <c r="AF913" s="152"/>
      <c r="AG913" s="152"/>
      <c r="AH913" s="152"/>
      <c r="AI913" s="152"/>
      <c r="AJ913" s="152"/>
      <c r="AK913" s="152"/>
      <c r="AL913" s="152"/>
      <c r="AM913" s="152"/>
      <c r="AN913" s="152"/>
      <c r="AO913" s="152"/>
      <c r="AP913" s="152"/>
      <c r="AQ913" s="152"/>
      <c r="AR913" s="152"/>
      <c r="AS913" s="152"/>
      <c r="AT913" s="152"/>
      <c r="AU913" s="152"/>
      <c r="AV913" s="152"/>
      <c r="AW913" s="152"/>
      <c r="AX913" s="152"/>
      <c r="AY913" s="152"/>
      <c r="AZ913" s="152"/>
      <c r="BA913" s="152"/>
      <c r="BB913" s="152"/>
      <c r="BC913" s="152"/>
      <c r="BD913" s="152"/>
      <c r="BE913" s="152"/>
      <c r="BF913" s="152"/>
      <c r="BG913" s="152"/>
      <c r="BH913" s="152"/>
      <c r="BI913" s="152"/>
      <c r="BJ913" s="152"/>
      <c r="BK913" s="152"/>
      <c r="BL913" s="152"/>
      <c r="BM913" s="152"/>
    </row>
    <row r="914" ht="13.5" customHeight="1">
      <c r="A914" s="152"/>
      <c r="B914" s="153"/>
      <c r="C914" s="152"/>
      <c r="D914" s="152"/>
      <c r="E914" s="152"/>
      <c r="F914" s="152"/>
      <c r="G914" s="152"/>
      <c r="H914" s="152"/>
      <c r="I914" s="152"/>
      <c r="J914" s="152"/>
      <c r="K914" s="152"/>
      <c r="L914" s="152"/>
      <c r="M914" s="152"/>
      <c r="N914" s="152"/>
      <c r="O914" s="152"/>
      <c r="P914" s="152"/>
      <c r="Q914" s="152"/>
      <c r="R914" s="152"/>
      <c r="S914" s="152"/>
      <c r="T914" s="152"/>
      <c r="U914" s="152"/>
      <c r="V914" s="152"/>
      <c r="W914" s="152"/>
      <c r="X914" s="152"/>
      <c r="Y914" s="152"/>
      <c r="Z914" s="152"/>
      <c r="AA914" s="152"/>
      <c r="AB914" s="152"/>
      <c r="AC914" s="152"/>
      <c r="AD914" s="152"/>
      <c r="AE914" s="152"/>
      <c r="AF914" s="152"/>
      <c r="AG914" s="152"/>
      <c r="AH914" s="152"/>
      <c r="AI914" s="152"/>
      <c r="AJ914" s="152"/>
      <c r="AK914" s="152"/>
      <c r="AL914" s="152"/>
      <c r="AM914" s="152"/>
      <c r="AN914" s="152"/>
      <c r="AO914" s="152"/>
      <c r="AP914" s="152"/>
      <c r="AQ914" s="152"/>
      <c r="AR914" s="152"/>
      <c r="AS914" s="152"/>
      <c r="AT914" s="152"/>
      <c r="AU914" s="152"/>
      <c r="AV914" s="152"/>
      <c r="AW914" s="152"/>
      <c r="AX914" s="152"/>
      <c r="AY914" s="152"/>
      <c r="AZ914" s="152"/>
      <c r="BA914" s="152"/>
      <c r="BB914" s="152"/>
      <c r="BC914" s="152"/>
      <c r="BD914" s="152"/>
      <c r="BE914" s="152"/>
      <c r="BF914" s="152"/>
      <c r="BG914" s="152"/>
      <c r="BH914" s="152"/>
      <c r="BI914" s="152"/>
      <c r="BJ914" s="152"/>
      <c r="BK914" s="152"/>
      <c r="BL914" s="152"/>
      <c r="BM914" s="152"/>
    </row>
    <row r="915" ht="13.5" customHeight="1">
      <c r="A915" s="152"/>
      <c r="B915" s="153"/>
      <c r="C915" s="152"/>
      <c r="D915" s="152"/>
      <c r="E915" s="152"/>
      <c r="F915" s="152"/>
      <c r="G915" s="152"/>
      <c r="H915" s="152"/>
      <c r="I915" s="152"/>
      <c r="J915" s="152"/>
      <c r="K915" s="152"/>
      <c r="L915" s="152"/>
      <c r="M915" s="152"/>
      <c r="N915" s="152"/>
      <c r="O915" s="152"/>
      <c r="P915" s="152"/>
      <c r="Q915" s="152"/>
      <c r="R915" s="152"/>
      <c r="S915" s="152"/>
      <c r="T915" s="152"/>
      <c r="U915" s="152"/>
      <c r="V915" s="152"/>
      <c r="W915" s="152"/>
      <c r="X915" s="152"/>
      <c r="Y915" s="152"/>
      <c r="Z915" s="152"/>
      <c r="AA915" s="152"/>
      <c r="AB915" s="152"/>
      <c r="AC915" s="152"/>
      <c r="AD915" s="152"/>
      <c r="AE915" s="152"/>
      <c r="AF915" s="152"/>
      <c r="AG915" s="152"/>
      <c r="AH915" s="152"/>
      <c r="AI915" s="152"/>
      <c r="AJ915" s="152"/>
      <c r="AK915" s="152"/>
      <c r="AL915" s="152"/>
      <c r="AM915" s="152"/>
      <c r="AN915" s="152"/>
      <c r="AO915" s="152"/>
      <c r="AP915" s="152"/>
      <c r="AQ915" s="152"/>
      <c r="AR915" s="152"/>
      <c r="AS915" s="152"/>
      <c r="AT915" s="152"/>
      <c r="AU915" s="152"/>
      <c r="AV915" s="152"/>
      <c r="AW915" s="152"/>
      <c r="AX915" s="152"/>
      <c r="AY915" s="152"/>
      <c r="AZ915" s="152"/>
      <c r="BA915" s="152"/>
      <c r="BB915" s="152"/>
      <c r="BC915" s="152"/>
      <c r="BD915" s="152"/>
      <c r="BE915" s="152"/>
      <c r="BF915" s="152"/>
      <c r="BG915" s="152"/>
      <c r="BH915" s="152"/>
      <c r="BI915" s="152"/>
      <c r="BJ915" s="152"/>
      <c r="BK915" s="152"/>
      <c r="BL915" s="152"/>
      <c r="BM915" s="152"/>
    </row>
    <row r="916" ht="13.5" customHeight="1">
      <c r="A916" s="152"/>
      <c r="B916" s="153"/>
      <c r="C916" s="152"/>
      <c r="D916" s="152"/>
      <c r="E916" s="152"/>
      <c r="F916" s="152"/>
      <c r="G916" s="152"/>
      <c r="H916" s="152"/>
      <c r="I916" s="152"/>
      <c r="J916" s="152"/>
      <c r="K916" s="152"/>
      <c r="L916" s="152"/>
      <c r="M916" s="152"/>
      <c r="N916" s="152"/>
      <c r="O916" s="152"/>
      <c r="P916" s="152"/>
      <c r="Q916" s="152"/>
      <c r="R916" s="152"/>
      <c r="S916" s="152"/>
      <c r="T916" s="152"/>
      <c r="U916" s="152"/>
      <c r="V916" s="152"/>
      <c r="W916" s="152"/>
      <c r="X916" s="152"/>
      <c r="Y916" s="152"/>
      <c r="Z916" s="152"/>
      <c r="AA916" s="152"/>
      <c r="AB916" s="152"/>
      <c r="AC916" s="152"/>
      <c r="AD916" s="152"/>
      <c r="AE916" s="152"/>
      <c r="AF916" s="152"/>
      <c r="AG916" s="152"/>
      <c r="AH916" s="152"/>
      <c r="AI916" s="152"/>
      <c r="AJ916" s="152"/>
      <c r="AK916" s="152"/>
      <c r="AL916" s="152"/>
      <c r="AM916" s="152"/>
      <c r="AN916" s="152"/>
      <c r="AO916" s="152"/>
      <c r="AP916" s="152"/>
      <c r="AQ916" s="152"/>
      <c r="AR916" s="152"/>
      <c r="AS916" s="152"/>
      <c r="AT916" s="152"/>
      <c r="AU916" s="152"/>
      <c r="AV916" s="152"/>
      <c r="AW916" s="152"/>
      <c r="AX916" s="152"/>
      <c r="AY916" s="152"/>
      <c r="AZ916" s="152"/>
      <c r="BA916" s="152"/>
      <c r="BB916" s="152"/>
      <c r="BC916" s="152"/>
      <c r="BD916" s="152"/>
      <c r="BE916" s="152"/>
      <c r="BF916" s="152"/>
      <c r="BG916" s="152"/>
      <c r="BH916" s="152"/>
      <c r="BI916" s="152"/>
      <c r="BJ916" s="152"/>
      <c r="BK916" s="152"/>
      <c r="BL916" s="152"/>
      <c r="BM916" s="152"/>
    </row>
    <row r="917" ht="13.5" customHeight="1">
      <c r="A917" s="152"/>
      <c r="B917" s="153"/>
      <c r="C917" s="152"/>
      <c r="D917" s="152"/>
      <c r="E917" s="152"/>
      <c r="F917" s="152"/>
      <c r="G917" s="152"/>
      <c r="H917" s="152"/>
      <c r="I917" s="152"/>
      <c r="J917" s="152"/>
      <c r="K917" s="152"/>
      <c r="L917" s="152"/>
      <c r="M917" s="152"/>
      <c r="N917" s="152"/>
      <c r="O917" s="152"/>
      <c r="P917" s="152"/>
      <c r="Q917" s="152"/>
      <c r="R917" s="152"/>
      <c r="S917" s="152"/>
      <c r="T917" s="152"/>
      <c r="U917" s="152"/>
      <c r="V917" s="152"/>
      <c r="W917" s="152"/>
      <c r="X917" s="152"/>
      <c r="Y917" s="152"/>
      <c r="Z917" s="152"/>
      <c r="AA917" s="152"/>
      <c r="AB917" s="152"/>
      <c r="AC917" s="152"/>
      <c r="AD917" s="152"/>
      <c r="AE917" s="152"/>
      <c r="AF917" s="152"/>
      <c r="AG917" s="152"/>
      <c r="AH917" s="152"/>
      <c r="AI917" s="152"/>
      <c r="AJ917" s="152"/>
      <c r="AK917" s="152"/>
      <c r="AL917" s="152"/>
      <c r="AM917" s="152"/>
      <c r="AN917" s="152"/>
      <c r="AO917" s="152"/>
      <c r="AP917" s="152"/>
      <c r="AQ917" s="152"/>
      <c r="AR917" s="152"/>
      <c r="AS917" s="152"/>
      <c r="AT917" s="152"/>
      <c r="AU917" s="152"/>
      <c r="AV917" s="152"/>
      <c r="AW917" s="152"/>
      <c r="AX917" s="152"/>
      <c r="AY917" s="152"/>
      <c r="AZ917" s="152"/>
      <c r="BA917" s="152"/>
      <c r="BB917" s="152"/>
      <c r="BC917" s="152"/>
      <c r="BD917" s="152"/>
      <c r="BE917" s="152"/>
      <c r="BF917" s="152"/>
      <c r="BG917" s="152"/>
      <c r="BH917" s="152"/>
      <c r="BI917" s="152"/>
      <c r="BJ917" s="152"/>
      <c r="BK917" s="152"/>
      <c r="BL917" s="152"/>
      <c r="BM917" s="152"/>
    </row>
    <row r="918" ht="13.5" customHeight="1">
      <c r="A918" s="152"/>
      <c r="B918" s="153"/>
      <c r="C918" s="152"/>
      <c r="D918" s="152"/>
      <c r="E918" s="152"/>
      <c r="F918" s="152"/>
      <c r="G918" s="152"/>
      <c r="H918" s="152"/>
      <c r="I918" s="152"/>
      <c r="J918" s="152"/>
      <c r="K918" s="152"/>
      <c r="L918" s="152"/>
      <c r="M918" s="152"/>
      <c r="N918" s="152"/>
      <c r="O918" s="152"/>
      <c r="P918" s="152"/>
      <c r="Q918" s="152"/>
      <c r="R918" s="152"/>
      <c r="S918" s="152"/>
      <c r="T918" s="152"/>
      <c r="U918" s="152"/>
      <c r="V918" s="152"/>
      <c r="W918" s="152"/>
      <c r="X918" s="152"/>
      <c r="Y918" s="152"/>
      <c r="Z918" s="152"/>
      <c r="AA918" s="152"/>
      <c r="AB918" s="152"/>
      <c r="AC918" s="152"/>
      <c r="AD918" s="152"/>
      <c r="AE918" s="152"/>
      <c r="AF918" s="152"/>
      <c r="AG918" s="152"/>
      <c r="AH918" s="152"/>
      <c r="AI918" s="152"/>
      <c r="AJ918" s="152"/>
      <c r="AK918" s="152"/>
      <c r="AL918" s="152"/>
      <c r="AM918" s="152"/>
      <c r="AN918" s="152"/>
      <c r="AO918" s="152"/>
      <c r="AP918" s="152"/>
      <c r="AQ918" s="152"/>
      <c r="AR918" s="152"/>
      <c r="AS918" s="152"/>
      <c r="AT918" s="152"/>
      <c r="AU918" s="152"/>
      <c r="AV918" s="152"/>
      <c r="AW918" s="152"/>
      <c r="AX918" s="152"/>
      <c r="AY918" s="152"/>
      <c r="AZ918" s="152"/>
      <c r="BA918" s="152"/>
      <c r="BB918" s="152"/>
      <c r="BC918" s="152"/>
      <c r="BD918" s="152"/>
      <c r="BE918" s="152"/>
      <c r="BF918" s="152"/>
      <c r="BG918" s="152"/>
      <c r="BH918" s="152"/>
      <c r="BI918" s="152"/>
      <c r="BJ918" s="152"/>
      <c r="BK918" s="152"/>
      <c r="BL918" s="152"/>
      <c r="BM918" s="152"/>
    </row>
    <row r="919" ht="13.5" customHeight="1">
      <c r="A919" s="152"/>
      <c r="B919" s="153"/>
      <c r="C919" s="152"/>
      <c r="D919" s="152"/>
      <c r="E919" s="152"/>
      <c r="F919" s="152"/>
      <c r="G919" s="152"/>
      <c r="H919" s="152"/>
      <c r="I919" s="152"/>
      <c r="J919" s="152"/>
      <c r="K919" s="152"/>
      <c r="L919" s="152"/>
      <c r="M919" s="152"/>
      <c r="N919" s="152"/>
      <c r="O919" s="152"/>
      <c r="P919" s="152"/>
      <c r="Q919" s="152"/>
      <c r="R919" s="152"/>
      <c r="S919" s="152"/>
      <c r="T919" s="152"/>
      <c r="U919" s="152"/>
      <c r="V919" s="152"/>
      <c r="W919" s="152"/>
      <c r="X919" s="152"/>
      <c r="Y919" s="152"/>
      <c r="Z919" s="152"/>
      <c r="AA919" s="152"/>
      <c r="AB919" s="152"/>
      <c r="AC919" s="152"/>
      <c r="AD919" s="152"/>
      <c r="AE919" s="152"/>
      <c r="AF919" s="152"/>
      <c r="AG919" s="152"/>
      <c r="AH919" s="152"/>
      <c r="AI919" s="152"/>
      <c r="AJ919" s="152"/>
      <c r="AK919" s="152"/>
      <c r="AL919" s="152"/>
      <c r="AM919" s="152"/>
      <c r="AN919" s="152"/>
      <c r="AO919" s="152"/>
      <c r="AP919" s="152"/>
      <c r="AQ919" s="152"/>
      <c r="AR919" s="152"/>
      <c r="AS919" s="152"/>
      <c r="AT919" s="152"/>
      <c r="AU919" s="152"/>
      <c r="AV919" s="152"/>
      <c r="AW919" s="152"/>
      <c r="AX919" s="152"/>
      <c r="AY919" s="152"/>
      <c r="AZ919" s="152"/>
      <c r="BA919" s="152"/>
      <c r="BB919" s="152"/>
      <c r="BC919" s="152"/>
      <c r="BD919" s="152"/>
      <c r="BE919" s="152"/>
      <c r="BF919" s="152"/>
      <c r="BG919" s="152"/>
      <c r="BH919" s="152"/>
      <c r="BI919" s="152"/>
      <c r="BJ919" s="152"/>
      <c r="BK919" s="152"/>
      <c r="BL919" s="152"/>
      <c r="BM919" s="152"/>
    </row>
    <row r="920" ht="13.5" customHeight="1">
      <c r="A920" s="152"/>
      <c r="B920" s="153"/>
      <c r="C920" s="152"/>
      <c r="D920" s="152"/>
      <c r="E920" s="152"/>
      <c r="F920" s="152"/>
      <c r="G920" s="152"/>
      <c r="H920" s="152"/>
      <c r="I920" s="152"/>
      <c r="J920" s="152"/>
      <c r="K920" s="152"/>
      <c r="L920" s="152"/>
      <c r="M920" s="152"/>
      <c r="N920" s="152"/>
      <c r="O920" s="152"/>
      <c r="P920" s="152"/>
      <c r="Q920" s="152"/>
      <c r="R920" s="152"/>
      <c r="S920" s="152"/>
      <c r="T920" s="152"/>
      <c r="U920" s="152"/>
      <c r="V920" s="152"/>
      <c r="W920" s="152"/>
      <c r="X920" s="152"/>
      <c r="Y920" s="152"/>
      <c r="Z920" s="152"/>
      <c r="AA920" s="152"/>
      <c r="AB920" s="152"/>
      <c r="AC920" s="152"/>
      <c r="AD920" s="152"/>
      <c r="AE920" s="152"/>
      <c r="AF920" s="152"/>
      <c r="AG920" s="152"/>
      <c r="AH920" s="152"/>
      <c r="AI920" s="152"/>
      <c r="AJ920" s="152"/>
      <c r="AK920" s="152"/>
      <c r="AL920" s="152"/>
      <c r="AM920" s="152"/>
      <c r="AN920" s="152"/>
      <c r="AO920" s="152"/>
      <c r="AP920" s="152"/>
      <c r="AQ920" s="152"/>
      <c r="AR920" s="152"/>
      <c r="AS920" s="152"/>
      <c r="AT920" s="152"/>
      <c r="AU920" s="152"/>
      <c r="AV920" s="152"/>
      <c r="AW920" s="152"/>
      <c r="AX920" s="152"/>
      <c r="AY920" s="152"/>
      <c r="AZ920" s="152"/>
      <c r="BA920" s="152"/>
      <c r="BB920" s="152"/>
      <c r="BC920" s="152"/>
      <c r="BD920" s="152"/>
      <c r="BE920" s="152"/>
      <c r="BF920" s="152"/>
      <c r="BG920" s="152"/>
      <c r="BH920" s="152"/>
      <c r="BI920" s="152"/>
      <c r="BJ920" s="152"/>
      <c r="BK920" s="152"/>
      <c r="BL920" s="152"/>
      <c r="BM920" s="152"/>
    </row>
    <row r="921" ht="13.5" customHeight="1">
      <c r="A921" s="152"/>
      <c r="B921" s="153"/>
      <c r="C921" s="152"/>
      <c r="D921" s="152"/>
      <c r="E921" s="152"/>
      <c r="F921" s="152"/>
      <c r="G921" s="152"/>
      <c r="H921" s="152"/>
      <c r="I921" s="152"/>
      <c r="J921" s="152"/>
      <c r="K921" s="152"/>
      <c r="L921" s="152"/>
      <c r="M921" s="152"/>
      <c r="N921" s="152"/>
      <c r="O921" s="152"/>
      <c r="P921" s="152"/>
      <c r="Q921" s="152"/>
      <c r="R921" s="152"/>
      <c r="S921" s="152"/>
      <c r="T921" s="152"/>
      <c r="U921" s="152"/>
      <c r="V921" s="152"/>
      <c r="W921" s="152"/>
      <c r="X921" s="152"/>
      <c r="Y921" s="152"/>
      <c r="Z921" s="152"/>
      <c r="AA921" s="152"/>
      <c r="AB921" s="152"/>
      <c r="AC921" s="152"/>
      <c r="AD921" s="152"/>
      <c r="AE921" s="152"/>
      <c r="AF921" s="152"/>
      <c r="AG921" s="152"/>
      <c r="AH921" s="152"/>
      <c r="AI921" s="152"/>
      <c r="AJ921" s="152"/>
      <c r="AK921" s="152"/>
      <c r="AL921" s="152"/>
      <c r="AM921" s="152"/>
      <c r="AN921" s="152"/>
      <c r="AO921" s="152"/>
      <c r="AP921" s="152"/>
      <c r="AQ921" s="152"/>
      <c r="AR921" s="152"/>
      <c r="AS921" s="152"/>
      <c r="AT921" s="152"/>
      <c r="AU921" s="152"/>
      <c r="AV921" s="152"/>
      <c r="AW921" s="152"/>
      <c r="AX921" s="152"/>
      <c r="AY921" s="152"/>
      <c r="AZ921" s="152"/>
      <c r="BA921" s="152"/>
      <c r="BB921" s="152"/>
      <c r="BC921" s="152"/>
      <c r="BD921" s="152"/>
      <c r="BE921" s="152"/>
      <c r="BF921" s="152"/>
      <c r="BG921" s="152"/>
      <c r="BH921" s="152"/>
      <c r="BI921" s="152"/>
      <c r="BJ921" s="152"/>
      <c r="BK921" s="152"/>
      <c r="BL921" s="152"/>
      <c r="BM921" s="152"/>
    </row>
    <row r="922" ht="13.5" customHeight="1">
      <c r="A922" s="152"/>
      <c r="B922" s="153"/>
      <c r="C922" s="152"/>
      <c r="D922" s="152"/>
      <c r="E922" s="152"/>
      <c r="F922" s="152"/>
      <c r="G922" s="152"/>
      <c r="H922" s="152"/>
      <c r="I922" s="152"/>
      <c r="J922" s="152"/>
      <c r="K922" s="152"/>
      <c r="L922" s="152"/>
      <c r="M922" s="152"/>
      <c r="N922" s="152"/>
      <c r="O922" s="152"/>
      <c r="P922" s="152"/>
      <c r="Q922" s="152"/>
      <c r="R922" s="152"/>
      <c r="S922" s="152"/>
      <c r="T922" s="152"/>
      <c r="U922" s="152"/>
      <c r="V922" s="152"/>
      <c r="W922" s="152"/>
      <c r="X922" s="152"/>
      <c r="Y922" s="152"/>
      <c r="Z922" s="152"/>
      <c r="AA922" s="152"/>
      <c r="AB922" s="152"/>
      <c r="AC922" s="152"/>
      <c r="AD922" s="152"/>
      <c r="AE922" s="152"/>
      <c r="AF922" s="152"/>
      <c r="AG922" s="152"/>
      <c r="AH922" s="152"/>
      <c r="AI922" s="152"/>
      <c r="AJ922" s="152"/>
      <c r="AK922" s="152"/>
      <c r="AL922" s="152"/>
      <c r="AM922" s="152"/>
      <c r="AN922" s="152"/>
      <c r="AO922" s="152"/>
      <c r="AP922" s="152"/>
      <c r="AQ922" s="152"/>
      <c r="AR922" s="152"/>
      <c r="AS922" s="152"/>
      <c r="AT922" s="152"/>
      <c r="AU922" s="152"/>
      <c r="AV922" s="152"/>
      <c r="AW922" s="152"/>
      <c r="AX922" s="152"/>
      <c r="AY922" s="152"/>
      <c r="AZ922" s="152"/>
      <c r="BA922" s="152"/>
      <c r="BB922" s="152"/>
      <c r="BC922" s="152"/>
      <c r="BD922" s="152"/>
      <c r="BE922" s="152"/>
      <c r="BF922" s="152"/>
      <c r="BG922" s="152"/>
      <c r="BH922" s="152"/>
      <c r="BI922" s="152"/>
      <c r="BJ922" s="152"/>
      <c r="BK922" s="152"/>
      <c r="BL922" s="152"/>
      <c r="BM922" s="152"/>
    </row>
    <row r="923" ht="13.5" customHeight="1">
      <c r="A923" s="152"/>
      <c r="B923" s="153"/>
      <c r="C923" s="152"/>
      <c r="D923" s="152"/>
      <c r="E923" s="152"/>
      <c r="F923" s="152"/>
      <c r="G923" s="152"/>
      <c r="H923" s="152"/>
      <c r="I923" s="152"/>
      <c r="J923" s="152"/>
      <c r="K923" s="152"/>
      <c r="L923" s="152"/>
      <c r="M923" s="152"/>
      <c r="N923" s="152"/>
      <c r="O923" s="152"/>
      <c r="P923" s="152"/>
      <c r="Q923" s="152"/>
      <c r="R923" s="152"/>
      <c r="S923" s="152"/>
      <c r="T923" s="152"/>
      <c r="U923" s="152"/>
      <c r="V923" s="152"/>
      <c r="W923" s="152"/>
      <c r="X923" s="152"/>
      <c r="Y923" s="152"/>
      <c r="Z923" s="152"/>
      <c r="AA923" s="152"/>
      <c r="AB923" s="152"/>
      <c r="AC923" s="152"/>
      <c r="AD923" s="152"/>
      <c r="AE923" s="152"/>
      <c r="AF923" s="152"/>
      <c r="AG923" s="152"/>
      <c r="AH923" s="152"/>
      <c r="AI923" s="152"/>
      <c r="AJ923" s="152"/>
      <c r="AK923" s="152"/>
      <c r="AL923" s="152"/>
      <c r="AM923" s="152"/>
      <c r="AN923" s="152"/>
      <c r="AO923" s="152"/>
      <c r="AP923" s="152"/>
      <c r="AQ923" s="152"/>
      <c r="AR923" s="152"/>
      <c r="AS923" s="152"/>
      <c r="AT923" s="152"/>
      <c r="AU923" s="152"/>
      <c r="AV923" s="152"/>
      <c r="AW923" s="152"/>
      <c r="AX923" s="152"/>
      <c r="AY923" s="152"/>
      <c r="AZ923" s="152"/>
      <c r="BA923" s="152"/>
      <c r="BB923" s="152"/>
      <c r="BC923" s="152"/>
      <c r="BD923" s="152"/>
      <c r="BE923" s="152"/>
      <c r="BF923" s="152"/>
      <c r="BG923" s="152"/>
      <c r="BH923" s="152"/>
      <c r="BI923" s="152"/>
      <c r="BJ923" s="152"/>
      <c r="BK923" s="152"/>
      <c r="BL923" s="152"/>
      <c r="BM923" s="152"/>
    </row>
    <row r="924" ht="13.5" customHeight="1">
      <c r="A924" s="152"/>
      <c r="B924" s="153"/>
      <c r="C924" s="152"/>
      <c r="D924" s="152"/>
      <c r="E924" s="152"/>
      <c r="F924" s="152"/>
      <c r="G924" s="152"/>
      <c r="H924" s="152"/>
      <c r="I924" s="152"/>
      <c r="J924" s="152"/>
      <c r="K924" s="152"/>
      <c r="L924" s="152"/>
      <c r="M924" s="152"/>
      <c r="N924" s="152"/>
      <c r="O924" s="152"/>
      <c r="P924" s="152"/>
      <c r="Q924" s="152"/>
      <c r="R924" s="152"/>
      <c r="S924" s="152"/>
      <c r="T924" s="152"/>
      <c r="U924" s="152"/>
      <c r="V924" s="152"/>
      <c r="W924" s="152"/>
      <c r="X924" s="152"/>
      <c r="Y924" s="152"/>
      <c r="Z924" s="152"/>
      <c r="AA924" s="152"/>
      <c r="AB924" s="152"/>
      <c r="AC924" s="152"/>
      <c r="AD924" s="152"/>
      <c r="AE924" s="152"/>
      <c r="AF924" s="152"/>
      <c r="AG924" s="152"/>
      <c r="AH924" s="152"/>
      <c r="AI924" s="152"/>
      <c r="AJ924" s="152"/>
      <c r="AK924" s="152"/>
      <c r="AL924" s="152"/>
      <c r="AM924" s="152"/>
      <c r="AN924" s="152"/>
      <c r="AO924" s="152"/>
      <c r="AP924" s="152"/>
      <c r="AQ924" s="152"/>
      <c r="AR924" s="152"/>
      <c r="AS924" s="152"/>
      <c r="AT924" s="152"/>
      <c r="AU924" s="152"/>
      <c r="AV924" s="152"/>
      <c r="AW924" s="152"/>
      <c r="AX924" s="152"/>
      <c r="AY924" s="152"/>
      <c r="AZ924" s="152"/>
      <c r="BA924" s="152"/>
      <c r="BB924" s="152"/>
      <c r="BC924" s="152"/>
      <c r="BD924" s="152"/>
      <c r="BE924" s="152"/>
      <c r="BF924" s="152"/>
      <c r="BG924" s="152"/>
      <c r="BH924" s="152"/>
      <c r="BI924" s="152"/>
      <c r="BJ924" s="152"/>
      <c r="BK924" s="152"/>
      <c r="BL924" s="152"/>
      <c r="BM924" s="152"/>
    </row>
    <row r="925" ht="13.5" customHeight="1">
      <c r="A925" s="152"/>
      <c r="B925" s="153"/>
      <c r="C925" s="152"/>
      <c r="D925" s="152"/>
      <c r="E925" s="152"/>
      <c r="F925" s="152"/>
      <c r="G925" s="152"/>
      <c r="H925" s="152"/>
      <c r="I925" s="152"/>
      <c r="J925" s="152"/>
      <c r="K925" s="152"/>
      <c r="L925" s="152"/>
      <c r="M925" s="152"/>
      <c r="N925" s="152"/>
      <c r="O925" s="152"/>
      <c r="P925" s="152"/>
      <c r="Q925" s="152"/>
      <c r="R925" s="152"/>
      <c r="S925" s="152"/>
      <c r="T925" s="152"/>
      <c r="U925" s="152"/>
      <c r="V925" s="152"/>
      <c r="W925" s="152"/>
      <c r="X925" s="152"/>
      <c r="Y925" s="152"/>
      <c r="Z925" s="152"/>
      <c r="AA925" s="152"/>
      <c r="AB925" s="152"/>
      <c r="AC925" s="152"/>
      <c r="AD925" s="152"/>
      <c r="AE925" s="152"/>
      <c r="AF925" s="152"/>
      <c r="AG925" s="152"/>
      <c r="AH925" s="152"/>
      <c r="AI925" s="152"/>
      <c r="AJ925" s="152"/>
      <c r="AK925" s="152"/>
      <c r="AL925" s="152"/>
      <c r="AM925" s="152"/>
      <c r="AN925" s="152"/>
      <c r="AO925" s="152"/>
      <c r="AP925" s="152"/>
      <c r="AQ925" s="152"/>
      <c r="AR925" s="152"/>
      <c r="AS925" s="152"/>
      <c r="AT925" s="152"/>
      <c r="AU925" s="152"/>
      <c r="AV925" s="152"/>
      <c r="AW925" s="152"/>
      <c r="AX925" s="152"/>
      <c r="AY925" s="152"/>
      <c r="AZ925" s="152"/>
      <c r="BA925" s="152"/>
      <c r="BB925" s="152"/>
      <c r="BC925" s="152"/>
      <c r="BD925" s="152"/>
      <c r="BE925" s="152"/>
      <c r="BF925" s="152"/>
      <c r="BG925" s="152"/>
      <c r="BH925" s="152"/>
      <c r="BI925" s="152"/>
      <c r="BJ925" s="152"/>
      <c r="BK925" s="152"/>
      <c r="BL925" s="152"/>
      <c r="BM925" s="152"/>
    </row>
    <row r="926" ht="13.5" customHeight="1">
      <c r="A926" s="152"/>
      <c r="B926" s="153"/>
      <c r="C926" s="152"/>
      <c r="D926" s="152"/>
      <c r="E926" s="152"/>
      <c r="F926" s="152"/>
      <c r="G926" s="152"/>
      <c r="H926" s="152"/>
      <c r="I926" s="152"/>
      <c r="J926" s="152"/>
      <c r="K926" s="152"/>
      <c r="L926" s="152"/>
      <c r="M926" s="152"/>
      <c r="N926" s="152"/>
      <c r="O926" s="152"/>
      <c r="P926" s="152"/>
      <c r="Q926" s="152"/>
      <c r="R926" s="152"/>
      <c r="S926" s="152"/>
      <c r="T926" s="152"/>
      <c r="U926" s="152"/>
      <c r="V926" s="152"/>
      <c r="W926" s="152"/>
      <c r="X926" s="152"/>
      <c r="Y926" s="152"/>
      <c r="Z926" s="152"/>
      <c r="AA926" s="152"/>
      <c r="AB926" s="152"/>
      <c r="AC926" s="152"/>
      <c r="AD926" s="152"/>
      <c r="AE926" s="152"/>
      <c r="AF926" s="152"/>
      <c r="AG926" s="152"/>
      <c r="AH926" s="152"/>
      <c r="AI926" s="152"/>
      <c r="AJ926" s="152"/>
      <c r="AK926" s="152"/>
      <c r="AL926" s="152"/>
      <c r="AM926" s="152"/>
      <c r="AN926" s="152"/>
      <c r="AO926" s="152"/>
      <c r="AP926" s="152"/>
      <c r="AQ926" s="152"/>
      <c r="AR926" s="152"/>
      <c r="AS926" s="152"/>
      <c r="AT926" s="152"/>
      <c r="AU926" s="152"/>
      <c r="AV926" s="152"/>
      <c r="AW926" s="152"/>
      <c r="AX926" s="152"/>
      <c r="AY926" s="152"/>
      <c r="AZ926" s="152"/>
      <c r="BA926" s="152"/>
      <c r="BB926" s="152"/>
      <c r="BC926" s="152"/>
      <c r="BD926" s="152"/>
      <c r="BE926" s="152"/>
      <c r="BF926" s="152"/>
      <c r="BG926" s="152"/>
      <c r="BH926" s="152"/>
      <c r="BI926" s="152"/>
      <c r="BJ926" s="152"/>
      <c r="BK926" s="152"/>
      <c r="BL926" s="152"/>
      <c r="BM926" s="152"/>
    </row>
    <row r="927" ht="13.5" customHeight="1">
      <c r="A927" s="152"/>
      <c r="B927" s="153"/>
      <c r="C927" s="152"/>
      <c r="D927" s="152"/>
      <c r="E927" s="152"/>
      <c r="F927" s="152"/>
      <c r="G927" s="152"/>
      <c r="H927" s="152"/>
      <c r="I927" s="152"/>
      <c r="J927" s="152"/>
      <c r="K927" s="152"/>
      <c r="L927" s="152"/>
      <c r="M927" s="152"/>
      <c r="N927" s="152"/>
      <c r="O927" s="152"/>
      <c r="P927" s="152"/>
      <c r="Q927" s="152"/>
      <c r="R927" s="152"/>
      <c r="S927" s="152"/>
      <c r="T927" s="152"/>
      <c r="U927" s="152"/>
      <c r="V927" s="152"/>
      <c r="W927" s="152"/>
      <c r="X927" s="152"/>
      <c r="Y927" s="152"/>
      <c r="Z927" s="152"/>
      <c r="AA927" s="152"/>
      <c r="AB927" s="152"/>
      <c r="AC927" s="152"/>
      <c r="AD927" s="152"/>
      <c r="AE927" s="152"/>
      <c r="AF927" s="152"/>
      <c r="AG927" s="152"/>
      <c r="AH927" s="152"/>
      <c r="AI927" s="152"/>
      <c r="AJ927" s="152"/>
      <c r="AK927" s="152"/>
      <c r="AL927" s="152"/>
      <c r="AM927" s="152"/>
      <c r="AN927" s="152"/>
      <c r="AO927" s="152"/>
      <c r="AP927" s="152"/>
      <c r="AQ927" s="152"/>
      <c r="AR927" s="152"/>
      <c r="AS927" s="152"/>
      <c r="AT927" s="152"/>
      <c r="AU927" s="152"/>
      <c r="AV927" s="152"/>
      <c r="AW927" s="152"/>
      <c r="AX927" s="152"/>
      <c r="AY927" s="152"/>
      <c r="AZ927" s="152"/>
      <c r="BA927" s="152"/>
      <c r="BB927" s="152"/>
      <c r="BC927" s="152"/>
      <c r="BD927" s="152"/>
      <c r="BE927" s="152"/>
      <c r="BF927" s="152"/>
      <c r="BG927" s="152"/>
      <c r="BH927" s="152"/>
      <c r="BI927" s="152"/>
      <c r="BJ927" s="152"/>
      <c r="BK927" s="152"/>
      <c r="BL927" s="152"/>
      <c r="BM927" s="152"/>
    </row>
    <row r="928" ht="13.5" customHeight="1">
      <c r="A928" s="152"/>
      <c r="B928" s="153"/>
      <c r="C928" s="152"/>
      <c r="D928" s="152"/>
      <c r="E928" s="152"/>
      <c r="F928" s="152"/>
      <c r="G928" s="152"/>
      <c r="H928" s="152"/>
      <c r="I928" s="152"/>
      <c r="J928" s="152"/>
      <c r="K928" s="152"/>
      <c r="L928" s="152"/>
      <c r="M928" s="152"/>
      <c r="N928" s="152"/>
      <c r="O928" s="152"/>
      <c r="P928" s="152"/>
      <c r="Q928" s="152"/>
      <c r="R928" s="152"/>
      <c r="S928" s="152"/>
      <c r="T928" s="152"/>
      <c r="U928" s="152"/>
      <c r="V928" s="152"/>
      <c r="W928" s="152"/>
      <c r="X928" s="152"/>
      <c r="Y928" s="152"/>
      <c r="Z928" s="152"/>
      <c r="AA928" s="152"/>
      <c r="AB928" s="152"/>
      <c r="AC928" s="152"/>
      <c r="AD928" s="152"/>
      <c r="AE928" s="152"/>
      <c r="AF928" s="152"/>
      <c r="AG928" s="152"/>
      <c r="AH928" s="152"/>
      <c r="AI928" s="152"/>
      <c r="AJ928" s="152"/>
      <c r="AK928" s="152"/>
      <c r="AL928" s="152"/>
      <c r="AM928" s="152"/>
      <c r="AN928" s="152"/>
      <c r="AO928" s="152"/>
      <c r="AP928" s="152"/>
      <c r="AQ928" s="152"/>
      <c r="AR928" s="152"/>
      <c r="AS928" s="152"/>
      <c r="AT928" s="152"/>
      <c r="AU928" s="152"/>
      <c r="AV928" s="152"/>
      <c r="AW928" s="152"/>
      <c r="AX928" s="152"/>
      <c r="AY928" s="152"/>
      <c r="AZ928" s="152"/>
      <c r="BA928" s="152"/>
      <c r="BB928" s="152"/>
      <c r="BC928" s="152"/>
      <c r="BD928" s="152"/>
      <c r="BE928" s="152"/>
      <c r="BF928" s="152"/>
      <c r="BG928" s="152"/>
      <c r="BH928" s="152"/>
      <c r="BI928" s="152"/>
      <c r="BJ928" s="152"/>
      <c r="BK928" s="152"/>
      <c r="BL928" s="152"/>
      <c r="BM928" s="152"/>
    </row>
    <row r="929" ht="13.5" customHeight="1">
      <c r="A929" s="152"/>
      <c r="B929" s="153"/>
      <c r="C929" s="152"/>
      <c r="D929" s="152"/>
      <c r="E929" s="152"/>
      <c r="F929" s="152"/>
      <c r="G929" s="152"/>
      <c r="H929" s="152"/>
      <c r="I929" s="152"/>
      <c r="J929" s="152"/>
      <c r="K929" s="152"/>
      <c r="L929" s="152"/>
      <c r="M929" s="152"/>
      <c r="N929" s="152"/>
      <c r="O929" s="152"/>
      <c r="P929" s="152"/>
      <c r="Q929" s="152"/>
      <c r="R929" s="152"/>
      <c r="S929" s="152"/>
      <c r="T929" s="152"/>
      <c r="U929" s="152"/>
      <c r="V929" s="152"/>
      <c r="W929" s="152"/>
      <c r="X929" s="152"/>
      <c r="Y929" s="152"/>
      <c r="Z929" s="152"/>
      <c r="AA929" s="152"/>
      <c r="AB929" s="152"/>
      <c r="AC929" s="152"/>
      <c r="AD929" s="152"/>
      <c r="AE929" s="152"/>
      <c r="AF929" s="152"/>
      <c r="AG929" s="152"/>
      <c r="AH929" s="152"/>
      <c r="AI929" s="152"/>
      <c r="AJ929" s="152"/>
      <c r="AK929" s="152"/>
      <c r="AL929" s="152"/>
      <c r="AM929" s="152"/>
      <c r="AN929" s="152"/>
      <c r="AO929" s="152"/>
      <c r="AP929" s="152"/>
      <c r="AQ929" s="152"/>
      <c r="AR929" s="152"/>
      <c r="AS929" s="152"/>
      <c r="AT929" s="152"/>
      <c r="AU929" s="152"/>
      <c r="AV929" s="152"/>
      <c r="AW929" s="152"/>
      <c r="AX929" s="152"/>
      <c r="AY929" s="152"/>
      <c r="AZ929" s="152"/>
      <c r="BA929" s="152"/>
      <c r="BB929" s="152"/>
      <c r="BC929" s="152"/>
      <c r="BD929" s="152"/>
      <c r="BE929" s="152"/>
      <c r="BF929" s="152"/>
      <c r="BG929" s="152"/>
      <c r="BH929" s="152"/>
      <c r="BI929" s="152"/>
      <c r="BJ929" s="152"/>
      <c r="BK929" s="152"/>
      <c r="BL929" s="152"/>
      <c r="BM929" s="152"/>
    </row>
    <row r="930" ht="13.5" customHeight="1">
      <c r="A930" s="152"/>
      <c r="B930" s="153"/>
      <c r="C930" s="152"/>
      <c r="D930" s="152"/>
      <c r="E930" s="152"/>
      <c r="F930" s="152"/>
      <c r="G930" s="152"/>
      <c r="H930" s="152"/>
      <c r="I930" s="152"/>
      <c r="J930" s="152"/>
      <c r="K930" s="152"/>
      <c r="L930" s="152"/>
      <c r="M930" s="152"/>
      <c r="N930" s="152"/>
      <c r="O930" s="152"/>
      <c r="P930" s="152"/>
      <c r="Q930" s="152"/>
      <c r="R930" s="152"/>
      <c r="S930" s="152"/>
      <c r="T930" s="152"/>
      <c r="U930" s="152"/>
      <c r="V930" s="152"/>
      <c r="W930" s="152"/>
      <c r="X930" s="152"/>
      <c r="Y930" s="152"/>
      <c r="Z930" s="152"/>
      <c r="AA930" s="152"/>
      <c r="AB930" s="152"/>
      <c r="AC930" s="152"/>
      <c r="AD930" s="152"/>
      <c r="AE930" s="152"/>
      <c r="AF930" s="152"/>
      <c r="AG930" s="152"/>
      <c r="AH930" s="152"/>
      <c r="AI930" s="152"/>
      <c r="AJ930" s="152"/>
      <c r="AK930" s="152"/>
      <c r="AL930" s="152"/>
      <c r="AM930" s="152"/>
      <c r="AN930" s="152"/>
      <c r="AO930" s="152"/>
      <c r="AP930" s="152"/>
      <c r="AQ930" s="152"/>
      <c r="AR930" s="152"/>
      <c r="AS930" s="152"/>
      <c r="AT930" s="152"/>
      <c r="AU930" s="152"/>
      <c r="AV930" s="152"/>
      <c r="AW930" s="152"/>
      <c r="AX930" s="152"/>
      <c r="AY930" s="152"/>
      <c r="AZ930" s="152"/>
      <c r="BA930" s="152"/>
      <c r="BB930" s="152"/>
      <c r="BC930" s="152"/>
      <c r="BD930" s="152"/>
      <c r="BE930" s="152"/>
      <c r="BF930" s="152"/>
      <c r="BG930" s="152"/>
      <c r="BH930" s="152"/>
      <c r="BI930" s="152"/>
      <c r="BJ930" s="152"/>
      <c r="BK930" s="152"/>
      <c r="BL930" s="152"/>
      <c r="BM930" s="152"/>
    </row>
    <row r="931" ht="13.5" customHeight="1">
      <c r="A931" s="152"/>
      <c r="B931" s="153"/>
      <c r="C931" s="152"/>
      <c r="D931" s="152"/>
      <c r="E931" s="152"/>
      <c r="F931" s="152"/>
      <c r="G931" s="152"/>
      <c r="H931" s="152"/>
      <c r="I931" s="152"/>
      <c r="J931" s="152"/>
      <c r="K931" s="152"/>
      <c r="L931" s="152"/>
      <c r="M931" s="152"/>
      <c r="N931" s="152"/>
      <c r="O931" s="152"/>
      <c r="P931" s="152"/>
      <c r="Q931" s="152"/>
      <c r="R931" s="152"/>
      <c r="S931" s="152"/>
      <c r="T931" s="152"/>
      <c r="U931" s="152"/>
      <c r="V931" s="152"/>
      <c r="W931" s="152"/>
      <c r="X931" s="152"/>
      <c r="Y931" s="152"/>
      <c r="Z931" s="152"/>
      <c r="AA931" s="152"/>
      <c r="AB931" s="152"/>
      <c r="AC931" s="152"/>
      <c r="AD931" s="152"/>
      <c r="AE931" s="152"/>
      <c r="AF931" s="152"/>
      <c r="AG931" s="152"/>
      <c r="AH931" s="152"/>
      <c r="AI931" s="152"/>
      <c r="AJ931" s="152"/>
      <c r="AK931" s="152"/>
      <c r="AL931" s="152"/>
      <c r="AM931" s="152"/>
      <c r="AN931" s="152"/>
      <c r="AO931" s="152"/>
      <c r="AP931" s="152"/>
      <c r="AQ931" s="152"/>
      <c r="AR931" s="152"/>
      <c r="AS931" s="152"/>
      <c r="AT931" s="152"/>
      <c r="AU931" s="152"/>
      <c r="AV931" s="152"/>
      <c r="AW931" s="152"/>
      <c r="AX931" s="152"/>
      <c r="AY931" s="152"/>
      <c r="AZ931" s="152"/>
      <c r="BA931" s="152"/>
      <c r="BB931" s="152"/>
      <c r="BC931" s="152"/>
      <c r="BD931" s="152"/>
      <c r="BE931" s="152"/>
      <c r="BF931" s="152"/>
      <c r="BG931" s="152"/>
      <c r="BH931" s="152"/>
      <c r="BI931" s="152"/>
      <c r="BJ931" s="152"/>
      <c r="BK931" s="152"/>
      <c r="BL931" s="152"/>
      <c r="BM931" s="152"/>
    </row>
    <row r="932" ht="13.5" customHeight="1">
      <c r="A932" s="152"/>
      <c r="B932" s="153"/>
      <c r="C932" s="152"/>
      <c r="D932" s="152"/>
      <c r="E932" s="152"/>
      <c r="F932" s="152"/>
      <c r="G932" s="152"/>
      <c r="H932" s="152"/>
      <c r="I932" s="152"/>
      <c r="J932" s="152"/>
      <c r="K932" s="152"/>
      <c r="L932" s="152"/>
      <c r="M932" s="152"/>
      <c r="N932" s="152"/>
      <c r="O932" s="152"/>
      <c r="P932" s="152"/>
      <c r="Q932" s="152"/>
      <c r="R932" s="152"/>
      <c r="S932" s="152"/>
      <c r="T932" s="152"/>
      <c r="U932" s="152"/>
      <c r="V932" s="152"/>
      <c r="W932" s="152"/>
      <c r="X932" s="152"/>
      <c r="Y932" s="152"/>
      <c r="Z932" s="152"/>
      <c r="AA932" s="152"/>
      <c r="AB932" s="152"/>
      <c r="AC932" s="152"/>
      <c r="AD932" s="152"/>
      <c r="AE932" s="152"/>
      <c r="AF932" s="152"/>
      <c r="AG932" s="152"/>
      <c r="AH932" s="152"/>
      <c r="AI932" s="152"/>
      <c r="AJ932" s="152"/>
      <c r="AK932" s="152"/>
      <c r="AL932" s="152"/>
      <c r="AM932" s="152"/>
      <c r="AN932" s="152"/>
      <c r="AO932" s="152"/>
      <c r="AP932" s="152"/>
      <c r="AQ932" s="152"/>
      <c r="AR932" s="152"/>
      <c r="AS932" s="152"/>
      <c r="AT932" s="152"/>
      <c r="AU932" s="152"/>
      <c r="AV932" s="152"/>
      <c r="AW932" s="152"/>
      <c r="AX932" s="152"/>
      <c r="AY932" s="152"/>
      <c r="AZ932" s="152"/>
      <c r="BA932" s="152"/>
      <c r="BB932" s="152"/>
      <c r="BC932" s="152"/>
      <c r="BD932" s="152"/>
      <c r="BE932" s="152"/>
      <c r="BF932" s="152"/>
      <c r="BG932" s="152"/>
      <c r="BH932" s="152"/>
      <c r="BI932" s="152"/>
      <c r="BJ932" s="152"/>
      <c r="BK932" s="152"/>
      <c r="BL932" s="152"/>
      <c r="BM932" s="152"/>
    </row>
    <row r="933" ht="13.5" customHeight="1">
      <c r="A933" s="152"/>
      <c r="B933" s="153"/>
      <c r="C933" s="152"/>
      <c r="D933" s="152"/>
      <c r="E933" s="152"/>
      <c r="F933" s="152"/>
      <c r="G933" s="152"/>
      <c r="H933" s="152"/>
      <c r="I933" s="152"/>
      <c r="J933" s="152"/>
      <c r="K933" s="152"/>
      <c r="L933" s="152"/>
      <c r="M933" s="152"/>
      <c r="N933" s="152"/>
      <c r="O933" s="152"/>
      <c r="P933" s="152"/>
      <c r="Q933" s="152"/>
      <c r="R933" s="152"/>
      <c r="S933" s="152"/>
      <c r="T933" s="152"/>
      <c r="U933" s="152"/>
      <c r="V933" s="152"/>
      <c r="W933" s="152"/>
      <c r="X933" s="152"/>
      <c r="Y933" s="152"/>
      <c r="Z933" s="152"/>
      <c r="AA933" s="152"/>
      <c r="AB933" s="152"/>
      <c r="AC933" s="152"/>
      <c r="AD933" s="152"/>
      <c r="AE933" s="152"/>
      <c r="AF933" s="152"/>
      <c r="AG933" s="152"/>
      <c r="AH933" s="152"/>
      <c r="AI933" s="152"/>
      <c r="AJ933" s="152"/>
      <c r="AK933" s="152"/>
      <c r="AL933" s="152"/>
      <c r="AM933" s="152"/>
      <c r="AN933" s="152"/>
      <c r="AO933" s="152"/>
      <c r="AP933" s="152"/>
      <c r="AQ933" s="152"/>
      <c r="AR933" s="152"/>
      <c r="AS933" s="152"/>
      <c r="AT933" s="152"/>
      <c r="AU933" s="152"/>
      <c r="AV933" s="152"/>
      <c r="AW933" s="152"/>
      <c r="AX933" s="152"/>
      <c r="AY933" s="152"/>
      <c r="AZ933" s="152"/>
      <c r="BA933" s="152"/>
      <c r="BB933" s="152"/>
      <c r="BC933" s="152"/>
      <c r="BD933" s="152"/>
      <c r="BE933" s="152"/>
      <c r="BF933" s="152"/>
      <c r="BG933" s="152"/>
      <c r="BH933" s="152"/>
      <c r="BI933" s="152"/>
      <c r="BJ933" s="152"/>
      <c r="BK933" s="152"/>
      <c r="BL933" s="152"/>
      <c r="BM933" s="152"/>
    </row>
    <row r="934" ht="13.5" customHeight="1">
      <c r="A934" s="152"/>
      <c r="B934" s="153"/>
      <c r="C934" s="152"/>
      <c r="D934" s="152"/>
      <c r="E934" s="152"/>
      <c r="F934" s="152"/>
      <c r="G934" s="152"/>
      <c r="H934" s="152"/>
      <c r="I934" s="152"/>
      <c r="J934" s="152"/>
      <c r="K934" s="152"/>
      <c r="L934" s="152"/>
      <c r="M934" s="152"/>
      <c r="N934" s="152"/>
      <c r="O934" s="152"/>
      <c r="P934" s="152"/>
      <c r="Q934" s="152"/>
      <c r="R934" s="152"/>
      <c r="S934" s="152"/>
      <c r="T934" s="152"/>
      <c r="U934" s="152"/>
      <c r="V934" s="152"/>
      <c r="W934" s="152"/>
      <c r="X934" s="152"/>
      <c r="Y934" s="152"/>
      <c r="Z934" s="152"/>
      <c r="AA934" s="152"/>
      <c r="AB934" s="152"/>
      <c r="AC934" s="152"/>
      <c r="AD934" s="152"/>
      <c r="AE934" s="152"/>
      <c r="AF934" s="152"/>
      <c r="AG934" s="152"/>
      <c r="AH934" s="152"/>
      <c r="AI934" s="152"/>
      <c r="AJ934" s="152"/>
      <c r="AK934" s="152"/>
      <c r="AL934" s="152"/>
      <c r="AM934" s="152"/>
      <c r="AN934" s="152"/>
      <c r="AO934" s="152"/>
      <c r="AP934" s="152"/>
      <c r="AQ934" s="152"/>
      <c r="AR934" s="152"/>
      <c r="AS934" s="152"/>
      <c r="AT934" s="152"/>
      <c r="AU934" s="152"/>
      <c r="AV934" s="152"/>
      <c r="AW934" s="152"/>
      <c r="AX934" s="152"/>
      <c r="AY934" s="152"/>
      <c r="AZ934" s="152"/>
      <c r="BA934" s="152"/>
      <c r="BB934" s="152"/>
      <c r="BC934" s="152"/>
      <c r="BD934" s="152"/>
      <c r="BE934" s="152"/>
      <c r="BF934" s="152"/>
      <c r="BG934" s="152"/>
      <c r="BH934" s="152"/>
      <c r="BI934" s="152"/>
      <c r="BJ934" s="152"/>
      <c r="BK934" s="152"/>
      <c r="BL934" s="152"/>
      <c r="BM934" s="152"/>
    </row>
    <row r="935" ht="13.5" customHeight="1">
      <c r="A935" s="152"/>
      <c r="B935" s="153"/>
      <c r="C935" s="152"/>
      <c r="D935" s="152"/>
      <c r="E935" s="152"/>
      <c r="F935" s="152"/>
      <c r="G935" s="152"/>
      <c r="H935" s="152"/>
      <c r="I935" s="152"/>
      <c r="J935" s="152"/>
      <c r="K935" s="152"/>
      <c r="L935" s="152"/>
      <c r="M935" s="152"/>
      <c r="N935" s="152"/>
      <c r="O935" s="152"/>
      <c r="P935" s="152"/>
      <c r="Q935" s="152"/>
      <c r="R935" s="152"/>
      <c r="S935" s="152"/>
      <c r="T935" s="152"/>
      <c r="U935" s="152"/>
      <c r="V935" s="152"/>
      <c r="W935" s="152"/>
      <c r="X935" s="152"/>
      <c r="Y935" s="152"/>
      <c r="Z935" s="152"/>
      <c r="AA935" s="152"/>
      <c r="AB935" s="152"/>
      <c r="AC935" s="152"/>
      <c r="AD935" s="152"/>
      <c r="AE935" s="152"/>
      <c r="AF935" s="152"/>
      <c r="AG935" s="152"/>
      <c r="AH935" s="152"/>
      <c r="AI935" s="152"/>
      <c r="AJ935" s="152"/>
      <c r="AK935" s="152"/>
      <c r="AL935" s="152"/>
      <c r="AM935" s="152"/>
      <c r="AN935" s="152"/>
      <c r="AO935" s="152"/>
      <c r="AP935" s="152"/>
      <c r="AQ935" s="152"/>
      <c r="AR935" s="152"/>
      <c r="AS935" s="152"/>
      <c r="AT935" s="152"/>
      <c r="AU935" s="152"/>
      <c r="AV935" s="152"/>
      <c r="AW935" s="152"/>
      <c r="AX935" s="152"/>
      <c r="AY935" s="152"/>
      <c r="AZ935" s="152"/>
      <c r="BA935" s="152"/>
      <c r="BB935" s="152"/>
      <c r="BC935" s="152"/>
      <c r="BD935" s="152"/>
      <c r="BE935" s="152"/>
      <c r="BF935" s="152"/>
      <c r="BG935" s="152"/>
      <c r="BH935" s="152"/>
      <c r="BI935" s="152"/>
      <c r="BJ935" s="152"/>
      <c r="BK935" s="152"/>
      <c r="BL935" s="152"/>
      <c r="BM935" s="152"/>
    </row>
    <row r="936" ht="13.5" customHeight="1">
      <c r="A936" s="152"/>
      <c r="B936" s="153"/>
      <c r="C936" s="152"/>
      <c r="D936" s="152"/>
      <c r="E936" s="152"/>
      <c r="F936" s="152"/>
      <c r="G936" s="152"/>
      <c r="H936" s="152"/>
      <c r="I936" s="152"/>
      <c r="J936" s="152"/>
      <c r="K936" s="152"/>
      <c r="L936" s="152"/>
      <c r="M936" s="152"/>
      <c r="N936" s="152"/>
      <c r="O936" s="152"/>
      <c r="P936" s="152"/>
      <c r="Q936" s="152"/>
      <c r="R936" s="152"/>
      <c r="S936" s="152"/>
      <c r="T936" s="152"/>
      <c r="U936" s="152"/>
      <c r="V936" s="152"/>
      <c r="W936" s="152"/>
      <c r="X936" s="152"/>
      <c r="Y936" s="152"/>
      <c r="Z936" s="152"/>
      <c r="AA936" s="152"/>
      <c r="AB936" s="152"/>
      <c r="AC936" s="152"/>
      <c r="AD936" s="152"/>
      <c r="AE936" s="152"/>
      <c r="AF936" s="152"/>
      <c r="AG936" s="152"/>
      <c r="AH936" s="152"/>
      <c r="AI936" s="152"/>
      <c r="AJ936" s="152"/>
      <c r="AK936" s="152"/>
      <c r="AL936" s="152"/>
      <c r="AM936" s="152"/>
      <c r="AN936" s="152"/>
      <c r="AO936" s="152"/>
      <c r="AP936" s="152"/>
      <c r="AQ936" s="152"/>
      <c r="AR936" s="152"/>
      <c r="AS936" s="152"/>
      <c r="AT936" s="152"/>
      <c r="AU936" s="152"/>
      <c r="AV936" s="152"/>
      <c r="AW936" s="152"/>
      <c r="AX936" s="152"/>
      <c r="AY936" s="152"/>
      <c r="AZ936" s="152"/>
      <c r="BA936" s="152"/>
      <c r="BB936" s="152"/>
      <c r="BC936" s="152"/>
      <c r="BD936" s="152"/>
      <c r="BE936" s="152"/>
      <c r="BF936" s="152"/>
      <c r="BG936" s="152"/>
      <c r="BH936" s="152"/>
      <c r="BI936" s="152"/>
      <c r="BJ936" s="152"/>
      <c r="BK936" s="152"/>
      <c r="BL936" s="152"/>
      <c r="BM936" s="152"/>
    </row>
    <row r="937" ht="13.5" customHeight="1">
      <c r="A937" s="152"/>
      <c r="B937" s="153"/>
      <c r="C937" s="152"/>
      <c r="D937" s="152"/>
      <c r="E937" s="152"/>
      <c r="F937" s="152"/>
      <c r="G937" s="152"/>
      <c r="H937" s="152"/>
      <c r="I937" s="152"/>
      <c r="J937" s="152"/>
      <c r="K937" s="152"/>
      <c r="L937" s="152"/>
      <c r="M937" s="152"/>
      <c r="N937" s="152"/>
      <c r="O937" s="152"/>
      <c r="P937" s="152"/>
      <c r="Q937" s="152"/>
      <c r="R937" s="152"/>
      <c r="S937" s="152"/>
      <c r="T937" s="152"/>
      <c r="U937" s="152"/>
      <c r="V937" s="152"/>
      <c r="W937" s="152"/>
      <c r="X937" s="152"/>
      <c r="Y937" s="152"/>
      <c r="Z937" s="152"/>
      <c r="AA937" s="152"/>
      <c r="AB937" s="152"/>
      <c r="AC937" s="152"/>
      <c r="AD937" s="152"/>
      <c r="AE937" s="152"/>
      <c r="AF937" s="152"/>
      <c r="AG937" s="152"/>
      <c r="AH937" s="152"/>
      <c r="AI937" s="152"/>
      <c r="AJ937" s="152"/>
      <c r="AK937" s="152"/>
      <c r="AL937" s="152"/>
      <c r="AM937" s="152"/>
      <c r="AN937" s="152"/>
      <c r="AO937" s="152"/>
      <c r="AP937" s="152"/>
      <c r="AQ937" s="152"/>
      <c r="AR937" s="152"/>
      <c r="AS937" s="152"/>
      <c r="AT937" s="152"/>
      <c r="AU937" s="152"/>
      <c r="AV937" s="152"/>
      <c r="AW937" s="152"/>
      <c r="AX937" s="152"/>
      <c r="AY937" s="152"/>
      <c r="AZ937" s="152"/>
      <c r="BA937" s="152"/>
      <c r="BB937" s="152"/>
      <c r="BC937" s="152"/>
      <c r="BD937" s="152"/>
      <c r="BE937" s="152"/>
      <c r="BF937" s="152"/>
      <c r="BG937" s="152"/>
      <c r="BH937" s="152"/>
      <c r="BI937" s="152"/>
      <c r="BJ937" s="152"/>
      <c r="BK937" s="152"/>
      <c r="BL937" s="152"/>
      <c r="BM937" s="152"/>
    </row>
    <row r="938" ht="13.5" customHeight="1">
      <c r="A938" s="152"/>
      <c r="B938" s="153"/>
      <c r="C938" s="152"/>
      <c r="D938" s="152"/>
      <c r="E938" s="152"/>
      <c r="F938" s="152"/>
      <c r="G938" s="152"/>
      <c r="H938" s="152"/>
      <c r="I938" s="152"/>
      <c r="J938" s="152"/>
      <c r="K938" s="152"/>
      <c r="L938" s="152"/>
      <c r="M938" s="152"/>
      <c r="N938" s="152"/>
      <c r="O938" s="152"/>
      <c r="P938" s="152"/>
      <c r="Q938" s="152"/>
      <c r="R938" s="152"/>
      <c r="S938" s="152"/>
      <c r="T938" s="152"/>
      <c r="U938" s="152"/>
      <c r="V938" s="152"/>
      <c r="W938" s="152"/>
      <c r="X938" s="152"/>
      <c r="Y938" s="152"/>
      <c r="Z938" s="152"/>
      <c r="AA938" s="152"/>
      <c r="AB938" s="152"/>
      <c r="AC938" s="152"/>
      <c r="AD938" s="152"/>
      <c r="AE938" s="152"/>
      <c r="AF938" s="152"/>
      <c r="AG938" s="152"/>
      <c r="AH938" s="152"/>
      <c r="AI938" s="152"/>
      <c r="AJ938" s="152"/>
      <c r="AK938" s="152"/>
      <c r="AL938" s="152"/>
      <c r="AM938" s="152"/>
      <c r="AN938" s="152"/>
      <c r="AO938" s="152"/>
      <c r="AP938" s="152"/>
      <c r="AQ938" s="152"/>
      <c r="AR938" s="152"/>
      <c r="AS938" s="152"/>
      <c r="AT938" s="152"/>
      <c r="AU938" s="152"/>
      <c r="AV938" s="152"/>
      <c r="AW938" s="152"/>
      <c r="AX938" s="152"/>
      <c r="AY938" s="152"/>
      <c r="AZ938" s="152"/>
      <c r="BA938" s="152"/>
      <c r="BB938" s="152"/>
      <c r="BC938" s="152"/>
      <c r="BD938" s="152"/>
      <c r="BE938" s="152"/>
      <c r="BF938" s="152"/>
      <c r="BG938" s="152"/>
      <c r="BH938" s="152"/>
      <c r="BI938" s="152"/>
      <c r="BJ938" s="152"/>
      <c r="BK938" s="152"/>
      <c r="BL938" s="152"/>
      <c r="BM938" s="152"/>
    </row>
    <row r="939" ht="13.5" customHeight="1">
      <c r="A939" s="152"/>
      <c r="B939" s="153"/>
      <c r="C939" s="152"/>
      <c r="D939" s="152"/>
      <c r="E939" s="152"/>
      <c r="F939" s="152"/>
      <c r="G939" s="152"/>
      <c r="H939" s="152"/>
      <c r="I939" s="152"/>
      <c r="J939" s="152"/>
      <c r="K939" s="152"/>
      <c r="L939" s="152"/>
      <c r="M939" s="152"/>
      <c r="N939" s="152"/>
      <c r="O939" s="152"/>
      <c r="P939" s="152"/>
      <c r="Q939" s="152"/>
      <c r="R939" s="152"/>
      <c r="S939" s="152"/>
      <c r="T939" s="152"/>
      <c r="U939" s="152"/>
      <c r="V939" s="152"/>
      <c r="W939" s="152"/>
      <c r="X939" s="152"/>
      <c r="Y939" s="152"/>
      <c r="Z939" s="152"/>
      <c r="AA939" s="152"/>
      <c r="AB939" s="152"/>
      <c r="AC939" s="152"/>
      <c r="AD939" s="152"/>
      <c r="AE939" s="152"/>
      <c r="AF939" s="152"/>
      <c r="AG939" s="152"/>
      <c r="AH939" s="152"/>
      <c r="AI939" s="152"/>
      <c r="AJ939" s="152"/>
      <c r="AK939" s="152"/>
      <c r="AL939" s="152"/>
      <c r="AM939" s="152"/>
      <c r="AN939" s="152"/>
      <c r="AO939" s="152"/>
      <c r="AP939" s="152"/>
      <c r="AQ939" s="152"/>
      <c r="AR939" s="152"/>
      <c r="AS939" s="152"/>
      <c r="AT939" s="152"/>
      <c r="AU939" s="152"/>
      <c r="AV939" s="152"/>
      <c r="AW939" s="152"/>
      <c r="AX939" s="152"/>
      <c r="AY939" s="152"/>
      <c r="AZ939" s="152"/>
      <c r="BA939" s="152"/>
      <c r="BB939" s="152"/>
      <c r="BC939" s="152"/>
      <c r="BD939" s="152"/>
      <c r="BE939" s="152"/>
      <c r="BF939" s="152"/>
      <c r="BG939" s="152"/>
      <c r="BH939" s="152"/>
      <c r="BI939" s="152"/>
      <c r="BJ939" s="152"/>
      <c r="BK939" s="152"/>
      <c r="BL939" s="152"/>
      <c r="BM939" s="152"/>
    </row>
    <row r="940" ht="13.5" customHeight="1">
      <c r="A940" s="152"/>
      <c r="B940" s="153"/>
      <c r="C940" s="152"/>
      <c r="D940" s="152"/>
      <c r="E940" s="152"/>
      <c r="F940" s="152"/>
      <c r="G940" s="152"/>
      <c r="H940" s="152"/>
      <c r="I940" s="152"/>
      <c r="J940" s="152"/>
      <c r="K940" s="152"/>
      <c r="L940" s="152"/>
      <c r="M940" s="152"/>
      <c r="N940" s="152"/>
      <c r="O940" s="152"/>
      <c r="P940" s="152"/>
      <c r="Q940" s="152"/>
      <c r="R940" s="152"/>
      <c r="S940" s="152"/>
      <c r="T940" s="152"/>
      <c r="U940" s="152"/>
      <c r="V940" s="152"/>
      <c r="W940" s="152"/>
      <c r="X940" s="152"/>
      <c r="Y940" s="152"/>
      <c r="Z940" s="152"/>
      <c r="AA940" s="152"/>
      <c r="AB940" s="152"/>
      <c r="AC940" s="152"/>
      <c r="AD940" s="152"/>
      <c r="AE940" s="152"/>
      <c r="AF940" s="152"/>
      <c r="AG940" s="152"/>
      <c r="AH940" s="152"/>
      <c r="AI940" s="152"/>
      <c r="AJ940" s="152"/>
      <c r="AK940" s="152"/>
      <c r="AL940" s="152"/>
      <c r="AM940" s="152"/>
      <c r="AN940" s="152"/>
      <c r="AO940" s="152"/>
      <c r="AP940" s="152"/>
      <c r="AQ940" s="152"/>
      <c r="AR940" s="152"/>
      <c r="AS940" s="152"/>
      <c r="AT940" s="152"/>
      <c r="AU940" s="152"/>
      <c r="AV940" s="152"/>
      <c r="AW940" s="152"/>
      <c r="AX940" s="152"/>
      <c r="AY940" s="152"/>
      <c r="AZ940" s="152"/>
      <c r="BA940" s="152"/>
      <c r="BB940" s="152"/>
      <c r="BC940" s="152"/>
      <c r="BD940" s="152"/>
      <c r="BE940" s="152"/>
      <c r="BF940" s="152"/>
      <c r="BG940" s="152"/>
      <c r="BH940" s="152"/>
      <c r="BI940" s="152"/>
      <c r="BJ940" s="152"/>
      <c r="BK940" s="152"/>
      <c r="BL940" s="152"/>
      <c r="BM940" s="152"/>
    </row>
    <row r="941" ht="13.5" customHeight="1">
      <c r="A941" s="152"/>
      <c r="B941" s="153"/>
      <c r="C941" s="152"/>
      <c r="D941" s="152"/>
      <c r="E941" s="152"/>
      <c r="F941" s="152"/>
      <c r="G941" s="152"/>
      <c r="H941" s="152"/>
      <c r="I941" s="152"/>
      <c r="J941" s="152"/>
      <c r="K941" s="152"/>
      <c r="L941" s="152"/>
      <c r="M941" s="152"/>
      <c r="N941" s="152"/>
      <c r="O941" s="152"/>
      <c r="P941" s="152"/>
      <c r="Q941" s="152"/>
      <c r="R941" s="152"/>
      <c r="S941" s="152"/>
      <c r="T941" s="152"/>
      <c r="U941" s="152"/>
      <c r="V941" s="152"/>
      <c r="W941" s="152"/>
      <c r="X941" s="152"/>
      <c r="Y941" s="152"/>
      <c r="Z941" s="152"/>
      <c r="AA941" s="152"/>
      <c r="AB941" s="152"/>
      <c r="AC941" s="152"/>
      <c r="AD941" s="152"/>
      <c r="AE941" s="152"/>
      <c r="AF941" s="152"/>
      <c r="AG941" s="152"/>
      <c r="AH941" s="152"/>
      <c r="AI941" s="152"/>
      <c r="AJ941" s="152"/>
      <c r="AK941" s="152"/>
      <c r="AL941" s="152"/>
      <c r="AM941" s="152"/>
      <c r="AN941" s="152"/>
      <c r="AO941" s="152"/>
      <c r="AP941" s="152"/>
      <c r="AQ941" s="152"/>
      <c r="AR941" s="152"/>
      <c r="AS941" s="152"/>
      <c r="AT941" s="152"/>
      <c r="AU941" s="152"/>
      <c r="AV941" s="152"/>
      <c r="AW941" s="152"/>
      <c r="AX941" s="152"/>
      <c r="AY941" s="152"/>
      <c r="AZ941" s="152"/>
      <c r="BA941" s="152"/>
      <c r="BB941" s="152"/>
      <c r="BC941" s="152"/>
      <c r="BD941" s="152"/>
      <c r="BE941" s="152"/>
      <c r="BF941" s="152"/>
      <c r="BG941" s="152"/>
      <c r="BH941" s="152"/>
      <c r="BI941" s="152"/>
      <c r="BJ941" s="152"/>
      <c r="BK941" s="152"/>
      <c r="BL941" s="152"/>
      <c r="BM941" s="152"/>
    </row>
    <row r="942" ht="13.5" customHeight="1">
      <c r="A942" s="152"/>
      <c r="B942" s="153"/>
      <c r="C942" s="152"/>
      <c r="D942" s="152"/>
      <c r="E942" s="152"/>
      <c r="F942" s="152"/>
      <c r="G942" s="152"/>
      <c r="H942" s="152"/>
      <c r="I942" s="152"/>
      <c r="J942" s="152"/>
      <c r="K942" s="152"/>
      <c r="L942" s="152"/>
      <c r="M942" s="152"/>
      <c r="N942" s="152"/>
      <c r="O942" s="152"/>
      <c r="P942" s="152"/>
      <c r="Q942" s="152"/>
      <c r="R942" s="152"/>
      <c r="S942" s="152"/>
      <c r="T942" s="152"/>
      <c r="U942" s="152"/>
      <c r="V942" s="152"/>
      <c r="W942" s="152"/>
      <c r="X942" s="152"/>
      <c r="Y942" s="152"/>
      <c r="Z942" s="152"/>
      <c r="AA942" s="152"/>
      <c r="AB942" s="152"/>
      <c r="AC942" s="152"/>
      <c r="AD942" s="152"/>
      <c r="AE942" s="152"/>
      <c r="AF942" s="152"/>
      <c r="AG942" s="152"/>
      <c r="AH942" s="152"/>
      <c r="AI942" s="152"/>
      <c r="AJ942" s="152"/>
      <c r="AK942" s="152"/>
      <c r="AL942" s="152"/>
      <c r="AM942" s="152"/>
      <c r="AN942" s="152"/>
      <c r="AO942" s="152"/>
      <c r="AP942" s="152"/>
      <c r="AQ942" s="152"/>
      <c r="AR942" s="152"/>
      <c r="AS942" s="152"/>
      <c r="AT942" s="152"/>
      <c r="AU942" s="152"/>
      <c r="AV942" s="152"/>
      <c r="AW942" s="152"/>
      <c r="AX942" s="152"/>
      <c r="AY942" s="152"/>
      <c r="AZ942" s="152"/>
      <c r="BA942" s="152"/>
      <c r="BB942" s="152"/>
      <c r="BC942" s="152"/>
      <c r="BD942" s="152"/>
      <c r="BE942" s="152"/>
      <c r="BF942" s="152"/>
      <c r="BG942" s="152"/>
      <c r="BH942" s="152"/>
      <c r="BI942" s="152"/>
      <c r="BJ942" s="152"/>
      <c r="BK942" s="152"/>
      <c r="BL942" s="152"/>
      <c r="BM942" s="152"/>
    </row>
    <row r="943" ht="13.5" customHeight="1">
      <c r="A943" s="152"/>
      <c r="B943" s="153"/>
      <c r="C943" s="152"/>
      <c r="D943" s="152"/>
      <c r="E943" s="152"/>
      <c r="F943" s="152"/>
      <c r="G943" s="152"/>
      <c r="H943" s="152"/>
      <c r="I943" s="152"/>
      <c r="J943" s="152"/>
      <c r="K943" s="152"/>
      <c r="L943" s="152"/>
      <c r="M943" s="152"/>
      <c r="N943" s="152"/>
      <c r="O943" s="152"/>
      <c r="P943" s="152"/>
      <c r="Q943" s="152"/>
      <c r="R943" s="152"/>
      <c r="S943" s="152"/>
      <c r="T943" s="152"/>
      <c r="U943" s="152"/>
      <c r="V943" s="152"/>
      <c r="W943" s="152"/>
      <c r="X943" s="152"/>
      <c r="Y943" s="152"/>
      <c r="Z943" s="152"/>
      <c r="AA943" s="152"/>
      <c r="AB943" s="152"/>
      <c r="AC943" s="152"/>
      <c r="AD943" s="152"/>
      <c r="AE943" s="152"/>
      <c r="AF943" s="152"/>
      <c r="AG943" s="152"/>
      <c r="AH943" s="152"/>
      <c r="AI943" s="152"/>
      <c r="AJ943" s="152"/>
      <c r="AK943" s="152"/>
      <c r="AL943" s="152"/>
      <c r="AM943" s="152"/>
      <c r="AN943" s="152"/>
      <c r="AO943" s="152"/>
      <c r="AP943" s="152"/>
      <c r="AQ943" s="152"/>
      <c r="AR943" s="152"/>
      <c r="AS943" s="152"/>
      <c r="AT943" s="152"/>
      <c r="AU943" s="152"/>
      <c r="AV943" s="152"/>
      <c r="AW943" s="152"/>
      <c r="AX943" s="152"/>
      <c r="AY943" s="152"/>
      <c r="AZ943" s="152"/>
      <c r="BA943" s="152"/>
      <c r="BB943" s="152"/>
      <c r="BC943" s="152"/>
      <c r="BD943" s="152"/>
      <c r="BE943" s="152"/>
      <c r="BF943" s="152"/>
      <c r="BG943" s="152"/>
      <c r="BH943" s="152"/>
      <c r="BI943" s="152"/>
      <c r="BJ943" s="152"/>
      <c r="BK943" s="152"/>
      <c r="BL943" s="152"/>
      <c r="BM943" s="152"/>
    </row>
    <row r="944" ht="13.5" customHeight="1">
      <c r="A944" s="152"/>
      <c r="B944" s="153"/>
      <c r="C944" s="152"/>
      <c r="D944" s="152"/>
      <c r="E944" s="152"/>
      <c r="F944" s="152"/>
      <c r="G944" s="152"/>
      <c r="H944" s="152"/>
      <c r="I944" s="152"/>
      <c r="J944" s="152"/>
      <c r="K944" s="152"/>
      <c r="L944" s="152"/>
      <c r="M944" s="152"/>
      <c r="N944" s="152"/>
      <c r="O944" s="152"/>
      <c r="P944" s="152"/>
      <c r="Q944" s="152"/>
      <c r="R944" s="152"/>
      <c r="S944" s="152"/>
      <c r="T944" s="152"/>
      <c r="U944" s="152"/>
      <c r="V944" s="152"/>
      <c r="W944" s="152"/>
      <c r="X944" s="152"/>
      <c r="Y944" s="152"/>
      <c r="Z944" s="152"/>
      <c r="AA944" s="152"/>
      <c r="AB944" s="152"/>
      <c r="AC944" s="152"/>
      <c r="AD944" s="152"/>
      <c r="AE944" s="152"/>
      <c r="AF944" s="152"/>
      <c r="AG944" s="152"/>
      <c r="AH944" s="152"/>
      <c r="AI944" s="152"/>
      <c r="AJ944" s="152"/>
      <c r="AK944" s="152"/>
      <c r="AL944" s="152"/>
      <c r="AM944" s="152"/>
      <c r="AN944" s="152"/>
      <c r="AO944" s="152"/>
      <c r="AP944" s="152"/>
      <c r="AQ944" s="152"/>
      <c r="AR944" s="152"/>
      <c r="AS944" s="152"/>
      <c r="AT944" s="152"/>
      <c r="AU944" s="152"/>
      <c r="AV944" s="152"/>
      <c r="AW944" s="152"/>
      <c r="AX944" s="152"/>
      <c r="AY944" s="152"/>
      <c r="AZ944" s="152"/>
      <c r="BA944" s="152"/>
      <c r="BB944" s="152"/>
      <c r="BC944" s="152"/>
      <c r="BD944" s="152"/>
      <c r="BE944" s="152"/>
      <c r="BF944" s="152"/>
      <c r="BG944" s="152"/>
      <c r="BH944" s="152"/>
      <c r="BI944" s="152"/>
      <c r="BJ944" s="152"/>
      <c r="BK944" s="152"/>
      <c r="BL944" s="152"/>
      <c r="BM944" s="152"/>
    </row>
    <row r="945" ht="13.5" customHeight="1">
      <c r="A945" s="152"/>
      <c r="B945" s="153"/>
      <c r="C945" s="152"/>
      <c r="D945" s="152"/>
      <c r="E945" s="152"/>
      <c r="F945" s="152"/>
      <c r="G945" s="152"/>
      <c r="H945" s="152"/>
      <c r="I945" s="152"/>
      <c r="J945" s="152"/>
      <c r="K945" s="152"/>
      <c r="L945" s="152"/>
      <c r="M945" s="152"/>
      <c r="N945" s="152"/>
      <c r="O945" s="152"/>
      <c r="P945" s="152"/>
      <c r="Q945" s="152"/>
      <c r="R945" s="152"/>
      <c r="S945" s="152"/>
      <c r="T945" s="152"/>
      <c r="U945" s="152"/>
      <c r="V945" s="152"/>
      <c r="W945" s="152"/>
      <c r="X945" s="152"/>
      <c r="Y945" s="152"/>
      <c r="Z945" s="152"/>
      <c r="AA945" s="152"/>
      <c r="AB945" s="152"/>
      <c r="AC945" s="152"/>
      <c r="AD945" s="152"/>
      <c r="AE945" s="152"/>
      <c r="AF945" s="152"/>
      <c r="AG945" s="152"/>
      <c r="AH945" s="152"/>
      <c r="AI945" s="152"/>
      <c r="AJ945" s="152"/>
      <c r="AK945" s="152"/>
      <c r="AL945" s="152"/>
      <c r="AM945" s="152"/>
      <c r="AN945" s="152"/>
      <c r="AO945" s="152"/>
      <c r="AP945" s="152"/>
      <c r="AQ945" s="152"/>
      <c r="AR945" s="152"/>
      <c r="AS945" s="152"/>
      <c r="AT945" s="152"/>
      <c r="AU945" s="152"/>
      <c r="AV945" s="152"/>
      <c r="AW945" s="152"/>
      <c r="AX945" s="152"/>
      <c r="AY945" s="152"/>
      <c r="AZ945" s="152"/>
      <c r="BA945" s="152"/>
      <c r="BB945" s="152"/>
      <c r="BC945" s="152"/>
      <c r="BD945" s="152"/>
      <c r="BE945" s="152"/>
      <c r="BF945" s="152"/>
      <c r="BG945" s="152"/>
      <c r="BH945" s="152"/>
      <c r="BI945" s="152"/>
      <c r="BJ945" s="152"/>
      <c r="BK945" s="152"/>
      <c r="BL945" s="152"/>
      <c r="BM945" s="152"/>
    </row>
    <row r="946" ht="13.5" customHeight="1">
      <c r="A946" s="152"/>
      <c r="B946" s="153"/>
      <c r="C946" s="152"/>
      <c r="D946" s="152"/>
      <c r="E946" s="152"/>
      <c r="F946" s="152"/>
      <c r="G946" s="152"/>
      <c r="H946" s="152"/>
      <c r="I946" s="152"/>
      <c r="J946" s="152"/>
      <c r="K946" s="152"/>
      <c r="L946" s="152"/>
      <c r="M946" s="152"/>
      <c r="N946" s="152"/>
      <c r="O946" s="152"/>
      <c r="P946" s="152"/>
      <c r="Q946" s="152"/>
      <c r="R946" s="152"/>
      <c r="S946" s="152"/>
      <c r="T946" s="152"/>
      <c r="U946" s="152"/>
      <c r="V946" s="152"/>
      <c r="W946" s="152"/>
      <c r="X946" s="152"/>
      <c r="Y946" s="152"/>
      <c r="Z946" s="152"/>
      <c r="AA946" s="152"/>
      <c r="AB946" s="152"/>
      <c r="AC946" s="152"/>
      <c r="AD946" s="152"/>
      <c r="AE946" s="152"/>
      <c r="AF946" s="152"/>
      <c r="AG946" s="152"/>
      <c r="AH946" s="152"/>
      <c r="AI946" s="152"/>
      <c r="AJ946" s="152"/>
      <c r="AK946" s="152"/>
      <c r="AL946" s="152"/>
      <c r="AM946" s="152"/>
      <c r="AN946" s="152"/>
      <c r="AO946" s="152"/>
      <c r="AP946" s="152"/>
      <c r="AQ946" s="152"/>
      <c r="AR946" s="152"/>
      <c r="AS946" s="152"/>
      <c r="AT946" s="152"/>
      <c r="AU946" s="152"/>
      <c r="AV946" s="152"/>
      <c r="AW946" s="152"/>
      <c r="AX946" s="152"/>
      <c r="AY946" s="152"/>
      <c r="AZ946" s="152"/>
      <c r="BA946" s="152"/>
      <c r="BB946" s="152"/>
      <c r="BC946" s="152"/>
      <c r="BD946" s="152"/>
      <c r="BE946" s="152"/>
      <c r="BF946" s="152"/>
      <c r="BG946" s="152"/>
      <c r="BH946" s="152"/>
      <c r="BI946" s="152"/>
      <c r="BJ946" s="152"/>
      <c r="BK946" s="152"/>
      <c r="BL946" s="152"/>
      <c r="BM946" s="152"/>
    </row>
    <row r="947" ht="13.5" customHeight="1">
      <c r="A947" s="152"/>
      <c r="B947" s="153"/>
      <c r="C947" s="152"/>
      <c r="D947" s="152"/>
      <c r="E947" s="152"/>
      <c r="F947" s="152"/>
      <c r="G947" s="152"/>
      <c r="H947" s="152"/>
      <c r="I947" s="152"/>
      <c r="J947" s="152"/>
      <c r="K947" s="152"/>
      <c r="L947" s="152"/>
      <c r="M947" s="152"/>
      <c r="N947" s="152"/>
      <c r="O947" s="152"/>
      <c r="P947" s="152"/>
      <c r="Q947" s="152"/>
      <c r="R947" s="152"/>
      <c r="S947" s="152"/>
      <c r="T947" s="152"/>
      <c r="U947" s="152"/>
      <c r="V947" s="152"/>
      <c r="W947" s="152"/>
      <c r="X947" s="152"/>
      <c r="Y947" s="152"/>
      <c r="Z947" s="152"/>
      <c r="AA947" s="152"/>
      <c r="AB947" s="152"/>
      <c r="AC947" s="152"/>
      <c r="AD947" s="152"/>
      <c r="AE947" s="152"/>
      <c r="AF947" s="152"/>
      <c r="AG947" s="152"/>
      <c r="AH947" s="152"/>
      <c r="AI947" s="152"/>
      <c r="AJ947" s="152"/>
      <c r="AK947" s="152"/>
      <c r="AL947" s="152"/>
      <c r="AM947" s="152"/>
      <c r="AN947" s="152"/>
      <c r="AO947" s="152"/>
      <c r="AP947" s="152"/>
      <c r="AQ947" s="152"/>
      <c r="AR947" s="152"/>
      <c r="AS947" s="152"/>
      <c r="AT947" s="152"/>
      <c r="AU947" s="152"/>
      <c r="AV947" s="152"/>
      <c r="AW947" s="152"/>
      <c r="AX947" s="152"/>
      <c r="AY947" s="152"/>
      <c r="AZ947" s="152"/>
      <c r="BA947" s="152"/>
      <c r="BB947" s="152"/>
      <c r="BC947" s="152"/>
      <c r="BD947" s="152"/>
      <c r="BE947" s="152"/>
      <c r="BF947" s="152"/>
      <c r="BG947" s="152"/>
      <c r="BH947" s="152"/>
      <c r="BI947" s="152"/>
      <c r="BJ947" s="152"/>
      <c r="BK947" s="152"/>
      <c r="BL947" s="152"/>
      <c r="BM947" s="152"/>
    </row>
    <row r="948" ht="13.5" customHeight="1">
      <c r="A948" s="152"/>
      <c r="B948" s="153"/>
      <c r="C948" s="152"/>
      <c r="D948" s="152"/>
      <c r="E948" s="152"/>
      <c r="F948" s="152"/>
      <c r="G948" s="152"/>
      <c r="H948" s="152"/>
      <c r="I948" s="152"/>
      <c r="J948" s="152"/>
      <c r="K948" s="152"/>
      <c r="L948" s="152"/>
      <c r="M948" s="152"/>
      <c r="N948" s="152"/>
      <c r="O948" s="152"/>
      <c r="P948" s="152"/>
      <c r="Q948" s="152"/>
      <c r="R948" s="152"/>
      <c r="S948" s="152"/>
      <c r="T948" s="152"/>
      <c r="U948" s="152"/>
      <c r="V948" s="152"/>
      <c r="W948" s="152"/>
      <c r="X948" s="152"/>
      <c r="Y948" s="152"/>
      <c r="Z948" s="152"/>
      <c r="AA948" s="152"/>
      <c r="AB948" s="152"/>
      <c r="AC948" s="152"/>
      <c r="AD948" s="152"/>
      <c r="AE948" s="152"/>
      <c r="AF948" s="152"/>
      <c r="AG948" s="152"/>
      <c r="AH948" s="152"/>
      <c r="AI948" s="152"/>
      <c r="AJ948" s="152"/>
      <c r="AK948" s="152"/>
      <c r="AL948" s="152"/>
      <c r="AM948" s="152"/>
      <c r="AN948" s="152"/>
      <c r="AO948" s="152"/>
      <c r="AP948" s="152"/>
      <c r="AQ948" s="152"/>
      <c r="AR948" s="152"/>
      <c r="AS948" s="152"/>
      <c r="AT948" s="152"/>
      <c r="AU948" s="152"/>
      <c r="AV948" s="152"/>
      <c r="AW948" s="152"/>
      <c r="AX948" s="152"/>
      <c r="AY948" s="152"/>
      <c r="AZ948" s="152"/>
      <c r="BA948" s="152"/>
      <c r="BB948" s="152"/>
      <c r="BC948" s="152"/>
      <c r="BD948" s="152"/>
      <c r="BE948" s="152"/>
      <c r="BF948" s="152"/>
      <c r="BG948" s="152"/>
      <c r="BH948" s="152"/>
      <c r="BI948" s="152"/>
      <c r="BJ948" s="152"/>
      <c r="BK948" s="152"/>
      <c r="BL948" s="152"/>
      <c r="BM948" s="152"/>
    </row>
    <row r="949" ht="13.5" customHeight="1">
      <c r="A949" s="152"/>
      <c r="B949" s="153"/>
      <c r="C949" s="152"/>
      <c r="D949" s="152"/>
      <c r="E949" s="152"/>
      <c r="F949" s="152"/>
      <c r="G949" s="152"/>
      <c r="H949" s="152"/>
      <c r="I949" s="152"/>
      <c r="J949" s="152"/>
      <c r="K949" s="152"/>
      <c r="L949" s="152"/>
      <c r="M949" s="152"/>
      <c r="N949" s="152"/>
      <c r="O949" s="152"/>
      <c r="P949" s="152"/>
      <c r="Q949" s="152"/>
      <c r="R949" s="152"/>
      <c r="S949" s="152"/>
      <c r="T949" s="152"/>
      <c r="U949" s="152"/>
      <c r="V949" s="152"/>
      <c r="W949" s="152"/>
      <c r="X949" s="152"/>
      <c r="Y949" s="152"/>
      <c r="Z949" s="152"/>
      <c r="AA949" s="152"/>
      <c r="AB949" s="152"/>
      <c r="AC949" s="152"/>
      <c r="AD949" s="152"/>
      <c r="AE949" s="152"/>
      <c r="AF949" s="152"/>
      <c r="AG949" s="152"/>
      <c r="AH949" s="152"/>
      <c r="AI949" s="152"/>
      <c r="AJ949" s="152"/>
      <c r="AK949" s="152"/>
      <c r="AL949" s="152"/>
      <c r="AM949" s="152"/>
      <c r="AN949" s="152"/>
      <c r="AO949" s="152"/>
      <c r="AP949" s="152"/>
      <c r="AQ949" s="152"/>
      <c r="AR949" s="152"/>
      <c r="AS949" s="152"/>
      <c r="AT949" s="152"/>
      <c r="AU949" s="152"/>
      <c r="AV949" s="152"/>
      <c r="AW949" s="152"/>
      <c r="AX949" s="152"/>
      <c r="AY949" s="152"/>
      <c r="AZ949" s="152"/>
      <c r="BA949" s="152"/>
      <c r="BB949" s="152"/>
      <c r="BC949" s="152"/>
      <c r="BD949" s="152"/>
      <c r="BE949" s="152"/>
      <c r="BF949" s="152"/>
      <c r="BG949" s="152"/>
      <c r="BH949" s="152"/>
      <c r="BI949" s="152"/>
      <c r="BJ949" s="152"/>
      <c r="BK949" s="152"/>
      <c r="BL949" s="152"/>
      <c r="BM949" s="152"/>
    </row>
    <row r="950" ht="13.5" customHeight="1">
      <c r="A950" s="152"/>
      <c r="B950" s="153"/>
      <c r="C950" s="152"/>
      <c r="D950" s="152"/>
      <c r="E950" s="152"/>
      <c r="F950" s="152"/>
      <c r="G950" s="152"/>
      <c r="H950" s="152"/>
      <c r="I950" s="152"/>
      <c r="J950" s="152"/>
      <c r="K950" s="152"/>
      <c r="L950" s="152"/>
      <c r="M950" s="152"/>
      <c r="N950" s="152"/>
      <c r="O950" s="152"/>
      <c r="P950" s="152"/>
      <c r="Q950" s="152"/>
      <c r="R950" s="152"/>
      <c r="S950" s="152"/>
      <c r="T950" s="152"/>
      <c r="U950" s="152"/>
      <c r="V950" s="152"/>
      <c r="W950" s="152"/>
      <c r="X950" s="152"/>
      <c r="Y950" s="152"/>
      <c r="Z950" s="152"/>
      <c r="AA950" s="152"/>
      <c r="AB950" s="152"/>
      <c r="AC950" s="152"/>
      <c r="AD950" s="152"/>
      <c r="AE950" s="152"/>
      <c r="AF950" s="152"/>
      <c r="AG950" s="152"/>
      <c r="AH950" s="152"/>
      <c r="AI950" s="152"/>
      <c r="AJ950" s="152"/>
      <c r="AK950" s="152"/>
      <c r="AL950" s="152"/>
      <c r="AM950" s="152"/>
      <c r="AN950" s="152"/>
      <c r="AO950" s="152"/>
      <c r="AP950" s="152"/>
      <c r="AQ950" s="152"/>
      <c r="AR950" s="152"/>
      <c r="AS950" s="152"/>
      <c r="AT950" s="152"/>
      <c r="AU950" s="152"/>
      <c r="AV950" s="152"/>
      <c r="AW950" s="152"/>
      <c r="AX950" s="152"/>
      <c r="AY950" s="152"/>
      <c r="AZ950" s="152"/>
      <c r="BA950" s="152"/>
      <c r="BB950" s="152"/>
      <c r="BC950" s="152"/>
      <c r="BD950" s="152"/>
      <c r="BE950" s="152"/>
      <c r="BF950" s="152"/>
      <c r="BG950" s="152"/>
      <c r="BH950" s="152"/>
      <c r="BI950" s="152"/>
      <c r="BJ950" s="152"/>
      <c r="BK950" s="152"/>
      <c r="BL950" s="152"/>
      <c r="BM950" s="152"/>
    </row>
    <row r="951" ht="13.5" customHeight="1">
      <c r="A951" s="152"/>
      <c r="B951" s="153"/>
      <c r="C951" s="152"/>
      <c r="D951" s="152"/>
      <c r="E951" s="152"/>
      <c r="F951" s="152"/>
      <c r="G951" s="152"/>
      <c r="H951" s="152"/>
      <c r="I951" s="152"/>
      <c r="J951" s="152"/>
      <c r="K951" s="152"/>
      <c r="L951" s="152"/>
      <c r="M951" s="152"/>
      <c r="N951" s="152"/>
      <c r="O951" s="152"/>
      <c r="P951" s="152"/>
      <c r="Q951" s="152"/>
      <c r="R951" s="152"/>
      <c r="S951" s="152"/>
      <c r="T951" s="152"/>
      <c r="U951" s="152"/>
      <c r="V951" s="152"/>
      <c r="W951" s="152"/>
      <c r="X951" s="152"/>
      <c r="Y951" s="152"/>
      <c r="Z951" s="152"/>
      <c r="AA951" s="152"/>
      <c r="AB951" s="152"/>
      <c r="AC951" s="152"/>
      <c r="AD951" s="152"/>
      <c r="AE951" s="152"/>
      <c r="AF951" s="152"/>
      <c r="AG951" s="152"/>
      <c r="AH951" s="152"/>
      <c r="AI951" s="152"/>
      <c r="AJ951" s="152"/>
      <c r="AK951" s="152"/>
      <c r="AL951" s="152"/>
      <c r="AM951" s="152"/>
      <c r="AN951" s="152"/>
      <c r="AO951" s="152"/>
      <c r="AP951" s="152"/>
      <c r="AQ951" s="152"/>
      <c r="AR951" s="152"/>
      <c r="AS951" s="152"/>
      <c r="AT951" s="152"/>
      <c r="AU951" s="152"/>
      <c r="AV951" s="152"/>
      <c r="AW951" s="152"/>
      <c r="AX951" s="152"/>
      <c r="AY951" s="152"/>
      <c r="AZ951" s="152"/>
      <c r="BA951" s="152"/>
      <c r="BB951" s="152"/>
      <c r="BC951" s="152"/>
      <c r="BD951" s="152"/>
      <c r="BE951" s="152"/>
      <c r="BF951" s="152"/>
      <c r="BG951" s="152"/>
      <c r="BH951" s="152"/>
      <c r="BI951" s="152"/>
      <c r="BJ951" s="152"/>
      <c r="BK951" s="152"/>
      <c r="BL951" s="152"/>
      <c r="BM951" s="152"/>
    </row>
    <row r="952" ht="13.5" customHeight="1">
      <c r="A952" s="152"/>
      <c r="B952" s="153"/>
      <c r="C952" s="152"/>
      <c r="D952" s="152"/>
      <c r="E952" s="152"/>
      <c r="F952" s="152"/>
      <c r="G952" s="152"/>
      <c r="H952" s="152"/>
      <c r="I952" s="152"/>
      <c r="J952" s="152"/>
      <c r="K952" s="152"/>
      <c r="L952" s="152"/>
      <c r="M952" s="152"/>
      <c r="N952" s="152"/>
      <c r="O952" s="152"/>
      <c r="P952" s="152"/>
      <c r="Q952" s="152"/>
      <c r="R952" s="152"/>
      <c r="S952" s="152"/>
      <c r="T952" s="152"/>
      <c r="U952" s="152"/>
      <c r="V952" s="152"/>
      <c r="W952" s="152"/>
      <c r="X952" s="152"/>
      <c r="Y952" s="152"/>
      <c r="Z952" s="152"/>
      <c r="AA952" s="152"/>
      <c r="AB952" s="152"/>
      <c r="AC952" s="152"/>
      <c r="AD952" s="152"/>
      <c r="AE952" s="152"/>
      <c r="AF952" s="152"/>
      <c r="AG952" s="152"/>
      <c r="AH952" s="152"/>
      <c r="AI952" s="152"/>
      <c r="AJ952" s="152"/>
      <c r="AK952" s="152"/>
      <c r="AL952" s="152"/>
      <c r="AM952" s="152"/>
      <c r="AN952" s="152"/>
      <c r="AO952" s="152"/>
      <c r="AP952" s="152"/>
      <c r="AQ952" s="152"/>
      <c r="AR952" s="152"/>
      <c r="AS952" s="152"/>
      <c r="AT952" s="152"/>
      <c r="AU952" s="152"/>
      <c r="AV952" s="152"/>
      <c r="AW952" s="152"/>
      <c r="AX952" s="152"/>
      <c r="AY952" s="152"/>
      <c r="AZ952" s="152"/>
      <c r="BA952" s="152"/>
      <c r="BB952" s="152"/>
      <c r="BC952" s="152"/>
      <c r="BD952" s="152"/>
      <c r="BE952" s="152"/>
      <c r="BF952" s="152"/>
      <c r="BG952" s="152"/>
      <c r="BH952" s="152"/>
      <c r="BI952" s="152"/>
      <c r="BJ952" s="152"/>
      <c r="BK952" s="152"/>
      <c r="BL952" s="152"/>
      <c r="BM952" s="152"/>
    </row>
    <row r="953" ht="13.5" customHeight="1">
      <c r="A953" s="152"/>
      <c r="B953" s="153"/>
      <c r="C953" s="152"/>
      <c r="D953" s="152"/>
      <c r="E953" s="152"/>
      <c r="F953" s="152"/>
      <c r="G953" s="152"/>
      <c r="H953" s="152"/>
      <c r="I953" s="152"/>
      <c r="J953" s="152"/>
      <c r="K953" s="152"/>
      <c r="L953" s="152"/>
      <c r="M953" s="152"/>
      <c r="N953" s="152"/>
      <c r="O953" s="152"/>
      <c r="P953" s="152"/>
      <c r="Q953" s="152"/>
      <c r="R953" s="152"/>
      <c r="S953" s="152"/>
      <c r="T953" s="152"/>
      <c r="U953" s="152"/>
      <c r="V953" s="152"/>
      <c r="W953" s="152"/>
      <c r="X953" s="152"/>
      <c r="Y953" s="152"/>
      <c r="Z953" s="152"/>
      <c r="AA953" s="152"/>
      <c r="AB953" s="152"/>
      <c r="AC953" s="152"/>
      <c r="AD953" s="152"/>
      <c r="AE953" s="152"/>
      <c r="AF953" s="152"/>
      <c r="AG953" s="152"/>
      <c r="AH953" s="152"/>
      <c r="AI953" s="152"/>
      <c r="AJ953" s="152"/>
      <c r="AK953" s="152"/>
      <c r="AL953" s="152"/>
      <c r="AM953" s="152"/>
      <c r="AN953" s="152"/>
      <c r="AO953" s="152"/>
      <c r="AP953" s="152"/>
      <c r="AQ953" s="152"/>
      <c r="AR953" s="152"/>
      <c r="AS953" s="152"/>
      <c r="AT953" s="152"/>
      <c r="AU953" s="152"/>
      <c r="AV953" s="152"/>
      <c r="AW953" s="152"/>
      <c r="AX953" s="152"/>
      <c r="AY953" s="152"/>
      <c r="AZ953" s="152"/>
      <c r="BA953" s="152"/>
      <c r="BB953" s="152"/>
      <c r="BC953" s="152"/>
      <c r="BD953" s="152"/>
      <c r="BE953" s="152"/>
      <c r="BF953" s="152"/>
      <c r="BG953" s="152"/>
      <c r="BH953" s="152"/>
      <c r="BI953" s="152"/>
      <c r="BJ953" s="152"/>
      <c r="BK953" s="152"/>
      <c r="BL953" s="152"/>
      <c r="BM953" s="152"/>
    </row>
    <row r="954" ht="13.5" customHeight="1">
      <c r="A954" s="152"/>
      <c r="B954" s="153"/>
      <c r="C954" s="152"/>
      <c r="D954" s="152"/>
      <c r="E954" s="152"/>
      <c r="F954" s="152"/>
      <c r="G954" s="152"/>
      <c r="H954" s="152"/>
      <c r="I954" s="152"/>
      <c r="J954" s="152"/>
      <c r="K954" s="152"/>
      <c r="L954" s="152"/>
      <c r="M954" s="152"/>
      <c r="N954" s="152"/>
      <c r="O954" s="152"/>
      <c r="P954" s="152"/>
      <c r="Q954" s="152"/>
      <c r="R954" s="152"/>
      <c r="S954" s="152"/>
      <c r="T954" s="152"/>
      <c r="U954" s="152"/>
      <c r="V954" s="152"/>
      <c r="W954" s="152"/>
      <c r="X954" s="152"/>
      <c r="Y954" s="152"/>
      <c r="Z954" s="152"/>
      <c r="AA954" s="152"/>
      <c r="AB954" s="152"/>
      <c r="AC954" s="152"/>
      <c r="AD954" s="152"/>
      <c r="AE954" s="152"/>
      <c r="AF954" s="152"/>
      <c r="AG954" s="152"/>
      <c r="AH954" s="152"/>
      <c r="AI954" s="152"/>
      <c r="AJ954" s="152"/>
      <c r="AK954" s="152"/>
      <c r="AL954" s="152"/>
      <c r="AM954" s="152"/>
      <c r="AN954" s="152"/>
      <c r="AO954" s="152"/>
      <c r="AP954" s="152"/>
      <c r="AQ954" s="152"/>
      <c r="AR954" s="152"/>
      <c r="AS954" s="152"/>
      <c r="AT954" s="152"/>
      <c r="AU954" s="152"/>
      <c r="AV954" s="152"/>
      <c r="AW954" s="152"/>
      <c r="AX954" s="152"/>
      <c r="AY954" s="152"/>
      <c r="AZ954" s="152"/>
      <c r="BA954" s="152"/>
      <c r="BB954" s="152"/>
      <c r="BC954" s="152"/>
      <c r="BD954" s="152"/>
      <c r="BE954" s="152"/>
      <c r="BF954" s="152"/>
      <c r="BG954" s="152"/>
      <c r="BH954" s="152"/>
      <c r="BI954" s="152"/>
      <c r="BJ954" s="152"/>
      <c r="BK954" s="152"/>
      <c r="BL954" s="152"/>
      <c r="BM954" s="152"/>
    </row>
    <row r="955" ht="13.5" customHeight="1">
      <c r="A955" s="152"/>
      <c r="B955" s="153"/>
      <c r="C955" s="152"/>
      <c r="D955" s="152"/>
      <c r="E955" s="152"/>
      <c r="F955" s="152"/>
      <c r="G955" s="152"/>
      <c r="H955" s="152"/>
      <c r="I955" s="152"/>
      <c r="J955" s="152"/>
      <c r="K955" s="152"/>
      <c r="L955" s="152"/>
      <c r="M955" s="152"/>
      <c r="N955" s="152"/>
      <c r="O955" s="152"/>
      <c r="P955" s="152"/>
      <c r="Q955" s="152"/>
      <c r="R955" s="152"/>
      <c r="S955" s="152"/>
      <c r="T955" s="152"/>
      <c r="U955" s="152"/>
      <c r="V955" s="152"/>
      <c r="W955" s="152"/>
      <c r="X955" s="152"/>
      <c r="Y955" s="152"/>
      <c r="Z955" s="152"/>
      <c r="AA955" s="152"/>
      <c r="AB955" s="152"/>
      <c r="AC955" s="152"/>
      <c r="AD955" s="152"/>
      <c r="AE955" s="152"/>
      <c r="AF955" s="152"/>
      <c r="AG955" s="152"/>
      <c r="AH955" s="152"/>
      <c r="AI955" s="152"/>
      <c r="AJ955" s="152"/>
      <c r="AK955" s="152"/>
      <c r="AL955" s="152"/>
      <c r="AM955" s="152"/>
      <c r="AN955" s="152"/>
      <c r="AO955" s="152"/>
      <c r="AP955" s="152"/>
      <c r="AQ955" s="152"/>
      <c r="AR955" s="152"/>
      <c r="AS955" s="152"/>
      <c r="AT955" s="152"/>
      <c r="AU955" s="152"/>
      <c r="AV955" s="152"/>
      <c r="AW955" s="152"/>
      <c r="AX955" s="152"/>
      <c r="AY955" s="152"/>
      <c r="AZ955" s="152"/>
      <c r="BA955" s="152"/>
      <c r="BB955" s="152"/>
      <c r="BC955" s="152"/>
      <c r="BD955" s="152"/>
      <c r="BE955" s="152"/>
      <c r="BF955" s="152"/>
      <c r="BG955" s="152"/>
      <c r="BH955" s="152"/>
      <c r="BI955" s="152"/>
      <c r="BJ955" s="152"/>
      <c r="BK955" s="152"/>
      <c r="BL955" s="152"/>
      <c r="BM955" s="152"/>
    </row>
    <row r="956" ht="13.5" customHeight="1">
      <c r="A956" s="152"/>
      <c r="B956" s="153"/>
      <c r="C956" s="152"/>
      <c r="D956" s="152"/>
      <c r="E956" s="152"/>
      <c r="F956" s="152"/>
      <c r="G956" s="152"/>
      <c r="H956" s="152"/>
      <c r="I956" s="152"/>
      <c r="J956" s="152"/>
      <c r="K956" s="152"/>
      <c r="L956" s="152"/>
      <c r="M956" s="152"/>
      <c r="N956" s="152"/>
      <c r="O956" s="152"/>
      <c r="P956" s="152"/>
      <c r="Q956" s="152"/>
      <c r="R956" s="152"/>
      <c r="S956" s="152"/>
      <c r="T956" s="152"/>
      <c r="U956" s="152"/>
      <c r="V956" s="152"/>
      <c r="W956" s="152"/>
      <c r="X956" s="152"/>
      <c r="Y956" s="152"/>
      <c r="Z956" s="152"/>
      <c r="AA956" s="152"/>
      <c r="AB956" s="152"/>
      <c r="AC956" s="152"/>
      <c r="AD956" s="152"/>
      <c r="AE956" s="152"/>
      <c r="AF956" s="152"/>
      <c r="AG956" s="152"/>
      <c r="AH956" s="152"/>
      <c r="AI956" s="152"/>
      <c r="AJ956" s="152"/>
      <c r="AK956" s="152"/>
      <c r="AL956" s="152"/>
      <c r="AM956" s="152"/>
      <c r="AN956" s="152"/>
      <c r="AO956" s="152"/>
      <c r="AP956" s="152"/>
      <c r="AQ956" s="152"/>
      <c r="AR956" s="152"/>
      <c r="AS956" s="152"/>
      <c r="AT956" s="152"/>
      <c r="AU956" s="152"/>
      <c r="AV956" s="152"/>
      <c r="AW956" s="152"/>
      <c r="AX956" s="152"/>
      <c r="AY956" s="152"/>
      <c r="AZ956" s="152"/>
      <c r="BA956" s="152"/>
      <c r="BB956" s="152"/>
      <c r="BC956" s="152"/>
      <c r="BD956" s="152"/>
      <c r="BE956" s="152"/>
      <c r="BF956" s="152"/>
      <c r="BG956" s="152"/>
      <c r="BH956" s="152"/>
      <c r="BI956" s="152"/>
      <c r="BJ956" s="152"/>
      <c r="BK956" s="152"/>
      <c r="BL956" s="152"/>
      <c r="BM956" s="152"/>
    </row>
    <row r="957" ht="13.5" customHeight="1">
      <c r="A957" s="152"/>
      <c r="B957" s="153"/>
      <c r="C957" s="152"/>
      <c r="D957" s="152"/>
      <c r="E957" s="152"/>
      <c r="F957" s="152"/>
      <c r="G957" s="152"/>
      <c r="H957" s="152"/>
      <c r="I957" s="152"/>
      <c r="J957" s="152"/>
      <c r="K957" s="152"/>
      <c r="L957" s="152"/>
      <c r="M957" s="152"/>
      <c r="N957" s="152"/>
      <c r="O957" s="152"/>
      <c r="P957" s="152"/>
      <c r="Q957" s="152"/>
      <c r="R957" s="152"/>
      <c r="S957" s="152"/>
      <c r="T957" s="152"/>
      <c r="U957" s="152"/>
      <c r="V957" s="152"/>
      <c r="W957" s="152"/>
      <c r="X957" s="152"/>
      <c r="Y957" s="152"/>
      <c r="Z957" s="152"/>
      <c r="AA957" s="152"/>
      <c r="AB957" s="152"/>
      <c r="AC957" s="152"/>
      <c r="AD957" s="152"/>
      <c r="AE957" s="152"/>
      <c r="AF957" s="152"/>
      <c r="AG957" s="152"/>
      <c r="AH957" s="152"/>
      <c r="AI957" s="152"/>
      <c r="AJ957" s="152"/>
      <c r="AK957" s="152"/>
      <c r="AL957" s="152"/>
      <c r="AM957" s="152"/>
      <c r="AN957" s="152"/>
      <c r="AO957" s="152"/>
      <c r="AP957" s="152"/>
      <c r="AQ957" s="152"/>
      <c r="AR957" s="152"/>
      <c r="AS957" s="152"/>
      <c r="AT957" s="152"/>
      <c r="AU957" s="152"/>
      <c r="AV957" s="152"/>
      <c r="AW957" s="152"/>
      <c r="AX957" s="152"/>
      <c r="AY957" s="152"/>
      <c r="AZ957" s="152"/>
      <c r="BA957" s="152"/>
      <c r="BB957" s="152"/>
      <c r="BC957" s="152"/>
      <c r="BD957" s="152"/>
      <c r="BE957" s="152"/>
      <c r="BF957" s="152"/>
      <c r="BG957" s="152"/>
      <c r="BH957" s="152"/>
      <c r="BI957" s="152"/>
      <c r="BJ957" s="152"/>
      <c r="BK957" s="152"/>
      <c r="BL957" s="152"/>
      <c r="BM957" s="152"/>
    </row>
    <row r="958" ht="13.5" customHeight="1">
      <c r="A958" s="152"/>
      <c r="B958" s="153"/>
      <c r="C958" s="152"/>
      <c r="D958" s="152"/>
      <c r="E958" s="152"/>
      <c r="F958" s="152"/>
      <c r="G958" s="152"/>
      <c r="H958" s="152"/>
      <c r="I958" s="152"/>
      <c r="J958" s="152"/>
      <c r="K958" s="152"/>
      <c r="L958" s="152"/>
      <c r="M958" s="152"/>
      <c r="N958" s="152"/>
      <c r="O958" s="152"/>
      <c r="P958" s="152"/>
      <c r="Q958" s="152"/>
      <c r="R958" s="152"/>
      <c r="S958" s="152"/>
      <c r="T958" s="152"/>
      <c r="U958" s="152"/>
      <c r="V958" s="152"/>
      <c r="W958" s="152"/>
      <c r="X958" s="152"/>
      <c r="Y958" s="152"/>
      <c r="Z958" s="152"/>
      <c r="AA958" s="152"/>
      <c r="AB958" s="152"/>
      <c r="AC958" s="152"/>
      <c r="AD958" s="152"/>
      <c r="AE958" s="152"/>
      <c r="AF958" s="152"/>
      <c r="AG958" s="152"/>
      <c r="AH958" s="152"/>
      <c r="AI958" s="152"/>
      <c r="AJ958" s="152"/>
      <c r="AK958" s="152"/>
      <c r="AL958" s="152"/>
      <c r="AM958" s="152"/>
      <c r="AN958" s="152"/>
      <c r="AO958" s="152"/>
      <c r="AP958" s="152"/>
      <c r="AQ958" s="152"/>
      <c r="AR958" s="152"/>
      <c r="AS958" s="152"/>
      <c r="AT958" s="152"/>
      <c r="AU958" s="152"/>
      <c r="AV958" s="152"/>
      <c r="AW958" s="152"/>
      <c r="AX958" s="152"/>
      <c r="AY958" s="152"/>
      <c r="AZ958" s="152"/>
      <c r="BA958" s="152"/>
      <c r="BB958" s="152"/>
      <c r="BC958" s="152"/>
      <c r="BD958" s="152"/>
      <c r="BE958" s="152"/>
      <c r="BF958" s="152"/>
      <c r="BG958" s="152"/>
      <c r="BH958" s="152"/>
      <c r="BI958" s="152"/>
      <c r="BJ958" s="152"/>
      <c r="BK958" s="152"/>
      <c r="BL958" s="152"/>
      <c r="BM958" s="152"/>
    </row>
    <row r="959" ht="13.5" customHeight="1">
      <c r="A959" s="152"/>
      <c r="B959" s="153"/>
      <c r="C959" s="152"/>
      <c r="D959" s="152"/>
      <c r="E959" s="152"/>
      <c r="F959" s="152"/>
      <c r="G959" s="152"/>
      <c r="H959" s="152"/>
      <c r="I959" s="152"/>
      <c r="J959" s="152"/>
      <c r="K959" s="152"/>
      <c r="L959" s="152"/>
      <c r="M959" s="152"/>
      <c r="N959" s="152"/>
      <c r="O959" s="152"/>
      <c r="P959" s="152"/>
      <c r="Q959" s="152"/>
      <c r="R959" s="152"/>
      <c r="S959" s="152"/>
      <c r="T959" s="152"/>
      <c r="U959" s="152"/>
      <c r="V959" s="152"/>
      <c r="W959" s="152"/>
      <c r="X959" s="152"/>
      <c r="Y959" s="152"/>
      <c r="Z959" s="152"/>
      <c r="AA959" s="152"/>
      <c r="AB959" s="152"/>
      <c r="AC959" s="152"/>
      <c r="AD959" s="152"/>
      <c r="AE959" s="152"/>
      <c r="AF959" s="152"/>
      <c r="AG959" s="152"/>
      <c r="AH959" s="152"/>
      <c r="AI959" s="152"/>
      <c r="AJ959" s="152"/>
      <c r="AK959" s="152"/>
      <c r="AL959" s="152"/>
      <c r="AM959" s="152"/>
      <c r="AN959" s="152"/>
      <c r="AO959" s="152"/>
      <c r="AP959" s="152"/>
      <c r="AQ959" s="152"/>
      <c r="AR959" s="152"/>
      <c r="AS959" s="152"/>
      <c r="AT959" s="152"/>
      <c r="AU959" s="152"/>
      <c r="AV959" s="152"/>
      <c r="AW959" s="152"/>
      <c r="AX959" s="152"/>
      <c r="AY959" s="152"/>
      <c r="AZ959" s="152"/>
      <c r="BA959" s="152"/>
      <c r="BB959" s="152"/>
      <c r="BC959" s="152"/>
      <c r="BD959" s="152"/>
      <c r="BE959" s="152"/>
      <c r="BF959" s="152"/>
      <c r="BG959" s="152"/>
      <c r="BH959" s="152"/>
      <c r="BI959" s="152"/>
      <c r="BJ959" s="152"/>
      <c r="BK959" s="152"/>
      <c r="BL959" s="152"/>
      <c r="BM959" s="152"/>
    </row>
    <row r="960" ht="13.5" customHeight="1">
      <c r="A960" s="152"/>
      <c r="B960" s="153"/>
      <c r="C960" s="152"/>
      <c r="D960" s="152"/>
      <c r="E960" s="152"/>
      <c r="F960" s="152"/>
      <c r="G960" s="152"/>
      <c r="H960" s="152"/>
      <c r="I960" s="152"/>
      <c r="J960" s="152"/>
      <c r="K960" s="152"/>
      <c r="L960" s="152"/>
      <c r="M960" s="152"/>
      <c r="N960" s="152"/>
      <c r="O960" s="152"/>
      <c r="P960" s="152"/>
      <c r="Q960" s="152"/>
      <c r="R960" s="152"/>
      <c r="S960" s="152"/>
      <c r="T960" s="152"/>
      <c r="U960" s="152"/>
      <c r="V960" s="152"/>
      <c r="W960" s="152"/>
      <c r="X960" s="152"/>
      <c r="Y960" s="152"/>
      <c r="Z960" s="152"/>
      <c r="AA960" s="152"/>
      <c r="AB960" s="152"/>
      <c r="AC960" s="152"/>
      <c r="AD960" s="152"/>
      <c r="AE960" s="152"/>
      <c r="AF960" s="152"/>
      <c r="AG960" s="152"/>
      <c r="AH960" s="152"/>
      <c r="AI960" s="152"/>
      <c r="AJ960" s="152"/>
      <c r="AK960" s="152"/>
      <c r="AL960" s="152"/>
      <c r="AM960" s="152"/>
      <c r="AN960" s="152"/>
      <c r="AO960" s="152"/>
      <c r="AP960" s="152"/>
      <c r="AQ960" s="152"/>
      <c r="AR960" s="152"/>
      <c r="AS960" s="152"/>
      <c r="AT960" s="152"/>
      <c r="AU960" s="152"/>
      <c r="AV960" s="152"/>
      <c r="AW960" s="152"/>
      <c r="AX960" s="152"/>
      <c r="AY960" s="152"/>
      <c r="AZ960" s="152"/>
      <c r="BA960" s="152"/>
      <c r="BB960" s="152"/>
      <c r="BC960" s="152"/>
      <c r="BD960" s="152"/>
      <c r="BE960" s="152"/>
      <c r="BF960" s="152"/>
      <c r="BG960" s="152"/>
      <c r="BH960" s="152"/>
      <c r="BI960" s="152"/>
      <c r="BJ960" s="152"/>
      <c r="BK960" s="152"/>
      <c r="BL960" s="152"/>
      <c r="BM960" s="152"/>
    </row>
    <row r="961" ht="13.5" customHeight="1">
      <c r="A961" s="152"/>
      <c r="B961" s="153"/>
      <c r="C961" s="152"/>
      <c r="D961" s="152"/>
      <c r="E961" s="152"/>
      <c r="F961" s="152"/>
      <c r="G961" s="152"/>
      <c r="H961" s="152"/>
      <c r="I961" s="152"/>
      <c r="J961" s="152"/>
      <c r="K961" s="152"/>
      <c r="L961" s="152"/>
      <c r="M961" s="152"/>
      <c r="N961" s="152"/>
      <c r="O961" s="152"/>
      <c r="P961" s="152"/>
      <c r="Q961" s="152"/>
      <c r="R961" s="152"/>
      <c r="S961" s="152"/>
      <c r="T961" s="152"/>
      <c r="U961" s="152"/>
      <c r="V961" s="152"/>
      <c r="W961" s="152"/>
      <c r="X961" s="152"/>
      <c r="Y961" s="152"/>
      <c r="Z961" s="152"/>
      <c r="AA961" s="152"/>
      <c r="AB961" s="152"/>
      <c r="AC961" s="152"/>
      <c r="AD961" s="152"/>
      <c r="AE961" s="152"/>
      <c r="AF961" s="152"/>
      <c r="AG961" s="152"/>
      <c r="AH961" s="152"/>
      <c r="AI961" s="152"/>
      <c r="AJ961" s="152"/>
      <c r="AK961" s="152"/>
      <c r="AL961" s="152"/>
      <c r="AM961" s="152"/>
      <c r="AN961" s="152"/>
      <c r="AO961" s="152"/>
      <c r="AP961" s="152"/>
      <c r="AQ961" s="152"/>
      <c r="AR961" s="152"/>
      <c r="AS961" s="152"/>
      <c r="AT961" s="152"/>
      <c r="AU961" s="152"/>
      <c r="AV961" s="152"/>
      <c r="AW961" s="152"/>
      <c r="AX961" s="152"/>
      <c r="AY961" s="152"/>
      <c r="AZ961" s="152"/>
      <c r="BA961" s="152"/>
      <c r="BB961" s="152"/>
      <c r="BC961" s="152"/>
      <c r="BD961" s="152"/>
      <c r="BE961" s="152"/>
      <c r="BF961" s="152"/>
      <c r="BG961" s="152"/>
      <c r="BH961" s="152"/>
      <c r="BI961" s="152"/>
      <c r="BJ961" s="152"/>
      <c r="BK961" s="152"/>
      <c r="BL961" s="152"/>
      <c r="BM961" s="152"/>
    </row>
    <row r="962" ht="13.5" customHeight="1">
      <c r="A962" s="152"/>
      <c r="B962" s="153"/>
      <c r="C962" s="152"/>
      <c r="D962" s="152"/>
      <c r="E962" s="152"/>
      <c r="F962" s="152"/>
      <c r="G962" s="152"/>
      <c r="H962" s="152"/>
      <c r="I962" s="152"/>
      <c r="J962" s="152"/>
      <c r="K962" s="152"/>
      <c r="L962" s="152"/>
      <c r="M962" s="152"/>
      <c r="N962" s="152"/>
      <c r="O962" s="152"/>
      <c r="P962" s="152"/>
      <c r="Q962" s="152"/>
      <c r="R962" s="152"/>
      <c r="S962" s="152"/>
      <c r="T962" s="152"/>
      <c r="U962" s="152"/>
      <c r="V962" s="152"/>
      <c r="W962" s="152"/>
      <c r="X962" s="152"/>
      <c r="Y962" s="152"/>
      <c r="Z962" s="152"/>
      <c r="AA962" s="152"/>
      <c r="AB962" s="152"/>
      <c r="AC962" s="152"/>
      <c r="AD962" s="152"/>
      <c r="AE962" s="152"/>
      <c r="AF962" s="152"/>
      <c r="AG962" s="152"/>
      <c r="AH962" s="152"/>
      <c r="AI962" s="152"/>
      <c r="AJ962" s="152"/>
      <c r="AK962" s="152"/>
      <c r="AL962" s="152"/>
      <c r="AM962" s="152"/>
      <c r="AN962" s="152"/>
      <c r="AO962" s="152"/>
      <c r="AP962" s="152"/>
      <c r="AQ962" s="152"/>
      <c r="AR962" s="152"/>
      <c r="AS962" s="152"/>
      <c r="AT962" s="152"/>
      <c r="AU962" s="152"/>
      <c r="AV962" s="152"/>
      <c r="AW962" s="152"/>
      <c r="AX962" s="152"/>
      <c r="AY962" s="152"/>
      <c r="AZ962" s="152"/>
      <c r="BA962" s="152"/>
      <c r="BB962" s="152"/>
      <c r="BC962" s="152"/>
      <c r="BD962" s="152"/>
      <c r="BE962" s="152"/>
      <c r="BF962" s="152"/>
      <c r="BG962" s="152"/>
      <c r="BH962" s="152"/>
      <c r="BI962" s="152"/>
      <c r="BJ962" s="152"/>
      <c r="BK962" s="152"/>
      <c r="BL962" s="152"/>
      <c r="BM962" s="152"/>
    </row>
    <row r="963" ht="13.5" customHeight="1">
      <c r="A963" s="152"/>
      <c r="B963" s="153"/>
      <c r="C963" s="152"/>
      <c r="D963" s="152"/>
      <c r="E963" s="152"/>
      <c r="F963" s="152"/>
      <c r="G963" s="152"/>
      <c r="H963" s="152"/>
      <c r="I963" s="152"/>
      <c r="J963" s="152"/>
      <c r="K963" s="152"/>
      <c r="L963" s="152"/>
      <c r="M963" s="152"/>
      <c r="N963" s="152"/>
      <c r="O963" s="152"/>
      <c r="P963" s="152"/>
      <c r="Q963" s="152"/>
      <c r="R963" s="152"/>
      <c r="S963" s="152"/>
      <c r="T963" s="152"/>
      <c r="U963" s="152"/>
      <c r="V963" s="152"/>
      <c r="W963" s="152"/>
      <c r="X963" s="152"/>
      <c r="Y963" s="152"/>
      <c r="Z963" s="152"/>
      <c r="AA963" s="152"/>
      <c r="AB963" s="152"/>
      <c r="AC963" s="152"/>
      <c r="AD963" s="152"/>
      <c r="AE963" s="152"/>
      <c r="AF963" s="152"/>
      <c r="AG963" s="152"/>
      <c r="AH963" s="152"/>
      <c r="AI963" s="152"/>
      <c r="AJ963" s="152"/>
      <c r="AK963" s="152"/>
      <c r="AL963" s="152"/>
      <c r="AM963" s="152"/>
      <c r="AN963" s="152"/>
      <c r="AO963" s="152"/>
      <c r="AP963" s="152"/>
      <c r="AQ963" s="152"/>
      <c r="AR963" s="152"/>
      <c r="AS963" s="152"/>
      <c r="AT963" s="152"/>
      <c r="AU963" s="152"/>
      <c r="AV963" s="152"/>
      <c r="AW963" s="152"/>
      <c r="AX963" s="152"/>
      <c r="AY963" s="152"/>
      <c r="AZ963" s="152"/>
      <c r="BA963" s="152"/>
      <c r="BB963" s="152"/>
      <c r="BC963" s="152"/>
      <c r="BD963" s="152"/>
      <c r="BE963" s="152"/>
      <c r="BF963" s="152"/>
      <c r="BG963" s="152"/>
      <c r="BH963" s="152"/>
      <c r="BI963" s="152"/>
      <c r="BJ963" s="152"/>
      <c r="BK963" s="152"/>
      <c r="BL963" s="152"/>
      <c r="BM963" s="152"/>
    </row>
    <row r="964" ht="13.5" customHeight="1">
      <c r="A964" s="152"/>
      <c r="B964" s="153"/>
      <c r="C964" s="152"/>
      <c r="D964" s="152"/>
      <c r="E964" s="152"/>
      <c r="F964" s="152"/>
      <c r="G964" s="152"/>
      <c r="H964" s="152"/>
      <c r="I964" s="152"/>
      <c r="J964" s="152"/>
      <c r="K964" s="152"/>
      <c r="L964" s="152"/>
      <c r="M964" s="152"/>
      <c r="N964" s="152"/>
      <c r="O964" s="152"/>
      <c r="P964" s="152"/>
      <c r="Q964" s="152"/>
      <c r="R964" s="152"/>
      <c r="S964" s="152"/>
      <c r="T964" s="152"/>
      <c r="U964" s="152"/>
      <c r="V964" s="152"/>
      <c r="W964" s="152"/>
      <c r="X964" s="152"/>
      <c r="Y964" s="152"/>
      <c r="Z964" s="152"/>
      <c r="AA964" s="152"/>
      <c r="AB964" s="152"/>
      <c r="AC964" s="152"/>
      <c r="AD964" s="152"/>
      <c r="AE964" s="152"/>
      <c r="AF964" s="152"/>
      <c r="AG964" s="152"/>
      <c r="AH964" s="152"/>
      <c r="AI964" s="152"/>
      <c r="AJ964" s="152"/>
      <c r="AK964" s="152"/>
      <c r="AL964" s="152"/>
      <c r="AM964" s="152"/>
      <c r="AN964" s="152"/>
      <c r="AO964" s="152"/>
      <c r="AP964" s="152"/>
      <c r="AQ964" s="152"/>
      <c r="AR964" s="152"/>
      <c r="AS964" s="152"/>
      <c r="AT964" s="152"/>
      <c r="AU964" s="152"/>
      <c r="AV964" s="152"/>
      <c r="AW964" s="152"/>
      <c r="AX964" s="152"/>
      <c r="AY964" s="152"/>
      <c r="AZ964" s="152"/>
      <c r="BA964" s="152"/>
      <c r="BB964" s="152"/>
      <c r="BC964" s="152"/>
      <c r="BD964" s="152"/>
      <c r="BE964" s="152"/>
      <c r="BF964" s="152"/>
      <c r="BG964" s="152"/>
      <c r="BH964" s="152"/>
      <c r="BI964" s="152"/>
      <c r="BJ964" s="152"/>
      <c r="BK964" s="152"/>
      <c r="BL964" s="152"/>
      <c r="BM964" s="152"/>
    </row>
    <row r="965" ht="13.5" customHeight="1">
      <c r="A965" s="152"/>
      <c r="B965" s="153"/>
      <c r="C965" s="152"/>
      <c r="D965" s="152"/>
      <c r="E965" s="152"/>
      <c r="F965" s="152"/>
      <c r="G965" s="152"/>
      <c r="H965" s="152"/>
      <c r="I965" s="152"/>
      <c r="J965" s="152"/>
      <c r="K965" s="152"/>
      <c r="L965" s="152"/>
      <c r="M965" s="152"/>
      <c r="N965" s="152"/>
      <c r="O965" s="152"/>
      <c r="P965" s="152"/>
      <c r="Q965" s="152"/>
      <c r="R965" s="152"/>
      <c r="S965" s="152"/>
      <c r="T965" s="152"/>
      <c r="U965" s="152"/>
      <c r="V965" s="152"/>
      <c r="W965" s="152"/>
      <c r="X965" s="152"/>
      <c r="Y965" s="152"/>
      <c r="Z965" s="152"/>
      <c r="AA965" s="152"/>
      <c r="AB965" s="152"/>
      <c r="AC965" s="152"/>
      <c r="AD965" s="152"/>
      <c r="AE965" s="152"/>
      <c r="AF965" s="152"/>
      <c r="AG965" s="152"/>
      <c r="AH965" s="152"/>
      <c r="AI965" s="152"/>
      <c r="AJ965" s="152"/>
      <c r="AK965" s="152"/>
      <c r="AL965" s="152"/>
      <c r="AM965" s="152"/>
      <c r="AN965" s="152"/>
      <c r="AO965" s="152"/>
      <c r="AP965" s="152"/>
      <c r="AQ965" s="152"/>
      <c r="AR965" s="152"/>
      <c r="AS965" s="152"/>
      <c r="AT965" s="152"/>
      <c r="AU965" s="152"/>
      <c r="AV965" s="152"/>
      <c r="AW965" s="152"/>
      <c r="AX965" s="152"/>
      <c r="AY965" s="152"/>
      <c r="AZ965" s="152"/>
      <c r="BA965" s="152"/>
      <c r="BB965" s="152"/>
      <c r="BC965" s="152"/>
      <c r="BD965" s="152"/>
      <c r="BE965" s="152"/>
      <c r="BF965" s="152"/>
      <c r="BG965" s="152"/>
      <c r="BH965" s="152"/>
      <c r="BI965" s="152"/>
      <c r="BJ965" s="152"/>
      <c r="BK965" s="152"/>
      <c r="BL965" s="152"/>
      <c r="BM965" s="152"/>
    </row>
    <row r="966" ht="13.5" customHeight="1">
      <c r="A966" s="152"/>
      <c r="B966" s="153"/>
      <c r="C966" s="152"/>
      <c r="D966" s="152"/>
      <c r="E966" s="152"/>
      <c r="F966" s="152"/>
      <c r="G966" s="152"/>
      <c r="H966" s="152"/>
      <c r="I966" s="152"/>
      <c r="J966" s="152"/>
      <c r="K966" s="152"/>
      <c r="L966" s="152"/>
      <c r="M966" s="152"/>
      <c r="N966" s="152"/>
      <c r="O966" s="152"/>
      <c r="P966" s="152"/>
      <c r="Q966" s="152"/>
      <c r="R966" s="152"/>
      <c r="S966" s="152"/>
      <c r="T966" s="152"/>
      <c r="U966" s="152"/>
      <c r="V966" s="152"/>
      <c r="W966" s="152"/>
      <c r="X966" s="152"/>
      <c r="Y966" s="152"/>
      <c r="Z966" s="152"/>
      <c r="AA966" s="152"/>
      <c r="AB966" s="152"/>
      <c r="AC966" s="152"/>
      <c r="AD966" s="152"/>
      <c r="AE966" s="152"/>
      <c r="AF966" s="152"/>
      <c r="AG966" s="152"/>
      <c r="AH966" s="152"/>
      <c r="AI966" s="152"/>
      <c r="AJ966" s="152"/>
      <c r="AK966" s="152"/>
      <c r="AL966" s="152"/>
      <c r="AM966" s="152"/>
      <c r="AN966" s="152"/>
      <c r="AO966" s="152"/>
      <c r="AP966" s="152"/>
      <c r="AQ966" s="152"/>
      <c r="AR966" s="152"/>
      <c r="AS966" s="152"/>
      <c r="AT966" s="152"/>
      <c r="AU966" s="152"/>
      <c r="AV966" s="152"/>
      <c r="AW966" s="152"/>
      <c r="AX966" s="152"/>
      <c r="AY966" s="152"/>
      <c r="AZ966" s="152"/>
      <c r="BA966" s="152"/>
      <c r="BB966" s="152"/>
      <c r="BC966" s="152"/>
      <c r="BD966" s="152"/>
      <c r="BE966" s="152"/>
      <c r="BF966" s="152"/>
      <c r="BG966" s="152"/>
      <c r="BH966" s="152"/>
      <c r="BI966" s="152"/>
      <c r="BJ966" s="152"/>
      <c r="BK966" s="152"/>
      <c r="BL966" s="152"/>
      <c r="BM966" s="152"/>
    </row>
    <row r="967" ht="13.5" customHeight="1">
      <c r="A967" s="152"/>
      <c r="B967" s="153"/>
      <c r="C967" s="152"/>
      <c r="D967" s="152"/>
      <c r="E967" s="152"/>
      <c r="F967" s="152"/>
      <c r="G967" s="152"/>
      <c r="H967" s="152"/>
      <c r="I967" s="152"/>
      <c r="J967" s="152"/>
      <c r="K967" s="152"/>
      <c r="L967" s="152"/>
      <c r="M967" s="152"/>
      <c r="N967" s="152"/>
      <c r="O967" s="152"/>
      <c r="P967" s="152"/>
      <c r="Q967" s="152"/>
      <c r="R967" s="152"/>
      <c r="S967" s="152"/>
      <c r="T967" s="152"/>
      <c r="U967" s="152"/>
      <c r="V967" s="152"/>
      <c r="W967" s="152"/>
      <c r="X967" s="152"/>
      <c r="Y967" s="152"/>
      <c r="Z967" s="152"/>
      <c r="AA967" s="152"/>
      <c r="AB967" s="152"/>
      <c r="AC967" s="152"/>
      <c r="AD967" s="152"/>
      <c r="AE967" s="152"/>
      <c r="AF967" s="152"/>
      <c r="AG967" s="152"/>
      <c r="AH967" s="152"/>
      <c r="AI967" s="152"/>
      <c r="AJ967" s="152"/>
      <c r="AK967" s="152"/>
      <c r="AL967" s="152"/>
      <c r="AM967" s="152"/>
      <c r="AN967" s="152"/>
      <c r="AO967" s="152"/>
      <c r="AP967" s="152"/>
      <c r="AQ967" s="152"/>
      <c r="AR967" s="152"/>
      <c r="AS967" s="152"/>
      <c r="AT967" s="152"/>
      <c r="AU967" s="152"/>
      <c r="AV967" s="152"/>
      <c r="AW967" s="152"/>
      <c r="AX967" s="152"/>
      <c r="AY967" s="152"/>
      <c r="AZ967" s="152"/>
      <c r="BA967" s="152"/>
      <c r="BB967" s="152"/>
      <c r="BC967" s="152"/>
      <c r="BD967" s="152"/>
      <c r="BE967" s="152"/>
      <c r="BF967" s="152"/>
      <c r="BG967" s="152"/>
      <c r="BH967" s="152"/>
      <c r="BI967" s="152"/>
      <c r="BJ967" s="152"/>
      <c r="BK967" s="152"/>
      <c r="BL967" s="152"/>
      <c r="BM967" s="152"/>
    </row>
    <row r="968" ht="13.5" customHeight="1">
      <c r="A968" s="152"/>
      <c r="B968" s="153"/>
      <c r="C968" s="152"/>
      <c r="D968" s="152"/>
      <c r="E968" s="152"/>
      <c r="F968" s="152"/>
      <c r="G968" s="152"/>
      <c r="H968" s="152"/>
      <c r="I968" s="152"/>
      <c r="J968" s="152"/>
      <c r="K968" s="152"/>
      <c r="L968" s="152"/>
      <c r="M968" s="152"/>
      <c r="N968" s="152"/>
      <c r="O968" s="152"/>
      <c r="P968" s="152"/>
      <c r="Q968" s="152"/>
      <c r="R968" s="152"/>
      <c r="S968" s="152"/>
      <c r="T968" s="152"/>
      <c r="U968" s="152"/>
      <c r="V968" s="152"/>
      <c r="W968" s="152"/>
      <c r="X968" s="152"/>
      <c r="Y968" s="152"/>
      <c r="Z968" s="152"/>
      <c r="AA968" s="152"/>
      <c r="AB968" s="152"/>
      <c r="AC968" s="152"/>
      <c r="AD968" s="152"/>
      <c r="AE968" s="152"/>
      <c r="AF968" s="152"/>
      <c r="AG968" s="152"/>
      <c r="AH968" s="152"/>
      <c r="AI968" s="152"/>
      <c r="AJ968" s="152"/>
      <c r="AK968" s="152"/>
      <c r="AL968" s="152"/>
      <c r="AM968" s="152"/>
      <c r="AN968" s="152"/>
      <c r="AO968" s="152"/>
      <c r="AP968" s="152"/>
      <c r="AQ968" s="152"/>
      <c r="AR968" s="152"/>
      <c r="AS968" s="152"/>
      <c r="AT968" s="152"/>
      <c r="AU968" s="152"/>
      <c r="AV968" s="152"/>
      <c r="AW968" s="152"/>
      <c r="AX968" s="152"/>
      <c r="AY968" s="152"/>
      <c r="AZ968" s="152"/>
      <c r="BA968" s="152"/>
      <c r="BB968" s="152"/>
      <c r="BC968" s="152"/>
      <c r="BD968" s="152"/>
      <c r="BE968" s="152"/>
      <c r="BF968" s="152"/>
      <c r="BG968" s="152"/>
      <c r="BH968" s="152"/>
      <c r="BI968" s="152"/>
      <c r="BJ968" s="152"/>
      <c r="BK968" s="152"/>
      <c r="BL968" s="152"/>
      <c r="BM968" s="152"/>
    </row>
    <row r="969" ht="13.5" customHeight="1">
      <c r="A969" s="152"/>
      <c r="B969" s="153"/>
      <c r="C969" s="152"/>
      <c r="D969" s="152"/>
      <c r="E969" s="152"/>
      <c r="F969" s="152"/>
      <c r="G969" s="152"/>
      <c r="H969" s="152"/>
      <c r="I969" s="152"/>
      <c r="J969" s="152"/>
      <c r="K969" s="152"/>
      <c r="L969" s="152"/>
      <c r="M969" s="152"/>
      <c r="N969" s="152"/>
      <c r="O969" s="152"/>
      <c r="P969" s="152"/>
      <c r="Q969" s="152"/>
      <c r="R969" s="152"/>
      <c r="S969" s="152"/>
      <c r="T969" s="152"/>
      <c r="U969" s="152"/>
      <c r="V969" s="152"/>
      <c r="W969" s="152"/>
      <c r="X969" s="152"/>
      <c r="Y969" s="152"/>
      <c r="Z969" s="152"/>
      <c r="AA969" s="152"/>
      <c r="AB969" s="152"/>
      <c r="AC969" s="152"/>
      <c r="AD969" s="152"/>
      <c r="AE969" s="152"/>
      <c r="AF969" s="152"/>
      <c r="AG969" s="152"/>
      <c r="AH969" s="152"/>
      <c r="AI969" s="152"/>
      <c r="AJ969" s="152"/>
      <c r="AK969" s="152"/>
      <c r="AL969" s="152"/>
      <c r="AM969" s="152"/>
      <c r="AN969" s="152"/>
      <c r="AO969" s="152"/>
      <c r="AP969" s="152"/>
      <c r="AQ969" s="152"/>
      <c r="AR969" s="152"/>
      <c r="AS969" s="152"/>
      <c r="AT969" s="152"/>
      <c r="AU969" s="152"/>
      <c r="AV969" s="152"/>
      <c r="AW969" s="152"/>
      <c r="AX969" s="152"/>
      <c r="AY969" s="152"/>
      <c r="AZ969" s="152"/>
      <c r="BA969" s="152"/>
      <c r="BB969" s="152"/>
      <c r="BC969" s="152"/>
      <c r="BD969" s="152"/>
      <c r="BE969" s="152"/>
      <c r="BF969" s="152"/>
      <c r="BG969" s="152"/>
      <c r="BH969" s="152"/>
      <c r="BI969" s="152"/>
      <c r="BJ969" s="152"/>
      <c r="BK969" s="152"/>
      <c r="BL969" s="152"/>
      <c r="BM969" s="152"/>
    </row>
    <row r="970" ht="13.5" customHeight="1">
      <c r="A970" s="152"/>
      <c r="B970" s="153"/>
      <c r="C970" s="152"/>
      <c r="D970" s="152"/>
      <c r="E970" s="152"/>
      <c r="F970" s="152"/>
      <c r="G970" s="152"/>
      <c r="H970" s="152"/>
      <c r="I970" s="152"/>
      <c r="J970" s="152"/>
      <c r="K970" s="152"/>
      <c r="L970" s="152"/>
      <c r="M970" s="152"/>
      <c r="N970" s="152"/>
      <c r="O970" s="152"/>
      <c r="P970" s="152"/>
      <c r="Q970" s="152"/>
      <c r="R970" s="152"/>
      <c r="S970" s="152"/>
      <c r="T970" s="152"/>
      <c r="U970" s="152"/>
      <c r="V970" s="152"/>
      <c r="W970" s="152"/>
      <c r="X970" s="152"/>
      <c r="Y970" s="152"/>
      <c r="Z970" s="152"/>
      <c r="AA970" s="152"/>
      <c r="AB970" s="152"/>
      <c r="AC970" s="152"/>
      <c r="AD970" s="152"/>
      <c r="AE970" s="152"/>
      <c r="AF970" s="152"/>
      <c r="AG970" s="152"/>
      <c r="AH970" s="152"/>
      <c r="AI970" s="152"/>
      <c r="AJ970" s="152"/>
      <c r="AK970" s="152"/>
      <c r="AL970" s="152"/>
      <c r="AM970" s="152"/>
      <c r="AN970" s="152"/>
      <c r="AO970" s="152"/>
      <c r="AP970" s="152"/>
      <c r="AQ970" s="152"/>
      <c r="AR970" s="152"/>
      <c r="AS970" s="152"/>
      <c r="AT970" s="152"/>
      <c r="AU970" s="152"/>
      <c r="AV970" s="152"/>
      <c r="AW970" s="152"/>
      <c r="AX970" s="152"/>
      <c r="AY970" s="152"/>
      <c r="AZ970" s="152"/>
      <c r="BA970" s="152"/>
      <c r="BB970" s="152"/>
      <c r="BC970" s="152"/>
      <c r="BD970" s="152"/>
      <c r="BE970" s="152"/>
      <c r="BF970" s="152"/>
      <c r="BG970" s="152"/>
      <c r="BH970" s="152"/>
      <c r="BI970" s="152"/>
      <c r="BJ970" s="152"/>
      <c r="BK970" s="152"/>
      <c r="BL970" s="152"/>
      <c r="BM970" s="152"/>
    </row>
    <row r="971" ht="13.5" customHeight="1">
      <c r="A971" s="152"/>
      <c r="B971" s="153"/>
      <c r="C971" s="152"/>
      <c r="D971" s="152"/>
      <c r="E971" s="152"/>
      <c r="F971" s="152"/>
      <c r="G971" s="152"/>
      <c r="H971" s="152"/>
      <c r="I971" s="152"/>
      <c r="J971" s="152"/>
      <c r="K971" s="152"/>
      <c r="L971" s="152"/>
      <c r="M971" s="152"/>
      <c r="N971" s="152"/>
      <c r="O971" s="152"/>
      <c r="P971" s="152"/>
      <c r="Q971" s="152"/>
      <c r="R971" s="152"/>
      <c r="S971" s="152"/>
      <c r="T971" s="152"/>
      <c r="U971" s="152"/>
      <c r="V971" s="152"/>
      <c r="W971" s="152"/>
      <c r="X971" s="152"/>
      <c r="Y971" s="152"/>
      <c r="Z971" s="152"/>
      <c r="AA971" s="152"/>
      <c r="AB971" s="152"/>
      <c r="AC971" s="152"/>
      <c r="AD971" s="152"/>
      <c r="AE971" s="152"/>
      <c r="AF971" s="152"/>
      <c r="AG971" s="152"/>
      <c r="AH971" s="152"/>
      <c r="AI971" s="152"/>
      <c r="AJ971" s="152"/>
      <c r="AK971" s="152"/>
      <c r="AL971" s="152"/>
      <c r="AM971" s="152"/>
      <c r="AN971" s="152"/>
      <c r="AO971" s="152"/>
      <c r="AP971" s="152"/>
      <c r="AQ971" s="152"/>
      <c r="AR971" s="152"/>
      <c r="AS971" s="152"/>
      <c r="AT971" s="152"/>
      <c r="AU971" s="152"/>
      <c r="AV971" s="152"/>
      <c r="AW971" s="152"/>
      <c r="AX971" s="152"/>
      <c r="AY971" s="152"/>
      <c r="AZ971" s="152"/>
      <c r="BA971" s="152"/>
      <c r="BB971" s="152"/>
      <c r="BC971" s="152"/>
      <c r="BD971" s="152"/>
      <c r="BE971" s="152"/>
      <c r="BF971" s="152"/>
      <c r="BG971" s="152"/>
      <c r="BH971" s="152"/>
      <c r="BI971" s="152"/>
      <c r="BJ971" s="152"/>
      <c r="BK971" s="152"/>
      <c r="BL971" s="152"/>
      <c r="BM971" s="152"/>
    </row>
    <row r="972" ht="13.5" customHeight="1">
      <c r="A972" s="152"/>
      <c r="B972" s="153"/>
      <c r="C972" s="152"/>
      <c r="D972" s="152"/>
      <c r="E972" s="152"/>
      <c r="F972" s="152"/>
      <c r="G972" s="152"/>
      <c r="H972" s="152"/>
      <c r="I972" s="152"/>
      <c r="J972" s="152"/>
      <c r="K972" s="152"/>
      <c r="L972" s="152"/>
      <c r="M972" s="152"/>
      <c r="N972" s="152"/>
      <c r="O972" s="152"/>
      <c r="P972" s="152"/>
      <c r="Q972" s="152"/>
      <c r="R972" s="152"/>
      <c r="S972" s="152"/>
      <c r="T972" s="152"/>
      <c r="U972" s="152"/>
      <c r="V972" s="152"/>
      <c r="W972" s="152"/>
      <c r="X972" s="152"/>
      <c r="Y972" s="152"/>
      <c r="Z972" s="152"/>
      <c r="AA972" s="152"/>
      <c r="AB972" s="152"/>
      <c r="AC972" s="152"/>
      <c r="AD972" s="152"/>
      <c r="AE972" s="152"/>
      <c r="AF972" s="152"/>
      <c r="AG972" s="152"/>
      <c r="AH972" s="152"/>
      <c r="AI972" s="152"/>
      <c r="AJ972" s="152"/>
      <c r="AK972" s="152"/>
      <c r="AL972" s="152"/>
      <c r="AM972" s="152"/>
      <c r="AN972" s="152"/>
      <c r="AO972" s="152"/>
      <c r="AP972" s="152"/>
      <c r="AQ972" s="152"/>
      <c r="AR972" s="152"/>
      <c r="AS972" s="152"/>
      <c r="AT972" s="152"/>
      <c r="AU972" s="152"/>
      <c r="AV972" s="152"/>
      <c r="AW972" s="152"/>
      <c r="AX972" s="152"/>
      <c r="AY972" s="152"/>
      <c r="AZ972" s="152"/>
      <c r="BA972" s="152"/>
      <c r="BB972" s="152"/>
      <c r="BC972" s="152"/>
      <c r="BD972" s="152"/>
      <c r="BE972" s="152"/>
      <c r="BF972" s="152"/>
      <c r="BG972" s="152"/>
      <c r="BH972" s="152"/>
      <c r="BI972" s="152"/>
      <c r="BJ972" s="152"/>
      <c r="BK972" s="152"/>
      <c r="BL972" s="152"/>
      <c r="BM972" s="152"/>
    </row>
    <row r="973" ht="13.5" customHeight="1">
      <c r="A973" s="152"/>
      <c r="B973" s="153"/>
      <c r="C973" s="152"/>
      <c r="D973" s="152"/>
      <c r="E973" s="152"/>
      <c r="F973" s="152"/>
      <c r="G973" s="152"/>
      <c r="H973" s="152"/>
      <c r="I973" s="152"/>
      <c r="J973" s="152"/>
      <c r="K973" s="152"/>
      <c r="L973" s="152"/>
      <c r="M973" s="152"/>
      <c r="N973" s="152"/>
      <c r="O973" s="152"/>
      <c r="P973" s="152"/>
      <c r="Q973" s="152"/>
      <c r="R973" s="152"/>
      <c r="S973" s="152"/>
      <c r="T973" s="152"/>
      <c r="U973" s="152"/>
      <c r="V973" s="152"/>
      <c r="W973" s="152"/>
      <c r="X973" s="152"/>
      <c r="Y973" s="152"/>
      <c r="Z973" s="152"/>
      <c r="AA973" s="152"/>
      <c r="AB973" s="152"/>
      <c r="AC973" s="152"/>
      <c r="AD973" s="152"/>
      <c r="AE973" s="152"/>
      <c r="AF973" s="152"/>
      <c r="AG973" s="152"/>
      <c r="AH973" s="152"/>
      <c r="AI973" s="152"/>
      <c r="AJ973" s="152"/>
      <c r="AK973" s="152"/>
      <c r="AL973" s="152"/>
      <c r="AM973" s="152"/>
      <c r="AN973" s="152"/>
      <c r="AO973" s="152"/>
      <c r="AP973" s="152"/>
      <c r="AQ973" s="152"/>
      <c r="AR973" s="152"/>
      <c r="AS973" s="152"/>
      <c r="AT973" s="152"/>
      <c r="AU973" s="152"/>
      <c r="AV973" s="152"/>
      <c r="AW973" s="152"/>
      <c r="AX973" s="152"/>
      <c r="AY973" s="152"/>
      <c r="AZ973" s="152"/>
      <c r="BA973" s="152"/>
      <c r="BB973" s="152"/>
      <c r="BC973" s="152"/>
      <c r="BD973" s="152"/>
      <c r="BE973" s="152"/>
      <c r="BF973" s="152"/>
      <c r="BG973" s="152"/>
      <c r="BH973" s="152"/>
      <c r="BI973" s="152"/>
      <c r="BJ973" s="152"/>
      <c r="BK973" s="152"/>
      <c r="BL973" s="152"/>
      <c r="BM973" s="152"/>
    </row>
    <row r="974" ht="13.5" customHeight="1">
      <c r="A974" s="152"/>
      <c r="B974" s="153"/>
      <c r="C974" s="152"/>
      <c r="D974" s="152"/>
      <c r="E974" s="152"/>
      <c r="F974" s="152"/>
      <c r="G974" s="152"/>
      <c r="H974" s="152"/>
      <c r="I974" s="152"/>
      <c r="J974" s="152"/>
      <c r="K974" s="152"/>
      <c r="L974" s="152"/>
      <c r="M974" s="152"/>
      <c r="N974" s="152"/>
      <c r="O974" s="152"/>
      <c r="P974" s="152"/>
      <c r="Q974" s="152"/>
      <c r="R974" s="152"/>
      <c r="S974" s="152"/>
      <c r="T974" s="152"/>
      <c r="U974" s="152"/>
      <c r="V974" s="152"/>
      <c r="W974" s="152"/>
      <c r="X974" s="152"/>
      <c r="Y974" s="152"/>
      <c r="Z974" s="152"/>
      <c r="AA974" s="152"/>
      <c r="AB974" s="152"/>
      <c r="AC974" s="152"/>
      <c r="AD974" s="152"/>
      <c r="AE974" s="152"/>
      <c r="AF974" s="152"/>
      <c r="AG974" s="152"/>
      <c r="AH974" s="152"/>
      <c r="AI974" s="152"/>
      <c r="AJ974" s="152"/>
      <c r="AK974" s="152"/>
      <c r="AL974" s="152"/>
      <c r="AM974" s="152"/>
      <c r="AN974" s="152"/>
      <c r="AO974" s="152"/>
      <c r="AP974" s="152"/>
      <c r="AQ974" s="152"/>
      <c r="AR974" s="152"/>
      <c r="AS974" s="152"/>
      <c r="AT974" s="152"/>
      <c r="AU974" s="152"/>
      <c r="AV974" s="152"/>
      <c r="AW974" s="152"/>
      <c r="AX974" s="152"/>
      <c r="AY974" s="152"/>
      <c r="AZ974" s="152"/>
      <c r="BA974" s="152"/>
      <c r="BB974" s="152"/>
      <c r="BC974" s="152"/>
      <c r="BD974" s="152"/>
      <c r="BE974" s="152"/>
      <c r="BF974" s="152"/>
      <c r="BG974" s="152"/>
      <c r="BH974" s="152"/>
      <c r="BI974" s="152"/>
      <c r="BJ974" s="152"/>
      <c r="BK974" s="152"/>
      <c r="BL974" s="152"/>
      <c r="BM974" s="152"/>
    </row>
    <row r="975" ht="13.5" customHeight="1">
      <c r="A975" s="152"/>
      <c r="B975" s="153"/>
      <c r="C975" s="152"/>
      <c r="D975" s="152"/>
      <c r="E975" s="152"/>
      <c r="F975" s="152"/>
      <c r="G975" s="152"/>
      <c r="H975" s="152"/>
      <c r="I975" s="152"/>
      <c r="J975" s="152"/>
      <c r="K975" s="152"/>
      <c r="L975" s="152"/>
      <c r="M975" s="152"/>
      <c r="N975" s="152"/>
      <c r="O975" s="152"/>
      <c r="P975" s="152"/>
      <c r="Q975" s="152"/>
      <c r="R975" s="152"/>
      <c r="S975" s="152"/>
      <c r="T975" s="152"/>
      <c r="U975" s="152"/>
      <c r="V975" s="152"/>
      <c r="W975" s="152"/>
      <c r="X975" s="152"/>
      <c r="Y975" s="152"/>
      <c r="Z975" s="152"/>
      <c r="AA975" s="152"/>
      <c r="AB975" s="152"/>
      <c r="AC975" s="152"/>
      <c r="AD975" s="152"/>
      <c r="AE975" s="152"/>
      <c r="AF975" s="152"/>
      <c r="AG975" s="152"/>
      <c r="AH975" s="152"/>
      <c r="AI975" s="152"/>
      <c r="AJ975" s="152"/>
      <c r="AK975" s="152"/>
      <c r="AL975" s="152"/>
      <c r="AM975" s="152"/>
      <c r="AN975" s="152"/>
      <c r="AO975" s="152"/>
      <c r="AP975" s="152"/>
      <c r="AQ975" s="152"/>
      <c r="AR975" s="152"/>
      <c r="AS975" s="152"/>
      <c r="AT975" s="152"/>
      <c r="AU975" s="152"/>
      <c r="AV975" s="152"/>
      <c r="AW975" s="152"/>
      <c r="AX975" s="152"/>
      <c r="AY975" s="152"/>
      <c r="AZ975" s="152"/>
      <c r="BA975" s="152"/>
      <c r="BB975" s="152"/>
      <c r="BC975" s="152"/>
      <c r="BD975" s="152"/>
      <c r="BE975" s="152"/>
      <c r="BF975" s="152"/>
      <c r="BG975" s="152"/>
      <c r="BH975" s="152"/>
      <c r="BI975" s="152"/>
      <c r="BJ975" s="152"/>
      <c r="BK975" s="152"/>
      <c r="BL975" s="152"/>
      <c r="BM975" s="152"/>
    </row>
    <row r="976" ht="13.5" customHeight="1">
      <c r="A976" s="152"/>
      <c r="B976" s="153"/>
      <c r="C976" s="152"/>
      <c r="D976" s="152"/>
      <c r="E976" s="152"/>
      <c r="F976" s="152"/>
      <c r="G976" s="152"/>
      <c r="H976" s="152"/>
      <c r="I976" s="152"/>
      <c r="J976" s="152"/>
      <c r="K976" s="152"/>
      <c r="L976" s="152"/>
      <c r="M976" s="152"/>
      <c r="N976" s="152"/>
      <c r="O976" s="152"/>
      <c r="P976" s="152"/>
      <c r="Q976" s="152"/>
      <c r="R976" s="152"/>
      <c r="S976" s="152"/>
      <c r="T976" s="152"/>
      <c r="U976" s="152"/>
      <c r="V976" s="152"/>
      <c r="W976" s="152"/>
      <c r="X976" s="152"/>
      <c r="Y976" s="152"/>
      <c r="Z976" s="152"/>
      <c r="AA976" s="152"/>
      <c r="AB976" s="152"/>
      <c r="AC976" s="152"/>
      <c r="AD976" s="152"/>
      <c r="AE976" s="152"/>
      <c r="AF976" s="152"/>
      <c r="AG976" s="152"/>
      <c r="AH976" s="152"/>
      <c r="AI976" s="152"/>
      <c r="AJ976" s="152"/>
      <c r="AK976" s="152"/>
      <c r="AL976" s="152"/>
      <c r="AM976" s="152"/>
      <c r="AN976" s="152"/>
      <c r="AO976" s="152"/>
      <c r="AP976" s="152"/>
      <c r="AQ976" s="152"/>
      <c r="AR976" s="152"/>
      <c r="AS976" s="152"/>
      <c r="AT976" s="152"/>
      <c r="AU976" s="152"/>
      <c r="AV976" s="152"/>
      <c r="AW976" s="152"/>
      <c r="AX976" s="152"/>
      <c r="AY976" s="152"/>
      <c r="AZ976" s="152"/>
      <c r="BA976" s="152"/>
      <c r="BB976" s="152"/>
      <c r="BC976" s="152"/>
      <c r="BD976" s="152"/>
      <c r="BE976" s="152"/>
      <c r="BF976" s="152"/>
      <c r="BG976" s="152"/>
      <c r="BH976" s="152"/>
      <c r="BI976" s="152"/>
      <c r="BJ976" s="152"/>
      <c r="BK976" s="152"/>
      <c r="BL976" s="152"/>
      <c r="BM976" s="152"/>
    </row>
    <row r="977" ht="13.5" customHeight="1">
      <c r="A977" s="152"/>
      <c r="B977" s="153"/>
      <c r="C977" s="152"/>
      <c r="D977" s="152"/>
      <c r="E977" s="152"/>
      <c r="F977" s="152"/>
      <c r="G977" s="152"/>
      <c r="H977" s="152"/>
      <c r="I977" s="152"/>
      <c r="J977" s="152"/>
      <c r="K977" s="152"/>
      <c r="L977" s="152"/>
      <c r="M977" s="152"/>
      <c r="N977" s="152"/>
      <c r="O977" s="152"/>
      <c r="P977" s="152"/>
      <c r="Q977" s="152"/>
      <c r="R977" s="152"/>
      <c r="S977" s="152"/>
      <c r="T977" s="152"/>
      <c r="U977" s="152"/>
      <c r="V977" s="152"/>
      <c r="W977" s="152"/>
      <c r="X977" s="152"/>
      <c r="Y977" s="152"/>
      <c r="Z977" s="152"/>
      <c r="AA977" s="152"/>
      <c r="AB977" s="152"/>
      <c r="AC977" s="152"/>
      <c r="AD977" s="152"/>
      <c r="AE977" s="152"/>
      <c r="AF977" s="152"/>
      <c r="AG977" s="152"/>
      <c r="AH977" s="152"/>
      <c r="AI977" s="152"/>
      <c r="AJ977" s="152"/>
      <c r="AK977" s="152"/>
      <c r="AL977" s="152"/>
      <c r="AM977" s="152"/>
      <c r="AN977" s="152"/>
      <c r="AO977" s="152"/>
      <c r="AP977" s="152"/>
      <c r="AQ977" s="152"/>
      <c r="AR977" s="152"/>
      <c r="AS977" s="152"/>
      <c r="AT977" s="152"/>
      <c r="AU977" s="152"/>
      <c r="AV977" s="152"/>
      <c r="AW977" s="152"/>
      <c r="AX977" s="152"/>
      <c r="AY977" s="152"/>
      <c r="AZ977" s="152"/>
      <c r="BA977" s="152"/>
      <c r="BB977" s="152"/>
      <c r="BC977" s="152"/>
      <c r="BD977" s="152"/>
      <c r="BE977" s="152"/>
      <c r="BF977" s="152"/>
      <c r="BG977" s="152"/>
      <c r="BH977" s="152"/>
      <c r="BI977" s="152"/>
      <c r="BJ977" s="152"/>
      <c r="BK977" s="152"/>
      <c r="BL977" s="152"/>
      <c r="BM977" s="152"/>
    </row>
    <row r="978" ht="13.5" customHeight="1">
      <c r="A978" s="152"/>
      <c r="B978" s="153"/>
      <c r="C978" s="152"/>
      <c r="D978" s="152"/>
      <c r="E978" s="152"/>
      <c r="F978" s="152"/>
      <c r="G978" s="152"/>
      <c r="H978" s="152"/>
      <c r="I978" s="152"/>
      <c r="J978" s="152"/>
      <c r="K978" s="152"/>
      <c r="L978" s="152"/>
      <c r="M978" s="152"/>
      <c r="N978" s="152"/>
      <c r="O978" s="152"/>
      <c r="P978" s="152"/>
      <c r="Q978" s="152"/>
      <c r="R978" s="152"/>
      <c r="S978" s="152"/>
      <c r="T978" s="152"/>
      <c r="U978" s="152"/>
      <c r="V978" s="152"/>
      <c r="W978" s="152"/>
      <c r="X978" s="152"/>
      <c r="Y978" s="152"/>
      <c r="Z978" s="152"/>
      <c r="AA978" s="152"/>
      <c r="AB978" s="152"/>
      <c r="AC978" s="152"/>
      <c r="AD978" s="152"/>
      <c r="AE978" s="152"/>
      <c r="AF978" s="152"/>
      <c r="AG978" s="152"/>
      <c r="AH978" s="152"/>
      <c r="AI978" s="152"/>
      <c r="AJ978" s="152"/>
      <c r="AK978" s="152"/>
      <c r="AL978" s="152"/>
      <c r="AM978" s="152"/>
      <c r="AN978" s="152"/>
      <c r="AO978" s="152"/>
      <c r="AP978" s="152"/>
      <c r="AQ978" s="152"/>
      <c r="AR978" s="152"/>
      <c r="AS978" s="152"/>
      <c r="AT978" s="152"/>
      <c r="AU978" s="152"/>
      <c r="AV978" s="152"/>
      <c r="AW978" s="152"/>
      <c r="AX978" s="152"/>
      <c r="AY978" s="152"/>
      <c r="AZ978" s="152"/>
      <c r="BA978" s="152"/>
      <c r="BB978" s="152"/>
      <c r="BC978" s="152"/>
      <c r="BD978" s="152"/>
      <c r="BE978" s="152"/>
      <c r="BF978" s="152"/>
      <c r="BG978" s="152"/>
      <c r="BH978" s="152"/>
      <c r="BI978" s="152"/>
      <c r="BJ978" s="152"/>
      <c r="BK978" s="152"/>
      <c r="BL978" s="152"/>
      <c r="BM978" s="152"/>
    </row>
    <row r="979" ht="13.5" customHeight="1">
      <c r="A979" s="152"/>
      <c r="B979" s="153"/>
      <c r="C979" s="152"/>
      <c r="D979" s="152"/>
      <c r="E979" s="152"/>
      <c r="F979" s="152"/>
      <c r="G979" s="152"/>
      <c r="H979" s="152"/>
      <c r="I979" s="152"/>
      <c r="J979" s="152"/>
      <c r="K979" s="152"/>
      <c r="L979" s="152"/>
      <c r="M979" s="152"/>
      <c r="N979" s="152"/>
      <c r="O979" s="152"/>
      <c r="P979" s="152"/>
      <c r="Q979" s="152"/>
      <c r="R979" s="152"/>
      <c r="S979" s="152"/>
      <c r="T979" s="152"/>
      <c r="U979" s="152"/>
      <c r="V979" s="152"/>
      <c r="W979" s="152"/>
      <c r="X979" s="152"/>
      <c r="Y979" s="152"/>
      <c r="Z979" s="152"/>
      <c r="AA979" s="152"/>
      <c r="AB979" s="152"/>
      <c r="AC979" s="152"/>
      <c r="AD979" s="152"/>
      <c r="AE979" s="152"/>
      <c r="AF979" s="152"/>
      <c r="AG979" s="152"/>
      <c r="AH979" s="152"/>
      <c r="AI979" s="152"/>
      <c r="AJ979" s="152"/>
      <c r="AK979" s="152"/>
      <c r="AL979" s="152"/>
      <c r="AM979" s="152"/>
      <c r="AN979" s="152"/>
      <c r="AO979" s="152"/>
      <c r="AP979" s="152"/>
      <c r="AQ979" s="152"/>
      <c r="AR979" s="152"/>
      <c r="AS979" s="152"/>
      <c r="AT979" s="152"/>
      <c r="AU979" s="152"/>
      <c r="AV979" s="152"/>
      <c r="AW979" s="152"/>
      <c r="AX979" s="152"/>
      <c r="AY979" s="152"/>
      <c r="AZ979" s="152"/>
      <c r="BA979" s="152"/>
      <c r="BB979" s="152"/>
      <c r="BC979" s="152"/>
      <c r="BD979" s="152"/>
      <c r="BE979" s="152"/>
      <c r="BF979" s="152"/>
      <c r="BG979" s="152"/>
      <c r="BH979" s="152"/>
      <c r="BI979" s="152"/>
      <c r="BJ979" s="152"/>
      <c r="BK979" s="152"/>
      <c r="BL979" s="152"/>
      <c r="BM979" s="152"/>
    </row>
    <row r="980" ht="13.5" customHeight="1">
      <c r="A980" s="152"/>
      <c r="B980" s="153"/>
      <c r="C980" s="152"/>
      <c r="D980" s="152"/>
      <c r="E980" s="152"/>
      <c r="F980" s="152"/>
      <c r="G980" s="152"/>
      <c r="H980" s="152"/>
      <c r="I980" s="152"/>
      <c r="J980" s="152"/>
      <c r="K980" s="152"/>
      <c r="L980" s="152"/>
      <c r="M980" s="152"/>
      <c r="N980" s="152"/>
      <c r="O980" s="152"/>
      <c r="P980" s="152"/>
      <c r="Q980" s="152"/>
      <c r="R980" s="152"/>
      <c r="S980" s="152"/>
      <c r="T980" s="152"/>
      <c r="U980" s="152"/>
      <c r="V980" s="152"/>
      <c r="W980" s="152"/>
      <c r="X980" s="152"/>
      <c r="Y980" s="152"/>
      <c r="Z980" s="152"/>
      <c r="AA980" s="152"/>
      <c r="AB980" s="152"/>
      <c r="AC980" s="152"/>
      <c r="AD980" s="152"/>
      <c r="AE980" s="152"/>
      <c r="AF980" s="152"/>
      <c r="AG980" s="152"/>
      <c r="AH980" s="152"/>
      <c r="AI980" s="152"/>
      <c r="AJ980" s="152"/>
      <c r="AK980" s="152"/>
      <c r="AL980" s="152"/>
      <c r="AM980" s="152"/>
      <c r="AN980" s="152"/>
      <c r="AO980" s="152"/>
      <c r="AP980" s="152"/>
      <c r="AQ980" s="152"/>
      <c r="AR980" s="152"/>
      <c r="AS980" s="152"/>
      <c r="AT980" s="152"/>
      <c r="AU980" s="152"/>
      <c r="AV980" s="152"/>
      <c r="AW980" s="152"/>
      <c r="AX980" s="152"/>
      <c r="AY980" s="152"/>
      <c r="AZ980" s="152"/>
      <c r="BA980" s="152"/>
      <c r="BB980" s="152"/>
      <c r="BC980" s="152"/>
      <c r="BD980" s="152"/>
      <c r="BE980" s="152"/>
      <c r="BF980" s="152"/>
      <c r="BG980" s="152"/>
      <c r="BH980" s="152"/>
      <c r="BI980" s="152"/>
      <c r="BJ980" s="152"/>
      <c r="BK980" s="152"/>
      <c r="BL980" s="152"/>
      <c r="BM980" s="152"/>
    </row>
    <row r="981" ht="13.5" customHeight="1">
      <c r="A981" s="152"/>
      <c r="B981" s="153"/>
      <c r="C981" s="152"/>
      <c r="D981" s="152"/>
      <c r="E981" s="152"/>
      <c r="F981" s="152"/>
      <c r="G981" s="152"/>
      <c r="H981" s="152"/>
      <c r="I981" s="152"/>
      <c r="J981" s="152"/>
      <c r="K981" s="152"/>
      <c r="L981" s="152"/>
      <c r="M981" s="152"/>
      <c r="N981" s="152"/>
      <c r="O981" s="152"/>
      <c r="P981" s="152"/>
      <c r="Q981" s="152"/>
      <c r="R981" s="152"/>
      <c r="S981" s="152"/>
      <c r="T981" s="152"/>
      <c r="U981" s="152"/>
      <c r="V981" s="152"/>
      <c r="W981" s="152"/>
      <c r="X981" s="152"/>
      <c r="Y981" s="152"/>
      <c r="Z981" s="152"/>
      <c r="AA981" s="152"/>
      <c r="AB981" s="152"/>
      <c r="AC981" s="152"/>
      <c r="AD981" s="152"/>
      <c r="AE981" s="152"/>
      <c r="AF981" s="152"/>
      <c r="AG981" s="152"/>
      <c r="AH981" s="152"/>
      <c r="AI981" s="152"/>
      <c r="AJ981" s="152"/>
      <c r="AK981" s="152"/>
      <c r="AL981" s="152"/>
      <c r="AM981" s="152"/>
      <c r="AN981" s="152"/>
      <c r="AO981" s="152"/>
      <c r="AP981" s="152"/>
      <c r="AQ981" s="152"/>
      <c r="AR981" s="152"/>
      <c r="AS981" s="152"/>
      <c r="AT981" s="152"/>
      <c r="AU981" s="152"/>
      <c r="AV981" s="152"/>
      <c r="AW981" s="152"/>
      <c r="AX981" s="152"/>
      <c r="AY981" s="152"/>
      <c r="AZ981" s="152"/>
      <c r="BA981" s="152"/>
      <c r="BB981" s="152"/>
      <c r="BC981" s="152"/>
      <c r="BD981" s="152"/>
      <c r="BE981" s="152"/>
      <c r="BF981" s="152"/>
      <c r="BG981" s="152"/>
      <c r="BH981" s="152"/>
      <c r="BI981" s="152"/>
      <c r="BJ981" s="152"/>
      <c r="BK981" s="152"/>
      <c r="BL981" s="152"/>
      <c r="BM981" s="152"/>
    </row>
    <row r="982" ht="13.5" customHeight="1">
      <c r="A982" s="152"/>
      <c r="B982" s="153"/>
      <c r="C982" s="152"/>
      <c r="D982" s="152"/>
      <c r="E982" s="152"/>
      <c r="F982" s="152"/>
      <c r="G982" s="152"/>
      <c r="H982" s="152"/>
      <c r="I982" s="152"/>
      <c r="J982" s="152"/>
      <c r="K982" s="152"/>
      <c r="L982" s="152"/>
      <c r="M982" s="152"/>
      <c r="N982" s="152"/>
      <c r="O982" s="152"/>
      <c r="P982" s="152"/>
      <c r="Q982" s="152"/>
      <c r="R982" s="152"/>
      <c r="S982" s="152"/>
      <c r="T982" s="152"/>
      <c r="U982" s="152"/>
      <c r="V982" s="152"/>
      <c r="W982" s="152"/>
      <c r="X982" s="152"/>
      <c r="Y982" s="152"/>
      <c r="Z982" s="152"/>
      <c r="AA982" s="152"/>
      <c r="AB982" s="152"/>
      <c r="AC982" s="152"/>
      <c r="AD982" s="152"/>
      <c r="AE982" s="152"/>
      <c r="AF982" s="152"/>
      <c r="AG982" s="152"/>
      <c r="AH982" s="152"/>
      <c r="AI982" s="152"/>
      <c r="AJ982" s="152"/>
      <c r="AK982" s="152"/>
      <c r="AL982" s="152"/>
      <c r="AM982" s="152"/>
      <c r="AN982" s="152"/>
      <c r="AO982" s="152"/>
      <c r="AP982" s="152"/>
      <c r="AQ982" s="152"/>
      <c r="AR982" s="152"/>
      <c r="AS982" s="152"/>
      <c r="AT982" s="152"/>
      <c r="AU982" s="152"/>
      <c r="AV982" s="152"/>
      <c r="AW982" s="152"/>
      <c r="AX982" s="152"/>
      <c r="AY982" s="152"/>
      <c r="AZ982" s="152"/>
      <c r="BA982" s="152"/>
      <c r="BB982" s="152"/>
      <c r="BC982" s="152"/>
      <c r="BD982" s="152"/>
      <c r="BE982" s="152"/>
      <c r="BF982" s="152"/>
      <c r="BG982" s="152"/>
      <c r="BH982" s="152"/>
      <c r="BI982" s="152"/>
      <c r="BJ982" s="152"/>
      <c r="BK982" s="152"/>
      <c r="BL982" s="152"/>
      <c r="BM982" s="152"/>
    </row>
    <row r="983" ht="13.5" customHeight="1">
      <c r="A983" s="152"/>
      <c r="B983" s="153"/>
      <c r="C983" s="152"/>
      <c r="D983" s="152"/>
      <c r="E983" s="152"/>
      <c r="F983" s="152"/>
      <c r="G983" s="152"/>
      <c r="H983" s="152"/>
      <c r="I983" s="152"/>
      <c r="J983" s="152"/>
      <c r="K983" s="152"/>
      <c r="L983" s="152"/>
      <c r="M983" s="152"/>
      <c r="N983" s="152"/>
      <c r="O983" s="152"/>
      <c r="P983" s="152"/>
      <c r="Q983" s="152"/>
      <c r="R983" s="152"/>
      <c r="S983" s="152"/>
      <c r="T983" s="152"/>
      <c r="U983" s="152"/>
      <c r="V983" s="152"/>
      <c r="W983" s="152"/>
      <c r="X983" s="152"/>
      <c r="Y983" s="152"/>
      <c r="Z983" s="152"/>
      <c r="AA983" s="152"/>
      <c r="AB983" s="152"/>
      <c r="AC983" s="152"/>
      <c r="AD983" s="152"/>
      <c r="AE983" s="152"/>
      <c r="AF983" s="152"/>
      <c r="AG983" s="152"/>
      <c r="AH983" s="152"/>
      <c r="AI983" s="152"/>
      <c r="AJ983" s="152"/>
      <c r="AK983" s="152"/>
      <c r="AL983" s="152"/>
      <c r="AM983" s="152"/>
      <c r="AN983" s="152"/>
      <c r="AO983" s="152"/>
      <c r="AP983" s="152"/>
      <c r="AQ983" s="152"/>
      <c r="AR983" s="152"/>
      <c r="AS983" s="152"/>
      <c r="AT983" s="152"/>
      <c r="AU983" s="152"/>
      <c r="AV983" s="152"/>
      <c r="AW983" s="152"/>
      <c r="AX983" s="152"/>
      <c r="AY983" s="152"/>
      <c r="AZ983" s="152"/>
      <c r="BA983" s="152"/>
      <c r="BB983" s="152"/>
      <c r="BC983" s="152"/>
      <c r="BD983" s="152"/>
      <c r="BE983" s="152"/>
      <c r="BF983" s="152"/>
      <c r="BG983" s="152"/>
      <c r="BH983" s="152"/>
      <c r="BI983" s="152"/>
      <c r="BJ983" s="152"/>
      <c r="BK983" s="152"/>
      <c r="BL983" s="152"/>
      <c r="BM983" s="152"/>
    </row>
    <row r="984" ht="13.5" customHeight="1">
      <c r="A984" s="152"/>
      <c r="B984" s="153"/>
      <c r="C984" s="152"/>
      <c r="D984" s="152"/>
      <c r="E984" s="152"/>
      <c r="F984" s="152"/>
      <c r="G984" s="152"/>
      <c r="H984" s="152"/>
      <c r="I984" s="152"/>
      <c r="J984" s="152"/>
      <c r="K984" s="152"/>
      <c r="L984" s="152"/>
      <c r="M984" s="152"/>
      <c r="N984" s="152"/>
      <c r="O984" s="152"/>
      <c r="P984" s="152"/>
      <c r="Q984" s="152"/>
      <c r="R984" s="152"/>
      <c r="S984" s="152"/>
      <c r="T984" s="152"/>
      <c r="U984" s="152"/>
      <c r="V984" s="152"/>
      <c r="W984" s="152"/>
      <c r="X984" s="152"/>
      <c r="Y984" s="152"/>
      <c r="Z984" s="152"/>
      <c r="AA984" s="152"/>
      <c r="AB984" s="152"/>
      <c r="AC984" s="152"/>
      <c r="AD984" s="152"/>
      <c r="AE984" s="152"/>
      <c r="AF984" s="152"/>
      <c r="AG984" s="152"/>
      <c r="AH984" s="152"/>
      <c r="AI984" s="152"/>
      <c r="AJ984" s="152"/>
      <c r="AK984" s="152"/>
      <c r="AL984" s="152"/>
      <c r="AM984" s="152"/>
      <c r="AN984" s="152"/>
      <c r="AO984" s="152"/>
      <c r="AP984" s="152"/>
      <c r="AQ984" s="152"/>
      <c r="AR984" s="152"/>
      <c r="AS984" s="152"/>
      <c r="AT984" s="152"/>
      <c r="AU984" s="152"/>
      <c r="AV984" s="152"/>
      <c r="AW984" s="152"/>
      <c r="AX984" s="152"/>
      <c r="AY984" s="152"/>
      <c r="AZ984" s="152"/>
      <c r="BA984" s="152"/>
      <c r="BB984" s="152"/>
      <c r="BC984" s="152"/>
      <c r="BD984" s="152"/>
      <c r="BE984" s="152"/>
      <c r="BF984" s="152"/>
      <c r="BG984" s="152"/>
      <c r="BH984" s="152"/>
      <c r="BI984" s="152"/>
      <c r="BJ984" s="152"/>
      <c r="BK984" s="152"/>
      <c r="BL984" s="152"/>
      <c r="BM984" s="152"/>
    </row>
    <row r="985" ht="13.5" customHeight="1">
      <c r="A985" s="152"/>
      <c r="B985" s="153"/>
      <c r="C985" s="152"/>
      <c r="D985" s="152"/>
      <c r="E985" s="152"/>
      <c r="F985" s="152"/>
      <c r="G985" s="152"/>
      <c r="H985" s="152"/>
      <c r="I985" s="152"/>
      <c r="J985" s="152"/>
      <c r="K985" s="152"/>
      <c r="L985" s="152"/>
      <c r="M985" s="152"/>
      <c r="N985" s="152"/>
      <c r="O985" s="152"/>
      <c r="P985" s="152"/>
      <c r="Q985" s="152"/>
      <c r="R985" s="152"/>
      <c r="S985" s="152"/>
      <c r="T985" s="152"/>
      <c r="U985" s="152"/>
      <c r="V985" s="152"/>
      <c r="W985" s="152"/>
      <c r="X985" s="152"/>
      <c r="Y985" s="152"/>
      <c r="Z985" s="152"/>
      <c r="AA985" s="152"/>
      <c r="AB985" s="152"/>
      <c r="AC985" s="152"/>
      <c r="AD985" s="152"/>
      <c r="AE985" s="152"/>
      <c r="AF985" s="152"/>
      <c r="AG985" s="152"/>
      <c r="AH985" s="152"/>
      <c r="AI985" s="152"/>
      <c r="AJ985" s="152"/>
      <c r="AK985" s="152"/>
      <c r="AL985" s="152"/>
      <c r="AM985" s="152"/>
      <c r="AN985" s="152"/>
      <c r="AO985" s="152"/>
      <c r="AP985" s="152"/>
      <c r="AQ985" s="152"/>
      <c r="AR985" s="152"/>
      <c r="AS985" s="152"/>
      <c r="AT985" s="152"/>
      <c r="AU985" s="152"/>
      <c r="AV985" s="152"/>
      <c r="AW985" s="152"/>
      <c r="AX985" s="152"/>
      <c r="AY985" s="152"/>
      <c r="AZ985" s="152"/>
      <c r="BA985" s="152"/>
      <c r="BB985" s="152"/>
      <c r="BC985" s="152"/>
      <c r="BD985" s="152"/>
      <c r="BE985" s="152"/>
      <c r="BF985" s="152"/>
      <c r="BG985" s="152"/>
      <c r="BH985" s="152"/>
      <c r="BI985" s="152"/>
      <c r="BJ985" s="152"/>
      <c r="BK985" s="152"/>
      <c r="BL985" s="152"/>
      <c r="BM985" s="152"/>
    </row>
    <row r="986" ht="13.5" customHeight="1">
      <c r="A986" s="152"/>
      <c r="B986" s="153"/>
      <c r="C986" s="152"/>
      <c r="D986" s="152"/>
      <c r="E986" s="152"/>
      <c r="F986" s="152"/>
      <c r="G986" s="152"/>
      <c r="H986" s="152"/>
      <c r="I986" s="152"/>
      <c r="J986" s="152"/>
      <c r="K986" s="152"/>
      <c r="L986" s="152"/>
      <c r="M986" s="152"/>
      <c r="N986" s="152"/>
      <c r="O986" s="152"/>
      <c r="P986" s="152"/>
      <c r="Q986" s="152"/>
      <c r="R986" s="152"/>
      <c r="S986" s="152"/>
      <c r="T986" s="152"/>
      <c r="U986" s="152"/>
      <c r="V986" s="152"/>
      <c r="W986" s="152"/>
      <c r="X986" s="152"/>
      <c r="Y986" s="152"/>
      <c r="Z986" s="152"/>
      <c r="AA986" s="152"/>
      <c r="AB986" s="152"/>
      <c r="AC986" s="152"/>
      <c r="AD986" s="152"/>
      <c r="AE986" s="152"/>
      <c r="AF986" s="152"/>
      <c r="AG986" s="152"/>
      <c r="AH986" s="152"/>
      <c r="AI986" s="152"/>
      <c r="AJ986" s="152"/>
      <c r="AK986" s="152"/>
      <c r="AL986" s="152"/>
      <c r="AM986" s="152"/>
      <c r="AN986" s="152"/>
      <c r="AO986" s="152"/>
      <c r="AP986" s="152"/>
      <c r="AQ986" s="152"/>
      <c r="AR986" s="152"/>
      <c r="AS986" s="152"/>
      <c r="AT986" s="152"/>
      <c r="AU986" s="152"/>
      <c r="AV986" s="152"/>
      <c r="AW986" s="152"/>
      <c r="AX986" s="152"/>
      <c r="AY986" s="152"/>
      <c r="AZ986" s="152"/>
      <c r="BA986" s="152"/>
      <c r="BB986" s="152"/>
      <c r="BC986" s="152"/>
      <c r="BD986" s="152"/>
      <c r="BE986" s="152"/>
      <c r="BF986" s="152"/>
      <c r="BG986" s="152"/>
      <c r="BH986" s="152"/>
      <c r="BI986" s="152"/>
      <c r="BJ986" s="152"/>
      <c r="BK986" s="152"/>
      <c r="BL986" s="152"/>
      <c r="BM986" s="152"/>
    </row>
    <row r="987" ht="13.5" customHeight="1">
      <c r="A987" s="152"/>
      <c r="B987" s="153"/>
      <c r="C987" s="152"/>
      <c r="D987" s="152"/>
      <c r="E987" s="152"/>
      <c r="F987" s="152"/>
      <c r="G987" s="152"/>
      <c r="H987" s="152"/>
      <c r="I987" s="152"/>
      <c r="J987" s="152"/>
      <c r="K987" s="152"/>
      <c r="L987" s="152"/>
      <c r="M987" s="152"/>
      <c r="N987" s="152"/>
      <c r="O987" s="152"/>
      <c r="P987" s="152"/>
      <c r="Q987" s="152"/>
      <c r="R987" s="152"/>
      <c r="S987" s="152"/>
      <c r="T987" s="152"/>
      <c r="U987" s="152"/>
      <c r="V987" s="152"/>
      <c r="W987" s="152"/>
      <c r="X987" s="152"/>
      <c r="Y987" s="152"/>
      <c r="Z987" s="152"/>
      <c r="AA987" s="152"/>
      <c r="AB987" s="152"/>
      <c r="AC987" s="152"/>
      <c r="AD987" s="152"/>
      <c r="AE987" s="152"/>
      <c r="AF987" s="152"/>
      <c r="AG987" s="152"/>
      <c r="AH987" s="152"/>
      <c r="AI987" s="152"/>
      <c r="AJ987" s="152"/>
      <c r="AK987" s="152"/>
      <c r="AL987" s="152"/>
      <c r="AM987" s="152"/>
      <c r="AN987" s="152"/>
      <c r="AO987" s="152"/>
      <c r="AP987" s="152"/>
      <c r="AQ987" s="152"/>
      <c r="AR987" s="152"/>
      <c r="AS987" s="152"/>
      <c r="AT987" s="152"/>
      <c r="AU987" s="152"/>
      <c r="AV987" s="152"/>
      <c r="AW987" s="152"/>
      <c r="AX987" s="152"/>
      <c r="AY987" s="152"/>
      <c r="AZ987" s="152"/>
      <c r="BA987" s="152"/>
      <c r="BB987" s="152"/>
      <c r="BC987" s="152"/>
      <c r="BD987" s="152"/>
      <c r="BE987" s="152"/>
      <c r="BF987" s="152"/>
      <c r="BG987" s="152"/>
      <c r="BH987" s="152"/>
      <c r="BI987" s="152"/>
      <c r="BJ987" s="152"/>
      <c r="BK987" s="152"/>
      <c r="BL987" s="152"/>
      <c r="BM987" s="152"/>
    </row>
    <row r="988" ht="13.5" customHeight="1">
      <c r="A988" s="152"/>
      <c r="B988" s="153"/>
      <c r="C988" s="152"/>
      <c r="D988" s="152"/>
      <c r="E988" s="152"/>
      <c r="F988" s="152"/>
      <c r="G988" s="152"/>
      <c r="H988" s="152"/>
      <c r="I988" s="152"/>
      <c r="J988" s="152"/>
      <c r="K988" s="152"/>
      <c r="L988" s="152"/>
      <c r="M988" s="152"/>
      <c r="N988" s="152"/>
      <c r="O988" s="152"/>
      <c r="P988" s="152"/>
      <c r="Q988" s="152"/>
      <c r="R988" s="152"/>
      <c r="S988" s="152"/>
      <c r="T988" s="152"/>
      <c r="U988" s="152"/>
      <c r="V988" s="152"/>
      <c r="W988" s="152"/>
      <c r="X988" s="152"/>
      <c r="Y988" s="152"/>
      <c r="Z988" s="152"/>
      <c r="AA988" s="152"/>
      <c r="AB988" s="152"/>
      <c r="AC988" s="152"/>
      <c r="AD988" s="152"/>
      <c r="AE988" s="152"/>
      <c r="AF988" s="152"/>
      <c r="AG988" s="152"/>
      <c r="AH988" s="152"/>
      <c r="AI988" s="152"/>
      <c r="AJ988" s="152"/>
      <c r="AK988" s="152"/>
      <c r="AL988" s="152"/>
      <c r="AM988" s="152"/>
      <c r="AN988" s="152"/>
      <c r="AO988" s="152"/>
      <c r="AP988" s="152"/>
      <c r="AQ988" s="152"/>
      <c r="AR988" s="152"/>
      <c r="AS988" s="152"/>
      <c r="AT988" s="152"/>
      <c r="AU988" s="152"/>
      <c r="AV988" s="152"/>
      <c r="AW988" s="152"/>
      <c r="AX988" s="152"/>
      <c r="AY988" s="152"/>
      <c r="AZ988" s="152"/>
      <c r="BA988" s="152"/>
      <c r="BB988" s="152"/>
      <c r="BC988" s="152"/>
      <c r="BD988" s="152"/>
      <c r="BE988" s="152"/>
      <c r="BF988" s="152"/>
      <c r="BG988" s="152"/>
      <c r="BH988" s="152"/>
      <c r="BI988" s="152"/>
      <c r="BJ988" s="152"/>
      <c r="BK988" s="152"/>
      <c r="BL988" s="152"/>
      <c r="BM988" s="152"/>
    </row>
    <row r="989" ht="13.5" customHeight="1">
      <c r="A989" s="152"/>
      <c r="B989" s="153"/>
      <c r="C989" s="152"/>
      <c r="D989" s="152"/>
      <c r="E989" s="152"/>
      <c r="F989" s="152"/>
      <c r="G989" s="152"/>
      <c r="H989" s="152"/>
      <c r="I989" s="152"/>
      <c r="J989" s="152"/>
      <c r="K989" s="152"/>
      <c r="L989" s="152"/>
      <c r="M989" s="152"/>
      <c r="N989" s="152"/>
      <c r="O989" s="152"/>
      <c r="P989" s="152"/>
      <c r="Q989" s="152"/>
      <c r="R989" s="152"/>
      <c r="S989" s="152"/>
      <c r="T989" s="152"/>
      <c r="U989" s="152"/>
      <c r="V989" s="152"/>
      <c r="W989" s="152"/>
      <c r="X989" s="152"/>
      <c r="Y989" s="152"/>
      <c r="Z989" s="152"/>
      <c r="AA989" s="152"/>
      <c r="AB989" s="152"/>
      <c r="AC989" s="152"/>
      <c r="AD989" s="152"/>
      <c r="AE989" s="152"/>
      <c r="AF989" s="152"/>
      <c r="AG989" s="152"/>
      <c r="AH989" s="152"/>
      <c r="AI989" s="152"/>
      <c r="AJ989" s="152"/>
      <c r="AK989" s="152"/>
      <c r="AL989" s="152"/>
      <c r="AM989" s="152"/>
      <c r="AN989" s="152"/>
      <c r="AO989" s="152"/>
      <c r="AP989" s="152"/>
      <c r="AQ989" s="152"/>
      <c r="AR989" s="152"/>
      <c r="AS989" s="152"/>
      <c r="AT989" s="152"/>
      <c r="AU989" s="152"/>
      <c r="AV989" s="152"/>
      <c r="AW989" s="152"/>
      <c r="AX989" s="152"/>
      <c r="AY989" s="152"/>
      <c r="AZ989" s="152"/>
      <c r="BA989" s="152"/>
      <c r="BB989" s="152"/>
      <c r="BC989" s="152"/>
      <c r="BD989" s="152"/>
      <c r="BE989" s="152"/>
      <c r="BF989" s="152"/>
      <c r="BG989" s="152"/>
      <c r="BH989" s="152"/>
      <c r="BI989" s="152"/>
      <c r="BJ989" s="152"/>
      <c r="BK989" s="152"/>
      <c r="BL989" s="152"/>
      <c r="BM989" s="152"/>
    </row>
    <row r="990" ht="13.5" customHeight="1">
      <c r="A990" s="152"/>
      <c r="B990" s="153"/>
      <c r="C990" s="152"/>
      <c r="D990" s="152"/>
      <c r="E990" s="152"/>
      <c r="F990" s="152"/>
      <c r="G990" s="152"/>
      <c r="H990" s="152"/>
      <c r="I990" s="152"/>
      <c r="J990" s="152"/>
      <c r="K990" s="152"/>
      <c r="L990" s="152"/>
      <c r="M990" s="152"/>
      <c r="N990" s="152"/>
      <c r="O990" s="152"/>
      <c r="P990" s="152"/>
      <c r="Q990" s="152"/>
      <c r="R990" s="152"/>
      <c r="S990" s="152"/>
      <c r="T990" s="152"/>
      <c r="U990" s="152"/>
      <c r="V990" s="152"/>
      <c r="W990" s="152"/>
      <c r="X990" s="152"/>
      <c r="Y990" s="152"/>
      <c r="Z990" s="152"/>
      <c r="AA990" s="152"/>
      <c r="AB990" s="152"/>
      <c r="AC990" s="152"/>
      <c r="AD990" s="152"/>
      <c r="AE990" s="152"/>
      <c r="AF990" s="152"/>
      <c r="AG990" s="152"/>
      <c r="AH990" s="152"/>
      <c r="AI990" s="152"/>
      <c r="AJ990" s="152"/>
      <c r="AK990" s="152"/>
      <c r="AL990" s="152"/>
      <c r="AM990" s="152"/>
      <c r="AN990" s="152"/>
      <c r="AO990" s="152"/>
      <c r="AP990" s="152"/>
      <c r="AQ990" s="152"/>
      <c r="AR990" s="152"/>
      <c r="AS990" s="152"/>
      <c r="AT990" s="152"/>
      <c r="AU990" s="152"/>
      <c r="AV990" s="152"/>
      <c r="AW990" s="152"/>
      <c r="AX990" s="152"/>
      <c r="AY990" s="152"/>
      <c r="AZ990" s="152"/>
      <c r="BA990" s="152"/>
      <c r="BB990" s="152"/>
      <c r="BC990" s="152"/>
      <c r="BD990" s="152"/>
      <c r="BE990" s="152"/>
      <c r="BF990" s="152"/>
      <c r="BG990" s="152"/>
      <c r="BH990" s="152"/>
      <c r="BI990" s="152"/>
      <c r="BJ990" s="152"/>
      <c r="BK990" s="152"/>
      <c r="BL990" s="152"/>
      <c r="BM990" s="152"/>
    </row>
    <row r="991" ht="13.5" customHeight="1">
      <c r="A991" s="152"/>
      <c r="B991" s="153"/>
      <c r="C991" s="152"/>
      <c r="D991" s="152"/>
      <c r="E991" s="152"/>
      <c r="F991" s="152"/>
      <c r="G991" s="152"/>
      <c r="H991" s="152"/>
      <c r="I991" s="152"/>
      <c r="J991" s="152"/>
      <c r="K991" s="152"/>
      <c r="L991" s="152"/>
      <c r="M991" s="152"/>
      <c r="N991" s="152"/>
      <c r="O991" s="152"/>
      <c r="P991" s="152"/>
      <c r="Q991" s="152"/>
      <c r="R991" s="152"/>
      <c r="S991" s="152"/>
      <c r="T991" s="152"/>
      <c r="U991" s="152"/>
      <c r="V991" s="152"/>
      <c r="W991" s="152"/>
      <c r="X991" s="152"/>
      <c r="Y991" s="152"/>
      <c r="Z991" s="152"/>
      <c r="AA991" s="152"/>
      <c r="AB991" s="152"/>
      <c r="AC991" s="152"/>
      <c r="AD991" s="152"/>
      <c r="AE991" s="152"/>
      <c r="AF991" s="152"/>
      <c r="AG991" s="152"/>
      <c r="AH991" s="152"/>
      <c r="AI991" s="152"/>
      <c r="AJ991" s="152"/>
      <c r="AK991" s="152"/>
      <c r="AL991" s="152"/>
      <c r="AM991" s="152"/>
      <c r="AN991" s="152"/>
      <c r="AO991" s="152"/>
      <c r="AP991" s="152"/>
      <c r="AQ991" s="152"/>
      <c r="AR991" s="152"/>
      <c r="AS991" s="152"/>
      <c r="AT991" s="152"/>
      <c r="AU991" s="152"/>
      <c r="AV991" s="152"/>
      <c r="AW991" s="152"/>
      <c r="AX991" s="152"/>
      <c r="AY991" s="152"/>
      <c r="AZ991" s="152"/>
      <c r="BA991" s="152"/>
      <c r="BB991" s="152"/>
      <c r="BC991" s="152"/>
      <c r="BD991" s="152"/>
      <c r="BE991" s="152"/>
      <c r="BF991" s="152"/>
      <c r="BG991" s="152"/>
      <c r="BH991" s="152"/>
      <c r="BI991" s="152"/>
      <c r="BJ991" s="152"/>
      <c r="BK991" s="152"/>
      <c r="BL991" s="152"/>
      <c r="BM991" s="152"/>
    </row>
    <row r="992" ht="13.5" customHeight="1">
      <c r="A992" s="152"/>
      <c r="B992" s="153"/>
      <c r="C992" s="152"/>
      <c r="D992" s="152"/>
      <c r="E992" s="152"/>
      <c r="F992" s="152"/>
      <c r="G992" s="152"/>
      <c r="H992" s="152"/>
      <c r="I992" s="152"/>
      <c r="J992" s="152"/>
      <c r="K992" s="152"/>
      <c r="L992" s="152"/>
      <c r="M992" s="152"/>
      <c r="N992" s="152"/>
      <c r="O992" s="152"/>
      <c r="P992" s="152"/>
      <c r="Q992" s="152"/>
      <c r="R992" s="152"/>
      <c r="S992" s="152"/>
      <c r="T992" s="152"/>
      <c r="U992" s="152"/>
      <c r="V992" s="152"/>
      <c r="W992" s="152"/>
      <c r="X992" s="152"/>
      <c r="Y992" s="152"/>
      <c r="Z992" s="152"/>
      <c r="AA992" s="152"/>
      <c r="AB992" s="152"/>
      <c r="AC992" s="152"/>
      <c r="AD992" s="152"/>
      <c r="AE992" s="152"/>
      <c r="AF992" s="152"/>
      <c r="AG992" s="152"/>
      <c r="AH992" s="152"/>
      <c r="AI992" s="152"/>
      <c r="AJ992" s="152"/>
      <c r="AK992" s="152"/>
      <c r="AL992" s="152"/>
      <c r="AM992" s="152"/>
      <c r="AN992" s="152"/>
      <c r="AO992" s="152"/>
      <c r="AP992" s="152"/>
      <c r="AQ992" s="152"/>
      <c r="AR992" s="152"/>
      <c r="AS992" s="152"/>
      <c r="AT992" s="152"/>
      <c r="AU992" s="152"/>
      <c r="AV992" s="152"/>
      <c r="AW992" s="152"/>
      <c r="AX992" s="152"/>
      <c r="AY992" s="152"/>
      <c r="AZ992" s="152"/>
      <c r="BA992" s="152"/>
      <c r="BB992" s="152"/>
      <c r="BC992" s="152"/>
      <c r="BD992" s="152"/>
      <c r="BE992" s="152"/>
      <c r="BF992" s="152"/>
      <c r="BG992" s="152"/>
      <c r="BH992" s="152"/>
      <c r="BI992" s="152"/>
      <c r="BJ992" s="152"/>
      <c r="BK992" s="152"/>
      <c r="BL992" s="152"/>
      <c r="BM992" s="152"/>
    </row>
    <row r="993" ht="13.5" customHeight="1">
      <c r="A993" s="152"/>
      <c r="B993" s="153"/>
      <c r="C993" s="152"/>
      <c r="D993" s="152"/>
      <c r="E993" s="152"/>
      <c r="F993" s="152"/>
      <c r="G993" s="152"/>
      <c r="H993" s="152"/>
      <c r="I993" s="152"/>
      <c r="J993" s="152"/>
      <c r="K993" s="152"/>
      <c r="L993" s="152"/>
      <c r="M993" s="152"/>
      <c r="N993" s="152"/>
      <c r="O993" s="152"/>
      <c r="P993" s="152"/>
      <c r="Q993" s="152"/>
      <c r="R993" s="152"/>
      <c r="S993" s="152"/>
      <c r="T993" s="152"/>
      <c r="U993" s="152"/>
      <c r="V993" s="152"/>
      <c r="W993" s="152"/>
      <c r="X993" s="152"/>
      <c r="Y993" s="152"/>
      <c r="Z993" s="152"/>
      <c r="AA993" s="152"/>
      <c r="AB993" s="152"/>
      <c r="AC993" s="152"/>
      <c r="AD993" s="152"/>
      <c r="AE993" s="152"/>
      <c r="AF993" s="152"/>
      <c r="AG993" s="152"/>
      <c r="AH993" s="152"/>
      <c r="AI993" s="152"/>
      <c r="AJ993" s="152"/>
      <c r="AK993" s="152"/>
      <c r="AL993" s="152"/>
      <c r="AM993" s="152"/>
      <c r="AN993" s="152"/>
      <c r="AO993" s="152"/>
      <c r="AP993" s="152"/>
      <c r="AQ993" s="152"/>
      <c r="AR993" s="152"/>
      <c r="AS993" s="152"/>
      <c r="AT993" s="152"/>
      <c r="AU993" s="152"/>
      <c r="AV993" s="152"/>
      <c r="AW993" s="152"/>
      <c r="AX993" s="152"/>
      <c r="AY993" s="152"/>
      <c r="AZ993" s="152"/>
      <c r="BA993" s="152"/>
      <c r="BB993" s="152"/>
      <c r="BC993" s="152"/>
      <c r="BD993" s="152"/>
      <c r="BE993" s="152"/>
      <c r="BF993" s="152"/>
      <c r="BG993" s="152"/>
      <c r="BH993" s="152"/>
      <c r="BI993" s="152"/>
      <c r="BJ993" s="152"/>
      <c r="BK993" s="152"/>
      <c r="BL993" s="152"/>
      <c r="BM993" s="152"/>
    </row>
    <row r="994" ht="13.5" customHeight="1">
      <c r="A994" s="152"/>
      <c r="B994" s="153"/>
      <c r="C994" s="152"/>
      <c r="D994" s="152"/>
      <c r="E994" s="152"/>
      <c r="F994" s="152"/>
      <c r="G994" s="152"/>
      <c r="H994" s="152"/>
      <c r="I994" s="152"/>
      <c r="J994" s="152"/>
      <c r="K994" s="152"/>
      <c r="L994" s="152"/>
      <c r="M994" s="152"/>
      <c r="N994" s="152"/>
      <c r="O994" s="152"/>
      <c r="P994" s="152"/>
      <c r="Q994" s="152"/>
      <c r="R994" s="152"/>
      <c r="S994" s="152"/>
      <c r="T994" s="152"/>
      <c r="U994" s="152"/>
      <c r="V994" s="152"/>
      <c r="W994" s="152"/>
      <c r="X994" s="152"/>
      <c r="Y994" s="152"/>
      <c r="Z994" s="152"/>
      <c r="AA994" s="152"/>
      <c r="AB994" s="152"/>
      <c r="AC994" s="152"/>
      <c r="AD994" s="152"/>
      <c r="AE994" s="152"/>
      <c r="AF994" s="152"/>
      <c r="AG994" s="152"/>
      <c r="AH994" s="152"/>
      <c r="AI994" s="152"/>
      <c r="AJ994" s="152"/>
      <c r="AK994" s="152"/>
      <c r="AL994" s="152"/>
      <c r="AM994" s="152"/>
      <c r="AN994" s="152"/>
      <c r="AO994" s="152"/>
      <c r="AP994" s="152"/>
      <c r="AQ994" s="152"/>
      <c r="AR994" s="152"/>
      <c r="AS994" s="152"/>
      <c r="AT994" s="152"/>
      <c r="AU994" s="152"/>
      <c r="AV994" s="152"/>
      <c r="AW994" s="152"/>
      <c r="AX994" s="152"/>
      <c r="AY994" s="152"/>
      <c r="AZ994" s="152"/>
      <c r="BA994" s="152"/>
      <c r="BB994" s="152"/>
      <c r="BC994" s="152"/>
      <c r="BD994" s="152"/>
      <c r="BE994" s="152"/>
      <c r="BF994" s="152"/>
      <c r="BG994" s="152"/>
      <c r="BH994" s="152"/>
      <c r="BI994" s="152"/>
      <c r="BJ994" s="152"/>
      <c r="BK994" s="152"/>
      <c r="BL994" s="152"/>
      <c r="BM994" s="152"/>
    </row>
    <row r="995" ht="13.5" customHeight="1">
      <c r="A995" s="152"/>
      <c r="B995" s="153"/>
      <c r="C995" s="152"/>
      <c r="D995" s="152"/>
      <c r="E995" s="152"/>
      <c r="F995" s="152"/>
      <c r="G995" s="152"/>
      <c r="H995" s="152"/>
      <c r="I995" s="152"/>
      <c r="J995" s="152"/>
      <c r="K995" s="152"/>
      <c r="L995" s="152"/>
      <c r="M995" s="152"/>
      <c r="N995" s="152"/>
      <c r="O995" s="152"/>
      <c r="P995" s="152"/>
      <c r="Q995" s="152"/>
      <c r="R995" s="152"/>
      <c r="S995" s="152"/>
      <c r="T995" s="152"/>
      <c r="U995" s="152"/>
      <c r="V995" s="152"/>
      <c r="W995" s="152"/>
      <c r="X995" s="152"/>
      <c r="Y995" s="152"/>
      <c r="Z995" s="152"/>
      <c r="AA995" s="152"/>
      <c r="AB995" s="152"/>
      <c r="AC995" s="152"/>
      <c r="AD995" s="152"/>
      <c r="AE995" s="152"/>
      <c r="AF995" s="152"/>
      <c r="AG995" s="152"/>
      <c r="AH995" s="152"/>
      <c r="AI995" s="152"/>
      <c r="AJ995" s="152"/>
      <c r="AK995" s="152"/>
      <c r="AL995" s="152"/>
      <c r="AM995" s="152"/>
      <c r="AN995" s="152"/>
      <c r="AO995" s="152"/>
      <c r="AP995" s="152"/>
      <c r="AQ995" s="152"/>
      <c r="AR995" s="152"/>
      <c r="AS995" s="152"/>
      <c r="AT995" s="152"/>
      <c r="AU995" s="152"/>
      <c r="AV995" s="152"/>
      <c r="AW995" s="152"/>
      <c r="AX995" s="152"/>
      <c r="AY995" s="152"/>
      <c r="AZ995" s="152"/>
      <c r="BA995" s="152"/>
      <c r="BB995" s="152"/>
      <c r="BC995" s="152"/>
      <c r="BD995" s="152"/>
      <c r="BE995" s="152"/>
      <c r="BF995" s="152"/>
      <c r="BG995" s="152"/>
      <c r="BH995" s="152"/>
      <c r="BI995" s="152"/>
      <c r="BJ995" s="152"/>
      <c r="BK995" s="152"/>
      <c r="BL995" s="152"/>
      <c r="BM995" s="152"/>
    </row>
    <row r="996" ht="13.5" customHeight="1">
      <c r="A996" s="152"/>
      <c r="B996" s="153"/>
      <c r="C996" s="152"/>
      <c r="D996" s="152"/>
      <c r="E996" s="152"/>
      <c r="F996" s="152"/>
      <c r="G996" s="152"/>
      <c r="H996" s="152"/>
      <c r="I996" s="152"/>
      <c r="J996" s="152"/>
      <c r="K996" s="152"/>
      <c r="L996" s="152"/>
      <c r="M996" s="152"/>
      <c r="N996" s="152"/>
      <c r="O996" s="152"/>
      <c r="P996" s="152"/>
      <c r="Q996" s="152"/>
      <c r="R996" s="152"/>
      <c r="S996" s="152"/>
      <c r="T996" s="152"/>
      <c r="U996" s="152"/>
      <c r="V996" s="152"/>
      <c r="W996" s="152"/>
      <c r="X996" s="152"/>
      <c r="Y996" s="152"/>
      <c r="Z996" s="152"/>
      <c r="AA996" s="152"/>
      <c r="AB996" s="152"/>
      <c r="AC996" s="152"/>
      <c r="AD996" s="152"/>
      <c r="AE996" s="152"/>
      <c r="AF996" s="152"/>
      <c r="AG996" s="152"/>
      <c r="AH996" s="152"/>
      <c r="AI996" s="152"/>
      <c r="AJ996" s="152"/>
      <c r="AK996" s="152"/>
      <c r="AL996" s="152"/>
      <c r="AM996" s="152"/>
      <c r="AN996" s="152"/>
      <c r="AO996" s="152"/>
      <c r="AP996" s="152"/>
      <c r="AQ996" s="152"/>
      <c r="AR996" s="152"/>
      <c r="AS996" s="152"/>
      <c r="AT996" s="152"/>
      <c r="AU996" s="152"/>
      <c r="AV996" s="152"/>
      <c r="AW996" s="152"/>
      <c r="AX996" s="152"/>
      <c r="AY996" s="152"/>
      <c r="AZ996" s="152"/>
      <c r="BA996" s="152"/>
      <c r="BB996" s="152"/>
      <c r="BC996" s="152"/>
      <c r="BD996" s="152"/>
      <c r="BE996" s="152"/>
      <c r="BF996" s="152"/>
      <c r="BG996" s="152"/>
      <c r="BH996" s="152"/>
      <c r="BI996" s="152"/>
      <c r="BJ996" s="152"/>
      <c r="BK996" s="152"/>
      <c r="BL996" s="152"/>
      <c r="BM996" s="152"/>
    </row>
    <row r="997" ht="13.5" customHeight="1">
      <c r="A997" s="152"/>
      <c r="B997" s="153"/>
      <c r="C997" s="152"/>
      <c r="D997" s="152"/>
      <c r="E997" s="152"/>
      <c r="F997" s="152"/>
      <c r="G997" s="152"/>
      <c r="H997" s="152"/>
      <c r="I997" s="152"/>
      <c r="J997" s="152"/>
      <c r="K997" s="152"/>
      <c r="L997" s="152"/>
      <c r="M997" s="152"/>
      <c r="N997" s="152"/>
      <c r="O997" s="152"/>
      <c r="P997" s="152"/>
      <c r="Q997" s="152"/>
      <c r="R997" s="152"/>
      <c r="S997" s="152"/>
      <c r="T997" s="152"/>
      <c r="U997" s="152"/>
      <c r="V997" s="152"/>
      <c r="W997" s="152"/>
      <c r="X997" s="152"/>
      <c r="Y997" s="152"/>
      <c r="Z997" s="152"/>
      <c r="AA997" s="152"/>
      <c r="AB997" s="152"/>
      <c r="AC997" s="152"/>
      <c r="AD997" s="152"/>
      <c r="AE997" s="152"/>
      <c r="AF997" s="152"/>
      <c r="AG997" s="152"/>
      <c r="AH997" s="152"/>
      <c r="AI997" s="152"/>
      <c r="AJ997" s="152"/>
      <c r="AK997" s="152"/>
      <c r="AL997" s="152"/>
      <c r="AM997" s="152"/>
      <c r="AN997" s="152"/>
      <c r="AO997" s="152"/>
      <c r="AP997" s="152"/>
      <c r="AQ997" s="152"/>
      <c r="AR997" s="152"/>
      <c r="AS997" s="152"/>
      <c r="AT997" s="152"/>
      <c r="AU997" s="152"/>
      <c r="AV997" s="152"/>
      <c r="AW997" s="152"/>
      <c r="AX997" s="152"/>
      <c r="AY997" s="152"/>
      <c r="AZ997" s="152"/>
      <c r="BA997" s="152"/>
      <c r="BB997" s="152"/>
      <c r="BC997" s="152"/>
      <c r="BD997" s="152"/>
      <c r="BE997" s="152"/>
      <c r="BF997" s="152"/>
      <c r="BG997" s="152"/>
      <c r="BH997" s="152"/>
      <c r="BI997" s="152"/>
      <c r="BJ997" s="152"/>
      <c r="BK997" s="152"/>
      <c r="BL997" s="152"/>
      <c r="BM997" s="152"/>
    </row>
    <row r="998" ht="13.5" customHeight="1">
      <c r="A998" s="152"/>
      <c r="B998" s="153"/>
      <c r="C998" s="152"/>
      <c r="D998" s="152"/>
      <c r="E998" s="152"/>
      <c r="F998" s="152"/>
      <c r="G998" s="152"/>
      <c r="H998" s="152"/>
      <c r="I998" s="152"/>
      <c r="J998" s="152"/>
      <c r="K998" s="152"/>
      <c r="L998" s="152"/>
      <c r="M998" s="152"/>
      <c r="N998" s="152"/>
      <c r="O998" s="152"/>
      <c r="P998" s="152"/>
      <c r="Q998" s="152"/>
      <c r="R998" s="152"/>
      <c r="S998" s="152"/>
      <c r="T998" s="152"/>
      <c r="U998" s="152"/>
      <c r="V998" s="152"/>
      <c r="W998" s="152"/>
      <c r="X998" s="152"/>
      <c r="Y998" s="152"/>
      <c r="Z998" s="152"/>
      <c r="AA998" s="152"/>
      <c r="AB998" s="152"/>
      <c r="AC998" s="152"/>
      <c r="AD998" s="152"/>
      <c r="AE998" s="152"/>
      <c r="AF998" s="152"/>
      <c r="AG998" s="152"/>
      <c r="AH998" s="152"/>
      <c r="AI998" s="152"/>
      <c r="AJ998" s="152"/>
      <c r="AK998" s="152"/>
      <c r="AL998" s="152"/>
      <c r="AM998" s="152"/>
      <c r="AN998" s="152"/>
      <c r="AO998" s="152"/>
      <c r="AP998" s="152"/>
      <c r="AQ998" s="152"/>
      <c r="AR998" s="152"/>
      <c r="AS998" s="152"/>
      <c r="AT998" s="152"/>
      <c r="AU998" s="152"/>
      <c r="AV998" s="152"/>
      <c r="AW998" s="152"/>
      <c r="AX998" s="152"/>
      <c r="AY998" s="152"/>
      <c r="AZ998" s="152"/>
      <c r="BA998" s="152"/>
      <c r="BB998" s="152"/>
      <c r="BC998" s="152"/>
      <c r="BD998" s="152"/>
      <c r="BE998" s="152"/>
      <c r="BF998" s="152"/>
      <c r="BG998" s="152"/>
      <c r="BH998" s="152"/>
      <c r="BI998" s="152"/>
      <c r="BJ998" s="152"/>
      <c r="BK998" s="152"/>
      <c r="BL998" s="152"/>
      <c r="BM998" s="152"/>
    </row>
    <row r="999" ht="13.5" customHeight="1">
      <c r="A999" s="152"/>
      <c r="B999" s="153"/>
      <c r="C999" s="152"/>
      <c r="D999" s="152"/>
      <c r="E999" s="152"/>
      <c r="F999" s="152"/>
      <c r="G999" s="152"/>
      <c r="H999" s="152"/>
      <c r="I999" s="152"/>
      <c r="J999" s="152"/>
      <c r="K999" s="152"/>
      <c r="L999" s="152"/>
      <c r="M999" s="152"/>
      <c r="N999" s="152"/>
      <c r="O999" s="152"/>
      <c r="P999" s="152"/>
      <c r="Q999" s="152"/>
      <c r="R999" s="152"/>
      <c r="S999" s="152"/>
      <c r="T999" s="152"/>
      <c r="U999" s="152"/>
      <c r="V999" s="152"/>
      <c r="W999" s="152"/>
      <c r="X999" s="152"/>
      <c r="Y999" s="152"/>
      <c r="Z999" s="152"/>
      <c r="AA999" s="152"/>
      <c r="AB999" s="152"/>
      <c r="AC999" s="152"/>
      <c r="AD999" s="152"/>
      <c r="AE999" s="152"/>
      <c r="AF999" s="152"/>
      <c r="AG999" s="152"/>
      <c r="AH999" s="152"/>
      <c r="AI999" s="152"/>
      <c r="AJ999" s="152"/>
      <c r="AK999" s="152"/>
      <c r="AL999" s="152"/>
      <c r="AM999" s="152"/>
      <c r="AN999" s="152"/>
      <c r="AO999" s="152"/>
      <c r="AP999" s="152"/>
      <c r="AQ999" s="152"/>
      <c r="AR999" s="152"/>
      <c r="AS999" s="152"/>
      <c r="AT999" s="152"/>
      <c r="AU999" s="152"/>
      <c r="AV999" s="152"/>
      <c r="AW999" s="152"/>
      <c r="AX999" s="152"/>
      <c r="AY999" s="152"/>
      <c r="AZ999" s="152"/>
      <c r="BA999" s="152"/>
      <c r="BB999" s="152"/>
      <c r="BC999" s="152"/>
      <c r="BD999" s="152"/>
      <c r="BE999" s="152"/>
      <c r="BF999" s="152"/>
      <c r="BG999" s="152"/>
      <c r="BH999" s="152"/>
      <c r="BI999" s="152"/>
      <c r="BJ999" s="152"/>
      <c r="BK999" s="152"/>
      <c r="BL999" s="152"/>
      <c r="BM999" s="152"/>
    </row>
    <row r="1000" ht="13.5" customHeight="1">
      <c r="A1000" s="152"/>
      <c r="B1000" s="153"/>
      <c r="C1000" s="152"/>
      <c r="D1000" s="152"/>
      <c r="E1000" s="152"/>
      <c r="F1000" s="152"/>
      <c r="G1000" s="152"/>
      <c r="H1000" s="152"/>
      <c r="I1000" s="152"/>
      <c r="J1000" s="152"/>
      <c r="K1000" s="152"/>
      <c r="L1000" s="152"/>
      <c r="M1000" s="152"/>
      <c r="N1000" s="152"/>
      <c r="O1000" s="152"/>
      <c r="P1000" s="152"/>
      <c r="Q1000" s="152"/>
      <c r="R1000" s="152"/>
      <c r="S1000" s="152"/>
      <c r="T1000" s="152"/>
      <c r="U1000" s="152"/>
      <c r="V1000" s="152"/>
      <c r="W1000" s="152"/>
      <c r="X1000" s="152"/>
      <c r="Y1000" s="152"/>
      <c r="Z1000" s="152"/>
      <c r="AA1000" s="152"/>
      <c r="AB1000" s="152"/>
      <c r="AC1000" s="152"/>
      <c r="AD1000" s="152"/>
      <c r="AE1000" s="152"/>
      <c r="AF1000" s="152"/>
      <c r="AG1000" s="152"/>
      <c r="AH1000" s="152"/>
      <c r="AI1000" s="152"/>
      <c r="AJ1000" s="152"/>
      <c r="AK1000" s="152"/>
      <c r="AL1000" s="152"/>
      <c r="AM1000" s="152"/>
      <c r="AN1000" s="152"/>
      <c r="AO1000" s="152"/>
      <c r="AP1000" s="152"/>
      <c r="AQ1000" s="152"/>
      <c r="AR1000" s="152"/>
      <c r="AS1000" s="152"/>
      <c r="AT1000" s="152"/>
      <c r="AU1000" s="152"/>
      <c r="AV1000" s="152"/>
      <c r="AW1000" s="152"/>
      <c r="AX1000" s="152"/>
      <c r="AY1000" s="152"/>
      <c r="AZ1000" s="152"/>
      <c r="BA1000" s="152"/>
      <c r="BB1000" s="152"/>
      <c r="BC1000" s="152"/>
      <c r="BD1000" s="152"/>
      <c r="BE1000" s="152"/>
      <c r="BF1000" s="152"/>
      <c r="BG1000" s="152"/>
      <c r="BH1000" s="152"/>
      <c r="BI1000" s="152"/>
      <c r="BJ1000" s="152"/>
      <c r="BK1000" s="152"/>
      <c r="BL1000" s="152"/>
      <c r="BM1000" s="152"/>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2021-06-21T06:48:02Z</dcterms:created>
  <dc:creator>Do Thi Thanh Huyen</dc:creator>
</cp:coreProperties>
</file>